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olors1.xml" ContentType="application/vnd.ms-office.chartcolorstyle+xml"/>
  <Override PartName="/xl/charts/colors10.xml" ContentType="application/vnd.ms-office.chartcolorstyle+xml"/>
  <Override PartName="/xl/charts/colors11.xml" ContentType="application/vnd.ms-office.chartcolorstyle+xml"/>
  <Override PartName="/xl/charts/colors12.xml" ContentType="application/vnd.ms-office.chartcolorstyle+xml"/>
  <Override PartName="/xl/charts/colors13.xml" ContentType="application/vnd.ms-office.chartcolorstyle+xml"/>
  <Override PartName="/xl/charts/colors14.xml" ContentType="application/vnd.ms-office.chartcolorstyle+xml"/>
  <Override PartName="/xl/charts/colors15.xml" ContentType="application/vnd.ms-office.chartcolorstyle+xml"/>
  <Override PartName="/xl/charts/colors16.xml" ContentType="application/vnd.ms-office.chartcolorstyle+xml"/>
  <Override PartName="/xl/charts/colors17.xml" ContentType="application/vnd.ms-office.chartcolorstyle+xml"/>
  <Override PartName="/xl/charts/colors18.xml" ContentType="application/vnd.ms-office.chartcolorstyle+xml"/>
  <Override PartName="/xl/charts/colors19.xml" ContentType="application/vnd.ms-office.chartcolorstyle+xml"/>
  <Override PartName="/xl/charts/colors2.xml" ContentType="application/vnd.ms-office.chartcolorstyle+xml"/>
  <Override PartName="/xl/charts/colors20.xml" ContentType="application/vnd.ms-office.chartcolorstyle+xml"/>
  <Override PartName="/xl/charts/colors21.xml" ContentType="application/vnd.ms-office.chartcolorstyle+xml"/>
  <Override PartName="/xl/charts/colors22.xml" ContentType="application/vnd.ms-office.chartcolorstyle+xml"/>
  <Override PartName="/xl/charts/colors23.xml" ContentType="application/vnd.ms-office.chartcolorstyle+xml"/>
  <Override PartName="/xl/charts/colors24.xml" ContentType="application/vnd.ms-office.chartcolorstyle+xml"/>
  <Override PartName="/xl/charts/colors25.xml" ContentType="application/vnd.ms-office.chartcolorstyle+xml"/>
  <Override PartName="/xl/charts/colors26.xml" ContentType="application/vnd.ms-office.chartcolorstyle+xml"/>
  <Override PartName="/xl/charts/colors27.xml" ContentType="application/vnd.ms-office.chartcolorstyle+xml"/>
  <Override PartName="/xl/charts/colors28.xml" ContentType="application/vnd.ms-office.chartcolorstyle+xml"/>
  <Override PartName="/xl/charts/colors29.xml" ContentType="application/vnd.ms-office.chartcolorstyle+xml"/>
  <Override PartName="/xl/charts/colors3.xml" ContentType="application/vnd.ms-office.chartcolorstyle+xml"/>
  <Override PartName="/xl/charts/colors30.xml" ContentType="application/vnd.ms-office.chartcolorstyle+xml"/>
  <Override PartName="/xl/charts/colors31.xml" ContentType="application/vnd.ms-office.chartcolorstyle+xml"/>
  <Override PartName="/xl/charts/colors32.xml" ContentType="application/vnd.ms-office.chartcolorstyle+xml"/>
  <Override PartName="/xl/charts/colors33.xml" ContentType="application/vnd.ms-office.chartcolorstyle+xml"/>
  <Override PartName="/xl/charts/colors34.xml" ContentType="application/vnd.ms-office.chartcolorstyle+xml"/>
  <Override PartName="/xl/charts/colors35.xml" ContentType="application/vnd.ms-office.chartcolorstyle+xml"/>
  <Override PartName="/xl/charts/colors36.xml" ContentType="application/vnd.ms-office.chartcolorstyle+xml"/>
  <Override PartName="/xl/charts/colors37.xml" ContentType="application/vnd.ms-office.chartcolorstyle+xml"/>
  <Override PartName="/xl/charts/colors38.xml" ContentType="application/vnd.ms-office.chartcolorstyle+xml"/>
  <Override PartName="/xl/charts/colors39.xml" ContentType="application/vnd.ms-office.chartcolorstyle+xml"/>
  <Override PartName="/xl/charts/colors4.xml" ContentType="application/vnd.ms-office.chartcolorstyle+xml"/>
  <Override PartName="/xl/charts/colors40.xml" ContentType="application/vnd.ms-office.chartcolorstyle+xml"/>
  <Override PartName="/xl/charts/colors41.xml" ContentType="application/vnd.ms-office.chartcolorstyle+xml"/>
  <Override PartName="/xl/charts/colors42.xml" ContentType="application/vnd.ms-office.chartcolorstyle+xml"/>
  <Override PartName="/xl/charts/colors43.xml" ContentType="application/vnd.ms-office.chartcolorstyle+xml"/>
  <Override PartName="/xl/charts/colors44.xml" ContentType="application/vnd.ms-office.chartcolorstyle+xml"/>
  <Override PartName="/xl/charts/colors45.xml" ContentType="application/vnd.ms-office.chartcolorstyle+xml"/>
  <Override PartName="/xl/charts/colors46.xml" ContentType="application/vnd.ms-office.chartcolorstyle+xml"/>
  <Override PartName="/xl/charts/colors47.xml" ContentType="application/vnd.ms-office.chartcolorstyle+xml"/>
  <Override PartName="/xl/charts/colors48.xml" ContentType="application/vnd.ms-office.chartcolorstyle+xml"/>
  <Override PartName="/xl/charts/colors49.xml" ContentType="application/vnd.ms-office.chartcolorstyle+xml"/>
  <Override PartName="/xl/charts/colors5.xml" ContentType="application/vnd.ms-office.chartcolorstyle+xml"/>
  <Override PartName="/xl/charts/colors50.xml" ContentType="application/vnd.ms-office.chartcolorstyle+xml"/>
  <Override PartName="/xl/charts/colors51.xml" ContentType="application/vnd.ms-office.chartcolorstyle+xml"/>
  <Override PartName="/xl/charts/colors52.xml" ContentType="application/vnd.ms-office.chartcolorstyle+xml"/>
  <Override PartName="/xl/charts/colors53.xml" ContentType="application/vnd.ms-office.chartcolorstyle+xml"/>
  <Override PartName="/xl/charts/colors54.xml" ContentType="application/vnd.ms-office.chartcolorstyle+xml"/>
  <Override PartName="/xl/charts/colors55.xml" ContentType="application/vnd.ms-office.chartcolorstyle+xml"/>
  <Override PartName="/xl/charts/colors56.xml" ContentType="application/vnd.ms-office.chartcolorstyle+xml"/>
  <Override PartName="/xl/charts/colors57.xml" ContentType="application/vnd.ms-office.chartcolorstyle+xml"/>
  <Override PartName="/xl/charts/colors58.xml" ContentType="application/vnd.ms-office.chartcolorstyle+xml"/>
  <Override PartName="/xl/charts/colors6.xml" ContentType="application/vnd.ms-office.chartcolorstyle+xml"/>
  <Override PartName="/xl/charts/colors7.xml" ContentType="application/vnd.ms-office.chartcolorstyle+xml"/>
  <Override PartName="/xl/charts/colors8.xml" ContentType="application/vnd.ms-office.chartcolorstyle+xml"/>
  <Override PartName="/xl/charts/colors9.xml" ContentType="application/vnd.ms-office.chartcolorstyle+xml"/>
  <Override PartName="/xl/charts/style1.xml" ContentType="application/vnd.ms-office.chartstyle+xml"/>
  <Override PartName="/xl/charts/style10.xml" ContentType="application/vnd.ms-office.chartstyle+xml"/>
  <Override PartName="/xl/charts/style11.xml" ContentType="application/vnd.ms-office.chartstyle+xml"/>
  <Override PartName="/xl/charts/style12.xml" ContentType="application/vnd.ms-office.chartstyle+xml"/>
  <Override PartName="/xl/charts/style13.xml" ContentType="application/vnd.ms-office.chartstyle+xml"/>
  <Override PartName="/xl/charts/style14.xml" ContentType="application/vnd.ms-office.chartstyle+xml"/>
  <Override PartName="/xl/charts/style15.xml" ContentType="application/vnd.ms-office.chartstyle+xml"/>
  <Override PartName="/xl/charts/style16.xml" ContentType="application/vnd.ms-office.chartstyle+xml"/>
  <Override PartName="/xl/charts/style17.xml" ContentType="application/vnd.ms-office.chartstyle+xml"/>
  <Override PartName="/xl/charts/style18.xml" ContentType="application/vnd.ms-office.chartstyle+xml"/>
  <Override PartName="/xl/charts/style19.xml" ContentType="application/vnd.ms-office.chartstyle+xml"/>
  <Override PartName="/xl/charts/style2.xml" ContentType="application/vnd.ms-office.chartstyle+xml"/>
  <Override PartName="/xl/charts/style20.xml" ContentType="application/vnd.ms-office.chartstyle+xml"/>
  <Override PartName="/xl/charts/style21.xml" ContentType="application/vnd.ms-office.chartstyle+xml"/>
  <Override PartName="/xl/charts/style22.xml" ContentType="application/vnd.ms-office.chartstyle+xml"/>
  <Override PartName="/xl/charts/style23.xml" ContentType="application/vnd.ms-office.chartstyle+xml"/>
  <Override PartName="/xl/charts/style24.xml" ContentType="application/vnd.ms-office.chartstyle+xml"/>
  <Override PartName="/xl/charts/style25.xml" ContentType="application/vnd.ms-office.chartstyle+xml"/>
  <Override PartName="/xl/charts/style26.xml" ContentType="application/vnd.ms-office.chartstyle+xml"/>
  <Override PartName="/xl/charts/style27.xml" ContentType="application/vnd.ms-office.chartstyle+xml"/>
  <Override PartName="/xl/charts/style28.xml" ContentType="application/vnd.ms-office.chartstyle+xml"/>
  <Override PartName="/xl/charts/style29.xml" ContentType="application/vnd.ms-office.chartstyle+xml"/>
  <Override PartName="/xl/charts/style3.xml" ContentType="application/vnd.ms-office.chartstyle+xml"/>
  <Override PartName="/xl/charts/style30.xml" ContentType="application/vnd.ms-office.chartstyle+xml"/>
  <Override PartName="/xl/charts/style31.xml" ContentType="application/vnd.ms-office.chartstyle+xml"/>
  <Override PartName="/xl/charts/style32.xml" ContentType="application/vnd.ms-office.chartstyle+xml"/>
  <Override PartName="/xl/charts/style33.xml" ContentType="application/vnd.ms-office.chartstyle+xml"/>
  <Override PartName="/xl/charts/style34.xml" ContentType="application/vnd.ms-office.chartstyle+xml"/>
  <Override PartName="/xl/charts/style35.xml" ContentType="application/vnd.ms-office.chartstyle+xml"/>
  <Override PartName="/xl/charts/style36.xml" ContentType="application/vnd.ms-office.chartstyle+xml"/>
  <Override PartName="/xl/charts/style37.xml" ContentType="application/vnd.ms-office.chartstyle+xml"/>
  <Override PartName="/xl/charts/style38.xml" ContentType="application/vnd.ms-office.chartstyle+xml"/>
  <Override PartName="/xl/charts/style39.xml" ContentType="application/vnd.ms-office.chartstyle+xml"/>
  <Override PartName="/xl/charts/style4.xml" ContentType="application/vnd.ms-office.chartstyle+xml"/>
  <Override PartName="/xl/charts/style40.xml" ContentType="application/vnd.ms-office.chartstyle+xml"/>
  <Override PartName="/xl/charts/style41.xml" ContentType="application/vnd.ms-office.chartstyle+xml"/>
  <Override PartName="/xl/charts/style42.xml" ContentType="application/vnd.ms-office.chartstyle+xml"/>
  <Override PartName="/xl/charts/style43.xml" ContentType="application/vnd.ms-office.chartstyle+xml"/>
  <Override PartName="/xl/charts/style44.xml" ContentType="application/vnd.ms-office.chartstyle+xml"/>
  <Override PartName="/xl/charts/style45.xml" ContentType="application/vnd.ms-office.chartstyle+xml"/>
  <Override PartName="/xl/charts/style46.xml" ContentType="application/vnd.ms-office.chartstyle+xml"/>
  <Override PartName="/xl/charts/style47.xml" ContentType="application/vnd.ms-office.chartstyle+xml"/>
  <Override PartName="/xl/charts/style48.xml" ContentType="application/vnd.ms-office.chartstyle+xml"/>
  <Override PartName="/xl/charts/style49.xml" ContentType="application/vnd.ms-office.chartstyle+xml"/>
  <Override PartName="/xl/charts/style5.xml" ContentType="application/vnd.ms-office.chartstyle+xml"/>
  <Override PartName="/xl/charts/style50.xml" ContentType="application/vnd.ms-office.chartstyle+xml"/>
  <Override PartName="/xl/charts/style51.xml" ContentType="application/vnd.ms-office.chartstyle+xml"/>
  <Override PartName="/xl/charts/style52.xml" ContentType="application/vnd.ms-office.chartstyle+xml"/>
  <Override PartName="/xl/charts/style53.xml" ContentType="application/vnd.ms-office.chartstyle+xml"/>
  <Override PartName="/xl/charts/style54.xml" ContentType="application/vnd.ms-office.chartstyle+xml"/>
  <Override PartName="/xl/charts/style55.xml" ContentType="application/vnd.ms-office.chartstyle+xml"/>
  <Override PartName="/xl/charts/style56.xml" ContentType="application/vnd.ms-office.chartstyle+xml"/>
  <Override PartName="/xl/charts/style57.xml" ContentType="application/vnd.ms-office.chartstyle+xml"/>
  <Override PartName="/xl/charts/style58.xml" ContentType="application/vnd.ms-office.chartstyle+xml"/>
  <Override PartName="/xl/charts/style6.xml" ContentType="application/vnd.ms-office.chartstyle+xml"/>
  <Override PartName="/xl/charts/style7.xml" ContentType="application/vnd.ms-office.chartstyle+xml"/>
  <Override PartName="/xl/charts/style8.xml" ContentType="application/vnd.ms-office.chartstyle+xml"/>
  <Override PartName="/xl/charts/style9.xml" ContentType="application/vnd.ms-office.chart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3256" windowHeight="9600" tabRatio="641"/>
  </bookViews>
  <sheets>
    <sheet name="施肥設計試算シート" sheetId="1" r:id="rId1"/>
    <sheet name="肥料成分" sheetId="2" r:id="rId2"/>
    <sheet name="指導機関用調整項目" sheetId="5" r:id="rId3"/>
    <sheet name="地温" sheetId="7" r:id="rId4"/>
    <sheet name="降水量" sheetId="13" r:id="rId5"/>
    <sheet name="年間" sheetId="12" r:id="rId6"/>
    <sheet name="１回目" sheetId="6" r:id="rId7"/>
    <sheet name="２回目" sheetId="8" r:id="rId8"/>
    <sheet name="３回目" sheetId="9" r:id="rId9"/>
    <sheet name="４回目" sheetId="10" r:id="rId10"/>
    <sheet name="５回目" sheetId="11" r:id="rId11"/>
    <sheet name="６回目" sheetId="3" r:id="rId12"/>
    <sheet name="７回目" sheetId="4" r:id="rId13"/>
    <sheet name="８回目" sheetId="14" r:id="rId14"/>
  </sheet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白鳥　克哉</author>
  </authors>
  <commentList>
    <comment ref="D7" authorId="0">
      <text>
        <r>
          <rPr>
            <b/>
            <sz val="10"/>
            <color rgb="FFFF0000"/>
            <rFont val="ＭＳ ゴシック"/>
          </rPr>
          <t>【操作②】</t>
        </r>
        <r>
          <rPr>
            <sz val="10"/>
            <color theme="1"/>
            <rFont val="ＭＳ ゴシック"/>
          </rPr>
          <t xml:space="preserve">
肥料の種類の欄（緑色のセル）では、セルをクリックして表示されるリストから、目的の肥料を選んでください。</t>
        </r>
      </text>
    </comment>
    <comment ref="E7" authorId="0">
      <text>
        <r>
          <rPr>
            <b/>
            <sz val="10"/>
            <color rgb="FFFF0000"/>
            <rFont val="ＭＳ ゴシック"/>
          </rPr>
          <t>【操作③】</t>
        </r>
        <r>
          <rPr>
            <sz val="10"/>
            <color theme="1"/>
            <rFont val="ＭＳ ゴシック"/>
          </rPr>
          <t xml:space="preserve">
施用量の欄（黄色のセル）には、想定する施用量を入力してください。</t>
        </r>
      </text>
    </comment>
    <comment ref="F7" authorId="0">
      <text>
        <r>
          <rPr>
            <sz val="10"/>
            <color theme="1"/>
            <rFont val="ＭＳ ゴシック"/>
          </rPr>
          <t>（参考）
標準的な成分含有率から自動計算されます。独自の成分含有率やオリジナルの肥料を使用したい場合は、「肥料成分」シートにて必要事項をご入力願います。</t>
        </r>
      </text>
    </comment>
    <comment ref="K7" authorId="0">
      <text>
        <r>
          <rPr>
            <sz val="10"/>
            <color theme="1"/>
            <rFont val="ＭＳ ゴシック"/>
          </rPr>
          <t>（参考）
参考値に基づき仮計算結果を表示。実際の肥料費を計算される場合には、「肥料成分」シートの黄色セルに実際の価格等の必要事項をご入力願います。</t>
        </r>
      </text>
    </comment>
    <comment ref="C7" authorId="0">
      <text>
        <r>
          <rPr>
            <b/>
            <sz val="10"/>
            <color rgb="FFFF0000"/>
            <rFont val="ＭＳ ゴシック"/>
          </rPr>
          <t xml:space="preserve">【操作④】
</t>
        </r>
        <r>
          <rPr>
            <sz val="10"/>
            <color theme="1"/>
            <rFont val="ＭＳ ゴシック"/>
          </rPr>
          <t>各施肥の予定日または実施日をご入力ください。</t>
        </r>
      </text>
    </comment>
  </commentList>
</comments>
</file>

<file path=xl/comments2.xml><?xml version="1.0" encoding="utf-8"?>
<comments xmlns="http://schemas.openxmlformats.org/spreadsheetml/2006/main">
  <authors>
    <author>白鳥　克哉</author>
  </authors>
  <commentList>
    <comment ref="H3" authorId="0">
      <text>
        <r>
          <rPr>
            <sz val="11"/>
            <color theme="1"/>
            <rFont val="ＭＳ ゴシック"/>
          </rPr>
          <t>肥料の販売単位（１袋あたりの内容量）をご入力願います</t>
        </r>
        <r>
          <rPr>
            <sz val="11"/>
            <color theme="1"/>
            <rFont val="游ゴシック"/>
          </rPr>
          <t xml:space="preserve">
</t>
        </r>
      </text>
    </comment>
    <comment ref="I3" authorId="0">
      <text>
        <r>
          <rPr>
            <b/>
            <sz val="11"/>
            <color theme="1"/>
            <rFont val="ＭＳ ゴシック"/>
          </rPr>
          <t>実際の購入金額をご入力願います</t>
        </r>
        <r>
          <rPr>
            <sz val="9"/>
            <color theme="1"/>
            <rFont val="ＭＳ ゴシック"/>
          </rPr>
          <t>（現在の入力額は実際の額ではなく参考程度の予測額）</t>
        </r>
      </text>
    </comment>
    <comment ref="B18" authorId="0">
      <text>
        <r>
          <rPr>
            <sz val="11"/>
            <color theme="1"/>
            <rFont val="游ゴシック"/>
          </rPr>
          <t>静岡県畜産技術研究所と富士見工業株式会社が共同で開発した粒状牛ふん堆肥。粒状のため自走式肥料散布機でも散布できる。また、通常の堆肥よりも水分含有量が低く肥料成分が濃縮されているため、施用量・施用労力の低減が可能。</t>
        </r>
      </text>
    </comment>
    <comment ref="B17" authorId="0">
      <text>
        <r>
          <rPr>
            <sz val="11"/>
            <color theme="1"/>
            <rFont val="游ゴシック"/>
          </rPr>
          <t>水産加工場で排出される副産物を有機液肥化したもの。有機JAS適合資材証取得済み（JASOM-200801）。アミノ酸含有率が高く、速効性に優れると考えられている。現地調査の結果、萌芽期に８倍希釈フィッシュソリュブルにより0.8kgN/10a施用することで、収量と全窒素含有率が高まり、見かけ上ほぼ100％の効率で利用された結果も報告されている。（茶業研究センター新技術パンフレット令和６年度版）</t>
        </r>
      </text>
    </comment>
    <comment ref="B16" authorId="0">
      <text>
        <r>
          <rPr>
            <sz val="11"/>
            <color theme="1"/>
            <rFont val="游ゴシック"/>
          </rPr>
          <t>水産加工副資材に糖等を加えて発酵させぼかし肥料化したもの。令和７年度試験結果から、速効性が高い（施用後１ヶ月の無機化率70％（菜種は20％程度））ことが判明。</t>
        </r>
      </text>
    </comment>
    <comment ref="B4" authorId="0">
      <text>
        <r>
          <rPr>
            <sz val="11"/>
            <color theme="1"/>
            <rFont val="游ゴシック"/>
          </rPr>
          <t>一般的に用いられている有機質肥料。
施用後の茶園土壌中のアミノ酸含有量は、魚粕よりも高いことが報告されている（池ヶ谷（1977）；施用後21日後の土壌中のアミノ酸含有量･･･菜種：223mg/100g</t>
        </r>
        <r>
          <rPr>
            <vertAlign val="subscript"/>
            <sz val="11"/>
            <color theme="1"/>
            <rFont val="游ゴシック"/>
          </rPr>
          <t>乾土</t>
        </r>
        <r>
          <rPr>
            <sz val="11"/>
            <color theme="1"/>
            <rFont val="游ゴシック"/>
          </rPr>
          <t>、魚粕77mg/100g</t>
        </r>
        <r>
          <rPr>
            <vertAlign val="subscript"/>
            <sz val="11"/>
            <color theme="1"/>
            <rFont val="游ゴシック"/>
          </rPr>
          <t>乾土</t>
        </r>
        <r>
          <rPr>
            <sz val="11"/>
            <color theme="1"/>
            <rFont val="游ゴシック"/>
          </rPr>
          <t>）</t>
        </r>
      </text>
    </comment>
    <comment ref="B7" authorId="0">
      <text>
        <r>
          <rPr>
            <sz val="11"/>
            <color theme="1"/>
            <rFont val="游ゴシック"/>
          </rPr>
          <t>茶園土壌を用いた分解推移の調査から、植物油粕の中では可分解性窒素量（分解されて植物に利用されうる窒素量）が多く、無機化速度が速いことが報告されている（内村・三浦（2004））。このため、速効性が高い。</t>
        </r>
      </text>
    </comment>
    <comment ref="B5" authorId="0">
      <text>
        <r>
          <rPr>
            <sz val="11"/>
            <color theme="1"/>
            <rFont val="游ゴシック"/>
          </rPr>
          <t>茶園土壌を用いた分解推移の調査から、菜種粕よりも可分解性窒素量（分解されて植物に利用されうる窒素量）がやや少なく、無機化速度も菜種よりやや遅いことが報告されている（内村・三浦（2004））。令和７年度、茶業研究センターでも同様の傾向を確認。</t>
        </r>
      </text>
    </comment>
    <comment ref="B6" authorId="0">
      <text>
        <r>
          <rPr>
            <sz val="11"/>
            <color theme="1"/>
            <rFont val="游ゴシック"/>
          </rPr>
          <t>過去の調査事例が少ない。令和７年度、茶業研究センターでの試験からは、１ヶ月後の窒素の無機化（植物に利用されやすい状態に変化すること）の割合は、菜種粕より高く、大豆粕と同等程度だった。ただし、土壌との混和後２週間の時点では分解が殆ど進んでいなかったため、速効性は低いと考えられる。このため、夏肥や秋肥に適すると考えられる。</t>
        </r>
      </text>
    </comment>
    <comment ref="B8" authorId="0">
      <text>
        <r>
          <rPr>
            <sz val="11"/>
            <color theme="1"/>
            <rFont val="游ゴシック"/>
          </rPr>
          <t>茶園土壌を用いた分解推移の調査から、可分解性窒素量（分解されて植物に利用されうる窒素量）、無機化速度ともに菜種と同等であることが報告されている（内村・三浦（2004））。</t>
        </r>
      </text>
    </comment>
    <comment ref="B19" authorId="0">
      <text>
        <r>
          <rPr>
            <b/>
            <sz val="11"/>
            <color theme="1"/>
            <rFont val="游ゴシック"/>
          </rPr>
          <t xml:space="preserve">★実際に使用する堆肥の数値の入力を推奨!!★
</t>
        </r>
        <r>
          <rPr>
            <sz val="11"/>
            <color theme="1"/>
            <rFont val="游ゴシック"/>
          </rPr>
          <t>リン酸・カリは化成肥料並の肥効を示すため、リン酸・カリの供給用に活用可能。窒素肥効は低く、一般的にどんなに高くても含まれている窒素の５％程度までしか作物に利用されない。副資材や製造方法による差も大きく、窒素肥効がマイナスの場合（窒素飢餓を起こす場合）もある（古谷修ら(2007)）。
現在入力されている各成分の値は、松波寿弥ら(2009)の報告値に水分率45％（乾物率55％）と仮定して算出した。</t>
        </r>
      </text>
    </comment>
    <comment ref="B20" authorId="0">
      <text>
        <r>
          <rPr>
            <b/>
            <sz val="11"/>
            <color theme="1"/>
            <rFont val="游ゴシック"/>
          </rPr>
          <t>★実際に使用する堆肥の数値の入力を推奨!!★</t>
        </r>
        <r>
          <rPr>
            <sz val="11"/>
            <color theme="1"/>
            <rFont val="游ゴシック"/>
          </rPr>
          <t xml:space="preserve">
リン酸・カリは化成肥料並の肥効を示すため、リン酸・カリの供給用に活用可能。窒素肥効は低く、一般的にどんなに高くても含まれている窒素の15％程度までしか作物に利用されない。副資材や製造方法による差も大きく、窒素肥効がマイナスの場合（窒素飢餓を起こす場合）もある（古谷修ら(2007)）。
現在入力されている各成分の値は、松波寿弥ら(2009)の報告値に水分率20％（乾物率80％）と仮定して算出した。</t>
        </r>
      </text>
    </comment>
    <comment ref="B21" authorId="0">
      <text>
        <r>
          <rPr>
            <b/>
            <sz val="11"/>
            <color theme="1"/>
            <rFont val="游ゴシック"/>
          </rPr>
          <t>★実際に使用する堆肥の数値の入力を推奨!!★</t>
        </r>
        <r>
          <rPr>
            <sz val="11"/>
            <color theme="1"/>
            <rFont val="游ゴシック"/>
          </rPr>
          <t xml:space="preserve">
リン酸・カリは化成肥料並の肥効を示すため、リン酸・カリの供給用に活用可能。窒素肥効は低く、一般的にどんなに高くても含まれている窒素の18％程度までしか作物に利用されない。副資材や製造方法による差も大きく、窒素肥効がマイナスの場合（窒素飢餓を起こす場合）もある（古谷修ら(2007)）。
現在入力されている各成分の値は、松波寿弥ら(2009)の報告値に水分率20％（乾物率80％）と仮定して算出した。</t>
        </r>
      </text>
    </comment>
    <comment ref="B22" authorId="0">
      <text>
        <r>
          <rPr>
            <b/>
            <sz val="11"/>
            <color theme="1"/>
            <rFont val="游ゴシック"/>
          </rPr>
          <t>★実際に使用する資材の数値の入力してください!!★</t>
        </r>
        <r>
          <rPr>
            <sz val="11"/>
            <color theme="1"/>
            <rFont val="游ゴシック"/>
          </rPr>
          <t xml:space="preserve">
上記のリストに登録がない植物系の有機質資材で、本シートで肥効を予測したい場合、こちらの肥料成分含有率にご存知の値を入力して頂ければ、大まかな予測が可能となります。
窒素無機化の速さや量は、本シートに登録している植物系有機質資材の平均値に基づき計算するように設定しています。</t>
        </r>
      </text>
    </comment>
    <comment ref="B23" authorId="0">
      <text>
        <r>
          <rPr>
            <b/>
            <sz val="11"/>
            <color theme="1"/>
            <rFont val="游ゴシック"/>
          </rPr>
          <t>★実際に使用する資材の数値の入力してください!!★</t>
        </r>
        <r>
          <rPr>
            <sz val="11"/>
            <color theme="1"/>
            <rFont val="游ゴシック"/>
          </rPr>
          <t xml:space="preserve">
上記のリストに登録がない動物系の有機質資材で、本シートで肥効を予測したい場合、こちらの肥料成分含有率にご存知の値を入力して頂ければ、大まかな予測が可能となります。
窒素無機化の速さや量は、本シートに登録している動物系有機質資材の平均値に基づき計算するように設定しています。</t>
        </r>
      </text>
    </comment>
    <comment ref="B24" authorId="0">
      <text>
        <r>
          <rPr>
            <b/>
            <sz val="11"/>
            <color theme="1"/>
            <rFont val="游ゴシック"/>
          </rPr>
          <t>★実際に使用する資材の数値の入力してください!!★</t>
        </r>
        <r>
          <rPr>
            <sz val="11"/>
            <color theme="1"/>
            <rFont val="游ゴシック"/>
          </rPr>
          <t xml:space="preserve">
上記のリストに登録がない有機質資材で、本シートで肥効を予測したい場合、こちらの肥料成分含有率にご存知の値を入力して頂ければ、大まかな予測が可能となります。
窒素無機化の速さや量は、本シートに登録している植物系・動物系有機質資材と堆肥の平均値に基づき計算するように設定しています。</t>
        </r>
      </text>
    </comment>
  </commentList>
</comments>
</file>

<file path=xl/comments3.xml><?xml version="1.0" encoding="utf-8"?>
<comments xmlns="http://schemas.openxmlformats.org/spreadsheetml/2006/main">
  <authors>
    <author>白鳥　克哉</author>
  </authors>
  <commentList>
    <comment ref="C28" authorId="0">
      <text>
        <r>
          <rPr>
            <b/>
            <sz val="11"/>
            <color theme="1"/>
            <rFont val="游ゴシック"/>
          </rPr>
          <t>計算全体に関わるため、削除したり切り取ったりしないようご注意ください。</t>
        </r>
      </text>
    </comment>
  </commentList>
</comments>
</file>

<file path=xl/comments4.xml><?xml version="1.0" encoding="utf-8"?>
<comments xmlns="http://schemas.openxmlformats.org/spreadsheetml/2006/main">
  <authors>
    <author>白鳥　克哉</author>
  </authors>
  <commentList>
    <comment ref="L375" authorId="0">
      <text>
        <r>
          <rPr>
            <sz val="11"/>
            <color theme="1"/>
            <rFont val="游ゴシック"/>
          </rPr>
          <t>紫色セルは、本ファイル管理者による調整係数（フィッティングパラメータ）</t>
        </r>
      </text>
    </comment>
  </commentList>
</comments>
</file>

<file path=xl/sharedStrings.xml><?xml version="1.0" encoding="utf-8"?>
<sst xmlns="http://schemas.openxmlformats.org/spreadsheetml/2006/main" xmlns:r="http://schemas.openxmlformats.org/officeDocument/2006/relationships" count="189" uniqueCount="189">
  <si>
    <t>３回目</t>
    <rPh sb="1" eb="3">
      <t>かいめ</t>
    </rPh>
    <phoneticPr fontId="1" type="Hiragana"/>
  </si>
  <si>
    <t>7th</t>
  </si>
  <si>
    <t>年間寄与率</t>
    <rPh sb="0" eb="2">
      <t>ねんかん</t>
    </rPh>
    <rPh sb="2" eb="5">
      <t>きよりつ</t>
    </rPh>
    <phoneticPr fontId="1" type="Hiragana"/>
  </si>
  <si>
    <t>回次</t>
    <rPh sb="0" eb="2">
      <t>かいじ</t>
    </rPh>
    <phoneticPr fontId="1" type="Hiragana"/>
  </si>
  <si>
    <t>綿実粕・わたみ粕</t>
    <rPh sb="0" eb="2">
      <t>わたみ</t>
    </rPh>
    <rPh sb="2" eb="3">
      <t>かす</t>
    </rPh>
    <rPh sb="7" eb="8">
      <t>かす</t>
    </rPh>
    <phoneticPr fontId="1" type="Hiragana"/>
  </si>
  <si>
    <t>時期</t>
    <rPh sb="0" eb="2">
      <t>じき</t>
    </rPh>
    <phoneticPr fontId="1" type="Hiragana"/>
  </si>
  <si>
    <t>販売単位
（㎏/袋)</t>
    <rPh sb="0" eb="2">
      <t>はんばい</t>
    </rPh>
    <rPh sb="2" eb="4">
      <t>たんい</t>
    </rPh>
    <rPh sb="8" eb="9">
      <t>ふくろ</t>
    </rPh>
    <phoneticPr fontId="1" type="Hiragana"/>
  </si>
  <si>
    <t>肥料名</t>
    <rPh sb="0" eb="2">
      <t>ひりょう</t>
    </rPh>
    <rPh sb="2" eb="3">
      <t>めい</t>
    </rPh>
    <phoneticPr fontId="1" type="Hiragana"/>
  </si>
  <si>
    <t>６回目　小計</t>
    <rPh sb="1" eb="3">
      <t>かいめ</t>
    </rPh>
    <rPh sb="4" eb="6">
      <t>しょうけい</t>
    </rPh>
    <phoneticPr fontId="1" type="Hiragana"/>
  </si>
  <si>
    <t>窒素
（N）</t>
    <rPh sb="0" eb="2">
      <t>ちっそ</t>
    </rPh>
    <phoneticPr fontId="1" type="Hiragana"/>
  </si>
  <si>
    <t>g/cm3</t>
  </si>
  <si>
    <t>降雨強度に依存した溶脱量</t>
    <rPh sb="0" eb="2">
      <t>こうう</t>
    </rPh>
    <rPh sb="2" eb="4">
      <t>きょうど</t>
    </rPh>
    <rPh sb="5" eb="7">
      <t>いぞん</t>
    </rPh>
    <rPh sb="9" eb="11">
      <t>ようだつ</t>
    </rPh>
    <rPh sb="11" eb="12">
      <t>りょう</t>
    </rPh>
    <phoneticPr fontId="1" type="Hiragana"/>
  </si>
  <si>
    <t>窒素１㎏
あたりの単価
（円/kgN）</t>
    <rPh sb="0" eb="2">
      <t>ちっそ</t>
    </rPh>
    <rPh sb="9" eb="11">
      <t>たんか</t>
    </rPh>
    <rPh sb="13" eb="14">
      <t>えん</t>
    </rPh>
    <phoneticPr fontId="1" type="Hiragana"/>
  </si>
  <si>
    <t>販売単価
（円/袋）</t>
    <rPh sb="0" eb="2">
      <t>はんばい</t>
    </rPh>
    <rPh sb="2" eb="4">
      <t>たんか</t>
    </rPh>
    <rPh sb="6" eb="7">
      <t>えん</t>
    </rPh>
    <rPh sb="8" eb="9">
      <t>ふくろ</t>
    </rPh>
    <phoneticPr fontId="1" type="Hiragana"/>
  </si>
  <si>
    <t>肥料成分供給量（kg/10a）</t>
    <rPh sb="0" eb="2">
      <t>ひりょう</t>
    </rPh>
    <rPh sb="2" eb="4">
      <t>せいぶん</t>
    </rPh>
    <rPh sb="4" eb="7">
      <t>きょうきゅうりょう</t>
    </rPh>
    <phoneticPr fontId="1" type="Hiragana"/>
  </si>
  <si>
    <t>追記可能</t>
    <rPh sb="0" eb="2">
      <t>ついき</t>
    </rPh>
    <rPh sb="2" eb="4">
      <t>かのう</t>
    </rPh>
    <phoneticPr fontId="1" type="Hiragana"/>
  </si>
  <si>
    <t>肥料成分含有率（現物％）</t>
    <rPh sb="0" eb="2">
      <t>ひりょう</t>
    </rPh>
    <rPh sb="2" eb="4">
      <t>せいぶん</t>
    </rPh>
    <rPh sb="4" eb="7">
      <t>がんゆうりつ</t>
    </rPh>
    <rPh sb="8" eb="10">
      <t>げんぶつ</t>
    </rPh>
    <phoneticPr fontId="1" type="Hiragana"/>
  </si>
  <si>
    <t>魚粕</t>
    <rPh sb="0" eb="1">
      <t>ぎょ</t>
    </rPh>
    <rPh sb="1" eb="2">
      <t>かす</t>
    </rPh>
    <phoneticPr fontId="1" type="Hiragana"/>
  </si>
  <si>
    <t>年間合計</t>
    <rPh sb="0" eb="2">
      <t>ねんかん</t>
    </rPh>
    <rPh sb="2" eb="4">
      <t>ごうけい</t>
    </rPh>
    <phoneticPr fontId="1" type="Hiragana"/>
  </si>
  <si>
    <t>菜種粕・なたね粕</t>
    <rPh sb="0" eb="2">
      <t>なたね</t>
    </rPh>
    <rPh sb="2" eb="3">
      <t>かす</t>
    </rPh>
    <rPh sb="7" eb="8">
      <t>かす</t>
    </rPh>
    <phoneticPr fontId="1" type="Hiragana"/>
  </si>
  <si>
    <t xml:space="preserve">石灰
(ｶﾙｼｳﾑ)
（CaO）
</t>
    <rPh sb="0" eb="2">
      <t>せっかい</t>
    </rPh>
    <phoneticPr fontId="1" type="Hiragana"/>
  </si>
  <si>
    <t>損失量
（累計）</t>
    <rPh sb="0" eb="2">
      <t>そんしつ</t>
    </rPh>
    <rPh sb="2" eb="3">
      <t>りょう</t>
    </rPh>
    <rPh sb="5" eb="7">
      <t>るいけい</t>
    </rPh>
    <phoneticPr fontId="1" type="Hiragana"/>
  </si>
  <si>
    <t>大豆粕</t>
    <rPh sb="0" eb="2">
      <t>だいず</t>
    </rPh>
    <rPh sb="2" eb="3">
      <t>かす</t>
    </rPh>
    <phoneticPr fontId="1" type="Hiragana"/>
  </si>
  <si>
    <t>肥料No.４</t>
    <rPh sb="0" eb="2">
      <t>ひりょう</t>
    </rPh>
    <phoneticPr fontId="1" type="Hiragana"/>
  </si>
  <si>
    <t>カポック油粕</t>
    <rPh sb="4" eb="5">
      <t>あぶら</t>
    </rPh>
    <rPh sb="5" eb="6">
      <t>かす</t>
    </rPh>
    <phoneticPr fontId="1" type="Hiragana"/>
  </si>
  <si>
    <r>
      <t>←</t>
    </r>
    <r>
      <rPr>
        <b/>
        <sz val="10"/>
        <color rgb="FFFF0000"/>
        <rFont val="ＭＳ Ｐ明朝"/>
      </rPr>
      <t>【操作①】</t>
    </r>
    <r>
      <rPr>
        <sz val="10"/>
        <color theme="1"/>
        <rFont val="ＭＳ Ｐ明朝"/>
      </rPr>
      <t>対象茶園から最も近い地点を選んでください</t>
    </r>
    <rPh sb="2" eb="4">
      <t>そうさ</t>
    </rPh>
    <rPh sb="6" eb="8">
      <t>たいしょう</t>
    </rPh>
    <rPh sb="8" eb="10">
      <t>ちゃえん</t>
    </rPh>
    <rPh sb="12" eb="13">
      <t>もっと</t>
    </rPh>
    <rPh sb="14" eb="15">
      <t>ちか</t>
    </rPh>
    <rPh sb="16" eb="18">
      <t>ちてん</t>
    </rPh>
    <rPh sb="19" eb="20">
      <t>えら</t>
    </rPh>
    <phoneticPr fontId="1" type="Hiragana"/>
  </si>
  <si>
    <t>肉骨粉</t>
    <rPh sb="0" eb="3">
      <t>にくこっぷん</t>
    </rPh>
    <phoneticPr fontId="1" type="Hiragana"/>
  </si>
  <si>
    <t>近似方法</t>
    <rPh sb="0" eb="2">
      <t>きんじ</t>
    </rPh>
    <rPh sb="2" eb="4">
      <t>ほうほう</t>
    </rPh>
    <phoneticPr fontId="1" type="Hiragana"/>
  </si>
  <si>
    <t>肉かす</t>
    <rPh sb="0" eb="1">
      <t>にく</t>
    </rPh>
    <phoneticPr fontId="1" type="Hiragana"/>
  </si>
  <si>
    <t>6th</t>
  </si>
  <si>
    <t>落花生油粕</t>
    <rPh sb="0" eb="3">
      <t>らっかせい</t>
    </rPh>
    <rPh sb="3" eb="4">
      <t>あぶら</t>
    </rPh>
    <rPh sb="4" eb="5">
      <t>かす</t>
    </rPh>
    <phoneticPr fontId="1" type="Hiragana"/>
  </si>
  <si>
    <t>７回目　小計</t>
    <rPh sb="1" eb="3">
      <t>かいめ</t>
    </rPh>
    <rPh sb="4" eb="6">
      <t>しょうけい</t>
    </rPh>
    <phoneticPr fontId="1" type="Hiragana"/>
  </si>
  <si>
    <t>豆腐粕</t>
    <rPh sb="0" eb="2">
      <t>とうふ</t>
    </rPh>
    <rPh sb="2" eb="3">
      <t>かす</t>
    </rPh>
    <phoneticPr fontId="1" type="Hiragana"/>
  </si>
  <si>
    <t>あまに油粕</t>
    <rPh sb="3" eb="4">
      <t>あぶら</t>
    </rPh>
    <rPh sb="4" eb="5">
      <t>かす</t>
    </rPh>
    <phoneticPr fontId="1" type="Hiragana"/>
  </si>
  <si>
    <t>Rank判別</t>
    <rPh sb="4" eb="6">
      <t>はんべつ</t>
    </rPh>
    <phoneticPr fontId="1" type="Hiragana"/>
  </si>
  <si>
    <t>損失率</t>
    <rPh sb="0" eb="2">
      <t>そんしつ</t>
    </rPh>
    <rPh sb="2" eb="3">
      <t>りつ</t>
    </rPh>
    <phoneticPr fontId="1" type="Hiragana"/>
  </si>
  <si>
    <t>ごま油粕</t>
    <rPh sb="2" eb="3">
      <t>あぶら</t>
    </rPh>
    <rPh sb="3" eb="4">
      <t>かす</t>
    </rPh>
    <phoneticPr fontId="1" type="Hiragana"/>
  </si>
  <si>
    <t>米ぬか油粕</t>
    <rPh sb="0" eb="1">
      <t>こめ</t>
    </rPh>
    <rPh sb="3" eb="4">
      <t>あぶら</t>
    </rPh>
    <rPh sb="4" eb="5">
      <t>かす</t>
    </rPh>
    <phoneticPr fontId="1" type="Hiragana"/>
  </si>
  <si>
    <t>１回目　小計</t>
    <rPh sb="1" eb="3">
      <t>かいめ</t>
    </rPh>
    <rPh sb="4" eb="6">
      <t>しょうけい</t>
    </rPh>
    <phoneticPr fontId="1" type="Hiragana"/>
  </si>
  <si>
    <t>石灰
（CaO）</t>
    <rPh sb="0" eb="2">
      <t>せっかい</t>
    </rPh>
    <phoneticPr fontId="1" type="Hiragana"/>
  </si>
  <si>
    <t>肥効計算パラメータ</t>
    <rPh sb="0" eb="2">
      <t>ひこう</t>
    </rPh>
    <rPh sb="2" eb="4">
      <t>けいさん</t>
    </rPh>
    <phoneticPr fontId="1" type="Hiragana"/>
  </si>
  <si>
    <t>苦土
（MgO）</t>
    <rPh sb="0" eb="2">
      <t>くど</t>
    </rPh>
    <phoneticPr fontId="1" type="Hiragana"/>
  </si>
  <si>
    <t>損失量</t>
    <rPh sb="0" eb="3">
      <t>そんしつりょう</t>
    </rPh>
    <phoneticPr fontId="1" type="Hiragana"/>
  </si>
  <si>
    <r>
      <t>リン酸
（P</t>
    </r>
    <r>
      <rPr>
        <vertAlign val="subscript"/>
        <sz val="11"/>
        <color theme="1"/>
        <rFont val="ＭＳ 明朝"/>
      </rPr>
      <t>2</t>
    </r>
    <r>
      <rPr>
        <sz val="11"/>
        <color theme="1"/>
        <rFont val="ＭＳ 明朝"/>
      </rPr>
      <t>O</t>
    </r>
    <r>
      <rPr>
        <vertAlign val="subscript"/>
        <sz val="11"/>
        <color theme="1"/>
        <rFont val="ＭＳ 明朝"/>
      </rPr>
      <t>5</t>
    </r>
    <r>
      <rPr>
        <sz val="11"/>
        <color theme="1"/>
        <rFont val="ＭＳ 明朝"/>
      </rPr>
      <t>）</t>
    </r>
    <rPh sb="2" eb="3">
      <t>さん</t>
    </rPh>
    <phoneticPr fontId="1" type="Hiragana"/>
  </si>
  <si>
    <r>
      <t>カリ
（K</t>
    </r>
    <r>
      <rPr>
        <vertAlign val="subscript"/>
        <sz val="11"/>
        <color theme="1"/>
        <rFont val="ＭＳ 明朝"/>
      </rPr>
      <t>2</t>
    </r>
    <r>
      <rPr>
        <sz val="11"/>
        <color theme="1"/>
        <rFont val="ＭＳ 明朝"/>
      </rPr>
      <t>O）</t>
    </r>
  </si>
  <si>
    <t>肥料No.３</t>
    <rPh sb="0" eb="2">
      <t>ひりょう</t>
    </rPh>
    <phoneticPr fontId="1" type="Hiragana"/>
  </si>
  <si>
    <t>日時</t>
    <rPh sb="0" eb="2">
      <t>にちじ</t>
    </rPh>
    <phoneticPr fontId="1" type="Hiragana"/>
  </si>
  <si>
    <t>施用量
(kg/10a)</t>
    <rPh sb="0" eb="2">
      <t>せよう</t>
    </rPh>
    <rPh sb="2" eb="3">
      <t>りょう</t>
    </rPh>
    <phoneticPr fontId="1" type="Hiragana"/>
  </si>
  <si>
    <t>　秋冬番生葉収量</t>
  </si>
  <si>
    <t>肥料コスト</t>
    <rPh sb="0" eb="2">
      <t>ひりょう</t>
    </rPh>
    <phoneticPr fontId="1" type="Hiragana"/>
  </si>
  <si>
    <t>肥料１㎏
あたりの単価
（円/㎏）</t>
    <rPh sb="0" eb="2">
      <t>ひりょう</t>
    </rPh>
    <rPh sb="9" eb="11">
      <t>たんか</t>
    </rPh>
    <rPh sb="13" eb="14">
      <t>えん</t>
    </rPh>
    <phoneticPr fontId="1" type="Hiragana"/>
  </si>
  <si>
    <t>肥料の種類</t>
    <rPh sb="0" eb="2">
      <t>ひりょう</t>
    </rPh>
    <rPh sb="3" eb="5">
      <t>しゅるい</t>
    </rPh>
    <phoneticPr fontId="1" type="Hiragana"/>
  </si>
  <si>
    <t>東栄魚ぼかし</t>
    <rPh sb="0" eb="2">
      <t>とうえい</t>
    </rPh>
    <rPh sb="2" eb="3">
      <t>さかな</t>
    </rPh>
    <phoneticPr fontId="1" type="Hiragana"/>
  </si>
  <si>
    <t>Ea</t>
  </si>
  <si>
    <t>1st</t>
  </si>
  <si>
    <t>２回目　小計</t>
    <rPh sb="1" eb="3">
      <t>かいめ</t>
    </rPh>
    <rPh sb="4" eb="6">
      <t>しょうけい</t>
    </rPh>
    <phoneticPr fontId="1" type="Hiragana"/>
  </si>
  <si>
    <t>３回目　小計</t>
    <rPh sb="1" eb="3">
      <t>かいめ</t>
    </rPh>
    <rPh sb="4" eb="6">
      <t>しょうけい</t>
    </rPh>
    <phoneticPr fontId="1" type="Hiragana"/>
  </si>
  <si>
    <t>4th</t>
  </si>
  <si>
    <t>４回目　小計</t>
    <rPh sb="1" eb="3">
      <t>かいめ</t>
    </rPh>
    <rPh sb="4" eb="6">
      <t>しょうけい</t>
    </rPh>
    <phoneticPr fontId="1" type="Hiragana"/>
  </si>
  <si>
    <t>５回目　小計</t>
    <rPh sb="1" eb="3">
      <t>かいめ</t>
    </rPh>
    <rPh sb="4" eb="6">
      <t>しょうけい</t>
    </rPh>
    <phoneticPr fontId="1" type="Hiragana"/>
  </si>
  <si>
    <t>８回目　小計</t>
    <rPh sb="1" eb="3">
      <t>かいめ</t>
    </rPh>
    <rPh sb="4" eb="6">
      <t>しょうけい</t>
    </rPh>
    <phoneticPr fontId="1" type="Hiragana"/>
  </si>
  <si>
    <t>三島</t>
    <rPh sb="0" eb="2">
      <t>みしま</t>
    </rPh>
    <phoneticPr fontId="1" type="Hiragana"/>
  </si>
  <si>
    <t>肥料費
（円/㎏）</t>
    <rPh sb="0" eb="2">
      <t>ひりょう</t>
    </rPh>
    <rPh sb="2" eb="3">
      <t>ひ</t>
    </rPh>
    <rPh sb="5" eb="6">
      <t>えん</t>
    </rPh>
    <phoneticPr fontId="1" type="Hiragana"/>
  </si>
  <si>
    <t>　一番茶平均窒素含有率</t>
    <rPh sb="1" eb="3">
      <t>いちばん</t>
    </rPh>
    <rPh sb="3" eb="4">
      <t>ちゃ</t>
    </rPh>
    <rPh sb="4" eb="6">
      <t>へいきん</t>
    </rPh>
    <rPh sb="6" eb="8">
      <t>ちっそ</t>
    </rPh>
    <rPh sb="8" eb="11">
      <t>がんゆうりつ</t>
    </rPh>
    <phoneticPr fontId="1" type="Hiragana"/>
  </si>
  <si>
    <t>2nd</t>
  </si>
  <si>
    <t>8th</t>
  </si>
  <si>
    <t>3rd</t>
  </si>
  <si>
    <t>Rm</t>
  </si>
  <si>
    <t>5th</t>
  </si>
  <si>
    <t>A</t>
  </si>
  <si>
    <t>mgN/100g乾土</t>
    <rPh sb="8" eb="10">
      <t>かんど</t>
    </rPh>
    <phoneticPr fontId="1" type="Hiragana"/>
  </si>
  <si>
    <t>T</t>
  </si>
  <si>
    <t>day</t>
  </si>
  <si>
    <t>川根本町</t>
    <rPh sb="0" eb="4">
      <t>かわねほんちょう</t>
    </rPh>
    <phoneticPr fontId="1" type="Hiragana"/>
  </si>
  <si>
    <t>積算温度</t>
    <rPh sb="0" eb="2">
      <t>せきさん</t>
    </rPh>
    <rPh sb="2" eb="4">
      <t>おんど</t>
    </rPh>
    <phoneticPr fontId="1" type="Hiragana"/>
  </si>
  <si>
    <t>期間中の
平均地温</t>
    <rPh sb="0" eb="3">
      <t>きかんちゅう</t>
    </rPh>
    <rPh sb="5" eb="7">
      <t>へいきん</t>
    </rPh>
    <rPh sb="7" eb="9">
      <t>ちおん</t>
    </rPh>
    <phoneticPr fontId="1" type="Hiragana"/>
  </si>
  <si>
    <t>期間中の
平均地温に対するｋ</t>
    <rPh sb="0" eb="3">
      <t>きかんちゅう</t>
    </rPh>
    <rPh sb="5" eb="7">
      <t>へいきん</t>
    </rPh>
    <rPh sb="7" eb="9">
      <t>ちおん</t>
    </rPh>
    <rPh sb="10" eb="11">
      <t>たい</t>
    </rPh>
    <phoneticPr fontId="1" type="Hiragana"/>
  </si>
  <si>
    <t>肥料No.1</t>
    <rPh sb="0" eb="2">
      <t>ひりょう</t>
    </rPh>
    <phoneticPr fontId="1" type="Hiragana"/>
  </si>
  <si>
    <t>３回目
（夏肥Ⅰ）</t>
    <rPh sb="1" eb="3">
      <t>かいめ</t>
    </rPh>
    <rPh sb="5" eb="6">
      <t>なつ</t>
    </rPh>
    <rPh sb="6" eb="7">
      <t>こえ</t>
    </rPh>
    <phoneticPr fontId="1" type="Hiragana"/>
  </si>
  <si>
    <t>菊川牧之原</t>
    <rPh sb="0" eb="2">
      <t>きくがわ</t>
    </rPh>
    <rPh sb="2" eb="5">
      <t>まきのはら</t>
    </rPh>
    <phoneticPr fontId="1" type="Hiragana"/>
  </si>
  <si>
    <t>５年平均</t>
    <rPh sb="1" eb="2">
      <t>ねん</t>
    </rPh>
    <rPh sb="2" eb="4">
      <t>へいきん</t>
    </rPh>
    <phoneticPr fontId="1" type="Hiragana"/>
  </si>
  <si>
    <t>最も近い気象観測点</t>
    <rPh sb="0" eb="1">
      <t>もっと</t>
    </rPh>
    <rPh sb="2" eb="3">
      <t>ちか</t>
    </rPh>
    <rPh sb="4" eb="6">
      <t>きしょう</t>
    </rPh>
    <rPh sb="6" eb="9">
      <t>かんそくてん</t>
    </rPh>
    <phoneticPr fontId="1" type="Hiragana"/>
  </si>
  <si>
    <t>気象観測点</t>
    <rPh sb="0" eb="2">
      <t>きしょう</t>
    </rPh>
    <rPh sb="2" eb="5">
      <t>かんそくてん</t>
    </rPh>
    <phoneticPr fontId="1" type="Hiragana"/>
  </si>
  <si>
    <t>御前崎</t>
    <rPh sb="0" eb="3">
      <t>おまえざき</t>
    </rPh>
    <phoneticPr fontId="1" type="Hiragana"/>
  </si>
  <si>
    <t>磐田</t>
    <rPh sb="0" eb="2">
      <t>いわた</t>
    </rPh>
    <phoneticPr fontId="1" type="Hiragana"/>
  </si>
  <si>
    <t>10以下</t>
    <rPh sb="2" eb="4">
      <t>いか</t>
    </rPh>
    <phoneticPr fontId="1" type="Hiragana"/>
  </si>
  <si>
    <t>天竜</t>
    <rPh sb="0" eb="2">
      <t>てんりゅう</t>
    </rPh>
    <phoneticPr fontId="1" type="Hiragana"/>
  </si>
  <si>
    <t>静岡</t>
    <rPh sb="0" eb="2">
      <t>しずおか</t>
    </rPh>
    <phoneticPr fontId="1" type="Hiragana"/>
  </si>
  <si>
    <t>吸収量
（累計）</t>
    <rPh sb="0" eb="3">
      <t>きゅうしゅうりょう</t>
    </rPh>
    <rPh sb="5" eb="7">
      <t>るいけい</t>
    </rPh>
    <phoneticPr fontId="1" type="Hiragana"/>
  </si>
  <si>
    <t>清水</t>
    <rPh sb="0" eb="2">
      <t>しみず</t>
    </rPh>
    <phoneticPr fontId="1" type="Hiragana"/>
  </si>
  <si>
    <t>富士</t>
    <rPh sb="0" eb="2">
      <t>ふじ</t>
    </rPh>
    <phoneticPr fontId="1" type="Hiragana"/>
  </si>
  <si>
    <r>
      <t>カリ
（K</t>
    </r>
    <r>
      <rPr>
        <vertAlign val="subscript"/>
        <sz val="11"/>
        <color theme="1"/>
        <rFont val="ＭＳ 明朝"/>
      </rPr>
      <t>2</t>
    </r>
    <r>
      <rPr>
        <sz val="11"/>
        <color theme="1"/>
        <rFont val="ＭＳ 明朝"/>
      </rPr>
      <t xml:space="preserve">O）
</t>
    </r>
  </si>
  <si>
    <t>井川</t>
    <rPh sb="0" eb="2">
      <t>いかわ</t>
    </rPh>
    <phoneticPr fontId="1" type="Hiragana"/>
  </si>
  <si>
    <t>茶樹の成長による窒素収奪量</t>
    <rPh sb="0" eb="2">
      <t>ちゃじゅ</t>
    </rPh>
    <rPh sb="3" eb="5">
      <t>せいちょう</t>
    </rPh>
    <rPh sb="8" eb="10">
      <t>ちっそ</t>
    </rPh>
    <rPh sb="10" eb="12">
      <t>しゅうだつ</t>
    </rPh>
    <rPh sb="12" eb="13">
      <t>りょう</t>
    </rPh>
    <phoneticPr fontId="1" type="Hiragana"/>
  </si>
  <si>
    <t>選択地点</t>
    <rPh sb="0" eb="2">
      <t>せんたく</t>
    </rPh>
    <rPh sb="2" eb="4">
      <t>ちてん</t>
    </rPh>
    <phoneticPr fontId="1" type="Hiragana"/>
  </si>
  <si>
    <t>y=1.0138-0.9765</t>
  </si>
  <si>
    <t>施肥回次</t>
    <rPh sb="0" eb="2">
      <t>せひ</t>
    </rPh>
    <rPh sb="2" eb="4">
      <t>かいじ</t>
    </rPh>
    <phoneticPr fontId="1" type="Hiragana"/>
  </si>
  <si>
    <t>１回目</t>
    <rPh sb="1" eb="3">
      <t>かいめ</t>
    </rPh>
    <phoneticPr fontId="1" type="Hiragana"/>
  </si>
  <si>
    <t>施用量</t>
    <rPh sb="0" eb="2">
      <t>せよう</t>
    </rPh>
    <rPh sb="2" eb="3">
      <t>りょう</t>
    </rPh>
    <phoneticPr fontId="1" type="Hiragana"/>
  </si>
  <si>
    <t>kgN/10a</t>
  </si>
  <si>
    <t>経過日数</t>
    <rPh sb="0" eb="2">
      <t>けいか</t>
    </rPh>
    <rPh sb="2" eb="4">
      <t>にっすう</t>
    </rPh>
    <phoneticPr fontId="1" type="Hiragana"/>
  </si>
  <si>
    <t>合計</t>
    <rPh sb="0" eb="2">
      <t>ごうけい</t>
    </rPh>
    <phoneticPr fontId="1" type="Hiragana"/>
  </si>
  <si>
    <t>肥料No.２</t>
    <rPh sb="0" eb="2">
      <t>ひりょう</t>
    </rPh>
    <phoneticPr fontId="1" type="Hiragana"/>
  </si>
  <si>
    <t>窒素可給化量</t>
    <rPh sb="0" eb="2">
      <t>ちっそ</t>
    </rPh>
    <rPh sb="2" eb="3">
      <t>か</t>
    </rPh>
    <rPh sb="3" eb="4">
      <t>きゅう</t>
    </rPh>
    <rPh sb="4" eb="5">
      <t>か</t>
    </rPh>
    <rPh sb="5" eb="6">
      <t>りょう</t>
    </rPh>
    <phoneticPr fontId="1" type="Hiragana"/>
  </si>
  <si>
    <t>期間中の
平均地温
に対するｋ</t>
    <rPh sb="0" eb="3">
      <t>きかんちゅう</t>
    </rPh>
    <rPh sb="5" eb="7">
      <t>へいきん</t>
    </rPh>
    <rPh sb="7" eb="9">
      <t>ちおん</t>
    </rPh>
    <rPh sb="11" eb="12">
      <t>たい</t>
    </rPh>
    <phoneticPr fontId="1" type="Hiragana"/>
  </si>
  <si>
    <t>６回目</t>
    <rPh sb="1" eb="3">
      <t>かいめ</t>
    </rPh>
    <phoneticPr fontId="1" type="Hiragana"/>
  </si>
  <si>
    <t>肥料No.５</t>
    <rPh sb="0" eb="2">
      <t>ひりょう</t>
    </rPh>
    <phoneticPr fontId="1" type="Hiragana"/>
  </si>
  <si>
    <t>２回目</t>
    <rPh sb="1" eb="3">
      <t>かいめ</t>
    </rPh>
    <phoneticPr fontId="1" type="Hiragana"/>
  </si>
  <si>
    <t>４回目</t>
    <rPh sb="1" eb="3">
      <t>かいめ</t>
    </rPh>
    <phoneticPr fontId="1" type="Hiragana"/>
  </si>
  <si>
    <t>５回目</t>
    <rPh sb="1" eb="3">
      <t>かいめ</t>
    </rPh>
    <phoneticPr fontId="1" type="Hiragana"/>
  </si>
  <si>
    <t>１回目
（春肥）</t>
    <rPh sb="1" eb="3">
      <t>かいめ</t>
    </rPh>
    <rPh sb="5" eb="7">
      <t>はるひ</t>
    </rPh>
    <phoneticPr fontId="1" type="Hiragana"/>
  </si>
  <si>
    <t>２回目
（芽出し肥）</t>
    <rPh sb="1" eb="3">
      <t>かいめ</t>
    </rPh>
    <rPh sb="5" eb="7">
      <t>めだ</t>
    </rPh>
    <rPh sb="8" eb="9">
      <t>こえ</t>
    </rPh>
    <phoneticPr fontId="1" type="Hiragana"/>
  </si>
  <si>
    <t>４回目
（夏肥Ⅱ）</t>
    <rPh sb="1" eb="3">
      <t>かいめ</t>
    </rPh>
    <rPh sb="5" eb="6">
      <t>なつ</t>
    </rPh>
    <rPh sb="6" eb="7">
      <t>こえ</t>
    </rPh>
    <phoneticPr fontId="1" type="Hiragana"/>
  </si>
  <si>
    <t>５回目
（秋肥）</t>
    <rPh sb="1" eb="3">
      <t>かいめ</t>
    </rPh>
    <rPh sb="5" eb="6">
      <t>あき</t>
    </rPh>
    <rPh sb="6" eb="7">
      <t>こえ</t>
    </rPh>
    <phoneticPr fontId="1" type="Hiragana"/>
  </si>
  <si>
    <t>７回目</t>
    <rPh sb="1" eb="3">
      <t>かいめ</t>
    </rPh>
    <phoneticPr fontId="1" type="Hiragana"/>
  </si>
  <si>
    <t>８回目</t>
    <rPh sb="1" eb="3">
      <t>かいめ</t>
    </rPh>
    <phoneticPr fontId="1" type="Hiragana"/>
  </si>
  <si>
    <t>選択地点の降水量</t>
    <rPh sb="0" eb="2">
      <t>せんたく</t>
    </rPh>
    <rPh sb="2" eb="4">
      <t>ちてん</t>
    </rPh>
    <rPh sb="5" eb="8">
      <t>こうすいりょう</t>
    </rPh>
    <phoneticPr fontId="1" type="Hiragana"/>
  </si>
  <si>
    <t>降水量</t>
    <rPh sb="0" eb="3">
      <t>こうすいりょう</t>
    </rPh>
    <phoneticPr fontId="1" type="Hiragana"/>
  </si>
  <si>
    <t>低下率</t>
    <rPh sb="0" eb="2">
      <t>ていか</t>
    </rPh>
    <rPh sb="2" eb="3">
      <t>りつ</t>
    </rPh>
    <phoneticPr fontId="1" type="Hiragana"/>
  </si>
  <si>
    <t>g/ml</t>
  </si>
  <si>
    <t>kg/m3</t>
  </si>
  <si>
    <t>減衰量</t>
    <rPh sb="0" eb="2">
      <t>げんすい</t>
    </rPh>
    <rPh sb="2" eb="3">
      <t>りょう</t>
    </rPh>
    <phoneticPr fontId="1" type="Hiragana"/>
  </si>
  <si>
    <t>選択地点
の気温</t>
    <rPh sb="0" eb="2">
      <t>せんたく</t>
    </rPh>
    <rPh sb="2" eb="4">
      <t>ちてん</t>
    </rPh>
    <rPh sb="6" eb="8">
      <t>きおん</t>
    </rPh>
    <phoneticPr fontId="1" type="Hiragana"/>
  </si>
  <si>
    <t>推定地温</t>
    <rPh sb="0" eb="2">
      <t>すいてい</t>
    </rPh>
    <rPh sb="2" eb="4">
      <t>ちおん</t>
    </rPh>
    <phoneticPr fontId="1" type="Hiragana"/>
  </si>
  <si>
    <t>地温と気温の関係</t>
    <rPh sb="0" eb="2">
      <t>ちおん</t>
    </rPh>
    <rPh sb="3" eb="5">
      <t>きおん</t>
    </rPh>
    <rPh sb="6" eb="8">
      <t>かんけい</t>
    </rPh>
    <phoneticPr fontId="1" type="Hiragana"/>
  </si>
  <si>
    <t>測定地温</t>
    <rPh sb="0" eb="2">
      <t>そくてい</t>
    </rPh>
    <rPh sb="2" eb="4">
      <t>ちおん</t>
    </rPh>
    <phoneticPr fontId="1" type="Hiragana"/>
  </si>
  <si>
    <t>気温（アメダス）</t>
    <rPh sb="0" eb="2">
      <t>きおん</t>
    </rPh>
    <phoneticPr fontId="1" type="Hiragana"/>
  </si>
  <si>
    <t>線形</t>
    <rPh sb="0" eb="2">
      <t>せんけい</t>
    </rPh>
    <phoneticPr fontId="1" type="Hiragana"/>
  </si>
  <si>
    <t>R2</t>
  </si>
  <si>
    <t>12/30時点の無機化窒素量</t>
    <rPh sb="5" eb="7">
      <t>じてん</t>
    </rPh>
    <rPh sb="8" eb="11">
      <t>むきか</t>
    </rPh>
    <rPh sb="11" eb="14">
      <t>ちっそりょう</t>
    </rPh>
    <phoneticPr fontId="1" type="Hiragana"/>
  </si>
  <si>
    <t>Rank</t>
  </si>
  <si>
    <t>%</t>
  </si>
  <si>
    <t>１回の溶脱量</t>
    <rPh sb="1" eb="2">
      <t>かい</t>
    </rPh>
    <rPh sb="3" eb="5">
      <t>ようだつ</t>
    </rPh>
    <rPh sb="5" eb="6">
      <t>りょう</t>
    </rPh>
    <phoneticPr fontId="1" type="Hiragana"/>
  </si>
  <si>
    <t>年間溶脱等損失量（総量）</t>
    <rPh sb="0" eb="2">
      <t>ねんかん</t>
    </rPh>
    <rPh sb="2" eb="4">
      <t>ようだつ</t>
    </rPh>
    <rPh sb="4" eb="5">
      <t>など</t>
    </rPh>
    <rPh sb="5" eb="7">
      <t>そんしつ</t>
    </rPh>
    <rPh sb="7" eb="8">
      <t>りょう</t>
    </rPh>
    <rPh sb="9" eb="11">
      <t>そうりょう</t>
    </rPh>
    <phoneticPr fontId="1" type="Hiragana"/>
  </si>
  <si>
    <t>年間生葉収量</t>
    <rPh sb="0" eb="2">
      <t>ねんかん</t>
    </rPh>
    <rPh sb="2" eb="4">
      <t>なまは</t>
    </rPh>
    <rPh sb="4" eb="6">
      <t>しゅうりょう</t>
    </rPh>
    <phoneticPr fontId="1" type="Hiragana"/>
  </si>
  <si>
    <t>無機態窒素含有量</t>
    <rPh sb="0" eb="3">
      <t>むきたい</t>
    </rPh>
    <rPh sb="3" eb="5">
      <t>ちっそ</t>
    </rPh>
    <rPh sb="5" eb="8">
      <t>がんゆうりょう</t>
    </rPh>
    <phoneticPr fontId="1" type="Hiragana"/>
  </si>
  <si>
    <t>kg/10a</t>
  </si>
  <si>
    <t>土壌の種類</t>
    <rPh sb="0" eb="2">
      <t>どじょう</t>
    </rPh>
    <rPh sb="3" eb="5">
      <t>しゅるい</t>
    </rPh>
    <phoneticPr fontId="1" type="Hiragana"/>
  </si>
  <si>
    <t>土壌の仮比重</t>
    <rPh sb="0" eb="2">
      <t>どじょう</t>
    </rPh>
    <rPh sb="3" eb="4">
      <t>かり</t>
    </rPh>
    <rPh sb="4" eb="6">
      <t>ひじゅう</t>
    </rPh>
    <phoneticPr fontId="1" type="Hiragana"/>
  </si>
  <si>
    <t>損失量</t>
    <rPh sb="0" eb="2">
      <t>そんしつ</t>
    </rPh>
    <rPh sb="2" eb="3">
      <t>りょう</t>
    </rPh>
    <phoneticPr fontId="1" type="Hiragana"/>
  </si>
  <si>
    <t>施用量―損失量</t>
    <rPh sb="0" eb="2">
      <t>せよう</t>
    </rPh>
    <rPh sb="2" eb="3">
      <t>りょう</t>
    </rPh>
    <rPh sb="4" eb="6">
      <t>そんしつ</t>
    </rPh>
    <rPh sb="6" eb="7">
      <t>りょう</t>
    </rPh>
    <phoneticPr fontId="1" type="Hiragana"/>
  </si>
  <si>
    <t>　台切り番窒素収奪量</t>
    <rPh sb="1" eb="3">
      <t>だいぎ</t>
    </rPh>
    <rPh sb="4" eb="5">
      <t>ばん</t>
    </rPh>
    <rPh sb="5" eb="7">
      <t>ちっそ</t>
    </rPh>
    <rPh sb="7" eb="9">
      <t>しゅうだつ</t>
    </rPh>
    <rPh sb="9" eb="10">
      <t>りょう</t>
    </rPh>
    <phoneticPr fontId="1" type="Hiragana"/>
  </si>
  <si>
    <t>年間窒素吸収量</t>
    <rPh sb="0" eb="2">
      <t>ねんかん</t>
    </rPh>
    <rPh sb="2" eb="4">
      <t>ちっそ</t>
    </rPh>
    <rPh sb="4" eb="7">
      <t>きゅうしゅうりょう</t>
    </rPh>
    <phoneticPr fontId="1" type="Hiragana"/>
  </si>
  <si>
    <t>　一番茶生葉収量</t>
    <rPh sb="1" eb="3">
      <t>いちばん</t>
    </rPh>
    <rPh sb="3" eb="4">
      <t>ちゃ</t>
    </rPh>
    <rPh sb="4" eb="6">
      <t>なまは</t>
    </rPh>
    <rPh sb="6" eb="8">
      <t>しゅうりょう</t>
    </rPh>
    <phoneticPr fontId="1" type="Hiragana"/>
  </si>
  <si>
    <t>　一番茶平均歩留り</t>
    <rPh sb="1" eb="3">
      <t>いちばん</t>
    </rPh>
    <rPh sb="3" eb="4">
      <t>ちゃ</t>
    </rPh>
    <rPh sb="4" eb="6">
      <t>へいきん</t>
    </rPh>
    <rPh sb="6" eb="8">
      <t>ぶど</t>
    </rPh>
    <phoneticPr fontId="1" type="Hiragana"/>
  </si>
  <si>
    <t>　一番茶摘採面積</t>
    <rPh sb="1" eb="3">
      <t>いちばん</t>
    </rPh>
    <rPh sb="3" eb="4">
      <t>ちゃ</t>
    </rPh>
    <rPh sb="4" eb="6">
      <t>てきさい</t>
    </rPh>
    <rPh sb="6" eb="8">
      <t>めんせき</t>
    </rPh>
    <phoneticPr fontId="1" type="Hiragana"/>
  </si>
  <si>
    <t>経営面積</t>
    <rPh sb="0" eb="2">
      <t>けいえい</t>
    </rPh>
    <rPh sb="2" eb="4">
      <t>めんせき</t>
    </rPh>
    <phoneticPr fontId="1" type="Hiragana"/>
  </si>
  <si>
    <t>吸収量</t>
    <rPh sb="0" eb="2">
      <t>きゅうしゅう</t>
    </rPh>
    <rPh sb="2" eb="3">
      <t>りょう</t>
    </rPh>
    <phoneticPr fontId="1" type="Hiragana"/>
  </si>
  <si>
    <t>ha</t>
  </si>
  <si>
    <t>　一番茶生葉生産量</t>
    <rPh sb="1" eb="3">
      <t>いちばん</t>
    </rPh>
    <rPh sb="3" eb="4">
      <t>ちゃ</t>
    </rPh>
    <rPh sb="4" eb="6">
      <t>なまは</t>
    </rPh>
    <rPh sb="6" eb="9">
      <t>せいさんりょう</t>
    </rPh>
    <phoneticPr fontId="1" type="Hiragana"/>
  </si>
  <si>
    <t>kg</t>
  </si>
  <si>
    <t>-</t>
  </si>
  <si>
    <t>　台切り番・三番茶生葉収量</t>
  </si>
  <si>
    <t>　台切り番・三番茶生葉生産量</t>
    <rPh sb="9" eb="11">
      <t>なまは</t>
    </rPh>
    <rPh sb="11" eb="14">
      <t>せいさんりょう</t>
    </rPh>
    <phoneticPr fontId="1" type="Hiragana"/>
  </si>
  <si>
    <t>土壌中の無機態窒素含有量初期値</t>
    <rPh sb="0" eb="3">
      <t>どじょうちゅう</t>
    </rPh>
    <rPh sb="4" eb="7">
      <t>むきたい</t>
    </rPh>
    <rPh sb="7" eb="9">
      <t>ちっそ</t>
    </rPh>
    <rPh sb="9" eb="12">
      <t>がんゆうりょう</t>
    </rPh>
    <rPh sb="12" eb="15">
      <t>しょきち</t>
    </rPh>
    <phoneticPr fontId="1" type="Hiragana"/>
  </si>
  <si>
    <t>　秋冬番生葉生産量</t>
    <rPh sb="4" eb="6">
      <t>なまは</t>
    </rPh>
    <rPh sb="6" eb="9">
      <t>せいさんりょう</t>
    </rPh>
    <phoneticPr fontId="1" type="Hiragana"/>
  </si>
  <si>
    <t>　二番茶生葉生産量</t>
    <rPh sb="1" eb="2">
      <t>に</t>
    </rPh>
    <rPh sb="2" eb="4">
      <t>ばんちゃ</t>
    </rPh>
    <rPh sb="4" eb="6">
      <t>なまは</t>
    </rPh>
    <rPh sb="6" eb="9">
      <t>せいさんりょう</t>
    </rPh>
    <phoneticPr fontId="1" type="Hiragana"/>
  </si>
  <si>
    <t>　年間窒素収奪量</t>
    <rPh sb="1" eb="3">
      <t>ねんかん</t>
    </rPh>
    <rPh sb="3" eb="5">
      <t>ちっそ</t>
    </rPh>
    <rPh sb="5" eb="7">
      <t>しゅうだつ</t>
    </rPh>
    <rPh sb="7" eb="8">
      <t>りょう</t>
    </rPh>
    <phoneticPr fontId="1" type="Hiragana"/>
  </si>
  <si>
    <t>　一番茶窒素収奪量</t>
    <rPh sb="1" eb="3">
      <t>いちばん</t>
    </rPh>
    <rPh sb="3" eb="4">
      <t>ちゃ</t>
    </rPh>
    <rPh sb="4" eb="6">
      <t>ちっそ</t>
    </rPh>
    <rPh sb="6" eb="8">
      <t>しゅうだつ</t>
    </rPh>
    <rPh sb="8" eb="9">
      <t>りょう</t>
    </rPh>
    <phoneticPr fontId="1" type="Hiragana"/>
  </si>
  <si>
    <t>　二番茶窒素収奪量</t>
    <rPh sb="1" eb="2">
      <t>に</t>
    </rPh>
    <rPh sb="2" eb="4">
      <t>ばんちゃ</t>
    </rPh>
    <rPh sb="4" eb="6">
      <t>ちっそ</t>
    </rPh>
    <rPh sb="6" eb="8">
      <t>しゅうだつ</t>
    </rPh>
    <rPh sb="8" eb="9">
      <t>りょう</t>
    </rPh>
    <phoneticPr fontId="1" type="Hiragana"/>
  </si>
  <si>
    <t>　秋冬番窒素収奪量</t>
    <rPh sb="1" eb="4">
      <t>あきふゆばん</t>
    </rPh>
    <rPh sb="4" eb="6">
      <t>ちっそ</t>
    </rPh>
    <rPh sb="6" eb="8">
      <t>しゅうだつ</t>
    </rPh>
    <rPh sb="8" eb="9">
      <t>りょう</t>
    </rPh>
    <phoneticPr fontId="1" type="Hiragana"/>
  </si>
  <si>
    <t>摘採による窒素収奪量</t>
    <rPh sb="0" eb="2">
      <t>てきさい</t>
    </rPh>
    <rPh sb="5" eb="7">
      <t>ちっそ</t>
    </rPh>
    <rPh sb="7" eb="9">
      <t>しゅうだつ</t>
    </rPh>
    <rPh sb="9" eb="10">
      <t>りょう</t>
    </rPh>
    <phoneticPr fontId="1" type="Hiragana"/>
  </si>
  <si>
    <t>年間総窒素収奪量</t>
    <rPh sb="0" eb="2">
      <t>ねんかん</t>
    </rPh>
    <rPh sb="2" eb="3">
      <t>ふさ</t>
    </rPh>
    <rPh sb="3" eb="5">
      <t>ちっそ</t>
    </rPh>
    <rPh sb="5" eb="7">
      <t>しゅうだつ</t>
    </rPh>
    <rPh sb="7" eb="8">
      <t>りょう</t>
    </rPh>
    <phoneticPr fontId="1" type="Hiragana"/>
  </si>
  <si>
    <t>　裾刈り</t>
    <rPh sb="1" eb="2">
      <t>すそ</t>
    </rPh>
    <rPh sb="2" eb="3">
      <t>が</t>
    </rPh>
    <phoneticPr fontId="1" type="Hiragana"/>
  </si>
  <si>
    <t>　樹高上昇分</t>
    <rPh sb="1" eb="3">
      <t>じゅこう</t>
    </rPh>
    <rPh sb="3" eb="6">
      <t>じょうしょうぶん</t>
    </rPh>
    <phoneticPr fontId="1" type="Hiragana"/>
  </si>
  <si>
    <t>　根成長分</t>
    <rPh sb="1" eb="2">
      <t>ね</t>
    </rPh>
    <rPh sb="2" eb="4">
      <t>せいちょう</t>
    </rPh>
    <rPh sb="4" eb="5">
      <t>ぶん</t>
    </rPh>
    <phoneticPr fontId="1" type="Hiragana"/>
  </si>
  <si>
    <t>8度以上の温度</t>
    <rPh sb="1" eb="2">
      <t>ど</t>
    </rPh>
    <rPh sb="2" eb="4">
      <t>いじょう</t>
    </rPh>
    <rPh sb="5" eb="7">
      <t>おんど</t>
    </rPh>
    <phoneticPr fontId="1" type="Hiragana"/>
  </si>
  <si>
    <t>吸収量
積算</t>
    <rPh sb="0" eb="2">
      <t>きゅうしゅう</t>
    </rPh>
    <rPh sb="2" eb="3">
      <t>りょう</t>
    </rPh>
    <rPh sb="4" eb="6">
      <t>せきさん</t>
    </rPh>
    <phoneticPr fontId="1" type="Hiragana"/>
  </si>
  <si>
    <t>吸収量</t>
    <rPh sb="0" eb="3">
      <t>きゅうしゅうりょう</t>
    </rPh>
    <phoneticPr fontId="1" type="Hiragana"/>
  </si>
  <si>
    <t>土壌水分</t>
    <rPh sb="0" eb="2">
      <t>どじょう</t>
    </rPh>
    <rPh sb="2" eb="4">
      <t>すいぶん</t>
    </rPh>
    <phoneticPr fontId="1" type="Hiragana"/>
  </si>
  <si>
    <t>※今後適宜機能改善予定</t>
    <rPh sb="1" eb="3">
      <t>こんご</t>
    </rPh>
    <rPh sb="3" eb="5">
      <t>てきぎ</t>
    </rPh>
    <rPh sb="5" eb="7">
      <t>きのう</t>
    </rPh>
    <rPh sb="7" eb="9">
      <t>かいぜん</t>
    </rPh>
    <rPh sb="9" eb="11">
      <t>よてい</t>
    </rPh>
    <phoneticPr fontId="1" type="Hiragana"/>
  </si>
  <si>
    <t>mg/100乾土</t>
    <rPh sb="6" eb="8">
      <t>かんど</t>
    </rPh>
    <phoneticPr fontId="1" type="Hiragana"/>
  </si>
  <si>
    <t>←春肥前の土壌分析結果の入力を想定</t>
    <rPh sb="1" eb="2">
      <t>はる</t>
    </rPh>
    <rPh sb="2" eb="3">
      <t>こえ</t>
    </rPh>
    <rPh sb="3" eb="4">
      <t>まえ</t>
    </rPh>
    <rPh sb="5" eb="7">
      <t>どじょう</t>
    </rPh>
    <rPh sb="7" eb="9">
      <t>ぶんせき</t>
    </rPh>
    <rPh sb="9" eb="11">
      <t>けっか</t>
    </rPh>
    <rPh sb="12" eb="14">
      <t>にゅうりょく</t>
    </rPh>
    <rPh sb="15" eb="17">
      <t>そうてい</t>
    </rPh>
    <phoneticPr fontId="1" type="Hiragana"/>
  </si>
  <si>
    <t>篤農家の事例
（岩橋1998）</t>
    <rPh sb="0" eb="3">
      <t>とくのうか</t>
    </rPh>
    <rPh sb="4" eb="6">
      <t>じれい</t>
    </rPh>
    <rPh sb="8" eb="10">
      <t>いわはし</t>
    </rPh>
    <phoneticPr fontId="1" type="Hiragana"/>
  </si>
  <si>
    <t>鶏ふん堆肥</t>
    <rPh sb="0" eb="1">
      <t>にわとり</t>
    </rPh>
    <rPh sb="3" eb="5">
      <t>たいひ</t>
    </rPh>
    <phoneticPr fontId="1" type="Hiragana"/>
  </si>
  <si>
    <t>検証対象</t>
    <rPh sb="0" eb="2">
      <t>けんしょう</t>
    </rPh>
    <rPh sb="2" eb="4">
      <t>たいしょう</t>
    </rPh>
    <phoneticPr fontId="1" type="Hiragana"/>
  </si>
  <si>
    <t>【静岡県内限定】茶有機栽培向け施肥設計試算シート（試運転版 ver.1.0）</t>
    <rPh sb="1" eb="3">
      <t>しずおか</t>
    </rPh>
    <rPh sb="3" eb="5">
      <t>けんない</t>
    </rPh>
    <rPh sb="5" eb="7">
      <t>げんてい</t>
    </rPh>
    <rPh sb="8" eb="9">
      <t>ちゃ</t>
    </rPh>
    <rPh sb="9" eb="11">
      <t>ゆうき</t>
    </rPh>
    <rPh sb="11" eb="13">
      <t>さいばい</t>
    </rPh>
    <rPh sb="13" eb="14">
      <t>む</t>
    </rPh>
    <rPh sb="15" eb="17">
      <t>せひ</t>
    </rPh>
    <rPh sb="17" eb="19">
      <t>せっけい</t>
    </rPh>
    <rPh sb="19" eb="21">
      <t>しさん</t>
    </rPh>
    <rPh sb="25" eb="28">
      <t>しうんてん</t>
    </rPh>
    <rPh sb="28" eb="29">
      <t>ばん</t>
    </rPh>
    <phoneticPr fontId="1" type="Hiragana"/>
  </si>
  <si>
    <t>粒状牛ふん堆肥（「スマートリッチ」）</t>
    <rPh sb="0" eb="2">
      <t>りゅうじょう</t>
    </rPh>
    <rPh sb="2" eb="3">
      <t>ぎゅう</t>
    </rPh>
    <rPh sb="5" eb="7">
      <t>たいひ</t>
    </rPh>
    <phoneticPr fontId="1" type="Hiragana"/>
  </si>
  <si>
    <t>フィッシュソリュブルS</t>
  </si>
  <si>
    <t xml:space="preserve">窒素
（N）
</t>
    <rPh sb="0" eb="2">
      <t>ちっそ</t>
    </rPh>
    <phoneticPr fontId="1" type="Hiragana"/>
  </si>
  <si>
    <r>
      <t>リン酸
（P</t>
    </r>
    <r>
      <rPr>
        <vertAlign val="subscript"/>
        <sz val="11"/>
        <color theme="1"/>
        <rFont val="ＭＳ 明朝"/>
      </rPr>
      <t>2</t>
    </r>
    <r>
      <rPr>
        <sz val="11"/>
        <color theme="1"/>
        <rFont val="ＭＳ 明朝"/>
      </rPr>
      <t>O</t>
    </r>
    <r>
      <rPr>
        <vertAlign val="subscript"/>
        <sz val="11"/>
        <color theme="1"/>
        <rFont val="ＭＳ 明朝"/>
      </rPr>
      <t>5</t>
    </r>
    <r>
      <rPr>
        <sz val="11"/>
        <color theme="1"/>
        <rFont val="ＭＳ 明朝"/>
      </rPr>
      <t xml:space="preserve">）
</t>
    </r>
    <rPh sb="2" eb="3">
      <t>さん</t>
    </rPh>
    <phoneticPr fontId="1" type="Hiragana"/>
  </si>
  <si>
    <t xml:space="preserve">苦土
(ﾏｸﾞﾈｼｳﾑ)
（MgO）
</t>
    <rPh sb="0" eb="2">
      <t>くど</t>
    </rPh>
    <phoneticPr fontId="1" type="Hiragana"/>
  </si>
  <si>
    <t>牛ふん堆肥</t>
    <rPh sb="0" eb="1">
      <t>ぎゅう</t>
    </rPh>
    <rPh sb="3" eb="5">
      <t>たいひ</t>
    </rPh>
    <phoneticPr fontId="1" type="Hiragana"/>
  </si>
  <si>
    <t>豚ふん堆肥</t>
    <rPh sb="0" eb="1">
      <t>ぶた</t>
    </rPh>
    <rPh sb="3" eb="5">
      <t>たいひ</t>
    </rPh>
    <phoneticPr fontId="1" type="Hiragana"/>
  </si>
  <si>
    <t>任意設定（植物系）</t>
    <rPh sb="0" eb="2">
      <t>にんい</t>
    </rPh>
    <rPh sb="2" eb="4">
      <t>せってい</t>
    </rPh>
    <rPh sb="5" eb="7">
      <t>しょくぶつ</t>
    </rPh>
    <rPh sb="7" eb="8">
      <t>けい</t>
    </rPh>
    <phoneticPr fontId="1" type="Hiragana"/>
  </si>
  <si>
    <t>任意設定（動物系）</t>
    <rPh sb="0" eb="2">
      <t>にんい</t>
    </rPh>
    <rPh sb="2" eb="4">
      <t>せってい</t>
    </rPh>
    <rPh sb="5" eb="7">
      <t>どうぶつ</t>
    </rPh>
    <rPh sb="7" eb="8">
      <t>けい</t>
    </rPh>
    <phoneticPr fontId="1" type="Hiragana"/>
  </si>
  <si>
    <t>任意設定（その他）</t>
    <rPh sb="0" eb="2">
      <t>にんい</t>
    </rPh>
    <rPh sb="2" eb="4">
      <t>せってい</t>
    </rPh>
    <rPh sb="7" eb="8">
      <t>た</t>
    </rPh>
    <phoneticPr fontId="1" type="Hiragana"/>
  </si>
  <si>
    <t>※本シートは施肥設計の参考用試算シートです。実際の施肥に際しては各自で十分御確認のうえ施肥量を決定してください。
　本シートに基づく事業者の意思決定について、茶業研究センターは責任を負いかねますので御理解のうえ御使用願います。
　なお、本試算シートの肥効計算は推定値に基づいているため、絶対値を保証するものではありません。肥効発現量は、
　農研機構の「有機質資材の肥効見える化アプリ」による予測の方が正確ですので、そちらをご参照願います。
（当該アプリでは年間の肥効発現量の積算量や土壌中の無機態窒素含有量の予測が出来ないため、本試算シートで年間の施肥
　計画の全体像を推定しつつ、各施肥時期の肥効発現量のより正確な値を当該アプリで御確認頂くのがお勧めです）</t>
    <rPh sb="1" eb="2">
      <t>ほん</t>
    </rPh>
    <rPh sb="6" eb="8">
      <t>せひ</t>
    </rPh>
    <rPh sb="8" eb="10">
      <t>せっけい</t>
    </rPh>
    <rPh sb="11" eb="13">
      <t>さんこう</t>
    </rPh>
    <rPh sb="13" eb="14">
      <t>よう</t>
    </rPh>
    <rPh sb="14" eb="16">
      <t>しさん</t>
    </rPh>
    <rPh sb="22" eb="24">
      <t>じっさい</t>
    </rPh>
    <rPh sb="25" eb="27">
      <t>せひ</t>
    </rPh>
    <rPh sb="28" eb="29">
      <t>さい</t>
    </rPh>
    <rPh sb="32" eb="34">
      <t>かくじ</t>
    </rPh>
    <rPh sb="35" eb="37">
      <t>じゅうぶん</t>
    </rPh>
    <rPh sb="37" eb="38">
      <t>ご</t>
    </rPh>
    <rPh sb="38" eb="40">
      <t>かくにん</t>
    </rPh>
    <rPh sb="43" eb="46">
      <t>せひりょう</t>
    </rPh>
    <rPh sb="47" eb="49">
      <t>けってい</t>
    </rPh>
    <rPh sb="58" eb="59">
      <t>ほん</t>
    </rPh>
    <rPh sb="63" eb="64">
      <t>もと</t>
    </rPh>
    <rPh sb="66" eb="69">
      <t>じぎょうしゃ</t>
    </rPh>
    <rPh sb="70" eb="72">
      <t>いし</t>
    </rPh>
    <rPh sb="72" eb="74">
      <t>けってい</t>
    </rPh>
    <rPh sb="79" eb="83">
      <t>ちゃぎょうけんきゅう</t>
    </rPh>
    <rPh sb="88" eb="90">
      <t>せきにん</t>
    </rPh>
    <rPh sb="91" eb="92">
      <t>お</t>
    </rPh>
    <rPh sb="99" eb="100">
      <t>ご</t>
    </rPh>
    <rPh sb="100" eb="102">
      <t>りかい</t>
    </rPh>
    <rPh sb="105" eb="106">
      <t>ご</t>
    </rPh>
    <rPh sb="106" eb="108">
      <t>しよう</t>
    </rPh>
    <rPh sb="108" eb="109">
      <t>ねが</t>
    </rPh>
    <rPh sb="118" eb="119">
      <t>ほん</t>
    </rPh>
    <rPh sb="119" eb="121">
      <t>しさん</t>
    </rPh>
    <rPh sb="125" eb="126">
      <t>こえ</t>
    </rPh>
    <rPh sb="126" eb="127">
      <t>こう</t>
    </rPh>
    <rPh sb="127" eb="129">
      <t>けいさん</t>
    </rPh>
    <rPh sb="130" eb="133">
      <t>すいていち</t>
    </rPh>
    <rPh sb="134" eb="135">
      <t>もと</t>
    </rPh>
    <rPh sb="143" eb="146">
      <t>ぜったいち</t>
    </rPh>
    <rPh sb="147" eb="149">
      <t>ほしょう</t>
    </rPh>
    <rPh sb="161" eb="162">
      <t>こえ</t>
    </rPh>
    <rPh sb="162" eb="163">
      <t>こう</t>
    </rPh>
    <rPh sb="163" eb="166">
      <t>はつげんりょう</t>
    </rPh>
    <rPh sb="170" eb="172">
      <t>のうけん</t>
    </rPh>
    <rPh sb="172" eb="174">
      <t>きこう</t>
    </rPh>
    <rPh sb="176" eb="179">
      <t>ゆうきしつ</t>
    </rPh>
    <rPh sb="179" eb="181">
      <t>しざい</t>
    </rPh>
    <rPh sb="182" eb="184">
      <t>ひこう</t>
    </rPh>
    <rPh sb="184" eb="185">
      <t>み</t>
    </rPh>
    <rPh sb="187" eb="188">
      <t>か</t>
    </rPh>
    <rPh sb="195" eb="197">
      <t>よそく</t>
    </rPh>
    <rPh sb="198" eb="199">
      <t>ほう</t>
    </rPh>
    <rPh sb="200" eb="202">
      <t>せいかく</t>
    </rPh>
    <rPh sb="212" eb="214">
      <t>さんしょう</t>
    </rPh>
    <rPh sb="214" eb="215">
      <t>ねが</t>
    </rPh>
    <rPh sb="221" eb="223">
      <t>とうがい</t>
    </rPh>
    <rPh sb="228" eb="230">
      <t>ねんかん</t>
    </rPh>
    <rPh sb="231" eb="232">
      <t>こえ</t>
    </rPh>
    <rPh sb="232" eb="233">
      <t>こう</t>
    </rPh>
    <rPh sb="233" eb="236">
      <t>はつげんりょう</t>
    </rPh>
    <rPh sb="237" eb="239">
      <t>せきさん</t>
    </rPh>
    <rPh sb="239" eb="240">
      <t>りょう</t>
    </rPh>
    <rPh sb="241" eb="244">
      <t>どじょうちゅう</t>
    </rPh>
    <rPh sb="245" eb="248">
      <t>むきたい</t>
    </rPh>
    <rPh sb="248" eb="250">
      <t>ちっそ</t>
    </rPh>
    <rPh sb="250" eb="253">
      <t>がんゆうりょう</t>
    </rPh>
    <rPh sb="254" eb="256">
      <t>よそく</t>
    </rPh>
    <rPh sb="257" eb="259">
      <t>でき</t>
    </rPh>
    <rPh sb="264" eb="265">
      <t>ほん</t>
    </rPh>
    <rPh sb="265" eb="267">
      <t>しさん</t>
    </rPh>
    <rPh sb="271" eb="273">
      <t>ねんかん</t>
    </rPh>
    <rPh sb="274" eb="276">
      <t>せひ</t>
    </rPh>
    <rPh sb="278" eb="280">
      <t>けいかく</t>
    </rPh>
    <rPh sb="281" eb="284">
      <t>ぜんたいぞう</t>
    </rPh>
    <rPh sb="285" eb="287">
      <t>すいてい</t>
    </rPh>
    <rPh sb="291" eb="292">
      <t>かく</t>
    </rPh>
    <rPh sb="292" eb="294">
      <t>せひ</t>
    </rPh>
    <rPh sb="294" eb="296">
      <t>じき</t>
    </rPh>
    <rPh sb="297" eb="298">
      <t>こえ</t>
    </rPh>
    <rPh sb="298" eb="299">
      <t>こう</t>
    </rPh>
    <rPh sb="299" eb="302">
      <t>はつげんりょう</t>
    </rPh>
    <rPh sb="305" eb="307">
      <t>せいかく</t>
    </rPh>
    <rPh sb="308" eb="309">
      <t>あたい</t>
    </rPh>
    <rPh sb="310" eb="312">
      <t>とうがい</t>
    </rPh>
    <rPh sb="316" eb="319">
      <t>ごかくにん</t>
    </rPh>
    <rPh sb="319" eb="320">
      <t>いただ</t>
    </rPh>
    <rPh sb="324" eb="325">
      <t>すす</t>
    </rPh>
    <phoneticPr fontId="1" type="Hiragana"/>
  </si>
  <si>
    <r>
      <t>kg</t>
    </r>
    <r>
      <rPr>
        <vertAlign val="subscript"/>
        <sz val="11"/>
        <color theme="0"/>
        <rFont val="游ゴシック"/>
      </rPr>
      <t>乾土</t>
    </r>
    <r>
      <rPr>
        <sz val="11"/>
        <color theme="0"/>
        <rFont val="游ゴシック"/>
      </rPr>
      <t>/10a</t>
    </r>
    <rPh sb="2" eb="4">
      <t>かんど</t>
    </rPh>
    <phoneticPr fontId="1" type="Hiragana"/>
  </si>
</sst>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0.0_ "/>
    <numFmt numFmtId="177" formatCode="0_ "/>
    <numFmt numFmtId="178" formatCode="0.00_ "/>
    <numFmt numFmtId="179" formatCode="0.0000_ "/>
  </numFmts>
  <fonts count="12">
    <font>
      <sz val="11"/>
      <color theme="1"/>
      <name val="游ゴシック"/>
      <family val="3"/>
      <scheme val="minor"/>
    </font>
    <font>
      <sz val="6"/>
      <color auto="1"/>
      <name val="游ゴシック"/>
      <family val="3"/>
    </font>
    <font>
      <sz val="11"/>
      <color theme="1"/>
      <name val="ＭＳ 明朝"/>
      <family val="1"/>
    </font>
    <font>
      <b/>
      <sz val="14"/>
      <color theme="1"/>
      <name val="ＭＳ Ｐゴシック"/>
      <family val="3"/>
    </font>
    <font>
      <sz val="9"/>
      <color theme="1"/>
      <name val="ＭＳ 明朝"/>
      <family val="1"/>
    </font>
    <font>
      <sz val="10"/>
      <color theme="1"/>
      <name val="ＭＳ 明朝"/>
      <family val="1"/>
    </font>
    <font>
      <b/>
      <sz val="11"/>
      <color theme="1"/>
      <name val="ＭＳ 明朝"/>
      <family val="1"/>
    </font>
    <font>
      <sz val="10"/>
      <color theme="1"/>
      <name val="ＭＳ Ｐ明朝"/>
      <family val="1"/>
    </font>
    <font>
      <sz val="11"/>
      <color theme="1"/>
      <name val="游ゴシック"/>
      <family val="3"/>
      <scheme val="minor"/>
    </font>
    <font>
      <sz val="11"/>
      <color theme="0"/>
      <name val="ＭＳ 明朝"/>
      <family val="1"/>
    </font>
    <font>
      <sz val="11"/>
      <color theme="0"/>
      <name val="游ゴシック"/>
      <family val="3"/>
      <scheme val="minor"/>
    </font>
    <font>
      <sz val="11"/>
      <color theme="0"/>
      <name val="ＭＳ Ｐゴシック"/>
      <family val="3"/>
    </font>
  </fonts>
  <fills count="6">
    <fill>
      <patternFill patternType="none"/>
    </fill>
    <fill>
      <patternFill patternType="gray125"/>
    </fill>
    <fill>
      <patternFill patternType="solid">
        <fgColor rgb="FFFFFF00"/>
        <bgColor indexed="64"/>
      </patternFill>
    </fill>
    <fill>
      <patternFill patternType="solid">
        <fgColor rgb="FFD4F3B5"/>
        <bgColor indexed="64"/>
      </patternFill>
    </fill>
    <fill>
      <patternFill patternType="solid">
        <fgColor theme="9" tint="0.6"/>
        <bgColor indexed="64"/>
      </patternFill>
    </fill>
    <fill>
      <patternFill patternType="solid">
        <fgColor theme="0"/>
        <bgColor indexed="64"/>
      </patternFill>
    </fill>
  </fills>
  <borders count="26">
    <border>
      <left/>
      <right/>
      <top/>
      <bottom/>
      <diagonal/>
    </border>
    <border>
      <left style="medium">
        <color indexed="64"/>
      </left>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style="hair">
        <color indexed="64"/>
      </bottom>
      <diagonal/>
    </border>
    <border>
      <left/>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s>
  <cellStyleXfs count="2">
    <xf numFmtId="0" fontId="0" fillId="0" borderId="0">
      <alignment vertical="center"/>
    </xf>
    <xf numFmtId="38" fontId="8" fillId="0" borderId="0" applyFont="0" applyFill="0" applyBorder="0" applyAlignment="0" applyProtection="0">
      <alignment vertical="center"/>
    </xf>
  </cellStyleXfs>
  <cellXfs count="103">
    <xf numFmtId="0" fontId="0" fillId="0" borderId="0" xfId="0">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0" borderId="0" xfId="0" applyFont="1" applyBorder="1" applyAlignment="1" applyProtection="1">
      <alignment horizontal="left" vertical="top" wrapText="1"/>
      <protection hidden="1"/>
    </xf>
    <xf numFmtId="0" fontId="5" fillId="0" borderId="0" xfId="0"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hidden="1"/>
    </xf>
    <xf numFmtId="0" fontId="2" fillId="0" borderId="2" xfId="0" applyFont="1"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0" borderId="4" xfId="0" applyFont="1" applyBorder="1" applyAlignment="1" applyProtection="1">
      <alignment horizontal="center" vertical="center"/>
      <protection hidden="1"/>
    </xf>
    <xf numFmtId="0" fontId="2" fillId="0" borderId="2"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5" fillId="0" borderId="7"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2" fillId="0" borderId="10" xfId="0" applyFont="1" applyBorder="1" applyAlignment="1" applyProtection="1">
      <alignment horizontal="center" vertical="center"/>
      <protection hidden="1"/>
    </xf>
    <xf numFmtId="35" fontId="2" fillId="2" borderId="8" xfId="0" applyNumberFormat="1"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35" fontId="2" fillId="2" borderId="12" xfId="0" applyNumberFormat="1" applyFont="1" applyFill="1" applyBorder="1" applyAlignment="1" applyProtection="1">
      <alignment horizontal="center" vertical="center" wrapText="1"/>
      <protection locked="0"/>
    </xf>
    <xf numFmtId="35" fontId="2" fillId="0" borderId="0" xfId="0" applyNumberFormat="1" applyFont="1" applyAlignment="1" applyProtection="1">
      <alignment vertical="center" shrinkToFit="1"/>
      <protection locked="0"/>
    </xf>
    <xf numFmtId="0" fontId="2" fillId="0" borderId="13" xfId="0" applyFont="1" applyBorder="1" applyAlignment="1" applyProtection="1">
      <alignment horizontal="center" vertical="center"/>
      <protection hidden="1"/>
    </xf>
    <xf numFmtId="0" fontId="2" fillId="0" borderId="8" xfId="0" applyFont="1" applyBorder="1" applyProtection="1">
      <alignment vertical="center"/>
      <protection hidden="1"/>
    </xf>
    <xf numFmtId="0" fontId="2" fillId="3" borderId="11" xfId="0" applyFont="1" applyFill="1" applyBorder="1" applyProtection="1">
      <alignment vertical="center"/>
      <protection locked="0"/>
    </xf>
    <xf numFmtId="0" fontId="2" fillId="3" borderId="9" xfId="0" applyFont="1" applyFill="1" applyBorder="1" applyProtection="1">
      <alignment vertical="center"/>
      <protection locked="0"/>
    </xf>
    <xf numFmtId="0" fontId="2" fillId="0" borderId="12" xfId="0" applyFont="1" applyBorder="1" applyProtection="1">
      <alignment vertical="center"/>
      <protection hidden="1"/>
    </xf>
    <xf numFmtId="0" fontId="5" fillId="3" borderId="7" xfId="0" applyFont="1" applyFill="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hidden="1"/>
    </xf>
    <xf numFmtId="0" fontId="2" fillId="0" borderId="14" xfId="0" applyFont="1" applyBorder="1" applyProtection="1">
      <alignment vertical="center"/>
      <protection hidden="1"/>
    </xf>
    <xf numFmtId="0" fontId="2" fillId="2" borderId="11" xfId="0" applyFont="1" applyFill="1" applyBorder="1" applyProtection="1">
      <alignment vertical="center"/>
      <protection locked="0"/>
    </xf>
    <xf numFmtId="0" fontId="2" fillId="2" borderId="9" xfId="0" applyFont="1" applyFill="1" applyBorder="1" applyProtection="1">
      <alignment vertical="center"/>
      <protection locked="0"/>
    </xf>
    <xf numFmtId="0" fontId="2" fillId="0" borderId="9" xfId="0" applyFont="1" applyBorder="1" applyAlignment="1" applyProtection="1">
      <alignment horizontal="center" vertical="center" wrapText="1"/>
      <protection hidden="1"/>
    </xf>
    <xf numFmtId="176" fontId="6" fillId="0" borderId="14" xfId="0" applyNumberFormat="1" applyFont="1" applyBorder="1" applyAlignment="1" applyProtection="1">
      <alignment horizontal="right" vertical="center"/>
      <protection hidden="1"/>
    </xf>
    <xf numFmtId="176" fontId="2" fillId="0" borderId="8" xfId="0" applyNumberFormat="1" applyFont="1" applyBorder="1" applyProtection="1">
      <alignment vertical="center"/>
      <protection hidden="1"/>
    </xf>
    <xf numFmtId="176" fontId="2" fillId="0" borderId="11" xfId="0" applyNumberFormat="1" applyFont="1" applyBorder="1" applyProtection="1">
      <alignment vertical="center"/>
      <protection hidden="1"/>
    </xf>
    <xf numFmtId="176" fontId="2" fillId="0" borderId="9" xfId="0" applyNumberFormat="1" applyFont="1" applyBorder="1" applyProtection="1">
      <alignment vertical="center"/>
      <protection hidden="1"/>
    </xf>
    <xf numFmtId="176" fontId="2" fillId="0" borderId="12" xfId="0" applyNumberFormat="1" applyFont="1" applyBorder="1" applyProtection="1">
      <alignment vertical="center"/>
      <protection hidden="1"/>
    </xf>
    <xf numFmtId="0" fontId="7" fillId="0" borderId="7" xfId="0" applyFont="1" applyBorder="1" applyAlignment="1" applyProtection="1">
      <alignment horizontal="left" vertical="center" wrapText="1"/>
      <protection hidden="1"/>
    </xf>
    <xf numFmtId="0" fontId="7" fillId="0" borderId="15" xfId="0" applyFont="1" applyBorder="1" applyAlignment="1" applyProtection="1">
      <alignment horizontal="left" vertical="center" wrapText="1"/>
      <protection hidden="1"/>
    </xf>
    <xf numFmtId="0" fontId="2" fillId="0" borderId="16"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protection hidden="1"/>
    </xf>
    <xf numFmtId="38" fontId="6" fillId="0" borderId="17" xfId="1" applyFont="1" applyBorder="1" applyAlignment="1" applyProtection="1">
      <alignment horizontal="right" vertical="center"/>
      <protection hidden="1"/>
    </xf>
    <xf numFmtId="38" fontId="2" fillId="0" borderId="18" xfId="0" applyNumberFormat="1" applyFont="1" applyBorder="1" applyProtection="1">
      <alignment vertical="center"/>
      <protection hidden="1"/>
    </xf>
    <xf numFmtId="38" fontId="2" fillId="0" borderId="19" xfId="1" applyFont="1" applyBorder="1" applyProtection="1">
      <alignment vertical="center"/>
      <protection hidden="1"/>
    </xf>
    <xf numFmtId="38" fontId="2" fillId="0" borderId="20" xfId="1" applyFont="1" applyBorder="1" applyProtection="1">
      <alignment vertical="center"/>
      <protection hidden="1"/>
    </xf>
    <xf numFmtId="38" fontId="2" fillId="0" borderId="21" xfId="0" applyNumberFormat="1" applyFont="1" applyBorder="1" applyProtection="1">
      <alignment vertical="center"/>
      <protection hidden="1"/>
    </xf>
    <xf numFmtId="0" fontId="5" fillId="0" borderId="0" xfId="0" applyFont="1" applyBorder="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Border="1" applyAlignment="1" applyProtection="1">
      <alignment vertical="center"/>
      <protection locked="0"/>
    </xf>
    <xf numFmtId="0" fontId="5" fillId="0" borderId="0" xfId="0" applyFont="1" applyAlignment="1" applyProtection="1">
      <alignment vertical="center"/>
      <protection locked="0"/>
    </xf>
    <xf numFmtId="0" fontId="9" fillId="0" borderId="0" xfId="0" applyFont="1" applyProtection="1">
      <alignment vertical="center"/>
      <protection locked="0"/>
    </xf>
    <xf numFmtId="0" fontId="2" fillId="0" borderId="6" xfId="0" applyFont="1" applyBorder="1" applyProtection="1">
      <alignment vertical="center"/>
      <protection hidden="1"/>
    </xf>
    <xf numFmtId="0" fontId="2" fillId="0" borderId="5" xfId="0" applyFont="1" applyBorder="1" applyProtection="1">
      <alignment vertical="center"/>
      <protection hidden="1"/>
    </xf>
    <xf numFmtId="0" fontId="2" fillId="0" borderId="5" xfId="0" applyFont="1" applyBorder="1" applyProtection="1">
      <alignment vertical="center"/>
      <protection locked="0"/>
    </xf>
    <xf numFmtId="0" fontId="2" fillId="0" borderId="3" xfId="0" applyFont="1" applyBorder="1" applyProtection="1">
      <alignment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wrapText="1"/>
      <protection locked="0"/>
    </xf>
    <xf numFmtId="0" fontId="2" fillId="0" borderId="12" xfId="0" applyFont="1" applyBorder="1" applyProtection="1">
      <alignment vertical="center"/>
      <protection locked="0"/>
    </xf>
    <xf numFmtId="0" fontId="2" fillId="0" borderId="11" xfId="0" applyFont="1" applyBorder="1" applyProtection="1">
      <alignment vertical="center"/>
      <protection locked="0"/>
    </xf>
    <xf numFmtId="176" fontId="2" fillId="0" borderId="11" xfId="0" applyNumberFormat="1" applyFont="1" applyBorder="1" applyProtection="1">
      <alignment vertical="center"/>
      <protection locked="0"/>
    </xf>
    <xf numFmtId="0" fontId="2" fillId="0" borderId="9" xfId="0" applyFont="1" applyBorder="1" applyProtection="1">
      <alignment vertical="center"/>
      <protection locked="0"/>
    </xf>
    <xf numFmtId="0" fontId="2" fillId="0" borderId="22" xfId="0" applyFont="1" applyBorder="1" applyAlignment="1" applyProtection="1">
      <alignment horizontal="center" vertical="center"/>
      <protection locked="0"/>
    </xf>
    <xf numFmtId="0" fontId="2" fillId="0" borderId="23" xfId="0" applyFont="1" applyBorder="1" applyAlignment="1" applyProtection="1">
      <alignment horizontal="center" vertical="center" wrapText="1"/>
      <protection locked="0"/>
    </xf>
    <xf numFmtId="0" fontId="2" fillId="0" borderId="24" xfId="0" applyFont="1" applyBorder="1" applyProtection="1">
      <alignment vertical="center"/>
      <protection locked="0"/>
    </xf>
    <xf numFmtId="0" fontId="2" fillId="0" borderId="25" xfId="0" applyFont="1" applyBorder="1" applyProtection="1">
      <alignment vertical="center"/>
      <protection locked="0"/>
    </xf>
    <xf numFmtId="176" fontId="2" fillId="0" borderId="25" xfId="0" applyNumberFormat="1" applyFont="1" applyBorder="1" applyProtection="1">
      <alignment vertical="center"/>
      <protection locked="0"/>
    </xf>
    <xf numFmtId="0" fontId="2" fillId="0" borderId="23" xfId="0" applyFont="1" applyBorder="1" applyProtection="1">
      <alignment vertical="center"/>
      <protection locked="0"/>
    </xf>
    <xf numFmtId="0" fontId="2" fillId="0" borderId="3" xfId="0" applyFont="1" applyBorder="1" applyAlignment="1" applyProtection="1">
      <alignment horizontal="center" vertical="center" wrapText="1"/>
      <protection locked="0"/>
    </xf>
    <xf numFmtId="0" fontId="2" fillId="2" borderId="6" xfId="0" applyFont="1" applyFill="1" applyBorder="1" applyProtection="1">
      <alignment vertical="center"/>
      <protection locked="0"/>
    </xf>
    <xf numFmtId="0" fontId="2" fillId="2" borderId="5" xfId="0" applyFont="1" applyFill="1" applyBorder="1" applyProtection="1">
      <alignment vertical="center"/>
      <protection locked="0"/>
    </xf>
    <xf numFmtId="0" fontId="2" fillId="2" borderId="3" xfId="0" applyFont="1" applyFill="1" applyBorder="1" applyProtection="1">
      <alignment vertical="center"/>
      <protection locked="0"/>
    </xf>
    <xf numFmtId="0" fontId="2" fillId="2" borderId="12" xfId="0" applyFont="1" applyFill="1" applyBorder="1" applyProtection="1">
      <alignment vertical="center"/>
      <protection locked="0"/>
    </xf>
    <xf numFmtId="0" fontId="2" fillId="0" borderId="11" xfId="0" applyFont="1" applyBorder="1" applyProtection="1">
      <alignment vertical="center"/>
      <protection hidden="1"/>
    </xf>
    <xf numFmtId="0" fontId="2" fillId="0" borderId="9" xfId="0" applyFont="1" applyBorder="1" applyProtection="1">
      <alignment vertical="center"/>
      <protection hidden="1"/>
    </xf>
    <xf numFmtId="0" fontId="2" fillId="0" borderId="0" xfId="0" applyFont="1" applyProtection="1">
      <alignment vertical="center"/>
      <protection hidden="1"/>
    </xf>
    <xf numFmtId="0" fontId="2" fillId="0" borderId="18" xfId="0" applyFont="1" applyBorder="1" applyAlignment="1" applyProtection="1">
      <alignment horizontal="center" vertical="center"/>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vertical="center" wrapText="1"/>
      <protection hidden="1"/>
    </xf>
    <xf numFmtId="176" fontId="2" fillId="0" borderId="0" xfId="0" applyNumberFormat="1" applyFont="1" applyProtection="1">
      <alignment vertical="center"/>
      <protection hidden="1"/>
    </xf>
    <xf numFmtId="0" fontId="9" fillId="0" borderId="0" xfId="0" applyFont="1" applyProtection="1">
      <alignment vertical="center"/>
      <protection hidden="1"/>
    </xf>
    <xf numFmtId="177" fontId="9" fillId="0" borderId="0" xfId="1" applyNumberFormat="1" applyFont="1" applyProtection="1">
      <alignment vertical="center"/>
      <protection hidden="1"/>
    </xf>
    <xf numFmtId="35" fontId="0" fillId="0" borderId="0" xfId="0" applyNumberFormat="1">
      <alignment vertical="center"/>
    </xf>
    <xf numFmtId="177" fontId="0" fillId="4" borderId="0" xfId="1" applyNumberFormat="1" applyFont="1" applyFill="1">
      <alignment vertical="center"/>
    </xf>
    <xf numFmtId="177" fontId="0" fillId="2" borderId="0" xfId="1" applyNumberFormat="1" applyFont="1" applyFill="1">
      <alignment vertical="center"/>
    </xf>
    <xf numFmtId="176" fontId="0" fillId="2" borderId="0" xfId="1" applyNumberFormat="1" applyFont="1" applyFill="1">
      <alignment vertical="center"/>
    </xf>
    <xf numFmtId="0" fontId="0" fillId="0" borderId="0" xfId="0" applyNumberFormat="1" applyFont="1">
      <alignment vertical="center"/>
    </xf>
    <xf numFmtId="0" fontId="0" fillId="2" borderId="0" xfId="0" applyNumberFormat="1" applyFont="1" applyFill="1">
      <alignment vertical="center"/>
    </xf>
    <xf numFmtId="176" fontId="0" fillId="4" borderId="0" xfId="1" applyNumberFormat="1" applyFont="1" applyFill="1">
      <alignment vertical="center"/>
    </xf>
    <xf numFmtId="0" fontId="0" fillId="4" borderId="0" xfId="0" applyNumberFormat="1" applyFont="1" applyFill="1">
      <alignment vertical="center"/>
    </xf>
    <xf numFmtId="176" fontId="0" fillId="0" borderId="0" xfId="1" applyNumberFormat="1" applyFont="1">
      <alignment vertical="center"/>
    </xf>
    <xf numFmtId="0" fontId="10" fillId="5" borderId="0" xfId="0" applyFont="1" applyFill="1" applyProtection="1">
      <alignment vertical="center"/>
      <protection hidden="1"/>
    </xf>
    <xf numFmtId="35" fontId="10" fillId="5" borderId="0" xfId="0" applyNumberFormat="1" applyFont="1" applyFill="1" applyProtection="1">
      <alignment vertical="center"/>
      <protection hidden="1"/>
    </xf>
    <xf numFmtId="178" fontId="10" fillId="5" borderId="0" xfId="0" applyNumberFormat="1" applyFont="1" applyFill="1" applyProtection="1">
      <alignment vertical="center"/>
      <protection hidden="1"/>
    </xf>
    <xf numFmtId="0" fontId="10" fillId="5" borderId="0" xfId="0" applyFont="1" applyFill="1" applyAlignment="1" applyProtection="1">
      <alignment vertical="center" wrapText="1"/>
      <protection hidden="1"/>
    </xf>
    <xf numFmtId="14" fontId="10" fillId="5" borderId="0" xfId="0" applyNumberFormat="1" applyFont="1" applyFill="1" applyAlignment="1" applyProtection="1">
      <alignment vertical="center" shrinkToFit="1"/>
      <protection hidden="1"/>
    </xf>
    <xf numFmtId="0" fontId="10" fillId="5" borderId="0" xfId="0" applyFont="1" applyFill="1" applyAlignment="1" applyProtection="1">
      <alignment horizontal="right" vertical="center"/>
      <protection hidden="1"/>
    </xf>
    <xf numFmtId="38" fontId="10" fillId="5" borderId="0" xfId="1" applyFont="1" applyFill="1" applyProtection="1">
      <alignment vertical="center"/>
      <protection hidden="1"/>
    </xf>
    <xf numFmtId="0" fontId="11" fillId="5" borderId="0" xfId="0" applyFont="1" applyFill="1" applyProtection="1">
      <alignment vertical="center"/>
      <protection hidden="1"/>
    </xf>
    <xf numFmtId="179" fontId="10" fillId="5" borderId="0" xfId="0" applyNumberFormat="1" applyFont="1" applyFill="1" applyProtection="1">
      <alignment vertical="center"/>
      <protection hidden="1"/>
    </xf>
    <xf numFmtId="0" fontId="11" fillId="5" borderId="0" xfId="0" applyFont="1" applyFill="1" applyAlignment="1" applyProtection="1">
      <alignment vertical="center" wrapText="1"/>
      <protection hidden="1"/>
    </xf>
    <xf numFmtId="0" fontId="0" fillId="5" borderId="0" xfId="0" applyFill="1" applyProtection="1">
      <alignment vertical="center"/>
      <protection hidden="1"/>
    </xf>
    <xf numFmtId="176" fontId="0" fillId="5" borderId="0" xfId="1" applyNumberFormat="1" applyFont="1" applyFill="1" applyProtection="1">
      <alignment vertical="center"/>
      <protection hidden="1"/>
    </xf>
  </cellXfs>
  <cellStyles count="2">
    <cellStyle name="標準" xfId="0" builtinId="0"/>
    <cellStyle name="桁区切り" xfId="1" builtinId="6"/>
  </cellStyles>
  <tableStyles count="0" defaultTableStyle="TableStyleMedium2" defaultPivotStyle="PivotStyleLight16"/>
  <colors>
    <mruColors>
      <color rgb="FF00FF12"/>
      <color rgb="FFFF00FF"/>
    </mru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theme" Target="theme/theme1.xml" /><Relationship Id="rId16" Type="http://schemas.openxmlformats.org/officeDocument/2006/relationships/sharedStrings" Target="sharedStrings.xml" /><Relationship Id="rId17" Type="http://schemas.openxmlformats.org/officeDocument/2006/relationships/styles" Target="styles.xml" /></Relationships>
</file>

<file path=xl/charts/_rels/chart1.xml.rels><?xml version="1.0" encoding="UTF-8"?><Relationships xmlns="http://schemas.openxmlformats.org/package/2006/relationships"><Relationship Id="rId1" Type="http://schemas.microsoft.com/office/2011/relationships/chartColorStyle" Target="colors1.xml" /><Relationship Id="rId2" Type="http://schemas.microsoft.com/office/2011/relationships/chartStyle" Target="style1.xml" /></Relationships>
</file>

<file path=xl/charts/_rels/chart10.xml.rels><?xml version="1.0" encoding="UTF-8"?><Relationships xmlns="http://schemas.openxmlformats.org/package/2006/relationships"><Relationship Id="rId1" Type="http://schemas.microsoft.com/office/2011/relationships/chartColorStyle" Target="colors10.xml" /><Relationship Id="rId2" Type="http://schemas.microsoft.com/office/2011/relationships/chartStyle" Target="style10.xml" /></Relationships>
</file>

<file path=xl/charts/_rels/chart11.xml.rels><?xml version="1.0" encoding="UTF-8"?><Relationships xmlns="http://schemas.openxmlformats.org/package/2006/relationships"><Relationship Id="rId1" Type="http://schemas.microsoft.com/office/2011/relationships/chartColorStyle" Target="colors11.xml" /><Relationship Id="rId2" Type="http://schemas.microsoft.com/office/2011/relationships/chartStyle" Target="style11.xml" /></Relationships>
</file>

<file path=xl/charts/_rels/chart12.xml.rels><?xml version="1.0" encoding="UTF-8"?><Relationships xmlns="http://schemas.openxmlformats.org/package/2006/relationships"><Relationship Id="rId1" Type="http://schemas.microsoft.com/office/2011/relationships/chartColorStyle" Target="colors12.xml" /><Relationship Id="rId2" Type="http://schemas.microsoft.com/office/2011/relationships/chartStyle" Target="style12.xml" /></Relationships>
</file>

<file path=xl/charts/_rels/chart13.xml.rels><?xml version="1.0" encoding="UTF-8"?><Relationships xmlns="http://schemas.openxmlformats.org/package/2006/relationships"><Relationship Id="rId1" Type="http://schemas.microsoft.com/office/2011/relationships/chartColorStyle" Target="colors13.xml" /><Relationship Id="rId2" Type="http://schemas.microsoft.com/office/2011/relationships/chartStyle" Target="style13.xml" /></Relationships>
</file>

<file path=xl/charts/_rels/chart14.xml.rels><?xml version="1.0" encoding="UTF-8"?><Relationships xmlns="http://schemas.openxmlformats.org/package/2006/relationships"><Relationship Id="rId1" Type="http://schemas.microsoft.com/office/2011/relationships/chartColorStyle" Target="colors14.xml" /><Relationship Id="rId2" Type="http://schemas.microsoft.com/office/2011/relationships/chartStyle" Target="style14.xml" /></Relationships>
</file>

<file path=xl/charts/_rels/chart15.xml.rels><?xml version="1.0" encoding="UTF-8"?><Relationships xmlns="http://schemas.openxmlformats.org/package/2006/relationships"><Relationship Id="rId1" Type="http://schemas.microsoft.com/office/2011/relationships/chartColorStyle" Target="colors15.xml" /><Relationship Id="rId2" Type="http://schemas.microsoft.com/office/2011/relationships/chartStyle" Target="style15.xml" /></Relationships>
</file>

<file path=xl/charts/_rels/chart16.xml.rels><?xml version="1.0" encoding="UTF-8"?><Relationships xmlns="http://schemas.openxmlformats.org/package/2006/relationships"><Relationship Id="rId1" Type="http://schemas.microsoft.com/office/2011/relationships/chartColorStyle" Target="colors16.xml" /><Relationship Id="rId2" Type="http://schemas.microsoft.com/office/2011/relationships/chartStyle" Target="style16.xml" /></Relationships>
</file>

<file path=xl/charts/_rels/chart17.xml.rels><?xml version="1.0" encoding="UTF-8"?><Relationships xmlns="http://schemas.openxmlformats.org/package/2006/relationships"><Relationship Id="rId1" Type="http://schemas.microsoft.com/office/2011/relationships/chartColorStyle" Target="colors17.xml" /><Relationship Id="rId2" Type="http://schemas.microsoft.com/office/2011/relationships/chartStyle" Target="style17.xml" /></Relationships>
</file>

<file path=xl/charts/_rels/chart18.xml.rels><?xml version="1.0" encoding="UTF-8"?><Relationships xmlns="http://schemas.openxmlformats.org/package/2006/relationships"><Relationship Id="rId1" Type="http://schemas.microsoft.com/office/2011/relationships/chartColorStyle" Target="colors18.xml" /><Relationship Id="rId2" Type="http://schemas.microsoft.com/office/2011/relationships/chartStyle" Target="style18.xml" /></Relationships>
</file>

<file path=xl/charts/_rels/chart19.xml.rels><?xml version="1.0" encoding="UTF-8"?><Relationships xmlns="http://schemas.openxmlformats.org/package/2006/relationships"><Relationship Id="rId1" Type="http://schemas.microsoft.com/office/2011/relationships/chartColorStyle" Target="colors19.xml" /><Relationship Id="rId2" Type="http://schemas.microsoft.com/office/2011/relationships/chartStyle" Target="style19.xml" /></Relationships>
</file>

<file path=xl/charts/_rels/chart2.xml.rels><?xml version="1.0" encoding="UTF-8"?><Relationships xmlns="http://schemas.openxmlformats.org/package/2006/relationships"><Relationship Id="rId1" Type="http://schemas.microsoft.com/office/2011/relationships/chartColorStyle" Target="colors2.xml" /><Relationship Id="rId2" Type="http://schemas.microsoft.com/office/2011/relationships/chartStyle" Target="style2.xml" /></Relationships>
</file>

<file path=xl/charts/_rels/chart20.xml.rels><?xml version="1.0" encoding="UTF-8"?><Relationships xmlns="http://schemas.openxmlformats.org/package/2006/relationships"><Relationship Id="rId1" Type="http://schemas.microsoft.com/office/2011/relationships/chartColorStyle" Target="colors20.xml" /><Relationship Id="rId2" Type="http://schemas.microsoft.com/office/2011/relationships/chartStyle" Target="style20.xml" /></Relationships>
</file>

<file path=xl/charts/_rels/chart21.xml.rels><?xml version="1.0" encoding="UTF-8"?><Relationships xmlns="http://schemas.openxmlformats.org/package/2006/relationships"><Relationship Id="rId1" Type="http://schemas.microsoft.com/office/2011/relationships/chartColorStyle" Target="colors21.xml" /><Relationship Id="rId2" Type="http://schemas.microsoft.com/office/2011/relationships/chartStyle" Target="style21.xml" /></Relationships>
</file>

<file path=xl/charts/_rels/chart22.xml.rels><?xml version="1.0" encoding="UTF-8"?><Relationships xmlns="http://schemas.openxmlformats.org/package/2006/relationships"><Relationship Id="rId1" Type="http://schemas.microsoft.com/office/2011/relationships/chartColorStyle" Target="colors22.xml" /><Relationship Id="rId2" Type="http://schemas.microsoft.com/office/2011/relationships/chartStyle" Target="style22.xml" /></Relationships>
</file>

<file path=xl/charts/_rels/chart23.xml.rels><?xml version="1.0" encoding="UTF-8"?><Relationships xmlns="http://schemas.openxmlformats.org/package/2006/relationships"><Relationship Id="rId1" Type="http://schemas.microsoft.com/office/2011/relationships/chartColorStyle" Target="colors23.xml" /><Relationship Id="rId2" Type="http://schemas.microsoft.com/office/2011/relationships/chartStyle" Target="style23.xml" /></Relationships>
</file>

<file path=xl/charts/_rels/chart24.xml.rels><?xml version="1.0" encoding="UTF-8"?><Relationships xmlns="http://schemas.openxmlformats.org/package/2006/relationships"><Relationship Id="rId1" Type="http://schemas.microsoft.com/office/2011/relationships/chartColorStyle" Target="colors24.xml" /><Relationship Id="rId2" Type="http://schemas.microsoft.com/office/2011/relationships/chartStyle" Target="style24.xml" /></Relationships>
</file>

<file path=xl/charts/_rels/chart25.xml.rels><?xml version="1.0" encoding="UTF-8"?><Relationships xmlns="http://schemas.openxmlformats.org/package/2006/relationships"><Relationship Id="rId1" Type="http://schemas.microsoft.com/office/2011/relationships/chartColorStyle" Target="colors25.xml" /><Relationship Id="rId2" Type="http://schemas.microsoft.com/office/2011/relationships/chartStyle" Target="style25.xml" /></Relationships>
</file>

<file path=xl/charts/_rels/chart26.xml.rels><?xml version="1.0" encoding="UTF-8"?><Relationships xmlns="http://schemas.openxmlformats.org/package/2006/relationships"><Relationship Id="rId1" Type="http://schemas.microsoft.com/office/2011/relationships/chartColorStyle" Target="colors26.xml" /><Relationship Id="rId2" Type="http://schemas.microsoft.com/office/2011/relationships/chartStyle" Target="style26.xml" /></Relationships>
</file>

<file path=xl/charts/_rels/chart27.xml.rels><?xml version="1.0" encoding="UTF-8"?><Relationships xmlns="http://schemas.openxmlformats.org/package/2006/relationships"><Relationship Id="rId1" Type="http://schemas.microsoft.com/office/2011/relationships/chartColorStyle" Target="colors27.xml" /><Relationship Id="rId2" Type="http://schemas.microsoft.com/office/2011/relationships/chartStyle" Target="style27.xml" /></Relationships>
</file>

<file path=xl/charts/_rels/chart28.xml.rels><?xml version="1.0" encoding="UTF-8"?><Relationships xmlns="http://schemas.openxmlformats.org/package/2006/relationships"><Relationship Id="rId1" Type="http://schemas.microsoft.com/office/2011/relationships/chartColorStyle" Target="colors28.xml" /><Relationship Id="rId2" Type="http://schemas.microsoft.com/office/2011/relationships/chartStyle" Target="style28.xml" /></Relationships>
</file>

<file path=xl/charts/_rels/chart29.xml.rels><?xml version="1.0" encoding="UTF-8"?><Relationships xmlns="http://schemas.openxmlformats.org/package/2006/relationships"><Relationship Id="rId1" Type="http://schemas.microsoft.com/office/2011/relationships/chartColorStyle" Target="colors29.xml" /><Relationship Id="rId2" Type="http://schemas.microsoft.com/office/2011/relationships/chartStyle" Target="style29.xml" /></Relationships>
</file>

<file path=xl/charts/_rels/chart3.xml.rels><?xml version="1.0" encoding="UTF-8"?><Relationships xmlns="http://schemas.openxmlformats.org/package/2006/relationships"><Relationship Id="rId1" Type="http://schemas.microsoft.com/office/2011/relationships/chartColorStyle" Target="colors3.xml" /><Relationship Id="rId2" Type="http://schemas.microsoft.com/office/2011/relationships/chartStyle" Target="style3.xml" /></Relationships>
</file>

<file path=xl/charts/_rels/chart30.xml.rels><?xml version="1.0" encoding="UTF-8"?><Relationships xmlns="http://schemas.openxmlformats.org/package/2006/relationships"><Relationship Id="rId1" Type="http://schemas.microsoft.com/office/2011/relationships/chartColorStyle" Target="colors30.xml" /><Relationship Id="rId2" Type="http://schemas.microsoft.com/office/2011/relationships/chartStyle" Target="style30.xml" /></Relationships>
</file>

<file path=xl/charts/_rels/chart31.xml.rels><?xml version="1.0" encoding="UTF-8"?><Relationships xmlns="http://schemas.openxmlformats.org/package/2006/relationships"><Relationship Id="rId1" Type="http://schemas.microsoft.com/office/2011/relationships/chartColorStyle" Target="colors31.xml" /><Relationship Id="rId2" Type="http://schemas.microsoft.com/office/2011/relationships/chartStyle" Target="style31.xml" /></Relationships>
</file>

<file path=xl/charts/_rels/chart32.xml.rels><?xml version="1.0" encoding="UTF-8"?><Relationships xmlns="http://schemas.openxmlformats.org/package/2006/relationships"><Relationship Id="rId1" Type="http://schemas.microsoft.com/office/2011/relationships/chartColorStyle" Target="colors32.xml" /><Relationship Id="rId2" Type="http://schemas.microsoft.com/office/2011/relationships/chartStyle" Target="style32.xml" /></Relationships>
</file>

<file path=xl/charts/_rels/chart33.xml.rels><?xml version="1.0" encoding="UTF-8"?><Relationships xmlns="http://schemas.openxmlformats.org/package/2006/relationships"><Relationship Id="rId1" Type="http://schemas.microsoft.com/office/2011/relationships/chartColorStyle" Target="colors33.xml" /><Relationship Id="rId2" Type="http://schemas.microsoft.com/office/2011/relationships/chartStyle" Target="style33.xml" /></Relationships>
</file>

<file path=xl/charts/_rels/chart34.xml.rels><?xml version="1.0" encoding="UTF-8"?><Relationships xmlns="http://schemas.openxmlformats.org/package/2006/relationships"><Relationship Id="rId1" Type="http://schemas.microsoft.com/office/2011/relationships/chartColorStyle" Target="colors34.xml" /><Relationship Id="rId2" Type="http://schemas.microsoft.com/office/2011/relationships/chartStyle" Target="style34.xml" /></Relationships>
</file>

<file path=xl/charts/_rels/chart35.xml.rels><?xml version="1.0" encoding="UTF-8"?><Relationships xmlns="http://schemas.openxmlformats.org/package/2006/relationships"><Relationship Id="rId1" Type="http://schemas.microsoft.com/office/2011/relationships/chartColorStyle" Target="colors35.xml" /><Relationship Id="rId2" Type="http://schemas.microsoft.com/office/2011/relationships/chartStyle" Target="style35.xml" /></Relationships>
</file>

<file path=xl/charts/_rels/chart36.xml.rels><?xml version="1.0" encoding="UTF-8"?><Relationships xmlns="http://schemas.openxmlformats.org/package/2006/relationships"><Relationship Id="rId1" Type="http://schemas.microsoft.com/office/2011/relationships/chartColorStyle" Target="colors36.xml" /><Relationship Id="rId2" Type="http://schemas.microsoft.com/office/2011/relationships/chartStyle" Target="style36.xml" /></Relationships>
</file>

<file path=xl/charts/_rels/chart37.xml.rels><?xml version="1.0" encoding="UTF-8"?><Relationships xmlns="http://schemas.openxmlformats.org/package/2006/relationships"><Relationship Id="rId1" Type="http://schemas.microsoft.com/office/2011/relationships/chartColorStyle" Target="colors37.xml" /><Relationship Id="rId2" Type="http://schemas.microsoft.com/office/2011/relationships/chartStyle" Target="style37.xml" /></Relationships>
</file>

<file path=xl/charts/_rels/chart38.xml.rels><?xml version="1.0" encoding="UTF-8"?><Relationships xmlns="http://schemas.openxmlformats.org/package/2006/relationships"><Relationship Id="rId1" Type="http://schemas.microsoft.com/office/2011/relationships/chartColorStyle" Target="colors38.xml" /><Relationship Id="rId2" Type="http://schemas.microsoft.com/office/2011/relationships/chartStyle" Target="style38.xml" /></Relationships>
</file>

<file path=xl/charts/_rels/chart39.xml.rels><?xml version="1.0" encoding="UTF-8"?><Relationships xmlns="http://schemas.openxmlformats.org/package/2006/relationships"><Relationship Id="rId1" Type="http://schemas.microsoft.com/office/2011/relationships/chartColorStyle" Target="colors39.xml" /><Relationship Id="rId2" Type="http://schemas.microsoft.com/office/2011/relationships/chartStyle" Target="style39.xml" /></Relationships>
</file>

<file path=xl/charts/_rels/chart4.xml.rels><?xml version="1.0" encoding="UTF-8"?><Relationships xmlns="http://schemas.openxmlformats.org/package/2006/relationships"><Relationship Id="rId1" Type="http://schemas.microsoft.com/office/2011/relationships/chartColorStyle" Target="colors4.xml" /><Relationship Id="rId2" Type="http://schemas.microsoft.com/office/2011/relationships/chartStyle" Target="style4.xml" /></Relationships>
</file>

<file path=xl/charts/_rels/chart40.xml.rels><?xml version="1.0" encoding="UTF-8"?><Relationships xmlns="http://schemas.openxmlformats.org/package/2006/relationships"><Relationship Id="rId1" Type="http://schemas.microsoft.com/office/2011/relationships/chartColorStyle" Target="colors40.xml" /><Relationship Id="rId2" Type="http://schemas.microsoft.com/office/2011/relationships/chartStyle" Target="style40.xml" /></Relationships>
</file>

<file path=xl/charts/_rels/chart41.xml.rels><?xml version="1.0" encoding="UTF-8"?><Relationships xmlns="http://schemas.openxmlformats.org/package/2006/relationships"><Relationship Id="rId1" Type="http://schemas.microsoft.com/office/2011/relationships/chartColorStyle" Target="colors41.xml" /><Relationship Id="rId2" Type="http://schemas.microsoft.com/office/2011/relationships/chartStyle" Target="style41.xml" /></Relationships>
</file>

<file path=xl/charts/_rels/chart42.xml.rels><?xml version="1.0" encoding="UTF-8"?><Relationships xmlns="http://schemas.openxmlformats.org/package/2006/relationships"><Relationship Id="rId1" Type="http://schemas.microsoft.com/office/2011/relationships/chartColorStyle" Target="colors42.xml" /><Relationship Id="rId2" Type="http://schemas.microsoft.com/office/2011/relationships/chartStyle" Target="style42.xml" /></Relationships>
</file>

<file path=xl/charts/_rels/chart43.xml.rels><?xml version="1.0" encoding="UTF-8"?><Relationships xmlns="http://schemas.openxmlformats.org/package/2006/relationships"><Relationship Id="rId1" Type="http://schemas.microsoft.com/office/2011/relationships/chartColorStyle" Target="colors43.xml" /><Relationship Id="rId2" Type="http://schemas.microsoft.com/office/2011/relationships/chartStyle" Target="style43.xml" /></Relationships>
</file>

<file path=xl/charts/_rels/chart44.xml.rels><?xml version="1.0" encoding="UTF-8"?><Relationships xmlns="http://schemas.openxmlformats.org/package/2006/relationships"><Relationship Id="rId1" Type="http://schemas.microsoft.com/office/2011/relationships/chartColorStyle" Target="colors44.xml" /><Relationship Id="rId2" Type="http://schemas.microsoft.com/office/2011/relationships/chartStyle" Target="style44.xml" /></Relationships>
</file>

<file path=xl/charts/_rels/chart45.xml.rels><?xml version="1.0" encoding="UTF-8"?><Relationships xmlns="http://schemas.openxmlformats.org/package/2006/relationships"><Relationship Id="rId1" Type="http://schemas.microsoft.com/office/2011/relationships/chartColorStyle" Target="colors45.xml" /><Relationship Id="rId2" Type="http://schemas.microsoft.com/office/2011/relationships/chartStyle" Target="style45.xml" /></Relationships>
</file>

<file path=xl/charts/_rels/chart46.xml.rels><?xml version="1.0" encoding="UTF-8"?><Relationships xmlns="http://schemas.openxmlformats.org/package/2006/relationships"><Relationship Id="rId1" Type="http://schemas.microsoft.com/office/2011/relationships/chartColorStyle" Target="colors46.xml" /><Relationship Id="rId2" Type="http://schemas.microsoft.com/office/2011/relationships/chartStyle" Target="style46.xml" /></Relationships>
</file>

<file path=xl/charts/_rels/chart47.xml.rels><?xml version="1.0" encoding="UTF-8"?><Relationships xmlns="http://schemas.openxmlformats.org/package/2006/relationships"><Relationship Id="rId1" Type="http://schemas.microsoft.com/office/2011/relationships/chartColorStyle" Target="colors47.xml" /><Relationship Id="rId2" Type="http://schemas.microsoft.com/office/2011/relationships/chartStyle" Target="style47.xml" /></Relationships>
</file>

<file path=xl/charts/_rels/chart48.xml.rels><?xml version="1.0" encoding="UTF-8"?><Relationships xmlns="http://schemas.openxmlformats.org/package/2006/relationships"><Relationship Id="rId1" Type="http://schemas.microsoft.com/office/2011/relationships/chartColorStyle" Target="colors48.xml" /><Relationship Id="rId2" Type="http://schemas.microsoft.com/office/2011/relationships/chartStyle" Target="style48.xml" /></Relationships>
</file>

<file path=xl/charts/_rels/chart49.xml.rels><?xml version="1.0" encoding="UTF-8"?><Relationships xmlns="http://schemas.openxmlformats.org/package/2006/relationships"><Relationship Id="rId1" Type="http://schemas.microsoft.com/office/2011/relationships/chartColorStyle" Target="colors49.xml" /><Relationship Id="rId2" Type="http://schemas.microsoft.com/office/2011/relationships/chartStyle" Target="style49.xml" /></Relationships>
</file>

<file path=xl/charts/_rels/chart5.xml.rels><?xml version="1.0" encoding="UTF-8"?><Relationships xmlns="http://schemas.openxmlformats.org/package/2006/relationships"><Relationship Id="rId1" Type="http://schemas.microsoft.com/office/2011/relationships/chartColorStyle" Target="colors5.xml" /><Relationship Id="rId2" Type="http://schemas.microsoft.com/office/2011/relationships/chartStyle" Target="style5.xml" /></Relationships>
</file>

<file path=xl/charts/_rels/chart50.xml.rels><?xml version="1.0" encoding="UTF-8"?><Relationships xmlns="http://schemas.openxmlformats.org/package/2006/relationships"><Relationship Id="rId1" Type="http://schemas.microsoft.com/office/2011/relationships/chartColorStyle" Target="colors50.xml" /><Relationship Id="rId2" Type="http://schemas.microsoft.com/office/2011/relationships/chartStyle" Target="style50.xml" /></Relationships>
</file>

<file path=xl/charts/_rels/chart51.xml.rels><?xml version="1.0" encoding="UTF-8"?><Relationships xmlns="http://schemas.openxmlformats.org/package/2006/relationships"><Relationship Id="rId1" Type="http://schemas.microsoft.com/office/2011/relationships/chartColorStyle" Target="colors51.xml" /><Relationship Id="rId2" Type="http://schemas.microsoft.com/office/2011/relationships/chartStyle" Target="style51.xml" /></Relationships>
</file>

<file path=xl/charts/_rels/chart52.xml.rels><?xml version="1.0" encoding="UTF-8"?><Relationships xmlns="http://schemas.openxmlformats.org/package/2006/relationships"><Relationship Id="rId1" Type="http://schemas.microsoft.com/office/2011/relationships/chartColorStyle" Target="colors52.xml" /><Relationship Id="rId2" Type="http://schemas.microsoft.com/office/2011/relationships/chartStyle" Target="style52.xml" /></Relationships>
</file>

<file path=xl/charts/_rels/chart53.xml.rels><?xml version="1.0" encoding="UTF-8"?><Relationships xmlns="http://schemas.openxmlformats.org/package/2006/relationships"><Relationship Id="rId1" Type="http://schemas.microsoft.com/office/2011/relationships/chartColorStyle" Target="colors53.xml" /><Relationship Id="rId2" Type="http://schemas.microsoft.com/office/2011/relationships/chartStyle" Target="style53.xml" /></Relationships>
</file>

<file path=xl/charts/_rels/chart54.xml.rels><?xml version="1.0" encoding="UTF-8"?><Relationships xmlns="http://schemas.openxmlformats.org/package/2006/relationships"><Relationship Id="rId1" Type="http://schemas.microsoft.com/office/2011/relationships/chartColorStyle" Target="colors54.xml" /><Relationship Id="rId2" Type="http://schemas.microsoft.com/office/2011/relationships/chartStyle" Target="style54.xml" /></Relationships>
</file>

<file path=xl/charts/_rels/chart55.xml.rels><?xml version="1.0" encoding="UTF-8"?><Relationships xmlns="http://schemas.openxmlformats.org/package/2006/relationships"><Relationship Id="rId1" Type="http://schemas.microsoft.com/office/2011/relationships/chartColorStyle" Target="colors55.xml" /><Relationship Id="rId2" Type="http://schemas.microsoft.com/office/2011/relationships/chartStyle" Target="style55.xml" /></Relationships>
</file>

<file path=xl/charts/_rels/chart56.xml.rels><?xml version="1.0" encoding="UTF-8"?><Relationships xmlns="http://schemas.openxmlformats.org/package/2006/relationships"><Relationship Id="rId1" Type="http://schemas.microsoft.com/office/2011/relationships/chartColorStyle" Target="colors56.xml" /><Relationship Id="rId2" Type="http://schemas.microsoft.com/office/2011/relationships/chartStyle" Target="style56.xml" /></Relationships>
</file>

<file path=xl/charts/_rels/chart57.xml.rels><?xml version="1.0" encoding="UTF-8"?><Relationships xmlns="http://schemas.openxmlformats.org/package/2006/relationships"><Relationship Id="rId1" Type="http://schemas.microsoft.com/office/2011/relationships/chartColorStyle" Target="colors57.xml" /><Relationship Id="rId2" Type="http://schemas.microsoft.com/office/2011/relationships/chartStyle" Target="style57.xml" /></Relationships>
</file>

<file path=xl/charts/_rels/chart58.xml.rels><?xml version="1.0" encoding="UTF-8"?><Relationships xmlns="http://schemas.openxmlformats.org/package/2006/relationships"><Relationship Id="rId1" Type="http://schemas.microsoft.com/office/2011/relationships/chartColorStyle" Target="colors58.xml" /><Relationship Id="rId2" Type="http://schemas.microsoft.com/office/2011/relationships/chartStyle" Target="style58.xml" /></Relationships>
</file>

<file path=xl/charts/_rels/chart6.xml.rels><?xml version="1.0" encoding="UTF-8"?><Relationships xmlns="http://schemas.openxmlformats.org/package/2006/relationships"><Relationship Id="rId1" Type="http://schemas.microsoft.com/office/2011/relationships/chartColorStyle" Target="colors6.xml" /><Relationship Id="rId2" Type="http://schemas.microsoft.com/office/2011/relationships/chartStyle" Target="style6.xml" /></Relationships>
</file>

<file path=xl/charts/_rels/chart7.xml.rels><?xml version="1.0" encoding="UTF-8"?><Relationships xmlns="http://schemas.openxmlformats.org/package/2006/relationships"><Relationship Id="rId1" Type="http://schemas.microsoft.com/office/2011/relationships/chartColorStyle" Target="colors7.xml" /><Relationship Id="rId2" Type="http://schemas.microsoft.com/office/2011/relationships/chartStyle" Target="style7.xml" /></Relationships>
</file>

<file path=xl/charts/_rels/chart8.xml.rels><?xml version="1.0" encoding="UTF-8"?><Relationships xmlns="http://schemas.openxmlformats.org/package/2006/relationships"><Relationship Id="rId1" Type="http://schemas.microsoft.com/office/2011/relationships/chartColorStyle" Target="colors8.xml" /><Relationship Id="rId2" Type="http://schemas.microsoft.com/office/2011/relationships/chartStyle" Target="style8.xml" /></Relationships>
</file>

<file path=xl/charts/_rels/chart9.xml.rels><?xml version="1.0" encoding="UTF-8"?><Relationships xmlns="http://schemas.openxmlformats.org/package/2006/relationships"><Relationship Id="rId1" Type="http://schemas.microsoft.com/office/2011/relationships/chartColorStyle" Target="colors9.xml" /><Relationship Id="rId2" Type="http://schemas.microsoft.com/office/2011/relationships/chartStyle" Target="style9.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土壌中窒素含有量の推定値と推奨値（目安）の年間変動</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5.9584982252866063e-002"/>
          <c:y val="0.90740740740740744"/>
        </c:manualLayout>
      </c:layout>
      <c:overlay val="0"/>
      <c:spPr>
        <a:noFill/>
        <a:ln>
          <a:noFill/>
        </a:ln>
        <a:effectLst/>
      </c:spPr>
    </c:title>
    <c:autoTitleDeleted val="0"/>
    <c:plotArea>
      <c:layout>
        <c:manualLayout>
          <c:layoutTarget val="inner"/>
          <c:xMode val="edge"/>
          <c:yMode val="edge"/>
          <c:x val="0.15343915343915343"/>
          <c:y val="3.4727256315182822e-002"/>
          <c:w val="0.65476190476190477"/>
          <c:h val="0.74305052146259498"/>
        </c:manualLayout>
      </c:layout>
      <c:scatterChart>
        <c:scatterStyle val="marker"/>
        <c:varyColors val="0"/>
        <c:ser>
          <c:idx val="0"/>
          <c:order val="0"/>
          <c:tx>
            <c:v>土壌中の無機態窒素含有量（推定）</c:v>
          </c:tx>
          <c:spPr>
            <a:noFill/>
            <a:ln w="38100">
              <a:solidFill>
                <a:schemeClr val="tx1"/>
              </a:solidFill>
              <a:prstDash val="sysDot"/>
            </a:ln>
            <a:effectLst/>
          </c:spPr>
          <c:marker>
            <c:symbol val="none"/>
          </c:marker>
          <c:xVal>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xVal>
          <c:yVal>
            <c:numRef>
              <c:f>年間!$W$4:$W$370</c:f>
              <c:numCache>
                <c:formatCode>General</c:formatCode>
                <c:ptCount val="367"/>
                <c:pt idx="0">
                  <c:v>6.9951465623516347</c:v>
                </c:pt>
                <c:pt idx="1">
                  <c:v>6.9891283424862101</c:v>
                </c:pt>
                <c:pt idx="2">
                  <c:v>6.9829396666865815</c:v>
                </c:pt>
                <c:pt idx="3">
                  <c:v>6.9763532603738101</c:v>
                </c:pt>
                <c:pt idx="4">
                  <c:v>6.9706475430544259</c:v>
                </c:pt>
                <c:pt idx="5">
                  <c:v>6.9640327274192879</c:v>
                </c:pt>
                <c:pt idx="6">
                  <c:v>6.9584122380670053</c:v>
                </c:pt>
                <c:pt idx="7">
                  <c:v>6.9535588004186399</c:v>
                </c:pt>
                <c:pt idx="8">
                  <c:v>6.9479951297110922</c:v>
                </c:pt>
                <c:pt idx="9">
                  <c:v>6.9409257649180773</c:v>
                </c:pt>
                <c:pt idx="10">
                  <c:v>6.9340552653816339</c:v>
                </c:pt>
                <c:pt idx="11">
                  <c:v>6.9285484133188202</c:v>
                </c:pt>
                <c:pt idx="12">
                  <c:v>6.9222461002297226</c:v>
                </c:pt>
                <c:pt idx="13">
                  <c:v>6.9144949116998928</c:v>
                </c:pt>
                <c:pt idx="14">
                  <c:v>6.9051812104398618</c:v>
                </c:pt>
                <c:pt idx="15">
                  <c:v>6.897373203265297</c:v>
                </c:pt>
                <c:pt idx="16">
                  <c:v>6.890758387630159</c:v>
                </c:pt>
                <c:pt idx="17">
                  <c:v>6.8846833491199995</c:v>
                </c:pt>
                <c:pt idx="18">
                  <c:v>6.8781821707743314</c:v>
                </c:pt>
                <c:pt idx="19">
                  <c:v>6.8722207695536408</c:v>
                </c:pt>
                <c:pt idx="20">
                  <c:v>6.8653218606948299</c:v>
                </c:pt>
                <c:pt idx="21">
                  <c:v>6.8560649780795337</c:v>
                </c:pt>
                <c:pt idx="22">
                  <c:v>6.6832069160048171</c:v>
                </c:pt>
                <c:pt idx="23">
                  <c:v>6.6759102766328642</c:v>
                </c:pt>
                <c:pt idx="24">
                  <c:v>6.6708011550831925</c:v>
                </c:pt>
                <c:pt idx="25">
                  <c:v>6.6647829352177679</c:v>
                </c:pt>
                <c:pt idx="26">
                  <c:v>6.4938851163863953</c:v>
                </c:pt>
                <c:pt idx="27">
                  <c:v>6.4874691660078287</c:v>
                </c:pt>
                <c:pt idx="28">
                  <c:v>6.4816782207213421</c:v>
                </c:pt>
                <c:pt idx="29">
                  <c:v>6.4767111457835069</c:v>
                </c:pt>
                <c:pt idx="30">
                  <c:v>6.4709770191417553</c:v>
                </c:pt>
                <c:pt idx="31">
                  <c:v>6.8292976870770161</c:v>
                </c:pt>
                <c:pt idx="32">
                  <c:v>7.1759509824277377</c:v>
                </c:pt>
                <c:pt idx="33">
                  <c:v>7.5047418045336318</c:v>
                </c:pt>
                <c:pt idx="34">
                  <c:v>7.8272531444456011</c:v>
                </c:pt>
                <c:pt idx="35">
                  <c:v>8.1318326749397976</c:v>
                </c:pt>
                <c:pt idx="36">
                  <c:v>8.4320079469162525</c:v>
                </c:pt>
                <c:pt idx="37">
                  <c:v>8.7402625648678569</c:v>
                </c:pt>
                <c:pt idx="38">
                  <c:v>9.0508261241366679</c:v>
                </c:pt>
                <c:pt idx="39">
                  <c:v>9.3428443970910706</c:v>
                </c:pt>
                <c:pt idx="40">
                  <c:v>9.6282552978390115</c:v>
                </c:pt>
                <c:pt idx="41">
                  <c:v>9.9289594350036126</c:v>
                </c:pt>
                <c:pt idx="42">
                  <c:v>10.24356422231673</c:v>
                </c:pt>
                <c:pt idx="43">
                  <c:v>10.393545558740655</c:v>
                </c:pt>
                <c:pt idx="44">
                  <c:v>10.700669803912055</c:v>
                </c:pt>
                <c:pt idx="45">
                  <c:v>10.836904110215245</c:v>
                </c:pt>
                <c:pt idx="46">
                  <c:v>11.113904097879328</c:v>
                </c:pt>
                <c:pt idx="47">
                  <c:v>11.362720710855548</c:v>
                </c:pt>
                <c:pt idx="48">
                  <c:v>11.612459189095571</c:v>
                </c:pt>
                <c:pt idx="49">
                  <c:v>11.884535207132643</c:v>
                </c:pt>
                <c:pt idx="50">
                  <c:v>12.16537035777402</c:v>
                </c:pt>
                <c:pt idx="51">
                  <c:v>12.423072308222729</c:v>
                </c:pt>
                <c:pt idx="52">
                  <c:v>12.678194645737541</c:v>
                </c:pt>
                <c:pt idx="53">
                  <c:v>12.91302846130691</c:v>
                </c:pt>
                <c:pt idx="54">
                  <c:v>13.136250200180106</c:v>
                </c:pt>
                <c:pt idx="55">
                  <c:v>13.361561376024266</c:v>
                </c:pt>
                <c:pt idx="56">
                  <c:v>13.582489710155439</c:v>
                </c:pt>
                <c:pt idx="57">
                  <c:v>13.801005000883293</c:v>
                </c:pt>
                <c:pt idx="58">
                  <c:v>14.020945267730308</c:v>
                </c:pt>
                <c:pt idx="59">
                  <c:v>14.249029338790542</c:v>
                </c:pt>
                <c:pt idx="60">
                  <c:v>14.466605572007794</c:v>
                </c:pt>
                <c:pt idx="61">
                  <c:v>14.671647053815484</c:v>
                </c:pt>
                <c:pt idx="62">
                  <c:v>14.878847761132016</c:v>
                </c:pt>
                <c:pt idx="63">
                  <c:v>15.084733017020623</c:v>
                </c:pt>
                <c:pt idx="64">
                  <c:v>15.287736380574616</c:v>
                </c:pt>
                <c:pt idx="65">
                  <c:v>15.489924713298052</c:v>
                </c:pt>
                <c:pt idx="66">
                  <c:v>15.686797844019829</c:v>
                </c:pt>
                <c:pt idx="67">
                  <c:v>15.695098369830292</c:v>
                </c:pt>
                <c:pt idx="68">
                  <c:v>15.854394445677574</c:v>
                </c:pt>
                <c:pt idx="69">
                  <c:v>15.854892914035611</c:v>
                </c:pt>
                <c:pt idx="70">
                  <c:v>16.009226505896216</c:v>
                </c:pt>
                <c:pt idx="71">
                  <c:v>15.99477489325483</c:v>
                </c:pt>
                <c:pt idx="72">
                  <c:v>16.155114285049176</c:v>
                </c:pt>
                <c:pt idx="73">
                  <c:v>19.770153614237969</c:v>
                </c:pt>
                <c:pt idx="74">
                  <c:v>21.844918812953726</c:v>
                </c:pt>
                <c:pt idx="75">
                  <c:v>23.313383626373859</c:v>
                </c:pt>
                <c:pt idx="76">
                  <c:v>24.343097248430727</c:v>
                </c:pt>
                <c:pt idx="77">
                  <c:v>25.40853805598092</c:v>
                </c:pt>
                <c:pt idx="78">
                  <c:v>26.384760445485384</c:v>
                </c:pt>
                <c:pt idx="79">
                  <c:v>27.063936307092138</c:v>
                </c:pt>
                <c:pt idx="80">
                  <c:v>27.932790868505499</c:v>
                </c:pt>
                <c:pt idx="81">
                  <c:v>28.594824483092037</c:v>
                </c:pt>
                <c:pt idx="82">
                  <c:v>29.391433299162749</c:v>
                </c:pt>
                <c:pt idx="83">
                  <c:v>30.1466073418771</c:v>
                </c:pt>
                <c:pt idx="84">
                  <c:v>30.617164250844038</c:v>
                </c:pt>
                <c:pt idx="85">
                  <c:v>31.299341092082518</c:v>
                </c:pt>
                <c:pt idx="86">
                  <c:v>31.408512143339852</c:v>
                </c:pt>
                <c:pt idx="87">
                  <c:v>32.016334266840843</c:v>
                </c:pt>
                <c:pt idx="88">
                  <c:v>32.423533483787601</c:v>
                </c:pt>
                <c:pt idx="89">
                  <c:v>32.957445182759898</c:v>
                </c:pt>
                <c:pt idx="90">
                  <c:v>33.459207778404533</c:v>
                </c:pt>
                <c:pt idx="91">
                  <c:v>33.932767231743107</c:v>
                </c:pt>
                <c:pt idx="92">
                  <c:v>34.384855367730509</c:v>
                </c:pt>
                <c:pt idx="93">
                  <c:v>34.640094272931435</c:v>
                </c:pt>
                <c:pt idx="94">
                  <c:v>35.028663071860933</c:v>
                </c:pt>
                <c:pt idx="95">
                  <c:v>35.402898434911059</c:v>
                </c:pt>
                <c:pt idx="96">
                  <c:v>35.58064505317175</c:v>
                </c:pt>
                <c:pt idx="97">
                  <c:v>35.894669926280372</c:v>
                </c:pt>
                <c:pt idx="98">
                  <c:v>36.194403896191893</c:v>
                </c:pt>
                <c:pt idx="99">
                  <c:v>36.469031394913586</c:v>
                </c:pt>
                <c:pt idx="100">
                  <c:v>36.720198160938764</c:v>
                </c:pt>
                <c:pt idx="101">
                  <c:v>36.946973235816898</c:v>
                </c:pt>
                <c:pt idx="102">
                  <c:v>37.159938620369459</c:v>
                </c:pt>
                <c:pt idx="103">
                  <c:v>37.170928798893783</c:v>
                </c:pt>
                <c:pt idx="104">
                  <c:v>37.206975366699254</c:v>
                </c:pt>
                <c:pt idx="105">
                  <c:v>37.380656808259147</c:v>
                </c:pt>
                <c:pt idx="106">
                  <c:v>37.025173547854209</c:v>
                </c:pt>
                <c:pt idx="107">
                  <c:v>37.185515592425304</c:v>
                </c:pt>
                <c:pt idx="108">
                  <c:v>37.038071441438312</c:v>
                </c:pt>
                <c:pt idx="109">
                  <c:v>37.126486961040783</c:v>
                </c:pt>
                <c:pt idx="110">
                  <c:v>37.023758719875055</c:v>
                </c:pt>
                <c:pt idx="111">
                  <c:v>37.085796108040917</c:v>
                </c:pt>
                <c:pt idx="112">
                  <c:v>37.147680622545806</c:v>
                </c:pt>
                <c:pt idx="113">
                  <c:v>37.211256630884648</c:v>
                </c:pt>
                <c:pt idx="114">
                  <c:v>37.25358877404642</c:v>
                </c:pt>
                <c:pt idx="115">
                  <c:v>37.093431136039086</c:v>
                </c:pt>
                <c:pt idx="116">
                  <c:v>37.081244859443018</c:v>
                </c:pt>
                <c:pt idx="117">
                  <c:v>37.067346235421923</c:v>
                </c:pt>
                <c:pt idx="118">
                  <c:v>36.791160853424714</c:v>
                </c:pt>
                <c:pt idx="119">
                  <c:v>36.752007607260396</c:v>
                </c:pt>
                <c:pt idx="120">
                  <c:v>36.543615779032635</c:v>
                </c:pt>
                <c:pt idx="121">
                  <c:v>36.507416894478681</c:v>
                </c:pt>
                <c:pt idx="122">
                  <c:v>36.470315995978197</c:v>
                </c:pt>
                <c:pt idx="123">
                  <c:v>36.402548546869617</c:v>
                </c:pt>
                <c:pt idx="124">
                  <c:v>36.292462255655806</c:v>
                </c:pt>
                <c:pt idx="125">
                  <c:v>36.167912265018337</c:v>
                </c:pt>
                <c:pt idx="126">
                  <c:v>35.797451428103756</c:v>
                </c:pt>
                <c:pt idx="127">
                  <c:v>35.680374808393978</c:v>
                </c:pt>
                <c:pt idx="128">
                  <c:v>35.57128294735783</c:v>
                </c:pt>
                <c:pt idx="129">
                  <c:v>35.46536769079664</c:v>
                </c:pt>
                <c:pt idx="130">
                  <c:v>35.324100441712055</c:v>
                </c:pt>
                <c:pt idx="131">
                  <c:v>35.1858475219436</c:v>
                </c:pt>
                <c:pt idx="132">
                  <c:v>34.504104855868995</c:v>
                </c:pt>
                <c:pt idx="133">
                  <c:v>33.809925526049604</c:v>
                </c:pt>
                <c:pt idx="134">
                  <c:v>33.650955090913214</c:v>
                </c:pt>
                <c:pt idx="135">
                  <c:v>33.507280070653124</c:v>
                </c:pt>
                <c:pt idx="136">
                  <c:v>33.149819557222258</c:v>
                </c:pt>
                <c:pt idx="137">
                  <c:v>32.930238280431041</c:v>
                </c:pt>
                <c:pt idx="138">
                  <c:v>32.474074034014563</c:v>
                </c:pt>
                <c:pt idx="139">
                  <c:v>33.128288497431214</c:v>
                </c:pt>
                <c:pt idx="140">
                  <c:v>33.707352328719338</c:v>
                </c:pt>
                <c:pt idx="141">
                  <c:v>34.398533532849868</c:v>
                </c:pt>
                <c:pt idx="142">
                  <c:v>35.024530164188711</c:v>
                </c:pt>
                <c:pt idx="143">
                  <c:v>35.597508686556019</c:v>
                </c:pt>
                <c:pt idx="144">
                  <c:v>36.119864468669022</c:v>
                </c:pt>
                <c:pt idx="145">
                  <c:v>36.590399945179342</c:v>
                </c:pt>
                <c:pt idx="146">
                  <c:v>36.761769029041673</c:v>
                </c:pt>
                <c:pt idx="147">
                  <c:v>37.13759287947186</c:v>
                </c:pt>
                <c:pt idx="148">
                  <c:v>37.464961608968899</c:v>
                </c:pt>
                <c:pt idx="149">
                  <c:v>37.750713955276524</c:v>
                </c:pt>
                <c:pt idx="150">
                  <c:v>38.009032653216408</c:v>
                </c:pt>
                <c:pt idx="151">
                  <c:v>38.232927458243651</c:v>
                </c:pt>
                <c:pt idx="152">
                  <c:v>38.409747770774715</c:v>
                </c:pt>
                <c:pt idx="153">
                  <c:v>38.557285920735865</c:v>
                </c:pt>
                <c:pt idx="154">
                  <c:v>38.511968353643354</c:v>
                </c:pt>
                <c:pt idx="155">
                  <c:v>38.598544372734793</c:v>
                </c:pt>
                <c:pt idx="156">
                  <c:v>38.515553306838413</c:v>
                </c:pt>
                <c:pt idx="157">
                  <c:v>38.550927240247617</c:v>
                </c:pt>
                <c:pt idx="158">
                  <c:v>38.552613437512207</c:v>
                </c:pt>
                <c:pt idx="159">
                  <c:v>38.367087235320419</c:v>
                </c:pt>
                <c:pt idx="160">
                  <c:v>38.330731381914447</c:v>
                </c:pt>
                <c:pt idx="161">
                  <c:v>38.025813504063102</c:v>
                </c:pt>
                <c:pt idx="162">
                  <c:v>37.687819808364154</c:v>
                </c:pt>
                <c:pt idx="163">
                  <c:v>37.572393046868527</c:v>
                </c:pt>
                <c:pt idx="164">
                  <c:v>37.29897964392157</c:v>
                </c:pt>
                <c:pt idx="165">
                  <c:v>37.153694047265489</c:v>
                </c:pt>
                <c:pt idx="166">
                  <c:v>36.999389226800758</c:v>
                </c:pt>
                <c:pt idx="167">
                  <c:v>36.82716193328659</c:v>
                </c:pt>
                <c:pt idx="168">
                  <c:v>36.660881009741473</c:v>
                </c:pt>
                <c:pt idx="169">
                  <c:v>36.349764158976399</c:v>
                </c:pt>
                <c:pt idx="170">
                  <c:v>35.982402179910061</c:v>
                </c:pt>
                <c:pt idx="171">
                  <c:v>35.609238815334351</c:v>
                </c:pt>
                <c:pt idx="172">
                  <c:v>35.422550513610688</c:v>
                </c:pt>
                <c:pt idx="173">
                  <c:v>35.181840219053569</c:v>
                </c:pt>
                <c:pt idx="174">
                  <c:v>34.919936818645176</c:v>
                </c:pt>
                <c:pt idx="175">
                  <c:v>34.629221770139132</c:v>
                </c:pt>
                <c:pt idx="176">
                  <c:v>34.32038732988552</c:v>
                </c:pt>
                <c:pt idx="177">
                  <c:v>33.985774023168929</c:v>
                </c:pt>
                <c:pt idx="178">
                  <c:v>33.664469833154158</c:v>
                </c:pt>
                <c:pt idx="179">
                  <c:v>33.083602445115524</c:v>
                </c:pt>
                <c:pt idx="180">
                  <c:v>32.752230318397501</c:v>
                </c:pt>
                <c:pt idx="181">
                  <c:v>31.573576395282714</c:v>
                </c:pt>
                <c:pt idx="182">
                  <c:v>29.512164397328814</c:v>
                </c:pt>
                <c:pt idx="183">
                  <c:v>28.990341337040181</c:v>
                </c:pt>
                <c:pt idx="184">
                  <c:v>28.471539351151911</c:v>
                </c:pt>
                <c:pt idx="185">
                  <c:v>27.557669317681381</c:v>
                </c:pt>
                <c:pt idx="186">
                  <c:v>26.990090910340541</c:v>
                </c:pt>
                <c:pt idx="187">
                  <c:v>26.40981398413377</c:v>
                </c:pt>
                <c:pt idx="188">
                  <c:v>26.010659585562774</c:v>
                </c:pt>
                <c:pt idx="189">
                  <c:v>24.748361830584113</c:v>
                </c:pt>
                <c:pt idx="190">
                  <c:v>25.8128517597521</c:v>
                </c:pt>
                <c:pt idx="191">
                  <c:v>26.777358475160792</c:v>
                </c:pt>
                <c:pt idx="192">
                  <c:v>27.613821570476635</c:v>
                </c:pt>
                <c:pt idx="193">
                  <c:v>28.332736288985132</c:v>
                </c:pt>
                <c:pt idx="194">
                  <c:v>28.984277303650462</c:v>
                </c:pt>
                <c:pt idx="195">
                  <c:v>29.314341555977016</c:v>
                </c:pt>
                <c:pt idx="196">
                  <c:v>29.669491195018278</c:v>
                </c:pt>
                <c:pt idx="197">
                  <c:v>30.119569611014406</c:v>
                </c:pt>
                <c:pt idx="198">
                  <c:v>30.350299126175322</c:v>
                </c:pt>
                <c:pt idx="199">
                  <c:v>30.43187152970858</c:v>
                </c:pt>
                <c:pt idx="200">
                  <c:v>30.70600920970189</c:v>
                </c:pt>
                <c:pt idx="201">
                  <c:v>30.924181329096552</c:v>
                </c:pt>
                <c:pt idx="202">
                  <c:v>31.089856689620159</c:v>
                </c:pt>
                <c:pt idx="203">
                  <c:v>31.205597655481803</c:v>
                </c:pt>
                <c:pt idx="204">
                  <c:v>31.278338663322334</c:v>
                </c:pt>
                <c:pt idx="205">
                  <c:v>31.304946309120105</c:v>
                </c:pt>
                <c:pt idx="206">
                  <c:v>31.133636754291452</c:v>
                </c:pt>
                <c:pt idx="207">
                  <c:v>30.924685228642957</c:v>
                </c:pt>
                <c:pt idx="208">
                  <c:v>29.984303196777979</c:v>
                </c:pt>
                <c:pt idx="209">
                  <c:v>29.338442679377511</c:v>
                </c:pt>
                <c:pt idx="210">
                  <c:v>29.198824031261385</c:v>
                </c:pt>
                <c:pt idx="211">
                  <c:v>29.024623558616582</c:v>
                </c:pt>
                <c:pt idx="212">
                  <c:v>28.820146129037937</c:v>
                </c:pt>
                <c:pt idx="213">
                  <c:v>28.597583634352301</c:v>
                </c:pt>
                <c:pt idx="214">
                  <c:v>28.348071393649768</c:v>
                </c:pt>
                <c:pt idx="215">
                  <c:v>28.08108955017001</c:v>
                </c:pt>
                <c:pt idx="216">
                  <c:v>27.799703769187143</c:v>
                </c:pt>
                <c:pt idx="217">
                  <c:v>27.34802087820055</c:v>
                </c:pt>
                <c:pt idx="218">
                  <c:v>27.04118615973427</c:v>
                </c:pt>
                <c:pt idx="219">
                  <c:v>26.705750233068439</c:v>
                </c:pt>
                <c:pt idx="220">
                  <c:v>26.111781787457794</c:v>
                </c:pt>
                <c:pt idx="221">
                  <c:v>25.744716246623703</c:v>
                </c:pt>
                <c:pt idx="222">
                  <c:v>25.369691820418424</c:v>
                </c:pt>
                <c:pt idx="223">
                  <c:v>24.458607831642727</c:v>
                </c:pt>
                <c:pt idx="224">
                  <c:v>23.536635778655523</c:v>
                </c:pt>
                <c:pt idx="225">
                  <c:v>22.972178131706364</c:v>
                </c:pt>
                <c:pt idx="226">
                  <c:v>22.555561671966252</c:v>
                </c:pt>
                <c:pt idx="227">
                  <c:v>22.144647162381823</c:v>
                </c:pt>
                <c:pt idx="228">
                  <c:v>21.721988566107598</c:v>
                </c:pt>
                <c:pt idx="229">
                  <c:v>21.284954023484712</c:v>
                </c:pt>
                <c:pt idx="230">
                  <c:v>20.695570431813064</c:v>
                </c:pt>
                <c:pt idx="231">
                  <c:v>21.910895701562069</c:v>
                </c:pt>
                <c:pt idx="232">
                  <c:v>23.124839766023424</c:v>
                </c:pt>
                <c:pt idx="233">
                  <c:v>24.214172878660129</c:v>
                </c:pt>
                <c:pt idx="234">
                  <c:v>24.978058973318856</c:v>
                </c:pt>
                <c:pt idx="235">
                  <c:v>25.652784732488005</c:v>
                </c:pt>
                <c:pt idx="236">
                  <c:v>26.396416178496384</c:v>
                </c:pt>
                <c:pt idx="237">
                  <c:v>27.055777147319294</c:v>
                </c:pt>
                <c:pt idx="238">
                  <c:v>27.628267404675945</c:v>
                </c:pt>
                <c:pt idx="239">
                  <c:v>28.107516770461356</c:v>
                </c:pt>
                <c:pt idx="240">
                  <c:v>28.515753057359273</c:v>
                </c:pt>
                <c:pt idx="241">
                  <c:v>28.864567163792437</c:v>
                </c:pt>
                <c:pt idx="242">
                  <c:v>29.152853023730664</c:v>
                </c:pt>
                <c:pt idx="243">
                  <c:v>29.218465618934903</c:v>
                </c:pt>
                <c:pt idx="244">
                  <c:v>29.397894415784151</c:v>
                </c:pt>
                <c:pt idx="245">
                  <c:v>29.367498593223303</c:v>
                </c:pt>
                <c:pt idx="246">
                  <c:v>29.210017086937931</c:v>
                </c:pt>
                <c:pt idx="247">
                  <c:v>29.262598286971706</c:v>
                </c:pt>
                <c:pt idx="248">
                  <c:v>29.287649201188465</c:v>
                </c:pt>
                <c:pt idx="249">
                  <c:v>29.117615291480753</c:v>
                </c:pt>
                <c:pt idx="250">
                  <c:v>28.833075902637091</c:v>
                </c:pt>
                <c:pt idx="251">
                  <c:v>28.600817291968195</c:v>
                </c:pt>
                <c:pt idx="252">
                  <c:v>28.502483304266867</c:v>
                </c:pt>
                <c:pt idx="253">
                  <c:v>28.374751092016126</c:v>
                </c:pt>
                <c:pt idx="254">
                  <c:v>28.227551893697566</c:v>
                </c:pt>
                <c:pt idx="255">
                  <c:v>28.051812547185094</c:v>
                </c:pt>
                <c:pt idx="256">
                  <c:v>27.864723407124671</c:v>
                </c:pt>
                <c:pt idx="257">
                  <c:v>27.669346884201591</c:v>
                </c:pt>
                <c:pt idx="258">
                  <c:v>27.450517356028598</c:v>
                </c:pt>
                <c:pt idx="259">
                  <c:v>27.214988601565697</c:v>
                </c:pt>
                <c:pt idx="260">
                  <c:v>26.694978805511827</c:v>
                </c:pt>
                <c:pt idx="261">
                  <c:v>26.413044073412781</c:v>
                </c:pt>
                <c:pt idx="262">
                  <c:v>26.145335961489227</c:v>
                </c:pt>
                <c:pt idx="263">
                  <c:v>25.881511258113086</c:v>
                </c:pt>
                <c:pt idx="264">
                  <c:v>25.612958832609731</c:v>
                </c:pt>
                <c:pt idx="265">
                  <c:v>25.332878481967889</c:v>
                </c:pt>
                <c:pt idx="266">
                  <c:v>24.879322731316169</c:v>
                </c:pt>
                <c:pt idx="267">
                  <c:v>24.599739076300246</c:v>
                </c:pt>
                <c:pt idx="268">
                  <c:v>24.344440605740218</c:v>
                </c:pt>
                <c:pt idx="269">
                  <c:v>24.054279065461227</c:v>
                </c:pt>
                <c:pt idx="270">
                  <c:v>23.754941263291201</c:v>
                </c:pt>
                <c:pt idx="271">
                  <c:v>23.469399478317694</c:v>
                </c:pt>
                <c:pt idx="272">
                  <c:v>23.175705319084223</c:v>
                </c:pt>
                <c:pt idx="273">
                  <c:v>22.878608364291338</c:v>
                </c:pt>
                <c:pt idx="274">
                  <c:v>22.568316520225004</c:v>
                </c:pt>
                <c:pt idx="275">
                  <c:v>22.258685051800136</c:v>
                </c:pt>
                <c:pt idx="276">
                  <c:v>21.791982217428441</c:v>
                </c:pt>
                <c:pt idx="277">
                  <c:v>21.492592172884272</c:v>
                </c:pt>
                <c:pt idx="278">
                  <c:v>21.23976225323311</c:v>
                </c:pt>
                <c:pt idx="279">
                  <c:v>20.998410418308737</c:v>
                </c:pt>
                <c:pt idx="280">
                  <c:v>20.75732144493265</c:v>
                </c:pt>
                <c:pt idx="281">
                  <c:v>20.346032474699228</c:v>
                </c:pt>
                <c:pt idx="282">
                  <c:v>19.925708876733491</c:v>
                </c:pt>
                <c:pt idx="283">
                  <c:v>19.393961132697122</c:v>
                </c:pt>
                <c:pt idx="284">
                  <c:v>19.111851062673814</c:v>
                </c:pt>
                <c:pt idx="285">
                  <c:v>18.853462903254787</c:v>
                </c:pt>
                <c:pt idx="286">
                  <c:v>18.581489770234242</c:v>
                </c:pt>
                <c:pt idx="287">
                  <c:v>18.305629654969749</c:v>
                </c:pt>
                <c:pt idx="288">
                  <c:v>18.037330260271958</c:v>
                </c:pt>
                <c:pt idx="289">
                  <c:v>17.7995674053304</c:v>
                </c:pt>
                <c:pt idx="290">
                  <c:v>17.576330893761806</c:v>
                </c:pt>
                <c:pt idx="291">
                  <c:v>17.374885664524278</c:v>
                </c:pt>
                <c:pt idx="292">
                  <c:v>17.154969359934359</c:v>
                </c:pt>
                <c:pt idx="293">
                  <c:v>16.984457185191083</c:v>
                </c:pt>
                <c:pt idx="294">
                  <c:v>16.805495371287272</c:v>
                </c:pt>
                <c:pt idx="295">
                  <c:v>16.597180694676993</c:v>
                </c:pt>
                <c:pt idx="296">
                  <c:v>16.400156644292352</c:v>
                </c:pt>
                <c:pt idx="297">
                  <c:v>16.229412713629529</c:v>
                </c:pt>
                <c:pt idx="298">
                  <c:v>16.032620308079572</c:v>
                </c:pt>
                <c:pt idx="299">
                  <c:v>15.831273005547892</c:v>
                </c:pt>
                <c:pt idx="300">
                  <c:v>15.633141223726618</c:v>
                </c:pt>
                <c:pt idx="301">
                  <c:v>15.436050999741751</c:v>
                </c:pt>
                <c:pt idx="302">
                  <c:v>15.257252640574208</c:v>
                </c:pt>
                <c:pt idx="303">
                  <c:v>15.076821091472189</c:v>
                </c:pt>
                <c:pt idx="304">
                  <c:v>14.883086727644042</c:v>
                </c:pt>
                <c:pt idx="305">
                  <c:v>14.660987552090443</c:v>
                </c:pt>
                <c:pt idx="306">
                  <c:v>14.438906911041936</c:v>
                </c:pt>
                <c:pt idx="307">
                  <c:v>14.252601892846787</c:v>
                </c:pt>
                <c:pt idx="308">
                  <c:v>14.072020038753461</c:v>
                </c:pt>
                <c:pt idx="309">
                  <c:v>13.888247866693689</c:v>
                </c:pt>
                <c:pt idx="310">
                  <c:v>13.695139909262135</c:v>
                </c:pt>
                <c:pt idx="311">
                  <c:v>13.510054602787266</c:v>
                </c:pt>
                <c:pt idx="312">
                  <c:v>13.194523778702566</c:v>
                </c:pt>
                <c:pt idx="313">
                  <c:v>13.076072501741379</c:v>
                </c:pt>
                <c:pt idx="314">
                  <c:v>12.946721949443583</c:v>
                </c:pt>
                <c:pt idx="315">
                  <c:v>12.808146986001795</c:v>
                </c:pt>
                <c:pt idx="316">
                  <c:v>12.673823347074125</c:v>
                </c:pt>
                <c:pt idx="317">
                  <c:v>12.550511413463724</c:v>
                </c:pt>
                <c:pt idx="318">
                  <c:v>12.428115412084715</c:v>
                </c:pt>
                <c:pt idx="319">
                  <c:v>12.282455744287779</c:v>
                </c:pt>
                <c:pt idx="320">
                  <c:v>11.978490833307514</c:v>
                </c:pt>
                <c:pt idx="321">
                  <c:v>11.851559641097147</c:v>
                </c:pt>
                <c:pt idx="322">
                  <c:v>11.71261948256976</c:v>
                </c:pt>
                <c:pt idx="323">
                  <c:v>11.583639133827777</c:v>
                </c:pt>
                <c:pt idx="324">
                  <c:v>11.463509732289012</c:v>
                </c:pt>
                <c:pt idx="325">
                  <c:v>11.313903367041942</c:v>
                </c:pt>
                <c:pt idx="326">
                  <c:v>11.211510088546824</c:v>
                </c:pt>
                <c:pt idx="327">
                  <c:v>11.137760948000587</c:v>
                </c:pt>
                <c:pt idx="328">
                  <c:v>11.075753354626226</c:v>
                </c:pt>
                <c:pt idx="329">
                  <c:v>11.000660701290009</c:v>
                </c:pt>
                <c:pt idx="330">
                  <c:v>10.922640379809373</c:v>
                </c:pt>
                <c:pt idx="331">
                  <c:v>10.843953027420296</c:v>
                </c:pt>
                <c:pt idx="332">
                  <c:v>10.629131592417542</c:v>
                </c:pt>
                <c:pt idx="333">
                  <c:v>10.595462507500216</c:v>
                </c:pt>
                <c:pt idx="334">
                  <c:v>10.586347531572724</c:v>
                </c:pt>
                <c:pt idx="335">
                  <c:v>10.577966130498988</c:v>
                </c:pt>
                <c:pt idx="336">
                  <c:v>10.568843613492175</c:v>
                </c:pt>
                <c:pt idx="337">
                  <c:v>10.560929515812074</c:v>
                </c:pt>
                <c:pt idx="338">
                  <c:v>10.543908878736554</c:v>
                </c:pt>
                <c:pt idx="339">
                  <c:v>10.517778646458808</c:v>
                </c:pt>
                <c:pt idx="340">
                  <c:v>10.501206318273406</c:v>
                </c:pt>
                <c:pt idx="341">
                  <c:v>10.498159024738458</c:v>
                </c:pt>
                <c:pt idx="342">
                  <c:v>10.499023362748369</c:v>
                </c:pt>
                <c:pt idx="343">
                  <c:v>10.480595787524077</c:v>
                </c:pt>
                <c:pt idx="344">
                  <c:v>10.446832155176134</c:v>
                </c:pt>
                <c:pt idx="345">
                  <c:v>10.408484932062889</c:v>
                </c:pt>
                <c:pt idx="346">
                  <c:v>10.399221456841216</c:v>
                </c:pt>
                <c:pt idx="347">
                  <c:v>10.39090016031466</c:v>
                </c:pt>
                <c:pt idx="348">
                  <c:v>10.383688343986643</c:v>
                </c:pt>
                <c:pt idx="349">
                  <c:v>10.376128745916809</c:v>
                </c:pt>
                <c:pt idx="350">
                  <c:v>10.371156427255755</c:v>
                </c:pt>
                <c:pt idx="351">
                  <c:v>10.368144304905453</c:v>
                </c:pt>
                <c:pt idx="352">
                  <c:v>10.364879476550229</c:v>
                </c:pt>
                <c:pt idx="353">
                  <c:v>10.360341556801391</c:v>
                </c:pt>
                <c:pt idx="354">
                  <c:v>10.355061750049749</c:v>
                </c:pt>
                <c:pt idx="355">
                  <c:v>10.349709416884673</c:v>
                </c:pt>
                <c:pt idx="356">
                  <c:v>10.34590160414125</c:v>
                </c:pt>
                <c:pt idx="357">
                  <c:v>10.341540233861682</c:v>
                </c:pt>
                <c:pt idx="358">
                  <c:v>10.335622976761176</c:v>
                </c:pt>
                <c:pt idx="359">
                  <c:v>10.331878751111596</c:v>
                </c:pt>
                <c:pt idx="360">
                  <c:v>10.326305411441982</c:v>
                </c:pt>
                <c:pt idx="361">
                  <c:v>10.319655562789919</c:v>
                </c:pt>
                <c:pt idx="362">
                  <c:v>10.312550248823459</c:v>
                </c:pt>
                <c:pt idx="363">
                  <c:v>10.30610413676462</c:v>
                </c:pt>
                <c:pt idx="364">
                  <c:v>10.301846558130638</c:v>
                </c:pt>
                <c:pt idx="365">
                  <c:v>#N/A</c:v>
                </c:pt>
                <c:pt idx="366">
                  <c:v>#N/A</c:v>
                </c:pt>
              </c:numCache>
            </c:numRef>
          </c:yVal>
          <c:smooth val="1"/>
        </c:ser>
        <c:ser>
          <c:idx val="2"/>
          <c:order val="1"/>
          <c:tx>
            <c:v>推奨値（目安）岩橋1995</c:v>
          </c:tx>
          <c:spPr>
            <a:noFill/>
            <a:ln w="12700">
              <a:solidFill>
                <a:srgbClr val="FF0000"/>
              </a:solidFill>
              <a:prstDash val="dash"/>
            </a:ln>
            <a:effectLst/>
          </c:spPr>
          <c:marker>
            <c:symbol val="none"/>
          </c:marker>
          <c:xVal>
            <c:numRef>
              <c:f>年間!$T$4:$T$15</c:f>
              <c:numCache>
                <c:formatCode>m"月"d"日"</c:formatCode>
                <c:ptCount val="12"/>
                <c:pt idx="0">
                  <c:v>45672</c:v>
                </c:pt>
                <c:pt idx="1">
                  <c:v>45703</c:v>
                </c:pt>
                <c:pt idx="2">
                  <c:v>45731</c:v>
                </c:pt>
                <c:pt idx="3">
                  <c:v>45762</c:v>
                </c:pt>
                <c:pt idx="4">
                  <c:v>45792</c:v>
                </c:pt>
                <c:pt idx="5">
                  <c:v>45823</c:v>
                </c:pt>
                <c:pt idx="6">
                  <c:v>45853</c:v>
                </c:pt>
                <c:pt idx="7">
                  <c:v>45884</c:v>
                </c:pt>
                <c:pt idx="8">
                  <c:v>45915</c:v>
                </c:pt>
                <c:pt idx="9">
                  <c:v>45945</c:v>
                </c:pt>
                <c:pt idx="10">
                  <c:v>45976</c:v>
                </c:pt>
                <c:pt idx="11">
                  <c:v>45992</c:v>
                </c:pt>
              </c:numCache>
            </c:numRef>
          </c:xVal>
          <c:yVal>
            <c:numRef>
              <c:f>年間!$U$4:$U$15</c:f>
              <c:numCache>
                <c:formatCode xml:space="preserve">0.0000_ </c:formatCode>
                <c:ptCount val="12"/>
                <c:pt idx="0">
                  <c:v>8</c:v>
                </c:pt>
                <c:pt idx="1">
                  <c:v>10</c:v>
                </c:pt>
                <c:pt idx="2">
                  <c:v>20</c:v>
                </c:pt>
                <c:pt idx="3">
                  <c:v>35</c:v>
                </c:pt>
                <c:pt idx="4">
                  <c:v>35</c:v>
                </c:pt>
                <c:pt idx="5">
                  <c:v>28</c:v>
                </c:pt>
                <c:pt idx="6">
                  <c:v>30</c:v>
                </c:pt>
                <c:pt idx="7">
                  <c:v>35</c:v>
                </c:pt>
                <c:pt idx="8">
                  <c:v>32</c:v>
                </c:pt>
                <c:pt idx="9">
                  <c:v>28</c:v>
                </c:pt>
                <c:pt idx="10">
                  <c:v>17</c:v>
                </c:pt>
                <c:pt idx="11">
                  <c:v>8.5</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majorUnit val="90"/>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土壌中無機態窒素含有量推定値（mgN/100g</a:t>
                </a:r>
                <a:r>
                  <a:rPr kumimoji="0" lang="ja-JP" altLang="en-US" sz="1200" b="0" i="0" u="none" strike="noStrike" kern="1200" baseline="-25000">
                    <a:solidFill>
                      <a:schemeClr val="tx1"/>
                    </a:solidFill>
                    <a:latin typeface="ＭＳ ゴシック"/>
                    <a:ea typeface="ＭＳ ゴシック"/>
                    <a:cs typeface="+mn-cs"/>
                  </a:rPr>
                  <a:t>乾土</a:t>
                </a:r>
                <a:r>
                  <a:rPr kumimoji="0" lang="ja-JP" altLang="en-US" sz="1200" b="0" i="0" u="none" strike="noStrike" kern="1200" baseline="0">
                    <a:solidFill>
                      <a:schemeClr val="tx1"/>
                    </a:solidFill>
                    <a:latin typeface="ＭＳ ゴシック"/>
                    <a:ea typeface="ＭＳ ゴシック"/>
                    <a:cs typeface="+mn-cs"/>
                  </a:rPr>
                  <a:t>）</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5.6097262453592267e-006"/>
              <c:y val="3.800462442194725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4"/>
      </c:valAx>
      <c:spPr>
        <a:noFill/>
        <a:ln>
          <a:solidFill>
            <a:schemeClr val="tx1"/>
          </a:solidFill>
        </a:ln>
        <a:effectLst/>
      </c:spPr>
    </c:plotArea>
    <c:legend>
      <c:legendPos val="r"/>
      <c:layout>
        <c:manualLayout>
          <c:xMode val="edge"/>
          <c:yMode val="edge"/>
          <c:x val="0.16321243523316062"/>
          <c:y val="4.7619047619047616e-002"/>
          <c:w val="0.13730569948186527"/>
          <c:h val="0.70105820105820105"/>
        </c:manualLayout>
      </c:layout>
      <c:overlay val="0"/>
      <c:spPr>
        <a:noFill/>
        <a:ln>
          <a:noFill/>
        </a:ln>
        <a:effectLst/>
      </c:spPr>
      <c:txPr>
        <a:bodyPr rot="0" spcFirstLastPara="1" vertOverflow="overflow" horzOverflow="overflow" wrap="square" anchor="ctr" anchorCtr="1"/>
        <a:lstStyle/>
        <a:p>
          <a:pPr algn="ctr" rtl="0">
            <a:defRPr kumimoji="0" lang="ja-JP" altLang="en-US" sz="900" kern="1200">
              <a:solidFill>
                <a:schemeClr val="tx1">
                  <a:lumMod val="65000"/>
                  <a:lumOff val="35000"/>
                </a:schemeClr>
              </a:solidFill>
              <a:latin typeface="ＭＳ ゴシック"/>
              <a:ea typeface="ＭＳ ゴシック"/>
              <a:cs typeface="+mn-cs"/>
            </a:defRPr>
          </a:pPr>
          <a:endParaRPr lang="ja-JP" altLang="en-US"/>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土壌中窒素含有量と茶樹の窒素吸収の年間変動(推定)</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0918773675717976"/>
          <c:y val="0.91004041161521476"/>
        </c:manualLayout>
      </c:layout>
      <c:overlay val="0"/>
      <c:spPr>
        <a:noFill/>
        <a:ln>
          <a:noFill/>
        </a:ln>
        <a:effectLst/>
      </c:spPr>
    </c:title>
    <c:autoTitleDeleted val="0"/>
    <c:plotArea>
      <c:layout>
        <c:manualLayout>
          <c:layoutTarget val="inner"/>
          <c:xMode val="edge"/>
          <c:yMode val="edge"/>
          <c:x val="0.15343915343915343"/>
          <c:y val="3.4727256315182822e-002"/>
          <c:w val="0.65476190476190477"/>
          <c:h val="0.74305052146259498"/>
        </c:manualLayout>
      </c:layout>
      <c:scatterChart>
        <c:scatterStyle val="marker"/>
        <c:varyColors val="0"/>
        <c:ser>
          <c:idx val="2"/>
          <c:order val="0"/>
          <c:tx>
            <c:v>推奨値（目安）</c:v>
          </c:tx>
          <c:spPr>
            <a:noFill/>
            <a:ln>
              <a:solidFill>
                <a:srgbClr val="FF0000"/>
              </a:solidFill>
              <a:prstDash val="dash"/>
            </a:ln>
            <a:effectLst/>
          </c:spPr>
          <c:marker>
            <c:symbol val="none"/>
          </c:marker>
          <c:xVal>
            <c:numRef>
              <c:f>年間!$T$4:$T$16</c:f>
              <c:numCache>
                <c:formatCode>m"月"d"日"</c:formatCode>
                <c:ptCount val="13"/>
                <c:pt idx="0">
                  <c:v>45672</c:v>
                </c:pt>
                <c:pt idx="1">
                  <c:v>45703</c:v>
                </c:pt>
                <c:pt idx="2">
                  <c:v>45731</c:v>
                </c:pt>
                <c:pt idx="3">
                  <c:v>45762</c:v>
                </c:pt>
                <c:pt idx="4">
                  <c:v>45792</c:v>
                </c:pt>
                <c:pt idx="5">
                  <c:v>45823</c:v>
                </c:pt>
                <c:pt idx="6">
                  <c:v>45853</c:v>
                </c:pt>
                <c:pt idx="7">
                  <c:v>45884</c:v>
                </c:pt>
                <c:pt idx="8">
                  <c:v>45915</c:v>
                </c:pt>
                <c:pt idx="9">
                  <c:v>45945</c:v>
                </c:pt>
                <c:pt idx="10">
                  <c:v>45976</c:v>
                </c:pt>
                <c:pt idx="11">
                  <c:v>45992</c:v>
                </c:pt>
                <c:pt idx="12">
                  <c:v>46021</c:v>
                </c:pt>
              </c:numCache>
            </c:numRef>
          </c:xVal>
          <c:yVal>
            <c:numRef>
              <c:f>年間!$U$4:$U$16</c:f>
              <c:numCache>
                <c:formatCode xml:space="preserve">0.0000_ </c:formatCode>
                <c:ptCount val="13"/>
                <c:pt idx="0">
                  <c:v>8</c:v>
                </c:pt>
                <c:pt idx="1">
                  <c:v>10</c:v>
                </c:pt>
                <c:pt idx="2">
                  <c:v>20</c:v>
                </c:pt>
                <c:pt idx="3">
                  <c:v>35</c:v>
                </c:pt>
                <c:pt idx="4">
                  <c:v>35</c:v>
                </c:pt>
                <c:pt idx="5">
                  <c:v>28</c:v>
                </c:pt>
                <c:pt idx="6">
                  <c:v>30</c:v>
                </c:pt>
                <c:pt idx="7">
                  <c:v>35</c:v>
                </c:pt>
                <c:pt idx="8">
                  <c:v>32</c:v>
                </c:pt>
                <c:pt idx="9">
                  <c:v>28</c:v>
                </c:pt>
                <c:pt idx="10">
                  <c:v>17</c:v>
                </c:pt>
                <c:pt idx="11">
                  <c:v>8.5</c:v>
                </c:pt>
                <c:pt idx="12">
                  <c:v>7</c:v>
                </c:pt>
              </c:numCache>
            </c:numRef>
          </c:yVal>
          <c:smooth val="1"/>
        </c:ser>
        <c:ser>
          <c:idx val="0"/>
          <c:order val="1"/>
          <c:tx>
            <c:v>土壌中の無機態窒素含有量（推定）</c:v>
          </c:tx>
          <c:spPr>
            <a:noFill/>
            <a:ln w="25400">
              <a:solidFill>
                <a:schemeClr val="tx1"/>
              </a:solidFill>
              <a:prstDash val="sysDot"/>
            </a:ln>
            <a:effectLst/>
          </c:spPr>
          <c:marker>
            <c:symbol val="none"/>
          </c:marker>
          <c:xVal>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xVal>
          <c:yVal>
            <c:numRef>
              <c:f>年間!$W$4:$W$370</c:f>
              <c:numCache>
                <c:formatCode>General</c:formatCode>
                <c:ptCount val="367"/>
                <c:pt idx="0">
                  <c:v>6.9951465623516347</c:v>
                </c:pt>
                <c:pt idx="1">
                  <c:v>6.9891283424862101</c:v>
                </c:pt>
                <c:pt idx="2">
                  <c:v>6.9829396666865815</c:v>
                </c:pt>
                <c:pt idx="3">
                  <c:v>6.9763532603738101</c:v>
                </c:pt>
                <c:pt idx="4">
                  <c:v>6.9706475430544259</c:v>
                </c:pt>
                <c:pt idx="5">
                  <c:v>6.9640327274192879</c:v>
                </c:pt>
                <c:pt idx="6">
                  <c:v>6.9584122380670053</c:v>
                </c:pt>
                <c:pt idx="7">
                  <c:v>6.9535588004186399</c:v>
                </c:pt>
                <c:pt idx="8">
                  <c:v>6.9479951297110922</c:v>
                </c:pt>
                <c:pt idx="9">
                  <c:v>6.9409257649180773</c:v>
                </c:pt>
                <c:pt idx="10">
                  <c:v>6.9340552653816339</c:v>
                </c:pt>
                <c:pt idx="11">
                  <c:v>6.9285484133188202</c:v>
                </c:pt>
                <c:pt idx="12">
                  <c:v>6.9222461002297226</c:v>
                </c:pt>
                <c:pt idx="13">
                  <c:v>6.9144949116998928</c:v>
                </c:pt>
                <c:pt idx="14">
                  <c:v>6.9051812104398618</c:v>
                </c:pt>
                <c:pt idx="15">
                  <c:v>6.897373203265297</c:v>
                </c:pt>
                <c:pt idx="16">
                  <c:v>6.890758387630159</c:v>
                </c:pt>
                <c:pt idx="17">
                  <c:v>6.8846833491199995</c:v>
                </c:pt>
                <c:pt idx="18">
                  <c:v>6.8781821707743314</c:v>
                </c:pt>
                <c:pt idx="19">
                  <c:v>6.8722207695536408</c:v>
                </c:pt>
                <c:pt idx="20">
                  <c:v>6.8653218606948299</c:v>
                </c:pt>
                <c:pt idx="21">
                  <c:v>6.8560649780795337</c:v>
                </c:pt>
                <c:pt idx="22">
                  <c:v>6.6832069160048171</c:v>
                </c:pt>
                <c:pt idx="23">
                  <c:v>6.6759102766328642</c:v>
                </c:pt>
                <c:pt idx="24">
                  <c:v>6.6708011550831925</c:v>
                </c:pt>
                <c:pt idx="25">
                  <c:v>6.6647829352177679</c:v>
                </c:pt>
                <c:pt idx="26">
                  <c:v>6.4938851163863953</c:v>
                </c:pt>
                <c:pt idx="27">
                  <c:v>6.4874691660078287</c:v>
                </c:pt>
                <c:pt idx="28">
                  <c:v>6.4816782207213421</c:v>
                </c:pt>
                <c:pt idx="29">
                  <c:v>6.4767111457835069</c:v>
                </c:pt>
                <c:pt idx="30">
                  <c:v>6.4709770191417553</c:v>
                </c:pt>
                <c:pt idx="31">
                  <c:v>6.8292976870770161</c:v>
                </c:pt>
                <c:pt idx="32">
                  <c:v>7.1759509824277377</c:v>
                </c:pt>
                <c:pt idx="33">
                  <c:v>7.5047418045336318</c:v>
                </c:pt>
                <c:pt idx="34">
                  <c:v>7.8272531444456011</c:v>
                </c:pt>
                <c:pt idx="35">
                  <c:v>8.1318326749397976</c:v>
                </c:pt>
                <c:pt idx="36">
                  <c:v>8.4320079469162525</c:v>
                </c:pt>
                <c:pt idx="37">
                  <c:v>8.7402625648678569</c:v>
                </c:pt>
                <c:pt idx="38">
                  <c:v>9.0508261241366679</c:v>
                </c:pt>
                <c:pt idx="39">
                  <c:v>9.3428443970910706</c:v>
                </c:pt>
                <c:pt idx="40">
                  <c:v>9.6282552978390115</c:v>
                </c:pt>
                <c:pt idx="41">
                  <c:v>9.9289594350036126</c:v>
                </c:pt>
                <c:pt idx="42">
                  <c:v>10.24356422231673</c:v>
                </c:pt>
                <c:pt idx="43">
                  <c:v>10.393545558740655</c:v>
                </c:pt>
                <c:pt idx="44">
                  <c:v>10.700669803912055</c:v>
                </c:pt>
                <c:pt idx="45">
                  <c:v>10.836904110215245</c:v>
                </c:pt>
                <c:pt idx="46">
                  <c:v>11.113904097879328</c:v>
                </c:pt>
                <c:pt idx="47">
                  <c:v>11.362720710855548</c:v>
                </c:pt>
                <c:pt idx="48">
                  <c:v>11.612459189095571</c:v>
                </c:pt>
                <c:pt idx="49">
                  <c:v>11.884535207132643</c:v>
                </c:pt>
                <c:pt idx="50">
                  <c:v>12.16537035777402</c:v>
                </c:pt>
                <c:pt idx="51">
                  <c:v>12.423072308222729</c:v>
                </c:pt>
                <c:pt idx="52">
                  <c:v>12.678194645737541</c:v>
                </c:pt>
                <c:pt idx="53">
                  <c:v>12.91302846130691</c:v>
                </c:pt>
                <c:pt idx="54">
                  <c:v>13.136250200180106</c:v>
                </c:pt>
                <c:pt idx="55">
                  <c:v>13.361561376024266</c:v>
                </c:pt>
                <c:pt idx="56">
                  <c:v>13.582489710155439</c:v>
                </c:pt>
                <c:pt idx="57">
                  <c:v>13.801005000883293</c:v>
                </c:pt>
                <c:pt idx="58">
                  <c:v>14.020945267730308</c:v>
                </c:pt>
                <c:pt idx="59">
                  <c:v>14.249029338790542</c:v>
                </c:pt>
                <c:pt idx="60">
                  <c:v>14.466605572007794</c:v>
                </c:pt>
                <c:pt idx="61">
                  <c:v>14.671647053815484</c:v>
                </c:pt>
                <c:pt idx="62">
                  <c:v>14.878847761132016</c:v>
                </c:pt>
                <c:pt idx="63">
                  <c:v>15.084733017020623</c:v>
                </c:pt>
                <c:pt idx="64">
                  <c:v>15.287736380574616</c:v>
                </c:pt>
                <c:pt idx="65">
                  <c:v>15.489924713298052</c:v>
                </c:pt>
                <c:pt idx="66">
                  <c:v>15.686797844019829</c:v>
                </c:pt>
                <c:pt idx="67">
                  <c:v>15.695098369830292</c:v>
                </c:pt>
                <c:pt idx="68">
                  <c:v>15.854394445677574</c:v>
                </c:pt>
                <c:pt idx="69">
                  <c:v>15.854892914035611</c:v>
                </c:pt>
                <c:pt idx="70">
                  <c:v>16.009226505896216</c:v>
                </c:pt>
                <c:pt idx="71">
                  <c:v>15.99477489325483</c:v>
                </c:pt>
                <c:pt idx="72">
                  <c:v>16.155114285049176</c:v>
                </c:pt>
                <c:pt idx="73">
                  <c:v>19.770153614237969</c:v>
                </c:pt>
                <c:pt idx="74">
                  <c:v>21.844918812953726</c:v>
                </c:pt>
                <c:pt idx="75">
                  <c:v>23.313383626373859</c:v>
                </c:pt>
                <c:pt idx="76">
                  <c:v>24.343097248430727</c:v>
                </c:pt>
                <c:pt idx="77">
                  <c:v>25.40853805598092</c:v>
                </c:pt>
                <c:pt idx="78">
                  <c:v>26.384760445485384</c:v>
                </c:pt>
                <c:pt idx="79">
                  <c:v>27.063936307092138</c:v>
                </c:pt>
                <c:pt idx="80">
                  <c:v>27.932790868505499</c:v>
                </c:pt>
                <c:pt idx="81">
                  <c:v>28.594824483092037</c:v>
                </c:pt>
                <c:pt idx="82">
                  <c:v>29.391433299162749</c:v>
                </c:pt>
                <c:pt idx="83">
                  <c:v>30.1466073418771</c:v>
                </c:pt>
                <c:pt idx="84">
                  <c:v>30.617164250844038</c:v>
                </c:pt>
                <c:pt idx="85">
                  <c:v>31.299341092082518</c:v>
                </c:pt>
                <c:pt idx="86">
                  <c:v>31.408512143339852</c:v>
                </c:pt>
                <c:pt idx="87">
                  <c:v>32.016334266840843</c:v>
                </c:pt>
                <c:pt idx="88">
                  <c:v>32.423533483787601</c:v>
                </c:pt>
                <c:pt idx="89">
                  <c:v>32.957445182759898</c:v>
                </c:pt>
                <c:pt idx="90">
                  <c:v>33.459207778404533</c:v>
                </c:pt>
                <c:pt idx="91">
                  <c:v>33.932767231743107</c:v>
                </c:pt>
                <c:pt idx="92">
                  <c:v>34.384855367730509</c:v>
                </c:pt>
                <c:pt idx="93">
                  <c:v>34.640094272931435</c:v>
                </c:pt>
                <c:pt idx="94">
                  <c:v>35.028663071860933</c:v>
                </c:pt>
                <c:pt idx="95">
                  <c:v>35.402898434911059</c:v>
                </c:pt>
                <c:pt idx="96">
                  <c:v>35.58064505317175</c:v>
                </c:pt>
                <c:pt idx="97">
                  <c:v>35.894669926280372</c:v>
                </c:pt>
                <c:pt idx="98">
                  <c:v>36.194403896191893</c:v>
                </c:pt>
                <c:pt idx="99">
                  <c:v>36.469031394913586</c:v>
                </c:pt>
                <c:pt idx="100">
                  <c:v>36.720198160938764</c:v>
                </c:pt>
                <c:pt idx="101">
                  <c:v>36.946973235816898</c:v>
                </c:pt>
                <c:pt idx="102">
                  <c:v>37.159938620369459</c:v>
                </c:pt>
                <c:pt idx="103">
                  <c:v>37.170928798893783</c:v>
                </c:pt>
                <c:pt idx="104">
                  <c:v>37.206975366699254</c:v>
                </c:pt>
                <c:pt idx="105">
                  <c:v>37.380656808259147</c:v>
                </c:pt>
                <c:pt idx="106">
                  <c:v>37.025173547854209</c:v>
                </c:pt>
                <c:pt idx="107">
                  <c:v>37.185515592425304</c:v>
                </c:pt>
                <c:pt idx="108">
                  <c:v>37.038071441438312</c:v>
                </c:pt>
                <c:pt idx="109">
                  <c:v>37.126486961040783</c:v>
                </c:pt>
                <c:pt idx="110">
                  <c:v>37.023758719875055</c:v>
                </c:pt>
                <c:pt idx="111">
                  <c:v>37.085796108040917</c:v>
                </c:pt>
                <c:pt idx="112">
                  <c:v>37.147680622545806</c:v>
                </c:pt>
                <c:pt idx="113">
                  <c:v>37.211256630884648</c:v>
                </c:pt>
                <c:pt idx="114">
                  <c:v>37.25358877404642</c:v>
                </c:pt>
                <c:pt idx="115">
                  <c:v>37.093431136039086</c:v>
                </c:pt>
                <c:pt idx="116">
                  <c:v>37.081244859443018</c:v>
                </c:pt>
                <c:pt idx="117">
                  <c:v>37.067346235421923</c:v>
                </c:pt>
                <c:pt idx="118">
                  <c:v>36.791160853424714</c:v>
                </c:pt>
                <c:pt idx="119">
                  <c:v>36.752007607260396</c:v>
                </c:pt>
                <c:pt idx="120">
                  <c:v>36.543615779032635</c:v>
                </c:pt>
                <c:pt idx="121">
                  <c:v>36.507416894478681</c:v>
                </c:pt>
                <c:pt idx="122">
                  <c:v>36.470315995978197</c:v>
                </c:pt>
                <c:pt idx="123">
                  <c:v>36.402548546869617</c:v>
                </c:pt>
                <c:pt idx="124">
                  <c:v>36.292462255655806</c:v>
                </c:pt>
                <c:pt idx="125">
                  <c:v>36.167912265018337</c:v>
                </c:pt>
                <c:pt idx="126">
                  <c:v>35.797451428103756</c:v>
                </c:pt>
                <c:pt idx="127">
                  <c:v>35.680374808393978</c:v>
                </c:pt>
                <c:pt idx="128">
                  <c:v>35.57128294735783</c:v>
                </c:pt>
                <c:pt idx="129">
                  <c:v>35.46536769079664</c:v>
                </c:pt>
                <c:pt idx="130">
                  <c:v>35.324100441712055</c:v>
                </c:pt>
                <c:pt idx="131">
                  <c:v>35.1858475219436</c:v>
                </c:pt>
                <c:pt idx="132">
                  <c:v>34.504104855868995</c:v>
                </c:pt>
                <c:pt idx="133">
                  <c:v>33.809925526049604</c:v>
                </c:pt>
                <c:pt idx="134">
                  <c:v>33.650955090913214</c:v>
                </c:pt>
                <c:pt idx="135">
                  <c:v>33.507280070653124</c:v>
                </c:pt>
                <c:pt idx="136">
                  <c:v>33.149819557222258</c:v>
                </c:pt>
                <c:pt idx="137">
                  <c:v>32.930238280431041</c:v>
                </c:pt>
                <c:pt idx="138">
                  <c:v>32.474074034014563</c:v>
                </c:pt>
                <c:pt idx="139">
                  <c:v>33.128288497431214</c:v>
                </c:pt>
                <c:pt idx="140">
                  <c:v>33.707352328719338</c:v>
                </c:pt>
                <c:pt idx="141">
                  <c:v>34.398533532849868</c:v>
                </c:pt>
                <c:pt idx="142">
                  <c:v>35.024530164188711</c:v>
                </c:pt>
                <c:pt idx="143">
                  <c:v>35.597508686556019</c:v>
                </c:pt>
                <c:pt idx="144">
                  <c:v>36.119864468669022</c:v>
                </c:pt>
                <c:pt idx="145">
                  <c:v>36.590399945179342</c:v>
                </c:pt>
                <c:pt idx="146">
                  <c:v>36.761769029041673</c:v>
                </c:pt>
                <c:pt idx="147">
                  <c:v>37.13759287947186</c:v>
                </c:pt>
                <c:pt idx="148">
                  <c:v>37.464961608968899</c:v>
                </c:pt>
                <c:pt idx="149">
                  <c:v>37.750713955276524</c:v>
                </c:pt>
                <c:pt idx="150">
                  <c:v>38.009032653216408</c:v>
                </c:pt>
                <c:pt idx="151">
                  <c:v>38.232927458243651</c:v>
                </c:pt>
                <c:pt idx="152">
                  <c:v>38.409747770774715</c:v>
                </c:pt>
                <c:pt idx="153">
                  <c:v>38.557285920735865</c:v>
                </c:pt>
                <c:pt idx="154">
                  <c:v>38.511968353643354</c:v>
                </c:pt>
                <c:pt idx="155">
                  <c:v>38.598544372734793</c:v>
                </c:pt>
                <c:pt idx="156">
                  <c:v>38.515553306838413</c:v>
                </c:pt>
                <c:pt idx="157">
                  <c:v>38.550927240247617</c:v>
                </c:pt>
                <c:pt idx="158">
                  <c:v>38.552613437512207</c:v>
                </c:pt>
                <c:pt idx="159">
                  <c:v>38.367087235320419</c:v>
                </c:pt>
                <c:pt idx="160">
                  <c:v>38.330731381914447</c:v>
                </c:pt>
                <c:pt idx="161">
                  <c:v>38.025813504063102</c:v>
                </c:pt>
                <c:pt idx="162">
                  <c:v>37.687819808364154</c:v>
                </c:pt>
                <c:pt idx="163">
                  <c:v>37.572393046868527</c:v>
                </c:pt>
                <c:pt idx="164">
                  <c:v>37.29897964392157</c:v>
                </c:pt>
                <c:pt idx="165">
                  <c:v>37.153694047265489</c:v>
                </c:pt>
                <c:pt idx="166">
                  <c:v>36.999389226800758</c:v>
                </c:pt>
                <c:pt idx="167">
                  <c:v>36.82716193328659</c:v>
                </c:pt>
                <c:pt idx="168">
                  <c:v>36.660881009741473</c:v>
                </c:pt>
                <c:pt idx="169">
                  <c:v>36.349764158976399</c:v>
                </c:pt>
                <c:pt idx="170">
                  <c:v>35.982402179910061</c:v>
                </c:pt>
                <c:pt idx="171">
                  <c:v>35.609238815334351</c:v>
                </c:pt>
                <c:pt idx="172">
                  <c:v>35.422550513610688</c:v>
                </c:pt>
                <c:pt idx="173">
                  <c:v>35.181840219053569</c:v>
                </c:pt>
                <c:pt idx="174">
                  <c:v>34.919936818645176</c:v>
                </c:pt>
                <c:pt idx="175">
                  <c:v>34.629221770139132</c:v>
                </c:pt>
                <c:pt idx="176">
                  <c:v>34.32038732988552</c:v>
                </c:pt>
                <c:pt idx="177">
                  <c:v>33.985774023168929</c:v>
                </c:pt>
                <c:pt idx="178">
                  <c:v>33.664469833154158</c:v>
                </c:pt>
                <c:pt idx="179">
                  <c:v>33.083602445115524</c:v>
                </c:pt>
                <c:pt idx="180">
                  <c:v>32.752230318397501</c:v>
                </c:pt>
                <c:pt idx="181">
                  <c:v>31.573576395282714</c:v>
                </c:pt>
                <c:pt idx="182">
                  <c:v>29.512164397328814</c:v>
                </c:pt>
                <c:pt idx="183">
                  <c:v>28.990341337040181</c:v>
                </c:pt>
                <c:pt idx="184">
                  <c:v>28.471539351151911</c:v>
                </c:pt>
                <c:pt idx="185">
                  <c:v>27.557669317681381</c:v>
                </c:pt>
                <c:pt idx="186">
                  <c:v>26.990090910340541</c:v>
                </c:pt>
                <c:pt idx="187">
                  <c:v>26.40981398413377</c:v>
                </c:pt>
                <c:pt idx="188">
                  <c:v>26.010659585562774</c:v>
                </c:pt>
                <c:pt idx="189">
                  <c:v>24.748361830584113</c:v>
                </c:pt>
                <c:pt idx="190">
                  <c:v>25.8128517597521</c:v>
                </c:pt>
                <c:pt idx="191">
                  <c:v>26.777358475160792</c:v>
                </c:pt>
                <c:pt idx="192">
                  <c:v>27.613821570476635</c:v>
                </c:pt>
                <c:pt idx="193">
                  <c:v>28.332736288985132</c:v>
                </c:pt>
                <c:pt idx="194">
                  <c:v>28.984277303650462</c:v>
                </c:pt>
                <c:pt idx="195">
                  <c:v>29.314341555977016</c:v>
                </c:pt>
                <c:pt idx="196">
                  <c:v>29.669491195018278</c:v>
                </c:pt>
                <c:pt idx="197">
                  <c:v>30.119569611014406</c:v>
                </c:pt>
                <c:pt idx="198">
                  <c:v>30.350299126175322</c:v>
                </c:pt>
                <c:pt idx="199">
                  <c:v>30.43187152970858</c:v>
                </c:pt>
                <c:pt idx="200">
                  <c:v>30.70600920970189</c:v>
                </c:pt>
                <c:pt idx="201">
                  <c:v>30.924181329096552</c:v>
                </c:pt>
                <c:pt idx="202">
                  <c:v>31.089856689620159</c:v>
                </c:pt>
                <c:pt idx="203">
                  <c:v>31.205597655481803</c:v>
                </c:pt>
                <c:pt idx="204">
                  <c:v>31.278338663322334</c:v>
                </c:pt>
                <c:pt idx="205">
                  <c:v>31.304946309120105</c:v>
                </c:pt>
                <c:pt idx="206">
                  <c:v>31.133636754291452</c:v>
                </c:pt>
                <c:pt idx="207">
                  <c:v>30.924685228642957</c:v>
                </c:pt>
                <c:pt idx="208">
                  <c:v>29.984303196777979</c:v>
                </c:pt>
                <c:pt idx="209">
                  <c:v>29.338442679377511</c:v>
                </c:pt>
                <c:pt idx="210">
                  <c:v>29.198824031261385</c:v>
                </c:pt>
                <c:pt idx="211">
                  <c:v>29.024623558616582</c:v>
                </c:pt>
                <c:pt idx="212">
                  <c:v>28.820146129037937</c:v>
                </c:pt>
                <c:pt idx="213">
                  <c:v>28.597583634352301</c:v>
                </c:pt>
                <c:pt idx="214">
                  <c:v>28.348071393649768</c:v>
                </c:pt>
                <c:pt idx="215">
                  <c:v>28.08108955017001</c:v>
                </c:pt>
                <c:pt idx="216">
                  <c:v>27.799703769187143</c:v>
                </c:pt>
                <c:pt idx="217">
                  <c:v>27.34802087820055</c:v>
                </c:pt>
                <c:pt idx="218">
                  <c:v>27.04118615973427</c:v>
                </c:pt>
                <c:pt idx="219">
                  <c:v>26.705750233068439</c:v>
                </c:pt>
                <c:pt idx="220">
                  <c:v>26.111781787457794</c:v>
                </c:pt>
                <c:pt idx="221">
                  <c:v>25.744716246623703</c:v>
                </c:pt>
                <c:pt idx="222">
                  <c:v>25.369691820418424</c:v>
                </c:pt>
                <c:pt idx="223">
                  <c:v>24.458607831642727</c:v>
                </c:pt>
                <c:pt idx="224">
                  <c:v>23.536635778655523</c:v>
                </c:pt>
                <c:pt idx="225">
                  <c:v>22.972178131706364</c:v>
                </c:pt>
                <c:pt idx="226">
                  <c:v>22.555561671966252</c:v>
                </c:pt>
                <c:pt idx="227">
                  <c:v>22.144647162381823</c:v>
                </c:pt>
                <c:pt idx="228">
                  <c:v>21.721988566107598</c:v>
                </c:pt>
                <c:pt idx="229">
                  <c:v>21.284954023484712</c:v>
                </c:pt>
                <c:pt idx="230">
                  <c:v>20.695570431813064</c:v>
                </c:pt>
                <c:pt idx="231">
                  <c:v>21.910895701562069</c:v>
                </c:pt>
                <c:pt idx="232">
                  <c:v>23.124839766023424</c:v>
                </c:pt>
                <c:pt idx="233">
                  <c:v>24.214172878660129</c:v>
                </c:pt>
                <c:pt idx="234">
                  <c:v>24.978058973318856</c:v>
                </c:pt>
                <c:pt idx="235">
                  <c:v>25.652784732488005</c:v>
                </c:pt>
                <c:pt idx="236">
                  <c:v>26.396416178496384</c:v>
                </c:pt>
                <c:pt idx="237">
                  <c:v>27.055777147319294</c:v>
                </c:pt>
                <c:pt idx="238">
                  <c:v>27.628267404675945</c:v>
                </c:pt>
                <c:pt idx="239">
                  <c:v>28.107516770461356</c:v>
                </c:pt>
                <c:pt idx="240">
                  <c:v>28.515753057359273</c:v>
                </c:pt>
                <c:pt idx="241">
                  <c:v>28.864567163792437</c:v>
                </c:pt>
                <c:pt idx="242">
                  <c:v>29.152853023730664</c:v>
                </c:pt>
                <c:pt idx="243">
                  <c:v>29.218465618934903</c:v>
                </c:pt>
                <c:pt idx="244">
                  <c:v>29.397894415784151</c:v>
                </c:pt>
                <c:pt idx="245">
                  <c:v>29.367498593223303</c:v>
                </c:pt>
                <c:pt idx="246">
                  <c:v>29.210017086937931</c:v>
                </c:pt>
                <c:pt idx="247">
                  <c:v>29.262598286971706</c:v>
                </c:pt>
                <c:pt idx="248">
                  <c:v>29.287649201188465</c:v>
                </c:pt>
                <c:pt idx="249">
                  <c:v>29.117615291480753</c:v>
                </c:pt>
                <c:pt idx="250">
                  <c:v>28.833075902637091</c:v>
                </c:pt>
                <c:pt idx="251">
                  <c:v>28.600817291968195</c:v>
                </c:pt>
                <c:pt idx="252">
                  <c:v>28.502483304266867</c:v>
                </c:pt>
                <c:pt idx="253">
                  <c:v>28.374751092016126</c:v>
                </c:pt>
                <c:pt idx="254">
                  <c:v>28.227551893697566</c:v>
                </c:pt>
                <c:pt idx="255">
                  <c:v>28.051812547185094</c:v>
                </c:pt>
                <c:pt idx="256">
                  <c:v>27.864723407124671</c:v>
                </c:pt>
                <c:pt idx="257">
                  <c:v>27.669346884201591</c:v>
                </c:pt>
                <c:pt idx="258">
                  <c:v>27.450517356028598</c:v>
                </c:pt>
                <c:pt idx="259">
                  <c:v>27.214988601565697</c:v>
                </c:pt>
                <c:pt idx="260">
                  <c:v>26.694978805511827</c:v>
                </c:pt>
                <c:pt idx="261">
                  <c:v>26.413044073412781</c:v>
                </c:pt>
                <c:pt idx="262">
                  <c:v>26.145335961489227</c:v>
                </c:pt>
                <c:pt idx="263">
                  <c:v>25.881511258113086</c:v>
                </c:pt>
                <c:pt idx="264">
                  <c:v>25.612958832609731</c:v>
                </c:pt>
                <c:pt idx="265">
                  <c:v>25.332878481967889</c:v>
                </c:pt>
                <c:pt idx="266">
                  <c:v>24.879322731316169</c:v>
                </c:pt>
                <c:pt idx="267">
                  <c:v>24.599739076300246</c:v>
                </c:pt>
                <c:pt idx="268">
                  <c:v>24.344440605740218</c:v>
                </c:pt>
                <c:pt idx="269">
                  <c:v>24.054279065461227</c:v>
                </c:pt>
                <c:pt idx="270">
                  <c:v>23.754941263291201</c:v>
                </c:pt>
                <c:pt idx="271">
                  <c:v>23.469399478317694</c:v>
                </c:pt>
                <c:pt idx="272">
                  <c:v>23.175705319084223</c:v>
                </c:pt>
                <c:pt idx="273">
                  <c:v>22.878608364291338</c:v>
                </c:pt>
                <c:pt idx="274">
                  <c:v>22.568316520225004</c:v>
                </c:pt>
                <c:pt idx="275">
                  <c:v>22.258685051800136</c:v>
                </c:pt>
                <c:pt idx="276">
                  <c:v>21.791982217428441</c:v>
                </c:pt>
                <c:pt idx="277">
                  <c:v>21.492592172884272</c:v>
                </c:pt>
                <c:pt idx="278">
                  <c:v>21.23976225323311</c:v>
                </c:pt>
                <c:pt idx="279">
                  <c:v>20.998410418308737</c:v>
                </c:pt>
                <c:pt idx="280">
                  <c:v>20.75732144493265</c:v>
                </c:pt>
                <c:pt idx="281">
                  <c:v>20.346032474699228</c:v>
                </c:pt>
                <c:pt idx="282">
                  <c:v>19.925708876733491</c:v>
                </c:pt>
                <c:pt idx="283">
                  <c:v>19.393961132697122</c:v>
                </c:pt>
                <c:pt idx="284">
                  <c:v>19.111851062673814</c:v>
                </c:pt>
                <c:pt idx="285">
                  <c:v>18.853462903254787</c:v>
                </c:pt>
                <c:pt idx="286">
                  <c:v>18.581489770234242</c:v>
                </c:pt>
                <c:pt idx="287">
                  <c:v>18.305629654969749</c:v>
                </c:pt>
                <c:pt idx="288">
                  <c:v>18.037330260271958</c:v>
                </c:pt>
                <c:pt idx="289">
                  <c:v>17.7995674053304</c:v>
                </c:pt>
                <c:pt idx="290">
                  <c:v>17.576330893761806</c:v>
                </c:pt>
                <c:pt idx="291">
                  <c:v>17.374885664524278</c:v>
                </c:pt>
                <c:pt idx="292">
                  <c:v>17.154969359934359</c:v>
                </c:pt>
                <c:pt idx="293">
                  <c:v>16.984457185191083</c:v>
                </c:pt>
                <c:pt idx="294">
                  <c:v>16.805495371287272</c:v>
                </c:pt>
                <c:pt idx="295">
                  <c:v>16.597180694676993</c:v>
                </c:pt>
                <c:pt idx="296">
                  <c:v>16.400156644292352</c:v>
                </c:pt>
                <c:pt idx="297">
                  <c:v>16.229412713629529</c:v>
                </c:pt>
                <c:pt idx="298">
                  <c:v>16.032620308079572</c:v>
                </c:pt>
                <c:pt idx="299">
                  <c:v>15.831273005547892</c:v>
                </c:pt>
                <c:pt idx="300">
                  <c:v>15.633141223726618</c:v>
                </c:pt>
                <c:pt idx="301">
                  <c:v>15.436050999741751</c:v>
                </c:pt>
                <c:pt idx="302">
                  <c:v>15.257252640574208</c:v>
                </c:pt>
                <c:pt idx="303">
                  <c:v>15.076821091472189</c:v>
                </c:pt>
                <c:pt idx="304">
                  <c:v>14.883086727644042</c:v>
                </c:pt>
                <c:pt idx="305">
                  <c:v>14.660987552090443</c:v>
                </c:pt>
                <c:pt idx="306">
                  <c:v>14.438906911041936</c:v>
                </c:pt>
                <c:pt idx="307">
                  <c:v>14.252601892846787</c:v>
                </c:pt>
                <c:pt idx="308">
                  <c:v>14.072020038753461</c:v>
                </c:pt>
                <c:pt idx="309">
                  <c:v>13.888247866693689</c:v>
                </c:pt>
                <c:pt idx="310">
                  <c:v>13.695139909262135</c:v>
                </c:pt>
                <c:pt idx="311">
                  <c:v>13.510054602787266</c:v>
                </c:pt>
                <c:pt idx="312">
                  <c:v>13.194523778702566</c:v>
                </c:pt>
                <c:pt idx="313">
                  <c:v>13.076072501741379</c:v>
                </c:pt>
                <c:pt idx="314">
                  <c:v>12.946721949443583</c:v>
                </c:pt>
                <c:pt idx="315">
                  <c:v>12.808146986001795</c:v>
                </c:pt>
                <c:pt idx="316">
                  <c:v>12.673823347074125</c:v>
                </c:pt>
                <c:pt idx="317">
                  <c:v>12.550511413463724</c:v>
                </c:pt>
                <c:pt idx="318">
                  <c:v>12.428115412084715</c:v>
                </c:pt>
                <c:pt idx="319">
                  <c:v>12.282455744287779</c:v>
                </c:pt>
                <c:pt idx="320">
                  <c:v>11.978490833307514</c:v>
                </c:pt>
                <c:pt idx="321">
                  <c:v>11.851559641097147</c:v>
                </c:pt>
                <c:pt idx="322">
                  <c:v>11.71261948256976</c:v>
                </c:pt>
                <c:pt idx="323">
                  <c:v>11.583639133827777</c:v>
                </c:pt>
                <c:pt idx="324">
                  <c:v>11.463509732289012</c:v>
                </c:pt>
                <c:pt idx="325">
                  <c:v>11.313903367041942</c:v>
                </c:pt>
                <c:pt idx="326">
                  <c:v>11.211510088546824</c:v>
                </c:pt>
                <c:pt idx="327">
                  <c:v>11.137760948000587</c:v>
                </c:pt>
                <c:pt idx="328">
                  <c:v>11.075753354626226</c:v>
                </c:pt>
                <c:pt idx="329">
                  <c:v>11.000660701290009</c:v>
                </c:pt>
                <c:pt idx="330">
                  <c:v>10.922640379809373</c:v>
                </c:pt>
                <c:pt idx="331">
                  <c:v>10.843953027420296</c:v>
                </c:pt>
                <c:pt idx="332">
                  <c:v>10.629131592417542</c:v>
                </c:pt>
                <c:pt idx="333">
                  <c:v>10.595462507500216</c:v>
                </c:pt>
                <c:pt idx="334">
                  <c:v>10.586347531572724</c:v>
                </c:pt>
                <c:pt idx="335">
                  <c:v>10.577966130498988</c:v>
                </c:pt>
                <c:pt idx="336">
                  <c:v>10.568843613492175</c:v>
                </c:pt>
                <c:pt idx="337">
                  <c:v>10.560929515812074</c:v>
                </c:pt>
                <c:pt idx="338">
                  <c:v>10.543908878736554</c:v>
                </c:pt>
                <c:pt idx="339">
                  <c:v>10.517778646458808</c:v>
                </c:pt>
                <c:pt idx="340">
                  <c:v>10.501206318273406</c:v>
                </c:pt>
                <c:pt idx="341">
                  <c:v>10.498159024738458</c:v>
                </c:pt>
                <c:pt idx="342">
                  <c:v>10.499023362748369</c:v>
                </c:pt>
                <c:pt idx="343">
                  <c:v>10.480595787524077</c:v>
                </c:pt>
                <c:pt idx="344">
                  <c:v>10.446832155176134</c:v>
                </c:pt>
                <c:pt idx="345">
                  <c:v>10.408484932062889</c:v>
                </c:pt>
                <c:pt idx="346">
                  <c:v>10.399221456841216</c:v>
                </c:pt>
                <c:pt idx="347">
                  <c:v>10.39090016031466</c:v>
                </c:pt>
                <c:pt idx="348">
                  <c:v>10.383688343986643</c:v>
                </c:pt>
                <c:pt idx="349">
                  <c:v>10.376128745916809</c:v>
                </c:pt>
                <c:pt idx="350">
                  <c:v>10.371156427255755</c:v>
                </c:pt>
                <c:pt idx="351">
                  <c:v>10.368144304905453</c:v>
                </c:pt>
                <c:pt idx="352">
                  <c:v>10.364879476550229</c:v>
                </c:pt>
                <c:pt idx="353">
                  <c:v>10.360341556801391</c:v>
                </c:pt>
                <c:pt idx="354">
                  <c:v>10.355061750049749</c:v>
                </c:pt>
                <c:pt idx="355">
                  <c:v>10.349709416884673</c:v>
                </c:pt>
                <c:pt idx="356">
                  <c:v>10.34590160414125</c:v>
                </c:pt>
                <c:pt idx="357">
                  <c:v>10.341540233861682</c:v>
                </c:pt>
                <c:pt idx="358">
                  <c:v>10.335622976761176</c:v>
                </c:pt>
                <c:pt idx="359">
                  <c:v>10.331878751111596</c:v>
                </c:pt>
                <c:pt idx="360">
                  <c:v>10.326305411441982</c:v>
                </c:pt>
                <c:pt idx="361">
                  <c:v>10.319655562789919</c:v>
                </c:pt>
                <c:pt idx="362">
                  <c:v>10.312550248823459</c:v>
                </c:pt>
                <c:pt idx="363">
                  <c:v>10.30610413676462</c:v>
                </c:pt>
                <c:pt idx="364">
                  <c:v>10.301846558130638</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majorUnit val="75"/>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土壌中無機態窒素含有量推定値（mgN/100g</a:t>
                </a:r>
                <a:r>
                  <a:rPr kumimoji="0" lang="ja-JP" altLang="en-US" sz="1200" b="0" i="0" u="none" strike="noStrike" kern="1200" baseline="-25000">
                    <a:solidFill>
                      <a:schemeClr val="tx1"/>
                    </a:solidFill>
                    <a:latin typeface="ＭＳ ゴシック"/>
                    <a:ea typeface="ＭＳ ゴシック"/>
                    <a:cs typeface="+mn-cs"/>
                  </a:rPr>
                  <a:t>乾土</a:t>
                </a:r>
                <a:r>
                  <a:rPr kumimoji="0" lang="ja-JP" altLang="en-US" sz="1200" b="0" i="0" u="none" strike="noStrike" kern="1200" baseline="0">
                    <a:solidFill>
                      <a:schemeClr val="tx1"/>
                    </a:solidFill>
                    <a:latin typeface="ＭＳ ゴシック"/>
                    <a:ea typeface="ＭＳ ゴシック"/>
                    <a:cs typeface="+mn-cs"/>
                  </a:rPr>
                  <a:t>）</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5.540204572053823e-006"/>
              <c:y val="3.800462442194725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4"/>
      </c:valAx>
      <c:spPr>
        <a:noFill/>
        <a:ln>
          <a:solidFill>
            <a:schemeClr val="tx1"/>
          </a:solidFill>
        </a:ln>
        <a:effectLst/>
      </c:spPr>
    </c:plotArea>
    <c:legend>
      <c:legendPos val="r"/>
      <c:layout>
        <c:manualLayout>
          <c:xMode val="edge"/>
          <c:yMode val="edge"/>
          <c:x val="0.17282321899736147"/>
          <c:y val="0.13227513227513227"/>
          <c:w val="0.17282321899736147"/>
          <c:h val="0.52645502645502651"/>
        </c:manualLayout>
      </c:layout>
      <c:overlay val="0"/>
      <c:spPr>
        <a:noFill/>
        <a:ln>
          <a:noFill/>
        </a:ln>
        <a:effectLst/>
      </c:spPr>
      <c:txPr>
        <a:bodyPr rot="0" spcFirstLastPara="1" vertOverflow="overflow" horzOverflow="overflow" wrap="square" anchor="ctr" anchorCtr="1"/>
        <a:lstStyle/>
        <a:p>
          <a:pPr algn="ctr" rtl="0">
            <a:defRPr lang="ja-JP" altLang="en-US" sz="1200" kern="1200">
              <a:solidFill>
                <a:schemeClr val="tx1">
                  <a:lumMod val="65000"/>
                  <a:lumOff val="35000"/>
                </a:schemeClr>
              </a:solidFill>
              <a:latin typeface="ＭＳ ゴシック"/>
              <a:ea typeface="ＭＳ ゴシック"/>
              <a:cs typeface="+mn-cs"/>
            </a:defRPr>
          </a:pPr>
          <a:endParaRPr lang="ja-JP" altLang="en-US" sz="1200">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'１回目'!$I$8:$I$127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'１回目'!$N$8:$N$127</c:f>
              <c:numCache>
                <c:formatCode xml:space="preserve">0.0000_ </c:formatCode>
                <c:ptCount val="120"/>
                <c:pt idx="0">
                  <c:v>9.7710071555599409e-002</c:v>
                </c:pt>
                <c:pt idx="1">
                  <c:v>0.19218763064655467</c:v>
                </c:pt>
                <c:pt idx="2">
                  <c:v>0.2816139824055674</c:v>
                </c:pt>
                <c:pt idx="3">
                  <c:v>0.36935065394093769</c:v>
                </c:pt>
                <c:pt idx="4">
                  <c:v>0.45197974940175656</c:v>
                </c:pt>
                <c:pt idx="5">
                  <c:v>0.53344952756310737</c:v>
                </c:pt>
                <c:pt idx="6">
                  <c:v>0.61743743731079936</c:v>
                </c:pt>
                <c:pt idx="7">
                  <c:v>0.70226076350271971</c:v>
                </c:pt>
                <c:pt idx="8">
                  <c:v>0.7817674648651991</c:v>
                </c:pt>
                <c:pt idx="9">
                  <c:v>0.85946674539016699</c:v>
                </c:pt>
                <c:pt idx="10">
                  <c:v>0.94185028783674707</c:v>
                </c:pt>
                <c:pt idx="11">
                  <c:v>1.0285315842281713</c:v>
                </c:pt>
                <c:pt idx="12">
                  <c:v>1.1185906824622542</c:v>
                </c:pt>
                <c:pt idx="13">
                  <c:v>1.2034286840018458</c:v>
                </c:pt>
                <c:pt idx="14">
                  <c:v>1.2864896843903151</c:v>
                </c:pt>
                <c:pt idx="15">
                  <c:v>1.3627187883279781</c:v>
                </c:pt>
                <c:pt idx="16">
                  <c:v>1.4306823195717151</c:v>
                </c:pt>
                <c:pt idx="17">
                  <c:v>1.4990659253963181</c:v>
                </c:pt>
                <c:pt idx="18">
                  <c:v>1.5743228826351865</c:v>
                </c:pt>
                <c:pt idx="19">
                  <c:v>1.6516796208259539</c:v>
                </c:pt>
                <c:pt idx="20">
                  <c:v>1.7229822802658246</c:v>
                </c:pt>
                <c:pt idx="21">
                  <c:v>1.7936879527548981</c:v>
                </c:pt>
                <c:pt idx="22">
                  <c:v>1.8584227420971386</c:v>
                </c:pt>
                <c:pt idx="23">
                  <c:v>1.9197882481590072</c:v>
                </c:pt>
                <c:pt idx="24">
                  <c:v>1.9819457878113695</c:v>
                </c:pt>
                <c:pt idx="25">
                  <c:v>2.0429269938543038</c:v>
                </c:pt>
                <c:pt idx="26">
                  <c:v>2.1033329040300339</c:v>
                </c:pt>
                <c:pt idx="27">
                  <c:v>2.1643460824164795</c:v>
                </c:pt>
                <c:pt idx="28">
                  <c:v>2.2309692265433712</c:v>
                </c:pt>
                <c:pt idx="29">
                  <c:v>2.2970630263681855</c:v>
                </c:pt>
                <c:pt idx="30">
                  <c:v>2.3540425888564269</c:v>
                </c:pt>
                <c:pt idx="31">
                  <c:v>2.4118706743084193</c:v>
                </c:pt>
                <c:pt idx="32">
                  <c:v>2.46947676164103</c:v>
                </c:pt>
                <c:pt idx="33">
                  <c:v>2.5263749509054603</c:v>
                </c:pt>
                <c:pt idx="34">
                  <c:v>2.5832148908203325</c:v>
                </c:pt>
                <c:pt idx="35">
                  <c:v>2.6385844127996765</c:v>
                </c:pt>
                <c:pt idx="36">
                  <c:v>2.6978317152909463</c:v>
                </c:pt>
                <c:pt idx="37">
                  <c:v>2.756869057430801</c:v>
                </c:pt>
                <c:pt idx="38">
                  <c:v>2.8134297457242541</c:v>
                </c:pt>
                <c:pt idx="39">
                  <c:v>2.8694770785554473</c:v>
                </c:pt>
                <c:pt idx="40">
                  <c:v>2.9243238243717706</c:v>
                </c:pt>
                <c:pt idx="41">
                  <c:v>2.9763665975714821</c:v>
                </c:pt>
                <c:pt idx="42">
                  <c:v>3.0280073251270645</c:v>
                </c:pt>
                <c:pt idx="43">
                  <c:v>3.0807938470245184</c:v>
                </c:pt>
                <c:pt idx="44">
                  <c:v>3.1333324189508045</c:v>
                </c:pt>
                <c:pt idx="45">
                  <c:v>3.1832738621732375</c:v>
                </c:pt>
                <c:pt idx="46">
                  <c:v>3.2321616753229039</c:v>
                </c:pt>
                <c:pt idx="47">
                  <c:v>3.2782167213627287</c:v>
                </c:pt>
                <c:pt idx="48">
                  <c:v>3.3251694954899</c:v>
                </c:pt>
                <c:pt idx="49">
                  <c:v>3.3684185793654802</c:v>
                </c:pt>
                <c:pt idx="50">
                  <c:v>3.41024419100922</c:v>
                </c:pt>
                <c:pt idx="51">
                  <c:v>3.4540902767616131</c:v>
                </c:pt>
                <c:pt idx="52">
                  <c:v>3.4961919196786675</c:v>
                </c:pt>
                <c:pt idx="53">
                  <c:v>3.5405339680023236</c:v>
                </c:pt>
                <c:pt idx="54">
                  <c:v>3.5843276511455344</c:v>
                </c:pt>
                <c:pt idx="55">
                  <c:v>3.6283629640966053</c:v>
                </c:pt>
                <c:pt idx="56">
                  <c:v>3.6688079641758065</c:v>
                </c:pt>
                <c:pt idx="57">
                  <c:v>3.7101146513615548</c:v>
                </c:pt>
                <c:pt idx="58">
                  <c:v>3.7518466590619153</c:v>
                </c:pt>
                <c:pt idx="59">
                  <c:v>3.792074282538751</c:v>
                </c:pt>
                <c:pt idx="60">
                  <c:v>3.830583268083176</c:v>
                </c:pt>
                <c:pt idx="61">
                  <c:v>3.8667427387738189</c:v>
                </c:pt>
                <c:pt idx="62">
                  <c:v>3.9032667244653134</c:v>
                </c:pt>
                <c:pt idx="63">
                  <c:v>3.9397043060659338</c:v>
                </c:pt>
                <c:pt idx="64">
                  <c:v>3.9737814744535931</c:v>
                </c:pt>
                <c:pt idx="65">
                  <c:v>4.0082635829293212</c:v>
                </c:pt>
                <c:pt idx="66">
                  <c:v>4.0425135812049895</c:v>
                </c:pt>
                <c:pt idx="67">
                  <c:v>4.0751297144361978</c:v>
                </c:pt>
                <c:pt idx="68">
                  <c:v>4.1074346369570414</c:v>
                </c:pt>
                <c:pt idx="69">
                  <c:v>4.1392923771867123</c:v>
                </c:pt>
                <c:pt idx="70">
                  <c:v>4.1708115492196489</c:v>
                </c:pt>
                <c:pt idx="71">
                  <c:v>4.2011925242246546</c:v>
                </c:pt>
                <c:pt idx="72">
                  <c:v>4.2323016567795975</c:v>
                </c:pt>
                <c:pt idx="73">
                  <c:v>4.2597120859145896</c:v>
                </c:pt>
                <c:pt idx="74">
                  <c:v>4.2872874794669018</c:v>
                </c:pt>
                <c:pt idx="75">
                  <c:v>4.313045711998873</c:v>
                </c:pt>
                <c:pt idx="76">
                  <c:v>4.3385363669161263</c:v>
                </c:pt>
                <c:pt idx="77">
                  <c:v>4.3658845582806638</c:v>
                </c:pt>
                <c:pt idx="78">
                  <c:v>4.3926249050670467</c:v>
                </c:pt>
                <c:pt idx="79">
                  <c:v>4.4193723956149604</c:v>
                </c:pt>
                <c:pt idx="80">
                  <c:v>4.4447716888814019</c:v>
                </c:pt>
                <c:pt idx="81">
                  <c:v>4.4689835456535532</c:v>
                </c:pt>
                <c:pt idx="82">
                  <c:v>4.4920351319648519</c:v>
                </c:pt>
                <c:pt idx="83">
                  <c:v>4.5149992814638003</c:v>
                </c:pt>
                <c:pt idx="84">
                  <c:v>4.5385402758034878</c:v>
                </c:pt>
                <c:pt idx="85">
                  <c:v>4.561700947814189</c:v>
                </c:pt>
                <c:pt idx="86">
                  <c:v>4.5839411388945379</c:v>
                </c:pt>
                <c:pt idx="87">
                  <c:v>4.605664341214478</c:v>
                </c:pt>
                <c:pt idx="88">
                  <c:v>4.6270038145346559</c:v>
                </c:pt>
                <c:pt idx="89">
                  <c:v>4.6476575861895713</c:v>
                </c:pt>
                <c:pt idx="90">
                  <c:v>4.6672514211501737</c:v>
                </c:pt>
                <c:pt idx="91">
                  <c:v>4.6861387734145081</c:v>
                </c:pt>
                <c:pt idx="92">
                  <c:v>4.7052566306682397</c:v>
                </c:pt>
                <c:pt idx="93">
                  <c:v>4.7248890590687322</c:v>
                </c:pt>
                <c:pt idx="94">
                  <c:v>4.7441723434212406</c:v>
                </c:pt>
                <c:pt idx="95">
                  <c:v>4.7625756929145009</c:v>
                </c:pt>
                <c:pt idx="96">
                  <c:v>4.7802406373013184</c:v>
                </c:pt>
                <c:pt idx="97">
                  <c:v>4.7970637822672382</c:v>
                </c:pt>
                <c:pt idx="98">
                  <c:v>4.8132166709540618</c:v>
                </c:pt>
                <c:pt idx="99">
                  <c:v>4.8296448565682475</c:v>
                </c:pt>
                <c:pt idx="100">
                  <c:v>4.8454217719098587</c:v>
                </c:pt>
                <c:pt idx="101">
                  <c:v>4.8608607071634502</c:v>
                </c:pt>
                <c:pt idx="102">
                  <c:v>4.8760292747506258</c:v>
                </c:pt>
                <c:pt idx="103">
                  <c:v>4.8906448020713658</c:v>
                </c:pt>
                <c:pt idx="104">
                  <c:v>4.90445530520996</c:v>
                </c:pt>
                <c:pt idx="105">
                  <c:v>4.9187650432002741</c:v>
                </c:pt>
                <c:pt idx="106">
                  <c:v>4.9330704449211051</c:v>
                </c:pt>
                <c:pt idx="107">
                  <c:v>4.9466039611862991</c:v>
                </c:pt>
                <c:pt idx="108">
                  <c:v>4.9596959395771654</c:v>
                </c:pt>
                <c:pt idx="109">
                  <c:v>4.9720798968540958</c:v>
                </c:pt>
                <c:pt idx="110">
                  <c:v>4.9845454478179567</c:v>
                </c:pt>
                <c:pt idx="111">
                  <c:v>4.9963265720908261</c:v>
                </c:pt>
                <c:pt idx="112">
                  <c:v>5.0078878282909205</c:v>
                </c:pt>
                <c:pt idx="113">
                  <c:v>5.019439866537577</c:v>
                </c:pt>
                <c:pt idx="114">
                  <c:v>5.0305147016019234</c:v>
                </c:pt>
                <c:pt idx="115">
                  <c:v>5.0413403283439306</c:v>
                </c:pt>
                <c:pt idx="116">
                  <c:v>5.0519978909611405</c:v>
                </c:pt>
                <c:pt idx="117">
                  <c:v>5.0626566378540527</c:v>
                </c:pt>
                <c:pt idx="118">
                  <c:v>5.0728647337808548</c:v>
                </c:pt>
                <c:pt idx="119">
                  <c:v>5.0822168262606668</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'１回目'!$R$8:$R$127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'１回目'!$W$8:$W$127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'１回目'!$AA$8:$AA$127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'１回目'!$AF$8:$AF$127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'１回目'!$AJ$8:$AJ$127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'１回目'!$AO$8:$AO$127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'１回目'!$AS$8:$AS$127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'１回目'!$AX$8:$AX$127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施肥回次１回目の肥効発現の推移(総和)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'１回目'!$B$8:$B$127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'１回目'!$C$8:$C$127</c:f>
              <c:numCache>
                <c:formatCode xml:space="preserve">0.0000_ </c:formatCode>
                <c:ptCount val="120"/>
                <c:pt idx="0">
                  <c:v>9.7710071555599409e-002</c:v>
                </c:pt>
                <c:pt idx="1">
                  <c:v>0.19218763064655467</c:v>
                </c:pt>
                <c:pt idx="2">
                  <c:v>0.2816139824055674</c:v>
                </c:pt>
                <c:pt idx="3">
                  <c:v>0.36935065394093769</c:v>
                </c:pt>
                <c:pt idx="4">
                  <c:v>0.45197974940175656</c:v>
                </c:pt>
                <c:pt idx="5">
                  <c:v>0.53344952756310737</c:v>
                </c:pt>
                <c:pt idx="6">
                  <c:v>0.61743743731079936</c:v>
                </c:pt>
                <c:pt idx="7">
                  <c:v>0.70226076350271971</c:v>
                </c:pt>
                <c:pt idx="8">
                  <c:v>0.7817674648651991</c:v>
                </c:pt>
                <c:pt idx="9">
                  <c:v>0.85946674539016699</c:v>
                </c:pt>
                <c:pt idx="10">
                  <c:v>0.94185028783674707</c:v>
                </c:pt>
                <c:pt idx="11">
                  <c:v>1.0285315842281713</c:v>
                </c:pt>
                <c:pt idx="12">
                  <c:v>1.1185906824622542</c:v>
                </c:pt>
                <c:pt idx="13">
                  <c:v>1.2034286840018458</c:v>
                </c:pt>
                <c:pt idx="14">
                  <c:v>1.2864896843903151</c:v>
                </c:pt>
                <c:pt idx="15">
                  <c:v>1.3627187883279781</c:v>
                </c:pt>
                <c:pt idx="16">
                  <c:v>1.4306823195717151</c:v>
                </c:pt>
                <c:pt idx="17">
                  <c:v>1.4990659253963181</c:v>
                </c:pt>
                <c:pt idx="18">
                  <c:v>1.5743228826351865</c:v>
                </c:pt>
                <c:pt idx="19">
                  <c:v>1.6516796208259539</c:v>
                </c:pt>
                <c:pt idx="20">
                  <c:v>1.7229822802658246</c:v>
                </c:pt>
                <c:pt idx="21">
                  <c:v>1.7936879527548981</c:v>
                </c:pt>
                <c:pt idx="22">
                  <c:v>1.8584227420971386</c:v>
                </c:pt>
                <c:pt idx="23">
                  <c:v>1.9197882481590072</c:v>
                </c:pt>
                <c:pt idx="24">
                  <c:v>1.9819457878113695</c:v>
                </c:pt>
                <c:pt idx="25">
                  <c:v>2.0429269938543038</c:v>
                </c:pt>
                <c:pt idx="26">
                  <c:v>2.1033329040300339</c:v>
                </c:pt>
                <c:pt idx="27">
                  <c:v>2.1643460824164795</c:v>
                </c:pt>
                <c:pt idx="28">
                  <c:v>2.2309692265433712</c:v>
                </c:pt>
                <c:pt idx="29">
                  <c:v>2.2970630263681855</c:v>
                </c:pt>
                <c:pt idx="30">
                  <c:v>2.3540425888564269</c:v>
                </c:pt>
                <c:pt idx="31">
                  <c:v>2.4118706743084193</c:v>
                </c:pt>
                <c:pt idx="32">
                  <c:v>2.46947676164103</c:v>
                </c:pt>
                <c:pt idx="33">
                  <c:v>2.5263749509054603</c:v>
                </c:pt>
                <c:pt idx="34">
                  <c:v>2.5832148908203325</c:v>
                </c:pt>
                <c:pt idx="35">
                  <c:v>2.6385844127996765</c:v>
                </c:pt>
                <c:pt idx="36">
                  <c:v>2.6978317152909463</c:v>
                </c:pt>
                <c:pt idx="37">
                  <c:v>2.756869057430801</c:v>
                </c:pt>
                <c:pt idx="38">
                  <c:v>2.8134297457242541</c:v>
                </c:pt>
                <c:pt idx="39">
                  <c:v>2.8694770785554473</c:v>
                </c:pt>
                <c:pt idx="40">
                  <c:v>2.9243238243717706</c:v>
                </c:pt>
                <c:pt idx="41">
                  <c:v>2.9763665975714821</c:v>
                </c:pt>
                <c:pt idx="42">
                  <c:v>3.0280073251270645</c:v>
                </c:pt>
                <c:pt idx="43">
                  <c:v>3.0807938470245184</c:v>
                </c:pt>
                <c:pt idx="44">
                  <c:v>3.1333324189508045</c:v>
                </c:pt>
                <c:pt idx="45">
                  <c:v>3.1832738621732375</c:v>
                </c:pt>
                <c:pt idx="46">
                  <c:v>3.2321616753229039</c:v>
                </c:pt>
                <c:pt idx="47">
                  <c:v>3.2782167213627287</c:v>
                </c:pt>
                <c:pt idx="48">
                  <c:v>3.3251694954899</c:v>
                </c:pt>
                <c:pt idx="49">
                  <c:v>3.3684185793654802</c:v>
                </c:pt>
                <c:pt idx="50">
                  <c:v>3.41024419100922</c:v>
                </c:pt>
                <c:pt idx="51">
                  <c:v>3.4540902767616131</c:v>
                </c:pt>
                <c:pt idx="52">
                  <c:v>3.4961919196786675</c:v>
                </c:pt>
                <c:pt idx="53">
                  <c:v>3.5405339680023236</c:v>
                </c:pt>
                <c:pt idx="54">
                  <c:v>3.5843276511455344</c:v>
                </c:pt>
                <c:pt idx="55">
                  <c:v>3.6283629640966053</c:v>
                </c:pt>
                <c:pt idx="56">
                  <c:v>3.6688079641758065</c:v>
                </c:pt>
                <c:pt idx="57">
                  <c:v>3.7101146513615548</c:v>
                </c:pt>
                <c:pt idx="58">
                  <c:v>3.7518466590619153</c:v>
                </c:pt>
                <c:pt idx="59">
                  <c:v>3.792074282538751</c:v>
                </c:pt>
                <c:pt idx="60">
                  <c:v>3.830583268083176</c:v>
                </c:pt>
                <c:pt idx="61">
                  <c:v>3.8667427387738189</c:v>
                </c:pt>
                <c:pt idx="62">
                  <c:v>3.9032667244653134</c:v>
                </c:pt>
                <c:pt idx="63">
                  <c:v>3.9397043060659338</c:v>
                </c:pt>
                <c:pt idx="64">
                  <c:v>3.9737814744535931</c:v>
                </c:pt>
                <c:pt idx="65">
                  <c:v>4.0082635829293212</c:v>
                </c:pt>
                <c:pt idx="66">
                  <c:v>4.0425135812049895</c:v>
                </c:pt>
                <c:pt idx="67">
                  <c:v>4.0751297144361978</c:v>
                </c:pt>
                <c:pt idx="68">
                  <c:v>4.1074346369570414</c:v>
                </c:pt>
                <c:pt idx="69">
                  <c:v>4.1392923771867123</c:v>
                </c:pt>
                <c:pt idx="70">
                  <c:v>4.1708115492196489</c:v>
                </c:pt>
                <c:pt idx="71">
                  <c:v>4.2011925242246546</c:v>
                </c:pt>
                <c:pt idx="72">
                  <c:v>4.2323016567795975</c:v>
                </c:pt>
                <c:pt idx="73">
                  <c:v>4.2597120859145896</c:v>
                </c:pt>
                <c:pt idx="74">
                  <c:v>4.2872874794669018</c:v>
                </c:pt>
                <c:pt idx="75">
                  <c:v>4.313045711998873</c:v>
                </c:pt>
                <c:pt idx="76">
                  <c:v>4.3385363669161263</c:v>
                </c:pt>
                <c:pt idx="77">
                  <c:v>4.3658845582806638</c:v>
                </c:pt>
                <c:pt idx="78">
                  <c:v>4.3926249050670467</c:v>
                </c:pt>
                <c:pt idx="79">
                  <c:v>4.4193723956149604</c:v>
                </c:pt>
                <c:pt idx="80">
                  <c:v>4.4447716888814019</c:v>
                </c:pt>
                <c:pt idx="81">
                  <c:v>4.4689835456535532</c:v>
                </c:pt>
                <c:pt idx="82">
                  <c:v>4.4920351319648519</c:v>
                </c:pt>
                <c:pt idx="83">
                  <c:v>4.5149992814638003</c:v>
                </c:pt>
                <c:pt idx="84">
                  <c:v>4.5385402758034878</c:v>
                </c:pt>
                <c:pt idx="85">
                  <c:v>4.561700947814189</c:v>
                </c:pt>
                <c:pt idx="86">
                  <c:v>4.5839411388945379</c:v>
                </c:pt>
                <c:pt idx="87">
                  <c:v>4.605664341214478</c:v>
                </c:pt>
                <c:pt idx="88">
                  <c:v>4.6270038145346559</c:v>
                </c:pt>
                <c:pt idx="89">
                  <c:v>4.6476575861895713</c:v>
                </c:pt>
                <c:pt idx="90">
                  <c:v>4.6672514211501737</c:v>
                </c:pt>
                <c:pt idx="91">
                  <c:v>4.6861387734145081</c:v>
                </c:pt>
                <c:pt idx="92">
                  <c:v>4.7052566306682397</c:v>
                </c:pt>
                <c:pt idx="93">
                  <c:v>4.7248890590687322</c:v>
                </c:pt>
                <c:pt idx="94">
                  <c:v>4.7441723434212406</c:v>
                </c:pt>
                <c:pt idx="95">
                  <c:v>4.7625756929145009</c:v>
                </c:pt>
                <c:pt idx="96">
                  <c:v>4.7802406373013184</c:v>
                </c:pt>
                <c:pt idx="97">
                  <c:v>4.7970637822672382</c:v>
                </c:pt>
                <c:pt idx="98">
                  <c:v>4.8132166709540618</c:v>
                </c:pt>
                <c:pt idx="99">
                  <c:v>4.8296448565682475</c:v>
                </c:pt>
                <c:pt idx="100">
                  <c:v>4.8454217719098587</c:v>
                </c:pt>
                <c:pt idx="101">
                  <c:v>4.8608607071634502</c:v>
                </c:pt>
                <c:pt idx="102">
                  <c:v>4.8760292747506258</c:v>
                </c:pt>
                <c:pt idx="103">
                  <c:v>4.8906448020713658</c:v>
                </c:pt>
                <c:pt idx="104">
                  <c:v>4.90445530520996</c:v>
                </c:pt>
                <c:pt idx="105">
                  <c:v>4.9187650432002741</c:v>
                </c:pt>
                <c:pt idx="106">
                  <c:v>4.9330704449211051</c:v>
                </c:pt>
                <c:pt idx="107">
                  <c:v>4.9466039611862991</c:v>
                </c:pt>
                <c:pt idx="108">
                  <c:v>4.9596959395771654</c:v>
                </c:pt>
                <c:pt idx="109">
                  <c:v>4.9720798968540958</c:v>
                </c:pt>
                <c:pt idx="110">
                  <c:v>4.9845454478179567</c:v>
                </c:pt>
                <c:pt idx="111">
                  <c:v>4.9963265720908261</c:v>
                </c:pt>
                <c:pt idx="112">
                  <c:v>5.0078878282909205</c:v>
                </c:pt>
                <c:pt idx="113">
                  <c:v>5.019439866537577</c:v>
                </c:pt>
                <c:pt idx="114">
                  <c:v>5.0305147016019234</c:v>
                </c:pt>
                <c:pt idx="115">
                  <c:v>5.0413403283439306</c:v>
                </c:pt>
                <c:pt idx="116">
                  <c:v>5.0519978909611405</c:v>
                </c:pt>
                <c:pt idx="117">
                  <c:v>5.0626566378540527</c:v>
                </c:pt>
                <c:pt idx="118">
                  <c:v>5.0728647337808548</c:v>
                </c:pt>
                <c:pt idx="119">
                  <c:v>5.0822168262606668</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'２回目'!$L$8:$L$127</c:f>
              <c:numCache>
                <c:formatCode xml:space="preserve">0.0000_ </c:formatCode>
                <c:ptCount val="120"/>
                <c:pt idx="0">
                  <c:v>0.28958572387763942</c:v>
                </c:pt>
                <c:pt idx="1">
                  <c:v>0.57589476387083083</c:v>
                </c:pt>
                <c:pt idx="2">
                  <c:v>0.8517850307033934</c:v>
                </c:pt>
                <c:pt idx="3">
                  <c:v>1.1062218957215453</c:v>
                </c:pt>
                <c:pt idx="4">
                  <c:v>1.3476534640943429</c:v>
                </c:pt>
                <c:pt idx="5">
                  <c:v>1.5687074286610871</c:v>
                </c:pt>
                <c:pt idx="6">
                  <c:v>1.7868051038885429</c:v>
                </c:pt>
                <c:pt idx="7">
                  <c:v>1.9824337687123144</c:v>
                </c:pt>
                <c:pt idx="8">
                  <c:v>2.1663919701122292</c:v>
                </c:pt>
                <c:pt idx="9">
                  <c:v>2.3526656073798513</c:v>
                </c:pt>
                <c:pt idx="10">
                  <c:v>2.5263514440502579</c:v>
                </c:pt>
                <c:pt idx="11">
                  <c:v>2.7027072361311952</c:v>
                </c:pt>
                <c:pt idx="12">
                  <c:v>2.8711697579364412</c:v>
                </c:pt>
                <c:pt idx="13">
                  <c:v>3.0347278561689159</c:v>
                </c:pt>
                <c:pt idx="14">
                  <c:v>3.1806539364552298</c:v>
                </c:pt>
                <c:pt idx="15">
                  <c:v>3.3245129494860524</c:v>
                </c:pt>
                <c:pt idx="16">
                  <c:v>3.4647462002249285</c:v>
                </c:pt>
                <c:pt idx="17">
                  <c:v>3.5954865254266686</c:v>
                </c:pt>
                <c:pt idx="18">
                  <c:v>3.716636758155774</c:v>
                </c:pt>
                <c:pt idx="19">
                  <c:v>3.8269865245376451</c:v>
                </c:pt>
                <c:pt idx="20">
                  <c:v>3.9346511391080257</c:v>
                </c:pt>
                <c:pt idx="21">
                  <c:v>4.0383904549127863</c:v>
                </c:pt>
                <c:pt idx="22">
                  <c:v>4.1324860498384455</c:v>
                </c:pt>
                <c:pt idx="23">
                  <c:v>4.2244067444030637</c:v>
                </c:pt>
                <c:pt idx="24">
                  <c:v>4.3125764931950767</c:v>
                </c:pt>
                <c:pt idx="25">
                  <c:v>4.3938721915635055</c:v>
                </c:pt>
                <c:pt idx="26">
                  <c:v>4.4716628529974285</c:v>
                </c:pt>
                <c:pt idx="27">
                  <c:v>4.5457657307423727</c:v>
                </c:pt>
                <c:pt idx="28">
                  <c:v>4.6165436579490349</c:v>
                </c:pt>
                <c:pt idx="29">
                  <c:v>4.6825044523077182</c:v>
                </c:pt>
                <c:pt idx="30">
                  <c:v>4.747534400115371</c:v>
                </c:pt>
                <c:pt idx="31">
                  <c:v>4.8032476249766569</c:v>
                </c:pt>
                <c:pt idx="32">
                  <c:v>4.8573715820429477</c:v>
                </c:pt>
                <c:pt idx="33">
                  <c:v>4.9064367099637449</c:v>
                </c:pt>
                <c:pt idx="34">
                  <c:v>4.9534063686612981</c:v>
                </c:pt>
                <c:pt idx="35">
                  <c:v>5.0018152293148033</c:v>
                </c:pt>
                <c:pt idx="36">
                  <c:v>5.0474837332122391</c:v>
                </c:pt>
                <c:pt idx="37">
                  <c:v>5.0914746936533009</c:v>
                </c:pt>
                <c:pt idx="38">
                  <c:v>5.1318288736524815</c:v>
                </c:pt>
                <c:pt idx="39">
                  <c:v>5.1690115068365285</c:v>
                </c:pt>
                <c:pt idx="40">
                  <c:v>5.2032599839250482</c:v>
                </c:pt>
                <c:pt idx="41">
                  <c:v>5.2361733259188847</c:v>
                </c:pt>
                <c:pt idx="42">
                  <c:v>5.268624463191089</c:v>
                </c:pt>
                <c:pt idx="43">
                  <c:v>5.2993788974390039</c:v>
                </c:pt>
                <c:pt idx="44">
                  <c:v>5.3278698916900042</c:v>
                </c:pt>
                <c:pt idx="45">
                  <c:v>5.3546940165921191</c:v>
                </c:pt>
                <c:pt idx="46">
                  <c:v>5.3800784576456913</c:v>
                </c:pt>
                <c:pt idx="47">
                  <c:v>5.4037664979648898</c:v>
                </c:pt>
                <c:pt idx="48">
                  <c:v>5.4254722353164873</c:v>
                </c:pt>
                <c:pt idx="49">
                  <c:v>5.4456742052944778</c:v>
                </c:pt>
                <c:pt idx="50">
                  <c:v>5.4653467755241065</c:v>
                </c:pt>
                <c:pt idx="51">
                  <c:v>5.4847349953784592</c:v>
                </c:pt>
                <c:pt idx="52">
                  <c:v>5.5030396349431614</c:v>
                </c:pt>
                <c:pt idx="53">
                  <c:v>5.5198617694654546</c:v>
                </c:pt>
                <c:pt idx="54">
                  <c:v>5.5354139596996239</c:v>
                </c:pt>
                <c:pt idx="55">
                  <c:v>5.5496947595274762</c:v>
                </c:pt>
                <c:pt idx="56">
                  <c:v>5.5629171315997832</c:v>
                </c:pt>
                <c:pt idx="57">
                  <c:v>5.575831024667937</c:v>
                </c:pt>
                <c:pt idx="58">
                  <c:v>5.5877757469842928</c:v>
                </c:pt>
                <c:pt idx="59">
                  <c:v>5.5990216170033529</c:v>
                </c:pt>
                <c:pt idx="60">
                  <c:v>5.6096456731988953</c:v>
                </c:pt>
                <c:pt idx="61">
                  <c:v>5.6194998585607241</c:v>
                </c:pt>
                <c:pt idx="62">
                  <c:v>5.6284802227386068</c:v>
                </c:pt>
                <c:pt idx="63">
                  <c:v>5.6373971628078587</c:v>
                </c:pt>
                <c:pt idx="64">
                  <c:v>5.6459441557136971</c:v>
                </c:pt>
                <c:pt idx="65">
                  <c:v>5.6537213477017918</c:v>
                </c:pt>
                <c:pt idx="66">
                  <c:v>5.6609519238185309</c:v>
                </c:pt>
                <c:pt idx="67">
                  <c:v>5.6675377203146775</c:v>
                </c:pt>
                <c:pt idx="68">
                  <c:v>5.6738955046569259</c:v>
                </c:pt>
                <c:pt idx="69">
                  <c:v>5.6796792110921768</c:v>
                </c:pt>
                <c:pt idx="70">
                  <c:v>5.6851314638636756</c:v>
                </c:pt>
                <c:pt idx="71">
                  <c:v>5.6903550890235399</c:v>
                </c:pt>
                <c:pt idx="72">
                  <c:v>5.6951670464422532</c:v>
                </c:pt>
                <c:pt idx="73">
                  <c:v>5.6996816991827135</c:v>
                </c:pt>
                <c:pt idx="74">
                  <c:v>5.7039438656627244</c:v>
                </c:pt>
                <c:pt idx="75">
                  <c:v>5.7080240119444996</c:v>
                </c:pt>
                <c:pt idx="76">
                  <c:v>5.7117722197948328</c:v>
                </c:pt>
                <c:pt idx="77">
                  <c:v>5.7150791710763942</c:v>
                </c:pt>
                <c:pt idx="78">
                  <c:v>5.7181738132297522</c:v>
                </c:pt>
                <c:pt idx="79">
                  <c:v>5.7211981376278649</c:v>
                </c:pt>
                <c:pt idx="80">
                  <c:v>5.7239772467394641</c:v>
                </c:pt>
                <c:pt idx="81">
                  <c:v>5.7265484577599821</c:v>
                </c:pt>
                <c:pt idx="82">
                  <c:v>5.7289620175605656</c:v>
                </c:pt>
                <c:pt idx="83">
                  <c:v>5.731098408792108</c:v>
                </c:pt>
                <c:pt idx="84">
                  <c:v>5.7331885486724374</c:v>
                </c:pt>
                <c:pt idx="85">
                  <c:v>5.7351663024744264</c:v>
                </c:pt>
                <c:pt idx="86">
                  <c:v>5.7369987761765628</c:v>
                </c:pt>
                <c:pt idx="87">
                  <c:v>5.7386780608458645</c:v>
                </c:pt>
                <c:pt idx="88">
                  <c:v>5.7402294367467235</c:v>
                </c:pt>
                <c:pt idx="89">
                  <c:v>5.7417037831927011</c:v>
                </c:pt>
                <c:pt idx="90">
                  <c:v>5.7430916228743749</c:v>
                </c:pt>
                <c:pt idx="91">
                  <c:v>5.7443297694662681</c:v>
                </c:pt>
                <c:pt idx="92">
                  <c:v>5.7455142703480719</c:v>
                </c:pt>
                <c:pt idx="93">
                  <c:v>5.7466004522554224</c:v>
                </c:pt>
                <c:pt idx="94">
                  <c:v>5.7476115493600286</c:v>
                </c:pt>
                <c:pt idx="95">
                  <c:v>5.7485224931053374</c:v>
                </c:pt>
                <c:pt idx="96">
                  <c:v>5.7493306015995609</c:v>
                </c:pt>
                <c:pt idx="97">
                  <c:v>5.7501319239082331</c:v>
                </c:pt>
                <c:pt idx="98">
                  <c:v>5.7508687725849974</c:v>
                </c:pt>
                <c:pt idx="99">
                  <c:v>5.7515224208681861</c:v>
                </c:pt>
                <c:pt idx="100">
                  <c:v>5.7521669182065303</c:v>
                </c:pt>
                <c:pt idx="101">
                  <c:v>5.7527718793373079</c:v>
                </c:pt>
                <c:pt idx="102">
                  <c:v>5.7533441544639725</c:v>
                </c:pt>
                <c:pt idx="103">
                  <c:v>5.7538774091397649</c:v>
                </c:pt>
                <c:pt idx="104">
                  <c:v>5.7543782244454844</c:v>
                </c:pt>
                <c:pt idx="105">
                  <c:v>5.7548274834128978</c:v>
                </c:pt>
                <c:pt idx="106">
                  <c:v>5.7552417150441464</c:v>
                </c:pt>
                <c:pt idx="107">
                  <c:v>5.7556209497008606</c:v>
                </c:pt>
                <c:pt idx="108">
                  <c:v>5.7559650318934779</c:v>
                </c:pt>
                <c:pt idx="109">
                  <c:v>5.7562905650506835</c:v>
                </c:pt>
                <c:pt idx="110">
                  <c:v>5.7565897767775223</c:v>
                </c:pt>
                <c:pt idx="111">
                  <c:v>5.7568625833446276</c:v>
                </c:pt>
                <c:pt idx="112">
                  <c:v>5.7571194731854476</c:v>
                </c:pt>
                <c:pt idx="113">
                  <c:v>5.7573602358448426</c:v>
                </c:pt>
                <c:pt idx="114">
                  <c:v>5.7575829380017511</c:v>
                </c:pt>
                <c:pt idx="115">
                  <c:v>5.757782559092175</c:v>
                </c:pt>
                <c:pt idx="116">
                  <c:v>5.757966800776126</c:v>
                </c:pt>
                <c:pt idx="117">
                  <c:v>5.7581393173752202</c:v>
                </c:pt>
                <c:pt idx="118">
                  <c:v>5.7582989222009724</c:v>
                </c:pt>
                <c:pt idx="119">
                  <c:v>5.7584408392010511</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'２回目'!$U$8:$U$127</c:f>
              <c:numCache>
                <c:formatCode xml:space="preserve">0.0000_ </c:formatCode>
                <c:ptCount val="120"/>
                <c:pt idx="0">
                  <c:v>0.63449390058035138</c:v>
                </c:pt>
                <c:pt idx="1">
                  <c:v>0.86840929103295672</c:v>
                </c:pt>
                <c:pt idx="2">
                  <c:v>0.95464466236295753</c:v>
                </c:pt>
                <c:pt idx="3">
                  <c:v>0.98643597385811532</c:v>
                </c:pt>
                <c:pt idx="4">
                  <c:v>0.99815617706991278</c:v>
                </c:pt>
                <c:pt idx="5">
                  <c:v>1.0024769356839283</c:v>
                </c:pt>
                <c:pt idx="6">
                  <c:v>1.0040698464436884</c:v>
                </c:pt>
                <c:pt idx="7">
                  <c:v>1.0046570856495298</c:v>
                </c:pt>
                <c:pt idx="8">
                  <c:v>1.0048735794728194</c:v>
                </c:pt>
                <c:pt idx="9">
                  <c:v>1.0049533937399104</c:v>
                </c:pt>
                <c:pt idx="10">
                  <c:v>1.0049828180534317</c:v>
                </c:pt>
                <c:pt idx="11">
                  <c:v>1.0049936657606475</c:v>
                </c:pt>
                <c:pt idx="12">
                  <c:v>1.0049976648452914</c:v>
                </c:pt>
                <c:pt idx="13">
                  <c:v>1.0049991391363851</c:v>
                </c:pt>
                <c:pt idx="14">
                  <c:v>1.0049996826356189</c:v>
                </c:pt>
                <c:pt idx="15">
                  <c:v>1.0049998830020284</c:v>
                </c:pt>
                <c:pt idx="16">
                  <c:v>1.0049999568684036</c:v>
                </c:pt>
                <c:pt idx="17">
                  <c:v>1.00499998409939</c:v>
                </c:pt>
                <c:pt idx="18">
                  <c:v>1.0049999941381638</c:v>
                </c:pt>
                <c:pt idx="19">
                  <c:v>1.0049999978389899</c:v>
                </c:pt>
                <c:pt idx="20">
                  <c:v>1.0049999992033325</c:v>
                </c:pt>
                <c:pt idx="21">
                  <c:v>1.0049999997063057</c:v>
                </c:pt>
                <c:pt idx="22">
                  <c:v>1.0049999998917278</c:v>
                </c:pt>
                <c:pt idx="23">
                  <c:v>1.0049999999600852</c:v>
                </c:pt>
                <c:pt idx="24">
                  <c:v>1.0049999999852852</c:v>
                </c:pt>
                <c:pt idx="25">
                  <c:v>1.0049999999945753</c:v>
                </c:pt>
                <c:pt idx="26">
                  <c:v>1.0049999999980004</c:v>
                </c:pt>
                <c:pt idx="27">
                  <c:v>1.0049999999992629</c:v>
                </c:pt>
                <c:pt idx="28">
                  <c:v>1.0049999999997283</c:v>
                </c:pt>
                <c:pt idx="29">
                  <c:v>1.0049999999999</c:v>
                </c:pt>
                <c:pt idx="30">
                  <c:v>1.0049999999999633</c:v>
                </c:pt>
                <c:pt idx="31">
                  <c:v>1.0049999999999866</c:v>
                </c:pt>
                <c:pt idx="32">
                  <c:v>1.004999999999995</c:v>
                </c:pt>
                <c:pt idx="33">
                  <c:v>1.0049999999999981</c:v>
                </c:pt>
                <c:pt idx="34">
                  <c:v>1.0049999999999994</c:v>
                </c:pt>
                <c:pt idx="35">
                  <c:v>1.0049999999999999</c:v>
                </c:pt>
                <c:pt idx="36">
                  <c:v>1.0049999999999999</c:v>
                </c:pt>
                <c:pt idx="37">
                  <c:v>1.0050000000000001</c:v>
                </c:pt>
                <c:pt idx="38">
                  <c:v>1.0050000000000001</c:v>
                </c:pt>
                <c:pt idx="39">
                  <c:v>1.0050000000000001</c:v>
                </c:pt>
                <c:pt idx="40">
                  <c:v>1.0050000000000001</c:v>
                </c:pt>
                <c:pt idx="41">
                  <c:v>1.0050000000000001</c:v>
                </c:pt>
                <c:pt idx="42">
                  <c:v>1.0050000000000001</c:v>
                </c:pt>
                <c:pt idx="43">
                  <c:v>1.0050000000000001</c:v>
                </c:pt>
                <c:pt idx="44">
                  <c:v>1.0050000000000001</c:v>
                </c:pt>
                <c:pt idx="45">
                  <c:v>1.0050000000000001</c:v>
                </c:pt>
                <c:pt idx="46">
                  <c:v>1.0050000000000001</c:v>
                </c:pt>
                <c:pt idx="47">
                  <c:v>1.0050000000000001</c:v>
                </c:pt>
                <c:pt idx="48">
                  <c:v>1.0050000000000001</c:v>
                </c:pt>
                <c:pt idx="49">
                  <c:v>1.0050000000000001</c:v>
                </c:pt>
                <c:pt idx="50">
                  <c:v>1.0050000000000001</c:v>
                </c:pt>
                <c:pt idx="51">
                  <c:v>1.0050000000000001</c:v>
                </c:pt>
                <c:pt idx="52">
                  <c:v>1.0050000000000001</c:v>
                </c:pt>
                <c:pt idx="53">
                  <c:v>1.0050000000000001</c:v>
                </c:pt>
                <c:pt idx="54">
                  <c:v>1.0050000000000001</c:v>
                </c:pt>
                <c:pt idx="55">
                  <c:v>1.0050000000000001</c:v>
                </c:pt>
                <c:pt idx="56">
                  <c:v>1.0050000000000001</c:v>
                </c:pt>
                <c:pt idx="57">
                  <c:v>1.0050000000000001</c:v>
                </c:pt>
                <c:pt idx="58">
                  <c:v>1.0050000000000001</c:v>
                </c:pt>
                <c:pt idx="59">
                  <c:v>1.0050000000000001</c:v>
                </c:pt>
                <c:pt idx="60">
                  <c:v>1.0050000000000001</c:v>
                </c:pt>
                <c:pt idx="61">
                  <c:v>1.0050000000000001</c:v>
                </c:pt>
                <c:pt idx="62">
                  <c:v>1.0050000000000001</c:v>
                </c:pt>
                <c:pt idx="63">
                  <c:v>1.0050000000000001</c:v>
                </c:pt>
                <c:pt idx="64">
                  <c:v>1.0050000000000001</c:v>
                </c:pt>
                <c:pt idx="65">
                  <c:v>1.0050000000000001</c:v>
                </c:pt>
                <c:pt idx="66">
                  <c:v>1.0050000000000001</c:v>
                </c:pt>
                <c:pt idx="67">
                  <c:v>1.0050000000000001</c:v>
                </c:pt>
                <c:pt idx="68">
                  <c:v>1.0050000000000001</c:v>
                </c:pt>
                <c:pt idx="69">
                  <c:v>1.0050000000000001</c:v>
                </c:pt>
                <c:pt idx="70">
                  <c:v>1.0050000000000001</c:v>
                </c:pt>
                <c:pt idx="71">
                  <c:v>1.0050000000000001</c:v>
                </c:pt>
                <c:pt idx="72">
                  <c:v>1.0050000000000001</c:v>
                </c:pt>
                <c:pt idx="73">
                  <c:v>1.0050000000000001</c:v>
                </c:pt>
                <c:pt idx="74">
                  <c:v>1.0050000000000001</c:v>
                </c:pt>
                <c:pt idx="75">
                  <c:v>1.0050000000000001</c:v>
                </c:pt>
                <c:pt idx="76">
                  <c:v>1.0050000000000001</c:v>
                </c:pt>
                <c:pt idx="77">
                  <c:v>1.0050000000000001</c:v>
                </c:pt>
                <c:pt idx="78">
                  <c:v>1.0050000000000001</c:v>
                </c:pt>
                <c:pt idx="79">
                  <c:v>1.0050000000000001</c:v>
                </c:pt>
                <c:pt idx="80">
                  <c:v>1.0050000000000001</c:v>
                </c:pt>
                <c:pt idx="81">
                  <c:v>1.0050000000000001</c:v>
                </c:pt>
                <c:pt idx="82">
                  <c:v>1.0050000000000001</c:v>
                </c:pt>
                <c:pt idx="83">
                  <c:v>1.0050000000000001</c:v>
                </c:pt>
                <c:pt idx="84">
                  <c:v>1.0050000000000001</c:v>
                </c:pt>
                <c:pt idx="85">
                  <c:v>1.0050000000000001</c:v>
                </c:pt>
                <c:pt idx="86">
                  <c:v>1.0050000000000001</c:v>
                </c:pt>
                <c:pt idx="87">
                  <c:v>1.0050000000000001</c:v>
                </c:pt>
                <c:pt idx="88">
                  <c:v>1.0050000000000001</c:v>
                </c:pt>
                <c:pt idx="89">
                  <c:v>1.0050000000000001</c:v>
                </c:pt>
                <c:pt idx="90">
                  <c:v>1.0050000000000001</c:v>
                </c:pt>
                <c:pt idx="91">
                  <c:v>1.0050000000000001</c:v>
                </c:pt>
                <c:pt idx="92">
                  <c:v>1.0050000000000001</c:v>
                </c:pt>
                <c:pt idx="93">
                  <c:v>1.0050000000000001</c:v>
                </c:pt>
                <c:pt idx="94">
                  <c:v>1.0050000000000001</c:v>
                </c:pt>
                <c:pt idx="95">
                  <c:v>1.0050000000000001</c:v>
                </c:pt>
                <c:pt idx="96">
                  <c:v>1.0050000000000001</c:v>
                </c:pt>
                <c:pt idx="97">
                  <c:v>1.0050000000000001</c:v>
                </c:pt>
                <c:pt idx="98">
                  <c:v>1.0050000000000001</c:v>
                </c:pt>
                <c:pt idx="99">
                  <c:v>1.0050000000000001</c:v>
                </c:pt>
                <c:pt idx="100">
                  <c:v>1.0050000000000001</c:v>
                </c:pt>
                <c:pt idx="101">
                  <c:v>1.0050000000000001</c:v>
                </c:pt>
                <c:pt idx="102">
                  <c:v>1.0050000000000001</c:v>
                </c:pt>
                <c:pt idx="103">
                  <c:v>1.0050000000000001</c:v>
                </c:pt>
                <c:pt idx="104">
                  <c:v>1.0050000000000001</c:v>
                </c:pt>
                <c:pt idx="105">
                  <c:v>1.0050000000000001</c:v>
                </c:pt>
                <c:pt idx="106">
                  <c:v>1.0050000000000001</c:v>
                </c:pt>
                <c:pt idx="107">
                  <c:v>1.0050000000000001</c:v>
                </c:pt>
                <c:pt idx="108">
                  <c:v>1.0050000000000001</c:v>
                </c:pt>
                <c:pt idx="109">
                  <c:v>1.0050000000000001</c:v>
                </c:pt>
                <c:pt idx="110">
                  <c:v>1.0050000000000001</c:v>
                </c:pt>
                <c:pt idx="111">
                  <c:v>1.0050000000000001</c:v>
                </c:pt>
                <c:pt idx="112">
                  <c:v>1.0050000000000001</c:v>
                </c:pt>
                <c:pt idx="113">
                  <c:v>1.0050000000000001</c:v>
                </c:pt>
                <c:pt idx="114">
                  <c:v>1.0050000000000001</c:v>
                </c:pt>
                <c:pt idx="115">
                  <c:v>1.0050000000000001</c:v>
                </c:pt>
                <c:pt idx="116">
                  <c:v>1.0050000000000001</c:v>
                </c:pt>
                <c:pt idx="117">
                  <c:v>1.0050000000000001</c:v>
                </c:pt>
                <c:pt idx="118">
                  <c:v>1.0050000000000001</c:v>
                </c:pt>
                <c:pt idx="119">
                  <c:v>1.0050000000000001</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1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年間の窒素肥効発現（累積量）の推移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7777770921268071"/>
          <c:y val="0.9136935928694192"/>
        </c:manualLayout>
      </c:layout>
      <c:overlay val="0"/>
      <c:spPr>
        <a:noFill/>
        <a:ln>
          <a:noFill/>
        </a:ln>
        <a:effectLst/>
      </c:spPr>
    </c:title>
    <c:autoTitleDeleted val="0"/>
    <c:plotArea>
      <c:layout>
        <c:manualLayout>
          <c:layoutTarget val="inner"/>
          <c:xMode val="edge"/>
          <c:yMode val="edge"/>
          <c:x val="0.15166666666666667"/>
          <c:y val="3.3317012403906367e-002"/>
          <c:w val="0.83166666666666667"/>
          <c:h val="0.74587080485497692"/>
        </c:manualLayout>
      </c:layout>
      <c:barChart>
        <c:barDir val="col"/>
        <c:grouping val="stacked"/>
        <c:varyColors val="0"/>
        <c:ser>
          <c:idx val="0"/>
          <c:order val="0"/>
          <c:tx>
            <c:strRef>
              <c:f>年間!$D$3</c:f>
              <c:strCache>
                <c:ptCount val="1"/>
                <c:pt idx="0">
                  <c:v>１回目
（春肥）</c:v>
                </c:pt>
              </c:strCache>
            </c:strRef>
          </c:tx>
          <c:spPr>
            <a:solidFill>
              <a:schemeClr val="accent1"/>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年間!$D$4:$D$370</c:f>
              <c:numCache>
                <c:formatCode xml:space="preserve">0.0000_ </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9.7710071555599409e-002</c:v>
                </c:pt>
                <c:pt idx="32">
                  <c:v>0.19218763064655467</c:v>
                </c:pt>
                <c:pt idx="33">
                  <c:v>0.2816139824055674</c:v>
                </c:pt>
                <c:pt idx="34">
                  <c:v>0.36935065394093769</c:v>
                </c:pt>
                <c:pt idx="35">
                  <c:v>0.45197974940175656</c:v>
                </c:pt>
                <c:pt idx="36">
                  <c:v>0.53344952756310737</c:v>
                </c:pt>
                <c:pt idx="37">
                  <c:v>0.61743743731079936</c:v>
                </c:pt>
                <c:pt idx="38">
                  <c:v>0.70226076350271971</c:v>
                </c:pt>
                <c:pt idx="39">
                  <c:v>0.7817674648651991</c:v>
                </c:pt>
                <c:pt idx="40">
                  <c:v>0.85946674539016699</c:v>
                </c:pt>
                <c:pt idx="41">
                  <c:v>0.94185028783674707</c:v>
                </c:pt>
                <c:pt idx="42">
                  <c:v>1.0285315842281713</c:v>
                </c:pt>
                <c:pt idx="43">
                  <c:v>1.1185906824622542</c:v>
                </c:pt>
                <c:pt idx="44">
                  <c:v>1.2034286840018458</c:v>
                </c:pt>
                <c:pt idx="45">
                  <c:v>1.2864896843903151</c:v>
                </c:pt>
                <c:pt idx="46">
                  <c:v>1.3627187883279781</c:v>
                </c:pt>
                <c:pt idx="47">
                  <c:v>1.4306823195717151</c:v>
                </c:pt>
                <c:pt idx="48">
                  <c:v>1.4990659253963181</c:v>
                </c:pt>
                <c:pt idx="49">
                  <c:v>1.5743228826351865</c:v>
                </c:pt>
                <c:pt idx="50">
                  <c:v>1.6516796208259539</c:v>
                </c:pt>
                <c:pt idx="51">
                  <c:v>1.7229822802658246</c:v>
                </c:pt>
                <c:pt idx="52">
                  <c:v>1.7936879527548981</c:v>
                </c:pt>
                <c:pt idx="53">
                  <c:v>1.8584227420971386</c:v>
                </c:pt>
                <c:pt idx="54">
                  <c:v>1.9197882481590072</c:v>
                </c:pt>
                <c:pt idx="55">
                  <c:v>1.9819457878113695</c:v>
                </c:pt>
                <c:pt idx="56">
                  <c:v>2.0429269938543038</c:v>
                </c:pt>
                <c:pt idx="57">
                  <c:v>2.1033329040300339</c:v>
                </c:pt>
                <c:pt idx="58">
                  <c:v>2.1643460824164795</c:v>
                </c:pt>
                <c:pt idx="59">
                  <c:v>2.2309692265433712</c:v>
                </c:pt>
                <c:pt idx="60">
                  <c:v>2.2970630263681855</c:v>
                </c:pt>
                <c:pt idx="61">
                  <c:v>2.3540425888564269</c:v>
                </c:pt>
                <c:pt idx="62">
                  <c:v>2.4118706743084193</c:v>
                </c:pt>
                <c:pt idx="63">
                  <c:v>2.46947676164103</c:v>
                </c:pt>
                <c:pt idx="64">
                  <c:v>2.5263749509054603</c:v>
                </c:pt>
                <c:pt idx="65">
                  <c:v>2.5832148908203325</c:v>
                </c:pt>
                <c:pt idx="66">
                  <c:v>2.6385844127996765</c:v>
                </c:pt>
                <c:pt idx="67">
                  <c:v>2.6978317152909463</c:v>
                </c:pt>
                <c:pt idx="68">
                  <c:v>2.756869057430801</c:v>
                </c:pt>
                <c:pt idx="69">
                  <c:v>2.8134297457242541</c:v>
                </c:pt>
                <c:pt idx="70">
                  <c:v>2.8694770785554473</c:v>
                </c:pt>
                <c:pt idx="71">
                  <c:v>2.9243238243717706</c:v>
                </c:pt>
                <c:pt idx="72">
                  <c:v>2.9763665975714821</c:v>
                </c:pt>
                <c:pt idx="73">
                  <c:v>3.0280073251270645</c:v>
                </c:pt>
                <c:pt idx="74">
                  <c:v>3.0807938470245184</c:v>
                </c:pt>
                <c:pt idx="75">
                  <c:v>3.1333324189508045</c:v>
                </c:pt>
                <c:pt idx="76">
                  <c:v>3.1832738621732375</c:v>
                </c:pt>
                <c:pt idx="77">
                  <c:v>3.2321616753229039</c:v>
                </c:pt>
                <c:pt idx="78">
                  <c:v>3.2782167213627287</c:v>
                </c:pt>
                <c:pt idx="79">
                  <c:v>3.3251694954899</c:v>
                </c:pt>
                <c:pt idx="80">
                  <c:v>3.3684185793654802</c:v>
                </c:pt>
                <c:pt idx="81">
                  <c:v>3.41024419100922</c:v>
                </c:pt>
                <c:pt idx="82">
                  <c:v>3.4540902767616131</c:v>
                </c:pt>
                <c:pt idx="83">
                  <c:v>3.4961919196786675</c:v>
                </c:pt>
                <c:pt idx="84">
                  <c:v>3.5405339680023236</c:v>
                </c:pt>
                <c:pt idx="85">
                  <c:v>3.5843276511455344</c:v>
                </c:pt>
                <c:pt idx="86">
                  <c:v>3.6283629640966053</c:v>
                </c:pt>
                <c:pt idx="87">
                  <c:v>3.6688079641758065</c:v>
                </c:pt>
                <c:pt idx="88">
                  <c:v>3.7101146513615548</c:v>
                </c:pt>
                <c:pt idx="89">
                  <c:v>3.7518466590619153</c:v>
                </c:pt>
                <c:pt idx="90">
                  <c:v>3.792074282538751</c:v>
                </c:pt>
                <c:pt idx="91">
                  <c:v>3.830583268083176</c:v>
                </c:pt>
                <c:pt idx="92">
                  <c:v>3.8667427387738189</c:v>
                </c:pt>
                <c:pt idx="93">
                  <c:v>3.9032667244653134</c:v>
                </c:pt>
                <c:pt idx="94">
                  <c:v>3.9397043060659338</c:v>
                </c:pt>
                <c:pt idx="95">
                  <c:v>3.9737814744535931</c:v>
                </c:pt>
                <c:pt idx="96">
                  <c:v>4.0082635829293212</c:v>
                </c:pt>
                <c:pt idx="97">
                  <c:v>4.0425135812049895</c:v>
                </c:pt>
                <c:pt idx="98">
                  <c:v>4.0751297144361978</c:v>
                </c:pt>
                <c:pt idx="99">
                  <c:v>4.1074346369570414</c:v>
                </c:pt>
                <c:pt idx="100">
                  <c:v>4.1392923771867123</c:v>
                </c:pt>
                <c:pt idx="101">
                  <c:v>4.1708115492196489</c:v>
                </c:pt>
                <c:pt idx="102">
                  <c:v>4.2011925242246546</c:v>
                </c:pt>
                <c:pt idx="103">
                  <c:v>4.2323016567795975</c:v>
                </c:pt>
                <c:pt idx="104">
                  <c:v>4.2597120859145896</c:v>
                </c:pt>
                <c:pt idx="105">
                  <c:v>4.2872874794669018</c:v>
                </c:pt>
                <c:pt idx="106">
                  <c:v>4.313045711998873</c:v>
                </c:pt>
                <c:pt idx="107">
                  <c:v>4.3385363669161263</c:v>
                </c:pt>
                <c:pt idx="108">
                  <c:v>4.3658845582806638</c:v>
                </c:pt>
                <c:pt idx="109">
                  <c:v>4.3926249050670467</c:v>
                </c:pt>
                <c:pt idx="110">
                  <c:v>4.4193723956149604</c:v>
                </c:pt>
                <c:pt idx="111">
                  <c:v>4.4447716888814019</c:v>
                </c:pt>
                <c:pt idx="112">
                  <c:v>4.4689835456535532</c:v>
                </c:pt>
                <c:pt idx="113">
                  <c:v>4.4920351319648519</c:v>
                </c:pt>
                <c:pt idx="114">
                  <c:v>4.5149992814638003</c:v>
                </c:pt>
                <c:pt idx="115">
                  <c:v>4.5385402758034878</c:v>
                </c:pt>
                <c:pt idx="116">
                  <c:v>4.561700947814189</c:v>
                </c:pt>
                <c:pt idx="117">
                  <c:v>4.5839411388945379</c:v>
                </c:pt>
                <c:pt idx="118">
                  <c:v>4.605664341214478</c:v>
                </c:pt>
                <c:pt idx="119">
                  <c:v>4.6270038145346559</c:v>
                </c:pt>
                <c:pt idx="120">
                  <c:v>4.6476575861895713</c:v>
                </c:pt>
                <c:pt idx="121">
                  <c:v>4.6672514211501737</c:v>
                </c:pt>
                <c:pt idx="122">
                  <c:v>4.6861387734145081</c:v>
                </c:pt>
                <c:pt idx="123">
                  <c:v>4.7052566306682397</c:v>
                </c:pt>
                <c:pt idx="124">
                  <c:v>4.7248890590687322</c:v>
                </c:pt>
                <c:pt idx="125">
                  <c:v>4.7441723434212406</c:v>
                </c:pt>
                <c:pt idx="126">
                  <c:v>4.7625756929145009</c:v>
                </c:pt>
                <c:pt idx="127">
                  <c:v>4.7802406373013184</c:v>
                </c:pt>
                <c:pt idx="128">
                  <c:v>4.7970637822672382</c:v>
                </c:pt>
                <c:pt idx="129">
                  <c:v>4.8132166709540618</c:v>
                </c:pt>
                <c:pt idx="130">
                  <c:v>4.8296448565682475</c:v>
                </c:pt>
                <c:pt idx="131">
                  <c:v>4.8454217719098587</c:v>
                </c:pt>
                <c:pt idx="132">
                  <c:v>4.8608607071634502</c:v>
                </c:pt>
                <c:pt idx="133">
                  <c:v>4.8760292747506258</c:v>
                </c:pt>
                <c:pt idx="134">
                  <c:v>4.8906448020713658</c:v>
                </c:pt>
                <c:pt idx="135">
                  <c:v>4.90445530520996</c:v>
                </c:pt>
                <c:pt idx="136">
                  <c:v>4.9187650432002741</c:v>
                </c:pt>
                <c:pt idx="137">
                  <c:v>4.9330704449211051</c:v>
                </c:pt>
                <c:pt idx="138">
                  <c:v>4.9466039611862991</c:v>
                </c:pt>
                <c:pt idx="139">
                  <c:v>4.9596959395771654</c:v>
                </c:pt>
                <c:pt idx="140">
                  <c:v>4.9720798968540958</c:v>
                </c:pt>
                <c:pt idx="141">
                  <c:v>4.9845454478179567</c:v>
                </c:pt>
                <c:pt idx="142">
                  <c:v>4.9963265720908261</c:v>
                </c:pt>
                <c:pt idx="143">
                  <c:v>5.0078878282909205</c:v>
                </c:pt>
                <c:pt idx="144">
                  <c:v>5.019439866537577</c:v>
                </c:pt>
                <c:pt idx="145">
                  <c:v>5.0305147016019234</c:v>
                </c:pt>
                <c:pt idx="146">
                  <c:v>5.0413403283439306</c:v>
                </c:pt>
                <c:pt idx="147">
                  <c:v>5.0519978909611405</c:v>
                </c:pt>
                <c:pt idx="148">
                  <c:v>5.0626566378540527</c:v>
                </c:pt>
                <c:pt idx="149">
                  <c:v>5.0728647337808548</c:v>
                </c:pt>
                <c:pt idx="150">
                  <c:v>5.0822168262606668</c:v>
                </c:pt>
                <c:pt idx="151">
                  <c:v>5.0913291316181928</c:v>
                </c:pt>
                <c:pt idx="152">
                  <c:v>5.1006383236161827</c:v>
                </c:pt>
                <c:pt idx="153">
                  <c:v>5.109553354530366</c:v>
                </c:pt>
                <c:pt idx="154">
                  <c:v>5.1181501607368176</c:v>
                </c:pt>
                <c:pt idx="155">
                  <c:v>5.1265700958205338</c:v>
                </c:pt>
                <c:pt idx="156">
                  <c:v>5.1343104567300992</c:v>
                </c:pt>
                <c:pt idx="157">
                  <c:v>5.1422271745734962</c:v>
                </c:pt>
                <c:pt idx="158">
                  <c:v>5.150053424110185</c:v>
                </c:pt>
                <c:pt idx="159">
                  <c:v>5.1576227047623435</c:v>
                </c:pt>
                <c:pt idx="160">
                  <c:v>5.1648564304039297</c:v>
                </c:pt>
                <c:pt idx="161">
                  <c:v>5.1718266345994959</c:v>
                </c:pt>
                <c:pt idx="162">
                  <c:v>5.1787515453230819</c:v>
                </c:pt>
                <c:pt idx="163">
                  <c:v>5.185568598954319</c:v>
                </c:pt>
                <c:pt idx="164">
                  <c:v>5.1919045872900913</c:v>
                </c:pt>
                <c:pt idx="165">
                  <c:v>5.1982467402952084</c:v>
                </c:pt>
                <c:pt idx="166">
                  <c:v>5.2043188535090357</c:v>
                </c:pt>
                <c:pt idx="167">
                  <c:v>5.2102256490406464</c:v>
                </c:pt>
                <c:pt idx="168">
                  <c:v>5.2157726365256867</c:v>
                </c:pt>
                <c:pt idx="169">
                  <c:v>5.2208875693860479</c:v>
                </c:pt>
                <c:pt idx="170">
                  <c:v>5.2262015261839334</c:v>
                </c:pt>
                <c:pt idx="171">
                  <c:v>5.2313025287148562</c:v>
                </c:pt>
                <c:pt idx="172">
                  <c:v>5.2360095007463467</c:v>
                </c:pt>
                <c:pt idx="173">
                  <c:v>5.2408732371873992</c:v>
                </c:pt>
                <c:pt idx="174">
                  <c:v>5.2456505716077917</c:v>
                </c:pt>
                <c:pt idx="175">
                  <c:v>5.2503865441873989</c:v>
                </c:pt>
                <c:pt idx="176">
                  <c:v>5.2550110851470393</c:v>
                </c:pt>
                <c:pt idx="177">
                  <c:v>5.2595683263835875</c:v>
                </c:pt>
                <c:pt idx="178">
                  <c:v>5.2638456539131049</c:v>
                </c:pt>
                <c:pt idx="179">
                  <c:v>5.2679765824812801</c:v>
                </c:pt>
                <c:pt idx="180">
                  <c:v>5.2719358513729588</c:v>
                </c:pt>
                <c:pt idx="181">
                  <c:v>5.2756925617517414</c:v>
                </c:pt>
                <c:pt idx="182">
                  <c:v>5.2794203008176446</c:v>
                </c:pt>
                <c:pt idx="183">
                  <c:v>5.283009824155811</c:v>
                </c:pt>
                <c:pt idx="184">
                  <c:v>5.2864359351067307</c:v>
                </c:pt>
                <c:pt idx="185">
                  <c:v>5.2898213635227211</c:v>
                </c:pt>
                <c:pt idx="186">
                  <c:v>5.2931535679217534</c:v>
                </c:pt>
                <c:pt idx="187">
                  <c:v>5.2963905031604872</c:v>
                </c:pt>
                <c:pt idx="188">
                  <c:v>5.2994308187265462</c:v>
                </c:pt>
                <c:pt idx="189">
                  <c:v>5.3023751346163248</c:v>
                </c:pt>
                <c:pt idx="190">
                  <c:v>5.3052724439428891</c:v>
                </c:pt>
                <c:pt idx="191">
                  <c:v>5.308089703198454</c:v>
                </c:pt>
                <c:pt idx="192">
                  <c:v>5.3107151207204897</c:v>
                </c:pt>
                <c:pt idx="193">
                  <c:v>5.3131246029183519</c:v>
                </c:pt>
                <c:pt idx="194">
                  <c:v>5.3154778022681155</c:v>
                </c:pt>
                <c:pt idx="195">
                  <c:v>5.3177543060717225</c:v>
                </c:pt>
                <c:pt idx="196">
                  <c:v>5.3199937093780978</c:v>
                </c:pt>
                <c:pt idx="197">
                  <c:v>5.322122925531156</c:v>
                </c:pt>
                <c:pt idx="198">
                  <c:v>5.3242601629785131</c:v>
                </c:pt>
                <c:pt idx="199">
                  <c:v>5.3263228007028545</c:v>
                </c:pt>
                <c:pt idx="200">
                  <c:v>5.3283249633657448</c:v>
                </c:pt>
                <c:pt idx="201">
                  <c:v>5.3302536333479962</c:v>
                </c:pt>
                <c:pt idx="202">
                  <c:v>5.3321112062453215</c:v>
                </c:pt>
                <c:pt idx="203">
                  <c:v>5.3339063839635079</c:v>
                </c:pt>
                <c:pt idx="204">
                  <c:v>5.3356100581292782</c:v>
                </c:pt>
                <c:pt idx="205">
                  <c:v>5.3372724599348969</c:v>
                </c:pt>
                <c:pt idx="206">
                  <c:v>5.3388393454278233</c:v>
                </c:pt>
                <c:pt idx="207">
                  <c:v>5.3403529432220651</c:v>
                </c:pt>
                <c:pt idx="208">
                  <c:v>5.3418338144413537</c:v>
                </c:pt>
                <c:pt idx="209">
                  <c:v>5.3432349694768657</c:v>
                </c:pt>
                <c:pt idx="210">
                  <c:v>5.3445763735173788</c:v>
                </c:pt>
                <c:pt idx="211">
                  <c:v>5.3458830779681099</c:v>
                </c:pt>
                <c:pt idx="212">
                  <c:v>5.3471467489375897</c:v>
                </c:pt>
                <c:pt idx="213">
                  <c:v>5.3483461607424365</c:v>
                </c:pt>
                <c:pt idx="214">
                  <c:v>5.3495061026329012</c:v>
                </c:pt>
                <c:pt idx="215">
                  <c:v>5.3506129149909247</c:v>
                </c:pt>
                <c:pt idx="216">
                  <c:v>5.3516672598040396</c:v>
                </c:pt>
                <c:pt idx="217">
                  <c:v>5.3526620755419581</c:v>
                </c:pt>
                <c:pt idx="218">
                  <c:v>5.3536226128859061</c:v>
                </c:pt>
                <c:pt idx="219">
                  <c:v>5.3545626603945982</c:v>
                </c:pt>
                <c:pt idx="220">
                  <c:v>5.355455736872254</c:v>
                </c:pt>
                <c:pt idx="221">
                  <c:v>5.3563255609522038</c:v>
                </c:pt>
                <c:pt idx="222">
                  <c:v>5.3571546449225727</c:v>
                </c:pt>
                <c:pt idx="223">
                  <c:v>5.3579402515071006</c:v>
                </c:pt>
                <c:pt idx="224">
                  <c:v>5.3586944604554878</c:v>
                </c:pt>
                <c:pt idx="225">
                  <c:v>5.3594202210816437</c:v>
                </c:pt>
                <c:pt idx="226">
                  <c:v>5.3601226825841559</c:v>
                </c:pt>
                <c:pt idx="227">
                  <c:v>5.3607844795163473</c:v>
                </c:pt>
                <c:pt idx="228">
                  <c:v>5.3614225252575434</c:v>
                </c:pt>
                <c:pt idx="229">
                  <c:v>5.3620397339120984</c:v>
                </c:pt>
                <c:pt idx="230">
                  <c:v>5.3626182911630815</c:v>
                </c:pt>
                <c:pt idx="231">
                  <c:v>5.3631913172302568</c:v>
                </c:pt>
                <c:pt idx="232">
                  <c:v>5.3637319110952637</c:v>
                </c:pt>
                <c:pt idx="233">
                  <c:v>5.3642527249814798</c:v>
                </c:pt>
                <c:pt idx="234">
                  <c:v>5.3647305042231999</c:v>
                </c:pt>
                <c:pt idx="235">
                  <c:v>5.3651963165345053</c:v>
                </c:pt>
                <c:pt idx="236">
                  <c:v>5.3656448211229595</c:v>
                </c:pt>
                <c:pt idx="237">
                  <c:v>5.3660810675974968</c:v>
                </c:pt>
                <c:pt idx="238">
                  <c:v>5.3665001675671045</c:v>
                </c:pt>
                <c:pt idx="239">
                  <c:v>5.3668869426821804</c:v>
                </c:pt>
                <c:pt idx="240">
                  <c:v>5.3672543136494557</c:v>
                </c:pt>
                <c:pt idx="241">
                  <c:v>5.3676149803332285</c:v>
                </c:pt>
                <c:pt idx="242">
                  <c:v>5.3679657260071041</c:v>
                </c:pt>
                <c:pt idx="243">
                  <c:v>5.3682937530954185</c:v>
                </c:pt>
                <c:pt idx="244">
                  <c:v>5.3686054732946715</c:v>
                </c:pt>
                <c:pt idx="245">
                  <c:v>5.3689027442522494</c:v>
                </c:pt>
                <c:pt idx="246">
                  <c:v>5.3691846105444085</c:v>
                </c:pt>
                <c:pt idx="247">
                  <c:v>5.3694587668545415</c:v>
                </c:pt>
                <c:pt idx="248">
                  <c:v>5.3697133558735208</c:v>
                </c:pt>
                <c:pt idx="249">
                  <c:v>5.3699575957064241</c:v>
                </c:pt>
                <c:pt idx="250">
                  <c:v>5.3701912822278262</c:v>
                </c:pt>
                <c:pt idx="251">
                  <c:v>5.3704205891676136</c:v>
                </c:pt>
                <c:pt idx="252">
                  <c:v>5.3706429668257307</c:v>
                </c:pt>
                <c:pt idx="253">
                  <c:v>5.3708585249389893</c:v>
                </c:pt>
                <c:pt idx="254">
                  <c:v>5.3710635590255533</c:v>
                </c:pt>
                <c:pt idx="255">
                  <c:v>5.3712630890201636</c:v>
                </c:pt>
                <c:pt idx="256">
                  <c:v>5.3714512088231325</c:v>
                </c:pt>
                <c:pt idx="257">
                  <c:v>5.3716285104400852</c:v>
                </c:pt>
                <c:pt idx="258">
                  <c:v>5.3718010340943358</c:v>
                </c:pt>
                <c:pt idx="259">
                  <c:v>5.3719670105492883</c:v>
                </c:pt>
                <c:pt idx="260">
                  <c:v>5.3721313062618457</c:v>
                </c:pt>
                <c:pt idx="261">
                  <c:v>5.3722885399412075</c:v>
                </c:pt>
                <c:pt idx="262">
                  <c:v>5.3724329683054775</c:v>
                </c:pt>
                <c:pt idx="263">
                  <c:v>5.372568454301585</c:v>
                </c:pt>
                <c:pt idx="264">
                  <c:v>5.3726977075709641</c:v>
                </c:pt>
                <c:pt idx="265">
                  <c:v>5.3728225528818392</c:v>
                </c:pt>
                <c:pt idx="266">
                  <c:v>5.3729427803348457</c:v>
                </c:pt>
                <c:pt idx="267">
                  <c:v>5.3730553457629302</c:v>
                </c:pt>
                <c:pt idx="268">
                  <c:v>5.3731585332003444</c:v>
                </c:pt>
                <c:pt idx="269">
                  <c:v>5.3732627122785974</c:v>
                </c:pt>
                <c:pt idx="270">
                  <c:v>5.3733635243352991</c:v>
                </c:pt>
                <c:pt idx="271">
                  <c:v>5.373457783367904</c:v>
                </c:pt>
                <c:pt idx="272">
                  <c:v>5.3735490907934027</c:v>
                </c:pt>
                <c:pt idx="273">
                  <c:v>5.3736369257536989</c:v>
                </c:pt>
                <c:pt idx="274">
                  <c:v>5.3737227057317813</c:v>
                </c:pt>
                <c:pt idx="275">
                  <c:v>5.3738047614867499</c:v>
                </c:pt>
                <c:pt idx="276">
                  <c:v>5.3738825569145989</c:v>
                </c:pt>
                <c:pt idx="277">
                  <c:v>5.3739568525243744</c:v>
                </c:pt>
                <c:pt idx="278">
                  <c:v>5.3740232137429818</c:v>
                </c:pt>
                <c:pt idx="279">
                  <c:v>5.3740859668488321</c:v>
                </c:pt>
                <c:pt idx="280">
                  <c:v>5.3741464672418973</c:v>
                </c:pt>
                <c:pt idx="281">
                  <c:v>5.3742054086606013</c:v>
                </c:pt>
                <c:pt idx="282">
                  <c:v>5.3742631110513166</c:v>
                </c:pt>
                <c:pt idx="283">
                  <c:v>5.3743209433507717</c:v>
                </c:pt>
                <c:pt idx="284">
                  <c:v>5.3743768050116936</c:v>
                </c:pt>
                <c:pt idx="285">
                  <c:v>5.3744286874923635</c:v>
                </c:pt>
                <c:pt idx="286">
                  <c:v>5.3744798532387996</c:v>
                </c:pt>
                <c:pt idx="287">
                  <c:v>5.3745295186990871</c:v>
                </c:pt>
                <c:pt idx="288">
                  <c:v>5.3745768808291592</c:v>
                </c:pt>
                <c:pt idx="289">
                  <c:v>5.374620428084496</c:v>
                </c:pt>
                <c:pt idx="290">
                  <c:v>5.3746615508640039</c:v>
                </c:pt>
                <c:pt idx="291">
                  <c:v>5.3746999126592847</c:v>
                </c:pt>
                <c:pt idx="292">
                  <c:v>5.3747383121957322</c:v>
                </c:pt>
                <c:pt idx="293">
                  <c:v>5.3747724060548254</c:v>
                </c:pt>
                <c:pt idx="294">
                  <c:v>5.3748060509258897</c:v>
                </c:pt>
                <c:pt idx="295">
                  <c:v>5.3748404710064221</c:v>
                </c:pt>
                <c:pt idx="296">
                  <c:v>5.3748732034018509</c:v>
                </c:pt>
                <c:pt idx="297">
                  <c:v>5.37490350527729</c:v>
                </c:pt>
                <c:pt idx="298">
                  <c:v>5.3749343711754172</c:v>
                </c:pt>
                <c:pt idx="299">
                  <c:v>5.3749645726960331</c:v>
                </c:pt>
                <c:pt idx="300">
                  <c:v>5.374993721607523</c:v>
                </c:pt>
                <c:pt idx="301">
                  <c:v>5.3750219686594987</c:v>
                </c:pt>
                <c:pt idx="302">
                  <c:v>5.3750485173979436</c:v>
                </c:pt>
                <c:pt idx="303">
                  <c:v>5.3750743989622887</c:v>
                </c:pt>
                <c:pt idx="304">
                  <c:v>5.37510015790106</c:v>
                </c:pt>
                <c:pt idx="305">
                  <c:v>5.3751264249786077</c:v>
                </c:pt>
                <c:pt idx="306">
                  <c:v>5.3751519019165723</c:v>
                </c:pt>
                <c:pt idx="307">
                  <c:v>5.3751751368466847</c:v>
                </c:pt>
                <c:pt idx="308">
                  <c:v>5.3751974894760659</c:v>
                </c:pt>
                <c:pt idx="309">
                  <c:v>5.3752193468708498</c:v>
                </c:pt>
                <c:pt idx="310">
                  <c:v>5.3752409497318592</c:v>
                </c:pt>
                <c:pt idx="311">
                  <c:v>5.3752616462455087</c:v>
                </c:pt>
                <c:pt idx="312">
                  <c:v>5.375280554726328</c:v>
                </c:pt>
                <c:pt idx="313">
                  <c:v>5.3752978256779027</c:v>
                </c:pt>
                <c:pt idx="314">
                  <c:v>5.3753150485550343</c:v>
                </c:pt>
                <c:pt idx="315">
                  <c:v>5.37533214978306</c:v>
                </c:pt>
                <c:pt idx="316">
                  <c:v>5.3753486812898128</c:v>
                </c:pt>
                <c:pt idx="317">
                  <c:v>5.3753644522617341</c:v>
                </c:pt>
                <c:pt idx="318">
                  <c:v>5.375379809671295</c:v>
                </c:pt>
                <c:pt idx="319">
                  <c:v>5.3753954883404012</c:v>
                </c:pt>
                <c:pt idx="320">
                  <c:v>5.3754105923506215</c:v>
                </c:pt>
                <c:pt idx="321">
                  <c:v>5.3754249537294223</c:v>
                </c:pt>
                <c:pt idx="322">
                  <c:v>5.3754392944856546</c:v>
                </c:pt>
                <c:pt idx="323">
                  <c:v>5.3754530064115311</c:v>
                </c:pt>
                <c:pt idx="324">
                  <c:v>5.375466148387674</c:v>
                </c:pt>
                <c:pt idx="325">
                  <c:v>5.3754797271495747</c:v>
                </c:pt>
                <c:pt idx="326">
                  <c:v>5.3754917810800196</c:v>
                </c:pt>
                <c:pt idx="327">
                  <c:v>5.3755028574882218</c:v>
                </c:pt>
                <c:pt idx="328">
                  <c:v>5.3755134138617446</c:v>
                </c:pt>
                <c:pt idx="329">
                  <c:v>5.3755240526367087</c:v>
                </c:pt>
                <c:pt idx="330">
                  <c:v>5.3755345265188419</c:v>
                </c:pt>
                <c:pt idx="331">
                  <c:v>5.3755447857271621</c:v>
                </c:pt>
                <c:pt idx="332">
                  <c:v>5.3755542082509091</c:v>
                </c:pt>
                <c:pt idx="333">
                  <c:v>5.3755630791727187</c:v>
                </c:pt>
                <c:pt idx="334">
                  <c:v>5.3755710004144897</c:v>
                </c:pt>
                <c:pt idx="335">
                  <c:v>5.3755784254290804</c:v>
                </c:pt>
                <c:pt idx="336">
                  <c:v>5.3755860353532414</c:v>
                </c:pt>
                <c:pt idx="337">
                  <c:v>5.3755937809618297</c:v>
                </c:pt>
                <c:pt idx="338">
                  <c:v>5.3756015612767118</c:v>
                </c:pt>
                <c:pt idx="339">
                  <c:v>5.3756093681130022</c:v>
                </c:pt>
                <c:pt idx="340">
                  <c:v>5.3756168482305133</c:v>
                </c:pt>
                <c:pt idx="341">
                  <c:v>5.3756239432701385</c:v>
                </c:pt>
                <c:pt idx="342">
                  <c:v>5.3756308412287295</c:v>
                </c:pt>
                <c:pt idx="343">
                  <c:v>5.3756379527415046</c:v>
                </c:pt>
                <c:pt idx="344">
                  <c:v>5.3756451918969939</c:v>
                </c:pt>
                <c:pt idx="345">
                  <c:v>5.3756523652311143</c:v>
                </c:pt>
                <c:pt idx="346">
                  <c:v>5.3756585539471011</c:v>
                </c:pt>
                <c:pt idx="347">
                  <c:v>5.3756643004512066</c:v>
                </c:pt>
                <c:pt idx="348">
                  <c:v>5.3756695708980944</c:v>
                </c:pt>
                <c:pt idx="349">
                  <c:v>5.3756748702291803</c:v>
                </c:pt>
                <c:pt idx="350">
                  <c:v>5.375679242167327</c:v>
                </c:pt>
                <c:pt idx="351">
                  <c:v>5.3756829309326584</c:v>
                </c:pt>
                <c:pt idx="352">
                  <c:v>5.3756866627520248</c:v>
                </c:pt>
                <c:pt idx="353">
                  <c:v>5.3756907507199791</c:v>
                </c:pt>
                <c:pt idx="354">
                  <c:v>5.3756950141868076</c:v>
                </c:pt>
                <c:pt idx="355">
                  <c:v>5.3756992418748428</c:v>
                </c:pt>
                <c:pt idx="356">
                  <c:v>5.3757029567649708</c:v>
                </c:pt>
                <c:pt idx="357">
                  <c:v>5.3757067903931661</c:v>
                </c:pt>
                <c:pt idx="358">
                  <c:v>5.3757110217441628</c:v>
                </c:pt>
                <c:pt idx="359">
                  <c:v>5.3757145822413515</c:v>
                </c:pt>
                <c:pt idx="360">
                  <c:v>5.3757186085169559</c:v>
                </c:pt>
                <c:pt idx="361">
                  <c:v>5.3757228712758316</c:v>
                </c:pt>
                <c:pt idx="362">
                  <c:v>5.3757271903193988</c:v>
                </c:pt>
                <c:pt idx="363">
                  <c:v>5.3757312684673169</c:v>
                </c:pt>
                <c:pt idx="364">
                  <c:v>5.3757347220251992</c:v>
                </c:pt>
                <c:pt idx="365">
                  <c:v>0</c:v>
                </c:pt>
                <c:pt idx="366">
                  <c:v>0</c:v>
                </c:pt>
              </c:numCache>
            </c:numRef>
          </c:val>
        </c:ser>
        <c:ser>
          <c:idx val="1"/>
          <c:order val="1"/>
          <c:tx>
            <c:strRef>
              <c:f>年間!$E$3</c:f>
              <c:strCache>
                <c:ptCount val="1"/>
                <c:pt idx="0">
                  <c:v>２回目
（芽出し肥）</c:v>
                </c:pt>
              </c:strCache>
            </c:strRef>
          </c:tx>
          <c:spPr>
            <a:solidFill>
              <a:schemeClr val="accent2"/>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年間!$E$4:$E$370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0.92407962445799074</c:v>
                </c:pt>
                <c:pt idx="74">
                  <c:v>1.4443040549037875</c:v>
                </c:pt>
                <c:pt idx="75">
                  <c:v>1.806429693066351</c:v>
                </c:pt>
                <c:pt idx="76">
                  <c:v>2.0926578695796607</c:v>
                </c:pt>
                <c:pt idx="77">
                  <c:v>2.3458096411642559</c:v>
                </c:pt>
                <c:pt idx="78">
                  <c:v>2.5711843643450152</c:v>
                </c:pt>
                <c:pt idx="79">
                  <c:v>2.7908749503322312</c:v>
                </c:pt>
                <c:pt idx="80">
                  <c:v>2.9870908543618442</c:v>
                </c:pt>
                <c:pt idx="81">
                  <c:v>3.1712655495850486</c:v>
                </c:pt>
                <c:pt idx="82">
                  <c:v>3.3576190011197617</c:v>
                </c:pt>
                <c:pt idx="83">
                  <c:v>3.5313342621036896</c:v>
                </c:pt>
                <c:pt idx="84">
                  <c:v>3.707700901891843</c:v>
                </c:pt>
                <c:pt idx="85">
                  <c:v>3.8761674227817329</c:v>
                </c:pt>
                <c:pt idx="86">
                  <c:v>4.0397269953053012</c:v>
                </c:pt>
                <c:pt idx="87">
                  <c:v>4.1856536190908482</c:v>
                </c:pt>
                <c:pt idx="88">
                  <c:v>4.3295128324880805</c:v>
                </c:pt>
                <c:pt idx="89">
                  <c:v>4.4697461570933319</c:v>
                </c:pt>
                <c:pt idx="90">
                  <c:v>4.6004865095260588</c:v>
                </c:pt>
                <c:pt idx="91">
                  <c:v>4.7216367522939375</c:v>
                </c:pt>
                <c:pt idx="92">
                  <c:v>4.831986522376635</c:v>
                </c:pt>
                <c:pt idx="93">
                  <c:v>4.9396511383113584</c:v>
                </c:pt>
                <c:pt idx="94">
                  <c:v>5.0433904546190922</c:v>
                </c:pt>
                <c:pt idx="95">
                  <c:v>5.1374860497301729</c:v>
                </c:pt>
                <c:pt idx="96">
                  <c:v>5.2294067443631489</c:v>
                </c:pt>
                <c:pt idx="97">
                  <c:v>5.3175764931803622</c:v>
                </c:pt>
                <c:pt idx="98">
                  <c:v>5.3988721915580804</c:v>
                </c:pt>
                <c:pt idx="99">
                  <c:v>5.4766628529954291</c:v>
                </c:pt>
                <c:pt idx="100">
                  <c:v>5.5507657307416354</c:v>
                </c:pt>
                <c:pt idx="101">
                  <c:v>5.621543657948763</c:v>
                </c:pt>
                <c:pt idx="102">
                  <c:v>5.6875044523076177</c:v>
                </c:pt>
                <c:pt idx="103">
                  <c:v>5.7525344001153345</c:v>
                </c:pt>
                <c:pt idx="104">
                  <c:v>5.8082476249766435</c:v>
                </c:pt>
                <c:pt idx="105">
                  <c:v>5.8623715820429432</c:v>
                </c:pt>
                <c:pt idx="106">
                  <c:v>5.911436709963743</c:v>
                </c:pt>
                <c:pt idx="107">
                  <c:v>5.9584063686612971</c:v>
                </c:pt>
                <c:pt idx="108">
                  <c:v>6.0068152293148032</c:v>
                </c:pt>
                <c:pt idx="109">
                  <c:v>6.052483733212239</c:v>
                </c:pt>
                <c:pt idx="110">
                  <c:v>6.0964746936533007</c:v>
                </c:pt>
                <c:pt idx="111">
                  <c:v>6.1368288736524814</c:v>
                </c:pt>
                <c:pt idx="112">
                  <c:v>6.1740115068365284</c:v>
                </c:pt>
                <c:pt idx="113">
                  <c:v>6.2082599839250481</c:v>
                </c:pt>
                <c:pt idx="114">
                  <c:v>6.2411733259188846</c:v>
                </c:pt>
                <c:pt idx="115">
                  <c:v>6.2736244631910889</c:v>
                </c:pt>
                <c:pt idx="116">
                  <c:v>6.3043788974390038</c:v>
                </c:pt>
                <c:pt idx="117">
                  <c:v>6.3328698916900041</c:v>
                </c:pt>
                <c:pt idx="118">
                  <c:v>6.359694016592119</c:v>
                </c:pt>
                <c:pt idx="119">
                  <c:v>6.3850784576456912</c:v>
                </c:pt>
                <c:pt idx="120">
                  <c:v>6.4087664979648897</c:v>
                </c:pt>
                <c:pt idx="121">
                  <c:v>6.4304722353164872</c:v>
                </c:pt>
                <c:pt idx="122">
                  <c:v>6.4506742052944777</c:v>
                </c:pt>
                <c:pt idx="123">
                  <c:v>6.4703467755241064</c:v>
                </c:pt>
                <c:pt idx="124">
                  <c:v>6.4897349953784591</c:v>
                </c:pt>
                <c:pt idx="125">
                  <c:v>6.5080396349431613</c:v>
                </c:pt>
                <c:pt idx="126">
                  <c:v>6.5248617694654545</c:v>
                </c:pt>
                <c:pt idx="127">
                  <c:v>6.5404139596996238</c:v>
                </c:pt>
                <c:pt idx="128">
                  <c:v>6.554694759527476</c:v>
                </c:pt>
                <c:pt idx="129">
                  <c:v>6.5679171315997831</c:v>
                </c:pt>
                <c:pt idx="130">
                  <c:v>6.5808310246679369</c:v>
                </c:pt>
                <c:pt idx="131">
                  <c:v>6.5927757469842927</c:v>
                </c:pt>
                <c:pt idx="132">
                  <c:v>6.6040216170033528</c:v>
                </c:pt>
                <c:pt idx="133">
                  <c:v>6.6146456731988952</c:v>
                </c:pt>
                <c:pt idx="134">
                  <c:v>6.624499858560724</c:v>
                </c:pt>
                <c:pt idx="135">
                  <c:v>6.6334802227386067</c:v>
                </c:pt>
                <c:pt idx="136">
                  <c:v>6.6423971628078586</c:v>
                </c:pt>
                <c:pt idx="137">
                  <c:v>6.650944155713697</c:v>
                </c:pt>
                <c:pt idx="138">
                  <c:v>6.6587213477017917</c:v>
                </c:pt>
                <c:pt idx="139">
                  <c:v>6.6659519238185307</c:v>
                </c:pt>
                <c:pt idx="140">
                  <c:v>6.6725377203146774</c:v>
                </c:pt>
                <c:pt idx="141">
                  <c:v>6.6788955046569258</c:v>
                </c:pt>
                <c:pt idx="142">
                  <c:v>6.6846792110921767</c:v>
                </c:pt>
                <c:pt idx="143">
                  <c:v>6.6901314638636755</c:v>
                </c:pt>
                <c:pt idx="144">
                  <c:v>6.6953550890235398</c:v>
                </c:pt>
                <c:pt idx="145">
                  <c:v>6.7001670464422531</c:v>
                </c:pt>
                <c:pt idx="146">
                  <c:v>6.7046816991827134</c:v>
                </c:pt>
                <c:pt idx="147">
                  <c:v>6.7089438656627243</c:v>
                </c:pt>
                <c:pt idx="148">
                  <c:v>6.7130240119444995</c:v>
                </c:pt>
                <c:pt idx="149">
                  <c:v>6.7167722197948327</c:v>
                </c:pt>
                <c:pt idx="150">
                  <c:v>6.7200791710763941</c:v>
                </c:pt>
                <c:pt idx="151">
                  <c:v>6.723173813229752</c:v>
                </c:pt>
                <c:pt idx="152">
                  <c:v>6.7261981376278648</c:v>
                </c:pt>
                <c:pt idx="153">
                  <c:v>6.728977246739464</c:v>
                </c:pt>
                <c:pt idx="154">
                  <c:v>6.731548457759982</c:v>
                </c:pt>
                <c:pt idx="155">
                  <c:v>6.7339620175605654</c:v>
                </c:pt>
                <c:pt idx="156">
                  <c:v>6.7360984087921079</c:v>
                </c:pt>
                <c:pt idx="157">
                  <c:v>6.7381885486724373</c:v>
                </c:pt>
                <c:pt idx="158">
                  <c:v>6.7401663024744263</c:v>
                </c:pt>
                <c:pt idx="159">
                  <c:v>6.7419987761765627</c:v>
                </c:pt>
                <c:pt idx="160">
                  <c:v>6.7436780608458644</c:v>
                </c:pt>
                <c:pt idx="161">
                  <c:v>6.7452294367467234</c:v>
                </c:pt>
                <c:pt idx="162">
                  <c:v>6.746703783192701</c:v>
                </c:pt>
                <c:pt idx="163">
                  <c:v>6.7480916228743748</c:v>
                </c:pt>
                <c:pt idx="164">
                  <c:v>6.7493297694662679</c:v>
                </c:pt>
                <c:pt idx="165">
                  <c:v>6.7505142703480718</c:v>
                </c:pt>
                <c:pt idx="166">
                  <c:v>6.7516004522554223</c:v>
                </c:pt>
                <c:pt idx="167">
                  <c:v>6.7526115493600285</c:v>
                </c:pt>
                <c:pt idx="168">
                  <c:v>6.7535224931053373</c:v>
                </c:pt>
                <c:pt idx="169">
                  <c:v>6.7543306015995608</c:v>
                </c:pt>
                <c:pt idx="170">
                  <c:v>6.755131923908233</c:v>
                </c:pt>
                <c:pt idx="171">
                  <c:v>6.7558687725849973</c:v>
                </c:pt>
                <c:pt idx="172">
                  <c:v>6.756522420868186</c:v>
                </c:pt>
                <c:pt idx="173">
                  <c:v>6.7571669182065301</c:v>
                </c:pt>
                <c:pt idx="174">
                  <c:v>6.7577718793373078</c:v>
                </c:pt>
                <c:pt idx="175">
                  <c:v>6.7583441544639724</c:v>
                </c:pt>
                <c:pt idx="176">
                  <c:v>6.7588774091397648</c:v>
                </c:pt>
                <c:pt idx="177">
                  <c:v>6.7593782244454843</c:v>
                </c:pt>
                <c:pt idx="178">
                  <c:v>6.7598274834128977</c:v>
                </c:pt>
                <c:pt idx="179">
                  <c:v>6.7602417150441463</c:v>
                </c:pt>
                <c:pt idx="180">
                  <c:v>6.7606209497008605</c:v>
                </c:pt>
                <c:pt idx="181">
                  <c:v>6.7609650318934778</c:v>
                </c:pt>
                <c:pt idx="182">
                  <c:v>6.7612905650506834</c:v>
                </c:pt>
                <c:pt idx="183">
                  <c:v>6.7615897767775222</c:v>
                </c:pt>
                <c:pt idx="184">
                  <c:v>6.7618625833446275</c:v>
                </c:pt>
                <c:pt idx="185">
                  <c:v>6.7621194731854475</c:v>
                </c:pt>
                <c:pt idx="186">
                  <c:v>6.7623602358448425</c:v>
                </c:pt>
                <c:pt idx="187">
                  <c:v>6.762582938001751</c:v>
                </c:pt>
                <c:pt idx="188">
                  <c:v>6.7627825590921748</c:v>
                </c:pt>
                <c:pt idx="189">
                  <c:v>6.7629668007761259</c:v>
                </c:pt>
                <c:pt idx="190">
                  <c:v>6.7631393173752201</c:v>
                </c:pt>
                <c:pt idx="191">
                  <c:v>6.7632989222009723</c:v>
                </c:pt>
                <c:pt idx="192">
                  <c:v>6.763440839201051</c:v>
                </c:pt>
                <c:pt idx="193">
                  <c:v>6.7635654557475409</c:v>
                </c:pt>
                <c:pt idx="194">
                  <c:v>6.7636815636156822</c:v>
                </c:pt>
                <c:pt idx="195">
                  <c:v>6.76378873943343</c:v>
                </c:pt>
                <c:pt idx="196">
                  <c:v>6.7638891784926738</c:v>
                </c:pt>
                <c:pt idx="197">
                  <c:v>6.7639803192335215</c:v>
                </c:pt>
                <c:pt idx="198">
                  <c:v>6.7640672918529239</c:v>
                </c:pt>
                <c:pt idx="199">
                  <c:v>6.7641471871024343</c:v>
                </c:pt>
                <c:pt idx="200">
                  <c:v>6.7642209556255146</c:v>
                </c:pt>
                <c:pt idx="201">
                  <c:v>6.7642885565763491</c:v>
                </c:pt>
                <c:pt idx="202">
                  <c:v>6.7643504867482083</c:v>
                </c:pt>
                <c:pt idx="203">
                  <c:v>6.7644073902387483</c:v>
                </c:pt>
                <c:pt idx="204">
                  <c:v>6.7644587931065203</c:v>
                </c:pt>
                <c:pt idx="205">
                  <c:v>6.7645064544288189</c:v>
                </c:pt>
                <c:pt idx="206">
                  <c:v>6.764549227479602</c:v>
                </c:pt>
                <c:pt idx="207">
                  <c:v>6.7645885243972499</c:v>
                </c:pt>
                <c:pt idx="208">
                  <c:v>6.7646250417735567</c:v>
                </c:pt>
                <c:pt idx="209">
                  <c:v>6.7646579172564012</c:v>
                </c:pt>
                <c:pt idx="210">
                  <c:v>6.7646878554921299</c:v>
                </c:pt>
                <c:pt idx="211">
                  <c:v>6.764715560357728</c:v>
                </c:pt>
                <c:pt idx="212">
                  <c:v>6.7647410086597164</c:v>
                </c:pt>
                <c:pt idx="213">
                  <c:v>6.7647639764064609</c:v>
                </c:pt>
                <c:pt idx="214">
                  <c:v>6.7647850754312522</c:v>
                </c:pt>
                <c:pt idx="215">
                  <c:v>6.7648042122487881</c:v>
                </c:pt>
                <c:pt idx="216">
                  <c:v>6.7648215466724855</c:v>
                </c:pt>
                <c:pt idx="217">
                  <c:v>6.7648371165946184</c:v>
                </c:pt>
                <c:pt idx="218">
                  <c:v>6.7648514118998841</c:v>
                </c:pt>
                <c:pt idx="219">
                  <c:v>6.7648646964326309</c:v>
                </c:pt>
                <c:pt idx="220">
                  <c:v>6.7648766980678872</c:v>
                </c:pt>
                <c:pt idx="221">
                  <c:v>6.7648877958189049</c:v>
                </c:pt>
                <c:pt idx="222">
                  <c:v>6.7648978486939066</c:v>
                </c:pt>
                <c:pt idx="223">
                  <c:v>6.7649069084260587</c:v>
                </c:pt>
                <c:pt idx="224">
                  <c:v>6.7649151762865829</c:v>
                </c:pt>
                <c:pt idx="225">
                  <c:v>6.7649227371767298</c:v>
                </c:pt>
                <c:pt idx="226">
                  <c:v>6.7649296872217901</c:v>
                </c:pt>
                <c:pt idx="227">
                  <c:v>6.7649359166637932</c:v>
                </c:pt>
                <c:pt idx="228">
                  <c:v>6.7649416243215272</c:v>
                </c:pt>
                <c:pt idx="229">
                  <c:v>6.7649468684961152</c:v>
                </c:pt>
                <c:pt idx="230">
                  <c:v>6.7649515478918749</c:v>
                </c:pt>
                <c:pt idx="231">
                  <c:v>6.7649559439175695</c:v>
                </c:pt>
                <c:pt idx="232">
                  <c:v>6.764959887493541</c:v>
                </c:pt>
                <c:pt idx="233">
                  <c:v>6.7649634965262964</c:v>
                </c:pt>
                <c:pt idx="234">
                  <c:v>6.7649666539667122</c:v>
                </c:pt>
                <c:pt idx="235">
                  <c:v>6.7649695806039007</c:v>
                </c:pt>
                <c:pt idx="236">
                  <c:v>6.7649722604699605</c:v>
                </c:pt>
                <c:pt idx="237">
                  <c:v>6.7649747367619861</c:v>
                </c:pt>
                <c:pt idx="238">
                  <c:v>6.7649769975994358</c:v>
                </c:pt>
                <c:pt idx="239">
                  <c:v>6.7649789871647625</c:v>
                </c:pt>
                <c:pt idx="240">
                  <c:v>6.7649807879795212</c:v>
                </c:pt>
                <c:pt idx="241">
                  <c:v>6.7649824686454432</c:v>
                </c:pt>
                <c:pt idx="242">
                  <c:v>6.7649840220219977</c:v>
                </c:pt>
                <c:pt idx="243">
                  <c:v>6.7649854065547004</c:v>
                </c:pt>
                <c:pt idx="244">
                  <c:v>6.7649866602224966</c:v>
                </c:pt>
                <c:pt idx="245">
                  <c:v>6.7649877995830554</c:v>
                </c:pt>
                <c:pt idx="246">
                  <c:v>6.7649888299829692</c:v>
                </c:pt>
                <c:pt idx="247">
                  <c:v>6.7649897842520677</c:v>
                </c:pt>
                <c:pt idx="248">
                  <c:v>6.7649906310874712</c:v>
                </c:pt>
                <c:pt idx="249">
                  <c:v>6.7649914063509673</c:v>
                </c:pt>
                <c:pt idx="250">
                  <c:v>6.7649921144431309</c:v>
                </c:pt>
                <c:pt idx="251">
                  <c:v>6.764992776319426</c:v>
                </c:pt>
                <c:pt idx="252">
                  <c:v>6.7649933878591142</c:v>
                </c:pt>
                <c:pt idx="253">
                  <c:v>6.7649939524095561</c:v>
                </c:pt>
                <c:pt idx="254">
                  <c:v>6.7649944644887832</c:v>
                </c:pt>
                <c:pt idx="255">
                  <c:v>6.7649949389130279</c:v>
                </c:pt>
                <c:pt idx="256">
                  <c:v>6.7649953657320685</c:v>
                </c:pt>
                <c:pt idx="257">
                  <c:v>6.764995749936058</c:v>
                </c:pt>
                <c:pt idx="258">
                  <c:v>6.7649961062374597</c:v>
                </c:pt>
                <c:pt idx="259">
                  <c:v>6.7649964330937555</c:v>
                </c:pt>
                <c:pt idx="260">
                  <c:v>6.7649967407699672</c:v>
                </c:pt>
                <c:pt idx="261">
                  <c:v>6.7649970212694219</c:v>
                </c:pt>
                <c:pt idx="262">
                  <c:v>6.7649972677010854</c:v>
                </c:pt>
                <c:pt idx="263">
                  <c:v>6.7649974888261433</c:v>
                </c:pt>
                <c:pt idx="264">
                  <c:v>6.7649976905063101</c:v>
                </c:pt>
                <c:pt idx="265">
                  <c:v>6.7649978765915852</c:v>
                </c:pt>
                <c:pt idx="266">
                  <c:v>6.7649980477986302</c:v>
                </c:pt>
                <c:pt idx="267">
                  <c:v>6.7649982013657395</c:v>
                </c:pt>
                <c:pt idx="268">
                  <c:v>6.7649983366899749</c:v>
                </c:pt>
                <c:pt idx="269">
                  <c:v>6.7649984670171106</c:v>
                </c:pt>
                <c:pt idx="270">
                  <c:v>6.7649985876113625</c:v>
                </c:pt>
                <c:pt idx="271">
                  <c:v>6.7649986957869226</c:v>
                </c:pt>
                <c:pt idx="272">
                  <c:v>6.7649987960845452</c:v>
                </c:pt>
                <c:pt idx="273">
                  <c:v>6.764998888481804</c:v>
                </c:pt>
                <c:pt idx="274">
                  <c:v>6.764998974770422</c:v>
                </c:pt>
                <c:pt idx="275">
                  <c:v>6.7649990538281974</c:v>
                </c:pt>
                <c:pt idx="276">
                  <c:v>6.7649991257070852</c:v>
                </c:pt>
                <c:pt idx="277">
                  <c:v>6.7649991915336605</c:v>
                </c:pt>
                <c:pt idx="278">
                  <c:v>6.7649992483496408</c:v>
                </c:pt>
                <c:pt idx="279">
                  <c:v>6.7649993001099444</c:v>
                </c:pt>
                <c:pt idx="280">
                  <c:v>6.7649993481234718</c:v>
                </c:pt>
                <c:pt idx="281">
                  <c:v>6.7649993930834098</c:v>
                </c:pt>
                <c:pt idx="282">
                  <c:v>6.7649994353564917</c:v>
                </c:pt>
                <c:pt idx="283">
                  <c:v>6.7649994759255838</c:v>
                </c:pt>
                <c:pt idx="284">
                  <c:v>6.7649995135525858</c:v>
                </c:pt>
                <c:pt idx="285">
                  <c:v>6.7649995472574771</c:v>
                </c:pt>
                <c:pt idx="286">
                  <c:v>6.7649995791485154</c:v>
                </c:pt>
                <c:pt idx="287">
                  <c:v>6.7649996088814008</c:v>
                </c:pt>
                <c:pt idx="288">
                  <c:v>6.7649996361663707</c:v>
                </c:pt>
                <c:pt idx="289">
                  <c:v>6.7649996604242162</c:v>
                </c:pt>
                <c:pt idx="290">
                  <c:v>6.7649996825489733</c:v>
                </c:pt>
                <c:pt idx="291">
                  <c:v>6.7649997025329238</c:v>
                </c:pt>
                <c:pt idx="292">
                  <c:v>6.7649997217606606</c:v>
                </c:pt>
                <c:pt idx="293">
                  <c:v>6.7649997384006655</c:v>
                </c:pt>
                <c:pt idx="294">
                  <c:v>6.764999754240967</c:v>
                </c:pt>
                <c:pt idx="295">
                  <c:v>6.7649997697955557</c:v>
                </c:pt>
                <c:pt idx="296">
                  <c:v>6.764999784101227</c:v>
                </c:pt>
                <c:pt idx="297">
                  <c:v>6.7649997969636253</c:v>
                </c:pt>
                <c:pt idx="298">
                  <c:v>6.7649998095520063</c:v>
                </c:pt>
                <c:pt idx="299">
                  <c:v>6.7649998214309965</c:v>
                </c:pt>
                <c:pt idx="300">
                  <c:v>6.7649998325046834</c:v>
                </c:pt>
                <c:pt idx="301">
                  <c:v>6.7649998428664224</c:v>
                </c:pt>
                <c:pt idx="302">
                  <c:v>6.7649998523084021</c:v>
                </c:pt>
                <c:pt idx="303">
                  <c:v>6.7649998611997635</c:v>
                </c:pt>
                <c:pt idx="304">
                  <c:v>6.7649998697239901</c:v>
                </c:pt>
                <c:pt idx="305">
                  <c:v>6.7649998780654634</c:v>
                </c:pt>
                <c:pt idx="306">
                  <c:v>6.7649998858669775</c:v>
                </c:pt>
                <c:pt idx="307">
                  <c:v>6.7649998927828872</c:v>
                </c:pt>
                <c:pt idx="308">
                  <c:v>6.7649998992189335</c:v>
                </c:pt>
                <c:pt idx="309">
                  <c:v>6.764999905295757</c:v>
                </c:pt>
                <c:pt idx="310">
                  <c:v>6.7649999110859005</c:v>
                </c:pt>
                <c:pt idx="311">
                  <c:v>6.7649999164531254</c:v>
                </c:pt>
                <c:pt idx="312">
                  <c:v>6.7649999212310314</c:v>
                </c:pt>
                <c:pt idx="313">
                  <c:v>6.7649999254934992</c:v>
                </c:pt>
                <c:pt idx="314">
                  <c:v>6.7649999296006005</c:v>
                </c:pt>
                <c:pt idx="315">
                  <c:v>6.7649999335411533</c:v>
                </c:pt>
                <c:pt idx="316">
                  <c:v>6.7649999372342595</c:v>
                </c:pt>
                <c:pt idx="317">
                  <c:v>6.7649999406574963</c:v>
                </c:pt>
                <c:pt idx="318">
                  <c:v>6.7649999438887303</c:v>
                </c:pt>
                <c:pt idx="319">
                  <c:v>6.7649999470646307</c:v>
                </c:pt>
                <c:pt idx="320">
                  <c:v>6.7649999500311138</c:v>
                </c:pt>
                <c:pt idx="321">
                  <c:v>6.7649999527722162</c:v>
                </c:pt>
                <c:pt idx="322">
                  <c:v>6.7649999554151288</c:v>
                </c:pt>
                <c:pt idx="323">
                  <c:v>6.7649999578690228</c:v>
                </c:pt>
                <c:pt idx="324">
                  <c:v>6.7649999601534248</c:v>
                </c:pt>
                <c:pt idx="325">
                  <c:v>6.764999962421907</c:v>
                </c:pt>
                <c:pt idx="326">
                  <c:v>6.7649999643980374</c:v>
                </c:pt>
                <c:pt idx="327">
                  <c:v>6.764999966176501</c:v>
                </c:pt>
                <c:pt idx="328">
                  <c:v>6.7649999678299144</c:v>
                </c:pt>
                <c:pt idx="329">
                  <c:v>6.7649999694417016</c:v>
                </c:pt>
                <c:pt idx="330">
                  <c:v>6.7649999709812976</c:v>
                </c:pt>
                <c:pt idx="331">
                  <c:v>6.7649999724454135</c:v>
                </c:pt>
                <c:pt idx="332">
                  <c:v>6.7649999737648105</c:v>
                </c:pt>
                <c:pt idx="333">
                  <c:v>6.7649999749808511</c:v>
                </c:pt>
                <c:pt idx="334">
                  <c:v>6.7649999760554493</c:v>
                </c:pt>
                <c:pt idx="335">
                  <c:v>6.7649999770461386</c:v>
                </c:pt>
                <c:pt idx="336">
                  <c:v>6.7649999780289356</c:v>
                </c:pt>
                <c:pt idx="337">
                  <c:v>6.7649999789977455</c:v>
                </c:pt>
                <c:pt idx="338">
                  <c:v>6.7649999799418747</c:v>
                </c:pt>
                <c:pt idx="339">
                  <c:v>6.7649999808607104</c:v>
                </c:pt>
                <c:pt idx="340">
                  <c:v>6.7649999817212096</c:v>
                </c:pt>
                <c:pt idx="341">
                  <c:v>6.7649999825209424</c:v>
                </c:pt>
                <c:pt idx="342">
                  <c:v>6.7649999832799326</c:v>
                </c:pt>
                <c:pt idx="343">
                  <c:v>6.7649999840357244</c:v>
                </c:pt>
                <c:pt idx="344">
                  <c:v>6.7649999847798918</c:v>
                </c:pt>
                <c:pt idx="345">
                  <c:v>6.7649999854959706</c:v>
                </c:pt>
                <c:pt idx="346">
                  <c:v>6.7649999861110768</c:v>
                </c:pt>
                <c:pt idx="347">
                  <c:v>6.7649999866741739</c:v>
                </c:pt>
                <c:pt idx="348">
                  <c:v>6.7649999871855009</c:v>
                </c:pt>
                <c:pt idx="349">
                  <c:v>6.7649999876856519</c:v>
                </c:pt>
                <c:pt idx="350">
                  <c:v>6.7649999881047638</c:v>
                </c:pt>
                <c:pt idx="351">
                  <c:v>6.764999988464897</c:v>
                </c:pt>
                <c:pt idx="352">
                  <c:v>6.7649999888202395</c:v>
                </c:pt>
                <c:pt idx="353">
                  <c:v>6.7649999891923427</c:v>
                </c:pt>
                <c:pt idx="354">
                  <c:v>6.7649999895675981</c:v>
                </c:pt>
                <c:pt idx="355">
                  <c:v>6.7649999899314164</c:v>
                </c:pt>
                <c:pt idx="356">
                  <c:v>6.7649999902532194</c:v>
                </c:pt>
                <c:pt idx="357">
                  <c:v>6.7649999905752534</c:v>
                </c:pt>
                <c:pt idx="358">
                  <c:v>6.7649999909144833</c:v>
                </c:pt>
                <c:pt idx="359">
                  <c:v>6.7649999912045109</c:v>
                </c:pt>
                <c:pt idx="360">
                  <c:v>6.7649999915156931</c:v>
                </c:pt>
                <c:pt idx="361">
                  <c:v>6.7649999918329833</c:v>
                </c:pt>
                <c:pt idx="362">
                  <c:v>6.7649999921453245</c:v>
                </c:pt>
                <c:pt idx="363">
                  <c:v>6.7649999924361275</c:v>
                </c:pt>
                <c:pt idx="364">
                  <c:v>6.7649999926855724</c:v>
                </c:pt>
                <c:pt idx="365">
                  <c:v>0</c:v>
                </c:pt>
                <c:pt idx="366">
                  <c:v>0</c:v>
                </c:pt>
              </c:numCache>
            </c:numRef>
          </c:val>
        </c:ser>
        <c:ser>
          <c:idx val="2"/>
          <c:order val="2"/>
          <c:tx>
            <c:strRef>
              <c:f>年間!$F$3</c:f>
              <c:strCache>
                <c:ptCount val="1"/>
                <c:pt idx="0">
                  <c:v>３回目
（夏肥Ⅰ）</c:v>
                </c:pt>
              </c:strCache>
            </c:strRef>
          </c:tx>
          <c:spPr>
            <a:solidFill>
              <a:schemeClr val="accent3"/>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年間!$F$4:$F$370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0.27329018292179957</c:v>
                </c:pt>
                <c:pt idx="140">
                  <c:v>0.52243840811600362</c:v>
                </c:pt>
                <c:pt idx="141">
                  <c:v>0.76570106908601254</c:v>
                </c:pt>
                <c:pt idx="142">
                  <c:v>0.98723357562908309</c:v>
                </c:pt>
                <c:pt idx="143">
                  <c:v>1.1976035036916173</c:v>
                </c:pt>
                <c:pt idx="144">
                  <c:v>1.4012270845143027</c:v>
                </c:pt>
                <c:pt idx="145">
                  <c:v>1.5894965259244016</c:v>
                </c:pt>
                <c:pt idx="146">
                  <c:v>1.7673546676816687</c:v>
                </c:pt>
                <c:pt idx="147">
                  <c:v>1.9366378123647938</c:v>
                </c:pt>
                <c:pt idx="148">
                  <c:v>2.1004532139143066</c:v>
                </c:pt>
                <c:pt idx="149">
                  <c:v>2.2515292405021867</c:v>
                </c:pt>
                <c:pt idx="150">
                  <c:v>2.3843140602784221</c:v>
                </c:pt>
                <c:pt idx="151">
                  <c:v>2.509431886230157</c:v>
                </c:pt>
                <c:pt idx="152">
                  <c:v>2.6335367070165301</c:v>
                </c:pt>
                <c:pt idx="153">
                  <c:v>2.7480480653125676</c:v>
                </c:pt>
                <c:pt idx="154">
                  <c:v>2.8545570577296897</c:v>
                </c:pt>
                <c:pt idx="155">
                  <c:v>2.9553391731808327</c:v>
                </c:pt>
                <c:pt idx="156">
                  <c:v>3.0443052139504982</c:v>
                </c:pt>
                <c:pt idx="157">
                  <c:v>3.1327146262048311</c:v>
                </c:pt>
                <c:pt idx="158">
                  <c:v>3.2171920208896694</c:v>
                </c:pt>
                <c:pt idx="159">
                  <c:v>3.2959571588895176</c:v>
                </c:pt>
                <c:pt idx="160">
                  <c:v>3.3684537048094025</c:v>
                </c:pt>
                <c:pt idx="161">
                  <c:v>3.4358177381971045</c:v>
                </c:pt>
                <c:pt idx="162">
                  <c:v>3.5005445318573303</c:v>
                </c:pt>
                <c:pt idx="163">
                  <c:v>3.5620576352140683</c:v>
                </c:pt>
                <c:pt idx="164">
                  <c:v>3.6169410599831195</c:v>
                </c:pt>
                <c:pt idx="165">
                  <c:v>3.6701094320213485</c:v>
                </c:pt>
                <c:pt idx="166">
                  <c:v>3.7191198070729206</c:v>
                </c:pt>
                <c:pt idx="167">
                  <c:v>3.7651064223225292</c:v>
                </c:pt>
                <c:pt idx="168">
                  <c:v>3.8066234930401803</c:v>
                </c:pt>
                <c:pt idx="169">
                  <c:v>3.8434067099294422</c:v>
                </c:pt>
                <c:pt idx="170">
                  <c:v>3.8806051759401656</c:v>
                </c:pt>
                <c:pt idx="171">
                  <c:v>3.9150188698543351</c:v>
                </c:pt>
                <c:pt idx="172">
                  <c:v>3.9455245629911886</c:v>
                </c:pt>
                <c:pt idx="173">
                  <c:v>3.9761738673457501</c:v>
                </c:pt>
                <c:pt idx="174">
                  <c:v>4.0052370410698002</c:v>
                </c:pt>
                <c:pt idx="175">
                  <c:v>4.033054844689647</c:v>
                </c:pt>
                <c:pt idx="176">
                  <c:v>4.0592215903001616</c:v>
                </c:pt>
                <c:pt idx="177">
                  <c:v>4.0840683005082319</c:v>
                </c:pt>
                <c:pt idx="178">
                  <c:v>4.1064318903385129</c:v>
                </c:pt>
                <c:pt idx="179">
                  <c:v>4.1272162982390297</c:v>
                </c:pt>
                <c:pt idx="180">
                  <c:v>4.1463740895812347</c:v>
                </c:pt>
                <c:pt idx="181">
                  <c:v>4.1638456343110981</c:v>
                </c:pt>
                <c:pt idx="182">
                  <c:v>4.1805865478990878</c:v>
                </c:pt>
                <c:pt idx="183">
                  <c:v>4.1960948042913984</c:v>
                </c:pt>
                <c:pt idx="184">
                  <c:v>4.210325752281399</c:v>
                </c:pt>
                <c:pt idx="185">
                  <c:v>4.2238922775334462</c:v>
                </c:pt>
                <c:pt idx="186">
                  <c:v>4.2367573755952357</c:v>
                </c:pt>
                <c:pt idx="187">
                  <c:v>4.2487737937975796</c:v>
                </c:pt>
                <c:pt idx="188">
                  <c:v>4.2595913135372196</c:v>
                </c:pt>
                <c:pt idx="189">
                  <c:v>4.2696695789426107</c:v>
                </c:pt>
                <c:pt idx="190">
                  <c:v>4.2792217789691165</c:v>
                </c:pt>
                <c:pt idx="191">
                  <c:v>4.2881506288563385</c:v>
                </c:pt>
                <c:pt idx="192">
                  <c:v>4.2961166481487423</c:v>
                </c:pt>
                <c:pt idx="193">
                  <c:v>4.3031145349697697</c:v>
                </c:pt>
                <c:pt idx="194">
                  <c:v>4.3097087593660923</c:v>
                </c:pt>
                <c:pt idx="195">
                  <c:v>4.3158552304061342</c:v>
                </c:pt>
                <c:pt idx="196">
                  <c:v>4.3216892501789888</c:v>
                </c:pt>
                <c:pt idx="197">
                  <c:v>4.3270201039109466</c:v>
                </c:pt>
                <c:pt idx="198">
                  <c:v>4.3321911858459394</c:v>
                </c:pt>
                <c:pt idx="199">
                  <c:v>4.3369883494063046</c:v>
                </c:pt>
                <c:pt idx="200">
                  <c:v>4.3414661747532577</c:v>
                </c:pt>
                <c:pt idx="201">
                  <c:v>4.3456097607157522</c:v>
                </c:pt>
                <c:pt idx="202">
                  <c:v>4.349443174162368</c:v>
                </c:pt>
                <c:pt idx="203">
                  <c:v>4.3530025574986331</c:v>
                </c:pt>
                <c:pt idx="204">
                  <c:v>4.3562421370172517</c:v>
                </c:pt>
                <c:pt idx="205">
                  <c:v>4.3592830795581419</c:v>
                </c:pt>
                <c:pt idx="206">
                  <c:v>4.3620300088102946</c:v>
                </c:pt>
                <c:pt idx="207">
                  <c:v>4.3645810265778131</c:v>
                </c:pt>
                <c:pt idx="208">
                  <c:v>4.366982765094038</c:v>
                </c:pt>
                <c:pt idx="209">
                  <c:v>4.3691612062867353</c:v>
                </c:pt>
                <c:pt idx="210">
                  <c:v>4.3711640073030562</c:v>
                </c:pt>
                <c:pt idx="211">
                  <c:v>4.3730409394088081</c:v>
                </c:pt>
                <c:pt idx="212">
                  <c:v>4.3747849275431978</c:v>
                </c:pt>
                <c:pt idx="213">
                  <c:v>4.3763721880249911</c:v>
                </c:pt>
                <c:pt idx="214">
                  <c:v>4.377847440907491</c:v>
                </c:pt>
                <c:pt idx="215">
                  <c:v>4.3791982331219774</c:v>
                </c:pt>
                <c:pt idx="216">
                  <c:v>4.3804331606989511</c:v>
                </c:pt>
                <c:pt idx="217">
                  <c:v>4.3815508252237159</c:v>
                </c:pt>
                <c:pt idx="218">
                  <c:v>4.3825890900721243</c:v>
                </c:pt>
                <c:pt idx="219">
                  <c:v>4.383567754813523</c:v>
                </c:pt>
                <c:pt idx="220">
                  <c:v>4.3844600048286662</c:v>
                </c:pt>
                <c:pt idx="221">
                  <c:v>4.3852963243329777</c:v>
                </c:pt>
                <c:pt idx="222">
                  <c:v>4.3860614401305957</c:v>
                </c:pt>
                <c:pt idx="223">
                  <c:v>4.386757131878948</c:v>
                </c:pt>
                <c:pt idx="224">
                  <c:v>4.3873992119753051</c:v>
                </c:pt>
                <c:pt idx="225">
                  <c:v>4.3879933461873186</c:v>
                </c:pt>
                <c:pt idx="226">
                  <c:v>4.388546579854987</c:v>
                </c:pt>
                <c:pt idx="227">
                  <c:v>4.3890465308281437</c:v>
                </c:pt>
                <c:pt idx="228">
                  <c:v>4.3895103029717877</c:v>
                </c:pt>
                <c:pt idx="229">
                  <c:v>4.3899420184947324</c:v>
                </c:pt>
                <c:pt idx="230">
                  <c:v>4.3903301298445871</c:v>
                </c:pt>
                <c:pt idx="231">
                  <c:v>4.3907011575732282</c:v>
                </c:pt>
                <c:pt idx="232">
                  <c:v>4.3910369667115177</c:v>
                </c:pt>
                <c:pt idx="233">
                  <c:v>4.3913482076178845</c:v>
                </c:pt>
                <c:pt idx="234">
                  <c:v>4.391621519622837</c:v>
                </c:pt>
                <c:pt idx="235">
                  <c:v>4.3918786615472847</c:v>
                </c:pt>
                <c:pt idx="236">
                  <c:v>4.3921171334479308</c:v>
                </c:pt>
                <c:pt idx="237">
                  <c:v>4.3923407467845044</c:v>
                </c:pt>
                <c:pt idx="238">
                  <c:v>4.3925474770821902</c:v>
                </c:pt>
                <c:pt idx="239">
                  <c:v>4.3927303341986059</c:v>
                </c:pt>
                <c:pt idx="240">
                  <c:v>4.3928975623981392</c:v>
                </c:pt>
                <c:pt idx="241">
                  <c:v>4.3930562551702277</c:v>
                </c:pt>
                <c:pt idx="242">
                  <c:v>4.3932051432268011</c:v>
                </c:pt>
                <c:pt idx="243">
                  <c:v>4.3933388852212403</c:v>
                </c:pt>
                <c:pt idx="244">
                  <c:v>4.3934612890278455</c:v>
                </c:pt>
                <c:pt idx="245">
                  <c:v>4.3935738059277867</c:v>
                </c:pt>
                <c:pt idx="246">
                  <c:v>4.3936766139607286</c:v>
                </c:pt>
                <c:pt idx="247">
                  <c:v>4.3937732889151642</c:v>
                </c:pt>
                <c:pt idx="248">
                  <c:v>4.3938596198291906</c:v>
                </c:pt>
                <c:pt idx="249">
                  <c:v>4.3939396538448507</c:v>
                </c:pt>
                <c:pt idx="250">
                  <c:v>4.3940136414147712</c:v>
                </c:pt>
                <c:pt idx="251">
                  <c:v>4.3940839954100879</c:v>
                </c:pt>
                <c:pt idx="252">
                  <c:v>4.3941499763963385</c:v>
                </c:pt>
                <c:pt idx="253">
                  <c:v>4.3942118033226691</c:v>
                </c:pt>
                <c:pt idx="254">
                  <c:v>4.3942685249282203</c:v>
                </c:pt>
                <c:pt idx="255">
                  <c:v>4.394321911844707</c:v>
                </c:pt>
                <c:pt idx="256">
                  <c:v>4.3943704143860236</c:v>
                </c:pt>
                <c:pt idx="257">
                  <c:v>4.3944144958839164</c:v>
                </c:pt>
                <c:pt idx="258">
                  <c:v>4.3944560291449299</c:v>
                </c:pt>
                <c:pt idx="259">
                  <c:v>4.3944946564473932</c:v>
                </c:pt>
                <c:pt idx="260">
                  <c:v>4.3945317244848345</c:v>
                </c:pt>
                <c:pt idx="261">
                  <c:v>4.3945659605278085</c:v>
                </c:pt>
                <c:pt idx="262">
                  <c:v>4.3945961906536883</c:v>
                </c:pt>
                <c:pt idx="263">
                  <c:v>4.3946235550774118</c:v>
                </c:pt>
                <c:pt idx="264">
                  <c:v>4.3946488150124443</c:v>
                </c:pt>
                <c:pt idx="265">
                  <c:v>4.3946724632182264</c:v>
                </c:pt>
                <c:pt idx="266">
                  <c:v>4.3946945272686824</c:v>
                </c:pt>
                <c:pt idx="267">
                  <c:v>4.3947144816558881</c:v>
                </c:pt>
                <c:pt idx="268">
                  <c:v>4.3947321248127178</c:v>
                </c:pt>
                <c:pt idx="269">
                  <c:v>4.3947495251191517</c:v>
                </c:pt>
                <c:pt idx="270">
                  <c:v>4.3947658686121658</c:v>
                </c:pt>
                <c:pt idx="271">
                  <c:v>4.3947806439852872</c:v>
                </c:pt>
                <c:pt idx="272">
                  <c:v>4.3947945519042966</c:v>
                </c:pt>
                <c:pt idx="273">
                  <c:v>4.3948075409120317</c:v>
                </c:pt>
                <c:pt idx="274">
                  <c:v>4.3948198776219742</c:v>
                </c:pt>
                <c:pt idx="275">
                  <c:v>4.3948313243686385</c:v>
                </c:pt>
                <c:pt idx="276">
                  <c:v>4.3948418439540111</c:v>
                </c:pt>
                <c:pt idx="277">
                  <c:v>4.3948515956975074</c:v>
                </c:pt>
                <c:pt idx="278">
                  <c:v>4.3948599887421587</c:v>
                </c:pt>
                <c:pt idx="279">
                  <c:v>4.3948677053024268</c:v>
                </c:pt>
                <c:pt idx="280">
                  <c:v>4.3948749608494095</c:v>
                </c:pt>
                <c:pt idx="281">
                  <c:v>4.3948818643263508</c:v>
                </c:pt>
                <c:pt idx="282">
                  <c:v>4.3948884672663215</c:v>
                </c:pt>
                <c:pt idx="283">
                  <c:v>4.3948949474793046</c:v>
                </c:pt>
                <c:pt idx="284">
                  <c:v>4.3949010444214203</c:v>
                </c:pt>
                <c:pt idx="285">
                  <c:v>4.3949065362467623</c:v>
                </c:pt>
                <c:pt idx="286">
                  <c:v>4.394911830943645</c:v>
                </c:pt>
                <c:pt idx="287">
                  <c:v>4.3949168434629904</c:v>
                </c:pt>
                <c:pt idx="288">
                  <c:v>4.3949214960321594</c:v>
                </c:pt>
                <c:pt idx="289">
                  <c:v>4.3949256443214342</c:v>
                </c:pt>
                <c:pt idx="290">
                  <c:v>4.3949294600050814</c:v>
                </c:pt>
                <c:pt idx="291">
                  <c:v>4.3949329242890336</c:v>
                </c:pt>
                <c:pt idx="292">
                  <c:v>4.3949363319557602</c:v>
                </c:pt>
                <c:pt idx="293">
                  <c:v>4.3949392590117045</c:v>
                </c:pt>
                <c:pt idx="294">
                  <c:v>4.3949420974613194</c:v>
                </c:pt>
                <c:pt idx="295">
                  <c:v>4.3949449620105021</c:v>
                </c:pt>
                <c:pt idx="296">
                  <c:v>4.3949476220264447</c:v>
                </c:pt>
                <c:pt idx="297">
                  <c:v>4.39495001992778</c:v>
                </c:pt>
                <c:pt idx="298">
                  <c:v>4.3949524290222319</c:v>
                </c:pt>
                <c:pt idx="299">
                  <c:v>4.3949547398662059</c:v>
                </c:pt>
                <c:pt idx="300">
                  <c:v>4.3949569224472649</c:v>
                </c:pt>
                <c:pt idx="301">
                  <c:v>4.3949589935355169</c:v>
                </c:pt>
                <c:pt idx="302">
                  <c:v>4.3949608931910413</c:v>
                </c:pt>
                <c:pt idx="303">
                  <c:v>4.3949627095266726</c:v>
                </c:pt>
                <c:pt idx="304">
                  <c:v>4.3949644864201112</c:v>
                </c:pt>
                <c:pt idx="305">
                  <c:v>4.3949662705509747</c:v>
                </c:pt>
                <c:pt idx="306">
                  <c:v>4.3949679634513377</c:v>
                </c:pt>
                <c:pt idx="307">
                  <c:v>4.3949694644295132</c:v>
                </c:pt>
                <c:pt idx="308">
                  <c:v>4.3949708782013417</c:v>
                </c:pt>
                <c:pt idx="309">
                  <c:v>4.3949722344156825</c:v>
                </c:pt>
                <c:pt idx="310">
                  <c:v>4.3949735506146341</c:v>
                </c:pt>
                <c:pt idx="311">
                  <c:v>4.3949747843897651</c:v>
                </c:pt>
                <c:pt idx="312">
                  <c:v>4.39497588215111</c:v>
                </c:pt>
                <c:pt idx="313">
                  <c:v>4.394976859678005</c:v>
                </c:pt>
                <c:pt idx="314">
                  <c:v>4.3949778208558499</c:v>
                </c:pt>
                <c:pt idx="315">
                  <c:v>4.3949787608630304</c:v>
                </c:pt>
                <c:pt idx="316">
                  <c:v>4.394979652886061</c:v>
                </c:pt>
                <c:pt idx="317">
                  <c:v>4.3949804872297298</c:v>
                </c:pt>
                <c:pt idx="318">
                  <c:v>4.3949812859304815</c:v>
                </c:pt>
                <c:pt idx="319">
                  <c:v>4.3949820914030049</c:v>
                </c:pt>
                <c:pt idx="320">
                  <c:v>4.3949828526057404</c:v>
                </c:pt>
                <c:pt idx="321">
                  <c:v>4.3949835618823352</c:v>
                </c:pt>
                <c:pt idx="322">
                  <c:v>4.3949842596733557</c:v>
                </c:pt>
                <c:pt idx="323">
                  <c:v>4.394984913898031</c:v>
                </c:pt>
                <c:pt idx="324">
                  <c:v>4.3949855291338888</c:v>
                </c:pt>
                <c:pt idx="325">
                  <c:v>4.3949861574689741</c:v>
                </c:pt>
                <c:pt idx="326">
                  <c:v>4.3949867003803149</c:v>
                </c:pt>
                <c:pt idx="327">
                  <c:v>4.3949871882996154</c:v>
                </c:pt>
                <c:pt idx="328">
                  <c:v>4.3949876453002306</c:v>
                </c:pt>
                <c:pt idx="329">
                  <c:v>4.3949881007885594</c:v>
                </c:pt>
                <c:pt idx="330">
                  <c:v>4.3949885429117854</c:v>
                </c:pt>
                <c:pt idx="331">
                  <c:v>4.3949889695949</c:v>
                </c:pt>
                <c:pt idx="332">
                  <c:v>4.3949893532514377</c:v>
                </c:pt>
                <c:pt idx="333">
                  <c:v>4.3949897080943297</c:v>
                </c:pt>
                <c:pt idx="334">
                  <c:v>4.3949900177129013</c:v>
                </c:pt>
                <c:pt idx="335">
                  <c:v>4.3949903031973552</c:v>
                </c:pt>
                <c:pt idx="336">
                  <c:v>4.3949905942247343</c:v>
                </c:pt>
                <c:pt idx="337">
                  <c:v>4.3949908882997395</c:v>
                </c:pt>
                <c:pt idx="338">
                  <c:v>4.394991180896767</c:v>
                </c:pt>
                <c:pt idx="339">
                  <c:v>4.3949914715088649</c:v>
                </c:pt>
                <c:pt idx="340">
                  <c:v>4.3949917458068217</c:v>
                </c:pt>
                <c:pt idx="341">
                  <c:v>4.3949920019486726</c:v>
                </c:pt>
                <c:pt idx="342">
                  <c:v>4.3949922478205536</c:v>
                </c:pt>
                <c:pt idx="343">
                  <c:v>4.3949924994620559</c:v>
                </c:pt>
                <c:pt idx="344">
                  <c:v>4.3949927531677595</c:v>
                </c:pt>
                <c:pt idx="345">
                  <c:v>4.3949930014084027</c:v>
                </c:pt>
                <c:pt idx="346">
                  <c:v>4.3949932104110259</c:v>
                </c:pt>
                <c:pt idx="347">
                  <c:v>4.394993401306345</c:v>
                </c:pt>
                <c:pt idx="348">
                  <c:v>4.3949935734231946</c:v>
                </c:pt>
                <c:pt idx="349">
                  <c:v>4.3949937452533954</c:v>
                </c:pt>
                <c:pt idx="350">
                  <c:v>4.3949938831076452</c:v>
                </c:pt>
                <c:pt idx="351">
                  <c:v>4.3949939964290818</c:v>
                </c:pt>
                <c:pt idx="352">
                  <c:v>4.3949941109155262</c:v>
                </c:pt>
                <c:pt idx="353">
                  <c:v>4.3949942372213604</c:v>
                </c:pt>
                <c:pt idx="354">
                  <c:v>4.394994368829102</c:v>
                </c:pt>
                <c:pt idx="355">
                  <c:v>4.394994498425989</c:v>
                </c:pt>
                <c:pt idx="356">
                  <c:v>4.3949946101568438</c:v>
                </c:pt>
                <c:pt idx="357">
                  <c:v>4.3949947252765265</c:v>
                </c:pt>
                <c:pt idx="358">
                  <c:v>4.3949948527312239</c:v>
                </c:pt>
                <c:pt idx="359">
                  <c:v>4.3949949576138021</c:v>
                </c:pt>
                <c:pt idx="360">
                  <c:v>4.3949950768579651</c:v>
                </c:pt>
                <c:pt idx="361">
                  <c:v>4.3949952027149912</c:v>
                </c:pt>
                <c:pt idx="362">
                  <c:v>4.394995329270917</c:v>
                </c:pt>
                <c:pt idx="363">
                  <c:v>4.3949954472667638</c:v>
                </c:pt>
                <c:pt idx="364">
                  <c:v>4.3949955452137157</c:v>
                </c:pt>
                <c:pt idx="365">
                  <c:v>0</c:v>
                </c:pt>
                <c:pt idx="366">
                  <c:v>0</c:v>
                </c:pt>
              </c:numCache>
            </c:numRef>
          </c:val>
        </c:ser>
        <c:ser>
          <c:idx val="3"/>
          <c:order val="3"/>
          <c:tx>
            <c:strRef>
              <c:f>年間!$G$3</c:f>
              <c:strCache>
                <c:ptCount val="1"/>
                <c:pt idx="0">
                  <c:v>４回目
（夏肥Ⅱ）</c:v>
                </c:pt>
              </c:strCache>
            </c:strRef>
          </c:tx>
          <c:spPr>
            <a:solidFill>
              <a:schemeClr val="accent4"/>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年間!$G$4:$G$370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0.3988618546477582</c:v>
                </c:pt>
                <c:pt idx="191">
                  <c:v>0.77465664227655351</c:v>
                </c:pt>
                <c:pt idx="192">
                  <c:v>1.1097514890173699</c:v>
                </c:pt>
                <c:pt idx="193">
                  <c:v>1.403337741245118</c:v>
                </c:pt>
                <c:pt idx="194">
                  <c:v>1.6826079705043062</c:v>
                </c:pt>
                <c:pt idx="195">
                  <c:v>1.9447467542155772</c:v>
                </c:pt>
                <c:pt idx="196">
                  <c:v>2.1958899254607478</c:v>
                </c:pt>
                <c:pt idx="197">
                  <c:v>2.4262824765542752</c:v>
                </c:pt>
                <c:pt idx="198">
                  <c:v>2.6524498211467291</c:v>
                </c:pt>
                <c:pt idx="199">
                  <c:v>2.8635510407099334</c:v>
                </c:pt>
                <c:pt idx="200">
                  <c:v>3.06196302380387</c:v>
                </c:pt>
                <c:pt idx="201">
                  <c:v>3.2466223389719744</c:v>
                </c:pt>
                <c:pt idx="202">
                  <c:v>3.4184270407507036</c:v>
                </c:pt>
                <c:pt idx="203">
                  <c:v>3.5789240361692625</c:v>
                </c:pt>
                <c:pt idx="204">
                  <c:v>3.7254923727751397</c:v>
                </c:pt>
                <c:pt idx="205">
                  <c:v>3.8640930728071901</c:v>
                </c:pt>
                <c:pt idx="206">
                  <c:v>3.989573579818702</c:v>
                </c:pt>
                <c:pt idx="207">
                  <c:v>4.1067840671209668</c:v>
                </c:pt>
                <c:pt idx="208">
                  <c:v>4.2179766927302262</c:v>
                </c:pt>
                <c:pt idx="209">
                  <c:v>4.3191030057250268</c:v>
                </c:pt>
                <c:pt idx="210">
                  <c:v>4.4124808106335633</c:v>
                </c:pt>
                <c:pt idx="211">
                  <c:v>4.5005875071872428</c:v>
                </c:pt>
                <c:pt idx="212">
                  <c:v>4.5829198119782122</c:v>
                </c:pt>
                <c:pt idx="213">
                  <c:v>4.658077121551826</c:v>
                </c:pt>
                <c:pt idx="214">
                  <c:v>4.7283224078266493</c:v>
                </c:pt>
                <c:pt idx="215">
                  <c:v>4.792876554680924</c:v>
                </c:pt>
                <c:pt idx="216">
                  <c:v>4.8520931058650767</c:v>
                </c:pt>
                <c:pt idx="217">
                  <c:v>4.9057935094419793</c:v>
                </c:pt>
                <c:pt idx="218">
                  <c:v>4.9559414080520865</c:v>
                </c:pt>
                <c:pt idx="219">
                  <c:v>5.0035434592604098</c:v>
                </c:pt>
                <c:pt idx="220">
                  <c:v>5.0470671237033846</c:v>
                </c:pt>
                <c:pt idx="221">
                  <c:v>5.0881160468266131</c:v>
                </c:pt>
                <c:pt idx="222">
                  <c:v>5.1257919417361784</c:v>
                </c:pt>
                <c:pt idx="223">
                  <c:v>5.1601323059751101</c:v>
                </c:pt>
                <c:pt idx="224">
                  <c:v>5.1919580203559903</c:v>
                </c:pt>
                <c:pt idx="225">
                  <c:v>5.2215373072553053</c:v>
                </c:pt>
                <c:pt idx="226">
                  <c:v>5.2492211825797979</c:v>
                </c:pt>
                <c:pt idx="227">
                  <c:v>5.2742777870068425</c:v>
                </c:pt>
                <c:pt idx="228">
                  <c:v>5.2976267342616792</c:v>
                </c:pt>
                <c:pt idx="229">
                  <c:v>5.3194681988034178</c:v>
                </c:pt>
                <c:pt idx="230">
                  <c:v>5.3391202815787784</c:v>
                </c:pt>
                <c:pt idx="231">
                  <c:v>5.3580535697460361</c:v>
                </c:pt>
                <c:pt idx="232">
                  <c:v>5.3752174681817539</c:v>
                </c:pt>
                <c:pt idx="233">
                  <c:v>5.3911922160473074</c:v>
                </c:pt>
                <c:pt idx="234">
                  <c:v>5.4051931418283345</c:v>
                </c:pt>
                <c:pt idx="235">
                  <c:v>5.4184411402301595</c:v>
                </c:pt>
                <c:pt idx="236">
                  <c:v>5.4307770591887179</c:v>
                </c:pt>
                <c:pt idx="237">
                  <c:v>5.4424045105350443</c:v>
                </c:pt>
                <c:pt idx="238">
                  <c:v>5.4531931708847399</c:v>
                </c:pt>
                <c:pt idx="239">
                  <c:v>5.4627249367658273</c:v>
                </c:pt>
                <c:pt idx="240">
                  <c:v>5.4714620178244866</c:v>
                </c:pt>
                <c:pt idx="241">
                  <c:v>5.4798046979091595</c:v>
                </c:pt>
                <c:pt idx="242">
                  <c:v>5.4876704648560102</c:v>
                </c:pt>
                <c:pt idx="243">
                  <c:v>5.4947389111305966</c:v>
                </c:pt>
                <c:pt idx="244">
                  <c:v>5.5012225587356429</c:v>
                </c:pt>
                <c:pt idx="245">
                  <c:v>5.5071981469826561</c:v>
                </c:pt>
                <c:pt idx="246">
                  <c:v>5.5126687319140126</c:v>
                </c:pt>
                <c:pt idx="247">
                  <c:v>5.5178378048763301</c:v>
                </c:pt>
                <c:pt idx="248">
                  <c:v>5.5224516480849957</c:v>
                </c:pt>
                <c:pt idx="249">
                  <c:v>5.5267428652963186</c:v>
                </c:pt>
                <c:pt idx="250">
                  <c:v>5.5307214263750915</c:v>
                </c:pt>
                <c:pt idx="251">
                  <c:v>5.5345259300991954</c:v>
                </c:pt>
                <c:pt idx="252">
                  <c:v>5.5381089625448237</c:v>
                </c:pt>
                <c:pt idx="253">
                  <c:v>5.5414800424957589</c:v>
                </c:pt>
                <c:pt idx="254">
                  <c:v>5.5445791520620267</c:v>
                </c:pt>
                <c:pt idx="255">
                  <c:v>5.547508716640551</c:v>
                </c:pt>
                <c:pt idx="256">
                  <c:v>5.5501732607537626</c:v>
                </c:pt>
                <c:pt idx="257">
                  <c:v>5.5525975438949029</c:v>
                </c:pt>
                <c:pt idx="258">
                  <c:v>5.5548913936438797</c:v>
                </c:pt>
                <c:pt idx="259">
                  <c:v>5.5570312544812914</c:v>
                </c:pt>
                <c:pt idx="260">
                  <c:v>5.5590963474916908</c:v>
                </c:pt>
                <c:pt idx="261">
                  <c:v>5.5610082655562989</c:v>
                </c:pt>
                <c:pt idx="262">
                  <c:v>5.5626941181602474</c:v>
                </c:pt>
                <c:pt idx="263">
                  <c:v>5.5642209658035213</c:v>
                </c:pt>
                <c:pt idx="264">
                  <c:v>5.5656334030507075</c:v>
                </c:pt>
                <c:pt idx="265">
                  <c:v>5.5669600700705768</c:v>
                </c:pt>
                <c:pt idx="266">
                  <c:v>5.5682015177839252</c:v>
                </c:pt>
                <c:pt idx="267">
                  <c:v>5.569324606255905</c:v>
                </c:pt>
                <c:pt idx="268">
                  <c:v>5.5703158561575483</c:v>
                </c:pt>
                <c:pt idx="269">
                  <c:v>5.5713007501720915</c:v>
                </c:pt>
                <c:pt idx="270">
                  <c:v>5.5722288456533944</c:v>
                </c:pt>
                <c:pt idx="271">
                  <c:v>5.573068023477866</c:v>
                </c:pt>
                <c:pt idx="272">
                  <c:v>5.573860557131634</c:v>
                </c:pt>
                <c:pt idx="273">
                  <c:v>5.5746026849821328</c:v>
                </c:pt>
                <c:pt idx="274">
                  <c:v>5.5753102784397752</c:v>
                </c:pt>
                <c:pt idx="275">
                  <c:v>5.5759681828206098</c:v>
                </c:pt>
                <c:pt idx="276">
                  <c:v>5.5765735867520192</c:v>
                </c:pt>
                <c:pt idx="277">
                  <c:v>5.5771358652407921</c:v>
                </c:pt>
                <c:pt idx="278">
                  <c:v>5.5776179390318896</c:v>
                </c:pt>
                <c:pt idx="279">
                  <c:v>5.5780616299039165</c:v>
                </c:pt>
                <c:pt idx="280">
                  <c:v>5.5784799759563235</c:v>
                </c:pt>
                <c:pt idx="281">
                  <c:v>5.5788794680449287</c:v>
                </c:pt>
                <c:pt idx="282">
                  <c:v>5.579263067840242</c:v>
                </c:pt>
                <c:pt idx="283">
                  <c:v>5.5796416488941496</c:v>
                </c:pt>
                <c:pt idx="284">
                  <c:v>5.5799987594068243</c:v>
                </c:pt>
                <c:pt idx="285">
                  <c:v>5.5803203007300501</c:v>
                </c:pt>
                <c:pt idx="286">
                  <c:v>5.5806315739025045</c:v>
                </c:pt>
                <c:pt idx="287">
                  <c:v>5.5809270909181814</c:v>
                </c:pt>
                <c:pt idx="288">
                  <c:v>5.5812018049892416</c:v>
                </c:pt>
                <c:pt idx="289">
                  <c:v>5.5814464725665847</c:v>
                </c:pt>
                <c:pt idx="290">
                  <c:v>5.5816717047287669</c:v>
                </c:pt>
                <c:pt idx="291">
                  <c:v>5.5818761707280657</c:v>
                </c:pt>
                <c:pt idx="292">
                  <c:v>5.5820783135771643</c:v>
                </c:pt>
                <c:pt idx="293">
                  <c:v>5.5822512954019468</c:v>
                </c:pt>
                <c:pt idx="294">
                  <c:v>5.5824197269284914</c:v>
                </c:pt>
                <c:pt idx="295">
                  <c:v>5.5825907843463476</c:v>
                </c:pt>
                <c:pt idx="296">
                  <c:v>5.5827498227964538</c:v>
                </c:pt>
                <c:pt idx="297">
                  <c:v>5.5828931096334964</c:v>
                </c:pt>
                <c:pt idx="298">
                  <c:v>5.5830378782246619</c:v>
                </c:pt>
                <c:pt idx="299">
                  <c:v>5.5831771434914712</c:v>
                </c:pt>
                <c:pt idx="300">
                  <c:v>5.5833089435655596</c:v>
                </c:pt>
                <c:pt idx="301">
                  <c:v>5.5834342863728681</c:v>
                </c:pt>
                <c:pt idx="302">
                  <c:v>5.5835493082314596</c:v>
                </c:pt>
                <c:pt idx="303">
                  <c:v>5.5836595591366915</c:v>
                </c:pt>
                <c:pt idx="304">
                  <c:v>5.5837677916086035</c:v>
                </c:pt>
                <c:pt idx="305">
                  <c:v>5.5838769477350043</c:v>
                </c:pt>
                <c:pt idx="306">
                  <c:v>5.5839807224569133</c:v>
                </c:pt>
                <c:pt idx="307">
                  <c:v>5.5840726512240675</c:v>
                </c:pt>
                <c:pt idx="308">
                  <c:v>5.5841593751451191</c:v>
                </c:pt>
                <c:pt idx="309">
                  <c:v>5.5842427576561802</c:v>
                </c:pt>
                <c:pt idx="310">
                  <c:v>5.5843238945752995</c:v>
                </c:pt>
                <c:pt idx="311">
                  <c:v>5.5844000489733681</c:v>
                </c:pt>
                <c:pt idx="312">
                  <c:v>5.5844677623738948</c:v>
                </c:pt>
                <c:pt idx="313">
                  <c:v>5.5845280157194468</c:v>
                </c:pt>
                <c:pt idx="314">
                  <c:v>5.5845874423719506</c:v>
                </c:pt>
                <c:pt idx="315">
                  <c:v>5.584645717946553</c:v>
                </c:pt>
                <c:pt idx="316">
                  <c:v>5.5847011073914405</c:v>
                </c:pt>
                <c:pt idx="317">
                  <c:v>5.5847529723392473</c:v>
                </c:pt>
                <c:pt idx="318">
                  <c:v>5.5848027121652564</c:v>
                </c:pt>
                <c:pt idx="319">
                  <c:v>5.584853038718534</c:v>
                </c:pt>
                <c:pt idx="320">
                  <c:v>5.584900662548506</c:v>
                </c:pt>
                <c:pt idx="321">
                  <c:v>5.5849450790555677</c:v>
                </c:pt>
                <c:pt idx="322">
                  <c:v>5.5849888774361229</c:v>
                </c:pt>
                <c:pt idx="323">
                  <c:v>5.5850299849383527</c:v>
                </c:pt>
                <c:pt idx="324">
                  <c:v>5.5850686861003149</c:v>
                </c:pt>
                <c:pt idx="325">
                  <c:v>5.5851083257712473</c:v>
                </c:pt>
                <c:pt idx="326">
                  <c:v>5.5851425525027238</c:v>
                </c:pt>
                <c:pt idx="327">
                  <c:v>5.5851733165430648</c:v>
                </c:pt>
                <c:pt idx="328">
                  <c:v>5.5852021613789633</c:v>
                </c:pt>
                <c:pt idx="329">
                  <c:v>5.585230975740255</c:v>
                </c:pt>
                <c:pt idx="330">
                  <c:v>5.5852589907172341</c:v>
                </c:pt>
                <c:pt idx="331">
                  <c:v>5.5852860675754856</c:v>
                </c:pt>
                <c:pt idx="332">
                  <c:v>5.5853104232783473</c:v>
                </c:pt>
                <c:pt idx="333">
                  <c:v>5.5853329694365854</c:v>
                </c:pt>
                <c:pt idx="334">
                  <c:v>5.5853526444145096</c:v>
                </c:pt>
                <c:pt idx="335">
                  <c:v>5.5853708045441062</c:v>
                </c:pt>
                <c:pt idx="336">
                  <c:v>5.5853893590988557</c:v>
                </c:pt>
                <c:pt idx="337">
                  <c:v>5.5854081437764114</c:v>
                </c:pt>
                <c:pt idx="338">
                  <c:v>5.5854268638462239</c:v>
                </c:pt>
                <c:pt idx="339">
                  <c:v>5.5854454837751506</c:v>
                </c:pt>
                <c:pt idx="340">
                  <c:v>5.5854630781168266</c:v>
                </c:pt>
                <c:pt idx="341">
                  <c:v>5.5854795261726817</c:v>
                </c:pt>
                <c:pt idx="342">
                  <c:v>5.5854953338139168</c:v>
                </c:pt>
                <c:pt idx="343">
                  <c:v>5.585511531428855</c:v>
                </c:pt>
                <c:pt idx="344">
                  <c:v>5.5855278782805504</c:v>
                </c:pt>
                <c:pt idx="345">
                  <c:v>5.5855438879473418</c:v>
                </c:pt>
                <c:pt idx="346">
                  <c:v>5.5855573862046022</c:v>
                </c:pt>
                <c:pt idx="347">
                  <c:v>5.5855697321248199</c:v>
                </c:pt>
                <c:pt idx="348">
                  <c:v>5.5855808821286335</c:v>
                </c:pt>
                <c:pt idx="349">
                  <c:v>5.5855920240758614</c:v>
                </c:pt>
                <c:pt idx="350">
                  <c:v>5.5856009933435526</c:v>
                </c:pt>
                <c:pt idx="351">
                  <c:v>5.5856083983720879</c:v>
                </c:pt>
                <c:pt idx="352">
                  <c:v>5.5856158885089959</c:v>
                </c:pt>
                <c:pt idx="353">
                  <c:v>5.5856241445874355</c:v>
                </c:pt>
                <c:pt idx="354">
                  <c:v>5.5856327464722213</c:v>
                </c:pt>
                <c:pt idx="355">
                  <c:v>5.5856412244591214</c:v>
                </c:pt>
                <c:pt idx="356">
                  <c:v>5.5856485642352078</c:v>
                </c:pt>
                <c:pt idx="357">
                  <c:v>5.5856561247147818</c:v>
                </c:pt>
                <c:pt idx="358">
                  <c:v>5.5856644752278752</c:v>
                </c:pt>
                <c:pt idx="359">
                  <c:v>5.5856713870317583</c:v>
                </c:pt>
                <c:pt idx="360">
                  <c:v>5.5856792158192867</c:v>
                </c:pt>
                <c:pt idx="361">
                  <c:v>5.5856874652872506</c:v>
                </c:pt>
                <c:pt idx="362">
                  <c:v>5.5856957574448183</c:v>
                </c:pt>
                <c:pt idx="363">
                  <c:v>5.5857035026161146</c:v>
                </c:pt>
                <c:pt idx="364">
                  <c:v>5.5857099711462377</c:v>
                </c:pt>
                <c:pt idx="365">
                  <c:v>0</c:v>
                </c:pt>
                <c:pt idx="366">
                  <c:v>0</c:v>
                </c:pt>
              </c:numCache>
            </c:numRef>
          </c:val>
        </c:ser>
        <c:ser>
          <c:idx val="4"/>
          <c:order val="4"/>
          <c:tx>
            <c:strRef>
              <c:f>年間!$H$3</c:f>
              <c:strCache>
                <c:ptCount val="1"/>
                <c:pt idx="0">
                  <c:v>５回目
（秋肥）</c:v>
                </c:pt>
              </c:strCache>
            </c:strRef>
          </c:tx>
          <c:spPr>
            <a:solidFill>
              <a:schemeClr val="accent5"/>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年間!$H$4:$H$370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0.49002775761785317</c:v>
                </c:pt>
                <c:pt idx="232">
                  <c:v>0.93392797629815472</c:v>
                </c:pt>
                <c:pt idx="233">
                  <c:v>1.3471582095264414</c:v>
                </c:pt>
                <c:pt idx="234">
                  <c:v>1.7088604623519161</c:v>
                </c:pt>
                <c:pt idx="235">
                  <c:v>2.0513558305558273</c:v>
                </c:pt>
                <c:pt idx="236">
                  <c:v>2.3703125291044982</c:v>
                </c:pt>
                <c:pt idx="237">
                  <c:v>2.6710177651450135</c:v>
                </c:pt>
                <c:pt idx="238">
                  <c:v>2.9500365796667269</c:v>
                </c:pt>
                <c:pt idx="239">
                  <c:v>3.1964135370551041</c:v>
                </c:pt>
                <c:pt idx="240">
                  <c:v>3.4222593178691554</c:v>
                </c:pt>
                <c:pt idx="241">
                  <c:v>3.6379720182349327</c:v>
                </c:pt>
                <c:pt idx="242">
                  <c:v>3.8413739795124329</c:v>
                </c:pt>
                <c:pt idx="243">
                  <c:v>4.0241314194912725</c:v>
                </c:pt>
                <c:pt idx="244">
                  <c:v>4.1917708745450764</c:v>
                </c:pt>
                <c:pt idx="245">
                  <c:v>4.3462832445625459</c:v>
                </c:pt>
                <c:pt idx="246">
                  <c:v>4.4877504079645174</c:v>
                </c:pt>
                <c:pt idx="247">
                  <c:v>4.6214268401239931</c:v>
                </c:pt>
                <c:pt idx="248">
                  <c:v>4.7407712919532283</c:v>
                </c:pt>
                <c:pt idx="249">
                  <c:v>4.8517867194174107</c:v>
                </c:pt>
                <c:pt idx="250">
                  <c:v>4.9547289553736427</c:v>
                </c:pt>
                <c:pt idx="251">
                  <c:v>5.0531474459131109</c:v>
                </c:pt>
                <c:pt idx="252">
                  <c:v>5.1458244217008513</c:v>
                </c:pt>
                <c:pt idx="253">
                  <c:v>5.2330060734342227</c:v>
                </c:pt>
                <c:pt idx="254">
                  <c:v>5.3131629516827683</c:v>
                </c:pt>
                <c:pt idx="255">
                  <c:v>5.3889178728892055</c:v>
                </c:pt>
                <c:pt idx="256">
                  <c:v>5.4578366026992811</c:v>
                </c:pt>
                <c:pt idx="257">
                  <c:v>5.5205584477557013</c:v>
                </c:pt>
                <c:pt idx="258">
                  <c:v>5.5798912405204053</c:v>
                </c:pt>
                <c:pt idx="259">
                  <c:v>5.6352374105609018</c:v>
                </c:pt>
                <c:pt idx="260">
                  <c:v>5.6886199293143429</c:v>
                </c:pt>
                <c:pt idx="261">
                  <c:v>5.7380444669742419</c:v>
                </c:pt>
                <c:pt idx="262">
                  <c:v>5.7816571156875742</c:v>
                </c:pt>
                <c:pt idx="263">
                  <c:v>5.821173104842595</c:v>
                </c:pt>
                <c:pt idx="264">
                  <c:v>5.8577329385219175</c:v>
                </c:pt>
                <c:pt idx="265">
                  <c:v>5.8920680462707242</c:v>
                </c:pt>
                <c:pt idx="266">
                  <c:v>5.9241948007864691</c:v>
                </c:pt>
                <c:pt idx="267">
                  <c:v>5.9532758391891392</c:v>
                </c:pt>
                <c:pt idx="268">
                  <c:v>5.9789763913410141</c:v>
                </c:pt>
                <c:pt idx="269">
                  <c:v>6.0044767201524589</c:v>
                </c:pt>
                <c:pt idx="270">
                  <c:v>6.0285003762098066</c:v>
                </c:pt>
                <c:pt idx="271">
                  <c:v>6.050239365967383</c:v>
                </c:pt>
                <c:pt idx="272">
                  <c:v>6.0707639586812432</c:v>
                </c:pt>
                <c:pt idx="273">
                  <c:v>6.0899813951681674</c:v>
                </c:pt>
                <c:pt idx="274">
                  <c:v>6.1082932208583047</c:v>
                </c:pt>
                <c:pt idx="275">
                  <c:v>6.125320293353953</c:v>
                </c:pt>
                <c:pt idx="276">
                  <c:v>6.1409948037417399</c:v>
                </c:pt>
                <c:pt idx="277">
                  <c:v>6.1555549433686432</c:v>
                </c:pt>
                <c:pt idx="278">
                  <c:v>6.1680750500465678</c:v>
                </c:pt>
                <c:pt idx="279">
                  <c:v>6.1796077094692974</c:v>
                </c:pt>
                <c:pt idx="280">
                  <c:v>6.1904809456675833</c:v>
                </c:pt>
                <c:pt idx="281">
                  <c:v>6.2008576996530778</c:v>
                </c:pt>
                <c:pt idx="282">
                  <c:v>6.2108123671391979</c:v>
                </c:pt>
                <c:pt idx="283">
                  <c:v>6.2206155250492765</c:v>
                </c:pt>
                <c:pt idx="284">
                  <c:v>6.229859344948399</c:v>
                </c:pt>
                <c:pt idx="285">
                  <c:v>6.2381963785578822</c:v>
                </c:pt>
                <c:pt idx="286">
                  <c:v>6.2462552968587071</c:v>
                </c:pt>
                <c:pt idx="287">
                  <c:v>6.2539012928836</c:v>
                </c:pt>
                <c:pt idx="288">
                  <c:v>6.2610111711712362</c:v>
                </c:pt>
                <c:pt idx="289">
                  <c:v>6.2673590286310947</c:v>
                </c:pt>
                <c:pt idx="290">
                  <c:v>6.2732087970939752</c:v>
                </c:pt>
                <c:pt idx="291">
                  <c:v>6.2785297666558098</c:v>
                </c:pt>
                <c:pt idx="292">
                  <c:v>6.2837759832568354</c:v>
                </c:pt>
                <c:pt idx="293">
                  <c:v>6.2882910768755949</c:v>
                </c:pt>
                <c:pt idx="294">
                  <c:v>6.292679251480604</c:v>
                </c:pt>
                <c:pt idx="295">
                  <c:v>6.297115421185782</c:v>
                </c:pt>
                <c:pt idx="296">
                  <c:v>6.3012429764950442</c:v>
                </c:pt>
                <c:pt idx="297">
                  <c:v>6.3049727065090746</c:v>
                </c:pt>
                <c:pt idx="298">
                  <c:v>6.3087238736113997</c:v>
                </c:pt>
                <c:pt idx="299">
                  <c:v>6.3123272828820483</c:v>
                </c:pt>
                <c:pt idx="300">
                  <c:v>6.3157361965104934</c:v>
                </c:pt>
                <c:pt idx="301">
                  <c:v>6.318975781068481</c:v>
                </c:pt>
                <c:pt idx="302">
                  <c:v>6.3219538307365575</c:v>
                </c:pt>
                <c:pt idx="303">
                  <c:v>6.3248049178586561</c:v>
                </c:pt>
                <c:pt idx="304">
                  <c:v>6.3275956454657383</c:v>
                </c:pt>
                <c:pt idx="305">
                  <c:v>6.330396803729375</c:v>
                </c:pt>
                <c:pt idx="306">
                  <c:v>6.3330576514562731</c:v>
                </c:pt>
                <c:pt idx="307">
                  <c:v>6.3354243809604709</c:v>
                </c:pt>
                <c:pt idx="308">
                  <c:v>6.3376567821459853</c:v>
                </c:pt>
                <c:pt idx="309">
                  <c:v>6.3397999083648759</c:v>
                </c:pt>
                <c:pt idx="310">
                  <c:v>6.3418802944210837</c:v>
                </c:pt>
                <c:pt idx="311">
                  <c:v>6.3438332799915029</c:v>
                </c:pt>
                <c:pt idx="312">
                  <c:v>6.3455774611416187</c:v>
                </c:pt>
                <c:pt idx="313">
                  <c:v>6.3471371389015419</c:v>
                </c:pt>
                <c:pt idx="314">
                  <c:v>6.3486700458434893</c:v>
                </c:pt>
                <c:pt idx="315">
                  <c:v>6.3501686660532712</c:v>
                </c:pt>
                <c:pt idx="316">
                  <c:v>6.3515923457950656</c:v>
                </c:pt>
                <c:pt idx="317">
                  <c:v>6.3529264955500961</c:v>
                </c:pt>
                <c:pt idx="318">
                  <c:v>6.3542044356473255</c:v>
                </c:pt>
                <c:pt idx="319">
                  <c:v>6.3554899884875038</c:v>
                </c:pt>
                <c:pt idx="320">
                  <c:v>6.3567062522803086</c:v>
                </c:pt>
                <c:pt idx="321">
                  <c:v>6.3578418321215473</c:v>
                </c:pt>
                <c:pt idx="322">
                  <c:v>6.3589575153828948</c:v>
                </c:pt>
                <c:pt idx="323">
                  <c:v>6.360005216437135</c:v>
                </c:pt>
                <c:pt idx="324">
                  <c:v>6.3609919233518672</c:v>
                </c:pt>
                <c:pt idx="325">
                  <c:v>6.3619955703028728</c:v>
                </c:pt>
                <c:pt idx="326">
                  <c:v>6.3628690207875351</c:v>
                </c:pt>
                <c:pt idx="327">
                  <c:v>6.3636580677777417</c:v>
                </c:pt>
                <c:pt idx="328">
                  <c:v>6.3643988201915054</c:v>
                </c:pt>
                <c:pt idx="329">
                  <c:v>6.3651350497862378</c:v>
                </c:pt>
                <c:pt idx="330">
                  <c:v>6.3658491275200175</c:v>
                </c:pt>
                <c:pt idx="331">
                  <c:v>6.3665380150389854</c:v>
                </c:pt>
                <c:pt idx="332">
                  <c:v>6.367161063093266</c:v>
                </c:pt>
                <c:pt idx="333">
                  <c:v>6.3677395021361374</c:v>
                </c:pt>
                <c:pt idx="334">
                  <c:v>6.3682494410803505</c:v>
                </c:pt>
                <c:pt idx="335">
                  <c:v>6.3687221848808626</c:v>
                </c:pt>
                <c:pt idx="336">
                  <c:v>6.369201260017177</c:v>
                </c:pt>
                <c:pt idx="337">
                  <c:v>6.3696828897115436</c:v>
                </c:pt>
                <c:pt idx="338">
                  <c:v>6.3701604024799252</c:v>
                </c:pt>
                <c:pt idx="339">
                  <c:v>6.3706330276660879</c:v>
                </c:pt>
                <c:pt idx="340">
                  <c:v>6.3710800173940791</c:v>
                </c:pt>
                <c:pt idx="341">
                  <c:v>6.3714988393464234</c:v>
                </c:pt>
                <c:pt idx="342">
                  <c:v>6.3719009961487201</c:v>
                </c:pt>
                <c:pt idx="343">
                  <c:v>6.3723095905835274</c:v>
                </c:pt>
                <c:pt idx="344">
                  <c:v>6.3727192332741902</c:v>
                </c:pt>
                <c:pt idx="345">
                  <c:v>6.3731191246812111</c:v>
                </c:pt>
                <c:pt idx="346">
                  <c:v>6.3734611093881668</c:v>
                </c:pt>
                <c:pt idx="347">
                  <c:v>6.373775649141364</c:v>
                </c:pt>
                <c:pt idx="348">
                  <c:v>6.3740619808549006</c:v>
                </c:pt>
                <c:pt idx="349">
                  <c:v>6.3743464600723945</c:v>
                </c:pt>
                <c:pt idx="350">
                  <c:v>6.3745815843038347</c:v>
                </c:pt>
                <c:pt idx="351">
                  <c:v>6.3747810889271914</c:v>
                </c:pt>
                <c:pt idx="352">
                  <c:v>6.3749812583336212</c:v>
                </c:pt>
                <c:pt idx="353">
                  <c:v>6.3751968662824927</c:v>
                </c:pt>
                <c:pt idx="354">
                  <c:v>6.3754186582080488</c:v>
                </c:pt>
                <c:pt idx="355">
                  <c:v>6.3756364230942575</c:v>
                </c:pt>
                <c:pt idx="356">
                  <c:v>6.3758283314903874</c:v>
                </c:pt>
                <c:pt idx="357">
                  <c:v>6.376023798098899</c:v>
                </c:pt>
                <c:pt idx="358">
                  <c:v>6.3762349831466034</c:v>
                </c:pt>
                <c:pt idx="359">
                  <c:v>6.3764141340690959</c:v>
                </c:pt>
                <c:pt idx="360">
                  <c:v>6.3766117040010748</c:v>
                </c:pt>
                <c:pt idx="361">
                  <c:v>6.3768169980410123</c:v>
                </c:pt>
                <c:pt idx="362">
                  <c:v>6.3770219481043009</c:v>
                </c:pt>
                <c:pt idx="363">
                  <c:v>6.377214086324039</c:v>
                </c:pt>
                <c:pt idx="364">
                  <c:v>6.3773781134154293</c:v>
                </c:pt>
                <c:pt idx="365">
                  <c:v>0</c:v>
                </c:pt>
                <c:pt idx="366">
                  <c:v>0</c:v>
                </c:pt>
              </c:numCache>
            </c:numRef>
          </c:val>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gapWidth val="65"/>
        <c:overlap val="100"/>
        <c:axId val="1"/>
        <c:axId val="2"/>
      </c:barChart>
      <c:dateAx>
        <c:axId val="1"/>
        <c:scaling>
          <c:orientation val="minMax"/>
          <c:max val="46158"/>
        </c:scaling>
        <c:delete val="0"/>
        <c:axPos val="b"/>
        <c:numFmt formatCode="m/d;@"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auto val="1"/>
        <c:lblOffset val="100"/>
        <c:majorUnit val="60"/>
        <c:majorTimeUnit val="days"/>
      </c:date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窒素肥効発現量総量（kgN/10a）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800478303156267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1"/>
        <c:crosses val="autoZero"/>
        <c:crossBetween val="between"/>
      </c:valAx>
      <c:spPr>
        <a:noFill/>
        <a:ln>
          <a:solidFill>
            <a:schemeClr val="tx1"/>
          </a:solidFill>
        </a:ln>
        <a:effectLst/>
      </c:spPr>
    </c:plotArea>
    <c:legend>
      <c:legendPos val="r"/>
      <c:layout>
        <c:manualLayout>
          <c:xMode val="edge"/>
          <c:yMode val="edge"/>
          <c:x val="0.75"/>
          <c:y val="6.8527918781725886e-002"/>
          <c:w val="0.25"/>
          <c:h val="0.69035532994923854"/>
        </c:manualLayout>
      </c:layout>
      <c:overlay val="0"/>
      <c:spPr>
        <a:noFill/>
        <a:ln>
          <a:noFill/>
        </a:ln>
        <a:effectLst/>
      </c:spPr>
      <c:txPr>
        <a:bodyPr rot="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施肥回次２回目の肥効発現の推移(総和)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'２回目'!$B$8:$B$127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'２回目'!$C$8:$C$127</c:f>
              <c:numCache>
                <c:formatCode xml:space="preserve">0.0000_ </c:formatCode>
                <c:ptCount val="120"/>
                <c:pt idx="0">
                  <c:v>0.92407962445799074</c:v>
                </c:pt>
                <c:pt idx="1">
                  <c:v>1.4443040549037875</c:v>
                </c:pt>
                <c:pt idx="2">
                  <c:v>1.806429693066351</c:v>
                </c:pt>
                <c:pt idx="3">
                  <c:v>2.0926578695796607</c:v>
                </c:pt>
                <c:pt idx="4">
                  <c:v>2.3458096411642559</c:v>
                </c:pt>
                <c:pt idx="5">
                  <c:v>2.5711843643450152</c:v>
                </c:pt>
                <c:pt idx="6">
                  <c:v>2.7908749503322312</c:v>
                </c:pt>
                <c:pt idx="7">
                  <c:v>2.9870908543618442</c:v>
                </c:pt>
                <c:pt idx="8">
                  <c:v>3.1712655495850486</c:v>
                </c:pt>
                <c:pt idx="9">
                  <c:v>3.3576190011197617</c:v>
                </c:pt>
                <c:pt idx="10">
                  <c:v>3.5313342621036896</c:v>
                </c:pt>
                <c:pt idx="11">
                  <c:v>3.707700901891843</c:v>
                </c:pt>
                <c:pt idx="12">
                  <c:v>3.8761674227817329</c:v>
                </c:pt>
                <c:pt idx="13">
                  <c:v>4.0397269953053012</c:v>
                </c:pt>
                <c:pt idx="14">
                  <c:v>4.1856536190908482</c:v>
                </c:pt>
                <c:pt idx="15">
                  <c:v>4.3295128324880805</c:v>
                </c:pt>
                <c:pt idx="16">
                  <c:v>4.4697461570933319</c:v>
                </c:pt>
                <c:pt idx="17">
                  <c:v>4.6004865095260588</c:v>
                </c:pt>
                <c:pt idx="18">
                  <c:v>4.7216367522939375</c:v>
                </c:pt>
                <c:pt idx="19">
                  <c:v>4.831986522376635</c:v>
                </c:pt>
                <c:pt idx="20">
                  <c:v>4.9396511383113584</c:v>
                </c:pt>
                <c:pt idx="21">
                  <c:v>5.0433904546190922</c:v>
                </c:pt>
                <c:pt idx="22">
                  <c:v>5.1374860497301729</c:v>
                </c:pt>
                <c:pt idx="23">
                  <c:v>5.2294067443631489</c:v>
                </c:pt>
                <c:pt idx="24">
                  <c:v>5.3175764931803622</c:v>
                </c:pt>
                <c:pt idx="25">
                  <c:v>5.3988721915580804</c:v>
                </c:pt>
                <c:pt idx="26">
                  <c:v>5.4766628529954291</c:v>
                </c:pt>
                <c:pt idx="27">
                  <c:v>5.5507657307416354</c:v>
                </c:pt>
                <c:pt idx="28">
                  <c:v>5.621543657948763</c:v>
                </c:pt>
                <c:pt idx="29">
                  <c:v>5.6875044523076177</c:v>
                </c:pt>
                <c:pt idx="30">
                  <c:v>5.7525344001153345</c:v>
                </c:pt>
                <c:pt idx="31">
                  <c:v>5.8082476249766435</c:v>
                </c:pt>
                <c:pt idx="32">
                  <c:v>5.8623715820429432</c:v>
                </c:pt>
                <c:pt idx="33">
                  <c:v>5.911436709963743</c:v>
                </c:pt>
                <c:pt idx="34">
                  <c:v>5.9584063686612971</c:v>
                </c:pt>
                <c:pt idx="35">
                  <c:v>6.0068152293148032</c:v>
                </c:pt>
                <c:pt idx="36">
                  <c:v>6.052483733212239</c:v>
                </c:pt>
                <c:pt idx="37">
                  <c:v>6.0964746936533007</c:v>
                </c:pt>
                <c:pt idx="38">
                  <c:v>6.1368288736524814</c:v>
                </c:pt>
                <c:pt idx="39">
                  <c:v>6.1740115068365284</c:v>
                </c:pt>
                <c:pt idx="40">
                  <c:v>6.2082599839250481</c:v>
                </c:pt>
                <c:pt idx="41">
                  <c:v>6.2411733259188846</c:v>
                </c:pt>
                <c:pt idx="42">
                  <c:v>6.2736244631910889</c:v>
                </c:pt>
                <c:pt idx="43">
                  <c:v>6.3043788974390038</c:v>
                </c:pt>
                <c:pt idx="44">
                  <c:v>6.3328698916900041</c:v>
                </c:pt>
                <c:pt idx="45">
                  <c:v>6.359694016592119</c:v>
                </c:pt>
                <c:pt idx="46">
                  <c:v>6.3850784576456912</c:v>
                </c:pt>
                <c:pt idx="47">
                  <c:v>6.4087664979648897</c:v>
                </c:pt>
                <c:pt idx="48">
                  <c:v>6.4304722353164872</c:v>
                </c:pt>
                <c:pt idx="49">
                  <c:v>6.4506742052944777</c:v>
                </c:pt>
                <c:pt idx="50">
                  <c:v>6.4703467755241064</c:v>
                </c:pt>
                <c:pt idx="51">
                  <c:v>6.4897349953784591</c:v>
                </c:pt>
                <c:pt idx="52">
                  <c:v>6.5080396349431613</c:v>
                </c:pt>
                <c:pt idx="53">
                  <c:v>6.5248617694654545</c:v>
                </c:pt>
                <c:pt idx="54">
                  <c:v>6.5404139596996238</c:v>
                </c:pt>
                <c:pt idx="55">
                  <c:v>6.554694759527476</c:v>
                </c:pt>
                <c:pt idx="56">
                  <c:v>6.5679171315997831</c:v>
                </c:pt>
                <c:pt idx="57">
                  <c:v>6.5808310246679369</c:v>
                </c:pt>
                <c:pt idx="58">
                  <c:v>6.5927757469842927</c:v>
                </c:pt>
                <c:pt idx="59">
                  <c:v>6.6040216170033528</c:v>
                </c:pt>
                <c:pt idx="60">
                  <c:v>6.6146456731988952</c:v>
                </c:pt>
                <c:pt idx="61">
                  <c:v>6.624499858560724</c:v>
                </c:pt>
                <c:pt idx="62">
                  <c:v>6.6334802227386067</c:v>
                </c:pt>
                <c:pt idx="63">
                  <c:v>6.6423971628078586</c:v>
                </c:pt>
                <c:pt idx="64">
                  <c:v>6.650944155713697</c:v>
                </c:pt>
                <c:pt idx="65">
                  <c:v>6.6587213477017917</c:v>
                </c:pt>
                <c:pt idx="66">
                  <c:v>6.6659519238185307</c:v>
                </c:pt>
                <c:pt idx="67">
                  <c:v>6.6725377203146774</c:v>
                </c:pt>
                <c:pt idx="68">
                  <c:v>6.6788955046569258</c:v>
                </c:pt>
                <c:pt idx="69">
                  <c:v>6.6846792110921767</c:v>
                </c:pt>
                <c:pt idx="70">
                  <c:v>6.6901314638636755</c:v>
                </c:pt>
                <c:pt idx="71">
                  <c:v>6.6953550890235398</c:v>
                </c:pt>
                <c:pt idx="72">
                  <c:v>6.7001670464422531</c:v>
                </c:pt>
                <c:pt idx="73">
                  <c:v>6.7046816991827134</c:v>
                </c:pt>
                <c:pt idx="74">
                  <c:v>6.7089438656627243</c:v>
                </c:pt>
                <c:pt idx="75">
                  <c:v>6.7130240119444995</c:v>
                </c:pt>
                <c:pt idx="76">
                  <c:v>6.7167722197948327</c:v>
                </c:pt>
                <c:pt idx="77">
                  <c:v>6.7200791710763941</c:v>
                </c:pt>
                <c:pt idx="78">
                  <c:v>6.723173813229752</c:v>
                </c:pt>
                <c:pt idx="79">
                  <c:v>6.7261981376278648</c:v>
                </c:pt>
                <c:pt idx="80">
                  <c:v>6.728977246739464</c:v>
                </c:pt>
                <c:pt idx="81">
                  <c:v>6.731548457759982</c:v>
                </c:pt>
                <c:pt idx="82">
                  <c:v>6.7339620175605654</c:v>
                </c:pt>
                <c:pt idx="83">
                  <c:v>6.7360984087921079</c:v>
                </c:pt>
                <c:pt idx="84">
                  <c:v>6.7381885486724373</c:v>
                </c:pt>
                <c:pt idx="85">
                  <c:v>6.7401663024744263</c:v>
                </c:pt>
                <c:pt idx="86">
                  <c:v>6.7419987761765627</c:v>
                </c:pt>
                <c:pt idx="87">
                  <c:v>6.7436780608458644</c:v>
                </c:pt>
                <c:pt idx="88">
                  <c:v>6.7452294367467234</c:v>
                </c:pt>
                <c:pt idx="89">
                  <c:v>6.746703783192701</c:v>
                </c:pt>
                <c:pt idx="90">
                  <c:v>6.7480916228743748</c:v>
                </c:pt>
                <c:pt idx="91">
                  <c:v>6.7493297694662679</c:v>
                </c:pt>
                <c:pt idx="92">
                  <c:v>6.7505142703480718</c:v>
                </c:pt>
                <c:pt idx="93">
                  <c:v>6.7516004522554223</c:v>
                </c:pt>
                <c:pt idx="94">
                  <c:v>6.7526115493600285</c:v>
                </c:pt>
                <c:pt idx="95">
                  <c:v>6.7535224931053373</c:v>
                </c:pt>
                <c:pt idx="96">
                  <c:v>6.7543306015995608</c:v>
                </c:pt>
                <c:pt idx="97">
                  <c:v>6.755131923908233</c:v>
                </c:pt>
                <c:pt idx="98">
                  <c:v>6.7558687725849973</c:v>
                </c:pt>
                <c:pt idx="99">
                  <c:v>6.756522420868186</c:v>
                </c:pt>
                <c:pt idx="100">
                  <c:v>6.7571669182065301</c:v>
                </c:pt>
                <c:pt idx="101">
                  <c:v>6.7577718793373078</c:v>
                </c:pt>
                <c:pt idx="102">
                  <c:v>6.7583441544639724</c:v>
                </c:pt>
                <c:pt idx="103">
                  <c:v>6.7588774091397648</c:v>
                </c:pt>
                <c:pt idx="104">
                  <c:v>6.7593782244454843</c:v>
                </c:pt>
                <c:pt idx="105">
                  <c:v>6.7598274834128977</c:v>
                </c:pt>
                <c:pt idx="106">
                  <c:v>6.7602417150441463</c:v>
                </c:pt>
                <c:pt idx="107">
                  <c:v>6.7606209497008605</c:v>
                </c:pt>
                <c:pt idx="108">
                  <c:v>6.7609650318934778</c:v>
                </c:pt>
                <c:pt idx="109">
                  <c:v>6.7612905650506834</c:v>
                </c:pt>
                <c:pt idx="110">
                  <c:v>6.7615897767775222</c:v>
                </c:pt>
                <c:pt idx="111">
                  <c:v>6.7618625833446275</c:v>
                </c:pt>
                <c:pt idx="112">
                  <c:v>6.7621194731854475</c:v>
                </c:pt>
                <c:pt idx="113">
                  <c:v>6.7623602358448425</c:v>
                </c:pt>
                <c:pt idx="114">
                  <c:v>6.762582938001751</c:v>
                </c:pt>
                <c:pt idx="115">
                  <c:v>6.7627825590921748</c:v>
                </c:pt>
                <c:pt idx="116">
                  <c:v>6.7629668007761259</c:v>
                </c:pt>
                <c:pt idx="117">
                  <c:v>6.7631393173752201</c:v>
                </c:pt>
                <c:pt idx="118">
                  <c:v>6.7632989222009723</c:v>
                </c:pt>
                <c:pt idx="119">
                  <c:v>6.763440839201051</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'３回目'!$L$8:$L$127</c:f>
              <c:numCache>
                <c:formatCode xml:space="preserve">0.0000_ </c:formatCode>
                <c:ptCount val="120"/>
                <c:pt idx="0">
                  <c:v>0.1084867631563709</c:v>
                </c:pt>
                <c:pt idx="1">
                  <c:v>0.20809154133383553</c:v>
                </c:pt>
                <c:pt idx="2">
                  <c:v>0.30651031063528289</c:v>
                </c:pt>
                <c:pt idx="3">
                  <c:v>0.39677024751266565</c:v>
                </c:pt>
                <c:pt idx="4">
                  <c:v>0.48332809307932167</c:v>
                </c:pt>
                <c:pt idx="5">
                  <c:v>0.56805643156833241</c:v>
                </c:pt>
                <c:pt idx="6">
                  <c:v>0.64703848715202761</c:v>
                </c:pt>
                <c:pt idx="7">
                  <c:v>0.72236716861901284</c:v>
                </c:pt>
                <c:pt idx="8">
                  <c:v>0.7947891627787762</c:v>
                </c:pt>
                <c:pt idx="9">
                  <c:v>0.86566542711108907</c:v>
                </c:pt>
                <c:pt idx="10">
                  <c:v>0.93157136800875651</c:v>
                </c:pt>
                <c:pt idx="11">
                  <c:v>0.98977095931514525</c:v>
                </c:pt>
                <c:pt idx="12">
                  <c:v>1.0451020657011452</c:v>
                </c:pt>
                <c:pt idx="13">
                  <c:v>1.1006697756119184</c:v>
                </c:pt>
                <c:pt idx="14">
                  <c:v>1.1523506488601747</c:v>
                </c:pt>
                <c:pt idx="15">
                  <c:v>1.2008203589847379</c:v>
                </c:pt>
                <c:pt idx="16">
                  <c:v>1.2471135637098729</c:v>
                </c:pt>
                <c:pt idx="17">
                  <c:v>1.2881734694970077</c:v>
                </c:pt>
                <c:pt idx="18">
                  <c:v>1.3294721643237062</c:v>
                </c:pt>
                <c:pt idx="19">
                  <c:v>1.3693244248579728</c:v>
                </c:pt>
                <c:pt idx="20">
                  <c:v>1.4067963403533157</c:v>
                </c:pt>
                <c:pt idx="21">
                  <c:v>1.441547499100029</c:v>
                </c:pt>
                <c:pt idx="22">
                  <c:v>1.474096592475592</c:v>
                </c:pt>
                <c:pt idx="23">
                  <c:v>1.505683118785077</c:v>
                </c:pt>
                <c:pt idx="24">
                  <c:v>1.535984438291311</c:v>
                </c:pt>
                <c:pt idx="25">
                  <c:v>1.5631749917414905</c:v>
                </c:pt>
                <c:pt idx="26">
                  <c:v>1.589786022526879</c:v>
                </c:pt>
                <c:pt idx="27">
                  <c:v>1.6145005981658758</c:v>
                </c:pt>
                <c:pt idx="28">
                  <c:v>1.6378855332795297</c:v>
                </c:pt>
                <c:pt idx="29">
                  <c:v>1.6591272945274602</c:v>
                </c:pt>
                <c:pt idx="30">
                  <c:v>1.6780339893483698</c:v>
                </c:pt>
                <c:pt idx="31">
                  <c:v>1.697385326197985</c:v>
                </c:pt>
                <c:pt idx="32">
                  <c:v>1.715419205432082</c:v>
                </c:pt>
                <c:pt idx="33">
                  <c:v>1.7314805222437069</c:v>
                </c:pt>
                <c:pt idx="34">
                  <c:v>1.7478026878546258</c:v>
                </c:pt>
                <c:pt idx="35">
                  <c:v>1.7634130984516807</c:v>
                </c:pt>
                <c:pt idx="36">
                  <c:v>1.7784909000287246</c:v>
                </c:pt>
                <c:pt idx="37">
                  <c:v>1.7927920890579825</c:v>
                </c:pt>
                <c:pt idx="38">
                  <c:v>1.8064916980993093</c:v>
                </c:pt>
                <c:pt idx="39">
                  <c:v>1.8188994978680919</c:v>
                </c:pt>
                <c:pt idx="40">
                  <c:v>1.8305184349497059</c:v>
                </c:pt>
                <c:pt idx="41">
                  <c:v>1.8413041024069032</c:v>
                </c:pt>
                <c:pt idx="42">
                  <c:v>1.8512038633906471</c:v>
                </c:pt>
                <c:pt idx="43">
                  <c:v>1.8607721036259375</c:v>
                </c:pt>
                <c:pt idx="44">
                  <c:v>1.8696995264781051</c:v>
                </c:pt>
                <c:pt idx="45">
                  <c:v>1.8779461771671206</c:v>
                </c:pt>
                <c:pt idx="46">
                  <c:v>1.8858731834367575</c:v>
                </c:pt>
                <c:pt idx="47">
                  <c:v>1.8934516293204897</c:v>
                </c:pt>
                <c:pt idx="48">
                  <c:v>1.9005835601515002</c:v>
                </c:pt>
                <c:pt idx="49">
                  <c:v>1.9070418346616602</c:v>
                </c:pt>
                <c:pt idx="50">
                  <c:v>1.9131019265278277</c:v>
                </c:pt>
                <c:pt idx="51">
                  <c:v>1.9188909943891579</c:v>
                </c:pt>
                <c:pt idx="52">
                  <c:v>1.9243421298873717</c:v>
                </c:pt>
                <c:pt idx="53">
                  <c:v>1.9292316906847389</c:v>
                </c:pt>
                <c:pt idx="54">
                  <c:v>1.933545777952973</c:v>
                </c:pt>
                <c:pt idx="55">
                  <c:v>1.9376396223963293</c:v>
                </c:pt>
                <c:pt idx="56">
                  <c:v>1.9414805844309617</c:v>
                </c:pt>
                <c:pt idx="57">
                  <c:v>1.94515290438412</c:v>
                </c:pt>
                <c:pt idx="58">
                  <c:v>1.9485278775886872</c:v>
                </c:pt>
                <c:pt idx="59">
                  <c:v>1.9518281109429889</c:v>
                </c:pt>
                <c:pt idx="60">
                  <c:v>1.9549094857333063</c:v>
                </c:pt>
                <c:pt idx="61">
                  <c:v>1.9578048706190447</c:v>
                </c:pt>
                <c:pt idx="62">
                  <c:v>1.9605010402071519</c:v>
                </c:pt>
                <c:pt idx="63">
                  <c:v>1.9630109655720471</c:v>
                </c:pt>
                <c:pt idx="64">
                  <c:v>1.9653562115290077</c:v>
                </c:pt>
                <c:pt idx="65">
                  <c:v>1.9675026124545159</c:v>
                </c:pt>
                <c:pt idx="66">
                  <c:v>1.9695305799746337</c:v>
                </c:pt>
                <c:pt idx="67">
                  <c:v>1.971371975420517</c:v>
                </c:pt>
                <c:pt idx="68">
                  <c:v>1.9730922918913452</c:v>
                </c:pt>
                <c:pt idx="69">
                  <c:v>1.9747223575236894</c:v>
                </c:pt>
                <c:pt idx="70">
                  <c:v>1.9762085383641304</c:v>
                </c:pt>
                <c:pt idx="71">
                  <c:v>1.9775824046059718</c:v>
                </c:pt>
                <c:pt idx="72">
                  <c:v>1.9788777314784496</c:v>
                </c:pt>
                <c:pt idx="73">
                  <c:v>1.9800882715375243</c:v>
                </c:pt>
                <c:pt idx="74">
                  <c:v>1.9811956257948329</c:v>
                </c:pt>
                <c:pt idx="75">
                  <c:v>1.9822306408611223</c:v>
                </c:pt>
                <c:pt idx="76">
                  <c:v>1.9831832042247297</c:v>
                </c:pt>
                <c:pt idx="77">
                  <c:v>1.9840584101251133</c:v>
                </c:pt>
                <c:pt idx="78">
                  <c:v>1.9848541308938585</c:v>
                </c:pt>
                <c:pt idx="79">
                  <c:v>1.9855971969384272</c:v>
                </c:pt>
                <c:pt idx="80">
                  <c:v>1.9863015656139045</c:v>
                </c:pt>
                <c:pt idx="81">
                  <c:v>1.9869467399023626</c:v>
                </c:pt>
                <c:pt idx="82">
                  <c:v>1.9875547297091509</c:v>
                </c:pt>
                <c:pt idx="83">
                  <c:v>1.9881135622140684</c:v>
                </c:pt>
                <c:pt idx="84">
                  <c:v>1.9886239320966443</c:v>
                </c:pt>
                <c:pt idx="85">
                  <c:v>1.9890971992887776</c:v>
                </c:pt>
                <c:pt idx="86">
                  <c:v>1.9895372045263184</c:v>
                </c:pt>
                <c:pt idx="87">
                  <c:v>1.9899489165870172</c:v>
                </c:pt>
                <c:pt idx="88">
                  <c:v>1.9903224743224066</c:v>
                </c:pt>
                <c:pt idx="89">
                  <c:v>1.990670596512313</c:v>
                </c:pt>
                <c:pt idx="90">
                  <c:v>1.9909961673757055</c:v>
                </c:pt>
                <c:pt idx="91">
                  <c:v>1.9912899408676554</c:v>
                </c:pt>
                <c:pt idx="92">
                  <c:v>1.9915722385128962</c:v>
                </c:pt>
                <c:pt idx="93">
                  <c:v>1.9918287200209661</c:v>
                </c:pt>
                <c:pt idx="94">
                  <c:v>1.9920674641035501</c:v>
                </c:pt>
                <c:pt idx="95">
                  <c:v>1.9922777218124221</c:v>
                </c:pt>
                <c:pt idx="96">
                  <c:v>1.9924764169623046</c:v>
                </c:pt>
                <c:pt idx="97">
                  <c:v>1.9926614356528571</c:v>
                </c:pt>
                <c:pt idx="98">
                  <c:v>1.9928356723281491</c:v>
                </c:pt>
                <c:pt idx="99">
                  <c:v>1.992997390661627</c:v>
                </c:pt>
                <c:pt idx="100">
                  <c:v>1.9931408399832646</c:v>
                </c:pt>
                <c:pt idx="101">
                  <c:v>1.9932724802769917</c:v>
                </c:pt>
                <c:pt idx="102">
                  <c:v>1.9933979318200299</c:v>
                </c:pt>
                <c:pt idx="103">
                  <c:v>1.9935161023281807</c:v>
                </c:pt>
                <c:pt idx="104">
                  <c:v>1.9936225687041689</c:v>
                </c:pt>
                <c:pt idx="105">
                  <c:v>1.9937203284102709</c:v>
                </c:pt>
                <c:pt idx="106">
                  <c:v>1.9938104877629874</c:v>
                </c:pt>
                <c:pt idx="107">
                  <c:v>1.9938931216022686</c:v>
                </c:pt>
                <c:pt idx="108">
                  <c:v>1.9939711094180563</c:v>
                </c:pt>
                <c:pt idx="109">
                  <c:v>1.9940409253474976</c:v>
                </c:pt>
                <c:pt idx="110">
                  <c:v>1.9941058539306444</c:v>
                </c:pt>
                <c:pt idx="111">
                  <c:v>1.9941660605014278</c:v>
                </c:pt>
                <c:pt idx="112">
                  <c:v>1.9942235172117739</c:v>
                </c:pt>
                <c:pt idx="113">
                  <c:v>1.9942775816872755</c:v>
                </c:pt>
                <c:pt idx="114">
                  <c:v>1.9943284087880657</c:v>
                </c:pt>
                <c:pt idx="115">
                  <c:v>1.9943751709875877</c:v>
                </c:pt>
                <c:pt idx="116">
                  <c:v>1.9944193284259464</c:v>
                </c:pt>
                <c:pt idx="117">
                  <c:v>1.9944595489775696</c:v>
                </c:pt>
                <c:pt idx="118">
                  <c:v>1.9944961940495813</c:v>
                </c:pt>
                <c:pt idx="119">
                  <c:v>1.994530827895171</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'３回目'!$U$8:$U$127</c:f>
              <c:numCache>
                <c:formatCode xml:space="preserve">0.0000_ </c:formatCode>
                <c:ptCount val="120"/>
                <c:pt idx="0">
                  <c:v>0.16480341976542867</c:v>
                </c:pt>
                <c:pt idx="1">
                  <c:v>0.31434686678216811</c:v>
                </c:pt>
                <c:pt idx="2">
                  <c:v>0.45919075845072965</c:v>
                </c:pt>
                <c:pt idx="3">
                  <c:v>0.59046332811641744</c:v>
                </c:pt>
                <c:pt idx="4">
                  <c:v>0.7142754106122956</c:v>
                </c:pt>
                <c:pt idx="5">
                  <c:v>0.83317065294597026</c:v>
                </c:pt>
                <c:pt idx="6">
                  <c:v>0.942458038772374</c:v>
                </c:pt>
                <c:pt idx="7">
                  <c:v>1.044987499062656</c:v>
                </c:pt>
                <c:pt idx="8">
                  <c:v>1.1418486495860176</c:v>
                </c:pt>
                <c:pt idx="9">
                  <c:v>1.2347877868032178</c:v>
                </c:pt>
                <c:pt idx="10">
                  <c:v>1.3199578724934304</c:v>
                </c:pt>
                <c:pt idx="11">
                  <c:v>1.3945431009632767</c:v>
                </c:pt>
                <c:pt idx="12">
                  <c:v>1.4643298205290121</c:v>
                </c:pt>
                <c:pt idx="13">
                  <c:v>1.5328669314046117</c:v>
                </c:pt>
                <c:pt idx="14">
                  <c:v>1.5956974164523927</c:v>
                </c:pt>
                <c:pt idx="15">
                  <c:v>1.6537366987449518</c:v>
                </c:pt>
                <c:pt idx="16">
                  <c:v>1.7082256094709596</c:v>
                </c:pt>
                <c:pt idx="17">
                  <c:v>1.7561317444534905</c:v>
                </c:pt>
                <c:pt idx="18">
                  <c:v>1.8032424618811251</c:v>
                </c:pt>
                <c:pt idx="19">
                  <c:v>1.8478675960316968</c:v>
                </c:pt>
                <c:pt idx="20">
                  <c:v>1.8891608185362019</c:v>
                </c:pt>
                <c:pt idx="21">
                  <c:v>1.9269062057093733</c:v>
                </c:pt>
                <c:pt idx="22">
                  <c:v>1.9617211457215122</c:v>
                </c:pt>
                <c:pt idx="23">
                  <c:v>1.9948614130722531</c:v>
                </c:pt>
                <c:pt idx="24">
                  <c:v>2.026073196922757</c:v>
                </c:pt>
                <c:pt idx="25">
                  <c:v>2.0537660682416288</c:v>
                </c:pt>
                <c:pt idx="26">
                  <c:v>2.0803234094944698</c:v>
                </c:pt>
                <c:pt idx="27">
                  <c:v>2.104619208907045</c:v>
                </c:pt>
                <c:pt idx="28">
                  <c:v>2.1272208890429996</c:v>
                </c:pt>
                <c:pt idx="29">
                  <c:v>2.1474961985127199</c:v>
                </c:pt>
                <c:pt idx="30">
                  <c:v>2.1653727205810722</c:v>
                </c:pt>
                <c:pt idx="31">
                  <c:v>2.1832198497421809</c:v>
                </c:pt>
                <c:pt idx="32">
                  <c:v>2.1995996644222529</c:v>
                </c:pt>
                <c:pt idx="33">
                  <c:v>2.2140440407474817</c:v>
                </c:pt>
                <c:pt idx="34">
                  <c:v>2.2283711794911243</c:v>
                </c:pt>
                <c:pt idx="35">
                  <c:v>2.2418239426181197</c:v>
                </c:pt>
                <c:pt idx="36">
                  <c:v>2.2545639446609225</c:v>
                </c:pt>
                <c:pt idx="37">
                  <c:v>2.2664295012421789</c:v>
                </c:pt>
                <c:pt idx="38">
                  <c:v>2.2775766024089221</c:v>
                </c:pt>
                <c:pt idx="39">
                  <c:v>2.2875323924704212</c:v>
                </c:pt>
                <c:pt idx="40">
                  <c:v>2.296697863289324</c:v>
                </c:pt>
                <c:pt idx="41">
                  <c:v>2.3050699871743312</c:v>
                </c:pt>
                <c:pt idx="42">
                  <c:v>2.3126417709204508</c:v>
                </c:pt>
                <c:pt idx="43">
                  <c:v>2.3198144442731508</c:v>
                </c:pt>
                <c:pt idx="44">
                  <c:v>2.3263952778132935</c:v>
                </c:pt>
                <c:pt idx="45">
                  <c:v>2.3323795751142788</c:v>
                </c:pt>
                <c:pt idx="46">
                  <c:v>2.3380190940966887</c:v>
                </c:pt>
                <c:pt idx="47">
                  <c:v>2.3433057462747455</c:v>
                </c:pt>
                <c:pt idx="48">
                  <c:v>2.3481902336460796</c:v>
                </c:pt>
                <c:pt idx="49">
                  <c:v>2.3525494788755599</c:v>
                </c:pt>
                <c:pt idx="50">
                  <c:v>2.3565676524147832</c:v>
                </c:pt>
                <c:pt idx="51">
                  <c:v>2.3603307845799586</c:v>
                </c:pt>
                <c:pt idx="52">
                  <c:v>2.3638084989689667</c:v>
                </c:pt>
                <c:pt idx="53">
                  <c:v>2.3668849574640034</c:v>
                </c:pt>
                <c:pt idx="54">
                  <c:v>2.3695687570167965</c:v>
                </c:pt>
                <c:pt idx="55">
                  <c:v>2.3720691369697633</c:v>
                </c:pt>
                <c:pt idx="56">
                  <c:v>2.374374645975172</c:v>
                </c:pt>
                <c:pt idx="57">
                  <c:v>2.3765363457948685</c:v>
                </c:pt>
                <c:pt idx="58">
                  <c:v>2.3784922263222597</c:v>
                </c:pt>
                <c:pt idx="59">
                  <c:v>2.3803630749029505</c:v>
                </c:pt>
                <c:pt idx="60">
                  <c:v>2.3820788636729988</c:v>
                </c:pt>
                <c:pt idx="61">
                  <c:v>2.3836613041342125</c:v>
                </c:pt>
                <c:pt idx="62">
                  <c:v>2.3851087205086006</c:v>
                </c:pt>
                <c:pt idx="63">
                  <c:v>2.3864322085903207</c:v>
                </c:pt>
                <c:pt idx="64">
                  <c:v>2.3876463459696255</c:v>
                </c:pt>
                <c:pt idx="65">
                  <c:v>2.3887395245627356</c:v>
                </c:pt>
                <c:pt idx="66">
                  <c:v>2.3897524995835084</c:v>
                </c:pt>
                <c:pt idx="67">
                  <c:v>2.3906580333897778</c:v>
                </c:pt>
                <c:pt idx="68">
                  <c:v>2.3914887346864684</c:v>
                </c:pt>
                <c:pt idx="69">
                  <c:v>2.3922604075703484</c:v>
                </c:pt>
                <c:pt idx="70">
                  <c:v>2.3929526679226054</c:v>
                </c:pt>
                <c:pt idx="71">
                  <c:v>2.3935816026970844</c:v>
                </c:pt>
                <c:pt idx="72">
                  <c:v>2.3941632079303581</c:v>
                </c:pt>
                <c:pt idx="73">
                  <c:v>2.3946966560056735</c:v>
                </c:pt>
                <c:pt idx="74">
                  <c:v>2.3951765622301586</c:v>
                </c:pt>
                <c:pt idx="75">
                  <c:v>2.3956168000463687</c:v>
                </c:pt>
                <c:pt idx="76">
                  <c:v>2.3960150288972475</c:v>
                </c:pt>
                <c:pt idx="77">
                  <c:v>2.396374750573838</c:v>
                </c:pt>
                <c:pt idx="78">
                  <c:v>2.3966966943298571</c:v>
                </c:pt>
                <c:pt idx="79">
                  <c:v>2.3969918931336971</c:v>
                </c:pt>
                <c:pt idx="80">
                  <c:v>2.3972661891996188</c:v>
                </c:pt>
                <c:pt idx="81">
                  <c:v>2.3975132649263031</c:v>
                </c:pt>
                <c:pt idx="82">
                  <c:v>2.3977415946238265</c:v>
                </c:pt>
                <c:pt idx="83">
                  <c:v>2.3979478779165273</c:v>
                </c:pt>
                <c:pt idx="84">
                  <c:v>2.3981331997823032</c:v>
                </c:pt>
                <c:pt idx="85">
                  <c:v>2.398302012686528</c:v>
                </c:pt>
                <c:pt idx="86">
                  <c:v>2.3984561416610002</c:v>
                </c:pt>
                <c:pt idx="87">
                  <c:v>2.39859766326797</c:v>
                </c:pt>
                <c:pt idx="88">
                  <c:v>2.3987240565057371</c:v>
                </c:pt>
                <c:pt idx="89">
                  <c:v>2.3988397064594746</c:v>
                </c:pt>
                <c:pt idx="90">
                  <c:v>2.3989458511190271</c:v>
                </c:pt>
                <c:pt idx="91">
                  <c:v>2.3990401889769317</c:v>
                </c:pt>
                <c:pt idx="92">
                  <c:v>2.399128919060332</c:v>
                </c:pt>
                <c:pt idx="93">
                  <c:v>2.3992082466905513</c:v>
                </c:pt>
                <c:pt idx="94">
                  <c:v>2.3992807435143346</c:v>
                </c:pt>
                <c:pt idx="95">
                  <c:v>2.3993437978104146</c:v>
                </c:pt>
                <c:pt idx="96">
                  <c:v>2.3994022445849801</c:v>
                </c:pt>
                <c:pt idx="97">
                  <c:v>2.3994556977950738</c:v>
                </c:pt>
                <c:pt idx="98">
                  <c:v>2.3995050744563553</c:v>
                </c:pt>
                <c:pt idx="99">
                  <c:v>2.3995500864205632</c:v>
                </c:pt>
                <c:pt idx="100">
                  <c:v>2.3995894942153413</c:v>
                </c:pt>
                <c:pt idx="101">
                  <c:v>2.3996250821211476</c:v>
                </c:pt>
                <c:pt idx="102">
                  <c:v>2.3996583233501982</c:v>
                </c:pt>
                <c:pt idx="103">
                  <c:v>2.39968904089862</c:v>
                </c:pt>
                <c:pt idx="104">
                  <c:v>2.3997163165170718</c:v>
                </c:pt>
                <c:pt idx="105">
                  <c:v>2.3997409606175748</c:v>
                </c:pt>
                <c:pt idx="106">
                  <c:v>2.399763318164799</c:v>
                </c:pt>
                <c:pt idx="107">
                  <c:v>2.39978349235846</c:v>
                </c:pt>
                <c:pt idx="108">
                  <c:v>2.3998021794971076</c:v>
                </c:pt>
                <c:pt idx="109">
                  <c:v>2.3998186944816928</c:v>
                </c:pt>
                <c:pt idx="110">
                  <c:v>2.3998337999142065</c:v>
                </c:pt>
                <c:pt idx="111">
                  <c:v>2.3998475809133435</c:v>
                </c:pt>
                <c:pt idx="112">
                  <c:v>2.3998604781983142</c:v>
                </c:pt>
                <c:pt idx="113">
                  <c:v>2.399872394709063</c:v>
                </c:pt>
                <c:pt idx="114">
                  <c:v>2.3998833945346032</c:v>
                </c:pt>
                <c:pt idx="115">
                  <c:v>2.3998933539406324</c:v>
                </c:pt>
                <c:pt idx="116">
                  <c:v>2.3999025834187604</c:v>
                </c:pt>
                <c:pt idx="117">
                  <c:v>2.399910865408454</c:v>
                </c:pt>
                <c:pt idx="118">
                  <c:v>2.3999183018343349</c:v>
                </c:pt>
                <c:pt idx="119">
                  <c:v>2.3999252012497592</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施肥回次３回目の肥効発現の推移(総和)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'３回目'!$B$8:$B$127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'３回目'!$C$8:$C$127</c:f>
              <c:numCache>
                <c:formatCode xml:space="preserve">0.0000_ </c:formatCode>
                <c:ptCount val="120"/>
                <c:pt idx="0">
                  <c:v>0.27329018292179957</c:v>
                </c:pt>
                <c:pt idx="1">
                  <c:v>0.52243840811600362</c:v>
                </c:pt>
                <c:pt idx="2">
                  <c:v>0.76570106908601254</c:v>
                </c:pt>
                <c:pt idx="3">
                  <c:v>0.98723357562908309</c:v>
                </c:pt>
                <c:pt idx="4">
                  <c:v>1.1976035036916173</c:v>
                </c:pt>
                <c:pt idx="5">
                  <c:v>1.4012270845143027</c:v>
                </c:pt>
                <c:pt idx="6">
                  <c:v>1.5894965259244016</c:v>
                </c:pt>
                <c:pt idx="7">
                  <c:v>1.7673546676816687</c:v>
                </c:pt>
                <c:pt idx="8">
                  <c:v>1.9366378123647938</c:v>
                </c:pt>
                <c:pt idx="9">
                  <c:v>2.1004532139143066</c:v>
                </c:pt>
                <c:pt idx="10">
                  <c:v>2.2515292405021867</c:v>
                </c:pt>
                <c:pt idx="11">
                  <c:v>2.3843140602784221</c:v>
                </c:pt>
                <c:pt idx="12">
                  <c:v>2.509431886230157</c:v>
                </c:pt>
                <c:pt idx="13">
                  <c:v>2.6335367070165301</c:v>
                </c:pt>
                <c:pt idx="14">
                  <c:v>2.7480480653125676</c:v>
                </c:pt>
                <c:pt idx="15">
                  <c:v>2.8545570577296897</c:v>
                </c:pt>
                <c:pt idx="16">
                  <c:v>2.9553391731808327</c:v>
                </c:pt>
                <c:pt idx="17">
                  <c:v>3.0443052139504982</c:v>
                </c:pt>
                <c:pt idx="18">
                  <c:v>3.1327146262048311</c:v>
                </c:pt>
                <c:pt idx="19">
                  <c:v>3.2171920208896694</c:v>
                </c:pt>
                <c:pt idx="20">
                  <c:v>3.2959571588895176</c:v>
                </c:pt>
                <c:pt idx="21">
                  <c:v>3.3684537048094025</c:v>
                </c:pt>
                <c:pt idx="22">
                  <c:v>3.4358177381971045</c:v>
                </c:pt>
                <c:pt idx="23">
                  <c:v>3.5005445318573303</c:v>
                </c:pt>
                <c:pt idx="24">
                  <c:v>3.5620576352140683</c:v>
                </c:pt>
                <c:pt idx="25">
                  <c:v>3.6169410599831195</c:v>
                </c:pt>
                <c:pt idx="26">
                  <c:v>3.6701094320213485</c:v>
                </c:pt>
                <c:pt idx="27">
                  <c:v>3.7191198070729206</c:v>
                </c:pt>
                <c:pt idx="28">
                  <c:v>3.7651064223225292</c:v>
                </c:pt>
                <c:pt idx="29">
                  <c:v>3.8066234930401803</c:v>
                </c:pt>
                <c:pt idx="30">
                  <c:v>3.8434067099294422</c:v>
                </c:pt>
                <c:pt idx="31">
                  <c:v>3.8806051759401656</c:v>
                </c:pt>
                <c:pt idx="32">
                  <c:v>3.9150188698543351</c:v>
                </c:pt>
                <c:pt idx="33">
                  <c:v>3.9455245629911886</c:v>
                </c:pt>
                <c:pt idx="34">
                  <c:v>3.9761738673457501</c:v>
                </c:pt>
                <c:pt idx="35">
                  <c:v>4.0052370410698002</c:v>
                </c:pt>
                <c:pt idx="36">
                  <c:v>4.033054844689647</c:v>
                </c:pt>
                <c:pt idx="37">
                  <c:v>4.0592215903001616</c:v>
                </c:pt>
                <c:pt idx="38">
                  <c:v>4.0840683005082319</c:v>
                </c:pt>
                <c:pt idx="39">
                  <c:v>4.1064318903385129</c:v>
                </c:pt>
                <c:pt idx="40">
                  <c:v>4.1272162982390297</c:v>
                </c:pt>
                <c:pt idx="41">
                  <c:v>4.1463740895812347</c:v>
                </c:pt>
                <c:pt idx="42">
                  <c:v>4.1638456343110981</c:v>
                </c:pt>
                <c:pt idx="43">
                  <c:v>4.1805865478990878</c:v>
                </c:pt>
                <c:pt idx="44">
                  <c:v>4.1960948042913984</c:v>
                </c:pt>
                <c:pt idx="45">
                  <c:v>4.210325752281399</c:v>
                </c:pt>
                <c:pt idx="46">
                  <c:v>4.2238922775334462</c:v>
                </c:pt>
                <c:pt idx="47">
                  <c:v>4.2367573755952357</c:v>
                </c:pt>
                <c:pt idx="48">
                  <c:v>4.2487737937975796</c:v>
                </c:pt>
                <c:pt idx="49">
                  <c:v>4.2595913135372196</c:v>
                </c:pt>
                <c:pt idx="50">
                  <c:v>4.2696695789426107</c:v>
                </c:pt>
                <c:pt idx="51">
                  <c:v>4.2792217789691165</c:v>
                </c:pt>
                <c:pt idx="52">
                  <c:v>4.2881506288563385</c:v>
                </c:pt>
                <c:pt idx="53">
                  <c:v>4.2961166481487423</c:v>
                </c:pt>
                <c:pt idx="54">
                  <c:v>4.3031145349697697</c:v>
                </c:pt>
                <c:pt idx="55">
                  <c:v>4.3097087593660923</c:v>
                </c:pt>
                <c:pt idx="56">
                  <c:v>4.3158552304061342</c:v>
                </c:pt>
                <c:pt idx="57">
                  <c:v>4.3216892501789888</c:v>
                </c:pt>
                <c:pt idx="58">
                  <c:v>4.3270201039109466</c:v>
                </c:pt>
                <c:pt idx="59">
                  <c:v>4.3321911858459394</c:v>
                </c:pt>
                <c:pt idx="60">
                  <c:v>4.3369883494063046</c:v>
                </c:pt>
                <c:pt idx="61">
                  <c:v>4.3414661747532577</c:v>
                </c:pt>
                <c:pt idx="62">
                  <c:v>4.3456097607157522</c:v>
                </c:pt>
                <c:pt idx="63">
                  <c:v>4.349443174162368</c:v>
                </c:pt>
                <c:pt idx="64">
                  <c:v>4.3530025574986331</c:v>
                </c:pt>
                <c:pt idx="65">
                  <c:v>4.3562421370172517</c:v>
                </c:pt>
                <c:pt idx="66">
                  <c:v>4.3592830795581419</c:v>
                </c:pt>
                <c:pt idx="67">
                  <c:v>4.3620300088102946</c:v>
                </c:pt>
                <c:pt idx="68">
                  <c:v>4.3645810265778131</c:v>
                </c:pt>
                <c:pt idx="69">
                  <c:v>4.366982765094038</c:v>
                </c:pt>
                <c:pt idx="70">
                  <c:v>4.3691612062867353</c:v>
                </c:pt>
                <c:pt idx="71">
                  <c:v>4.3711640073030562</c:v>
                </c:pt>
                <c:pt idx="72">
                  <c:v>4.3730409394088081</c:v>
                </c:pt>
                <c:pt idx="73">
                  <c:v>4.3747849275431978</c:v>
                </c:pt>
                <c:pt idx="74">
                  <c:v>4.3763721880249911</c:v>
                </c:pt>
                <c:pt idx="75">
                  <c:v>4.377847440907491</c:v>
                </c:pt>
                <c:pt idx="76">
                  <c:v>4.3791982331219774</c:v>
                </c:pt>
                <c:pt idx="77">
                  <c:v>4.3804331606989511</c:v>
                </c:pt>
                <c:pt idx="78">
                  <c:v>4.3815508252237159</c:v>
                </c:pt>
                <c:pt idx="79">
                  <c:v>4.3825890900721243</c:v>
                </c:pt>
                <c:pt idx="80">
                  <c:v>4.383567754813523</c:v>
                </c:pt>
                <c:pt idx="81">
                  <c:v>4.3844600048286662</c:v>
                </c:pt>
                <c:pt idx="82">
                  <c:v>4.3852963243329777</c:v>
                </c:pt>
                <c:pt idx="83">
                  <c:v>4.3860614401305957</c:v>
                </c:pt>
                <c:pt idx="84">
                  <c:v>4.386757131878948</c:v>
                </c:pt>
                <c:pt idx="85">
                  <c:v>4.3873992119753051</c:v>
                </c:pt>
                <c:pt idx="86">
                  <c:v>4.3879933461873186</c:v>
                </c:pt>
                <c:pt idx="87">
                  <c:v>4.388546579854987</c:v>
                </c:pt>
                <c:pt idx="88">
                  <c:v>4.3890465308281437</c:v>
                </c:pt>
                <c:pt idx="89">
                  <c:v>4.3895103029717877</c:v>
                </c:pt>
                <c:pt idx="90">
                  <c:v>4.3899420184947324</c:v>
                </c:pt>
                <c:pt idx="91">
                  <c:v>4.3903301298445871</c:v>
                </c:pt>
                <c:pt idx="92">
                  <c:v>4.3907011575732282</c:v>
                </c:pt>
                <c:pt idx="93">
                  <c:v>4.3910369667115177</c:v>
                </c:pt>
                <c:pt idx="94">
                  <c:v>4.3913482076178845</c:v>
                </c:pt>
                <c:pt idx="95">
                  <c:v>4.391621519622837</c:v>
                </c:pt>
                <c:pt idx="96">
                  <c:v>4.3918786615472847</c:v>
                </c:pt>
                <c:pt idx="97">
                  <c:v>4.3921171334479308</c:v>
                </c:pt>
                <c:pt idx="98">
                  <c:v>4.3923407467845044</c:v>
                </c:pt>
                <c:pt idx="99">
                  <c:v>4.3925474770821902</c:v>
                </c:pt>
                <c:pt idx="100">
                  <c:v>4.3927303341986059</c:v>
                </c:pt>
                <c:pt idx="101">
                  <c:v>4.3928975623981392</c:v>
                </c:pt>
                <c:pt idx="102">
                  <c:v>4.3930562551702277</c:v>
                </c:pt>
                <c:pt idx="103">
                  <c:v>4.3932051432268011</c:v>
                </c:pt>
                <c:pt idx="104">
                  <c:v>4.3933388852212403</c:v>
                </c:pt>
                <c:pt idx="105">
                  <c:v>4.3934612890278455</c:v>
                </c:pt>
                <c:pt idx="106">
                  <c:v>4.3935738059277867</c:v>
                </c:pt>
                <c:pt idx="107">
                  <c:v>4.3936766139607286</c:v>
                </c:pt>
                <c:pt idx="108">
                  <c:v>4.3937732889151642</c:v>
                </c:pt>
                <c:pt idx="109">
                  <c:v>4.3938596198291906</c:v>
                </c:pt>
                <c:pt idx="110">
                  <c:v>4.3939396538448507</c:v>
                </c:pt>
                <c:pt idx="111">
                  <c:v>4.3940136414147712</c:v>
                </c:pt>
                <c:pt idx="112">
                  <c:v>4.3940839954100879</c:v>
                </c:pt>
                <c:pt idx="113">
                  <c:v>4.3941499763963385</c:v>
                </c:pt>
                <c:pt idx="114">
                  <c:v>4.3942118033226691</c:v>
                </c:pt>
                <c:pt idx="115">
                  <c:v>4.3942685249282203</c:v>
                </c:pt>
                <c:pt idx="116">
                  <c:v>4.394321911844707</c:v>
                </c:pt>
                <c:pt idx="117">
                  <c:v>4.3943704143860236</c:v>
                </c:pt>
                <c:pt idx="118">
                  <c:v>4.3944144958839164</c:v>
                </c:pt>
                <c:pt idx="119">
                  <c:v>4.3944560291449299</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2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'４回目'!$L$8:$L$127</c:f>
              <c:numCache>
                <c:formatCode xml:space="preserve">0.0000_ </c:formatCode>
                <c:ptCount val="120"/>
                <c:pt idx="0">
                  <c:v>0.3988618546477582</c:v>
                </c:pt>
                <c:pt idx="1">
                  <c:v>0.77465664227655351</c:v>
                </c:pt>
                <c:pt idx="2">
                  <c:v>1.1097514890173699</c:v>
                </c:pt>
                <c:pt idx="3">
                  <c:v>1.403337741245118</c:v>
                </c:pt>
                <c:pt idx="4">
                  <c:v>1.6826079705043062</c:v>
                </c:pt>
                <c:pt idx="5">
                  <c:v>1.9447467542155772</c:v>
                </c:pt>
                <c:pt idx="6">
                  <c:v>2.1958899254607478</c:v>
                </c:pt>
                <c:pt idx="7">
                  <c:v>2.4262824765542752</c:v>
                </c:pt>
                <c:pt idx="8">
                  <c:v>2.6524498211467291</c:v>
                </c:pt>
                <c:pt idx="9">
                  <c:v>2.8635510407099334</c:v>
                </c:pt>
                <c:pt idx="10">
                  <c:v>3.06196302380387</c:v>
                </c:pt>
                <c:pt idx="11">
                  <c:v>3.2466223389719744</c:v>
                </c:pt>
                <c:pt idx="12">
                  <c:v>3.4184270407507036</c:v>
                </c:pt>
                <c:pt idx="13">
                  <c:v>3.5789240361692625</c:v>
                </c:pt>
                <c:pt idx="14">
                  <c:v>3.7254923727751397</c:v>
                </c:pt>
                <c:pt idx="15">
                  <c:v>3.8640930728071901</c:v>
                </c:pt>
                <c:pt idx="16">
                  <c:v>3.989573579818702</c:v>
                </c:pt>
                <c:pt idx="17">
                  <c:v>4.1067840671209668</c:v>
                </c:pt>
                <c:pt idx="18">
                  <c:v>4.2179766927302262</c:v>
                </c:pt>
                <c:pt idx="19">
                  <c:v>4.3191030057250268</c:v>
                </c:pt>
                <c:pt idx="20">
                  <c:v>4.4124808106335633</c:v>
                </c:pt>
                <c:pt idx="21">
                  <c:v>4.5005875071872428</c:v>
                </c:pt>
                <c:pt idx="22">
                  <c:v>4.5829198119782122</c:v>
                </c:pt>
                <c:pt idx="23">
                  <c:v>4.658077121551826</c:v>
                </c:pt>
                <c:pt idx="24">
                  <c:v>4.7283224078266493</c:v>
                </c:pt>
                <c:pt idx="25">
                  <c:v>4.792876554680924</c:v>
                </c:pt>
                <c:pt idx="26">
                  <c:v>4.8520931058650767</c:v>
                </c:pt>
                <c:pt idx="27">
                  <c:v>4.9057935094419793</c:v>
                </c:pt>
                <c:pt idx="28">
                  <c:v>4.9559414080520865</c:v>
                </c:pt>
                <c:pt idx="29">
                  <c:v>5.0035434592604098</c:v>
                </c:pt>
                <c:pt idx="30">
                  <c:v>5.0470671237033846</c:v>
                </c:pt>
                <c:pt idx="31">
                  <c:v>5.0881160468266131</c:v>
                </c:pt>
                <c:pt idx="32">
                  <c:v>5.1257919417361784</c:v>
                </c:pt>
                <c:pt idx="33">
                  <c:v>5.1601323059751101</c:v>
                </c:pt>
                <c:pt idx="34">
                  <c:v>5.1919580203559903</c:v>
                </c:pt>
                <c:pt idx="35">
                  <c:v>5.2215373072553053</c:v>
                </c:pt>
                <c:pt idx="36">
                  <c:v>5.2492211825797979</c:v>
                </c:pt>
                <c:pt idx="37">
                  <c:v>5.2742777870068425</c:v>
                </c:pt>
                <c:pt idx="38">
                  <c:v>5.2976267342616792</c:v>
                </c:pt>
                <c:pt idx="39">
                  <c:v>5.3194681988034178</c:v>
                </c:pt>
                <c:pt idx="40">
                  <c:v>5.3391202815787784</c:v>
                </c:pt>
                <c:pt idx="41">
                  <c:v>5.3580535697460361</c:v>
                </c:pt>
                <c:pt idx="42">
                  <c:v>5.3752174681817539</c:v>
                </c:pt>
                <c:pt idx="43">
                  <c:v>5.3911922160473074</c:v>
                </c:pt>
                <c:pt idx="44">
                  <c:v>5.4051931418283345</c:v>
                </c:pt>
                <c:pt idx="45">
                  <c:v>5.4184411402301595</c:v>
                </c:pt>
                <c:pt idx="46">
                  <c:v>5.4307770591887179</c:v>
                </c:pt>
                <c:pt idx="47">
                  <c:v>5.4424045105350443</c:v>
                </c:pt>
                <c:pt idx="48">
                  <c:v>5.4531931708847399</c:v>
                </c:pt>
                <c:pt idx="49">
                  <c:v>5.4627249367658273</c:v>
                </c:pt>
                <c:pt idx="50">
                  <c:v>5.4714620178244866</c:v>
                </c:pt>
                <c:pt idx="51">
                  <c:v>5.4798046979091595</c:v>
                </c:pt>
                <c:pt idx="52">
                  <c:v>5.4876704648560102</c:v>
                </c:pt>
                <c:pt idx="53">
                  <c:v>5.4947389111305966</c:v>
                </c:pt>
                <c:pt idx="54">
                  <c:v>5.5012225587356429</c:v>
                </c:pt>
                <c:pt idx="55">
                  <c:v>5.5071981469826561</c:v>
                </c:pt>
                <c:pt idx="56">
                  <c:v>5.5126687319140126</c:v>
                </c:pt>
                <c:pt idx="57">
                  <c:v>5.5178378048763301</c:v>
                </c:pt>
                <c:pt idx="58">
                  <c:v>5.5224516480849957</c:v>
                </c:pt>
                <c:pt idx="59">
                  <c:v>5.5267428652963186</c:v>
                </c:pt>
                <c:pt idx="60">
                  <c:v>5.5307214263750915</c:v>
                </c:pt>
                <c:pt idx="61">
                  <c:v>5.5345259300991954</c:v>
                </c:pt>
                <c:pt idx="62">
                  <c:v>5.5381089625448237</c:v>
                </c:pt>
                <c:pt idx="63">
                  <c:v>5.5414800424957589</c:v>
                </c:pt>
                <c:pt idx="64">
                  <c:v>5.5445791520620267</c:v>
                </c:pt>
                <c:pt idx="65">
                  <c:v>5.547508716640551</c:v>
                </c:pt>
                <c:pt idx="66">
                  <c:v>5.5501732607537626</c:v>
                </c:pt>
                <c:pt idx="67">
                  <c:v>5.5525975438949029</c:v>
                </c:pt>
                <c:pt idx="68">
                  <c:v>5.5548913936438797</c:v>
                </c:pt>
                <c:pt idx="69">
                  <c:v>5.5570312544812914</c:v>
                </c:pt>
                <c:pt idx="70">
                  <c:v>5.5590963474916908</c:v>
                </c:pt>
                <c:pt idx="71">
                  <c:v>5.5610082655562989</c:v>
                </c:pt>
                <c:pt idx="72">
                  <c:v>5.5626941181602474</c:v>
                </c:pt>
                <c:pt idx="73">
                  <c:v>5.5642209658035213</c:v>
                </c:pt>
                <c:pt idx="74">
                  <c:v>5.5656334030507075</c:v>
                </c:pt>
                <c:pt idx="75">
                  <c:v>5.5669600700705768</c:v>
                </c:pt>
                <c:pt idx="76">
                  <c:v>5.5682015177839252</c:v>
                </c:pt>
                <c:pt idx="77">
                  <c:v>5.569324606255905</c:v>
                </c:pt>
                <c:pt idx="78">
                  <c:v>5.5703158561575483</c:v>
                </c:pt>
                <c:pt idx="79">
                  <c:v>5.5713007501720915</c:v>
                </c:pt>
                <c:pt idx="80">
                  <c:v>5.5722288456533944</c:v>
                </c:pt>
                <c:pt idx="81">
                  <c:v>5.573068023477866</c:v>
                </c:pt>
                <c:pt idx="82">
                  <c:v>5.573860557131634</c:v>
                </c:pt>
                <c:pt idx="83">
                  <c:v>5.5746026849821328</c:v>
                </c:pt>
                <c:pt idx="84">
                  <c:v>5.5753102784397752</c:v>
                </c:pt>
                <c:pt idx="85">
                  <c:v>5.5759681828206098</c:v>
                </c:pt>
                <c:pt idx="86">
                  <c:v>5.5765735867520192</c:v>
                </c:pt>
                <c:pt idx="87">
                  <c:v>5.5771358652407921</c:v>
                </c:pt>
                <c:pt idx="88">
                  <c:v>5.5776179390318896</c:v>
                </c:pt>
                <c:pt idx="89">
                  <c:v>5.5780616299039165</c:v>
                </c:pt>
                <c:pt idx="90">
                  <c:v>5.5784799759563235</c:v>
                </c:pt>
                <c:pt idx="91">
                  <c:v>5.5788794680449287</c:v>
                </c:pt>
                <c:pt idx="92">
                  <c:v>5.579263067840242</c:v>
                </c:pt>
                <c:pt idx="93">
                  <c:v>5.5796416488941496</c:v>
                </c:pt>
                <c:pt idx="94">
                  <c:v>5.5799987594068243</c:v>
                </c:pt>
                <c:pt idx="95">
                  <c:v>5.5803203007300501</c:v>
                </c:pt>
                <c:pt idx="96">
                  <c:v>5.5806315739025045</c:v>
                </c:pt>
                <c:pt idx="97">
                  <c:v>5.5809270909181814</c:v>
                </c:pt>
                <c:pt idx="98">
                  <c:v>5.5812018049892416</c:v>
                </c:pt>
                <c:pt idx="99">
                  <c:v>5.5814464725665847</c:v>
                </c:pt>
                <c:pt idx="100">
                  <c:v>5.5816717047287669</c:v>
                </c:pt>
                <c:pt idx="101">
                  <c:v>5.5818761707280657</c:v>
                </c:pt>
                <c:pt idx="102">
                  <c:v>5.5820783135771643</c:v>
                </c:pt>
                <c:pt idx="103">
                  <c:v>5.5822512954019468</c:v>
                </c:pt>
                <c:pt idx="104">
                  <c:v>5.5824197269284914</c:v>
                </c:pt>
                <c:pt idx="105">
                  <c:v>5.5825907843463476</c:v>
                </c:pt>
                <c:pt idx="106">
                  <c:v>5.5827498227964538</c:v>
                </c:pt>
                <c:pt idx="107">
                  <c:v>5.5828931096334964</c:v>
                </c:pt>
                <c:pt idx="108">
                  <c:v>5.5830378782246619</c:v>
                </c:pt>
                <c:pt idx="109">
                  <c:v>5.5831771434914712</c:v>
                </c:pt>
                <c:pt idx="110">
                  <c:v>5.5833089435655596</c:v>
                </c:pt>
                <c:pt idx="111">
                  <c:v>5.5834342863728681</c:v>
                </c:pt>
                <c:pt idx="112">
                  <c:v>5.5835493082314596</c:v>
                </c:pt>
                <c:pt idx="113">
                  <c:v>5.5836595591366915</c:v>
                </c:pt>
                <c:pt idx="114">
                  <c:v>5.5837677916086035</c:v>
                </c:pt>
                <c:pt idx="115">
                  <c:v>5.5838769477350043</c:v>
                </c:pt>
                <c:pt idx="116">
                  <c:v>5.5839807224569133</c:v>
                </c:pt>
                <c:pt idx="117">
                  <c:v>5.5840726512240675</c:v>
                </c:pt>
                <c:pt idx="118">
                  <c:v>5.5841593751451191</c:v>
                </c:pt>
                <c:pt idx="119">
                  <c:v>5.5842427576561802</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ctr" anchorCtr="1"/>
          <a:lstStyle/>
          <a:p>
            <a:pPr algn="ctr" rtl="0">
              <a:defRPr lang="ja-JP" altLang="en-US" sz="1400" b="0" i="0" u="none" strike="noStrike" kern="1200" spc="0" baseline="0">
                <a:solidFill>
                  <a:schemeClr val="tx1">
                    <a:lumMod val="65000"/>
                    <a:lumOff val="35000"/>
                  </a:schemeClr>
                </a:solidFill>
                <a:latin typeface="+mn-lt"/>
                <a:ea typeface="+mn-ea"/>
                <a:cs typeface="+mn-cs"/>
              </a:defRPr>
            </a:pPr>
            <a:r>
              <a:rPr lang="ja-JP" altLang="en-US" sz="1400" b="0" i="0" u="none" strike="noStrike" kern="1200" spc="0" baseline="0">
                <a:solidFill>
                  <a:schemeClr val="tx1">
                    <a:lumMod val="65000"/>
                    <a:lumOff val="35000"/>
                  </a:schemeClr>
                </a:solidFill>
                <a:latin typeface="+mn-lt"/>
                <a:ea typeface="+mn-ea"/>
                <a:cs typeface="+mn-cs"/>
              </a:rPr>
              <a:t>グラフ タイトル</a:t>
            </a:r>
            <a:endParaRPr lang="ja-JP" altLang="en-US" sz="1400" b="0" i="0" u="none" strike="noStrike" kern="1200" spc="0" baseline="0">
              <a:solidFill>
                <a:schemeClr val="tx1">
                  <a:lumMod val="65000"/>
                  <a:lumOff val="35000"/>
                </a:schemeClr>
              </a:solidFill>
              <a:latin typeface="+mn-lt"/>
              <a:ea typeface="+mn-ea"/>
              <a:cs typeface="+mn-cs"/>
            </a:endParaRPr>
          </a:p>
        </c:rich>
      </c:tx>
      <c:layout/>
      <c:overlay val="0"/>
      <c:spPr>
        <a:noFill/>
        <a:ln>
          <a:noFill/>
        </a:ln>
        <a:effectLst/>
      </c:spPr>
    </c:title>
    <c:autoTitleDeleted val="0"/>
    <c:plotArea>
      <c:layout/>
      <c:scatterChart>
        <c:scatterStyle val="marker"/>
        <c:varyColors val="0"/>
        <c:ser>
          <c:idx val="0"/>
          <c:order val="0"/>
          <c:spPr>
            <a:noFill/>
            <a:ln>
              <a:noFill/>
            </a:ln>
            <a:effectLst/>
          </c:spPr>
          <c:marker>
            <c:symbol val="circle"/>
            <c:size val="5"/>
            <c:spPr>
              <a:solidFill>
                <a:schemeClr val="accent1"/>
              </a:solidFill>
              <a:ln w="9525">
                <a:solidFill>
                  <a:schemeClr val="accent1"/>
                </a:solidFill>
              </a:ln>
              <a:effectLst/>
            </c:spPr>
          </c:marker>
          <c:xVal>
            <c:numRef>
              <c:f>肥料成分!$O$4:$O$32</c:f>
              <c:numCache>
                <c:formatCode>General</c:formatCode>
                <c:ptCount val="29"/>
              </c:numCache>
            </c:numRef>
          </c:xVal>
          <c:yVal>
            <c:numRef>
              <c:f>肥料成分!$T$4:$T$32</c:f>
            </c:numRef>
          </c:yVal>
          <c:smooth val="0"/>
        </c:ser>
        <c:dLbls>
          <c:spPr>
            <a:noFill/>
            <a:ln>
              <a:noFill/>
            </a:ln>
            <a:effectLst/>
          </c:spPr>
          <c:txPr>
            <a:bodyPr rot="0" spcFirstLastPara="1" vertOverflow="ellipsis" horzOverflow="overflow" wrap="square" anchor="ctr" anchorCtr="1">
              <a:spAutoFit/>
            </a:bodyPr>
            <a:lstStyle/>
            <a:p>
              <a:pPr algn="ctr" rtl="0">
                <a:defRPr lang="ja-JP" altLang="en-US" sz="900" kern="1200">
                  <a:solidFill>
                    <a:schemeClr val="tx1">
                      <a:lumMod val="75000"/>
                      <a:lumOff val="25000"/>
                    </a:schemeClr>
                  </a:solidFill>
                  <a:latin typeface="+mn-lt"/>
                  <a:ea typeface="+mn-ea"/>
                  <a:cs typeface="+mn-cs"/>
                </a:defRPr>
              </a:pPr>
              <a:endParaRPr lang="ja-JP" altLang="en-US" sz="900" kern="1200">
                <a:solidFill>
                  <a:schemeClr val="tx1">
                    <a:lumMod val="75000"/>
                    <a:lumOff val="25000"/>
                  </a:schemeClr>
                </a:solidFill>
                <a:latin typeface="+mn-lt"/>
                <a:ea typeface="+mn-ea"/>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2"/>
        <c:crosses val="autoZero"/>
      </c:valAx>
      <c:valAx>
        <c:axId val="2"/>
        <c:scaling>
          <c:orientation val="minMax"/>
          <c:max val="10"/>
          <c:min val="0"/>
        </c:scaling>
        <c:delete val="0"/>
        <c:axPos val="l"/>
        <c:majorGridlines>
          <c:spPr>
            <a:noFill/>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3"/>
        <c:crosses val="autoZero"/>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施肥回次４回目の肥効発現の推移(総和)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'４回目'!$B$8:$B$127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'４回目'!$C$8:$C$127</c:f>
              <c:numCache>
                <c:formatCode xml:space="preserve">0.0000_ </c:formatCode>
                <c:ptCount val="120"/>
                <c:pt idx="0">
                  <c:v>0.3988618546477582</c:v>
                </c:pt>
                <c:pt idx="1">
                  <c:v>0.77465664227655351</c:v>
                </c:pt>
                <c:pt idx="2">
                  <c:v>1.1097514890173699</c:v>
                </c:pt>
                <c:pt idx="3">
                  <c:v>1.403337741245118</c:v>
                </c:pt>
                <c:pt idx="4">
                  <c:v>1.6826079705043062</c:v>
                </c:pt>
                <c:pt idx="5">
                  <c:v>1.9447467542155772</c:v>
                </c:pt>
                <c:pt idx="6">
                  <c:v>2.1958899254607478</c:v>
                </c:pt>
                <c:pt idx="7">
                  <c:v>2.4262824765542752</c:v>
                </c:pt>
                <c:pt idx="8">
                  <c:v>2.6524498211467291</c:v>
                </c:pt>
                <c:pt idx="9">
                  <c:v>2.8635510407099334</c:v>
                </c:pt>
                <c:pt idx="10">
                  <c:v>3.06196302380387</c:v>
                </c:pt>
                <c:pt idx="11">
                  <c:v>3.2466223389719744</c:v>
                </c:pt>
                <c:pt idx="12">
                  <c:v>3.4184270407507036</c:v>
                </c:pt>
                <c:pt idx="13">
                  <c:v>3.5789240361692625</c:v>
                </c:pt>
                <c:pt idx="14">
                  <c:v>3.7254923727751397</c:v>
                </c:pt>
                <c:pt idx="15">
                  <c:v>3.8640930728071901</c:v>
                </c:pt>
                <c:pt idx="16">
                  <c:v>3.989573579818702</c:v>
                </c:pt>
                <c:pt idx="17">
                  <c:v>4.1067840671209668</c:v>
                </c:pt>
                <c:pt idx="18">
                  <c:v>4.2179766927302262</c:v>
                </c:pt>
                <c:pt idx="19">
                  <c:v>4.3191030057250268</c:v>
                </c:pt>
                <c:pt idx="20">
                  <c:v>4.4124808106335633</c:v>
                </c:pt>
                <c:pt idx="21">
                  <c:v>4.5005875071872428</c:v>
                </c:pt>
                <c:pt idx="22">
                  <c:v>4.5829198119782122</c:v>
                </c:pt>
                <c:pt idx="23">
                  <c:v>4.658077121551826</c:v>
                </c:pt>
                <c:pt idx="24">
                  <c:v>4.7283224078266493</c:v>
                </c:pt>
                <c:pt idx="25">
                  <c:v>4.792876554680924</c:v>
                </c:pt>
                <c:pt idx="26">
                  <c:v>4.8520931058650767</c:v>
                </c:pt>
                <c:pt idx="27">
                  <c:v>4.9057935094419793</c:v>
                </c:pt>
                <c:pt idx="28">
                  <c:v>4.9559414080520865</c:v>
                </c:pt>
                <c:pt idx="29">
                  <c:v>5.0035434592604098</c:v>
                </c:pt>
                <c:pt idx="30">
                  <c:v>5.0470671237033846</c:v>
                </c:pt>
                <c:pt idx="31">
                  <c:v>5.0881160468266131</c:v>
                </c:pt>
                <c:pt idx="32">
                  <c:v>5.1257919417361784</c:v>
                </c:pt>
                <c:pt idx="33">
                  <c:v>5.1601323059751101</c:v>
                </c:pt>
                <c:pt idx="34">
                  <c:v>5.1919580203559903</c:v>
                </c:pt>
                <c:pt idx="35">
                  <c:v>5.2215373072553053</c:v>
                </c:pt>
                <c:pt idx="36">
                  <c:v>5.2492211825797979</c:v>
                </c:pt>
                <c:pt idx="37">
                  <c:v>5.2742777870068425</c:v>
                </c:pt>
                <c:pt idx="38">
                  <c:v>5.2976267342616792</c:v>
                </c:pt>
                <c:pt idx="39">
                  <c:v>5.3194681988034178</c:v>
                </c:pt>
                <c:pt idx="40">
                  <c:v>5.3391202815787784</c:v>
                </c:pt>
                <c:pt idx="41">
                  <c:v>5.3580535697460361</c:v>
                </c:pt>
                <c:pt idx="42">
                  <c:v>5.3752174681817539</c:v>
                </c:pt>
                <c:pt idx="43">
                  <c:v>5.3911922160473074</c:v>
                </c:pt>
                <c:pt idx="44">
                  <c:v>5.4051931418283345</c:v>
                </c:pt>
                <c:pt idx="45">
                  <c:v>5.4184411402301595</c:v>
                </c:pt>
                <c:pt idx="46">
                  <c:v>5.4307770591887179</c:v>
                </c:pt>
                <c:pt idx="47">
                  <c:v>5.4424045105350443</c:v>
                </c:pt>
                <c:pt idx="48">
                  <c:v>5.4531931708847399</c:v>
                </c:pt>
                <c:pt idx="49">
                  <c:v>5.4627249367658273</c:v>
                </c:pt>
                <c:pt idx="50">
                  <c:v>5.4714620178244866</c:v>
                </c:pt>
                <c:pt idx="51">
                  <c:v>5.4798046979091595</c:v>
                </c:pt>
                <c:pt idx="52">
                  <c:v>5.4876704648560102</c:v>
                </c:pt>
                <c:pt idx="53">
                  <c:v>5.4947389111305966</c:v>
                </c:pt>
                <c:pt idx="54">
                  <c:v>5.5012225587356429</c:v>
                </c:pt>
                <c:pt idx="55">
                  <c:v>5.5071981469826561</c:v>
                </c:pt>
                <c:pt idx="56">
                  <c:v>5.5126687319140126</c:v>
                </c:pt>
                <c:pt idx="57">
                  <c:v>5.5178378048763301</c:v>
                </c:pt>
                <c:pt idx="58">
                  <c:v>5.5224516480849957</c:v>
                </c:pt>
                <c:pt idx="59">
                  <c:v>5.5267428652963186</c:v>
                </c:pt>
                <c:pt idx="60">
                  <c:v>5.5307214263750915</c:v>
                </c:pt>
                <c:pt idx="61">
                  <c:v>5.5345259300991954</c:v>
                </c:pt>
                <c:pt idx="62">
                  <c:v>5.5381089625448237</c:v>
                </c:pt>
                <c:pt idx="63">
                  <c:v>5.5414800424957589</c:v>
                </c:pt>
                <c:pt idx="64">
                  <c:v>5.5445791520620267</c:v>
                </c:pt>
                <c:pt idx="65">
                  <c:v>5.547508716640551</c:v>
                </c:pt>
                <c:pt idx="66">
                  <c:v>5.5501732607537626</c:v>
                </c:pt>
                <c:pt idx="67">
                  <c:v>5.5525975438949029</c:v>
                </c:pt>
                <c:pt idx="68">
                  <c:v>5.5548913936438797</c:v>
                </c:pt>
                <c:pt idx="69">
                  <c:v>5.5570312544812914</c:v>
                </c:pt>
                <c:pt idx="70">
                  <c:v>5.5590963474916908</c:v>
                </c:pt>
                <c:pt idx="71">
                  <c:v>5.5610082655562989</c:v>
                </c:pt>
                <c:pt idx="72">
                  <c:v>5.5626941181602474</c:v>
                </c:pt>
                <c:pt idx="73">
                  <c:v>5.5642209658035213</c:v>
                </c:pt>
                <c:pt idx="74">
                  <c:v>5.5656334030507075</c:v>
                </c:pt>
                <c:pt idx="75">
                  <c:v>5.5669600700705768</c:v>
                </c:pt>
                <c:pt idx="76">
                  <c:v>5.5682015177839252</c:v>
                </c:pt>
                <c:pt idx="77">
                  <c:v>5.569324606255905</c:v>
                </c:pt>
                <c:pt idx="78">
                  <c:v>5.5703158561575483</c:v>
                </c:pt>
                <c:pt idx="79">
                  <c:v>5.5713007501720915</c:v>
                </c:pt>
                <c:pt idx="80">
                  <c:v>5.5722288456533944</c:v>
                </c:pt>
                <c:pt idx="81">
                  <c:v>5.573068023477866</c:v>
                </c:pt>
                <c:pt idx="82">
                  <c:v>5.573860557131634</c:v>
                </c:pt>
                <c:pt idx="83">
                  <c:v>5.5746026849821328</c:v>
                </c:pt>
                <c:pt idx="84">
                  <c:v>5.5753102784397752</c:v>
                </c:pt>
                <c:pt idx="85">
                  <c:v>5.5759681828206098</c:v>
                </c:pt>
                <c:pt idx="86">
                  <c:v>5.5765735867520192</c:v>
                </c:pt>
                <c:pt idx="87">
                  <c:v>5.5771358652407921</c:v>
                </c:pt>
                <c:pt idx="88">
                  <c:v>5.5776179390318896</c:v>
                </c:pt>
                <c:pt idx="89">
                  <c:v>5.5780616299039165</c:v>
                </c:pt>
                <c:pt idx="90">
                  <c:v>5.5784799759563235</c:v>
                </c:pt>
                <c:pt idx="91">
                  <c:v>5.5788794680449287</c:v>
                </c:pt>
                <c:pt idx="92">
                  <c:v>5.579263067840242</c:v>
                </c:pt>
                <c:pt idx="93">
                  <c:v>5.5796416488941496</c:v>
                </c:pt>
                <c:pt idx="94">
                  <c:v>5.5799987594068243</c:v>
                </c:pt>
                <c:pt idx="95">
                  <c:v>5.5803203007300501</c:v>
                </c:pt>
                <c:pt idx="96">
                  <c:v>5.5806315739025045</c:v>
                </c:pt>
                <c:pt idx="97">
                  <c:v>5.5809270909181814</c:v>
                </c:pt>
                <c:pt idx="98">
                  <c:v>5.5812018049892416</c:v>
                </c:pt>
                <c:pt idx="99">
                  <c:v>5.5814464725665847</c:v>
                </c:pt>
                <c:pt idx="100">
                  <c:v>5.5816717047287669</c:v>
                </c:pt>
                <c:pt idx="101">
                  <c:v>5.5818761707280657</c:v>
                </c:pt>
                <c:pt idx="102">
                  <c:v>5.5820783135771643</c:v>
                </c:pt>
                <c:pt idx="103">
                  <c:v>5.5822512954019468</c:v>
                </c:pt>
                <c:pt idx="104">
                  <c:v>5.5824197269284914</c:v>
                </c:pt>
                <c:pt idx="105">
                  <c:v>5.5825907843463476</c:v>
                </c:pt>
                <c:pt idx="106">
                  <c:v>5.5827498227964538</c:v>
                </c:pt>
                <c:pt idx="107">
                  <c:v>5.5828931096334964</c:v>
                </c:pt>
                <c:pt idx="108">
                  <c:v>5.5830378782246619</c:v>
                </c:pt>
                <c:pt idx="109">
                  <c:v>5.5831771434914712</c:v>
                </c:pt>
                <c:pt idx="110">
                  <c:v>5.5833089435655596</c:v>
                </c:pt>
                <c:pt idx="111">
                  <c:v>5.5834342863728681</c:v>
                </c:pt>
                <c:pt idx="112">
                  <c:v>5.5835493082314596</c:v>
                </c:pt>
                <c:pt idx="113">
                  <c:v>5.5836595591366915</c:v>
                </c:pt>
                <c:pt idx="114">
                  <c:v>5.5837677916086035</c:v>
                </c:pt>
                <c:pt idx="115">
                  <c:v>5.5838769477350043</c:v>
                </c:pt>
                <c:pt idx="116">
                  <c:v>5.5839807224569133</c:v>
                </c:pt>
                <c:pt idx="117">
                  <c:v>5.5840726512240675</c:v>
                </c:pt>
                <c:pt idx="118">
                  <c:v>5.5841593751451191</c:v>
                </c:pt>
                <c:pt idx="119">
                  <c:v>5.5842427576561802</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'５回目'!$L$8:$L$127</c:f>
              <c:numCache>
                <c:formatCode xml:space="preserve">0.0000_ </c:formatCode>
                <c:ptCount val="120"/>
                <c:pt idx="0">
                  <c:v>0.49002775761785317</c:v>
                </c:pt>
                <c:pt idx="1">
                  <c:v>0.93392797629815472</c:v>
                </c:pt>
                <c:pt idx="2">
                  <c:v>1.3471582095264414</c:v>
                </c:pt>
                <c:pt idx="3">
                  <c:v>1.7088604623519161</c:v>
                </c:pt>
                <c:pt idx="4">
                  <c:v>2.0513558305558273</c:v>
                </c:pt>
                <c:pt idx="5">
                  <c:v>2.3703125291044982</c:v>
                </c:pt>
                <c:pt idx="6">
                  <c:v>2.6710177651450135</c:v>
                </c:pt>
                <c:pt idx="7">
                  <c:v>2.9500365796667269</c:v>
                </c:pt>
                <c:pt idx="8">
                  <c:v>3.1964135370551041</c:v>
                </c:pt>
                <c:pt idx="9">
                  <c:v>3.4222593178691554</c:v>
                </c:pt>
                <c:pt idx="10">
                  <c:v>3.6379720182349327</c:v>
                </c:pt>
                <c:pt idx="11">
                  <c:v>3.8413739795124329</c:v>
                </c:pt>
                <c:pt idx="12">
                  <c:v>4.0241314194912725</c:v>
                </c:pt>
                <c:pt idx="13">
                  <c:v>4.1917708745450764</c:v>
                </c:pt>
                <c:pt idx="14">
                  <c:v>4.3462832445625459</c:v>
                </c:pt>
                <c:pt idx="15">
                  <c:v>4.4877504079645174</c:v>
                </c:pt>
                <c:pt idx="16">
                  <c:v>4.6214268401239931</c:v>
                </c:pt>
                <c:pt idx="17">
                  <c:v>4.7407712919532283</c:v>
                </c:pt>
                <c:pt idx="18">
                  <c:v>4.8517867194174107</c:v>
                </c:pt>
                <c:pt idx="19">
                  <c:v>4.9547289553736427</c:v>
                </c:pt>
                <c:pt idx="20">
                  <c:v>5.0531474459131109</c:v>
                </c:pt>
                <c:pt idx="21">
                  <c:v>5.1458244217008513</c:v>
                </c:pt>
                <c:pt idx="22">
                  <c:v>5.2330060734342227</c:v>
                </c:pt>
                <c:pt idx="23">
                  <c:v>5.3131629516827683</c:v>
                </c:pt>
                <c:pt idx="24">
                  <c:v>5.3889178728892055</c:v>
                </c:pt>
                <c:pt idx="25">
                  <c:v>5.4578366026992811</c:v>
                </c:pt>
                <c:pt idx="26">
                  <c:v>5.5205584477557013</c:v>
                </c:pt>
                <c:pt idx="27">
                  <c:v>5.5798912405204053</c:v>
                </c:pt>
                <c:pt idx="28">
                  <c:v>5.6352374105609018</c:v>
                </c:pt>
                <c:pt idx="29">
                  <c:v>5.6886199293143429</c:v>
                </c:pt>
                <c:pt idx="30">
                  <c:v>5.7380444669742419</c:v>
                </c:pt>
                <c:pt idx="31">
                  <c:v>5.7816571156875742</c:v>
                </c:pt>
                <c:pt idx="32">
                  <c:v>5.821173104842595</c:v>
                </c:pt>
                <c:pt idx="33">
                  <c:v>5.8577329385219175</c:v>
                </c:pt>
                <c:pt idx="34">
                  <c:v>5.8920680462707242</c:v>
                </c:pt>
                <c:pt idx="35">
                  <c:v>5.9241948007864691</c:v>
                </c:pt>
                <c:pt idx="36">
                  <c:v>5.9532758391891392</c:v>
                </c:pt>
                <c:pt idx="37">
                  <c:v>5.9789763913410141</c:v>
                </c:pt>
                <c:pt idx="38">
                  <c:v>6.0044767201524589</c:v>
                </c:pt>
                <c:pt idx="39">
                  <c:v>6.0285003762098066</c:v>
                </c:pt>
                <c:pt idx="40">
                  <c:v>6.050239365967383</c:v>
                </c:pt>
                <c:pt idx="41">
                  <c:v>6.0707639586812432</c:v>
                </c:pt>
                <c:pt idx="42">
                  <c:v>6.0899813951681674</c:v>
                </c:pt>
                <c:pt idx="43">
                  <c:v>6.1082932208583047</c:v>
                </c:pt>
                <c:pt idx="44">
                  <c:v>6.125320293353953</c:v>
                </c:pt>
                <c:pt idx="45">
                  <c:v>6.1409948037417399</c:v>
                </c:pt>
                <c:pt idx="46">
                  <c:v>6.1555549433686432</c:v>
                </c:pt>
                <c:pt idx="47">
                  <c:v>6.1680750500465678</c:v>
                </c:pt>
                <c:pt idx="48">
                  <c:v>6.1796077094692974</c:v>
                </c:pt>
                <c:pt idx="49">
                  <c:v>6.1904809456675833</c:v>
                </c:pt>
                <c:pt idx="50">
                  <c:v>6.2008576996530778</c:v>
                </c:pt>
                <c:pt idx="51">
                  <c:v>6.2108123671391979</c:v>
                </c:pt>
                <c:pt idx="52">
                  <c:v>6.2206155250492765</c:v>
                </c:pt>
                <c:pt idx="53">
                  <c:v>6.229859344948399</c:v>
                </c:pt>
                <c:pt idx="54">
                  <c:v>6.2381963785578822</c:v>
                </c:pt>
                <c:pt idx="55">
                  <c:v>6.2462552968587071</c:v>
                </c:pt>
                <c:pt idx="56">
                  <c:v>6.2539012928836</c:v>
                </c:pt>
                <c:pt idx="57">
                  <c:v>6.2610111711712362</c:v>
                </c:pt>
                <c:pt idx="58">
                  <c:v>6.2673590286310947</c:v>
                </c:pt>
                <c:pt idx="59">
                  <c:v>6.2732087970939752</c:v>
                </c:pt>
                <c:pt idx="60">
                  <c:v>6.2785297666558098</c:v>
                </c:pt>
                <c:pt idx="61">
                  <c:v>6.2837759832568354</c:v>
                </c:pt>
                <c:pt idx="62">
                  <c:v>6.2882910768755949</c:v>
                </c:pt>
                <c:pt idx="63">
                  <c:v>6.292679251480604</c:v>
                </c:pt>
                <c:pt idx="64">
                  <c:v>6.297115421185782</c:v>
                </c:pt>
                <c:pt idx="65">
                  <c:v>6.3012429764950442</c:v>
                </c:pt>
                <c:pt idx="66">
                  <c:v>6.3049727065090746</c:v>
                </c:pt>
                <c:pt idx="67">
                  <c:v>6.3087238736113997</c:v>
                </c:pt>
                <c:pt idx="68">
                  <c:v>6.3123272828820483</c:v>
                </c:pt>
                <c:pt idx="69">
                  <c:v>6.3157361965104934</c:v>
                </c:pt>
                <c:pt idx="70">
                  <c:v>6.318975781068481</c:v>
                </c:pt>
                <c:pt idx="71">
                  <c:v>6.3219538307365575</c:v>
                </c:pt>
                <c:pt idx="72">
                  <c:v>6.3248049178586561</c:v>
                </c:pt>
                <c:pt idx="73">
                  <c:v>6.3275956454657383</c:v>
                </c:pt>
                <c:pt idx="74">
                  <c:v>6.330396803729375</c:v>
                </c:pt>
                <c:pt idx="75">
                  <c:v>6.3330576514562731</c:v>
                </c:pt>
                <c:pt idx="76">
                  <c:v>6.3354243809604709</c:v>
                </c:pt>
                <c:pt idx="77">
                  <c:v>6.3376567821459853</c:v>
                </c:pt>
                <c:pt idx="78">
                  <c:v>6.3397999083648759</c:v>
                </c:pt>
                <c:pt idx="79">
                  <c:v>6.3418802944210837</c:v>
                </c:pt>
                <c:pt idx="80">
                  <c:v>6.3438332799915029</c:v>
                </c:pt>
                <c:pt idx="81">
                  <c:v>6.3455774611416187</c:v>
                </c:pt>
                <c:pt idx="82">
                  <c:v>6.3471371389015419</c:v>
                </c:pt>
                <c:pt idx="83">
                  <c:v>6.3486700458434893</c:v>
                </c:pt>
                <c:pt idx="84">
                  <c:v>6.3501686660532712</c:v>
                </c:pt>
                <c:pt idx="85">
                  <c:v>6.3515923457950656</c:v>
                </c:pt>
                <c:pt idx="86">
                  <c:v>6.3529264955500961</c:v>
                </c:pt>
                <c:pt idx="87">
                  <c:v>6.3542044356473255</c:v>
                </c:pt>
                <c:pt idx="88">
                  <c:v>6.3554899884875038</c:v>
                </c:pt>
                <c:pt idx="89">
                  <c:v>6.3567062522803086</c:v>
                </c:pt>
                <c:pt idx="90">
                  <c:v>6.3578418321215473</c:v>
                </c:pt>
                <c:pt idx="91">
                  <c:v>6.3589575153828948</c:v>
                </c:pt>
                <c:pt idx="92">
                  <c:v>6.360005216437135</c:v>
                </c:pt>
                <c:pt idx="93">
                  <c:v>6.3609919233518672</c:v>
                </c:pt>
                <c:pt idx="94">
                  <c:v>6.3619955703028728</c:v>
                </c:pt>
                <c:pt idx="95">
                  <c:v>6.3628690207875351</c:v>
                </c:pt>
                <c:pt idx="96">
                  <c:v>6.3636580677777417</c:v>
                </c:pt>
                <c:pt idx="97">
                  <c:v>6.3643988201915054</c:v>
                </c:pt>
                <c:pt idx="98">
                  <c:v>6.3651350497862378</c:v>
                </c:pt>
                <c:pt idx="99">
                  <c:v>6.3658491275200175</c:v>
                </c:pt>
                <c:pt idx="100">
                  <c:v>6.3665380150389854</c:v>
                </c:pt>
                <c:pt idx="101">
                  <c:v>6.367161063093266</c:v>
                </c:pt>
                <c:pt idx="102">
                  <c:v>6.3677395021361374</c:v>
                </c:pt>
                <c:pt idx="103">
                  <c:v>6.3682494410803505</c:v>
                </c:pt>
                <c:pt idx="104">
                  <c:v>6.3687221848808626</c:v>
                </c:pt>
                <c:pt idx="105">
                  <c:v>6.369201260017177</c:v>
                </c:pt>
                <c:pt idx="106">
                  <c:v>6.3696828897115436</c:v>
                </c:pt>
                <c:pt idx="107">
                  <c:v>6.3701604024799252</c:v>
                </c:pt>
                <c:pt idx="108">
                  <c:v>6.3706330276660879</c:v>
                </c:pt>
                <c:pt idx="109">
                  <c:v>6.3710800173940791</c:v>
                </c:pt>
                <c:pt idx="110">
                  <c:v>6.3714988393464234</c:v>
                </c:pt>
                <c:pt idx="111">
                  <c:v>6.3719009961487201</c:v>
                </c:pt>
                <c:pt idx="112">
                  <c:v>6.3723095905835274</c:v>
                </c:pt>
                <c:pt idx="113">
                  <c:v>6.3727192332741902</c:v>
                </c:pt>
                <c:pt idx="114">
                  <c:v>6.3731191246812111</c:v>
                </c:pt>
                <c:pt idx="115">
                  <c:v>6.3734611093881668</c:v>
                </c:pt>
                <c:pt idx="116">
                  <c:v>6.373775649141364</c:v>
                </c:pt>
                <c:pt idx="117">
                  <c:v>6.3740619808549006</c:v>
                </c:pt>
                <c:pt idx="118">
                  <c:v>6.3743464600723945</c:v>
                </c:pt>
                <c:pt idx="119">
                  <c:v>6.3745815843038347</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3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marker"/>
        <c:varyColors val="0"/>
        <c:ser>
          <c:idx val="0"/>
          <c:order val="0"/>
          <c:spPr>
            <a:noFill/>
            <a:ln>
              <a:noFill/>
            </a:ln>
            <a:effectLst/>
          </c:spPr>
          <c:marker>
            <c:symbol val="circle"/>
            <c:size val="5"/>
            <c:spPr>
              <a:solidFill>
                <a:schemeClr val="accent1"/>
              </a:solidFill>
              <a:ln w="9525">
                <a:solidFill>
                  <a:schemeClr val="accent1"/>
                </a:solidFill>
              </a:ln>
              <a:effectLst/>
            </c:spPr>
          </c:marker>
          <c:trendline>
            <c:spPr>
              <a:noFill/>
              <a:ln w="19050" cap="rnd">
                <a:solidFill>
                  <a:schemeClr val="accent1"/>
                </a:solidFill>
                <a:prstDash val="sysDot"/>
              </a:ln>
              <a:effectLst/>
            </c:spPr>
            <c:trendlineType val="linear"/>
            <c:dispRSqr val="1"/>
            <c:dispEq val="1"/>
            <c:trendlineLbl>
              <c:layout>
                <c:manualLayout>
                  <c:x val="1.1535433070866142e-002"/>
                  <c:y val="0.51405220180810729"/>
                </c:manualLayout>
              </c:layout>
              <c:spPr>
                <a:noFill/>
                <a:ln>
                  <a:noFill/>
                </a:ln>
                <a:effectLst/>
              </c:spPr>
              <c:txPr>
                <a:bodyPr rot="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a:p>
              </c:txPr>
            </c:trendlineLbl>
          </c:trendline>
          <c:xVal>
            <c:numRef>
              <c:f>地温!$CZ$3:$CZ$119</c:f>
              <c:numCache>
                <c:formatCode>General</c:formatCode>
                <c:ptCount val="117"/>
                <c:pt idx="0">
                  <c:v>15.319999999999999</c:v>
                </c:pt>
                <c:pt idx="1">
                  <c:v>16.36</c:v>
                </c:pt>
                <c:pt idx="2">
                  <c:v>17.880000000000003</c:v>
                </c:pt>
                <c:pt idx="3">
                  <c:v>18.200000000000003</c:v>
                </c:pt>
                <c:pt idx="4">
                  <c:v>17.7</c:v>
                </c:pt>
                <c:pt idx="5">
                  <c:v>17.36</c:v>
                </c:pt>
                <c:pt idx="6">
                  <c:v>16.800000000000004</c:v>
                </c:pt>
                <c:pt idx="7">
                  <c:v>16.46</c:v>
                </c:pt>
                <c:pt idx="8">
                  <c:v>17.7</c:v>
                </c:pt>
                <c:pt idx="9">
                  <c:v>17.380000000000003</c:v>
                </c:pt>
                <c:pt idx="10">
                  <c:v>17.899999999999999</c:v>
                </c:pt>
                <c:pt idx="11">
                  <c:v>17.68</c:v>
                </c:pt>
                <c:pt idx="12">
                  <c:v>16.919999999999998</c:v>
                </c:pt>
                <c:pt idx="13">
                  <c:v>18.72</c:v>
                </c:pt>
                <c:pt idx="14">
                  <c:v>19.600000000000001</c:v>
                </c:pt>
                <c:pt idx="15">
                  <c:v>18.88</c:v>
                </c:pt>
                <c:pt idx="16">
                  <c:v>18.800000000000004</c:v>
                </c:pt>
                <c:pt idx="17">
                  <c:v>18.080000000000002</c:v>
                </c:pt>
                <c:pt idx="18">
                  <c:v>19.12</c:v>
                </c:pt>
                <c:pt idx="19">
                  <c:v>18.380000000000003</c:v>
                </c:pt>
                <c:pt idx="20">
                  <c:v>18.7</c:v>
                </c:pt>
                <c:pt idx="21">
                  <c:v>19.559999999999999</c:v>
                </c:pt>
                <c:pt idx="22">
                  <c:v>19.240000000000002</c:v>
                </c:pt>
                <c:pt idx="23">
                  <c:v>19.479999999999997</c:v>
                </c:pt>
                <c:pt idx="24">
                  <c:v>19.940000000000005</c:v>
                </c:pt>
                <c:pt idx="25">
                  <c:v>20.9</c:v>
                </c:pt>
                <c:pt idx="26">
                  <c:v>20.58</c:v>
                </c:pt>
                <c:pt idx="27">
                  <c:v>18.96</c:v>
                </c:pt>
                <c:pt idx="28">
                  <c:v>19.100000000000001</c:v>
                </c:pt>
                <c:pt idx="29">
                  <c:v>20.64</c:v>
                </c:pt>
                <c:pt idx="30">
                  <c:v>20.32</c:v>
                </c:pt>
                <c:pt idx="31">
                  <c:v>20.200000000000003</c:v>
                </c:pt>
                <c:pt idx="32">
                  <c:v>20.54</c:v>
                </c:pt>
                <c:pt idx="33">
                  <c:v>19.04</c:v>
                </c:pt>
                <c:pt idx="34">
                  <c:v>20.6</c:v>
                </c:pt>
                <c:pt idx="35">
                  <c:v>21.24</c:v>
                </c:pt>
                <c:pt idx="36">
                  <c:v>21.24</c:v>
                </c:pt>
                <c:pt idx="37">
                  <c:v>20.880000000000003</c:v>
                </c:pt>
                <c:pt idx="38">
                  <c:v>20.76</c:v>
                </c:pt>
                <c:pt idx="39">
                  <c:v>21.56</c:v>
                </c:pt>
                <c:pt idx="40">
                  <c:v>22.119999999999997</c:v>
                </c:pt>
                <c:pt idx="41">
                  <c:v>20.94</c:v>
                </c:pt>
                <c:pt idx="42">
                  <c:v>21.98</c:v>
                </c:pt>
                <c:pt idx="43">
                  <c:v>21.699999999999996</c:v>
                </c:pt>
                <c:pt idx="44">
                  <c:v>21.9</c:v>
                </c:pt>
                <c:pt idx="45">
                  <c:v>21.04</c:v>
                </c:pt>
                <c:pt idx="46">
                  <c:v>19.66</c:v>
                </c:pt>
                <c:pt idx="47">
                  <c:v>21.72</c:v>
                </c:pt>
                <c:pt idx="48">
                  <c:v>21.52</c:v>
                </c:pt>
                <c:pt idx="49">
                  <c:v>20.16</c:v>
                </c:pt>
                <c:pt idx="50">
                  <c:v>22.1</c:v>
                </c:pt>
                <c:pt idx="51">
                  <c:v>22.619999999999997</c:v>
                </c:pt>
                <c:pt idx="52">
                  <c:v>23.46</c:v>
                </c:pt>
                <c:pt idx="53">
                  <c:v>23.859999999999996</c:v>
                </c:pt>
                <c:pt idx="54">
                  <c:v>24.58</c:v>
                </c:pt>
                <c:pt idx="55">
                  <c:v>23.74</c:v>
                </c:pt>
                <c:pt idx="56">
                  <c:v>23.8</c:v>
                </c:pt>
                <c:pt idx="57">
                  <c:v>23.62</c:v>
                </c:pt>
                <c:pt idx="58">
                  <c:v>23.119999999999997</c:v>
                </c:pt>
                <c:pt idx="59">
                  <c:v>24.02</c:v>
                </c:pt>
                <c:pt idx="60">
                  <c:v>24</c:v>
                </c:pt>
                <c:pt idx="61">
                  <c:v>23.7</c:v>
                </c:pt>
                <c:pt idx="62">
                  <c:v>24.5</c:v>
                </c:pt>
                <c:pt idx="63">
                  <c:v>25.22</c:v>
                </c:pt>
                <c:pt idx="64">
                  <c:v>25.54</c:v>
                </c:pt>
                <c:pt idx="65">
                  <c:v>24.76</c:v>
                </c:pt>
                <c:pt idx="66">
                  <c:v>24.96</c:v>
                </c:pt>
                <c:pt idx="67">
                  <c:v>25.7</c:v>
                </c:pt>
                <c:pt idx="68">
                  <c:v>26.08</c:v>
                </c:pt>
                <c:pt idx="69">
                  <c:v>25.06</c:v>
                </c:pt>
                <c:pt idx="70">
                  <c:v>23.56</c:v>
                </c:pt>
                <c:pt idx="71">
                  <c:v>23.98</c:v>
                </c:pt>
                <c:pt idx="72">
                  <c:v>24.119999999999997</c:v>
                </c:pt>
                <c:pt idx="73">
                  <c:v>24.8</c:v>
                </c:pt>
                <c:pt idx="74">
                  <c:v>24.42</c:v>
                </c:pt>
                <c:pt idx="75">
                  <c:v>25.78</c:v>
                </c:pt>
                <c:pt idx="76">
                  <c:v>25.92</c:v>
                </c:pt>
                <c:pt idx="77">
                  <c:v>26.26</c:v>
                </c:pt>
                <c:pt idx="78">
                  <c:v>26.360000000000003</c:v>
                </c:pt>
                <c:pt idx="79">
                  <c:v>26.46</c:v>
                </c:pt>
                <c:pt idx="80">
                  <c:v>26.68</c:v>
                </c:pt>
                <c:pt idx="81">
                  <c:v>26.3</c:v>
                </c:pt>
                <c:pt idx="82">
                  <c:v>26.840000000000003</c:v>
                </c:pt>
                <c:pt idx="83">
                  <c:v>26.24</c:v>
                </c:pt>
                <c:pt idx="84">
                  <c:v>26.44</c:v>
                </c:pt>
                <c:pt idx="85">
                  <c:v>27.08</c:v>
                </c:pt>
                <c:pt idx="86">
                  <c:v>26.620000000000005</c:v>
                </c:pt>
                <c:pt idx="87">
                  <c:v>26.540000000000003</c:v>
                </c:pt>
                <c:pt idx="88">
                  <c:v>27.04</c:v>
                </c:pt>
                <c:pt idx="89">
                  <c:v>27.32</c:v>
                </c:pt>
                <c:pt idx="90">
                  <c:v>26.98</c:v>
                </c:pt>
                <c:pt idx="91">
                  <c:v>27.26</c:v>
                </c:pt>
                <c:pt idx="92">
                  <c:v>27.1</c:v>
                </c:pt>
                <c:pt idx="93">
                  <c:v>26.880000000000003</c:v>
                </c:pt>
                <c:pt idx="94">
                  <c:v>26.340000000000003</c:v>
                </c:pt>
                <c:pt idx="95">
                  <c:v>26.540000000000003</c:v>
                </c:pt>
                <c:pt idx="96">
                  <c:v>27.2</c:v>
                </c:pt>
                <c:pt idx="97">
                  <c:v>26.9</c:v>
                </c:pt>
                <c:pt idx="98">
                  <c:v>27.42</c:v>
                </c:pt>
                <c:pt idx="99">
                  <c:v>27.24</c:v>
                </c:pt>
                <c:pt idx="100">
                  <c:v>26.860000000000003</c:v>
                </c:pt>
                <c:pt idx="101">
                  <c:v>26.9</c:v>
                </c:pt>
                <c:pt idx="102">
                  <c:v>27.02</c:v>
                </c:pt>
                <c:pt idx="103">
                  <c:v>27.339999999999996</c:v>
                </c:pt>
                <c:pt idx="104">
                  <c:v>26.78</c:v>
                </c:pt>
                <c:pt idx="105">
                  <c:v>26.96</c:v>
                </c:pt>
                <c:pt idx="106">
                  <c:v>27.26</c:v>
                </c:pt>
                <c:pt idx="107">
                  <c:v>26.54</c:v>
                </c:pt>
                <c:pt idx="108">
                  <c:v>27.6</c:v>
                </c:pt>
                <c:pt idx="109">
                  <c:v>27.1</c:v>
                </c:pt>
                <c:pt idx="110">
                  <c:v>27.274999999999999</c:v>
                </c:pt>
                <c:pt idx="111">
                  <c:v>25.875</c:v>
                </c:pt>
                <c:pt idx="112">
                  <c:v>26.375</c:v>
                </c:pt>
                <c:pt idx="113">
                  <c:v>26.5</c:v>
                </c:pt>
                <c:pt idx="114">
                  <c:v>26.96</c:v>
                </c:pt>
                <c:pt idx="115">
                  <c:v>27.040000000000003</c:v>
                </c:pt>
                <c:pt idx="116">
                  <c:v>25.839999999999996</c:v>
                </c:pt>
              </c:numCache>
            </c:numRef>
          </c:xVal>
          <c:yVal>
            <c:numRef>
              <c:f>地温!$CY$3:$CY$119</c:f>
              <c:numCache>
                <c:formatCode>General</c:formatCode>
                <c:ptCount val="117"/>
                <c:pt idx="0">
                  <c:v>14.386458333333332</c:v>
                </c:pt>
                <c:pt idx="1">
                  <c:v>15.275000000000004</c:v>
                </c:pt>
                <c:pt idx="2">
                  <c:v>14.996250000000003</c:v>
                </c:pt>
                <c:pt idx="3">
                  <c:v>14.763125</c:v>
                </c:pt>
                <c:pt idx="4">
                  <c:v>15.100416666666666</c:v>
                </c:pt>
                <c:pt idx="5">
                  <c:v>15.787916666666662</c:v>
                </c:pt>
                <c:pt idx="6">
                  <c:v>15.998333333333335</c:v>
                </c:pt>
                <c:pt idx="7">
                  <c:v>16.005624999999998</c:v>
                </c:pt>
                <c:pt idx="8">
                  <c:v>16.183125000000004</c:v>
                </c:pt>
                <c:pt idx="9">
                  <c:v>15.995624999999999</c:v>
                </c:pt>
                <c:pt idx="10">
                  <c:v>16.858958333333337</c:v>
                </c:pt>
                <c:pt idx="11">
                  <c:v>16.902083333333341</c:v>
                </c:pt>
                <c:pt idx="12">
                  <c:v>16.948958333333334</c:v>
                </c:pt>
                <c:pt idx="13">
                  <c:v>17.561041666666672</c:v>
                </c:pt>
                <c:pt idx="14">
                  <c:v>18.690833333333327</c:v>
                </c:pt>
                <c:pt idx="15">
                  <c:v>18.712083333333336</c:v>
                </c:pt>
                <c:pt idx="16">
                  <c:v>18.296041666666664</c:v>
                </c:pt>
                <c:pt idx="17">
                  <c:v>19.14749999999999</c:v>
                </c:pt>
                <c:pt idx="18">
                  <c:v>19.625625000000003</c:v>
                </c:pt>
                <c:pt idx="19">
                  <c:v>19.276041666666664</c:v>
                </c:pt>
                <c:pt idx="20">
                  <c:v>17.971666666666668</c:v>
                </c:pt>
                <c:pt idx="21">
                  <c:v>17.904374999999995</c:v>
                </c:pt>
                <c:pt idx="22">
                  <c:v>18.086666666666662</c:v>
                </c:pt>
                <c:pt idx="23">
                  <c:v>17.523749999999996</c:v>
                </c:pt>
                <c:pt idx="24">
                  <c:v>17.652083333333337</c:v>
                </c:pt>
                <c:pt idx="25">
                  <c:v>18.123958333333338</c:v>
                </c:pt>
                <c:pt idx="26">
                  <c:v>17.354375000000001</c:v>
                </c:pt>
                <c:pt idx="27">
                  <c:v>17.204166666666666</c:v>
                </c:pt>
                <c:pt idx="28">
                  <c:v>17.734375000000004</c:v>
                </c:pt>
                <c:pt idx="29">
                  <c:v>18.464166666666671</c:v>
                </c:pt>
                <c:pt idx="30">
                  <c:v>18.184791666666666</c:v>
                </c:pt>
                <c:pt idx="31">
                  <c:v>18.206874999999993</c:v>
                </c:pt>
                <c:pt idx="32">
                  <c:v>18.043958333333332</c:v>
                </c:pt>
                <c:pt idx="33">
                  <c:v>18.476041666666667</c:v>
                </c:pt>
                <c:pt idx="34">
                  <c:v>19.192708333333325</c:v>
                </c:pt>
                <c:pt idx="35">
                  <c:v>19.503333333333341</c:v>
                </c:pt>
                <c:pt idx="36">
                  <c:v>19.28541666666667</c:v>
                </c:pt>
                <c:pt idx="37">
                  <c:v>18.971250000000001</c:v>
                </c:pt>
                <c:pt idx="38">
                  <c:v>20.265000000000001</c:v>
                </c:pt>
                <c:pt idx="39">
                  <c:v>20.292708333333326</c:v>
                </c:pt>
                <c:pt idx="40">
                  <c:v>20.533750000000001</c:v>
                </c:pt>
                <c:pt idx="41">
                  <c:v>20.293333333333337</c:v>
                </c:pt>
                <c:pt idx="42">
                  <c:v>21.109166666666663</c:v>
                </c:pt>
                <c:pt idx="43">
                  <c:v>21.854583333333338</c:v>
                </c:pt>
                <c:pt idx="44">
                  <c:v>22.761458333333334</c:v>
                </c:pt>
                <c:pt idx="45">
                  <c:v>23.234166666666667</c:v>
                </c:pt>
                <c:pt idx="46">
                  <c:v>23.427083333333325</c:v>
                </c:pt>
                <c:pt idx="47">
                  <c:v>23.37458333333333</c:v>
                </c:pt>
                <c:pt idx="48">
                  <c:v>23.149791666666669</c:v>
                </c:pt>
                <c:pt idx="49">
                  <c:v>22.754583333333326</c:v>
                </c:pt>
                <c:pt idx="50">
                  <c:v>23.038750000000004</c:v>
                </c:pt>
                <c:pt idx="51">
                  <c:v>23.137916666666655</c:v>
                </c:pt>
                <c:pt idx="52">
                  <c:v>23.565624999999994</c:v>
                </c:pt>
                <c:pt idx="53">
                  <c:v>23.678124999999994</c:v>
                </c:pt>
                <c:pt idx="54">
                  <c:v>23.483749999999997</c:v>
                </c:pt>
                <c:pt idx="55">
                  <c:v>23.545625000000001</c:v>
                </c:pt>
                <c:pt idx="56">
                  <c:v>23.630416666666665</c:v>
                </c:pt>
                <c:pt idx="57">
                  <c:v>23.664166666666659</c:v>
                </c:pt>
                <c:pt idx="58">
                  <c:v>24.102708333333329</c:v>
                </c:pt>
                <c:pt idx="59">
                  <c:v>24.010833333333338</c:v>
                </c:pt>
                <c:pt idx="60">
                  <c:v>24.352708333333329</c:v>
                </c:pt>
                <c:pt idx="61">
                  <c:v>24.625000000000004</c:v>
                </c:pt>
                <c:pt idx="62">
                  <c:v>25.143333333333331</c:v>
                </c:pt>
                <c:pt idx="63">
                  <c:v>25.444375000000004</c:v>
                </c:pt>
                <c:pt idx="64">
                  <c:v>25.466250000000006</c:v>
                </c:pt>
                <c:pt idx="65">
                  <c:v>25.736249999999995</c:v>
                </c:pt>
                <c:pt idx="66">
                  <c:v>25.550624999999997</c:v>
                </c:pt>
                <c:pt idx="67">
                  <c:v>25.508124999999993</c:v>
                </c:pt>
                <c:pt idx="68">
                  <c:v>25.497499999999992</c:v>
                </c:pt>
                <c:pt idx="69">
                  <c:v>24.872916666666669</c:v>
                </c:pt>
                <c:pt idx="70">
                  <c:v>24.952916666666667</c:v>
                </c:pt>
                <c:pt idx="71">
                  <c:v>25.233125000000001</c:v>
                </c:pt>
                <c:pt idx="72">
                  <c:v>25.066666666666674</c:v>
                </c:pt>
                <c:pt idx="73">
                  <c:v>24.626458333333332</c:v>
                </c:pt>
                <c:pt idx="74">
                  <c:v>24.599583333333339</c:v>
                </c:pt>
                <c:pt idx="75">
                  <c:v>24.745000000000008</c:v>
                </c:pt>
                <c:pt idx="76">
                  <c:v>24.621041666666667</c:v>
                </c:pt>
                <c:pt idx="77">
                  <c:v>24.868541666666669</c:v>
                </c:pt>
                <c:pt idx="78">
                  <c:v>25.364166666666659</c:v>
                </c:pt>
                <c:pt idx="79">
                  <c:v>25.574999999999992</c:v>
                </c:pt>
                <c:pt idx="80">
                  <c:v>25.588750000000001</c:v>
                </c:pt>
                <c:pt idx="81">
                  <c:v>25.594166666666666</c:v>
                </c:pt>
                <c:pt idx="82">
                  <c:v>25.667083333333338</c:v>
                </c:pt>
                <c:pt idx="83">
                  <c:v>25.748958333333338</c:v>
                </c:pt>
                <c:pt idx="84">
                  <c:v>25.626041666666666</c:v>
                </c:pt>
                <c:pt idx="85">
                  <c:v>25.634999999999994</c:v>
                </c:pt>
                <c:pt idx="86">
                  <c:v>25.764999999999997</c:v>
                </c:pt>
                <c:pt idx="87">
                  <c:v>25.774374999999996</c:v>
                </c:pt>
                <c:pt idx="88">
                  <c:v>25.791666666666661</c:v>
                </c:pt>
                <c:pt idx="89">
                  <c:v>25.811458333333334</c:v>
                </c:pt>
                <c:pt idx="90">
                  <c:v>26.135416666666668</c:v>
                </c:pt>
                <c:pt idx="91">
                  <c:v>26.364166666666659</c:v>
                </c:pt>
                <c:pt idx="92">
                  <c:v>26.408124999999998</c:v>
                </c:pt>
                <c:pt idx="93">
                  <c:v>26.413750000000004</c:v>
                </c:pt>
                <c:pt idx="94">
                  <c:v>26.629583333333329</c:v>
                </c:pt>
                <c:pt idx="95">
                  <c:v>26.453333333333337</c:v>
                </c:pt>
                <c:pt idx="96">
                  <c:v>25.658124999999995</c:v>
                </c:pt>
                <c:pt idx="97">
                  <c:v>25.37104166666667</c:v>
                </c:pt>
                <c:pt idx="98">
                  <c:v>25.185000000000006</c:v>
                </c:pt>
                <c:pt idx="99">
                  <c:v>25.343333333333348</c:v>
                </c:pt>
                <c:pt idx="100">
                  <c:v>25.352916666666683</c:v>
                </c:pt>
                <c:pt idx="101">
                  <c:v>25.523958333333329</c:v>
                </c:pt>
                <c:pt idx="102">
                  <c:v>25.328541666666663</c:v>
                </c:pt>
                <c:pt idx="103">
                  <c:v>25.348750000000006</c:v>
                </c:pt>
                <c:pt idx="104">
                  <c:v>25.629791666666662</c:v>
                </c:pt>
                <c:pt idx="105">
                  <c:v>25.837708333333342</c:v>
                </c:pt>
                <c:pt idx="106">
                  <c:v>25.869583333333335</c:v>
                </c:pt>
                <c:pt idx="107">
                  <c:v>26.045625000000001</c:v>
                </c:pt>
                <c:pt idx="108">
                  <c:v>26.181875000000009</c:v>
                </c:pt>
                <c:pt idx="109">
                  <c:v>26.215833333333325</c:v>
                </c:pt>
                <c:pt idx="110">
                  <c:v>26.174166666666665</c:v>
                </c:pt>
                <c:pt idx="111">
                  <c:v>26.15</c:v>
                </c:pt>
                <c:pt idx="112">
                  <c:v>26.346250000000001</c:v>
                </c:pt>
                <c:pt idx="113">
                  <c:v>26.42520833333332</c:v>
                </c:pt>
                <c:pt idx="114">
                  <c:v>26.343750000000004</c:v>
                </c:pt>
                <c:pt idx="115">
                  <c:v>26.45187499999999</c:v>
                </c:pt>
                <c:pt idx="116">
                  <c:v>26.44104166666666</c:v>
                </c:pt>
              </c:numCache>
            </c:numRef>
          </c:yVal>
          <c:smooth val="0"/>
        </c:ser>
        <c:dLbls>
          <c:spPr>
            <a:noFill/>
            <a:ln>
              <a:noFill/>
            </a:ln>
            <a:effectLst/>
          </c:spPr>
          <c:txPr>
            <a:bodyPr rot="0" spcFirstLastPara="1" vertOverflow="ellipsis" horzOverflow="overflow" wrap="square" anchor="ctr" anchorCtr="1">
              <a:spAutoFit/>
            </a:bodyPr>
            <a:lstStyle/>
            <a:p>
              <a:pPr algn="ctr" rtl="0">
                <a:defRPr lang="ja-JP" altLang="en-US" sz="900" kern="1200">
                  <a:solidFill>
                    <a:schemeClr val="tx1">
                      <a:lumMod val="75000"/>
                      <a:lumOff val="25000"/>
                    </a:schemeClr>
                  </a:solidFill>
                  <a:latin typeface="+mn-lt"/>
                  <a:ea typeface="+mn-ea"/>
                  <a:cs typeface="+mn-cs"/>
                </a:defRPr>
              </a:pPr>
              <a:endParaRPr lang="ja-JP" altLang="en-US" sz="900" kern="1200">
                <a:solidFill>
                  <a:schemeClr val="tx1">
                    <a:lumMod val="75000"/>
                    <a:lumOff val="25000"/>
                  </a:schemeClr>
                </a:solidFill>
                <a:latin typeface="+mn-lt"/>
                <a:ea typeface="+mn-ea"/>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2"/>
        <c:crosses val="autoZero"/>
      </c:valAx>
      <c:valAx>
        <c:axId val="2"/>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3"/>
        <c:crosses val="autoZero"/>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施肥回次５回目の肥効発現の推移(総和)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'５回目'!$B$8:$B$127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'５回目'!$C$8:$C$127</c:f>
              <c:numCache>
                <c:formatCode xml:space="preserve">0.0000_ </c:formatCode>
                <c:ptCount val="120"/>
                <c:pt idx="0">
                  <c:v>0.49002775761785317</c:v>
                </c:pt>
                <c:pt idx="1">
                  <c:v>0.93392797629815472</c:v>
                </c:pt>
                <c:pt idx="2">
                  <c:v>1.3471582095264414</c:v>
                </c:pt>
                <c:pt idx="3">
                  <c:v>1.7088604623519161</c:v>
                </c:pt>
                <c:pt idx="4">
                  <c:v>2.0513558305558273</c:v>
                </c:pt>
                <c:pt idx="5">
                  <c:v>2.3703125291044982</c:v>
                </c:pt>
                <c:pt idx="6">
                  <c:v>2.6710177651450135</c:v>
                </c:pt>
                <c:pt idx="7">
                  <c:v>2.9500365796667269</c:v>
                </c:pt>
                <c:pt idx="8">
                  <c:v>3.1964135370551041</c:v>
                </c:pt>
                <c:pt idx="9">
                  <c:v>3.4222593178691554</c:v>
                </c:pt>
                <c:pt idx="10">
                  <c:v>3.6379720182349327</c:v>
                </c:pt>
                <c:pt idx="11">
                  <c:v>3.8413739795124329</c:v>
                </c:pt>
                <c:pt idx="12">
                  <c:v>4.0241314194912725</c:v>
                </c:pt>
                <c:pt idx="13">
                  <c:v>4.1917708745450764</c:v>
                </c:pt>
                <c:pt idx="14">
                  <c:v>4.3462832445625459</c:v>
                </c:pt>
                <c:pt idx="15">
                  <c:v>4.4877504079645174</c:v>
                </c:pt>
                <c:pt idx="16">
                  <c:v>4.6214268401239931</c:v>
                </c:pt>
                <c:pt idx="17">
                  <c:v>4.7407712919532283</c:v>
                </c:pt>
                <c:pt idx="18">
                  <c:v>4.8517867194174107</c:v>
                </c:pt>
                <c:pt idx="19">
                  <c:v>4.9547289553736427</c:v>
                </c:pt>
                <c:pt idx="20">
                  <c:v>5.0531474459131109</c:v>
                </c:pt>
                <c:pt idx="21">
                  <c:v>5.1458244217008513</c:v>
                </c:pt>
                <c:pt idx="22">
                  <c:v>5.2330060734342227</c:v>
                </c:pt>
                <c:pt idx="23">
                  <c:v>5.3131629516827683</c:v>
                </c:pt>
                <c:pt idx="24">
                  <c:v>5.3889178728892055</c:v>
                </c:pt>
                <c:pt idx="25">
                  <c:v>5.4578366026992811</c:v>
                </c:pt>
                <c:pt idx="26">
                  <c:v>5.5205584477557013</c:v>
                </c:pt>
                <c:pt idx="27">
                  <c:v>5.5798912405204053</c:v>
                </c:pt>
                <c:pt idx="28">
                  <c:v>5.6352374105609018</c:v>
                </c:pt>
                <c:pt idx="29">
                  <c:v>5.6886199293143429</c:v>
                </c:pt>
                <c:pt idx="30">
                  <c:v>5.7380444669742419</c:v>
                </c:pt>
                <c:pt idx="31">
                  <c:v>5.7816571156875742</c:v>
                </c:pt>
                <c:pt idx="32">
                  <c:v>5.821173104842595</c:v>
                </c:pt>
                <c:pt idx="33">
                  <c:v>5.8577329385219175</c:v>
                </c:pt>
                <c:pt idx="34">
                  <c:v>5.8920680462707242</c:v>
                </c:pt>
                <c:pt idx="35">
                  <c:v>5.9241948007864691</c:v>
                </c:pt>
                <c:pt idx="36">
                  <c:v>5.9532758391891392</c:v>
                </c:pt>
                <c:pt idx="37">
                  <c:v>5.9789763913410141</c:v>
                </c:pt>
                <c:pt idx="38">
                  <c:v>6.0044767201524589</c:v>
                </c:pt>
                <c:pt idx="39">
                  <c:v>6.0285003762098066</c:v>
                </c:pt>
                <c:pt idx="40">
                  <c:v>6.050239365967383</c:v>
                </c:pt>
                <c:pt idx="41">
                  <c:v>6.0707639586812432</c:v>
                </c:pt>
                <c:pt idx="42">
                  <c:v>6.0899813951681674</c:v>
                </c:pt>
                <c:pt idx="43">
                  <c:v>6.1082932208583047</c:v>
                </c:pt>
                <c:pt idx="44">
                  <c:v>6.125320293353953</c:v>
                </c:pt>
                <c:pt idx="45">
                  <c:v>6.1409948037417399</c:v>
                </c:pt>
                <c:pt idx="46">
                  <c:v>6.1555549433686432</c:v>
                </c:pt>
                <c:pt idx="47">
                  <c:v>6.1680750500465678</c:v>
                </c:pt>
                <c:pt idx="48">
                  <c:v>6.1796077094692974</c:v>
                </c:pt>
                <c:pt idx="49">
                  <c:v>6.1904809456675833</c:v>
                </c:pt>
                <c:pt idx="50">
                  <c:v>6.2008576996530778</c:v>
                </c:pt>
                <c:pt idx="51">
                  <c:v>6.2108123671391979</c:v>
                </c:pt>
                <c:pt idx="52">
                  <c:v>6.2206155250492765</c:v>
                </c:pt>
                <c:pt idx="53">
                  <c:v>6.229859344948399</c:v>
                </c:pt>
                <c:pt idx="54">
                  <c:v>6.2381963785578822</c:v>
                </c:pt>
                <c:pt idx="55">
                  <c:v>6.2462552968587071</c:v>
                </c:pt>
                <c:pt idx="56">
                  <c:v>6.2539012928836</c:v>
                </c:pt>
                <c:pt idx="57">
                  <c:v>6.2610111711712362</c:v>
                </c:pt>
                <c:pt idx="58">
                  <c:v>6.2673590286310947</c:v>
                </c:pt>
                <c:pt idx="59">
                  <c:v>6.2732087970939752</c:v>
                </c:pt>
                <c:pt idx="60">
                  <c:v>6.2785297666558098</c:v>
                </c:pt>
                <c:pt idx="61">
                  <c:v>6.2837759832568354</c:v>
                </c:pt>
                <c:pt idx="62">
                  <c:v>6.2882910768755949</c:v>
                </c:pt>
                <c:pt idx="63">
                  <c:v>6.292679251480604</c:v>
                </c:pt>
                <c:pt idx="64">
                  <c:v>6.297115421185782</c:v>
                </c:pt>
                <c:pt idx="65">
                  <c:v>6.3012429764950442</c:v>
                </c:pt>
                <c:pt idx="66">
                  <c:v>6.3049727065090746</c:v>
                </c:pt>
                <c:pt idx="67">
                  <c:v>6.3087238736113997</c:v>
                </c:pt>
                <c:pt idx="68">
                  <c:v>6.3123272828820483</c:v>
                </c:pt>
                <c:pt idx="69">
                  <c:v>6.3157361965104934</c:v>
                </c:pt>
                <c:pt idx="70">
                  <c:v>6.318975781068481</c:v>
                </c:pt>
                <c:pt idx="71">
                  <c:v>6.3219538307365575</c:v>
                </c:pt>
                <c:pt idx="72">
                  <c:v>6.3248049178586561</c:v>
                </c:pt>
                <c:pt idx="73">
                  <c:v>6.3275956454657383</c:v>
                </c:pt>
                <c:pt idx="74">
                  <c:v>6.330396803729375</c:v>
                </c:pt>
                <c:pt idx="75">
                  <c:v>6.3330576514562731</c:v>
                </c:pt>
                <c:pt idx="76">
                  <c:v>6.3354243809604709</c:v>
                </c:pt>
                <c:pt idx="77">
                  <c:v>6.3376567821459853</c:v>
                </c:pt>
                <c:pt idx="78">
                  <c:v>6.3397999083648759</c:v>
                </c:pt>
                <c:pt idx="79">
                  <c:v>6.3418802944210837</c:v>
                </c:pt>
                <c:pt idx="80">
                  <c:v>6.3438332799915029</c:v>
                </c:pt>
                <c:pt idx="81">
                  <c:v>6.3455774611416187</c:v>
                </c:pt>
                <c:pt idx="82">
                  <c:v>6.3471371389015419</c:v>
                </c:pt>
                <c:pt idx="83">
                  <c:v>6.3486700458434893</c:v>
                </c:pt>
                <c:pt idx="84">
                  <c:v>6.3501686660532712</c:v>
                </c:pt>
                <c:pt idx="85">
                  <c:v>6.3515923457950656</c:v>
                </c:pt>
                <c:pt idx="86">
                  <c:v>6.3529264955500961</c:v>
                </c:pt>
                <c:pt idx="87">
                  <c:v>6.3542044356473255</c:v>
                </c:pt>
                <c:pt idx="88">
                  <c:v>6.3554899884875038</c:v>
                </c:pt>
                <c:pt idx="89">
                  <c:v>6.3567062522803086</c:v>
                </c:pt>
                <c:pt idx="90">
                  <c:v>6.3578418321215473</c:v>
                </c:pt>
                <c:pt idx="91">
                  <c:v>6.3589575153828948</c:v>
                </c:pt>
                <c:pt idx="92">
                  <c:v>6.360005216437135</c:v>
                </c:pt>
                <c:pt idx="93">
                  <c:v>6.3609919233518672</c:v>
                </c:pt>
                <c:pt idx="94">
                  <c:v>6.3619955703028728</c:v>
                </c:pt>
                <c:pt idx="95">
                  <c:v>6.3628690207875351</c:v>
                </c:pt>
                <c:pt idx="96">
                  <c:v>6.3636580677777417</c:v>
                </c:pt>
                <c:pt idx="97">
                  <c:v>6.3643988201915054</c:v>
                </c:pt>
                <c:pt idx="98">
                  <c:v>6.3651350497862378</c:v>
                </c:pt>
                <c:pt idx="99">
                  <c:v>6.3658491275200175</c:v>
                </c:pt>
                <c:pt idx="100">
                  <c:v>6.3665380150389854</c:v>
                </c:pt>
                <c:pt idx="101">
                  <c:v>6.367161063093266</c:v>
                </c:pt>
                <c:pt idx="102">
                  <c:v>6.3677395021361374</c:v>
                </c:pt>
                <c:pt idx="103">
                  <c:v>6.3682494410803505</c:v>
                </c:pt>
                <c:pt idx="104">
                  <c:v>6.3687221848808626</c:v>
                </c:pt>
                <c:pt idx="105">
                  <c:v>6.369201260017177</c:v>
                </c:pt>
                <c:pt idx="106">
                  <c:v>6.3696828897115436</c:v>
                </c:pt>
                <c:pt idx="107">
                  <c:v>6.3701604024799252</c:v>
                </c:pt>
                <c:pt idx="108">
                  <c:v>6.3706330276660879</c:v>
                </c:pt>
                <c:pt idx="109">
                  <c:v>6.3710800173940791</c:v>
                </c:pt>
                <c:pt idx="110">
                  <c:v>6.3714988393464234</c:v>
                </c:pt>
                <c:pt idx="111">
                  <c:v>6.3719009961487201</c:v>
                </c:pt>
                <c:pt idx="112">
                  <c:v>6.3723095905835274</c:v>
                </c:pt>
                <c:pt idx="113">
                  <c:v>6.3727192332741902</c:v>
                </c:pt>
                <c:pt idx="114">
                  <c:v>6.3731191246812111</c:v>
                </c:pt>
                <c:pt idx="115">
                  <c:v>6.3734611093881668</c:v>
                </c:pt>
                <c:pt idx="116">
                  <c:v>6.373775649141364</c:v>
                </c:pt>
                <c:pt idx="117">
                  <c:v>6.3740619808549006</c:v>
                </c:pt>
                <c:pt idx="118">
                  <c:v>6.3743464600723945</c:v>
                </c:pt>
                <c:pt idx="119">
                  <c:v>6.3745815843038347</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'６回目'!$L$8:$L$127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施肥回次６回目の肥効発現の推移(総和)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'６回目'!$B$8:$B$127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'６回目'!$C$8:$C$127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'７回目'!$L$8:$L$127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4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ctr" anchorCtr="1"/>
          <a:lstStyle/>
          <a:p>
            <a:pPr algn="ctr" rtl="0">
              <a:defRPr lang="ja-JP" altLang="en-US" sz="1400" b="0" i="0" u="none" strike="noStrike" kern="1200" spc="0" baseline="0">
                <a:solidFill>
                  <a:schemeClr val="tx1">
                    <a:lumMod val="65000"/>
                    <a:lumOff val="35000"/>
                  </a:schemeClr>
                </a:solidFill>
                <a:latin typeface="+mn-lt"/>
                <a:ea typeface="+mn-ea"/>
                <a:cs typeface="+mn-cs"/>
              </a:defRPr>
            </a:pPr>
            <a:r>
              <a:rPr lang="ja-JP" altLang="en-US" sz="1400" b="0" i="0" u="none" strike="noStrike" kern="1200" spc="0" baseline="0">
                <a:solidFill>
                  <a:schemeClr val="tx1">
                    <a:lumMod val="65000"/>
                    <a:lumOff val="35000"/>
                  </a:schemeClr>
                </a:solidFill>
                <a:latin typeface="+mn-lt"/>
                <a:ea typeface="+mn-ea"/>
                <a:cs typeface="+mn-cs"/>
              </a:rPr>
              <a:t>グラフ タイトル</a:t>
            </a:r>
            <a:endParaRPr lang="ja-JP" altLang="en-US" sz="1400" b="0" i="0" u="none" strike="noStrike" kern="1200" spc="0" baseline="0">
              <a:solidFill>
                <a:schemeClr val="tx1">
                  <a:lumMod val="65000"/>
                  <a:lumOff val="35000"/>
                </a:schemeClr>
              </a:solidFill>
              <a:latin typeface="+mn-lt"/>
              <a:ea typeface="+mn-ea"/>
              <a:cs typeface="+mn-cs"/>
            </a:endParaRPr>
          </a:p>
        </c:rich>
      </c:tx>
      <c:layout/>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cat>
            <c:numRef>
              <c:f>降水量!$C$2:$C$366</c:f>
              <c:numCache>
                <c:formatCode>m"月"d"日"</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降水量!$D$2:$D$366</c:f>
              <c:numCache>
                <c:formatCode xml:space="preserve">0.00_ </c:formatCode>
                <c:ptCount val="365"/>
                <c:pt idx="0">
                  <c:v>0</c:v>
                </c:pt>
                <c:pt idx="1">
                  <c:v>0</c:v>
                </c:pt>
                <c:pt idx="2">
                  <c:v>0</c:v>
                </c:pt>
                <c:pt idx="3">
                  <c:v>0</c:v>
                </c:pt>
                <c:pt idx="4">
                  <c:v>0</c:v>
                </c:pt>
                <c:pt idx="5">
                  <c:v>0.75</c:v>
                </c:pt>
                <c:pt idx="6">
                  <c:v>0.125</c:v>
                </c:pt>
                <c:pt idx="7">
                  <c:v>7.625</c:v>
                </c:pt>
                <c:pt idx="8">
                  <c:v>0</c:v>
                </c:pt>
                <c:pt idx="9">
                  <c:v>0</c:v>
                </c:pt>
                <c:pt idx="10">
                  <c:v>2.25</c:v>
                </c:pt>
                <c:pt idx="11">
                  <c:v>1.25</c:v>
                </c:pt>
                <c:pt idx="12">
                  <c:v>1.25</c:v>
                </c:pt>
                <c:pt idx="13">
                  <c:v>6.375</c:v>
                </c:pt>
                <c:pt idx="14">
                  <c:v>3</c:v>
                </c:pt>
                <c:pt idx="15">
                  <c:v>0.125</c:v>
                </c:pt>
                <c:pt idx="16">
                  <c:v>1.875</c:v>
                </c:pt>
                <c:pt idx="17">
                  <c:v>1.125</c:v>
                </c:pt>
                <c:pt idx="18">
                  <c:v>0</c:v>
                </c:pt>
                <c:pt idx="19">
                  <c:v>0</c:v>
                </c:pt>
                <c:pt idx="20">
                  <c:v>0</c:v>
                </c:pt>
                <c:pt idx="21">
                  <c:v>0</c:v>
                </c:pt>
                <c:pt idx="22">
                  <c:v>13</c:v>
                </c:pt>
                <c:pt idx="23">
                  <c:v>3.125</c:v>
                </c:pt>
                <c:pt idx="24">
                  <c:v>0.25</c:v>
                </c:pt>
                <c:pt idx="25">
                  <c:v>3.5</c:v>
                </c:pt>
                <c:pt idx="26">
                  <c:v>14.625</c:v>
                </c:pt>
                <c:pt idx="27">
                  <c:v>2.25</c:v>
                </c:pt>
                <c:pt idx="28">
                  <c:v>0</c:v>
                </c:pt>
                <c:pt idx="29">
                  <c:v>0</c:v>
                </c:pt>
                <c:pt idx="30">
                  <c:v>0</c:v>
                </c:pt>
                <c:pt idx="31">
                  <c:v>0.75</c:v>
                </c:pt>
                <c:pt idx="32">
                  <c:v>7.75</c:v>
                </c:pt>
                <c:pt idx="33">
                  <c:v>0</c:v>
                </c:pt>
                <c:pt idx="34">
                  <c:v>0</c:v>
                </c:pt>
                <c:pt idx="35">
                  <c:v>0</c:v>
                </c:pt>
                <c:pt idx="36">
                  <c:v>0</c:v>
                </c:pt>
                <c:pt idx="37">
                  <c:v>0</c:v>
                </c:pt>
                <c:pt idx="38">
                  <c:v>0</c:v>
                </c:pt>
                <c:pt idx="39">
                  <c:v>0</c:v>
                </c:pt>
                <c:pt idx="40">
                  <c:v>8.25</c:v>
                </c:pt>
                <c:pt idx="41">
                  <c:v>0</c:v>
                </c:pt>
                <c:pt idx="42">
                  <c:v>0.5</c:v>
                </c:pt>
                <c:pt idx="43">
                  <c:v>13</c:v>
                </c:pt>
                <c:pt idx="44">
                  <c:v>0.625</c:v>
                </c:pt>
                <c:pt idx="45">
                  <c:v>16</c:v>
                </c:pt>
                <c:pt idx="46">
                  <c:v>8.5</c:v>
                </c:pt>
                <c:pt idx="47">
                  <c:v>0.375</c:v>
                </c:pt>
                <c:pt idx="48">
                  <c:v>0</c:v>
                </c:pt>
                <c:pt idx="49">
                  <c:v>4.5</c:v>
                </c:pt>
                <c:pt idx="50">
                  <c:v>0.875</c:v>
                </c:pt>
                <c:pt idx="51">
                  <c:v>0</c:v>
                </c:pt>
                <c:pt idx="52">
                  <c:v>4.375</c:v>
                </c:pt>
                <c:pt idx="53">
                  <c:v>0</c:v>
                </c:pt>
                <c:pt idx="54">
                  <c:v>0.5</c:v>
                </c:pt>
                <c:pt idx="55">
                  <c:v>0.25</c:v>
                </c:pt>
                <c:pt idx="56">
                  <c:v>2.5</c:v>
                </c:pt>
                <c:pt idx="57">
                  <c:v>0</c:v>
                </c:pt>
                <c:pt idx="58">
                  <c:v>0</c:v>
                </c:pt>
                <c:pt idx="59">
                  <c:v>4.25</c:v>
                </c:pt>
                <c:pt idx="60">
                  <c:v>7</c:v>
                </c:pt>
                <c:pt idx="61">
                  <c:v>1.25</c:v>
                </c:pt>
                <c:pt idx="62">
                  <c:v>0</c:v>
                </c:pt>
                <c:pt idx="63">
                  <c:v>6.875</c:v>
                </c:pt>
                <c:pt idx="64">
                  <c:v>0.25</c:v>
                </c:pt>
                <c:pt idx="65">
                  <c:v>0</c:v>
                </c:pt>
                <c:pt idx="66">
                  <c:v>1</c:v>
                </c:pt>
                <c:pt idx="67">
                  <c:v>13.75</c:v>
                </c:pt>
                <c:pt idx="68">
                  <c:v>0</c:v>
                </c:pt>
                <c:pt idx="69">
                  <c:v>19.875</c:v>
                </c:pt>
                <c:pt idx="70">
                  <c:v>2.375</c:v>
                </c:pt>
                <c:pt idx="71">
                  <c:v>10.5</c:v>
                </c:pt>
                <c:pt idx="72">
                  <c:v>1</c:v>
                </c:pt>
                <c:pt idx="73">
                  <c:v>4.75</c:v>
                </c:pt>
                <c:pt idx="74">
                  <c:v>0</c:v>
                </c:pt>
                <c:pt idx="75">
                  <c:v>0.25</c:v>
                </c:pt>
                <c:pt idx="76">
                  <c:v>17</c:v>
                </c:pt>
                <c:pt idx="77">
                  <c:v>0.375</c:v>
                </c:pt>
                <c:pt idx="78">
                  <c:v>2.125</c:v>
                </c:pt>
                <c:pt idx="79">
                  <c:v>26.125</c:v>
                </c:pt>
                <c:pt idx="80">
                  <c:v>4.5</c:v>
                </c:pt>
                <c:pt idx="81">
                  <c:v>12.25</c:v>
                </c:pt>
                <c:pt idx="82">
                  <c:v>0.125</c:v>
                </c:pt>
                <c:pt idx="83">
                  <c:v>1.75</c:v>
                </c:pt>
                <c:pt idx="84">
                  <c:v>29.75</c:v>
                </c:pt>
                <c:pt idx="85">
                  <c:v>0.25</c:v>
                </c:pt>
                <c:pt idx="86">
                  <c:v>31.375</c:v>
                </c:pt>
                <c:pt idx="87">
                  <c:v>9.125</c:v>
                </c:pt>
                <c:pt idx="88">
                  <c:v>11.375</c:v>
                </c:pt>
                <c:pt idx="89">
                  <c:v>0.125</c:v>
                </c:pt>
                <c:pt idx="90">
                  <c:v>1</c:v>
                </c:pt>
                <c:pt idx="91">
                  <c:v>7.375</c:v>
                </c:pt>
                <c:pt idx="92">
                  <c:v>7.75</c:v>
                </c:pt>
                <c:pt idx="93">
                  <c:v>10.125</c:v>
                </c:pt>
                <c:pt idx="94">
                  <c:v>9.625</c:v>
                </c:pt>
                <c:pt idx="95">
                  <c:v>0.5</c:v>
                </c:pt>
                <c:pt idx="96">
                  <c:v>17.75</c:v>
                </c:pt>
                <c:pt idx="97">
                  <c:v>0</c:v>
                </c:pt>
                <c:pt idx="98">
                  <c:v>0</c:v>
                </c:pt>
                <c:pt idx="99">
                  <c:v>0</c:v>
                </c:pt>
                <c:pt idx="100">
                  <c:v>0</c:v>
                </c:pt>
                <c:pt idx="101">
                  <c:v>0</c:v>
                </c:pt>
                <c:pt idx="102">
                  <c:v>4.25</c:v>
                </c:pt>
                <c:pt idx="103">
                  <c:v>12.625</c:v>
                </c:pt>
                <c:pt idx="104">
                  <c:v>14.25</c:v>
                </c:pt>
                <c:pt idx="105">
                  <c:v>1.25</c:v>
                </c:pt>
                <c:pt idx="106">
                  <c:v>31.375</c:v>
                </c:pt>
                <c:pt idx="107">
                  <c:v>5.375</c:v>
                </c:pt>
                <c:pt idx="108">
                  <c:v>25.875</c:v>
                </c:pt>
                <c:pt idx="109">
                  <c:v>0</c:v>
                </c:pt>
                <c:pt idx="110">
                  <c:v>13.75</c:v>
                </c:pt>
                <c:pt idx="111">
                  <c:v>3.125</c:v>
                </c:pt>
                <c:pt idx="112">
                  <c:v>0</c:v>
                </c:pt>
                <c:pt idx="113">
                  <c:v>3.375</c:v>
                </c:pt>
                <c:pt idx="114">
                  <c:v>0</c:v>
                </c:pt>
                <c:pt idx="115">
                  <c:v>17.5</c:v>
                </c:pt>
                <c:pt idx="116">
                  <c:v>6.375</c:v>
                </c:pt>
                <c:pt idx="117">
                  <c:v>0</c:v>
                </c:pt>
                <c:pt idx="118">
                  <c:v>29.125</c:v>
                </c:pt>
                <c:pt idx="119">
                  <c:v>5.125</c:v>
                </c:pt>
                <c:pt idx="120">
                  <c:v>10.125</c:v>
                </c:pt>
                <c:pt idx="121">
                  <c:v>0</c:v>
                </c:pt>
                <c:pt idx="122">
                  <c:v>0</c:v>
                </c:pt>
                <c:pt idx="123">
                  <c:v>0</c:v>
                </c:pt>
                <c:pt idx="124">
                  <c:v>8.625</c:v>
                </c:pt>
                <c:pt idx="125">
                  <c:v>1.125</c:v>
                </c:pt>
                <c:pt idx="126">
                  <c:v>26.125</c:v>
                </c:pt>
                <c:pt idx="127">
                  <c:v>8.375</c:v>
                </c:pt>
                <c:pt idx="128">
                  <c:v>2.875</c:v>
                </c:pt>
                <c:pt idx="129">
                  <c:v>0.25</c:v>
                </c:pt>
                <c:pt idx="130">
                  <c:v>6.25</c:v>
                </c:pt>
                <c:pt idx="131">
                  <c:v>5.125</c:v>
                </c:pt>
                <c:pt idx="132">
                  <c:v>39</c:v>
                </c:pt>
                <c:pt idx="133">
                  <c:v>34.375</c:v>
                </c:pt>
                <c:pt idx="134">
                  <c:v>3.875</c:v>
                </c:pt>
                <c:pt idx="135">
                  <c:v>1</c:v>
                </c:pt>
                <c:pt idx="136">
                  <c:v>14.5</c:v>
                </c:pt>
                <c:pt idx="137">
                  <c:v>0.125</c:v>
                </c:pt>
                <c:pt idx="138">
                  <c:v>21.375</c:v>
                </c:pt>
                <c:pt idx="139">
                  <c:v>19.375</c:v>
                </c:pt>
                <c:pt idx="140">
                  <c:v>16.5</c:v>
                </c:pt>
                <c:pt idx="141">
                  <c:v>2</c:v>
                </c:pt>
                <c:pt idx="142">
                  <c:v>7.25</c:v>
                </c:pt>
                <c:pt idx="143">
                  <c:v>0.75</c:v>
                </c:pt>
                <c:pt idx="144">
                  <c:v>0</c:v>
                </c:pt>
                <c:pt idx="145">
                  <c:v>1.5</c:v>
                </c:pt>
                <c:pt idx="146">
                  <c:v>26.25</c:v>
                </c:pt>
                <c:pt idx="147">
                  <c:v>0</c:v>
                </c:pt>
                <c:pt idx="148">
                  <c:v>3.625</c:v>
                </c:pt>
                <c:pt idx="149">
                  <c:v>2.75</c:v>
                </c:pt>
                <c:pt idx="150">
                  <c:v>3</c:v>
                </c:pt>
                <c:pt idx="151">
                  <c:v>1.75</c:v>
                </c:pt>
                <c:pt idx="152">
                  <c:v>64.625</c:v>
                </c:pt>
                <c:pt idx="153">
                  <c:v>7.625</c:v>
                </c:pt>
                <c:pt idx="154">
                  <c:v>18.875</c:v>
                </c:pt>
                <c:pt idx="155">
                  <c:v>0.125</c:v>
                </c:pt>
                <c:pt idx="156">
                  <c:v>14.875</c:v>
                </c:pt>
                <c:pt idx="157">
                  <c:v>2</c:v>
                </c:pt>
                <c:pt idx="158">
                  <c:v>9.5</c:v>
                </c:pt>
                <c:pt idx="159">
                  <c:v>20</c:v>
                </c:pt>
                <c:pt idx="160">
                  <c:v>0</c:v>
                </c:pt>
                <c:pt idx="161">
                  <c:v>23.625</c:v>
                </c:pt>
                <c:pt idx="162">
                  <c:v>27.375</c:v>
                </c:pt>
                <c:pt idx="163">
                  <c:v>2.75</c:v>
                </c:pt>
                <c:pt idx="164">
                  <c:v>11.125</c:v>
                </c:pt>
                <c:pt idx="165">
                  <c:v>4.5</c:v>
                </c:pt>
                <c:pt idx="166">
                  <c:v>5.625</c:v>
                </c:pt>
                <c:pt idx="167">
                  <c:v>0.5</c:v>
                </c:pt>
                <c:pt idx="168">
                  <c:v>1.5</c:v>
                </c:pt>
                <c:pt idx="169">
                  <c:v>11.375</c:v>
                </c:pt>
                <c:pt idx="170">
                  <c:v>12.25</c:v>
                </c:pt>
                <c:pt idx="171">
                  <c:v>11.5</c:v>
                </c:pt>
                <c:pt idx="172">
                  <c:v>6.875</c:v>
                </c:pt>
                <c:pt idx="173">
                  <c:v>4.375</c:v>
                </c:pt>
                <c:pt idx="174">
                  <c:v>3.25</c:v>
                </c:pt>
                <c:pt idx="175">
                  <c:v>0.625</c:v>
                </c:pt>
                <c:pt idx="176">
                  <c:v>3.875</c:v>
                </c:pt>
                <c:pt idx="177">
                  <c:v>1.125</c:v>
                </c:pt>
                <c:pt idx="178">
                  <c:v>1.375</c:v>
                </c:pt>
                <c:pt idx="179">
                  <c:v>29</c:v>
                </c:pt>
                <c:pt idx="180">
                  <c:v>0.875</c:v>
                </c:pt>
                <c:pt idx="181">
                  <c:v>44.875</c:v>
                </c:pt>
                <c:pt idx="182">
                  <c:v>71.75</c:v>
                </c:pt>
                <c:pt idx="183">
                  <c:v>10.75</c:v>
                </c:pt>
                <c:pt idx="184">
                  <c:v>13.25</c:v>
                </c:pt>
                <c:pt idx="185">
                  <c:v>32.625</c:v>
                </c:pt>
                <c:pt idx="186">
                  <c:v>10.25</c:v>
                </c:pt>
                <c:pt idx="187">
                  <c:v>19</c:v>
                </c:pt>
                <c:pt idx="188">
                  <c:v>9.75</c:v>
                </c:pt>
                <c:pt idx="189">
                  <c:v>42.25</c:v>
                </c:pt>
                <c:pt idx="190">
                  <c:v>8.625</c:v>
                </c:pt>
                <c:pt idx="191">
                  <c:v>4.5</c:v>
                </c:pt>
                <c:pt idx="192">
                  <c:v>7.5</c:v>
                </c:pt>
                <c:pt idx="193">
                  <c:v>1.125</c:v>
                </c:pt>
                <c:pt idx="194">
                  <c:v>1.375</c:v>
                </c:pt>
                <c:pt idx="195">
                  <c:v>29.375</c:v>
                </c:pt>
                <c:pt idx="196">
                  <c:v>12.875</c:v>
                </c:pt>
                <c:pt idx="197">
                  <c:v>1.25</c:v>
                </c:pt>
                <c:pt idx="198">
                  <c:v>16.25</c:v>
                </c:pt>
                <c:pt idx="199">
                  <c:v>23.25</c:v>
                </c:pt>
                <c:pt idx="200">
                  <c:v>0.125</c:v>
                </c:pt>
                <c:pt idx="201">
                  <c:v>0.5</c:v>
                </c:pt>
                <c:pt idx="202">
                  <c:v>5.75</c:v>
                </c:pt>
                <c:pt idx="203">
                  <c:v>3.25</c:v>
                </c:pt>
                <c:pt idx="204">
                  <c:v>0</c:v>
                </c:pt>
                <c:pt idx="205">
                  <c:v>1.5</c:v>
                </c:pt>
                <c:pt idx="206">
                  <c:v>10.625</c:v>
                </c:pt>
                <c:pt idx="207">
                  <c:v>13.5</c:v>
                </c:pt>
                <c:pt idx="208">
                  <c:v>41.125</c:v>
                </c:pt>
                <c:pt idx="209">
                  <c:v>34.625</c:v>
                </c:pt>
                <c:pt idx="210">
                  <c:v>0</c:v>
                </c:pt>
                <c:pt idx="211">
                  <c:v>1.25</c:v>
                </c:pt>
                <c:pt idx="212">
                  <c:v>0</c:v>
                </c:pt>
                <c:pt idx="213">
                  <c:v>2.875</c:v>
                </c:pt>
                <c:pt idx="214">
                  <c:v>5</c:v>
                </c:pt>
                <c:pt idx="215">
                  <c:v>0.375</c:v>
                </c:pt>
                <c:pt idx="216">
                  <c:v>0.25</c:v>
                </c:pt>
                <c:pt idx="217">
                  <c:v>13</c:v>
                </c:pt>
                <c:pt idx="218">
                  <c:v>6.5</c:v>
                </c:pt>
                <c:pt idx="219">
                  <c:v>9.5</c:v>
                </c:pt>
                <c:pt idx="220">
                  <c:v>23.375</c:v>
                </c:pt>
                <c:pt idx="221">
                  <c:v>0.25</c:v>
                </c:pt>
                <c:pt idx="222">
                  <c:v>3.625</c:v>
                </c:pt>
                <c:pt idx="223">
                  <c:v>39.875</c:v>
                </c:pt>
                <c:pt idx="224">
                  <c:v>32.25</c:v>
                </c:pt>
                <c:pt idx="225">
                  <c:v>16.375</c:v>
                </c:pt>
                <c:pt idx="226">
                  <c:v>8.75</c:v>
                </c:pt>
                <c:pt idx="227">
                  <c:v>7.75</c:v>
                </c:pt>
                <c:pt idx="228">
                  <c:v>2.875</c:v>
                </c:pt>
                <c:pt idx="229">
                  <c:v>6</c:v>
                </c:pt>
                <c:pt idx="230">
                  <c:v>16.25</c:v>
                </c:pt>
                <c:pt idx="231">
                  <c:v>18.25</c:v>
                </c:pt>
                <c:pt idx="232">
                  <c:v>0.75</c:v>
                </c:pt>
                <c:pt idx="233">
                  <c:v>0.875</c:v>
                </c:pt>
                <c:pt idx="234">
                  <c:v>11.875</c:v>
                </c:pt>
                <c:pt idx="235">
                  <c:v>16.25</c:v>
                </c:pt>
                <c:pt idx="236">
                  <c:v>3.375</c:v>
                </c:pt>
                <c:pt idx="237">
                  <c:v>6.625</c:v>
                </c:pt>
                <c:pt idx="238">
                  <c:v>0.375</c:v>
                </c:pt>
                <c:pt idx="239">
                  <c:v>0.75</c:v>
                </c:pt>
                <c:pt idx="240">
                  <c:v>3.25</c:v>
                </c:pt>
                <c:pt idx="241">
                  <c:v>0.125</c:v>
                </c:pt>
                <c:pt idx="242">
                  <c:v>0.125</c:v>
                </c:pt>
                <c:pt idx="243">
                  <c:v>10.375</c:v>
                </c:pt>
                <c:pt idx="244">
                  <c:v>2.75</c:v>
                </c:pt>
                <c:pt idx="245">
                  <c:v>10.375</c:v>
                </c:pt>
                <c:pt idx="246">
                  <c:v>22.25</c:v>
                </c:pt>
                <c:pt idx="247">
                  <c:v>0.625</c:v>
                </c:pt>
                <c:pt idx="248">
                  <c:v>7.125</c:v>
                </c:pt>
                <c:pt idx="249">
                  <c:v>16.5</c:v>
                </c:pt>
                <c:pt idx="250">
                  <c:v>28.875</c:v>
                </c:pt>
                <c:pt idx="251">
                  <c:v>12</c:v>
                </c:pt>
                <c:pt idx="252">
                  <c:v>1.625</c:v>
                </c:pt>
                <c:pt idx="253">
                  <c:v>4.5</c:v>
                </c:pt>
                <c:pt idx="254">
                  <c:v>1.125</c:v>
                </c:pt>
                <c:pt idx="255">
                  <c:v>1.375</c:v>
                </c:pt>
                <c:pt idx="256">
                  <c:v>5.5</c:v>
                </c:pt>
                <c:pt idx="257">
                  <c:v>1.125</c:v>
                </c:pt>
                <c:pt idx="258">
                  <c:v>2.75</c:v>
                </c:pt>
                <c:pt idx="259">
                  <c:v>6.625</c:v>
                </c:pt>
                <c:pt idx="260">
                  <c:v>28.75</c:v>
                </c:pt>
                <c:pt idx="261">
                  <c:v>3.375</c:v>
                </c:pt>
                <c:pt idx="262">
                  <c:v>1</c:v>
                </c:pt>
                <c:pt idx="263">
                  <c:v>10</c:v>
                </c:pt>
                <c:pt idx="264">
                  <c:v>8.25</c:v>
                </c:pt>
                <c:pt idx="265">
                  <c:v>56.25</c:v>
                </c:pt>
                <c:pt idx="266">
                  <c:v>16.25</c:v>
                </c:pt>
                <c:pt idx="267">
                  <c:v>0</c:v>
                </c:pt>
                <c:pt idx="268">
                  <c:v>4.5</c:v>
                </c:pt>
                <c:pt idx="269">
                  <c:v>1.625</c:v>
                </c:pt>
                <c:pt idx="270">
                  <c:v>0.25</c:v>
                </c:pt>
                <c:pt idx="271">
                  <c:v>1.125</c:v>
                </c:pt>
                <c:pt idx="272">
                  <c:v>1.125</c:v>
                </c:pt>
                <c:pt idx="273">
                  <c:v>6.625</c:v>
                </c:pt>
                <c:pt idx="274">
                  <c:v>0.125</c:v>
                </c:pt>
                <c:pt idx="275">
                  <c:v>4.125</c:v>
                </c:pt>
                <c:pt idx="276">
                  <c:v>14.25</c:v>
                </c:pt>
                <c:pt idx="277">
                  <c:v>0.5</c:v>
                </c:pt>
                <c:pt idx="278">
                  <c:v>4.625</c:v>
                </c:pt>
                <c:pt idx="279">
                  <c:v>5.25</c:v>
                </c:pt>
                <c:pt idx="280">
                  <c:v>2.25</c:v>
                </c:pt>
                <c:pt idx="281">
                  <c:v>18.125</c:v>
                </c:pt>
                <c:pt idx="282">
                  <c:v>15</c:v>
                </c:pt>
                <c:pt idx="283">
                  <c:v>21</c:v>
                </c:pt>
                <c:pt idx="284">
                  <c:v>0</c:v>
                </c:pt>
                <c:pt idx="285">
                  <c:v>6</c:v>
                </c:pt>
                <c:pt idx="286">
                  <c:v>2.625</c:v>
                </c:pt>
                <c:pt idx="287">
                  <c:v>10</c:v>
                </c:pt>
                <c:pt idx="288">
                  <c:v>0.125</c:v>
                </c:pt>
                <c:pt idx="289">
                  <c:v>0.75</c:v>
                </c:pt>
                <c:pt idx="290">
                  <c:v>4.375</c:v>
                </c:pt>
                <c:pt idx="291">
                  <c:v>4.375</c:v>
                </c:pt>
                <c:pt idx="292">
                  <c:v>2.125</c:v>
                </c:pt>
                <c:pt idx="293">
                  <c:v>0</c:v>
                </c:pt>
                <c:pt idx="294">
                  <c:v>0</c:v>
                </c:pt>
                <c:pt idx="295">
                  <c:v>0</c:v>
                </c:pt>
                <c:pt idx="296">
                  <c:v>4.375</c:v>
                </c:pt>
                <c:pt idx="297">
                  <c:v>2.625</c:v>
                </c:pt>
                <c:pt idx="298">
                  <c:v>0.25</c:v>
                </c:pt>
                <c:pt idx="299">
                  <c:v>0</c:v>
                </c:pt>
                <c:pt idx="300">
                  <c:v>0</c:v>
                </c:pt>
                <c:pt idx="301">
                  <c:v>0.125</c:v>
                </c:pt>
                <c:pt idx="302">
                  <c:v>0</c:v>
                </c:pt>
                <c:pt idx="303">
                  <c:v>1</c:v>
                </c:pt>
                <c:pt idx="304">
                  <c:v>0</c:v>
                </c:pt>
                <c:pt idx="305">
                  <c:v>0</c:v>
                </c:pt>
                <c:pt idx="306">
                  <c:v>2.75</c:v>
                </c:pt>
                <c:pt idx="307">
                  <c:v>0.25</c:v>
                </c:pt>
                <c:pt idx="308">
                  <c:v>0</c:v>
                </c:pt>
                <c:pt idx="309">
                  <c:v>4.875</c:v>
                </c:pt>
                <c:pt idx="310">
                  <c:v>7</c:v>
                </c:pt>
                <c:pt idx="311">
                  <c:v>2.625</c:v>
                </c:pt>
                <c:pt idx="312">
                  <c:v>10.875</c:v>
                </c:pt>
                <c:pt idx="313">
                  <c:v>5.75</c:v>
                </c:pt>
                <c:pt idx="314">
                  <c:v>0</c:v>
                </c:pt>
                <c:pt idx="315">
                  <c:v>0</c:v>
                </c:pt>
                <c:pt idx="316">
                  <c:v>5.5</c:v>
                </c:pt>
                <c:pt idx="317">
                  <c:v>0</c:v>
                </c:pt>
                <c:pt idx="318">
                  <c:v>0</c:v>
                </c:pt>
                <c:pt idx="319">
                  <c:v>0</c:v>
                </c:pt>
                <c:pt idx="320">
                  <c:v>11.25</c:v>
                </c:pt>
                <c:pt idx="321">
                  <c:v>0</c:v>
                </c:pt>
                <c:pt idx="322">
                  <c:v>0.125</c:v>
                </c:pt>
                <c:pt idx="323">
                  <c:v>2.75</c:v>
                </c:pt>
                <c:pt idx="324">
                  <c:v>9.375</c:v>
                </c:pt>
                <c:pt idx="325">
                  <c:v>9.75</c:v>
                </c:pt>
                <c:pt idx="326">
                  <c:v>7.375</c:v>
                </c:pt>
                <c:pt idx="327">
                  <c:v>0</c:v>
                </c:pt>
                <c:pt idx="328">
                  <c:v>0</c:v>
                </c:pt>
                <c:pt idx="329">
                  <c:v>0.25</c:v>
                </c:pt>
                <c:pt idx="330">
                  <c:v>0</c:v>
                </c:pt>
                <c:pt idx="331">
                  <c:v>2.875</c:v>
                </c:pt>
                <c:pt idx="332">
                  <c:v>13.125</c:v>
                </c:pt>
                <c:pt idx="333">
                  <c:v>3</c:v>
                </c:pt>
                <c:pt idx="334">
                  <c:v>9.625</c:v>
                </c:pt>
                <c:pt idx="335">
                  <c:v>0</c:v>
                </c:pt>
                <c:pt idx="336">
                  <c:v>0</c:v>
                </c:pt>
                <c:pt idx="337">
                  <c:v>0</c:v>
                </c:pt>
                <c:pt idx="338">
                  <c:v>0.25</c:v>
                </c:pt>
                <c:pt idx="339">
                  <c:v>0.5</c:v>
                </c:pt>
                <c:pt idx="340">
                  <c:v>0.75</c:v>
                </c:pt>
                <c:pt idx="341">
                  <c:v>1.25</c:v>
                </c:pt>
                <c:pt idx="342">
                  <c:v>0</c:v>
                </c:pt>
                <c:pt idx="343">
                  <c:v>0</c:v>
                </c:pt>
                <c:pt idx="344">
                  <c:v>2</c:v>
                </c:pt>
                <c:pt idx="345">
                  <c:v>4.625</c:v>
                </c:pt>
                <c:pt idx="346">
                  <c:v>2.25</c:v>
                </c:pt>
                <c:pt idx="347">
                  <c:v>0.125</c:v>
                </c:pt>
                <c:pt idx="348">
                  <c:v>5.75</c:v>
                </c:pt>
                <c:pt idx="349">
                  <c:v>0.875</c:v>
                </c:pt>
                <c:pt idx="350">
                  <c:v>9</c:v>
                </c:pt>
                <c:pt idx="351">
                  <c:v>0</c:v>
                </c:pt>
                <c:pt idx="352">
                  <c:v>0</c:v>
                </c:pt>
                <c:pt idx="353">
                  <c:v>0</c:v>
                </c:pt>
                <c:pt idx="354">
                  <c:v>0</c:v>
                </c:pt>
                <c:pt idx="355">
                  <c:v>4.5</c:v>
                </c:pt>
                <c:pt idx="356">
                  <c:v>0</c:v>
                </c:pt>
                <c:pt idx="357">
                  <c:v>1.875</c:v>
                </c:pt>
                <c:pt idx="358">
                  <c:v>0.375</c:v>
                </c:pt>
                <c:pt idx="359">
                  <c:v>0</c:v>
                </c:pt>
                <c:pt idx="360">
                  <c:v>0</c:v>
                </c:pt>
                <c:pt idx="361">
                  <c:v>0</c:v>
                </c:pt>
                <c:pt idx="362">
                  <c:v>0.875</c:v>
                </c:pt>
                <c:pt idx="363">
                  <c:v>0</c:v>
                </c:pt>
                <c:pt idx="364">
                  <c:v>6.125</c:v>
                </c:pt>
              </c:numCache>
            </c:numRef>
          </c:val>
        </c:ser>
        <c:dLbls>
          <c:spPr>
            <a:noFill/>
            <a:ln>
              <a:noFill/>
            </a:ln>
            <a:effectLst/>
          </c:spPr>
          <c:txPr>
            <a:bodyPr rot="0" spcFirstLastPara="1" vertOverflow="ellipsis" horzOverflow="overflow" wrap="square" anchor="ctr" anchorCtr="1">
              <a:spAutoFit/>
            </a:bodyPr>
            <a:lstStyle/>
            <a:p>
              <a:pPr algn="ctr" rtl="0">
                <a:defRPr lang="ja-JP" altLang="en-US" sz="900" kern="1200">
                  <a:solidFill>
                    <a:schemeClr val="tx1">
                      <a:lumMod val="75000"/>
                      <a:lumOff val="25000"/>
                    </a:schemeClr>
                  </a:solidFill>
                  <a:latin typeface="+mn-lt"/>
                  <a:ea typeface="+mn-ea"/>
                  <a:cs typeface="+mn-cs"/>
                </a:defRPr>
              </a:pPr>
              <a:endParaRPr lang="ja-JP" altLang="en-US" sz="900" kern="1200">
                <a:solidFill>
                  <a:schemeClr val="tx1">
                    <a:lumMod val="75000"/>
                    <a:lumOff val="25000"/>
                  </a:schemeClr>
                </a:solidFill>
                <a:latin typeface="+mn-lt"/>
                <a:ea typeface="+mn-ea"/>
                <a:cs typeface="+mn-cs"/>
              </a:endParaRPr>
            </a:p>
          </c:txPr>
          <c:showLegendKey val="0"/>
          <c:showVal val="0"/>
          <c:showCatName val="0"/>
          <c:showSerName val="0"/>
          <c:showPercent val="0"/>
          <c:showBubbleSize val="0"/>
        </c:dLbls>
        <c:gapWidth val="150"/>
        <c:overlap val="0"/>
        <c:axId val="1"/>
        <c:axId val="2"/>
      </c:barChart>
      <c:dateAx>
        <c:axId val="1"/>
        <c:scaling>
          <c:orientation val="minMax"/>
        </c:scaling>
        <c:delete val="0"/>
        <c:axPos val="b"/>
        <c:numFmt formatCode="0.00_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2"/>
        <c:crosses val="autoZero"/>
        <c:auto val="1"/>
        <c:lblOffset val="100"/>
      </c:dateAx>
      <c:valAx>
        <c:axId val="2"/>
        <c:scaling>
          <c:orientation val="minMax"/>
        </c:scaling>
        <c:delete val="0"/>
        <c:axPos val="l"/>
        <c:majorGridlines>
          <c:spPr>
            <a:noFill/>
            <a:ln w="9525" cap="flat" cmpd="sng" algn="ctr">
              <a:solidFill>
                <a:schemeClr val="tx1">
                  <a:lumMod val="15000"/>
                  <a:lumOff val="85000"/>
                </a:schemeClr>
              </a:solidFill>
              <a:round/>
            </a:ln>
            <a:effectLst/>
          </c:spPr>
        </c:majorGridlines>
        <c:numFmt formatCode="0.00_ " sourceLinked="1"/>
        <c:majorTickMark val="none"/>
        <c:minorTickMark val="none"/>
        <c:tickLblPos val="nextTo"/>
        <c:spPr>
          <a:noFill/>
          <a:ln>
            <a:noFill/>
          </a:ln>
          <a:effectLst/>
        </c:spPr>
        <c:txPr>
          <a:bodyPr rot="-60000000" spcFirstLastPara="1" vertOverflow="ellipsis" horzOverflow="overflow" wrap="square" anchor="ctr" anchorCtr="1"/>
          <a:lstStyle/>
          <a:p>
            <a:pPr algn="ctr" rtl="0">
              <a:defRPr lang="ja-JP" altLang="en-US" sz="900" kern="1200">
                <a:solidFill>
                  <a:schemeClr val="tx1">
                    <a:lumMod val="65000"/>
                    <a:lumOff val="35000"/>
                  </a:schemeClr>
                </a:solidFill>
                <a:latin typeface="+mn-lt"/>
                <a:ea typeface="+mn-ea"/>
                <a:cs typeface="+mn-cs"/>
              </a:defRPr>
            </a:pPr>
            <a:endParaRPr lang="ja-JP" altLang="en-US" sz="900" kern="1200">
              <a:solidFill>
                <a:schemeClr val="tx1">
                  <a:lumMod val="65000"/>
                  <a:lumOff val="35000"/>
                </a:schemeClr>
              </a:solidFill>
              <a:latin typeface="+mn-lt"/>
              <a:ea typeface="+mn-ea"/>
              <a:cs typeface="+mn-cs"/>
            </a:endParaRPr>
          </a:p>
        </c:txPr>
        <c:crossAx val="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ltLang="en-US"/>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0.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施肥回次７回目の肥効発現の推移(総和)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'７回目'!$B$8:$B$127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'７回目'!$C$8:$C$127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'８回目'!$G$8:$G$127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'８回目'!$L$8:$L$127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'８回目'!$P$8:$P$127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'８回目'!$U$8:$U$127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'８回目'!$Y$8:$Y$127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'８回目'!$AD$8:$AD$127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'８回目'!$AH$8:$AH$127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'８回目'!$AM$8:$AM$127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1693121693"/>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'８回目'!$AQ$8:$AQ$127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'８回目'!$AV$8:$AV$127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67019400351"/>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5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施肥回次８回目の肥効発現の推移(総和)</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693120842132744"/>
          <c:y val="0.90384615384615385"/>
        </c:manualLayout>
      </c:layout>
      <c:overlay val="0"/>
      <c:spPr>
        <a:noFill/>
        <a:ln>
          <a:noFill/>
        </a:ln>
        <a:effectLst/>
      </c:spPr>
    </c:title>
    <c:autoTitleDeleted val="0"/>
    <c:plotArea>
      <c:layout>
        <c:manualLayout>
          <c:layoutTarget val="inner"/>
          <c:xMode val="edge"/>
          <c:yMode val="edge"/>
          <c:x val="0.16402116402116401"/>
          <c:y val="4.6703296703296704e-002"/>
          <c:w val="0.78130511463844798"/>
          <c:h val="0.65384615384615385"/>
        </c:manualLayout>
      </c:layout>
      <c:scatterChart>
        <c:scatterStyle val="marker"/>
        <c:varyColors val="0"/>
        <c:ser>
          <c:idx val="0"/>
          <c:order val="0"/>
          <c:spPr>
            <a:noFill/>
            <a:ln w="19050">
              <a:solidFill>
                <a:schemeClr val="tx1"/>
              </a:solidFill>
              <a:prstDash val="sysDot"/>
            </a:ln>
            <a:effectLst/>
          </c:spPr>
          <c:marker>
            <c:symbol val="none"/>
          </c:marker>
          <c:xVal>
            <c:numRef>
              <c:f>'８回目'!$B$8:$B$127</c:f>
              <c:numCache>
                <c:formatCode>General</c:formatCode>
                <c:ptCount val="1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numCache>
            </c:numRef>
          </c:xVal>
          <c:yVal>
            <c:numRef>
              <c:f>'８回目'!$C$8:$C$127</c:f>
              <c:numCache>
                <c:formatCode xml:space="preserve">0.0000_ </c:formatCode>
                <c:ptCount val="1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title>
          <c:tx>
            <c:rich>
              <a:bodyPr rot="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施肥後経過日数（日）</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33686055672881032"/>
              <c:y val="0.80769230769230771"/>
            </c:manualLayout>
          </c:layout>
          <c:overlay val="0"/>
          <c:spPr>
            <a:noFill/>
            <a:ln>
              <a:noFill/>
            </a:ln>
            <a:effectLst/>
          </c:spPr>
        </c:title>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4.6619394600541719e-007"/>
              <c:y val="3.6053185659484871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年間施肥の肥効発現の推移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24689155634635046"/>
          <c:y val="0.8936170212765957"/>
        </c:manualLayout>
      </c:layout>
      <c:overlay val="0"/>
      <c:spPr>
        <a:noFill/>
        <a:ln>
          <a:noFill/>
        </a:ln>
        <a:effectLst/>
      </c:spPr>
    </c:title>
    <c:autoTitleDeleted val="0"/>
    <c:plotArea>
      <c:layout>
        <c:manualLayout>
          <c:layoutTarget val="inner"/>
          <c:xMode val="edge"/>
          <c:yMode val="edge"/>
          <c:x val="0.16341030195381884"/>
          <c:y val="4.5592705167173252e-002"/>
          <c:w val="0.78152753108348139"/>
          <c:h val="0.70516717325227962"/>
        </c:manualLayout>
      </c:layout>
      <c:scatterChart>
        <c:scatterStyle val="marker"/>
        <c:varyColors val="0"/>
        <c:ser>
          <c:idx val="0"/>
          <c:order val="0"/>
          <c:tx>
            <c:v>年間合計</c:v>
          </c:tx>
          <c:spPr>
            <a:noFill/>
            <a:ln w="19050">
              <a:solidFill>
                <a:schemeClr val="tx1"/>
              </a:solidFill>
              <a:prstDash val="sysDot"/>
            </a:ln>
            <a:effectLst/>
          </c:spPr>
          <c:marker>
            <c:symbol val="none"/>
          </c:marker>
          <c:xVal>
            <c:numRef>
              <c:f>年間!$A$4:$A$369</c:f>
              <c:numCache>
                <c:formatCode>m"月"d"日"</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numCache>
            </c:numRef>
          </c:xVal>
          <c:yVal>
            <c:numRef>
              <c:f>年間!$C$4:$C$369</c:f>
              <c:numCache>
                <c:formatCode xml:space="preserve">0.0000_ </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9.7710071555599409e-002</c:v>
                </c:pt>
                <c:pt idx="32">
                  <c:v>0.19218763064655467</c:v>
                </c:pt>
                <c:pt idx="33">
                  <c:v>0.2816139824055674</c:v>
                </c:pt>
                <c:pt idx="34">
                  <c:v>0.36935065394093769</c:v>
                </c:pt>
                <c:pt idx="35">
                  <c:v>0.45197974940175656</c:v>
                </c:pt>
                <c:pt idx="36">
                  <c:v>0.53344952756310737</c:v>
                </c:pt>
                <c:pt idx="37">
                  <c:v>0.61743743731079936</c:v>
                </c:pt>
                <c:pt idx="38">
                  <c:v>0.70226076350271971</c:v>
                </c:pt>
                <c:pt idx="39">
                  <c:v>0.7817674648651991</c:v>
                </c:pt>
                <c:pt idx="40">
                  <c:v>0.85946674539016699</c:v>
                </c:pt>
                <c:pt idx="41">
                  <c:v>0.94185028783674707</c:v>
                </c:pt>
                <c:pt idx="42">
                  <c:v>1.0285315842281713</c:v>
                </c:pt>
                <c:pt idx="43">
                  <c:v>1.1185906824622542</c:v>
                </c:pt>
                <c:pt idx="44">
                  <c:v>1.2034286840018458</c:v>
                </c:pt>
                <c:pt idx="45">
                  <c:v>1.2864896843903151</c:v>
                </c:pt>
                <c:pt idx="46">
                  <c:v>1.3627187883279781</c:v>
                </c:pt>
                <c:pt idx="47">
                  <c:v>1.4306823195717151</c:v>
                </c:pt>
                <c:pt idx="48">
                  <c:v>1.4990659253963181</c:v>
                </c:pt>
                <c:pt idx="49">
                  <c:v>1.5743228826351865</c:v>
                </c:pt>
                <c:pt idx="50">
                  <c:v>1.6516796208259539</c:v>
                </c:pt>
                <c:pt idx="51">
                  <c:v>1.7229822802658246</c:v>
                </c:pt>
                <c:pt idx="52">
                  <c:v>1.7936879527548981</c:v>
                </c:pt>
                <c:pt idx="53">
                  <c:v>1.8584227420971386</c:v>
                </c:pt>
                <c:pt idx="54">
                  <c:v>1.9197882481590072</c:v>
                </c:pt>
                <c:pt idx="55">
                  <c:v>1.9819457878113695</c:v>
                </c:pt>
                <c:pt idx="56">
                  <c:v>2.0429269938543038</c:v>
                </c:pt>
                <c:pt idx="57">
                  <c:v>2.1033329040300339</c:v>
                </c:pt>
                <c:pt idx="58">
                  <c:v>2.1643460824164795</c:v>
                </c:pt>
                <c:pt idx="59">
                  <c:v>2.2309692265433712</c:v>
                </c:pt>
                <c:pt idx="60">
                  <c:v>2.2970630263681855</c:v>
                </c:pt>
                <c:pt idx="61">
                  <c:v>2.3540425888564269</c:v>
                </c:pt>
                <c:pt idx="62">
                  <c:v>2.4118706743084193</c:v>
                </c:pt>
                <c:pt idx="63">
                  <c:v>2.46947676164103</c:v>
                </c:pt>
                <c:pt idx="64">
                  <c:v>2.5263749509054603</c:v>
                </c:pt>
                <c:pt idx="65">
                  <c:v>2.5832148908203325</c:v>
                </c:pt>
                <c:pt idx="66">
                  <c:v>2.6385844127996765</c:v>
                </c:pt>
                <c:pt idx="67">
                  <c:v>2.6978317152909463</c:v>
                </c:pt>
                <c:pt idx="68">
                  <c:v>2.756869057430801</c:v>
                </c:pt>
                <c:pt idx="69">
                  <c:v>2.8134297457242541</c:v>
                </c:pt>
                <c:pt idx="70">
                  <c:v>2.8694770785554473</c:v>
                </c:pt>
                <c:pt idx="71">
                  <c:v>2.9243238243717706</c:v>
                </c:pt>
                <c:pt idx="72">
                  <c:v>2.9763665975714821</c:v>
                </c:pt>
                <c:pt idx="73">
                  <c:v>3.9520869495850555</c:v>
                </c:pt>
                <c:pt idx="74">
                  <c:v>4.525097901928306</c:v>
                </c:pt>
                <c:pt idx="75">
                  <c:v>4.9397621120171555</c:v>
                </c:pt>
                <c:pt idx="76">
                  <c:v>5.2759317317528982</c:v>
                </c:pt>
                <c:pt idx="77">
                  <c:v>5.5779713164871598</c:v>
                </c:pt>
                <c:pt idx="78">
                  <c:v>5.8494010857077434</c:v>
                </c:pt>
                <c:pt idx="79">
                  <c:v>6.1160444458221317</c:v>
                </c:pt>
                <c:pt idx="80">
                  <c:v>6.3555094337273239</c:v>
                </c:pt>
                <c:pt idx="81">
                  <c:v>6.5815097405942691</c:v>
                </c:pt>
                <c:pt idx="82">
                  <c:v>6.8117092778813753</c:v>
                </c:pt>
                <c:pt idx="83">
                  <c:v>7.0275261817823571</c:v>
                </c:pt>
                <c:pt idx="84">
                  <c:v>7.2482348698941665</c:v>
                </c:pt>
                <c:pt idx="85">
                  <c:v>7.4604950739272677</c:v>
                </c:pt>
                <c:pt idx="86">
                  <c:v>7.6680899594019065</c:v>
                </c:pt>
                <c:pt idx="87">
                  <c:v>7.8544615832666551</c:v>
                </c:pt>
                <c:pt idx="88">
                  <c:v>8.0396274838496353</c:v>
                </c:pt>
                <c:pt idx="89">
                  <c:v>8.2215928161552476</c:v>
                </c:pt>
                <c:pt idx="90">
                  <c:v>8.3925607920648098</c:v>
                </c:pt>
                <c:pt idx="91">
                  <c:v>8.5522200203771135</c:v>
                </c:pt>
                <c:pt idx="92">
                  <c:v>8.6987292611504543</c:v>
                </c:pt>
                <c:pt idx="93">
                  <c:v>8.8429178627766714</c:v>
                </c:pt>
                <c:pt idx="94">
                  <c:v>8.9830947606850255</c:v>
                </c:pt>
                <c:pt idx="95">
                  <c:v>9.1112675241837664</c:v>
                </c:pt>
                <c:pt idx="96">
                  <c:v>9.2376703272924701</c:v>
                </c:pt>
                <c:pt idx="97">
                  <c:v>9.3600900743853508</c:v>
                </c:pt>
                <c:pt idx="98">
                  <c:v>9.4740019059942782</c:v>
                </c:pt>
                <c:pt idx="99">
                  <c:v>9.5840974899524696</c:v>
                </c:pt>
                <c:pt idx="100">
                  <c:v>9.6900581079283477</c:v>
                </c:pt>
                <c:pt idx="101">
                  <c:v>9.7923552071684128</c:v>
                </c:pt>
                <c:pt idx="102">
                  <c:v>9.8886969765322732</c:v>
                </c:pt>
                <c:pt idx="103">
                  <c:v>9.984836056894931</c:v>
                </c:pt>
                <c:pt idx="104">
                  <c:v>10.067959710891234</c:v>
                </c:pt>
                <c:pt idx="105">
                  <c:v>10.149659061509844</c:v>
                </c:pt>
                <c:pt idx="106">
                  <c:v>10.224482421962616</c:v>
                </c:pt>
                <c:pt idx="107">
                  <c:v>10.296942735577424</c:v>
                </c:pt>
                <c:pt idx="108">
                  <c:v>10.372699787595467</c:v>
                </c:pt>
                <c:pt idx="109">
                  <c:v>10.445108638279287</c:v>
                </c:pt>
                <c:pt idx="110">
                  <c:v>10.515847089268261</c:v>
                </c:pt>
                <c:pt idx="111">
                  <c:v>10.581600562533882</c:v>
                </c:pt>
                <c:pt idx="112">
                  <c:v>10.642995052490082</c:v>
                </c:pt>
                <c:pt idx="113">
                  <c:v>10.700295115889901</c:v>
                </c:pt>
                <c:pt idx="114">
                  <c:v>10.756172607382684</c:v>
                </c:pt>
                <c:pt idx="115">
                  <c:v>10.812164738994577</c:v>
                </c:pt>
                <c:pt idx="116">
                  <c:v>10.866079845253193</c:v>
                </c:pt>
                <c:pt idx="117">
                  <c:v>10.916811030584542</c:v>
                </c:pt>
                <c:pt idx="118">
                  <c:v>10.965358357806597</c:v>
                </c:pt>
                <c:pt idx="119">
                  <c:v>11.012082272180347</c:v>
                </c:pt>
                <c:pt idx="120">
                  <c:v>11.056424084154461</c:v>
                </c:pt>
                <c:pt idx="121">
                  <c:v>11.097723656466661</c:v>
                </c:pt>
                <c:pt idx="122">
                  <c:v>11.136812978708985</c:v>
                </c:pt>
                <c:pt idx="123">
                  <c:v>11.175603406192346</c:v>
                </c:pt>
                <c:pt idx="124">
                  <c:v>11.214624054447192</c:v>
                </c:pt>
                <c:pt idx="125">
                  <c:v>11.252211978364402</c:v>
                </c:pt>
                <c:pt idx="126">
                  <c:v>11.287437462379955</c:v>
                </c:pt>
                <c:pt idx="127">
                  <c:v>11.320654597000942</c:v>
                </c:pt>
                <c:pt idx="128">
                  <c:v>11.351758541794714</c:v>
                </c:pt>
                <c:pt idx="129">
                  <c:v>11.381133802553844</c:v>
                </c:pt>
                <c:pt idx="130">
                  <c:v>11.410475881236184</c:v>
                </c:pt>
                <c:pt idx="131">
                  <c:v>11.438197518894151</c:v>
                </c:pt>
                <c:pt idx="132">
                  <c:v>11.464882324166803</c:v>
                </c:pt>
                <c:pt idx="133">
                  <c:v>11.490674947949522</c:v>
                </c:pt>
                <c:pt idx="134">
                  <c:v>11.515144660632089</c:v>
                </c:pt>
                <c:pt idx="135">
                  <c:v>11.537935527948566</c:v>
                </c:pt>
                <c:pt idx="136">
                  <c:v>11.561162206008133</c:v>
                </c:pt>
                <c:pt idx="137">
                  <c:v>11.584014600634802</c:v>
                </c:pt>
                <c:pt idx="138">
                  <c:v>11.605325308888091</c:v>
                </c:pt>
                <c:pt idx="139">
                  <c:v>11.898938046317495</c:v>
                </c:pt>
                <c:pt idx="140">
                  <c:v>12.167056025284777</c:v>
                </c:pt>
                <c:pt idx="141">
                  <c:v>12.429142021560896</c:v>
                </c:pt>
                <c:pt idx="142">
                  <c:v>12.668239358812087</c:v>
                </c:pt>
                <c:pt idx="143">
                  <c:v>12.895622795846213</c:v>
                </c:pt>
                <c:pt idx="144">
                  <c:v>13.116022040075421</c:v>
                </c:pt>
                <c:pt idx="145">
                  <c:v>13.320178273968578</c:v>
                </c:pt>
                <c:pt idx="146">
                  <c:v>13.513376695208313</c:v>
                </c:pt>
                <c:pt idx="147">
                  <c:v>13.697579568988658</c:v>
                </c:pt>
                <c:pt idx="148">
                  <c:v>13.876133863712859</c:v>
                </c:pt>
                <c:pt idx="149">
                  <c:v>14.041166194077874</c:v>
                </c:pt>
                <c:pt idx="150">
                  <c:v>14.186610057615484</c:v>
                </c:pt>
                <c:pt idx="151">
                  <c:v>14.323934831078102</c:v>
                </c:pt>
                <c:pt idx="152">
                  <c:v>14.460373168260578</c:v>
                </c:pt>
                <c:pt idx="153">
                  <c:v>14.586578666582398</c:v>
                </c:pt>
                <c:pt idx="154">
                  <c:v>14.704255676226488</c:v>
                </c:pt>
                <c:pt idx="155">
                  <c:v>14.815871286561933</c:v>
                </c:pt>
                <c:pt idx="156">
                  <c:v>14.914714079472706</c:v>
                </c:pt>
                <c:pt idx="157">
                  <c:v>15.013130349450766</c:v>
                </c:pt>
                <c:pt idx="158">
                  <c:v>15.107411747474281</c:v>
                </c:pt>
                <c:pt idx="159">
                  <c:v>15.195578639828424</c:v>
                </c:pt>
                <c:pt idx="160">
                  <c:v>15.276988196059197</c:v>
                </c:pt>
                <c:pt idx="161">
                  <c:v>15.352873809543325</c:v>
                </c:pt>
                <c:pt idx="162">
                  <c:v>15.425999860373114</c:v>
                </c:pt>
                <c:pt idx="163">
                  <c:v>15.495717857042763</c:v>
                </c:pt>
                <c:pt idx="164">
                  <c:v>15.558175416739479</c:v>
                </c:pt>
                <c:pt idx="165">
                  <c:v>15.61887044266463</c:v>
                </c:pt>
                <c:pt idx="166">
                  <c:v>15.675039112837378</c:v>
                </c:pt>
                <c:pt idx="167">
                  <c:v>15.727943620723202</c:v>
                </c:pt>
                <c:pt idx="168">
                  <c:v>15.775918622671206</c:v>
                </c:pt>
                <c:pt idx="169">
                  <c:v>15.818624880915053</c:v>
                </c:pt>
                <c:pt idx="170">
                  <c:v>15.86193862603233</c:v>
                </c:pt>
                <c:pt idx="171">
                  <c:v>15.902190171154189</c:v>
                </c:pt>
                <c:pt idx="172">
                  <c:v>15.93805648460572</c:v>
                </c:pt>
                <c:pt idx="173">
                  <c:v>15.97421402273968</c:v>
                </c:pt>
                <c:pt idx="174">
                  <c:v>16.0086594920149</c:v>
                </c:pt>
                <c:pt idx="175">
                  <c:v>16.041785543341017</c:v>
                </c:pt>
                <c:pt idx="176">
                  <c:v>16.073110084586965</c:v>
                </c:pt>
                <c:pt idx="177">
                  <c:v>16.103014851337303</c:v>
                </c:pt>
                <c:pt idx="178">
                  <c:v>16.130105027664516</c:v>
                </c:pt>
                <c:pt idx="179">
                  <c:v>16.155434595764458</c:v>
                </c:pt>
                <c:pt idx="180">
                  <c:v>16.178930890655053</c:v>
                </c:pt>
                <c:pt idx="181">
                  <c:v>16.200503227956318</c:v>
                </c:pt>
                <c:pt idx="182">
                  <c:v>16.221297413767417</c:v>
                </c:pt>
                <c:pt idx="183">
                  <c:v>16.24069440522473</c:v>
                </c:pt>
                <c:pt idx="184">
                  <c:v>16.258624270732756</c:v>
                </c:pt>
                <c:pt idx="185">
                  <c:v>16.275833114241614</c:v>
                </c:pt>
                <c:pt idx="186">
                  <c:v>16.292271179361833</c:v>
                </c:pt>
                <c:pt idx="187">
                  <c:v>16.307747234959816</c:v>
                </c:pt>
                <c:pt idx="188">
                  <c:v>16.321804691355943</c:v>
                </c:pt>
                <c:pt idx="189">
                  <c:v>16.335011514335061</c:v>
                </c:pt>
                <c:pt idx="190">
                  <c:v>16.746495394934986</c:v>
                </c:pt>
                <c:pt idx="191">
                  <c:v>17.134195896532319</c:v>
                </c:pt>
                <c:pt idx="192">
                  <c:v>17.480024097087654</c:v>
                </c:pt>
                <c:pt idx="193">
                  <c:v>17.783142334880779</c:v>
                </c:pt>
                <c:pt idx="194">
                  <c:v>18.071476095754196</c:v>
                </c:pt>
                <c:pt idx="195">
                  <c:v>18.342145030126861</c:v>
                </c:pt>
                <c:pt idx="196">
                  <c:v>18.601462063510507</c:v>
                </c:pt>
                <c:pt idx="197">
                  <c:v>18.8394058252299</c:v>
                </c:pt>
                <c:pt idx="198">
                  <c:v>19.072968461824104</c:v>
                </c:pt>
                <c:pt idx="199">
                  <c:v>19.291009377921526</c:v>
                </c:pt>
                <c:pt idx="200">
                  <c:v>19.495975117548387</c:v>
                </c:pt>
                <c:pt idx="201">
                  <c:v>19.686774289612071</c:v>
                </c:pt>
                <c:pt idx="202">
                  <c:v>19.8643319079066</c:v>
                </c:pt>
                <c:pt idx="203">
                  <c:v>20.030240367870153</c:v>
                </c:pt>
                <c:pt idx="204">
                  <c:v>20.181803361028191</c:v>
                </c:pt>
                <c:pt idx="205">
                  <c:v>20.325155066729049</c:v>
                </c:pt>
                <c:pt idx="206">
                  <c:v>20.454992161536424</c:v>
                </c:pt>
                <c:pt idx="207">
                  <c:v>20.576306561318095</c:v>
                </c:pt>
                <c:pt idx="208">
                  <c:v>20.691418314039176</c:v>
                </c:pt>
                <c:pt idx="209">
                  <c:v>20.796157098745027</c:v>
                </c:pt>
                <c:pt idx="210">
                  <c:v>20.892909046946126</c:v>
                </c:pt>
                <c:pt idx="211">
                  <c:v>20.984227084921891</c:v>
                </c:pt>
                <c:pt idx="212">
                  <c:v>21.069592497118716</c:v>
                </c:pt>
                <c:pt idx="213">
                  <c:v>21.147559446725715</c:v>
                </c:pt>
                <c:pt idx="214">
                  <c:v>21.220461026798294</c:v>
                </c:pt>
                <c:pt idx="215">
                  <c:v>21.287491915042615</c:v>
                </c:pt>
                <c:pt idx="216">
                  <c:v>21.349015073040551</c:v>
                </c:pt>
                <c:pt idx="217">
                  <c:v>21.404843526802274</c:v>
                </c:pt>
                <c:pt idx="218">
                  <c:v>21.457004522910001</c:v>
                </c:pt>
                <c:pt idx="219">
                  <c:v>21.50653857090116</c:v>
                </c:pt>
                <c:pt idx="220">
                  <c:v>21.551859563472192</c:v>
                </c:pt>
                <c:pt idx="221">
                  <c:v>21.594625727930698</c:v>
                </c:pt>
                <c:pt idx="222">
                  <c:v>21.633905875483254</c:v>
                </c:pt>
                <c:pt idx="223">
                  <c:v>21.669736597787217</c:v>
                </c:pt>
                <c:pt idx="224">
                  <c:v>21.702966869073364</c:v>
                </c:pt>
                <c:pt idx="225">
                  <c:v>21.733873611701</c:v>
                </c:pt>
                <c:pt idx="226">
                  <c:v>21.76282013224073</c:v>
                </c:pt>
                <c:pt idx="227">
                  <c:v>21.789044714015127</c:v>
                </c:pt>
                <c:pt idx="228">
                  <c:v>21.813501186812541</c:v>
                </c:pt>
                <c:pt idx="229">
                  <c:v>21.836396819706362</c:v>
                </c:pt>
                <c:pt idx="230">
                  <c:v>21.857020250478321</c:v>
                </c:pt>
                <c:pt idx="231">
                  <c:v>22.366929746084946</c:v>
                </c:pt>
                <c:pt idx="232">
                  <c:v>22.828874209780228</c:v>
                </c:pt>
                <c:pt idx="233">
                  <c:v>23.258914854699409</c:v>
                </c:pt>
                <c:pt idx="234">
                  <c:v>23.635372281993</c:v>
                </c:pt>
                <c:pt idx="235">
                  <c:v>23.991841529471678</c:v>
                </c:pt>
                <c:pt idx="236">
                  <c:v>24.323823803334065</c:v>
                </c:pt>
                <c:pt idx="237">
                  <c:v>24.636818826824047</c:v>
                </c:pt>
                <c:pt idx="238">
                  <c:v>24.927254392800197</c:v>
                </c:pt>
                <c:pt idx="239">
                  <c:v>25.18373473786648</c:v>
                </c:pt>
                <c:pt idx="240">
                  <c:v>25.418853999720756</c:v>
                </c:pt>
                <c:pt idx="241">
                  <c:v>25.643430420292994</c:v>
                </c:pt>
                <c:pt idx="242">
                  <c:v>25.855199335624345</c:v>
                </c:pt>
                <c:pt idx="243">
                  <c:v>26.045488375493228</c:v>
                </c:pt>
                <c:pt idx="244">
                  <c:v>26.220046855825736</c:v>
                </c:pt>
                <c:pt idx="245">
                  <c:v>26.380945741308295</c:v>
                </c:pt>
                <c:pt idx="246">
                  <c:v>26.528269194366636</c:v>
                </c:pt>
                <c:pt idx="247">
                  <c:v>26.667486485022096</c:v>
                </c:pt>
                <c:pt idx="248">
                  <c:v>26.791786546828405</c:v>
                </c:pt>
                <c:pt idx="249">
                  <c:v>26.907418240615975</c:v>
                </c:pt>
                <c:pt idx="250">
                  <c:v>27.014647419834461</c:v>
                </c:pt>
                <c:pt idx="251">
                  <c:v>27.117170736909436</c:v>
                </c:pt>
                <c:pt idx="252">
                  <c:v>27.21371971532686</c:v>
                </c:pt>
                <c:pt idx="253">
                  <c:v>27.304550396601197</c:v>
                </c:pt>
                <c:pt idx="254">
                  <c:v>27.388068652187357</c:v>
                </c:pt>
                <c:pt idx="255">
                  <c:v>27.467006529307653</c:v>
                </c:pt>
                <c:pt idx="256">
                  <c:v>27.538826852394269</c:v>
                </c:pt>
                <c:pt idx="257">
                  <c:v>27.604194747910665</c:v>
                </c:pt>
                <c:pt idx="258">
                  <c:v>27.666035803641009</c:v>
                </c:pt>
                <c:pt idx="259">
                  <c:v>27.723726765132628</c:v>
                </c:pt>
                <c:pt idx="260">
                  <c:v>27.779376048322682</c:v>
                </c:pt>
                <c:pt idx="261">
                  <c:v>27.83090425426898</c:v>
                </c:pt>
                <c:pt idx="262">
                  <c:v>27.876377660508076</c:v>
                </c:pt>
                <c:pt idx="263">
                  <c:v>27.917583568851256</c:v>
                </c:pt>
                <c:pt idx="264">
                  <c:v>27.955710554662343</c:v>
                </c:pt>
                <c:pt idx="265">
                  <c:v>27.991521009032951</c:v>
                </c:pt>
                <c:pt idx="266">
                  <c:v>28.025031673972556</c:v>
                </c:pt>
                <c:pt idx="267">
                  <c:v>28.055368474229603</c:v>
                </c:pt>
                <c:pt idx="268">
                  <c:v>28.0821812422016</c:v>
                </c:pt>
                <c:pt idx="269">
                  <c:v>28.108788174739409</c:v>
                </c:pt>
                <c:pt idx="270">
                  <c:v>28.133857202422028</c:v>
                </c:pt>
                <c:pt idx="271">
                  <c:v>28.156544512585359</c:v>
                </c:pt>
                <c:pt idx="272">
                  <c:v>28.177966954595124</c:v>
                </c:pt>
                <c:pt idx="273">
                  <c:v>28.198027435297831</c:v>
                </c:pt>
                <c:pt idx="274">
                  <c:v>28.217145057422258</c:v>
                </c:pt>
                <c:pt idx="275">
                  <c:v>28.23492361585815</c:v>
                </c:pt>
                <c:pt idx="276">
                  <c:v>28.251291917069455</c:v>
                </c:pt>
                <c:pt idx="277">
                  <c:v>28.266498448364974</c:v>
                </c:pt>
                <c:pt idx="278">
                  <c:v>28.279575439913238</c:v>
                </c:pt>
                <c:pt idx="279">
                  <c:v>28.29162231163442</c:v>
                </c:pt>
                <c:pt idx="280">
                  <c:v>28.302981697838685</c:v>
                </c:pt>
                <c:pt idx="281">
                  <c:v>28.313823833768367</c:v>
                </c:pt>
                <c:pt idx="282">
                  <c:v>28.324226448653569</c:v>
                </c:pt>
                <c:pt idx="283">
                  <c:v>28.334472540699085</c:v>
                </c:pt>
                <c:pt idx="284">
                  <c:v>28.344135467340919</c:v>
                </c:pt>
                <c:pt idx="285">
                  <c:v>28.352851450284533</c:v>
                </c:pt>
                <c:pt idx="286">
                  <c:v>28.361278134092171</c:v>
                </c:pt>
                <c:pt idx="287">
                  <c:v>28.36927435484526</c:v>
                </c:pt>
                <c:pt idx="288">
                  <c:v>28.376710989188165</c:v>
                </c:pt>
                <c:pt idx="289">
                  <c:v>28.383351234027824</c:v>
                </c:pt>
                <c:pt idx="290">
                  <c:v>28.389471195240798</c:v>
                </c:pt>
                <c:pt idx="291">
                  <c:v>28.395038476865118</c:v>
                </c:pt>
                <c:pt idx="292">
                  <c:v>28.400528662746151</c:v>
                </c:pt>
                <c:pt idx="293">
                  <c:v>28.405253775744736</c:v>
                </c:pt>
                <c:pt idx="294">
                  <c:v>28.409846881037272</c:v>
                </c:pt>
                <c:pt idx="295">
                  <c:v>28.41449140834461</c:v>
                </c:pt>
                <c:pt idx="296">
                  <c:v>28.418813408821023</c:v>
                </c:pt>
                <c:pt idx="297">
                  <c:v>28.422719138311265</c:v>
                </c:pt>
                <c:pt idx="298">
                  <c:v>28.426648361585716</c:v>
                </c:pt>
                <c:pt idx="299">
                  <c:v>28.430423560366755</c:v>
                </c:pt>
                <c:pt idx="300">
                  <c:v>28.433995616635521</c:v>
                </c:pt>
                <c:pt idx="301">
                  <c:v>28.437390872502785</c:v>
                </c:pt>
                <c:pt idx="302">
                  <c:v>28.440512401865401</c:v>
                </c:pt>
                <c:pt idx="303">
                  <c:v>28.443501446684074</c:v>
                </c:pt>
                <c:pt idx="304">
                  <c:v>28.446427951119503</c:v>
                </c:pt>
                <c:pt idx="305">
                  <c:v>28.449366325059422</c:v>
                </c:pt>
                <c:pt idx="306">
                  <c:v>28.452158125148074</c:v>
                </c:pt>
                <c:pt idx="307">
                  <c:v>28.454641526243623</c:v>
                </c:pt>
                <c:pt idx="308">
                  <c:v>28.456984424187446</c:v>
                </c:pt>
                <c:pt idx="309">
                  <c:v>28.459234152603344</c:v>
                </c:pt>
                <c:pt idx="310">
                  <c:v>28.461418600428775</c:v>
                </c:pt>
                <c:pt idx="311">
                  <c:v>28.463469676053272</c:v>
                </c:pt>
                <c:pt idx="312">
                  <c:v>28.465301581623983</c:v>
                </c:pt>
                <c:pt idx="313">
                  <c:v>28.466939765470393</c:v>
                </c:pt>
                <c:pt idx="314">
                  <c:v>28.468550287226925</c:v>
                </c:pt>
                <c:pt idx="315">
                  <c:v>28.470125228187069</c:v>
                </c:pt>
                <c:pt idx="316">
                  <c:v>28.471621724596641</c:v>
                </c:pt>
                <c:pt idx="317">
                  <c:v>28.473024348038305</c:v>
                </c:pt>
                <c:pt idx="318">
                  <c:v>28.474368187303089</c:v>
                </c:pt>
                <c:pt idx="319">
                  <c:v>28.475720554014075</c:v>
                </c:pt>
                <c:pt idx="320">
                  <c:v>28.47700030981629</c:v>
                </c:pt>
                <c:pt idx="321">
                  <c:v>28.47819537956109</c:v>
                </c:pt>
                <c:pt idx="322">
                  <c:v>28.479369902393156</c:v>
                </c:pt>
                <c:pt idx="323">
                  <c:v>28.48047307955407</c:v>
                </c:pt>
                <c:pt idx="324">
                  <c:v>28.481512247127171</c:v>
                </c:pt>
                <c:pt idx="325">
                  <c:v>28.482569743114578</c:v>
                </c:pt>
                <c:pt idx="326">
                  <c:v>28.483490019148633</c:v>
                </c:pt>
                <c:pt idx="327">
                  <c:v>28.484321396285146</c:v>
                </c:pt>
                <c:pt idx="328">
                  <c:v>28.485102008562357</c:v>
                </c:pt>
                <c:pt idx="329">
                  <c:v>28.485878148393461</c:v>
                </c:pt>
                <c:pt idx="330">
                  <c:v>28.486631158649178</c:v>
                </c:pt>
                <c:pt idx="331">
                  <c:v>28.487357810381944</c:v>
                </c:pt>
                <c:pt idx="332">
                  <c:v>28.488015021638773</c:v>
                </c:pt>
                <c:pt idx="333">
                  <c:v>28.488625233820621</c:v>
                </c:pt>
                <c:pt idx="334">
                  <c:v>28.489163079677699</c:v>
                </c:pt>
                <c:pt idx="335">
                  <c:v>28.489661695097542</c:v>
                </c:pt>
                <c:pt idx="336">
                  <c:v>28.490167226722942</c:v>
                </c:pt>
                <c:pt idx="337">
                  <c:v>28.490675681747273</c:v>
                </c:pt>
                <c:pt idx="338">
                  <c:v>28.491179988441502</c:v>
                </c:pt>
                <c:pt idx="339">
                  <c:v>28.491679331923816</c:v>
                </c:pt>
                <c:pt idx="340">
                  <c:v>28.49215167126945</c:v>
                </c:pt>
                <c:pt idx="341">
                  <c:v>28.492594293258861</c:v>
                </c:pt>
                <c:pt idx="342">
                  <c:v>28.493019402291853</c:v>
                </c:pt>
                <c:pt idx="343">
                  <c:v>28.493451558251664</c:v>
                </c:pt>
                <c:pt idx="344">
                  <c:v>28.493885041399388</c:v>
                </c:pt>
                <c:pt idx="345">
                  <c:v>28.494308364764038</c:v>
                </c:pt>
                <c:pt idx="346">
                  <c:v>28.494670246061972</c:v>
                </c:pt>
                <c:pt idx="347">
                  <c:v>28.495003069697912</c:v>
                </c:pt>
                <c:pt idx="348">
                  <c:v>28.49530599449032</c:v>
                </c:pt>
                <c:pt idx="349">
                  <c:v>28.495607087316483</c:v>
                </c:pt>
                <c:pt idx="350">
                  <c:v>28.495855691027124</c:v>
                </c:pt>
                <c:pt idx="351">
                  <c:v>28.496066403125916</c:v>
                </c:pt>
                <c:pt idx="352">
                  <c:v>28.496277909330409</c:v>
                </c:pt>
                <c:pt idx="353">
                  <c:v>28.496505988003612</c:v>
                </c:pt>
                <c:pt idx="354">
                  <c:v>28.496740777263778</c:v>
                </c:pt>
                <c:pt idx="355">
                  <c:v>28.496971377785624</c:v>
                </c:pt>
                <c:pt idx="356">
                  <c:v>28.49717445290063</c:v>
                </c:pt>
                <c:pt idx="357">
                  <c:v>28.497381429058624</c:v>
                </c:pt>
                <c:pt idx="358">
                  <c:v>28.497605323764347</c:v>
                </c:pt>
                <c:pt idx="359">
                  <c:v>28.497795052160519</c:v>
                </c:pt>
                <c:pt idx="360">
                  <c:v>28.498004596710977</c:v>
                </c:pt>
                <c:pt idx="361">
                  <c:v>28.49822252915207</c:v>
                </c:pt>
                <c:pt idx="362">
                  <c:v>28.498440217284756</c:v>
                </c:pt>
                <c:pt idx="363">
                  <c:v>28.49864429711036</c:v>
                </c:pt>
                <c:pt idx="364">
                  <c:v>28.49881834448615</c:v>
                </c:pt>
                <c:pt idx="365">
                  <c:v>0</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min val="45658"/>
        </c:scaling>
        <c:delete val="0"/>
        <c:axPos val="b"/>
        <c:numFmt formatCode="m/d;@"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majorUnit val="60"/>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窒素可給化量（kgN/10a）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6.6391363811395413e-007"/>
              <c:y val="3.5899767848167913e-006"/>
            </c:manualLayout>
          </c:layout>
          <c:overlay val="0"/>
          <c:spPr>
            <a:noFill/>
            <a:ln>
              <a:noFill/>
            </a:ln>
            <a:effectLst/>
          </c:spPr>
        </c:title>
        <c:numFmt formatCode="0_ "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 val="autoZero"/>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年間の窒素肥効発現（累積量）の推移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7777777777777778"/>
          <c:y val="0.9136935928694192"/>
        </c:manualLayout>
      </c:layout>
      <c:overlay val="0"/>
      <c:spPr>
        <a:noFill/>
        <a:ln>
          <a:noFill/>
        </a:ln>
        <a:effectLst/>
      </c:spPr>
    </c:title>
    <c:autoTitleDeleted val="0"/>
    <c:plotArea>
      <c:layout>
        <c:manualLayout>
          <c:layoutTarget val="inner"/>
          <c:xMode val="edge"/>
          <c:yMode val="edge"/>
          <c:x val="0.15166666666666667"/>
          <c:y val="3.3317012403906367e-002"/>
          <c:w val="0.83166666666666667"/>
          <c:h val="0.74587080485497692"/>
        </c:manualLayout>
      </c:layout>
      <c:barChart>
        <c:barDir val="col"/>
        <c:grouping val="stacked"/>
        <c:varyColors val="0"/>
        <c:ser>
          <c:idx val="0"/>
          <c:order val="0"/>
          <c:tx>
            <c:strRef>
              <c:f>年間!$D$3</c:f>
              <c:strCache>
                <c:ptCount val="1"/>
                <c:pt idx="0">
                  <c:v>１回目
（春肥）</c:v>
                </c:pt>
              </c:strCache>
            </c:strRef>
          </c:tx>
          <c:spPr>
            <a:solidFill>
              <a:schemeClr val="accent1"/>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年間!$D$4:$D$370</c:f>
              <c:numCache>
                <c:formatCode xml:space="preserve">0.0000_ </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9.7710071555599409e-002</c:v>
                </c:pt>
                <c:pt idx="32">
                  <c:v>0.19218763064655467</c:v>
                </c:pt>
                <c:pt idx="33">
                  <c:v>0.2816139824055674</c:v>
                </c:pt>
                <c:pt idx="34">
                  <c:v>0.36935065394093769</c:v>
                </c:pt>
                <c:pt idx="35">
                  <c:v>0.45197974940175656</c:v>
                </c:pt>
                <c:pt idx="36">
                  <c:v>0.53344952756310737</c:v>
                </c:pt>
                <c:pt idx="37">
                  <c:v>0.61743743731079936</c:v>
                </c:pt>
                <c:pt idx="38">
                  <c:v>0.70226076350271971</c:v>
                </c:pt>
                <c:pt idx="39">
                  <c:v>0.7817674648651991</c:v>
                </c:pt>
                <c:pt idx="40">
                  <c:v>0.85946674539016699</c:v>
                </c:pt>
                <c:pt idx="41">
                  <c:v>0.94185028783674707</c:v>
                </c:pt>
                <c:pt idx="42">
                  <c:v>1.0285315842281713</c:v>
                </c:pt>
                <c:pt idx="43">
                  <c:v>1.1185906824622542</c:v>
                </c:pt>
                <c:pt idx="44">
                  <c:v>1.2034286840018458</c:v>
                </c:pt>
                <c:pt idx="45">
                  <c:v>1.2864896843903151</c:v>
                </c:pt>
                <c:pt idx="46">
                  <c:v>1.3627187883279781</c:v>
                </c:pt>
                <c:pt idx="47">
                  <c:v>1.4306823195717151</c:v>
                </c:pt>
                <c:pt idx="48">
                  <c:v>1.4990659253963181</c:v>
                </c:pt>
                <c:pt idx="49">
                  <c:v>1.5743228826351865</c:v>
                </c:pt>
                <c:pt idx="50">
                  <c:v>1.6516796208259539</c:v>
                </c:pt>
                <c:pt idx="51">
                  <c:v>1.7229822802658246</c:v>
                </c:pt>
                <c:pt idx="52">
                  <c:v>1.7936879527548981</c:v>
                </c:pt>
                <c:pt idx="53">
                  <c:v>1.8584227420971386</c:v>
                </c:pt>
                <c:pt idx="54">
                  <c:v>1.9197882481590072</c:v>
                </c:pt>
                <c:pt idx="55">
                  <c:v>1.9819457878113695</c:v>
                </c:pt>
                <c:pt idx="56">
                  <c:v>2.0429269938543038</c:v>
                </c:pt>
                <c:pt idx="57">
                  <c:v>2.1033329040300339</c:v>
                </c:pt>
                <c:pt idx="58">
                  <c:v>2.1643460824164795</c:v>
                </c:pt>
                <c:pt idx="59">
                  <c:v>2.2309692265433712</c:v>
                </c:pt>
                <c:pt idx="60">
                  <c:v>2.2970630263681855</c:v>
                </c:pt>
                <c:pt idx="61">
                  <c:v>2.3540425888564269</c:v>
                </c:pt>
                <c:pt idx="62">
                  <c:v>2.4118706743084193</c:v>
                </c:pt>
                <c:pt idx="63">
                  <c:v>2.46947676164103</c:v>
                </c:pt>
                <c:pt idx="64">
                  <c:v>2.5263749509054603</c:v>
                </c:pt>
                <c:pt idx="65">
                  <c:v>2.5832148908203325</c:v>
                </c:pt>
                <c:pt idx="66">
                  <c:v>2.6385844127996765</c:v>
                </c:pt>
                <c:pt idx="67">
                  <c:v>2.6978317152909463</c:v>
                </c:pt>
                <c:pt idx="68">
                  <c:v>2.756869057430801</c:v>
                </c:pt>
                <c:pt idx="69">
                  <c:v>2.8134297457242541</c:v>
                </c:pt>
                <c:pt idx="70">
                  <c:v>2.8694770785554473</c:v>
                </c:pt>
                <c:pt idx="71">
                  <c:v>2.9243238243717706</c:v>
                </c:pt>
                <c:pt idx="72">
                  <c:v>2.9763665975714821</c:v>
                </c:pt>
                <c:pt idx="73">
                  <c:v>3.0280073251270645</c:v>
                </c:pt>
                <c:pt idx="74">
                  <c:v>3.0807938470245184</c:v>
                </c:pt>
                <c:pt idx="75">
                  <c:v>3.1333324189508045</c:v>
                </c:pt>
                <c:pt idx="76">
                  <c:v>3.1832738621732375</c:v>
                </c:pt>
                <c:pt idx="77">
                  <c:v>3.2321616753229039</c:v>
                </c:pt>
                <c:pt idx="78">
                  <c:v>3.2782167213627287</c:v>
                </c:pt>
                <c:pt idx="79">
                  <c:v>3.3251694954899</c:v>
                </c:pt>
                <c:pt idx="80">
                  <c:v>3.3684185793654802</c:v>
                </c:pt>
                <c:pt idx="81">
                  <c:v>3.41024419100922</c:v>
                </c:pt>
                <c:pt idx="82">
                  <c:v>3.4540902767616131</c:v>
                </c:pt>
                <c:pt idx="83">
                  <c:v>3.4961919196786675</c:v>
                </c:pt>
                <c:pt idx="84">
                  <c:v>3.5405339680023236</c:v>
                </c:pt>
                <c:pt idx="85">
                  <c:v>3.5843276511455344</c:v>
                </c:pt>
                <c:pt idx="86">
                  <c:v>3.6283629640966053</c:v>
                </c:pt>
                <c:pt idx="87">
                  <c:v>3.6688079641758065</c:v>
                </c:pt>
                <c:pt idx="88">
                  <c:v>3.7101146513615548</c:v>
                </c:pt>
                <c:pt idx="89">
                  <c:v>3.7518466590619153</c:v>
                </c:pt>
                <c:pt idx="90">
                  <c:v>3.792074282538751</c:v>
                </c:pt>
                <c:pt idx="91">
                  <c:v>3.830583268083176</c:v>
                </c:pt>
                <c:pt idx="92">
                  <c:v>3.8667427387738189</c:v>
                </c:pt>
                <c:pt idx="93">
                  <c:v>3.9032667244653134</c:v>
                </c:pt>
                <c:pt idx="94">
                  <c:v>3.9397043060659338</c:v>
                </c:pt>
                <c:pt idx="95">
                  <c:v>3.9737814744535931</c:v>
                </c:pt>
                <c:pt idx="96">
                  <c:v>4.0082635829293212</c:v>
                </c:pt>
                <c:pt idx="97">
                  <c:v>4.0425135812049895</c:v>
                </c:pt>
                <c:pt idx="98">
                  <c:v>4.0751297144361978</c:v>
                </c:pt>
                <c:pt idx="99">
                  <c:v>4.1074346369570414</c:v>
                </c:pt>
                <c:pt idx="100">
                  <c:v>4.1392923771867123</c:v>
                </c:pt>
                <c:pt idx="101">
                  <c:v>4.1708115492196489</c:v>
                </c:pt>
                <c:pt idx="102">
                  <c:v>4.2011925242246546</c:v>
                </c:pt>
                <c:pt idx="103">
                  <c:v>4.2323016567795975</c:v>
                </c:pt>
                <c:pt idx="104">
                  <c:v>4.2597120859145896</c:v>
                </c:pt>
                <c:pt idx="105">
                  <c:v>4.2872874794669018</c:v>
                </c:pt>
                <c:pt idx="106">
                  <c:v>4.313045711998873</c:v>
                </c:pt>
                <c:pt idx="107">
                  <c:v>4.3385363669161263</c:v>
                </c:pt>
                <c:pt idx="108">
                  <c:v>4.3658845582806638</c:v>
                </c:pt>
                <c:pt idx="109">
                  <c:v>4.3926249050670467</c:v>
                </c:pt>
                <c:pt idx="110">
                  <c:v>4.4193723956149604</c:v>
                </c:pt>
                <c:pt idx="111">
                  <c:v>4.4447716888814019</c:v>
                </c:pt>
                <c:pt idx="112">
                  <c:v>4.4689835456535532</c:v>
                </c:pt>
                <c:pt idx="113">
                  <c:v>4.4920351319648519</c:v>
                </c:pt>
                <c:pt idx="114">
                  <c:v>4.5149992814638003</c:v>
                </c:pt>
                <c:pt idx="115">
                  <c:v>4.5385402758034878</c:v>
                </c:pt>
                <c:pt idx="116">
                  <c:v>4.561700947814189</c:v>
                </c:pt>
                <c:pt idx="117">
                  <c:v>4.5839411388945379</c:v>
                </c:pt>
                <c:pt idx="118">
                  <c:v>4.605664341214478</c:v>
                </c:pt>
                <c:pt idx="119">
                  <c:v>4.6270038145346559</c:v>
                </c:pt>
                <c:pt idx="120">
                  <c:v>4.6476575861895713</c:v>
                </c:pt>
                <c:pt idx="121">
                  <c:v>4.6672514211501737</c:v>
                </c:pt>
                <c:pt idx="122">
                  <c:v>4.6861387734145081</c:v>
                </c:pt>
                <c:pt idx="123">
                  <c:v>4.7052566306682397</c:v>
                </c:pt>
                <c:pt idx="124">
                  <c:v>4.7248890590687322</c:v>
                </c:pt>
                <c:pt idx="125">
                  <c:v>4.7441723434212406</c:v>
                </c:pt>
                <c:pt idx="126">
                  <c:v>4.7625756929145009</c:v>
                </c:pt>
                <c:pt idx="127">
                  <c:v>4.7802406373013184</c:v>
                </c:pt>
                <c:pt idx="128">
                  <c:v>4.7970637822672382</c:v>
                </c:pt>
                <c:pt idx="129">
                  <c:v>4.8132166709540618</c:v>
                </c:pt>
                <c:pt idx="130">
                  <c:v>4.8296448565682475</c:v>
                </c:pt>
                <c:pt idx="131">
                  <c:v>4.8454217719098587</c:v>
                </c:pt>
                <c:pt idx="132">
                  <c:v>4.8608607071634502</c:v>
                </c:pt>
                <c:pt idx="133">
                  <c:v>4.8760292747506258</c:v>
                </c:pt>
                <c:pt idx="134">
                  <c:v>4.8906448020713658</c:v>
                </c:pt>
                <c:pt idx="135">
                  <c:v>4.90445530520996</c:v>
                </c:pt>
                <c:pt idx="136">
                  <c:v>4.9187650432002741</c:v>
                </c:pt>
                <c:pt idx="137">
                  <c:v>4.9330704449211051</c:v>
                </c:pt>
                <c:pt idx="138">
                  <c:v>4.9466039611862991</c:v>
                </c:pt>
                <c:pt idx="139">
                  <c:v>4.9596959395771654</c:v>
                </c:pt>
                <c:pt idx="140">
                  <c:v>4.9720798968540958</c:v>
                </c:pt>
                <c:pt idx="141">
                  <c:v>4.9845454478179567</c:v>
                </c:pt>
                <c:pt idx="142">
                  <c:v>4.9963265720908261</c:v>
                </c:pt>
                <c:pt idx="143">
                  <c:v>5.0078878282909205</c:v>
                </c:pt>
                <c:pt idx="144">
                  <c:v>5.019439866537577</c:v>
                </c:pt>
                <c:pt idx="145">
                  <c:v>5.0305147016019234</c:v>
                </c:pt>
                <c:pt idx="146">
                  <c:v>5.0413403283439306</c:v>
                </c:pt>
                <c:pt idx="147">
                  <c:v>5.0519978909611405</c:v>
                </c:pt>
                <c:pt idx="148">
                  <c:v>5.0626566378540527</c:v>
                </c:pt>
                <c:pt idx="149">
                  <c:v>5.0728647337808548</c:v>
                </c:pt>
                <c:pt idx="150">
                  <c:v>5.0822168262606668</c:v>
                </c:pt>
                <c:pt idx="151">
                  <c:v>5.0913291316181928</c:v>
                </c:pt>
                <c:pt idx="152">
                  <c:v>5.1006383236161827</c:v>
                </c:pt>
                <c:pt idx="153">
                  <c:v>5.109553354530366</c:v>
                </c:pt>
                <c:pt idx="154">
                  <c:v>5.1181501607368176</c:v>
                </c:pt>
                <c:pt idx="155">
                  <c:v>5.1265700958205338</c:v>
                </c:pt>
                <c:pt idx="156">
                  <c:v>5.1343104567300992</c:v>
                </c:pt>
                <c:pt idx="157">
                  <c:v>5.1422271745734962</c:v>
                </c:pt>
                <c:pt idx="158">
                  <c:v>5.150053424110185</c:v>
                </c:pt>
                <c:pt idx="159">
                  <c:v>5.1576227047623435</c:v>
                </c:pt>
                <c:pt idx="160">
                  <c:v>5.1648564304039297</c:v>
                </c:pt>
                <c:pt idx="161">
                  <c:v>5.1718266345994959</c:v>
                </c:pt>
                <c:pt idx="162">
                  <c:v>5.1787515453230819</c:v>
                </c:pt>
                <c:pt idx="163">
                  <c:v>5.185568598954319</c:v>
                </c:pt>
                <c:pt idx="164">
                  <c:v>5.1919045872900913</c:v>
                </c:pt>
                <c:pt idx="165">
                  <c:v>5.1982467402952084</c:v>
                </c:pt>
                <c:pt idx="166">
                  <c:v>5.2043188535090357</c:v>
                </c:pt>
                <c:pt idx="167">
                  <c:v>5.2102256490406464</c:v>
                </c:pt>
                <c:pt idx="168">
                  <c:v>5.2157726365256867</c:v>
                </c:pt>
                <c:pt idx="169">
                  <c:v>5.2208875693860479</c:v>
                </c:pt>
                <c:pt idx="170">
                  <c:v>5.2262015261839334</c:v>
                </c:pt>
                <c:pt idx="171">
                  <c:v>5.2313025287148562</c:v>
                </c:pt>
                <c:pt idx="172">
                  <c:v>5.2360095007463467</c:v>
                </c:pt>
                <c:pt idx="173">
                  <c:v>5.2408732371873992</c:v>
                </c:pt>
                <c:pt idx="174">
                  <c:v>5.2456505716077917</c:v>
                </c:pt>
                <c:pt idx="175">
                  <c:v>5.2503865441873989</c:v>
                </c:pt>
                <c:pt idx="176">
                  <c:v>5.2550110851470393</c:v>
                </c:pt>
                <c:pt idx="177">
                  <c:v>5.2595683263835875</c:v>
                </c:pt>
                <c:pt idx="178">
                  <c:v>5.2638456539131049</c:v>
                </c:pt>
                <c:pt idx="179">
                  <c:v>5.2679765824812801</c:v>
                </c:pt>
                <c:pt idx="180">
                  <c:v>5.2719358513729588</c:v>
                </c:pt>
                <c:pt idx="181">
                  <c:v>5.2756925617517414</c:v>
                </c:pt>
                <c:pt idx="182">
                  <c:v>5.2794203008176446</c:v>
                </c:pt>
                <c:pt idx="183">
                  <c:v>5.283009824155811</c:v>
                </c:pt>
                <c:pt idx="184">
                  <c:v>5.2864359351067307</c:v>
                </c:pt>
                <c:pt idx="185">
                  <c:v>5.2898213635227211</c:v>
                </c:pt>
                <c:pt idx="186">
                  <c:v>5.2931535679217534</c:v>
                </c:pt>
                <c:pt idx="187">
                  <c:v>5.2963905031604872</c:v>
                </c:pt>
                <c:pt idx="188">
                  <c:v>5.2994308187265462</c:v>
                </c:pt>
                <c:pt idx="189">
                  <c:v>5.3023751346163248</c:v>
                </c:pt>
                <c:pt idx="190">
                  <c:v>5.3052724439428891</c:v>
                </c:pt>
                <c:pt idx="191">
                  <c:v>5.308089703198454</c:v>
                </c:pt>
                <c:pt idx="192">
                  <c:v>5.3107151207204897</c:v>
                </c:pt>
                <c:pt idx="193">
                  <c:v>5.3131246029183519</c:v>
                </c:pt>
                <c:pt idx="194">
                  <c:v>5.3154778022681155</c:v>
                </c:pt>
                <c:pt idx="195">
                  <c:v>5.3177543060717225</c:v>
                </c:pt>
                <c:pt idx="196">
                  <c:v>5.3199937093780978</c:v>
                </c:pt>
                <c:pt idx="197">
                  <c:v>5.322122925531156</c:v>
                </c:pt>
                <c:pt idx="198">
                  <c:v>5.3242601629785131</c:v>
                </c:pt>
                <c:pt idx="199">
                  <c:v>5.3263228007028545</c:v>
                </c:pt>
                <c:pt idx="200">
                  <c:v>5.3283249633657448</c:v>
                </c:pt>
                <c:pt idx="201">
                  <c:v>5.3302536333479962</c:v>
                </c:pt>
                <c:pt idx="202">
                  <c:v>5.3321112062453215</c:v>
                </c:pt>
                <c:pt idx="203">
                  <c:v>5.3339063839635079</c:v>
                </c:pt>
                <c:pt idx="204">
                  <c:v>5.3356100581292782</c:v>
                </c:pt>
                <c:pt idx="205">
                  <c:v>5.3372724599348969</c:v>
                </c:pt>
                <c:pt idx="206">
                  <c:v>5.3388393454278233</c:v>
                </c:pt>
                <c:pt idx="207">
                  <c:v>5.3403529432220651</c:v>
                </c:pt>
                <c:pt idx="208">
                  <c:v>5.3418338144413537</c:v>
                </c:pt>
                <c:pt idx="209">
                  <c:v>5.3432349694768657</c:v>
                </c:pt>
                <c:pt idx="210">
                  <c:v>5.3445763735173788</c:v>
                </c:pt>
                <c:pt idx="211">
                  <c:v>5.3458830779681099</c:v>
                </c:pt>
                <c:pt idx="212">
                  <c:v>5.3471467489375897</c:v>
                </c:pt>
                <c:pt idx="213">
                  <c:v>5.3483461607424365</c:v>
                </c:pt>
                <c:pt idx="214">
                  <c:v>5.3495061026329012</c:v>
                </c:pt>
                <c:pt idx="215">
                  <c:v>5.3506129149909247</c:v>
                </c:pt>
                <c:pt idx="216">
                  <c:v>5.3516672598040396</c:v>
                </c:pt>
                <c:pt idx="217">
                  <c:v>5.3526620755419581</c:v>
                </c:pt>
                <c:pt idx="218">
                  <c:v>5.3536226128859061</c:v>
                </c:pt>
                <c:pt idx="219">
                  <c:v>5.3545626603945982</c:v>
                </c:pt>
                <c:pt idx="220">
                  <c:v>5.355455736872254</c:v>
                </c:pt>
                <c:pt idx="221">
                  <c:v>5.3563255609522038</c:v>
                </c:pt>
                <c:pt idx="222">
                  <c:v>5.3571546449225727</c:v>
                </c:pt>
                <c:pt idx="223">
                  <c:v>5.3579402515071006</c:v>
                </c:pt>
                <c:pt idx="224">
                  <c:v>5.3586944604554878</c:v>
                </c:pt>
                <c:pt idx="225">
                  <c:v>5.3594202210816437</c:v>
                </c:pt>
                <c:pt idx="226">
                  <c:v>5.3601226825841559</c:v>
                </c:pt>
                <c:pt idx="227">
                  <c:v>5.3607844795163473</c:v>
                </c:pt>
                <c:pt idx="228">
                  <c:v>5.3614225252575434</c:v>
                </c:pt>
                <c:pt idx="229">
                  <c:v>5.3620397339120984</c:v>
                </c:pt>
                <c:pt idx="230">
                  <c:v>5.3626182911630815</c:v>
                </c:pt>
                <c:pt idx="231">
                  <c:v>5.3631913172302568</c:v>
                </c:pt>
                <c:pt idx="232">
                  <c:v>5.3637319110952637</c:v>
                </c:pt>
                <c:pt idx="233">
                  <c:v>5.3642527249814798</c:v>
                </c:pt>
                <c:pt idx="234">
                  <c:v>5.3647305042231999</c:v>
                </c:pt>
                <c:pt idx="235">
                  <c:v>5.3651963165345053</c:v>
                </c:pt>
                <c:pt idx="236">
                  <c:v>5.3656448211229595</c:v>
                </c:pt>
                <c:pt idx="237">
                  <c:v>5.3660810675974968</c:v>
                </c:pt>
                <c:pt idx="238">
                  <c:v>5.3665001675671045</c:v>
                </c:pt>
                <c:pt idx="239">
                  <c:v>5.3668869426821804</c:v>
                </c:pt>
                <c:pt idx="240">
                  <c:v>5.3672543136494557</c:v>
                </c:pt>
                <c:pt idx="241">
                  <c:v>5.3676149803332285</c:v>
                </c:pt>
                <c:pt idx="242">
                  <c:v>5.3679657260071041</c:v>
                </c:pt>
                <c:pt idx="243">
                  <c:v>5.3682937530954185</c:v>
                </c:pt>
                <c:pt idx="244">
                  <c:v>5.3686054732946715</c:v>
                </c:pt>
                <c:pt idx="245">
                  <c:v>5.3689027442522494</c:v>
                </c:pt>
                <c:pt idx="246">
                  <c:v>5.3691846105444085</c:v>
                </c:pt>
                <c:pt idx="247">
                  <c:v>5.3694587668545415</c:v>
                </c:pt>
                <c:pt idx="248">
                  <c:v>5.3697133558735208</c:v>
                </c:pt>
                <c:pt idx="249">
                  <c:v>5.3699575957064241</c:v>
                </c:pt>
                <c:pt idx="250">
                  <c:v>5.3701912822278262</c:v>
                </c:pt>
                <c:pt idx="251">
                  <c:v>5.3704205891676136</c:v>
                </c:pt>
                <c:pt idx="252">
                  <c:v>5.3706429668257307</c:v>
                </c:pt>
                <c:pt idx="253">
                  <c:v>5.3708585249389893</c:v>
                </c:pt>
                <c:pt idx="254">
                  <c:v>5.3710635590255533</c:v>
                </c:pt>
                <c:pt idx="255">
                  <c:v>5.3712630890201636</c:v>
                </c:pt>
                <c:pt idx="256">
                  <c:v>5.3714512088231325</c:v>
                </c:pt>
                <c:pt idx="257">
                  <c:v>5.3716285104400852</c:v>
                </c:pt>
                <c:pt idx="258">
                  <c:v>5.3718010340943358</c:v>
                </c:pt>
                <c:pt idx="259">
                  <c:v>5.3719670105492883</c:v>
                </c:pt>
                <c:pt idx="260">
                  <c:v>5.3721313062618457</c:v>
                </c:pt>
                <c:pt idx="261">
                  <c:v>5.3722885399412075</c:v>
                </c:pt>
                <c:pt idx="262">
                  <c:v>5.3724329683054775</c:v>
                </c:pt>
                <c:pt idx="263">
                  <c:v>5.372568454301585</c:v>
                </c:pt>
                <c:pt idx="264">
                  <c:v>5.3726977075709641</c:v>
                </c:pt>
                <c:pt idx="265">
                  <c:v>5.3728225528818392</c:v>
                </c:pt>
                <c:pt idx="266">
                  <c:v>5.3729427803348457</c:v>
                </c:pt>
                <c:pt idx="267">
                  <c:v>5.3730553457629302</c:v>
                </c:pt>
                <c:pt idx="268">
                  <c:v>5.3731585332003444</c:v>
                </c:pt>
                <c:pt idx="269">
                  <c:v>5.3732627122785974</c:v>
                </c:pt>
                <c:pt idx="270">
                  <c:v>5.3733635243352991</c:v>
                </c:pt>
                <c:pt idx="271">
                  <c:v>5.373457783367904</c:v>
                </c:pt>
                <c:pt idx="272">
                  <c:v>5.3735490907934027</c:v>
                </c:pt>
                <c:pt idx="273">
                  <c:v>5.3736369257536989</c:v>
                </c:pt>
                <c:pt idx="274">
                  <c:v>5.3737227057317813</c:v>
                </c:pt>
                <c:pt idx="275">
                  <c:v>5.3738047614867499</c:v>
                </c:pt>
                <c:pt idx="276">
                  <c:v>5.3738825569145989</c:v>
                </c:pt>
                <c:pt idx="277">
                  <c:v>5.3739568525243744</c:v>
                </c:pt>
                <c:pt idx="278">
                  <c:v>5.3740232137429818</c:v>
                </c:pt>
                <c:pt idx="279">
                  <c:v>5.3740859668488321</c:v>
                </c:pt>
                <c:pt idx="280">
                  <c:v>5.3741464672418973</c:v>
                </c:pt>
                <c:pt idx="281">
                  <c:v>5.3742054086606013</c:v>
                </c:pt>
                <c:pt idx="282">
                  <c:v>5.3742631110513166</c:v>
                </c:pt>
                <c:pt idx="283">
                  <c:v>5.3743209433507717</c:v>
                </c:pt>
                <c:pt idx="284">
                  <c:v>5.3743768050116936</c:v>
                </c:pt>
                <c:pt idx="285">
                  <c:v>5.3744286874923635</c:v>
                </c:pt>
                <c:pt idx="286">
                  <c:v>5.3744798532387996</c:v>
                </c:pt>
                <c:pt idx="287">
                  <c:v>5.3745295186990871</c:v>
                </c:pt>
                <c:pt idx="288">
                  <c:v>5.3745768808291592</c:v>
                </c:pt>
                <c:pt idx="289">
                  <c:v>5.374620428084496</c:v>
                </c:pt>
                <c:pt idx="290">
                  <c:v>5.3746615508640039</c:v>
                </c:pt>
                <c:pt idx="291">
                  <c:v>5.3746999126592847</c:v>
                </c:pt>
                <c:pt idx="292">
                  <c:v>5.3747383121957322</c:v>
                </c:pt>
                <c:pt idx="293">
                  <c:v>5.3747724060548254</c:v>
                </c:pt>
                <c:pt idx="294">
                  <c:v>5.3748060509258897</c:v>
                </c:pt>
                <c:pt idx="295">
                  <c:v>5.3748404710064221</c:v>
                </c:pt>
                <c:pt idx="296">
                  <c:v>5.3748732034018509</c:v>
                </c:pt>
                <c:pt idx="297">
                  <c:v>5.37490350527729</c:v>
                </c:pt>
                <c:pt idx="298">
                  <c:v>5.3749343711754172</c:v>
                </c:pt>
                <c:pt idx="299">
                  <c:v>5.3749645726960331</c:v>
                </c:pt>
                <c:pt idx="300">
                  <c:v>5.374993721607523</c:v>
                </c:pt>
                <c:pt idx="301">
                  <c:v>5.3750219686594987</c:v>
                </c:pt>
                <c:pt idx="302">
                  <c:v>5.3750485173979436</c:v>
                </c:pt>
                <c:pt idx="303">
                  <c:v>5.3750743989622887</c:v>
                </c:pt>
                <c:pt idx="304">
                  <c:v>5.37510015790106</c:v>
                </c:pt>
                <c:pt idx="305">
                  <c:v>5.3751264249786077</c:v>
                </c:pt>
                <c:pt idx="306">
                  <c:v>5.3751519019165723</c:v>
                </c:pt>
                <c:pt idx="307">
                  <c:v>5.3751751368466847</c:v>
                </c:pt>
                <c:pt idx="308">
                  <c:v>5.3751974894760659</c:v>
                </c:pt>
                <c:pt idx="309">
                  <c:v>5.3752193468708498</c:v>
                </c:pt>
                <c:pt idx="310">
                  <c:v>5.3752409497318592</c:v>
                </c:pt>
                <c:pt idx="311">
                  <c:v>5.3752616462455087</c:v>
                </c:pt>
                <c:pt idx="312">
                  <c:v>5.375280554726328</c:v>
                </c:pt>
                <c:pt idx="313">
                  <c:v>5.3752978256779027</c:v>
                </c:pt>
                <c:pt idx="314">
                  <c:v>5.3753150485550343</c:v>
                </c:pt>
                <c:pt idx="315">
                  <c:v>5.37533214978306</c:v>
                </c:pt>
                <c:pt idx="316">
                  <c:v>5.3753486812898128</c:v>
                </c:pt>
                <c:pt idx="317">
                  <c:v>5.3753644522617341</c:v>
                </c:pt>
                <c:pt idx="318">
                  <c:v>5.375379809671295</c:v>
                </c:pt>
                <c:pt idx="319">
                  <c:v>5.3753954883404012</c:v>
                </c:pt>
                <c:pt idx="320">
                  <c:v>5.3754105923506215</c:v>
                </c:pt>
                <c:pt idx="321">
                  <c:v>5.3754249537294223</c:v>
                </c:pt>
                <c:pt idx="322">
                  <c:v>5.3754392944856546</c:v>
                </c:pt>
                <c:pt idx="323">
                  <c:v>5.3754530064115311</c:v>
                </c:pt>
                <c:pt idx="324">
                  <c:v>5.375466148387674</c:v>
                </c:pt>
                <c:pt idx="325">
                  <c:v>5.3754797271495747</c:v>
                </c:pt>
                <c:pt idx="326">
                  <c:v>5.3754917810800196</c:v>
                </c:pt>
                <c:pt idx="327">
                  <c:v>5.3755028574882218</c:v>
                </c:pt>
                <c:pt idx="328">
                  <c:v>5.3755134138617446</c:v>
                </c:pt>
                <c:pt idx="329">
                  <c:v>5.3755240526367087</c:v>
                </c:pt>
                <c:pt idx="330">
                  <c:v>5.3755345265188419</c:v>
                </c:pt>
                <c:pt idx="331">
                  <c:v>5.3755447857271621</c:v>
                </c:pt>
                <c:pt idx="332">
                  <c:v>5.3755542082509091</c:v>
                </c:pt>
                <c:pt idx="333">
                  <c:v>5.3755630791727187</c:v>
                </c:pt>
                <c:pt idx="334">
                  <c:v>5.3755710004144897</c:v>
                </c:pt>
                <c:pt idx="335">
                  <c:v>5.3755784254290804</c:v>
                </c:pt>
                <c:pt idx="336">
                  <c:v>5.3755860353532414</c:v>
                </c:pt>
                <c:pt idx="337">
                  <c:v>5.3755937809618297</c:v>
                </c:pt>
                <c:pt idx="338">
                  <c:v>5.3756015612767118</c:v>
                </c:pt>
                <c:pt idx="339">
                  <c:v>5.3756093681130022</c:v>
                </c:pt>
                <c:pt idx="340">
                  <c:v>5.3756168482305133</c:v>
                </c:pt>
                <c:pt idx="341">
                  <c:v>5.3756239432701385</c:v>
                </c:pt>
                <c:pt idx="342">
                  <c:v>5.3756308412287295</c:v>
                </c:pt>
                <c:pt idx="343">
                  <c:v>5.3756379527415046</c:v>
                </c:pt>
                <c:pt idx="344">
                  <c:v>5.3756451918969939</c:v>
                </c:pt>
                <c:pt idx="345">
                  <c:v>5.3756523652311143</c:v>
                </c:pt>
                <c:pt idx="346">
                  <c:v>5.3756585539471011</c:v>
                </c:pt>
                <c:pt idx="347">
                  <c:v>5.3756643004512066</c:v>
                </c:pt>
                <c:pt idx="348">
                  <c:v>5.3756695708980944</c:v>
                </c:pt>
                <c:pt idx="349">
                  <c:v>5.3756748702291803</c:v>
                </c:pt>
                <c:pt idx="350">
                  <c:v>5.375679242167327</c:v>
                </c:pt>
                <c:pt idx="351">
                  <c:v>5.3756829309326584</c:v>
                </c:pt>
                <c:pt idx="352">
                  <c:v>5.3756866627520248</c:v>
                </c:pt>
                <c:pt idx="353">
                  <c:v>5.3756907507199791</c:v>
                </c:pt>
                <c:pt idx="354">
                  <c:v>5.3756950141868076</c:v>
                </c:pt>
                <c:pt idx="355">
                  <c:v>5.3756992418748428</c:v>
                </c:pt>
                <c:pt idx="356">
                  <c:v>5.3757029567649708</c:v>
                </c:pt>
                <c:pt idx="357">
                  <c:v>5.3757067903931661</c:v>
                </c:pt>
                <c:pt idx="358">
                  <c:v>5.3757110217441628</c:v>
                </c:pt>
                <c:pt idx="359">
                  <c:v>5.3757145822413515</c:v>
                </c:pt>
                <c:pt idx="360">
                  <c:v>5.3757186085169559</c:v>
                </c:pt>
                <c:pt idx="361">
                  <c:v>5.3757228712758316</c:v>
                </c:pt>
                <c:pt idx="362">
                  <c:v>5.3757271903193988</c:v>
                </c:pt>
                <c:pt idx="363">
                  <c:v>5.3757312684673169</c:v>
                </c:pt>
                <c:pt idx="364">
                  <c:v>5.3757347220251992</c:v>
                </c:pt>
                <c:pt idx="365">
                  <c:v>0</c:v>
                </c:pt>
                <c:pt idx="366">
                  <c:v>0</c:v>
                </c:pt>
              </c:numCache>
            </c:numRef>
          </c:val>
        </c:ser>
        <c:ser>
          <c:idx val="1"/>
          <c:order val="1"/>
          <c:tx>
            <c:strRef>
              <c:f>年間!$E$3</c:f>
              <c:strCache>
                <c:ptCount val="1"/>
                <c:pt idx="0">
                  <c:v>２回目
（芽出し肥）</c:v>
                </c:pt>
              </c:strCache>
            </c:strRef>
          </c:tx>
          <c:spPr>
            <a:solidFill>
              <a:schemeClr val="accent2"/>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年間!$E$4:$E$370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0.92407962445799074</c:v>
                </c:pt>
                <c:pt idx="74">
                  <c:v>1.4443040549037875</c:v>
                </c:pt>
                <c:pt idx="75">
                  <c:v>1.806429693066351</c:v>
                </c:pt>
                <c:pt idx="76">
                  <c:v>2.0926578695796607</c:v>
                </c:pt>
                <c:pt idx="77">
                  <c:v>2.3458096411642559</c:v>
                </c:pt>
                <c:pt idx="78">
                  <c:v>2.5711843643450152</c:v>
                </c:pt>
                <c:pt idx="79">
                  <c:v>2.7908749503322312</c:v>
                </c:pt>
                <c:pt idx="80">
                  <c:v>2.9870908543618442</c:v>
                </c:pt>
                <c:pt idx="81">
                  <c:v>3.1712655495850486</c:v>
                </c:pt>
                <c:pt idx="82">
                  <c:v>3.3576190011197617</c:v>
                </c:pt>
                <c:pt idx="83">
                  <c:v>3.5313342621036896</c:v>
                </c:pt>
                <c:pt idx="84">
                  <c:v>3.707700901891843</c:v>
                </c:pt>
                <c:pt idx="85">
                  <c:v>3.8761674227817329</c:v>
                </c:pt>
                <c:pt idx="86">
                  <c:v>4.0397269953053012</c:v>
                </c:pt>
                <c:pt idx="87">
                  <c:v>4.1856536190908482</c:v>
                </c:pt>
                <c:pt idx="88">
                  <c:v>4.3295128324880805</c:v>
                </c:pt>
                <c:pt idx="89">
                  <c:v>4.4697461570933319</c:v>
                </c:pt>
                <c:pt idx="90">
                  <c:v>4.6004865095260588</c:v>
                </c:pt>
                <c:pt idx="91">
                  <c:v>4.7216367522939375</c:v>
                </c:pt>
                <c:pt idx="92">
                  <c:v>4.831986522376635</c:v>
                </c:pt>
                <c:pt idx="93">
                  <c:v>4.9396511383113584</c:v>
                </c:pt>
                <c:pt idx="94">
                  <c:v>5.0433904546190922</c:v>
                </c:pt>
                <c:pt idx="95">
                  <c:v>5.1374860497301729</c:v>
                </c:pt>
                <c:pt idx="96">
                  <c:v>5.2294067443631489</c:v>
                </c:pt>
                <c:pt idx="97">
                  <c:v>5.3175764931803622</c:v>
                </c:pt>
                <c:pt idx="98">
                  <c:v>5.3988721915580804</c:v>
                </c:pt>
                <c:pt idx="99">
                  <c:v>5.4766628529954291</c:v>
                </c:pt>
                <c:pt idx="100">
                  <c:v>5.5507657307416354</c:v>
                </c:pt>
                <c:pt idx="101">
                  <c:v>5.621543657948763</c:v>
                </c:pt>
                <c:pt idx="102">
                  <c:v>5.6875044523076177</c:v>
                </c:pt>
                <c:pt idx="103">
                  <c:v>5.7525344001153345</c:v>
                </c:pt>
                <c:pt idx="104">
                  <c:v>5.8082476249766435</c:v>
                </c:pt>
                <c:pt idx="105">
                  <c:v>5.8623715820429432</c:v>
                </c:pt>
                <c:pt idx="106">
                  <c:v>5.911436709963743</c:v>
                </c:pt>
                <c:pt idx="107">
                  <c:v>5.9584063686612971</c:v>
                </c:pt>
                <c:pt idx="108">
                  <c:v>6.0068152293148032</c:v>
                </c:pt>
                <c:pt idx="109">
                  <c:v>6.052483733212239</c:v>
                </c:pt>
                <c:pt idx="110">
                  <c:v>6.0964746936533007</c:v>
                </c:pt>
                <c:pt idx="111">
                  <c:v>6.1368288736524814</c:v>
                </c:pt>
                <c:pt idx="112">
                  <c:v>6.1740115068365284</c:v>
                </c:pt>
                <c:pt idx="113">
                  <c:v>6.2082599839250481</c:v>
                </c:pt>
                <c:pt idx="114">
                  <c:v>6.2411733259188846</c:v>
                </c:pt>
                <c:pt idx="115">
                  <c:v>6.2736244631910889</c:v>
                </c:pt>
                <c:pt idx="116">
                  <c:v>6.3043788974390038</c:v>
                </c:pt>
                <c:pt idx="117">
                  <c:v>6.3328698916900041</c:v>
                </c:pt>
                <c:pt idx="118">
                  <c:v>6.359694016592119</c:v>
                </c:pt>
                <c:pt idx="119">
                  <c:v>6.3850784576456912</c:v>
                </c:pt>
                <c:pt idx="120">
                  <c:v>6.4087664979648897</c:v>
                </c:pt>
                <c:pt idx="121">
                  <c:v>6.4304722353164872</c:v>
                </c:pt>
                <c:pt idx="122">
                  <c:v>6.4506742052944777</c:v>
                </c:pt>
                <c:pt idx="123">
                  <c:v>6.4703467755241064</c:v>
                </c:pt>
                <c:pt idx="124">
                  <c:v>6.4897349953784591</c:v>
                </c:pt>
                <c:pt idx="125">
                  <c:v>6.5080396349431613</c:v>
                </c:pt>
                <c:pt idx="126">
                  <c:v>6.5248617694654545</c:v>
                </c:pt>
                <c:pt idx="127">
                  <c:v>6.5404139596996238</c:v>
                </c:pt>
                <c:pt idx="128">
                  <c:v>6.554694759527476</c:v>
                </c:pt>
                <c:pt idx="129">
                  <c:v>6.5679171315997831</c:v>
                </c:pt>
                <c:pt idx="130">
                  <c:v>6.5808310246679369</c:v>
                </c:pt>
                <c:pt idx="131">
                  <c:v>6.5927757469842927</c:v>
                </c:pt>
                <c:pt idx="132">
                  <c:v>6.6040216170033528</c:v>
                </c:pt>
                <c:pt idx="133">
                  <c:v>6.6146456731988952</c:v>
                </c:pt>
                <c:pt idx="134">
                  <c:v>6.624499858560724</c:v>
                </c:pt>
                <c:pt idx="135">
                  <c:v>6.6334802227386067</c:v>
                </c:pt>
                <c:pt idx="136">
                  <c:v>6.6423971628078586</c:v>
                </c:pt>
                <c:pt idx="137">
                  <c:v>6.650944155713697</c:v>
                </c:pt>
                <c:pt idx="138">
                  <c:v>6.6587213477017917</c:v>
                </c:pt>
                <c:pt idx="139">
                  <c:v>6.6659519238185307</c:v>
                </c:pt>
                <c:pt idx="140">
                  <c:v>6.6725377203146774</c:v>
                </c:pt>
                <c:pt idx="141">
                  <c:v>6.6788955046569258</c:v>
                </c:pt>
                <c:pt idx="142">
                  <c:v>6.6846792110921767</c:v>
                </c:pt>
                <c:pt idx="143">
                  <c:v>6.6901314638636755</c:v>
                </c:pt>
                <c:pt idx="144">
                  <c:v>6.6953550890235398</c:v>
                </c:pt>
                <c:pt idx="145">
                  <c:v>6.7001670464422531</c:v>
                </c:pt>
                <c:pt idx="146">
                  <c:v>6.7046816991827134</c:v>
                </c:pt>
                <c:pt idx="147">
                  <c:v>6.7089438656627243</c:v>
                </c:pt>
                <c:pt idx="148">
                  <c:v>6.7130240119444995</c:v>
                </c:pt>
                <c:pt idx="149">
                  <c:v>6.7167722197948327</c:v>
                </c:pt>
                <c:pt idx="150">
                  <c:v>6.7200791710763941</c:v>
                </c:pt>
                <c:pt idx="151">
                  <c:v>6.723173813229752</c:v>
                </c:pt>
                <c:pt idx="152">
                  <c:v>6.7261981376278648</c:v>
                </c:pt>
                <c:pt idx="153">
                  <c:v>6.728977246739464</c:v>
                </c:pt>
                <c:pt idx="154">
                  <c:v>6.731548457759982</c:v>
                </c:pt>
                <c:pt idx="155">
                  <c:v>6.7339620175605654</c:v>
                </c:pt>
                <c:pt idx="156">
                  <c:v>6.7360984087921079</c:v>
                </c:pt>
                <c:pt idx="157">
                  <c:v>6.7381885486724373</c:v>
                </c:pt>
                <c:pt idx="158">
                  <c:v>6.7401663024744263</c:v>
                </c:pt>
                <c:pt idx="159">
                  <c:v>6.7419987761765627</c:v>
                </c:pt>
                <c:pt idx="160">
                  <c:v>6.7436780608458644</c:v>
                </c:pt>
                <c:pt idx="161">
                  <c:v>6.7452294367467234</c:v>
                </c:pt>
                <c:pt idx="162">
                  <c:v>6.746703783192701</c:v>
                </c:pt>
                <c:pt idx="163">
                  <c:v>6.7480916228743748</c:v>
                </c:pt>
                <c:pt idx="164">
                  <c:v>6.7493297694662679</c:v>
                </c:pt>
                <c:pt idx="165">
                  <c:v>6.7505142703480718</c:v>
                </c:pt>
                <c:pt idx="166">
                  <c:v>6.7516004522554223</c:v>
                </c:pt>
                <c:pt idx="167">
                  <c:v>6.7526115493600285</c:v>
                </c:pt>
                <c:pt idx="168">
                  <c:v>6.7535224931053373</c:v>
                </c:pt>
                <c:pt idx="169">
                  <c:v>6.7543306015995608</c:v>
                </c:pt>
                <c:pt idx="170">
                  <c:v>6.755131923908233</c:v>
                </c:pt>
                <c:pt idx="171">
                  <c:v>6.7558687725849973</c:v>
                </c:pt>
                <c:pt idx="172">
                  <c:v>6.756522420868186</c:v>
                </c:pt>
                <c:pt idx="173">
                  <c:v>6.7571669182065301</c:v>
                </c:pt>
                <c:pt idx="174">
                  <c:v>6.7577718793373078</c:v>
                </c:pt>
                <c:pt idx="175">
                  <c:v>6.7583441544639724</c:v>
                </c:pt>
                <c:pt idx="176">
                  <c:v>6.7588774091397648</c:v>
                </c:pt>
                <c:pt idx="177">
                  <c:v>6.7593782244454843</c:v>
                </c:pt>
                <c:pt idx="178">
                  <c:v>6.7598274834128977</c:v>
                </c:pt>
                <c:pt idx="179">
                  <c:v>6.7602417150441463</c:v>
                </c:pt>
                <c:pt idx="180">
                  <c:v>6.7606209497008605</c:v>
                </c:pt>
                <c:pt idx="181">
                  <c:v>6.7609650318934778</c:v>
                </c:pt>
                <c:pt idx="182">
                  <c:v>6.7612905650506834</c:v>
                </c:pt>
                <c:pt idx="183">
                  <c:v>6.7615897767775222</c:v>
                </c:pt>
                <c:pt idx="184">
                  <c:v>6.7618625833446275</c:v>
                </c:pt>
                <c:pt idx="185">
                  <c:v>6.7621194731854475</c:v>
                </c:pt>
                <c:pt idx="186">
                  <c:v>6.7623602358448425</c:v>
                </c:pt>
                <c:pt idx="187">
                  <c:v>6.762582938001751</c:v>
                </c:pt>
                <c:pt idx="188">
                  <c:v>6.7627825590921748</c:v>
                </c:pt>
                <c:pt idx="189">
                  <c:v>6.7629668007761259</c:v>
                </c:pt>
                <c:pt idx="190">
                  <c:v>6.7631393173752201</c:v>
                </c:pt>
                <c:pt idx="191">
                  <c:v>6.7632989222009723</c:v>
                </c:pt>
                <c:pt idx="192">
                  <c:v>6.763440839201051</c:v>
                </c:pt>
                <c:pt idx="193">
                  <c:v>6.7635654557475409</c:v>
                </c:pt>
                <c:pt idx="194">
                  <c:v>6.7636815636156822</c:v>
                </c:pt>
                <c:pt idx="195">
                  <c:v>6.76378873943343</c:v>
                </c:pt>
                <c:pt idx="196">
                  <c:v>6.7638891784926738</c:v>
                </c:pt>
                <c:pt idx="197">
                  <c:v>6.7639803192335215</c:v>
                </c:pt>
                <c:pt idx="198">
                  <c:v>6.7640672918529239</c:v>
                </c:pt>
                <c:pt idx="199">
                  <c:v>6.7641471871024343</c:v>
                </c:pt>
                <c:pt idx="200">
                  <c:v>6.7642209556255146</c:v>
                </c:pt>
                <c:pt idx="201">
                  <c:v>6.7642885565763491</c:v>
                </c:pt>
                <c:pt idx="202">
                  <c:v>6.7643504867482083</c:v>
                </c:pt>
                <c:pt idx="203">
                  <c:v>6.7644073902387483</c:v>
                </c:pt>
                <c:pt idx="204">
                  <c:v>6.7644587931065203</c:v>
                </c:pt>
                <c:pt idx="205">
                  <c:v>6.7645064544288189</c:v>
                </c:pt>
                <c:pt idx="206">
                  <c:v>6.764549227479602</c:v>
                </c:pt>
                <c:pt idx="207">
                  <c:v>6.7645885243972499</c:v>
                </c:pt>
                <c:pt idx="208">
                  <c:v>6.7646250417735567</c:v>
                </c:pt>
                <c:pt idx="209">
                  <c:v>6.7646579172564012</c:v>
                </c:pt>
                <c:pt idx="210">
                  <c:v>6.7646878554921299</c:v>
                </c:pt>
                <c:pt idx="211">
                  <c:v>6.764715560357728</c:v>
                </c:pt>
                <c:pt idx="212">
                  <c:v>6.7647410086597164</c:v>
                </c:pt>
                <c:pt idx="213">
                  <c:v>6.7647639764064609</c:v>
                </c:pt>
                <c:pt idx="214">
                  <c:v>6.7647850754312522</c:v>
                </c:pt>
                <c:pt idx="215">
                  <c:v>6.7648042122487881</c:v>
                </c:pt>
                <c:pt idx="216">
                  <c:v>6.7648215466724855</c:v>
                </c:pt>
                <c:pt idx="217">
                  <c:v>6.7648371165946184</c:v>
                </c:pt>
                <c:pt idx="218">
                  <c:v>6.7648514118998841</c:v>
                </c:pt>
                <c:pt idx="219">
                  <c:v>6.7648646964326309</c:v>
                </c:pt>
                <c:pt idx="220">
                  <c:v>6.7648766980678872</c:v>
                </c:pt>
                <c:pt idx="221">
                  <c:v>6.7648877958189049</c:v>
                </c:pt>
                <c:pt idx="222">
                  <c:v>6.7648978486939066</c:v>
                </c:pt>
                <c:pt idx="223">
                  <c:v>6.7649069084260587</c:v>
                </c:pt>
                <c:pt idx="224">
                  <c:v>6.7649151762865829</c:v>
                </c:pt>
                <c:pt idx="225">
                  <c:v>6.7649227371767298</c:v>
                </c:pt>
                <c:pt idx="226">
                  <c:v>6.7649296872217901</c:v>
                </c:pt>
                <c:pt idx="227">
                  <c:v>6.7649359166637932</c:v>
                </c:pt>
                <c:pt idx="228">
                  <c:v>6.7649416243215272</c:v>
                </c:pt>
                <c:pt idx="229">
                  <c:v>6.7649468684961152</c:v>
                </c:pt>
                <c:pt idx="230">
                  <c:v>6.7649515478918749</c:v>
                </c:pt>
                <c:pt idx="231">
                  <c:v>6.7649559439175695</c:v>
                </c:pt>
                <c:pt idx="232">
                  <c:v>6.764959887493541</c:v>
                </c:pt>
                <c:pt idx="233">
                  <c:v>6.7649634965262964</c:v>
                </c:pt>
                <c:pt idx="234">
                  <c:v>6.7649666539667122</c:v>
                </c:pt>
                <c:pt idx="235">
                  <c:v>6.7649695806039007</c:v>
                </c:pt>
                <c:pt idx="236">
                  <c:v>6.7649722604699605</c:v>
                </c:pt>
                <c:pt idx="237">
                  <c:v>6.7649747367619861</c:v>
                </c:pt>
                <c:pt idx="238">
                  <c:v>6.7649769975994358</c:v>
                </c:pt>
                <c:pt idx="239">
                  <c:v>6.7649789871647625</c:v>
                </c:pt>
                <c:pt idx="240">
                  <c:v>6.7649807879795212</c:v>
                </c:pt>
                <c:pt idx="241">
                  <c:v>6.7649824686454432</c:v>
                </c:pt>
                <c:pt idx="242">
                  <c:v>6.7649840220219977</c:v>
                </c:pt>
                <c:pt idx="243">
                  <c:v>6.7649854065547004</c:v>
                </c:pt>
                <c:pt idx="244">
                  <c:v>6.7649866602224966</c:v>
                </c:pt>
                <c:pt idx="245">
                  <c:v>6.7649877995830554</c:v>
                </c:pt>
                <c:pt idx="246">
                  <c:v>6.7649888299829692</c:v>
                </c:pt>
                <c:pt idx="247">
                  <c:v>6.7649897842520677</c:v>
                </c:pt>
                <c:pt idx="248">
                  <c:v>6.7649906310874712</c:v>
                </c:pt>
                <c:pt idx="249">
                  <c:v>6.7649914063509673</c:v>
                </c:pt>
                <c:pt idx="250">
                  <c:v>6.7649921144431309</c:v>
                </c:pt>
                <c:pt idx="251">
                  <c:v>6.764992776319426</c:v>
                </c:pt>
                <c:pt idx="252">
                  <c:v>6.7649933878591142</c:v>
                </c:pt>
                <c:pt idx="253">
                  <c:v>6.7649939524095561</c:v>
                </c:pt>
                <c:pt idx="254">
                  <c:v>6.7649944644887832</c:v>
                </c:pt>
                <c:pt idx="255">
                  <c:v>6.7649949389130279</c:v>
                </c:pt>
                <c:pt idx="256">
                  <c:v>6.7649953657320685</c:v>
                </c:pt>
                <c:pt idx="257">
                  <c:v>6.764995749936058</c:v>
                </c:pt>
                <c:pt idx="258">
                  <c:v>6.7649961062374597</c:v>
                </c:pt>
                <c:pt idx="259">
                  <c:v>6.7649964330937555</c:v>
                </c:pt>
                <c:pt idx="260">
                  <c:v>6.7649967407699672</c:v>
                </c:pt>
                <c:pt idx="261">
                  <c:v>6.7649970212694219</c:v>
                </c:pt>
                <c:pt idx="262">
                  <c:v>6.7649972677010854</c:v>
                </c:pt>
                <c:pt idx="263">
                  <c:v>6.7649974888261433</c:v>
                </c:pt>
                <c:pt idx="264">
                  <c:v>6.7649976905063101</c:v>
                </c:pt>
                <c:pt idx="265">
                  <c:v>6.7649978765915852</c:v>
                </c:pt>
                <c:pt idx="266">
                  <c:v>6.7649980477986302</c:v>
                </c:pt>
                <c:pt idx="267">
                  <c:v>6.7649982013657395</c:v>
                </c:pt>
                <c:pt idx="268">
                  <c:v>6.7649983366899749</c:v>
                </c:pt>
                <c:pt idx="269">
                  <c:v>6.7649984670171106</c:v>
                </c:pt>
                <c:pt idx="270">
                  <c:v>6.7649985876113625</c:v>
                </c:pt>
                <c:pt idx="271">
                  <c:v>6.7649986957869226</c:v>
                </c:pt>
                <c:pt idx="272">
                  <c:v>6.7649987960845452</c:v>
                </c:pt>
                <c:pt idx="273">
                  <c:v>6.764998888481804</c:v>
                </c:pt>
                <c:pt idx="274">
                  <c:v>6.764998974770422</c:v>
                </c:pt>
                <c:pt idx="275">
                  <c:v>6.7649990538281974</c:v>
                </c:pt>
                <c:pt idx="276">
                  <c:v>6.7649991257070852</c:v>
                </c:pt>
                <c:pt idx="277">
                  <c:v>6.7649991915336605</c:v>
                </c:pt>
                <c:pt idx="278">
                  <c:v>6.7649992483496408</c:v>
                </c:pt>
                <c:pt idx="279">
                  <c:v>6.7649993001099444</c:v>
                </c:pt>
                <c:pt idx="280">
                  <c:v>6.7649993481234718</c:v>
                </c:pt>
                <c:pt idx="281">
                  <c:v>6.7649993930834098</c:v>
                </c:pt>
                <c:pt idx="282">
                  <c:v>6.7649994353564917</c:v>
                </c:pt>
                <c:pt idx="283">
                  <c:v>6.7649994759255838</c:v>
                </c:pt>
                <c:pt idx="284">
                  <c:v>6.7649995135525858</c:v>
                </c:pt>
                <c:pt idx="285">
                  <c:v>6.7649995472574771</c:v>
                </c:pt>
                <c:pt idx="286">
                  <c:v>6.7649995791485154</c:v>
                </c:pt>
                <c:pt idx="287">
                  <c:v>6.7649996088814008</c:v>
                </c:pt>
                <c:pt idx="288">
                  <c:v>6.7649996361663707</c:v>
                </c:pt>
                <c:pt idx="289">
                  <c:v>6.7649996604242162</c:v>
                </c:pt>
                <c:pt idx="290">
                  <c:v>6.7649996825489733</c:v>
                </c:pt>
                <c:pt idx="291">
                  <c:v>6.7649997025329238</c:v>
                </c:pt>
                <c:pt idx="292">
                  <c:v>6.7649997217606606</c:v>
                </c:pt>
                <c:pt idx="293">
                  <c:v>6.7649997384006655</c:v>
                </c:pt>
                <c:pt idx="294">
                  <c:v>6.764999754240967</c:v>
                </c:pt>
                <c:pt idx="295">
                  <c:v>6.7649997697955557</c:v>
                </c:pt>
                <c:pt idx="296">
                  <c:v>6.764999784101227</c:v>
                </c:pt>
                <c:pt idx="297">
                  <c:v>6.7649997969636253</c:v>
                </c:pt>
                <c:pt idx="298">
                  <c:v>6.7649998095520063</c:v>
                </c:pt>
                <c:pt idx="299">
                  <c:v>6.7649998214309965</c:v>
                </c:pt>
                <c:pt idx="300">
                  <c:v>6.7649998325046834</c:v>
                </c:pt>
                <c:pt idx="301">
                  <c:v>6.7649998428664224</c:v>
                </c:pt>
                <c:pt idx="302">
                  <c:v>6.7649998523084021</c:v>
                </c:pt>
                <c:pt idx="303">
                  <c:v>6.7649998611997635</c:v>
                </c:pt>
                <c:pt idx="304">
                  <c:v>6.7649998697239901</c:v>
                </c:pt>
                <c:pt idx="305">
                  <c:v>6.7649998780654634</c:v>
                </c:pt>
                <c:pt idx="306">
                  <c:v>6.7649998858669775</c:v>
                </c:pt>
                <c:pt idx="307">
                  <c:v>6.7649998927828872</c:v>
                </c:pt>
                <c:pt idx="308">
                  <c:v>6.7649998992189335</c:v>
                </c:pt>
                <c:pt idx="309">
                  <c:v>6.764999905295757</c:v>
                </c:pt>
                <c:pt idx="310">
                  <c:v>6.7649999110859005</c:v>
                </c:pt>
                <c:pt idx="311">
                  <c:v>6.7649999164531254</c:v>
                </c:pt>
                <c:pt idx="312">
                  <c:v>6.7649999212310314</c:v>
                </c:pt>
                <c:pt idx="313">
                  <c:v>6.7649999254934992</c:v>
                </c:pt>
                <c:pt idx="314">
                  <c:v>6.7649999296006005</c:v>
                </c:pt>
                <c:pt idx="315">
                  <c:v>6.7649999335411533</c:v>
                </c:pt>
                <c:pt idx="316">
                  <c:v>6.7649999372342595</c:v>
                </c:pt>
                <c:pt idx="317">
                  <c:v>6.7649999406574963</c:v>
                </c:pt>
                <c:pt idx="318">
                  <c:v>6.7649999438887303</c:v>
                </c:pt>
                <c:pt idx="319">
                  <c:v>6.7649999470646307</c:v>
                </c:pt>
                <c:pt idx="320">
                  <c:v>6.7649999500311138</c:v>
                </c:pt>
                <c:pt idx="321">
                  <c:v>6.7649999527722162</c:v>
                </c:pt>
                <c:pt idx="322">
                  <c:v>6.7649999554151288</c:v>
                </c:pt>
                <c:pt idx="323">
                  <c:v>6.7649999578690228</c:v>
                </c:pt>
                <c:pt idx="324">
                  <c:v>6.7649999601534248</c:v>
                </c:pt>
                <c:pt idx="325">
                  <c:v>6.764999962421907</c:v>
                </c:pt>
                <c:pt idx="326">
                  <c:v>6.7649999643980374</c:v>
                </c:pt>
                <c:pt idx="327">
                  <c:v>6.764999966176501</c:v>
                </c:pt>
                <c:pt idx="328">
                  <c:v>6.7649999678299144</c:v>
                </c:pt>
                <c:pt idx="329">
                  <c:v>6.7649999694417016</c:v>
                </c:pt>
                <c:pt idx="330">
                  <c:v>6.7649999709812976</c:v>
                </c:pt>
                <c:pt idx="331">
                  <c:v>6.7649999724454135</c:v>
                </c:pt>
                <c:pt idx="332">
                  <c:v>6.7649999737648105</c:v>
                </c:pt>
                <c:pt idx="333">
                  <c:v>6.7649999749808511</c:v>
                </c:pt>
                <c:pt idx="334">
                  <c:v>6.7649999760554493</c:v>
                </c:pt>
                <c:pt idx="335">
                  <c:v>6.7649999770461386</c:v>
                </c:pt>
                <c:pt idx="336">
                  <c:v>6.7649999780289356</c:v>
                </c:pt>
                <c:pt idx="337">
                  <c:v>6.7649999789977455</c:v>
                </c:pt>
                <c:pt idx="338">
                  <c:v>6.7649999799418747</c:v>
                </c:pt>
                <c:pt idx="339">
                  <c:v>6.7649999808607104</c:v>
                </c:pt>
                <c:pt idx="340">
                  <c:v>6.7649999817212096</c:v>
                </c:pt>
                <c:pt idx="341">
                  <c:v>6.7649999825209424</c:v>
                </c:pt>
                <c:pt idx="342">
                  <c:v>6.7649999832799326</c:v>
                </c:pt>
                <c:pt idx="343">
                  <c:v>6.7649999840357244</c:v>
                </c:pt>
                <c:pt idx="344">
                  <c:v>6.7649999847798918</c:v>
                </c:pt>
                <c:pt idx="345">
                  <c:v>6.7649999854959706</c:v>
                </c:pt>
                <c:pt idx="346">
                  <c:v>6.7649999861110768</c:v>
                </c:pt>
                <c:pt idx="347">
                  <c:v>6.7649999866741739</c:v>
                </c:pt>
                <c:pt idx="348">
                  <c:v>6.7649999871855009</c:v>
                </c:pt>
                <c:pt idx="349">
                  <c:v>6.7649999876856519</c:v>
                </c:pt>
                <c:pt idx="350">
                  <c:v>6.7649999881047638</c:v>
                </c:pt>
                <c:pt idx="351">
                  <c:v>6.764999988464897</c:v>
                </c:pt>
                <c:pt idx="352">
                  <c:v>6.7649999888202395</c:v>
                </c:pt>
                <c:pt idx="353">
                  <c:v>6.7649999891923427</c:v>
                </c:pt>
                <c:pt idx="354">
                  <c:v>6.7649999895675981</c:v>
                </c:pt>
                <c:pt idx="355">
                  <c:v>6.7649999899314164</c:v>
                </c:pt>
                <c:pt idx="356">
                  <c:v>6.7649999902532194</c:v>
                </c:pt>
                <c:pt idx="357">
                  <c:v>6.7649999905752534</c:v>
                </c:pt>
                <c:pt idx="358">
                  <c:v>6.7649999909144833</c:v>
                </c:pt>
                <c:pt idx="359">
                  <c:v>6.7649999912045109</c:v>
                </c:pt>
                <c:pt idx="360">
                  <c:v>6.7649999915156931</c:v>
                </c:pt>
                <c:pt idx="361">
                  <c:v>6.7649999918329833</c:v>
                </c:pt>
                <c:pt idx="362">
                  <c:v>6.7649999921453245</c:v>
                </c:pt>
                <c:pt idx="363">
                  <c:v>6.7649999924361275</c:v>
                </c:pt>
                <c:pt idx="364">
                  <c:v>6.7649999926855724</c:v>
                </c:pt>
                <c:pt idx="365">
                  <c:v>0</c:v>
                </c:pt>
                <c:pt idx="366">
                  <c:v>0</c:v>
                </c:pt>
              </c:numCache>
            </c:numRef>
          </c:val>
        </c:ser>
        <c:ser>
          <c:idx val="2"/>
          <c:order val="2"/>
          <c:tx>
            <c:strRef>
              <c:f>年間!$F$3</c:f>
              <c:strCache>
                <c:ptCount val="1"/>
                <c:pt idx="0">
                  <c:v>３回目
（夏肥Ⅰ）</c:v>
                </c:pt>
              </c:strCache>
            </c:strRef>
          </c:tx>
          <c:spPr>
            <a:solidFill>
              <a:schemeClr val="accent3"/>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年間!$F$4:$F$370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0.27329018292179957</c:v>
                </c:pt>
                <c:pt idx="140">
                  <c:v>0.52243840811600362</c:v>
                </c:pt>
                <c:pt idx="141">
                  <c:v>0.76570106908601254</c:v>
                </c:pt>
                <c:pt idx="142">
                  <c:v>0.98723357562908309</c:v>
                </c:pt>
                <c:pt idx="143">
                  <c:v>1.1976035036916173</c:v>
                </c:pt>
                <c:pt idx="144">
                  <c:v>1.4012270845143027</c:v>
                </c:pt>
                <c:pt idx="145">
                  <c:v>1.5894965259244016</c:v>
                </c:pt>
                <c:pt idx="146">
                  <c:v>1.7673546676816687</c:v>
                </c:pt>
                <c:pt idx="147">
                  <c:v>1.9366378123647938</c:v>
                </c:pt>
                <c:pt idx="148">
                  <c:v>2.1004532139143066</c:v>
                </c:pt>
                <c:pt idx="149">
                  <c:v>2.2515292405021867</c:v>
                </c:pt>
                <c:pt idx="150">
                  <c:v>2.3843140602784221</c:v>
                </c:pt>
                <c:pt idx="151">
                  <c:v>2.509431886230157</c:v>
                </c:pt>
                <c:pt idx="152">
                  <c:v>2.6335367070165301</c:v>
                </c:pt>
                <c:pt idx="153">
                  <c:v>2.7480480653125676</c:v>
                </c:pt>
                <c:pt idx="154">
                  <c:v>2.8545570577296897</c:v>
                </c:pt>
                <c:pt idx="155">
                  <c:v>2.9553391731808327</c:v>
                </c:pt>
                <c:pt idx="156">
                  <c:v>3.0443052139504982</c:v>
                </c:pt>
                <c:pt idx="157">
                  <c:v>3.1327146262048311</c:v>
                </c:pt>
                <c:pt idx="158">
                  <c:v>3.2171920208896694</c:v>
                </c:pt>
                <c:pt idx="159">
                  <c:v>3.2959571588895176</c:v>
                </c:pt>
                <c:pt idx="160">
                  <c:v>3.3684537048094025</c:v>
                </c:pt>
                <c:pt idx="161">
                  <c:v>3.4358177381971045</c:v>
                </c:pt>
                <c:pt idx="162">
                  <c:v>3.5005445318573303</c:v>
                </c:pt>
                <c:pt idx="163">
                  <c:v>3.5620576352140683</c:v>
                </c:pt>
                <c:pt idx="164">
                  <c:v>3.6169410599831195</c:v>
                </c:pt>
                <c:pt idx="165">
                  <c:v>3.6701094320213485</c:v>
                </c:pt>
                <c:pt idx="166">
                  <c:v>3.7191198070729206</c:v>
                </c:pt>
                <c:pt idx="167">
                  <c:v>3.7651064223225292</c:v>
                </c:pt>
                <c:pt idx="168">
                  <c:v>3.8066234930401803</c:v>
                </c:pt>
                <c:pt idx="169">
                  <c:v>3.8434067099294422</c:v>
                </c:pt>
                <c:pt idx="170">
                  <c:v>3.8806051759401656</c:v>
                </c:pt>
                <c:pt idx="171">
                  <c:v>3.9150188698543351</c:v>
                </c:pt>
                <c:pt idx="172">
                  <c:v>3.9455245629911886</c:v>
                </c:pt>
                <c:pt idx="173">
                  <c:v>3.9761738673457501</c:v>
                </c:pt>
                <c:pt idx="174">
                  <c:v>4.0052370410698002</c:v>
                </c:pt>
                <c:pt idx="175">
                  <c:v>4.033054844689647</c:v>
                </c:pt>
                <c:pt idx="176">
                  <c:v>4.0592215903001616</c:v>
                </c:pt>
                <c:pt idx="177">
                  <c:v>4.0840683005082319</c:v>
                </c:pt>
                <c:pt idx="178">
                  <c:v>4.1064318903385129</c:v>
                </c:pt>
                <c:pt idx="179">
                  <c:v>4.1272162982390297</c:v>
                </c:pt>
                <c:pt idx="180">
                  <c:v>4.1463740895812347</c:v>
                </c:pt>
                <c:pt idx="181">
                  <c:v>4.1638456343110981</c:v>
                </c:pt>
                <c:pt idx="182">
                  <c:v>4.1805865478990878</c:v>
                </c:pt>
                <c:pt idx="183">
                  <c:v>4.1960948042913984</c:v>
                </c:pt>
                <c:pt idx="184">
                  <c:v>4.210325752281399</c:v>
                </c:pt>
                <c:pt idx="185">
                  <c:v>4.2238922775334462</c:v>
                </c:pt>
                <c:pt idx="186">
                  <c:v>4.2367573755952357</c:v>
                </c:pt>
                <c:pt idx="187">
                  <c:v>4.2487737937975796</c:v>
                </c:pt>
                <c:pt idx="188">
                  <c:v>4.2595913135372196</c:v>
                </c:pt>
                <c:pt idx="189">
                  <c:v>4.2696695789426107</c:v>
                </c:pt>
                <c:pt idx="190">
                  <c:v>4.2792217789691165</c:v>
                </c:pt>
                <c:pt idx="191">
                  <c:v>4.2881506288563385</c:v>
                </c:pt>
                <c:pt idx="192">
                  <c:v>4.2961166481487423</c:v>
                </c:pt>
                <c:pt idx="193">
                  <c:v>4.3031145349697697</c:v>
                </c:pt>
                <c:pt idx="194">
                  <c:v>4.3097087593660923</c:v>
                </c:pt>
                <c:pt idx="195">
                  <c:v>4.3158552304061342</c:v>
                </c:pt>
                <c:pt idx="196">
                  <c:v>4.3216892501789888</c:v>
                </c:pt>
                <c:pt idx="197">
                  <c:v>4.3270201039109466</c:v>
                </c:pt>
                <c:pt idx="198">
                  <c:v>4.3321911858459394</c:v>
                </c:pt>
                <c:pt idx="199">
                  <c:v>4.3369883494063046</c:v>
                </c:pt>
                <c:pt idx="200">
                  <c:v>4.3414661747532577</c:v>
                </c:pt>
                <c:pt idx="201">
                  <c:v>4.3456097607157522</c:v>
                </c:pt>
                <c:pt idx="202">
                  <c:v>4.349443174162368</c:v>
                </c:pt>
                <c:pt idx="203">
                  <c:v>4.3530025574986331</c:v>
                </c:pt>
                <c:pt idx="204">
                  <c:v>4.3562421370172517</c:v>
                </c:pt>
                <c:pt idx="205">
                  <c:v>4.3592830795581419</c:v>
                </c:pt>
                <c:pt idx="206">
                  <c:v>4.3620300088102946</c:v>
                </c:pt>
                <c:pt idx="207">
                  <c:v>4.3645810265778131</c:v>
                </c:pt>
                <c:pt idx="208">
                  <c:v>4.366982765094038</c:v>
                </c:pt>
                <c:pt idx="209">
                  <c:v>4.3691612062867353</c:v>
                </c:pt>
                <c:pt idx="210">
                  <c:v>4.3711640073030562</c:v>
                </c:pt>
                <c:pt idx="211">
                  <c:v>4.3730409394088081</c:v>
                </c:pt>
                <c:pt idx="212">
                  <c:v>4.3747849275431978</c:v>
                </c:pt>
                <c:pt idx="213">
                  <c:v>4.3763721880249911</c:v>
                </c:pt>
                <c:pt idx="214">
                  <c:v>4.377847440907491</c:v>
                </c:pt>
                <c:pt idx="215">
                  <c:v>4.3791982331219774</c:v>
                </c:pt>
                <c:pt idx="216">
                  <c:v>4.3804331606989511</c:v>
                </c:pt>
                <c:pt idx="217">
                  <c:v>4.3815508252237159</c:v>
                </c:pt>
                <c:pt idx="218">
                  <c:v>4.3825890900721243</c:v>
                </c:pt>
                <c:pt idx="219">
                  <c:v>4.383567754813523</c:v>
                </c:pt>
                <c:pt idx="220">
                  <c:v>4.3844600048286662</c:v>
                </c:pt>
                <c:pt idx="221">
                  <c:v>4.3852963243329777</c:v>
                </c:pt>
                <c:pt idx="222">
                  <c:v>4.3860614401305957</c:v>
                </c:pt>
                <c:pt idx="223">
                  <c:v>4.386757131878948</c:v>
                </c:pt>
                <c:pt idx="224">
                  <c:v>4.3873992119753051</c:v>
                </c:pt>
                <c:pt idx="225">
                  <c:v>4.3879933461873186</c:v>
                </c:pt>
                <c:pt idx="226">
                  <c:v>4.388546579854987</c:v>
                </c:pt>
                <c:pt idx="227">
                  <c:v>4.3890465308281437</c:v>
                </c:pt>
                <c:pt idx="228">
                  <c:v>4.3895103029717877</c:v>
                </c:pt>
                <c:pt idx="229">
                  <c:v>4.3899420184947324</c:v>
                </c:pt>
                <c:pt idx="230">
                  <c:v>4.3903301298445871</c:v>
                </c:pt>
                <c:pt idx="231">
                  <c:v>4.3907011575732282</c:v>
                </c:pt>
                <c:pt idx="232">
                  <c:v>4.3910369667115177</c:v>
                </c:pt>
                <c:pt idx="233">
                  <c:v>4.3913482076178845</c:v>
                </c:pt>
                <c:pt idx="234">
                  <c:v>4.391621519622837</c:v>
                </c:pt>
                <c:pt idx="235">
                  <c:v>4.3918786615472847</c:v>
                </c:pt>
                <c:pt idx="236">
                  <c:v>4.3921171334479308</c:v>
                </c:pt>
                <c:pt idx="237">
                  <c:v>4.3923407467845044</c:v>
                </c:pt>
                <c:pt idx="238">
                  <c:v>4.3925474770821902</c:v>
                </c:pt>
                <c:pt idx="239">
                  <c:v>4.3927303341986059</c:v>
                </c:pt>
                <c:pt idx="240">
                  <c:v>4.3928975623981392</c:v>
                </c:pt>
                <c:pt idx="241">
                  <c:v>4.3930562551702277</c:v>
                </c:pt>
                <c:pt idx="242">
                  <c:v>4.3932051432268011</c:v>
                </c:pt>
                <c:pt idx="243">
                  <c:v>4.3933388852212403</c:v>
                </c:pt>
                <c:pt idx="244">
                  <c:v>4.3934612890278455</c:v>
                </c:pt>
                <c:pt idx="245">
                  <c:v>4.3935738059277867</c:v>
                </c:pt>
                <c:pt idx="246">
                  <c:v>4.3936766139607286</c:v>
                </c:pt>
                <c:pt idx="247">
                  <c:v>4.3937732889151642</c:v>
                </c:pt>
                <c:pt idx="248">
                  <c:v>4.3938596198291906</c:v>
                </c:pt>
                <c:pt idx="249">
                  <c:v>4.3939396538448507</c:v>
                </c:pt>
                <c:pt idx="250">
                  <c:v>4.3940136414147712</c:v>
                </c:pt>
                <c:pt idx="251">
                  <c:v>4.3940839954100879</c:v>
                </c:pt>
                <c:pt idx="252">
                  <c:v>4.3941499763963385</c:v>
                </c:pt>
                <c:pt idx="253">
                  <c:v>4.3942118033226691</c:v>
                </c:pt>
                <c:pt idx="254">
                  <c:v>4.3942685249282203</c:v>
                </c:pt>
                <c:pt idx="255">
                  <c:v>4.394321911844707</c:v>
                </c:pt>
                <c:pt idx="256">
                  <c:v>4.3943704143860236</c:v>
                </c:pt>
                <c:pt idx="257">
                  <c:v>4.3944144958839164</c:v>
                </c:pt>
                <c:pt idx="258">
                  <c:v>4.3944560291449299</c:v>
                </c:pt>
                <c:pt idx="259">
                  <c:v>4.3944946564473932</c:v>
                </c:pt>
                <c:pt idx="260">
                  <c:v>4.3945317244848345</c:v>
                </c:pt>
                <c:pt idx="261">
                  <c:v>4.3945659605278085</c:v>
                </c:pt>
                <c:pt idx="262">
                  <c:v>4.3945961906536883</c:v>
                </c:pt>
                <c:pt idx="263">
                  <c:v>4.3946235550774118</c:v>
                </c:pt>
                <c:pt idx="264">
                  <c:v>4.3946488150124443</c:v>
                </c:pt>
                <c:pt idx="265">
                  <c:v>4.3946724632182264</c:v>
                </c:pt>
                <c:pt idx="266">
                  <c:v>4.3946945272686824</c:v>
                </c:pt>
                <c:pt idx="267">
                  <c:v>4.3947144816558881</c:v>
                </c:pt>
                <c:pt idx="268">
                  <c:v>4.3947321248127178</c:v>
                </c:pt>
                <c:pt idx="269">
                  <c:v>4.3947495251191517</c:v>
                </c:pt>
                <c:pt idx="270">
                  <c:v>4.3947658686121658</c:v>
                </c:pt>
                <c:pt idx="271">
                  <c:v>4.3947806439852872</c:v>
                </c:pt>
                <c:pt idx="272">
                  <c:v>4.3947945519042966</c:v>
                </c:pt>
                <c:pt idx="273">
                  <c:v>4.3948075409120317</c:v>
                </c:pt>
                <c:pt idx="274">
                  <c:v>4.3948198776219742</c:v>
                </c:pt>
                <c:pt idx="275">
                  <c:v>4.3948313243686385</c:v>
                </c:pt>
                <c:pt idx="276">
                  <c:v>4.3948418439540111</c:v>
                </c:pt>
                <c:pt idx="277">
                  <c:v>4.3948515956975074</c:v>
                </c:pt>
                <c:pt idx="278">
                  <c:v>4.3948599887421587</c:v>
                </c:pt>
                <c:pt idx="279">
                  <c:v>4.3948677053024268</c:v>
                </c:pt>
                <c:pt idx="280">
                  <c:v>4.3948749608494095</c:v>
                </c:pt>
                <c:pt idx="281">
                  <c:v>4.3948818643263508</c:v>
                </c:pt>
                <c:pt idx="282">
                  <c:v>4.3948884672663215</c:v>
                </c:pt>
                <c:pt idx="283">
                  <c:v>4.3948949474793046</c:v>
                </c:pt>
                <c:pt idx="284">
                  <c:v>4.3949010444214203</c:v>
                </c:pt>
                <c:pt idx="285">
                  <c:v>4.3949065362467623</c:v>
                </c:pt>
                <c:pt idx="286">
                  <c:v>4.394911830943645</c:v>
                </c:pt>
                <c:pt idx="287">
                  <c:v>4.3949168434629904</c:v>
                </c:pt>
                <c:pt idx="288">
                  <c:v>4.3949214960321594</c:v>
                </c:pt>
                <c:pt idx="289">
                  <c:v>4.3949256443214342</c:v>
                </c:pt>
                <c:pt idx="290">
                  <c:v>4.3949294600050814</c:v>
                </c:pt>
                <c:pt idx="291">
                  <c:v>4.3949329242890336</c:v>
                </c:pt>
                <c:pt idx="292">
                  <c:v>4.3949363319557602</c:v>
                </c:pt>
                <c:pt idx="293">
                  <c:v>4.3949392590117045</c:v>
                </c:pt>
                <c:pt idx="294">
                  <c:v>4.3949420974613194</c:v>
                </c:pt>
                <c:pt idx="295">
                  <c:v>4.3949449620105021</c:v>
                </c:pt>
                <c:pt idx="296">
                  <c:v>4.3949476220264447</c:v>
                </c:pt>
                <c:pt idx="297">
                  <c:v>4.39495001992778</c:v>
                </c:pt>
                <c:pt idx="298">
                  <c:v>4.3949524290222319</c:v>
                </c:pt>
                <c:pt idx="299">
                  <c:v>4.3949547398662059</c:v>
                </c:pt>
                <c:pt idx="300">
                  <c:v>4.3949569224472649</c:v>
                </c:pt>
                <c:pt idx="301">
                  <c:v>4.3949589935355169</c:v>
                </c:pt>
                <c:pt idx="302">
                  <c:v>4.3949608931910413</c:v>
                </c:pt>
                <c:pt idx="303">
                  <c:v>4.3949627095266726</c:v>
                </c:pt>
                <c:pt idx="304">
                  <c:v>4.3949644864201112</c:v>
                </c:pt>
                <c:pt idx="305">
                  <c:v>4.3949662705509747</c:v>
                </c:pt>
                <c:pt idx="306">
                  <c:v>4.3949679634513377</c:v>
                </c:pt>
                <c:pt idx="307">
                  <c:v>4.3949694644295132</c:v>
                </c:pt>
                <c:pt idx="308">
                  <c:v>4.3949708782013417</c:v>
                </c:pt>
                <c:pt idx="309">
                  <c:v>4.3949722344156825</c:v>
                </c:pt>
                <c:pt idx="310">
                  <c:v>4.3949735506146341</c:v>
                </c:pt>
                <c:pt idx="311">
                  <c:v>4.3949747843897651</c:v>
                </c:pt>
                <c:pt idx="312">
                  <c:v>4.39497588215111</c:v>
                </c:pt>
                <c:pt idx="313">
                  <c:v>4.394976859678005</c:v>
                </c:pt>
                <c:pt idx="314">
                  <c:v>4.3949778208558499</c:v>
                </c:pt>
                <c:pt idx="315">
                  <c:v>4.3949787608630304</c:v>
                </c:pt>
                <c:pt idx="316">
                  <c:v>4.394979652886061</c:v>
                </c:pt>
                <c:pt idx="317">
                  <c:v>4.3949804872297298</c:v>
                </c:pt>
                <c:pt idx="318">
                  <c:v>4.3949812859304815</c:v>
                </c:pt>
                <c:pt idx="319">
                  <c:v>4.3949820914030049</c:v>
                </c:pt>
                <c:pt idx="320">
                  <c:v>4.3949828526057404</c:v>
                </c:pt>
                <c:pt idx="321">
                  <c:v>4.3949835618823352</c:v>
                </c:pt>
                <c:pt idx="322">
                  <c:v>4.3949842596733557</c:v>
                </c:pt>
                <c:pt idx="323">
                  <c:v>4.394984913898031</c:v>
                </c:pt>
                <c:pt idx="324">
                  <c:v>4.3949855291338888</c:v>
                </c:pt>
                <c:pt idx="325">
                  <c:v>4.3949861574689741</c:v>
                </c:pt>
                <c:pt idx="326">
                  <c:v>4.3949867003803149</c:v>
                </c:pt>
                <c:pt idx="327">
                  <c:v>4.3949871882996154</c:v>
                </c:pt>
                <c:pt idx="328">
                  <c:v>4.3949876453002306</c:v>
                </c:pt>
                <c:pt idx="329">
                  <c:v>4.3949881007885594</c:v>
                </c:pt>
                <c:pt idx="330">
                  <c:v>4.3949885429117854</c:v>
                </c:pt>
                <c:pt idx="331">
                  <c:v>4.3949889695949</c:v>
                </c:pt>
                <c:pt idx="332">
                  <c:v>4.3949893532514377</c:v>
                </c:pt>
                <c:pt idx="333">
                  <c:v>4.3949897080943297</c:v>
                </c:pt>
                <c:pt idx="334">
                  <c:v>4.3949900177129013</c:v>
                </c:pt>
                <c:pt idx="335">
                  <c:v>4.3949903031973552</c:v>
                </c:pt>
                <c:pt idx="336">
                  <c:v>4.3949905942247343</c:v>
                </c:pt>
                <c:pt idx="337">
                  <c:v>4.3949908882997395</c:v>
                </c:pt>
                <c:pt idx="338">
                  <c:v>4.394991180896767</c:v>
                </c:pt>
                <c:pt idx="339">
                  <c:v>4.3949914715088649</c:v>
                </c:pt>
                <c:pt idx="340">
                  <c:v>4.3949917458068217</c:v>
                </c:pt>
                <c:pt idx="341">
                  <c:v>4.3949920019486726</c:v>
                </c:pt>
                <c:pt idx="342">
                  <c:v>4.3949922478205536</c:v>
                </c:pt>
                <c:pt idx="343">
                  <c:v>4.3949924994620559</c:v>
                </c:pt>
                <c:pt idx="344">
                  <c:v>4.3949927531677595</c:v>
                </c:pt>
                <c:pt idx="345">
                  <c:v>4.3949930014084027</c:v>
                </c:pt>
                <c:pt idx="346">
                  <c:v>4.3949932104110259</c:v>
                </c:pt>
                <c:pt idx="347">
                  <c:v>4.394993401306345</c:v>
                </c:pt>
                <c:pt idx="348">
                  <c:v>4.3949935734231946</c:v>
                </c:pt>
                <c:pt idx="349">
                  <c:v>4.3949937452533954</c:v>
                </c:pt>
                <c:pt idx="350">
                  <c:v>4.3949938831076452</c:v>
                </c:pt>
                <c:pt idx="351">
                  <c:v>4.3949939964290818</c:v>
                </c:pt>
                <c:pt idx="352">
                  <c:v>4.3949941109155262</c:v>
                </c:pt>
                <c:pt idx="353">
                  <c:v>4.3949942372213604</c:v>
                </c:pt>
                <c:pt idx="354">
                  <c:v>4.394994368829102</c:v>
                </c:pt>
                <c:pt idx="355">
                  <c:v>4.394994498425989</c:v>
                </c:pt>
                <c:pt idx="356">
                  <c:v>4.3949946101568438</c:v>
                </c:pt>
                <c:pt idx="357">
                  <c:v>4.3949947252765265</c:v>
                </c:pt>
                <c:pt idx="358">
                  <c:v>4.3949948527312239</c:v>
                </c:pt>
                <c:pt idx="359">
                  <c:v>4.3949949576138021</c:v>
                </c:pt>
                <c:pt idx="360">
                  <c:v>4.3949950768579651</c:v>
                </c:pt>
                <c:pt idx="361">
                  <c:v>4.3949952027149912</c:v>
                </c:pt>
                <c:pt idx="362">
                  <c:v>4.394995329270917</c:v>
                </c:pt>
                <c:pt idx="363">
                  <c:v>4.3949954472667638</c:v>
                </c:pt>
                <c:pt idx="364">
                  <c:v>4.3949955452137157</c:v>
                </c:pt>
                <c:pt idx="365">
                  <c:v>0</c:v>
                </c:pt>
                <c:pt idx="366">
                  <c:v>0</c:v>
                </c:pt>
              </c:numCache>
            </c:numRef>
          </c:val>
        </c:ser>
        <c:ser>
          <c:idx val="3"/>
          <c:order val="3"/>
          <c:tx>
            <c:strRef>
              <c:f>年間!$G$3</c:f>
              <c:strCache>
                <c:ptCount val="1"/>
                <c:pt idx="0">
                  <c:v>４回目
（夏肥Ⅱ）</c:v>
                </c:pt>
              </c:strCache>
            </c:strRef>
          </c:tx>
          <c:spPr>
            <a:solidFill>
              <a:schemeClr val="accent4"/>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年間!$G$4:$G$370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0.3988618546477582</c:v>
                </c:pt>
                <c:pt idx="191">
                  <c:v>0.77465664227655351</c:v>
                </c:pt>
                <c:pt idx="192">
                  <c:v>1.1097514890173699</c:v>
                </c:pt>
                <c:pt idx="193">
                  <c:v>1.403337741245118</c:v>
                </c:pt>
                <c:pt idx="194">
                  <c:v>1.6826079705043062</c:v>
                </c:pt>
                <c:pt idx="195">
                  <c:v>1.9447467542155772</c:v>
                </c:pt>
                <c:pt idx="196">
                  <c:v>2.1958899254607478</c:v>
                </c:pt>
                <c:pt idx="197">
                  <c:v>2.4262824765542752</c:v>
                </c:pt>
                <c:pt idx="198">
                  <c:v>2.6524498211467291</c:v>
                </c:pt>
                <c:pt idx="199">
                  <c:v>2.8635510407099334</c:v>
                </c:pt>
                <c:pt idx="200">
                  <c:v>3.06196302380387</c:v>
                </c:pt>
                <c:pt idx="201">
                  <c:v>3.2466223389719744</c:v>
                </c:pt>
                <c:pt idx="202">
                  <c:v>3.4184270407507036</c:v>
                </c:pt>
                <c:pt idx="203">
                  <c:v>3.5789240361692625</c:v>
                </c:pt>
                <c:pt idx="204">
                  <c:v>3.7254923727751397</c:v>
                </c:pt>
                <c:pt idx="205">
                  <c:v>3.8640930728071901</c:v>
                </c:pt>
                <c:pt idx="206">
                  <c:v>3.989573579818702</c:v>
                </c:pt>
                <c:pt idx="207">
                  <c:v>4.1067840671209668</c:v>
                </c:pt>
                <c:pt idx="208">
                  <c:v>4.2179766927302262</c:v>
                </c:pt>
                <c:pt idx="209">
                  <c:v>4.3191030057250268</c:v>
                </c:pt>
                <c:pt idx="210">
                  <c:v>4.4124808106335633</c:v>
                </c:pt>
                <c:pt idx="211">
                  <c:v>4.5005875071872428</c:v>
                </c:pt>
                <c:pt idx="212">
                  <c:v>4.5829198119782122</c:v>
                </c:pt>
                <c:pt idx="213">
                  <c:v>4.658077121551826</c:v>
                </c:pt>
                <c:pt idx="214">
                  <c:v>4.7283224078266493</c:v>
                </c:pt>
                <c:pt idx="215">
                  <c:v>4.792876554680924</c:v>
                </c:pt>
                <c:pt idx="216">
                  <c:v>4.8520931058650767</c:v>
                </c:pt>
                <c:pt idx="217">
                  <c:v>4.9057935094419793</c:v>
                </c:pt>
                <c:pt idx="218">
                  <c:v>4.9559414080520865</c:v>
                </c:pt>
                <c:pt idx="219">
                  <c:v>5.0035434592604098</c:v>
                </c:pt>
                <c:pt idx="220">
                  <c:v>5.0470671237033846</c:v>
                </c:pt>
                <c:pt idx="221">
                  <c:v>5.0881160468266131</c:v>
                </c:pt>
                <c:pt idx="222">
                  <c:v>5.1257919417361784</c:v>
                </c:pt>
                <c:pt idx="223">
                  <c:v>5.1601323059751101</c:v>
                </c:pt>
                <c:pt idx="224">
                  <c:v>5.1919580203559903</c:v>
                </c:pt>
                <c:pt idx="225">
                  <c:v>5.2215373072553053</c:v>
                </c:pt>
                <c:pt idx="226">
                  <c:v>5.2492211825797979</c:v>
                </c:pt>
                <c:pt idx="227">
                  <c:v>5.2742777870068425</c:v>
                </c:pt>
                <c:pt idx="228">
                  <c:v>5.2976267342616792</c:v>
                </c:pt>
                <c:pt idx="229">
                  <c:v>5.3194681988034178</c:v>
                </c:pt>
                <c:pt idx="230">
                  <c:v>5.3391202815787784</c:v>
                </c:pt>
                <c:pt idx="231">
                  <c:v>5.3580535697460361</c:v>
                </c:pt>
                <c:pt idx="232">
                  <c:v>5.3752174681817539</c:v>
                </c:pt>
                <c:pt idx="233">
                  <c:v>5.3911922160473074</c:v>
                </c:pt>
                <c:pt idx="234">
                  <c:v>5.4051931418283345</c:v>
                </c:pt>
                <c:pt idx="235">
                  <c:v>5.4184411402301595</c:v>
                </c:pt>
                <c:pt idx="236">
                  <c:v>5.4307770591887179</c:v>
                </c:pt>
                <c:pt idx="237">
                  <c:v>5.4424045105350443</c:v>
                </c:pt>
                <c:pt idx="238">
                  <c:v>5.4531931708847399</c:v>
                </c:pt>
                <c:pt idx="239">
                  <c:v>5.4627249367658273</c:v>
                </c:pt>
                <c:pt idx="240">
                  <c:v>5.4714620178244866</c:v>
                </c:pt>
                <c:pt idx="241">
                  <c:v>5.4798046979091595</c:v>
                </c:pt>
                <c:pt idx="242">
                  <c:v>5.4876704648560102</c:v>
                </c:pt>
                <c:pt idx="243">
                  <c:v>5.4947389111305966</c:v>
                </c:pt>
                <c:pt idx="244">
                  <c:v>5.5012225587356429</c:v>
                </c:pt>
                <c:pt idx="245">
                  <c:v>5.5071981469826561</c:v>
                </c:pt>
                <c:pt idx="246">
                  <c:v>5.5126687319140126</c:v>
                </c:pt>
                <c:pt idx="247">
                  <c:v>5.5178378048763301</c:v>
                </c:pt>
                <c:pt idx="248">
                  <c:v>5.5224516480849957</c:v>
                </c:pt>
                <c:pt idx="249">
                  <c:v>5.5267428652963186</c:v>
                </c:pt>
                <c:pt idx="250">
                  <c:v>5.5307214263750915</c:v>
                </c:pt>
                <c:pt idx="251">
                  <c:v>5.5345259300991954</c:v>
                </c:pt>
                <c:pt idx="252">
                  <c:v>5.5381089625448237</c:v>
                </c:pt>
                <c:pt idx="253">
                  <c:v>5.5414800424957589</c:v>
                </c:pt>
                <c:pt idx="254">
                  <c:v>5.5445791520620267</c:v>
                </c:pt>
                <c:pt idx="255">
                  <c:v>5.547508716640551</c:v>
                </c:pt>
                <c:pt idx="256">
                  <c:v>5.5501732607537626</c:v>
                </c:pt>
                <c:pt idx="257">
                  <c:v>5.5525975438949029</c:v>
                </c:pt>
                <c:pt idx="258">
                  <c:v>5.5548913936438797</c:v>
                </c:pt>
                <c:pt idx="259">
                  <c:v>5.5570312544812914</c:v>
                </c:pt>
                <c:pt idx="260">
                  <c:v>5.5590963474916908</c:v>
                </c:pt>
                <c:pt idx="261">
                  <c:v>5.5610082655562989</c:v>
                </c:pt>
                <c:pt idx="262">
                  <c:v>5.5626941181602474</c:v>
                </c:pt>
                <c:pt idx="263">
                  <c:v>5.5642209658035213</c:v>
                </c:pt>
                <c:pt idx="264">
                  <c:v>5.5656334030507075</c:v>
                </c:pt>
                <c:pt idx="265">
                  <c:v>5.5669600700705768</c:v>
                </c:pt>
                <c:pt idx="266">
                  <c:v>5.5682015177839252</c:v>
                </c:pt>
                <c:pt idx="267">
                  <c:v>5.569324606255905</c:v>
                </c:pt>
                <c:pt idx="268">
                  <c:v>5.5703158561575483</c:v>
                </c:pt>
                <c:pt idx="269">
                  <c:v>5.5713007501720915</c:v>
                </c:pt>
                <c:pt idx="270">
                  <c:v>5.5722288456533944</c:v>
                </c:pt>
                <c:pt idx="271">
                  <c:v>5.573068023477866</c:v>
                </c:pt>
                <c:pt idx="272">
                  <c:v>5.573860557131634</c:v>
                </c:pt>
                <c:pt idx="273">
                  <c:v>5.5746026849821328</c:v>
                </c:pt>
                <c:pt idx="274">
                  <c:v>5.5753102784397752</c:v>
                </c:pt>
                <c:pt idx="275">
                  <c:v>5.5759681828206098</c:v>
                </c:pt>
                <c:pt idx="276">
                  <c:v>5.5765735867520192</c:v>
                </c:pt>
                <c:pt idx="277">
                  <c:v>5.5771358652407921</c:v>
                </c:pt>
                <c:pt idx="278">
                  <c:v>5.5776179390318896</c:v>
                </c:pt>
                <c:pt idx="279">
                  <c:v>5.5780616299039165</c:v>
                </c:pt>
                <c:pt idx="280">
                  <c:v>5.5784799759563235</c:v>
                </c:pt>
                <c:pt idx="281">
                  <c:v>5.5788794680449287</c:v>
                </c:pt>
                <c:pt idx="282">
                  <c:v>5.579263067840242</c:v>
                </c:pt>
                <c:pt idx="283">
                  <c:v>5.5796416488941496</c:v>
                </c:pt>
                <c:pt idx="284">
                  <c:v>5.5799987594068243</c:v>
                </c:pt>
                <c:pt idx="285">
                  <c:v>5.5803203007300501</c:v>
                </c:pt>
                <c:pt idx="286">
                  <c:v>5.5806315739025045</c:v>
                </c:pt>
                <c:pt idx="287">
                  <c:v>5.5809270909181814</c:v>
                </c:pt>
                <c:pt idx="288">
                  <c:v>5.5812018049892416</c:v>
                </c:pt>
                <c:pt idx="289">
                  <c:v>5.5814464725665847</c:v>
                </c:pt>
                <c:pt idx="290">
                  <c:v>5.5816717047287669</c:v>
                </c:pt>
                <c:pt idx="291">
                  <c:v>5.5818761707280657</c:v>
                </c:pt>
                <c:pt idx="292">
                  <c:v>5.5820783135771643</c:v>
                </c:pt>
                <c:pt idx="293">
                  <c:v>5.5822512954019468</c:v>
                </c:pt>
                <c:pt idx="294">
                  <c:v>5.5824197269284914</c:v>
                </c:pt>
                <c:pt idx="295">
                  <c:v>5.5825907843463476</c:v>
                </c:pt>
                <c:pt idx="296">
                  <c:v>5.5827498227964538</c:v>
                </c:pt>
                <c:pt idx="297">
                  <c:v>5.5828931096334964</c:v>
                </c:pt>
                <c:pt idx="298">
                  <c:v>5.5830378782246619</c:v>
                </c:pt>
                <c:pt idx="299">
                  <c:v>5.5831771434914712</c:v>
                </c:pt>
                <c:pt idx="300">
                  <c:v>5.5833089435655596</c:v>
                </c:pt>
                <c:pt idx="301">
                  <c:v>5.5834342863728681</c:v>
                </c:pt>
                <c:pt idx="302">
                  <c:v>5.5835493082314596</c:v>
                </c:pt>
                <c:pt idx="303">
                  <c:v>5.5836595591366915</c:v>
                </c:pt>
                <c:pt idx="304">
                  <c:v>5.5837677916086035</c:v>
                </c:pt>
                <c:pt idx="305">
                  <c:v>5.5838769477350043</c:v>
                </c:pt>
                <c:pt idx="306">
                  <c:v>5.5839807224569133</c:v>
                </c:pt>
                <c:pt idx="307">
                  <c:v>5.5840726512240675</c:v>
                </c:pt>
                <c:pt idx="308">
                  <c:v>5.5841593751451191</c:v>
                </c:pt>
                <c:pt idx="309">
                  <c:v>5.5842427576561802</c:v>
                </c:pt>
                <c:pt idx="310">
                  <c:v>5.5843238945752995</c:v>
                </c:pt>
                <c:pt idx="311">
                  <c:v>5.5844000489733681</c:v>
                </c:pt>
                <c:pt idx="312">
                  <c:v>5.5844677623738948</c:v>
                </c:pt>
                <c:pt idx="313">
                  <c:v>5.5845280157194468</c:v>
                </c:pt>
                <c:pt idx="314">
                  <c:v>5.5845874423719506</c:v>
                </c:pt>
                <c:pt idx="315">
                  <c:v>5.584645717946553</c:v>
                </c:pt>
                <c:pt idx="316">
                  <c:v>5.5847011073914405</c:v>
                </c:pt>
                <c:pt idx="317">
                  <c:v>5.5847529723392473</c:v>
                </c:pt>
                <c:pt idx="318">
                  <c:v>5.5848027121652564</c:v>
                </c:pt>
                <c:pt idx="319">
                  <c:v>5.584853038718534</c:v>
                </c:pt>
                <c:pt idx="320">
                  <c:v>5.584900662548506</c:v>
                </c:pt>
                <c:pt idx="321">
                  <c:v>5.5849450790555677</c:v>
                </c:pt>
                <c:pt idx="322">
                  <c:v>5.5849888774361229</c:v>
                </c:pt>
                <c:pt idx="323">
                  <c:v>5.5850299849383527</c:v>
                </c:pt>
                <c:pt idx="324">
                  <c:v>5.5850686861003149</c:v>
                </c:pt>
                <c:pt idx="325">
                  <c:v>5.5851083257712473</c:v>
                </c:pt>
                <c:pt idx="326">
                  <c:v>5.5851425525027238</c:v>
                </c:pt>
                <c:pt idx="327">
                  <c:v>5.5851733165430648</c:v>
                </c:pt>
                <c:pt idx="328">
                  <c:v>5.5852021613789633</c:v>
                </c:pt>
                <c:pt idx="329">
                  <c:v>5.585230975740255</c:v>
                </c:pt>
                <c:pt idx="330">
                  <c:v>5.5852589907172341</c:v>
                </c:pt>
                <c:pt idx="331">
                  <c:v>5.5852860675754856</c:v>
                </c:pt>
                <c:pt idx="332">
                  <c:v>5.5853104232783473</c:v>
                </c:pt>
                <c:pt idx="333">
                  <c:v>5.5853329694365854</c:v>
                </c:pt>
                <c:pt idx="334">
                  <c:v>5.5853526444145096</c:v>
                </c:pt>
                <c:pt idx="335">
                  <c:v>5.5853708045441062</c:v>
                </c:pt>
                <c:pt idx="336">
                  <c:v>5.5853893590988557</c:v>
                </c:pt>
                <c:pt idx="337">
                  <c:v>5.5854081437764114</c:v>
                </c:pt>
                <c:pt idx="338">
                  <c:v>5.5854268638462239</c:v>
                </c:pt>
                <c:pt idx="339">
                  <c:v>5.5854454837751506</c:v>
                </c:pt>
                <c:pt idx="340">
                  <c:v>5.5854630781168266</c:v>
                </c:pt>
                <c:pt idx="341">
                  <c:v>5.5854795261726817</c:v>
                </c:pt>
                <c:pt idx="342">
                  <c:v>5.5854953338139168</c:v>
                </c:pt>
                <c:pt idx="343">
                  <c:v>5.585511531428855</c:v>
                </c:pt>
                <c:pt idx="344">
                  <c:v>5.5855278782805504</c:v>
                </c:pt>
                <c:pt idx="345">
                  <c:v>5.5855438879473418</c:v>
                </c:pt>
                <c:pt idx="346">
                  <c:v>5.5855573862046022</c:v>
                </c:pt>
                <c:pt idx="347">
                  <c:v>5.5855697321248199</c:v>
                </c:pt>
                <c:pt idx="348">
                  <c:v>5.5855808821286335</c:v>
                </c:pt>
                <c:pt idx="349">
                  <c:v>5.5855920240758614</c:v>
                </c:pt>
                <c:pt idx="350">
                  <c:v>5.5856009933435526</c:v>
                </c:pt>
                <c:pt idx="351">
                  <c:v>5.5856083983720879</c:v>
                </c:pt>
                <c:pt idx="352">
                  <c:v>5.5856158885089959</c:v>
                </c:pt>
                <c:pt idx="353">
                  <c:v>5.5856241445874355</c:v>
                </c:pt>
                <c:pt idx="354">
                  <c:v>5.5856327464722213</c:v>
                </c:pt>
                <c:pt idx="355">
                  <c:v>5.5856412244591214</c:v>
                </c:pt>
                <c:pt idx="356">
                  <c:v>5.5856485642352078</c:v>
                </c:pt>
                <c:pt idx="357">
                  <c:v>5.5856561247147818</c:v>
                </c:pt>
                <c:pt idx="358">
                  <c:v>5.5856644752278752</c:v>
                </c:pt>
                <c:pt idx="359">
                  <c:v>5.5856713870317583</c:v>
                </c:pt>
                <c:pt idx="360">
                  <c:v>5.5856792158192867</c:v>
                </c:pt>
                <c:pt idx="361">
                  <c:v>5.5856874652872506</c:v>
                </c:pt>
                <c:pt idx="362">
                  <c:v>5.5856957574448183</c:v>
                </c:pt>
                <c:pt idx="363">
                  <c:v>5.5857035026161146</c:v>
                </c:pt>
                <c:pt idx="364">
                  <c:v>5.5857099711462377</c:v>
                </c:pt>
                <c:pt idx="365">
                  <c:v>0</c:v>
                </c:pt>
                <c:pt idx="366">
                  <c:v>0</c:v>
                </c:pt>
              </c:numCache>
            </c:numRef>
          </c:val>
        </c:ser>
        <c:ser>
          <c:idx val="4"/>
          <c:order val="4"/>
          <c:tx>
            <c:strRef>
              <c:f>年間!$H$3</c:f>
              <c:strCache>
                <c:ptCount val="1"/>
                <c:pt idx="0">
                  <c:v>５回目
（秋肥）</c:v>
                </c:pt>
              </c:strCache>
            </c:strRef>
          </c:tx>
          <c:spPr>
            <a:solidFill>
              <a:schemeClr val="accent5"/>
            </a:solidFill>
            <a:ln>
              <a:noFill/>
            </a:ln>
            <a:effectLst/>
          </c:spPr>
          <c:invertIfNegative val="0"/>
          <c:cat>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cat>
          <c:val>
            <c:numRef>
              <c:f>年間!$H$4:$H$370</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0.49002775761785317</c:v>
                </c:pt>
                <c:pt idx="232">
                  <c:v>0.93392797629815472</c:v>
                </c:pt>
                <c:pt idx="233">
                  <c:v>1.3471582095264414</c:v>
                </c:pt>
                <c:pt idx="234">
                  <c:v>1.7088604623519161</c:v>
                </c:pt>
                <c:pt idx="235">
                  <c:v>2.0513558305558273</c:v>
                </c:pt>
                <c:pt idx="236">
                  <c:v>2.3703125291044982</c:v>
                </c:pt>
                <c:pt idx="237">
                  <c:v>2.6710177651450135</c:v>
                </c:pt>
                <c:pt idx="238">
                  <c:v>2.9500365796667269</c:v>
                </c:pt>
                <c:pt idx="239">
                  <c:v>3.1964135370551041</c:v>
                </c:pt>
                <c:pt idx="240">
                  <c:v>3.4222593178691554</c:v>
                </c:pt>
                <c:pt idx="241">
                  <c:v>3.6379720182349327</c:v>
                </c:pt>
                <c:pt idx="242">
                  <c:v>3.8413739795124329</c:v>
                </c:pt>
                <c:pt idx="243">
                  <c:v>4.0241314194912725</c:v>
                </c:pt>
                <c:pt idx="244">
                  <c:v>4.1917708745450764</c:v>
                </c:pt>
                <c:pt idx="245">
                  <c:v>4.3462832445625459</c:v>
                </c:pt>
                <c:pt idx="246">
                  <c:v>4.4877504079645174</c:v>
                </c:pt>
                <c:pt idx="247">
                  <c:v>4.6214268401239931</c:v>
                </c:pt>
                <c:pt idx="248">
                  <c:v>4.7407712919532283</c:v>
                </c:pt>
                <c:pt idx="249">
                  <c:v>4.8517867194174107</c:v>
                </c:pt>
                <c:pt idx="250">
                  <c:v>4.9547289553736427</c:v>
                </c:pt>
                <c:pt idx="251">
                  <c:v>5.0531474459131109</c:v>
                </c:pt>
                <c:pt idx="252">
                  <c:v>5.1458244217008513</c:v>
                </c:pt>
                <c:pt idx="253">
                  <c:v>5.2330060734342227</c:v>
                </c:pt>
                <c:pt idx="254">
                  <c:v>5.3131629516827683</c:v>
                </c:pt>
                <c:pt idx="255">
                  <c:v>5.3889178728892055</c:v>
                </c:pt>
                <c:pt idx="256">
                  <c:v>5.4578366026992811</c:v>
                </c:pt>
                <c:pt idx="257">
                  <c:v>5.5205584477557013</c:v>
                </c:pt>
                <c:pt idx="258">
                  <c:v>5.5798912405204053</c:v>
                </c:pt>
                <c:pt idx="259">
                  <c:v>5.6352374105609018</c:v>
                </c:pt>
                <c:pt idx="260">
                  <c:v>5.6886199293143429</c:v>
                </c:pt>
                <c:pt idx="261">
                  <c:v>5.7380444669742419</c:v>
                </c:pt>
                <c:pt idx="262">
                  <c:v>5.7816571156875742</c:v>
                </c:pt>
                <c:pt idx="263">
                  <c:v>5.821173104842595</c:v>
                </c:pt>
                <c:pt idx="264">
                  <c:v>5.8577329385219175</c:v>
                </c:pt>
                <c:pt idx="265">
                  <c:v>5.8920680462707242</c:v>
                </c:pt>
                <c:pt idx="266">
                  <c:v>5.9241948007864691</c:v>
                </c:pt>
                <c:pt idx="267">
                  <c:v>5.9532758391891392</c:v>
                </c:pt>
                <c:pt idx="268">
                  <c:v>5.9789763913410141</c:v>
                </c:pt>
                <c:pt idx="269">
                  <c:v>6.0044767201524589</c:v>
                </c:pt>
                <c:pt idx="270">
                  <c:v>6.0285003762098066</c:v>
                </c:pt>
                <c:pt idx="271">
                  <c:v>6.050239365967383</c:v>
                </c:pt>
                <c:pt idx="272">
                  <c:v>6.0707639586812432</c:v>
                </c:pt>
                <c:pt idx="273">
                  <c:v>6.0899813951681674</c:v>
                </c:pt>
                <c:pt idx="274">
                  <c:v>6.1082932208583047</c:v>
                </c:pt>
                <c:pt idx="275">
                  <c:v>6.125320293353953</c:v>
                </c:pt>
                <c:pt idx="276">
                  <c:v>6.1409948037417399</c:v>
                </c:pt>
                <c:pt idx="277">
                  <c:v>6.1555549433686432</c:v>
                </c:pt>
                <c:pt idx="278">
                  <c:v>6.1680750500465678</c:v>
                </c:pt>
                <c:pt idx="279">
                  <c:v>6.1796077094692974</c:v>
                </c:pt>
                <c:pt idx="280">
                  <c:v>6.1904809456675833</c:v>
                </c:pt>
                <c:pt idx="281">
                  <c:v>6.2008576996530778</c:v>
                </c:pt>
                <c:pt idx="282">
                  <c:v>6.2108123671391979</c:v>
                </c:pt>
                <c:pt idx="283">
                  <c:v>6.2206155250492765</c:v>
                </c:pt>
                <c:pt idx="284">
                  <c:v>6.229859344948399</c:v>
                </c:pt>
                <c:pt idx="285">
                  <c:v>6.2381963785578822</c:v>
                </c:pt>
                <c:pt idx="286">
                  <c:v>6.2462552968587071</c:v>
                </c:pt>
                <c:pt idx="287">
                  <c:v>6.2539012928836</c:v>
                </c:pt>
                <c:pt idx="288">
                  <c:v>6.2610111711712362</c:v>
                </c:pt>
                <c:pt idx="289">
                  <c:v>6.2673590286310947</c:v>
                </c:pt>
                <c:pt idx="290">
                  <c:v>6.2732087970939752</c:v>
                </c:pt>
                <c:pt idx="291">
                  <c:v>6.2785297666558098</c:v>
                </c:pt>
                <c:pt idx="292">
                  <c:v>6.2837759832568354</c:v>
                </c:pt>
                <c:pt idx="293">
                  <c:v>6.2882910768755949</c:v>
                </c:pt>
                <c:pt idx="294">
                  <c:v>6.292679251480604</c:v>
                </c:pt>
                <c:pt idx="295">
                  <c:v>6.297115421185782</c:v>
                </c:pt>
                <c:pt idx="296">
                  <c:v>6.3012429764950442</c:v>
                </c:pt>
                <c:pt idx="297">
                  <c:v>6.3049727065090746</c:v>
                </c:pt>
                <c:pt idx="298">
                  <c:v>6.3087238736113997</c:v>
                </c:pt>
                <c:pt idx="299">
                  <c:v>6.3123272828820483</c:v>
                </c:pt>
                <c:pt idx="300">
                  <c:v>6.3157361965104934</c:v>
                </c:pt>
                <c:pt idx="301">
                  <c:v>6.318975781068481</c:v>
                </c:pt>
                <c:pt idx="302">
                  <c:v>6.3219538307365575</c:v>
                </c:pt>
                <c:pt idx="303">
                  <c:v>6.3248049178586561</c:v>
                </c:pt>
                <c:pt idx="304">
                  <c:v>6.3275956454657383</c:v>
                </c:pt>
                <c:pt idx="305">
                  <c:v>6.330396803729375</c:v>
                </c:pt>
                <c:pt idx="306">
                  <c:v>6.3330576514562731</c:v>
                </c:pt>
                <c:pt idx="307">
                  <c:v>6.3354243809604709</c:v>
                </c:pt>
                <c:pt idx="308">
                  <c:v>6.3376567821459853</c:v>
                </c:pt>
                <c:pt idx="309">
                  <c:v>6.3397999083648759</c:v>
                </c:pt>
                <c:pt idx="310">
                  <c:v>6.3418802944210837</c:v>
                </c:pt>
                <c:pt idx="311">
                  <c:v>6.3438332799915029</c:v>
                </c:pt>
                <c:pt idx="312">
                  <c:v>6.3455774611416187</c:v>
                </c:pt>
                <c:pt idx="313">
                  <c:v>6.3471371389015419</c:v>
                </c:pt>
                <c:pt idx="314">
                  <c:v>6.3486700458434893</c:v>
                </c:pt>
                <c:pt idx="315">
                  <c:v>6.3501686660532712</c:v>
                </c:pt>
                <c:pt idx="316">
                  <c:v>6.3515923457950656</c:v>
                </c:pt>
                <c:pt idx="317">
                  <c:v>6.3529264955500961</c:v>
                </c:pt>
                <c:pt idx="318">
                  <c:v>6.3542044356473255</c:v>
                </c:pt>
                <c:pt idx="319">
                  <c:v>6.3554899884875038</c:v>
                </c:pt>
                <c:pt idx="320">
                  <c:v>6.3567062522803086</c:v>
                </c:pt>
                <c:pt idx="321">
                  <c:v>6.3578418321215473</c:v>
                </c:pt>
                <c:pt idx="322">
                  <c:v>6.3589575153828948</c:v>
                </c:pt>
                <c:pt idx="323">
                  <c:v>6.360005216437135</c:v>
                </c:pt>
                <c:pt idx="324">
                  <c:v>6.3609919233518672</c:v>
                </c:pt>
                <c:pt idx="325">
                  <c:v>6.3619955703028728</c:v>
                </c:pt>
                <c:pt idx="326">
                  <c:v>6.3628690207875351</c:v>
                </c:pt>
                <c:pt idx="327">
                  <c:v>6.3636580677777417</c:v>
                </c:pt>
                <c:pt idx="328">
                  <c:v>6.3643988201915054</c:v>
                </c:pt>
                <c:pt idx="329">
                  <c:v>6.3651350497862378</c:v>
                </c:pt>
                <c:pt idx="330">
                  <c:v>6.3658491275200175</c:v>
                </c:pt>
                <c:pt idx="331">
                  <c:v>6.3665380150389854</c:v>
                </c:pt>
                <c:pt idx="332">
                  <c:v>6.367161063093266</c:v>
                </c:pt>
                <c:pt idx="333">
                  <c:v>6.3677395021361374</c:v>
                </c:pt>
                <c:pt idx="334">
                  <c:v>6.3682494410803505</c:v>
                </c:pt>
                <c:pt idx="335">
                  <c:v>6.3687221848808626</c:v>
                </c:pt>
                <c:pt idx="336">
                  <c:v>6.369201260017177</c:v>
                </c:pt>
                <c:pt idx="337">
                  <c:v>6.3696828897115436</c:v>
                </c:pt>
                <c:pt idx="338">
                  <c:v>6.3701604024799252</c:v>
                </c:pt>
                <c:pt idx="339">
                  <c:v>6.3706330276660879</c:v>
                </c:pt>
                <c:pt idx="340">
                  <c:v>6.3710800173940791</c:v>
                </c:pt>
                <c:pt idx="341">
                  <c:v>6.3714988393464234</c:v>
                </c:pt>
                <c:pt idx="342">
                  <c:v>6.3719009961487201</c:v>
                </c:pt>
                <c:pt idx="343">
                  <c:v>6.3723095905835274</c:v>
                </c:pt>
                <c:pt idx="344">
                  <c:v>6.3727192332741902</c:v>
                </c:pt>
                <c:pt idx="345">
                  <c:v>6.3731191246812111</c:v>
                </c:pt>
                <c:pt idx="346">
                  <c:v>6.3734611093881668</c:v>
                </c:pt>
                <c:pt idx="347">
                  <c:v>6.373775649141364</c:v>
                </c:pt>
                <c:pt idx="348">
                  <c:v>6.3740619808549006</c:v>
                </c:pt>
                <c:pt idx="349">
                  <c:v>6.3743464600723945</c:v>
                </c:pt>
                <c:pt idx="350">
                  <c:v>6.3745815843038347</c:v>
                </c:pt>
                <c:pt idx="351">
                  <c:v>6.3747810889271914</c:v>
                </c:pt>
                <c:pt idx="352">
                  <c:v>6.3749812583336212</c:v>
                </c:pt>
                <c:pt idx="353">
                  <c:v>6.3751968662824927</c:v>
                </c:pt>
                <c:pt idx="354">
                  <c:v>6.3754186582080488</c:v>
                </c:pt>
                <c:pt idx="355">
                  <c:v>6.3756364230942575</c:v>
                </c:pt>
                <c:pt idx="356">
                  <c:v>6.3758283314903874</c:v>
                </c:pt>
                <c:pt idx="357">
                  <c:v>6.376023798098899</c:v>
                </c:pt>
                <c:pt idx="358">
                  <c:v>6.3762349831466034</c:v>
                </c:pt>
                <c:pt idx="359">
                  <c:v>6.3764141340690959</c:v>
                </c:pt>
                <c:pt idx="360">
                  <c:v>6.3766117040010748</c:v>
                </c:pt>
                <c:pt idx="361">
                  <c:v>6.3768169980410123</c:v>
                </c:pt>
                <c:pt idx="362">
                  <c:v>6.3770219481043009</c:v>
                </c:pt>
                <c:pt idx="363">
                  <c:v>6.377214086324039</c:v>
                </c:pt>
                <c:pt idx="364">
                  <c:v>6.3773781134154293</c:v>
                </c:pt>
                <c:pt idx="365">
                  <c:v>0</c:v>
                </c:pt>
                <c:pt idx="366">
                  <c:v>0</c:v>
                </c:pt>
              </c:numCache>
            </c:numRef>
          </c:val>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gapWidth val="65"/>
        <c:overlap val="100"/>
        <c:axId val="1"/>
        <c:axId val="2"/>
      </c:barChart>
      <c:dateAx>
        <c:axId val="1"/>
        <c:scaling>
          <c:orientation val="minMax"/>
          <c:max val="46158"/>
        </c:scaling>
        <c:delete val="0"/>
        <c:axPos val="b"/>
        <c:numFmt formatCode="m/d;@" sourceLinked="0"/>
        <c:majorTickMark val="in"/>
        <c:minorTickMark val="none"/>
        <c:tickLblPos val="nextTo"/>
        <c:spPr>
          <a:noFill/>
          <a:ln w="9525" cap="flat" cmpd="sng" algn="ctr">
            <a:solidFill>
              <a:schemeClr val="tx1"/>
            </a:solidFill>
            <a:round/>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2"/>
        <c:crosses val="autoZero"/>
        <c:auto val="1"/>
        <c:lblOffset val="100"/>
        <c:majorUnit val="60"/>
        <c:majorTimeUnit val="days"/>
      </c:date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窒素肥効発現量総量（kgN/10a）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800478303156267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1"/>
        <c:crosses val="autoZero"/>
        <c:crossBetween val="between"/>
      </c:valAx>
      <c:spPr>
        <a:noFill/>
        <a:ln>
          <a:solidFill>
            <a:schemeClr val="tx1"/>
          </a:solidFill>
        </a:ln>
        <a:effectLst/>
      </c:spPr>
    </c:plotArea>
    <c:legend>
      <c:legendPos val="r"/>
      <c:layout>
        <c:manualLayout>
          <c:xMode val="edge"/>
          <c:yMode val="edge"/>
          <c:x val="0.75"/>
          <c:y val="6.8527918781725886e-002"/>
          <c:w val="0.25"/>
          <c:h val="0.69035532994923854"/>
        </c:manualLayout>
      </c:layout>
      <c:overlay val="0"/>
      <c:spPr>
        <a:noFill/>
        <a:ln>
          <a:noFill/>
        </a:ln>
        <a:effectLst/>
      </c:spPr>
      <c:txPr>
        <a:bodyPr rot="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年間の窒素肥効発現の推移</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27666662473900028"/>
          <c:y val="0.91116751269035534"/>
        </c:manualLayout>
      </c:layout>
      <c:overlay val="0"/>
      <c:spPr>
        <a:noFill/>
        <a:ln>
          <a:noFill/>
        </a:ln>
        <a:effectLst/>
      </c:spPr>
    </c:title>
    <c:autoTitleDeleted val="0"/>
    <c:plotArea>
      <c:layout>
        <c:manualLayout>
          <c:layoutTarget val="inner"/>
          <c:xMode val="edge"/>
          <c:yMode val="edge"/>
          <c:x val="0.15166666666666667"/>
          <c:y val="3.3317012403906367e-002"/>
          <c:w val="0.83166666666666667"/>
          <c:h val="0.74587080485497692"/>
        </c:manualLayout>
      </c:layout>
      <c:scatterChart>
        <c:scatterStyle val="marker"/>
        <c:varyColors val="0"/>
        <c:ser>
          <c:idx val="0"/>
          <c:order val="0"/>
          <c:tx>
            <c:v>土壌中の無機態窒素含有量</c:v>
          </c:tx>
          <c:spPr>
            <a:noFill/>
            <a:ln w="25400">
              <a:solidFill>
                <a:schemeClr val="tx1"/>
              </a:solidFill>
              <a:prstDash val="sysDot"/>
            </a:ln>
            <a:effectLst/>
          </c:spPr>
          <c:marker>
            <c:symbol val="none"/>
          </c:marker>
          <c:xVal>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xVal>
          <c:yVal>
            <c:numRef>
              <c:f>年間!$W$4:$W$370</c:f>
              <c:numCache>
                <c:formatCode>General</c:formatCode>
                <c:ptCount val="367"/>
                <c:pt idx="0">
                  <c:v>6.9951465623516347</c:v>
                </c:pt>
                <c:pt idx="1">
                  <c:v>6.9891283424862101</c:v>
                </c:pt>
                <c:pt idx="2">
                  <c:v>6.9829396666865815</c:v>
                </c:pt>
                <c:pt idx="3">
                  <c:v>6.9763532603738101</c:v>
                </c:pt>
                <c:pt idx="4">
                  <c:v>6.9706475430544259</c:v>
                </c:pt>
                <c:pt idx="5">
                  <c:v>6.9640327274192879</c:v>
                </c:pt>
                <c:pt idx="6">
                  <c:v>6.9584122380670053</c:v>
                </c:pt>
                <c:pt idx="7">
                  <c:v>6.9535588004186399</c:v>
                </c:pt>
                <c:pt idx="8">
                  <c:v>6.9479951297110922</c:v>
                </c:pt>
                <c:pt idx="9">
                  <c:v>6.9409257649180773</c:v>
                </c:pt>
                <c:pt idx="10">
                  <c:v>6.9340552653816339</c:v>
                </c:pt>
                <c:pt idx="11">
                  <c:v>6.9285484133188202</c:v>
                </c:pt>
                <c:pt idx="12">
                  <c:v>6.9222461002297226</c:v>
                </c:pt>
                <c:pt idx="13">
                  <c:v>6.9144949116998928</c:v>
                </c:pt>
                <c:pt idx="14">
                  <c:v>6.9051812104398618</c:v>
                </c:pt>
                <c:pt idx="15">
                  <c:v>6.897373203265297</c:v>
                </c:pt>
                <c:pt idx="16">
                  <c:v>6.890758387630159</c:v>
                </c:pt>
                <c:pt idx="17">
                  <c:v>6.8846833491199995</c:v>
                </c:pt>
                <c:pt idx="18">
                  <c:v>6.8781821707743314</c:v>
                </c:pt>
                <c:pt idx="19">
                  <c:v>6.8722207695536408</c:v>
                </c:pt>
                <c:pt idx="20">
                  <c:v>6.8653218606948299</c:v>
                </c:pt>
                <c:pt idx="21">
                  <c:v>6.8560649780795337</c:v>
                </c:pt>
                <c:pt idx="22">
                  <c:v>6.6832069160048171</c:v>
                </c:pt>
                <c:pt idx="23">
                  <c:v>6.6759102766328642</c:v>
                </c:pt>
                <c:pt idx="24">
                  <c:v>6.6708011550831925</c:v>
                </c:pt>
                <c:pt idx="25">
                  <c:v>6.6647829352177679</c:v>
                </c:pt>
                <c:pt idx="26">
                  <c:v>6.4938851163863953</c:v>
                </c:pt>
                <c:pt idx="27">
                  <c:v>6.4874691660078287</c:v>
                </c:pt>
                <c:pt idx="28">
                  <c:v>6.4816782207213421</c:v>
                </c:pt>
                <c:pt idx="29">
                  <c:v>6.4767111457835069</c:v>
                </c:pt>
                <c:pt idx="30">
                  <c:v>6.4709770191417553</c:v>
                </c:pt>
                <c:pt idx="31">
                  <c:v>6.8292976870770161</c:v>
                </c:pt>
                <c:pt idx="32">
                  <c:v>7.1759509824277377</c:v>
                </c:pt>
                <c:pt idx="33">
                  <c:v>7.5047418045336318</c:v>
                </c:pt>
                <c:pt idx="34">
                  <c:v>7.8272531444456011</c:v>
                </c:pt>
                <c:pt idx="35">
                  <c:v>8.1318326749397976</c:v>
                </c:pt>
                <c:pt idx="36">
                  <c:v>8.4320079469162525</c:v>
                </c:pt>
                <c:pt idx="37">
                  <c:v>8.7402625648678569</c:v>
                </c:pt>
                <c:pt idx="38">
                  <c:v>9.0508261241366679</c:v>
                </c:pt>
                <c:pt idx="39">
                  <c:v>9.3428443970910706</c:v>
                </c:pt>
                <c:pt idx="40">
                  <c:v>9.6282552978390115</c:v>
                </c:pt>
                <c:pt idx="41">
                  <c:v>9.9289594350036126</c:v>
                </c:pt>
                <c:pt idx="42">
                  <c:v>10.24356422231673</c:v>
                </c:pt>
                <c:pt idx="43">
                  <c:v>10.393545558740655</c:v>
                </c:pt>
                <c:pt idx="44">
                  <c:v>10.700669803912055</c:v>
                </c:pt>
                <c:pt idx="45">
                  <c:v>10.836904110215245</c:v>
                </c:pt>
                <c:pt idx="46">
                  <c:v>11.113904097879328</c:v>
                </c:pt>
                <c:pt idx="47">
                  <c:v>11.362720710855548</c:v>
                </c:pt>
                <c:pt idx="48">
                  <c:v>11.612459189095571</c:v>
                </c:pt>
                <c:pt idx="49">
                  <c:v>11.884535207132643</c:v>
                </c:pt>
                <c:pt idx="50">
                  <c:v>12.16537035777402</c:v>
                </c:pt>
                <c:pt idx="51">
                  <c:v>12.423072308222729</c:v>
                </c:pt>
                <c:pt idx="52">
                  <c:v>12.678194645737541</c:v>
                </c:pt>
                <c:pt idx="53">
                  <c:v>12.91302846130691</c:v>
                </c:pt>
                <c:pt idx="54">
                  <c:v>13.136250200180106</c:v>
                </c:pt>
                <c:pt idx="55">
                  <c:v>13.361561376024266</c:v>
                </c:pt>
                <c:pt idx="56">
                  <c:v>13.582489710155439</c:v>
                </c:pt>
                <c:pt idx="57">
                  <c:v>13.801005000883293</c:v>
                </c:pt>
                <c:pt idx="58">
                  <c:v>14.020945267730308</c:v>
                </c:pt>
                <c:pt idx="59">
                  <c:v>14.249029338790542</c:v>
                </c:pt>
                <c:pt idx="60">
                  <c:v>14.466605572007794</c:v>
                </c:pt>
                <c:pt idx="61">
                  <c:v>14.671647053815484</c:v>
                </c:pt>
                <c:pt idx="62">
                  <c:v>14.878847761132016</c:v>
                </c:pt>
                <c:pt idx="63">
                  <c:v>15.084733017020623</c:v>
                </c:pt>
                <c:pt idx="64">
                  <c:v>15.287736380574616</c:v>
                </c:pt>
                <c:pt idx="65">
                  <c:v>15.489924713298052</c:v>
                </c:pt>
                <c:pt idx="66">
                  <c:v>15.686797844019829</c:v>
                </c:pt>
                <c:pt idx="67">
                  <c:v>15.695098369830292</c:v>
                </c:pt>
                <c:pt idx="68">
                  <c:v>15.854394445677574</c:v>
                </c:pt>
                <c:pt idx="69">
                  <c:v>15.854892914035611</c:v>
                </c:pt>
                <c:pt idx="70">
                  <c:v>16.009226505896216</c:v>
                </c:pt>
                <c:pt idx="71">
                  <c:v>15.99477489325483</c:v>
                </c:pt>
                <c:pt idx="72">
                  <c:v>16.155114285049176</c:v>
                </c:pt>
                <c:pt idx="73">
                  <c:v>19.770153614237969</c:v>
                </c:pt>
                <c:pt idx="74">
                  <c:v>21.844918812953726</c:v>
                </c:pt>
                <c:pt idx="75">
                  <c:v>23.313383626373859</c:v>
                </c:pt>
                <c:pt idx="76">
                  <c:v>24.343097248430727</c:v>
                </c:pt>
                <c:pt idx="77">
                  <c:v>25.40853805598092</c:v>
                </c:pt>
                <c:pt idx="78">
                  <c:v>26.384760445485384</c:v>
                </c:pt>
                <c:pt idx="79">
                  <c:v>27.063936307092138</c:v>
                </c:pt>
                <c:pt idx="80">
                  <c:v>27.932790868505499</c:v>
                </c:pt>
                <c:pt idx="81">
                  <c:v>28.594824483092037</c:v>
                </c:pt>
                <c:pt idx="82">
                  <c:v>29.391433299162749</c:v>
                </c:pt>
                <c:pt idx="83">
                  <c:v>30.1466073418771</c:v>
                </c:pt>
                <c:pt idx="84">
                  <c:v>30.617164250844038</c:v>
                </c:pt>
                <c:pt idx="85">
                  <c:v>31.299341092082518</c:v>
                </c:pt>
                <c:pt idx="86">
                  <c:v>31.408512143339852</c:v>
                </c:pt>
                <c:pt idx="87">
                  <c:v>32.016334266840843</c:v>
                </c:pt>
                <c:pt idx="88">
                  <c:v>32.423533483787601</c:v>
                </c:pt>
                <c:pt idx="89">
                  <c:v>32.957445182759898</c:v>
                </c:pt>
                <c:pt idx="90">
                  <c:v>33.459207778404533</c:v>
                </c:pt>
                <c:pt idx="91">
                  <c:v>33.932767231743107</c:v>
                </c:pt>
                <c:pt idx="92">
                  <c:v>34.384855367730509</c:v>
                </c:pt>
                <c:pt idx="93">
                  <c:v>34.640094272931435</c:v>
                </c:pt>
                <c:pt idx="94">
                  <c:v>35.028663071860933</c:v>
                </c:pt>
                <c:pt idx="95">
                  <c:v>35.402898434911059</c:v>
                </c:pt>
                <c:pt idx="96">
                  <c:v>35.58064505317175</c:v>
                </c:pt>
                <c:pt idx="97">
                  <c:v>35.894669926280372</c:v>
                </c:pt>
                <c:pt idx="98">
                  <c:v>36.194403896191893</c:v>
                </c:pt>
                <c:pt idx="99">
                  <c:v>36.469031394913586</c:v>
                </c:pt>
                <c:pt idx="100">
                  <c:v>36.720198160938764</c:v>
                </c:pt>
                <c:pt idx="101">
                  <c:v>36.946973235816898</c:v>
                </c:pt>
                <c:pt idx="102">
                  <c:v>37.159938620369459</c:v>
                </c:pt>
                <c:pt idx="103">
                  <c:v>37.170928798893783</c:v>
                </c:pt>
                <c:pt idx="104">
                  <c:v>37.206975366699254</c:v>
                </c:pt>
                <c:pt idx="105">
                  <c:v>37.380656808259147</c:v>
                </c:pt>
                <c:pt idx="106">
                  <c:v>37.025173547854209</c:v>
                </c:pt>
                <c:pt idx="107">
                  <c:v>37.185515592425304</c:v>
                </c:pt>
                <c:pt idx="108">
                  <c:v>37.038071441438312</c:v>
                </c:pt>
                <c:pt idx="109">
                  <c:v>37.126486961040783</c:v>
                </c:pt>
                <c:pt idx="110">
                  <c:v>37.023758719875055</c:v>
                </c:pt>
                <c:pt idx="111">
                  <c:v>37.085796108040917</c:v>
                </c:pt>
                <c:pt idx="112">
                  <c:v>37.147680622545806</c:v>
                </c:pt>
                <c:pt idx="113">
                  <c:v>37.211256630884648</c:v>
                </c:pt>
                <c:pt idx="114">
                  <c:v>37.25358877404642</c:v>
                </c:pt>
                <c:pt idx="115">
                  <c:v>37.093431136039086</c:v>
                </c:pt>
                <c:pt idx="116">
                  <c:v>37.081244859443018</c:v>
                </c:pt>
                <c:pt idx="117">
                  <c:v>37.067346235421923</c:v>
                </c:pt>
                <c:pt idx="118">
                  <c:v>36.791160853424714</c:v>
                </c:pt>
                <c:pt idx="119">
                  <c:v>36.752007607260396</c:v>
                </c:pt>
                <c:pt idx="120">
                  <c:v>36.543615779032635</c:v>
                </c:pt>
                <c:pt idx="121">
                  <c:v>36.507416894478681</c:v>
                </c:pt>
                <c:pt idx="122">
                  <c:v>36.470315995978197</c:v>
                </c:pt>
                <c:pt idx="123">
                  <c:v>36.402548546869617</c:v>
                </c:pt>
                <c:pt idx="124">
                  <c:v>36.292462255655806</c:v>
                </c:pt>
                <c:pt idx="125">
                  <c:v>36.167912265018337</c:v>
                </c:pt>
                <c:pt idx="126">
                  <c:v>35.797451428103756</c:v>
                </c:pt>
                <c:pt idx="127">
                  <c:v>35.680374808393978</c:v>
                </c:pt>
                <c:pt idx="128">
                  <c:v>35.57128294735783</c:v>
                </c:pt>
                <c:pt idx="129">
                  <c:v>35.46536769079664</c:v>
                </c:pt>
                <c:pt idx="130">
                  <c:v>35.324100441712055</c:v>
                </c:pt>
                <c:pt idx="131">
                  <c:v>35.1858475219436</c:v>
                </c:pt>
                <c:pt idx="132">
                  <c:v>34.504104855868995</c:v>
                </c:pt>
                <c:pt idx="133">
                  <c:v>33.809925526049604</c:v>
                </c:pt>
                <c:pt idx="134">
                  <c:v>33.650955090913214</c:v>
                </c:pt>
                <c:pt idx="135">
                  <c:v>33.507280070653124</c:v>
                </c:pt>
                <c:pt idx="136">
                  <c:v>33.149819557222258</c:v>
                </c:pt>
                <c:pt idx="137">
                  <c:v>32.930238280431041</c:v>
                </c:pt>
                <c:pt idx="138">
                  <c:v>32.474074034014563</c:v>
                </c:pt>
                <c:pt idx="139">
                  <c:v>33.128288497431214</c:v>
                </c:pt>
                <c:pt idx="140">
                  <c:v>33.707352328719338</c:v>
                </c:pt>
                <c:pt idx="141">
                  <c:v>34.398533532849868</c:v>
                </c:pt>
                <c:pt idx="142">
                  <c:v>35.024530164188711</c:v>
                </c:pt>
                <c:pt idx="143">
                  <c:v>35.597508686556019</c:v>
                </c:pt>
                <c:pt idx="144">
                  <c:v>36.119864468669022</c:v>
                </c:pt>
                <c:pt idx="145">
                  <c:v>36.590399945179342</c:v>
                </c:pt>
                <c:pt idx="146">
                  <c:v>36.761769029041673</c:v>
                </c:pt>
                <c:pt idx="147">
                  <c:v>37.13759287947186</c:v>
                </c:pt>
                <c:pt idx="148">
                  <c:v>37.464961608968899</c:v>
                </c:pt>
                <c:pt idx="149">
                  <c:v>37.750713955276524</c:v>
                </c:pt>
                <c:pt idx="150">
                  <c:v>38.009032653216408</c:v>
                </c:pt>
                <c:pt idx="151">
                  <c:v>38.232927458243651</c:v>
                </c:pt>
                <c:pt idx="152">
                  <c:v>38.409747770774715</c:v>
                </c:pt>
                <c:pt idx="153">
                  <c:v>38.557285920735865</c:v>
                </c:pt>
                <c:pt idx="154">
                  <c:v>38.511968353643354</c:v>
                </c:pt>
                <c:pt idx="155">
                  <c:v>38.598544372734793</c:v>
                </c:pt>
                <c:pt idx="156">
                  <c:v>38.515553306838413</c:v>
                </c:pt>
                <c:pt idx="157">
                  <c:v>38.550927240247617</c:v>
                </c:pt>
                <c:pt idx="158">
                  <c:v>38.552613437512207</c:v>
                </c:pt>
                <c:pt idx="159">
                  <c:v>38.367087235320419</c:v>
                </c:pt>
                <c:pt idx="160">
                  <c:v>38.330731381914447</c:v>
                </c:pt>
                <c:pt idx="161">
                  <c:v>38.025813504063102</c:v>
                </c:pt>
                <c:pt idx="162">
                  <c:v>37.687819808364154</c:v>
                </c:pt>
                <c:pt idx="163">
                  <c:v>37.572393046868527</c:v>
                </c:pt>
                <c:pt idx="164">
                  <c:v>37.29897964392157</c:v>
                </c:pt>
                <c:pt idx="165">
                  <c:v>37.153694047265489</c:v>
                </c:pt>
                <c:pt idx="166">
                  <c:v>36.999389226800758</c:v>
                </c:pt>
                <c:pt idx="167">
                  <c:v>36.82716193328659</c:v>
                </c:pt>
                <c:pt idx="168">
                  <c:v>36.660881009741473</c:v>
                </c:pt>
                <c:pt idx="169">
                  <c:v>36.349764158976399</c:v>
                </c:pt>
                <c:pt idx="170">
                  <c:v>35.982402179910061</c:v>
                </c:pt>
                <c:pt idx="171">
                  <c:v>35.609238815334351</c:v>
                </c:pt>
                <c:pt idx="172">
                  <c:v>35.422550513610688</c:v>
                </c:pt>
                <c:pt idx="173">
                  <c:v>35.181840219053569</c:v>
                </c:pt>
                <c:pt idx="174">
                  <c:v>34.919936818645176</c:v>
                </c:pt>
                <c:pt idx="175">
                  <c:v>34.629221770139132</c:v>
                </c:pt>
                <c:pt idx="176">
                  <c:v>34.32038732988552</c:v>
                </c:pt>
                <c:pt idx="177">
                  <c:v>33.985774023168929</c:v>
                </c:pt>
                <c:pt idx="178">
                  <c:v>33.664469833154158</c:v>
                </c:pt>
                <c:pt idx="179">
                  <c:v>33.083602445115524</c:v>
                </c:pt>
                <c:pt idx="180">
                  <c:v>32.752230318397501</c:v>
                </c:pt>
                <c:pt idx="181">
                  <c:v>31.573576395282714</c:v>
                </c:pt>
                <c:pt idx="182">
                  <c:v>29.512164397328814</c:v>
                </c:pt>
                <c:pt idx="183">
                  <c:v>28.990341337040181</c:v>
                </c:pt>
                <c:pt idx="184">
                  <c:v>28.471539351151911</c:v>
                </c:pt>
                <c:pt idx="185">
                  <c:v>27.557669317681381</c:v>
                </c:pt>
                <c:pt idx="186">
                  <c:v>26.990090910340541</c:v>
                </c:pt>
                <c:pt idx="187">
                  <c:v>26.40981398413377</c:v>
                </c:pt>
                <c:pt idx="188">
                  <c:v>26.010659585562774</c:v>
                </c:pt>
                <c:pt idx="189">
                  <c:v>24.748361830584113</c:v>
                </c:pt>
                <c:pt idx="190">
                  <c:v>25.8128517597521</c:v>
                </c:pt>
                <c:pt idx="191">
                  <c:v>26.777358475160792</c:v>
                </c:pt>
                <c:pt idx="192">
                  <c:v>27.613821570476635</c:v>
                </c:pt>
                <c:pt idx="193">
                  <c:v>28.332736288985132</c:v>
                </c:pt>
                <c:pt idx="194">
                  <c:v>28.984277303650462</c:v>
                </c:pt>
                <c:pt idx="195">
                  <c:v>29.314341555977016</c:v>
                </c:pt>
                <c:pt idx="196">
                  <c:v>29.669491195018278</c:v>
                </c:pt>
                <c:pt idx="197">
                  <c:v>30.119569611014406</c:v>
                </c:pt>
                <c:pt idx="198">
                  <c:v>30.350299126175322</c:v>
                </c:pt>
                <c:pt idx="199">
                  <c:v>30.43187152970858</c:v>
                </c:pt>
                <c:pt idx="200">
                  <c:v>30.70600920970189</c:v>
                </c:pt>
                <c:pt idx="201">
                  <c:v>30.924181329096552</c:v>
                </c:pt>
                <c:pt idx="202">
                  <c:v>31.089856689620159</c:v>
                </c:pt>
                <c:pt idx="203">
                  <c:v>31.205597655481803</c:v>
                </c:pt>
                <c:pt idx="204">
                  <c:v>31.278338663322334</c:v>
                </c:pt>
                <c:pt idx="205">
                  <c:v>31.304946309120105</c:v>
                </c:pt>
                <c:pt idx="206">
                  <c:v>31.133636754291452</c:v>
                </c:pt>
                <c:pt idx="207">
                  <c:v>30.924685228642957</c:v>
                </c:pt>
                <c:pt idx="208">
                  <c:v>29.984303196777979</c:v>
                </c:pt>
                <c:pt idx="209">
                  <c:v>29.338442679377511</c:v>
                </c:pt>
                <c:pt idx="210">
                  <c:v>29.198824031261385</c:v>
                </c:pt>
                <c:pt idx="211">
                  <c:v>29.024623558616582</c:v>
                </c:pt>
                <c:pt idx="212">
                  <c:v>28.820146129037937</c:v>
                </c:pt>
                <c:pt idx="213">
                  <c:v>28.597583634352301</c:v>
                </c:pt>
                <c:pt idx="214">
                  <c:v>28.348071393649768</c:v>
                </c:pt>
                <c:pt idx="215">
                  <c:v>28.08108955017001</c:v>
                </c:pt>
                <c:pt idx="216">
                  <c:v>27.799703769187143</c:v>
                </c:pt>
                <c:pt idx="217">
                  <c:v>27.34802087820055</c:v>
                </c:pt>
                <c:pt idx="218">
                  <c:v>27.04118615973427</c:v>
                </c:pt>
                <c:pt idx="219">
                  <c:v>26.705750233068439</c:v>
                </c:pt>
                <c:pt idx="220">
                  <c:v>26.111781787457794</c:v>
                </c:pt>
                <c:pt idx="221">
                  <c:v>25.744716246623703</c:v>
                </c:pt>
                <c:pt idx="222">
                  <c:v>25.369691820418424</c:v>
                </c:pt>
                <c:pt idx="223">
                  <c:v>24.458607831642727</c:v>
                </c:pt>
                <c:pt idx="224">
                  <c:v>23.536635778655523</c:v>
                </c:pt>
                <c:pt idx="225">
                  <c:v>22.972178131706364</c:v>
                </c:pt>
                <c:pt idx="226">
                  <c:v>22.555561671966252</c:v>
                </c:pt>
                <c:pt idx="227">
                  <c:v>22.144647162381823</c:v>
                </c:pt>
                <c:pt idx="228">
                  <c:v>21.721988566107598</c:v>
                </c:pt>
                <c:pt idx="229">
                  <c:v>21.284954023484712</c:v>
                </c:pt>
                <c:pt idx="230">
                  <c:v>20.695570431813064</c:v>
                </c:pt>
                <c:pt idx="231">
                  <c:v>21.910895701562069</c:v>
                </c:pt>
                <c:pt idx="232">
                  <c:v>23.124839766023424</c:v>
                </c:pt>
                <c:pt idx="233">
                  <c:v>24.214172878660129</c:v>
                </c:pt>
                <c:pt idx="234">
                  <c:v>24.978058973318856</c:v>
                </c:pt>
                <c:pt idx="235">
                  <c:v>25.652784732488005</c:v>
                </c:pt>
                <c:pt idx="236">
                  <c:v>26.396416178496384</c:v>
                </c:pt>
                <c:pt idx="237">
                  <c:v>27.055777147319294</c:v>
                </c:pt>
                <c:pt idx="238">
                  <c:v>27.628267404675945</c:v>
                </c:pt>
                <c:pt idx="239">
                  <c:v>28.107516770461356</c:v>
                </c:pt>
                <c:pt idx="240">
                  <c:v>28.515753057359273</c:v>
                </c:pt>
                <c:pt idx="241">
                  <c:v>28.864567163792437</c:v>
                </c:pt>
                <c:pt idx="242">
                  <c:v>29.152853023730664</c:v>
                </c:pt>
                <c:pt idx="243">
                  <c:v>29.218465618934903</c:v>
                </c:pt>
                <c:pt idx="244">
                  <c:v>29.397894415784151</c:v>
                </c:pt>
                <c:pt idx="245">
                  <c:v>29.367498593223303</c:v>
                </c:pt>
                <c:pt idx="246">
                  <c:v>29.210017086937931</c:v>
                </c:pt>
                <c:pt idx="247">
                  <c:v>29.262598286971706</c:v>
                </c:pt>
                <c:pt idx="248">
                  <c:v>29.287649201188465</c:v>
                </c:pt>
                <c:pt idx="249">
                  <c:v>29.117615291480753</c:v>
                </c:pt>
                <c:pt idx="250">
                  <c:v>28.833075902637091</c:v>
                </c:pt>
                <c:pt idx="251">
                  <c:v>28.600817291968195</c:v>
                </c:pt>
                <c:pt idx="252">
                  <c:v>28.502483304266867</c:v>
                </c:pt>
                <c:pt idx="253">
                  <c:v>28.374751092016126</c:v>
                </c:pt>
                <c:pt idx="254">
                  <c:v>28.227551893697566</c:v>
                </c:pt>
                <c:pt idx="255">
                  <c:v>28.051812547185094</c:v>
                </c:pt>
                <c:pt idx="256">
                  <c:v>27.864723407124671</c:v>
                </c:pt>
                <c:pt idx="257">
                  <c:v>27.669346884201591</c:v>
                </c:pt>
                <c:pt idx="258">
                  <c:v>27.450517356028598</c:v>
                </c:pt>
                <c:pt idx="259">
                  <c:v>27.214988601565697</c:v>
                </c:pt>
                <c:pt idx="260">
                  <c:v>26.694978805511827</c:v>
                </c:pt>
                <c:pt idx="261">
                  <c:v>26.413044073412781</c:v>
                </c:pt>
                <c:pt idx="262">
                  <c:v>26.145335961489227</c:v>
                </c:pt>
                <c:pt idx="263">
                  <c:v>25.881511258113086</c:v>
                </c:pt>
                <c:pt idx="264">
                  <c:v>25.612958832609731</c:v>
                </c:pt>
                <c:pt idx="265">
                  <c:v>25.332878481967889</c:v>
                </c:pt>
                <c:pt idx="266">
                  <c:v>24.879322731316169</c:v>
                </c:pt>
                <c:pt idx="267">
                  <c:v>24.599739076300246</c:v>
                </c:pt>
                <c:pt idx="268">
                  <c:v>24.344440605740218</c:v>
                </c:pt>
                <c:pt idx="269">
                  <c:v>24.054279065461227</c:v>
                </c:pt>
                <c:pt idx="270">
                  <c:v>23.754941263291201</c:v>
                </c:pt>
                <c:pt idx="271">
                  <c:v>23.469399478317694</c:v>
                </c:pt>
                <c:pt idx="272">
                  <c:v>23.175705319084223</c:v>
                </c:pt>
                <c:pt idx="273">
                  <c:v>22.878608364291338</c:v>
                </c:pt>
                <c:pt idx="274">
                  <c:v>22.568316520225004</c:v>
                </c:pt>
                <c:pt idx="275">
                  <c:v>22.258685051800136</c:v>
                </c:pt>
                <c:pt idx="276">
                  <c:v>21.791982217428441</c:v>
                </c:pt>
                <c:pt idx="277">
                  <c:v>21.492592172884272</c:v>
                </c:pt>
                <c:pt idx="278">
                  <c:v>21.23976225323311</c:v>
                </c:pt>
                <c:pt idx="279">
                  <c:v>20.998410418308737</c:v>
                </c:pt>
                <c:pt idx="280">
                  <c:v>20.75732144493265</c:v>
                </c:pt>
                <c:pt idx="281">
                  <c:v>20.346032474699228</c:v>
                </c:pt>
                <c:pt idx="282">
                  <c:v>19.925708876733491</c:v>
                </c:pt>
                <c:pt idx="283">
                  <c:v>19.393961132697122</c:v>
                </c:pt>
                <c:pt idx="284">
                  <c:v>19.111851062673814</c:v>
                </c:pt>
                <c:pt idx="285">
                  <c:v>18.853462903254787</c:v>
                </c:pt>
                <c:pt idx="286">
                  <c:v>18.581489770234242</c:v>
                </c:pt>
                <c:pt idx="287">
                  <c:v>18.305629654969749</c:v>
                </c:pt>
                <c:pt idx="288">
                  <c:v>18.037330260271958</c:v>
                </c:pt>
                <c:pt idx="289">
                  <c:v>17.7995674053304</c:v>
                </c:pt>
                <c:pt idx="290">
                  <c:v>17.576330893761806</c:v>
                </c:pt>
                <c:pt idx="291">
                  <c:v>17.374885664524278</c:v>
                </c:pt>
                <c:pt idx="292">
                  <c:v>17.154969359934359</c:v>
                </c:pt>
                <c:pt idx="293">
                  <c:v>16.984457185191083</c:v>
                </c:pt>
                <c:pt idx="294">
                  <c:v>16.805495371287272</c:v>
                </c:pt>
                <c:pt idx="295">
                  <c:v>16.597180694676993</c:v>
                </c:pt>
                <c:pt idx="296">
                  <c:v>16.400156644292352</c:v>
                </c:pt>
                <c:pt idx="297">
                  <c:v>16.229412713629529</c:v>
                </c:pt>
                <c:pt idx="298">
                  <c:v>16.032620308079572</c:v>
                </c:pt>
                <c:pt idx="299">
                  <c:v>15.831273005547892</c:v>
                </c:pt>
                <c:pt idx="300">
                  <c:v>15.633141223726618</c:v>
                </c:pt>
                <c:pt idx="301">
                  <c:v>15.436050999741751</c:v>
                </c:pt>
                <c:pt idx="302">
                  <c:v>15.257252640574208</c:v>
                </c:pt>
                <c:pt idx="303">
                  <c:v>15.076821091472189</c:v>
                </c:pt>
                <c:pt idx="304">
                  <c:v>14.883086727644042</c:v>
                </c:pt>
                <c:pt idx="305">
                  <c:v>14.660987552090443</c:v>
                </c:pt>
                <c:pt idx="306">
                  <c:v>14.438906911041936</c:v>
                </c:pt>
                <c:pt idx="307">
                  <c:v>14.252601892846787</c:v>
                </c:pt>
                <c:pt idx="308">
                  <c:v>14.072020038753461</c:v>
                </c:pt>
                <c:pt idx="309">
                  <c:v>13.888247866693689</c:v>
                </c:pt>
                <c:pt idx="310">
                  <c:v>13.695139909262135</c:v>
                </c:pt>
                <c:pt idx="311">
                  <c:v>13.510054602787266</c:v>
                </c:pt>
                <c:pt idx="312">
                  <c:v>13.194523778702566</c:v>
                </c:pt>
                <c:pt idx="313">
                  <c:v>13.076072501741379</c:v>
                </c:pt>
                <c:pt idx="314">
                  <c:v>12.946721949443583</c:v>
                </c:pt>
                <c:pt idx="315">
                  <c:v>12.808146986001795</c:v>
                </c:pt>
                <c:pt idx="316">
                  <c:v>12.673823347074125</c:v>
                </c:pt>
                <c:pt idx="317">
                  <c:v>12.550511413463724</c:v>
                </c:pt>
                <c:pt idx="318">
                  <c:v>12.428115412084715</c:v>
                </c:pt>
                <c:pt idx="319">
                  <c:v>12.282455744287779</c:v>
                </c:pt>
                <c:pt idx="320">
                  <c:v>11.978490833307514</c:v>
                </c:pt>
                <c:pt idx="321">
                  <c:v>11.851559641097147</c:v>
                </c:pt>
                <c:pt idx="322">
                  <c:v>11.71261948256976</c:v>
                </c:pt>
                <c:pt idx="323">
                  <c:v>11.583639133827777</c:v>
                </c:pt>
                <c:pt idx="324">
                  <c:v>11.463509732289012</c:v>
                </c:pt>
                <c:pt idx="325">
                  <c:v>11.313903367041942</c:v>
                </c:pt>
                <c:pt idx="326">
                  <c:v>11.211510088546824</c:v>
                </c:pt>
                <c:pt idx="327">
                  <c:v>11.137760948000587</c:v>
                </c:pt>
                <c:pt idx="328">
                  <c:v>11.075753354626226</c:v>
                </c:pt>
                <c:pt idx="329">
                  <c:v>11.000660701290009</c:v>
                </c:pt>
                <c:pt idx="330">
                  <c:v>10.922640379809373</c:v>
                </c:pt>
                <c:pt idx="331">
                  <c:v>10.843953027420296</c:v>
                </c:pt>
                <c:pt idx="332">
                  <c:v>10.629131592417542</c:v>
                </c:pt>
                <c:pt idx="333">
                  <c:v>10.595462507500216</c:v>
                </c:pt>
                <c:pt idx="334">
                  <c:v>10.586347531572724</c:v>
                </c:pt>
                <c:pt idx="335">
                  <c:v>10.577966130498988</c:v>
                </c:pt>
                <c:pt idx="336">
                  <c:v>10.568843613492175</c:v>
                </c:pt>
                <c:pt idx="337">
                  <c:v>10.560929515812074</c:v>
                </c:pt>
                <c:pt idx="338">
                  <c:v>10.543908878736554</c:v>
                </c:pt>
                <c:pt idx="339">
                  <c:v>10.517778646458808</c:v>
                </c:pt>
                <c:pt idx="340">
                  <c:v>10.501206318273406</c:v>
                </c:pt>
                <c:pt idx="341">
                  <c:v>10.498159024738458</c:v>
                </c:pt>
                <c:pt idx="342">
                  <c:v>10.499023362748369</c:v>
                </c:pt>
                <c:pt idx="343">
                  <c:v>10.480595787524077</c:v>
                </c:pt>
                <c:pt idx="344">
                  <c:v>10.446832155176134</c:v>
                </c:pt>
                <c:pt idx="345">
                  <c:v>10.408484932062889</c:v>
                </c:pt>
                <c:pt idx="346">
                  <c:v>10.399221456841216</c:v>
                </c:pt>
                <c:pt idx="347">
                  <c:v>10.39090016031466</c:v>
                </c:pt>
                <c:pt idx="348">
                  <c:v>10.383688343986643</c:v>
                </c:pt>
                <c:pt idx="349">
                  <c:v>10.376128745916809</c:v>
                </c:pt>
                <c:pt idx="350">
                  <c:v>10.371156427255755</c:v>
                </c:pt>
                <c:pt idx="351">
                  <c:v>10.368144304905453</c:v>
                </c:pt>
                <c:pt idx="352">
                  <c:v>10.364879476550229</c:v>
                </c:pt>
                <c:pt idx="353">
                  <c:v>10.360341556801391</c:v>
                </c:pt>
                <c:pt idx="354">
                  <c:v>10.355061750049749</c:v>
                </c:pt>
                <c:pt idx="355">
                  <c:v>10.349709416884673</c:v>
                </c:pt>
                <c:pt idx="356">
                  <c:v>10.34590160414125</c:v>
                </c:pt>
                <c:pt idx="357">
                  <c:v>10.341540233861682</c:v>
                </c:pt>
                <c:pt idx="358">
                  <c:v>10.335622976761176</c:v>
                </c:pt>
                <c:pt idx="359">
                  <c:v>10.331878751111596</c:v>
                </c:pt>
                <c:pt idx="360">
                  <c:v>10.326305411441982</c:v>
                </c:pt>
                <c:pt idx="361">
                  <c:v>10.319655562789919</c:v>
                </c:pt>
                <c:pt idx="362">
                  <c:v>10.312550248823459</c:v>
                </c:pt>
                <c:pt idx="363">
                  <c:v>10.30610413676462</c:v>
                </c:pt>
                <c:pt idx="364">
                  <c:v>10.301846558130638</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valAx>
        <c:axId val="3"/>
        <c:scaling>
          <c:orientation val="minMax"/>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valAx>
      <c:valAx>
        <c:axId val="2"/>
        <c:scaling>
          <c:orientation val="minMax"/>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窒素肥効発現量総量（kgN/10a）</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0"/>
              <c:y val="3.800478303156267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4"/>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hart9.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horzOverflow="overflow" wrap="square" anchor="t" anchorCtr="1"/>
          <a:lstStyle/>
          <a:p>
            <a:pPr algn="ctr" rtl="0">
              <a:defRPr kumimoji="0" lang="ja-JP" altLang="en-US" sz="1440" b="0" i="0" u="none" strike="noStrike" kern="1200" spc="0" baseline="0">
                <a:solidFill>
                  <a:schemeClr val="tx1"/>
                </a:solidFill>
                <a:latin typeface="ＭＳ ゴシック"/>
                <a:ea typeface="ＭＳ ゴシック"/>
                <a:cs typeface="+mn-cs"/>
              </a:defRPr>
            </a:pPr>
            <a:r>
              <a:rPr kumimoji="0" lang="ja-JP" altLang="en-US" sz="1440" b="0" i="0" u="none" strike="noStrike" kern="1200" spc="0" baseline="0">
                <a:solidFill>
                  <a:schemeClr val="tx1"/>
                </a:solidFill>
                <a:latin typeface="ＭＳ ゴシック"/>
                <a:ea typeface="ＭＳ ゴシック"/>
                <a:cs typeface="+mn-cs"/>
              </a:rPr>
              <a:t>土壌中窒素含有量と茶樹の窒素吸収の年間変動(推定)</a:t>
            </a:r>
            <a:endParaRPr kumimoji="0" lang="ja-JP" altLang="en-US" sz="1440" b="0" i="0" u="none" strike="noStrike" kern="1200" spc="0" baseline="0">
              <a:solidFill>
                <a:schemeClr val="tx1"/>
              </a:solidFill>
              <a:latin typeface="ＭＳ ゴシック"/>
              <a:ea typeface="ＭＳ ゴシック"/>
              <a:cs typeface="+mn-cs"/>
            </a:endParaRPr>
          </a:p>
        </c:rich>
      </c:tx>
      <c:layout>
        <c:manualLayout>
          <c:xMode val="edge"/>
          <c:yMode val="edge"/>
          <c:x val="0.10918774042133622"/>
          <c:y val="0.91004041161521476"/>
        </c:manualLayout>
      </c:layout>
      <c:overlay val="0"/>
      <c:spPr>
        <a:noFill/>
        <a:ln>
          <a:noFill/>
        </a:ln>
        <a:effectLst/>
      </c:spPr>
    </c:title>
    <c:autoTitleDeleted val="0"/>
    <c:plotArea>
      <c:layout>
        <c:manualLayout>
          <c:layoutTarget val="inner"/>
          <c:xMode val="edge"/>
          <c:yMode val="edge"/>
          <c:x val="0.15343915343915343"/>
          <c:y val="3.4727256315182822e-002"/>
          <c:w val="0.65476190476190477"/>
          <c:h val="0.74305052146259498"/>
        </c:manualLayout>
      </c:layout>
      <c:scatterChart>
        <c:scatterStyle val="marker"/>
        <c:varyColors val="0"/>
        <c:ser>
          <c:idx val="2"/>
          <c:order val="0"/>
          <c:tx>
            <c:v>目標値(岩橋1995)</c:v>
          </c:tx>
          <c:spPr>
            <a:noFill/>
            <a:ln>
              <a:solidFill>
                <a:srgbClr val="FF0000"/>
              </a:solidFill>
              <a:prstDash val="dash"/>
            </a:ln>
            <a:effectLst/>
          </c:spPr>
          <c:marker>
            <c:symbol val="none"/>
          </c:marker>
          <c:xVal>
            <c:numRef>
              <c:f>年間!$T$4:$T$16</c:f>
              <c:numCache>
                <c:formatCode>m"月"d"日"</c:formatCode>
                <c:ptCount val="13"/>
                <c:pt idx="0">
                  <c:v>45672</c:v>
                </c:pt>
                <c:pt idx="1">
                  <c:v>45703</c:v>
                </c:pt>
                <c:pt idx="2">
                  <c:v>45731</c:v>
                </c:pt>
                <c:pt idx="3">
                  <c:v>45762</c:v>
                </c:pt>
                <c:pt idx="4">
                  <c:v>45792</c:v>
                </c:pt>
                <c:pt idx="5">
                  <c:v>45823</c:v>
                </c:pt>
                <c:pt idx="6">
                  <c:v>45853</c:v>
                </c:pt>
                <c:pt idx="7">
                  <c:v>45884</c:v>
                </c:pt>
                <c:pt idx="8">
                  <c:v>45915</c:v>
                </c:pt>
                <c:pt idx="9">
                  <c:v>45945</c:v>
                </c:pt>
                <c:pt idx="10">
                  <c:v>45976</c:v>
                </c:pt>
                <c:pt idx="11">
                  <c:v>45992</c:v>
                </c:pt>
                <c:pt idx="12">
                  <c:v>46021</c:v>
                </c:pt>
              </c:numCache>
            </c:numRef>
          </c:xVal>
          <c:yVal>
            <c:numRef>
              <c:f>年間!$U$4:$U$16</c:f>
              <c:numCache>
                <c:formatCode xml:space="preserve">0.0000_ </c:formatCode>
                <c:ptCount val="13"/>
                <c:pt idx="0">
                  <c:v>8</c:v>
                </c:pt>
                <c:pt idx="1">
                  <c:v>10</c:v>
                </c:pt>
                <c:pt idx="2">
                  <c:v>20</c:v>
                </c:pt>
                <c:pt idx="3">
                  <c:v>35</c:v>
                </c:pt>
                <c:pt idx="4">
                  <c:v>35</c:v>
                </c:pt>
                <c:pt idx="5">
                  <c:v>28</c:v>
                </c:pt>
                <c:pt idx="6">
                  <c:v>30</c:v>
                </c:pt>
                <c:pt idx="7">
                  <c:v>35</c:v>
                </c:pt>
                <c:pt idx="8">
                  <c:v>32</c:v>
                </c:pt>
                <c:pt idx="9">
                  <c:v>28</c:v>
                </c:pt>
                <c:pt idx="10">
                  <c:v>17</c:v>
                </c:pt>
                <c:pt idx="11">
                  <c:v>8.5</c:v>
                </c:pt>
                <c:pt idx="12">
                  <c:v>7</c:v>
                </c:pt>
              </c:numCache>
            </c:numRef>
          </c:yVal>
          <c:smooth val="1"/>
        </c:ser>
        <c:ser>
          <c:idx val="0"/>
          <c:order val="1"/>
          <c:tx>
            <c:v>土壌中の無機態窒素含有量（推定）</c:v>
          </c:tx>
          <c:spPr>
            <a:noFill/>
            <a:ln w="25400">
              <a:solidFill>
                <a:schemeClr val="tx1"/>
              </a:solidFill>
              <a:prstDash val="sysDot"/>
            </a:ln>
            <a:effectLst/>
          </c:spPr>
          <c:marker>
            <c:symbol val="none"/>
          </c:marker>
          <c:xVal>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xVal>
          <c:yVal>
            <c:numRef>
              <c:f>年間!$W$4:$W$370</c:f>
              <c:numCache>
                <c:formatCode>General</c:formatCode>
                <c:ptCount val="367"/>
                <c:pt idx="0">
                  <c:v>6.9951465623516347</c:v>
                </c:pt>
                <c:pt idx="1">
                  <c:v>6.9891283424862101</c:v>
                </c:pt>
                <c:pt idx="2">
                  <c:v>6.9829396666865815</c:v>
                </c:pt>
                <c:pt idx="3">
                  <c:v>6.9763532603738101</c:v>
                </c:pt>
                <c:pt idx="4">
                  <c:v>6.9706475430544259</c:v>
                </c:pt>
                <c:pt idx="5">
                  <c:v>6.9640327274192879</c:v>
                </c:pt>
                <c:pt idx="6">
                  <c:v>6.9584122380670053</c:v>
                </c:pt>
                <c:pt idx="7">
                  <c:v>6.9535588004186399</c:v>
                </c:pt>
                <c:pt idx="8">
                  <c:v>6.9479951297110922</c:v>
                </c:pt>
                <c:pt idx="9">
                  <c:v>6.9409257649180773</c:v>
                </c:pt>
                <c:pt idx="10">
                  <c:v>6.9340552653816339</c:v>
                </c:pt>
                <c:pt idx="11">
                  <c:v>6.9285484133188202</c:v>
                </c:pt>
                <c:pt idx="12">
                  <c:v>6.9222461002297226</c:v>
                </c:pt>
                <c:pt idx="13">
                  <c:v>6.9144949116998928</c:v>
                </c:pt>
                <c:pt idx="14">
                  <c:v>6.9051812104398618</c:v>
                </c:pt>
                <c:pt idx="15">
                  <c:v>6.897373203265297</c:v>
                </c:pt>
                <c:pt idx="16">
                  <c:v>6.890758387630159</c:v>
                </c:pt>
                <c:pt idx="17">
                  <c:v>6.8846833491199995</c:v>
                </c:pt>
                <c:pt idx="18">
                  <c:v>6.8781821707743314</c:v>
                </c:pt>
                <c:pt idx="19">
                  <c:v>6.8722207695536408</c:v>
                </c:pt>
                <c:pt idx="20">
                  <c:v>6.8653218606948299</c:v>
                </c:pt>
                <c:pt idx="21">
                  <c:v>6.8560649780795337</c:v>
                </c:pt>
                <c:pt idx="22">
                  <c:v>6.6832069160048171</c:v>
                </c:pt>
                <c:pt idx="23">
                  <c:v>6.6759102766328642</c:v>
                </c:pt>
                <c:pt idx="24">
                  <c:v>6.6708011550831925</c:v>
                </c:pt>
                <c:pt idx="25">
                  <c:v>6.6647829352177679</c:v>
                </c:pt>
                <c:pt idx="26">
                  <c:v>6.4938851163863953</c:v>
                </c:pt>
                <c:pt idx="27">
                  <c:v>6.4874691660078287</c:v>
                </c:pt>
                <c:pt idx="28">
                  <c:v>6.4816782207213421</c:v>
                </c:pt>
                <c:pt idx="29">
                  <c:v>6.4767111457835069</c:v>
                </c:pt>
                <c:pt idx="30">
                  <c:v>6.4709770191417553</c:v>
                </c:pt>
                <c:pt idx="31">
                  <c:v>6.8292976870770161</c:v>
                </c:pt>
                <c:pt idx="32">
                  <c:v>7.1759509824277377</c:v>
                </c:pt>
                <c:pt idx="33">
                  <c:v>7.5047418045336318</c:v>
                </c:pt>
                <c:pt idx="34">
                  <c:v>7.8272531444456011</c:v>
                </c:pt>
                <c:pt idx="35">
                  <c:v>8.1318326749397976</c:v>
                </c:pt>
                <c:pt idx="36">
                  <c:v>8.4320079469162525</c:v>
                </c:pt>
                <c:pt idx="37">
                  <c:v>8.7402625648678569</c:v>
                </c:pt>
                <c:pt idx="38">
                  <c:v>9.0508261241366679</c:v>
                </c:pt>
                <c:pt idx="39">
                  <c:v>9.3428443970910706</c:v>
                </c:pt>
                <c:pt idx="40">
                  <c:v>9.6282552978390115</c:v>
                </c:pt>
                <c:pt idx="41">
                  <c:v>9.9289594350036126</c:v>
                </c:pt>
                <c:pt idx="42">
                  <c:v>10.24356422231673</c:v>
                </c:pt>
                <c:pt idx="43">
                  <c:v>10.393545558740655</c:v>
                </c:pt>
                <c:pt idx="44">
                  <c:v>10.700669803912055</c:v>
                </c:pt>
                <c:pt idx="45">
                  <c:v>10.836904110215245</c:v>
                </c:pt>
                <c:pt idx="46">
                  <c:v>11.113904097879328</c:v>
                </c:pt>
                <c:pt idx="47">
                  <c:v>11.362720710855548</c:v>
                </c:pt>
                <c:pt idx="48">
                  <c:v>11.612459189095571</c:v>
                </c:pt>
                <c:pt idx="49">
                  <c:v>11.884535207132643</c:v>
                </c:pt>
                <c:pt idx="50">
                  <c:v>12.16537035777402</c:v>
                </c:pt>
                <c:pt idx="51">
                  <c:v>12.423072308222729</c:v>
                </c:pt>
                <c:pt idx="52">
                  <c:v>12.678194645737541</c:v>
                </c:pt>
                <c:pt idx="53">
                  <c:v>12.91302846130691</c:v>
                </c:pt>
                <c:pt idx="54">
                  <c:v>13.136250200180106</c:v>
                </c:pt>
                <c:pt idx="55">
                  <c:v>13.361561376024266</c:v>
                </c:pt>
                <c:pt idx="56">
                  <c:v>13.582489710155439</c:v>
                </c:pt>
                <c:pt idx="57">
                  <c:v>13.801005000883293</c:v>
                </c:pt>
                <c:pt idx="58">
                  <c:v>14.020945267730308</c:v>
                </c:pt>
                <c:pt idx="59">
                  <c:v>14.249029338790542</c:v>
                </c:pt>
                <c:pt idx="60">
                  <c:v>14.466605572007794</c:v>
                </c:pt>
                <c:pt idx="61">
                  <c:v>14.671647053815484</c:v>
                </c:pt>
                <c:pt idx="62">
                  <c:v>14.878847761132016</c:v>
                </c:pt>
                <c:pt idx="63">
                  <c:v>15.084733017020623</c:v>
                </c:pt>
                <c:pt idx="64">
                  <c:v>15.287736380574616</c:v>
                </c:pt>
                <c:pt idx="65">
                  <c:v>15.489924713298052</c:v>
                </c:pt>
                <c:pt idx="66">
                  <c:v>15.686797844019829</c:v>
                </c:pt>
                <c:pt idx="67">
                  <c:v>15.695098369830292</c:v>
                </c:pt>
                <c:pt idx="68">
                  <c:v>15.854394445677574</c:v>
                </c:pt>
                <c:pt idx="69">
                  <c:v>15.854892914035611</c:v>
                </c:pt>
                <c:pt idx="70">
                  <c:v>16.009226505896216</c:v>
                </c:pt>
                <c:pt idx="71">
                  <c:v>15.99477489325483</c:v>
                </c:pt>
                <c:pt idx="72">
                  <c:v>16.155114285049176</c:v>
                </c:pt>
                <c:pt idx="73">
                  <c:v>19.770153614237969</c:v>
                </c:pt>
                <c:pt idx="74">
                  <c:v>21.844918812953726</c:v>
                </c:pt>
                <c:pt idx="75">
                  <c:v>23.313383626373859</c:v>
                </c:pt>
                <c:pt idx="76">
                  <c:v>24.343097248430727</c:v>
                </c:pt>
                <c:pt idx="77">
                  <c:v>25.40853805598092</c:v>
                </c:pt>
                <c:pt idx="78">
                  <c:v>26.384760445485384</c:v>
                </c:pt>
                <c:pt idx="79">
                  <c:v>27.063936307092138</c:v>
                </c:pt>
                <c:pt idx="80">
                  <c:v>27.932790868505499</c:v>
                </c:pt>
                <c:pt idx="81">
                  <c:v>28.594824483092037</c:v>
                </c:pt>
                <c:pt idx="82">
                  <c:v>29.391433299162749</c:v>
                </c:pt>
                <c:pt idx="83">
                  <c:v>30.1466073418771</c:v>
                </c:pt>
                <c:pt idx="84">
                  <c:v>30.617164250844038</c:v>
                </c:pt>
                <c:pt idx="85">
                  <c:v>31.299341092082518</c:v>
                </c:pt>
                <c:pt idx="86">
                  <c:v>31.408512143339852</c:v>
                </c:pt>
                <c:pt idx="87">
                  <c:v>32.016334266840843</c:v>
                </c:pt>
                <c:pt idx="88">
                  <c:v>32.423533483787601</c:v>
                </c:pt>
                <c:pt idx="89">
                  <c:v>32.957445182759898</c:v>
                </c:pt>
                <c:pt idx="90">
                  <c:v>33.459207778404533</c:v>
                </c:pt>
                <c:pt idx="91">
                  <c:v>33.932767231743107</c:v>
                </c:pt>
                <c:pt idx="92">
                  <c:v>34.384855367730509</c:v>
                </c:pt>
                <c:pt idx="93">
                  <c:v>34.640094272931435</c:v>
                </c:pt>
                <c:pt idx="94">
                  <c:v>35.028663071860933</c:v>
                </c:pt>
                <c:pt idx="95">
                  <c:v>35.402898434911059</c:v>
                </c:pt>
                <c:pt idx="96">
                  <c:v>35.58064505317175</c:v>
                </c:pt>
                <c:pt idx="97">
                  <c:v>35.894669926280372</c:v>
                </c:pt>
                <c:pt idx="98">
                  <c:v>36.194403896191893</c:v>
                </c:pt>
                <c:pt idx="99">
                  <c:v>36.469031394913586</c:v>
                </c:pt>
                <c:pt idx="100">
                  <c:v>36.720198160938764</c:v>
                </c:pt>
                <c:pt idx="101">
                  <c:v>36.946973235816898</c:v>
                </c:pt>
                <c:pt idx="102">
                  <c:v>37.159938620369459</c:v>
                </c:pt>
                <c:pt idx="103">
                  <c:v>37.170928798893783</c:v>
                </c:pt>
                <c:pt idx="104">
                  <c:v>37.206975366699254</c:v>
                </c:pt>
                <c:pt idx="105">
                  <c:v>37.380656808259147</c:v>
                </c:pt>
                <c:pt idx="106">
                  <c:v>37.025173547854209</c:v>
                </c:pt>
                <c:pt idx="107">
                  <c:v>37.185515592425304</c:v>
                </c:pt>
                <c:pt idx="108">
                  <c:v>37.038071441438312</c:v>
                </c:pt>
                <c:pt idx="109">
                  <c:v>37.126486961040783</c:v>
                </c:pt>
                <c:pt idx="110">
                  <c:v>37.023758719875055</c:v>
                </c:pt>
                <c:pt idx="111">
                  <c:v>37.085796108040917</c:v>
                </c:pt>
                <c:pt idx="112">
                  <c:v>37.147680622545806</c:v>
                </c:pt>
                <c:pt idx="113">
                  <c:v>37.211256630884648</c:v>
                </c:pt>
                <c:pt idx="114">
                  <c:v>37.25358877404642</c:v>
                </c:pt>
                <c:pt idx="115">
                  <c:v>37.093431136039086</c:v>
                </c:pt>
                <c:pt idx="116">
                  <c:v>37.081244859443018</c:v>
                </c:pt>
                <c:pt idx="117">
                  <c:v>37.067346235421923</c:v>
                </c:pt>
                <c:pt idx="118">
                  <c:v>36.791160853424714</c:v>
                </c:pt>
                <c:pt idx="119">
                  <c:v>36.752007607260396</c:v>
                </c:pt>
                <c:pt idx="120">
                  <c:v>36.543615779032635</c:v>
                </c:pt>
                <c:pt idx="121">
                  <c:v>36.507416894478681</c:v>
                </c:pt>
                <c:pt idx="122">
                  <c:v>36.470315995978197</c:v>
                </c:pt>
                <c:pt idx="123">
                  <c:v>36.402548546869617</c:v>
                </c:pt>
                <c:pt idx="124">
                  <c:v>36.292462255655806</c:v>
                </c:pt>
                <c:pt idx="125">
                  <c:v>36.167912265018337</c:v>
                </c:pt>
                <c:pt idx="126">
                  <c:v>35.797451428103756</c:v>
                </c:pt>
                <c:pt idx="127">
                  <c:v>35.680374808393978</c:v>
                </c:pt>
                <c:pt idx="128">
                  <c:v>35.57128294735783</c:v>
                </c:pt>
                <c:pt idx="129">
                  <c:v>35.46536769079664</c:v>
                </c:pt>
                <c:pt idx="130">
                  <c:v>35.324100441712055</c:v>
                </c:pt>
                <c:pt idx="131">
                  <c:v>35.1858475219436</c:v>
                </c:pt>
                <c:pt idx="132">
                  <c:v>34.504104855868995</c:v>
                </c:pt>
                <c:pt idx="133">
                  <c:v>33.809925526049604</c:v>
                </c:pt>
                <c:pt idx="134">
                  <c:v>33.650955090913214</c:v>
                </c:pt>
                <c:pt idx="135">
                  <c:v>33.507280070653124</c:v>
                </c:pt>
                <c:pt idx="136">
                  <c:v>33.149819557222258</c:v>
                </c:pt>
                <c:pt idx="137">
                  <c:v>32.930238280431041</c:v>
                </c:pt>
                <c:pt idx="138">
                  <c:v>32.474074034014563</c:v>
                </c:pt>
                <c:pt idx="139">
                  <c:v>33.128288497431214</c:v>
                </c:pt>
                <c:pt idx="140">
                  <c:v>33.707352328719338</c:v>
                </c:pt>
                <c:pt idx="141">
                  <c:v>34.398533532849868</c:v>
                </c:pt>
                <c:pt idx="142">
                  <c:v>35.024530164188711</c:v>
                </c:pt>
                <c:pt idx="143">
                  <c:v>35.597508686556019</c:v>
                </c:pt>
                <c:pt idx="144">
                  <c:v>36.119864468669022</c:v>
                </c:pt>
                <c:pt idx="145">
                  <c:v>36.590399945179342</c:v>
                </c:pt>
                <c:pt idx="146">
                  <c:v>36.761769029041673</c:v>
                </c:pt>
                <c:pt idx="147">
                  <c:v>37.13759287947186</c:v>
                </c:pt>
                <c:pt idx="148">
                  <c:v>37.464961608968899</c:v>
                </c:pt>
                <c:pt idx="149">
                  <c:v>37.750713955276524</c:v>
                </c:pt>
                <c:pt idx="150">
                  <c:v>38.009032653216408</c:v>
                </c:pt>
                <c:pt idx="151">
                  <c:v>38.232927458243651</c:v>
                </c:pt>
                <c:pt idx="152">
                  <c:v>38.409747770774715</c:v>
                </c:pt>
                <c:pt idx="153">
                  <c:v>38.557285920735865</c:v>
                </c:pt>
                <c:pt idx="154">
                  <c:v>38.511968353643354</c:v>
                </c:pt>
                <c:pt idx="155">
                  <c:v>38.598544372734793</c:v>
                </c:pt>
                <c:pt idx="156">
                  <c:v>38.515553306838413</c:v>
                </c:pt>
                <c:pt idx="157">
                  <c:v>38.550927240247617</c:v>
                </c:pt>
                <c:pt idx="158">
                  <c:v>38.552613437512207</c:v>
                </c:pt>
                <c:pt idx="159">
                  <c:v>38.367087235320419</c:v>
                </c:pt>
                <c:pt idx="160">
                  <c:v>38.330731381914447</c:v>
                </c:pt>
                <c:pt idx="161">
                  <c:v>38.025813504063102</c:v>
                </c:pt>
                <c:pt idx="162">
                  <c:v>37.687819808364154</c:v>
                </c:pt>
                <c:pt idx="163">
                  <c:v>37.572393046868527</c:v>
                </c:pt>
                <c:pt idx="164">
                  <c:v>37.29897964392157</c:v>
                </c:pt>
                <c:pt idx="165">
                  <c:v>37.153694047265489</c:v>
                </c:pt>
                <c:pt idx="166">
                  <c:v>36.999389226800758</c:v>
                </c:pt>
                <c:pt idx="167">
                  <c:v>36.82716193328659</c:v>
                </c:pt>
                <c:pt idx="168">
                  <c:v>36.660881009741473</c:v>
                </c:pt>
                <c:pt idx="169">
                  <c:v>36.349764158976399</c:v>
                </c:pt>
                <c:pt idx="170">
                  <c:v>35.982402179910061</c:v>
                </c:pt>
                <c:pt idx="171">
                  <c:v>35.609238815334351</c:v>
                </c:pt>
                <c:pt idx="172">
                  <c:v>35.422550513610688</c:v>
                </c:pt>
                <c:pt idx="173">
                  <c:v>35.181840219053569</c:v>
                </c:pt>
                <c:pt idx="174">
                  <c:v>34.919936818645176</c:v>
                </c:pt>
                <c:pt idx="175">
                  <c:v>34.629221770139132</c:v>
                </c:pt>
                <c:pt idx="176">
                  <c:v>34.32038732988552</c:v>
                </c:pt>
                <c:pt idx="177">
                  <c:v>33.985774023168929</c:v>
                </c:pt>
                <c:pt idx="178">
                  <c:v>33.664469833154158</c:v>
                </c:pt>
                <c:pt idx="179">
                  <c:v>33.083602445115524</c:v>
                </c:pt>
                <c:pt idx="180">
                  <c:v>32.752230318397501</c:v>
                </c:pt>
                <c:pt idx="181">
                  <c:v>31.573576395282714</c:v>
                </c:pt>
                <c:pt idx="182">
                  <c:v>29.512164397328814</c:v>
                </c:pt>
                <c:pt idx="183">
                  <c:v>28.990341337040181</c:v>
                </c:pt>
                <c:pt idx="184">
                  <c:v>28.471539351151911</c:v>
                </c:pt>
                <c:pt idx="185">
                  <c:v>27.557669317681381</c:v>
                </c:pt>
                <c:pt idx="186">
                  <c:v>26.990090910340541</c:v>
                </c:pt>
                <c:pt idx="187">
                  <c:v>26.40981398413377</c:v>
                </c:pt>
                <c:pt idx="188">
                  <c:v>26.010659585562774</c:v>
                </c:pt>
                <c:pt idx="189">
                  <c:v>24.748361830584113</c:v>
                </c:pt>
                <c:pt idx="190">
                  <c:v>25.8128517597521</c:v>
                </c:pt>
                <c:pt idx="191">
                  <c:v>26.777358475160792</c:v>
                </c:pt>
                <c:pt idx="192">
                  <c:v>27.613821570476635</c:v>
                </c:pt>
                <c:pt idx="193">
                  <c:v>28.332736288985132</c:v>
                </c:pt>
                <c:pt idx="194">
                  <c:v>28.984277303650462</c:v>
                </c:pt>
                <c:pt idx="195">
                  <c:v>29.314341555977016</c:v>
                </c:pt>
                <c:pt idx="196">
                  <c:v>29.669491195018278</c:v>
                </c:pt>
                <c:pt idx="197">
                  <c:v>30.119569611014406</c:v>
                </c:pt>
                <c:pt idx="198">
                  <c:v>30.350299126175322</c:v>
                </c:pt>
                <c:pt idx="199">
                  <c:v>30.43187152970858</c:v>
                </c:pt>
                <c:pt idx="200">
                  <c:v>30.70600920970189</c:v>
                </c:pt>
                <c:pt idx="201">
                  <c:v>30.924181329096552</c:v>
                </c:pt>
                <c:pt idx="202">
                  <c:v>31.089856689620159</c:v>
                </c:pt>
                <c:pt idx="203">
                  <c:v>31.205597655481803</c:v>
                </c:pt>
                <c:pt idx="204">
                  <c:v>31.278338663322334</c:v>
                </c:pt>
                <c:pt idx="205">
                  <c:v>31.304946309120105</c:v>
                </c:pt>
                <c:pt idx="206">
                  <c:v>31.133636754291452</c:v>
                </c:pt>
                <c:pt idx="207">
                  <c:v>30.924685228642957</c:v>
                </c:pt>
                <c:pt idx="208">
                  <c:v>29.984303196777979</c:v>
                </c:pt>
                <c:pt idx="209">
                  <c:v>29.338442679377511</c:v>
                </c:pt>
                <c:pt idx="210">
                  <c:v>29.198824031261385</c:v>
                </c:pt>
                <c:pt idx="211">
                  <c:v>29.024623558616582</c:v>
                </c:pt>
                <c:pt idx="212">
                  <c:v>28.820146129037937</c:v>
                </c:pt>
                <c:pt idx="213">
                  <c:v>28.597583634352301</c:v>
                </c:pt>
                <c:pt idx="214">
                  <c:v>28.348071393649768</c:v>
                </c:pt>
                <c:pt idx="215">
                  <c:v>28.08108955017001</c:v>
                </c:pt>
                <c:pt idx="216">
                  <c:v>27.799703769187143</c:v>
                </c:pt>
                <c:pt idx="217">
                  <c:v>27.34802087820055</c:v>
                </c:pt>
                <c:pt idx="218">
                  <c:v>27.04118615973427</c:v>
                </c:pt>
                <c:pt idx="219">
                  <c:v>26.705750233068439</c:v>
                </c:pt>
                <c:pt idx="220">
                  <c:v>26.111781787457794</c:v>
                </c:pt>
                <c:pt idx="221">
                  <c:v>25.744716246623703</c:v>
                </c:pt>
                <c:pt idx="222">
                  <c:v>25.369691820418424</c:v>
                </c:pt>
                <c:pt idx="223">
                  <c:v>24.458607831642727</c:v>
                </c:pt>
                <c:pt idx="224">
                  <c:v>23.536635778655523</c:v>
                </c:pt>
                <c:pt idx="225">
                  <c:v>22.972178131706364</c:v>
                </c:pt>
                <c:pt idx="226">
                  <c:v>22.555561671966252</c:v>
                </c:pt>
                <c:pt idx="227">
                  <c:v>22.144647162381823</c:v>
                </c:pt>
                <c:pt idx="228">
                  <c:v>21.721988566107598</c:v>
                </c:pt>
                <c:pt idx="229">
                  <c:v>21.284954023484712</c:v>
                </c:pt>
                <c:pt idx="230">
                  <c:v>20.695570431813064</c:v>
                </c:pt>
                <c:pt idx="231">
                  <c:v>21.910895701562069</c:v>
                </c:pt>
                <c:pt idx="232">
                  <c:v>23.124839766023424</c:v>
                </c:pt>
                <c:pt idx="233">
                  <c:v>24.214172878660129</c:v>
                </c:pt>
                <c:pt idx="234">
                  <c:v>24.978058973318856</c:v>
                </c:pt>
                <c:pt idx="235">
                  <c:v>25.652784732488005</c:v>
                </c:pt>
                <c:pt idx="236">
                  <c:v>26.396416178496384</c:v>
                </c:pt>
                <c:pt idx="237">
                  <c:v>27.055777147319294</c:v>
                </c:pt>
                <c:pt idx="238">
                  <c:v>27.628267404675945</c:v>
                </c:pt>
                <c:pt idx="239">
                  <c:v>28.107516770461356</c:v>
                </c:pt>
                <c:pt idx="240">
                  <c:v>28.515753057359273</c:v>
                </c:pt>
                <c:pt idx="241">
                  <c:v>28.864567163792437</c:v>
                </c:pt>
                <c:pt idx="242">
                  <c:v>29.152853023730664</c:v>
                </c:pt>
                <c:pt idx="243">
                  <c:v>29.218465618934903</c:v>
                </c:pt>
                <c:pt idx="244">
                  <c:v>29.397894415784151</c:v>
                </c:pt>
                <c:pt idx="245">
                  <c:v>29.367498593223303</c:v>
                </c:pt>
                <c:pt idx="246">
                  <c:v>29.210017086937931</c:v>
                </c:pt>
                <c:pt idx="247">
                  <c:v>29.262598286971706</c:v>
                </c:pt>
                <c:pt idx="248">
                  <c:v>29.287649201188465</c:v>
                </c:pt>
                <c:pt idx="249">
                  <c:v>29.117615291480753</c:v>
                </c:pt>
                <c:pt idx="250">
                  <c:v>28.833075902637091</c:v>
                </c:pt>
                <c:pt idx="251">
                  <c:v>28.600817291968195</c:v>
                </c:pt>
                <c:pt idx="252">
                  <c:v>28.502483304266867</c:v>
                </c:pt>
                <c:pt idx="253">
                  <c:v>28.374751092016126</c:v>
                </c:pt>
                <c:pt idx="254">
                  <c:v>28.227551893697566</c:v>
                </c:pt>
                <c:pt idx="255">
                  <c:v>28.051812547185094</c:v>
                </c:pt>
                <c:pt idx="256">
                  <c:v>27.864723407124671</c:v>
                </c:pt>
                <c:pt idx="257">
                  <c:v>27.669346884201591</c:v>
                </c:pt>
                <c:pt idx="258">
                  <c:v>27.450517356028598</c:v>
                </c:pt>
                <c:pt idx="259">
                  <c:v>27.214988601565697</c:v>
                </c:pt>
                <c:pt idx="260">
                  <c:v>26.694978805511827</c:v>
                </c:pt>
                <c:pt idx="261">
                  <c:v>26.413044073412781</c:v>
                </c:pt>
                <c:pt idx="262">
                  <c:v>26.145335961489227</c:v>
                </c:pt>
                <c:pt idx="263">
                  <c:v>25.881511258113086</c:v>
                </c:pt>
                <c:pt idx="264">
                  <c:v>25.612958832609731</c:v>
                </c:pt>
                <c:pt idx="265">
                  <c:v>25.332878481967889</c:v>
                </c:pt>
                <c:pt idx="266">
                  <c:v>24.879322731316169</c:v>
                </c:pt>
                <c:pt idx="267">
                  <c:v>24.599739076300246</c:v>
                </c:pt>
                <c:pt idx="268">
                  <c:v>24.344440605740218</c:v>
                </c:pt>
                <c:pt idx="269">
                  <c:v>24.054279065461227</c:v>
                </c:pt>
                <c:pt idx="270">
                  <c:v>23.754941263291201</c:v>
                </c:pt>
                <c:pt idx="271">
                  <c:v>23.469399478317694</c:v>
                </c:pt>
                <c:pt idx="272">
                  <c:v>23.175705319084223</c:v>
                </c:pt>
                <c:pt idx="273">
                  <c:v>22.878608364291338</c:v>
                </c:pt>
                <c:pt idx="274">
                  <c:v>22.568316520225004</c:v>
                </c:pt>
                <c:pt idx="275">
                  <c:v>22.258685051800136</c:v>
                </c:pt>
                <c:pt idx="276">
                  <c:v>21.791982217428441</c:v>
                </c:pt>
                <c:pt idx="277">
                  <c:v>21.492592172884272</c:v>
                </c:pt>
                <c:pt idx="278">
                  <c:v>21.23976225323311</c:v>
                </c:pt>
                <c:pt idx="279">
                  <c:v>20.998410418308737</c:v>
                </c:pt>
                <c:pt idx="280">
                  <c:v>20.75732144493265</c:v>
                </c:pt>
                <c:pt idx="281">
                  <c:v>20.346032474699228</c:v>
                </c:pt>
                <c:pt idx="282">
                  <c:v>19.925708876733491</c:v>
                </c:pt>
                <c:pt idx="283">
                  <c:v>19.393961132697122</c:v>
                </c:pt>
                <c:pt idx="284">
                  <c:v>19.111851062673814</c:v>
                </c:pt>
                <c:pt idx="285">
                  <c:v>18.853462903254787</c:v>
                </c:pt>
                <c:pt idx="286">
                  <c:v>18.581489770234242</c:v>
                </c:pt>
                <c:pt idx="287">
                  <c:v>18.305629654969749</c:v>
                </c:pt>
                <c:pt idx="288">
                  <c:v>18.037330260271958</c:v>
                </c:pt>
                <c:pt idx="289">
                  <c:v>17.7995674053304</c:v>
                </c:pt>
                <c:pt idx="290">
                  <c:v>17.576330893761806</c:v>
                </c:pt>
                <c:pt idx="291">
                  <c:v>17.374885664524278</c:v>
                </c:pt>
                <c:pt idx="292">
                  <c:v>17.154969359934359</c:v>
                </c:pt>
                <c:pt idx="293">
                  <c:v>16.984457185191083</c:v>
                </c:pt>
                <c:pt idx="294">
                  <c:v>16.805495371287272</c:v>
                </c:pt>
                <c:pt idx="295">
                  <c:v>16.597180694676993</c:v>
                </c:pt>
                <c:pt idx="296">
                  <c:v>16.400156644292352</c:v>
                </c:pt>
                <c:pt idx="297">
                  <c:v>16.229412713629529</c:v>
                </c:pt>
                <c:pt idx="298">
                  <c:v>16.032620308079572</c:v>
                </c:pt>
                <c:pt idx="299">
                  <c:v>15.831273005547892</c:v>
                </c:pt>
                <c:pt idx="300">
                  <c:v>15.633141223726618</c:v>
                </c:pt>
                <c:pt idx="301">
                  <c:v>15.436050999741751</c:v>
                </c:pt>
                <c:pt idx="302">
                  <c:v>15.257252640574208</c:v>
                </c:pt>
                <c:pt idx="303">
                  <c:v>15.076821091472189</c:v>
                </c:pt>
                <c:pt idx="304">
                  <c:v>14.883086727644042</c:v>
                </c:pt>
                <c:pt idx="305">
                  <c:v>14.660987552090443</c:v>
                </c:pt>
                <c:pt idx="306">
                  <c:v>14.438906911041936</c:v>
                </c:pt>
                <c:pt idx="307">
                  <c:v>14.252601892846787</c:v>
                </c:pt>
                <c:pt idx="308">
                  <c:v>14.072020038753461</c:v>
                </c:pt>
                <c:pt idx="309">
                  <c:v>13.888247866693689</c:v>
                </c:pt>
                <c:pt idx="310">
                  <c:v>13.695139909262135</c:v>
                </c:pt>
                <c:pt idx="311">
                  <c:v>13.510054602787266</c:v>
                </c:pt>
                <c:pt idx="312">
                  <c:v>13.194523778702566</c:v>
                </c:pt>
                <c:pt idx="313">
                  <c:v>13.076072501741379</c:v>
                </c:pt>
                <c:pt idx="314">
                  <c:v>12.946721949443583</c:v>
                </c:pt>
                <c:pt idx="315">
                  <c:v>12.808146986001795</c:v>
                </c:pt>
                <c:pt idx="316">
                  <c:v>12.673823347074125</c:v>
                </c:pt>
                <c:pt idx="317">
                  <c:v>12.550511413463724</c:v>
                </c:pt>
                <c:pt idx="318">
                  <c:v>12.428115412084715</c:v>
                </c:pt>
                <c:pt idx="319">
                  <c:v>12.282455744287779</c:v>
                </c:pt>
                <c:pt idx="320">
                  <c:v>11.978490833307514</c:v>
                </c:pt>
                <c:pt idx="321">
                  <c:v>11.851559641097147</c:v>
                </c:pt>
                <c:pt idx="322">
                  <c:v>11.71261948256976</c:v>
                </c:pt>
                <c:pt idx="323">
                  <c:v>11.583639133827777</c:v>
                </c:pt>
                <c:pt idx="324">
                  <c:v>11.463509732289012</c:v>
                </c:pt>
                <c:pt idx="325">
                  <c:v>11.313903367041942</c:v>
                </c:pt>
                <c:pt idx="326">
                  <c:v>11.211510088546824</c:v>
                </c:pt>
                <c:pt idx="327">
                  <c:v>11.137760948000587</c:v>
                </c:pt>
                <c:pt idx="328">
                  <c:v>11.075753354626226</c:v>
                </c:pt>
                <c:pt idx="329">
                  <c:v>11.000660701290009</c:v>
                </c:pt>
                <c:pt idx="330">
                  <c:v>10.922640379809373</c:v>
                </c:pt>
                <c:pt idx="331">
                  <c:v>10.843953027420296</c:v>
                </c:pt>
                <c:pt idx="332">
                  <c:v>10.629131592417542</c:v>
                </c:pt>
                <c:pt idx="333">
                  <c:v>10.595462507500216</c:v>
                </c:pt>
                <c:pt idx="334">
                  <c:v>10.586347531572724</c:v>
                </c:pt>
                <c:pt idx="335">
                  <c:v>10.577966130498988</c:v>
                </c:pt>
                <c:pt idx="336">
                  <c:v>10.568843613492175</c:v>
                </c:pt>
                <c:pt idx="337">
                  <c:v>10.560929515812074</c:v>
                </c:pt>
                <c:pt idx="338">
                  <c:v>10.543908878736554</c:v>
                </c:pt>
                <c:pt idx="339">
                  <c:v>10.517778646458808</c:v>
                </c:pt>
                <c:pt idx="340">
                  <c:v>10.501206318273406</c:v>
                </c:pt>
                <c:pt idx="341">
                  <c:v>10.498159024738458</c:v>
                </c:pt>
                <c:pt idx="342">
                  <c:v>10.499023362748369</c:v>
                </c:pt>
                <c:pt idx="343">
                  <c:v>10.480595787524077</c:v>
                </c:pt>
                <c:pt idx="344">
                  <c:v>10.446832155176134</c:v>
                </c:pt>
                <c:pt idx="345">
                  <c:v>10.408484932062889</c:v>
                </c:pt>
                <c:pt idx="346">
                  <c:v>10.399221456841216</c:v>
                </c:pt>
                <c:pt idx="347">
                  <c:v>10.39090016031466</c:v>
                </c:pt>
                <c:pt idx="348">
                  <c:v>10.383688343986643</c:v>
                </c:pt>
                <c:pt idx="349">
                  <c:v>10.376128745916809</c:v>
                </c:pt>
                <c:pt idx="350">
                  <c:v>10.371156427255755</c:v>
                </c:pt>
                <c:pt idx="351">
                  <c:v>10.368144304905453</c:v>
                </c:pt>
                <c:pt idx="352">
                  <c:v>10.364879476550229</c:v>
                </c:pt>
                <c:pt idx="353">
                  <c:v>10.360341556801391</c:v>
                </c:pt>
                <c:pt idx="354">
                  <c:v>10.355061750049749</c:v>
                </c:pt>
                <c:pt idx="355">
                  <c:v>10.349709416884673</c:v>
                </c:pt>
                <c:pt idx="356">
                  <c:v>10.34590160414125</c:v>
                </c:pt>
                <c:pt idx="357">
                  <c:v>10.341540233861682</c:v>
                </c:pt>
                <c:pt idx="358">
                  <c:v>10.335622976761176</c:v>
                </c:pt>
                <c:pt idx="359">
                  <c:v>10.331878751111596</c:v>
                </c:pt>
                <c:pt idx="360">
                  <c:v>10.326305411441982</c:v>
                </c:pt>
                <c:pt idx="361">
                  <c:v>10.319655562789919</c:v>
                </c:pt>
                <c:pt idx="362">
                  <c:v>10.312550248823459</c:v>
                </c:pt>
                <c:pt idx="363">
                  <c:v>10.30610413676462</c:v>
                </c:pt>
                <c:pt idx="364">
                  <c:v>10.301846558130638</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3"/>
        <c:axId val="2"/>
      </c:scatterChart>
      <c:scatterChart>
        <c:scatterStyle val="marker"/>
        <c:varyColors val="0"/>
        <c:ser>
          <c:idx val="1"/>
          <c:order val="2"/>
          <c:tx>
            <c:v>茶樹の１日の窒素吸収量（推定）</c:v>
          </c:tx>
          <c:spPr>
            <a:noFill/>
            <a:ln w="19050">
              <a:solidFill>
                <a:srgbClr val="00FF12"/>
              </a:solidFill>
              <a:prstDash val="solid"/>
            </a:ln>
            <a:effectLst/>
          </c:spPr>
          <c:marker>
            <c:symbol val="none"/>
            <c:spPr>
              <a:noFill/>
              <a:ln w="19050">
                <a:noFill/>
              </a:ln>
              <a:effectLst/>
            </c:spPr>
          </c:marker>
          <c:dLbls>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extLst>
              <c:ext xmlns:c15="http://schemas.microsoft.com/office/drawing/2012/chart" uri="{CE6537A1-D6FC-4f65-9D91-7224C49458BB}">
                <c15:showLeaderLines val="1"/>
                <c15:leaderLines/>
              </c:ext>
            </c:extLst>
          </c:dLbls>
          <c:xVal>
            <c:numRef>
              <c:f>年間!$A$4:$A$370</c:f>
              <c:numCache>
                <c:formatCode>m"月"d"日"</c:formatCode>
                <c:ptCount val="367"/>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46023</c:v>
                </c:pt>
                <c:pt idx="366">
                  <c:v>46024</c:v>
                </c:pt>
              </c:numCache>
            </c:numRef>
          </c:xVal>
          <c:yVal>
            <c:numRef>
              <c:f>年間!$O$4:$O$370</c:f>
              <c:numCache>
                <c:formatCode xml:space="preserve">0.0000_ </c:formatCode>
                <c:ptCount val="367"/>
                <c:pt idx="0">
                  <c:v>1.2942500395641604e-003</c:v>
                </c:pt>
                <c:pt idx="1">
                  <c:v>1.6048586307799305e-003</c:v>
                </c:pt>
                <c:pt idx="2">
                  <c:v>1.6503135465676042e-003</c:v>
                </c:pt>
                <c:pt idx="3">
                  <c:v>1.7563750167388424e-003</c:v>
                </c:pt>
                <c:pt idx="4">
                  <c:v>1.5215246185025289e-003</c:v>
                </c:pt>
                <c:pt idx="5">
                  <c:v>1.7639508360367884e-003</c:v>
                </c:pt>
                <c:pt idx="6">
                  <c:v>1.498797160608692e-003</c:v>
                </c:pt>
                <c:pt idx="7">
                  <c:v>1.2942500395641604e-003</c:v>
                </c:pt>
                <c:pt idx="8">
                  <c:v>1.4836455220128004e-003</c:v>
                </c:pt>
                <c:pt idx="9">
                  <c:v>1.8851639448039181e-003</c:v>
                </c:pt>
                <c:pt idx="10">
                  <c:v>1.832133209718299e-003</c:v>
                </c:pt>
                <c:pt idx="11">
                  <c:v>1.4684938834169095e-003</c:v>
                </c:pt>
                <c:pt idx="12">
                  <c:v>1.6806168237593871e-003</c:v>
                </c:pt>
                <c:pt idx="13">
                  <c:v>2.066983607954613e-003</c:v>
                </c:pt>
                <c:pt idx="14">
                  <c:v>2.4836536693416209e-003</c:v>
                </c:pt>
                <c:pt idx="15">
                  <c:v>2.0821352465505033e-003</c:v>
                </c:pt>
                <c:pt idx="16">
                  <c:v>1.7639508360367882e-003</c:v>
                </c:pt>
                <c:pt idx="17">
                  <c:v>1.6200102693758221e-003</c:v>
                </c:pt>
                <c:pt idx="18">
                  <c:v>1.7336475588450059e-003</c:v>
                </c:pt>
                <c:pt idx="19">
                  <c:v>1.5897069921840395e-003</c:v>
                </c:pt>
                <c:pt idx="20">
                  <c:v>1.8397090290162444e-003</c:v>
                </c:pt>
                <c:pt idx="21">
                  <c:v>2.4685020307457306e-003</c:v>
                </c:pt>
                <c:pt idx="22">
                  <c:v>2.286682367595036e-003</c:v>
                </c:pt>
                <c:pt idx="23">
                  <c:v>1.9457704991874829e-003</c:v>
                </c:pt>
                <c:pt idx="24">
                  <c:v>1.3624324132456712e-003</c:v>
                </c:pt>
                <c:pt idx="25">
                  <c:v>1.6048586307799305e-003</c:v>
                </c:pt>
                <c:pt idx="26">
                  <c:v>1.7639508360367884e-003</c:v>
                </c:pt>
                <c:pt idx="27">
                  <c:v>1.7109201009511692e-003</c:v>
                </c:pt>
                <c:pt idx="28">
                  <c:v>1.5442520763963654e-003</c:v>
                </c:pt>
                <c:pt idx="29">
                  <c:v>1.3245533167559427e-003</c:v>
                </c:pt>
                <c:pt idx="30">
                  <c:v>1.5291004378004745e-003</c:v>
                </c:pt>
                <c:pt idx="31">
                  <c:v>2.1578934395299599e-003</c:v>
                </c:pt>
                <c:pt idx="32">
                  <c:v>2.0366803307628302e-003</c:v>
                </c:pt>
                <c:pt idx="33">
                  <c:v>1.7487991974408973e-003</c:v>
                </c:pt>
                <c:pt idx="34">
                  <c:v>1.7336475588450059e-003</c:v>
                </c:pt>
                <c:pt idx="35">
                  <c:v>1.4078873290333444e-003</c:v>
                </c:pt>
                <c:pt idx="36">
                  <c:v>1.423038967629236e-003</c:v>
                </c:pt>
                <c:pt idx="37">
                  <c:v>1.7866782939306249e-003</c:v>
                </c:pt>
                <c:pt idx="38">
                  <c:v>2.0063770535710479e-003</c:v>
                </c:pt>
                <c:pt idx="39">
                  <c:v>1.6351619079717126e-003</c:v>
                </c:pt>
                <c:pt idx="40">
                  <c:v>1.5897069921840395e-003</c:v>
                </c:pt>
                <c:pt idx="41">
                  <c:v>2.1957725360196886e-003</c:v>
                </c:pt>
                <c:pt idx="42">
                  <c:v>2.7866864412594465e-003</c:v>
                </c:pt>
                <c:pt idx="43">
                  <c:v>6.2552743353733705e-003</c:v>
                </c:pt>
                <c:pt idx="44">
                  <c:v>2.9382028272183576e-003</c:v>
                </c:pt>
                <c:pt idx="45">
                  <c:v>2.9230511886224669e-003</c:v>
                </c:pt>
                <c:pt idx="46">
                  <c:v>2.3624405605744921e-003</c:v>
                </c:pt>
                <c:pt idx="47">
                  <c:v>1.6124344500778763e-003</c:v>
                </c:pt>
                <c:pt idx="48">
                  <c:v>1.7866782939306254e-003</c:v>
                </c:pt>
                <c:pt idx="49">
                  <c:v>2.703352428982043e-003</c:v>
                </c:pt>
                <c:pt idx="50">
                  <c:v>2.4673646864005528e-003</c:v>
                </c:pt>
                <c:pt idx="51">
                  <c:v>2.5821393202149143e-003</c:v>
                </c:pt>
                <c:pt idx="52">
                  <c:v>2.6730491517902612e-003</c:v>
                </c:pt>
                <c:pt idx="53">
                  <c:v>2.112438523742286e-003</c:v>
                </c:pt>
                <c:pt idx="54">
                  <c:v>1.8397090290162444e-003</c:v>
                </c:pt>
                <c:pt idx="55">
                  <c:v>2.0745594272525585e-003</c:v>
                </c:pt>
                <c:pt idx="56">
                  <c:v>2.0669836079546125e-003</c:v>
                </c:pt>
                <c:pt idx="57">
                  <c:v>2.1351659816361231e-003</c:v>
                </c:pt>
                <c:pt idx="58">
                  <c:v>2.3624405605744908e-003</c:v>
                </c:pt>
                <c:pt idx="59">
                  <c:v>5.800725177496616e-003</c:v>
                </c:pt>
                <c:pt idx="60">
                  <c:v>8.0734709668803008e-003</c:v>
                </c:pt>
                <c:pt idx="61">
                  <c:v>2.3018340061909271e-003</c:v>
                </c:pt>
                <c:pt idx="62">
                  <c:v>2.5745635009169687e-003</c:v>
                </c:pt>
                <c:pt idx="63">
                  <c:v>2.7033524289820439e-003</c:v>
                </c:pt>
                <c:pt idx="64">
                  <c:v>2.7639589833656102e-003</c:v>
                </c:pt>
                <c:pt idx="65">
                  <c:v>2.9230511886224682e-003</c:v>
                </c:pt>
                <c:pt idx="66">
                  <c:v>2.8700204535368479e-003</c:v>
                </c:pt>
                <c:pt idx="67">
                  <c:v>1.3225028089483318e-002</c:v>
                </c:pt>
                <c:pt idx="68">
                  <c:v>1.655838858057938e-002</c:v>
                </c:pt>
                <c:pt idx="69">
                  <c:v>1.2618962545647686e-002</c:v>
                </c:pt>
                <c:pt idx="70">
                  <c:v>1.4891708335031357e-002</c:v>
                </c:pt>
                <c:pt idx="71">
                  <c:v>1.4891708335031345e-002</c:v>
                </c:pt>
                <c:pt idx="72">
                  <c:v>9.2856020545515963e-003</c:v>
                </c:pt>
                <c:pt idx="73">
                  <c:v>1.17098642298942e-002</c:v>
                </c:pt>
                <c:pt idx="74">
                  <c:v>1.9740232685716553e-002</c:v>
                </c:pt>
                <c:pt idx="75">
                  <c:v>2.3073593176812613e-002</c:v>
                </c:pt>
                <c:pt idx="76">
                  <c:v>1.7770519668250676e-002</c:v>
                </c:pt>
                <c:pt idx="77">
                  <c:v>1.7922036054209597e-002</c:v>
                </c:pt>
                <c:pt idx="78">
                  <c:v>1.1103798686058552e-002</c:v>
                </c:pt>
                <c:pt idx="79">
                  <c:v>1.8528101598045257e-002</c:v>
                </c:pt>
                <c:pt idx="80">
                  <c:v>7.7704381949624899e-003</c:v>
                </c:pt>
                <c:pt idx="81">
                  <c:v>5.6492087915377097e-003</c:v>
                </c:pt>
                <c:pt idx="82">
                  <c:v>1.7770519668250676e-002</c:v>
                </c:pt>
                <c:pt idx="83">
                  <c:v>1.4437159177154629e-002</c:v>
                </c:pt>
                <c:pt idx="84">
                  <c:v>2.8225150299415636e-002</c:v>
                </c:pt>
                <c:pt idx="85">
                  <c:v>3.0346379702840404e-002</c:v>
                </c:pt>
                <c:pt idx="86">
                  <c:v>3.6104002369279055e-002</c:v>
                </c:pt>
                <c:pt idx="87">
                  <c:v>2.4285724264483909e-002</c:v>
                </c:pt>
                <c:pt idx="88">
                  <c:v>3.2770641878183002e-002</c:v>
                </c:pt>
                <c:pt idx="89">
                  <c:v>3.9588879246334058e-002</c:v>
                </c:pt>
                <c:pt idx="90">
                  <c:v>3.716461707099146e-002</c:v>
                </c:pt>
                <c:pt idx="91">
                  <c:v>3.3376707422018648e-002</c:v>
                </c:pt>
                <c:pt idx="92">
                  <c:v>2.5952404510031935e-002</c:v>
                </c:pt>
                <c:pt idx="93">
                  <c:v>3.231609272030625e-002</c:v>
                </c:pt>
                <c:pt idx="94">
                  <c:v>3.6558551527155814e-002</c:v>
                </c:pt>
                <c:pt idx="95">
                  <c:v>2.8376666685374537e-002</c:v>
                </c:pt>
                <c:pt idx="96">
                  <c:v>3.5194904053525593e-002</c:v>
                </c:pt>
                <c:pt idx="97">
                  <c:v>3.8679780930580582e-002</c:v>
                </c:pt>
                <c:pt idx="98">
                  <c:v>3.3982772965854273e-002</c:v>
                </c:pt>
                <c:pt idx="99">
                  <c:v>3.6861584299073637e-002</c:v>
                </c:pt>
                <c:pt idx="100">
                  <c:v>3.8982813702498405e-002</c:v>
                </c:pt>
                <c:pt idx="101">
                  <c:v>4.1823745939227989e-002</c:v>
                </c:pt>
                <c:pt idx="102">
                  <c:v>3.9551000149844327e-002</c:v>
                </c:pt>
                <c:pt idx="103">
                  <c:v>4.9399565237173614e-002</c:v>
                </c:pt>
                <c:pt idx="104">
                  <c:v>2.970243506251502e-002</c:v>
                </c:pt>
                <c:pt idx="105">
                  <c:v>3.5384299535974231e-002</c:v>
                </c:pt>
                <c:pt idx="106">
                  <c:v>2.7240293790682699e-002</c:v>
                </c:pt>
                <c:pt idx="107">
                  <c:v>2.9702435062515031e-002</c:v>
                </c:pt>
                <c:pt idx="108">
                  <c:v>4.807379686003313e-002</c:v>
                </c:pt>
                <c:pt idx="109">
                  <c:v>4.8831378789827691e-002</c:v>
                </c:pt>
                <c:pt idx="110">
                  <c:v>5.4323847780838271e-002</c:v>
                </c:pt>
                <c:pt idx="111">
                  <c:v>4.9210169754724975e-002</c:v>
                </c:pt>
                <c:pt idx="112">
                  <c:v>4.4891952754895971e-002</c:v>
                </c:pt>
                <c:pt idx="113">
                  <c:v>4.0346461176128591e-002</c:v>
                </c:pt>
                <c:pt idx="114">
                  <c:v>4.4588919982978148e-002</c:v>
                </c:pt>
                <c:pt idx="115">
                  <c:v>5.48920342281842e-002</c:v>
                </c:pt>
                <c:pt idx="116">
                  <c:v>5.7164780017567862e-002</c:v>
                </c:pt>
                <c:pt idx="117">
                  <c:v>5.4437485070307434e-002</c:v>
                </c:pt>
                <c:pt idx="118">
                  <c:v>5.5195067000102016e-002</c:v>
                </c:pt>
                <c:pt idx="119">
                  <c:v>5.716478001756789e-002</c:v>
                </c:pt>
                <c:pt idx="120">
                  <c:v>5.6104165315855464e-002</c:v>
                </c:pt>
                <c:pt idx="121">
                  <c:v>5.095260819325248e-002</c:v>
                </c:pt>
                <c:pt idx="122">
                  <c:v>4.8982895175786585e-002</c:v>
                </c:pt>
                <c:pt idx="123">
                  <c:v>5.6861747245650046e-002</c:v>
                </c:pt>
                <c:pt idx="124">
                  <c:v>6.8376992578527376e-002</c:v>
                </c:pt>
                <c:pt idx="125">
                  <c:v>7.0801254753869988e-002</c:v>
                </c:pt>
                <c:pt idx="126">
                  <c:v>6.7013345104897148e-002</c:v>
                </c:pt>
                <c:pt idx="127">
                  <c:v>6.4437566543595642e-002</c:v>
                </c:pt>
                <c:pt idx="128">
                  <c:v>6.0195107736746134e-002</c:v>
                </c:pt>
                <c:pt idx="129">
                  <c:v>5.7619329175444607e-002</c:v>
                </c:pt>
                <c:pt idx="130">
                  <c:v>6.7013345104897148e-002</c:v>
                </c:pt>
                <c:pt idx="131">
                  <c:v>6.4589082929554578e-002</c:v>
                </c:pt>
                <c:pt idx="132">
                  <c:v>6.6104246789143686e-002</c:v>
                </c:pt>
                <c:pt idx="133">
                  <c:v>6.8528508964486243e-002</c:v>
                </c:pt>
                <c:pt idx="134">
                  <c:v>6.6861828718938227e-002</c:v>
                </c:pt>
                <c:pt idx="135">
                  <c:v>6.1104206052499541e-002</c:v>
                </c:pt>
                <c:pt idx="136">
                  <c:v>7.4740680788801653e-002</c:v>
                </c:pt>
                <c:pt idx="137">
                  <c:v>8.1407401770993815e-002</c:v>
                </c:pt>
                <c:pt idx="138">
                  <c:v>7.5952811876472945e-002</c:v>
                </c:pt>
                <c:pt idx="139">
                  <c:v>7.5346746332637354e-002</c:v>
                </c:pt>
                <c:pt idx="140">
                  <c:v>6.9892156438116498e-002</c:v>
                </c:pt>
                <c:pt idx="141">
                  <c:v>7.7771008507979925e-002</c:v>
                </c:pt>
                <c:pt idx="142">
                  <c:v>7.2164902227500188e-002</c:v>
                </c:pt>
                <c:pt idx="143">
                  <c:v>7.4589164402842759e-002</c:v>
                </c:pt>
                <c:pt idx="144">
                  <c:v>8.1104368999075971e-002</c:v>
                </c:pt>
                <c:pt idx="145">
                  <c:v>7.8680106823733401e-002</c:v>
                </c:pt>
                <c:pt idx="146">
                  <c:v>8.0498303455240325e-002</c:v>
                </c:pt>
                <c:pt idx="147">
                  <c:v>8.3983180332295362e-002</c:v>
                </c:pt>
                <c:pt idx="148">
                  <c:v>9.1255966858323101e-002</c:v>
                </c:pt>
                <c:pt idx="149">
                  <c:v>8.8831704682980489e-002</c:v>
                </c:pt>
                <c:pt idx="150">
                  <c:v>7.6558877420308633e-002</c:v>
                </c:pt>
                <c:pt idx="151">
                  <c:v>7.7619492122021017e-002</c:v>
                </c:pt>
                <c:pt idx="152">
                  <c:v>8.9286253840857255e-002</c:v>
                </c:pt>
                <c:pt idx="153">
                  <c:v>8.6861991665514671e-002</c:v>
                </c:pt>
                <c:pt idx="154">
                  <c:v>8.5952893349761209e-002</c:v>
                </c:pt>
                <c:pt idx="155">
                  <c:v>8.8528671911062673e-002</c:v>
                </c:pt>
                <c:pt idx="156">
                  <c:v>7.7164942964144251e-002</c:v>
                </c:pt>
                <c:pt idx="157">
                  <c:v>8.8983221068939425e-002</c:v>
                </c:pt>
                <c:pt idx="158">
                  <c:v>9.3831745419624607e-002</c:v>
                </c:pt>
                <c:pt idx="159">
                  <c:v>9.3831745419624607e-002</c:v>
                </c:pt>
                <c:pt idx="160">
                  <c:v>9.1104450472364193e-002</c:v>
                </c:pt>
                <c:pt idx="161">
                  <c:v>9.0195352156610745e-002</c:v>
                </c:pt>
                <c:pt idx="162">
                  <c:v>9.6256007594967205e-002</c:v>
                </c:pt>
                <c:pt idx="163">
                  <c:v>0.10049846640181673</c:v>
                </c:pt>
                <c:pt idx="164">
                  <c:v>9.1558999630240945e-002</c:v>
                </c:pt>
                <c:pt idx="165">
                  <c:v>9.9437851700104371e-002</c:v>
                </c:pt>
                <c:pt idx="166">
                  <c:v>9.7316622296679561e-002</c:v>
                </c:pt>
                <c:pt idx="167">
                  <c:v>9.8831786156268725e-002</c:v>
                </c:pt>
                <c:pt idx="168">
                  <c:v>9.2316581560035485e-002</c:v>
                </c:pt>
                <c:pt idx="169">
                  <c:v>8.1861950928870553e-002</c:v>
                </c:pt>
                <c:pt idx="170">
                  <c:v>9.7468138682638497e-002</c:v>
                </c:pt>
                <c:pt idx="171">
                  <c:v>9.5952974823049375e-002</c:v>
                </c:pt>
                <c:pt idx="172">
                  <c:v>8.5649860577843337e-002</c:v>
                </c:pt>
                <c:pt idx="173">
                  <c:v>0.10034695001585785</c:v>
                </c:pt>
                <c:pt idx="174">
                  <c:v>0.10428637605078955</c:v>
                </c:pt>
                <c:pt idx="175">
                  <c:v>0.11065006426106389</c:v>
                </c:pt>
                <c:pt idx="176">
                  <c:v>0.11368039198024207</c:v>
                </c:pt>
                <c:pt idx="177">
                  <c:v>0.11913498187476296</c:v>
                </c:pt>
                <c:pt idx="178">
                  <c:v>0.11277129366448864</c:v>
                </c:pt>
                <c:pt idx="179">
                  <c:v>0.11322584282236538</c:v>
                </c:pt>
                <c:pt idx="180">
                  <c:v>0.11186219534873519</c:v>
                </c:pt>
                <c:pt idx="181">
                  <c:v>0.10807428569976232</c:v>
                </c:pt>
                <c:pt idx="182">
                  <c:v>0.11489252306791342</c:v>
                </c:pt>
                <c:pt idx="183">
                  <c:v>0.11474100668195451</c:v>
                </c:pt>
                <c:pt idx="184">
                  <c:v>0.1124682608925708</c:v>
                </c:pt>
                <c:pt idx="185">
                  <c:v>0.11852891633092731</c:v>
                </c:pt>
                <c:pt idx="186">
                  <c:v>0.12398350622544814</c:v>
                </c:pt>
                <c:pt idx="187">
                  <c:v>0.12640776840079074</c:v>
                </c:pt>
                <c:pt idx="188">
                  <c:v>0.12049862934839319</c:v>
                </c:pt>
                <c:pt idx="189">
                  <c:v>0.12201379320798229</c:v>
                </c:pt>
                <c:pt idx="190">
                  <c:v>0.12761989948846206</c:v>
                </c:pt>
                <c:pt idx="191">
                  <c:v>0.13049871082168135</c:v>
                </c:pt>
                <c:pt idx="192">
                  <c:v>0.12277137513777685</c:v>
                </c:pt>
                <c:pt idx="193">
                  <c:v>0.11140764619085841</c:v>
                </c:pt>
                <c:pt idx="194">
                  <c:v>0.11458949029599558</c:v>
                </c:pt>
                <c:pt idx="195">
                  <c:v>0.11565010499770795</c:v>
                </c:pt>
                <c:pt idx="196">
                  <c:v>0.12080166212031099</c:v>
                </c:pt>
                <c:pt idx="197">
                  <c:v>0.11792285078709167</c:v>
                </c:pt>
                <c:pt idx="198">
                  <c:v>0.12822596503229769</c:v>
                </c:pt>
                <c:pt idx="199">
                  <c:v>0.12928657973401009</c:v>
                </c:pt>
                <c:pt idx="200">
                  <c:v>0.13186235829531159</c:v>
                </c:pt>
                <c:pt idx="201">
                  <c:v>0.13261994022510615</c:v>
                </c:pt>
                <c:pt idx="202">
                  <c:v>0.13337752215490073</c:v>
                </c:pt>
                <c:pt idx="203">
                  <c:v>0.13504420240044873</c:v>
                </c:pt>
                <c:pt idx="204">
                  <c:v>0.13216539106722944</c:v>
                </c:pt>
                <c:pt idx="205">
                  <c:v>0.13625633348812008</c:v>
                </c:pt>
                <c:pt idx="206">
                  <c:v>0.13171084190935264</c:v>
                </c:pt>
                <c:pt idx="207">
                  <c:v>0.13322600576894181</c:v>
                </c:pt>
                <c:pt idx="208">
                  <c:v>0.13807453011962695</c:v>
                </c:pt>
                <c:pt idx="209">
                  <c:v>0.13458965324257205</c:v>
                </c:pt>
                <c:pt idx="210">
                  <c:v>0.13398358769873636</c:v>
                </c:pt>
                <c:pt idx="211">
                  <c:v>0.13777149734770916</c:v>
                </c:pt>
                <c:pt idx="212">
                  <c:v>0.13989272675113393</c:v>
                </c:pt>
                <c:pt idx="213">
                  <c:v>0.13731694818983242</c:v>
                </c:pt>
                <c:pt idx="214">
                  <c:v>0.13943817759325722</c:v>
                </c:pt>
                <c:pt idx="215">
                  <c:v>0.1382260465055859</c:v>
                </c:pt>
                <c:pt idx="216">
                  <c:v>0.1365593662600379</c:v>
                </c:pt>
                <c:pt idx="217">
                  <c:v>0.13246842383914725</c:v>
                </c:pt>
                <c:pt idx="218">
                  <c:v>0.13398358769873636</c:v>
                </c:pt>
                <c:pt idx="219">
                  <c:v>0.13898362843538045</c:v>
                </c:pt>
                <c:pt idx="220">
                  <c:v>0.13671088264599676</c:v>
                </c:pt>
                <c:pt idx="221">
                  <c:v>0.14065030868092851</c:v>
                </c:pt>
                <c:pt idx="222">
                  <c:v>0.13928666120729824</c:v>
                </c:pt>
                <c:pt idx="223">
                  <c:v>0.13640784987407897</c:v>
                </c:pt>
                <c:pt idx="224">
                  <c:v>0.13671088264599676</c:v>
                </c:pt>
                <c:pt idx="225">
                  <c:v>0.13761998096175027</c:v>
                </c:pt>
                <c:pt idx="226">
                  <c:v>0.14004424313709279</c:v>
                </c:pt>
                <c:pt idx="227">
                  <c:v>0.13580178433024331</c:v>
                </c:pt>
                <c:pt idx="228">
                  <c:v>0.1371654318038735</c:v>
                </c:pt>
                <c:pt idx="229">
                  <c:v>0.13943817759325722</c:v>
                </c:pt>
                <c:pt idx="230">
                  <c:v>0.13398358769873633</c:v>
                </c:pt>
                <c:pt idx="231">
                  <c:v>0.14201395615455872</c:v>
                </c:pt>
                <c:pt idx="232">
                  <c:v>0.1382260465055859</c:v>
                </c:pt>
                <c:pt idx="233">
                  <c:v>0.13955181488272639</c:v>
                </c:pt>
                <c:pt idx="234">
                  <c:v>0.12894566786560252</c:v>
                </c:pt>
                <c:pt idx="235">
                  <c:v>0.13273357751457532</c:v>
                </c:pt>
                <c:pt idx="236">
                  <c:v>0.13368055492681852</c:v>
                </c:pt>
                <c:pt idx="237">
                  <c:v>0.1371654318038735</c:v>
                </c:pt>
                <c:pt idx="238">
                  <c:v>0.13777149734770919</c:v>
                </c:pt>
                <c:pt idx="239">
                  <c:v>0.12868051419017437</c:v>
                </c:pt>
                <c:pt idx="240">
                  <c:v>0.12625625201483184</c:v>
                </c:pt>
                <c:pt idx="241">
                  <c:v>0.13155932552339381</c:v>
                </c:pt>
                <c:pt idx="242">
                  <c:v>0.13489268601448984</c:v>
                </c:pt>
                <c:pt idx="243">
                  <c:v>0.12898354696209222</c:v>
                </c:pt>
                <c:pt idx="244">
                  <c:v>0.12671080117270855</c:v>
                </c:pt>
                <c:pt idx="245">
                  <c:v>0.12519563731311945</c:v>
                </c:pt>
                <c:pt idx="246">
                  <c:v>0.12231682597990012</c:v>
                </c:pt>
                <c:pt idx="247">
                  <c:v>0.12519563731311945</c:v>
                </c:pt>
                <c:pt idx="248">
                  <c:v>0.11761981801517384</c:v>
                </c:pt>
                <c:pt idx="249">
                  <c:v>0.11716526885729711</c:v>
                </c:pt>
                <c:pt idx="250">
                  <c:v>0.11610465415558473</c:v>
                </c:pt>
                <c:pt idx="251">
                  <c:v>0.12065014573435208</c:v>
                </c:pt>
                <c:pt idx="252">
                  <c:v>0.12277137513777685</c:v>
                </c:pt>
                <c:pt idx="253">
                  <c:v>0.12489260454120162</c:v>
                </c:pt>
                <c:pt idx="254">
                  <c:v>0.12277137513777685</c:v>
                </c:pt>
                <c:pt idx="255">
                  <c:v>0.12580170285695511</c:v>
                </c:pt>
                <c:pt idx="256">
                  <c:v>0.12171076043606448</c:v>
                </c:pt>
                <c:pt idx="257">
                  <c:v>0.11746830162921494</c:v>
                </c:pt>
                <c:pt idx="258">
                  <c:v>0.12019559657647534</c:v>
                </c:pt>
                <c:pt idx="259">
                  <c:v>0.12049862934839319</c:v>
                </c:pt>
                <c:pt idx="260">
                  <c:v>0.12731686671654424</c:v>
                </c:pt>
                <c:pt idx="261">
                  <c:v>0.12671080117270855</c:v>
                </c:pt>
                <c:pt idx="262">
                  <c:v>0.11686223608537927</c:v>
                </c:pt>
                <c:pt idx="263">
                  <c:v>0.11155916257681735</c:v>
                </c:pt>
                <c:pt idx="264">
                  <c:v>0.1097409659453104</c:v>
                </c:pt>
                <c:pt idx="265">
                  <c:v>0.110498547875105</c:v>
                </c:pt>
                <c:pt idx="266">
                  <c:v>0.11065006426106389</c:v>
                </c:pt>
                <c:pt idx="267">
                  <c:v>0.1048924415946252</c:v>
                </c:pt>
                <c:pt idx="268">
                  <c:v>9.4892360121337005e-002</c:v>
                </c:pt>
                <c:pt idx="269">
                  <c:v>0.10398334327887171</c:v>
                </c:pt>
                <c:pt idx="270">
                  <c:v>0.10489244159462516</c:v>
                </c:pt>
                <c:pt idx="271">
                  <c:v>9.8831786156268725e-002</c:v>
                </c:pt>
                <c:pt idx="272">
                  <c:v>9.9740884472022187e-002</c:v>
                </c:pt>
                <c:pt idx="273">
                  <c:v>9.9286335314145463e-002</c:v>
                </c:pt>
                <c:pt idx="274">
                  <c:v>0.10186211387544696</c:v>
                </c:pt>
                <c:pt idx="275">
                  <c:v>0.10034695001585785</c:v>
                </c:pt>
                <c:pt idx="276">
                  <c:v>9.7013589524761773e-002</c:v>
                </c:pt>
                <c:pt idx="277">
                  <c:v>9.5043876507295899e-002</c:v>
                </c:pt>
                <c:pt idx="278">
                  <c:v>8.0498303455240353e-002</c:v>
                </c:pt>
                <c:pt idx="279">
                  <c:v>7.6407361034349697e-002</c:v>
                </c:pt>
                <c:pt idx="280">
                  <c:v>7.5649779104555143e-002</c:v>
                </c:pt>
                <c:pt idx="281">
                  <c:v>7.6710393806267527e-002</c:v>
                </c:pt>
                <c:pt idx="282">
                  <c:v>7.8680106823733387e-002</c:v>
                </c:pt>
                <c:pt idx="283">
                  <c:v>8.5043795034007719e-002</c:v>
                </c:pt>
                <c:pt idx="284">
                  <c:v>8.4892278648048797e-002</c:v>
                </c:pt>
                <c:pt idx="285">
                  <c:v>7.7619492122020989e-002</c:v>
                </c:pt>
                <c:pt idx="286">
                  <c:v>8.0952852613117063e-002</c:v>
                </c:pt>
                <c:pt idx="287">
                  <c:v>8.1558918156952709e-002</c:v>
                </c:pt>
                <c:pt idx="288">
                  <c:v>7.8983139595651217e-002</c:v>
                </c:pt>
                <c:pt idx="289">
                  <c:v>7.0043672824075406e-002</c:v>
                </c:pt>
                <c:pt idx="290">
                  <c:v>6.5649697631266962e-002</c:v>
                </c:pt>
                <c:pt idx="291">
                  <c:v>5.9286009420992637e-002</c:v>
                </c:pt>
                <c:pt idx="292">
                  <c:v>6.4134533771677812e-002</c:v>
                </c:pt>
                <c:pt idx="293">
                  <c:v>5.0195026263457912e-002</c:v>
                </c:pt>
                <c:pt idx="294">
                  <c:v>5.231625566688268e-002</c:v>
                </c:pt>
                <c:pt idx="295">
                  <c:v>6.0195107736746106e-002</c:v>
                </c:pt>
                <c:pt idx="296">
                  <c:v>5.6861747245650074e-002</c:v>
                </c:pt>
                <c:pt idx="297">
                  <c:v>4.9437444333663344e-002</c:v>
                </c:pt>
                <c:pt idx="298">
                  <c:v>5.640719808777328e-002</c:v>
                </c:pt>
                <c:pt idx="299">
                  <c:v>5.7467812789485692e-002</c:v>
                </c:pt>
                <c:pt idx="300">
                  <c:v>5.6407198087773308e-002</c:v>
                </c:pt>
                <c:pt idx="301">
                  <c:v>5.5952648929896591e-002</c:v>
                </c:pt>
                <c:pt idx="302">
                  <c:v>5.0801091807293565e-002</c:v>
                </c:pt>
                <c:pt idx="303">
                  <c:v>5.1104124579211374e-002</c:v>
                </c:pt>
                <c:pt idx="304">
                  <c:v>5.4589001456266335e-002</c:v>
                </c:pt>
                <c:pt idx="305">
                  <c:v>6.2164820754211932e-002</c:v>
                </c:pt>
                <c:pt idx="306">
                  <c:v>6.201330436825303e-002</c:v>
                </c:pt>
                <c:pt idx="307">
                  <c:v>5.2164739280923758e-002</c:v>
                </c:pt>
                <c:pt idx="308">
                  <c:v>5.0498059035375735e-002</c:v>
                </c:pt>
                <c:pt idx="309">
                  <c:v>5.1255640965170282e-002</c:v>
                </c:pt>
                <c:pt idx="310">
                  <c:v>5.3679903140512873e-002</c:v>
                </c:pt>
                <c:pt idx="311">
                  <c:v>5.1407157351129204e-002</c:v>
                </c:pt>
                <c:pt idx="312">
                  <c:v>4.2164657807635543e-002</c:v>
                </c:pt>
                <c:pt idx="313">
                  <c:v>3.3225191036059733e-002</c:v>
                </c:pt>
                <c:pt idx="314">
                  <c:v>3.6104002369279055e-002</c:v>
                </c:pt>
                <c:pt idx="315">
                  <c:v>3.8528264544621674e-002</c:v>
                </c:pt>
                <c:pt idx="316">
                  <c:v>3.7316133456950354e-002</c:v>
                </c:pt>
                <c:pt idx="317">
                  <c:v>3.4285805737772124e-002</c:v>
                </c:pt>
                <c:pt idx="318">
                  <c:v>3.3982772965854287e-002</c:v>
                </c:pt>
                <c:pt idx="319">
                  <c:v>4.0194944790169697e-002</c:v>
                </c:pt>
                <c:pt idx="320">
                  <c:v>3.8528264544621646e-002</c:v>
                </c:pt>
                <c:pt idx="321">
                  <c:v>3.5043387667566678e-002</c:v>
                </c:pt>
                <c:pt idx="322">
                  <c:v>3.822523177270383e-002</c:v>
                </c:pt>
                <c:pt idx="323">
                  <c:v>3.5497936825443409e-002</c:v>
                </c:pt>
                <c:pt idx="324">
                  <c:v>3.3073674650100825e-002</c:v>
                </c:pt>
                <c:pt idx="325">
                  <c:v>4.0952526719964251e-002</c:v>
                </c:pt>
                <c:pt idx="326">
                  <c:v>2.8225150299415622e-002</c:v>
                </c:pt>
                <c:pt idx="327">
                  <c:v>2.0497814615511107e-002</c:v>
                </c:pt>
                <c:pt idx="328">
                  <c:v>1.7315970510373962e-002</c:v>
                </c:pt>
                <c:pt idx="329">
                  <c:v>2.080084738742893e-002</c:v>
                </c:pt>
                <c:pt idx="330">
                  <c:v>2.1558429317223484e-002</c:v>
                </c:pt>
                <c:pt idx="331">
                  <c:v>2.1709945703182413e-002</c:v>
                </c:pt>
                <c:pt idx="332">
                  <c:v>1.4134126405236791e-002</c:v>
                </c:pt>
                <c:pt idx="333">
                  <c:v>9.5886348264694211e-003</c:v>
                </c:pt>
                <c:pt idx="334">
                  <c:v>2.9685061044101408e-003</c:v>
                </c:pt>
                <c:pt idx="335">
                  <c:v>2.7336557061738275e-003</c:v>
                </c:pt>
                <c:pt idx="336">
                  <c:v>2.9382028272183576e-003</c:v>
                </c:pt>
                <c:pt idx="337">
                  <c:v>2.6188810723594583e-003</c:v>
                </c:pt>
                <c:pt idx="338">
                  <c:v>5.0431432477020489e-003</c:v>
                </c:pt>
                <c:pt idx="339">
                  <c:v>7.467405423044653e-003</c:v>
                </c:pt>
                <c:pt idx="340">
                  <c:v>4.8916268617431443e-003</c:v>
                </c:pt>
                <c:pt idx="341">
                  <c:v>1.2552335987292443e-003</c:v>
                </c:pt>
                <c:pt idx="342">
                  <c:v>1.9461889701686744e-004</c:v>
                </c:pt>
                <c:pt idx="343">
                  <c:v>5.3461760196198728e-003</c:v>
                </c:pt>
                <c:pt idx="344">
                  <c:v>9.4371184405105148e-003</c:v>
                </c:pt>
                <c:pt idx="345">
                  <c:v>1.064924952818181e-002</c:v>
                </c:pt>
                <c:pt idx="346">
                  <c:v>2.8321413570471191e-003</c:v>
                </c:pt>
                <c:pt idx="347">
                  <c:v>2.551836043023132e-003</c:v>
                </c:pt>
                <c:pt idx="348">
                  <c:v>2.2260758132114709e-003</c:v>
                </c:pt>
                <c:pt idx="349">
                  <c:v>2.3169856447868183e-003</c:v>
                </c:pt>
                <c:pt idx="350">
                  <c:v>1.574555353588148e-003</c:v>
                </c:pt>
                <c:pt idx="351">
                  <c:v>1.0139447255401726e-003</c:v>
                </c:pt>
                <c:pt idx="352">
                  <c:v>1.082127099221683e-003</c:v>
                </c:pt>
                <c:pt idx="353">
                  <c:v>1.4381906062251265e-003</c:v>
                </c:pt>
                <c:pt idx="354">
                  <c:v>1.6427377272696584e-003</c:v>
                </c:pt>
                <c:pt idx="355">
                  <c:v>1.6578893658655499e-003</c:v>
                </c:pt>
                <c:pt idx="356">
                  <c:v>1.218491846584704e-003</c:v>
                </c:pt>
                <c:pt idx="357">
                  <c:v>1.3700082325436163e-003</c:v>
                </c:pt>
                <c:pt idx="358">
                  <c:v>1.8018299325265167e-003</c:v>
                </c:pt>
                <c:pt idx="359">
                  <c:v>1.1881885693929217e-003</c:v>
                </c:pt>
                <c:pt idx="360">
                  <c:v>1.695768462355278e-003</c:v>
                </c:pt>
                <c:pt idx="361">
                  <c:v>1.9912254149751568e-003</c:v>
                </c:pt>
                <c:pt idx="362">
                  <c:v>2.1124385237422869e-003</c:v>
                </c:pt>
                <c:pt idx="363">
                  <c:v>1.9230430412936464e-003</c:v>
                </c:pt>
                <c:pt idx="364">
                  <c:v>1.3094016781600515e-003</c:v>
                </c:pt>
                <c:pt idx="365">
                  <c:v>#N/A</c:v>
                </c:pt>
                <c:pt idx="366">
                  <c:v>#N/A</c:v>
                </c:pt>
              </c:numCache>
            </c:numRef>
          </c:yVal>
          <c:smooth val="1"/>
        </c:ser>
        <c:dLbls>
          <c:spPr>
            <a:noFill/>
            <a:ln>
              <a:noFill/>
            </a:ln>
            <a:effectLst/>
          </c:spPr>
          <c:txPr>
            <a:bodyPr rot="0" spcFirstLastPara="1" vertOverflow="ellipsis" horzOverflow="overflow" wrap="square" anchor="ctr" anchorCtr="1">
              <a:spAutoFit/>
            </a:bodyPr>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showLegendKey val="0"/>
          <c:showVal val="0"/>
          <c:showCatName val="0"/>
          <c:showSerName val="0"/>
          <c:showPercent val="0"/>
          <c:showBubbleSize val="0"/>
        </c:dLbls>
        <c:axId val="13"/>
        <c:axId val="12"/>
      </c:scatterChart>
      <c:valAx>
        <c:axId val="3"/>
        <c:scaling>
          <c:orientation val="minMax"/>
        </c:scaling>
        <c:delete val="0"/>
        <c:axPos val="b"/>
        <c:numFmt formatCode="m/d;@" sourceLinked="0"/>
        <c:majorTickMark val="in"/>
        <c:minorTickMark val="none"/>
        <c:tickLblPos val="nextTo"/>
        <c:spPr>
          <a:noFill/>
          <a:ln>
            <a:no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a:solidFill>
                <a:schemeClr val="tx1"/>
              </a:solidFill>
              <a:latin typeface="ＭＳ ゴシック"/>
              <a:ea typeface="ＭＳ ゴシック"/>
            </a:endParaRPr>
          </a:p>
        </c:txPr>
        <c:crossAx val="2"/>
        <c:crosses val="autoZero"/>
      </c:valAx>
      <c:valAx>
        <c:axId val="2"/>
        <c:scaling>
          <c:orientation val="minMax"/>
          <c:min val="0"/>
        </c:scaling>
        <c:delete val="0"/>
        <c:axPos val="l"/>
        <c:title>
          <c:tx>
            <c:rich>
              <a:bodyPr rot="-5400000" spcFirstLastPara="1" vertOverflow="ellipsis" horzOverflow="overflow" wrap="square" anchor="t" anchorCtr="1"/>
              <a:lstStyle/>
              <a:p>
                <a:pPr algn="ctr" rtl="0">
                  <a:defRPr kumimoji="0" lang="ja-JP" altLang="en-US" sz="1200" b="0" i="0" u="none" strike="noStrike" kern="1200" baseline="0">
                    <a:solidFill>
                      <a:schemeClr val="tx1"/>
                    </a:solidFill>
                    <a:latin typeface="ＭＳ ゴシック"/>
                    <a:ea typeface="ＭＳ ゴシック"/>
                    <a:cs typeface="+mn-cs"/>
                  </a:defRPr>
                </a:pPr>
                <a:r>
                  <a:rPr kumimoji="0" lang="ja-JP" altLang="en-US" sz="1200" b="0" i="0" u="none" strike="noStrike" kern="1200" baseline="0">
                    <a:solidFill>
                      <a:schemeClr val="tx1"/>
                    </a:solidFill>
                    <a:latin typeface="ＭＳ ゴシック"/>
                    <a:ea typeface="ＭＳ ゴシック"/>
                    <a:cs typeface="+mn-cs"/>
                  </a:rPr>
                  <a:t>土壌中無機態窒素含有量推定値（mgN/100g</a:t>
                </a:r>
                <a:r>
                  <a:rPr kumimoji="0" lang="ja-JP" altLang="en-US" sz="1200" b="0" i="0" u="none" strike="noStrike" kern="1200" baseline="-25000">
                    <a:solidFill>
                      <a:schemeClr val="tx1"/>
                    </a:solidFill>
                    <a:latin typeface="ＭＳ ゴシック"/>
                    <a:ea typeface="ＭＳ ゴシック"/>
                    <a:cs typeface="+mn-cs"/>
                  </a:rPr>
                  <a:t>乾土</a:t>
                </a:r>
                <a:r>
                  <a:rPr kumimoji="0" lang="ja-JP" altLang="en-US" sz="1200" b="0" i="0" u="none" strike="noStrike" kern="1200" baseline="0">
                    <a:solidFill>
                      <a:schemeClr val="tx1"/>
                    </a:solidFill>
                    <a:latin typeface="ＭＳ ゴシック"/>
                    <a:ea typeface="ＭＳ ゴシック"/>
                    <a:cs typeface="+mn-cs"/>
                  </a:rPr>
                  <a:t>）</a:t>
                </a:r>
                <a:endParaRPr kumimoji="0" lang="ja-JP" altLang="en-US" sz="1200" b="0" i="0" u="none" strike="noStrike" kern="1200" baseline="0">
                  <a:solidFill>
                    <a:schemeClr val="tx1"/>
                  </a:solidFill>
                  <a:latin typeface="ＭＳ ゴシック"/>
                  <a:ea typeface="ＭＳ ゴシック"/>
                  <a:cs typeface="+mn-cs"/>
                </a:endParaRPr>
              </a:p>
            </c:rich>
          </c:tx>
          <c:layout>
            <c:manualLayout>
              <c:xMode val="edge"/>
              <c:yMode val="edge"/>
              <c:x val="5.7284506103403739e-006"/>
              <c:y val="3.8004624421947256e-002"/>
            </c:manualLayout>
          </c:layout>
          <c:overlay val="0"/>
          <c:spPr>
            <a:noFill/>
            <a:ln>
              <a:noFill/>
            </a:ln>
            <a:effectLst/>
          </c:spPr>
        </c:title>
        <c:numFmt formatCode="General" sourceLinked="0"/>
        <c:majorTickMark val="in"/>
        <c:minorTickMark val="none"/>
        <c:tickLblPos val="nextTo"/>
        <c:spPr>
          <a:noFill/>
          <a:ln>
            <a:solidFill>
              <a:schemeClr val="tx1"/>
            </a:solidFill>
          </a:ln>
          <a:effectLst/>
        </c:spPr>
        <c:txPr>
          <a:bodyPr rot="-60000000" spcFirstLastPara="1" vertOverflow="ellipsis" horzOverflow="overflow" wrap="square" anchor="ctr" anchorCtr="1"/>
          <a:lstStyle/>
          <a:p>
            <a:pPr algn="ctr" rtl="0">
              <a:defRPr lang="ja-JP" altLang="en-US" sz="1200" kern="1200">
                <a:solidFill>
                  <a:schemeClr val="tx1"/>
                </a:solidFill>
                <a:latin typeface="ＭＳ ゴシック"/>
                <a:ea typeface="ＭＳ ゴシック"/>
                <a:cs typeface="+mn-cs"/>
              </a:defRPr>
            </a:pPr>
            <a:endParaRPr lang="ja-JP" altLang="en-US" sz="1200" kern="1200">
              <a:solidFill>
                <a:schemeClr val="tx1"/>
              </a:solidFill>
              <a:latin typeface="ＭＳ ゴシック"/>
              <a:ea typeface="ＭＳ ゴシック"/>
              <a:cs typeface="+mn-cs"/>
            </a:endParaRPr>
          </a:p>
        </c:txPr>
        <c:crossAx val="3"/>
        <c:crossesAt val="4"/>
      </c:valAx>
      <c:valAx>
        <c:axId val="13"/>
        <c:scaling>
          <c:orientation val="minMax"/>
        </c:scaling>
        <c:delete val="1"/>
        <c:axPos val="b"/>
        <c:numFmt formatCode="m&quot;月&quot;d&quot;日&quot;" sourceLinked="1"/>
        <c:majorTickMark val="out"/>
        <c:minorTickMark val="none"/>
        <c:tickLblPos val="nextTo"/>
        <c:txPr>
          <a:bodyPr rot="-60000000" spcFirstLastPara="1" vertOverflow="overflow" horzOverflow="overflow" wrap="square" anchor="ctr" anchorCtr="1"/>
          <a:lstStyle/>
          <a:p>
            <a:pPr algn="ctr" rtl="0">
              <a:defRPr lang="ja-JP" altLang="en-US" sz="1200">
                <a:solidFill>
                  <a:schemeClr val="tx1"/>
                </a:solidFill>
                <a:latin typeface="ＭＳ ゴシック"/>
                <a:ea typeface="ＭＳ ゴシック"/>
              </a:defRPr>
            </a:pPr>
            <a:endParaRPr lang="ja-JP" altLang="en-US" sz="1200">
              <a:solidFill>
                <a:schemeClr val="tx1"/>
              </a:solidFill>
              <a:latin typeface="ＭＳ ゴシック"/>
              <a:ea typeface="ＭＳ ゴシック"/>
            </a:endParaRPr>
          </a:p>
        </c:txPr>
        <c:crossAx val="12"/>
        <c:crosses val="autoZero"/>
      </c:valAx>
      <c:valAx>
        <c:axId val="12"/>
        <c:scaling>
          <c:orientation val="minMax"/>
          <c:max val="0.3"/>
          <c:min val="0"/>
        </c:scaling>
        <c:delete val="0"/>
        <c:axPos val="r"/>
        <c:title>
          <c:tx>
            <c:rich>
              <a:bodyPr rot="-5400000" spcFirstLastPara="1" vertOverflow="overflow" horzOverflow="overflow" wrap="square" anchor="t" anchorCtr="1"/>
              <a:lstStyle/>
              <a:p>
                <a:pPr algn="ctr" rtl="0">
                  <a:defRPr kumimoji="0" lang="ja-JP" altLang="en-US" sz="1200" b="0" i="0" u="none" strike="noStrike" kern="1200" baseline="0">
                    <a:solidFill>
                      <a:schemeClr val="tx1">
                        <a:lumMod val="65000"/>
                        <a:lumOff val="35000"/>
                      </a:schemeClr>
                    </a:solidFill>
                    <a:latin typeface="ＭＳ ゴシック"/>
                    <a:ea typeface="ＭＳ ゴシック"/>
                    <a:cs typeface="+mn-cs"/>
                  </a:defRPr>
                </a:pPr>
                <a:r>
                  <a:rPr kumimoji="0" lang="ja-JP" altLang="en-US" sz="1200" b="0" i="0" u="none" strike="noStrike" kern="1200" baseline="0">
                    <a:solidFill>
                      <a:schemeClr val="tx1">
                        <a:lumMod val="65000"/>
                        <a:lumOff val="35000"/>
                      </a:schemeClr>
                    </a:solidFill>
                    <a:latin typeface="ＭＳ ゴシック"/>
                    <a:ea typeface="ＭＳ ゴシック"/>
                    <a:cs typeface="+mn-cs"/>
                  </a:rPr>
                  <a:t>茶樹の１日の窒素吸収量推定値</a:t>
                </a:r>
                <a:endParaRPr kumimoji="0" lang="ja-JP" altLang="en-US" sz="1200" b="0" i="0" u="none" strike="noStrike" kern="1200" baseline="0">
                  <a:solidFill>
                    <a:schemeClr val="tx1">
                      <a:lumMod val="65000"/>
                      <a:lumOff val="35000"/>
                    </a:schemeClr>
                  </a:solidFill>
                  <a:latin typeface="ＭＳ ゴシック"/>
                  <a:ea typeface="ＭＳ ゴシック"/>
                  <a:cs typeface="+mn-cs"/>
                </a:endParaRPr>
              </a:p>
              <a:p>
                <a:pPr algn="ctr" rtl="0">
                  <a:defRPr kumimoji="0" lang="ja-JP" altLang="en-US" sz="1200" b="0" i="0" u="none" strike="noStrike" kern="1200" baseline="0">
                    <a:solidFill>
                      <a:schemeClr val="tx1">
                        <a:lumMod val="65000"/>
                        <a:lumOff val="35000"/>
                      </a:schemeClr>
                    </a:solidFill>
                    <a:latin typeface="ＭＳ ゴシック"/>
                    <a:ea typeface="ＭＳ ゴシック"/>
                    <a:cs typeface="+mn-cs"/>
                  </a:defRPr>
                </a:pPr>
                <a:r>
                  <a:rPr kumimoji="0" lang="ja-JP" altLang="en-US" sz="1200" b="0" i="0" u="none" strike="noStrike" kern="1200" baseline="0">
                    <a:solidFill>
                      <a:schemeClr val="tx1">
                        <a:lumMod val="65000"/>
                        <a:lumOff val="35000"/>
                      </a:schemeClr>
                    </a:solidFill>
                    <a:latin typeface="ＭＳ ゴシック"/>
                    <a:ea typeface="ＭＳ ゴシック"/>
                    <a:cs typeface="+mn-cs"/>
                  </a:rPr>
                  <a:t>（kgN/10a/日）</a:t>
                </a:r>
                <a:endParaRPr kumimoji="0" lang="ja-JP" altLang="en-US" sz="1200" b="0" i="0" u="none" strike="noStrike" kern="1200" baseline="0">
                  <a:solidFill>
                    <a:schemeClr val="tx1">
                      <a:lumMod val="65000"/>
                      <a:lumOff val="35000"/>
                    </a:schemeClr>
                  </a:solidFill>
                  <a:latin typeface="ＭＳ ゴシック"/>
                  <a:ea typeface="ＭＳ ゴシック"/>
                  <a:cs typeface="+mn-cs"/>
                </a:endParaRPr>
              </a:p>
            </c:rich>
          </c:tx>
          <c:layout>
            <c:manualLayout>
              <c:xMode val="edge"/>
              <c:yMode val="edge"/>
              <c:x val="0.90079365079365081"/>
              <c:y val="2.9100529100529099e-002"/>
            </c:manualLayout>
          </c:layout>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overflow" horzOverflow="overflow" wrap="square" anchor="ctr" anchorCtr="1"/>
          <a:lstStyle/>
          <a:p>
            <a:pPr algn="ctr" rtl="0">
              <a:defRPr lang="ja-JP" altLang="en-US" sz="1200" kern="1200">
                <a:solidFill>
                  <a:schemeClr val="tx1">
                    <a:lumMod val="65000"/>
                    <a:lumOff val="35000"/>
                  </a:schemeClr>
                </a:solidFill>
                <a:latin typeface="ＭＳ ゴシック"/>
                <a:ea typeface="ＭＳ ゴシック"/>
                <a:cs typeface="+mn-cs"/>
              </a:defRPr>
            </a:pPr>
            <a:endParaRPr lang="ja-JP" altLang="en-US" sz="1200">
              <a:latin typeface="ＭＳ ゴシック"/>
              <a:ea typeface="ＭＳ ゴシック"/>
            </a:endParaRPr>
          </a:p>
        </c:txPr>
        <c:crossAx val="13"/>
        <c:crosses val="max"/>
        <c:majorUnit val="0.1"/>
      </c:valAx>
      <c:spPr>
        <a:noFill/>
        <a:ln>
          <a:solidFill>
            <a:schemeClr val="tx1"/>
          </a:solidFill>
        </a:ln>
        <a:effectLst/>
      </c:spPr>
    </c:plotArea>
    <c:legend>
      <c:legendPos val="r"/>
      <c:layout>
        <c:manualLayout>
          <c:xMode val="edge"/>
          <c:yMode val="edge"/>
          <c:x val="0.17328042328042328"/>
          <c:y val="5.8201058201058198e-002"/>
          <c:w val="0.17592592592592593"/>
          <c:h val="0.68783068783068779"/>
        </c:manualLayout>
      </c:layout>
      <c:overlay val="0"/>
      <c:spPr>
        <a:noFill/>
        <a:ln>
          <a:noFill/>
        </a:ln>
        <a:effectLst/>
      </c:spPr>
      <c:txPr>
        <a:bodyPr rot="0" spcFirstLastPara="1" vertOverflow="overflow" horzOverflow="overflow" wrap="square" anchor="ctr" anchorCtr="1"/>
        <a:lstStyle/>
        <a:p>
          <a:pPr algn="ctr" rtl="0">
            <a:defRPr lang="ja-JP" altLang="en-US" sz="1200" kern="1200">
              <a:solidFill>
                <a:schemeClr val="tx1">
                  <a:lumMod val="65000"/>
                  <a:lumOff val="35000"/>
                </a:schemeClr>
              </a:solidFill>
              <a:latin typeface="ＭＳ ゴシック"/>
              <a:ea typeface="ＭＳ ゴシック"/>
              <a:cs typeface="+mn-cs"/>
            </a:defRPr>
          </a:pPr>
          <a:endParaRPr lang="ja-JP" altLang="en-US" sz="1200">
            <a:latin typeface="ＭＳ ゴシック"/>
            <a:ea typeface="ＭＳ ゴシック"/>
          </a:endParaRPr>
        </a:p>
      </c:txPr>
    </c:legend>
    <c:plotVisOnly val="1"/>
    <c:dispBlanksAs val="gap"/>
    <c:showDLblsOverMax val="0"/>
  </c:chart>
  <c:spPr>
    <a:solidFill>
      <a:schemeClr val="bg1"/>
    </a:solidFill>
    <a:ln w="9525" cap="flat" cmpd="sng" algn="ctr">
      <a:noFill/>
      <a:round/>
    </a:ln>
    <a:effectLst/>
  </c:spPr>
  <c:txPr>
    <a:bodyPr vertOverflow="overflow" horzOverflow="overflow" anchor="ctr" anchorCtr="1"/>
    <a:lstStyle/>
    <a:p>
      <a:pPr algn="ctr" rtl="0">
        <a:defRPr lang="ja-JP" altLang="en-US" sz="1200">
          <a:latin typeface="ＭＳ ゴシック"/>
          <a:ea typeface="ＭＳ ゴシック"/>
        </a:defRPr>
      </a:pPr>
      <a:endParaRPr lang="ja-JP" altLang="en-US" sz="1200">
        <a:latin typeface="ＭＳ ゴシック"/>
        <a:ea typeface="ＭＳ ゴシック"/>
      </a:endParaRPr>
    </a:p>
  </c:txPr>
  <c:printSettings>
    <c:pageMargins l="0.7" r="0.7" t="0.75" b="0.75" header="0.3" footer="0.3"/>
    <c:pageSetup paperSize="9" orientation="landscape"/>
  </c:printSettings>
  <c:extLst>
    <c:ext xmlns:c14="http://schemas.microsoft.com/office/drawing/2007/8/2/chart" uri="{781A3756-C4B2-4CAC-9D66-4F8BD8637D16}"/>
  </c:extLst>
</c:chartSpace>
</file>

<file path=xl/charts/colors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a="http://schemas.openxmlformats.org/drawingml/2006/main" xmlns:cs="http://schemas.microsoft.com/office/drawing/2012/chartStyle"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a="http://schemas.openxmlformats.org/drawingml/2006/main" xmlns:cs="http://schemas.microsoft.com/office/drawing/2012/chartStyle"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a="http://schemas.openxmlformats.org/drawingml/2006/main" xmlns:cs="http://schemas.microsoft.com/office/drawing/2012/chartStyle"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a="http://schemas.openxmlformats.org/drawingml/2006/main" xmlns:cs="http://schemas.microsoft.com/office/drawing/2012/chartStyle"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s>
</file>

<file path=xl/drawings/_rels/drawing10.xml.rels><?xml version="1.0" encoding="UTF-8"?><Relationships xmlns="http://schemas.openxmlformats.org/package/2006/relationships"><Relationship Id="rId1" Type="http://schemas.openxmlformats.org/officeDocument/2006/relationships/chart" Target="../charts/chart35.xml" /><Relationship Id="rId2" Type="http://schemas.openxmlformats.org/officeDocument/2006/relationships/chart" Target="../charts/chart36.xml" /><Relationship Id="rId3" Type="http://schemas.openxmlformats.org/officeDocument/2006/relationships/chart" Target="../charts/chart37.xml" /><Relationship Id="rId4" Type="http://schemas.openxmlformats.org/officeDocument/2006/relationships/chart" Target="../charts/chart38.xml" /><Relationship Id="rId5" Type="http://schemas.openxmlformats.org/officeDocument/2006/relationships/chart" Target="../charts/chart39.xml" /><Relationship Id="rId6" Type="http://schemas.openxmlformats.org/officeDocument/2006/relationships/chart" Target="../charts/chart40.xml" /></Relationships>
</file>

<file path=xl/drawings/_rels/drawing11.xml.rels><?xml version="1.0" encoding="UTF-8"?><Relationships xmlns="http://schemas.openxmlformats.org/package/2006/relationships"><Relationship Id="rId1" Type="http://schemas.openxmlformats.org/officeDocument/2006/relationships/chart" Target="../charts/chart41.xml" /><Relationship Id="rId2" Type="http://schemas.openxmlformats.org/officeDocument/2006/relationships/chart" Target="../charts/chart42.xml" /><Relationship Id="rId3" Type="http://schemas.openxmlformats.org/officeDocument/2006/relationships/chart" Target="../charts/chart43.xml" /><Relationship Id="rId4" Type="http://schemas.openxmlformats.org/officeDocument/2006/relationships/chart" Target="../charts/chart44.xml" /><Relationship Id="rId5" Type="http://schemas.openxmlformats.org/officeDocument/2006/relationships/chart" Target="../charts/chart45.xml" /><Relationship Id="rId6" Type="http://schemas.openxmlformats.org/officeDocument/2006/relationships/chart" Target="../charts/chart46.xml" /></Relationships>
</file>

<file path=xl/drawings/_rels/drawing12.xml.rels><?xml version="1.0" encoding="UTF-8"?><Relationships xmlns="http://schemas.openxmlformats.org/package/2006/relationships"><Relationship Id="rId1" Type="http://schemas.openxmlformats.org/officeDocument/2006/relationships/chart" Target="../charts/chart47.xml" /><Relationship Id="rId2" Type="http://schemas.openxmlformats.org/officeDocument/2006/relationships/chart" Target="../charts/chart48.xml" /><Relationship Id="rId3" Type="http://schemas.openxmlformats.org/officeDocument/2006/relationships/chart" Target="../charts/chart49.xml" /><Relationship Id="rId4" Type="http://schemas.openxmlformats.org/officeDocument/2006/relationships/chart" Target="../charts/chart50.xml" /><Relationship Id="rId5" Type="http://schemas.openxmlformats.org/officeDocument/2006/relationships/chart" Target="../charts/chart51.xml" /><Relationship Id="rId6" Type="http://schemas.openxmlformats.org/officeDocument/2006/relationships/chart" Target="../charts/chart52.xml" /></Relationships>
</file>

<file path=xl/drawings/_rels/drawing13.xml.rels><?xml version="1.0" encoding="UTF-8"?><Relationships xmlns="http://schemas.openxmlformats.org/package/2006/relationships"><Relationship Id="rId1" Type="http://schemas.openxmlformats.org/officeDocument/2006/relationships/chart" Target="../charts/chart53.xml" /><Relationship Id="rId2" Type="http://schemas.openxmlformats.org/officeDocument/2006/relationships/chart" Target="../charts/chart54.xml" /><Relationship Id="rId3" Type="http://schemas.openxmlformats.org/officeDocument/2006/relationships/chart" Target="../charts/chart55.xml" /><Relationship Id="rId4" Type="http://schemas.openxmlformats.org/officeDocument/2006/relationships/chart" Target="../charts/chart56.xml" /><Relationship Id="rId5" Type="http://schemas.openxmlformats.org/officeDocument/2006/relationships/chart" Target="../charts/chart57.xml" /><Relationship Id="rId6" Type="http://schemas.openxmlformats.org/officeDocument/2006/relationships/chart" Target="../charts/chart58.xml" /></Relationships>
</file>

<file path=xl/drawings/_rels/drawing2.xml.rels><?xml version="1.0" encoding="UTF-8"?><Relationships xmlns="http://schemas.openxmlformats.org/package/2006/relationships"><Relationship Id="rId1" Type="http://schemas.openxmlformats.org/officeDocument/2006/relationships/chart" Target="../charts/chart3.xml" /></Relationships>
</file>

<file path=xl/drawings/_rels/drawing3.xml.rels><?xml version="1.0" encoding="UTF-8"?><Relationships xmlns="http://schemas.openxmlformats.org/package/2006/relationships"><Relationship Id="rId1" Type="http://schemas.openxmlformats.org/officeDocument/2006/relationships/chart" Target="../charts/chart4.xml" /></Relationships>
</file>

<file path=xl/drawings/_rels/drawing4.xml.rels><?xml version="1.0" encoding="UTF-8"?><Relationships xmlns="http://schemas.openxmlformats.org/package/2006/relationships"><Relationship Id="rId1" Type="http://schemas.openxmlformats.org/officeDocument/2006/relationships/chart" Target="../charts/chart5.xml" /></Relationships>
</file>

<file path=xl/drawings/_rels/drawing5.xml.rels><?xml version="1.0" encoding="UTF-8"?><Relationships xmlns="http://schemas.openxmlformats.org/package/2006/relationships"><Relationship Id="rId1" Type="http://schemas.openxmlformats.org/officeDocument/2006/relationships/chart" Target="../charts/chart6.xml" /><Relationship Id="rId2" Type="http://schemas.openxmlformats.org/officeDocument/2006/relationships/chart" Target="../charts/chart7.xml" /><Relationship Id="rId3" Type="http://schemas.openxmlformats.org/officeDocument/2006/relationships/chart" Target="../charts/chart8.xml" /><Relationship Id="rId4" Type="http://schemas.openxmlformats.org/officeDocument/2006/relationships/chart" Target="../charts/chart9.xml" /><Relationship Id="rId5" Type="http://schemas.openxmlformats.org/officeDocument/2006/relationships/chart" Target="../charts/chart10.xml" /></Relationships>
</file>

<file path=xl/drawings/_rels/drawing6.xml.rels><?xml version="1.0" encoding="UTF-8"?><Relationships xmlns="http://schemas.openxmlformats.org/package/2006/relationships"><Relationship Id="rId1" Type="http://schemas.openxmlformats.org/officeDocument/2006/relationships/chart" Target="../charts/chart11.xml" /><Relationship Id="rId2" Type="http://schemas.openxmlformats.org/officeDocument/2006/relationships/chart" Target="../charts/chart12.xml" /><Relationship Id="rId3" Type="http://schemas.openxmlformats.org/officeDocument/2006/relationships/chart" Target="../charts/chart13.xml" /><Relationship Id="rId4" Type="http://schemas.openxmlformats.org/officeDocument/2006/relationships/chart" Target="../charts/chart14.xml" /><Relationship Id="rId5" Type="http://schemas.openxmlformats.org/officeDocument/2006/relationships/chart" Target="../charts/chart15.xml" /><Relationship Id="rId6" Type="http://schemas.openxmlformats.org/officeDocument/2006/relationships/chart" Target="../charts/chart16.xml" /></Relationships>
</file>

<file path=xl/drawings/_rels/drawing7.xml.rels><?xml version="1.0" encoding="UTF-8"?><Relationships xmlns="http://schemas.openxmlformats.org/package/2006/relationships"><Relationship Id="rId1" Type="http://schemas.openxmlformats.org/officeDocument/2006/relationships/chart" Target="../charts/chart17.xml" /><Relationship Id="rId2" Type="http://schemas.openxmlformats.org/officeDocument/2006/relationships/chart" Target="../charts/chart18.xml" /><Relationship Id="rId3" Type="http://schemas.openxmlformats.org/officeDocument/2006/relationships/chart" Target="../charts/chart19.xml" /><Relationship Id="rId4" Type="http://schemas.openxmlformats.org/officeDocument/2006/relationships/chart" Target="../charts/chart20.xml" /><Relationship Id="rId5" Type="http://schemas.openxmlformats.org/officeDocument/2006/relationships/chart" Target="../charts/chart21.xml" /><Relationship Id="rId6" Type="http://schemas.openxmlformats.org/officeDocument/2006/relationships/chart" Target="../charts/chart22.xml" /></Relationships>
</file>

<file path=xl/drawings/_rels/drawing8.xml.rels><?xml version="1.0" encoding="UTF-8"?><Relationships xmlns="http://schemas.openxmlformats.org/package/2006/relationships"><Relationship Id="rId1" Type="http://schemas.openxmlformats.org/officeDocument/2006/relationships/chart" Target="../charts/chart23.xml" /><Relationship Id="rId2" Type="http://schemas.openxmlformats.org/officeDocument/2006/relationships/chart" Target="../charts/chart24.xml" /><Relationship Id="rId3" Type="http://schemas.openxmlformats.org/officeDocument/2006/relationships/chart" Target="../charts/chart25.xml" /><Relationship Id="rId4" Type="http://schemas.openxmlformats.org/officeDocument/2006/relationships/chart" Target="../charts/chart26.xml" /><Relationship Id="rId5" Type="http://schemas.openxmlformats.org/officeDocument/2006/relationships/chart" Target="../charts/chart27.xml" /><Relationship Id="rId6" Type="http://schemas.openxmlformats.org/officeDocument/2006/relationships/chart" Target="../charts/chart28.xml" /></Relationships>
</file>

<file path=xl/drawings/_rels/drawing9.xml.rels><?xml version="1.0" encoding="UTF-8"?><Relationships xmlns="http://schemas.openxmlformats.org/package/2006/relationships"><Relationship Id="rId1" Type="http://schemas.openxmlformats.org/officeDocument/2006/relationships/chart" Target="../charts/chart29.xml" /><Relationship Id="rId2" Type="http://schemas.openxmlformats.org/officeDocument/2006/relationships/chart" Target="../charts/chart30.xml" /><Relationship Id="rId3" Type="http://schemas.openxmlformats.org/officeDocument/2006/relationships/chart" Target="../charts/chart31.xml" /><Relationship Id="rId4" Type="http://schemas.openxmlformats.org/officeDocument/2006/relationships/chart" Target="../charts/chart32.xml" /><Relationship Id="rId5" Type="http://schemas.openxmlformats.org/officeDocument/2006/relationships/chart" Target="../charts/chart33.xml" /><Relationship Id="rId6" Type="http://schemas.openxmlformats.org/officeDocument/2006/relationships/chart" Target="../charts/chart34.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236220</xdr:colOff>
      <xdr:row>0</xdr:row>
      <xdr:rowOff>53340</xdr:rowOff>
    </xdr:from>
    <xdr:to xmlns:xdr="http://schemas.openxmlformats.org/drawingml/2006/spreadsheetDrawing">
      <xdr:col>20</xdr:col>
      <xdr:colOff>87630</xdr:colOff>
      <xdr:row>6</xdr:row>
      <xdr:rowOff>21590</xdr:rowOff>
    </xdr:to>
    <xdr:graphicFrame macro="">
      <xdr:nvGraphicFramePr>
        <xdr:cNvPr id="6"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11</xdr:col>
      <xdr:colOff>616585</xdr:colOff>
      <xdr:row>10</xdr:row>
      <xdr:rowOff>38100</xdr:rowOff>
    </xdr:from>
    <xdr:to xmlns:xdr="http://schemas.openxmlformats.org/drawingml/2006/spreadsheetDrawing">
      <xdr:col>18</xdr:col>
      <xdr:colOff>388620</xdr:colOff>
      <xdr:row>25</xdr:row>
      <xdr:rowOff>76200</xdr:rowOff>
    </xdr:to>
    <xdr:sp macro="" textlink="">
      <xdr:nvSpPr>
        <xdr:cNvPr id="7" name="テキスト 13"/>
        <xdr:cNvSpPr txBox="1"/>
      </xdr:nvSpPr>
      <xdr:spPr>
        <a:xfrm>
          <a:off x="8625840" y="3836670"/>
          <a:ext cx="4461510" cy="257175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t>【使い方】</a:t>
          </a:r>
          <a:endParaRPr kumimoji="1" lang="ja-JP" altLang="en-US"/>
        </a:p>
        <a:p>
          <a:r>
            <a:rPr kumimoji="1" lang="ja-JP" altLang="en-US"/>
            <a:t>・操作①～④で必要な項目を入力してください。</a:t>
          </a:r>
          <a:endParaRPr kumimoji="1" lang="ja-JP" altLang="en-US"/>
        </a:p>
        <a:p>
          <a:r>
            <a:rPr kumimoji="1" lang="ja-JP" altLang="en-US"/>
            <a:t>・上図の黒点線が、左記の施肥設計によって発現すると見込まれる</a:t>
          </a:r>
          <a:endParaRPr kumimoji="1" lang="ja-JP" altLang="en-US"/>
        </a:p>
        <a:p>
          <a:r>
            <a:rPr kumimoji="1" lang="ja-JP" altLang="en-US"/>
            <a:t>　土壌中の無機態窒素（茶に吸収利用される窒素）の含有量の推定</a:t>
          </a:r>
          <a:endParaRPr kumimoji="1" lang="ja-JP" altLang="en-US"/>
        </a:p>
        <a:p>
          <a:r>
            <a:rPr kumimoji="1" lang="ja-JP" altLang="en-US"/>
            <a:t>　値を示します。目的の時期に目的の数値まで高められるように、</a:t>
          </a:r>
          <a:endParaRPr kumimoji="1" lang="ja-JP" altLang="en-US"/>
        </a:p>
        <a:p>
          <a:r>
            <a:rPr kumimoji="1" lang="ja-JP" altLang="en-US"/>
            <a:t>　操作③④で調整してください。</a:t>
          </a:r>
          <a:endParaRPr kumimoji="1" lang="ja-JP" altLang="en-US"/>
        </a:p>
        <a:p>
          <a:r>
            <a:rPr kumimoji="1" lang="ja-JP" altLang="en-US"/>
            <a:t>・あくまで目安ですが、岩橋光育（1995）が示した静岡県内の</a:t>
          </a:r>
          <a:r>
            <a:rPr kumimoji="1" lang="ja-JP" altLang="en-US"/>
            <a:t>茶</a:t>
          </a:r>
          <a:endParaRPr kumimoji="1" lang="ja-JP" altLang="en-US"/>
        </a:p>
        <a:p>
          <a:r>
            <a:rPr kumimoji="1" lang="ja-JP" altLang="en-US"/>
            <a:t>　篤農家の茶園土壌の窒素含有量を赤破線で示しています。これ</a:t>
          </a:r>
          <a:endParaRPr kumimoji="1" lang="ja-JP" altLang="en-US"/>
        </a:p>
        <a:p>
          <a:r>
            <a:rPr kumimoji="1" lang="ja-JP" altLang="en-US"/>
            <a:t>　に黒点線が近づくように、操作③④で調整して頂くことも可能</a:t>
          </a:r>
          <a:endParaRPr kumimoji="1" lang="ja-JP" altLang="en-US"/>
        </a:p>
        <a:p>
          <a:r>
            <a:rPr kumimoji="1" lang="ja-JP" altLang="en-US"/>
            <a:t>　です。</a:t>
          </a:r>
          <a:endParaRPr kumimoji="1" lang="ja-JP" altLang="en-US"/>
        </a:p>
      </xdr:txBody>
    </xdr:sp>
    <xdr:clientData/>
  </xdr:twoCellAnchor>
  <xdr:twoCellAnchor>
    <xdr:from xmlns:xdr="http://schemas.openxmlformats.org/drawingml/2006/spreadsheetDrawing">
      <xdr:col>21</xdr:col>
      <xdr:colOff>7620</xdr:colOff>
      <xdr:row>0</xdr:row>
      <xdr:rowOff>85090</xdr:rowOff>
    </xdr:from>
    <xdr:to xmlns:xdr="http://schemas.openxmlformats.org/drawingml/2006/spreadsheetDrawing">
      <xdr:col>28</xdr:col>
      <xdr:colOff>173355</xdr:colOff>
      <xdr:row>7</xdr:row>
      <xdr:rowOff>7620</xdr:rowOff>
    </xdr:to>
    <xdr:graphicFrame macro="">
      <xdr:nvGraphicFramePr>
        <xdr:cNvPr id="8"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6</xdr:col>
      <xdr:colOff>754380</xdr:colOff>
      <xdr:row>3</xdr:row>
      <xdr:rowOff>6985</xdr:rowOff>
    </xdr:from>
    <xdr:to xmlns:xdr="http://schemas.openxmlformats.org/drawingml/2006/spreadsheetDrawing">
      <xdr:col>13</xdr:col>
      <xdr:colOff>202565</xdr:colOff>
      <xdr:row>13</xdr:row>
      <xdr:rowOff>218440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15</xdr:col>
      <xdr:colOff>52705</xdr:colOff>
      <xdr:row>3</xdr:row>
      <xdr:rowOff>22225</xdr:rowOff>
    </xdr:from>
    <xdr:to xmlns:xdr="http://schemas.openxmlformats.org/drawingml/2006/spreadsheetDrawing">
      <xdr:col>21</xdr:col>
      <xdr:colOff>170180</xdr:colOff>
      <xdr:row>14</xdr:row>
      <xdr:rowOff>5080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662305</xdr:colOff>
      <xdr:row>3</xdr:row>
      <xdr:rowOff>6985</xdr:rowOff>
    </xdr:from>
    <xdr:to xmlns:xdr="http://schemas.openxmlformats.org/drawingml/2006/spreadsheetDrawing">
      <xdr:col>30</xdr:col>
      <xdr:colOff>92710</xdr:colOff>
      <xdr:row>13</xdr:row>
      <xdr:rowOff>218440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32</xdr:col>
      <xdr:colOff>685800</xdr:colOff>
      <xdr:row>4</xdr:row>
      <xdr:rowOff>6985</xdr:rowOff>
    </xdr:from>
    <xdr:to xmlns:xdr="http://schemas.openxmlformats.org/drawingml/2006/spreadsheetDrawing">
      <xdr:col>39</xdr:col>
      <xdr:colOff>116205</xdr:colOff>
      <xdr:row>14</xdr:row>
      <xdr:rowOff>218440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7620</xdr:colOff>
      <xdr:row>4</xdr:row>
      <xdr:rowOff>30480</xdr:rowOff>
    </xdr:from>
    <xdr:to xmlns:xdr="http://schemas.openxmlformats.org/drawingml/2006/spreadsheetDrawing">
      <xdr:col>48</xdr:col>
      <xdr:colOff>123825</xdr:colOff>
      <xdr:row>15</xdr:row>
      <xdr:rowOff>13335</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76200</xdr:colOff>
      <xdr:row>3</xdr:row>
      <xdr:rowOff>13335</xdr:rowOff>
    </xdr:from>
    <xdr:to xmlns:xdr="http://schemas.openxmlformats.org/drawingml/2006/spreadsheetDrawing">
      <xdr:col>6</xdr:col>
      <xdr:colOff>110490</xdr:colOff>
      <xdr:row>13</xdr:row>
      <xdr:rowOff>224790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747395</xdr:colOff>
      <xdr:row>3</xdr:row>
      <xdr:rowOff>14605</xdr:rowOff>
    </xdr:from>
    <xdr:to xmlns:xdr="http://schemas.openxmlformats.org/drawingml/2006/spreadsheetDrawing">
      <xdr:col>13</xdr:col>
      <xdr:colOff>194310</xdr:colOff>
      <xdr:row>13</xdr:row>
      <xdr:rowOff>226060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15</xdr:col>
      <xdr:colOff>38735</xdr:colOff>
      <xdr:row>3</xdr:row>
      <xdr:rowOff>14605</xdr:rowOff>
    </xdr:from>
    <xdr:to xmlns:xdr="http://schemas.openxmlformats.org/drawingml/2006/spreadsheetDrawing">
      <xdr:col>21</xdr:col>
      <xdr:colOff>155575</xdr:colOff>
      <xdr:row>13</xdr:row>
      <xdr:rowOff>226060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24</xdr:col>
      <xdr:colOff>14605</xdr:colOff>
      <xdr:row>3</xdr:row>
      <xdr:rowOff>6985</xdr:rowOff>
    </xdr:from>
    <xdr:to xmlns:xdr="http://schemas.openxmlformats.org/drawingml/2006/spreadsheetDrawing">
      <xdr:col>30</xdr:col>
      <xdr:colOff>131445</xdr:colOff>
      <xdr:row>13</xdr:row>
      <xdr:rowOff>218440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38100</xdr:colOff>
      <xdr:row>3</xdr:row>
      <xdr:rowOff>15240</xdr:rowOff>
    </xdr:from>
    <xdr:to xmlns:xdr="http://schemas.openxmlformats.org/drawingml/2006/spreadsheetDrawing">
      <xdr:col>39</xdr:col>
      <xdr:colOff>154940</xdr:colOff>
      <xdr:row>13</xdr:row>
      <xdr:rowOff>226695</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41</xdr:col>
      <xdr:colOff>677545</xdr:colOff>
      <xdr:row>3</xdr:row>
      <xdr:rowOff>15240</xdr:rowOff>
    </xdr:from>
    <xdr:to xmlns:xdr="http://schemas.openxmlformats.org/drawingml/2006/spreadsheetDrawing">
      <xdr:col>48</xdr:col>
      <xdr:colOff>107950</xdr:colOff>
      <xdr:row>13</xdr:row>
      <xdr:rowOff>226695</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0</xdr:colOff>
      <xdr:row>2</xdr:row>
      <xdr:rowOff>218440</xdr:rowOff>
    </xdr:from>
    <xdr:to xmlns:xdr="http://schemas.openxmlformats.org/drawingml/2006/spreadsheetDrawing">
      <xdr:col>6</xdr:col>
      <xdr:colOff>33655</xdr:colOff>
      <xdr:row>13</xdr:row>
      <xdr:rowOff>201930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7</xdr:col>
      <xdr:colOff>367665</xdr:colOff>
      <xdr:row>3</xdr:row>
      <xdr:rowOff>205105</xdr:rowOff>
    </xdr:from>
    <xdr:to xmlns:xdr="http://schemas.openxmlformats.org/drawingml/2006/spreadsheetDrawing">
      <xdr:col>13</xdr:col>
      <xdr:colOff>576580</xdr:colOff>
      <xdr:row>14</xdr:row>
      <xdr:rowOff>187960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14</xdr:col>
      <xdr:colOff>544830</xdr:colOff>
      <xdr:row>4</xdr:row>
      <xdr:rowOff>21590</xdr:rowOff>
    </xdr:from>
    <xdr:to xmlns:xdr="http://schemas.openxmlformats.org/drawingml/2006/spreadsheetDrawing">
      <xdr:col>20</xdr:col>
      <xdr:colOff>737870</xdr:colOff>
      <xdr:row>15</xdr:row>
      <xdr:rowOff>4445</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582930</xdr:colOff>
      <xdr:row>3</xdr:row>
      <xdr:rowOff>106045</xdr:rowOff>
    </xdr:from>
    <xdr:to xmlns:xdr="http://schemas.openxmlformats.org/drawingml/2006/spreadsheetDrawing">
      <xdr:col>30</xdr:col>
      <xdr:colOff>13970</xdr:colOff>
      <xdr:row>14</xdr:row>
      <xdr:rowOff>88900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33</xdr:col>
      <xdr:colOff>14605</xdr:colOff>
      <xdr:row>3</xdr:row>
      <xdr:rowOff>98425</xdr:rowOff>
    </xdr:from>
    <xdr:to xmlns:xdr="http://schemas.openxmlformats.org/drawingml/2006/spreadsheetDrawing">
      <xdr:col>39</xdr:col>
      <xdr:colOff>131445</xdr:colOff>
      <xdr:row>14</xdr:row>
      <xdr:rowOff>81280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41</xdr:col>
      <xdr:colOff>623570</xdr:colOff>
      <xdr:row>2</xdr:row>
      <xdr:rowOff>227965</xdr:rowOff>
    </xdr:from>
    <xdr:to xmlns:xdr="http://schemas.openxmlformats.org/drawingml/2006/spreadsheetDrawing">
      <xdr:col>48</xdr:col>
      <xdr:colOff>53340</xdr:colOff>
      <xdr:row>13</xdr:row>
      <xdr:rowOff>210820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45085</xdr:colOff>
      <xdr:row>3</xdr:row>
      <xdr:rowOff>150495</xdr:rowOff>
    </xdr:from>
    <xdr:to xmlns:xdr="http://schemas.openxmlformats.org/drawingml/2006/spreadsheetDrawing">
      <xdr:col>6</xdr:col>
      <xdr:colOff>78740</xdr:colOff>
      <xdr:row>14</xdr:row>
      <xdr:rowOff>133350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7</xdr:col>
      <xdr:colOff>23495</xdr:colOff>
      <xdr:row>3</xdr:row>
      <xdr:rowOff>29845</xdr:rowOff>
    </xdr:from>
    <xdr:to xmlns:xdr="http://schemas.openxmlformats.org/drawingml/2006/spreadsheetDrawing">
      <xdr:col>13</xdr:col>
      <xdr:colOff>233045</xdr:colOff>
      <xdr:row>14</xdr:row>
      <xdr:rowOff>12700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15</xdr:col>
      <xdr:colOff>53340</xdr:colOff>
      <xdr:row>3</xdr:row>
      <xdr:rowOff>6350</xdr:rowOff>
    </xdr:from>
    <xdr:to xmlns:xdr="http://schemas.openxmlformats.org/drawingml/2006/spreadsheetDrawing">
      <xdr:col>21</xdr:col>
      <xdr:colOff>170815</xdr:colOff>
      <xdr:row>13</xdr:row>
      <xdr:rowOff>217805</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24</xdr:col>
      <xdr:colOff>84455</xdr:colOff>
      <xdr:row>3</xdr:row>
      <xdr:rowOff>14605</xdr:rowOff>
    </xdr:from>
    <xdr:to xmlns:xdr="http://schemas.openxmlformats.org/drawingml/2006/spreadsheetDrawing">
      <xdr:col>30</xdr:col>
      <xdr:colOff>201930</xdr:colOff>
      <xdr:row>13</xdr:row>
      <xdr:rowOff>226060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32</xdr:col>
      <xdr:colOff>662305</xdr:colOff>
      <xdr:row>2</xdr:row>
      <xdr:rowOff>198120</xdr:rowOff>
    </xdr:from>
    <xdr:to xmlns:xdr="http://schemas.openxmlformats.org/drawingml/2006/spreadsheetDrawing">
      <xdr:col>39</xdr:col>
      <xdr:colOff>92710</xdr:colOff>
      <xdr:row>13</xdr:row>
      <xdr:rowOff>180975</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42</xdr:col>
      <xdr:colOff>7620</xdr:colOff>
      <xdr:row>3</xdr:row>
      <xdr:rowOff>6985</xdr:rowOff>
    </xdr:from>
    <xdr:to xmlns:xdr="http://schemas.openxmlformats.org/drawingml/2006/spreadsheetDrawing">
      <xdr:col>48</xdr:col>
      <xdr:colOff>123825</xdr:colOff>
      <xdr:row>13</xdr:row>
      <xdr:rowOff>218440</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67945</xdr:colOff>
      <xdr:row>3</xdr:row>
      <xdr:rowOff>21590</xdr:rowOff>
    </xdr:from>
    <xdr:to xmlns:xdr="http://schemas.openxmlformats.org/drawingml/2006/spreadsheetDrawing">
      <xdr:col>6</xdr:col>
      <xdr:colOff>102235</xdr:colOff>
      <xdr:row>14</xdr:row>
      <xdr:rowOff>4445</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14</xdr:col>
      <xdr:colOff>219075</xdr:colOff>
      <xdr:row>9</xdr:row>
      <xdr:rowOff>133350</xdr:rowOff>
    </xdr:from>
    <xdr:to xmlns:xdr="http://schemas.openxmlformats.org/drawingml/2006/spreadsheetDrawing">
      <xdr:col>21</xdr:col>
      <xdr:colOff>97155</xdr:colOff>
      <xdr:row>26</xdr:row>
      <xdr:rowOff>26670</xdr:rowOff>
    </xdr:to>
    <xdr:graphicFrame macro="">
      <xdr:nvGraphicFramePr>
        <xdr:cNvPr id="1"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2</xdr:col>
      <xdr:colOff>183515</xdr:colOff>
      <xdr:row>2</xdr:row>
      <xdr:rowOff>575945</xdr:rowOff>
    </xdr:from>
    <xdr:to xmlns:xdr="http://schemas.openxmlformats.org/drawingml/2006/spreadsheetDrawing">
      <xdr:col>6</xdr:col>
      <xdr:colOff>662940</xdr:colOff>
      <xdr:row>2</xdr:row>
      <xdr:rowOff>1073150</xdr:rowOff>
    </xdr:to>
    <xdr:sp macro="" textlink="">
      <xdr:nvSpPr>
        <xdr:cNvPr id="2" name="テキスト 13"/>
        <xdr:cNvSpPr txBox="1"/>
      </xdr:nvSpPr>
      <xdr:spPr>
        <a:xfrm>
          <a:off x="2080260" y="1086485"/>
          <a:ext cx="3984625" cy="497205"/>
        </a:xfrm>
        <a:prstGeom prst="rect">
          <a:avLst/>
        </a:prstGeom>
        <a:solidFill>
          <a:schemeClr val="lt1"/>
        </a:solidFill>
        <a:ln w="12700" cmpd="sng">
          <a:solidFill>
            <a:schemeClr val="tx1"/>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latin typeface="ＭＳ Ｐゴシック"/>
              <a:ea typeface="ＭＳ Ｐゴシック"/>
            </a:rPr>
            <a:t>御使用の肥料の実際の数値（保証成分率）を御使用になりたい場合は、各肥料成分について実際の数値を御入力願います。</a:t>
          </a:r>
          <a:endParaRPr kumimoji="1" lang="ja-JP" altLang="en-US">
            <a:latin typeface="ＭＳ Ｐゴシック"/>
            <a:ea typeface="ＭＳ Ｐゴシック"/>
          </a:endParaRPr>
        </a:p>
      </xdr:txBody>
    </xdr:sp>
    <xdr:clientData/>
  </xdr:twoCellAnchor>
  <xdr:twoCellAnchor>
    <xdr:from xmlns:xdr="http://schemas.openxmlformats.org/drawingml/2006/spreadsheetDrawing">
      <xdr:col>1</xdr:col>
      <xdr:colOff>391795</xdr:colOff>
      <xdr:row>29</xdr:row>
      <xdr:rowOff>68580</xdr:rowOff>
    </xdr:from>
    <xdr:to xmlns:xdr="http://schemas.openxmlformats.org/drawingml/2006/spreadsheetDrawing">
      <xdr:col>6</xdr:col>
      <xdr:colOff>772795</xdr:colOff>
      <xdr:row>36</xdr:row>
      <xdr:rowOff>123825</xdr:rowOff>
    </xdr:to>
    <xdr:sp macro="" textlink="">
      <xdr:nvSpPr>
        <xdr:cNvPr id="3" name="テキスト 14"/>
        <xdr:cNvSpPr txBox="1"/>
      </xdr:nvSpPr>
      <xdr:spPr>
        <a:xfrm>
          <a:off x="582295" y="6050280"/>
          <a:ext cx="5592445" cy="1228725"/>
        </a:xfrm>
        <a:prstGeom prst="rect">
          <a:avLst/>
        </a:prstGeom>
        <a:solidFill>
          <a:schemeClr val="lt1"/>
        </a:solidFill>
        <a:ln w="12700"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latin typeface="ＭＳ Ｐゴシック"/>
              <a:ea typeface="ＭＳ Ｐゴシック"/>
            </a:rPr>
            <a:t>年間施用量と年間肥料費の計算だけであれば、こちらのシートに肥料名と各成分の含有率、販売単位、販売単価を御追記頂ければ計算可能です。</a:t>
          </a:r>
          <a:endParaRPr kumimoji="1" lang="ja-JP" altLang="en-US">
            <a:latin typeface="ＭＳ Ｐゴシック"/>
            <a:ea typeface="ＭＳ Ｐゴシック"/>
          </a:endParaRPr>
        </a:p>
        <a:p>
          <a:r>
            <a:rPr kumimoji="1" lang="ja-JP" altLang="en-US">
              <a:latin typeface="ＭＳ Ｐゴシック"/>
              <a:ea typeface="ＭＳ Ｐゴシック"/>
            </a:rPr>
            <a:t>肥効予測まで含めて追加を御希望される有機質肥料があれば、茶業研究センターまで御連絡お願いいたします。</a:t>
          </a:r>
          <a:endParaRPr kumimoji="1" lang="ja-JP" altLang="en-US">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105</xdr:col>
      <xdr:colOff>124460</xdr:colOff>
      <xdr:row>6</xdr:row>
      <xdr:rowOff>76200</xdr:rowOff>
    </xdr:from>
    <xdr:to xmlns:xdr="http://schemas.openxmlformats.org/drawingml/2006/spreadsheetDrawing">
      <xdr:col>112</xdr:col>
      <xdr:colOff>0</xdr:colOff>
      <xdr:row>18</xdr:row>
      <xdr:rowOff>76200</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28</xdr:col>
      <xdr:colOff>249555</xdr:colOff>
      <xdr:row>349</xdr:row>
      <xdr:rowOff>34290</xdr:rowOff>
    </xdr:from>
    <xdr:to xmlns:xdr="http://schemas.openxmlformats.org/drawingml/2006/spreadsheetDrawing">
      <xdr:col>35</xdr:col>
      <xdr:colOff>124460</xdr:colOff>
      <xdr:row>361</xdr:row>
      <xdr:rowOff>34290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xdr:col>
      <xdr:colOff>133985</xdr:colOff>
      <xdr:row>31</xdr:row>
      <xdr:rowOff>6985</xdr:rowOff>
    </xdr:from>
    <xdr:to xmlns:xdr="http://schemas.openxmlformats.org/drawingml/2006/spreadsheetDrawing">
      <xdr:col>7</xdr:col>
      <xdr:colOff>145415</xdr:colOff>
      <xdr:row>41</xdr:row>
      <xdr:rowOff>224790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0</xdr:col>
      <xdr:colOff>487045</xdr:colOff>
      <xdr:row>3</xdr:row>
      <xdr:rowOff>156845</xdr:rowOff>
    </xdr:from>
    <xdr:to xmlns:xdr="http://schemas.openxmlformats.org/drawingml/2006/spreadsheetDrawing">
      <xdr:col>6</xdr:col>
      <xdr:colOff>553085</xdr:colOff>
      <xdr:row>16</xdr:row>
      <xdr:rowOff>186690</xdr:rowOff>
    </xdr:to>
    <xdr:graphicFrame macro="">
      <xdr:nvGraphicFramePr>
        <xdr:cNvPr id="13" name="グラフ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93345</xdr:colOff>
      <xdr:row>7</xdr:row>
      <xdr:rowOff>158750</xdr:rowOff>
    </xdr:from>
    <xdr:to xmlns:xdr="http://schemas.openxmlformats.org/drawingml/2006/spreadsheetDrawing">
      <xdr:col>30</xdr:col>
      <xdr:colOff>171450</xdr:colOff>
      <xdr:row>20</xdr:row>
      <xdr:rowOff>187960</xdr:rowOff>
    </xdr:to>
    <xdr:graphicFrame macro="">
      <xdr:nvGraphicFramePr>
        <xdr:cNvPr id="1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22</xdr:col>
      <xdr:colOff>593725</xdr:colOff>
      <xdr:row>1</xdr:row>
      <xdr:rowOff>19685</xdr:rowOff>
    </xdr:from>
    <xdr:to xmlns:xdr="http://schemas.openxmlformats.org/drawingml/2006/spreadsheetDrawing">
      <xdr:col>31</xdr:col>
      <xdr:colOff>62865</xdr:colOff>
      <xdr:row>13</xdr:row>
      <xdr:rowOff>41910</xdr:rowOff>
    </xdr:to>
    <xdr:graphicFrame macro="">
      <xdr:nvGraphicFramePr>
        <xdr:cNvPr id="1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22</xdr:col>
      <xdr:colOff>0</xdr:colOff>
      <xdr:row>16</xdr:row>
      <xdr:rowOff>0</xdr:rowOff>
    </xdr:from>
    <xdr:to xmlns:xdr="http://schemas.openxmlformats.org/drawingml/2006/spreadsheetDrawing">
      <xdr:col>30</xdr:col>
      <xdr:colOff>154305</xdr:colOff>
      <xdr:row>28</xdr:row>
      <xdr:rowOff>136525</xdr:rowOff>
    </xdr:to>
    <xdr:graphicFrame macro="">
      <xdr:nvGraphicFramePr>
        <xdr:cNvPr id="17"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7</xdr:col>
      <xdr:colOff>349885</xdr:colOff>
      <xdr:row>3</xdr:row>
      <xdr:rowOff>159385</xdr:rowOff>
    </xdr:from>
    <xdr:to xmlns:xdr="http://schemas.openxmlformats.org/drawingml/2006/spreadsheetDrawing">
      <xdr:col>13</xdr:col>
      <xdr:colOff>547370</xdr:colOff>
      <xdr:row>14</xdr:row>
      <xdr:rowOff>142240</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16</xdr:col>
      <xdr:colOff>178435</xdr:colOff>
      <xdr:row>4</xdr:row>
      <xdr:rowOff>36830</xdr:rowOff>
    </xdr:from>
    <xdr:to xmlns:xdr="http://schemas.openxmlformats.org/drawingml/2006/spreadsheetDrawing">
      <xdr:col>22</xdr:col>
      <xdr:colOff>379095</xdr:colOff>
      <xdr:row>15</xdr:row>
      <xdr:rowOff>19685</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25</xdr:col>
      <xdr:colOff>38100</xdr:colOff>
      <xdr:row>4</xdr:row>
      <xdr:rowOff>21590</xdr:rowOff>
    </xdr:from>
    <xdr:to xmlns:xdr="http://schemas.openxmlformats.org/drawingml/2006/spreadsheetDrawing">
      <xdr:col>31</xdr:col>
      <xdr:colOff>242570</xdr:colOff>
      <xdr:row>15</xdr:row>
      <xdr:rowOff>4445</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34</xdr:col>
      <xdr:colOff>92710</xdr:colOff>
      <xdr:row>4</xdr:row>
      <xdr:rowOff>22225</xdr:rowOff>
    </xdr:from>
    <xdr:to xmlns:xdr="http://schemas.openxmlformats.org/drawingml/2006/spreadsheetDrawing">
      <xdr:col>40</xdr:col>
      <xdr:colOff>295910</xdr:colOff>
      <xdr:row>15</xdr:row>
      <xdr:rowOff>5080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43</xdr:col>
      <xdr:colOff>31115</xdr:colOff>
      <xdr:row>4</xdr:row>
      <xdr:rowOff>0</xdr:rowOff>
    </xdr:from>
    <xdr:to xmlns:xdr="http://schemas.openxmlformats.org/drawingml/2006/spreadsheetDrawing">
      <xdr:col>49</xdr:col>
      <xdr:colOff>235585</xdr:colOff>
      <xdr:row>14</xdr:row>
      <xdr:rowOff>211455</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145415</xdr:colOff>
      <xdr:row>3</xdr:row>
      <xdr:rowOff>128270</xdr:rowOff>
    </xdr:from>
    <xdr:to xmlns:xdr="http://schemas.openxmlformats.org/drawingml/2006/spreadsheetDrawing">
      <xdr:col>6</xdr:col>
      <xdr:colOff>182245</xdr:colOff>
      <xdr:row>14</xdr:row>
      <xdr:rowOff>111125</xdr:rowOff>
    </xdr:to>
    <xdr:graphicFrame macro="">
      <xdr:nvGraphicFramePr>
        <xdr:cNvPr id="8"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349885</xdr:colOff>
      <xdr:row>4</xdr:row>
      <xdr:rowOff>67945</xdr:rowOff>
    </xdr:from>
    <xdr:to xmlns:xdr="http://schemas.openxmlformats.org/drawingml/2006/spreadsheetDrawing">
      <xdr:col>12</xdr:col>
      <xdr:colOff>474345</xdr:colOff>
      <xdr:row>15</xdr:row>
      <xdr:rowOff>50800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14</xdr:col>
      <xdr:colOff>14605</xdr:colOff>
      <xdr:row>3</xdr:row>
      <xdr:rowOff>197485</xdr:rowOff>
    </xdr:from>
    <xdr:to xmlns:xdr="http://schemas.openxmlformats.org/drawingml/2006/spreadsheetDrawing">
      <xdr:col>20</xdr:col>
      <xdr:colOff>219075</xdr:colOff>
      <xdr:row>14</xdr:row>
      <xdr:rowOff>180340</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22</xdr:col>
      <xdr:colOff>669925</xdr:colOff>
      <xdr:row>4</xdr:row>
      <xdr:rowOff>6985</xdr:rowOff>
    </xdr:from>
    <xdr:to xmlns:xdr="http://schemas.openxmlformats.org/drawingml/2006/spreadsheetDrawing">
      <xdr:col>29</xdr:col>
      <xdr:colOff>189230</xdr:colOff>
      <xdr:row>14</xdr:row>
      <xdr:rowOff>218440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32</xdr:col>
      <xdr:colOff>22860</xdr:colOff>
      <xdr:row>4</xdr:row>
      <xdr:rowOff>6985</xdr:rowOff>
    </xdr:from>
    <xdr:to xmlns:xdr="http://schemas.openxmlformats.org/drawingml/2006/spreadsheetDrawing">
      <xdr:col>38</xdr:col>
      <xdr:colOff>227330</xdr:colOff>
      <xdr:row>14</xdr:row>
      <xdr:rowOff>218440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40</xdr:col>
      <xdr:colOff>676910</xdr:colOff>
      <xdr:row>3</xdr:row>
      <xdr:rowOff>0</xdr:rowOff>
    </xdr:from>
    <xdr:to xmlns:xdr="http://schemas.openxmlformats.org/drawingml/2006/spreadsheetDrawing">
      <xdr:col>47</xdr:col>
      <xdr:colOff>196850</xdr:colOff>
      <xdr:row>13</xdr:row>
      <xdr:rowOff>211455</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38100</xdr:colOff>
      <xdr:row>4</xdr:row>
      <xdr:rowOff>36830</xdr:rowOff>
    </xdr:from>
    <xdr:to xmlns:xdr="http://schemas.openxmlformats.org/drawingml/2006/spreadsheetDrawing">
      <xdr:col>6</xdr:col>
      <xdr:colOff>72390</xdr:colOff>
      <xdr:row>15</xdr:row>
      <xdr:rowOff>19685</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6</xdr:col>
      <xdr:colOff>198120</xdr:colOff>
      <xdr:row>4</xdr:row>
      <xdr:rowOff>6985</xdr:rowOff>
    </xdr:from>
    <xdr:to xmlns:xdr="http://schemas.openxmlformats.org/drawingml/2006/spreadsheetDrawing">
      <xdr:col>12</xdr:col>
      <xdr:colOff>319405</xdr:colOff>
      <xdr:row>14</xdr:row>
      <xdr:rowOff>218440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14</xdr:col>
      <xdr:colOff>46990</xdr:colOff>
      <xdr:row>4</xdr:row>
      <xdr:rowOff>21590</xdr:rowOff>
    </xdr:from>
    <xdr:to xmlns:xdr="http://schemas.openxmlformats.org/drawingml/2006/spreadsheetDrawing">
      <xdr:col>20</xdr:col>
      <xdr:colOff>250190</xdr:colOff>
      <xdr:row>15</xdr:row>
      <xdr:rowOff>4445</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23</xdr:col>
      <xdr:colOff>14605</xdr:colOff>
      <xdr:row>4</xdr:row>
      <xdr:rowOff>29845</xdr:rowOff>
    </xdr:from>
    <xdr:to xmlns:xdr="http://schemas.openxmlformats.org/drawingml/2006/spreadsheetDrawing">
      <xdr:col>29</xdr:col>
      <xdr:colOff>219075</xdr:colOff>
      <xdr:row>15</xdr:row>
      <xdr:rowOff>12700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32</xdr:col>
      <xdr:colOff>7620</xdr:colOff>
      <xdr:row>4</xdr:row>
      <xdr:rowOff>6985</xdr:rowOff>
    </xdr:from>
    <xdr:to xmlns:xdr="http://schemas.openxmlformats.org/drawingml/2006/spreadsheetDrawing">
      <xdr:col>38</xdr:col>
      <xdr:colOff>212090</xdr:colOff>
      <xdr:row>14</xdr:row>
      <xdr:rowOff>218440</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41</xdr:col>
      <xdr:colOff>38735</xdr:colOff>
      <xdr:row>4</xdr:row>
      <xdr:rowOff>0</xdr:rowOff>
    </xdr:from>
    <xdr:to xmlns:xdr="http://schemas.openxmlformats.org/drawingml/2006/spreadsheetDrawing">
      <xdr:col>47</xdr:col>
      <xdr:colOff>242570</xdr:colOff>
      <xdr:row>14</xdr:row>
      <xdr:rowOff>211455</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84455</xdr:colOff>
      <xdr:row>4</xdr:row>
      <xdr:rowOff>20320</xdr:rowOff>
    </xdr:from>
    <xdr:to xmlns:xdr="http://schemas.openxmlformats.org/drawingml/2006/spreadsheetDrawing">
      <xdr:col>6</xdr:col>
      <xdr:colOff>118745</xdr:colOff>
      <xdr:row>15</xdr:row>
      <xdr:rowOff>3810</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6</xdr:col>
      <xdr:colOff>434975</xdr:colOff>
      <xdr:row>3</xdr:row>
      <xdr:rowOff>29845</xdr:rowOff>
    </xdr:from>
    <xdr:to xmlns:xdr="http://schemas.openxmlformats.org/drawingml/2006/spreadsheetDrawing">
      <xdr:col>12</xdr:col>
      <xdr:colOff>561340</xdr:colOff>
      <xdr:row>14</xdr:row>
      <xdr:rowOff>12700</xdr:rowOff>
    </xdr:to>
    <xdr:graphicFrame macro="">
      <xdr:nvGraphicFramePr>
        <xdr:cNvPr id="2"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14</xdr:col>
      <xdr:colOff>109220</xdr:colOff>
      <xdr:row>3</xdr:row>
      <xdr:rowOff>6350</xdr:rowOff>
    </xdr:from>
    <xdr:to xmlns:xdr="http://schemas.openxmlformats.org/drawingml/2006/spreadsheetDrawing">
      <xdr:col>20</xdr:col>
      <xdr:colOff>311150</xdr:colOff>
      <xdr:row>13</xdr:row>
      <xdr:rowOff>217805</xdr:rowOff>
    </xdr:to>
    <xdr:graphicFrame macro="">
      <xdr:nvGraphicFramePr>
        <xdr:cNvPr id="3"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24</xdr:col>
      <xdr:colOff>21590</xdr:colOff>
      <xdr:row>4</xdr:row>
      <xdr:rowOff>29845</xdr:rowOff>
    </xdr:from>
    <xdr:to xmlns:xdr="http://schemas.openxmlformats.org/drawingml/2006/spreadsheetDrawing">
      <xdr:col>30</xdr:col>
      <xdr:colOff>139065</xdr:colOff>
      <xdr:row>15</xdr:row>
      <xdr:rowOff>12700</xdr:rowOff>
    </xdr:to>
    <xdr:graphicFrame macro="">
      <xdr:nvGraphicFramePr>
        <xdr:cNvPr id="4"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32</xdr:col>
      <xdr:colOff>31115</xdr:colOff>
      <xdr:row>4</xdr:row>
      <xdr:rowOff>30480</xdr:rowOff>
    </xdr:from>
    <xdr:to xmlns:xdr="http://schemas.openxmlformats.org/drawingml/2006/spreadsheetDrawing">
      <xdr:col>38</xdr:col>
      <xdr:colOff>235585</xdr:colOff>
      <xdr:row>15</xdr:row>
      <xdr:rowOff>13335</xdr:rowOff>
    </xdr:to>
    <xdr:graphicFrame macro="">
      <xdr:nvGraphicFramePr>
        <xdr:cNvPr id="5"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41</xdr:col>
      <xdr:colOff>15240</xdr:colOff>
      <xdr:row>4</xdr:row>
      <xdr:rowOff>15240</xdr:rowOff>
    </xdr:from>
    <xdr:to xmlns:xdr="http://schemas.openxmlformats.org/drawingml/2006/spreadsheetDrawing">
      <xdr:col>47</xdr:col>
      <xdr:colOff>219710</xdr:colOff>
      <xdr:row>14</xdr:row>
      <xdr:rowOff>226695</xdr:rowOff>
    </xdr:to>
    <xdr:graphicFrame macro="">
      <xdr:nvGraphicFramePr>
        <xdr:cNvPr id="6"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0</xdr:col>
      <xdr:colOff>0</xdr:colOff>
      <xdr:row>3</xdr:row>
      <xdr:rowOff>36830</xdr:rowOff>
    </xdr:from>
    <xdr:to xmlns:xdr="http://schemas.openxmlformats.org/drawingml/2006/spreadsheetDrawing">
      <xdr:col>6</xdr:col>
      <xdr:colOff>33655</xdr:colOff>
      <xdr:row>14</xdr:row>
      <xdr:rowOff>19685</xdr:rowOff>
    </xdr:to>
    <xdr:graphicFrame macro="">
      <xdr:nvGraphicFramePr>
        <xdr:cNvPr id="7"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10.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3.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5.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sheetPr>
  <dimension ref="A1:M485"/>
  <sheetViews>
    <sheetView tabSelected="1" workbookViewId="0">
      <pane ySplit="9" topLeftCell="A10" activePane="bottomLeft" state="frozen"/>
      <selection pane="bottomLeft" activeCell="E3" sqref="E3:F3"/>
    </sheetView>
  </sheetViews>
  <sheetFormatPr defaultRowHeight="13.2"/>
  <cols>
    <col min="1" max="1" width="1.796875" style="1" customWidth="1"/>
    <col min="2" max="2" width="9.19921875" style="1" customWidth="1"/>
    <col min="3" max="3" width="8.69921875" style="1" bestFit="1" customWidth="1"/>
    <col min="4" max="4" width="24.3984375" style="1" customWidth="1"/>
    <col min="5" max="5" width="8.796875" style="1" customWidth="1"/>
    <col min="6" max="10" width="8.69921875" style="1" customWidth="1"/>
    <col min="11" max="16384" width="8.796875" style="1" customWidth="1"/>
  </cols>
  <sheetData>
    <row r="1" spans="1:13" ht="22.8" customHeight="1">
      <c r="A1" s="2" t="s">
        <v>176</v>
      </c>
      <c r="I1" s="1" t="s">
        <v>170</v>
      </c>
    </row>
    <row r="2" spans="1:13" ht="70.2" customHeight="1">
      <c r="A2" s="3" t="s">
        <v>187</v>
      </c>
      <c r="B2" s="3"/>
      <c r="C2" s="3"/>
      <c r="D2" s="3"/>
      <c r="E2" s="3"/>
      <c r="F2" s="3"/>
      <c r="G2" s="3"/>
      <c r="H2" s="3"/>
      <c r="I2" s="3"/>
      <c r="J2" s="3"/>
      <c r="K2" s="3"/>
      <c r="L2" s="47"/>
      <c r="M2" s="49"/>
    </row>
    <row r="3" spans="1:13" ht="17.399999999999999" customHeight="1">
      <c r="A3" s="4"/>
      <c r="B3" s="5" t="s">
        <v>81</v>
      </c>
      <c r="C3" s="13"/>
      <c r="D3" s="13"/>
      <c r="E3" s="27" t="s">
        <v>79</v>
      </c>
      <c r="F3" s="27"/>
      <c r="G3" s="38" t="s">
        <v>25</v>
      </c>
      <c r="H3" s="38"/>
      <c r="I3" s="38"/>
      <c r="J3" s="38"/>
      <c r="K3" s="39"/>
      <c r="L3" s="48"/>
      <c r="M3" s="50"/>
    </row>
    <row r="4" spans="1:13" ht="39.6" customHeight="1"/>
    <row r="5" spans="1:13" ht="39.6" customHeight="1"/>
    <row r="6" spans="1:13" ht="39.6" customHeight="1"/>
    <row r="7" spans="1:13">
      <c r="B7" s="6" t="s">
        <v>3</v>
      </c>
      <c r="C7" s="14" t="s">
        <v>5</v>
      </c>
      <c r="D7" s="14" t="s">
        <v>51</v>
      </c>
      <c r="E7" s="28" t="s">
        <v>47</v>
      </c>
      <c r="F7" s="14" t="s">
        <v>14</v>
      </c>
      <c r="G7" s="14"/>
      <c r="H7" s="14"/>
      <c r="I7" s="14"/>
      <c r="J7" s="14"/>
      <c r="K7" s="40" t="s">
        <v>62</v>
      </c>
    </row>
    <row r="8" spans="1:13" ht="29.55">
      <c r="B8" s="7"/>
      <c r="C8" s="15"/>
      <c r="D8" s="15"/>
      <c r="E8" s="15"/>
      <c r="F8" s="32" t="s">
        <v>9</v>
      </c>
      <c r="G8" s="32" t="s">
        <v>43</v>
      </c>
      <c r="H8" s="32" t="s">
        <v>44</v>
      </c>
      <c r="I8" s="32" t="s">
        <v>39</v>
      </c>
      <c r="J8" s="32" t="s">
        <v>41</v>
      </c>
      <c r="K8" s="41"/>
    </row>
    <row r="9" spans="1:13" ht="13.95">
      <c r="B9" s="8" t="s">
        <v>18</v>
      </c>
      <c r="C9" s="16"/>
      <c r="D9" s="22"/>
      <c r="E9" s="29">
        <f t="shared" ref="E9:K9" si="0">E10+E16+E22+E28+E34+E40+E46+E52</f>
        <v>695</v>
      </c>
      <c r="F9" s="33">
        <f t="shared" si="0"/>
        <v>40.115000000000002</v>
      </c>
      <c r="G9" s="33">
        <f t="shared" si="0"/>
        <v>19.41</v>
      </c>
      <c r="H9" s="33">
        <f t="shared" si="0"/>
        <v>10.5</v>
      </c>
      <c r="I9" s="33">
        <f t="shared" si="0"/>
        <v>0</v>
      </c>
      <c r="J9" s="33">
        <f t="shared" si="0"/>
        <v>0</v>
      </c>
      <c r="K9" s="42">
        <f t="shared" si="0"/>
        <v>65225</v>
      </c>
    </row>
    <row r="10" spans="1:13">
      <c r="B10" s="9" t="s">
        <v>97</v>
      </c>
      <c r="C10" s="17">
        <v>45689</v>
      </c>
      <c r="D10" s="23" t="s">
        <v>38</v>
      </c>
      <c r="E10" s="23">
        <f t="shared" ref="E10:K10" si="1">SUM(E11:E15)</f>
        <v>160</v>
      </c>
      <c r="F10" s="34">
        <f t="shared" si="1"/>
        <v>8.9600000000000009</v>
      </c>
      <c r="G10" s="34">
        <f t="shared" si="1"/>
        <v>4</v>
      </c>
      <c r="H10" s="34">
        <f t="shared" si="1"/>
        <v>2.08</v>
      </c>
      <c r="I10" s="34">
        <f t="shared" si="1"/>
        <v>0</v>
      </c>
      <c r="J10" s="34">
        <f t="shared" si="1"/>
        <v>0</v>
      </c>
      <c r="K10" s="43">
        <f t="shared" si="1"/>
        <v>16000</v>
      </c>
    </row>
    <row r="11" spans="1:13">
      <c r="B11" s="10"/>
      <c r="C11" s="18"/>
      <c r="D11" s="24" t="s">
        <v>19</v>
      </c>
      <c r="E11" s="30">
        <v>160</v>
      </c>
      <c r="F11" s="35">
        <f>IF(COUNTA($D11)=1,$E11*INDEX(肥料成分!C$4:C$105,MATCH($D11,肥料成分!$B$4:$B$105,FALSE))*0.01," ")</f>
        <v>8.9600000000000009</v>
      </c>
      <c r="G11" s="35">
        <f>IF(COUNTA($D11)=1,$E11*INDEX(肥料成分!D$4:D$105,MATCH($D11,肥料成分!$B$4:$B$105,FALSE))*0.01," ")</f>
        <v>4</v>
      </c>
      <c r="H11" s="35">
        <f>IF(COUNTA($D11)=1,$E11*INDEX(肥料成分!E$4:E$105,MATCH($D11,肥料成分!$B$4:$B$105,FALSE))*0.01," ")</f>
        <v>2.08</v>
      </c>
      <c r="I11" s="35">
        <f>IF(COUNTA($D11)=1,$E11*INDEX(肥料成分!F$4:F$105,MATCH($D11,肥料成分!$B$4:$B$105,FALSE))*0.01," ")</f>
        <v>0</v>
      </c>
      <c r="J11" s="35">
        <f>IF(COUNTA($D11)=1,$E11*INDEX(肥料成分!G$4:G$105,MATCH($D11,肥料成分!$B$4:$B$105,FALSE))*0.01," ")</f>
        <v>0</v>
      </c>
      <c r="K11" s="44">
        <f>IF(COUNTA($D11)=1,$E11*INDEX(肥料成分!J$4:J$105,MATCH($D11,肥料成分!$B$4:$B$105,FALSE))," ")</f>
        <v>16000</v>
      </c>
    </row>
    <row r="12" spans="1:13">
      <c r="B12" s="10"/>
      <c r="C12" s="18"/>
      <c r="D12" s="24"/>
      <c r="E12" s="30">
        <v>0</v>
      </c>
      <c r="F12" s="35" t="str">
        <f>IF(COUNTA($D12)=1,$E12*INDEX(肥料成分!C$4:C$105,MATCH($D12,肥料成分!$B$4:$B$105,FALSE))*0.01," ")</f>
        <v xml:space="preserve"> </v>
      </c>
      <c r="G12" s="35" t="str">
        <f>IF(COUNTA($D12)=1,$E12*INDEX(肥料成分!D$4:D$105,MATCH($D12,肥料成分!$B$4:$B$105,FALSE))*0.01," ")</f>
        <v xml:space="preserve"> </v>
      </c>
      <c r="H12" s="35" t="str">
        <f>IF(COUNTA($D12)=1,$E12*INDEX(肥料成分!E$4:E$105,MATCH($D12,肥料成分!$B$4:$B$105,FALSE))*0.01," ")</f>
        <v xml:space="preserve"> </v>
      </c>
      <c r="I12" s="35" t="str">
        <f>IF(COUNTA($D12)=1,$E12*INDEX(肥料成分!F$4:F$105,MATCH($D12,肥料成分!$B$4:$B$105,FALSE))*0.01," ")</f>
        <v xml:space="preserve"> </v>
      </c>
      <c r="J12" s="35" t="str">
        <f>IF(COUNTA($D12)=1,$E12*INDEX(肥料成分!G$4:G$105,MATCH($D12,肥料成分!$B$4:$B$105,FALSE))*0.01," ")</f>
        <v xml:space="preserve"> </v>
      </c>
      <c r="K12" s="44" t="str">
        <f>IF(COUNTA($D12)=1,$E12*INDEX(肥料成分!J$4:J$105,MATCH($D12,肥料成分!$B$4:$B$105,FALSE))," ")</f>
        <v xml:space="preserve"> </v>
      </c>
    </row>
    <row r="13" spans="1:13">
      <c r="B13" s="10"/>
      <c r="C13" s="18"/>
      <c r="D13" s="24"/>
      <c r="E13" s="30">
        <v>0</v>
      </c>
      <c r="F13" s="35" t="str">
        <f>IF(COUNTA($D13)=1,$E13*INDEX(肥料成分!C$4:C$105,MATCH($D13,肥料成分!$B$4:$B$105,FALSE))*0.01," ")</f>
        <v xml:space="preserve"> </v>
      </c>
      <c r="G13" s="35" t="str">
        <f>IF(COUNTA($D13)=1,$E13*INDEX(肥料成分!D$4:D$105,MATCH($D13,肥料成分!$B$4:$B$105,FALSE))*0.01," ")</f>
        <v xml:space="preserve"> </v>
      </c>
      <c r="H13" s="35" t="str">
        <f>IF(COUNTA($D13)=1,$E13*INDEX(肥料成分!E$4:E$105,MATCH($D13,肥料成分!$B$4:$B$105,FALSE))*0.01," ")</f>
        <v xml:space="preserve"> </v>
      </c>
      <c r="I13" s="35" t="str">
        <f>IF(COUNTA($D13)=1,$E13*INDEX(肥料成分!F$4:F$105,MATCH($D13,肥料成分!$B$4:$B$105,FALSE))*0.01," ")</f>
        <v xml:space="preserve"> </v>
      </c>
      <c r="J13" s="35" t="str">
        <f>IF(COUNTA($D13)=1,$E13*INDEX(肥料成分!G$4:G$105,MATCH($D13,肥料成分!$B$4:$B$105,FALSE))*0.01," ")</f>
        <v xml:space="preserve"> </v>
      </c>
      <c r="K13" s="44" t="str">
        <f>IF(COUNTA($D13)=1,$E13*INDEX(肥料成分!J$4:J$105,MATCH($D13,肥料成分!$B$4:$B$105,FALSE))," ")</f>
        <v xml:space="preserve"> </v>
      </c>
    </row>
    <row r="14" spans="1:13">
      <c r="B14" s="10"/>
      <c r="C14" s="18"/>
      <c r="D14" s="24"/>
      <c r="E14" s="30">
        <v>0</v>
      </c>
      <c r="F14" s="35" t="str">
        <f>IF(COUNTA($D14)=1,$E14*INDEX(肥料成分!C$4:C$105,MATCH($D14,肥料成分!$B$4:$B$105,FALSE))*0.01," ")</f>
        <v xml:space="preserve"> </v>
      </c>
      <c r="G14" s="35" t="str">
        <f>IF(COUNTA($D14)=1,$E14*INDEX(肥料成分!D$4:D$105,MATCH($D14,肥料成分!$B$4:$B$105,FALSE))*0.01," ")</f>
        <v xml:space="preserve"> </v>
      </c>
      <c r="H14" s="35" t="str">
        <f>IF(COUNTA($D14)=1,$E14*INDEX(肥料成分!E$4:E$105,MATCH($D14,肥料成分!$B$4:$B$105,FALSE))*0.01," ")</f>
        <v xml:space="preserve"> </v>
      </c>
      <c r="I14" s="35" t="str">
        <f>IF(COUNTA($D14)=1,$E14*INDEX(肥料成分!F$4:F$105,MATCH($D14,肥料成分!$B$4:$B$105,FALSE))*0.01," ")</f>
        <v xml:space="preserve"> </v>
      </c>
      <c r="J14" s="35" t="str">
        <f>IF(COUNTA($D14)=1,$E14*INDEX(肥料成分!G$4:G$105,MATCH($D14,肥料成分!$B$4:$B$105,FALSE))*0.01," ")</f>
        <v xml:space="preserve"> </v>
      </c>
      <c r="K14" s="44" t="str">
        <f>IF(COUNTA($D14)=1,$E14*INDEX(肥料成分!J$4:J$105,MATCH($D14,肥料成分!$B$4:$B$105,FALSE))," ")</f>
        <v xml:space="preserve"> </v>
      </c>
    </row>
    <row r="15" spans="1:13" ht="13.95">
      <c r="B15" s="11"/>
      <c r="C15" s="19"/>
      <c r="D15" s="25"/>
      <c r="E15" s="31">
        <v>0</v>
      </c>
      <c r="F15" s="36" t="str">
        <f>IF(COUNTA($D15)=1,$E15*INDEX(肥料成分!C$4:C$105,MATCH($D15,肥料成分!$B$4:$B$105,FALSE))*0.01," ")</f>
        <v xml:space="preserve"> </v>
      </c>
      <c r="G15" s="36" t="str">
        <f>IF(COUNTA($D15)=1,$E15*INDEX(肥料成分!D$4:D$105,MATCH($D15,肥料成分!$B$4:$B$105,FALSE))*0.01," ")</f>
        <v xml:space="preserve"> </v>
      </c>
      <c r="H15" s="36" t="str">
        <f>IF(COUNTA($D15)=1,$E15*INDEX(肥料成分!E$4:E$105,MATCH($D15,肥料成分!$B$4:$B$105,FALSE))*0.01," ")</f>
        <v xml:space="preserve"> </v>
      </c>
      <c r="I15" s="36" t="str">
        <f>IF(COUNTA($D15)=1,$E15*INDEX(肥料成分!F$4:F$105,MATCH($D15,肥料成分!$B$4:$B$105,FALSE))*0.01," ")</f>
        <v xml:space="preserve"> </v>
      </c>
      <c r="J15" s="36" t="str">
        <f>IF(COUNTA($D15)=1,$E15*INDEX(肥料成分!G$4:G$105,MATCH($D15,肥料成分!$B$4:$B$105,FALSE))*0.01," ")</f>
        <v xml:space="preserve"> </v>
      </c>
      <c r="K15" s="45" t="str">
        <f>IF(COUNTA($D15)=1,$E15*INDEX(肥料成分!J$4:J$105,MATCH($D15,肥料成分!$B$4:$B$105,FALSE))," ")</f>
        <v xml:space="preserve"> </v>
      </c>
    </row>
    <row r="16" spans="1:13">
      <c r="B16" s="9" t="s">
        <v>107</v>
      </c>
      <c r="C16" s="17">
        <v>45731</v>
      </c>
      <c r="D16" s="23" t="s">
        <v>55</v>
      </c>
      <c r="E16" s="23">
        <f t="shared" ref="E16:K16" si="2">SUM(E17:E21)</f>
        <v>135</v>
      </c>
      <c r="F16" s="34">
        <f t="shared" si="2"/>
        <v>8.2050000000000001</v>
      </c>
      <c r="G16" s="34">
        <f t="shared" si="2"/>
        <v>5.01</v>
      </c>
      <c r="H16" s="34">
        <f t="shared" si="2"/>
        <v>2.0700000000000003</v>
      </c>
      <c r="I16" s="34">
        <f t="shared" si="2"/>
        <v>0</v>
      </c>
      <c r="J16" s="34">
        <f t="shared" si="2"/>
        <v>0</v>
      </c>
      <c r="K16" s="43">
        <f t="shared" si="2"/>
        <v>14475</v>
      </c>
    </row>
    <row r="17" spans="2:13">
      <c r="B17" s="10"/>
      <c r="C17" s="18"/>
      <c r="D17" s="24" t="s">
        <v>52</v>
      </c>
      <c r="E17" s="30">
        <v>120</v>
      </c>
      <c r="F17" s="35">
        <f>IF(COUNTA($D17)=1,$E17*INDEX(肥料成分!C$4:C$105,MATCH($D17,肥料成分!$B$4:$B$105,FALSE))*0.01," ")</f>
        <v>7.2</v>
      </c>
      <c r="G17" s="35">
        <f>IF(COUNTA($D17)=1,$E17*INDEX(肥料成分!D$4:D$105,MATCH($D17,肥料成分!$B$4:$B$105,FALSE))*0.01," ")</f>
        <v>4.8</v>
      </c>
      <c r="H17" s="35">
        <f>IF(COUNTA($D17)=1,$E17*INDEX(肥料成分!E$4:E$105,MATCH($D17,肥料成分!$B$4:$B$105,FALSE))*0.01," ")</f>
        <v>1.8</v>
      </c>
      <c r="I17" s="35">
        <f>IF(COUNTA($D17)=1,$E17*INDEX(肥料成分!F$4:F$105,MATCH($D17,肥料成分!$B$4:$B$105,FALSE))*0.01," ")</f>
        <v>0</v>
      </c>
      <c r="J17" s="35">
        <f>IF(COUNTA($D17)=1,$E17*INDEX(肥料成分!G$4:G$105,MATCH($D17,肥料成分!$B$4:$B$105,FALSE))*0.01," ")</f>
        <v>0</v>
      </c>
      <c r="K17" s="44">
        <f>IF(COUNTA($D17)=1,$E17*INDEX(肥料成分!J$4:J$105,MATCH($D17,肥料成分!$B$4:$B$105,FALSE))," ")</f>
        <v>12000</v>
      </c>
    </row>
    <row r="18" spans="2:13">
      <c r="B18" s="10"/>
      <c r="C18" s="18"/>
      <c r="D18" s="24" t="s">
        <v>178</v>
      </c>
      <c r="E18" s="30">
        <v>15</v>
      </c>
      <c r="F18" s="35">
        <f>IF(COUNTA($D18)=1,$E18*INDEX(肥料成分!C$4:C$105,MATCH($D18,肥料成分!$B$4:$B$105,FALSE))*0.01," ")</f>
        <v>1.0050000000000001</v>
      </c>
      <c r="G18" s="35">
        <f>IF(COUNTA($D18)=1,$E18*INDEX(肥料成分!D$4:D$105,MATCH($D18,肥料成分!$B$4:$B$105,FALSE))*0.01," ")</f>
        <v>0.21</v>
      </c>
      <c r="H18" s="35">
        <f>IF(COUNTA($D18)=1,$E18*INDEX(肥料成分!E$4:E$105,MATCH($D18,肥料成分!$B$4:$B$105,FALSE))*0.01," ")</f>
        <v>0.27</v>
      </c>
      <c r="I18" s="35">
        <f>IF(COUNTA($D18)=1,$E18*INDEX(肥料成分!F$4:F$105,MATCH($D18,肥料成分!$B$4:$B$105,FALSE))*0.01," ")</f>
        <v>0</v>
      </c>
      <c r="J18" s="35">
        <f>IF(COUNTA($D18)=1,$E18*INDEX(肥料成分!G$4:G$105,MATCH($D18,肥料成分!$B$4:$B$105,FALSE))*0.01," ")</f>
        <v>0</v>
      </c>
      <c r="K18" s="44">
        <f>IF(COUNTA($D18)=1,$E18*INDEX(肥料成分!J$4:J$105,MATCH($D18,肥料成分!$B$4:$B$105,FALSE))," ")</f>
        <v>2475</v>
      </c>
    </row>
    <row r="19" spans="2:13">
      <c r="B19" s="10"/>
      <c r="C19" s="18"/>
      <c r="D19" s="24"/>
      <c r="E19" s="30"/>
      <c r="F19" s="35" t="str">
        <f>IF(COUNTA($D19)=1,$E19*INDEX(肥料成分!C$4:C$105,MATCH($D19,肥料成分!$B$4:$B$105,FALSE))*0.01," ")</f>
        <v xml:space="preserve"> </v>
      </c>
      <c r="G19" s="35" t="str">
        <f>IF(COUNTA($D19)=1,$E19*INDEX(肥料成分!D$4:D$105,MATCH($D19,肥料成分!$B$4:$B$105,FALSE))*0.01," ")</f>
        <v xml:space="preserve"> </v>
      </c>
      <c r="H19" s="35" t="str">
        <f>IF(COUNTA($D19)=1,$E19*INDEX(肥料成分!E$4:E$105,MATCH($D19,肥料成分!$B$4:$B$105,FALSE))*0.01," ")</f>
        <v xml:space="preserve"> </v>
      </c>
      <c r="I19" s="35" t="str">
        <f>IF(COUNTA($D19)=1,$E19*INDEX(肥料成分!F$4:F$105,MATCH($D19,肥料成分!$B$4:$B$105,FALSE))*0.01," ")</f>
        <v xml:space="preserve"> </v>
      </c>
      <c r="J19" s="35" t="str">
        <f>IF(COUNTA($D19)=1,$E19*INDEX(肥料成分!G$4:G$105,MATCH($D19,肥料成分!$B$4:$B$105,FALSE))*0.01," ")</f>
        <v xml:space="preserve"> </v>
      </c>
      <c r="K19" s="44" t="str">
        <f>IF(COUNTA($D19)=1,$E19*INDEX(肥料成分!J$4:J$105,MATCH($D19,肥料成分!$B$4:$B$105,FALSE))," ")</f>
        <v xml:space="preserve"> </v>
      </c>
    </row>
    <row r="20" spans="2:13">
      <c r="B20" s="10"/>
      <c r="C20" s="18"/>
      <c r="D20" s="24"/>
      <c r="E20" s="30"/>
      <c r="F20" s="35" t="str">
        <f>IF(COUNTA($D20)=1,$E20*INDEX(肥料成分!C$4:C$105,MATCH($D20,肥料成分!$B$4:$B$105,FALSE))*0.01," ")</f>
        <v xml:space="preserve"> </v>
      </c>
      <c r="G20" s="35" t="str">
        <f>IF(COUNTA($D20)=1,$E20*INDEX(肥料成分!D$4:D$105,MATCH($D20,肥料成分!$B$4:$B$105,FALSE))*0.01," ")</f>
        <v xml:space="preserve"> </v>
      </c>
      <c r="H20" s="35" t="str">
        <f>IF(COUNTA($D20)=1,$E20*INDEX(肥料成分!E$4:E$105,MATCH($D20,肥料成分!$B$4:$B$105,FALSE))*0.01," ")</f>
        <v xml:space="preserve"> </v>
      </c>
      <c r="I20" s="35" t="str">
        <f>IF(COUNTA($D20)=1,$E20*INDEX(肥料成分!F$4:F$105,MATCH($D20,肥料成分!$B$4:$B$105,FALSE))*0.01," ")</f>
        <v xml:space="preserve"> </v>
      </c>
      <c r="J20" s="35" t="str">
        <f>IF(COUNTA($D20)=1,$E20*INDEX(肥料成分!G$4:G$105,MATCH($D20,肥料成分!$B$4:$B$105,FALSE))*0.01," ")</f>
        <v xml:space="preserve"> </v>
      </c>
      <c r="K20" s="44" t="str">
        <f>IF(COUNTA($D20)=1,$E20*INDEX(肥料成分!J$4:J$105,MATCH($D20,肥料成分!$B$4:$B$105,FALSE))," ")</f>
        <v xml:space="preserve"> </v>
      </c>
    </row>
    <row r="21" spans="2:13" ht="13.95">
      <c r="B21" s="11"/>
      <c r="C21" s="19"/>
      <c r="D21" s="25"/>
      <c r="E21" s="31"/>
      <c r="F21" s="36" t="str">
        <f>IF(COUNTA($D21)=1,$E21*INDEX(肥料成分!C$4:C$105,MATCH($D21,肥料成分!$B$4:$B$105,FALSE))*0.01," ")</f>
        <v xml:space="preserve"> </v>
      </c>
      <c r="G21" s="36" t="str">
        <f>IF(COUNTA($D21)=1,$E21*INDEX(肥料成分!D$4:D$105,MATCH($D21,肥料成分!$B$4:$B$105,FALSE))*0.01," ")</f>
        <v xml:space="preserve"> </v>
      </c>
      <c r="H21" s="36" t="str">
        <f>IF(COUNTA($D21)=1,$E21*INDEX(肥料成分!E$4:E$105,MATCH($D21,肥料成分!$B$4:$B$105,FALSE))*0.01," ")</f>
        <v xml:space="preserve"> </v>
      </c>
      <c r="I21" s="36" t="str">
        <f>IF(COUNTA($D21)=1,$E21*INDEX(肥料成分!F$4:F$105,MATCH($D21,肥料成分!$B$4:$B$105,FALSE))*0.01," ")</f>
        <v xml:space="preserve"> </v>
      </c>
      <c r="J21" s="36" t="str">
        <f>IF(COUNTA($D21)=1,$E21*INDEX(肥料成分!G$4:G$105,MATCH($D21,肥料成分!$B$4:$B$105,FALSE))*0.01," ")</f>
        <v xml:space="preserve"> </v>
      </c>
      <c r="K21" s="45" t="str">
        <f>IF(COUNTA($D21)=1,$E21*INDEX(肥料成分!J$4:J$105,MATCH($D21,肥料成分!$B$4:$B$105,FALSE))," ")</f>
        <v xml:space="preserve"> </v>
      </c>
    </row>
    <row r="22" spans="2:13">
      <c r="B22" s="12" t="s">
        <v>0</v>
      </c>
      <c r="C22" s="20">
        <v>45797</v>
      </c>
      <c r="D22" s="26" t="s">
        <v>56</v>
      </c>
      <c r="E22" s="26">
        <f t="shared" ref="E22:K22" si="3">SUM(E23:E27)</f>
        <v>100</v>
      </c>
      <c r="F22" s="37">
        <f t="shared" si="3"/>
        <v>5.85</v>
      </c>
      <c r="G22" s="37">
        <f t="shared" si="3"/>
        <v>3.2</v>
      </c>
      <c r="H22" s="37">
        <f t="shared" si="3"/>
        <v>1.55</v>
      </c>
      <c r="I22" s="37">
        <f t="shared" si="3"/>
        <v>0</v>
      </c>
      <c r="J22" s="37">
        <f t="shared" si="3"/>
        <v>0</v>
      </c>
      <c r="K22" s="46">
        <f t="shared" si="3"/>
        <v>9250</v>
      </c>
    </row>
    <row r="23" spans="2:13">
      <c r="B23" s="10"/>
      <c r="C23" s="18"/>
      <c r="D23" s="24" t="s">
        <v>4</v>
      </c>
      <c r="E23" s="30">
        <v>50</v>
      </c>
      <c r="F23" s="35">
        <f>IF(COUNTA($D23)=1,$E23*INDEX(肥料成分!C$4:C$105,MATCH($D23,肥料成分!$B$4:$B$105,FALSE))*0.01," ")</f>
        <v>2.85</v>
      </c>
      <c r="G23" s="35">
        <f>IF(COUNTA($D23)=1,$E23*INDEX(肥料成分!D$4:D$105,MATCH($D23,肥料成分!$B$4:$B$105,FALSE))*0.01," ")</f>
        <v>1.2</v>
      </c>
      <c r="H23" s="35">
        <f>IF(COUNTA($D23)=1,$E23*INDEX(肥料成分!E$4:E$105,MATCH($D23,肥料成分!$B$4:$B$105,FALSE))*0.01," ")</f>
        <v>0.8</v>
      </c>
      <c r="I23" s="35">
        <f>IF(COUNTA($D23)=1,$E23*INDEX(肥料成分!F$4:F$105,MATCH($D23,肥料成分!$B$4:$B$105,FALSE))*0.01," ")</f>
        <v>0</v>
      </c>
      <c r="J23" s="35">
        <f>IF(COUNTA($D23)=1,$E23*INDEX(肥料成分!G$4:G$105,MATCH($D23,肥料成分!$B$4:$B$105,FALSE))*0.01," ")</f>
        <v>0</v>
      </c>
      <c r="K23" s="44">
        <f>IF(COUNTA($D23)=1,$E23*INDEX(肥料成分!J$4:J$105,MATCH($D23,肥料成分!$B$4:$B$105,FALSE))," ")</f>
        <v>4250</v>
      </c>
    </row>
    <row r="24" spans="2:13">
      <c r="B24" s="10"/>
      <c r="C24" s="18"/>
      <c r="D24" s="24" t="s">
        <v>52</v>
      </c>
      <c r="E24" s="30">
        <v>50</v>
      </c>
      <c r="F24" s="35">
        <f>IF(COUNTA($D24)=1,$E24*INDEX(肥料成分!C$4:C$105,MATCH($D24,肥料成分!$B$4:$B$105,FALSE))*0.01," ")</f>
        <v>3</v>
      </c>
      <c r="G24" s="35">
        <f>IF(COUNTA($D24)=1,$E24*INDEX(肥料成分!D$4:D$105,MATCH($D24,肥料成分!$B$4:$B$105,FALSE))*0.01," ")</f>
        <v>2</v>
      </c>
      <c r="H24" s="35">
        <f>IF(COUNTA($D24)=1,$E24*INDEX(肥料成分!E$4:E$105,MATCH($D24,肥料成分!$B$4:$B$105,FALSE))*0.01," ")</f>
        <v>0.75</v>
      </c>
      <c r="I24" s="35">
        <f>IF(COUNTA($D24)=1,$E24*INDEX(肥料成分!F$4:F$105,MATCH($D24,肥料成分!$B$4:$B$105,FALSE))*0.01," ")</f>
        <v>0</v>
      </c>
      <c r="J24" s="35">
        <f>IF(COUNTA($D24)=1,$E24*INDEX(肥料成分!G$4:G$105,MATCH($D24,肥料成分!$B$4:$B$105,FALSE))*0.01," ")</f>
        <v>0</v>
      </c>
      <c r="K24" s="44">
        <f>IF(COUNTA($D24)=1,$E24*INDEX(肥料成分!J$4:J$105,MATCH($D24,肥料成分!$B$4:$B$105,FALSE))," ")</f>
        <v>5000</v>
      </c>
    </row>
    <row r="25" spans="2:13">
      <c r="B25" s="10"/>
      <c r="C25" s="18"/>
      <c r="D25" s="24"/>
      <c r="E25" s="30"/>
      <c r="F25" s="35" t="str">
        <f>IF(COUNTA($D25)=1,$E25*INDEX(肥料成分!C$4:C$105,MATCH($D25,肥料成分!$B$4:$B$105,FALSE))*0.01," ")</f>
        <v xml:space="preserve"> </v>
      </c>
      <c r="G25" s="35" t="str">
        <f>IF(COUNTA($D25)=1,$E25*INDEX(肥料成分!D$4:D$105,MATCH($D25,肥料成分!$B$4:$B$105,FALSE))*0.01," ")</f>
        <v xml:space="preserve"> </v>
      </c>
      <c r="H25" s="35" t="str">
        <f>IF(COUNTA($D25)=1,$E25*INDEX(肥料成分!E$4:E$105,MATCH($D25,肥料成分!$B$4:$B$105,FALSE))*0.01," ")</f>
        <v xml:space="preserve"> </v>
      </c>
      <c r="I25" s="35" t="str">
        <f>IF(COUNTA($D25)=1,$E25*INDEX(肥料成分!F$4:F$105,MATCH($D25,肥料成分!$B$4:$B$105,FALSE))*0.01," ")</f>
        <v xml:space="preserve"> </v>
      </c>
      <c r="J25" s="35" t="str">
        <f>IF(COUNTA($D25)=1,$E25*INDEX(肥料成分!G$4:G$105,MATCH($D25,肥料成分!$B$4:$B$105,FALSE))*0.01," ")</f>
        <v xml:space="preserve"> </v>
      </c>
      <c r="K25" s="44" t="str">
        <f>IF(COUNTA($D25)=1,$E25*INDEX(肥料成分!J$4:J$105,MATCH($D25,肥料成分!$B$4:$B$105,FALSE))," ")</f>
        <v xml:space="preserve"> </v>
      </c>
    </row>
    <row r="26" spans="2:13">
      <c r="B26" s="10"/>
      <c r="C26" s="18"/>
      <c r="D26" s="24"/>
      <c r="E26" s="30"/>
      <c r="F26" s="35" t="str">
        <f>IF(COUNTA($D26)=1,$E26*INDEX(肥料成分!C$4:C$105,MATCH($D26,肥料成分!$B$4:$B$105,FALSE))*0.01," ")</f>
        <v xml:space="preserve"> </v>
      </c>
      <c r="G26" s="35" t="str">
        <f>IF(COUNTA($D26)=1,$E26*INDEX(肥料成分!D$4:D$105,MATCH($D26,肥料成分!$B$4:$B$105,FALSE))*0.01," ")</f>
        <v xml:space="preserve"> </v>
      </c>
      <c r="H26" s="35" t="str">
        <f>IF(COUNTA($D26)=1,$E26*INDEX(肥料成分!E$4:E$105,MATCH($D26,肥料成分!$B$4:$B$105,FALSE))*0.01," ")</f>
        <v xml:space="preserve"> </v>
      </c>
      <c r="I26" s="35" t="str">
        <f>IF(COUNTA($D26)=1,$E26*INDEX(肥料成分!F$4:F$105,MATCH($D26,肥料成分!$B$4:$B$105,FALSE))*0.01," ")</f>
        <v xml:space="preserve"> </v>
      </c>
      <c r="J26" s="35" t="str">
        <f>IF(COUNTA($D26)=1,$E26*INDEX(肥料成分!G$4:G$105,MATCH($D26,肥料成分!$B$4:$B$105,FALSE))*0.01," ")</f>
        <v xml:space="preserve"> </v>
      </c>
      <c r="K26" s="44" t="str">
        <f>IF(COUNTA($D26)=1,$E26*INDEX(肥料成分!J$4:J$105,MATCH($D26,肥料成分!$B$4:$B$105,FALSE))," ")</f>
        <v xml:space="preserve"> </v>
      </c>
    </row>
    <row r="27" spans="2:13" ht="13.95">
      <c r="B27" s="11"/>
      <c r="C27" s="19"/>
      <c r="D27" s="25"/>
      <c r="E27" s="31"/>
      <c r="F27" s="36" t="str">
        <f>IF(COUNTA($D27)=1,$E27*INDEX(肥料成分!C$4:C$105,MATCH($D27,肥料成分!$B$4:$B$105,FALSE))*0.01," ")</f>
        <v xml:space="preserve"> </v>
      </c>
      <c r="G27" s="36" t="str">
        <f>IF(COUNTA($D27)=1,$E27*INDEX(肥料成分!D$4:D$105,MATCH($D27,肥料成分!$B$4:$B$105,FALSE))*0.01," ")</f>
        <v xml:space="preserve"> </v>
      </c>
      <c r="H27" s="36" t="str">
        <f>IF(COUNTA($D27)=1,$E27*INDEX(肥料成分!E$4:E$105,MATCH($D27,肥料成分!$B$4:$B$105,FALSE))*0.01," ")</f>
        <v xml:space="preserve"> </v>
      </c>
      <c r="I27" s="36" t="str">
        <f>IF(COUNTA($D27)=1,$E27*INDEX(肥料成分!F$4:F$105,MATCH($D27,肥料成分!$B$4:$B$105,FALSE))*0.01," ")</f>
        <v xml:space="preserve"> </v>
      </c>
      <c r="J27" s="36" t="str">
        <f>IF(COUNTA($D27)=1,$E27*INDEX(肥料成分!G$4:G$105,MATCH($D27,肥料成分!$B$4:$B$105,FALSE))*0.01," ")</f>
        <v xml:space="preserve"> </v>
      </c>
      <c r="K27" s="45" t="str">
        <f>IF(COUNTA($D27)=1,$E27*INDEX(肥料成分!J$4:J$105,MATCH($D27,肥料成分!$B$4:$B$105,FALSE))," ")</f>
        <v xml:space="preserve"> </v>
      </c>
    </row>
    <row r="28" spans="2:13">
      <c r="B28" s="12" t="s">
        <v>108</v>
      </c>
      <c r="C28" s="20">
        <v>45848</v>
      </c>
      <c r="D28" s="26" t="s">
        <v>58</v>
      </c>
      <c r="E28" s="26">
        <f t="shared" ref="E28:K28" si="4">SUM(E29:E33)</f>
        <v>140</v>
      </c>
      <c r="F28" s="37">
        <f t="shared" si="4"/>
        <v>7.98</v>
      </c>
      <c r="G28" s="37">
        <f t="shared" si="4"/>
        <v>3.36</v>
      </c>
      <c r="H28" s="37">
        <f t="shared" si="4"/>
        <v>2.2400000000000002</v>
      </c>
      <c r="I28" s="37">
        <f t="shared" si="4"/>
        <v>0</v>
      </c>
      <c r="J28" s="37">
        <f t="shared" si="4"/>
        <v>0</v>
      </c>
      <c r="K28" s="46">
        <f t="shared" si="4"/>
        <v>11900</v>
      </c>
    </row>
    <row r="29" spans="2:13">
      <c r="B29" s="10"/>
      <c r="C29" s="18"/>
      <c r="D29" s="24" t="s">
        <v>4</v>
      </c>
      <c r="E29" s="30">
        <v>140</v>
      </c>
      <c r="F29" s="35">
        <f>IF(COUNTA($D29)=1,$E29*INDEX(肥料成分!C$4:C$105,MATCH($D29,肥料成分!$B$4:$B$105,FALSE))*0.01," ")</f>
        <v>7.98</v>
      </c>
      <c r="G29" s="35">
        <f>IF(COUNTA($D29)=1,$E29*INDEX(肥料成分!D$4:D$105,MATCH($D29,肥料成分!$B$4:$B$105,FALSE))*0.01," ")</f>
        <v>3.36</v>
      </c>
      <c r="H29" s="35">
        <f>IF(COUNTA($D29)=1,$E29*INDEX(肥料成分!E$4:E$105,MATCH($D29,肥料成分!$B$4:$B$105,FALSE))*0.01," ")</f>
        <v>2.2400000000000002</v>
      </c>
      <c r="I29" s="35">
        <f>IF(COUNTA($D29)=1,$E29*INDEX(肥料成分!F$4:F$105,MATCH($D29,肥料成分!$B$4:$B$105,FALSE))*0.01," ")</f>
        <v>0</v>
      </c>
      <c r="J29" s="35">
        <f>IF(COUNTA($D29)=1,$E29*INDEX(肥料成分!G$4:G$105,MATCH($D29,肥料成分!$B$4:$B$105,FALSE))*0.01," ")</f>
        <v>0</v>
      </c>
      <c r="K29" s="44">
        <f>IF(COUNTA($D29)=1,$E29*INDEX(肥料成分!J$4:J$105,MATCH($D29,肥料成分!$B$4:$B$105,FALSE))," ")</f>
        <v>11900</v>
      </c>
    </row>
    <row r="30" spans="2:13">
      <c r="B30" s="10"/>
      <c r="C30" s="18"/>
      <c r="D30" s="24"/>
      <c r="E30" s="30"/>
      <c r="F30" s="35" t="str">
        <f>IF(COUNTA($D30)=1,$E30*INDEX(肥料成分!C$4:C$105,MATCH($D30,肥料成分!$B$4:$B$105,FALSE))*0.01," ")</f>
        <v xml:space="preserve"> </v>
      </c>
      <c r="G30" s="35" t="str">
        <f>IF(COUNTA($D30)=1,$E30*INDEX(肥料成分!D$4:D$105,MATCH($D30,肥料成分!$B$4:$B$105,FALSE))*0.01," ")</f>
        <v xml:space="preserve"> </v>
      </c>
      <c r="H30" s="35" t="str">
        <f>IF(COUNTA($D30)=1,$E30*INDEX(肥料成分!E$4:E$105,MATCH($D30,肥料成分!$B$4:$B$105,FALSE))*0.01," ")</f>
        <v xml:space="preserve"> </v>
      </c>
      <c r="I30" s="35" t="str">
        <f>IF(COUNTA($D30)=1,$E30*INDEX(肥料成分!F$4:F$105,MATCH($D30,肥料成分!$B$4:$B$105,FALSE))*0.01," ")</f>
        <v xml:space="preserve"> </v>
      </c>
      <c r="J30" s="35" t="str">
        <f>IF(COUNTA($D30)=1,$E30*INDEX(肥料成分!G$4:G$105,MATCH($D30,肥料成分!$B$4:$B$105,FALSE))*0.01," ")</f>
        <v xml:space="preserve"> </v>
      </c>
      <c r="K30" s="44" t="str">
        <f>IF(COUNTA($D30)=1,$E30*INDEX(肥料成分!J$4:J$105,MATCH($D30,肥料成分!$B$4:$B$105,FALSE))," ")</f>
        <v xml:space="preserve"> </v>
      </c>
      <c r="M30" s="1">
        <f>380*3+30</f>
        <v>1170</v>
      </c>
    </row>
    <row r="31" spans="2:13">
      <c r="B31" s="10"/>
      <c r="C31" s="18"/>
      <c r="D31" s="24"/>
      <c r="E31" s="30"/>
      <c r="F31" s="35" t="str">
        <f>IF(COUNTA($D31)=1,$E31*INDEX(肥料成分!C$4:C$105,MATCH($D31,肥料成分!$B$4:$B$105,FALSE))*0.01," ")</f>
        <v xml:space="preserve"> </v>
      </c>
      <c r="G31" s="35" t="str">
        <f>IF(COUNTA($D31)=1,$E31*INDEX(肥料成分!D$4:D$105,MATCH($D31,肥料成分!$B$4:$B$105,FALSE))*0.01," ")</f>
        <v xml:space="preserve"> </v>
      </c>
      <c r="H31" s="35" t="str">
        <f>IF(COUNTA($D31)=1,$E31*INDEX(肥料成分!E$4:E$105,MATCH($D31,肥料成分!$B$4:$B$105,FALSE))*0.01," ")</f>
        <v xml:space="preserve"> </v>
      </c>
      <c r="I31" s="35" t="str">
        <f>IF(COUNTA($D31)=1,$E31*INDEX(肥料成分!F$4:F$105,MATCH($D31,肥料成分!$B$4:$B$105,FALSE))*0.01," ")</f>
        <v xml:space="preserve"> </v>
      </c>
      <c r="J31" s="35" t="str">
        <f>IF(COUNTA($D31)=1,$E31*INDEX(肥料成分!G$4:G$105,MATCH($D31,肥料成分!$B$4:$B$105,FALSE))*0.01," ")</f>
        <v xml:space="preserve"> </v>
      </c>
      <c r="K31" s="44" t="str">
        <f>IF(COUNTA($D31)=1,$E31*INDEX(肥料成分!J$4:J$105,MATCH($D31,肥料成分!$B$4:$B$105,FALSE))," ")</f>
        <v xml:space="preserve"> </v>
      </c>
    </row>
    <row r="32" spans="2:13">
      <c r="B32" s="10"/>
      <c r="C32" s="18"/>
      <c r="D32" s="24"/>
      <c r="E32" s="30"/>
      <c r="F32" s="35" t="str">
        <f>IF(COUNTA($D32)=1,$E32*INDEX(肥料成分!C$4:C$105,MATCH($D32,肥料成分!$B$4:$B$105,FALSE))*0.01," ")</f>
        <v xml:space="preserve"> </v>
      </c>
      <c r="G32" s="35" t="str">
        <f>IF(COUNTA($D32)=1,$E32*INDEX(肥料成分!D$4:D$105,MATCH($D32,肥料成分!$B$4:$B$105,FALSE))*0.01," ")</f>
        <v xml:space="preserve"> </v>
      </c>
      <c r="H32" s="35" t="str">
        <f>IF(COUNTA($D32)=1,$E32*INDEX(肥料成分!E$4:E$105,MATCH($D32,肥料成分!$B$4:$B$105,FALSE))*0.01," ")</f>
        <v xml:space="preserve"> </v>
      </c>
      <c r="I32" s="35" t="str">
        <f>IF(COUNTA($D32)=1,$E32*INDEX(肥料成分!F$4:F$105,MATCH($D32,肥料成分!$B$4:$B$105,FALSE))*0.01," ")</f>
        <v xml:space="preserve"> </v>
      </c>
      <c r="J32" s="35" t="str">
        <f>IF(COUNTA($D32)=1,$E32*INDEX(肥料成分!G$4:G$105,MATCH($D32,肥料成分!$B$4:$B$105,FALSE))*0.01," ")</f>
        <v xml:space="preserve"> </v>
      </c>
      <c r="K32" s="44" t="str">
        <f>IF(COUNTA($D32)=1,$E32*INDEX(肥料成分!J$4:J$105,MATCH($D32,肥料成分!$B$4:$B$105,FALSE))," ")</f>
        <v xml:space="preserve"> </v>
      </c>
    </row>
    <row r="33" spans="2:11" ht="13.95">
      <c r="B33" s="11"/>
      <c r="C33" s="19"/>
      <c r="D33" s="25"/>
      <c r="E33" s="31"/>
      <c r="F33" s="36" t="str">
        <f>IF(COUNTA($D33)=1,$E33*INDEX(肥料成分!C$4:C$105,MATCH($D33,肥料成分!$B$4:$B$105,FALSE))*0.01," ")</f>
        <v xml:space="preserve"> </v>
      </c>
      <c r="G33" s="36" t="str">
        <f>IF(COUNTA($D33)=1,$E33*INDEX(肥料成分!D$4:D$105,MATCH($D33,肥料成分!$B$4:$B$105,FALSE))*0.01," ")</f>
        <v xml:space="preserve"> </v>
      </c>
      <c r="H33" s="36" t="str">
        <f>IF(COUNTA($D33)=1,$E33*INDEX(肥料成分!E$4:E$105,MATCH($D33,肥料成分!$B$4:$B$105,FALSE))*0.01," ")</f>
        <v xml:space="preserve"> </v>
      </c>
      <c r="I33" s="36" t="str">
        <f>IF(COUNTA($D33)=1,$E33*INDEX(肥料成分!F$4:F$105,MATCH($D33,肥料成分!$B$4:$B$105,FALSE))*0.01," ")</f>
        <v xml:space="preserve"> </v>
      </c>
      <c r="J33" s="36" t="str">
        <f>IF(COUNTA($D33)=1,$E33*INDEX(肥料成分!G$4:G$105,MATCH($D33,肥料成分!$B$4:$B$105,FALSE))*0.01," ")</f>
        <v xml:space="preserve"> </v>
      </c>
      <c r="K33" s="45" t="str">
        <f>IF(COUNTA($D33)=1,$E33*INDEX(肥料成分!J$4:J$105,MATCH($D33,肥料成分!$B$4:$B$105,FALSE))," ")</f>
        <v xml:space="preserve"> </v>
      </c>
    </row>
    <row r="34" spans="2:11">
      <c r="B34" s="9" t="s">
        <v>109</v>
      </c>
      <c r="C34" s="17">
        <v>45889</v>
      </c>
      <c r="D34" s="23" t="s">
        <v>59</v>
      </c>
      <c r="E34" s="23">
        <f t="shared" ref="E34:K34" si="5">SUM(E35:E39)</f>
        <v>160</v>
      </c>
      <c r="F34" s="34">
        <f t="shared" si="5"/>
        <v>9.120000000000001</v>
      </c>
      <c r="G34" s="34">
        <f t="shared" si="5"/>
        <v>3.84</v>
      </c>
      <c r="H34" s="34">
        <f t="shared" si="5"/>
        <v>2.56</v>
      </c>
      <c r="I34" s="34">
        <f t="shared" si="5"/>
        <v>0</v>
      </c>
      <c r="J34" s="34">
        <f t="shared" si="5"/>
        <v>0</v>
      </c>
      <c r="K34" s="43">
        <f t="shared" si="5"/>
        <v>13600</v>
      </c>
    </row>
    <row r="35" spans="2:11">
      <c r="B35" s="10"/>
      <c r="C35" s="18"/>
      <c r="D35" s="24" t="s">
        <v>4</v>
      </c>
      <c r="E35" s="30">
        <v>160</v>
      </c>
      <c r="F35" s="35">
        <f>IF(COUNTA($D35)=1,$E35*INDEX(肥料成分!C$4:C$105,MATCH($D35,肥料成分!$B$4:$B$105,FALSE))*0.01," ")</f>
        <v>9.120000000000001</v>
      </c>
      <c r="G35" s="35">
        <f>IF(COUNTA($D35)=1,$E35*INDEX(肥料成分!D$4:D$105,MATCH($D35,肥料成分!$B$4:$B$105,FALSE))*0.01," ")</f>
        <v>3.84</v>
      </c>
      <c r="H35" s="35">
        <f>IF(COUNTA($D35)=1,$E35*INDEX(肥料成分!E$4:E$105,MATCH($D35,肥料成分!$B$4:$B$105,FALSE))*0.01," ")</f>
        <v>2.56</v>
      </c>
      <c r="I35" s="35">
        <f>IF(COUNTA($D35)=1,$E35*INDEX(肥料成分!F$4:F$105,MATCH($D35,肥料成分!$B$4:$B$105,FALSE))*0.01," ")</f>
        <v>0</v>
      </c>
      <c r="J35" s="35">
        <f>IF(COUNTA($D35)=1,$E35*INDEX(肥料成分!G$4:G$105,MATCH($D35,肥料成分!$B$4:$B$105,FALSE))*0.01," ")</f>
        <v>0</v>
      </c>
      <c r="K35" s="44">
        <f>IF(COUNTA($D35)=1,$E35*INDEX(肥料成分!J$4:J$105,MATCH($D35,肥料成分!$B$4:$B$105,FALSE))," ")</f>
        <v>13600</v>
      </c>
    </row>
    <row r="36" spans="2:11">
      <c r="B36" s="10"/>
      <c r="C36" s="18"/>
      <c r="D36" s="24"/>
      <c r="E36" s="30"/>
      <c r="F36" s="35" t="str">
        <f>IF(COUNTA($D36)=1,$E36*INDEX(肥料成分!C$4:C$105,MATCH($D36,肥料成分!$B$4:$B$105,FALSE))*0.01," ")</f>
        <v xml:space="preserve"> </v>
      </c>
      <c r="G36" s="35" t="str">
        <f>IF(COUNTA($D36)=1,$E36*INDEX(肥料成分!D$4:D$105,MATCH($D36,肥料成分!$B$4:$B$105,FALSE))*0.01," ")</f>
        <v xml:space="preserve"> </v>
      </c>
      <c r="H36" s="35" t="str">
        <f>IF(COUNTA($D36)=1,$E36*INDEX(肥料成分!E$4:E$105,MATCH($D36,肥料成分!$B$4:$B$105,FALSE))*0.01," ")</f>
        <v xml:space="preserve"> </v>
      </c>
      <c r="I36" s="35" t="str">
        <f>IF(COUNTA($D36)=1,$E36*INDEX(肥料成分!F$4:F$105,MATCH($D36,肥料成分!$B$4:$B$105,FALSE))*0.01," ")</f>
        <v xml:space="preserve"> </v>
      </c>
      <c r="J36" s="35" t="str">
        <f>IF(COUNTA($D36)=1,$E36*INDEX(肥料成分!G$4:G$105,MATCH($D36,肥料成分!$B$4:$B$105,FALSE))*0.01," ")</f>
        <v xml:space="preserve"> </v>
      </c>
      <c r="K36" s="44" t="str">
        <f>IF(COUNTA($D36)=1,$E36*INDEX(肥料成分!J$4:J$105,MATCH($D36,肥料成分!$B$4:$B$105,FALSE))," ")</f>
        <v xml:space="preserve"> </v>
      </c>
    </row>
    <row r="37" spans="2:11">
      <c r="B37" s="10"/>
      <c r="C37" s="18"/>
      <c r="D37" s="24"/>
      <c r="E37" s="30"/>
      <c r="F37" s="35" t="str">
        <f>IF(COUNTA($D37)=1,$E37*INDEX(肥料成分!C$4:C$105,MATCH($D37,肥料成分!$B$4:$B$105,FALSE))*0.01," ")</f>
        <v xml:space="preserve"> </v>
      </c>
      <c r="G37" s="35" t="str">
        <f>IF(COUNTA($D37)=1,$E37*INDEX(肥料成分!D$4:D$105,MATCH($D37,肥料成分!$B$4:$B$105,FALSE))*0.01," ")</f>
        <v xml:space="preserve"> </v>
      </c>
      <c r="H37" s="35" t="str">
        <f>IF(COUNTA($D37)=1,$E37*INDEX(肥料成分!E$4:E$105,MATCH($D37,肥料成分!$B$4:$B$105,FALSE))*0.01," ")</f>
        <v xml:space="preserve"> </v>
      </c>
      <c r="I37" s="35" t="str">
        <f>IF(COUNTA($D37)=1,$E37*INDEX(肥料成分!F$4:F$105,MATCH($D37,肥料成分!$B$4:$B$105,FALSE))*0.01," ")</f>
        <v xml:space="preserve"> </v>
      </c>
      <c r="J37" s="35" t="str">
        <f>IF(COUNTA($D37)=1,$E37*INDEX(肥料成分!G$4:G$105,MATCH($D37,肥料成分!$B$4:$B$105,FALSE))*0.01," ")</f>
        <v xml:space="preserve"> </v>
      </c>
      <c r="K37" s="44" t="str">
        <f>IF(COUNTA($D37)=1,$E37*INDEX(肥料成分!J$4:J$105,MATCH($D37,肥料成分!$B$4:$B$105,FALSE))," ")</f>
        <v xml:space="preserve"> </v>
      </c>
    </row>
    <row r="38" spans="2:11">
      <c r="B38" s="10"/>
      <c r="C38" s="18"/>
      <c r="D38" s="24"/>
      <c r="E38" s="30"/>
      <c r="F38" s="35" t="str">
        <f>IF(COUNTA($D38)=1,$E38*INDEX(肥料成分!C$4:C$105,MATCH($D38,肥料成分!$B$4:$B$105,FALSE))*0.01," ")</f>
        <v xml:space="preserve"> </v>
      </c>
      <c r="G38" s="35" t="str">
        <f>IF(COUNTA($D38)=1,$E38*INDEX(肥料成分!D$4:D$105,MATCH($D38,肥料成分!$B$4:$B$105,FALSE))*0.01," ")</f>
        <v xml:space="preserve"> </v>
      </c>
      <c r="H38" s="35" t="str">
        <f>IF(COUNTA($D38)=1,$E38*INDEX(肥料成分!E$4:E$105,MATCH($D38,肥料成分!$B$4:$B$105,FALSE))*0.01," ")</f>
        <v xml:space="preserve"> </v>
      </c>
      <c r="I38" s="35" t="str">
        <f>IF(COUNTA($D38)=1,$E38*INDEX(肥料成分!F$4:F$105,MATCH($D38,肥料成分!$B$4:$B$105,FALSE))*0.01," ")</f>
        <v xml:space="preserve"> </v>
      </c>
      <c r="J38" s="35" t="str">
        <f>IF(COUNTA($D38)=1,$E38*INDEX(肥料成分!G$4:G$105,MATCH($D38,肥料成分!$B$4:$B$105,FALSE))*0.01," ")</f>
        <v xml:space="preserve"> </v>
      </c>
      <c r="K38" s="44" t="str">
        <f>IF(COUNTA($D38)=1,$E38*INDEX(肥料成分!J$4:J$105,MATCH($D38,肥料成分!$B$4:$B$105,FALSE))," ")</f>
        <v xml:space="preserve"> </v>
      </c>
    </row>
    <row r="39" spans="2:11" ht="13.95">
      <c r="B39" s="11"/>
      <c r="C39" s="19"/>
      <c r="D39" s="25"/>
      <c r="E39" s="31"/>
      <c r="F39" s="36" t="str">
        <f>IF(COUNTA($D39)=1,$E39*INDEX(肥料成分!C$4:C$105,MATCH($D39,肥料成分!$B$4:$B$105,FALSE))*0.01," ")</f>
        <v xml:space="preserve"> </v>
      </c>
      <c r="G39" s="36" t="str">
        <f>IF(COUNTA($D39)=1,$E39*INDEX(肥料成分!D$4:D$105,MATCH($D39,肥料成分!$B$4:$B$105,FALSE))*0.01," ")</f>
        <v xml:space="preserve"> </v>
      </c>
      <c r="H39" s="36" t="str">
        <f>IF(COUNTA($D39)=1,$E39*INDEX(肥料成分!E$4:E$105,MATCH($D39,肥料成分!$B$4:$B$105,FALSE))*0.01," ")</f>
        <v xml:space="preserve"> </v>
      </c>
      <c r="I39" s="36" t="str">
        <f>IF(COUNTA($D39)=1,$E39*INDEX(肥料成分!F$4:F$105,MATCH($D39,肥料成分!$B$4:$B$105,FALSE))*0.01," ")</f>
        <v xml:space="preserve"> </v>
      </c>
      <c r="J39" s="36" t="str">
        <f>IF(COUNTA($D39)=1,$E39*INDEX(肥料成分!G$4:G$105,MATCH($D39,肥料成分!$B$4:$B$105,FALSE))*0.01," ")</f>
        <v xml:space="preserve"> </v>
      </c>
      <c r="K39" s="45" t="str">
        <f>IF(COUNTA($D39)=1,$E39*INDEX(肥料成分!J$4:J$105,MATCH($D39,肥料成分!$B$4:$B$105,FALSE))," ")</f>
        <v xml:space="preserve"> </v>
      </c>
    </row>
    <row r="40" spans="2:11">
      <c r="B40" s="12" t="s">
        <v>105</v>
      </c>
      <c r="C40" s="20"/>
      <c r="D40" s="26" t="s">
        <v>8</v>
      </c>
      <c r="E40" s="26">
        <f t="shared" ref="E40:K40" si="6">SUM(E41:E45)</f>
        <v>0</v>
      </c>
      <c r="F40" s="37">
        <f t="shared" si="6"/>
        <v>0</v>
      </c>
      <c r="G40" s="37">
        <f t="shared" si="6"/>
        <v>0</v>
      </c>
      <c r="H40" s="37">
        <f t="shared" si="6"/>
        <v>0</v>
      </c>
      <c r="I40" s="37">
        <f t="shared" si="6"/>
        <v>0</v>
      </c>
      <c r="J40" s="37">
        <f t="shared" si="6"/>
        <v>0</v>
      </c>
      <c r="K40" s="46">
        <f t="shared" si="6"/>
        <v>0</v>
      </c>
    </row>
    <row r="41" spans="2:11">
      <c r="B41" s="10"/>
      <c r="C41" s="18"/>
      <c r="D41" s="24"/>
      <c r="E41" s="30"/>
      <c r="F41" s="35" t="str">
        <f>IF(COUNTA($D41)=1,$E41*INDEX(肥料成分!C$4:C$105,MATCH($D41,肥料成分!$B$4:$B$105,FALSE))*0.01," ")</f>
        <v xml:space="preserve"> </v>
      </c>
      <c r="G41" s="35" t="str">
        <f>IF(COUNTA($D41)=1,$E41*INDEX(肥料成分!D$4:D$105,MATCH($D41,肥料成分!$B$4:$B$105,FALSE))*0.01," ")</f>
        <v xml:space="preserve"> </v>
      </c>
      <c r="H41" s="35" t="str">
        <f>IF(COUNTA($D41)=1,$E41*INDEX(肥料成分!E$4:E$105,MATCH($D41,肥料成分!$B$4:$B$105,FALSE))*0.01," ")</f>
        <v xml:space="preserve"> </v>
      </c>
      <c r="I41" s="35" t="str">
        <f>IF(COUNTA($D41)=1,$E41*INDEX(肥料成分!F$4:F$105,MATCH($D41,肥料成分!$B$4:$B$105,FALSE))*0.01," ")</f>
        <v xml:space="preserve"> </v>
      </c>
      <c r="J41" s="35" t="str">
        <f>IF(COUNTA($D41)=1,$E41*INDEX(肥料成分!G$4:G$105,MATCH($D41,肥料成分!$B$4:$B$105,FALSE))*0.01," ")</f>
        <v xml:space="preserve"> </v>
      </c>
      <c r="K41" s="44" t="str">
        <f>IF(COUNTA($D41)=1,$E41*INDEX(肥料成分!J$4:J$105,MATCH($D41,肥料成分!$B$4:$B$105,FALSE))," ")</f>
        <v xml:space="preserve"> </v>
      </c>
    </row>
    <row r="42" spans="2:11">
      <c r="B42" s="10"/>
      <c r="C42" s="18"/>
      <c r="D42" s="24"/>
      <c r="E42" s="30"/>
      <c r="F42" s="35" t="str">
        <f>IF(COUNTA($D42)=1,$E42*INDEX(肥料成分!C$4:C$105,MATCH($D42,肥料成分!$B$4:$B$105,FALSE))*0.01," ")</f>
        <v xml:space="preserve"> </v>
      </c>
      <c r="G42" s="35" t="str">
        <f>IF(COUNTA($D42)=1,$E42*INDEX(肥料成分!D$4:D$105,MATCH($D42,肥料成分!$B$4:$B$105,FALSE))*0.01," ")</f>
        <v xml:space="preserve"> </v>
      </c>
      <c r="H42" s="35" t="str">
        <f>IF(COUNTA($D42)=1,$E42*INDEX(肥料成分!E$4:E$105,MATCH($D42,肥料成分!$B$4:$B$105,FALSE))*0.01," ")</f>
        <v xml:space="preserve"> </v>
      </c>
      <c r="I42" s="35" t="str">
        <f>IF(COUNTA($D42)=1,$E42*INDEX(肥料成分!F$4:F$105,MATCH($D42,肥料成分!$B$4:$B$105,FALSE))*0.01," ")</f>
        <v xml:space="preserve"> </v>
      </c>
      <c r="J42" s="35" t="str">
        <f>IF(COUNTA($D42)=1,$E42*INDEX(肥料成分!G$4:G$105,MATCH($D42,肥料成分!$B$4:$B$105,FALSE))*0.01," ")</f>
        <v xml:space="preserve"> </v>
      </c>
      <c r="K42" s="44" t="str">
        <f>IF(COUNTA($D42)=1,$E42*INDEX(肥料成分!J$4:J$105,MATCH($D42,肥料成分!$B$4:$B$105,FALSE))," ")</f>
        <v xml:space="preserve"> </v>
      </c>
    </row>
    <row r="43" spans="2:11">
      <c r="B43" s="10"/>
      <c r="C43" s="18"/>
      <c r="D43" s="24"/>
      <c r="E43" s="30"/>
      <c r="F43" s="35" t="str">
        <f>IF(COUNTA($D43)=1,$E43*INDEX(肥料成分!C$4:C$105,MATCH($D43,肥料成分!$B$4:$B$105,FALSE))*0.01," ")</f>
        <v xml:space="preserve"> </v>
      </c>
      <c r="G43" s="35" t="str">
        <f>IF(COUNTA($D43)=1,$E43*INDEX(肥料成分!D$4:D$105,MATCH($D43,肥料成分!$B$4:$B$105,FALSE))*0.01," ")</f>
        <v xml:space="preserve"> </v>
      </c>
      <c r="H43" s="35" t="str">
        <f>IF(COUNTA($D43)=1,$E43*INDEX(肥料成分!E$4:E$105,MATCH($D43,肥料成分!$B$4:$B$105,FALSE))*0.01," ")</f>
        <v xml:space="preserve"> </v>
      </c>
      <c r="I43" s="35" t="str">
        <f>IF(COUNTA($D43)=1,$E43*INDEX(肥料成分!F$4:F$105,MATCH($D43,肥料成分!$B$4:$B$105,FALSE))*0.01," ")</f>
        <v xml:space="preserve"> </v>
      </c>
      <c r="J43" s="35" t="str">
        <f>IF(COUNTA($D43)=1,$E43*INDEX(肥料成分!G$4:G$105,MATCH($D43,肥料成分!$B$4:$B$105,FALSE))*0.01," ")</f>
        <v xml:space="preserve"> </v>
      </c>
      <c r="K43" s="44" t="str">
        <f>IF(COUNTA($D43)=1,$E43*INDEX(肥料成分!J$4:J$105,MATCH($D43,肥料成分!$B$4:$B$105,FALSE))," ")</f>
        <v xml:space="preserve"> </v>
      </c>
    </row>
    <row r="44" spans="2:11">
      <c r="B44" s="10"/>
      <c r="C44" s="18"/>
      <c r="D44" s="24"/>
      <c r="E44" s="30"/>
      <c r="F44" s="35" t="str">
        <f>IF(COUNTA($D44)=1,$E44*INDEX(肥料成分!C$4:C$105,MATCH($D44,肥料成分!$B$4:$B$105,FALSE))*0.01," ")</f>
        <v xml:space="preserve"> </v>
      </c>
      <c r="G44" s="35" t="str">
        <f>IF(COUNTA($D44)=1,$E44*INDEX(肥料成分!D$4:D$105,MATCH($D44,肥料成分!$B$4:$B$105,FALSE))*0.01," ")</f>
        <v xml:space="preserve"> </v>
      </c>
      <c r="H44" s="35" t="str">
        <f>IF(COUNTA($D44)=1,$E44*INDEX(肥料成分!E$4:E$105,MATCH($D44,肥料成分!$B$4:$B$105,FALSE))*0.01," ")</f>
        <v xml:space="preserve"> </v>
      </c>
      <c r="I44" s="35" t="str">
        <f>IF(COUNTA($D44)=1,$E44*INDEX(肥料成分!F$4:F$105,MATCH($D44,肥料成分!$B$4:$B$105,FALSE))*0.01," ")</f>
        <v xml:space="preserve"> </v>
      </c>
      <c r="J44" s="35" t="str">
        <f>IF(COUNTA($D44)=1,$E44*INDEX(肥料成分!G$4:G$105,MATCH($D44,肥料成分!$B$4:$B$105,FALSE))*0.01," ")</f>
        <v xml:space="preserve"> </v>
      </c>
      <c r="K44" s="44" t="str">
        <f>IF(COUNTA($D44)=1,$E44*INDEX(肥料成分!J$4:J$105,MATCH($D44,肥料成分!$B$4:$B$105,FALSE))," ")</f>
        <v xml:space="preserve"> </v>
      </c>
    </row>
    <row r="45" spans="2:11" ht="13.95">
      <c r="B45" s="11"/>
      <c r="C45" s="19"/>
      <c r="D45" s="25"/>
      <c r="E45" s="31"/>
      <c r="F45" s="36" t="str">
        <f>IF(COUNTA($D45)=1,$E45*INDEX(肥料成分!C$4:C$105,MATCH($D45,肥料成分!$B$4:$B$105,FALSE))*0.01," ")</f>
        <v xml:space="preserve"> </v>
      </c>
      <c r="G45" s="36" t="str">
        <f>IF(COUNTA($D45)=1,$E45*INDEX(肥料成分!D$4:D$105,MATCH($D45,肥料成分!$B$4:$B$105,FALSE))*0.01," ")</f>
        <v xml:space="preserve"> </v>
      </c>
      <c r="H45" s="36" t="str">
        <f>IF(COUNTA($D45)=1,$E45*INDEX(肥料成分!E$4:E$105,MATCH($D45,肥料成分!$B$4:$B$105,FALSE))*0.01," ")</f>
        <v xml:space="preserve"> </v>
      </c>
      <c r="I45" s="36" t="str">
        <f>IF(COUNTA($D45)=1,$E45*INDEX(肥料成分!F$4:F$105,MATCH($D45,肥料成分!$B$4:$B$105,FALSE))*0.01," ")</f>
        <v xml:space="preserve"> </v>
      </c>
      <c r="J45" s="36" t="str">
        <f>IF(COUNTA($D45)=1,$E45*INDEX(肥料成分!G$4:G$105,MATCH($D45,肥料成分!$B$4:$B$105,FALSE))*0.01," ")</f>
        <v xml:space="preserve"> </v>
      </c>
      <c r="K45" s="45" t="str">
        <f>IF(COUNTA($D45)=1,$E45*INDEX(肥料成分!J$4:J$105,MATCH($D45,肥料成分!$B$4:$B$105,FALSE))," ")</f>
        <v xml:space="preserve"> </v>
      </c>
    </row>
    <row r="46" spans="2:11">
      <c r="B46" s="12" t="s">
        <v>114</v>
      </c>
      <c r="C46" s="20"/>
      <c r="D46" s="26" t="s">
        <v>31</v>
      </c>
      <c r="E46" s="26">
        <f t="shared" ref="E46:K46" si="7">SUM(E47:E51)</f>
        <v>0</v>
      </c>
      <c r="F46" s="37">
        <f t="shared" si="7"/>
        <v>0</v>
      </c>
      <c r="G46" s="37">
        <f t="shared" si="7"/>
        <v>0</v>
      </c>
      <c r="H46" s="37">
        <f t="shared" si="7"/>
        <v>0</v>
      </c>
      <c r="I46" s="37">
        <f t="shared" si="7"/>
        <v>0</v>
      </c>
      <c r="J46" s="37">
        <f t="shared" si="7"/>
        <v>0</v>
      </c>
      <c r="K46" s="46">
        <f t="shared" si="7"/>
        <v>0</v>
      </c>
    </row>
    <row r="47" spans="2:11">
      <c r="B47" s="10"/>
      <c r="C47" s="18"/>
      <c r="D47" s="24"/>
      <c r="E47" s="30"/>
      <c r="F47" s="35" t="str">
        <f>IF(COUNTA($D47)=1,$E47*INDEX(肥料成分!C$4:C$105,MATCH($D47,肥料成分!$B$4:$B$105,FALSE))*0.01," ")</f>
        <v xml:space="preserve"> </v>
      </c>
      <c r="G47" s="35" t="str">
        <f>IF(COUNTA($D47)=1,$E47*INDEX(肥料成分!D$4:D$105,MATCH($D47,肥料成分!$B$4:$B$105,FALSE))*0.01," ")</f>
        <v xml:space="preserve"> </v>
      </c>
      <c r="H47" s="35" t="str">
        <f>IF(COUNTA($D47)=1,$E47*INDEX(肥料成分!E$4:E$105,MATCH($D47,肥料成分!$B$4:$B$105,FALSE))*0.01," ")</f>
        <v xml:space="preserve"> </v>
      </c>
      <c r="I47" s="35" t="str">
        <f>IF(COUNTA($D47)=1,$E47*INDEX(肥料成分!F$4:F$105,MATCH($D47,肥料成分!$B$4:$B$105,FALSE))*0.01," ")</f>
        <v xml:space="preserve"> </v>
      </c>
      <c r="J47" s="35" t="str">
        <f>IF(COUNTA($D47)=1,$E47*INDEX(肥料成分!G$4:G$105,MATCH($D47,肥料成分!$B$4:$B$105,FALSE))*0.01," ")</f>
        <v xml:space="preserve"> </v>
      </c>
      <c r="K47" s="44" t="str">
        <f>IF(COUNTA($D47)=1,$E47*INDEX(肥料成分!J$4:J$105,MATCH($D47,肥料成分!$B$4:$B$105,FALSE))," ")</f>
        <v xml:space="preserve"> </v>
      </c>
    </row>
    <row r="48" spans="2:11">
      <c r="B48" s="10"/>
      <c r="C48" s="18"/>
      <c r="D48" s="24"/>
      <c r="E48" s="30"/>
      <c r="F48" s="35" t="str">
        <f>IF(COUNTA($D48)=1,$E48*INDEX(肥料成分!C$4:C$105,MATCH($D48,肥料成分!$B$4:$B$105,FALSE))*0.01," ")</f>
        <v xml:space="preserve"> </v>
      </c>
      <c r="G48" s="35" t="str">
        <f>IF(COUNTA($D48)=1,$E48*INDEX(肥料成分!D$4:D$105,MATCH($D48,肥料成分!$B$4:$B$105,FALSE))*0.01," ")</f>
        <v xml:space="preserve"> </v>
      </c>
      <c r="H48" s="35" t="str">
        <f>IF(COUNTA($D48)=1,$E48*INDEX(肥料成分!E$4:E$105,MATCH($D48,肥料成分!$B$4:$B$105,FALSE))*0.01," ")</f>
        <v xml:space="preserve"> </v>
      </c>
      <c r="I48" s="35" t="str">
        <f>IF(COUNTA($D48)=1,$E48*INDEX(肥料成分!F$4:F$105,MATCH($D48,肥料成分!$B$4:$B$105,FALSE))*0.01," ")</f>
        <v xml:space="preserve"> </v>
      </c>
      <c r="J48" s="35" t="str">
        <f>IF(COUNTA($D48)=1,$E48*INDEX(肥料成分!G$4:G$105,MATCH($D48,肥料成分!$B$4:$B$105,FALSE))*0.01," ")</f>
        <v xml:space="preserve"> </v>
      </c>
      <c r="K48" s="44" t="str">
        <f>IF(COUNTA($D48)=1,$E48*INDEX(肥料成分!J$4:J$105,MATCH($D48,肥料成分!$B$4:$B$105,FALSE))," ")</f>
        <v xml:space="preserve"> </v>
      </c>
    </row>
    <row r="49" spans="2:11">
      <c r="B49" s="10"/>
      <c r="C49" s="18"/>
      <c r="D49" s="24"/>
      <c r="E49" s="30"/>
      <c r="F49" s="35" t="str">
        <f>IF(COUNTA($D49)=1,$E49*INDEX(肥料成分!C$4:C$105,MATCH($D49,肥料成分!$B$4:$B$105,FALSE))*0.01," ")</f>
        <v xml:space="preserve"> </v>
      </c>
      <c r="G49" s="35" t="str">
        <f>IF(COUNTA($D49)=1,$E49*INDEX(肥料成分!D$4:D$105,MATCH($D49,肥料成分!$B$4:$B$105,FALSE))*0.01," ")</f>
        <v xml:space="preserve"> </v>
      </c>
      <c r="H49" s="35" t="str">
        <f>IF(COUNTA($D49)=1,$E49*INDEX(肥料成分!E$4:E$105,MATCH($D49,肥料成分!$B$4:$B$105,FALSE))*0.01," ")</f>
        <v xml:space="preserve"> </v>
      </c>
      <c r="I49" s="35" t="str">
        <f>IF(COUNTA($D49)=1,$E49*INDEX(肥料成分!F$4:F$105,MATCH($D49,肥料成分!$B$4:$B$105,FALSE))*0.01," ")</f>
        <v xml:space="preserve"> </v>
      </c>
      <c r="J49" s="35" t="str">
        <f>IF(COUNTA($D49)=1,$E49*INDEX(肥料成分!G$4:G$105,MATCH($D49,肥料成分!$B$4:$B$105,FALSE))*0.01," ")</f>
        <v xml:space="preserve"> </v>
      </c>
      <c r="K49" s="44" t="str">
        <f>IF(COUNTA($D49)=1,$E49*INDEX(肥料成分!J$4:J$105,MATCH($D49,肥料成分!$B$4:$B$105,FALSE))," ")</f>
        <v xml:space="preserve"> </v>
      </c>
    </row>
    <row r="50" spans="2:11">
      <c r="B50" s="10"/>
      <c r="C50" s="18"/>
      <c r="D50" s="24"/>
      <c r="E50" s="30"/>
      <c r="F50" s="35" t="str">
        <f>IF(COUNTA($D50)=1,$E50*INDEX(肥料成分!C$4:C$105,MATCH($D50,肥料成分!$B$4:$B$105,FALSE))*0.01," ")</f>
        <v xml:space="preserve"> </v>
      </c>
      <c r="G50" s="35" t="str">
        <f>IF(COUNTA($D50)=1,$E50*INDEX(肥料成分!D$4:D$105,MATCH($D50,肥料成分!$B$4:$B$105,FALSE))*0.01," ")</f>
        <v xml:space="preserve"> </v>
      </c>
      <c r="H50" s="35" t="str">
        <f>IF(COUNTA($D50)=1,$E50*INDEX(肥料成分!E$4:E$105,MATCH($D50,肥料成分!$B$4:$B$105,FALSE))*0.01," ")</f>
        <v xml:space="preserve"> </v>
      </c>
      <c r="I50" s="35" t="str">
        <f>IF(COUNTA($D50)=1,$E50*INDEX(肥料成分!F$4:F$105,MATCH($D50,肥料成分!$B$4:$B$105,FALSE))*0.01," ")</f>
        <v xml:space="preserve"> </v>
      </c>
      <c r="J50" s="35" t="str">
        <f>IF(COUNTA($D50)=1,$E50*INDEX(肥料成分!G$4:G$105,MATCH($D50,肥料成分!$B$4:$B$105,FALSE))*0.01," ")</f>
        <v xml:space="preserve"> </v>
      </c>
      <c r="K50" s="44" t="str">
        <f>IF(COUNTA($D50)=1,$E50*INDEX(肥料成分!J$4:J$105,MATCH($D50,肥料成分!$B$4:$B$105,FALSE))," ")</f>
        <v xml:space="preserve"> </v>
      </c>
    </row>
    <row r="51" spans="2:11" ht="13.95">
      <c r="B51" s="11"/>
      <c r="C51" s="19"/>
      <c r="D51" s="25"/>
      <c r="E51" s="31"/>
      <c r="F51" s="36" t="str">
        <f>IF(COUNTA($D51)=1,$E51*INDEX(肥料成分!C$4:C$105,MATCH($D51,肥料成分!$B$4:$B$105,FALSE))*0.01," ")</f>
        <v xml:space="preserve"> </v>
      </c>
      <c r="G51" s="36" t="str">
        <f>IF(COUNTA($D51)=1,$E51*INDEX(肥料成分!D$4:D$105,MATCH($D51,肥料成分!$B$4:$B$105,FALSE))*0.01," ")</f>
        <v xml:space="preserve"> </v>
      </c>
      <c r="H51" s="36" t="str">
        <f>IF(COUNTA($D51)=1,$E51*INDEX(肥料成分!E$4:E$105,MATCH($D51,肥料成分!$B$4:$B$105,FALSE))*0.01," ")</f>
        <v xml:space="preserve"> </v>
      </c>
      <c r="I51" s="36" t="str">
        <f>IF(COUNTA($D51)=1,$E51*INDEX(肥料成分!F$4:F$105,MATCH($D51,肥料成分!$B$4:$B$105,FALSE))*0.01," ")</f>
        <v xml:space="preserve"> </v>
      </c>
      <c r="J51" s="36" t="str">
        <f>IF(COUNTA($D51)=1,$E51*INDEX(肥料成分!G$4:G$105,MATCH($D51,肥料成分!$B$4:$B$105,FALSE))*0.01," ")</f>
        <v xml:space="preserve"> </v>
      </c>
      <c r="K51" s="45" t="str">
        <f>IF(COUNTA($D51)=1,$E51*INDEX(肥料成分!J$4:J$105,MATCH($D51,肥料成分!$B$4:$B$105,FALSE))," ")</f>
        <v xml:space="preserve"> </v>
      </c>
    </row>
    <row r="52" spans="2:11">
      <c r="B52" s="12" t="s">
        <v>115</v>
      </c>
      <c r="C52" s="20"/>
      <c r="D52" s="26" t="s">
        <v>60</v>
      </c>
      <c r="E52" s="26">
        <f t="shared" ref="E52:K52" si="8">SUM(E53:E57)</f>
        <v>0</v>
      </c>
      <c r="F52" s="37">
        <f t="shared" si="8"/>
        <v>0</v>
      </c>
      <c r="G52" s="37">
        <f t="shared" si="8"/>
        <v>0</v>
      </c>
      <c r="H52" s="37">
        <f t="shared" si="8"/>
        <v>0</v>
      </c>
      <c r="I52" s="37">
        <f t="shared" si="8"/>
        <v>0</v>
      </c>
      <c r="J52" s="37">
        <f t="shared" si="8"/>
        <v>0</v>
      </c>
      <c r="K52" s="46">
        <f t="shared" si="8"/>
        <v>0</v>
      </c>
    </row>
    <row r="53" spans="2:11">
      <c r="B53" s="10"/>
      <c r="C53" s="18"/>
      <c r="D53" s="24"/>
      <c r="E53" s="30"/>
      <c r="F53" s="35" t="str">
        <f>IF(COUNTA($D53)=1,$E53*INDEX(肥料成分!C$4:C$105,MATCH($D53,肥料成分!$B$4:$B$105,FALSE))*0.01," ")</f>
        <v xml:space="preserve"> </v>
      </c>
      <c r="G53" s="35" t="str">
        <f>IF(COUNTA($D53)=1,$E53*INDEX(肥料成分!D$4:D$105,MATCH($D53,肥料成分!$B$4:$B$105,FALSE))*0.01," ")</f>
        <v xml:space="preserve"> </v>
      </c>
      <c r="H53" s="35" t="str">
        <f>IF(COUNTA($D53)=1,$E53*INDEX(肥料成分!E$4:E$105,MATCH($D53,肥料成分!$B$4:$B$105,FALSE))*0.01," ")</f>
        <v xml:space="preserve"> </v>
      </c>
      <c r="I53" s="35" t="str">
        <f>IF(COUNTA($D53)=1,$E53*INDEX(肥料成分!F$4:F$105,MATCH($D53,肥料成分!$B$4:$B$105,FALSE))*0.01," ")</f>
        <v xml:space="preserve"> </v>
      </c>
      <c r="J53" s="35" t="str">
        <f>IF(COUNTA($D53)=1,$E53*INDEX(肥料成分!G$4:G$105,MATCH($D53,肥料成分!$B$4:$B$105,FALSE))*0.01," ")</f>
        <v xml:space="preserve"> </v>
      </c>
      <c r="K53" s="44" t="str">
        <f>IF(COUNTA($D53)=1,$E53*INDEX(肥料成分!J$4:J$105,MATCH($D53,肥料成分!$B$4:$B$105,FALSE))," ")</f>
        <v xml:space="preserve"> </v>
      </c>
    </row>
    <row r="54" spans="2:11">
      <c r="B54" s="10"/>
      <c r="C54" s="18"/>
      <c r="D54" s="24"/>
      <c r="E54" s="30"/>
      <c r="F54" s="35" t="str">
        <f>IF(COUNTA($D54)=1,$E54*INDEX(肥料成分!C$4:C$105,MATCH($D54,肥料成分!$B$4:$B$105,FALSE))*0.01," ")</f>
        <v xml:space="preserve"> </v>
      </c>
      <c r="G54" s="35" t="str">
        <f>IF(COUNTA($D54)=1,$E54*INDEX(肥料成分!D$4:D$105,MATCH($D54,肥料成分!$B$4:$B$105,FALSE))*0.01," ")</f>
        <v xml:space="preserve"> </v>
      </c>
      <c r="H54" s="35" t="str">
        <f>IF(COUNTA($D54)=1,$E54*INDEX(肥料成分!E$4:E$105,MATCH($D54,肥料成分!$B$4:$B$105,FALSE))*0.01," ")</f>
        <v xml:space="preserve"> </v>
      </c>
      <c r="I54" s="35" t="str">
        <f>IF(COUNTA($D54)=1,$E54*INDEX(肥料成分!F$4:F$105,MATCH($D54,肥料成分!$B$4:$B$105,FALSE))*0.01," ")</f>
        <v xml:space="preserve"> </v>
      </c>
      <c r="J54" s="35" t="str">
        <f>IF(COUNTA($D54)=1,$E54*INDEX(肥料成分!G$4:G$105,MATCH($D54,肥料成分!$B$4:$B$105,FALSE))*0.01," ")</f>
        <v xml:space="preserve"> </v>
      </c>
      <c r="K54" s="44" t="str">
        <f>IF(COUNTA($D54)=1,$E54*INDEX(肥料成分!J$4:J$105,MATCH($D54,肥料成分!$B$4:$B$105,FALSE))," ")</f>
        <v xml:space="preserve"> </v>
      </c>
    </row>
    <row r="55" spans="2:11">
      <c r="B55" s="10"/>
      <c r="C55" s="18"/>
      <c r="D55" s="24"/>
      <c r="E55" s="30"/>
      <c r="F55" s="35" t="str">
        <f>IF(COUNTA($D55)=1,$E55*INDEX(肥料成分!C$4:C$105,MATCH($D55,肥料成分!$B$4:$B$105,FALSE))*0.01," ")</f>
        <v xml:space="preserve"> </v>
      </c>
      <c r="G55" s="35" t="str">
        <f>IF(COUNTA($D55)=1,$E55*INDEX(肥料成分!D$4:D$105,MATCH($D55,肥料成分!$B$4:$B$105,FALSE))*0.01," ")</f>
        <v xml:space="preserve"> </v>
      </c>
      <c r="H55" s="35" t="str">
        <f>IF(COUNTA($D55)=1,$E55*INDEX(肥料成分!E$4:E$105,MATCH($D55,肥料成分!$B$4:$B$105,FALSE))*0.01," ")</f>
        <v xml:space="preserve"> </v>
      </c>
      <c r="I55" s="35" t="str">
        <f>IF(COUNTA($D55)=1,$E55*INDEX(肥料成分!F$4:F$105,MATCH($D55,肥料成分!$B$4:$B$105,FALSE))*0.01," ")</f>
        <v xml:space="preserve"> </v>
      </c>
      <c r="J55" s="35" t="str">
        <f>IF(COUNTA($D55)=1,$E55*INDEX(肥料成分!G$4:G$105,MATCH($D55,肥料成分!$B$4:$B$105,FALSE))*0.01," ")</f>
        <v xml:space="preserve"> </v>
      </c>
      <c r="K55" s="44" t="str">
        <f>IF(COUNTA($D55)=1,$E55*INDEX(肥料成分!J$4:J$105,MATCH($D55,肥料成分!$B$4:$B$105,FALSE))," ")</f>
        <v xml:space="preserve"> </v>
      </c>
    </row>
    <row r="56" spans="2:11">
      <c r="B56" s="10"/>
      <c r="C56" s="18"/>
      <c r="D56" s="24"/>
      <c r="E56" s="30"/>
      <c r="F56" s="35" t="str">
        <f>IF(COUNTA($D56)=1,$E56*INDEX(肥料成分!C$4:C$105,MATCH($D56,肥料成分!$B$4:$B$105,FALSE))*0.01," ")</f>
        <v xml:space="preserve"> </v>
      </c>
      <c r="G56" s="35" t="str">
        <f>IF(COUNTA($D56)=1,$E56*INDEX(肥料成分!D$4:D$105,MATCH($D56,肥料成分!$B$4:$B$105,FALSE))*0.01," ")</f>
        <v xml:space="preserve"> </v>
      </c>
      <c r="H56" s="35" t="str">
        <f>IF(COUNTA($D56)=1,$E56*INDEX(肥料成分!E$4:E$105,MATCH($D56,肥料成分!$B$4:$B$105,FALSE))*0.01," ")</f>
        <v xml:space="preserve"> </v>
      </c>
      <c r="I56" s="35" t="str">
        <f>IF(COUNTA($D56)=1,$E56*INDEX(肥料成分!F$4:F$105,MATCH($D56,肥料成分!$B$4:$B$105,FALSE))*0.01," ")</f>
        <v xml:space="preserve"> </v>
      </c>
      <c r="J56" s="35" t="str">
        <f>IF(COUNTA($D56)=1,$E56*INDEX(肥料成分!G$4:G$105,MATCH($D56,肥料成分!$B$4:$B$105,FALSE))*0.01," ")</f>
        <v xml:space="preserve"> </v>
      </c>
      <c r="K56" s="44" t="str">
        <f>IF(COUNTA($D56)=1,$E56*INDEX(肥料成分!J$4:J$105,MATCH($D56,肥料成分!$B$4:$B$105,FALSE))," ")</f>
        <v xml:space="preserve"> </v>
      </c>
    </row>
    <row r="57" spans="2:11" ht="13.95">
      <c r="B57" s="11"/>
      <c r="C57" s="19"/>
      <c r="D57" s="25"/>
      <c r="E57" s="31"/>
      <c r="F57" s="36" t="str">
        <f>IF(COUNTA($D57)=1,$E57*INDEX(肥料成分!C$4:C$105,MATCH($D57,肥料成分!$B$4:$B$105,FALSE))*0.01," ")</f>
        <v xml:space="preserve"> </v>
      </c>
      <c r="G57" s="36" t="str">
        <f>IF(COUNTA($D57)=1,$E57*INDEX(肥料成分!D$4:D$105,MATCH($D57,肥料成分!$B$4:$B$105,FALSE))*0.01," ")</f>
        <v xml:space="preserve"> </v>
      </c>
      <c r="H57" s="36" t="str">
        <f>IF(COUNTA($D57)=1,$E57*INDEX(肥料成分!E$4:E$105,MATCH($D57,肥料成分!$B$4:$B$105,FALSE))*0.01," ")</f>
        <v xml:space="preserve"> </v>
      </c>
      <c r="I57" s="36" t="str">
        <f>IF(COUNTA($D57)=1,$E57*INDEX(肥料成分!F$4:F$105,MATCH($D57,肥料成分!$B$4:$B$105,FALSE))*0.01," ")</f>
        <v xml:space="preserve"> </v>
      </c>
      <c r="J57" s="36" t="str">
        <f>IF(COUNTA($D57)=1,$E57*INDEX(肥料成分!G$4:G$105,MATCH($D57,肥料成分!$B$4:$B$105,FALSE))*0.01," ")</f>
        <v xml:space="preserve"> </v>
      </c>
      <c r="K57" s="45" t="str">
        <f>IF(COUNTA($D57)=1,$E57*INDEX(肥料成分!J$4:J$105,MATCH($D57,肥料成分!$B$4:$B$105,FALSE))," ")</f>
        <v xml:space="preserve"> </v>
      </c>
    </row>
    <row r="100" spans="3:12">
      <c r="E100" s="1" t="s">
        <v>54</v>
      </c>
      <c r="F100" s="1" t="s">
        <v>64</v>
      </c>
      <c r="G100" s="1" t="s">
        <v>66</v>
      </c>
      <c r="H100" s="1" t="s">
        <v>57</v>
      </c>
      <c r="I100" s="1" t="s">
        <v>68</v>
      </c>
      <c r="J100" s="1" t="s">
        <v>29</v>
      </c>
      <c r="K100" s="1" t="s">
        <v>1</v>
      </c>
      <c r="L100" s="1" t="s">
        <v>65</v>
      </c>
    </row>
    <row r="101" spans="3:12">
      <c r="C101" s="21">
        <f>C10</f>
        <v>45689</v>
      </c>
      <c r="E101" s="1">
        <f>IF(C10-C101&lt;0,0,F11*INDEX(肥料成分!AL4:AL107,MATCH(D11,肥料成分!B4:B107,FALSE)))</f>
        <v>537.6</v>
      </c>
    </row>
    <row r="102" spans="3:12">
      <c r="C102" s="21">
        <f t="shared" ref="C102:C165" si="9">C101+1</f>
        <v>45690</v>
      </c>
    </row>
    <row r="103" spans="3:12">
      <c r="C103" s="21">
        <f t="shared" si="9"/>
        <v>45691</v>
      </c>
    </row>
    <row r="104" spans="3:12">
      <c r="C104" s="21">
        <f t="shared" si="9"/>
        <v>45692</v>
      </c>
    </row>
    <row r="105" spans="3:12">
      <c r="C105" s="21">
        <f t="shared" si="9"/>
        <v>45693</v>
      </c>
    </row>
    <row r="106" spans="3:12">
      <c r="C106" s="21">
        <f t="shared" si="9"/>
        <v>45694</v>
      </c>
    </row>
    <row r="107" spans="3:12">
      <c r="C107" s="21">
        <f t="shared" si="9"/>
        <v>45695</v>
      </c>
    </row>
    <row r="108" spans="3:12">
      <c r="C108" s="21">
        <f t="shared" si="9"/>
        <v>45696</v>
      </c>
    </row>
    <row r="109" spans="3:12">
      <c r="C109" s="21">
        <f t="shared" si="9"/>
        <v>45697</v>
      </c>
    </row>
    <row r="110" spans="3:12">
      <c r="C110" s="21">
        <f t="shared" si="9"/>
        <v>45698</v>
      </c>
    </row>
    <row r="111" spans="3:12">
      <c r="C111" s="21">
        <f t="shared" si="9"/>
        <v>45699</v>
      </c>
    </row>
    <row r="112" spans="3:12">
      <c r="C112" s="21">
        <f t="shared" si="9"/>
        <v>45700</v>
      </c>
    </row>
    <row r="113" spans="3:3">
      <c r="C113" s="21">
        <f t="shared" si="9"/>
        <v>45701</v>
      </c>
    </row>
    <row r="114" spans="3:3">
      <c r="C114" s="21">
        <f t="shared" si="9"/>
        <v>45702</v>
      </c>
    </row>
    <row r="115" spans="3:3">
      <c r="C115" s="21">
        <f t="shared" si="9"/>
        <v>45703</v>
      </c>
    </row>
    <row r="116" spans="3:3">
      <c r="C116" s="21">
        <f t="shared" si="9"/>
        <v>45704</v>
      </c>
    </row>
    <row r="117" spans="3:3">
      <c r="C117" s="21">
        <f t="shared" si="9"/>
        <v>45705</v>
      </c>
    </row>
    <row r="118" spans="3:3">
      <c r="C118" s="21">
        <f t="shared" si="9"/>
        <v>45706</v>
      </c>
    </row>
    <row r="119" spans="3:3">
      <c r="C119" s="21">
        <f t="shared" si="9"/>
        <v>45707</v>
      </c>
    </row>
    <row r="120" spans="3:3">
      <c r="C120" s="21">
        <f t="shared" si="9"/>
        <v>45708</v>
      </c>
    </row>
    <row r="121" spans="3:3">
      <c r="C121" s="21">
        <f t="shared" si="9"/>
        <v>45709</v>
      </c>
    </row>
    <row r="122" spans="3:3">
      <c r="C122" s="21">
        <f t="shared" si="9"/>
        <v>45710</v>
      </c>
    </row>
    <row r="123" spans="3:3">
      <c r="C123" s="21">
        <f t="shared" si="9"/>
        <v>45711</v>
      </c>
    </row>
    <row r="124" spans="3:3">
      <c r="C124" s="21">
        <f t="shared" si="9"/>
        <v>45712</v>
      </c>
    </row>
    <row r="125" spans="3:3">
      <c r="C125" s="21">
        <f t="shared" si="9"/>
        <v>45713</v>
      </c>
    </row>
    <row r="126" spans="3:3">
      <c r="C126" s="21">
        <f t="shared" si="9"/>
        <v>45714</v>
      </c>
    </row>
    <row r="127" spans="3:3">
      <c r="C127" s="21">
        <f t="shared" si="9"/>
        <v>45715</v>
      </c>
    </row>
    <row r="128" spans="3:3">
      <c r="C128" s="21">
        <f t="shared" si="9"/>
        <v>45716</v>
      </c>
    </row>
    <row r="129" spans="3:3">
      <c r="C129" s="21">
        <f t="shared" si="9"/>
        <v>45717</v>
      </c>
    </row>
    <row r="130" spans="3:3">
      <c r="C130" s="21">
        <f t="shared" si="9"/>
        <v>45718</v>
      </c>
    </row>
    <row r="131" spans="3:3">
      <c r="C131" s="21">
        <f t="shared" si="9"/>
        <v>45719</v>
      </c>
    </row>
    <row r="132" spans="3:3">
      <c r="C132" s="21">
        <f t="shared" si="9"/>
        <v>45720</v>
      </c>
    </row>
    <row r="133" spans="3:3">
      <c r="C133" s="21">
        <f t="shared" si="9"/>
        <v>45721</v>
      </c>
    </row>
    <row r="134" spans="3:3">
      <c r="C134" s="21">
        <f t="shared" si="9"/>
        <v>45722</v>
      </c>
    </row>
    <row r="135" spans="3:3">
      <c r="C135" s="21">
        <f t="shared" si="9"/>
        <v>45723</v>
      </c>
    </row>
    <row r="136" spans="3:3">
      <c r="C136" s="21">
        <f t="shared" si="9"/>
        <v>45724</v>
      </c>
    </row>
    <row r="137" spans="3:3">
      <c r="C137" s="21">
        <f t="shared" si="9"/>
        <v>45725</v>
      </c>
    </row>
    <row r="138" spans="3:3">
      <c r="C138" s="21">
        <f t="shared" si="9"/>
        <v>45726</v>
      </c>
    </row>
    <row r="139" spans="3:3">
      <c r="C139" s="21">
        <f t="shared" si="9"/>
        <v>45727</v>
      </c>
    </row>
    <row r="140" spans="3:3">
      <c r="C140" s="21">
        <f t="shared" si="9"/>
        <v>45728</v>
      </c>
    </row>
    <row r="141" spans="3:3">
      <c r="C141" s="21">
        <f t="shared" si="9"/>
        <v>45729</v>
      </c>
    </row>
    <row r="142" spans="3:3">
      <c r="C142" s="21">
        <f t="shared" si="9"/>
        <v>45730</v>
      </c>
    </row>
    <row r="143" spans="3:3">
      <c r="C143" s="21">
        <f t="shared" si="9"/>
        <v>45731</v>
      </c>
    </row>
    <row r="144" spans="3:3">
      <c r="C144" s="21">
        <f t="shared" si="9"/>
        <v>45732</v>
      </c>
    </row>
    <row r="145" spans="3:3">
      <c r="C145" s="21">
        <f t="shared" si="9"/>
        <v>45733</v>
      </c>
    </row>
    <row r="146" spans="3:3">
      <c r="C146" s="21">
        <f t="shared" si="9"/>
        <v>45734</v>
      </c>
    </row>
    <row r="147" spans="3:3">
      <c r="C147" s="21">
        <f t="shared" si="9"/>
        <v>45735</v>
      </c>
    </row>
    <row r="148" spans="3:3">
      <c r="C148" s="21">
        <f t="shared" si="9"/>
        <v>45736</v>
      </c>
    </row>
    <row r="149" spans="3:3">
      <c r="C149" s="21">
        <f t="shared" si="9"/>
        <v>45737</v>
      </c>
    </row>
    <row r="150" spans="3:3">
      <c r="C150" s="21">
        <f t="shared" si="9"/>
        <v>45738</v>
      </c>
    </row>
    <row r="151" spans="3:3">
      <c r="C151" s="21">
        <f t="shared" si="9"/>
        <v>45739</v>
      </c>
    </row>
    <row r="152" spans="3:3">
      <c r="C152" s="21">
        <f t="shared" si="9"/>
        <v>45740</v>
      </c>
    </row>
    <row r="153" spans="3:3">
      <c r="C153" s="21">
        <f t="shared" si="9"/>
        <v>45741</v>
      </c>
    </row>
    <row r="154" spans="3:3">
      <c r="C154" s="21">
        <f t="shared" si="9"/>
        <v>45742</v>
      </c>
    </row>
    <row r="155" spans="3:3">
      <c r="C155" s="21">
        <f t="shared" si="9"/>
        <v>45743</v>
      </c>
    </row>
    <row r="156" spans="3:3">
      <c r="C156" s="21">
        <f t="shared" si="9"/>
        <v>45744</v>
      </c>
    </row>
    <row r="157" spans="3:3">
      <c r="C157" s="21">
        <f t="shared" si="9"/>
        <v>45745</v>
      </c>
    </row>
    <row r="158" spans="3:3">
      <c r="C158" s="21">
        <f t="shared" si="9"/>
        <v>45746</v>
      </c>
    </row>
    <row r="159" spans="3:3">
      <c r="C159" s="21">
        <f t="shared" si="9"/>
        <v>45747</v>
      </c>
    </row>
    <row r="160" spans="3:3">
      <c r="C160" s="21">
        <f t="shared" si="9"/>
        <v>45748</v>
      </c>
    </row>
    <row r="161" spans="3:3">
      <c r="C161" s="21">
        <f t="shared" si="9"/>
        <v>45749</v>
      </c>
    </row>
    <row r="162" spans="3:3">
      <c r="C162" s="21">
        <f t="shared" si="9"/>
        <v>45750</v>
      </c>
    </row>
    <row r="163" spans="3:3">
      <c r="C163" s="21">
        <f t="shared" si="9"/>
        <v>45751</v>
      </c>
    </row>
    <row r="164" spans="3:3">
      <c r="C164" s="21">
        <f t="shared" si="9"/>
        <v>45752</v>
      </c>
    </row>
    <row r="165" spans="3:3">
      <c r="C165" s="21">
        <f t="shared" si="9"/>
        <v>45753</v>
      </c>
    </row>
    <row r="166" spans="3:3">
      <c r="C166" s="21">
        <f t="shared" ref="C166:C229" si="10">C165+1</f>
        <v>45754</v>
      </c>
    </row>
    <row r="167" spans="3:3">
      <c r="C167" s="21">
        <f t="shared" si="10"/>
        <v>45755</v>
      </c>
    </row>
    <row r="168" spans="3:3">
      <c r="C168" s="21">
        <f t="shared" si="10"/>
        <v>45756</v>
      </c>
    </row>
    <row r="169" spans="3:3">
      <c r="C169" s="21">
        <f t="shared" si="10"/>
        <v>45757</v>
      </c>
    </row>
    <row r="170" spans="3:3">
      <c r="C170" s="21">
        <f t="shared" si="10"/>
        <v>45758</v>
      </c>
    </row>
    <row r="171" spans="3:3">
      <c r="C171" s="21">
        <f t="shared" si="10"/>
        <v>45759</v>
      </c>
    </row>
    <row r="172" spans="3:3">
      <c r="C172" s="21">
        <f t="shared" si="10"/>
        <v>45760</v>
      </c>
    </row>
    <row r="173" spans="3:3">
      <c r="C173" s="21">
        <f t="shared" si="10"/>
        <v>45761</v>
      </c>
    </row>
    <row r="174" spans="3:3">
      <c r="C174" s="21">
        <f t="shared" si="10"/>
        <v>45762</v>
      </c>
    </row>
    <row r="175" spans="3:3">
      <c r="C175" s="21">
        <f t="shared" si="10"/>
        <v>45763</v>
      </c>
    </row>
    <row r="176" spans="3:3">
      <c r="C176" s="21">
        <f t="shared" si="10"/>
        <v>45764</v>
      </c>
    </row>
    <row r="177" spans="3:3">
      <c r="C177" s="21">
        <f t="shared" si="10"/>
        <v>45765</v>
      </c>
    </row>
    <row r="178" spans="3:3">
      <c r="C178" s="21">
        <f t="shared" si="10"/>
        <v>45766</v>
      </c>
    </row>
    <row r="179" spans="3:3">
      <c r="C179" s="21">
        <f t="shared" si="10"/>
        <v>45767</v>
      </c>
    </row>
    <row r="180" spans="3:3">
      <c r="C180" s="21">
        <f t="shared" si="10"/>
        <v>45768</v>
      </c>
    </row>
    <row r="181" spans="3:3">
      <c r="C181" s="21">
        <f t="shared" si="10"/>
        <v>45769</v>
      </c>
    </row>
    <row r="182" spans="3:3">
      <c r="C182" s="21">
        <f t="shared" si="10"/>
        <v>45770</v>
      </c>
    </row>
    <row r="183" spans="3:3">
      <c r="C183" s="21">
        <f t="shared" si="10"/>
        <v>45771</v>
      </c>
    </row>
    <row r="184" spans="3:3">
      <c r="C184" s="21">
        <f t="shared" si="10"/>
        <v>45772</v>
      </c>
    </row>
    <row r="185" spans="3:3">
      <c r="C185" s="21">
        <f t="shared" si="10"/>
        <v>45773</v>
      </c>
    </row>
    <row r="186" spans="3:3">
      <c r="C186" s="21">
        <f t="shared" si="10"/>
        <v>45774</v>
      </c>
    </row>
    <row r="187" spans="3:3">
      <c r="C187" s="21">
        <f t="shared" si="10"/>
        <v>45775</v>
      </c>
    </row>
    <row r="188" spans="3:3">
      <c r="C188" s="21">
        <f t="shared" si="10"/>
        <v>45776</v>
      </c>
    </row>
    <row r="189" spans="3:3">
      <c r="C189" s="21">
        <f t="shared" si="10"/>
        <v>45777</v>
      </c>
    </row>
    <row r="190" spans="3:3">
      <c r="C190" s="21">
        <f t="shared" si="10"/>
        <v>45778</v>
      </c>
    </row>
    <row r="191" spans="3:3">
      <c r="C191" s="21">
        <f t="shared" si="10"/>
        <v>45779</v>
      </c>
    </row>
    <row r="192" spans="3:3">
      <c r="C192" s="21">
        <f t="shared" si="10"/>
        <v>45780</v>
      </c>
    </row>
    <row r="193" spans="3:3">
      <c r="C193" s="21">
        <f t="shared" si="10"/>
        <v>45781</v>
      </c>
    </row>
    <row r="194" spans="3:3">
      <c r="C194" s="21">
        <f t="shared" si="10"/>
        <v>45782</v>
      </c>
    </row>
    <row r="195" spans="3:3">
      <c r="C195" s="21">
        <f t="shared" si="10"/>
        <v>45783</v>
      </c>
    </row>
    <row r="196" spans="3:3">
      <c r="C196" s="21">
        <f t="shared" si="10"/>
        <v>45784</v>
      </c>
    </row>
    <row r="197" spans="3:3">
      <c r="C197" s="21">
        <f t="shared" si="10"/>
        <v>45785</v>
      </c>
    </row>
    <row r="198" spans="3:3">
      <c r="C198" s="21">
        <f t="shared" si="10"/>
        <v>45786</v>
      </c>
    </row>
    <row r="199" spans="3:3">
      <c r="C199" s="21">
        <f t="shared" si="10"/>
        <v>45787</v>
      </c>
    </row>
    <row r="200" spans="3:3">
      <c r="C200" s="21">
        <f t="shared" si="10"/>
        <v>45788</v>
      </c>
    </row>
    <row r="201" spans="3:3">
      <c r="C201" s="21">
        <f t="shared" si="10"/>
        <v>45789</v>
      </c>
    </row>
    <row r="202" spans="3:3">
      <c r="C202" s="21">
        <f t="shared" si="10"/>
        <v>45790</v>
      </c>
    </row>
    <row r="203" spans="3:3">
      <c r="C203" s="21">
        <f t="shared" si="10"/>
        <v>45791</v>
      </c>
    </row>
    <row r="204" spans="3:3">
      <c r="C204" s="21">
        <f t="shared" si="10"/>
        <v>45792</v>
      </c>
    </row>
    <row r="205" spans="3:3">
      <c r="C205" s="21">
        <f t="shared" si="10"/>
        <v>45793</v>
      </c>
    </row>
    <row r="206" spans="3:3">
      <c r="C206" s="21">
        <f t="shared" si="10"/>
        <v>45794</v>
      </c>
    </row>
    <row r="207" spans="3:3">
      <c r="C207" s="21">
        <f t="shared" si="10"/>
        <v>45795</v>
      </c>
    </row>
    <row r="208" spans="3:3">
      <c r="C208" s="21">
        <f t="shared" si="10"/>
        <v>45796</v>
      </c>
    </row>
    <row r="209" spans="3:3">
      <c r="C209" s="21">
        <f t="shared" si="10"/>
        <v>45797</v>
      </c>
    </row>
    <row r="210" spans="3:3">
      <c r="C210" s="21">
        <f t="shared" si="10"/>
        <v>45798</v>
      </c>
    </row>
    <row r="211" spans="3:3">
      <c r="C211" s="21">
        <f t="shared" si="10"/>
        <v>45799</v>
      </c>
    </row>
    <row r="212" spans="3:3">
      <c r="C212" s="21">
        <f t="shared" si="10"/>
        <v>45800</v>
      </c>
    </row>
    <row r="213" spans="3:3">
      <c r="C213" s="21">
        <f t="shared" si="10"/>
        <v>45801</v>
      </c>
    </row>
    <row r="214" spans="3:3">
      <c r="C214" s="21">
        <f t="shared" si="10"/>
        <v>45802</v>
      </c>
    </row>
    <row r="215" spans="3:3">
      <c r="C215" s="21">
        <f t="shared" si="10"/>
        <v>45803</v>
      </c>
    </row>
    <row r="216" spans="3:3">
      <c r="C216" s="21">
        <f t="shared" si="10"/>
        <v>45804</v>
      </c>
    </row>
    <row r="217" spans="3:3">
      <c r="C217" s="21">
        <f t="shared" si="10"/>
        <v>45805</v>
      </c>
    </row>
    <row r="218" spans="3:3">
      <c r="C218" s="21">
        <f t="shared" si="10"/>
        <v>45806</v>
      </c>
    </row>
    <row r="219" spans="3:3">
      <c r="C219" s="21">
        <f t="shared" si="10"/>
        <v>45807</v>
      </c>
    </row>
    <row r="220" spans="3:3">
      <c r="C220" s="21">
        <f t="shared" si="10"/>
        <v>45808</v>
      </c>
    </row>
    <row r="221" spans="3:3">
      <c r="C221" s="21">
        <f t="shared" si="10"/>
        <v>45809</v>
      </c>
    </row>
    <row r="222" spans="3:3">
      <c r="C222" s="21">
        <f t="shared" si="10"/>
        <v>45810</v>
      </c>
    </row>
    <row r="223" spans="3:3">
      <c r="C223" s="21">
        <f t="shared" si="10"/>
        <v>45811</v>
      </c>
    </row>
    <row r="224" spans="3:3">
      <c r="C224" s="21">
        <f t="shared" si="10"/>
        <v>45812</v>
      </c>
    </row>
    <row r="225" spans="3:3">
      <c r="C225" s="21">
        <f t="shared" si="10"/>
        <v>45813</v>
      </c>
    </row>
    <row r="226" spans="3:3">
      <c r="C226" s="21">
        <f t="shared" si="10"/>
        <v>45814</v>
      </c>
    </row>
    <row r="227" spans="3:3">
      <c r="C227" s="21">
        <f t="shared" si="10"/>
        <v>45815</v>
      </c>
    </row>
    <row r="228" spans="3:3">
      <c r="C228" s="21">
        <f t="shared" si="10"/>
        <v>45816</v>
      </c>
    </row>
    <row r="229" spans="3:3">
      <c r="C229" s="21">
        <f t="shared" si="10"/>
        <v>45817</v>
      </c>
    </row>
    <row r="230" spans="3:3">
      <c r="C230" s="21">
        <f t="shared" ref="C230:C293" si="11">C229+1</f>
        <v>45818</v>
      </c>
    </row>
    <row r="231" spans="3:3">
      <c r="C231" s="21">
        <f t="shared" si="11"/>
        <v>45819</v>
      </c>
    </row>
    <row r="232" spans="3:3">
      <c r="C232" s="21">
        <f t="shared" si="11"/>
        <v>45820</v>
      </c>
    </row>
    <row r="233" spans="3:3">
      <c r="C233" s="21">
        <f t="shared" si="11"/>
        <v>45821</v>
      </c>
    </row>
    <row r="234" spans="3:3">
      <c r="C234" s="21">
        <f t="shared" si="11"/>
        <v>45822</v>
      </c>
    </row>
    <row r="235" spans="3:3">
      <c r="C235" s="21">
        <f t="shared" si="11"/>
        <v>45823</v>
      </c>
    </row>
    <row r="236" spans="3:3">
      <c r="C236" s="21">
        <f t="shared" si="11"/>
        <v>45824</v>
      </c>
    </row>
    <row r="237" spans="3:3">
      <c r="C237" s="21">
        <f t="shared" si="11"/>
        <v>45825</v>
      </c>
    </row>
    <row r="238" spans="3:3">
      <c r="C238" s="21">
        <f t="shared" si="11"/>
        <v>45826</v>
      </c>
    </row>
    <row r="239" spans="3:3">
      <c r="C239" s="21">
        <f t="shared" si="11"/>
        <v>45827</v>
      </c>
    </row>
    <row r="240" spans="3:3">
      <c r="C240" s="21">
        <f t="shared" si="11"/>
        <v>45828</v>
      </c>
    </row>
    <row r="241" spans="3:3">
      <c r="C241" s="21">
        <f t="shared" si="11"/>
        <v>45829</v>
      </c>
    </row>
    <row r="242" spans="3:3">
      <c r="C242" s="21">
        <f t="shared" si="11"/>
        <v>45830</v>
      </c>
    </row>
    <row r="243" spans="3:3">
      <c r="C243" s="21">
        <f t="shared" si="11"/>
        <v>45831</v>
      </c>
    </row>
    <row r="244" spans="3:3">
      <c r="C244" s="21">
        <f t="shared" si="11"/>
        <v>45832</v>
      </c>
    </row>
    <row r="245" spans="3:3">
      <c r="C245" s="21">
        <f t="shared" si="11"/>
        <v>45833</v>
      </c>
    </row>
    <row r="246" spans="3:3">
      <c r="C246" s="21">
        <f t="shared" si="11"/>
        <v>45834</v>
      </c>
    </row>
    <row r="247" spans="3:3">
      <c r="C247" s="21">
        <f t="shared" si="11"/>
        <v>45835</v>
      </c>
    </row>
    <row r="248" spans="3:3">
      <c r="C248" s="21">
        <f t="shared" si="11"/>
        <v>45836</v>
      </c>
    </row>
    <row r="249" spans="3:3">
      <c r="C249" s="21">
        <f t="shared" si="11"/>
        <v>45837</v>
      </c>
    </row>
    <row r="250" spans="3:3">
      <c r="C250" s="21">
        <f t="shared" si="11"/>
        <v>45838</v>
      </c>
    </row>
    <row r="251" spans="3:3">
      <c r="C251" s="21">
        <f t="shared" si="11"/>
        <v>45839</v>
      </c>
    </row>
    <row r="252" spans="3:3">
      <c r="C252" s="21">
        <f t="shared" si="11"/>
        <v>45840</v>
      </c>
    </row>
    <row r="253" spans="3:3">
      <c r="C253" s="21">
        <f t="shared" si="11"/>
        <v>45841</v>
      </c>
    </row>
    <row r="254" spans="3:3">
      <c r="C254" s="21">
        <f t="shared" si="11"/>
        <v>45842</v>
      </c>
    </row>
    <row r="255" spans="3:3">
      <c r="C255" s="21">
        <f t="shared" si="11"/>
        <v>45843</v>
      </c>
    </row>
    <row r="256" spans="3:3">
      <c r="C256" s="21">
        <f t="shared" si="11"/>
        <v>45844</v>
      </c>
    </row>
    <row r="257" spans="3:3">
      <c r="C257" s="21">
        <f t="shared" si="11"/>
        <v>45845</v>
      </c>
    </row>
    <row r="258" spans="3:3">
      <c r="C258" s="21">
        <f t="shared" si="11"/>
        <v>45846</v>
      </c>
    </row>
    <row r="259" spans="3:3">
      <c r="C259" s="21">
        <f t="shared" si="11"/>
        <v>45847</v>
      </c>
    </row>
    <row r="260" spans="3:3">
      <c r="C260" s="21">
        <f t="shared" si="11"/>
        <v>45848</v>
      </c>
    </row>
    <row r="261" spans="3:3">
      <c r="C261" s="21">
        <f t="shared" si="11"/>
        <v>45849</v>
      </c>
    </row>
    <row r="262" spans="3:3">
      <c r="C262" s="21">
        <f t="shared" si="11"/>
        <v>45850</v>
      </c>
    </row>
    <row r="263" spans="3:3">
      <c r="C263" s="21">
        <f t="shared" si="11"/>
        <v>45851</v>
      </c>
    </row>
    <row r="264" spans="3:3">
      <c r="C264" s="21">
        <f t="shared" si="11"/>
        <v>45852</v>
      </c>
    </row>
    <row r="265" spans="3:3">
      <c r="C265" s="21">
        <f t="shared" si="11"/>
        <v>45853</v>
      </c>
    </row>
    <row r="266" spans="3:3">
      <c r="C266" s="21">
        <f t="shared" si="11"/>
        <v>45854</v>
      </c>
    </row>
    <row r="267" spans="3:3">
      <c r="C267" s="21">
        <f t="shared" si="11"/>
        <v>45855</v>
      </c>
    </row>
    <row r="268" spans="3:3">
      <c r="C268" s="21">
        <f t="shared" si="11"/>
        <v>45856</v>
      </c>
    </row>
    <row r="269" spans="3:3">
      <c r="C269" s="21">
        <f t="shared" si="11"/>
        <v>45857</v>
      </c>
    </row>
    <row r="270" spans="3:3">
      <c r="C270" s="21">
        <f t="shared" si="11"/>
        <v>45858</v>
      </c>
    </row>
    <row r="271" spans="3:3">
      <c r="C271" s="21">
        <f t="shared" si="11"/>
        <v>45859</v>
      </c>
    </row>
    <row r="272" spans="3:3">
      <c r="C272" s="21">
        <f t="shared" si="11"/>
        <v>45860</v>
      </c>
    </row>
    <row r="273" spans="3:3">
      <c r="C273" s="21">
        <f t="shared" si="11"/>
        <v>45861</v>
      </c>
    </row>
    <row r="274" spans="3:3">
      <c r="C274" s="21">
        <f t="shared" si="11"/>
        <v>45862</v>
      </c>
    </row>
    <row r="275" spans="3:3">
      <c r="C275" s="21">
        <f t="shared" si="11"/>
        <v>45863</v>
      </c>
    </row>
    <row r="276" spans="3:3">
      <c r="C276" s="21">
        <f t="shared" si="11"/>
        <v>45864</v>
      </c>
    </row>
    <row r="277" spans="3:3">
      <c r="C277" s="21">
        <f t="shared" si="11"/>
        <v>45865</v>
      </c>
    </row>
    <row r="278" spans="3:3">
      <c r="C278" s="21">
        <f t="shared" si="11"/>
        <v>45866</v>
      </c>
    </row>
    <row r="279" spans="3:3">
      <c r="C279" s="21">
        <f t="shared" si="11"/>
        <v>45867</v>
      </c>
    </row>
    <row r="280" spans="3:3">
      <c r="C280" s="21">
        <f t="shared" si="11"/>
        <v>45868</v>
      </c>
    </row>
    <row r="281" spans="3:3">
      <c r="C281" s="21">
        <f t="shared" si="11"/>
        <v>45869</v>
      </c>
    </row>
    <row r="282" spans="3:3">
      <c r="C282" s="21">
        <f t="shared" si="11"/>
        <v>45870</v>
      </c>
    </row>
    <row r="283" spans="3:3">
      <c r="C283" s="21">
        <f t="shared" si="11"/>
        <v>45871</v>
      </c>
    </row>
    <row r="284" spans="3:3">
      <c r="C284" s="21">
        <f t="shared" si="11"/>
        <v>45872</v>
      </c>
    </row>
    <row r="285" spans="3:3">
      <c r="C285" s="21">
        <f t="shared" si="11"/>
        <v>45873</v>
      </c>
    </row>
    <row r="286" spans="3:3">
      <c r="C286" s="21">
        <f t="shared" si="11"/>
        <v>45874</v>
      </c>
    </row>
    <row r="287" spans="3:3">
      <c r="C287" s="21">
        <f t="shared" si="11"/>
        <v>45875</v>
      </c>
    </row>
    <row r="288" spans="3:3">
      <c r="C288" s="21">
        <f t="shared" si="11"/>
        <v>45876</v>
      </c>
    </row>
    <row r="289" spans="3:3">
      <c r="C289" s="21">
        <f t="shared" si="11"/>
        <v>45877</v>
      </c>
    </row>
    <row r="290" spans="3:3">
      <c r="C290" s="21">
        <f t="shared" si="11"/>
        <v>45878</v>
      </c>
    </row>
    <row r="291" spans="3:3">
      <c r="C291" s="21">
        <f t="shared" si="11"/>
        <v>45879</v>
      </c>
    </row>
    <row r="292" spans="3:3">
      <c r="C292" s="21">
        <f t="shared" si="11"/>
        <v>45880</v>
      </c>
    </row>
    <row r="293" spans="3:3">
      <c r="C293" s="21">
        <f t="shared" si="11"/>
        <v>45881</v>
      </c>
    </row>
    <row r="294" spans="3:3">
      <c r="C294" s="21">
        <f t="shared" ref="C294:C357" si="12">C293+1</f>
        <v>45882</v>
      </c>
    </row>
    <row r="295" spans="3:3">
      <c r="C295" s="21">
        <f t="shared" si="12"/>
        <v>45883</v>
      </c>
    </row>
    <row r="296" spans="3:3">
      <c r="C296" s="21">
        <f t="shared" si="12"/>
        <v>45884</v>
      </c>
    </row>
    <row r="297" spans="3:3">
      <c r="C297" s="21">
        <f t="shared" si="12"/>
        <v>45885</v>
      </c>
    </row>
    <row r="298" spans="3:3">
      <c r="C298" s="21">
        <f t="shared" si="12"/>
        <v>45886</v>
      </c>
    </row>
    <row r="299" spans="3:3">
      <c r="C299" s="21">
        <f t="shared" si="12"/>
        <v>45887</v>
      </c>
    </row>
    <row r="300" spans="3:3">
      <c r="C300" s="21">
        <f t="shared" si="12"/>
        <v>45888</v>
      </c>
    </row>
    <row r="301" spans="3:3">
      <c r="C301" s="21">
        <f t="shared" si="12"/>
        <v>45889</v>
      </c>
    </row>
    <row r="302" spans="3:3">
      <c r="C302" s="21">
        <f t="shared" si="12"/>
        <v>45890</v>
      </c>
    </row>
    <row r="303" spans="3:3">
      <c r="C303" s="21">
        <f t="shared" si="12"/>
        <v>45891</v>
      </c>
    </row>
    <row r="304" spans="3:3">
      <c r="C304" s="21">
        <f t="shared" si="12"/>
        <v>45892</v>
      </c>
    </row>
    <row r="305" spans="3:3">
      <c r="C305" s="21">
        <f t="shared" si="12"/>
        <v>45893</v>
      </c>
    </row>
    <row r="306" spans="3:3">
      <c r="C306" s="21">
        <f t="shared" si="12"/>
        <v>45894</v>
      </c>
    </row>
    <row r="307" spans="3:3">
      <c r="C307" s="21">
        <f t="shared" si="12"/>
        <v>45895</v>
      </c>
    </row>
    <row r="308" spans="3:3">
      <c r="C308" s="21">
        <f t="shared" si="12"/>
        <v>45896</v>
      </c>
    </row>
    <row r="309" spans="3:3">
      <c r="C309" s="21">
        <f t="shared" si="12"/>
        <v>45897</v>
      </c>
    </row>
    <row r="310" spans="3:3">
      <c r="C310" s="21">
        <f t="shared" si="12"/>
        <v>45898</v>
      </c>
    </row>
    <row r="311" spans="3:3">
      <c r="C311" s="21">
        <f t="shared" si="12"/>
        <v>45899</v>
      </c>
    </row>
    <row r="312" spans="3:3">
      <c r="C312" s="21">
        <f t="shared" si="12"/>
        <v>45900</v>
      </c>
    </row>
    <row r="313" spans="3:3">
      <c r="C313" s="21">
        <f t="shared" si="12"/>
        <v>45901</v>
      </c>
    </row>
    <row r="314" spans="3:3">
      <c r="C314" s="21">
        <f t="shared" si="12"/>
        <v>45902</v>
      </c>
    </row>
    <row r="315" spans="3:3">
      <c r="C315" s="21">
        <f t="shared" si="12"/>
        <v>45903</v>
      </c>
    </row>
    <row r="316" spans="3:3">
      <c r="C316" s="21">
        <f t="shared" si="12"/>
        <v>45904</v>
      </c>
    </row>
    <row r="317" spans="3:3">
      <c r="C317" s="21">
        <f t="shared" si="12"/>
        <v>45905</v>
      </c>
    </row>
    <row r="318" spans="3:3">
      <c r="C318" s="21">
        <f t="shared" si="12"/>
        <v>45906</v>
      </c>
    </row>
    <row r="319" spans="3:3">
      <c r="C319" s="21">
        <f t="shared" si="12"/>
        <v>45907</v>
      </c>
    </row>
    <row r="320" spans="3:3">
      <c r="C320" s="21">
        <f t="shared" si="12"/>
        <v>45908</v>
      </c>
    </row>
    <row r="321" spans="3:3">
      <c r="C321" s="21">
        <f t="shared" si="12"/>
        <v>45909</v>
      </c>
    </row>
    <row r="322" spans="3:3">
      <c r="C322" s="21">
        <f t="shared" si="12"/>
        <v>45910</v>
      </c>
    </row>
    <row r="323" spans="3:3">
      <c r="C323" s="21">
        <f t="shared" si="12"/>
        <v>45911</v>
      </c>
    </row>
    <row r="324" spans="3:3">
      <c r="C324" s="21">
        <f t="shared" si="12"/>
        <v>45912</v>
      </c>
    </row>
    <row r="325" spans="3:3">
      <c r="C325" s="21">
        <f t="shared" si="12"/>
        <v>45913</v>
      </c>
    </row>
    <row r="326" spans="3:3">
      <c r="C326" s="21">
        <f t="shared" si="12"/>
        <v>45914</v>
      </c>
    </row>
    <row r="327" spans="3:3">
      <c r="C327" s="21">
        <f t="shared" si="12"/>
        <v>45915</v>
      </c>
    </row>
    <row r="328" spans="3:3">
      <c r="C328" s="21">
        <f t="shared" si="12"/>
        <v>45916</v>
      </c>
    </row>
    <row r="329" spans="3:3">
      <c r="C329" s="21">
        <f t="shared" si="12"/>
        <v>45917</v>
      </c>
    </row>
    <row r="330" spans="3:3">
      <c r="C330" s="21">
        <f t="shared" si="12"/>
        <v>45918</v>
      </c>
    </row>
    <row r="331" spans="3:3">
      <c r="C331" s="21">
        <f t="shared" si="12"/>
        <v>45919</v>
      </c>
    </row>
    <row r="332" spans="3:3">
      <c r="C332" s="21">
        <f t="shared" si="12"/>
        <v>45920</v>
      </c>
    </row>
    <row r="333" spans="3:3">
      <c r="C333" s="21">
        <f t="shared" si="12"/>
        <v>45921</v>
      </c>
    </row>
    <row r="334" spans="3:3">
      <c r="C334" s="21">
        <f t="shared" si="12"/>
        <v>45922</v>
      </c>
    </row>
    <row r="335" spans="3:3">
      <c r="C335" s="21">
        <f t="shared" si="12"/>
        <v>45923</v>
      </c>
    </row>
    <row r="336" spans="3:3">
      <c r="C336" s="21">
        <f t="shared" si="12"/>
        <v>45924</v>
      </c>
    </row>
    <row r="337" spans="3:3">
      <c r="C337" s="21">
        <f t="shared" si="12"/>
        <v>45925</v>
      </c>
    </row>
    <row r="338" spans="3:3">
      <c r="C338" s="21">
        <f t="shared" si="12"/>
        <v>45926</v>
      </c>
    </row>
    <row r="339" spans="3:3">
      <c r="C339" s="21">
        <f t="shared" si="12"/>
        <v>45927</v>
      </c>
    </row>
    <row r="340" spans="3:3">
      <c r="C340" s="21">
        <f t="shared" si="12"/>
        <v>45928</v>
      </c>
    </row>
    <row r="341" spans="3:3">
      <c r="C341" s="21">
        <f t="shared" si="12"/>
        <v>45929</v>
      </c>
    </row>
    <row r="342" spans="3:3">
      <c r="C342" s="21">
        <f t="shared" si="12"/>
        <v>45930</v>
      </c>
    </row>
    <row r="343" spans="3:3">
      <c r="C343" s="21">
        <f t="shared" si="12"/>
        <v>45931</v>
      </c>
    </row>
    <row r="344" spans="3:3">
      <c r="C344" s="21">
        <f t="shared" si="12"/>
        <v>45932</v>
      </c>
    </row>
    <row r="345" spans="3:3">
      <c r="C345" s="21">
        <f t="shared" si="12"/>
        <v>45933</v>
      </c>
    </row>
    <row r="346" spans="3:3">
      <c r="C346" s="21">
        <f t="shared" si="12"/>
        <v>45934</v>
      </c>
    </row>
    <row r="347" spans="3:3">
      <c r="C347" s="21">
        <f t="shared" si="12"/>
        <v>45935</v>
      </c>
    </row>
    <row r="348" spans="3:3">
      <c r="C348" s="21">
        <f t="shared" si="12"/>
        <v>45936</v>
      </c>
    </row>
    <row r="349" spans="3:3">
      <c r="C349" s="21">
        <f t="shared" si="12"/>
        <v>45937</v>
      </c>
    </row>
    <row r="350" spans="3:3">
      <c r="C350" s="21">
        <f t="shared" si="12"/>
        <v>45938</v>
      </c>
    </row>
    <row r="351" spans="3:3">
      <c r="C351" s="21">
        <f t="shared" si="12"/>
        <v>45939</v>
      </c>
    </row>
    <row r="352" spans="3:3">
      <c r="C352" s="21">
        <f t="shared" si="12"/>
        <v>45940</v>
      </c>
    </row>
    <row r="353" spans="3:3">
      <c r="C353" s="21">
        <f t="shared" si="12"/>
        <v>45941</v>
      </c>
    </row>
    <row r="354" spans="3:3">
      <c r="C354" s="21">
        <f t="shared" si="12"/>
        <v>45942</v>
      </c>
    </row>
    <row r="355" spans="3:3">
      <c r="C355" s="21">
        <f t="shared" si="12"/>
        <v>45943</v>
      </c>
    </row>
    <row r="356" spans="3:3">
      <c r="C356" s="21">
        <f t="shared" si="12"/>
        <v>45944</v>
      </c>
    </row>
    <row r="357" spans="3:3">
      <c r="C357" s="21">
        <f t="shared" si="12"/>
        <v>45945</v>
      </c>
    </row>
    <row r="358" spans="3:3">
      <c r="C358" s="21">
        <f t="shared" ref="C358:C421" si="13">C357+1</f>
        <v>45946</v>
      </c>
    </row>
    <row r="359" spans="3:3">
      <c r="C359" s="21">
        <f t="shared" si="13"/>
        <v>45947</v>
      </c>
    </row>
    <row r="360" spans="3:3">
      <c r="C360" s="21">
        <f t="shared" si="13"/>
        <v>45948</v>
      </c>
    </row>
    <row r="361" spans="3:3">
      <c r="C361" s="21">
        <f t="shared" si="13"/>
        <v>45949</v>
      </c>
    </row>
    <row r="362" spans="3:3">
      <c r="C362" s="21">
        <f t="shared" si="13"/>
        <v>45950</v>
      </c>
    </row>
    <row r="363" spans="3:3">
      <c r="C363" s="21">
        <f t="shared" si="13"/>
        <v>45951</v>
      </c>
    </row>
    <row r="364" spans="3:3">
      <c r="C364" s="21">
        <f t="shared" si="13"/>
        <v>45952</v>
      </c>
    </row>
    <row r="365" spans="3:3">
      <c r="C365" s="21">
        <f t="shared" si="13"/>
        <v>45953</v>
      </c>
    </row>
    <row r="366" spans="3:3">
      <c r="C366" s="21">
        <f t="shared" si="13"/>
        <v>45954</v>
      </c>
    </row>
    <row r="367" spans="3:3">
      <c r="C367" s="21">
        <f t="shared" si="13"/>
        <v>45955</v>
      </c>
    </row>
    <row r="368" spans="3:3">
      <c r="C368" s="21">
        <f t="shared" si="13"/>
        <v>45956</v>
      </c>
    </row>
    <row r="369" spans="3:3">
      <c r="C369" s="21">
        <f t="shared" si="13"/>
        <v>45957</v>
      </c>
    </row>
    <row r="370" spans="3:3">
      <c r="C370" s="21">
        <f t="shared" si="13"/>
        <v>45958</v>
      </c>
    </row>
    <row r="371" spans="3:3">
      <c r="C371" s="21">
        <f t="shared" si="13"/>
        <v>45959</v>
      </c>
    </row>
    <row r="372" spans="3:3">
      <c r="C372" s="21">
        <f t="shared" si="13"/>
        <v>45960</v>
      </c>
    </row>
    <row r="373" spans="3:3">
      <c r="C373" s="21">
        <f t="shared" si="13"/>
        <v>45961</v>
      </c>
    </row>
    <row r="374" spans="3:3">
      <c r="C374" s="21">
        <f t="shared" si="13"/>
        <v>45962</v>
      </c>
    </row>
    <row r="375" spans="3:3">
      <c r="C375" s="21">
        <f t="shared" si="13"/>
        <v>45963</v>
      </c>
    </row>
    <row r="376" spans="3:3">
      <c r="C376" s="21">
        <f t="shared" si="13"/>
        <v>45964</v>
      </c>
    </row>
    <row r="377" spans="3:3">
      <c r="C377" s="21">
        <f t="shared" si="13"/>
        <v>45965</v>
      </c>
    </row>
    <row r="378" spans="3:3">
      <c r="C378" s="21">
        <f t="shared" si="13"/>
        <v>45966</v>
      </c>
    </row>
    <row r="379" spans="3:3">
      <c r="C379" s="21">
        <f t="shared" si="13"/>
        <v>45967</v>
      </c>
    </row>
    <row r="380" spans="3:3">
      <c r="C380" s="21">
        <f t="shared" si="13"/>
        <v>45968</v>
      </c>
    </row>
    <row r="381" spans="3:3">
      <c r="C381" s="21">
        <f t="shared" si="13"/>
        <v>45969</v>
      </c>
    </row>
    <row r="382" spans="3:3">
      <c r="C382" s="21">
        <f t="shared" si="13"/>
        <v>45970</v>
      </c>
    </row>
    <row r="383" spans="3:3">
      <c r="C383" s="21">
        <f t="shared" si="13"/>
        <v>45971</v>
      </c>
    </row>
    <row r="384" spans="3:3">
      <c r="C384" s="21">
        <f t="shared" si="13"/>
        <v>45972</v>
      </c>
    </row>
    <row r="385" spans="3:3">
      <c r="C385" s="21">
        <f t="shared" si="13"/>
        <v>45973</v>
      </c>
    </row>
    <row r="386" spans="3:3">
      <c r="C386" s="21">
        <f t="shared" si="13"/>
        <v>45974</v>
      </c>
    </row>
    <row r="387" spans="3:3">
      <c r="C387" s="21">
        <f t="shared" si="13"/>
        <v>45975</v>
      </c>
    </row>
    <row r="388" spans="3:3">
      <c r="C388" s="21">
        <f t="shared" si="13"/>
        <v>45976</v>
      </c>
    </row>
    <row r="389" spans="3:3">
      <c r="C389" s="21">
        <f t="shared" si="13"/>
        <v>45977</v>
      </c>
    </row>
    <row r="390" spans="3:3">
      <c r="C390" s="21">
        <f t="shared" si="13"/>
        <v>45978</v>
      </c>
    </row>
    <row r="391" spans="3:3">
      <c r="C391" s="21">
        <f t="shared" si="13"/>
        <v>45979</v>
      </c>
    </row>
    <row r="392" spans="3:3">
      <c r="C392" s="21">
        <f t="shared" si="13"/>
        <v>45980</v>
      </c>
    </row>
    <row r="393" spans="3:3">
      <c r="C393" s="21">
        <f t="shared" si="13"/>
        <v>45981</v>
      </c>
    </row>
    <row r="394" spans="3:3">
      <c r="C394" s="21">
        <f t="shared" si="13"/>
        <v>45982</v>
      </c>
    </row>
    <row r="395" spans="3:3">
      <c r="C395" s="21">
        <f t="shared" si="13"/>
        <v>45983</v>
      </c>
    </row>
    <row r="396" spans="3:3">
      <c r="C396" s="21">
        <f t="shared" si="13"/>
        <v>45984</v>
      </c>
    </row>
    <row r="397" spans="3:3">
      <c r="C397" s="21">
        <f t="shared" si="13"/>
        <v>45985</v>
      </c>
    </row>
    <row r="398" spans="3:3">
      <c r="C398" s="21">
        <f t="shared" si="13"/>
        <v>45986</v>
      </c>
    </row>
    <row r="399" spans="3:3">
      <c r="C399" s="21">
        <f t="shared" si="13"/>
        <v>45987</v>
      </c>
    </row>
    <row r="400" spans="3:3">
      <c r="C400" s="21">
        <f t="shared" si="13"/>
        <v>45988</v>
      </c>
    </row>
    <row r="401" spans="3:3">
      <c r="C401" s="21">
        <f t="shared" si="13"/>
        <v>45989</v>
      </c>
    </row>
    <row r="402" spans="3:3">
      <c r="C402" s="21">
        <f t="shared" si="13"/>
        <v>45990</v>
      </c>
    </row>
    <row r="403" spans="3:3">
      <c r="C403" s="21">
        <f t="shared" si="13"/>
        <v>45991</v>
      </c>
    </row>
    <row r="404" spans="3:3">
      <c r="C404" s="21">
        <f t="shared" si="13"/>
        <v>45992</v>
      </c>
    </row>
    <row r="405" spans="3:3">
      <c r="C405" s="21">
        <f t="shared" si="13"/>
        <v>45993</v>
      </c>
    </row>
    <row r="406" spans="3:3">
      <c r="C406" s="21">
        <f t="shared" si="13"/>
        <v>45994</v>
      </c>
    </row>
    <row r="407" spans="3:3">
      <c r="C407" s="21">
        <f t="shared" si="13"/>
        <v>45995</v>
      </c>
    </row>
    <row r="408" spans="3:3">
      <c r="C408" s="21">
        <f t="shared" si="13"/>
        <v>45996</v>
      </c>
    </row>
    <row r="409" spans="3:3">
      <c r="C409" s="21">
        <f t="shared" si="13"/>
        <v>45997</v>
      </c>
    </row>
    <row r="410" spans="3:3">
      <c r="C410" s="21">
        <f t="shared" si="13"/>
        <v>45998</v>
      </c>
    </row>
    <row r="411" spans="3:3">
      <c r="C411" s="21">
        <f t="shared" si="13"/>
        <v>45999</v>
      </c>
    </row>
    <row r="412" spans="3:3">
      <c r="C412" s="21">
        <f t="shared" si="13"/>
        <v>46000</v>
      </c>
    </row>
    <row r="413" spans="3:3">
      <c r="C413" s="21">
        <f t="shared" si="13"/>
        <v>46001</v>
      </c>
    </row>
    <row r="414" spans="3:3">
      <c r="C414" s="21">
        <f t="shared" si="13"/>
        <v>46002</v>
      </c>
    </row>
    <row r="415" spans="3:3">
      <c r="C415" s="21">
        <f t="shared" si="13"/>
        <v>46003</v>
      </c>
    </row>
    <row r="416" spans="3:3">
      <c r="C416" s="21">
        <f t="shared" si="13"/>
        <v>46004</v>
      </c>
    </row>
    <row r="417" spans="3:3">
      <c r="C417" s="21">
        <f t="shared" si="13"/>
        <v>46005</v>
      </c>
    </row>
    <row r="418" spans="3:3">
      <c r="C418" s="21">
        <f t="shared" si="13"/>
        <v>46006</v>
      </c>
    </row>
    <row r="419" spans="3:3">
      <c r="C419" s="21">
        <f t="shared" si="13"/>
        <v>46007</v>
      </c>
    </row>
    <row r="420" spans="3:3">
      <c r="C420" s="21">
        <f t="shared" si="13"/>
        <v>46008</v>
      </c>
    </row>
    <row r="421" spans="3:3">
      <c r="C421" s="21">
        <f t="shared" si="13"/>
        <v>46009</v>
      </c>
    </row>
    <row r="422" spans="3:3">
      <c r="C422" s="21">
        <f t="shared" ref="C422:C466" si="14">C421+1</f>
        <v>46010</v>
      </c>
    </row>
    <row r="423" spans="3:3">
      <c r="C423" s="21">
        <f t="shared" si="14"/>
        <v>46011</v>
      </c>
    </row>
    <row r="424" spans="3:3">
      <c r="C424" s="21">
        <f t="shared" si="14"/>
        <v>46012</v>
      </c>
    </row>
    <row r="425" spans="3:3">
      <c r="C425" s="21">
        <f t="shared" si="14"/>
        <v>46013</v>
      </c>
    </row>
    <row r="426" spans="3:3">
      <c r="C426" s="21">
        <f t="shared" si="14"/>
        <v>46014</v>
      </c>
    </row>
    <row r="427" spans="3:3">
      <c r="C427" s="21">
        <f t="shared" si="14"/>
        <v>46015</v>
      </c>
    </row>
    <row r="428" spans="3:3">
      <c r="C428" s="21">
        <f t="shared" si="14"/>
        <v>46016</v>
      </c>
    </row>
    <row r="429" spans="3:3">
      <c r="C429" s="21">
        <f t="shared" si="14"/>
        <v>46017</v>
      </c>
    </row>
    <row r="430" spans="3:3">
      <c r="C430" s="21">
        <f t="shared" si="14"/>
        <v>46018</v>
      </c>
    </row>
    <row r="431" spans="3:3">
      <c r="C431" s="21">
        <f t="shared" si="14"/>
        <v>46019</v>
      </c>
    </row>
    <row r="432" spans="3:3">
      <c r="C432" s="21">
        <f t="shared" si="14"/>
        <v>46020</v>
      </c>
    </row>
    <row r="433" spans="3:3">
      <c r="C433" s="21">
        <f t="shared" si="14"/>
        <v>46021</v>
      </c>
    </row>
    <row r="434" spans="3:3">
      <c r="C434" s="21">
        <f t="shared" si="14"/>
        <v>46022</v>
      </c>
    </row>
    <row r="435" spans="3:3">
      <c r="C435" s="21">
        <f t="shared" si="14"/>
        <v>46023</v>
      </c>
    </row>
    <row r="436" spans="3:3">
      <c r="C436" s="21">
        <f t="shared" si="14"/>
        <v>46024</v>
      </c>
    </row>
    <row r="437" spans="3:3">
      <c r="C437" s="21">
        <f t="shared" si="14"/>
        <v>46025</v>
      </c>
    </row>
    <row r="438" spans="3:3">
      <c r="C438" s="21">
        <f t="shared" si="14"/>
        <v>46026</v>
      </c>
    </row>
    <row r="439" spans="3:3">
      <c r="C439" s="21">
        <f t="shared" si="14"/>
        <v>46027</v>
      </c>
    </row>
    <row r="440" spans="3:3">
      <c r="C440" s="21">
        <f t="shared" si="14"/>
        <v>46028</v>
      </c>
    </row>
    <row r="441" spans="3:3">
      <c r="C441" s="21">
        <f t="shared" si="14"/>
        <v>46029</v>
      </c>
    </row>
    <row r="442" spans="3:3">
      <c r="C442" s="21">
        <f t="shared" si="14"/>
        <v>46030</v>
      </c>
    </row>
    <row r="443" spans="3:3">
      <c r="C443" s="21">
        <f t="shared" si="14"/>
        <v>46031</v>
      </c>
    </row>
    <row r="444" spans="3:3">
      <c r="C444" s="21">
        <f t="shared" si="14"/>
        <v>46032</v>
      </c>
    </row>
    <row r="445" spans="3:3">
      <c r="C445" s="21">
        <f t="shared" si="14"/>
        <v>46033</v>
      </c>
    </row>
    <row r="446" spans="3:3">
      <c r="C446" s="21">
        <f t="shared" si="14"/>
        <v>46034</v>
      </c>
    </row>
    <row r="447" spans="3:3">
      <c r="C447" s="21">
        <f t="shared" si="14"/>
        <v>46035</v>
      </c>
    </row>
    <row r="448" spans="3:3">
      <c r="C448" s="21">
        <f t="shared" si="14"/>
        <v>46036</v>
      </c>
    </row>
    <row r="449" spans="3:3">
      <c r="C449" s="21">
        <f t="shared" si="14"/>
        <v>46037</v>
      </c>
    </row>
    <row r="450" spans="3:3">
      <c r="C450" s="21">
        <f t="shared" si="14"/>
        <v>46038</v>
      </c>
    </row>
    <row r="451" spans="3:3">
      <c r="C451" s="21">
        <f t="shared" si="14"/>
        <v>46039</v>
      </c>
    </row>
    <row r="452" spans="3:3">
      <c r="C452" s="21">
        <f t="shared" si="14"/>
        <v>46040</v>
      </c>
    </row>
    <row r="453" spans="3:3">
      <c r="C453" s="21">
        <f t="shared" si="14"/>
        <v>46041</v>
      </c>
    </row>
    <row r="454" spans="3:3">
      <c r="C454" s="21">
        <f t="shared" si="14"/>
        <v>46042</v>
      </c>
    </row>
    <row r="455" spans="3:3">
      <c r="C455" s="21">
        <f t="shared" si="14"/>
        <v>46043</v>
      </c>
    </row>
    <row r="456" spans="3:3">
      <c r="C456" s="21">
        <f t="shared" si="14"/>
        <v>46044</v>
      </c>
    </row>
    <row r="457" spans="3:3">
      <c r="C457" s="21">
        <f t="shared" si="14"/>
        <v>46045</v>
      </c>
    </row>
    <row r="458" spans="3:3">
      <c r="C458" s="21">
        <f t="shared" si="14"/>
        <v>46046</v>
      </c>
    </row>
    <row r="459" spans="3:3">
      <c r="C459" s="21">
        <f t="shared" si="14"/>
        <v>46047</v>
      </c>
    </row>
    <row r="460" spans="3:3">
      <c r="C460" s="21">
        <f t="shared" si="14"/>
        <v>46048</v>
      </c>
    </row>
    <row r="461" spans="3:3">
      <c r="C461" s="21">
        <f t="shared" si="14"/>
        <v>46049</v>
      </c>
    </row>
    <row r="462" spans="3:3">
      <c r="C462" s="21">
        <f t="shared" si="14"/>
        <v>46050</v>
      </c>
    </row>
    <row r="463" spans="3:3">
      <c r="C463" s="21">
        <f t="shared" si="14"/>
        <v>46051</v>
      </c>
    </row>
    <row r="464" spans="3:3">
      <c r="C464" s="21">
        <f t="shared" si="14"/>
        <v>46052</v>
      </c>
    </row>
    <row r="465" spans="3:3">
      <c r="C465" s="21">
        <f t="shared" si="14"/>
        <v>46053</v>
      </c>
    </row>
    <row r="466" spans="3:3">
      <c r="C466" s="21">
        <f t="shared" si="14"/>
        <v>46054</v>
      </c>
    </row>
    <row r="467" spans="3:3">
      <c r="C467" s="21"/>
    </row>
    <row r="468" spans="3:3">
      <c r="C468" s="21"/>
    </row>
    <row r="469" spans="3:3">
      <c r="C469" s="21"/>
    </row>
    <row r="470" spans="3:3">
      <c r="C470" s="21"/>
    </row>
    <row r="471" spans="3:3">
      <c r="C471" s="21"/>
    </row>
    <row r="472" spans="3:3">
      <c r="C472" s="21"/>
    </row>
    <row r="473" spans="3:3">
      <c r="C473" s="21"/>
    </row>
    <row r="474" spans="3:3">
      <c r="C474" s="21"/>
    </row>
    <row r="475" spans="3:3">
      <c r="C475" s="21"/>
    </row>
    <row r="476" spans="3:3">
      <c r="C476" s="21"/>
    </row>
    <row r="477" spans="3:3">
      <c r="C477" s="21"/>
    </row>
    <row r="478" spans="3:3">
      <c r="C478" s="21"/>
    </row>
    <row r="479" spans="3:3">
      <c r="C479" s="21"/>
    </row>
    <row r="480" spans="3:3">
      <c r="C480" s="21"/>
    </row>
    <row r="481" spans="3:3">
      <c r="C481" s="21"/>
    </row>
    <row r="482" spans="3:3">
      <c r="C482" s="21"/>
    </row>
    <row r="483" spans="3:3">
      <c r="C483" s="21"/>
    </row>
    <row r="484" spans="3:3">
      <c r="C484" s="21"/>
    </row>
    <row r="485" spans="3:3">
      <c r="C485" s="21"/>
    </row>
  </sheetData>
  <sheetProtection password="DDC9" sheet="1" objects="1" scenarios="1"/>
  <mergeCells count="27">
    <mergeCell ref="A2:K2"/>
    <mergeCell ref="B3:D3"/>
    <mergeCell ref="E3:F3"/>
    <mergeCell ref="G3:K3"/>
    <mergeCell ref="F7:J7"/>
    <mergeCell ref="B9:D9"/>
    <mergeCell ref="B7:B8"/>
    <mergeCell ref="C7:C8"/>
    <mergeCell ref="D7:D8"/>
    <mergeCell ref="E7:E8"/>
    <mergeCell ref="K7:K8"/>
    <mergeCell ref="B10:B15"/>
    <mergeCell ref="C10:C15"/>
    <mergeCell ref="B16:B21"/>
    <mergeCell ref="C16:C21"/>
    <mergeCell ref="B22:B27"/>
    <mergeCell ref="C22:C27"/>
    <mergeCell ref="B28:B33"/>
    <mergeCell ref="C28:C33"/>
    <mergeCell ref="B34:B39"/>
    <mergeCell ref="C34:C39"/>
    <mergeCell ref="B40:B45"/>
    <mergeCell ref="C40:C45"/>
    <mergeCell ref="B46:B51"/>
    <mergeCell ref="C46:C51"/>
    <mergeCell ref="B52:B57"/>
    <mergeCell ref="C52:C57"/>
  </mergeCells>
  <phoneticPr fontId="1" type="Hiragana"/>
  <pageMargins left="0.7" right="0.7" top="0.75" bottom="0.75" header="0.3" footer="0.3"/>
  <pageSetup paperSize="8" fitToWidth="1" fitToHeight="1" orientation="landscape" usePrinterDefaults="1" cellComments="asDisplayed"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肥料成分!$B$4:$B$104</xm:f>
          </x14:formula1>
          <xm:sqref>D53:D57 D41:D45 D29:D33 D17:D21 D11:D15 D23:D27 D35:D39 D47:D51</xm:sqref>
        </x14:dataValidation>
        <x14:dataValidation type="list" allowBlank="1" showDropDown="0" showInputMessage="1" showErrorMessage="1">
          <x14:formula1>
            <xm:f>地温!$A$2:$A$11</xm:f>
          </x14:formula1>
          <xm:sqref>E3:F3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0" tint="-0.25"/>
  </sheetPr>
  <dimension ref="A1:AV380"/>
  <sheetViews>
    <sheetView workbookViewId="0">
      <selection activeCell="A380" sqref="A1:XFD380"/>
    </sheetView>
  </sheetViews>
  <sheetFormatPr defaultRowHeight="18"/>
  <cols>
    <col min="1" max="1" width="11.8984375" customWidth="1"/>
    <col min="7" max="7" width="10" customWidth="1"/>
    <col min="11" max="11" width="8.796875" customWidth="1"/>
    <col min="12" max="12" width="10" customWidth="1"/>
    <col min="16" max="16" width="10" customWidth="1"/>
    <col min="20" max="20" width="8.796875" customWidth="1"/>
    <col min="21" max="21" width="10" customWidth="1"/>
    <col min="25" max="25" width="10" customWidth="1"/>
    <col min="29" max="29" width="8.796875" customWidth="1"/>
    <col min="30" max="30" width="10" customWidth="1"/>
    <col min="34" max="34" width="10" customWidth="1"/>
    <col min="38" max="38" width="8.796875" customWidth="1"/>
    <col min="39" max="39" width="10" customWidth="1"/>
    <col min="43" max="43" width="10" customWidth="1"/>
    <col min="47" max="47" width="8.796875" customWidth="1"/>
    <col min="48" max="48" width="10" customWidth="1"/>
  </cols>
  <sheetData>
    <row r="1" spans="1:48" s="101" customFormat="1">
      <c r="A1" s="101" t="s">
        <v>96</v>
      </c>
      <c r="F1" s="101" t="s">
        <v>77</v>
      </c>
      <c r="G1" s="101" t="str">
        <f>施肥設計試算シート!D29</f>
        <v>綿実粕・わたみ粕</v>
      </c>
      <c r="I1" s="101" t="s">
        <v>98</v>
      </c>
      <c r="J1" s="102">
        <f>施肥設計試算シート!F29</f>
        <v>7.98</v>
      </c>
      <c r="K1" s="101" t="s">
        <v>99</v>
      </c>
      <c r="O1" s="101" t="s">
        <v>102</v>
      </c>
      <c r="P1" s="101">
        <f>施肥設計試算シート!D30</f>
        <v>0</v>
      </c>
      <c r="R1" s="101" t="s">
        <v>98</v>
      </c>
      <c r="S1" s="102" t="str">
        <f>施肥設計試算シート!F30</f>
        <v xml:space="preserve"> </v>
      </c>
      <c r="T1" s="101" t="s">
        <v>99</v>
      </c>
      <c r="X1" s="101" t="s">
        <v>45</v>
      </c>
      <c r="Y1" s="102">
        <f>施肥設計試算シート!D31</f>
        <v>0</v>
      </c>
      <c r="AA1" s="101" t="s">
        <v>98</v>
      </c>
      <c r="AB1" s="102" t="str">
        <f>施肥設計試算シート!F31</f>
        <v xml:space="preserve"> </v>
      </c>
      <c r="AC1" s="101" t="s">
        <v>99</v>
      </c>
      <c r="AG1" s="101" t="s">
        <v>23</v>
      </c>
      <c r="AH1" s="102">
        <f>施肥設計試算シート!D32</f>
        <v>0</v>
      </c>
      <c r="AJ1" s="101" t="s">
        <v>98</v>
      </c>
      <c r="AK1" s="102" t="str">
        <f>施肥設計試算シート!F32</f>
        <v xml:space="preserve"> </v>
      </c>
      <c r="AL1" s="101" t="s">
        <v>99</v>
      </c>
      <c r="AP1" s="101" t="s">
        <v>106</v>
      </c>
      <c r="AQ1" s="102">
        <f>施肥設計試算シート!D33</f>
        <v>0</v>
      </c>
      <c r="AS1" s="101" t="s">
        <v>98</v>
      </c>
      <c r="AT1" s="102" t="str">
        <f>施肥設計試算シート!F33</f>
        <v xml:space="preserve"> </v>
      </c>
      <c r="AU1" s="101" t="s">
        <v>99</v>
      </c>
    </row>
    <row r="2" spans="1:48" s="101" customFormat="1">
      <c r="A2" s="101" t="s">
        <v>108</v>
      </c>
    </row>
    <row r="3" spans="1:48" s="91" customFormat="1">
      <c r="G3" s="91" t="s">
        <v>67</v>
      </c>
      <c r="H3" s="91" t="s">
        <v>69</v>
      </c>
      <c r="I3" s="91" t="s">
        <v>53</v>
      </c>
      <c r="P3" s="91" t="s">
        <v>67</v>
      </c>
      <c r="Q3" s="91" t="s">
        <v>69</v>
      </c>
      <c r="R3" s="91" t="s">
        <v>53</v>
      </c>
      <c r="Y3" s="91" t="s">
        <v>67</v>
      </c>
      <c r="Z3" s="91" t="s">
        <v>69</v>
      </c>
      <c r="AA3" s="91" t="s">
        <v>53</v>
      </c>
      <c r="AH3" s="91" t="s">
        <v>67</v>
      </c>
      <c r="AI3" s="91" t="s">
        <v>69</v>
      </c>
      <c r="AJ3" s="91" t="s">
        <v>53</v>
      </c>
      <c r="AQ3" s="91" t="s">
        <v>67</v>
      </c>
      <c r="AR3" s="91" t="s">
        <v>69</v>
      </c>
      <c r="AS3" s="91" t="s">
        <v>53</v>
      </c>
    </row>
    <row r="4" spans="1:48" s="91" customFormat="1">
      <c r="G4" s="91">
        <f>INDEX(肥料成分!$AL$4:$AL$107,MATCH(G1,肥料成分!$B$4:$B$107,FALSE))</f>
        <v>70</v>
      </c>
      <c r="H4" s="91">
        <f>INDEX(肥料成分!$AM$4:$AM$107,MATCH(G1,肥料成分!$B$4:$B$107,FALSE))</f>
        <v>9000</v>
      </c>
      <c r="I4" s="91">
        <f>INDEX(肥料成分!$AN$4:$AN$107,MATCH(G1,肥料成分!$B$4:$B$107,FALSE))</f>
        <v>29000</v>
      </c>
      <c r="P4" s="91" t="e">
        <f>INDEX(肥料成分!$AL$4:$AL$107,MATCH(P1,肥料成分!$B$4:$B$107,FALSE))</f>
        <v>#N/A</v>
      </c>
      <c r="Q4" s="91" t="e">
        <f>INDEX(肥料成分!$AM$4:$AM$107,MATCH(P1,肥料成分!$B$4:$B$107,FALSE))</f>
        <v>#N/A</v>
      </c>
      <c r="R4" s="91" t="e">
        <f>INDEX(肥料成分!$AN$4:$AN$107,MATCH(P1,肥料成分!$B$4:$B$107,FALSE))</f>
        <v>#N/A</v>
      </c>
      <c r="Y4" s="91" t="e">
        <f>INDEX(肥料成分!$AL$4:$AL$107,MATCH(Y1,肥料成分!$B$4:$B$107,FALSE))</f>
        <v>#N/A</v>
      </c>
      <c r="Z4" s="91" t="e">
        <f>INDEX(肥料成分!$AM$4:$AM$107,MATCH(Y1,肥料成分!$B$4:$B$107,FALSE))</f>
        <v>#N/A</v>
      </c>
      <c r="AA4" s="91" t="e">
        <f>INDEX(肥料成分!$AN$4:$AN$107,MATCH(Y1,肥料成分!$B$4:$B$107,FALSE))</f>
        <v>#N/A</v>
      </c>
      <c r="AH4" s="91" t="e">
        <f>INDEX(肥料成分!$AL$4:$AL$107,MATCH(AH1,肥料成分!$B$4:$B$107,FALSE))</f>
        <v>#N/A</v>
      </c>
      <c r="AI4" s="91" t="e">
        <f>INDEX(肥料成分!$AM$4:$AM$107,MATCH(AH1,肥料成分!$B$4:$B$107,FALSE))</f>
        <v>#N/A</v>
      </c>
      <c r="AJ4" s="91" t="e">
        <f>INDEX(肥料成分!$AN$4:$AN$107,MATCH(AH1,肥料成分!$B$4:$B$107,FALSE))</f>
        <v>#N/A</v>
      </c>
      <c r="AQ4" s="91" t="e">
        <f>INDEX(肥料成分!$AL$4:$AL$107,MATCH(AQ1,肥料成分!$B$4:$B$107,FALSE))</f>
        <v>#N/A</v>
      </c>
      <c r="AR4" s="91" t="e">
        <f>INDEX(肥料成分!$AM$4:$AM$107,MATCH(AQ1,肥料成分!$B$4:$B$107,FALSE))</f>
        <v>#N/A</v>
      </c>
      <c r="AS4" s="91" t="e">
        <f>INDEX(肥料成分!$AN$4:$AN$107,MATCH(AQ1,肥料成分!$B$4:$B$107,FALSE))</f>
        <v>#N/A</v>
      </c>
    </row>
    <row r="5" spans="1:48" s="91" customFormat="1"/>
    <row r="6" spans="1:48" s="91" customFormat="1"/>
    <row r="7" spans="1:48" s="98" customFormat="1" ht="39.6">
      <c r="A7" s="98" t="s">
        <v>46</v>
      </c>
      <c r="B7" s="98" t="s">
        <v>100</v>
      </c>
      <c r="C7" s="98" t="s">
        <v>101</v>
      </c>
      <c r="F7" s="98" t="s">
        <v>46</v>
      </c>
      <c r="G7" s="98" t="s">
        <v>72</v>
      </c>
      <c r="H7" s="98" t="s">
        <v>71</v>
      </c>
      <c r="I7" s="98" t="s">
        <v>74</v>
      </c>
      <c r="J7" s="100" t="s">
        <v>75</v>
      </c>
      <c r="K7" s="100" t="s">
        <v>104</v>
      </c>
      <c r="L7" s="98" t="s">
        <v>103</v>
      </c>
      <c r="O7" s="98" t="s">
        <v>46</v>
      </c>
      <c r="P7" s="98" t="s">
        <v>72</v>
      </c>
      <c r="Q7" s="98" t="s">
        <v>71</v>
      </c>
      <c r="R7" s="98" t="s">
        <v>74</v>
      </c>
      <c r="S7" s="100" t="s">
        <v>75</v>
      </c>
      <c r="T7" s="100" t="s">
        <v>104</v>
      </c>
      <c r="U7" s="98" t="s">
        <v>103</v>
      </c>
      <c r="X7" s="98" t="s">
        <v>46</v>
      </c>
      <c r="Y7" s="98" t="s">
        <v>72</v>
      </c>
      <c r="Z7" s="98" t="s">
        <v>71</v>
      </c>
      <c r="AA7" s="98" t="s">
        <v>74</v>
      </c>
      <c r="AB7" s="100" t="s">
        <v>75</v>
      </c>
      <c r="AC7" s="100" t="s">
        <v>104</v>
      </c>
      <c r="AD7" s="98" t="s">
        <v>103</v>
      </c>
      <c r="AG7" s="98" t="s">
        <v>46</v>
      </c>
      <c r="AH7" s="98" t="s">
        <v>72</v>
      </c>
      <c r="AI7" s="98" t="s">
        <v>71</v>
      </c>
      <c r="AJ7" s="98" t="s">
        <v>74</v>
      </c>
      <c r="AK7" s="100" t="s">
        <v>75</v>
      </c>
      <c r="AL7" s="100" t="s">
        <v>104</v>
      </c>
      <c r="AM7" s="98" t="s">
        <v>103</v>
      </c>
      <c r="AP7" s="98" t="s">
        <v>46</v>
      </c>
      <c r="AQ7" s="98" t="s">
        <v>72</v>
      </c>
      <c r="AR7" s="98" t="s">
        <v>71</v>
      </c>
      <c r="AS7" s="98" t="s">
        <v>74</v>
      </c>
      <c r="AT7" s="100" t="s">
        <v>75</v>
      </c>
      <c r="AU7" s="100" t="s">
        <v>104</v>
      </c>
      <c r="AV7" s="98" t="s">
        <v>103</v>
      </c>
    </row>
    <row r="8" spans="1:48" s="91" customFormat="1">
      <c r="A8" s="92">
        <f>施肥設計試算シート!C28</f>
        <v>45848</v>
      </c>
      <c r="B8" s="91">
        <f t="shared" ref="B8:B71" si="0">G8</f>
        <v>1</v>
      </c>
      <c r="C8" s="99">
        <f t="shared" ref="C8:C71" si="1">L8+U8+AD8+AM8+AV8</f>
        <v>0.3988618546477582</v>
      </c>
      <c r="F8" s="92">
        <f>A8</f>
        <v>45848</v>
      </c>
      <c r="G8" s="91">
        <v>1</v>
      </c>
      <c r="H8" s="91">
        <f>INDEX(地温!$D$2:$D$366,MATCH(F8,地温!$C$2:$C$366,FALSE))</f>
        <v>25.07816</v>
      </c>
      <c r="I8" s="91">
        <f>H8</f>
        <v>25.07816</v>
      </c>
      <c r="J8" s="93">
        <f t="shared" ref="J8:J71" si="2">I8/G8</f>
        <v>25.07816</v>
      </c>
      <c r="K8" s="99">
        <f t="shared" ref="K8:K71" si="3">$H$4*EXP(-$I$4/(8.31*(J8+273)))</f>
        <v>7.4081339511990182e-002</v>
      </c>
      <c r="L8" s="99">
        <f t="shared" ref="L8:L71" si="4">IF($G$1=0,0,$J$1*$G$4*0.01*(1-EXP(-K8*G8)))</f>
        <v>0.3988618546477582</v>
      </c>
      <c r="O8" s="92">
        <f>F8</f>
        <v>45848</v>
      </c>
      <c r="P8" s="91">
        <v>1</v>
      </c>
      <c r="Q8" s="91">
        <f>INDEX(地温!$D$2:$D$366,MATCH(O8,地温!$C$2:$C$366,FALSE))</f>
        <v>25.07816</v>
      </c>
      <c r="R8" s="91">
        <f>Q8</f>
        <v>25.07816</v>
      </c>
      <c r="S8" s="93">
        <f t="shared" ref="S8:S71" si="5">R8/P8</f>
        <v>25.07816</v>
      </c>
      <c r="T8" s="99" t="e">
        <f t="shared" ref="T8:T71" si="6">$Q$4*EXP(-$R$4/(8.31*(S8+273)))</f>
        <v>#N/A</v>
      </c>
      <c r="U8" s="99">
        <f t="shared" ref="U8:U71" si="7">IF($P$1=0,0,$S$1*$P$4*0.01*(1-EXP(-T8*P8)))</f>
        <v>0</v>
      </c>
      <c r="X8" s="92">
        <f>O8</f>
        <v>45848</v>
      </c>
      <c r="Y8" s="91">
        <v>1</v>
      </c>
      <c r="Z8" s="91">
        <f>INDEX(地温!$D$2:$D$366,MATCH(X8,地温!$C$2:$C$366,FALSE))</f>
        <v>25.07816</v>
      </c>
      <c r="AA8" s="91">
        <f>Z8</f>
        <v>25.07816</v>
      </c>
      <c r="AB8" s="93">
        <f t="shared" ref="AB8:AB71" si="8">AA8/Y8</f>
        <v>25.07816</v>
      </c>
      <c r="AC8" s="99" t="e">
        <f t="shared" ref="AC8:AC71" si="9">$Z$4*EXP(-$AA$4/(8.31*(AB8+273)))</f>
        <v>#N/A</v>
      </c>
      <c r="AD8" s="99">
        <f t="shared" ref="AD8:AD71" si="10">IF($Y$1=0,0,$AB$1*$Y$4*0.01*(1-EXP(-AC8*Y8)))</f>
        <v>0</v>
      </c>
      <c r="AG8" s="92">
        <f>X8</f>
        <v>45848</v>
      </c>
      <c r="AH8" s="91">
        <v>1</v>
      </c>
      <c r="AI8" s="91">
        <f>INDEX(地温!$D$2:$D$366,MATCH(AG8,地温!$C$2:$C$366,FALSE))</f>
        <v>25.07816</v>
      </c>
      <c r="AJ8" s="91">
        <f>AI8</f>
        <v>25.07816</v>
      </c>
      <c r="AK8" s="93">
        <f t="shared" ref="AK8:AK71" si="11">AJ8/AH8</f>
        <v>25.07816</v>
      </c>
      <c r="AL8" s="99" t="e">
        <f t="shared" ref="AL8:AL71" si="12">$AI$4*EXP(-$AJ$4/(8.31*(AK8+273)))</f>
        <v>#N/A</v>
      </c>
      <c r="AM8" s="99">
        <f t="shared" ref="AM8:AM71" si="13">IF($AH$1=0,0,$AK$1*$AH$4*0.01*(1-EXP(-AL8*AH8)))</f>
        <v>0</v>
      </c>
      <c r="AP8" s="92">
        <f>AG8</f>
        <v>45848</v>
      </c>
      <c r="AQ8" s="91">
        <v>1</v>
      </c>
      <c r="AR8" s="91">
        <f>INDEX(地温!$D$2:$D$366,MATCH(AP8,地温!$C$2:$C$366,FALSE))</f>
        <v>25.07816</v>
      </c>
      <c r="AS8" s="91">
        <f>AR8</f>
        <v>25.07816</v>
      </c>
      <c r="AT8" s="93">
        <f t="shared" ref="AT8:AT71" si="14">AS8/AQ8</f>
        <v>25.07816</v>
      </c>
      <c r="AU8" s="99" t="e">
        <f t="shared" ref="AU8:AU71" si="15">$AR$4*EXP(-$AS$4/(8.31*(AT8+273)))</f>
        <v>#N/A</v>
      </c>
      <c r="AV8" s="99">
        <f t="shared" ref="AV8:AV71" si="16">IF($AQ$1=0,0,$AT$1*$AQ$4*0.01*(1-EXP(-AU8*AQ8)))</f>
        <v>0</v>
      </c>
    </row>
    <row r="9" spans="1:48" s="91" customFormat="1">
      <c r="A9" s="92">
        <f t="shared" ref="A9:A72" si="17">A8+1</f>
        <v>45849</v>
      </c>
      <c r="B9" s="91">
        <f t="shared" si="0"/>
        <v>2</v>
      </c>
      <c r="C9" s="99">
        <f t="shared" si="1"/>
        <v>0.77465664227655351</v>
      </c>
      <c r="F9" s="92">
        <f t="shared" ref="F9:F72" si="18">F8+1</f>
        <v>45849</v>
      </c>
      <c r="G9" s="91">
        <f t="shared" ref="G9:G72" si="19">F9-F$8+1</f>
        <v>2</v>
      </c>
      <c r="H9" s="91">
        <f>INDEX(地温!$D$2:$D$366,MATCH(F9,地温!$C$2:$C$366,FALSE))</f>
        <v>25.463403999999997</v>
      </c>
      <c r="I9" s="91">
        <f t="shared" ref="I9:I72" si="20">I8+H9</f>
        <v>50.541563999999994</v>
      </c>
      <c r="J9" s="93">
        <f t="shared" si="2"/>
        <v>25.270781999999997</v>
      </c>
      <c r="K9" s="99">
        <f t="shared" si="3"/>
        <v>7.4643569023970249e-002</v>
      </c>
      <c r="L9" s="99">
        <f t="shared" si="4"/>
        <v>0.77465664227655351</v>
      </c>
      <c r="O9" s="92">
        <f t="shared" ref="O9:O72" si="21">O8+1</f>
        <v>45849</v>
      </c>
      <c r="P9" s="91">
        <f t="shared" ref="P9:P72" si="22">O9-O$8+1</f>
        <v>2</v>
      </c>
      <c r="Q9" s="91">
        <f>INDEX(地温!$D$2:$D$366,MATCH(O9,地温!$C$2:$C$366,FALSE))</f>
        <v>25.463403999999997</v>
      </c>
      <c r="R9" s="91">
        <f t="shared" ref="R9:R72" si="23">R8+Q9</f>
        <v>50.541563999999994</v>
      </c>
      <c r="S9" s="93">
        <f t="shared" si="5"/>
        <v>25.270781999999997</v>
      </c>
      <c r="T9" s="99" t="e">
        <f t="shared" si="6"/>
        <v>#N/A</v>
      </c>
      <c r="U9" s="99">
        <f t="shared" si="7"/>
        <v>0</v>
      </c>
      <c r="X9" s="92">
        <f t="shared" ref="X9:X72" si="24">X8+1</f>
        <v>45849</v>
      </c>
      <c r="Y9" s="91">
        <f t="shared" ref="Y9:Y72" si="25">X9-X$8+1</f>
        <v>2</v>
      </c>
      <c r="Z9" s="91">
        <f>INDEX(地温!$D$2:$D$366,MATCH(X9,地温!$C$2:$C$366,FALSE))</f>
        <v>25.463403999999997</v>
      </c>
      <c r="AA9" s="91">
        <f t="shared" ref="AA9:AA72" si="26">AA8+Z9</f>
        <v>50.541563999999994</v>
      </c>
      <c r="AB9" s="93">
        <f t="shared" si="8"/>
        <v>25.270781999999997</v>
      </c>
      <c r="AC9" s="99" t="e">
        <f t="shared" si="9"/>
        <v>#N/A</v>
      </c>
      <c r="AD9" s="99">
        <f t="shared" si="10"/>
        <v>0</v>
      </c>
      <c r="AG9" s="92">
        <f t="shared" ref="AG9:AG72" si="27">AG8+1</f>
        <v>45849</v>
      </c>
      <c r="AH9" s="91">
        <f t="shared" ref="AH9:AH72" si="28">AG9-AG$8+1</f>
        <v>2</v>
      </c>
      <c r="AI9" s="91">
        <f>INDEX(地温!$D$2:$D$366,MATCH(AG9,地温!$C$2:$C$366,FALSE))</f>
        <v>25.463403999999997</v>
      </c>
      <c r="AJ9" s="91">
        <f t="shared" ref="AJ9:AJ72" si="29">AJ8+AI9</f>
        <v>50.541563999999994</v>
      </c>
      <c r="AK9" s="93">
        <f t="shared" si="11"/>
        <v>25.270781999999997</v>
      </c>
      <c r="AL9" s="99" t="e">
        <f t="shared" si="12"/>
        <v>#N/A</v>
      </c>
      <c r="AM9" s="99">
        <f t="shared" si="13"/>
        <v>0</v>
      </c>
      <c r="AP9" s="92">
        <f t="shared" ref="AP9:AP72" si="30">AP8+1</f>
        <v>45849</v>
      </c>
      <c r="AQ9" s="91">
        <f t="shared" ref="AQ9:AQ72" si="31">AP9-AP$8+1</f>
        <v>2</v>
      </c>
      <c r="AR9" s="91">
        <f>INDEX(地温!$D$2:$D$366,MATCH(AP9,地温!$C$2:$C$366,FALSE))</f>
        <v>25.463403999999997</v>
      </c>
      <c r="AS9" s="91">
        <f t="shared" ref="AS9:AS72" si="32">AS8+AR9</f>
        <v>50.541563999999994</v>
      </c>
      <c r="AT9" s="93">
        <f t="shared" si="14"/>
        <v>25.270781999999997</v>
      </c>
      <c r="AU9" s="99" t="e">
        <f t="shared" si="15"/>
        <v>#N/A</v>
      </c>
      <c r="AV9" s="99">
        <f t="shared" si="16"/>
        <v>0</v>
      </c>
    </row>
    <row r="10" spans="1:48" s="91" customFormat="1">
      <c r="A10" s="92">
        <f t="shared" si="17"/>
        <v>45850</v>
      </c>
      <c r="B10" s="91">
        <f t="shared" si="0"/>
        <v>3</v>
      </c>
      <c r="C10" s="99">
        <f t="shared" si="1"/>
        <v>1.1097514890173699</v>
      </c>
      <c r="F10" s="92">
        <f t="shared" si="18"/>
        <v>45850</v>
      </c>
      <c r="G10" s="91">
        <f t="shared" si="19"/>
        <v>3</v>
      </c>
      <c r="H10" s="91">
        <f>INDEX(地温!$D$2:$D$366,MATCH(F10,地温!$C$2:$C$366,FALSE))</f>
        <v>24.429327999999998</v>
      </c>
      <c r="I10" s="91">
        <f t="shared" si="20"/>
        <v>74.970891999999992</v>
      </c>
      <c r="J10" s="93">
        <f t="shared" si="2"/>
        <v>24.990297333333331</v>
      </c>
      <c r="K10" s="99">
        <f t="shared" si="3"/>
        <v>7.3826052613642681e-002</v>
      </c>
      <c r="L10" s="99">
        <f t="shared" si="4"/>
        <v>1.1097514890173699</v>
      </c>
      <c r="O10" s="92">
        <f t="shared" si="21"/>
        <v>45850</v>
      </c>
      <c r="P10" s="91">
        <f t="shared" si="22"/>
        <v>3</v>
      </c>
      <c r="Q10" s="91">
        <f>INDEX(地温!$D$2:$D$366,MATCH(O10,地温!$C$2:$C$366,FALSE))</f>
        <v>24.429327999999998</v>
      </c>
      <c r="R10" s="91">
        <f t="shared" si="23"/>
        <v>74.970891999999992</v>
      </c>
      <c r="S10" s="93">
        <f t="shared" si="5"/>
        <v>24.990297333333331</v>
      </c>
      <c r="T10" s="99" t="e">
        <f t="shared" si="6"/>
        <v>#N/A</v>
      </c>
      <c r="U10" s="99">
        <f t="shared" si="7"/>
        <v>0</v>
      </c>
      <c r="X10" s="92">
        <f t="shared" si="24"/>
        <v>45850</v>
      </c>
      <c r="Y10" s="91">
        <f t="shared" si="25"/>
        <v>3</v>
      </c>
      <c r="Z10" s="91">
        <f>INDEX(地温!$D$2:$D$366,MATCH(X10,地温!$C$2:$C$366,FALSE))</f>
        <v>24.429327999999998</v>
      </c>
      <c r="AA10" s="91">
        <f t="shared" si="26"/>
        <v>74.970891999999992</v>
      </c>
      <c r="AB10" s="93">
        <f t="shared" si="8"/>
        <v>24.990297333333331</v>
      </c>
      <c r="AC10" s="99" t="e">
        <f t="shared" si="9"/>
        <v>#N/A</v>
      </c>
      <c r="AD10" s="99">
        <f t="shared" si="10"/>
        <v>0</v>
      </c>
      <c r="AG10" s="92">
        <f t="shared" si="27"/>
        <v>45850</v>
      </c>
      <c r="AH10" s="91">
        <f t="shared" si="28"/>
        <v>3</v>
      </c>
      <c r="AI10" s="91">
        <f>INDEX(地温!$D$2:$D$366,MATCH(AG10,地温!$C$2:$C$366,FALSE))</f>
        <v>24.429327999999998</v>
      </c>
      <c r="AJ10" s="91">
        <f t="shared" si="29"/>
        <v>74.970891999999992</v>
      </c>
      <c r="AK10" s="93">
        <f t="shared" si="11"/>
        <v>24.990297333333331</v>
      </c>
      <c r="AL10" s="99" t="e">
        <f t="shared" si="12"/>
        <v>#N/A</v>
      </c>
      <c r="AM10" s="99">
        <f t="shared" si="13"/>
        <v>0</v>
      </c>
      <c r="AP10" s="92">
        <f t="shared" si="30"/>
        <v>45850</v>
      </c>
      <c r="AQ10" s="91">
        <f t="shared" si="31"/>
        <v>3</v>
      </c>
      <c r="AR10" s="91">
        <f>INDEX(地温!$D$2:$D$366,MATCH(AP10,地温!$C$2:$C$366,FALSE))</f>
        <v>24.429327999999998</v>
      </c>
      <c r="AS10" s="91">
        <f t="shared" si="32"/>
        <v>74.970891999999992</v>
      </c>
      <c r="AT10" s="93">
        <f t="shared" si="14"/>
        <v>24.990297333333331</v>
      </c>
      <c r="AU10" s="99" t="e">
        <f t="shared" si="15"/>
        <v>#N/A</v>
      </c>
      <c r="AV10" s="99">
        <f t="shared" si="16"/>
        <v>0</v>
      </c>
    </row>
    <row r="11" spans="1:48" s="91" customFormat="1">
      <c r="A11" s="92">
        <f t="shared" si="17"/>
        <v>45851</v>
      </c>
      <c r="B11" s="91">
        <f t="shared" si="0"/>
        <v>4</v>
      </c>
      <c r="C11" s="99">
        <f t="shared" si="1"/>
        <v>1.403337741245118</v>
      </c>
      <c r="F11" s="92">
        <f t="shared" si="18"/>
        <v>45851</v>
      </c>
      <c r="G11" s="91">
        <f t="shared" si="19"/>
        <v>4</v>
      </c>
      <c r="H11" s="91">
        <f>INDEX(地温!$D$2:$D$366,MATCH(F11,地温!$C$2:$C$366,FALSE))</f>
        <v>22.908627999999997</v>
      </c>
      <c r="I11" s="91">
        <f t="shared" si="20"/>
        <v>97.879519999999985</v>
      </c>
      <c r="J11" s="93">
        <f t="shared" si="2"/>
        <v>24.469879999999996</v>
      </c>
      <c r="K11" s="99">
        <f t="shared" si="3"/>
        <v>7.2328879928813705e-002</v>
      </c>
      <c r="L11" s="99">
        <f t="shared" si="4"/>
        <v>1.403337741245118</v>
      </c>
      <c r="O11" s="92">
        <f t="shared" si="21"/>
        <v>45851</v>
      </c>
      <c r="P11" s="91">
        <f t="shared" si="22"/>
        <v>4</v>
      </c>
      <c r="Q11" s="91">
        <f>INDEX(地温!$D$2:$D$366,MATCH(O11,地温!$C$2:$C$366,FALSE))</f>
        <v>22.908627999999997</v>
      </c>
      <c r="R11" s="91">
        <f t="shared" si="23"/>
        <v>97.879519999999985</v>
      </c>
      <c r="S11" s="93">
        <f t="shared" si="5"/>
        <v>24.469879999999996</v>
      </c>
      <c r="T11" s="99" t="e">
        <f t="shared" si="6"/>
        <v>#N/A</v>
      </c>
      <c r="U11" s="99">
        <f t="shared" si="7"/>
        <v>0</v>
      </c>
      <c r="X11" s="92">
        <f t="shared" si="24"/>
        <v>45851</v>
      </c>
      <c r="Y11" s="91">
        <f t="shared" si="25"/>
        <v>4</v>
      </c>
      <c r="Z11" s="91">
        <f>INDEX(地温!$D$2:$D$366,MATCH(X11,地温!$C$2:$C$366,FALSE))</f>
        <v>22.908627999999997</v>
      </c>
      <c r="AA11" s="91">
        <f t="shared" si="26"/>
        <v>97.879519999999985</v>
      </c>
      <c r="AB11" s="93">
        <f t="shared" si="8"/>
        <v>24.469879999999996</v>
      </c>
      <c r="AC11" s="99" t="e">
        <f t="shared" si="9"/>
        <v>#N/A</v>
      </c>
      <c r="AD11" s="99">
        <f t="shared" si="10"/>
        <v>0</v>
      </c>
      <c r="AG11" s="92">
        <f t="shared" si="27"/>
        <v>45851</v>
      </c>
      <c r="AH11" s="91">
        <f t="shared" si="28"/>
        <v>4</v>
      </c>
      <c r="AI11" s="91">
        <f>INDEX(地温!$D$2:$D$366,MATCH(AG11,地温!$C$2:$C$366,FALSE))</f>
        <v>22.908627999999997</v>
      </c>
      <c r="AJ11" s="91">
        <f t="shared" si="29"/>
        <v>97.879519999999985</v>
      </c>
      <c r="AK11" s="93">
        <f t="shared" si="11"/>
        <v>24.469879999999996</v>
      </c>
      <c r="AL11" s="99" t="e">
        <f t="shared" si="12"/>
        <v>#N/A</v>
      </c>
      <c r="AM11" s="99">
        <f t="shared" si="13"/>
        <v>0</v>
      </c>
      <c r="AP11" s="92">
        <f t="shared" si="30"/>
        <v>45851</v>
      </c>
      <c r="AQ11" s="91">
        <f t="shared" si="31"/>
        <v>4</v>
      </c>
      <c r="AR11" s="91">
        <f>INDEX(地温!$D$2:$D$366,MATCH(AP11,地温!$C$2:$C$366,FALSE))</f>
        <v>22.908627999999997</v>
      </c>
      <c r="AS11" s="91">
        <f t="shared" si="32"/>
        <v>97.879519999999985</v>
      </c>
      <c r="AT11" s="93">
        <f t="shared" si="14"/>
        <v>24.469879999999996</v>
      </c>
      <c r="AU11" s="99" t="e">
        <f t="shared" si="15"/>
        <v>#N/A</v>
      </c>
      <c r="AV11" s="99">
        <f t="shared" si="16"/>
        <v>0</v>
      </c>
    </row>
    <row r="12" spans="1:48" s="91" customFormat="1">
      <c r="A12" s="92">
        <f t="shared" si="17"/>
        <v>45852</v>
      </c>
      <c r="B12" s="91">
        <f t="shared" si="0"/>
        <v>5</v>
      </c>
      <c r="C12" s="99">
        <f t="shared" si="1"/>
        <v>1.6826079705043062</v>
      </c>
      <c r="F12" s="92">
        <f t="shared" si="18"/>
        <v>45852</v>
      </c>
      <c r="G12" s="91">
        <f t="shared" si="19"/>
        <v>5</v>
      </c>
      <c r="H12" s="91">
        <f>INDEX(地温!$D$2:$D$366,MATCH(F12,地温!$C$2:$C$366,FALSE))</f>
        <v>23.334423999999999</v>
      </c>
      <c r="I12" s="91">
        <f t="shared" si="20"/>
        <v>121.21394399999998</v>
      </c>
      <c r="J12" s="93">
        <f t="shared" si="2"/>
        <v>24.242788799999996</v>
      </c>
      <c r="K12" s="99">
        <f t="shared" si="3"/>
        <v>7.1683508249801284e-002</v>
      </c>
      <c r="L12" s="99">
        <f t="shared" si="4"/>
        <v>1.6826079705043062</v>
      </c>
      <c r="O12" s="92">
        <f t="shared" si="21"/>
        <v>45852</v>
      </c>
      <c r="P12" s="91">
        <f t="shared" si="22"/>
        <v>5</v>
      </c>
      <c r="Q12" s="91">
        <f>INDEX(地温!$D$2:$D$366,MATCH(O12,地温!$C$2:$C$366,FALSE))</f>
        <v>23.334423999999999</v>
      </c>
      <c r="R12" s="91">
        <f t="shared" si="23"/>
        <v>121.21394399999998</v>
      </c>
      <c r="S12" s="93">
        <f t="shared" si="5"/>
        <v>24.242788799999996</v>
      </c>
      <c r="T12" s="99" t="e">
        <f t="shared" si="6"/>
        <v>#N/A</v>
      </c>
      <c r="U12" s="99">
        <f t="shared" si="7"/>
        <v>0</v>
      </c>
      <c r="X12" s="92">
        <f t="shared" si="24"/>
        <v>45852</v>
      </c>
      <c r="Y12" s="91">
        <f t="shared" si="25"/>
        <v>5</v>
      </c>
      <c r="Z12" s="91">
        <f>INDEX(地温!$D$2:$D$366,MATCH(X12,地温!$C$2:$C$366,FALSE))</f>
        <v>23.334423999999999</v>
      </c>
      <c r="AA12" s="91">
        <f t="shared" si="26"/>
        <v>121.21394399999998</v>
      </c>
      <c r="AB12" s="93">
        <f t="shared" si="8"/>
        <v>24.242788799999996</v>
      </c>
      <c r="AC12" s="99" t="e">
        <f t="shared" si="9"/>
        <v>#N/A</v>
      </c>
      <c r="AD12" s="99">
        <f t="shared" si="10"/>
        <v>0</v>
      </c>
      <c r="AG12" s="92">
        <f t="shared" si="27"/>
        <v>45852</v>
      </c>
      <c r="AH12" s="91">
        <f t="shared" si="28"/>
        <v>5</v>
      </c>
      <c r="AI12" s="91">
        <f>INDEX(地温!$D$2:$D$366,MATCH(AG12,地温!$C$2:$C$366,FALSE))</f>
        <v>23.334423999999999</v>
      </c>
      <c r="AJ12" s="91">
        <f t="shared" si="29"/>
        <v>121.21394399999998</v>
      </c>
      <c r="AK12" s="93">
        <f t="shared" si="11"/>
        <v>24.242788799999996</v>
      </c>
      <c r="AL12" s="99" t="e">
        <f t="shared" si="12"/>
        <v>#N/A</v>
      </c>
      <c r="AM12" s="99">
        <f t="shared" si="13"/>
        <v>0</v>
      </c>
      <c r="AP12" s="92">
        <f t="shared" si="30"/>
        <v>45852</v>
      </c>
      <c r="AQ12" s="91">
        <f t="shared" si="31"/>
        <v>5</v>
      </c>
      <c r="AR12" s="91">
        <f>INDEX(地温!$D$2:$D$366,MATCH(AP12,地温!$C$2:$C$366,FALSE))</f>
        <v>23.334423999999999</v>
      </c>
      <c r="AS12" s="91">
        <f t="shared" si="32"/>
        <v>121.21394399999998</v>
      </c>
      <c r="AT12" s="93">
        <f t="shared" si="14"/>
        <v>24.242788799999996</v>
      </c>
      <c r="AU12" s="99" t="e">
        <f t="shared" si="15"/>
        <v>#N/A</v>
      </c>
      <c r="AV12" s="99">
        <f t="shared" si="16"/>
        <v>0</v>
      </c>
    </row>
    <row r="13" spans="1:48" s="91" customFormat="1">
      <c r="A13" s="92">
        <f t="shared" si="17"/>
        <v>45853</v>
      </c>
      <c r="B13" s="91">
        <f t="shared" si="0"/>
        <v>6</v>
      </c>
      <c r="C13" s="99">
        <f t="shared" si="1"/>
        <v>1.9447467542155772</v>
      </c>
      <c r="F13" s="92">
        <f t="shared" si="18"/>
        <v>45853</v>
      </c>
      <c r="G13" s="91">
        <f t="shared" si="19"/>
        <v>6</v>
      </c>
      <c r="H13" s="91">
        <f>INDEX(地温!$D$2:$D$366,MATCH(F13,地温!$C$2:$C$366,FALSE))</f>
        <v>23.476355999999996</v>
      </c>
      <c r="I13" s="91">
        <f t="shared" si="20"/>
        <v>144.69029999999998</v>
      </c>
      <c r="J13" s="93">
        <f t="shared" si="2"/>
        <v>24.115049999999997</v>
      </c>
      <c r="K13" s="99">
        <f t="shared" si="3"/>
        <v>7.1322591139828001e-002</v>
      </c>
      <c r="L13" s="99">
        <f t="shared" si="4"/>
        <v>1.9447467542155772</v>
      </c>
      <c r="O13" s="92">
        <f t="shared" si="21"/>
        <v>45853</v>
      </c>
      <c r="P13" s="91">
        <f t="shared" si="22"/>
        <v>6</v>
      </c>
      <c r="Q13" s="91">
        <f>INDEX(地温!$D$2:$D$366,MATCH(O13,地温!$C$2:$C$366,FALSE))</f>
        <v>23.476355999999996</v>
      </c>
      <c r="R13" s="91">
        <f t="shared" si="23"/>
        <v>144.69029999999998</v>
      </c>
      <c r="S13" s="93">
        <f t="shared" si="5"/>
        <v>24.115049999999997</v>
      </c>
      <c r="T13" s="99" t="e">
        <f t="shared" si="6"/>
        <v>#N/A</v>
      </c>
      <c r="U13" s="99">
        <f t="shared" si="7"/>
        <v>0</v>
      </c>
      <c r="X13" s="92">
        <f t="shared" si="24"/>
        <v>45853</v>
      </c>
      <c r="Y13" s="91">
        <f t="shared" si="25"/>
        <v>6</v>
      </c>
      <c r="Z13" s="91">
        <f>INDEX(地温!$D$2:$D$366,MATCH(X13,地温!$C$2:$C$366,FALSE))</f>
        <v>23.476355999999996</v>
      </c>
      <c r="AA13" s="91">
        <f t="shared" si="26"/>
        <v>144.69029999999998</v>
      </c>
      <c r="AB13" s="93">
        <f t="shared" si="8"/>
        <v>24.115049999999997</v>
      </c>
      <c r="AC13" s="99" t="e">
        <f t="shared" si="9"/>
        <v>#N/A</v>
      </c>
      <c r="AD13" s="99">
        <f t="shared" si="10"/>
        <v>0</v>
      </c>
      <c r="AG13" s="92">
        <f t="shared" si="27"/>
        <v>45853</v>
      </c>
      <c r="AH13" s="91">
        <f t="shared" si="28"/>
        <v>6</v>
      </c>
      <c r="AI13" s="91">
        <f>INDEX(地温!$D$2:$D$366,MATCH(AG13,地温!$C$2:$C$366,FALSE))</f>
        <v>23.476355999999996</v>
      </c>
      <c r="AJ13" s="91">
        <f t="shared" si="29"/>
        <v>144.69029999999998</v>
      </c>
      <c r="AK13" s="93">
        <f t="shared" si="11"/>
        <v>24.115049999999997</v>
      </c>
      <c r="AL13" s="99" t="e">
        <f t="shared" si="12"/>
        <v>#N/A</v>
      </c>
      <c r="AM13" s="99">
        <f t="shared" si="13"/>
        <v>0</v>
      </c>
      <c r="AP13" s="92">
        <f t="shared" si="30"/>
        <v>45853</v>
      </c>
      <c r="AQ13" s="91">
        <f t="shared" si="31"/>
        <v>6</v>
      </c>
      <c r="AR13" s="91">
        <f>INDEX(地温!$D$2:$D$366,MATCH(AP13,地温!$C$2:$C$366,FALSE))</f>
        <v>23.476355999999996</v>
      </c>
      <c r="AS13" s="91">
        <f t="shared" si="32"/>
        <v>144.69029999999998</v>
      </c>
      <c r="AT13" s="93">
        <f t="shared" si="14"/>
        <v>24.115049999999997</v>
      </c>
      <c r="AU13" s="99" t="e">
        <f t="shared" si="15"/>
        <v>#N/A</v>
      </c>
      <c r="AV13" s="99">
        <f t="shared" si="16"/>
        <v>0</v>
      </c>
    </row>
    <row r="14" spans="1:48" s="91" customFormat="1">
      <c r="A14" s="92">
        <f t="shared" si="17"/>
        <v>45854</v>
      </c>
      <c r="B14" s="91">
        <f t="shared" si="0"/>
        <v>7</v>
      </c>
      <c r="C14" s="99">
        <f t="shared" si="1"/>
        <v>2.1958899254607478</v>
      </c>
      <c r="F14" s="92">
        <f t="shared" si="18"/>
        <v>45854</v>
      </c>
      <c r="G14" s="91">
        <f t="shared" si="19"/>
        <v>7</v>
      </c>
      <c r="H14" s="91">
        <f>INDEX(地温!$D$2:$D$366,MATCH(F14,地温!$C$2:$C$366,FALSE))</f>
        <v>24.16574</v>
      </c>
      <c r="I14" s="91">
        <f t="shared" si="20"/>
        <v>168.85603999999998</v>
      </c>
      <c r="J14" s="93">
        <f t="shared" si="2"/>
        <v>24.122291428571426</v>
      </c>
      <c r="K14" s="99">
        <f t="shared" si="3"/>
        <v>7.1343010898887962e-002</v>
      </c>
      <c r="L14" s="99">
        <f t="shared" si="4"/>
        <v>2.1958899254607478</v>
      </c>
      <c r="O14" s="92">
        <f t="shared" si="21"/>
        <v>45854</v>
      </c>
      <c r="P14" s="91">
        <f t="shared" si="22"/>
        <v>7</v>
      </c>
      <c r="Q14" s="91">
        <f>INDEX(地温!$D$2:$D$366,MATCH(O14,地温!$C$2:$C$366,FALSE))</f>
        <v>24.16574</v>
      </c>
      <c r="R14" s="91">
        <f t="shared" si="23"/>
        <v>168.85603999999998</v>
      </c>
      <c r="S14" s="93">
        <f t="shared" si="5"/>
        <v>24.122291428571426</v>
      </c>
      <c r="T14" s="99" t="e">
        <f t="shared" si="6"/>
        <v>#N/A</v>
      </c>
      <c r="U14" s="99">
        <f t="shared" si="7"/>
        <v>0</v>
      </c>
      <c r="X14" s="92">
        <f t="shared" si="24"/>
        <v>45854</v>
      </c>
      <c r="Y14" s="91">
        <f t="shared" si="25"/>
        <v>7</v>
      </c>
      <c r="Z14" s="91">
        <f>INDEX(地温!$D$2:$D$366,MATCH(X14,地温!$C$2:$C$366,FALSE))</f>
        <v>24.16574</v>
      </c>
      <c r="AA14" s="91">
        <f t="shared" si="26"/>
        <v>168.85603999999998</v>
      </c>
      <c r="AB14" s="93">
        <f t="shared" si="8"/>
        <v>24.122291428571426</v>
      </c>
      <c r="AC14" s="99" t="e">
        <f t="shared" si="9"/>
        <v>#N/A</v>
      </c>
      <c r="AD14" s="99">
        <f t="shared" si="10"/>
        <v>0</v>
      </c>
      <c r="AG14" s="92">
        <f t="shared" si="27"/>
        <v>45854</v>
      </c>
      <c r="AH14" s="91">
        <f t="shared" si="28"/>
        <v>7</v>
      </c>
      <c r="AI14" s="91">
        <f>INDEX(地温!$D$2:$D$366,MATCH(AG14,地温!$C$2:$C$366,FALSE))</f>
        <v>24.16574</v>
      </c>
      <c r="AJ14" s="91">
        <f t="shared" si="29"/>
        <v>168.85603999999998</v>
      </c>
      <c r="AK14" s="93">
        <f t="shared" si="11"/>
        <v>24.122291428571426</v>
      </c>
      <c r="AL14" s="99" t="e">
        <f t="shared" si="12"/>
        <v>#N/A</v>
      </c>
      <c r="AM14" s="99">
        <f t="shared" si="13"/>
        <v>0</v>
      </c>
      <c r="AP14" s="92">
        <f t="shared" si="30"/>
        <v>45854</v>
      </c>
      <c r="AQ14" s="91">
        <f t="shared" si="31"/>
        <v>7</v>
      </c>
      <c r="AR14" s="91">
        <f>INDEX(地温!$D$2:$D$366,MATCH(AP14,地温!$C$2:$C$366,FALSE))</f>
        <v>24.16574</v>
      </c>
      <c r="AS14" s="91">
        <f t="shared" si="32"/>
        <v>168.85603999999998</v>
      </c>
      <c r="AT14" s="93">
        <f t="shared" si="14"/>
        <v>24.122291428571426</v>
      </c>
      <c r="AU14" s="99" t="e">
        <f t="shared" si="15"/>
        <v>#N/A</v>
      </c>
      <c r="AV14" s="99">
        <f t="shared" si="16"/>
        <v>0</v>
      </c>
    </row>
    <row r="15" spans="1:48" s="91" customFormat="1">
      <c r="A15" s="92">
        <f t="shared" si="17"/>
        <v>45855</v>
      </c>
      <c r="B15" s="91">
        <f t="shared" si="0"/>
        <v>8</v>
      </c>
      <c r="C15" s="99">
        <f t="shared" si="1"/>
        <v>2.4262824765542752</v>
      </c>
      <c r="F15" s="92">
        <f t="shared" si="18"/>
        <v>45855</v>
      </c>
      <c r="G15" s="91">
        <f t="shared" si="19"/>
        <v>8</v>
      </c>
      <c r="H15" s="91">
        <f>INDEX(地温!$D$2:$D$366,MATCH(F15,地温!$C$2:$C$366,FALSE))</f>
        <v>23.780495999999999</v>
      </c>
      <c r="I15" s="91">
        <f t="shared" si="20"/>
        <v>192.63653599999998</v>
      </c>
      <c r="J15" s="93">
        <f t="shared" si="2"/>
        <v>24.079566999999997</v>
      </c>
      <c r="K15" s="99">
        <f t="shared" si="3"/>
        <v>7.122260440430625e-002</v>
      </c>
      <c r="L15" s="99">
        <f t="shared" si="4"/>
        <v>2.4262824765542752</v>
      </c>
      <c r="O15" s="92">
        <f t="shared" si="21"/>
        <v>45855</v>
      </c>
      <c r="P15" s="91">
        <f t="shared" si="22"/>
        <v>8</v>
      </c>
      <c r="Q15" s="91">
        <f>INDEX(地温!$D$2:$D$366,MATCH(O15,地温!$C$2:$C$366,FALSE))</f>
        <v>23.780495999999999</v>
      </c>
      <c r="R15" s="91">
        <f t="shared" si="23"/>
        <v>192.63653599999998</v>
      </c>
      <c r="S15" s="93">
        <f t="shared" si="5"/>
        <v>24.079566999999997</v>
      </c>
      <c r="T15" s="99" t="e">
        <f t="shared" si="6"/>
        <v>#N/A</v>
      </c>
      <c r="U15" s="99">
        <f t="shared" si="7"/>
        <v>0</v>
      </c>
      <c r="X15" s="92">
        <f t="shared" si="24"/>
        <v>45855</v>
      </c>
      <c r="Y15" s="91">
        <f t="shared" si="25"/>
        <v>8</v>
      </c>
      <c r="Z15" s="91">
        <f>INDEX(地温!$D$2:$D$366,MATCH(X15,地温!$C$2:$C$366,FALSE))</f>
        <v>23.780495999999999</v>
      </c>
      <c r="AA15" s="91">
        <f t="shared" si="26"/>
        <v>192.63653599999998</v>
      </c>
      <c r="AB15" s="93">
        <f t="shared" si="8"/>
        <v>24.079566999999997</v>
      </c>
      <c r="AC15" s="99" t="e">
        <f t="shared" si="9"/>
        <v>#N/A</v>
      </c>
      <c r="AD15" s="99">
        <f t="shared" si="10"/>
        <v>0</v>
      </c>
      <c r="AG15" s="92">
        <f t="shared" si="27"/>
        <v>45855</v>
      </c>
      <c r="AH15" s="91">
        <f t="shared" si="28"/>
        <v>8</v>
      </c>
      <c r="AI15" s="91">
        <f>INDEX(地温!$D$2:$D$366,MATCH(AG15,地温!$C$2:$C$366,FALSE))</f>
        <v>23.780495999999999</v>
      </c>
      <c r="AJ15" s="91">
        <f t="shared" si="29"/>
        <v>192.63653599999998</v>
      </c>
      <c r="AK15" s="93">
        <f t="shared" si="11"/>
        <v>24.079566999999997</v>
      </c>
      <c r="AL15" s="99" t="e">
        <f t="shared" si="12"/>
        <v>#N/A</v>
      </c>
      <c r="AM15" s="99">
        <f t="shared" si="13"/>
        <v>0</v>
      </c>
      <c r="AP15" s="92">
        <f t="shared" si="30"/>
        <v>45855</v>
      </c>
      <c r="AQ15" s="91">
        <f t="shared" si="31"/>
        <v>8</v>
      </c>
      <c r="AR15" s="91">
        <f>INDEX(地温!$D$2:$D$366,MATCH(AP15,地温!$C$2:$C$366,FALSE))</f>
        <v>23.780495999999999</v>
      </c>
      <c r="AS15" s="91">
        <f t="shared" si="32"/>
        <v>192.63653599999998</v>
      </c>
      <c r="AT15" s="93">
        <f t="shared" si="14"/>
        <v>24.079566999999997</v>
      </c>
      <c r="AU15" s="99" t="e">
        <f t="shared" si="15"/>
        <v>#N/A</v>
      </c>
      <c r="AV15" s="99">
        <f t="shared" si="16"/>
        <v>0</v>
      </c>
    </row>
    <row r="16" spans="1:48" s="91" customFormat="1">
      <c r="A16" s="92">
        <f t="shared" si="17"/>
        <v>45856</v>
      </c>
      <c r="B16" s="91">
        <f t="shared" si="0"/>
        <v>9</v>
      </c>
      <c r="C16" s="99">
        <f t="shared" si="1"/>
        <v>2.6524498211467291</v>
      </c>
      <c r="F16" s="92">
        <f t="shared" si="18"/>
        <v>45856</v>
      </c>
      <c r="G16" s="91">
        <f t="shared" si="19"/>
        <v>9</v>
      </c>
      <c r="H16" s="91">
        <f>INDEX(地温!$D$2:$D$366,MATCH(F16,地温!$C$2:$C$366,FALSE))</f>
        <v>25.159264</v>
      </c>
      <c r="I16" s="91">
        <f t="shared" si="20"/>
        <v>217.79579999999999</v>
      </c>
      <c r="J16" s="93">
        <f t="shared" si="2"/>
        <v>24.199533333333331</v>
      </c>
      <c r="K16" s="99">
        <f t="shared" si="3"/>
        <v>7.1561123647794836e-002</v>
      </c>
      <c r="L16" s="99">
        <f t="shared" si="4"/>
        <v>2.6524498211467291</v>
      </c>
      <c r="O16" s="92">
        <f t="shared" si="21"/>
        <v>45856</v>
      </c>
      <c r="P16" s="91">
        <f t="shared" si="22"/>
        <v>9</v>
      </c>
      <c r="Q16" s="91">
        <f>INDEX(地温!$D$2:$D$366,MATCH(O16,地温!$C$2:$C$366,FALSE))</f>
        <v>25.159264</v>
      </c>
      <c r="R16" s="91">
        <f t="shared" si="23"/>
        <v>217.79579999999999</v>
      </c>
      <c r="S16" s="93">
        <f t="shared" si="5"/>
        <v>24.199533333333331</v>
      </c>
      <c r="T16" s="99" t="e">
        <f t="shared" si="6"/>
        <v>#N/A</v>
      </c>
      <c r="U16" s="99">
        <f t="shared" si="7"/>
        <v>0</v>
      </c>
      <c r="X16" s="92">
        <f t="shared" si="24"/>
        <v>45856</v>
      </c>
      <c r="Y16" s="91">
        <f t="shared" si="25"/>
        <v>9</v>
      </c>
      <c r="Z16" s="91">
        <f>INDEX(地温!$D$2:$D$366,MATCH(X16,地温!$C$2:$C$366,FALSE))</f>
        <v>25.159264</v>
      </c>
      <c r="AA16" s="91">
        <f t="shared" si="26"/>
        <v>217.79579999999999</v>
      </c>
      <c r="AB16" s="93">
        <f t="shared" si="8"/>
        <v>24.199533333333331</v>
      </c>
      <c r="AC16" s="99" t="e">
        <f t="shared" si="9"/>
        <v>#N/A</v>
      </c>
      <c r="AD16" s="99">
        <f t="shared" si="10"/>
        <v>0</v>
      </c>
      <c r="AG16" s="92">
        <f t="shared" si="27"/>
        <v>45856</v>
      </c>
      <c r="AH16" s="91">
        <f t="shared" si="28"/>
        <v>9</v>
      </c>
      <c r="AI16" s="91">
        <f>INDEX(地温!$D$2:$D$366,MATCH(AG16,地温!$C$2:$C$366,FALSE))</f>
        <v>25.159264</v>
      </c>
      <c r="AJ16" s="91">
        <f t="shared" si="29"/>
        <v>217.79579999999999</v>
      </c>
      <c r="AK16" s="93">
        <f t="shared" si="11"/>
        <v>24.199533333333331</v>
      </c>
      <c r="AL16" s="99" t="e">
        <f t="shared" si="12"/>
        <v>#N/A</v>
      </c>
      <c r="AM16" s="99">
        <f t="shared" si="13"/>
        <v>0</v>
      </c>
      <c r="AP16" s="92">
        <f t="shared" si="30"/>
        <v>45856</v>
      </c>
      <c r="AQ16" s="91">
        <f t="shared" si="31"/>
        <v>9</v>
      </c>
      <c r="AR16" s="91">
        <f>INDEX(地温!$D$2:$D$366,MATCH(AP16,地温!$C$2:$C$366,FALSE))</f>
        <v>25.159264</v>
      </c>
      <c r="AS16" s="91">
        <f t="shared" si="32"/>
        <v>217.79579999999999</v>
      </c>
      <c r="AT16" s="93">
        <f t="shared" si="14"/>
        <v>24.199533333333331</v>
      </c>
      <c r="AU16" s="99" t="e">
        <f t="shared" si="15"/>
        <v>#N/A</v>
      </c>
      <c r="AV16" s="99">
        <f t="shared" si="16"/>
        <v>0</v>
      </c>
    </row>
    <row r="17" spans="1:48" s="91" customFormat="1">
      <c r="A17" s="92">
        <f t="shared" si="17"/>
        <v>45857</v>
      </c>
      <c r="B17" s="91">
        <f t="shared" si="0"/>
        <v>10</v>
      </c>
      <c r="C17" s="99">
        <f t="shared" si="1"/>
        <v>2.8635510407099334</v>
      </c>
      <c r="F17" s="92">
        <f t="shared" si="18"/>
        <v>45857</v>
      </c>
      <c r="G17" s="91">
        <f t="shared" si="19"/>
        <v>10</v>
      </c>
      <c r="H17" s="91">
        <f>INDEX(地温!$D$2:$D$366,MATCH(F17,地温!$C$2:$C$366,FALSE))</f>
        <v>25.301196000000001</v>
      </c>
      <c r="I17" s="91">
        <f t="shared" si="20"/>
        <v>243.09699599999999</v>
      </c>
      <c r="J17" s="93">
        <f t="shared" si="2"/>
        <v>24.309699599999998</v>
      </c>
      <c r="K17" s="99">
        <f t="shared" si="3"/>
        <v>7.1873163960926009e-002</v>
      </c>
      <c r="L17" s="99">
        <f t="shared" si="4"/>
        <v>2.8635510407099334</v>
      </c>
      <c r="O17" s="92">
        <f t="shared" si="21"/>
        <v>45857</v>
      </c>
      <c r="P17" s="91">
        <f t="shared" si="22"/>
        <v>10</v>
      </c>
      <c r="Q17" s="91">
        <f>INDEX(地温!$D$2:$D$366,MATCH(O17,地温!$C$2:$C$366,FALSE))</f>
        <v>25.301196000000001</v>
      </c>
      <c r="R17" s="91">
        <f t="shared" si="23"/>
        <v>243.09699599999999</v>
      </c>
      <c r="S17" s="93">
        <f t="shared" si="5"/>
        <v>24.309699599999998</v>
      </c>
      <c r="T17" s="99" t="e">
        <f t="shared" si="6"/>
        <v>#N/A</v>
      </c>
      <c r="U17" s="99">
        <f t="shared" si="7"/>
        <v>0</v>
      </c>
      <c r="X17" s="92">
        <f t="shared" si="24"/>
        <v>45857</v>
      </c>
      <c r="Y17" s="91">
        <f t="shared" si="25"/>
        <v>10</v>
      </c>
      <c r="Z17" s="91">
        <f>INDEX(地温!$D$2:$D$366,MATCH(X17,地温!$C$2:$C$366,FALSE))</f>
        <v>25.301196000000001</v>
      </c>
      <c r="AA17" s="91">
        <f t="shared" si="26"/>
        <v>243.09699599999999</v>
      </c>
      <c r="AB17" s="93">
        <f t="shared" si="8"/>
        <v>24.309699599999998</v>
      </c>
      <c r="AC17" s="99" t="e">
        <f t="shared" si="9"/>
        <v>#N/A</v>
      </c>
      <c r="AD17" s="99">
        <f t="shared" si="10"/>
        <v>0</v>
      </c>
      <c r="AG17" s="92">
        <f t="shared" si="27"/>
        <v>45857</v>
      </c>
      <c r="AH17" s="91">
        <f t="shared" si="28"/>
        <v>10</v>
      </c>
      <c r="AI17" s="91">
        <f>INDEX(地温!$D$2:$D$366,MATCH(AG17,地温!$C$2:$C$366,FALSE))</f>
        <v>25.301196000000001</v>
      </c>
      <c r="AJ17" s="91">
        <f t="shared" si="29"/>
        <v>243.09699599999999</v>
      </c>
      <c r="AK17" s="93">
        <f t="shared" si="11"/>
        <v>24.309699599999998</v>
      </c>
      <c r="AL17" s="99" t="e">
        <f t="shared" si="12"/>
        <v>#N/A</v>
      </c>
      <c r="AM17" s="99">
        <f t="shared" si="13"/>
        <v>0</v>
      </c>
      <c r="AP17" s="92">
        <f t="shared" si="30"/>
        <v>45857</v>
      </c>
      <c r="AQ17" s="91">
        <f t="shared" si="31"/>
        <v>10</v>
      </c>
      <c r="AR17" s="91">
        <f>INDEX(地温!$D$2:$D$366,MATCH(AP17,地温!$C$2:$C$366,FALSE))</f>
        <v>25.301196000000001</v>
      </c>
      <c r="AS17" s="91">
        <f t="shared" si="32"/>
        <v>243.09699599999999</v>
      </c>
      <c r="AT17" s="93">
        <f t="shared" si="14"/>
        <v>24.309699599999998</v>
      </c>
      <c r="AU17" s="99" t="e">
        <f t="shared" si="15"/>
        <v>#N/A</v>
      </c>
      <c r="AV17" s="99">
        <f t="shared" si="16"/>
        <v>0</v>
      </c>
    </row>
    <row r="18" spans="1:48" s="91" customFormat="1">
      <c r="A18" s="92">
        <f t="shared" si="17"/>
        <v>45858</v>
      </c>
      <c r="B18" s="91">
        <f t="shared" si="0"/>
        <v>11</v>
      </c>
      <c r="C18" s="99">
        <f t="shared" si="1"/>
        <v>3.06196302380387</v>
      </c>
      <c r="F18" s="92">
        <f t="shared" si="18"/>
        <v>45858</v>
      </c>
      <c r="G18" s="91">
        <f t="shared" si="19"/>
        <v>11</v>
      </c>
      <c r="H18" s="91">
        <f>INDEX(地温!$D$2:$D$366,MATCH(F18,地温!$C$2:$C$366,FALSE))</f>
        <v>25.645887999999999</v>
      </c>
      <c r="I18" s="91">
        <f t="shared" si="20"/>
        <v>268.742884</v>
      </c>
      <c r="J18" s="93">
        <f t="shared" si="2"/>
        <v>24.431171272727273</v>
      </c>
      <c r="K18" s="99">
        <f t="shared" si="3"/>
        <v>7.2218533919212555e-002</v>
      </c>
      <c r="L18" s="99">
        <f t="shared" si="4"/>
        <v>3.06196302380387</v>
      </c>
      <c r="O18" s="92">
        <f t="shared" si="21"/>
        <v>45858</v>
      </c>
      <c r="P18" s="91">
        <f t="shared" si="22"/>
        <v>11</v>
      </c>
      <c r="Q18" s="91">
        <f>INDEX(地温!$D$2:$D$366,MATCH(O18,地温!$C$2:$C$366,FALSE))</f>
        <v>25.645887999999999</v>
      </c>
      <c r="R18" s="91">
        <f t="shared" si="23"/>
        <v>268.742884</v>
      </c>
      <c r="S18" s="93">
        <f t="shared" si="5"/>
        <v>24.431171272727273</v>
      </c>
      <c r="T18" s="99" t="e">
        <f t="shared" si="6"/>
        <v>#N/A</v>
      </c>
      <c r="U18" s="99">
        <f t="shared" si="7"/>
        <v>0</v>
      </c>
      <c r="X18" s="92">
        <f t="shared" si="24"/>
        <v>45858</v>
      </c>
      <c r="Y18" s="91">
        <f t="shared" si="25"/>
        <v>11</v>
      </c>
      <c r="Z18" s="91">
        <f>INDEX(地温!$D$2:$D$366,MATCH(X18,地温!$C$2:$C$366,FALSE))</f>
        <v>25.645887999999999</v>
      </c>
      <c r="AA18" s="91">
        <f t="shared" si="26"/>
        <v>268.742884</v>
      </c>
      <c r="AB18" s="93">
        <f t="shared" si="8"/>
        <v>24.431171272727273</v>
      </c>
      <c r="AC18" s="99" t="e">
        <f t="shared" si="9"/>
        <v>#N/A</v>
      </c>
      <c r="AD18" s="99">
        <f t="shared" si="10"/>
        <v>0</v>
      </c>
      <c r="AG18" s="92">
        <f t="shared" si="27"/>
        <v>45858</v>
      </c>
      <c r="AH18" s="91">
        <f t="shared" si="28"/>
        <v>11</v>
      </c>
      <c r="AI18" s="91">
        <f>INDEX(地温!$D$2:$D$366,MATCH(AG18,地温!$C$2:$C$366,FALSE))</f>
        <v>25.645887999999999</v>
      </c>
      <c r="AJ18" s="91">
        <f t="shared" si="29"/>
        <v>268.742884</v>
      </c>
      <c r="AK18" s="93">
        <f t="shared" si="11"/>
        <v>24.431171272727273</v>
      </c>
      <c r="AL18" s="99" t="e">
        <f t="shared" si="12"/>
        <v>#N/A</v>
      </c>
      <c r="AM18" s="99">
        <f t="shared" si="13"/>
        <v>0</v>
      </c>
      <c r="AP18" s="92">
        <f t="shared" si="30"/>
        <v>45858</v>
      </c>
      <c r="AQ18" s="91">
        <f t="shared" si="31"/>
        <v>11</v>
      </c>
      <c r="AR18" s="91">
        <f>INDEX(地温!$D$2:$D$366,MATCH(AP18,地温!$C$2:$C$366,FALSE))</f>
        <v>25.645887999999999</v>
      </c>
      <c r="AS18" s="91">
        <f t="shared" si="32"/>
        <v>268.742884</v>
      </c>
      <c r="AT18" s="93">
        <f t="shared" si="14"/>
        <v>24.431171272727273</v>
      </c>
      <c r="AU18" s="99" t="e">
        <f t="shared" si="15"/>
        <v>#N/A</v>
      </c>
      <c r="AV18" s="99">
        <f t="shared" si="16"/>
        <v>0</v>
      </c>
    </row>
    <row r="19" spans="1:48" s="91" customFormat="1">
      <c r="A19" s="92">
        <f t="shared" si="17"/>
        <v>45859</v>
      </c>
      <c r="B19" s="91">
        <f t="shared" si="0"/>
        <v>12</v>
      </c>
      <c r="C19" s="99">
        <f t="shared" si="1"/>
        <v>3.2466223389719744</v>
      </c>
      <c r="F19" s="92">
        <f t="shared" si="18"/>
        <v>45859</v>
      </c>
      <c r="G19" s="91">
        <f t="shared" si="19"/>
        <v>12</v>
      </c>
      <c r="H19" s="91">
        <f>INDEX(地温!$D$2:$D$366,MATCH(F19,地温!$C$2:$C$366,FALSE))</f>
        <v>25.747268000000002</v>
      </c>
      <c r="I19" s="91">
        <f t="shared" si="20"/>
        <v>294.49015200000002</v>
      </c>
      <c r="J19" s="93">
        <f t="shared" si="2"/>
        <v>24.540846000000002</v>
      </c>
      <c r="K19" s="99">
        <f t="shared" si="3"/>
        <v>7.2531544195982789e-002</v>
      </c>
      <c r="L19" s="99">
        <f t="shared" si="4"/>
        <v>3.2466223389719744</v>
      </c>
      <c r="O19" s="92">
        <f t="shared" si="21"/>
        <v>45859</v>
      </c>
      <c r="P19" s="91">
        <f t="shared" si="22"/>
        <v>12</v>
      </c>
      <c r="Q19" s="91">
        <f>INDEX(地温!$D$2:$D$366,MATCH(O19,地温!$C$2:$C$366,FALSE))</f>
        <v>25.747268000000002</v>
      </c>
      <c r="R19" s="91">
        <f t="shared" si="23"/>
        <v>294.49015200000002</v>
      </c>
      <c r="S19" s="93">
        <f t="shared" si="5"/>
        <v>24.540846000000002</v>
      </c>
      <c r="T19" s="99" t="e">
        <f t="shared" si="6"/>
        <v>#N/A</v>
      </c>
      <c r="U19" s="99">
        <f t="shared" si="7"/>
        <v>0</v>
      </c>
      <c r="X19" s="92">
        <f t="shared" si="24"/>
        <v>45859</v>
      </c>
      <c r="Y19" s="91">
        <f t="shared" si="25"/>
        <v>12</v>
      </c>
      <c r="Z19" s="91">
        <f>INDEX(地温!$D$2:$D$366,MATCH(X19,地温!$C$2:$C$366,FALSE))</f>
        <v>25.747268000000002</v>
      </c>
      <c r="AA19" s="91">
        <f t="shared" si="26"/>
        <v>294.49015200000002</v>
      </c>
      <c r="AB19" s="93">
        <f t="shared" si="8"/>
        <v>24.540846000000002</v>
      </c>
      <c r="AC19" s="99" t="e">
        <f t="shared" si="9"/>
        <v>#N/A</v>
      </c>
      <c r="AD19" s="99">
        <f t="shared" si="10"/>
        <v>0</v>
      </c>
      <c r="AG19" s="92">
        <f t="shared" si="27"/>
        <v>45859</v>
      </c>
      <c r="AH19" s="91">
        <f t="shared" si="28"/>
        <v>12</v>
      </c>
      <c r="AI19" s="91">
        <f>INDEX(地温!$D$2:$D$366,MATCH(AG19,地温!$C$2:$C$366,FALSE))</f>
        <v>25.747268000000002</v>
      </c>
      <c r="AJ19" s="91">
        <f t="shared" si="29"/>
        <v>294.49015200000002</v>
      </c>
      <c r="AK19" s="93">
        <f t="shared" si="11"/>
        <v>24.540846000000002</v>
      </c>
      <c r="AL19" s="99" t="e">
        <f t="shared" si="12"/>
        <v>#N/A</v>
      </c>
      <c r="AM19" s="99">
        <f t="shared" si="13"/>
        <v>0</v>
      </c>
      <c r="AP19" s="92">
        <f t="shared" si="30"/>
        <v>45859</v>
      </c>
      <c r="AQ19" s="91">
        <f t="shared" si="31"/>
        <v>12</v>
      </c>
      <c r="AR19" s="91">
        <f>INDEX(地温!$D$2:$D$366,MATCH(AP19,地温!$C$2:$C$366,FALSE))</f>
        <v>25.747268000000002</v>
      </c>
      <c r="AS19" s="91">
        <f t="shared" si="32"/>
        <v>294.49015200000002</v>
      </c>
      <c r="AT19" s="93">
        <f t="shared" si="14"/>
        <v>24.540846000000002</v>
      </c>
      <c r="AU19" s="99" t="e">
        <f t="shared" si="15"/>
        <v>#N/A</v>
      </c>
      <c r="AV19" s="99">
        <f t="shared" si="16"/>
        <v>0</v>
      </c>
    </row>
    <row r="20" spans="1:48" s="91" customFormat="1">
      <c r="A20" s="92">
        <f t="shared" si="17"/>
        <v>45860</v>
      </c>
      <c r="B20" s="91">
        <f t="shared" si="0"/>
        <v>13</v>
      </c>
      <c r="C20" s="99">
        <f t="shared" si="1"/>
        <v>3.4184270407507036</v>
      </c>
      <c r="F20" s="92">
        <f t="shared" si="18"/>
        <v>45860</v>
      </c>
      <c r="G20" s="91">
        <f t="shared" si="19"/>
        <v>13</v>
      </c>
      <c r="H20" s="91">
        <f>INDEX(地温!$D$2:$D$366,MATCH(F20,地温!$C$2:$C$366,FALSE))</f>
        <v>25.848648000000001</v>
      </c>
      <c r="I20" s="91">
        <f t="shared" si="20"/>
        <v>320.33880000000005</v>
      </c>
      <c r="J20" s="93">
        <f t="shared" si="2"/>
        <v>24.641446153846157</v>
      </c>
      <c r="K20" s="99">
        <f t="shared" si="3"/>
        <v>7.2819644451047716e-002</v>
      </c>
      <c r="L20" s="99">
        <f t="shared" si="4"/>
        <v>3.4184270407507036</v>
      </c>
      <c r="O20" s="92">
        <f t="shared" si="21"/>
        <v>45860</v>
      </c>
      <c r="P20" s="91">
        <f t="shared" si="22"/>
        <v>13</v>
      </c>
      <c r="Q20" s="91">
        <f>INDEX(地温!$D$2:$D$366,MATCH(O20,地温!$C$2:$C$366,FALSE))</f>
        <v>25.848648000000001</v>
      </c>
      <c r="R20" s="91">
        <f t="shared" si="23"/>
        <v>320.33880000000005</v>
      </c>
      <c r="S20" s="93">
        <f t="shared" si="5"/>
        <v>24.641446153846157</v>
      </c>
      <c r="T20" s="99" t="e">
        <f t="shared" si="6"/>
        <v>#N/A</v>
      </c>
      <c r="U20" s="99">
        <f t="shared" si="7"/>
        <v>0</v>
      </c>
      <c r="X20" s="92">
        <f t="shared" si="24"/>
        <v>45860</v>
      </c>
      <c r="Y20" s="91">
        <f t="shared" si="25"/>
        <v>13</v>
      </c>
      <c r="Z20" s="91">
        <f>INDEX(地温!$D$2:$D$366,MATCH(X20,地温!$C$2:$C$366,FALSE))</f>
        <v>25.848648000000001</v>
      </c>
      <c r="AA20" s="91">
        <f t="shared" si="26"/>
        <v>320.33880000000005</v>
      </c>
      <c r="AB20" s="93">
        <f t="shared" si="8"/>
        <v>24.641446153846157</v>
      </c>
      <c r="AC20" s="99" t="e">
        <f t="shared" si="9"/>
        <v>#N/A</v>
      </c>
      <c r="AD20" s="99">
        <f t="shared" si="10"/>
        <v>0</v>
      </c>
      <c r="AG20" s="92">
        <f t="shared" si="27"/>
        <v>45860</v>
      </c>
      <c r="AH20" s="91">
        <f t="shared" si="28"/>
        <v>13</v>
      </c>
      <c r="AI20" s="91">
        <f>INDEX(地温!$D$2:$D$366,MATCH(AG20,地温!$C$2:$C$366,FALSE))</f>
        <v>25.848648000000001</v>
      </c>
      <c r="AJ20" s="91">
        <f t="shared" si="29"/>
        <v>320.33880000000005</v>
      </c>
      <c r="AK20" s="93">
        <f t="shared" si="11"/>
        <v>24.641446153846157</v>
      </c>
      <c r="AL20" s="99" t="e">
        <f t="shared" si="12"/>
        <v>#N/A</v>
      </c>
      <c r="AM20" s="99">
        <f t="shared" si="13"/>
        <v>0</v>
      </c>
      <c r="AP20" s="92">
        <f t="shared" si="30"/>
        <v>45860</v>
      </c>
      <c r="AQ20" s="91">
        <f t="shared" si="31"/>
        <v>13</v>
      </c>
      <c r="AR20" s="91">
        <f>INDEX(地温!$D$2:$D$366,MATCH(AP20,地温!$C$2:$C$366,FALSE))</f>
        <v>25.848648000000001</v>
      </c>
      <c r="AS20" s="91">
        <f t="shared" si="32"/>
        <v>320.33880000000005</v>
      </c>
      <c r="AT20" s="93">
        <f t="shared" si="14"/>
        <v>24.641446153846157</v>
      </c>
      <c r="AU20" s="99" t="e">
        <f t="shared" si="15"/>
        <v>#N/A</v>
      </c>
      <c r="AV20" s="99">
        <f t="shared" si="16"/>
        <v>0</v>
      </c>
    </row>
    <row r="21" spans="1:48" s="91" customFormat="1">
      <c r="A21" s="92">
        <f t="shared" si="17"/>
        <v>45861</v>
      </c>
      <c r="B21" s="91">
        <f t="shared" si="0"/>
        <v>14</v>
      </c>
      <c r="C21" s="99">
        <f t="shared" si="1"/>
        <v>3.5789240361692625</v>
      </c>
      <c r="F21" s="92">
        <f t="shared" si="18"/>
        <v>45861</v>
      </c>
      <c r="G21" s="91">
        <f t="shared" si="19"/>
        <v>14</v>
      </c>
      <c r="H21" s="91">
        <f>INDEX(地温!$D$2:$D$366,MATCH(F21,地温!$C$2:$C$366,FALSE))</f>
        <v>26.071683999999998</v>
      </c>
      <c r="I21" s="91">
        <f t="shared" si="20"/>
        <v>346.41048400000005</v>
      </c>
      <c r="J21" s="93">
        <f t="shared" si="2"/>
        <v>24.743606000000003</v>
      </c>
      <c r="K21" s="99">
        <f t="shared" si="3"/>
        <v>7.3113182070195376e-002</v>
      </c>
      <c r="L21" s="99">
        <f t="shared" si="4"/>
        <v>3.5789240361692625</v>
      </c>
      <c r="O21" s="92">
        <f t="shared" si="21"/>
        <v>45861</v>
      </c>
      <c r="P21" s="91">
        <f t="shared" si="22"/>
        <v>14</v>
      </c>
      <c r="Q21" s="91">
        <f>INDEX(地温!$D$2:$D$366,MATCH(O21,地温!$C$2:$C$366,FALSE))</f>
        <v>26.071683999999998</v>
      </c>
      <c r="R21" s="91">
        <f t="shared" si="23"/>
        <v>346.41048400000005</v>
      </c>
      <c r="S21" s="93">
        <f t="shared" si="5"/>
        <v>24.743606000000003</v>
      </c>
      <c r="T21" s="99" t="e">
        <f t="shared" si="6"/>
        <v>#N/A</v>
      </c>
      <c r="U21" s="99">
        <f t="shared" si="7"/>
        <v>0</v>
      </c>
      <c r="X21" s="92">
        <f t="shared" si="24"/>
        <v>45861</v>
      </c>
      <c r="Y21" s="91">
        <f t="shared" si="25"/>
        <v>14</v>
      </c>
      <c r="Z21" s="91">
        <f>INDEX(地温!$D$2:$D$366,MATCH(X21,地温!$C$2:$C$366,FALSE))</f>
        <v>26.071683999999998</v>
      </c>
      <c r="AA21" s="91">
        <f t="shared" si="26"/>
        <v>346.41048400000005</v>
      </c>
      <c r="AB21" s="93">
        <f t="shared" si="8"/>
        <v>24.743606000000003</v>
      </c>
      <c r="AC21" s="99" t="e">
        <f t="shared" si="9"/>
        <v>#N/A</v>
      </c>
      <c r="AD21" s="99">
        <f t="shared" si="10"/>
        <v>0</v>
      </c>
      <c r="AG21" s="92">
        <f t="shared" si="27"/>
        <v>45861</v>
      </c>
      <c r="AH21" s="91">
        <f t="shared" si="28"/>
        <v>14</v>
      </c>
      <c r="AI21" s="91">
        <f>INDEX(地温!$D$2:$D$366,MATCH(AG21,地温!$C$2:$C$366,FALSE))</f>
        <v>26.071683999999998</v>
      </c>
      <c r="AJ21" s="91">
        <f t="shared" si="29"/>
        <v>346.41048400000005</v>
      </c>
      <c r="AK21" s="93">
        <f t="shared" si="11"/>
        <v>24.743606000000003</v>
      </c>
      <c r="AL21" s="99" t="e">
        <f t="shared" si="12"/>
        <v>#N/A</v>
      </c>
      <c r="AM21" s="99">
        <f t="shared" si="13"/>
        <v>0</v>
      </c>
      <c r="AP21" s="92">
        <f t="shared" si="30"/>
        <v>45861</v>
      </c>
      <c r="AQ21" s="91">
        <f t="shared" si="31"/>
        <v>14</v>
      </c>
      <c r="AR21" s="91">
        <f>INDEX(地温!$D$2:$D$366,MATCH(AP21,地温!$C$2:$C$366,FALSE))</f>
        <v>26.071683999999998</v>
      </c>
      <c r="AS21" s="91">
        <f t="shared" si="32"/>
        <v>346.41048400000005</v>
      </c>
      <c r="AT21" s="93">
        <f t="shared" si="14"/>
        <v>24.743606000000003</v>
      </c>
      <c r="AU21" s="99" t="e">
        <f t="shared" si="15"/>
        <v>#N/A</v>
      </c>
      <c r="AV21" s="99">
        <f t="shared" si="16"/>
        <v>0</v>
      </c>
    </row>
    <row r="22" spans="1:48" s="91" customFormat="1">
      <c r="A22" s="92">
        <f t="shared" si="17"/>
        <v>45862</v>
      </c>
      <c r="B22" s="91">
        <f t="shared" si="0"/>
        <v>15</v>
      </c>
      <c r="C22" s="99">
        <f t="shared" si="1"/>
        <v>3.7254923727751397</v>
      </c>
      <c r="F22" s="92">
        <f t="shared" si="18"/>
        <v>45862</v>
      </c>
      <c r="G22" s="91">
        <f t="shared" si="19"/>
        <v>15</v>
      </c>
      <c r="H22" s="91">
        <f>INDEX(地温!$D$2:$D$366,MATCH(F22,地温!$C$2:$C$366,FALSE))</f>
        <v>25.686440000000001</v>
      </c>
      <c r="I22" s="91">
        <f t="shared" si="20"/>
        <v>372.09692400000006</v>
      </c>
      <c r="J22" s="93">
        <f t="shared" si="2"/>
        <v>24.806461600000002</v>
      </c>
      <c r="K22" s="99">
        <f t="shared" si="3"/>
        <v>7.3294273278023486e-002</v>
      </c>
      <c r="L22" s="99">
        <f t="shared" si="4"/>
        <v>3.7254923727751397</v>
      </c>
      <c r="O22" s="92">
        <f t="shared" si="21"/>
        <v>45862</v>
      </c>
      <c r="P22" s="91">
        <f t="shared" si="22"/>
        <v>15</v>
      </c>
      <c r="Q22" s="91">
        <f>INDEX(地温!$D$2:$D$366,MATCH(O22,地温!$C$2:$C$366,FALSE))</f>
        <v>25.686440000000001</v>
      </c>
      <c r="R22" s="91">
        <f t="shared" si="23"/>
        <v>372.09692400000006</v>
      </c>
      <c r="S22" s="93">
        <f t="shared" si="5"/>
        <v>24.806461600000002</v>
      </c>
      <c r="T22" s="99" t="e">
        <f t="shared" si="6"/>
        <v>#N/A</v>
      </c>
      <c r="U22" s="99">
        <f t="shared" si="7"/>
        <v>0</v>
      </c>
      <c r="X22" s="92">
        <f t="shared" si="24"/>
        <v>45862</v>
      </c>
      <c r="Y22" s="91">
        <f t="shared" si="25"/>
        <v>15</v>
      </c>
      <c r="Z22" s="91">
        <f>INDEX(地温!$D$2:$D$366,MATCH(X22,地温!$C$2:$C$366,FALSE))</f>
        <v>25.686440000000001</v>
      </c>
      <c r="AA22" s="91">
        <f t="shared" si="26"/>
        <v>372.09692400000006</v>
      </c>
      <c r="AB22" s="93">
        <f t="shared" si="8"/>
        <v>24.806461600000002</v>
      </c>
      <c r="AC22" s="99" t="e">
        <f t="shared" si="9"/>
        <v>#N/A</v>
      </c>
      <c r="AD22" s="99">
        <f t="shared" si="10"/>
        <v>0</v>
      </c>
      <c r="AG22" s="92">
        <f t="shared" si="27"/>
        <v>45862</v>
      </c>
      <c r="AH22" s="91">
        <f t="shared" si="28"/>
        <v>15</v>
      </c>
      <c r="AI22" s="91">
        <f>INDEX(地温!$D$2:$D$366,MATCH(AG22,地温!$C$2:$C$366,FALSE))</f>
        <v>25.686440000000001</v>
      </c>
      <c r="AJ22" s="91">
        <f t="shared" si="29"/>
        <v>372.09692400000006</v>
      </c>
      <c r="AK22" s="93">
        <f t="shared" si="11"/>
        <v>24.806461600000002</v>
      </c>
      <c r="AL22" s="99" t="e">
        <f t="shared" si="12"/>
        <v>#N/A</v>
      </c>
      <c r="AM22" s="99">
        <f t="shared" si="13"/>
        <v>0</v>
      </c>
      <c r="AP22" s="92">
        <f t="shared" si="30"/>
        <v>45862</v>
      </c>
      <c r="AQ22" s="91">
        <f t="shared" si="31"/>
        <v>15</v>
      </c>
      <c r="AR22" s="91">
        <f>INDEX(地温!$D$2:$D$366,MATCH(AP22,地温!$C$2:$C$366,FALSE))</f>
        <v>25.686440000000001</v>
      </c>
      <c r="AS22" s="91">
        <f t="shared" si="32"/>
        <v>372.09692400000006</v>
      </c>
      <c r="AT22" s="93">
        <f t="shared" si="14"/>
        <v>24.806461600000002</v>
      </c>
      <c r="AU22" s="99" t="e">
        <f t="shared" si="15"/>
        <v>#N/A</v>
      </c>
      <c r="AV22" s="99">
        <f t="shared" si="16"/>
        <v>0</v>
      </c>
    </row>
    <row r="23" spans="1:48" s="91" customFormat="1">
      <c r="A23" s="92">
        <f t="shared" si="17"/>
        <v>45863</v>
      </c>
      <c r="B23" s="91">
        <f t="shared" si="0"/>
        <v>16</v>
      </c>
      <c r="C23" s="99">
        <f t="shared" si="1"/>
        <v>3.8640930728071901</v>
      </c>
      <c r="F23" s="92">
        <f t="shared" si="18"/>
        <v>45863</v>
      </c>
      <c r="G23" s="91">
        <f t="shared" si="19"/>
        <v>16</v>
      </c>
      <c r="H23" s="91">
        <f>INDEX(地温!$D$2:$D$366,MATCH(F23,地温!$C$2:$C$366,FALSE))</f>
        <v>26.233892000000004</v>
      </c>
      <c r="I23" s="91">
        <f t="shared" si="20"/>
        <v>398.33081600000008</v>
      </c>
      <c r="J23" s="93">
        <f t="shared" si="2"/>
        <v>24.895676000000005</v>
      </c>
      <c r="K23" s="99">
        <f t="shared" si="3"/>
        <v>7.3551944514212417e-002</v>
      </c>
      <c r="L23" s="99">
        <f t="shared" si="4"/>
        <v>3.8640930728071901</v>
      </c>
      <c r="O23" s="92">
        <f t="shared" si="21"/>
        <v>45863</v>
      </c>
      <c r="P23" s="91">
        <f t="shared" si="22"/>
        <v>16</v>
      </c>
      <c r="Q23" s="91">
        <f>INDEX(地温!$D$2:$D$366,MATCH(O23,地温!$C$2:$C$366,FALSE))</f>
        <v>26.233892000000004</v>
      </c>
      <c r="R23" s="91">
        <f t="shared" si="23"/>
        <v>398.33081600000008</v>
      </c>
      <c r="S23" s="93">
        <f t="shared" si="5"/>
        <v>24.895676000000005</v>
      </c>
      <c r="T23" s="99" t="e">
        <f t="shared" si="6"/>
        <v>#N/A</v>
      </c>
      <c r="U23" s="99">
        <f t="shared" si="7"/>
        <v>0</v>
      </c>
      <c r="X23" s="92">
        <f t="shared" si="24"/>
        <v>45863</v>
      </c>
      <c r="Y23" s="91">
        <f t="shared" si="25"/>
        <v>16</v>
      </c>
      <c r="Z23" s="91">
        <f>INDEX(地温!$D$2:$D$366,MATCH(X23,地温!$C$2:$C$366,FALSE))</f>
        <v>26.233892000000004</v>
      </c>
      <c r="AA23" s="91">
        <f t="shared" si="26"/>
        <v>398.33081600000008</v>
      </c>
      <c r="AB23" s="93">
        <f t="shared" si="8"/>
        <v>24.895676000000005</v>
      </c>
      <c r="AC23" s="99" t="e">
        <f t="shared" si="9"/>
        <v>#N/A</v>
      </c>
      <c r="AD23" s="99">
        <f t="shared" si="10"/>
        <v>0</v>
      </c>
      <c r="AG23" s="92">
        <f t="shared" si="27"/>
        <v>45863</v>
      </c>
      <c r="AH23" s="91">
        <f t="shared" si="28"/>
        <v>16</v>
      </c>
      <c r="AI23" s="91">
        <f>INDEX(地温!$D$2:$D$366,MATCH(AG23,地温!$C$2:$C$366,FALSE))</f>
        <v>26.233892000000004</v>
      </c>
      <c r="AJ23" s="91">
        <f t="shared" si="29"/>
        <v>398.33081600000008</v>
      </c>
      <c r="AK23" s="93">
        <f t="shared" si="11"/>
        <v>24.895676000000005</v>
      </c>
      <c r="AL23" s="99" t="e">
        <f t="shared" si="12"/>
        <v>#N/A</v>
      </c>
      <c r="AM23" s="99">
        <f t="shared" si="13"/>
        <v>0</v>
      </c>
      <c r="AP23" s="92">
        <f t="shared" si="30"/>
        <v>45863</v>
      </c>
      <c r="AQ23" s="91">
        <f t="shared" si="31"/>
        <v>16</v>
      </c>
      <c r="AR23" s="91">
        <f>INDEX(地温!$D$2:$D$366,MATCH(AP23,地温!$C$2:$C$366,FALSE))</f>
        <v>26.233892000000004</v>
      </c>
      <c r="AS23" s="91">
        <f t="shared" si="32"/>
        <v>398.33081600000008</v>
      </c>
      <c r="AT23" s="93">
        <f t="shared" si="14"/>
        <v>24.895676000000005</v>
      </c>
      <c r="AU23" s="99" t="e">
        <f t="shared" si="15"/>
        <v>#N/A</v>
      </c>
      <c r="AV23" s="99">
        <f t="shared" si="16"/>
        <v>0</v>
      </c>
    </row>
    <row r="24" spans="1:48" s="91" customFormat="1">
      <c r="A24" s="92">
        <f t="shared" si="17"/>
        <v>45864</v>
      </c>
      <c r="B24" s="91">
        <f t="shared" si="0"/>
        <v>17</v>
      </c>
      <c r="C24" s="99">
        <f t="shared" si="1"/>
        <v>3.989573579818702</v>
      </c>
      <c r="F24" s="92">
        <f t="shared" si="18"/>
        <v>45864</v>
      </c>
      <c r="G24" s="91">
        <f t="shared" si="19"/>
        <v>17</v>
      </c>
      <c r="H24" s="91">
        <f>INDEX(地温!$D$2:$D$366,MATCH(F24,地温!$C$2:$C$366,FALSE))</f>
        <v>25.625611999999997</v>
      </c>
      <c r="I24" s="91">
        <f t="shared" si="20"/>
        <v>423.95642800000007</v>
      </c>
      <c r="J24" s="93">
        <f t="shared" si="2"/>
        <v>24.93861341176471</v>
      </c>
      <c r="K24" s="99">
        <f t="shared" si="3"/>
        <v>7.367622491864799e-002</v>
      </c>
      <c r="L24" s="99">
        <f t="shared" si="4"/>
        <v>3.989573579818702</v>
      </c>
      <c r="O24" s="92">
        <f t="shared" si="21"/>
        <v>45864</v>
      </c>
      <c r="P24" s="91">
        <f t="shared" si="22"/>
        <v>17</v>
      </c>
      <c r="Q24" s="91">
        <f>INDEX(地温!$D$2:$D$366,MATCH(O24,地温!$C$2:$C$366,FALSE))</f>
        <v>25.625611999999997</v>
      </c>
      <c r="R24" s="91">
        <f t="shared" si="23"/>
        <v>423.95642800000007</v>
      </c>
      <c r="S24" s="93">
        <f t="shared" si="5"/>
        <v>24.93861341176471</v>
      </c>
      <c r="T24" s="99" t="e">
        <f t="shared" si="6"/>
        <v>#N/A</v>
      </c>
      <c r="U24" s="99">
        <f t="shared" si="7"/>
        <v>0</v>
      </c>
      <c r="X24" s="92">
        <f t="shared" si="24"/>
        <v>45864</v>
      </c>
      <c r="Y24" s="91">
        <f t="shared" si="25"/>
        <v>17</v>
      </c>
      <c r="Z24" s="91">
        <f>INDEX(地温!$D$2:$D$366,MATCH(X24,地温!$C$2:$C$366,FALSE))</f>
        <v>25.625611999999997</v>
      </c>
      <c r="AA24" s="91">
        <f t="shared" si="26"/>
        <v>423.95642800000007</v>
      </c>
      <c r="AB24" s="93">
        <f t="shared" si="8"/>
        <v>24.93861341176471</v>
      </c>
      <c r="AC24" s="99" t="e">
        <f t="shared" si="9"/>
        <v>#N/A</v>
      </c>
      <c r="AD24" s="99">
        <f t="shared" si="10"/>
        <v>0</v>
      </c>
      <c r="AG24" s="92">
        <f t="shared" si="27"/>
        <v>45864</v>
      </c>
      <c r="AH24" s="91">
        <f t="shared" si="28"/>
        <v>17</v>
      </c>
      <c r="AI24" s="91">
        <f>INDEX(地温!$D$2:$D$366,MATCH(AG24,地温!$C$2:$C$366,FALSE))</f>
        <v>25.625611999999997</v>
      </c>
      <c r="AJ24" s="91">
        <f t="shared" si="29"/>
        <v>423.95642800000007</v>
      </c>
      <c r="AK24" s="93">
        <f t="shared" si="11"/>
        <v>24.93861341176471</v>
      </c>
      <c r="AL24" s="99" t="e">
        <f t="shared" si="12"/>
        <v>#N/A</v>
      </c>
      <c r="AM24" s="99">
        <f t="shared" si="13"/>
        <v>0</v>
      </c>
      <c r="AP24" s="92">
        <f t="shared" si="30"/>
        <v>45864</v>
      </c>
      <c r="AQ24" s="91">
        <f t="shared" si="31"/>
        <v>17</v>
      </c>
      <c r="AR24" s="91">
        <f>INDEX(地温!$D$2:$D$366,MATCH(AP24,地温!$C$2:$C$366,FALSE))</f>
        <v>25.625611999999997</v>
      </c>
      <c r="AS24" s="91">
        <f t="shared" si="32"/>
        <v>423.95642800000007</v>
      </c>
      <c r="AT24" s="93">
        <f t="shared" si="14"/>
        <v>24.93861341176471</v>
      </c>
      <c r="AU24" s="99" t="e">
        <f t="shared" si="15"/>
        <v>#N/A</v>
      </c>
      <c r="AV24" s="99">
        <f t="shared" si="16"/>
        <v>0</v>
      </c>
    </row>
    <row r="25" spans="1:48" s="91" customFormat="1">
      <c r="A25" s="92">
        <f t="shared" si="17"/>
        <v>45865</v>
      </c>
      <c r="B25" s="91">
        <f t="shared" si="0"/>
        <v>18</v>
      </c>
      <c r="C25" s="99">
        <f t="shared" si="1"/>
        <v>4.1067840671209668</v>
      </c>
      <c r="F25" s="92">
        <f t="shared" si="18"/>
        <v>45865</v>
      </c>
      <c r="G25" s="91">
        <f t="shared" si="19"/>
        <v>18</v>
      </c>
      <c r="H25" s="91">
        <f>INDEX(地温!$D$2:$D$366,MATCH(F25,地温!$C$2:$C$366,FALSE))</f>
        <v>25.828372000000002</v>
      </c>
      <c r="I25" s="91">
        <f t="shared" si="20"/>
        <v>449.78480000000008</v>
      </c>
      <c r="J25" s="93">
        <f t="shared" si="2"/>
        <v>24.988044444444448</v>
      </c>
      <c r="K25" s="99">
        <f t="shared" si="3"/>
        <v>7.3819516400505381e-002</v>
      </c>
      <c r="L25" s="99">
        <f t="shared" si="4"/>
        <v>4.1067840671209668</v>
      </c>
      <c r="O25" s="92">
        <f t="shared" si="21"/>
        <v>45865</v>
      </c>
      <c r="P25" s="91">
        <f t="shared" si="22"/>
        <v>18</v>
      </c>
      <c r="Q25" s="91">
        <f>INDEX(地温!$D$2:$D$366,MATCH(O25,地温!$C$2:$C$366,FALSE))</f>
        <v>25.828372000000002</v>
      </c>
      <c r="R25" s="91">
        <f t="shared" si="23"/>
        <v>449.78480000000008</v>
      </c>
      <c r="S25" s="93">
        <f t="shared" si="5"/>
        <v>24.988044444444448</v>
      </c>
      <c r="T25" s="99" t="e">
        <f t="shared" si="6"/>
        <v>#N/A</v>
      </c>
      <c r="U25" s="99">
        <f t="shared" si="7"/>
        <v>0</v>
      </c>
      <c r="X25" s="92">
        <f t="shared" si="24"/>
        <v>45865</v>
      </c>
      <c r="Y25" s="91">
        <f t="shared" si="25"/>
        <v>18</v>
      </c>
      <c r="Z25" s="91">
        <f>INDEX(地温!$D$2:$D$366,MATCH(X25,地温!$C$2:$C$366,FALSE))</f>
        <v>25.828372000000002</v>
      </c>
      <c r="AA25" s="91">
        <f t="shared" si="26"/>
        <v>449.78480000000008</v>
      </c>
      <c r="AB25" s="93">
        <f t="shared" si="8"/>
        <v>24.988044444444448</v>
      </c>
      <c r="AC25" s="99" t="e">
        <f t="shared" si="9"/>
        <v>#N/A</v>
      </c>
      <c r="AD25" s="99">
        <f t="shared" si="10"/>
        <v>0</v>
      </c>
      <c r="AG25" s="92">
        <f t="shared" si="27"/>
        <v>45865</v>
      </c>
      <c r="AH25" s="91">
        <f t="shared" si="28"/>
        <v>18</v>
      </c>
      <c r="AI25" s="91">
        <f>INDEX(地温!$D$2:$D$366,MATCH(AG25,地温!$C$2:$C$366,FALSE))</f>
        <v>25.828372000000002</v>
      </c>
      <c r="AJ25" s="91">
        <f t="shared" si="29"/>
        <v>449.78480000000008</v>
      </c>
      <c r="AK25" s="93">
        <f t="shared" si="11"/>
        <v>24.988044444444448</v>
      </c>
      <c r="AL25" s="99" t="e">
        <f t="shared" si="12"/>
        <v>#N/A</v>
      </c>
      <c r="AM25" s="99">
        <f t="shared" si="13"/>
        <v>0</v>
      </c>
      <c r="AP25" s="92">
        <f t="shared" si="30"/>
        <v>45865</v>
      </c>
      <c r="AQ25" s="91">
        <f t="shared" si="31"/>
        <v>18</v>
      </c>
      <c r="AR25" s="91">
        <f>INDEX(地温!$D$2:$D$366,MATCH(AP25,地温!$C$2:$C$366,FALSE))</f>
        <v>25.828372000000002</v>
      </c>
      <c r="AS25" s="91">
        <f t="shared" si="32"/>
        <v>449.78480000000008</v>
      </c>
      <c r="AT25" s="93">
        <f t="shared" si="14"/>
        <v>24.988044444444448</v>
      </c>
      <c r="AU25" s="99" t="e">
        <f t="shared" si="15"/>
        <v>#N/A</v>
      </c>
      <c r="AV25" s="99">
        <f t="shared" si="16"/>
        <v>0</v>
      </c>
    </row>
    <row r="26" spans="1:48" s="91" customFormat="1">
      <c r="A26" s="92">
        <f t="shared" si="17"/>
        <v>45866</v>
      </c>
      <c r="B26" s="91">
        <f t="shared" si="0"/>
        <v>19</v>
      </c>
      <c r="C26" s="99">
        <f t="shared" si="1"/>
        <v>4.2179766927302262</v>
      </c>
      <c r="F26" s="92">
        <f t="shared" si="18"/>
        <v>45866</v>
      </c>
      <c r="G26" s="91">
        <f t="shared" si="19"/>
        <v>19</v>
      </c>
      <c r="H26" s="91">
        <f>INDEX(地温!$D$2:$D$366,MATCH(F26,地温!$C$2:$C$366,FALSE))</f>
        <v>26.477203999999997</v>
      </c>
      <c r="I26" s="91">
        <f t="shared" si="20"/>
        <v>476.26200400000005</v>
      </c>
      <c r="J26" s="93">
        <f t="shared" si="2"/>
        <v>25.066421263157896</v>
      </c>
      <c r="K26" s="99">
        <f t="shared" si="3"/>
        <v>7.4047190052097769e-002</v>
      </c>
      <c r="L26" s="99">
        <f t="shared" si="4"/>
        <v>4.2179766927302262</v>
      </c>
      <c r="O26" s="92">
        <f t="shared" si="21"/>
        <v>45866</v>
      </c>
      <c r="P26" s="91">
        <f t="shared" si="22"/>
        <v>19</v>
      </c>
      <c r="Q26" s="91">
        <f>INDEX(地温!$D$2:$D$366,MATCH(O26,地温!$C$2:$C$366,FALSE))</f>
        <v>26.477203999999997</v>
      </c>
      <c r="R26" s="91">
        <f t="shared" si="23"/>
        <v>476.26200400000005</v>
      </c>
      <c r="S26" s="93">
        <f t="shared" si="5"/>
        <v>25.066421263157896</v>
      </c>
      <c r="T26" s="99" t="e">
        <f t="shared" si="6"/>
        <v>#N/A</v>
      </c>
      <c r="U26" s="99">
        <f t="shared" si="7"/>
        <v>0</v>
      </c>
      <c r="X26" s="92">
        <f t="shared" si="24"/>
        <v>45866</v>
      </c>
      <c r="Y26" s="91">
        <f t="shared" si="25"/>
        <v>19</v>
      </c>
      <c r="Z26" s="91">
        <f>INDEX(地温!$D$2:$D$366,MATCH(X26,地温!$C$2:$C$366,FALSE))</f>
        <v>26.477203999999997</v>
      </c>
      <c r="AA26" s="91">
        <f t="shared" si="26"/>
        <v>476.26200400000005</v>
      </c>
      <c r="AB26" s="93">
        <f t="shared" si="8"/>
        <v>25.066421263157896</v>
      </c>
      <c r="AC26" s="99" t="e">
        <f t="shared" si="9"/>
        <v>#N/A</v>
      </c>
      <c r="AD26" s="99">
        <f t="shared" si="10"/>
        <v>0</v>
      </c>
      <c r="AG26" s="92">
        <f t="shared" si="27"/>
        <v>45866</v>
      </c>
      <c r="AH26" s="91">
        <f t="shared" si="28"/>
        <v>19</v>
      </c>
      <c r="AI26" s="91">
        <f>INDEX(地温!$D$2:$D$366,MATCH(AG26,地温!$C$2:$C$366,FALSE))</f>
        <v>26.477203999999997</v>
      </c>
      <c r="AJ26" s="91">
        <f t="shared" si="29"/>
        <v>476.26200400000005</v>
      </c>
      <c r="AK26" s="93">
        <f t="shared" si="11"/>
        <v>25.066421263157896</v>
      </c>
      <c r="AL26" s="99" t="e">
        <f t="shared" si="12"/>
        <v>#N/A</v>
      </c>
      <c r="AM26" s="99">
        <f t="shared" si="13"/>
        <v>0</v>
      </c>
      <c r="AP26" s="92">
        <f t="shared" si="30"/>
        <v>45866</v>
      </c>
      <c r="AQ26" s="91">
        <f t="shared" si="31"/>
        <v>19</v>
      </c>
      <c r="AR26" s="91">
        <f>INDEX(地温!$D$2:$D$366,MATCH(AP26,地温!$C$2:$C$366,FALSE))</f>
        <v>26.477203999999997</v>
      </c>
      <c r="AS26" s="91">
        <f t="shared" si="32"/>
        <v>476.26200400000005</v>
      </c>
      <c r="AT26" s="93">
        <f t="shared" si="14"/>
        <v>25.066421263157896</v>
      </c>
      <c r="AU26" s="99" t="e">
        <f t="shared" si="15"/>
        <v>#N/A</v>
      </c>
      <c r="AV26" s="99">
        <f t="shared" si="16"/>
        <v>0</v>
      </c>
    </row>
    <row r="27" spans="1:48" s="91" customFormat="1">
      <c r="A27" s="92">
        <f t="shared" si="17"/>
        <v>45867</v>
      </c>
      <c r="B27" s="91">
        <f t="shared" si="0"/>
        <v>20</v>
      </c>
      <c r="C27" s="99">
        <f t="shared" si="1"/>
        <v>4.3191030057250268</v>
      </c>
      <c r="F27" s="92">
        <f t="shared" si="18"/>
        <v>45867</v>
      </c>
      <c r="G27" s="91">
        <f t="shared" si="19"/>
        <v>20</v>
      </c>
      <c r="H27" s="91">
        <f>INDEX(地温!$D$2:$D$366,MATCH(F27,地温!$C$2:$C$366,FALSE))</f>
        <v>26.010856000000004</v>
      </c>
      <c r="I27" s="91">
        <f t="shared" si="20"/>
        <v>502.27286000000004</v>
      </c>
      <c r="J27" s="93">
        <f t="shared" si="2"/>
        <v>25.113643000000003</v>
      </c>
      <c r="K27" s="99">
        <f t="shared" si="3"/>
        <v>7.4184643420184965e-002</v>
      </c>
      <c r="L27" s="99">
        <f t="shared" si="4"/>
        <v>4.3191030057250268</v>
      </c>
      <c r="O27" s="92">
        <f t="shared" si="21"/>
        <v>45867</v>
      </c>
      <c r="P27" s="91">
        <f t="shared" si="22"/>
        <v>20</v>
      </c>
      <c r="Q27" s="91">
        <f>INDEX(地温!$D$2:$D$366,MATCH(O27,地温!$C$2:$C$366,FALSE))</f>
        <v>26.010856000000004</v>
      </c>
      <c r="R27" s="91">
        <f t="shared" si="23"/>
        <v>502.27286000000004</v>
      </c>
      <c r="S27" s="93">
        <f t="shared" si="5"/>
        <v>25.113643000000003</v>
      </c>
      <c r="T27" s="99" t="e">
        <f t="shared" si="6"/>
        <v>#N/A</v>
      </c>
      <c r="U27" s="99">
        <f t="shared" si="7"/>
        <v>0</v>
      </c>
      <c r="X27" s="92">
        <f t="shared" si="24"/>
        <v>45867</v>
      </c>
      <c r="Y27" s="91">
        <f t="shared" si="25"/>
        <v>20</v>
      </c>
      <c r="Z27" s="91">
        <f>INDEX(地温!$D$2:$D$366,MATCH(X27,地温!$C$2:$C$366,FALSE))</f>
        <v>26.010856000000004</v>
      </c>
      <c r="AA27" s="91">
        <f t="shared" si="26"/>
        <v>502.27286000000004</v>
      </c>
      <c r="AB27" s="93">
        <f t="shared" si="8"/>
        <v>25.113643000000003</v>
      </c>
      <c r="AC27" s="99" t="e">
        <f t="shared" si="9"/>
        <v>#N/A</v>
      </c>
      <c r="AD27" s="99">
        <f t="shared" si="10"/>
        <v>0</v>
      </c>
      <c r="AG27" s="92">
        <f t="shared" si="27"/>
        <v>45867</v>
      </c>
      <c r="AH27" s="91">
        <f t="shared" si="28"/>
        <v>20</v>
      </c>
      <c r="AI27" s="91">
        <f>INDEX(地温!$D$2:$D$366,MATCH(AG27,地温!$C$2:$C$366,FALSE))</f>
        <v>26.010856000000004</v>
      </c>
      <c r="AJ27" s="91">
        <f t="shared" si="29"/>
        <v>502.27286000000004</v>
      </c>
      <c r="AK27" s="93">
        <f t="shared" si="11"/>
        <v>25.113643000000003</v>
      </c>
      <c r="AL27" s="99" t="e">
        <f t="shared" si="12"/>
        <v>#N/A</v>
      </c>
      <c r="AM27" s="99">
        <f t="shared" si="13"/>
        <v>0</v>
      </c>
      <c r="AP27" s="92">
        <f t="shared" si="30"/>
        <v>45867</v>
      </c>
      <c r="AQ27" s="91">
        <f t="shared" si="31"/>
        <v>20</v>
      </c>
      <c r="AR27" s="91">
        <f>INDEX(地温!$D$2:$D$366,MATCH(AP27,地温!$C$2:$C$366,FALSE))</f>
        <v>26.010856000000004</v>
      </c>
      <c r="AS27" s="91">
        <f t="shared" si="32"/>
        <v>502.27286000000004</v>
      </c>
      <c r="AT27" s="93">
        <f t="shared" si="14"/>
        <v>25.113643000000003</v>
      </c>
      <c r="AU27" s="99" t="e">
        <f t="shared" si="15"/>
        <v>#N/A</v>
      </c>
      <c r="AV27" s="99">
        <f t="shared" si="16"/>
        <v>0</v>
      </c>
    </row>
    <row r="28" spans="1:48" s="91" customFormat="1">
      <c r="A28" s="92">
        <f t="shared" si="17"/>
        <v>45868</v>
      </c>
      <c r="B28" s="91">
        <f t="shared" si="0"/>
        <v>21</v>
      </c>
      <c r="C28" s="99">
        <f t="shared" si="1"/>
        <v>4.4124808106335633</v>
      </c>
      <c r="F28" s="92">
        <f t="shared" si="18"/>
        <v>45868</v>
      </c>
      <c r="G28" s="91">
        <f t="shared" si="19"/>
        <v>21</v>
      </c>
      <c r="H28" s="91">
        <f>INDEX(地温!$D$2:$D$366,MATCH(F28,地温!$C$2:$C$366,FALSE))</f>
        <v>25.929752000000001</v>
      </c>
      <c r="I28" s="91">
        <f t="shared" si="20"/>
        <v>528.20261200000004</v>
      </c>
      <c r="J28" s="93">
        <f t="shared" si="2"/>
        <v>25.152505333333334</v>
      </c>
      <c r="K28" s="99">
        <f t="shared" si="3"/>
        <v>7.4297922814135026e-002</v>
      </c>
      <c r="L28" s="99">
        <f t="shared" si="4"/>
        <v>4.4124808106335633</v>
      </c>
      <c r="O28" s="92">
        <f t="shared" si="21"/>
        <v>45868</v>
      </c>
      <c r="P28" s="91">
        <f t="shared" si="22"/>
        <v>21</v>
      </c>
      <c r="Q28" s="91">
        <f>INDEX(地温!$D$2:$D$366,MATCH(O28,地温!$C$2:$C$366,FALSE))</f>
        <v>25.929752000000001</v>
      </c>
      <c r="R28" s="91">
        <f t="shared" si="23"/>
        <v>528.20261200000004</v>
      </c>
      <c r="S28" s="93">
        <f t="shared" si="5"/>
        <v>25.152505333333334</v>
      </c>
      <c r="T28" s="99" t="e">
        <f t="shared" si="6"/>
        <v>#N/A</v>
      </c>
      <c r="U28" s="99">
        <f t="shared" si="7"/>
        <v>0</v>
      </c>
      <c r="X28" s="92">
        <f t="shared" si="24"/>
        <v>45868</v>
      </c>
      <c r="Y28" s="91">
        <f t="shared" si="25"/>
        <v>21</v>
      </c>
      <c r="Z28" s="91">
        <f>INDEX(地温!$D$2:$D$366,MATCH(X28,地温!$C$2:$C$366,FALSE))</f>
        <v>25.929752000000001</v>
      </c>
      <c r="AA28" s="91">
        <f t="shared" si="26"/>
        <v>528.20261200000004</v>
      </c>
      <c r="AB28" s="93">
        <f t="shared" si="8"/>
        <v>25.152505333333334</v>
      </c>
      <c r="AC28" s="99" t="e">
        <f t="shared" si="9"/>
        <v>#N/A</v>
      </c>
      <c r="AD28" s="99">
        <f t="shared" si="10"/>
        <v>0</v>
      </c>
      <c r="AG28" s="92">
        <f t="shared" si="27"/>
        <v>45868</v>
      </c>
      <c r="AH28" s="91">
        <f t="shared" si="28"/>
        <v>21</v>
      </c>
      <c r="AI28" s="91">
        <f>INDEX(地温!$D$2:$D$366,MATCH(AG28,地温!$C$2:$C$366,FALSE))</f>
        <v>25.929752000000001</v>
      </c>
      <c r="AJ28" s="91">
        <f t="shared" si="29"/>
        <v>528.20261200000004</v>
      </c>
      <c r="AK28" s="93">
        <f t="shared" si="11"/>
        <v>25.152505333333334</v>
      </c>
      <c r="AL28" s="99" t="e">
        <f t="shared" si="12"/>
        <v>#N/A</v>
      </c>
      <c r="AM28" s="99">
        <f t="shared" si="13"/>
        <v>0</v>
      </c>
      <c r="AP28" s="92">
        <f t="shared" si="30"/>
        <v>45868</v>
      </c>
      <c r="AQ28" s="91">
        <f t="shared" si="31"/>
        <v>21</v>
      </c>
      <c r="AR28" s="91">
        <f>INDEX(地温!$D$2:$D$366,MATCH(AP28,地温!$C$2:$C$366,FALSE))</f>
        <v>25.929752000000001</v>
      </c>
      <c r="AS28" s="91">
        <f t="shared" si="32"/>
        <v>528.20261200000004</v>
      </c>
      <c r="AT28" s="93">
        <f t="shared" si="14"/>
        <v>25.152505333333334</v>
      </c>
      <c r="AU28" s="99" t="e">
        <f t="shared" si="15"/>
        <v>#N/A</v>
      </c>
      <c r="AV28" s="99">
        <f t="shared" si="16"/>
        <v>0</v>
      </c>
    </row>
    <row r="29" spans="1:48" s="91" customFormat="1">
      <c r="A29" s="92">
        <f t="shared" si="17"/>
        <v>45869</v>
      </c>
      <c r="B29" s="91">
        <f t="shared" si="0"/>
        <v>22</v>
      </c>
      <c r="C29" s="99">
        <f t="shared" si="1"/>
        <v>4.5005875071872428</v>
      </c>
      <c r="F29" s="92">
        <f t="shared" si="18"/>
        <v>45869</v>
      </c>
      <c r="G29" s="91">
        <f t="shared" si="19"/>
        <v>22</v>
      </c>
      <c r="H29" s="91">
        <f>INDEX(地温!$D$2:$D$366,MATCH(F29,地温!$C$2:$C$366,FALSE))</f>
        <v>26.436651999999999</v>
      </c>
      <c r="I29" s="91">
        <f t="shared" si="20"/>
        <v>554.63926400000003</v>
      </c>
      <c r="J29" s="93">
        <f t="shared" si="2"/>
        <v>25.210875636363639</v>
      </c>
      <c r="K29" s="99">
        <f t="shared" si="3"/>
        <v>7.4468335230553864e-002</v>
      </c>
      <c r="L29" s="99">
        <f t="shared" si="4"/>
        <v>4.5005875071872428</v>
      </c>
      <c r="O29" s="92">
        <f t="shared" si="21"/>
        <v>45869</v>
      </c>
      <c r="P29" s="91">
        <f t="shared" si="22"/>
        <v>22</v>
      </c>
      <c r="Q29" s="91">
        <f>INDEX(地温!$D$2:$D$366,MATCH(O29,地温!$C$2:$C$366,FALSE))</f>
        <v>26.436651999999999</v>
      </c>
      <c r="R29" s="91">
        <f t="shared" si="23"/>
        <v>554.63926400000003</v>
      </c>
      <c r="S29" s="93">
        <f t="shared" si="5"/>
        <v>25.210875636363639</v>
      </c>
      <c r="T29" s="99" t="e">
        <f t="shared" si="6"/>
        <v>#N/A</v>
      </c>
      <c r="U29" s="99">
        <f t="shared" si="7"/>
        <v>0</v>
      </c>
      <c r="X29" s="92">
        <f t="shared" si="24"/>
        <v>45869</v>
      </c>
      <c r="Y29" s="91">
        <f t="shared" si="25"/>
        <v>22</v>
      </c>
      <c r="Z29" s="91">
        <f>INDEX(地温!$D$2:$D$366,MATCH(X29,地温!$C$2:$C$366,FALSE))</f>
        <v>26.436651999999999</v>
      </c>
      <c r="AA29" s="91">
        <f t="shared" si="26"/>
        <v>554.63926400000003</v>
      </c>
      <c r="AB29" s="93">
        <f t="shared" si="8"/>
        <v>25.210875636363639</v>
      </c>
      <c r="AC29" s="99" t="e">
        <f t="shared" si="9"/>
        <v>#N/A</v>
      </c>
      <c r="AD29" s="99">
        <f t="shared" si="10"/>
        <v>0</v>
      </c>
      <c r="AG29" s="92">
        <f t="shared" si="27"/>
        <v>45869</v>
      </c>
      <c r="AH29" s="91">
        <f t="shared" si="28"/>
        <v>22</v>
      </c>
      <c r="AI29" s="91">
        <f>INDEX(地温!$D$2:$D$366,MATCH(AG29,地温!$C$2:$C$366,FALSE))</f>
        <v>26.436651999999999</v>
      </c>
      <c r="AJ29" s="91">
        <f t="shared" si="29"/>
        <v>554.63926400000003</v>
      </c>
      <c r="AK29" s="93">
        <f t="shared" si="11"/>
        <v>25.210875636363639</v>
      </c>
      <c r="AL29" s="99" t="e">
        <f t="shared" si="12"/>
        <v>#N/A</v>
      </c>
      <c r="AM29" s="99">
        <f t="shared" si="13"/>
        <v>0</v>
      </c>
      <c r="AP29" s="92">
        <f t="shared" si="30"/>
        <v>45869</v>
      </c>
      <c r="AQ29" s="91">
        <f t="shared" si="31"/>
        <v>22</v>
      </c>
      <c r="AR29" s="91">
        <f>INDEX(地温!$D$2:$D$366,MATCH(AP29,地温!$C$2:$C$366,FALSE))</f>
        <v>26.436651999999999</v>
      </c>
      <c r="AS29" s="91">
        <f t="shared" si="32"/>
        <v>554.63926400000003</v>
      </c>
      <c r="AT29" s="93">
        <f t="shared" si="14"/>
        <v>25.210875636363639</v>
      </c>
      <c r="AU29" s="99" t="e">
        <f t="shared" si="15"/>
        <v>#N/A</v>
      </c>
      <c r="AV29" s="99">
        <f t="shared" si="16"/>
        <v>0</v>
      </c>
    </row>
    <row r="30" spans="1:48" s="91" customFormat="1">
      <c r="A30" s="92">
        <f t="shared" si="17"/>
        <v>45870</v>
      </c>
      <c r="B30" s="91">
        <f t="shared" si="0"/>
        <v>23</v>
      </c>
      <c r="C30" s="99">
        <f t="shared" si="1"/>
        <v>4.5829198119782122</v>
      </c>
      <c r="F30" s="92">
        <f t="shared" si="18"/>
        <v>45870</v>
      </c>
      <c r="G30" s="91">
        <f t="shared" si="19"/>
        <v>23</v>
      </c>
      <c r="H30" s="91">
        <f>INDEX(地温!$D$2:$D$366,MATCH(F30,地温!$C$2:$C$366,FALSE))</f>
        <v>26.720516</v>
      </c>
      <c r="I30" s="91">
        <f t="shared" si="20"/>
        <v>581.35978</v>
      </c>
      <c r="J30" s="93">
        <f t="shared" si="2"/>
        <v>25.276512173913044</v>
      </c>
      <c r="K30" s="99">
        <f t="shared" si="3"/>
        <v>7.4660348415722416e-002</v>
      </c>
      <c r="L30" s="99">
        <f t="shared" si="4"/>
        <v>4.5829198119782122</v>
      </c>
      <c r="O30" s="92">
        <f t="shared" si="21"/>
        <v>45870</v>
      </c>
      <c r="P30" s="91">
        <f t="shared" si="22"/>
        <v>23</v>
      </c>
      <c r="Q30" s="91">
        <f>INDEX(地温!$D$2:$D$366,MATCH(O30,地温!$C$2:$C$366,FALSE))</f>
        <v>26.720516</v>
      </c>
      <c r="R30" s="91">
        <f t="shared" si="23"/>
        <v>581.35978</v>
      </c>
      <c r="S30" s="93">
        <f t="shared" si="5"/>
        <v>25.276512173913044</v>
      </c>
      <c r="T30" s="99" t="e">
        <f t="shared" si="6"/>
        <v>#N/A</v>
      </c>
      <c r="U30" s="99">
        <f t="shared" si="7"/>
        <v>0</v>
      </c>
      <c r="X30" s="92">
        <f t="shared" si="24"/>
        <v>45870</v>
      </c>
      <c r="Y30" s="91">
        <f t="shared" si="25"/>
        <v>23</v>
      </c>
      <c r="Z30" s="91">
        <f>INDEX(地温!$D$2:$D$366,MATCH(X30,地温!$C$2:$C$366,FALSE))</f>
        <v>26.720516</v>
      </c>
      <c r="AA30" s="91">
        <f t="shared" si="26"/>
        <v>581.35978</v>
      </c>
      <c r="AB30" s="93">
        <f t="shared" si="8"/>
        <v>25.276512173913044</v>
      </c>
      <c r="AC30" s="99" t="e">
        <f t="shared" si="9"/>
        <v>#N/A</v>
      </c>
      <c r="AD30" s="99">
        <f t="shared" si="10"/>
        <v>0</v>
      </c>
      <c r="AG30" s="92">
        <f t="shared" si="27"/>
        <v>45870</v>
      </c>
      <c r="AH30" s="91">
        <f t="shared" si="28"/>
        <v>23</v>
      </c>
      <c r="AI30" s="91">
        <f>INDEX(地温!$D$2:$D$366,MATCH(AG30,地温!$C$2:$C$366,FALSE))</f>
        <v>26.720516</v>
      </c>
      <c r="AJ30" s="91">
        <f t="shared" si="29"/>
        <v>581.35978</v>
      </c>
      <c r="AK30" s="93">
        <f t="shared" si="11"/>
        <v>25.276512173913044</v>
      </c>
      <c r="AL30" s="99" t="e">
        <f t="shared" si="12"/>
        <v>#N/A</v>
      </c>
      <c r="AM30" s="99">
        <f t="shared" si="13"/>
        <v>0</v>
      </c>
      <c r="AP30" s="92">
        <f t="shared" si="30"/>
        <v>45870</v>
      </c>
      <c r="AQ30" s="91">
        <f t="shared" si="31"/>
        <v>23</v>
      </c>
      <c r="AR30" s="91">
        <f>INDEX(地温!$D$2:$D$366,MATCH(AP30,地温!$C$2:$C$366,FALSE))</f>
        <v>26.720516</v>
      </c>
      <c r="AS30" s="91">
        <f t="shared" si="32"/>
        <v>581.35978</v>
      </c>
      <c r="AT30" s="93">
        <f t="shared" si="14"/>
        <v>25.276512173913044</v>
      </c>
      <c r="AU30" s="99" t="e">
        <f t="shared" si="15"/>
        <v>#N/A</v>
      </c>
      <c r="AV30" s="99">
        <f t="shared" si="16"/>
        <v>0</v>
      </c>
    </row>
    <row r="31" spans="1:48" s="91" customFormat="1">
      <c r="A31" s="92">
        <f t="shared" si="17"/>
        <v>45871</v>
      </c>
      <c r="B31" s="91">
        <f t="shared" si="0"/>
        <v>24</v>
      </c>
      <c r="C31" s="99">
        <f t="shared" si="1"/>
        <v>4.658077121551826</v>
      </c>
      <c r="F31" s="92">
        <f t="shared" si="18"/>
        <v>45871</v>
      </c>
      <c r="G31" s="91">
        <f t="shared" si="19"/>
        <v>24</v>
      </c>
      <c r="H31" s="91">
        <f>INDEX(地温!$D$2:$D$366,MATCH(F31,地温!$C$2:$C$366,FALSE))</f>
        <v>26.375824000000001</v>
      </c>
      <c r="I31" s="91">
        <f t="shared" si="20"/>
        <v>607.73560399999997</v>
      </c>
      <c r="J31" s="93">
        <f t="shared" si="2"/>
        <v>25.322316833333332</v>
      </c>
      <c r="K31" s="99">
        <f t="shared" si="3"/>
        <v>7.4794588428868589e-002</v>
      </c>
      <c r="L31" s="99">
        <f t="shared" si="4"/>
        <v>4.658077121551826</v>
      </c>
      <c r="O31" s="92">
        <f t="shared" si="21"/>
        <v>45871</v>
      </c>
      <c r="P31" s="91">
        <f t="shared" si="22"/>
        <v>24</v>
      </c>
      <c r="Q31" s="91">
        <f>INDEX(地温!$D$2:$D$366,MATCH(O31,地温!$C$2:$C$366,FALSE))</f>
        <v>26.375824000000001</v>
      </c>
      <c r="R31" s="91">
        <f t="shared" si="23"/>
        <v>607.73560399999997</v>
      </c>
      <c r="S31" s="93">
        <f t="shared" si="5"/>
        <v>25.322316833333332</v>
      </c>
      <c r="T31" s="99" t="e">
        <f t="shared" si="6"/>
        <v>#N/A</v>
      </c>
      <c r="U31" s="99">
        <f t="shared" si="7"/>
        <v>0</v>
      </c>
      <c r="X31" s="92">
        <f t="shared" si="24"/>
        <v>45871</v>
      </c>
      <c r="Y31" s="91">
        <f t="shared" si="25"/>
        <v>24</v>
      </c>
      <c r="Z31" s="91">
        <f>INDEX(地温!$D$2:$D$366,MATCH(X31,地温!$C$2:$C$366,FALSE))</f>
        <v>26.375824000000001</v>
      </c>
      <c r="AA31" s="91">
        <f t="shared" si="26"/>
        <v>607.73560399999997</v>
      </c>
      <c r="AB31" s="93">
        <f t="shared" si="8"/>
        <v>25.322316833333332</v>
      </c>
      <c r="AC31" s="99" t="e">
        <f t="shared" si="9"/>
        <v>#N/A</v>
      </c>
      <c r="AD31" s="99">
        <f t="shared" si="10"/>
        <v>0</v>
      </c>
      <c r="AG31" s="92">
        <f t="shared" si="27"/>
        <v>45871</v>
      </c>
      <c r="AH31" s="91">
        <f t="shared" si="28"/>
        <v>24</v>
      </c>
      <c r="AI31" s="91">
        <f>INDEX(地温!$D$2:$D$366,MATCH(AG31,地温!$C$2:$C$366,FALSE))</f>
        <v>26.375824000000001</v>
      </c>
      <c r="AJ31" s="91">
        <f t="shared" si="29"/>
        <v>607.73560399999997</v>
      </c>
      <c r="AK31" s="93">
        <f t="shared" si="11"/>
        <v>25.322316833333332</v>
      </c>
      <c r="AL31" s="99" t="e">
        <f t="shared" si="12"/>
        <v>#N/A</v>
      </c>
      <c r="AM31" s="99">
        <f t="shared" si="13"/>
        <v>0</v>
      </c>
      <c r="AP31" s="92">
        <f t="shared" si="30"/>
        <v>45871</v>
      </c>
      <c r="AQ31" s="91">
        <f t="shared" si="31"/>
        <v>24</v>
      </c>
      <c r="AR31" s="91">
        <f>INDEX(地温!$D$2:$D$366,MATCH(AP31,地温!$C$2:$C$366,FALSE))</f>
        <v>26.375824000000001</v>
      </c>
      <c r="AS31" s="91">
        <f t="shared" si="32"/>
        <v>607.73560399999997</v>
      </c>
      <c r="AT31" s="93">
        <f t="shared" si="14"/>
        <v>25.322316833333332</v>
      </c>
      <c r="AU31" s="99" t="e">
        <f t="shared" si="15"/>
        <v>#N/A</v>
      </c>
      <c r="AV31" s="99">
        <f t="shared" si="16"/>
        <v>0</v>
      </c>
    </row>
    <row r="32" spans="1:48" s="91" customFormat="1">
      <c r="A32" s="92">
        <f t="shared" si="17"/>
        <v>45872</v>
      </c>
      <c r="B32" s="91">
        <f t="shared" si="0"/>
        <v>25</v>
      </c>
      <c r="C32" s="99">
        <f t="shared" si="1"/>
        <v>4.7283224078266493</v>
      </c>
      <c r="F32" s="92">
        <f t="shared" si="18"/>
        <v>45872</v>
      </c>
      <c r="G32" s="91">
        <f t="shared" si="19"/>
        <v>25</v>
      </c>
      <c r="H32" s="91">
        <f>INDEX(地温!$D$2:$D$366,MATCH(F32,地温!$C$2:$C$366,FALSE))</f>
        <v>26.659688000000003</v>
      </c>
      <c r="I32" s="91">
        <f t="shared" si="20"/>
        <v>634.39529199999993</v>
      </c>
      <c r="J32" s="93">
        <f t="shared" si="2"/>
        <v>25.375811679999998</v>
      </c>
      <c r="K32" s="99">
        <f t="shared" si="3"/>
        <v>7.495161937331532e-002</v>
      </c>
      <c r="L32" s="99">
        <f t="shared" si="4"/>
        <v>4.7283224078266493</v>
      </c>
      <c r="O32" s="92">
        <f t="shared" si="21"/>
        <v>45872</v>
      </c>
      <c r="P32" s="91">
        <f t="shared" si="22"/>
        <v>25</v>
      </c>
      <c r="Q32" s="91">
        <f>INDEX(地温!$D$2:$D$366,MATCH(O32,地温!$C$2:$C$366,FALSE))</f>
        <v>26.659688000000003</v>
      </c>
      <c r="R32" s="91">
        <f t="shared" si="23"/>
        <v>634.39529199999993</v>
      </c>
      <c r="S32" s="93">
        <f t="shared" si="5"/>
        <v>25.375811679999998</v>
      </c>
      <c r="T32" s="99" t="e">
        <f t="shared" si="6"/>
        <v>#N/A</v>
      </c>
      <c r="U32" s="99">
        <f t="shared" si="7"/>
        <v>0</v>
      </c>
      <c r="X32" s="92">
        <f t="shared" si="24"/>
        <v>45872</v>
      </c>
      <c r="Y32" s="91">
        <f t="shared" si="25"/>
        <v>25</v>
      </c>
      <c r="Z32" s="91">
        <f>INDEX(地温!$D$2:$D$366,MATCH(X32,地温!$C$2:$C$366,FALSE))</f>
        <v>26.659688000000003</v>
      </c>
      <c r="AA32" s="91">
        <f t="shared" si="26"/>
        <v>634.39529199999993</v>
      </c>
      <c r="AB32" s="93">
        <f t="shared" si="8"/>
        <v>25.375811679999998</v>
      </c>
      <c r="AC32" s="99" t="e">
        <f t="shared" si="9"/>
        <v>#N/A</v>
      </c>
      <c r="AD32" s="99">
        <f t="shared" si="10"/>
        <v>0</v>
      </c>
      <c r="AG32" s="92">
        <f t="shared" si="27"/>
        <v>45872</v>
      </c>
      <c r="AH32" s="91">
        <f t="shared" si="28"/>
        <v>25</v>
      </c>
      <c r="AI32" s="91">
        <f>INDEX(地温!$D$2:$D$366,MATCH(AG32,地温!$C$2:$C$366,FALSE))</f>
        <v>26.659688000000003</v>
      </c>
      <c r="AJ32" s="91">
        <f t="shared" si="29"/>
        <v>634.39529199999993</v>
      </c>
      <c r="AK32" s="93">
        <f t="shared" si="11"/>
        <v>25.375811679999998</v>
      </c>
      <c r="AL32" s="99" t="e">
        <f t="shared" si="12"/>
        <v>#N/A</v>
      </c>
      <c r="AM32" s="99">
        <f t="shared" si="13"/>
        <v>0</v>
      </c>
      <c r="AP32" s="92">
        <f t="shared" si="30"/>
        <v>45872</v>
      </c>
      <c r="AQ32" s="91">
        <f t="shared" si="31"/>
        <v>25</v>
      </c>
      <c r="AR32" s="91">
        <f>INDEX(地温!$D$2:$D$366,MATCH(AP32,地温!$C$2:$C$366,FALSE))</f>
        <v>26.659688000000003</v>
      </c>
      <c r="AS32" s="91">
        <f t="shared" si="32"/>
        <v>634.39529199999993</v>
      </c>
      <c r="AT32" s="93">
        <f t="shared" si="14"/>
        <v>25.375811679999998</v>
      </c>
      <c r="AU32" s="99" t="e">
        <f t="shared" si="15"/>
        <v>#N/A</v>
      </c>
      <c r="AV32" s="99">
        <f t="shared" si="16"/>
        <v>0</v>
      </c>
    </row>
    <row r="33" spans="1:48" s="91" customFormat="1">
      <c r="A33" s="92">
        <f t="shared" si="17"/>
        <v>45873</v>
      </c>
      <c r="B33" s="91">
        <f t="shared" si="0"/>
        <v>26</v>
      </c>
      <c r="C33" s="99">
        <f t="shared" si="1"/>
        <v>4.792876554680924</v>
      </c>
      <c r="F33" s="92">
        <f t="shared" si="18"/>
        <v>45873</v>
      </c>
      <c r="G33" s="91">
        <f t="shared" si="19"/>
        <v>26</v>
      </c>
      <c r="H33" s="91">
        <f>INDEX(地温!$D$2:$D$366,MATCH(F33,地温!$C$2:$C$366,FALSE))</f>
        <v>26.497479999999999</v>
      </c>
      <c r="I33" s="91">
        <f t="shared" si="20"/>
        <v>660.89277199999992</v>
      </c>
      <c r="J33" s="93">
        <f t="shared" si="2"/>
        <v>25.418952769230767</v>
      </c>
      <c r="K33" s="99">
        <f t="shared" si="3"/>
        <v>7.5078456470576357e-002</v>
      </c>
      <c r="L33" s="99">
        <f t="shared" si="4"/>
        <v>4.792876554680924</v>
      </c>
      <c r="O33" s="92">
        <f t="shared" si="21"/>
        <v>45873</v>
      </c>
      <c r="P33" s="91">
        <f t="shared" si="22"/>
        <v>26</v>
      </c>
      <c r="Q33" s="91">
        <f>INDEX(地温!$D$2:$D$366,MATCH(O33,地温!$C$2:$C$366,FALSE))</f>
        <v>26.497479999999999</v>
      </c>
      <c r="R33" s="91">
        <f t="shared" si="23"/>
        <v>660.89277199999992</v>
      </c>
      <c r="S33" s="93">
        <f t="shared" si="5"/>
        <v>25.418952769230767</v>
      </c>
      <c r="T33" s="99" t="e">
        <f t="shared" si="6"/>
        <v>#N/A</v>
      </c>
      <c r="U33" s="99">
        <f t="shared" si="7"/>
        <v>0</v>
      </c>
      <c r="X33" s="92">
        <f t="shared" si="24"/>
        <v>45873</v>
      </c>
      <c r="Y33" s="91">
        <f t="shared" si="25"/>
        <v>26</v>
      </c>
      <c r="Z33" s="91">
        <f>INDEX(地温!$D$2:$D$366,MATCH(X33,地温!$C$2:$C$366,FALSE))</f>
        <v>26.497479999999999</v>
      </c>
      <c r="AA33" s="91">
        <f t="shared" si="26"/>
        <v>660.89277199999992</v>
      </c>
      <c r="AB33" s="93">
        <f t="shared" si="8"/>
        <v>25.418952769230767</v>
      </c>
      <c r="AC33" s="99" t="e">
        <f t="shared" si="9"/>
        <v>#N/A</v>
      </c>
      <c r="AD33" s="99">
        <f t="shared" si="10"/>
        <v>0</v>
      </c>
      <c r="AG33" s="92">
        <f t="shared" si="27"/>
        <v>45873</v>
      </c>
      <c r="AH33" s="91">
        <f t="shared" si="28"/>
        <v>26</v>
      </c>
      <c r="AI33" s="91">
        <f>INDEX(地温!$D$2:$D$366,MATCH(AG33,地温!$C$2:$C$366,FALSE))</f>
        <v>26.497479999999999</v>
      </c>
      <c r="AJ33" s="91">
        <f t="shared" si="29"/>
        <v>660.89277199999992</v>
      </c>
      <c r="AK33" s="93">
        <f t="shared" si="11"/>
        <v>25.418952769230767</v>
      </c>
      <c r="AL33" s="99" t="e">
        <f t="shared" si="12"/>
        <v>#N/A</v>
      </c>
      <c r="AM33" s="99">
        <f t="shared" si="13"/>
        <v>0</v>
      </c>
      <c r="AP33" s="92">
        <f t="shared" si="30"/>
        <v>45873</v>
      </c>
      <c r="AQ33" s="91">
        <f t="shared" si="31"/>
        <v>26</v>
      </c>
      <c r="AR33" s="91">
        <f>INDEX(地温!$D$2:$D$366,MATCH(AP33,地温!$C$2:$C$366,FALSE))</f>
        <v>26.497479999999999</v>
      </c>
      <c r="AS33" s="91">
        <f t="shared" si="32"/>
        <v>660.89277199999992</v>
      </c>
      <c r="AT33" s="93">
        <f t="shared" si="14"/>
        <v>25.418952769230767</v>
      </c>
      <c r="AU33" s="99" t="e">
        <f t="shared" si="15"/>
        <v>#N/A</v>
      </c>
      <c r="AV33" s="99">
        <f t="shared" si="16"/>
        <v>0</v>
      </c>
    </row>
    <row r="34" spans="1:48" s="91" customFormat="1">
      <c r="A34" s="92">
        <f t="shared" si="17"/>
        <v>45874</v>
      </c>
      <c r="B34" s="91">
        <f t="shared" si="0"/>
        <v>27</v>
      </c>
      <c r="C34" s="99">
        <f t="shared" si="1"/>
        <v>4.8520931058650767</v>
      </c>
      <c r="F34" s="92">
        <f t="shared" si="18"/>
        <v>45874</v>
      </c>
      <c r="G34" s="91">
        <f t="shared" si="19"/>
        <v>27</v>
      </c>
      <c r="H34" s="91">
        <f>INDEX(地温!$D$2:$D$366,MATCH(F34,地温!$C$2:$C$366,FALSE))</f>
        <v>26.274444000000003</v>
      </c>
      <c r="I34" s="91">
        <f t="shared" si="20"/>
        <v>687.16721599999994</v>
      </c>
      <c r="J34" s="93">
        <f t="shared" si="2"/>
        <v>25.450637629629629</v>
      </c>
      <c r="K34" s="99">
        <f t="shared" si="3"/>
        <v>7.5171724932000791e-002</v>
      </c>
      <c r="L34" s="99">
        <f t="shared" si="4"/>
        <v>4.8520931058650767</v>
      </c>
      <c r="O34" s="92">
        <f t="shared" si="21"/>
        <v>45874</v>
      </c>
      <c r="P34" s="91">
        <f t="shared" si="22"/>
        <v>27</v>
      </c>
      <c r="Q34" s="91">
        <f>INDEX(地温!$D$2:$D$366,MATCH(O34,地温!$C$2:$C$366,FALSE))</f>
        <v>26.274444000000003</v>
      </c>
      <c r="R34" s="91">
        <f t="shared" si="23"/>
        <v>687.16721599999994</v>
      </c>
      <c r="S34" s="93">
        <f t="shared" si="5"/>
        <v>25.450637629629629</v>
      </c>
      <c r="T34" s="99" t="e">
        <f t="shared" si="6"/>
        <v>#N/A</v>
      </c>
      <c r="U34" s="99">
        <f t="shared" si="7"/>
        <v>0</v>
      </c>
      <c r="X34" s="92">
        <f t="shared" si="24"/>
        <v>45874</v>
      </c>
      <c r="Y34" s="91">
        <f t="shared" si="25"/>
        <v>27</v>
      </c>
      <c r="Z34" s="91">
        <f>INDEX(地温!$D$2:$D$366,MATCH(X34,地温!$C$2:$C$366,FALSE))</f>
        <v>26.274444000000003</v>
      </c>
      <c r="AA34" s="91">
        <f t="shared" si="26"/>
        <v>687.16721599999994</v>
      </c>
      <c r="AB34" s="93">
        <f t="shared" si="8"/>
        <v>25.450637629629629</v>
      </c>
      <c r="AC34" s="99" t="e">
        <f t="shared" si="9"/>
        <v>#N/A</v>
      </c>
      <c r="AD34" s="99">
        <f t="shared" si="10"/>
        <v>0</v>
      </c>
      <c r="AG34" s="92">
        <f t="shared" si="27"/>
        <v>45874</v>
      </c>
      <c r="AH34" s="91">
        <f t="shared" si="28"/>
        <v>27</v>
      </c>
      <c r="AI34" s="91">
        <f>INDEX(地温!$D$2:$D$366,MATCH(AG34,地温!$C$2:$C$366,FALSE))</f>
        <v>26.274444000000003</v>
      </c>
      <c r="AJ34" s="91">
        <f t="shared" si="29"/>
        <v>687.16721599999994</v>
      </c>
      <c r="AK34" s="93">
        <f t="shared" si="11"/>
        <v>25.450637629629629</v>
      </c>
      <c r="AL34" s="99" t="e">
        <f t="shared" si="12"/>
        <v>#N/A</v>
      </c>
      <c r="AM34" s="99">
        <f t="shared" si="13"/>
        <v>0</v>
      </c>
      <c r="AP34" s="92">
        <f t="shared" si="30"/>
        <v>45874</v>
      </c>
      <c r="AQ34" s="91">
        <f t="shared" si="31"/>
        <v>27</v>
      </c>
      <c r="AR34" s="91">
        <f>INDEX(地温!$D$2:$D$366,MATCH(AP34,地温!$C$2:$C$366,FALSE))</f>
        <v>26.274444000000003</v>
      </c>
      <c r="AS34" s="91">
        <f t="shared" si="32"/>
        <v>687.16721599999994</v>
      </c>
      <c r="AT34" s="93">
        <f t="shared" si="14"/>
        <v>25.450637629629629</v>
      </c>
      <c r="AU34" s="99" t="e">
        <f t="shared" si="15"/>
        <v>#N/A</v>
      </c>
      <c r="AV34" s="99">
        <f t="shared" si="16"/>
        <v>0</v>
      </c>
    </row>
    <row r="35" spans="1:48" s="91" customFormat="1">
      <c r="A35" s="92">
        <f t="shared" si="17"/>
        <v>45875</v>
      </c>
      <c r="B35" s="91">
        <f t="shared" si="0"/>
        <v>28</v>
      </c>
      <c r="C35" s="99">
        <f t="shared" si="1"/>
        <v>4.9057935094419793</v>
      </c>
      <c r="F35" s="92">
        <f t="shared" si="18"/>
        <v>45875</v>
      </c>
      <c r="G35" s="91">
        <f t="shared" si="19"/>
        <v>28</v>
      </c>
      <c r="H35" s="91">
        <f>INDEX(地温!$D$2:$D$366,MATCH(F35,地温!$C$2:$C$366,FALSE))</f>
        <v>25.726992000000003</v>
      </c>
      <c r="I35" s="91">
        <f t="shared" si="20"/>
        <v>712.89420799999994</v>
      </c>
      <c r="J35" s="93">
        <f t="shared" si="2"/>
        <v>25.460507428571425</v>
      </c>
      <c r="K35" s="99">
        <f t="shared" si="3"/>
        <v>7.520079756592131e-002</v>
      </c>
      <c r="L35" s="99">
        <f t="shared" si="4"/>
        <v>4.9057935094419793</v>
      </c>
      <c r="O35" s="92">
        <f t="shared" si="21"/>
        <v>45875</v>
      </c>
      <c r="P35" s="91">
        <f t="shared" si="22"/>
        <v>28</v>
      </c>
      <c r="Q35" s="91">
        <f>INDEX(地温!$D$2:$D$366,MATCH(O35,地温!$C$2:$C$366,FALSE))</f>
        <v>25.726992000000003</v>
      </c>
      <c r="R35" s="91">
        <f t="shared" si="23"/>
        <v>712.89420799999994</v>
      </c>
      <c r="S35" s="93">
        <f t="shared" si="5"/>
        <v>25.460507428571425</v>
      </c>
      <c r="T35" s="99" t="e">
        <f t="shared" si="6"/>
        <v>#N/A</v>
      </c>
      <c r="U35" s="99">
        <f t="shared" si="7"/>
        <v>0</v>
      </c>
      <c r="X35" s="92">
        <f t="shared" si="24"/>
        <v>45875</v>
      </c>
      <c r="Y35" s="91">
        <f t="shared" si="25"/>
        <v>28</v>
      </c>
      <c r="Z35" s="91">
        <f>INDEX(地温!$D$2:$D$366,MATCH(X35,地温!$C$2:$C$366,FALSE))</f>
        <v>25.726992000000003</v>
      </c>
      <c r="AA35" s="91">
        <f t="shared" si="26"/>
        <v>712.89420799999994</v>
      </c>
      <c r="AB35" s="93">
        <f t="shared" si="8"/>
        <v>25.460507428571425</v>
      </c>
      <c r="AC35" s="99" t="e">
        <f t="shared" si="9"/>
        <v>#N/A</v>
      </c>
      <c r="AD35" s="99">
        <f t="shared" si="10"/>
        <v>0</v>
      </c>
      <c r="AG35" s="92">
        <f t="shared" si="27"/>
        <v>45875</v>
      </c>
      <c r="AH35" s="91">
        <f t="shared" si="28"/>
        <v>28</v>
      </c>
      <c r="AI35" s="91">
        <f>INDEX(地温!$D$2:$D$366,MATCH(AG35,地温!$C$2:$C$366,FALSE))</f>
        <v>25.726992000000003</v>
      </c>
      <c r="AJ35" s="91">
        <f t="shared" si="29"/>
        <v>712.89420799999994</v>
      </c>
      <c r="AK35" s="93">
        <f t="shared" si="11"/>
        <v>25.460507428571425</v>
      </c>
      <c r="AL35" s="99" t="e">
        <f t="shared" si="12"/>
        <v>#N/A</v>
      </c>
      <c r="AM35" s="99">
        <f t="shared" si="13"/>
        <v>0</v>
      </c>
      <c r="AP35" s="92">
        <f t="shared" si="30"/>
        <v>45875</v>
      </c>
      <c r="AQ35" s="91">
        <f t="shared" si="31"/>
        <v>28</v>
      </c>
      <c r="AR35" s="91">
        <f>INDEX(地温!$D$2:$D$366,MATCH(AP35,地温!$C$2:$C$366,FALSE))</f>
        <v>25.726992000000003</v>
      </c>
      <c r="AS35" s="91">
        <f t="shared" si="32"/>
        <v>712.89420799999994</v>
      </c>
      <c r="AT35" s="93">
        <f t="shared" si="14"/>
        <v>25.460507428571425</v>
      </c>
      <c r="AU35" s="99" t="e">
        <f t="shared" si="15"/>
        <v>#N/A</v>
      </c>
      <c r="AV35" s="99">
        <f t="shared" si="16"/>
        <v>0</v>
      </c>
    </row>
    <row r="36" spans="1:48" s="91" customFormat="1">
      <c r="A36" s="92">
        <f t="shared" si="17"/>
        <v>45876</v>
      </c>
      <c r="B36" s="91">
        <f t="shared" si="0"/>
        <v>29</v>
      </c>
      <c r="C36" s="99">
        <f t="shared" si="1"/>
        <v>4.9559414080520865</v>
      </c>
      <c r="F36" s="92">
        <f t="shared" si="18"/>
        <v>45876</v>
      </c>
      <c r="G36" s="91">
        <f t="shared" si="19"/>
        <v>29</v>
      </c>
      <c r="H36" s="91">
        <f>INDEX(地温!$D$2:$D$366,MATCH(F36,地温!$C$2:$C$366,FALSE))</f>
        <v>25.929752000000001</v>
      </c>
      <c r="I36" s="91">
        <f t="shared" si="20"/>
        <v>738.82395999999994</v>
      </c>
      <c r="J36" s="93">
        <f t="shared" si="2"/>
        <v>25.476688275862067</v>
      </c>
      <c r="K36" s="99">
        <f t="shared" si="3"/>
        <v>7.5248480288004696e-002</v>
      </c>
      <c r="L36" s="99">
        <f t="shared" si="4"/>
        <v>4.9559414080520865</v>
      </c>
      <c r="O36" s="92">
        <f t="shared" si="21"/>
        <v>45876</v>
      </c>
      <c r="P36" s="91">
        <f t="shared" si="22"/>
        <v>29</v>
      </c>
      <c r="Q36" s="91">
        <f>INDEX(地温!$D$2:$D$366,MATCH(O36,地温!$C$2:$C$366,FALSE))</f>
        <v>25.929752000000001</v>
      </c>
      <c r="R36" s="91">
        <f t="shared" si="23"/>
        <v>738.82395999999994</v>
      </c>
      <c r="S36" s="93">
        <f t="shared" si="5"/>
        <v>25.476688275862067</v>
      </c>
      <c r="T36" s="99" t="e">
        <f t="shared" si="6"/>
        <v>#N/A</v>
      </c>
      <c r="U36" s="99">
        <f t="shared" si="7"/>
        <v>0</v>
      </c>
      <c r="X36" s="92">
        <f t="shared" si="24"/>
        <v>45876</v>
      </c>
      <c r="Y36" s="91">
        <f t="shared" si="25"/>
        <v>29</v>
      </c>
      <c r="Z36" s="91">
        <f>INDEX(地温!$D$2:$D$366,MATCH(X36,地温!$C$2:$C$366,FALSE))</f>
        <v>25.929752000000001</v>
      </c>
      <c r="AA36" s="91">
        <f t="shared" si="26"/>
        <v>738.82395999999994</v>
      </c>
      <c r="AB36" s="93">
        <f t="shared" si="8"/>
        <v>25.476688275862067</v>
      </c>
      <c r="AC36" s="99" t="e">
        <f t="shared" si="9"/>
        <v>#N/A</v>
      </c>
      <c r="AD36" s="99">
        <f t="shared" si="10"/>
        <v>0</v>
      </c>
      <c r="AG36" s="92">
        <f t="shared" si="27"/>
        <v>45876</v>
      </c>
      <c r="AH36" s="91">
        <f t="shared" si="28"/>
        <v>29</v>
      </c>
      <c r="AI36" s="91">
        <f>INDEX(地温!$D$2:$D$366,MATCH(AG36,地温!$C$2:$C$366,FALSE))</f>
        <v>25.929752000000001</v>
      </c>
      <c r="AJ36" s="91">
        <f t="shared" si="29"/>
        <v>738.82395999999994</v>
      </c>
      <c r="AK36" s="93">
        <f t="shared" si="11"/>
        <v>25.476688275862067</v>
      </c>
      <c r="AL36" s="99" t="e">
        <f t="shared" si="12"/>
        <v>#N/A</v>
      </c>
      <c r="AM36" s="99">
        <f t="shared" si="13"/>
        <v>0</v>
      </c>
      <c r="AP36" s="92">
        <f t="shared" si="30"/>
        <v>45876</v>
      </c>
      <c r="AQ36" s="91">
        <f t="shared" si="31"/>
        <v>29</v>
      </c>
      <c r="AR36" s="91">
        <f>INDEX(地温!$D$2:$D$366,MATCH(AP36,地温!$C$2:$C$366,FALSE))</f>
        <v>25.929752000000001</v>
      </c>
      <c r="AS36" s="91">
        <f t="shared" si="32"/>
        <v>738.82395999999994</v>
      </c>
      <c r="AT36" s="93">
        <f t="shared" si="14"/>
        <v>25.476688275862067</v>
      </c>
      <c r="AU36" s="99" t="e">
        <f t="shared" si="15"/>
        <v>#N/A</v>
      </c>
      <c r="AV36" s="99">
        <f t="shared" si="16"/>
        <v>0</v>
      </c>
    </row>
    <row r="37" spans="1:48" s="91" customFormat="1">
      <c r="A37" s="92">
        <f t="shared" si="17"/>
        <v>45877</v>
      </c>
      <c r="B37" s="91">
        <f t="shared" si="0"/>
        <v>30</v>
      </c>
      <c r="C37" s="99">
        <f t="shared" si="1"/>
        <v>5.0035434592604098</v>
      </c>
      <c r="F37" s="92">
        <f t="shared" si="18"/>
        <v>45877</v>
      </c>
      <c r="G37" s="91">
        <f t="shared" si="19"/>
        <v>30</v>
      </c>
      <c r="H37" s="91">
        <f>INDEX(地温!$D$2:$D$366,MATCH(F37,地温!$C$2:$C$366,FALSE))</f>
        <v>26.598859999999998</v>
      </c>
      <c r="I37" s="91">
        <f t="shared" si="20"/>
        <v>765.42281999999989</v>
      </c>
      <c r="J37" s="93">
        <f t="shared" si="2"/>
        <v>25.514093999999996</v>
      </c>
      <c r="K37" s="99">
        <f t="shared" si="3"/>
        <v>7.5358805734032405e-002</v>
      </c>
      <c r="L37" s="99">
        <f t="shared" si="4"/>
        <v>5.0035434592604098</v>
      </c>
      <c r="O37" s="92">
        <f t="shared" si="21"/>
        <v>45877</v>
      </c>
      <c r="P37" s="91">
        <f t="shared" si="22"/>
        <v>30</v>
      </c>
      <c r="Q37" s="91">
        <f>INDEX(地温!$D$2:$D$366,MATCH(O37,地温!$C$2:$C$366,FALSE))</f>
        <v>26.598859999999998</v>
      </c>
      <c r="R37" s="91">
        <f t="shared" si="23"/>
        <v>765.42281999999989</v>
      </c>
      <c r="S37" s="93">
        <f t="shared" si="5"/>
        <v>25.514093999999996</v>
      </c>
      <c r="T37" s="99" t="e">
        <f t="shared" si="6"/>
        <v>#N/A</v>
      </c>
      <c r="U37" s="99">
        <f t="shared" si="7"/>
        <v>0</v>
      </c>
      <c r="X37" s="92">
        <f t="shared" si="24"/>
        <v>45877</v>
      </c>
      <c r="Y37" s="91">
        <f t="shared" si="25"/>
        <v>30</v>
      </c>
      <c r="Z37" s="91">
        <f>INDEX(地温!$D$2:$D$366,MATCH(X37,地温!$C$2:$C$366,FALSE))</f>
        <v>26.598859999999998</v>
      </c>
      <c r="AA37" s="91">
        <f t="shared" si="26"/>
        <v>765.42281999999989</v>
      </c>
      <c r="AB37" s="93">
        <f t="shared" si="8"/>
        <v>25.514093999999996</v>
      </c>
      <c r="AC37" s="99" t="e">
        <f t="shared" si="9"/>
        <v>#N/A</v>
      </c>
      <c r="AD37" s="99">
        <f t="shared" si="10"/>
        <v>0</v>
      </c>
      <c r="AG37" s="92">
        <f t="shared" si="27"/>
        <v>45877</v>
      </c>
      <c r="AH37" s="91">
        <f t="shared" si="28"/>
        <v>30</v>
      </c>
      <c r="AI37" s="91">
        <f>INDEX(地温!$D$2:$D$366,MATCH(AG37,地温!$C$2:$C$366,FALSE))</f>
        <v>26.598859999999998</v>
      </c>
      <c r="AJ37" s="91">
        <f t="shared" si="29"/>
        <v>765.42281999999989</v>
      </c>
      <c r="AK37" s="93">
        <f t="shared" si="11"/>
        <v>25.514093999999996</v>
      </c>
      <c r="AL37" s="99" t="e">
        <f t="shared" si="12"/>
        <v>#N/A</v>
      </c>
      <c r="AM37" s="99">
        <f t="shared" si="13"/>
        <v>0</v>
      </c>
      <c r="AP37" s="92">
        <f t="shared" si="30"/>
        <v>45877</v>
      </c>
      <c r="AQ37" s="91">
        <f t="shared" si="31"/>
        <v>30</v>
      </c>
      <c r="AR37" s="91">
        <f>INDEX(地温!$D$2:$D$366,MATCH(AP37,地温!$C$2:$C$366,FALSE))</f>
        <v>26.598859999999998</v>
      </c>
      <c r="AS37" s="91">
        <f t="shared" si="32"/>
        <v>765.42281999999989</v>
      </c>
      <c r="AT37" s="93">
        <f t="shared" si="14"/>
        <v>25.514093999999996</v>
      </c>
      <c r="AU37" s="99" t="e">
        <f t="shared" si="15"/>
        <v>#N/A</v>
      </c>
      <c r="AV37" s="99">
        <f t="shared" si="16"/>
        <v>0</v>
      </c>
    </row>
    <row r="38" spans="1:48" s="91" customFormat="1">
      <c r="A38" s="92">
        <f t="shared" si="17"/>
        <v>45878</v>
      </c>
      <c r="B38" s="91">
        <f t="shared" si="0"/>
        <v>31</v>
      </c>
      <c r="C38" s="99">
        <f t="shared" si="1"/>
        <v>5.0470671237033846</v>
      </c>
      <c r="F38" s="92">
        <f t="shared" si="18"/>
        <v>45878</v>
      </c>
      <c r="G38" s="91">
        <f t="shared" si="19"/>
        <v>31</v>
      </c>
      <c r="H38" s="91">
        <f>INDEX(地温!$D$2:$D$366,MATCH(F38,地温!$C$2:$C$366,FALSE))</f>
        <v>26.294719999999998</v>
      </c>
      <c r="I38" s="91">
        <f t="shared" si="20"/>
        <v>791.71753999999987</v>
      </c>
      <c r="J38" s="93">
        <f t="shared" si="2"/>
        <v>25.539275483870963</v>
      </c>
      <c r="K38" s="99">
        <f t="shared" si="3"/>
        <v>7.5433152165277809e-002</v>
      </c>
      <c r="L38" s="99">
        <f t="shared" si="4"/>
        <v>5.0470671237033846</v>
      </c>
      <c r="O38" s="92">
        <f t="shared" si="21"/>
        <v>45878</v>
      </c>
      <c r="P38" s="91">
        <f t="shared" si="22"/>
        <v>31</v>
      </c>
      <c r="Q38" s="91">
        <f>INDEX(地温!$D$2:$D$366,MATCH(O38,地温!$C$2:$C$366,FALSE))</f>
        <v>26.294719999999998</v>
      </c>
      <c r="R38" s="91">
        <f t="shared" si="23"/>
        <v>791.71753999999987</v>
      </c>
      <c r="S38" s="93">
        <f t="shared" si="5"/>
        <v>25.539275483870963</v>
      </c>
      <c r="T38" s="99" t="e">
        <f t="shared" si="6"/>
        <v>#N/A</v>
      </c>
      <c r="U38" s="99">
        <f t="shared" si="7"/>
        <v>0</v>
      </c>
      <c r="X38" s="92">
        <f t="shared" si="24"/>
        <v>45878</v>
      </c>
      <c r="Y38" s="91">
        <f t="shared" si="25"/>
        <v>31</v>
      </c>
      <c r="Z38" s="91">
        <f>INDEX(地温!$D$2:$D$366,MATCH(X38,地温!$C$2:$C$366,FALSE))</f>
        <v>26.294719999999998</v>
      </c>
      <c r="AA38" s="91">
        <f t="shared" si="26"/>
        <v>791.71753999999987</v>
      </c>
      <c r="AB38" s="93">
        <f t="shared" si="8"/>
        <v>25.539275483870963</v>
      </c>
      <c r="AC38" s="99" t="e">
        <f t="shared" si="9"/>
        <v>#N/A</v>
      </c>
      <c r="AD38" s="99">
        <f t="shared" si="10"/>
        <v>0</v>
      </c>
      <c r="AG38" s="92">
        <f t="shared" si="27"/>
        <v>45878</v>
      </c>
      <c r="AH38" s="91">
        <f t="shared" si="28"/>
        <v>31</v>
      </c>
      <c r="AI38" s="91">
        <f>INDEX(地温!$D$2:$D$366,MATCH(AG38,地温!$C$2:$C$366,FALSE))</f>
        <v>26.294719999999998</v>
      </c>
      <c r="AJ38" s="91">
        <f t="shared" si="29"/>
        <v>791.71753999999987</v>
      </c>
      <c r="AK38" s="93">
        <f t="shared" si="11"/>
        <v>25.539275483870963</v>
      </c>
      <c r="AL38" s="99" t="e">
        <f t="shared" si="12"/>
        <v>#N/A</v>
      </c>
      <c r="AM38" s="99">
        <f t="shared" si="13"/>
        <v>0</v>
      </c>
      <c r="AP38" s="92">
        <f t="shared" si="30"/>
        <v>45878</v>
      </c>
      <c r="AQ38" s="91">
        <f t="shared" si="31"/>
        <v>31</v>
      </c>
      <c r="AR38" s="91">
        <f>INDEX(地温!$D$2:$D$366,MATCH(AP38,地温!$C$2:$C$366,FALSE))</f>
        <v>26.294719999999998</v>
      </c>
      <c r="AS38" s="91">
        <f t="shared" si="32"/>
        <v>791.71753999999987</v>
      </c>
      <c r="AT38" s="93">
        <f t="shared" si="14"/>
        <v>25.539275483870963</v>
      </c>
      <c r="AU38" s="99" t="e">
        <f t="shared" si="15"/>
        <v>#N/A</v>
      </c>
      <c r="AV38" s="99">
        <f t="shared" si="16"/>
        <v>0</v>
      </c>
    </row>
    <row r="39" spans="1:48" s="91" customFormat="1">
      <c r="A39" s="92">
        <f t="shared" si="17"/>
        <v>45879</v>
      </c>
      <c r="B39" s="91">
        <f t="shared" si="0"/>
        <v>32</v>
      </c>
      <c r="C39" s="99">
        <f t="shared" si="1"/>
        <v>5.0881160468266131</v>
      </c>
      <c r="F39" s="92">
        <f t="shared" si="18"/>
        <v>45879</v>
      </c>
      <c r="G39" s="91">
        <f t="shared" si="19"/>
        <v>32</v>
      </c>
      <c r="H39" s="91">
        <f>INDEX(地温!$D$2:$D$366,MATCH(F39,地温!$C$2:$C$366,FALSE))</f>
        <v>26.821896000000002</v>
      </c>
      <c r="I39" s="91">
        <f t="shared" si="20"/>
        <v>818.53943599999991</v>
      </c>
      <c r="J39" s="93">
        <f t="shared" si="2"/>
        <v>25.579357374999997</v>
      </c>
      <c r="K39" s="99">
        <f t="shared" si="3"/>
        <v>7.5551616324732479e-002</v>
      </c>
      <c r="L39" s="99">
        <f t="shared" si="4"/>
        <v>5.0881160468266131</v>
      </c>
      <c r="O39" s="92">
        <f t="shared" si="21"/>
        <v>45879</v>
      </c>
      <c r="P39" s="91">
        <f t="shared" si="22"/>
        <v>32</v>
      </c>
      <c r="Q39" s="91">
        <f>INDEX(地温!$D$2:$D$366,MATCH(O39,地温!$C$2:$C$366,FALSE))</f>
        <v>26.821896000000002</v>
      </c>
      <c r="R39" s="91">
        <f t="shared" si="23"/>
        <v>818.53943599999991</v>
      </c>
      <c r="S39" s="93">
        <f t="shared" si="5"/>
        <v>25.579357374999997</v>
      </c>
      <c r="T39" s="99" t="e">
        <f t="shared" si="6"/>
        <v>#N/A</v>
      </c>
      <c r="U39" s="99">
        <f t="shared" si="7"/>
        <v>0</v>
      </c>
      <c r="X39" s="92">
        <f t="shared" si="24"/>
        <v>45879</v>
      </c>
      <c r="Y39" s="91">
        <f t="shared" si="25"/>
        <v>32</v>
      </c>
      <c r="Z39" s="91">
        <f>INDEX(地温!$D$2:$D$366,MATCH(X39,地温!$C$2:$C$366,FALSE))</f>
        <v>26.821896000000002</v>
      </c>
      <c r="AA39" s="91">
        <f t="shared" si="26"/>
        <v>818.53943599999991</v>
      </c>
      <c r="AB39" s="93">
        <f t="shared" si="8"/>
        <v>25.579357374999997</v>
      </c>
      <c r="AC39" s="99" t="e">
        <f t="shared" si="9"/>
        <v>#N/A</v>
      </c>
      <c r="AD39" s="99">
        <f t="shared" si="10"/>
        <v>0</v>
      </c>
      <c r="AG39" s="92">
        <f t="shared" si="27"/>
        <v>45879</v>
      </c>
      <c r="AH39" s="91">
        <f t="shared" si="28"/>
        <v>32</v>
      </c>
      <c r="AI39" s="91">
        <f>INDEX(地温!$D$2:$D$366,MATCH(AG39,地温!$C$2:$C$366,FALSE))</f>
        <v>26.821896000000002</v>
      </c>
      <c r="AJ39" s="91">
        <f t="shared" si="29"/>
        <v>818.53943599999991</v>
      </c>
      <c r="AK39" s="93">
        <f t="shared" si="11"/>
        <v>25.579357374999997</v>
      </c>
      <c r="AL39" s="99" t="e">
        <f t="shared" si="12"/>
        <v>#N/A</v>
      </c>
      <c r="AM39" s="99">
        <f t="shared" si="13"/>
        <v>0</v>
      </c>
      <c r="AP39" s="92">
        <f t="shared" si="30"/>
        <v>45879</v>
      </c>
      <c r="AQ39" s="91">
        <f t="shared" si="31"/>
        <v>32</v>
      </c>
      <c r="AR39" s="91">
        <f>INDEX(地温!$D$2:$D$366,MATCH(AP39,地温!$C$2:$C$366,FALSE))</f>
        <v>26.821896000000002</v>
      </c>
      <c r="AS39" s="91">
        <f t="shared" si="32"/>
        <v>818.53943599999991</v>
      </c>
      <c r="AT39" s="93">
        <f t="shared" si="14"/>
        <v>25.579357374999997</v>
      </c>
      <c r="AU39" s="99" t="e">
        <f t="shared" si="15"/>
        <v>#N/A</v>
      </c>
      <c r="AV39" s="99">
        <f t="shared" si="16"/>
        <v>0</v>
      </c>
    </row>
    <row r="40" spans="1:48" s="91" customFormat="1">
      <c r="A40" s="92">
        <f t="shared" si="17"/>
        <v>45880</v>
      </c>
      <c r="B40" s="91">
        <f t="shared" si="0"/>
        <v>33</v>
      </c>
      <c r="C40" s="99">
        <f t="shared" si="1"/>
        <v>5.1257919417361784</v>
      </c>
      <c r="F40" s="92">
        <f t="shared" si="18"/>
        <v>45880</v>
      </c>
      <c r="G40" s="91">
        <f t="shared" si="19"/>
        <v>33</v>
      </c>
      <c r="H40" s="91">
        <f>INDEX(地温!$D$2:$D$366,MATCH(F40,地温!$C$2:$C$366,FALSE))</f>
        <v>26.639411999999997</v>
      </c>
      <c r="I40" s="91">
        <f t="shared" si="20"/>
        <v>845.1788479999999</v>
      </c>
      <c r="J40" s="93">
        <f t="shared" si="2"/>
        <v>25.611480242424239</v>
      </c>
      <c r="K40" s="99">
        <f t="shared" si="3"/>
        <v>7.5646668445622012e-002</v>
      </c>
      <c r="L40" s="99">
        <f t="shared" si="4"/>
        <v>5.1257919417361784</v>
      </c>
      <c r="O40" s="92">
        <f t="shared" si="21"/>
        <v>45880</v>
      </c>
      <c r="P40" s="91">
        <f t="shared" si="22"/>
        <v>33</v>
      </c>
      <c r="Q40" s="91">
        <f>INDEX(地温!$D$2:$D$366,MATCH(O40,地温!$C$2:$C$366,FALSE))</f>
        <v>26.639411999999997</v>
      </c>
      <c r="R40" s="91">
        <f t="shared" si="23"/>
        <v>845.1788479999999</v>
      </c>
      <c r="S40" s="93">
        <f t="shared" si="5"/>
        <v>25.611480242424239</v>
      </c>
      <c r="T40" s="99" t="e">
        <f t="shared" si="6"/>
        <v>#N/A</v>
      </c>
      <c r="U40" s="99">
        <f t="shared" si="7"/>
        <v>0</v>
      </c>
      <c r="X40" s="92">
        <f t="shared" si="24"/>
        <v>45880</v>
      </c>
      <c r="Y40" s="91">
        <f t="shared" si="25"/>
        <v>33</v>
      </c>
      <c r="Z40" s="91">
        <f>INDEX(地温!$D$2:$D$366,MATCH(X40,地温!$C$2:$C$366,FALSE))</f>
        <v>26.639411999999997</v>
      </c>
      <c r="AA40" s="91">
        <f t="shared" si="26"/>
        <v>845.1788479999999</v>
      </c>
      <c r="AB40" s="93">
        <f t="shared" si="8"/>
        <v>25.611480242424239</v>
      </c>
      <c r="AC40" s="99" t="e">
        <f t="shared" si="9"/>
        <v>#N/A</v>
      </c>
      <c r="AD40" s="99">
        <f t="shared" si="10"/>
        <v>0</v>
      </c>
      <c r="AG40" s="92">
        <f t="shared" si="27"/>
        <v>45880</v>
      </c>
      <c r="AH40" s="91">
        <f t="shared" si="28"/>
        <v>33</v>
      </c>
      <c r="AI40" s="91">
        <f>INDEX(地温!$D$2:$D$366,MATCH(AG40,地温!$C$2:$C$366,FALSE))</f>
        <v>26.639411999999997</v>
      </c>
      <c r="AJ40" s="91">
        <f t="shared" si="29"/>
        <v>845.1788479999999</v>
      </c>
      <c r="AK40" s="93">
        <f t="shared" si="11"/>
        <v>25.611480242424239</v>
      </c>
      <c r="AL40" s="99" t="e">
        <f t="shared" si="12"/>
        <v>#N/A</v>
      </c>
      <c r="AM40" s="99">
        <f t="shared" si="13"/>
        <v>0</v>
      </c>
      <c r="AP40" s="92">
        <f t="shared" si="30"/>
        <v>45880</v>
      </c>
      <c r="AQ40" s="91">
        <f t="shared" si="31"/>
        <v>33</v>
      </c>
      <c r="AR40" s="91">
        <f>INDEX(地温!$D$2:$D$366,MATCH(AP40,地温!$C$2:$C$366,FALSE))</f>
        <v>26.639411999999997</v>
      </c>
      <c r="AS40" s="91">
        <f t="shared" si="32"/>
        <v>845.1788479999999</v>
      </c>
      <c r="AT40" s="93">
        <f t="shared" si="14"/>
        <v>25.611480242424239</v>
      </c>
      <c r="AU40" s="99" t="e">
        <f t="shared" si="15"/>
        <v>#N/A</v>
      </c>
      <c r="AV40" s="99">
        <f t="shared" si="16"/>
        <v>0</v>
      </c>
    </row>
    <row r="41" spans="1:48" s="91" customFormat="1">
      <c r="A41" s="92">
        <f t="shared" si="17"/>
        <v>45881</v>
      </c>
      <c r="B41" s="91">
        <f t="shared" si="0"/>
        <v>34</v>
      </c>
      <c r="C41" s="99">
        <f t="shared" si="1"/>
        <v>5.1601323059751101</v>
      </c>
      <c r="F41" s="92">
        <f t="shared" si="18"/>
        <v>45881</v>
      </c>
      <c r="G41" s="91">
        <f t="shared" si="19"/>
        <v>34</v>
      </c>
      <c r="H41" s="91">
        <f>INDEX(地温!$D$2:$D$366,MATCH(F41,地温!$C$2:$C$366,FALSE))</f>
        <v>26.254168000000004</v>
      </c>
      <c r="I41" s="91">
        <f t="shared" si="20"/>
        <v>871.43301599999995</v>
      </c>
      <c r="J41" s="93">
        <f t="shared" si="2"/>
        <v>25.630382823529409</v>
      </c>
      <c r="K41" s="99">
        <f t="shared" si="3"/>
        <v>7.5702647820037147e-002</v>
      </c>
      <c r="L41" s="99">
        <f t="shared" si="4"/>
        <v>5.1601323059751101</v>
      </c>
      <c r="O41" s="92">
        <f t="shared" si="21"/>
        <v>45881</v>
      </c>
      <c r="P41" s="91">
        <f t="shared" si="22"/>
        <v>34</v>
      </c>
      <c r="Q41" s="91">
        <f>INDEX(地温!$D$2:$D$366,MATCH(O41,地温!$C$2:$C$366,FALSE))</f>
        <v>26.254168000000004</v>
      </c>
      <c r="R41" s="91">
        <f t="shared" si="23"/>
        <v>871.43301599999995</v>
      </c>
      <c r="S41" s="93">
        <f t="shared" si="5"/>
        <v>25.630382823529409</v>
      </c>
      <c r="T41" s="99" t="e">
        <f t="shared" si="6"/>
        <v>#N/A</v>
      </c>
      <c r="U41" s="99">
        <f t="shared" si="7"/>
        <v>0</v>
      </c>
      <c r="X41" s="92">
        <f t="shared" si="24"/>
        <v>45881</v>
      </c>
      <c r="Y41" s="91">
        <f t="shared" si="25"/>
        <v>34</v>
      </c>
      <c r="Z41" s="91">
        <f>INDEX(地温!$D$2:$D$366,MATCH(X41,地温!$C$2:$C$366,FALSE))</f>
        <v>26.254168000000004</v>
      </c>
      <c r="AA41" s="91">
        <f t="shared" si="26"/>
        <v>871.43301599999995</v>
      </c>
      <c r="AB41" s="93">
        <f t="shared" si="8"/>
        <v>25.630382823529409</v>
      </c>
      <c r="AC41" s="99" t="e">
        <f t="shared" si="9"/>
        <v>#N/A</v>
      </c>
      <c r="AD41" s="99">
        <f t="shared" si="10"/>
        <v>0</v>
      </c>
      <c r="AG41" s="92">
        <f t="shared" si="27"/>
        <v>45881</v>
      </c>
      <c r="AH41" s="91">
        <f t="shared" si="28"/>
        <v>34</v>
      </c>
      <c r="AI41" s="91">
        <f>INDEX(地温!$D$2:$D$366,MATCH(AG41,地温!$C$2:$C$366,FALSE))</f>
        <v>26.254168000000004</v>
      </c>
      <c r="AJ41" s="91">
        <f t="shared" si="29"/>
        <v>871.43301599999995</v>
      </c>
      <c r="AK41" s="93">
        <f t="shared" si="11"/>
        <v>25.630382823529409</v>
      </c>
      <c r="AL41" s="99" t="e">
        <f t="shared" si="12"/>
        <v>#N/A</v>
      </c>
      <c r="AM41" s="99">
        <f t="shared" si="13"/>
        <v>0</v>
      </c>
      <c r="AP41" s="92">
        <f t="shared" si="30"/>
        <v>45881</v>
      </c>
      <c r="AQ41" s="91">
        <f t="shared" si="31"/>
        <v>34</v>
      </c>
      <c r="AR41" s="91">
        <f>INDEX(地温!$D$2:$D$366,MATCH(AP41,地温!$C$2:$C$366,FALSE))</f>
        <v>26.254168000000004</v>
      </c>
      <c r="AS41" s="91">
        <f t="shared" si="32"/>
        <v>871.43301599999995</v>
      </c>
      <c r="AT41" s="93">
        <f t="shared" si="14"/>
        <v>25.630382823529409</v>
      </c>
      <c r="AU41" s="99" t="e">
        <f t="shared" si="15"/>
        <v>#N/A</v>
      </c>
      <c r="AV41" s="99">
        <f t="shared" si="16"/>
        <v>0</v>
      </c>
    </row>
    <row r="42" spans="1:48" s="91" customFormat="1">
      <c r="A42" s="92">
        <f t="shared" si="17"/>
        <v>45882</v>
      </c>
      <c r="B42" s="91">
        <f t="shared" si="0"/>
        <v>35</v>
      </c>
      <c r="C42" s="99">
        <f t="shared" si="1"/>
        <v>5.1919580203559903</v>
      </c>
      <c r="F42" s="92">
        <f t="shared" si="18"/>
        <v>45882</v>
      </c>
      <c r="G42" s="91">
        <f t="shared" si="19"/>
        <v>35</v>
      </c>
      <c r="H42" s="91">
        <f>INDEX(地温!$D$2:$D$366,MATCH(F42,地温!$C$2:$C$366,FALSE))</f>
        <v>26.294719999999998</v>
      </c>
      <c r="I42" s="91">
        <f t="shared" si="20"/>
        <v>897.72773599999994</v>
      </c>
      <c r="J42" s="93">
        <f t="shared" si="2"/>
        <v>25.649363885714283</v>
      </c>
      <c r="K42" s="99">
        <f t="shared" si="3"/>
        <v>7.5758894158946516e-002</v>
      </c>
      <c r="L42" s="99">
        <f t="shared" si="4"/>
        <v>5.1919580203559903</v>
      </c>
      <c r="O42" s="92">
        <f t="shared" si="21"/>
        <v>45882</v>
      </c>
      <c r="P42" s="91">
        <f t="shared" si="22"/>
        <v>35</v>
      </c>
      <c r="Q42" s="91">
        <f>INDEX(地温!$D$2:$D$366,MATCH(O42,地温!$C$2:$C$366,FALSE))</f>
        <v>26.294719999999998</v>
      </c>
      <c r="R42" s="91">
        <f t="shared" si="23"/>
        <v>897.72773599999994</v>
      </c>
      <c r="S42" s="93">
        <f t="shared" si="5"/>
        <v>25.649363885714283</v>
      </c>
      <c r="T42" s="99" t="e">
        <f t="shared" si="6"/>
        <v>#N/A</v>
      </c>
      <c r="U42" s="99">
        <f t="shared" si="7"/>
        <v>0</v>
      </c>
      <c r="X42" s="92">
        <f t="shared" si="24"/>
        <v>45882</v>
      </c>
      <c r="Y42" s="91">
        <f t="shared" si="25"/>
        <v>35</v>
      </c>
      <c r="Z42" s="91">
        <f>INDEX(地温!$D$2:$D$366,MATCH(X42,地温!$C$2:$C$366,FALSE))</f>
        <v>26.294719999999998</v>
      </c>
      <c r="AA42" s="91">
        <f t="shared" si="26"/>
        <v>897.72773599999994</v>
      </c>
      <c r="AB42" s="93">
        <f t="shared" si="8"/>
        <v>25.649363885714283</v>
      </c>
      <c r="AC42" s="99" t="e">
        <f t="shared" si="9"/>
        <v>#N/A</v>
      </c>
      <c r="AD42" s="99">
        <f t="shared" si="10"/>
        <v>0</v>
      </c>
      <c r="AG42" s="92">
        <f t="shared" si="27"/>
        <v>45882</v>
      </c>
      <c r="AH42" s="91">
        <f t="shared" si="28"/>
        <v>35</v>
      </c>
      <c r="AI42" s="91">
        <f>INDEX(地温!$D$2:$D$366,MATCH(AG42,地温!$C$2:$C$366,FALSE))</f>
        <v>26.294719999999998</v>
      </c>
      <c r="AJ42" s="91">
        <f t="shared" si="29"/>
        <v>897.72773599999994</v>
      </c>
      <c r="AK42" s="93">
        <f t="shared" si="11"/>
        <v>25.649363885714283</v>
      </c>
      <c r="AL42" s="99" t="e">
        <f t="shared" si="12"/>
        <v>#N/A</v>
      </c>
      <c r="AM42" s="99">
        <f t="shared" si="13"/>
        <v>0</v>
      </c>
      <c r="AP42" s="92">
        <f t="shared" si="30"/>
        <v>45882</v>
      </c>
      <c r="AQ42" s="91">
        <f t="shared" si="31"/>
        <v>35</v>
      </c>
      <c r="AR42" s="91">
        <f>INDEX(地温!$D$2:$D$366,MATCH(AP42,地温!$C$2:$C$366,FALSE))</f>
        <v>26.294719999999998</v>
      </c>
      <c r="AS42" s="91">
        <f t="shared" si="32"/>
        <v>897.72773599999994</v>
      </c>
      <c r="AT42" s="93">
        <f t="shared" si="14"/>
        <v>25.649363885714283</v>
      </c>
      <c r="AU42" s="99" t="e">
        <f t="shared" si="15"/>
        <v>#N/A</v>
      </c>
      <c r="AV42" s="99">
        <f t="shared" si="16"/>
        <v>0</v>
      </c>
    </row>
    <row r="43" spans="1:48" s="91" customFormat="1">
      <c r="A43" s="92">
        <f t="shared" si="17"/>
        <v>45883</v>
      </c>
      <c r="B43" s="91">
        <f t="shared" si="0"/>
        <v>36</v>
      </c>
      <c r="C43" s="99">
        <f t="shared" si="1"/>
        <v>5.2215373072553053</v>
      </c>
      <c r="F43" s="92">
        <f t="shared" si="18"/>
        <v>45883</v>
      </c>
      <c r="G43" s="91">
        <f t="shared" si="19"/>
        <v>36</v>
      </c>
      <c r="H43" s="91">
        <f>INDEX(地温!$D$2:$D$366,MATCH(F43,地温!$C$2:$C$366,FALSE))</f>
        <v>26.416376</v>
      </c>
      <c r="I43" s="91">
        <f t="shared" si="20"/>
        <v>924.14411199999995</v>
      </c>
      <c r="J43" s="93">
        <f t="shared" si="2"/>
        <v>25.670669777777775</v>
      </c>
      <c r="K43" s="99">
        <f t="shared" si="3"/>
        <v>7.5822070893364554e-002</v>
      </c>
      <c r="L43" s="99">
        <f t="shared" si="4"/>
        <v>5.2215373072553053</v>
      </c>
      <c r="O43" s="92">
        <f t="shared" si="21"/>
        <v>45883</v>
      </c>
      <c r="P43" s="91">
        <f t="shared" si="22"/>
        <v>36</v>
      </c>
      <c r="Q43" s="91">
        <f>INDEX(地温!$D$2:$D$366,MATCH(O43,地温!$C$2:$C$366,FALSE))</f>
        <v>26.416376</v>
      </c>
      <c r="R43" s="91">
        <f t="shared" si="23"/>
        <v>924.14411199999995</v>
      </c>
      <c r="S43" s="93">
        <f t="shared" si="5"/>
        <v>25.670669777777775</v>
      </c>
      <c r="T43" s="99" t="e">
        <f t="shared" si="6"/>
        <v>#N/A</v>
      </c>
      <c r="U43" s="99">
        <f t="shared" si="7"/>
        <v>0</v>
      </c>
      <c r="X43" s="92">
        <f t="shared" si="24"/>
        <v>45883</v>
      </c>
      <c r="Y43" s="91">
        <f t="shared" si="25"/>
        <v>36</v>
      </c>
      <c r="Z43" s="91">
        <f>INDEX(地温!$D$2:$D$366,MATCH(X43,地温!$C$2:$C$366,FALSE))</f>
        <v>26.416376</v>
      </c>
      <c r="AA43" s="91">
        <f t="shared" si="26"/>
        <v>924.14411199999995</v>
      </c>
      <c r="AB43" s="93">
        <f t="shared" si="8"/>
        <v>25.670669777777775</v>
      </c>
      <c r="AC43" s="99" t="e">
        <f t="shared" si="9"/>
        <v>#N/A</v>
      </c>
      <c r="AD43" s="99">
        <f t="shared" si="10"/>
        <v>0</v>
      </c>
      <c r="AG43" s="92">
        <f t="shared" si="27"/>
        <v>45883</v>
      </c>
      <c r="AH43" s="91">
        <f t="shared" si="28"/>
        <v>36</v>
      </c>
      <c r="AI43" s="91">
        <f>INDEX(地温!$D$2:$D$366,MATCH(AG43,地温!$C$2:$C$366,FALSE))</f>
        <v>26.416376</v>
      </c>
      <c r="AJ43" s="91">
        <f t="shared" si="29"/>
        <v>924.14411199999995</v>
      </c>
      <c r="AK43" s="93">
        <f t="shared" si="11"/>
        <v>25.670669777777775</v>
      </c>
      <c r="AL43" s="99" t="e">
        <f t="shared" si="12"/>
        <v>#N/A</v>
      </c>
      <c r="AM43" s="99">
        <f t="shared" si="13"/>
        <v>0</v>
      </c>
      <c r="AP43" s="92">
        <f t="shared" si="30"/>
        <v>45883</v>
      </c>
      <c r="AQ43" s="91">
        <f t="shared" si="31"/>
        <v>36</v>
      </c>
      <c r="AR43" s="91">
        <f>INDEX(地温!$D$2:$D$366,MATCH(AP43,地温!$C$2:$C$366,FALSE))</f>
        <v>26.416376</v>
      </c>
      <c r="AS43" s="91">
        <f t="shared" si="32"/>
        <v>924.14411199999995</v>
      </c>
      <c r="AT43" s="93">
        <f t="shared" si="14"/>
        <v>25.670669777777775</v>
      </c>
      <c r="AU43" s="99" t="e">
        <f t="shared" si="15"/>
        <v>#N/A</v>
      </c>
      <c r="AV43" s="99">
        <f t="shared" si="16"/>
        <v>0</v>
      </c>
    </row>
    <row r="44" spans="1:48" s="91" customFormat="1">
      <c r="A44" s="92">
        <f t="shared" si="17"/>
        <v>45884</v>
      </c>
      <c r="B44" s="91">
        <f t="shared" si="0"/>
        <v>37</v>
      </c>
      <c r="C44" s="99">
        <f t="shared" si="1"/>
        <v>5.2492211825797979</v>
      </c>
      <c r="F44" s="92">
        <f t="shared" si="18"/>
        <v>45884</v>
      </c>
      <c r="G44" s="91">
        <f t="shared" si="19"/>
        <v>37</v>
      </c>
      <c r="H44" s="91">
        <f>INDEX(地温!$D$2:$D$366,MATCH(F44,地温!$C$2:$C$366,FALSE))</f>
        <v>26.740791999999995</v>
      </c>
      <c r="I44" s="91">
        <f t="shared" si="20"/>
        <v>950.88490399999989</v>
      </c>
      <c r="J44" s="93">
        <f t="shared" si="2"/>
        <v>25.699591999999996</v>
      </c>
      <c r="K44" s="99">
        <f t="shared" si="3"/>
        <v>7.5907901615143755e-002</v>
      </c>
      <c r="L44" s="99">
        <f t="shared" si="4"/>
        <v>5.2492211825797979</v>
      </c>
      <c r="O44" s="92">
        <f t="shared" si="21"/>
        <v>45884</v>
      </c>
      <c r="P44" s="91">
        <f t="shared" si="22"/>
        <v>37</v>
      </c>
      <c r="Q44" s="91">
        <f>INDEX(地温!$D$2:$D$366,MATCH(O44,地温!$C$2:$C$366,FALSE))</f>
        <v>26.740791999999995</v>
      </c>
      <c r="R44" s="91">
        <f t="shared" si="23"/>
        <v>950.88490399999989</v>
      </c>
      <c r="S44" s="93">
        <f t="shared" si="5"/>
        <v>25.699591999999996</v>
      </c>
      <c r="T44" s="99" t="e">
        <f t="shared" si="6"/>
        <v>#N/A</v>
      </c>
      <c r="U44" s="99">
        <f t="shared" si="7"/>
        <v>0</v>
      </c>
      <c r="X44" s="92">
        <f t="shared" si="24"/>
        <v>45884</v>
      </c>
      <c r="Y44" s="91">
        <f t="shared" si="25"/>
        <v>37</v>
      </c>
      <c r="Z44" s="91">
        <f>INDEX(地温!$D$2:$D$366,MATCH(X44,地温!$C$2:$C$366,FALSE))</f>
        <v>26.740791999999995</v>
      </c>
      <c r="AA44" s="91">
        <f t="shared" si="26"/>
        <v>950.88490399999989</v>
      </c>
      <c r="AB44" s="93">
        <f t="shared" si="8"/>
        <v>25.699591999999996</v>
      </c>
      <c r="AC44" s="99" t="e">
        <f t="shared" si="9"/>
        <v>#N/A</v>
      </c>
      <c r="AD44" s="99">
        <f t="shared" si="10"/>
        <v>0</v>
      </c>
      <c r="AG44" s="92">
        <f t="shared" si="27"/>
        <v>45884</v>
      </c>
      <c r="AH44" s="91">
        <f t="shared" si="28"/>
        <v>37</v>
      </c>
      <c r="AI44" s="91">
        <f>INDEX(地温!$D$2:$D$366,MATCH(AG44,地温!$C$2:$C$366,FALSE))</f>
        <v>26.740791999999995</v>
      </c>
      <c r="AJ44" s="91">
        <f t="shared" si="29"/>
        <v>950.88490399999989</v>
      </c>
      <c r="AK44" s="93">
        <f t="shared" si="11"/>
        <v>25.699591999999996</v>
      </c>
      <c r="AL44" s="99" t="e">
        <f t="shared" si="12"/>
        <v>#N/A</v>
      </c>
      <c r="AM44" s="99">
        <f t="shared" si="13"/>
        <v>0</v>
      </c>
      <c r="AP44" s="92">
        <f t="shared" si="30"/>
        <v>45884</v>
      </c>
      <c r="AQ44" s="91">
        <f t="shared" si="31"/>
        <v>37</v>
      </c>
      <c r="AR44" s="91">
        <f>INDEX(地温!$D$2:$D$366,MATCH(AP44,地温!$C$2:$C$366,FALSE))</f>
        <v>26.740791999999995</v>
      </c>
      <c r="AS44" s="91">
        <f t="shared" si="32"/>
        <v>950.88490399999989</v>
      </c>
      <c r="AT44" s="93">
        <f t="shared" si="14"/>
        <v>25.699591999999996</v>
      </c>
      <c r="AU44" s="99" t="e">
        <f t="shared" si="15"/>
        <v>#N/A</v>
      </c>
      <c r="AV44" s="99">
        <f t="shared" si="16"/>
        <v>0</v>
      </c>
    </row>
    <row r="45" spans="1:48" s="91" customFormat="1">
      <c r="A45" s="92">
        <f t="shared" si="17"/>
        <v>45885</v>
      </c>
      <c r="B45" s="91">
        <f t="shared" si="0"/>
        <v>38</v>
      </c>
      <c r="C45" s="99">
        <f t="shared" si="1"/>
        <v>5.2742777870068425</v>
      </c>
      <c r="F45" s="92">
        <f t="shared" si="18"/>
        <v>45885</v>
      </c>
      <c r="G45" s="91">
        <f t="shared" si="19"/>
        <v>38</v>
      </c>
      <c r="H45" s="91">
        <f>INDEX(地温!$D$2:$D$366,MATCH(F45,地温!$C$2:$C$366,FALSE))</f>
        <v>26.173064</v>
      </c>
      <c r="I45" s="91">
        <f t="shared" si="20"/>
        <v>977.05796799999985</v>
      </c>
      <c r="J45" s="93">
        <f t="shared" si="2"/>
        <v>25.71205178947368</v>
      </c>
      <c r="K45" s="99">
        <f t="shared" si="3"/>
        <v>7.594490258571078e-002</v>
      </c>
      <c r="L45" s="99">
        <f t="shared" si="4"/>
        <v>5.2742777870068425</v>
      </c>
      <c r="O45" s="92">
        <f t="shared" si="21"/>
        <v>45885</v>
      </c>
      <c r="P45" s="91">
        <f t="shared" si="22"/>
        <v>38</v>
      </c>
      <c r="Q45" s="91">
        <f>INDEX(地温!$D$2:$D$366,MATCH(O45,地温!$C$2:$C$366,FALSE))</f>
        <v>26.173064</v>
      </c>
      <c r="R45" s="91">
        <f t="shared" si="23"/>
        <v>977.05796799999985</v>
      </c>
      <c r="S45" s="93">
        <f t="shared" si="5"/>
        <v>25.71205178947368</v>
      </c>
      <c r="T45" s="99" t="e">
        <f t="shared" si="6"/>
        <v>#N/A</v>
      </c>
      <c r="U45" s="99">
        <f t="shared" si="7"/>
        <v>0</v>
      </c>
      <c r="X45" s="92">
        <f t="shared" si="24"/>
        <v>45885</v>
      </c>
      <c r="Y45" s="91">
        <f t="shared" si="25"/>
        <v>38</v>
      </c>
      <c r="Z45" s="91">
        <f>INDEX(地温!$D$2:$D$366,MATCH(X45,地温!$C$2:$C$366,FALSE))</f>
        <v>26.173064</v>
      </c>
      <c r="AA45" s="91">
        <f t="shared" si="26"/>
        <v>977.05796799999985</v>
      </c>
      <c r="AB45" s="93">
        <f t="shared" si="8"/>
        <v>25.71205178947368</v>
      </c>
      <c r="AC45" s="99" t="e">
        <f t="shared" si="9"/>
        <v>#N/A</v>
      </c>
      <c r="AD45" s="99">
        <f t="shared" si="10"/>
        <v>0</v>
      </c>
      <c r="AG45" s="92">
        <f t="shared" si="27"/>
        <v>45885</v>
      </c>
      <c r="AH45" s="91">
        <f t="shared" si="28"/>
        <v>38</v>
      </c>
      <c r="AI45" s="91">
        <f>INDEX(地温!$D$2:$D$366,MATCH(AG45,地温!$C$2:$C$366,FALSE))</f>
        <v>26.173064</v>
      </c>
      <c r="AJ45" s="91">
        <f t="shared" si="29"/>
        <v>977.05796799999985</v>
      </c>
      <c r="AK45" s="93">
        <f t="shared" si="11"/>
        <v>25.71205178947368</v>
      </c>
      <c r="AL45" s="99" t="e">
        <f t="shared" si="12"/>
        <v>#N/A</v>
      </c>
      <c r="AM45" s="99">
        <f t="shared" si="13"/>
        <v>0</v>
      </c>
      <c r="AP45" s="92">
        <f t="shared" si="30"/>
        <v>45885</v>
      </c>
      <c r="AQ45" s="91">
        <f t="shared" si="31"/>
        <v>38</v>
      </c>
      <c r="AR45" s="91">
        <f>INDEX(地温!$D$2:$D$366,MATCH(AP45,地温!$C$2:$C$366,FALSE))</f>
        <v>26.173064</v>
      </c>
      <c r="AS45" s="91">
        <f t="shared" si="32"/>
        <v>977.05796799999985</v>
      </c>
      <c r="AT45" s="93">
        <f t="shared" si="14"/>
        <v>25.71205178947368</v>
      </c>
      <c r="AU45" s="99" t="e">
        <f t="shared" si="15"/>
        <v>#N/A</v>
      </c>
      <c r="AV45" s="99">
        <f t="shared" si="16"/>
        <v>0</v>
      </c>
    </row>
    <row r="46" spans="1:48" s="91" customFormat="1">
      <c r="A46" s="92">
        <f t="shared" si="17"/>
        <v>45886</v>
      </c>
      <c r="B46" s="91">
        <f t="shared" si="0"/>
        <v>39</v>
      </c>
      <c r="C46" s="99">
        <f t="shared" si="1"/>
        <v>5.2976267342616792</v>
      </c>
      <c r="F46" s="92">
        <f t="shared" si="18"/>
        <v>45886</v>
      </c>
      <c r="G46" s="91">
        <f t="shared" si="19"/>
        <v>39</v>
      </c>
      <c r="H46" s="91">
        <f>INDEX(地温!$D$2:$D$366,MATCH(F46,地温!$C$2:$C$366,FALSE))</f>
        <v>26.355547999999999</v>
      </c>
      <c r="I46" s="91">
        <f t="shared" si="20"/>
        <v>1003.4135159999998</v>
      </c>
      <c r="J46" s="93">
        <f t="shared" si="2"/>
        <v>25.72855169230769</v>
      </c>
      <c r="K46" s="99">
        <f t="shared" si="3"/>
        <v>7.599392420360554e-002</v>
      </c>
      <c r="L46" s="99">
        <f t="shared" si="4"/>
        <v>5.2976267342616792</v>
      </c>
      <c r="O46" s="92">
        <f t="shared" si="21"/>
        <v>45886</v>
      </c>
      <c r="P46" s="91">
        <f t="shared" si="22"/>
        <v>39</v>
      </c>
      <c r="Q46" s="91">
        <f>INDEX(地温!$D$2:$D$366,MATCH(O46,地温!$C$2:$C$366,FALSE))</f>
        <v>26.355547999999999</v>
      </c>
      <c r="R46" s="91">
        <f t="shared" si="23"/>
        <v>1003.4135159999998</v>
      </c>
      <c r="S46" s="93">
        <f t="shared" si="5"/>
        <v>25.72855169230769</v>
      </c>
      <c r="T46" s="99" t="e">
        <f t="shared" si="6"/>
        <v>#N/A</v>
      </c>
      <c r="U46" s="99">
        <f t="shared" si="7"/>
        <v>0</v>
      </c>
      <c r="X46" s="92">
        <f t="shared" si="24"/>
        <v>45886</v>
      </c>
      <c r="Y46" s="91">
        <f t="shared" si="25"/>
        <v>39</v>
      </c>
      <c r="Z46" s="91">
        <f>INDEX(地温!$D$2:$D$366,MATCH(X46,地温!$C$2:$C$366,FALSE))</f>
        <v>26.355547999999999</v>
      </c>
      <c r="AA46" s="91">
        <f t="shared" si="26"/>
        <v>1003.4135159999998</v>
      </c>
      <c r="AB46" s="93">
        <f t="shared" si="8"/>
        <v>25.72855169230769</v>
      </c>
      <c r="AC46" s="99" t="e">
        <f t="shared" si="9"/>
        <v>#N/A</v>
      </c>
      <c r="AD46" s="99">
        <f t="shared" si="10"/>
        <v>0</v>
      </c>
      <c r="AG46" s="92">
        <f t="shared" si="27"/>
        <v>45886</v>
      </c>
      <c r="AH46" s="91">
        <f t="shared" si="28"/>
        <v>39</v>
      </c>
      <c r="AI46" s="91">
        <f>INDEX(地温!$D$2:$D$366,MATCH(AG46,地温!$C$2:$C$366,FALSE))</f>
        <v>26.355547999999999</v>
      </c>
      <c r="AJ46" s="91">
        <f t="shared" si="29"/>
        <v>1003.4135159999998</v>
      </c>
      <c r="AK46" s="93">
        <f t="shared" si="11"/>
        <v>25.72855169230769</v>
      </c>
      <c r="AL46" s="99" t="e">
        <f t="shared" si="12"/>
        <v>#N/A</v>
      </c>
      <c r="AM46" s="99">
        <f t="shared" si="13"/>
        <v>0</v>
      </c>
      <c r="AP46" s="92">
        <f t="shared" si="30"/>
        <v>45886</v>
      </c>
      <c r="AQ46" s="91">
        <f t="shared" si="31"/>
        <v>39</v>
      </c>
      <c r="AR46" s="91">
        <f>INDEX(地温!$D$2:$D$366,MATCH(AP46,地温!$C$2:$C$366,FALSE))</f>
        <v>26.355547999999999</v>
      </c>
      <c r="AS46" s="91">
        <f t="shared" si="32"/>
        <v>1003.4135159999998</v>
      </c>
      <c r="AT46" s="93">
        <f t="shared" si="14"/>
        <v>25.72855169230769</v>
      </c>
      <c r="AU46" s="99" t="e">
        <f t="shared" si="15"/>
        <v>#N/A</v>
      </c>
      <c r="AV46" s="99">
        <f t="shared" si="16"/>
        <v>0</v>
      </c>
    </row>
    <row r="47" spans="1:48" s="91" customFormat="1">
      <c r="A47" s="92">
        <f t="shared" si="17"/>
        <v>45887</v>
      </c>
      <c r="B47" s="91">
        <f t="shared" si="0"/>
        <v>40</v>
      </c>
      <c r="C47" s="99">
        <f t="shared" si="1"/>
        <v>5.3194681988034178</v>
      </c>
      <c r="F47" s="92">
        <f t="shared" si="18"/>
        <v>45887</v>
      </c>
      <c r="G47" s="91">
        <f t="shared" si="19"/>
        <v>40</v>
      </c>
      <c r="H47" s="91">
        <f>INDEX(地温!$D$2:$D$366,MATCH(F47,地温!$C$2:$C$366,FALSE))</f>
        <v>26.659688000000003</v>
      </c>
      <c r="I47" s="91">
        <f t="shared" si="20"/>
        <v>1030.0732039999998</v>
      </c>
      <c r="J47" s="93">
        <f t="shared" si="2"/>
        <v>25.751830099999996</v>
      </c>
      <c r="K47" s="99">
        <f t="shared" si="3"/>
        <v>7.6063129523762915e-002</v>
      </c>
      <c r="L47" s="99">
        <f t="shared" si="4"/>
        <v>5.3194681988034178</v>
      </c>
      <c r="O47" s="92">
        <f t="shared" si="21"/>
        <v>45887</v>
      </c>
      <c r="P47" s="91">
        <f t="shared" si="22"/>
        <v>40</v>
      </c>
      <c r="Q47" s="91">
        <f>INDEX(地温!$D$2:$D$366,MATCH(O47,地温!$C$2:$C$366,FALSE))</f>
        <v>26.659688000000003</v>
      </c>
      <c r="R47" s="91">
        <f t="shared" si="23"/>
        <v>1030.0732039999998</v>
      </c>
      <c r="S47" s="93">
        <f t="shared" si="5"/>
        <v>25.751830099999996</v>
      </c>
      <c r="T47" s="99" t="e">
        <f t="shared" si="6"/>
        <v>#N/A</v>
      </c>
      <c r="U47" s="99">
        <f t="shared" si="7"/>
        <v>0</v>
      </c>
      <c r="X47" s="92">
        <f t="shared" si="24"/>
        <v>45887</v>
      </c>
      <c r="Y47" s="91">
        <f t="shared" si="25"/>
        <v>40</v>
      </c>
      <c r="Z47" s="91">
        <f>INDEX(地温!$D$2:$D$366,MATCH(X47,地温!$C$2:$C$366,FALSE))</f>
        <v>26.659688000000003</v>
      </c>
      <c r="AA47" s="91">
        <f t="shared" si="26"/>
        <v>1030.0732039999998</v>
      </c>
      <c r="AB47" s="93">
        <f t="shared" si="8"/>
        <v>25.751830099999996</v>
      </c>
      <c r="AC47" s="99" t="e">
        <f t="shared" si="9"/>
        <v>#N/A</v>
      </c>
      <c r="AD47" s="99">
        <f t="shared" si="10"/>
        <v>0</v>
      </c>
      <c r="AG47" s="92">
        <f t="shared" si="27"/>
        <v>45887</v>
      </c>
      <c r="AH47" s="91">
        <f t="shared" si="28"/>
        <v>40</v>
      </c>
      <c r="AI47" s="91">
        <f>INDEX(地温!$D$2:$D$366,MATCH(AG47,地温!$C$2:$C$366,FALSE))</f>
        <v>26.659688000000003</v>
      </c>
      <c r="AJ47" s="91">
        <f t="shared" si="29"/>
        <v>1030.0732039999998</v>
      </c>
      <c r="AK47" s="93">
        <f t="shared" si="11"/>
        <v>25.751830099999996</v>
      </c>
      <c r="AL47" s="99" t="e">
        <f t="shared" si="12"/>
        <v>#N/A</v>
      </c>
      <c r="AM47" s="99">
        <f t="shared" si="13"/>
        <v>0</v>
      </c>
      <c r="AP47" s="92">
        <f t="shared" si="30"/>
        <v>45887</v>
      </c>
      <c r="AQ47" s="91">
        <f t="shared" si="31"/>
        <v>40</v>
      </c>
      <c r="AR47" s="91">
        <f>INDEX(地温!$D$2:$D$366,MATCH(AP47,地温!$C$2:$C$366,FALSE))</f>
        <v>26.659688000000003</v>
      </c>
      <c r="AS47" s="91">
        <f t="shared" si="32"/>
        <v>1030.0732039999998</v>
      </c>
      <c r="AT47" s="93">
        <f t="shared" si="14"/>
        <v>25.751830099999996</v>
      </c>
      <c r="AU47" s="99" t="e">
        <f t="shared" si="15"/>
        <v>#N/A</v>
      </c>
      <c r="AV47" s="99">
        <f t="shared" si="16"/>
        <v>0</v>
      </c>
    </row>
    <row r="48" spans="1:48" s="91" customFormat="1">
      <c r="A48" s="92">
        <f t="shared" si="17"/>
        <v>45888</v>
      </c>
      <c r="B48" s="91">
        <f t="shared" si="0"/>
        <v>41</v>
      </c>
      <c r="C48" s="99">
        <f t="shared" si="1"/>
        <v>5.3391202815787784</v>
      </c>
      <c r="F48" s="92">
        <f t="shared" si="18"/>
        <v>45888</v>
      </c>
      <c r="G48" s="91">
        <f t="shared" si="19"/>
        <v>41</v>
      </c>
      <c r="H48" s="91">
        <f>INDEX(地温!$D$2:$D$366,MATCH(F48,地温!$C$2:$C$366,FALSE))</f>
        <v>25.929751999999997</v>
      </c>
      <c r="I48" s="91">
        <f t="shared" si="20"/>
        <v>1056.0029559999998</v>
      </c>
      <c r="J48" s="93">
        <f t="shared" si="2"/>
        <v>25.756169658536582</v>
      </c>
      <c r="K48" s="99">
        <f t="shared" si="3"/>
        <v>7.6076036547319231e-002</v>
      </c>
      <c r="L48" s="99">
        <f t="shared" si="4"/>
        <v>5.3391202815787784</v>
      </c>
      <c r="O48" s="92">
        <f t="shared" si="21"/>
        <v>45888</v>
      </c>
      <c r="P48" s="91">
        <f t="shared" si="22"/>
        <v>41</v>
      </c>
      <c r="Q48" s="91">
        <f>INDEX(地温!$D$2:$D$366,MATCH(O48,地温!$C$2:$C$366,FALSE))</f>
        <v>25.929751999999997</v>
      </c>
      <c r="R48" s="91">
        <f t="shared" si="23"/>
        <v>1056.0029559999998</v>
      </c>
      <c r="S48" s="93">
        <f t="shared" si="5"/>
        <v>25.756169658536582</v>
      </c>
      <c r="T48" s="99" t="e">
        <f t="shared" si="6"/>
        <v>#N/A</v>
      </c>
      <c r="U48" s="99">
        <f t="shared" si="7"/>
        <v>0</v>
      </c>
      <c r="X48" s="92">
        <f t="shared" si="24"/>
        <v>45888</v>
      </c>
      <c r="Y48" s="91">
        <f t="shared" si="25"/>
        <v>41</v>
      </c>
      <c r="Z48" s="91">
        <f>INDEX(地温!$D$2:$D$366,MATCH(X48,地温!$C$2:$C$366,FALSE))</f>
        <v>25.929751999999997</v>
      </c>
      <c r="AA48" s="91">
        <f t="shared" si="26"/>
        <v>1056.0029559999998</v>
      </c>
      <c r="AB48" s="93">
        <f t="shared" si="8"/>
        <v>25.756169658536582</v>
      </c>
      <c r="AC48" s="99" t="e">
        <f t="shared" si="9"/>
        <v>#N/A</v>
      </c>
      <c r="AD48" s="99">
        <f t="shared" si="10"/>
        <v>0</v>
      </c>
      <c r="AG48" s="92">
        <f t="shared" si="27"/>
        <v>45888</v>
      </c>
      <c r="AH48" s="91">
        <f t="shared" si="28"/>
        <v>41</v>
      </c>
      <c r="AI48" s="91">
        <f>INDEX(地温!$D$2:$D$366,MATCH(AG48,地温!$C$2:$C$366,FALSE))</f>
        <v>25.929751999999997</v>
      </c>
      <c r="AJ48" s="91">
        <f t="shared" si="29"/>
        <v>1056.0029559999998</v>
      </c>
      <c r="AK48" s="93">
        <f t="shared" si="11"/>
        <v>25.756169658536582</v>
      </c>
      <c r="AL48" s="99" t="e">
        <f t="shared" si="12"/>
        <v>#N/A</v>
      </c>
      <c r="AM48" s="99">
        <f t="shared" si="13"/>
        <v>0</v>
      </c>
      <c r="AP48" s="92">
        <f t="shared" si="30"/>
        <v>45888</v>
      </c>
      <c r="AQ48" s="91">
        <f t="shared" si="31"/>
        <v>41</v>
      </c>
      <c r="AR48" s="91">
        <f>INDEX(地温!$D$2:$D$366,MATCH(AP48,地温!$C$2:$C$366,FALSE))</f>
        <v>25.929751999999997</v>
      </c>
      <c r="AS48" s="91">
        <f t="shared" si="32"/>
        <v>1056.0029559999998</v>
      </c>
      <c r="AT48" s="93">
        <f t="shared" si="14"/>
        <v>25.756169658536582</v>
      </c>
      <c r="AU48" s="99" t="e">
        <f t="shared" si="15"/>
        <v>#N/A</v>
      </c>
      <c r="AV48" s="99">
        <f t="shared" si="16"/>
        <v>0</v>
      </c>
    </row>
    <row r="49" spans="1:48" s="91" customFormat="1">
      <c r="A49" s="92">
        <f t="shared" si="17"/>
        <v>45889</v>
      </c>
      <c r="B49" s="91">
        <f t="shared" si="0"/>
        <v>42</v>
      </c>
      <c r="C49" s="99">
        <f t="shared" si="1"/>
        <v>5.3580535697460361</v>
      </c>
      <c r="F49" s="92">
        <f t="shared" si="18"/>
        <v>45889</v>
      </c>
      <c r="G49" s="91">
        <f t="shared" si="19"/>
        <v>42</v>
      </c>
      <c r="H49" s="91">
        <f>INDEX(地温!$D$2:$D$366,MATCH(F49,地温!$C$2:$C$366,FALSE))</f>
        <v>27.004380000000001</v>
      </c>
      <c r="I49" s="91">
        <f t="shared" si="20"/>
        <v>1083.0073359999999</v>
      </c>
      <c r="J49" s="93">
        <f t="shared" si="2"/>
        <v>25.785888952380951</v>
      </c>
      <c r="K49" s="99">
        <f t="shared" si="3"/>
        <v>7.616447857579553e-002</v>
      </c>
      <c r="L49" s="99">
        <f t="shared" si="4"/>
        <v>5.3580535697460361</v>
      </c>
      <c r="O49" s="92">
        <f t="shared" si="21"/>
        <v>45889</v>
      </c>
      <c r="P49" s="91">
        <f t="shared" si="22"/>
        <v>42</v>
      </c>
      <c r="Q49" s="91">
        <f>INDEX(地温!$D$2:$D$366,MATCH(O49,地温!$C$2:$C$366,FALSE))</f>
        <v>27.004380000000001</v>
      </c>
      <c r="R49" s="91">
        <f t="shared" si="23"/>
        <v>1083.0073359999999</v>
      </c>
      <c r="S49" s="93">
        <f t="shared" si="5"/>
        <v>25.785888952380951</v>
      </c>
      <c r="T49" s="99" t="e">
        <f t="shared" si="6"/>
        <v>#N/A</v>
      </c>
      <c r="U49" s="99">
        <f t="shared" si="7"/>
        <v>0</v>
      </c>
      <c r="X49" s="92">
        <f t="shared" si="24"/>
        <v>45889</v>
      </c>
      <c r="Y49" s="91">
        <f t="shared" si="25"/>
        <v>42</v>
      </c>
      <c r="Z49" s="91">
        <f>INDEX(地温!$D$2:$D$366,MATCH(X49,地温!$C$2:$C$366,FALSE))</f>
        <v>27.004380000000001</v>
      </c>
      <c r="AA49" s="91">
        <f t="shared" si="26"/>
        <v>1083.0073359999999</v>
      </c>
      <c r="AB49" s="93">
        <f t="shared" si="8"/>
        <v>25.785888952380951</v>
      </c>
      <c r="AC49" s="99" t="e">
        <f t="shared" si="9"/>
        <v>#N/A</v>
      </c>
      <c r="AD49" s="99">
        <f t="shared" si="10"/>
        <v>0</v>
      </c>
      <c r="AG49" s="92">
        <f t="shared" si="27"/>
        <v>45889</v>
      </c>
      <c r="AH49" s="91">
        <f t="shared" si="28"/>
        <v>42</v>
      </c>
      <c r="AI49" s="91">
        <f>INDEX(地温!$D$2:$D$366,MATCH(AG49,地温!$C$2:$C$366,FALSE))</f>
        <v>27.004380000000001</v>
      </c>
      <c r="AJ49" s="91">
        <f t="shared" si="29"/>
        <v>1083.0073359999999</v>
      </c>
      <c r="AK49" s="93">
        <f t="shared" si="11"/>
        <v>25.785888952380951</v>
      </c>
      <c r="AL49" s="99" t="e">
        <f t="shared" si="12"/>
        <v>#N/A</v>
      </c>
      <c r="AM49" s="99">
        <f t="shared" si="13"/>
        <v>0</v>
      </c>
      <c r="AP49" s="92">
        <f t="shared" si="30"/>
        <v>45889</v>
      </c>
      <c r="AQ49" s="91">
        <f t="shared" si="31"/>
        <v>42</v>
      </c>
      <c r="AR49" s="91">
        <f>INDEX(地温!$D$2:$D$366,MATCH(AP49,地温!$C$2:$C$366,FALSE))</f>
        <v>27.004380000000001</v>
      </c>
      <c r="AS49" s="91">
        <f t="shared" si="32"/>
        <v>1083.0073359999999</v>
      </c>
      <c r="AT49" s="93">
        <f t="shared" si="14"/>
        <v>25.785888952380951</v>
      </c>
      <c r="AU49" s="99" t="e">
        <f t="shared" si="15"/>
        <v>#N/A</v>
      </c>
      <c r="AV49" s="99">
        <f t="shared" si="16"/>
        <v>0</v>
      </c>
    </row>
    <row r="50" spans="1:48" s="91" customFormat="1">
      <c r="A50" s="92">
        <f t="shared" si="17"/>
        <v>45890</v>
      </c>
      <c r="B50" s="91">
        <f t="shared" si="0"/>
        <v>43</v>
      </c>
      <c r="C50" s="99">
        <f t="shared" si="1"/>
        <v>5.3752174681817539</v>
      </c>
      <c r="F50" s="92">
        <f t="shared" si="18"/>
        <v>45890</v>
      </c>
      <c r="G50" s="91">
        <f t="shared" si="19"/>
        <v>43</v>
      </c>
      <c r="H50" s="91">
        <f>INDEX(地温!$D$2:$D$366,MATCH(F50,地温!$C$2:$C$366,FALSE))</f>
        <v>26.497479999999999</v>
      </c>
      <c r="I50" s="91">
        <f t="shared" si="20"/>
        <v>1109.5048159999999</v>
      </c>
      <c r="J50" s="93">
        <f t="shared" si="2"/>
        <v>25.802437581395345</v>
      </c>
      <c r="K50" s="99">
        <f t="shared" si="3"/>
        <v>7.6213762776950064e-002</v>
      </c>
      <c r="L50" s="99">
        <f t="shared" si="4"/>
        <v>5.3752174681817539</v>
      </c>
      <c r="O50" s="92">
        <f t="shared" si="21"/>
        <v>45890</v>
      </c>
      <c r="P50" s="91">
        <f t="shared" si="22"/>
        <v>43</v>
      </c>
      <c r="Q50" s="91">
        <f>INDEX(地温!$D$2:$D$366,MATCH(O50,地温!$C$2:$C$366,FALSE))</f>
        <v>26.497479999999999</v>
      </c>
      <c r="R50" s="91">
        <f t="shared" si="23"/>
        <v>1109.5048159999999</v>
      </c>
      <c r="S50" s="93">
        <f t="shared" si="5"/>
        <v>25.802437581395345</v>
      </c>
      <c r="T50" s="99" t="e">
        <f t="shared" si="6"/>
        <v>#N/A</v>
      </c>
      <c r="U50" s="99">
        <f t="shared" si="7"/>
        <v>0</v>
      </c>
      <c r="X50" s="92">
        <f t="shared" si="24"/>
        <v>45890</v>
      </c>
      <c r="Y50" s="91">
        <f t="shared" si="25"/>
        <v>43</v>
      </c>
      <c r="Z50" s="91">
        <f>INDEX(地温!$D$2:$D$366,MATCH(X50,地温!$C$2:$C$366,FALSE))</f>
        <v>26.497479999999999</v>
      </c>
      <c r="AA50" s="91">
        <f t="shared" si="26"/>
        <v>1109.5048159999999</v>
      </c>
      <c r="AB50" s="93">
        <f t="shared" si="8"/>
        <v>25.802437581395345</v>
      </c>
      <c r="AC50" s="99" t="e">
        <f t="shared" si="9"/>
        <v>#N/A</v>
      </c>
      <c r="AD50" s="99">
        <f t="shared" si="10"/>
        <v>0</v>
      </c>
      <c r="AG50" s="92">
        <f t="shared" si="27"/>
        <v>45890</v>
      </c>
      <c r="AH50" s="91">
        <f t="shared" si="28"/>
        <v>43</v>
      </c>
      <c r="AI50" s="91">
        <f>INDEX(地温!$D$2:$D$366,MATCH(AG50,地温!$C$2:$C$366,FALSE))</f>
        <v>26.497479999999999</v>
      </c>
      <c r="AJ50" s="91">
        <f t="shared" si="29"/>
        <v>1109.5048159999999</v>
      </c>
      <c r="AK50" s="93">
        <f t="shared" si="11"/>
        <v>25.802437581395345</v>
      </c>
      <c r="AL50" s="99" t="e">
        <f t="shared" si="12"/>
        <v>#N/A</v>
      </c>
      <c r="AM50" s="99">
        <f t="shared" si="13"/>
        <v>0</v>
      </c>
      <c r="AP50" s="92">
        <f t="shared" si="30"/>
        <v>45890</v>
      </c>
      <c r="AQ50" s="91">
        <f t="shared" si="31"/>
        <v>43</v>
      </c>
      <c r="AR50" s="91">
        <f>INDEX(地温!$D$2:$D$366,MATCH(AP50,地温!$C$2:$C$366,FALSE))</f>
        <v>26.497479999999999</v>
      </c>
      <c r="AS50" s="91">
        <f t="shared" si="32"/>
        <v>1109.5048159999999</v>
      </c>
      <c r="AT50" s="93">
        <f t="shared" si="14"/>
        <v>25.802437581395345</v>
      </c>
      <c r="AU50" s="99" t="e">
        <f t="shared" si="15"/>
        <v>#N/A</v>
      </c>
      <c r="AV50" s="99">
        <f t="shared" si="16"/>
        <v>0</v>
      </c>
    </row>
    <row r="51" spans="1:48" s="91" customFormat="1">
      <c r="A51" s="92">
        <f t="shared" si="17"/>
        <v>45891</v>
      </c>
      <c r="B51" s="91">
        <f t="shared" si="0"/>
        <v>44</v>
      </c>
      <c r="C51" s="99">
        <f t="shared" si="1"/>
        <v>5.3911922160473074</v>
      </c>
      <c r="F51" s="92">
        <f t="shared" si="18"/>
        <v>45891</v>
      </c>
      <c r="G51" s="91">
        <f t="shared" si="19"/>
        <v>44</v>
      </c>
      <c r="H51" s="91">
        <f>INDEX(地温!$D$2:$D$366,MATCH(F51,地温!$C$2:$C$366,FALSE))</f>
        <v>26.674894999999999</v>
      </c>
      <c r="I51" s="91">
        <f t="shared" si="20"/>
        <v>1136.179711</v>
      </c>
      <c r="J51" s="93">
        <f t="shared" si="2"/>
        <v>25.822266159090908</v>
      </c>
      <c r="K51" s="99">
        <f t="shared" si="3"/>
        <v>7.6272849941036933e-002</v>
      </c>
      <c r="L51" s="99">
        <f t="shared" si="4"/>
        <v>5.3911922160473074</v>
      </c>
      <c r="O51" s="92">
        <f t="shared" si="21"/>
        <v>45891</v>
      </c>
      <c r="P51" s="91">
        <f t="shared" si="22"/>
        <v>44</v>
      </c>
      <c r="Q51" s="91">
        <f>INDEX(地温!$D$2:$D$366,MATCH(O51,地温!$C$2:$C$366,FALSE))</f>
        <v>26.674894999999999</v>
      </c>
      <c r="R51" s="91">
        <f t="shared" si="23"/>
        <v>1136.179711</v>
      </c>
      <c r="S51" s="93">
        <f t="shared" si="5"/>
        <v>25.822266159090908</v>
      </c>
      <c r="T51" s="99" t="e">
        <f t="shared" si="6"/>
        <v>#N/A</v>
      </c>
      <c r="U51" s="99">
        <f t="shared" si="7"/>
        <v>0</v>
      </c>
      <c r="X51" s="92">
        <f t="shared" si="24"/>
        <v>45891</v>
      </c>
      <c r="Y51" s="91">
        <f t="shared" si="25"/>
        <v>44</v>
      </c>
      <c r="Z51" s="91">
        <f>INDEX(地温!$D$2:$D$366,MATCH(X51,地温!$C$2:$C$366,FALSE))</f>
        <v>26.674894999999999</v>
      </c>
      <c r="AA51" s="91">
        <f t="shared" si="26"/>
        <v>1136.179711</v>
      </c>
      <c r="AB51" s="93">
        <f t="shared" si="8"/>
        <v>25.822266159090908</v>
      </c>
      <c r="AC51" s="99" t="e">
        <f t="shared" si="9"/>
        <v>#N/A</v>
      </c>
      <c r="AD51" s="99">
        <f t="shared" si="10"/>
        <v>0</v>
      </c>
      <c r="AG51" s="92">
        <f t="shared" si="27"/>
        <v>45891</v>
      </c>
      <c r="AH51" s="91">
        <f t="shared" si="28"/>
        <v>44</v>
      </c>
      <c r="AI51" s="91">
        <f>INDEX(地温!$D$2:$D$366,MATCH(AG51,地温!$C$2:$C$366,FALSE))</f>
        <v>26.674894999999999</v>
      </c>
      <c r="AJ51" s="91">
        <f t="shared" si="29"/>
        <v>1136.179711</v>
      </c>
      <c r="AK51" s="93">
        <f t="shared" si="11"/>
        <v>25.822266159090908</v>
      </c>
      <c r="AL51" s="99" t="e">
        <f t="shared" si="12"/>
        <v>#N/A</v>
      </c>
      <c r="AM51" s="99">
        <f t="shared" si="13"/>
        <v>0</v>
      </c>
      <c r="AP51" s="92">
        <f t="shared" si="30"/>
        <v>45891</v>
      </c>
      <c r="AQ51" s="91">
        <f t="shared" si="31"/>
        <v>44</v>
      </c>
      <c r="AR51" s="91">
        <f>INDEX(地温!$D$2:$D$366,MATCH(AP51,地温!$C$2:$C$366,FALSE))</f>
        <v>26.674894999999999</v>
      </c>
      <c r="AS51" s="91">
        <f t="shared" si="32"/>
        <v>1136.179711</v>
      </c>
      <c r="AT51" s="93">
        <f t="shared" si="14"/>
        <v>25.822266159090908</v>
      </c>
      <c r="AU51" s="99" t="e">
        <f t="shared" si="15"/>
        <v>#N/A</v>
      </c>
      <c r="AV51" s="99">
        <f t="shared" si="16"/>
        <v>0</v>
      </c>
    </row>
    <row r="52" spans="1:48" s="91" customFormat="1">
      <c r="A52" s="92">
        <f t="shared" si="17"/>
        <v>45892</v>
      </c>
      <c r="B52" s="91">
        <f t="shared" si="0"/>
        <v>45</v>
      </c>
      <c r="C52" s="99">
        <f t="shared" si="1"/>
        <v>5.4051931418283345</v>
      </c>
      <c r="F52" s="92">
        <f t="shared" si="18"/>
        <v>45892</v>
      </c>
      <c r="G52" s="91">
        <f t="shared" si="19"/>
        <v>45</v>
      </c>
      <c r="H52" s="91">
        <f>INDEX(地温!$D$2:$D$366,MATCH(F52,地温!$C$2:$C$366,FALSE))</f>
        <v>25.255575</v>
      </c>
      <c r="I52" s="91">
        <f t="shared" si="20"/>
        <v>1161.4352859999999</v>
      </c>
      <c r="J52" s="93">
        <f t="shared" si="2"/>
        <v>25.809673022222221</v>
      </c>
      <c r="K52" s="99">
        <f t="shared" si="3"/>
        <v>7.6235319264467902e-002</v>
      </c>
      <c r="L52" s="99">
        <f t="shared" si="4"/>
        <v>5.4051931418283345</v>
      </c>
      <c r="O52" s="92">
        <f t="shared" si="21"/>
        <v>45892</v>
      </c>
      <c r="P52" s="91">
        <f t="shared" si="22"/>
        <v>45</v>
      </c>
      <c r="Q52" s="91">
        <f>INDEX(地温!$D$2:$D$366,MATCH(O52,地温!$C$2:$C$366,FALSE))</f>
        <v>25.255575</v>
      </c>
      <c r="R52" s="91">
        <f t="shared" si="23"/>
        <v>1161.4352859999999</v>
      </c>
      <c r="S52" s="93">
        <f t="shared" si="5"/>
        <v>25.809673022222221</v>
      </c>
      <c r="T52" s="99" t="e">
        <f t="shared" si="6"/>
        <v>#N/A</v>
      </c>
      <c r="U52" s="99">
        <f t="shared" si="7"/>
        <v>0</v>
      </c>
      <c r="X52" s="92">
        <f t="shared" si="24"/>
        <v>45892</v>
      </c>
      <c r="Y52" s="91">
        <f t="shared" si="25"/>
        <v>45</v>
      </c>
      <c r="Z52" s="91">
        <f>INDEX(地温!$D$2:$D$366,MATCH(X52,地温!$C$2:$C$366,FALSE))</f>
        <v>25.255575</v>
      </c>
      <c r="AA52" s="91">
        <f t="shared" si="26"/>
        <v>1161.4352859999999</v>
      </c>
      <c r="AB52" s="93">
        <f t="shared" si="8"/>
        <v>25.809673022222221</v>
      </c>
      <c r="AC52" s="99" t="e">
        <f t="shared" si="9"/>
        <v>#N/A</v>
      </c>
      <c r="AD52" s="99">
        <f t="shared" si="10"/>
        <v>0</v>
      </c>
      <c r="AG52" s="92">
        <f t="shared" si="27"/>
        <v>45892</v>
      </c>
      <c r="AH52" s="91">
        <f t="shared" si="28"/>
        <v>45</v>
      </c>
      <c r="AI52" s="91">
        <f>INDEX(地温!$D$2:$D$366,MATCH(AG52,地温!$C$2:$C$366,FALSE))</f>
        <v>25.255575</v>
      </c>
      <c r="AJ52" s="91">
        <f t="shared" si="29"/>
        <v>1161.4352859999999</v>
      </c>
      <c r="AK52" s="93">
        <f t="shared" si="11"/>
        <v>25.809673022222221</v>
      </c>
      <c r="AL52" s="99" t="e">
        <f t="shared" si="12"/>
        <v>#N/A</v>
      </c>
      <c r="AM52" s="99">
        <f t="shared" si="13"/>
        <v>0</v>
      </c>
      <c r="AP52" s="92">
        <f t="shared" si="30"/>
        <v>45892</v>
      </c>
      <c r="AQ52" s="91">
        <f t="shared" si="31"/>
        <v>45</v>
      </c>
      <c r="AR52" s="91">
        <f>INDEX(地温!$D$2:$D$366,MATCH(AP52,地温!$C$2:$C$366,FALSE))</f>
        <v>25.255575</v>
      </c>
      <c r="AS52" s="91">
        <f t="shared" si="32"/>
        <v>1161.4352859999999</v>
      </c>
      <c r="AT52" s="93">
        <f t="shared" si="14"/>
        <v>25.809673022222221</v>
      </c>
      <c r="AU52" s="99" t="e">
        <f t="shared" si="15"/>
        <v>#N/A</v>
      </c>
      <c r="AV52" s="99">
        <f t="shared" si="16"/>
        <v>0</v>
      </c>
    </row>
    <row r="53" spans="1:48" s="91" customFormat="1">
      <c r="A53" s="92">
        <f t="shared" si="17"/>
        <v>45893</v>
      </c>
      <c r="B53" s="91">
        <f t="shared" si="0"/>
        <v>46</v>
      </c>
      <c r="C53" s="99">
        <f t="shared" si="1"/>
        <v>5.4184411402301595</v>
      </c>
      <c r="F53" s="92">
        <f t="shared" si="18"/>
        <v>45893</v>
      </c>
      <c r="G53" s="91">
        <f t="shared" si="19"/>
        <v>46</v>
      </c>
      <c r="H53" s="91">
        <f>INDEX(地温!$D$2:$D$366,MATCH(F53,地温!$C$2:$C$366,FALSE))</f>
        <v>25.762474999999998</v>
      </c>
      <c r="I53" s="91">
        <f t="shared" si="20"/>
        <v>1187.1977609999999</v>
      </c>
      <c r="J53" s="93">
        <f t="shared" si="2"/>
        <v>25.808646978260867</v>
      </c>
      <c r="K53" s="99">
        <f t="shared" si="3"/>
        <v>7.6232262072958551e-002</v>
      </c>
      <c r="L53" s="99">
        <f t="shared" si="4"/>
        <v>5.4184411402301595</v>
      </c>
      <c r="O53" s="92">
        <f t="shared" si="21"/>
        <v>45893</v>
      </c>
      <c r="P53" s="91">
        <f t="shared" si="22"/>
        <v>46</v>
      </c>
      <c r="Q53" s="91">
        <f>INDEX(地温!$D$2:$D$366,MATCH(O53,地温!$C$2:$C$366,FALSE))</f>
        <v>25.762474999999998</v>
      </c>
      <c r="R53" s="91">
        <f t="shared" si="23"/>
        <v>1187.1977609999999</v>
      </c>
      <c r="S53" s="93">
        <f t="shared" si="5"/>
        <v>25.808646978260867</v>
      </c>
      <c r="T53" s="99" t="e">
        <f t="shared" si="6"/>
        <v>#N/A</v>
      </c>
      <c r="U53" s="99">
        <f t="shared" si="7"/>
        <v>0</v>
      </c>
      <c r="X53" s="92">
        <f t="shared" si="24"/>
        <v>45893</v>
      </c>
      <c r="Y53" s="91">
        <f t="shared" si="25"/>
        <v>46</v>
      </c>
      <c r="Z53" s="91">
        <f>INDEX(地温!$D$2:$D$366,MATCH(X53,地温!$C$2:$C$366,FALSE))</f>
        <v>25.762474999999998</v>
      </c>
      <c r="AA53" s="91">
        <f t="shared" si="26"/>
        <v>1187.1977609999999</v>
      </c>
      <c r="AB53" s="93">
        <f t="shared" si="8"/>
        <v>25.808646978260867</v>
      </c>
      <c r="AC53" s="99" t="e">
        <f t="shared" si="9"/>
        <v>#N/A</v>
      </c>
      <c r="AD53" s="99">
        <f t="shared" si="10"/>
        <v>0</v>
      </c>
      <c r="AG53" s="92">
        <f t="shared" si="27"/>
        <v>45893</v>
      </c>
      <c r="AH53" s="91">
        <f t="shared" si="28"/>
        <v>46</v>
      </c>
      <c r="AI53" s="91">
        <f>INDEX(地温!$D$2:$D$366,MATCH(AG53,地温!$C$2:$C$366,FALSE))</f>
        <v>25.762474999999998</v>
      </c>
      <c r="AJ53" s="91">
        <f t="shared" si="29"/>
        <v>1187.1977609999999</v>
      </c>
      <c r="AK53" s="93">
        <f t="shared" si="11"/>
        <v>25.808646978260867</v>
      </c>
      <c r="AL53" s="99" t="e">
        <f t="shared" si="12"/>
        <v>#N/A</v>
      </c>
      <c r="AM53" s="99">
        <f t="shared" si="13"/>
        <v>0</v>
      </c>
      <c r="AP53" s="92">
        <f t="shared" si="30"/>
        <v>45893</v>
      </c>
      <c r="AQ53" s="91">
        <f t="shared" si="31"/>
        <v>46</v>
      </c>
      <c r="AR53" s="91">
        <f>INDEX(地温!$D$2:$D$366,MATCH(AP53,地温!$C$2:$C$366,FALSE))</f>
        <v>25.762474999999998</v>
      </c>
      <c r="AS53" s="91">
        <f t="shared" si="32"/>
        <v>1187.1977609999999</v>
      </c>
      <c r="AT53" s="93">
        <f t="shared" si="14"/>
        <v>25.808646978260867</v>
      </c>
      <c r="AU53" s="99" t="e">
        <f t="shared" si="15"/>
        <v>#N/A</v>
      </c>
      <c r="AV53" s="99">
        <f t="shared" si="16"/>
        <v>0</v>
      </c>
    </row>
    <row r="54" spans="1:48" s="91" customFormat="1">
      <c r="A54" s="92">
        <f t="shared" si="17"/>
        <v>45894</v>
      </c>
      <c r="B54" s="91">
        <f t="shared" si="0"/>
        <v>47</v>
      </c>
      <c r="C54" s="99">
        <f t="shared" si="1"/>
        <v>5.4307770591887179</v>
      </c>
      <c r="F54" s="92">
        <f t="shared" si="18"/>
        <v>45894</v>
      </c>
      <c r="G54" s="91">
        <f t="shared" si="19"/>
        <v>47</v>
      </c>
      <c r="H54" s="91">
        <f>INDEX(地温!$D$2:$D$366,MATCH(F54,地温!$C$2:$C$366,FALSE))</f>
        <v>25.889199999999999</v>
      </c>
      <c r="I54" s="91">
        <f t="shared" si="20"/>
        <v>1213.086961</v>
      </c>
      <c r="J54" s="93">
        <f t="shared" si="2"/>
        <v>25.810360872340425</v>
      </c>
      <c r="K54" s="99">
        <f t="shared" si="3"/>
        <v>7.6237368833485267e-002</v>
      </c>
      <c r="L54" s="99">
        <f t="shared" si="4"/>
        <v>5.4307770591887179</v>
      </c>
      <c r="O54" s="92">
        <f t="shared" si="21"/>
        <v>45894</v>
      </c>
      <c r="P54" s="91">
        <f t="shared" si="22"/>
        <v>47</v>
      </c>
      <c r="Q54" s="91">
        <f>INDEX(地温!$D$2:$D$366,MATCH(O54,地温!$C$2:$C$366,FALSE))</f>
        <v>25.889199999999999</v>
      </c>
      <c r="R54" s="91">
        <f t="shared" si="23"/>
        <v>1213.086961</v>
      </c>
      <c r="S54" s="93">
        <f t="shared" si="5"/>
        <v>25.810360872340425</v>
      </c>
      <c r="T54" s="99" t="e">
        <f t="shared" si="6"/>
        <v>#N/A</v>
      </c>
      <c r="U54" s="99">
        <f t="shared" si="7"/>
        <v>0</v>
      </c>
      <c r="X54" s="92">
        <f t="shared" si="24"/>
        <v>45894</v>
      </c>
      <c r="Y54" s="91">
        <f t="shared" si="25"/>
        <v>47</v>
      </c>
      <c r="Z54" s="91">
        <f>INDEX(地温!$D$2:$D$366,MATCH(X54,地温!$C$2:$C$366,FALSE))</f>
        <v>25.889199999999999</v>
      </c>
      <c r="AA54" s="91">
        <f t="shared" si="26"/>
        <v>1213.086961</v>
      </c>
      <c r="AB54" s="93">
        <f t="shared" si="8"/>
        <v>25.810360872340425</v>
      </c>
      <c r="AC54" s="99" t="e">
        <f t="shared" si="9"/>
        <v>#N/A</v>
      </c>
      <c r="AD54" s="99">
        <f t="shared" si="10"/>
        <v>0</v>
      </c>
      <c r="AG54" s="92">
        <f t="shared" si="27"/>
        <v>45894</v>
      </c>
      <c r="AH54" s="91">
        <f t="shared" si="28"/>
        <v>47</v>
      </c>
      <c r="AI54" s="91">
        <f>INDEX(地温!$D$2:$D$366,MATCH(AG54,地温!$C$2:$C$366,FALSE))</f>
        <v>25.889199999999999</v>
      </c>
      <c r="AJ54" s="91">
        <f t="shared" si="29"/>
        <v>1213.086961</v>
      </c>
      <c r="AK54" s="93">
        <f t="shared" si="11"/>
        <v>25.810360872340425</v>
      </c>
      <c r="AL54" s="99" t="e">
        <f t="shared" si="12"/>
        <v>#N/A</v>
      </c>
      <c r="AM54" s="99">
        <f t="shared" si="13"/>
        <v>0</v>
      </c>
      <c r="AP54" s="92">
        <f t="shared" si="30"/>
        <v>45894</v>
      </c>
      <c r="AQ54" s="91">
        <f t="shared" si="31"/>
        <v>47</v>
      </c>
      <c r="AR54" s="91">
        <f>INDEX(地温!$D$2:$D$366,MATCH(AP54,地温!$C$2:$C$366,FALSE))</f>
        <v>25.889199999999999</v>
      </c>
      <c r="AS54" s="91">
        <f t="shared" si="32"/>
        <v>1213.086961</v>
      </c>
      <c r="AT54" s="93">
        <f t="shared" si="14"/>
        <v>25.810360872340425</v>
      </c>
      <c r="AU54" s="99" t="e">
        <f t="shared" si="15"/>
        <v>#N/A</v>
      </c>
      <c r="AV54" s="99">
        <f t="shared" si="16"/>
        <v>0</v>
      </c>
    </row>
    <row r="55" spans="1:48" s="91" customFormat="1">
      <c r="A55" s="92">
        <f t="shared" si="17"/>
        <v>45895</v>
      </c>
      <c r="B55" s="91">
        <f t="shared" si="0"/>
        <v>48</v>
      </c>
      <c r="C55" s="99">
        <f t="shared" si="1"/>
        <v>5.4424045105350443</v>
      </c>
      <c r="F55" s="92">
        <f t="shared" si="18"/>
        <v>45895</v>
      </c>
      <c r="G55" s="91">
        <f t="shared" si="19"/>
        <v>48</v>
      </c>
      <c r="H55" s="91">
        <f>INDEX(地温!$D$2:$D$366,MATCH(F55,地温!$C$2:$C$366,FALSE))</f>
        <v>26.355547999999999</v>
      </c>
      <c r="I55" s="91">
        <f t="shared" si="20"/>
        <v>1239.442509</v>
      </c>
      <c r="J55" s="93">
        <f t="shared" si="2"/>
        <v>25.821718937499998</v>
      </c>
      <c r="K55" s="99">
        <f t="shared" si="3"/>
        <v>7.6271218766572613e-002</v>
      </c>
      <c r="L55" s="99">
        <f t="shared" si="4"/>
        <v>5.4424045105350443</v>
      </c>
      <c r="O55" s="92">
        <f t="shared" si="21"/>
        <v>45895</v>
      </c>
      <c r="P55" s="91">
        <f t="shared" si="22"/>
        <v>48</v>
      </c>
      <c r="Q55" s="91">
        <f>INDEX(地温!$D$2:$D$366,MATCH(O55,地温!$C$2:$C$366,FALSE))</f>
        <v>26.355547999999999</v>
      </c>
      <c r="R55" s="91">
        <f t="shared" si="23"/>
        <v>1239.442509</v>
      </c>
      <c r="S55" s="93">
        <f t="shared" si="5"/>
        <v>25.821718937499998</v>
      </c>
      <c r="T55" s="99" t="e">
        <f t="shared" si="6"/>
        <v>#N/A</v>
      </c>
      <c r="U55" s="99">
        <f t="shared" si="7"/>
        <v>0</v>
      </c>
      <c r="X55" s="92">
        <f t="shared" si="24"/>
        <v>45895</v>
      </c>
      <c r="Y55" s="91">
        <f t="shared" si="25"/>
        <v>48</v>
      </c>
      <c r="Z55" s="91">
        <f>INDEX(地温!$D$2:$D$366,MATCH(X55,地温!$C$2:$C$366,FALSE))</f>
        <v>26.355547999999999</v>
      </c>
      <c r="AA55" s="91">
        <f t="shared" si="26"/>
        <v>1239.442509</v>
      </c>
      <c r="AB55" s="93">
        <f t="shared" si="8"/>
        <v>25.821718937499998</v>
      </c>
      <c r="AC55" s="99" t="e">
        <f t="shared" si="9"/>
        <v>#N/A</v>
      </c>
      <c r="AD55" s="99">
        <f t="shared" si="10"/>
        <v>0</v>
      </c>
      <c r="AG55" s="92">
        <f t="shared" si="27"/>
        <v>45895</v>
      </c>
      <c r="AH55" s="91">
        <f t="shared" si="28"/>
        <v>48</v>
      </c>
      <c r="AI55" s="91">
        <f>INDEX(地温!$D$2:$D$366,MATCH(AG55,地温!$C$2:$C$366,FALSE))</f>
        <v>26.355547999999999</v>
      </c>
      <c r="AJ55" s="91">
        <f t="shared" si="29"/>
        <v>1239.442509</v>
      </c>
      <c r="AK55" s="93">
        <f t="shared" si="11"/>
        <v>25.821718937499998</v>
      </c>
      <c r="AL55" s="99" t="e">
        <f t="shared" si="12"/>
        <v>#N/A</v>
      </c>
      <c r="AM55" s="99">
        <f t="shared" si="13"/>
        <v>0</v>
      </c>
      <c r="AP55" s="92">
        <f t="shared" si="30"/>
        <v>45895</v>
      </c>
      <c r="AQ55" s="91">
        <f t="shared" si="31"/>
        <v>48</v>
      </c>
      <c r="AR55" s="91">
        <f>INDEX(地温!$D$2:$D$366,MATCH(AP55,地温!$C$2:$C$366,FALSE))</f>
        <v>26.355547999999999</v>
      </c>
      <c r="AS55" s="91">
        <f t="shared" si="32"/>
        <v>1239.442509</v>
      </c>
      <c r="AT55" s="93">
        <f t="shared" si="14"/>
        <v>25.821718937499998</v>
      </c>
      <c r="AU55" s="99" t="e">
        <f t="shared" si="15"/>
        <v>#N/A</v>
      </c>
      <c r="AV55" s="99">
        <f t="shared" si="16"/>
        <v>0</v>
      </c>
    </row>
    <row r="56" spans="1:48" s="91" customFormat="1">
      <c r="A56" s="92">
        <f t="shared" si="17"/>
        <v>45896</v>
      </c>
      <c r="B56" s="91">
        <f t="shared" si="0"/>
        <v>49</v>
      </c>
      <c r="C56" s="99">
        <f t="shared" si="1"/>
        <v>5.4531931708847399</v>
      </c>
      <c r="F56" s="92">
        <f t="shared" si="18"/>
        <v>45896</v>
      </c>
      <c r="G56" s="91">
        <f t="shared" si="19"/>
        <v>49</v>
      </c>
      <c r="H56" s="91">
        <f>INDEX(地温!$D$2:$D$366,MATCH(F56,地温!$C$2:$C$366,FALSE))</f>
        <v>26.436652000000002</v>
      </c>
      <c r="I56" s="91">
        <f t="shared" si="20"/>
        <v>1265.8791610000001</v>
      </c>
      <c r="J56" s="93">
        <f t="shared" si="2"/>
        <v>25.834268591836736</v>
      </c>
      <c r="K56" s="99">
        <f t="shared" si="3"/>
        <v>7.630863442294418e-002</v>
      </c>
      <c r="L56" s="99">
        <f t="shared" si="4"/>
        <v>5.4531931708847399</v>
      </c>
      <c r="O56" s="92">
        <f t="shared" si="21"/>
        <v>45896</v>
      </c>
      <c r="P56" s="91">
        <f t="shared" si="22"/>
        <v>49</v>
      </c>
      <c r="Q56" s="91">
        <f>INDEX(地温!$D$2:$D$366,MATCH(O56,地温!$C$2:$C$366,FALSE))</f>
        <v>26.436652000000002</v>
      </c>
      <c r="R56" s="91">
        <f t="shared" si="23"/>
        <v>1265.8791610000001</v>
      </c>
      <c r="S56" s="93">
        <f t="shared" si="5"/>
        <v>25.834268591836736</v>
      </c>
      <c r="T56" s="99" t="e">
        <f t="shared" si="6"/>
        <v>#N/A</v>
      </c>
      <c r="U56" s="99">
        <f t="shared" si="7"/>
        <v>0</v>
      </c>
      <c r="X56" s="92">
        <f t="shared" si="24"/>
        <v>45896</v>
      </c>
      <c r="Y56" s="91">
        <f t="shared" si="25"/>
        <v>49</v>
      </c>
      <c r="Z56" s="91">
        <f>INDEX(地温!$D$2:$D$366,MATCH(X56,地温!$C$2:$C$366,FALSE))</f>
        <v>26.436652000000002</v>
      </c>
      <c r="AA56" s="91">
        <f t="shared" si="26"/>
        <v>1265.8791610000001</v>
      </c>
      <c r="AB56" s="93">
        <f t="shared" si="8"/>
        <v>25.834268591836736</v>
      </c>
      <c r="AC56" s="99" t="e">
        <f t="shared" si="9"/>
        <v>#N/A</v>
      </c>
      <c r="AD56" s="99">
        <f t="shared" si="10"/>
        <v>0</v>
      </c>
      <c r="AG56" s="92">
        <f t="shared" si="27"/>
        <v>45896</v>
      </c>
      <c r="AH56" s="91">
        <f t="shared" si="28"/>
        <v>49</v>
      </c>
      <c r="AI56" s="91">
        <f>INDEX(地温!$D$2:$D$366,MATCH(AG56,地温!$C$2:$C$366,FALSE))</f>
        <v>26.436652000000002</v>
      </c>
      <c r="AJ56" s="91">
        <f t="shared" si="29"/>
        <v>1265.8791610000001</v>
      </c>
      <c r="AK56" s="93">
        <f t="shared" si="11"/>
        <v>25.834268591836736</v>
      </c>
      <c r="AL56" s="99" t="e">
        <f t="shared" si="12"/>
        <v>#N/A</v>
      </c>
      <c r="AM56" s="99">
        <f t="shared" si="13"/>
        <v>0</v>
      </c>
      <c r="AP56" s="92">
        <f t="shared" si="30"/>
        <v>45896</v>
      </c>
      <c r="AQ56" s="91">
        <f t="shared" si="31"/>
        <v>49</v>
      </c>
      <c r="AR56" s="91">
        <f>INDEX(地温!$D$2:$D$366,MATCH(AP56,地温!$C$2:$C$366,FALSE))</f>
        <v>26.436652000000002</v>
      </c>
      <c r="AS56" s="91">
        <f t="shared" si="32"/>
        <v>1265.8791610000001</v>
      </c>
      <c r="AT56" s="93">
        <f t="shared" si="14"/>
        <v>25.834268591836736</v>
      </c>
      <c r="AU56" s="99" t="e">
        <f t="shared" si="15"/>
        <v>#N/A</v>
      </c>
      <c r="AV56" s="99">
        <f t="shared" si="16"/>
        <v>0</v>
      </c>
    </row>
    <row r="57" spans="1:48" s="91" customFormat="1">
      <c r="A57" s="92">
        <f t="shared" si="17"/>
        <v>45897</v>
      </c>
      <c r="B57" s="91">
        <f t="shared" si="0"/>
        <v>50</v>
      </c>
      <c r="C57" s="99">
        <f t="shared" si="1"/>
        <v>5.4627249367658273</v>
      </c>
      <c r="F57" s="92">
        <f t="shared" si="18"/>
        <v>45897</v>
      </c>
      <c r="G57" s="91">
        <f t="shared" si="19"/>
        <v>50</v>
      </c>
      <c r="H57" s="91">
        <f>INDEX(地温!$D$2:$D$366,MATCH(F57,地温!$C$2:$C$366,FALSE))</f>
        <v>25.220091999999994</v>
      </c>
      <c r="I57" s="91">
        <f t="shared" si="20"/>
        <v>1291.0992530000001</v>
      </c>
      <c r="J57" s="93">
        <f t="shared" si="2"/>
        <v>25.821985060000003</v>
      </c>
      <c r="K57" s="99">
        <f t="shared" si="3"/>
        <v>7.6272012028858804e-002</v>
      </c>
      <c r="L57" s="99">
        <f t="shared" si="4"/>
        <v>5.4627249367658273</v>
      </c>
      <c r="O57" s="92">
        <f t="shared" si="21"/>
        <v>45897</v>
      </c>
      <c r="P57" s="91">
        <f t="shared" si="22"/>
        <v>50</v>
      </c>
      <c r="Q57" s="91">
        <f>INDEX(地温!$D$2:$D$366,MATCH(O57,地温!$C$2:$C$366,FALSE))</f>
        <v>25.220091999999994</v>
      </c>
      <c r="R57" s="91">
        <f t="shared" si="23"/>
        <v>1291.0992530000001</v>
      </c>
      <c r="S57" s="93">
        <f t="shared" si="5"/>
        <v>25.821985060000003</v>
      </c>
      <c r="T57" s="99" t="e">
        <f t="shared" si="6"/>
        <v>#N/A</v>
      </c>
      <c r="U57" s="99">
        <f t="shared" si="7"/>
        <v>0</v>
      </c>
      <c r="X57" s="92">
        <f t="shared" si="24"/>
        <v>45897</v>
      </c>
      <c r="Y57" s="91">
        <f t="shared" si="25"/>
        <v>50</v>
      </c>
      <c r="Z57" s="91">
        <f>INDEX(地温!$D$2:$D$366,MATCH(X57,地温!$C$2:$C$366,FALSE))</f>
        <v>25.220091999999994</v>
      </c>
      <c r="AA57" s="91">
        <f t="shared" si="26"/>
        <v>1291.0992530000001</v>
      </c>
      <c r="AB57" s="93">
        <f t="shared" si="8"/>
        <v>25.821985060000003</v>
      </c>
      <c r="AC57" s="99" t="e">
        <f t="shared" si="9"/>
        <v>#N/A</v>
      </c>
      <c r="AD57" s="99">
        <f t="shared" si="10"/>
        <v>0</v>
      </c>
      <c r="AG57" s="92">
        <f t="shared" si="27"/>
        <v>45897</v>
      </c>
      <c r="AH57" s="91">
        <f t="shared" si="28"/>
        <v>50</v>
      </c>
      <c r="AI57" s="91">
        <f>INDEX(地温!$D$2:$D$366,MATCH(AG57,地温!$C$2:$C$366,FALSE))</f>
        <v>25.220091999999994</v>
      </c>
      <c r="AJ57" s="91">
        <f t="shared" si="29"/>
        <v>1291.0992530000001</v>
      </c>
      <c r="AK57" s="93">
        <f t="shared" si="11"/>
        <v>25.821985060000003</v>
      </c>
      <c r="AL57" s="99" t="e">
        <f t="shared" si="12"/>
        <v>#N/A</v>
      </c>
      <c r="AM57" s="99">
        <f t="shared" si="13"/>
        <v>0</v>
      </c>
      <c r="AP57" s="92">
        <f t="shared" si="30"/>
        <v>45897</v>
      </c>
      <c r="AQ57" s="91">
        <f t="shared" si="31"/>
        <v>50</v>
      </c>
      <c r="AR57" s="91">
        <f>INDEX(地温!$D$2:$D$366,MATCH(AP57,地温!$C$2:$C$366,FALSE))</f>
        <v>25.220091999999994</v>
      </c>
      <c r="AS57" s="91">
        <f t="shared" si="32"/>
        <v>1291.0992530000001</v>
      </c>
      <c r="AT57" s="93">
        <f t="shared" si="14"/>
        <v>25.821985060000003</v>
      </c>
      <c r="AU57" s="99" t="e">
        <f t="shared" si="15"/>
        <v>#N/A</v>
      </c>
      <c r="AV57" s="99">
        <f t="shared" si="16"/>
        <v>0</v>
      </c>
    </row>
    <row r="58" spans="1:48" s="91" customFormat="1">
      <c r="A58" s="92">
        <f t="shared" si="17"/>
        <v>45898</v>
      </c>
      <c r="B58" s="91">
        <f t="shared" si="0"/>
        <v>51</v>
      </c>
      <c r="C58" s="99">
        <f t="shared" si="1"/>
        <v>5.4714620178244866</v>
      </c>
      <c r="F58" s="92">
        <f t="shared" si="18"/>
        <v>45898</v>
      </c>
      <c r="G58" s="91">
        <f t="shared" si="19"/>
        <v>51</v>
      </c>
      <c r="H58" s="91">
        <f>INDEX(地温!$D$2:$D$366,MATCH(F58,地温!$C$2:$C$366,FALSE))</f>
        <v>24.895676000000002</v>
      </c>
      <c r="I58" s="91">
        <f t="shared" si="20"/>
        <v>1315.9949290000002</v>
      </c>
      <c r="J58" s="93">
        <f t="shared" si="2"/>
        <v>25.803822137254905</v>
      </c>
      <c r="K58" s="99">
        <f t="shared" si="3"/>
        <v>7.6217887381598778e-002</v>
      </c>
      <c r="L58" s="99">
        <f t="shared" si="4"/>
        <v>5.4714620178244866</v>
      </c>
      <c r="O58" s="92">
        <f t="shared" si="21"/>
        <v>45898</v>
      </c>
      <c r="P58" s="91">
        <f t="shared" si="22"/>
        <v>51</v>
      </c>
      <c r="Q58" s="91">
        <f>INDEX(地温!$D$2:$D$366,MATCH(O58,地温!$C$2:$C$366,FALSE))</f>
        <v>24.895676000000002</v>
      </c>
      <c r="R58" s="91">
        <f t="shared" si="23"/>
        <v>1315.9949290000002</v>
      </c>
      <c r="S58" s="93">
        <f t="shared" si="5"/>
        <v>25.803822137254905</v>
      </c>
      <c r="T58" s="99" t="e">
        <f t="shared" si="6"/>
        <v>#N/A</v>
      </c>
      <c r="U58" s="99">
        <f t="shared" si="7"/>
        <v>0</v>
      </c>
      <c r="X58" s="92">
        <f t="shared" si="24"/>
        <v>45898</v>
      </c>
      <c r="Y58" s="91">
        <f t="shared" si="25"/>
        <v>51</v>
      </c>
      <c r="Z58" s="91">
        <f>INDEX(地温!$D$2:$D$366,MATCH(X58,地温!$C$2:$C$366,FALSE))</f>
        <v>24.895676000000002</v>
      </c>
      <c r="AA58" s="91">
        <f t="shared" si="26"/>
        <v>1315.9949290000002</v>
      </c>
      <c r="AB58" s="93">
        <f t="shared" si="8"/>
        <v>25.803822137254905</v>
      </c>
      <c r="AC58" s="99" t="e">
        <f t="shared" si="9"/>
        <v>#N/A</v>
      </c>
      <c r="AD58" s="99">
        <f t="shared" si="10"/>
        <v>0</v>
      </c>
      <c r="AG58" s="92">
        <f t="shared" si="27"/>
        <v>45898</v>
      </c>
      <c r="AH58" s="91">
        <f t="shared" si="28"/>
        <v>51</v>
      </c>
      <c r="AI58" s="91">
        <f>INDEX(地温!$D$2:$D$366,MATCH(AG58,地温!$C$2:$C$366,FALSE))</f>
        <v>24.895676000000002</v>
      </c>
      <c r="AJ58" s="91">
        <f t="shared" si="29"/>
        <v>1315.9949290000002</v>
      </c>
      <c r="AK58" s="93">
        <f t="shared" si="11"/>
        <v>25.803822137254905</v>
      </c>
      <c r="AL58" s="99" t="e">
        <f t="shared" si="12"/>
        <v>#N/A</v>
      </c>
      <c r="AM58" s="99">
        <f t="shared" si="13"/>
        <v>0</v>
      </c>
      <c r="AP58" s="92">
        <f t="shared" si="30"/>
        <v>45898</v>
      </c>
      <c r="AQ58" s="91">
        <f t="shared" si="31"/>
        <v>51</v>
      </c>
      <c r="AR58" s="91">
        <f>INDEX(地温!$D$2:$D$366,MATCH(AP58,地温!$C$2:$C$366,FALSE))</f>
        <v>24.895676000000002</v>
      </c>
      <c r="AS58" s="91">
        <f t="shared" si="32"/>
        <v>1315.9949290000002</v>
      </c>
      <c r="AT58" s="93">
        <f t="shared" si="14"/>
        <v>25.803822137254905</v>
      </c>
      <c r="AU58" s="99" t="e">
        <f t="shared" si="15"/>
        <v>#N/A</v>
      </c>
      <c r="AV58" s="99">
        <f t="shared" si="16"/>
        <v>0</v>
      </c>
    </row>
    <row r="59" spans="1:48" s="91" customFormat="1">
      <c r="A59" s="92">
        <f t="shared" si="17"/>
        <v>45899</v>
      </c>
      <c r="B59" s="91">
        <f t="shared" si="0"/>
        <v>52</v>
      </c>
      <c r="C59" s="99">
        <f t="shared" si="1"/>
        <v>5.4798046979091595</v>
      </c>
      <c r="F59" s="92">
        <f t="shared" si="18"/>
        <v>45899</v>
      </c>
      <c r="G59" s="91">
        <f t="shared" si="19"/>
        <v>52</v>
      </c>
      <c r="H59" s="91">
        <f>INDEX(地温!$D$2:$D$366,MATCH(F59,地温!$C$2:$C$366,FALSE))</f>
        <v>25.605336000000005</v>
      </c>
      <c r="I59" s="91">
        <f t="shared" si="20"/>
        <v>1341.6002650000003</v>
      </c>
      <c r="J59" s="93">
        <f t="shared" si="2"/>
        <v>25.80000509615385</v>
      </c>
      <c r="K59" s="99">
        <f t="shared" si="3"/>
        <v>7.6206516829009599e-002</v>
      </c>
      <c r="L59" s="99">
        <f t="shared" si="4"/>
        <v>5.4798046979091595</v>
      </c>
      <c r="O59" s="92">
        <f t="shared" si="21"/>
        <v>45899</v>
      </c>
      <c r="P59" s="91">
        <f t="shared" si="22"/>
        <v>52</v>
      </c>
      <c r="Q59" s="91">
        <f>INDEX(地温!$D$2:$D$366,MATCH(O59,地温!$C$2:$C$366,FALSE))</f>
        <v>25.605336000000005</v>
      </c>
      <c r="R59" s="91">
        <f t="shared" si="23"/>
        <v>1341.6002650000003</v>
      </c>
      <c r="S59" s="93">
        <f t="shared" si="5"/>
        <v>25.80000509615385</v>
      </c>
      <c r="T59" s="99" t="e">
        <f t="shared" si="6"/>
        <v>#N/A</v>
      </c>
      <c r="U59" s="99">
        <f t="shared" si="7"/>
        <v>0</v>
      </c>
      <c r="X59" s="92">
        <f t="shared" si="24"/>
        <v>45899</v>
      </c>
      <c r="Y59" s="91">
        <f t="shared" si="25"/>
        <v>52</v>
      </c>
      <c r="Z59" s="91">
        <f>INDEX(地温!$D$2:$D$366,MATCH(X59,地温!$C$2:$C$366,FALSE))</f>
        <v>25.605336000000005</v>
      </c>
      <c r="AA59" s="91">
        <f t="shared" si="26"/>
        <v>1341.6002650000003</v>
      </c>
      <c r="AB59" s="93">
        <f t="shared" si="8"/>
        <v>25.80000509615385</v>
      </c>
      <c r="AC59" s="99" t="e">
        <f t="shared" si="9"/>
        <v>#N/A</v>
      </c>
      <c r="AD59" s="99">
        <f t="shared" si="10"/>
        <v>0</v>
      </c>
      <c r="AG59" s="92">
        <f t="shared" si="27"/>
        <v>45899</v>
      </c>
      <c r="AH59" s="91">
        <f t="shared" si="28"/>
        <v>52</v>
      </c>
      <c r="AI59" s="91">
        <f>INDEX(地温!$D$2:$D$366,MATCH(AG59,地温!$C$2:$C$366,FALSE))</f>
        <v>25.605336000000005</v>
      </c>
      <c r="AJ59" s="91">
        <f t="shared" si="29"/>
        <v>1341.6002650000003</v>
      </c>
      <c r="AK59" s="93">
        <f t="shared" si="11"/>
        <v>25.80000509615385</v>
      </c>
      <c r="AL59" s="99" t="e">
        <f t="shared" si="12"/>
        <v>#N/A</v>
      </c>
      <c r="AM59" s="99">
        <f t="shared" si="13"/>
        <v>0</v>
      </c>
      <c r="AP59" s="92">
        <f t="shared" si="30"/>
        <v>45899</v>
      </c>
      <c r="AQ59" s="91">
        <f t="shared" si="31"/>
        <v>52</v>
      </c>
      <c r="AR59" s="91">
        <f>INDEX(地温!$D$2:$D$366,MATCH(AP59,地温!$C$2:$C$366,FALSE))</f>
        <v>25.605336000000005</v>
      </c>
      <c r="AS59" s="91">
        <f t="shared" si="32"/>
        <v>1341.6002650000003</v>
      </c>
      <c r="AT59" s="93">
        <f t="shared" si="14"/>
        <v>25.80000509615385</v>
      </c>
      <c r="AU59" s="99" t="e">
        <f t="shared" si="15"/>
        <v>#N/A</v>
      </c>
      <c r="AV59" s="99">
        <f t="shared" si="16"/>
        <v>0</v>
      </c>
    </row>
    <row r="60" spans="1:48" s="91" customFormat="1">
      <c r="A60" s="92">
        <f t="shared" si="17"/>
        <v>45900</v>
      </c>
      <c r="B60" s="91">
        <f t="shared" si="0"/>
        <v>53</v>
      </c>
      <c r="C60" s="99">
        <f t="shared" si="1"/>
        <v>5.4876704648560102</v>
      </c>
      <c r="F60" s="92">
        <f t="shared" si="18"/>
        <v>45900</v>
      </c>
      <c r="G60" s="91">
        <f t="shared" si="19"/>
        <v>53</v>
      </c>
      <c r="H60" s="91">
        <f>INDEX(地温!$D$2:$D$366,MATCH(F60,地温!$C$2:$C$366,FALSE))</f>
        <v>26.051408000000002</v>
      </c>
      <c r="I60" s="91">
        <f t="shared" si="20"/>
        <v>1367.6516730000003</v>
      </c>
      <c r="J60" s="93">
        <f t="shared" si="2"/>
        <v>25.804748547169815</v>
      </c>
      <c r="K60" s="99">
        <f t="shared" si="3"/>
        <v>7.6220647268561134e-002</v>
      </c>
      <c r="L60" s="99">
        <f t="shared" si="4"/>
        <v>5.4876704648560102</v>
      </c>
      <c r="O60" s="92">
        <f t="shared" si="21"/>
        <v>45900</v>
      </c>
      <c r="P60" s="91">
        <f t="shared" si="22"/>
        <v>53</v>
      </c>
      <c r="Q60" s="91">
        <f>INDEX(地温!$D$2:$D$366,MATCH(O60,地温!$C$2:$C$366,FALSE))</f>
        <v>26.051408000000002</v>
      </c>
      <c r="R60" s="91">
        <f t="shared" si="23"/>
        <v>1367.6516730000003</v>
      </c>
      <c r="S60" s="93">
        <f t="shared" si="5"/>
        <v>25.804748547169815</v>
      </c>
      <c r="T60" s="99" t="e">
        <f t="shared" si="6"/>
        <v>#N/A</v>
      </c>
      <c r="U60" s="99">
        <f t="shared" si="7"/>
        <v>0</v>
      </c>
      <c r="X60" s="92">
        <f t="shared" si="24"/>
        <v>45900</v>
      </c>
      <c r="Y60" s="91">
        <f t="shared" si="25"/>
        <v>53</v>
      </c>
      <c r="Z60" s="91">
        <f>INDEX(地温!$D$2:$D$366,MATCH(X60,地温!$C$2:$C$366,FALSE))</f>
        <v>26.051408000000002</v>
      </c>
      <c r="AA60" s="91">
        <f t="shared" si="26"/>
        <v>1367.6516730000003</v>
      </c>
      <c r="AB60" s="93">
        <f t="shared" si="8"/>
        <v>25.804748547169815</v>
      </c>
      <c r="AC60" s="99" t="e">
        <f t="shared" si="9"/>
        <v>#N/A</v>
      </c>
      <c r="AD60" s="99">
        <f t="shared" si="10"/>
        <v>0</v>
      </c>
      <c r="AG60" s="92">
        <f t="shared" si="27"/>
        <v>45900</v>
      </c>
      <c r="AH60" s="91">
        <f t="shared" si="28"/>
        <v>53</v>
      </c>
      <c r="AI60" s="91">
        <f>INDEX(地温!$D$2:$D$366,MATCH(AG60,地温!$C$2:$C$366,FALSE))</f>
        <v>26.051408000000002</v>
      </c>
      <c r="AJ60" s="91">
        <f t="shared" si="29"/>
        <v>1367.6516730000003</v>
      </c>
      <c r="AK60" s="93">
        <f t="shared" si="11"/>
        <v>25.804748547169815</v>
      </c>
      <c r="AL60" s="99" t="e">
        <f t="shared" si="12"/>
        <v>#N/A</v>
      </c>
      <c r="AM60" s="99">
        <f t="shared" si="13"/>
        <v>0</v>
      </c>
      <c r="AP60" s="92">
        <f t="shared" si="30"/>
        <v>45900</v>
      </c>
      <c r="AQ60" s="91">
        <f t="shared" si="31"/>
        <v>53</v>
      </c>
      <c r="AR60" s="91">
        <f>INDEX(地温!$D$2:$D$366,MATCH(AP60,地温!$C$2:$C$366,FALSE))</f>
        <v>26.051408000000002</v>
      </c>
      <c r="AS60" s="91">
        <f t="shared" si="32"/>
        <v>1367.6516730000003</v>
      </c>
      <c r="AT60" s="93">
        <f t="shared" si="14"/>
        <v>25.804748547169815</v>
      </c>
      <c r="AU60" s="99" t="e">
        <f t="shared" si="15"/>
        <v>#N/A</v>
      </c>
      <c r="AV60" s="99">
        <f t="shared" si="16"/>
        <v>0</v>
      </c>
    </row>
    <row r="61" spans="1:48" s="91" customFormat="1">
      <c r="A61" s="92">
        <f t="shared" si="17"/>
        <v>45901</v>
      </c>
      <c r="B61" s="91">
        <f t="shared" si="0"/>
        <v>54</v>
      </c>
      <c r="C61" s="99">
        <f t="shared" si="1"/>
        <v>5.4947389111305966</v>
      </c>
      <c r="F61" s="92">
        <f t="shared" si="18"/>
        <v>45901</v>
      </c>
      <c r="G61" s="91">
        <f t="shared" si="19"/>
        <v>54</v>
      </c>
      <c r="H61" s="91">
        <f>INDEX(地温!$D$2:$D$366,MATCH(F61,地温!$C$2:$C$366,FALSE))</f>
        <v>25.260643999999996</v>
      </c>
      <c r="I61" s="91">
        <f t="shared" si="20"/>
        <v>1392.9123170000003</v>
      </c>
      <c r="J61" s="93">
        <f t="shared" si="2"/>
        <v>25.794672537037041</v>
      </c>
      <c r="K61" s="99">
        <f t="shared" si="3"/>
        <v>7.6190634066096857e-002</v>
      </c>
      <c r="L61" s="99">
        <f t="shared" si="4"/>
        <v>5.4947389111305966</v>
      </c>
      <c r="O61" s="92">
        <f t="shared" si="21"/>
        <v>45901</v>
      </c>
      <c r="P61" s="91">
        <f t="shared" si="22"/>
        <v>54</v>
      </c>
      <c r="Q61" s="91">
        <f>INDEX(地温!$D$2:$D$366,MATCH(O61,地温!$C$2:$C$366,FALSE))</f>
        <v>25.260643999999996</v>
      </c>
      <c r="R61" s="91">
        <f t="shared" si="23"/>
        <v>1392.9123170000003</v>
      </c>
      <c r="S61" s="93">
        <f t="shared" si="5"/>
        <v>25.794672537037041</v>
      </c>
      <c r="T61" s="99" t="e">
        <f t="shared" si="6"/>
        <v>#N/A</v>
      </c>
      <c r="U61" s="99">
        <f t="shared" si="7"/>
        <v>0</v>
      </c>
      <c r="X61" s="92">
        <f t="shared" si="24"/>
        <v>45901</v>
      </c>
      <c r="Y61" s="91">
        <f t="shared" si="25"/>
        <v>54</v>
      </c>
      <c r="Z61" s="91">
        <f>INDEX(地温!$D$2:$D$366,MATCH(X61,地温!$C$2:$C$366,FALSE))</f>
        <v>25.260643999999996</v>
      </c>
      <c r="AA61" s="91">
        <f t="shared" si="26"/>
        <v>1392.9123170000003</v>
      </c>
      <c r="AB61" s="93">
        <f t="shared" si="8"/>
        <v>25.794672537037041</v>
      </c>
      <c r="AC61" s="99" t="e">
        <f t="shared" si="9"/>
        <v>#N/A</v>
      </c>
      <c r="AD61" s="99">
        <f t="shared" si="10"/>
        <v>0</v>
      </c>
      <c r="AG61" s="92">
        <f t="shared" si="27"/>
        <v>45901</v>
      </c>
      <c r="AH61" s="91">
        <f t="shared" si="28"/>
        <v>54</v>
      </c>
      <c r="AI61" s="91">
        <f>INDEX(地温!$D$2:$D$366,MATCH(AG61,地温!$C$2:$C$366,FALSE))</f>
        <v>25.260643999999996</v>
      </c>
      <c r="AJ61" s="91">
        <f t="shared" si="29"/>
        <v>1392.9123170000003</v>
      </c>
      <c r="AK61" s="93">
        <f t="shared" si="11"/>
        <v>25.794672537037041</v>
      </c>
      <c r="AL61" s="99" t="e">
        <f t="shared" si="12"/>
        <v>#N/A</v>
      </c>
      <c r="AM61" s="99">
        <f t="shared" si="13"/>
        <v>0</v>
      </c>
      <c r="AP61" s="92">
        <f t="shared" si="30"/>
        <v>45901</v>
      </c>
      <c r="AQ61" s="91">
        <f t="shared" si="31"/>
        <v>54</v>
      </c>
      <c r="AR61" s="91">
        <f>INDEX(地温!$D$2:$D$366,MATCH(AP61,地温!$C$2:$C$366,FALSE))</f>
        <v>25.260643999999996</v>
      </c>
      <c r="AS61" s="91">
        <f t="shared" si="32"/>
        <v>1392.9123170000003</v>
      </c>
      <c r="AT61" s="93">
        <f t="shared" si="14"/>
        <v>25.794672537037041</v>
      </c>
      <c r="AU61" s="99" t="e">
        <f t="shared" si="15"/>
        <v>#N/A</v>
      </c>
      <c r="AV61" s="99">
        <f t="shared" si="16"/>
        <v>0</v>
      </c>
    </row>
    <row r="62" spans="1:48" s="91" customFormat="1">
      <c r="A62" s="92">
        <f t="shared" si="17"/>
        <v>45902</v>
      </c>
      <c r="B62" s="91">
        <f t="shared" si="0"/>
        <v>55</v>
      </c>
      <c r="C62" s="99">
        <f t="shared" si="1"/>
        <v>5.5012225587356429</v>
      </c>
      <c r="F62" s="92">
        <f t="shared" si="18"/>
        <v>45902</v>
      </c>
      <c r="G62" s="91">
        <f t="shared" si="19"/>
        <v>55</v>
      </c>
      <c r="H62" s="91">
        <f>INDEX(地温!$D$2:$D$366,MATCH(F62,地温!$C$2:$C$366,FALSE))</f>
        <v>24.956503999999999</v>
      </c>
      <c r="I62" s="91">
        <f t="shared" si="20"/>
        <v>1417.8688210000003</v>
      </c>
      <c r="J62" s="93">
        <f t="shared" si="2"/>
        <v>25.779433109090913</v>
      </c>
      <c r="K62" s="99">
        <f t="shared" si="3"/>
        <v>7.6145259307701579e-002</v>
      </c>
      <c r="L62" s="99">
        <f t="shared" si="4"/>
        <v>5.5012225587356429</v>
      </c>
      <c r="O62" s="92">
        <f t="shared" si="21"/>
        <v>45902</v>
      </c>
      <c r="P62" s="91">
        <f t="shared" si="22"/>
        <v>55</v>
      </c>
      <c r="Q62" s="91">
        <f>INDEX(地温!$D$2:$D$366,MATCH(O62,地温!$C$2:$C$366,FALSE))</f>
        <v>24.956503999999999</v>
      </c>
      <c r="R62" s="91">
        <f t="shared" si="23"/>
        <v>1417.8688210000003</v>
      </c>
      <c r="S62" s="93">
        <f t="shared" si="5"/>
        <v>25.779433109090913</v>
      </c>
      <c r="T62" s="99" t="e">
        <f t="shared" si="6"/>
        <v>#N/A</v>
      </c>
      <c r="U62" s="99">
        <f t="shared" si="7"/>
        <v>0</v>
      </c>
      <c r="X62" s="92">
        <f t="shared" si="24"/>
        <v>45902</v>
      </c>
      <c r="Y62" s="91">
        <f t="shared" si="25"/>
        <v>55</v>
      </c>
      <c r="Z62" s="91">
        <f>INDEX(地温!$D$2:$D$366,MATCH(X62,地温!$C$2:$C$366,FALSE))</f>
        <v>24.956503999999999</v>
      </c>
      <c r="AA62" s="91">
        <f t="shared" si="26"/>
        <v>1417.8688210000003</v>
      </c>
      <c r="AB62" s="93">
        <f t="shared" si="8"/>
        <v>25.779433109090913</v>
      </c>
      <c r="AC62" s="99" t="e">
        <f t="shared" si="9"/>
        <v>#N/A</v>
      </c>
      <c r="AD62" s="99">
        <f t="shared" si="10"/>
        <v>0</v>
      </c>
      <c r="AG62" s="92">
        <f t="shared" si="27"/>
        <v>45902</v>
      </c>
      <c r="AH62" s="91">
        <f t="shared" si="28"/>
        <v>55</v>
      </c>
      <c r="AI62" s="91">
        <f>INDEX(地温!$D$2:$D$366,MATCH(AG62,地温!$C$2:$C$366,FALSE))</f>
        <v>24.956503999999999</v>
      </c>
      <c r="AJ62" s="91">
        <f t="shared" si="29"/>
        <v>1417.8688210000003</v>
      </c>
      <c r="AK62" s="93">
        <f t="shared" si="11"/>
        <v>25.779433109090913</v>
      </c>
      <c r="AL62" s="99" t="e">
        <f t="shared" si="12"/>
        <v>#N/A</v>
      </c>
      <c r="AM62" s="99">
        <f t="shared" si="13"/>
        <v>0</v>
      </c>
      <c r="AP62" s="92">
        <f t="shared" si="30"/>
        <v>45902</v>
      </c>
      <c r="AQ62" s="91">
        <f t="shared" si="31"/>
        <v>55</v>
      </c>
      <c r="AR62" s="91">
        <f>INDEX(地温!$D$2:$D$366,MATCH(AP62,地温!$C$2:$C$366,FALSE))</f>
        <v>24.956503999999999</v>
      </c>
      <c r="AS62" s="91">
        <f t="shared" si="32"/>
        <v>1417.8688210000003</v>
      </c>
      <c r="AT62" s="93">
        <f t="shared" si="14"/>
        <v>25.779433109090913</v>
      </c>
      <c r="AU62" s="99" t="e">
        <f t="shared" si="15"/>
        <v>#N/A</v>
      </c>
      <c r="AV62" s="99">
        <f t="shared" si="16"/>
        <v>0</v>
      </c>
    </row>
    <row r="63" spans="1:48" s="91" customFormat="1">
      <c r="A63" s="92">
        <f t="shared" si="17"/>
        <v>45903</v>
      </c>
      <c r="B63" s="91">
        <f t="shared" si="0"/>
        <v>56</v>
      </c>
      <c r="C63" s="99">
        <f t="shared" si="1"/>
        <v>5.5071981469826561</v>
      </c>
      <c r="F63" s="92">
        <f t="shared" si="18"/>
        <v>45903</v>
      </c>
      <c r="G63" s="91">
        <f t="shared" si="19"/>
        <v>56</v>
      </c>
      <c r="H63" s="91">
        <f>INDEX(地温!$D$2:$D$366,MATCH(F63,地温!$C$2:$C$366,FALSE))</f>
        <v>24.753744000000001</v>
      </c>
      <c r="I63" s="91">
        <f t="shared" si="20"/>
        <v>1442.6225650000003</v>
      </c>
      <c r="J63" s="93">
        <f t="shared" si="2"/>
        <v>25.761117232142862</v>
      </c>
      <c r="K63" s="99">
        <f t="shared" si="3"/>
        <v>7.6090754186950715e-002</v>
      </c>
      <c r="L63" s="99">
        <f t="shared" si="4"/>
        <v>5.5071981469826561</v>
      </c>
      <c r="O63" s="92">
        <f t="shared" si="21"/>
        <v>45903</v>
      </c>
      <c r="P63" s="91">
        <f t="shared" si="22"/>
        <v>56</v>
      </c>
      <c r="Q63" s="91">
        <f>INDEX(地温!$D$2:$D$366,MATCH(O63,地温!$C$2:$C$366,FALSE))</f>
        <v>24.753744000000001</v>
      </c>
      <c r="R63" s="91">
        <f t="shared" si="23"/>
        <v>1442.6225650000003</v>
      </c>
      <c r="S63" s="93">
        <f t="shared" si="5"/>
        <v>25.761117232142862</v>
      </c>
      <c r="T63" s="99" t="e">
        <f t="shared" si="6"/>
        <v>#N/A</v>
      </c>
      <c r="U63" s="99">
        <f t="shared" si="7"/>
        <v>0</v>
      </c>
      <c r="X63" s="92">
        <f t="shared" si="24"/>
        <v>45903</v>
      </c>
      <c r="Y63" s="91">
        <f t="shared" si="25"/>
        <v>56</v>
      </c>
      <c r="Z63" s="91">
        <f>INDEX(地温!$D$2:$D$366,MATCH(X63,地温!$C$2:$C$366,FALSE))</f>
        <v>24.753744000000001</v>
      </c>
      <c r="AA63" s="91">
        <f t="shared" si="26"/>
        <v>1442.6225650000003</v>
      </c>
      <c r="AB63" s="93">
        <f t="shared" si="8"/>
        <v>25.761117232142862</v>
      </c>
      <c r="AC63" s="99" t="e">
        <f t="shared" si="9"/>
        <v>#N/A</v>
      </c>
      <c r="AD63" s="99">
        <f t="shared" si="10"/>
        <v>0</v>
      </c>
      <c r="AG63" s="92">
        <f t="shared" si="27"/>
        <v>45903</v>
      </c>
      <c r="AH63" s="91">
        <f t="shared" si="28"/>
        <v>56</v>
      </c>
      <c r="AI63" s="91">
        <f>INDEX(地温!$D$2:$D$366,MATCH(AG63,地温!$C$2:$C$366,FALSE))</f>
        <v>24.753744000000001</v>
      </c>
      <c r="AJ63" s="91">
        <f t="shared" si="29"/>
        <v>1442.6225650000003</v>
      </c>
      <c r="AK63" s="93">
        <f t="shared" si="11"/>
        <v>25.761117232142862</v>
      </c>
      <c r="AL63" s="99" t="e">
        <f t="shared" si="12"/>
        <v>#N/A</v>
      </c>
      <c r="AM63" s="99">
        <f t="shared" si="13"/>
        <v>0</v>
      </c>
      <c r="AP63" s="92">
        <f t="shared" si="30"/>
        <v>45903</v>
      </c>
      <c r="AQ63" s="91">
        <f t="shared" si="31"/>
        <v>56</v>
      </c>
      <c r="AR63" s="91">
        <f>INDEX(地温!$D$2:$D$366,MATCH(AP63,地温!$C$2:$C$366,FALSE))</f>
        <v>24.753744000000001</v>
      </c>
      <c r="AS63" s="91">
        <f t="shared" si="32"/>
        <v>1442.6225650000003</v>
      </c>
      <c r="AT63" s="93">
        <f t="shared" si="14"/>
        <v>25.761117232142862</v>
      </c>
      <c r="AU63" s="99" t="e">
        <f t="shared" si="15"/>
        <v>#N/A</v>
      </c>
      <c r="AV63" s="99">
        <f t="shared" si="16"/>
        <v>0</v>
      </c>
    </row>
    <row r="64" spans="1:48" s="91" customFormat="1">
      <c r="A64" s="92">
        <f t="shared" si="17"/>
        <v>45904</v>
      </c>
      <c r="B64" s="91">
        <f t="shared" si="0"/>
        <v>57</v>
      </c>
      <c r="C64" s="99">
        <f t="shared" si="1"/>
        <v>5.5126687319140126</v>
      </c>
      <c r="F64" s="92">
        <f t="shared" si="18"/>
        <v>45904</v>
      </c>
      <c r="G64" s="91">
        <f t="shared" si="19"/>
        <v>57</v>
      </c>
      <c r="H64" s="91">
        <f>INDEX(地温!$D$2:$D$366,MATCH(F64,地温!$C$2:$C$366,FALSE))</f>
        <v>24.368500000000001</v>
      </c>
      <c r="I64" s="91">
        <f t="shared" si="20"/>
        <v>1466.9910650000004</v>
      </c>
      <c r="J64" s="93">
        <f t="shared" si="2"/>
        <v>25.736685350877199</v>
      </c>
      <c r="K64" s="99">
        <f t="shared" si="3"/>
        <v>7.6018099152302482e-002</v>
      </c>
      <c r="L64" s="99">
        <f t="shared" si="4"/>
        <v>5.5126687319140126</v>
      </c>
      <c r="O64" s="92">
        <f t="shared" si="21"/>
        <v>45904</v>
      </c>
      <c r="P64" s="91">
        <f t="shared" si="22"/>
        <v>57</v>
      </c>
      <c r="Q64" s="91">
        <f>INDEX(地温!$D$2:$D$366,MATCH(O64,地温!$C$2:$C$366,FALSE))</f>
        <v>24.368500000000001</v>
      </c>
      <c r="R64" s="91">
        <f t="shared" si="23"/>
        <v>1466.9910650000004</v>
      </c>
      <c r="S64" s="93">
        <f t="shared" si="5"/>
        <v>25.736685350877199</v>
      </c>
      <c r="T64" s="99" t="e">
        <f t="shared" si="6"/>
        <v>#N/A</v>
      </c>
      <c r="U64" s="99">
        <f t="shared" si="7"/>
        <v>0</v>
      </c>
      <c r="X64" s="92">
        <f t="shared" si="24"/>
        <v>45904</v>
      </c>
      <c r="Y64" s="91">
        <f t="shared" si="25"/>
        <v>57</v>
      </c>
      <c r="Z64" s="91">
        <f>INDEX(地温!$D$2:$D$366,MATCH(X64,地温!$C$2:$C$366,FALSE))</f>
        <v>24.368500000000001</v>
      </c>
      <c r="AA64" s="91">
        <f t="shared" si="26"/>
        <v>1466.9910650000004</v>
      </c>
      <c r="AB64" s="93">
        <f t="shared" si="8"/>
        <v>25.736685350877199</v>
      </c>
      <c r="AC64" s="99" t="e">
        <f t="shared" si="9"/>
        <v>#N/A</v>
      </c>
      <c r="AD64" s="99">
        <f t="shared" si="10"/>
        <v>0</v>
      </c>
      <c r="AG64" s="92">
        <f t="shared" si="27"/>
        <v>45904</v>
      </c>
      <c r="AH64" s="91">
        <f t="shared" si="28"/>
        <v>57</v>
      </c>
      <c r="AI64" s="91">
        <f>INDEX(地温!$D$2:$D$366,MATCH(AG64,地温!$C$2:$C$366,FALSE))</f>
        <v>24.368500000000001</v>
      </c>
      <c r="AJ64" s="91">
        <f t="shared" si="29"/>
        <v>1466.9910650000004</v>
      </c>
      <c r="AK64" s="93">
        <f t="shared" si="11"/>
        <v>25.736685350877199</v>
      </c>
      <c r="AL64" s="99" t="e">
        <f t="shared" si="12"/>
        <v>#N/A</v>
      </c>
      <c r="AM64" s="99">
        <f t="shared" si="13"/>
        <v>0</v>
      </c>
      <c r="AP64" s="92">
        <f t="shared" si="30"/>
        <v>45904</v>
      </c>
      <c r="AQ64" s="91">
        <f t="shared" si="31"/>
        <v>57</v>
      </c>
      <c r="AR64" s="91">
        <f>INDEX(地温!$D$2:$D$366,MATCH(AP64,地温!$C$2:$C$366,FALSE))</f>
        <v>24.368500000000001</v>
      </c>
      <c r="AS64" s="91">
        <f t="shared" si="32"/>
        <v>1466.9910650000004</v>
      </c>
      <c r="AT64" s="93">
        <f t="shared" si="14"/>
        <v>25.736685350877199</v>
      </c>
      <c r="AU64" s="99" t="e">
        <f t="shared" si="15"/>
        <v>#N/A</v>
      </c>
      <c r="AV64" s="99">
        <f t="shared" si="16"/>
        <v>0</v>
      </c>
    </row>
    <row r="65" spans="1:48" s="91" customFormat="1">
      <c r="A65" s="92">
        <f t="shared" si="17"/>
        <v>45905</v>
      </c>
      <c r="B65" s="91">
        <f t="shared" si="0"/>
        <v>58</v>
      </c>
      <c r="C65" s="99">
        <f t="shared" si="1"/>
        <v>5.5178378048763301</v>
      </c>
      <c r="F65" s="92">
        <f t="shared" si="18"/>
        <v>45905</v>
      </c>
      <c r="G65" s="91">
        <f t="shared" si="19"/>
        <v>58</v>
      </c>
      <c r="H65" s="91">
        <f>INDEX(地温!$D$2:$D$366,MATCH(F65,地温!$C$2:$C$366,FALSE))</f>
        <v>24.753744000000001</v>
      </c>
      <c r="I65" s="91">
        <f t="shared" si="20"/>
        <v>1491.7448090000005</v>
      </c>
      <c r="J65" s="93">
        <f t="shared" si="2"/>
        <v>25.719738086206906</v>
      </c>
      <c r="K65" s="99">
        <f t="shared" si="3"/>
        <v>7.5967735500857503e-002</v>
      </c>
      <c r="L65" s="99">
        <f t="shared" si="4"/>
        <v>5.5178378048763301</v>
      </c>
      <c r="O65" s="92">
        <f t="shared" si="21"/>
        <v>45905</v>
      </c>
      <c r="P65" s="91">
        <f t="shared" si="22"/>
        <v>58</v>
      </c>
      <c r="Q65" s="91">
        <f>INDEX(地温!$D$2:$D$366,MATCH(O65,地温!$C$2:$C$366,FALSE))</f>
        <v>24.753744000000001</v>
      </c>
      <c r="R65" s="91">
        <f t="shared" si="23"/>
        <v>1491.7448090000005</v>
      </c>
      <c r="S65" s="93">
        <f t="shared" si="5"/>
        <v>25.719738086206906</v>
      </c>
      <c r="T65" s="99" t="e">
        <f t="shared" si="6"/>
        <v>#N/A</v>
      </c>
      <c r="U65" s="99">
        <f t="shared" si="7"/>
        <v>0</v>
      </c>
      <c r="X65" s="92">
        <f t="shared" si="24"/>
        <v>45905</v>
      </c>
      <c r="Y65" s="91">
        <f t="shared" si="25"/>
        <v>58</v>
      </c>
      <c r="Z65" s="91">
        <f>INDEX(地温!$D$2:$D$366,MATCH(X65,地温!$C$2:$C$366,FALSE))</f>
        <v>24.753744000000001</v>
      </c>
      <c r="AA65" s="91">
        <f t="shared" si="26"/>
        <v>1491.7448090000005</v>
      </c>
      <c r="AB65" s="93">
        <f t="shared" si="8"/>
        <v>25.719738086206906</v>
      </c>
      <c r="AC65" s="99" t="e">
        <f t="shared" si="9"/>
        <v>#N/A</v>
      </c>
      <c r="AD65" s="99">
        <f t="shared" si="10"/>
        <v>0</v>
      </c>
      <c r="AG65" s="92">
        <f t="shared" si="27"/>
        <v>45905</v>
      </c>
      <c r="AH65" s="91">
        <f t="shared" si="28"/>
        <v>58</v>
      </c>
      <c r="AI65" s="91">
        <f>INDEX(地温!$D$2:$D$366,MATCH(AG65,地温!$C$2:$C$366,FALSE))</f>
        <v>24.753744000000001</v>
      </c>
      <c r="AJ65" s="91">
        <f t="shared" si="29"/>
        <v>1491.7448090000005</v>
      </c>
      <c r="AK65" s="93">
        <f t="shared" si="11"/>
        <v>25.719738086206906</v>
      </c>
      <c r="AL65" s="99" t="e">
        <f t="shared" si="12"/>
        <v>#N/A</v>
      </c>
      <c r="AM65" s="99">
        <f t="shared" si="13"/>
        <v>0</v>
      </c>
      <c r="AP65" s="92">
        <f t="shared" si="30"/>
        <v>45905</v>
      </c>
      <c r="AQ65" s="91">
        <f t="shared" si="31"/>
        <v>58</v>
      </c>
      <c r="AR65" s="91">
        <f>INDEX(地温!$D$2:$D$366,MATCH(AP65,地温!$C$2:$C$366,FALSE))</f>
        <v>24.753744000000001</v>
      </c>
      <c r="AS65" s="91">
        <f t="shared" si="32"/>
        <v>1491.7448090000005</v>
      </c>
      <c r="AT65" s="93">
        <f t="shared" si="14"/>
        <v>25.719738086206906</v>
      </c>
      <c r="AU65" s="99" t="e">
        <f t="shared" si="15"/>
        <v>#N/A</v>
      </c>
      <c r="AV65" s="99">
        <f t="shared" si="16"/>
        <v>0</v>
      </c>
    </row>
    <row r="66" spans="1:48" s="91" customFormat="1">
      <c r="A66" s="92">
        <f t="shared" si="17"/>
        <v>45906</v>
      </c>
      <c r="B66" s="91">
        <f t="shared" si="0"/>
        <v>59</v>
      </c>
      <c r="C66" s="99">
        <f t="shared" si="1"/>
        <v>5.5224516480849957</v>
      </c>
      <c r="F66" s="92">
        <f t="shared" si="18"/>
        <v>45906</v>
      </c>
      <c r="G66" s="91">
        <f t="shared" si="19"/>
        <v>59</v>
      </c>
      <c r="H66" s="91">
        <f>INDEX(地温!$D$2:$D$366,MATCH(F66,地温!$C$2:$C$366,FALSE))</f>
        <v>23.739944000000001</v>
      </c>
      <c r="I66" s="91">
        <f t="shared" si="20"/>
        <v>1515.4847530000004</v>
      </c>
      <c r="J66" s="93">
        <f t="shared" si="2"/>
        <v>25.686182254237295</v>
      </c>
      <c r="K66" s="99">
        <f t="shared" si="3"/>
        <v>7.5868096320002326e-002</v>
      </c>
      <c r="L66" s="99">
        <f t="shared" si="4"/>
        <v>5.5224516480849957</v>
      </c>
      <c r="O66" s="92">
        <f t="shared" si="21"/>
        <v>45906</v>
      </c>
      <c r="P66" s="91">
        <f t="shared" si="22"/>
        <v>59</v>
      </c>
      <c r="Q66" s="91">
        <f>INDEX(地温!$D$2:$D$366,MATCH(O66,地温!$C$2:$C$366,FALSE))</f>
        <v>23.739944000000001</v>
      </c>
      <c r="R66" s="91">
        <f t="shared" si="23"/>
        <v>1515.4847530000004</v>
      </c>
      <c r="S66" s="93">
        <f t="shared" si="5"/>
        <v>25.686182254237295</v>
      </c>
      <c r="T66" s="99" t="e">
        <f t="shared" si="6"/>
        <v>#N/A</v>
      </c>
      <c r="U66" s="99">
        <f t="shared" si="7"/>
        <v>0</v>
      </c>
      <c r="X66" s="92">
        <f t="shared" si="24"/>
        <v>45906</v>
      </c>
      <c r="Y66" s="91">
        <f t="shared" si="25"/>
        <v>59</v>
      </c>
      <c r="Z66" s="91">
        <f>INDEX(地温!$D$2:$D$366,MATCH(X66,地温!$C$2:$C$366,FALSE))</f>
        <v>23.739944000000001</v>
      </c>
      <c r="AA66" s="91">
        <f t="shared" si="26"/>
        <v>1515.4847530000004</v>
      </c>
      <c r="AB66" s="93">
        <f t="shared" si="8"/>
        <v>25.686182254237295</v>
      </c>
      <c r="AC66" s="99" t="e">
        <f t="shared" si="9"/>
        <v>#N/A</v>
      </c>
      <c r="AD66" s="99">
        <f t="shared" si="10"/>
        <v>0</v>
      </c>
      <c r="AG66" s="92">
        <f t="shared" si="27"/>
        <v>45906</v>
      </c>
      <c r="AH66" s="91">
        <f t="shared" si="28"/>
        <v>59</v>
      </c>
      <c r="AI66" s="91">
        <f>INDEX(地温!$D$2:$D$366,MATCH(AG66,地温!$C$2:$C$366,FALSE))</f>
        <v>23.739944000000001</v>
      </c>
      <c r="AJ66" s="91">
        <f t="shared" si="29"/>
        <v>1515.4847530000004</v>
      </c>
      <c r="AK66" s="93">
        <f t="shared" si="11"/>
        <v>25.686182254237295</v>
      </c>
      <c r="AL66" s="99" t="e">
        <f t="shared" si="12"/>
        <v>#N/A</v>
      </c>
      <c r="AM66" s="99">
        <f t="shared" si="13"/>
        <v>0</v>
      </c>
      <c r="AP66" s="92">
        <f t="shared" si="30"/>
        <v>45906</v>
      </c>
      <c r="AQ66" s="91">
        <f t="shared" si="31"/>
        <v>59</v>
      </c>
      <c r="AR66" s="91">
        <f>INDEX(地温!$D$2:$D$366,MATCH(AP66,地温!$C$2:$C$366,FALSE))</f>
        <v>23.739944000000001</v>
      </c>
      <c r="AS66" s="91">
        <f t="shared" si="32"/>
        <v>1515.4847530000004</v>
      </c>
      <c r="AT66" s="93">
        <f t="shared" si="14"/>
        <v>25.686182254237295</v>
      </c>
      <c r="AU66" s="99" t="e">
        <f t="shared" si="15"/>
        <v>#N/A</v>
      </c>
      <c r="AV66" s="99">
        <f t="shared" si="16"/>
        <v>0</v>
      </c>
    </row>
    <row r="67" spans="1:48" s="91" customFormat="1">
      <c r="A67" s="92">
        <f t="shared" si="17"/>
        <v>45907</v>
      </c>
      <c r="B67" s="91">
        <f t="shared" si="0"/>
        <v>60</v>
      </c>
      <c r="C67" s="99">
        <f t="shared" si="1"/>
        <v>5.5267428652963186</v>
      </c>
      <c r="F67" s="92">
        <f t="shared" si="18"/>
        <v>45907</v>
      </c>
      <c r="G67" s="91">
        <f t="shared" si="19"/>
        <v>60</v>
      </c>
      <c r="H67" s="91">
        <f>INDEX(地温!$D$2:$D$366,MATCH(F67,地温!$C$2:$C$366,FALSE))</f>
        <v>23.679116</v>
      </c>
      <c r="I67" s="91">
        <f t="shared" si="20"/>
        <v>1539.1638690000004</v>
      </c>
      <c r="J67" s="93">
        <f t="shared" si="2"/>
        <v>25.652731150000008</v>
      </c>
      <c r="K67" s="99">
        <f t="shared" si="3"/>
        <v>7.5768875946660874e-002</v>
      </c>
      <c r="L67" s="99">
        <f t="shared" si="4"/>
        <v>5.5267428652963186</v>
      </c>
      <c r="O67" s="92">
        <f t="shared" si="21"/>
        <v>45907</v>
      </c>
      <c r="P67" s="91">
        <f t="shared" si="22"/>
        <v>60</v>
      </c>
      <c r="Q67" s="91">
        <f>INDEX(地温!$D$2:$D$366,MATCH(O67,地温!$C$2:$C$366,FALSE))</f>
        <v>23.679116</v>
      </c>
      <c r="R67" s="91">
        <f t="shared" si="23"/>
        <v>1539.1638690000004</v>
      </c>
      <c r="S67" s="93">
        <f t="shared" si="5"/>
        <v>25.652731150000008</v>
      </c>
      <c r="T67" s="99" t="e">
        <f t="shared" si="6"/>
        <v>#N/A</v>
      </c>
      <c r="U67" s="99">
        <f t="shared" si="7"/>
        <v>0</v>
      </c>
      <c r="X67" s="92">
        <f t="shared" si="24"/>
        <v>45907</v>
      </c>
      <c r="Y67" s="91">
        <f t="shared" si="25"/>
        <v>60</v>
      </c>
      <c r="Z67" s="91">
        <f>INDEX(地温!$D$2:$D$366,MATCH(X67,地温!$C$2:$C$366,FALSE))</f>
        <v>23.679116</v>
      </c>
      <c r="AA67" s="91">
        <f t="shared" si="26"/>
        <v>1539.1638690000004</v>
      </c>
      <c r="AB67" s="93">
        <f t="shared" si="8"/>
        <v>25.652731150000008</v>
      </c>
      <c r="AC67" s="99" t="e">
        <f t="shared" si="9"/>
        <v>#N/A</v>
      </c>
      <c r="AD67" s="99">
        <f t="shared" si="10"/>
        <v>0</v>
      </c>
      <c r="AG67" s="92">
        <f t="shared" si="27"/>
        <v>45907</v>
      </c>
      <c r="AH67" s="91">
        <f t="shared" si="28"/>
        <v>60</v>
      </c>
      <c r="AI67" s="91">
        <f>INDEX(地温!$D$2:$D$366,MATCH(AG67,地温!$C$2:$C$366,FALSE))</f>
        <v>23.679116</v>
      </c>
      <c r="AJ67" s="91">
        <f t="shared" si="29"/>
        <v>1539.1638690000004</v>
      </c>
      <c r="AK67" s="93">
        <f t="shared" si="11"/>
        <v>25.652731150000008</v>
      </c>
      <c r="AL67" s="99" t="e">
        <f t="shared" si="12"/>
        <v>#N/A</v>
      </c>
      <c r="AM67" s="99">
        <f t="shared" si="13"/>
        <v>0</v>
      </c>
      <c r="AP67" s="92">
        <f t="shared" si="30"/>
        <v>45907</v>
      </c>
      <c r="AQ67" s="91">
        <f t="shared" si="31"/>
        <v>60</v>
      </c>
      <c r="AR67" s="91">
        <f>INDEX(地温!$D$2:$D$366,MATCH(AP67,地温!$C$2:$C$366,FALSE))</f>
        <v>23.679116</v>
      </c>
      <c r="AS67" s="91">
        <f t="shared" si="32"/>
        <v>1539.1638690000004</v>
      </c>
      <c r="AT67" s="93">
        <f t="shared" si="14"/>
        <v>25.652731150000008</v>
      </c>
      <c r="AU67" s="99" t="e">
        <f t="shared" si="15"/>
        <v>#N/A</v>
      </c>
      <c r="AV67" s="99">
        <f t="shared" si="16"/>
        <v>0</v>
      </c>
    </row>
    <row r="68" spans="1:48" s="91" customFormat="1">
      <c r="A68" s="92">
        <f t="shared" si="17"/>
        <v>45908</v>
      </c>
      <c r="B68" s="91">
        <f t="shared" si="0"/>
        <v>61</v>
      </c>
      <c r="C68" s="99">
        <f t="shared" si="1"/>
        <v>5.5307214263750915</v>
      </c>
      <c r="F68" s="92">
        <f t="shared" si="18"/>
        <v>45908</v>
      </c>
      <c r="G68" s="91">
        <f t="shared" si="19"/>
        <v>61</v>
      </c>
      <c r="H68" s="91">
        <f>INDEX(地温!$D$2:$D$366,MATCH(F68,地温!$C$2:$C$366,FALSE))</f>
        <v>23.537184</v>
      </c>
      <c r="I68" s="91">
        <f t="shared" si="20"/>
        <v>1562.7010530000005</v>
      </c>
      <c r="J68" s="93">
        <f t="shared" si="2"/>
        <v>25.618050049180336</v>
      </c>
      <c r="K68" s="99">
        <f t="shared" si="3"/>
        <v>7.5666120821504895e-002</v>
      </c>
      <c r="L68" s="99">
        <f t="shared" si="4"/>
        <v>5.5307214263750915</v>
      </c>
      <c r="O68" s="92">
        <f t="shared" si="21"/>
        <v>45908</v>
      </c>
      <c r="P68" s="91">
        <f t="shared" si="22"/>
        <v>61</v>
      </c>
      <c r="Q68" s="91">
        <f>INDEX(地温!$D$2:$D$366,MATCH(O68,地温!$C$2:$C$366,FALSE))</f>
        <v>23.537184</v>
      </c>
      <c r="R68" s="91">
        <f t="shared" si="23"/>
        <v>1562.7010530000005</v>
      </c>
      <c r="S68" s="93">
        <f t="shared" si="5"/>
        <v>25.618050049180336</v>
      </c>
      <c r="T68" s="99" t="e">
        <f t="shared" si="6"/>
        <v>#N/A</v>
      </c>
      <c r="U68" s="99">
        <f t="shared" si="7"/>
        <v>0</v>
      </c>
      <c r="X68" s="92">
        <f t="shared" si="24"/>
        <v>45908</v>
      </c>
      <c r="Y68" s="91">
        <f t="shared" si="25"/>
        <v>61</v>
      </c>
      <c r="Z68" s="91">
        <f>INDEX(地温!$D$2:$D$366,MATCH(X68,地温!$C$2:$C$366,FALSE))</f>
        <v>23.537184</v>
      </c>
      <c r="AA68" s="91">
        <f t="shared" si="26"/>
        <v>1562.7010530000005</v>
      </c>
      <c r="AB68" s="93">
        <f t="shared" si="8"/>
        <v>25.618050049180336</v>
      </c>
      <c r="AC68" s="99" t="e">
        <f t="shared" si="9"/>
        <v>#N/A</v>
      </c>
      <c r="AD68" s="99">
        <f t="shared" si="10"/>
        <v>0</v>
      </c>
      <c r="AG68" s="92">
        <f t="shared" si="27"/>
        <v>45908</v>
      </c>
      <c r="AH68" s="91">
        <f t="shared" si="28"/>
        <v>61</v>
      </c>
      <c r="AI68" s="91">
        <f>INDEX(地温!$D$2:$D$366,MATCH(AG68,地温!$C$2:$C$366,FALSE))</f>
        <v>23.537184</v>
      </c>
      <c r="AJ68" s="91">
        <f t="shared" si="29"/>
        <v>1562.7010530000005</v>
      </c>
      <c r="AK68" s="93">
        <f t="shared" si="11"/>
        <v>25.618050049180336</v>
      </c>
      <c r="AL68" s="99" t="e">
        <f t="shared" si="12"/>
        <v>#N/A</v>
      </c>
      <c r="AM68" s="99">
        <f t="shared" si="13"/>
        <v>0</v>
      </c>
      <c r="AP68" s="92">
        <f t="shared" si="30"/>
        <v>45908</v>
      </c>
      <c r="AQ68" s="91">
        <f t="shared" si="31"/>
        <v>61</v>
      </c>
      <c r="AR68" s="91">
        <f>INDEX(地温!$D$2:$D$366,MATCH(AP68,地温!$C$2:$C$366,FALSE))</f>
        <v>23.537184</v>
      </c>
      <c r="AS68" s="91">
        <f t="shared" si="32"/>
        <v>1562.7010530000005</v>
      </c>
      <c r="AT68" s="93">
        <f t="shared" si="14"/>
        <v>25.618050049180336</v>
      </c>
      <c r="AU68" s="99" t="e">
        <f t="shared" si="15"/>
        <v>#N/A</v>
      </c>
      <c r="AV68" s="99">
        <f t="shared" si="16"/>
        <v>0</v>
      </c>
    </row>
    <row r="69" spans="1:48" s="91" customFormat="1">
      <c r="A69" s="92">
        <f t="shared" si="17"/>
        <v>45909</v>
      </c>
      <c r="B69" s="91">
        <f t="shared" si="0"/>
        <v>62</v>
      </c>
      <c r="C69" s="99">
        <f t="shared" si="1"/>
        <v>5.5345259300991954</v>
      </c>
      <c r="F69" s="92">
        <f t="shared" si="18"/>
        <v>45909</v>
      </c>
      <c r="G69" s="91">
        <f t="shared" si="19"/>
        <v>62</v>
      </c>
      <c r="H69" s="91">
        <f>INDEX(地温!$D$2:$D$366,MATCH(F69,地温!$C$2:$C$366,FALSE))</f>
        <v>24.145464</v>
      </c>
      <c r="I69" s="91">
        <f t="shared" si="20"/>
        <v>1586.8465170000004</v>
      </c>
      <c r="J69" s="93">
        <f t="shared" si="2"/>
        <v>25.594298661290328</v>
      </c>
      <c r="K69" s="99">
        <f t="shared" si="3"/>
        <v>7.5595815527490298e-002</v>
      </c>
      <c r="L69" s="99">
        <f t="shared" si="4"/>
        <v>5.5345259300991954</v>
      </c>
      <c r="O69" s="92">
        <f t="shared" si="21"/>
        <v>45909</v>
      </c>
      <c r="P69" s="91">
        <f t="shared" si="22"/>
        <v>62</v>
      </c>
      <c r="Q69" s="91">
        <f>INDEX(地温!$D$2:$D$366,MATCH(O69,地温!$C$2:$C$366,FALSE))</f>
        <v>24.145464</v>
      </c>
      <c r="R69" s="91">
        <f t="shared" si="23"/>
        <v>1586.8465170000004</v>
      </c>
      <c r="S69" s="93">
        <f t="shared" si="5"/>
        <v>25.594298661290328</v>
      </c>
      <c r="T69" s="99" t="e">
        <f t="shared" si="6"/>
        <v>#N/A</v>
      </c>
      <c r="U69" s="99">
        <f t="shared" si="7"/>
        <v>0</v>
      </c>
      <c r="X69" s="92">
        <f t="shared" si="24"/>
        <v>45909</v>
      </c>
      <c r="Y69" s="91">
        <f t="shared" si="25"/>
        <v>62</v>
      </c>
      <c r="Z69" s="91">
        <f>INDEX(地温!$D$2:$D$366,MATCH(X69,地温!$C$2:$C$366,FALSE))</f>
        <v>24.145464</v>
      </c>
      <c r="AA69" s="91">
        <f t="shared" si="26"/>
        <v>1586.8465170000004</v>
      </c>
      <c r="AB69" s="93">
        <f t="shared" si="8"/>
        <v>25.594298661290328</v>
      </c>
      <c r="AC69" s="99" t="e">
        <f t="shared" si="9"/>
        <v>#N/A</v>
      </c>
      <c r="AD69" s="99">
        <f t="shared" si="10"/>
        <v>0</v>
      </c>
      <c r="AG69" s="92">
        <f t="shared" si="27"/>
        <v>45909</v>
      </c>
      <c r="AH69" s="91">
        <f t="shared" si="28"/>
        <v>62</v>
      </c>
      <c r="AI69" s="91">
        <f>INDEX(地温!$D$2:$D$366,MATCH(AG69,地温!$C$2:$C$366,FALSE))</f>
        <v>24.145464</v>
      </c>
      <c r="AJ69" s="91">
        <f t="shared" si="29"/>
        <v>1586.8465170000004</v>
      </c>
      <c r="AK69" s="93">
        <f t="shared" si="11"/>
        <v>25.594298661290328</v>
      </c>
      <c r="AL69" s="99" t="e">
        <f t="shared" si="12"/>
        <v>#N/A</v>
      </c>
      <c r="AM69" s="99">
        <f t="shared" si="13"/>
        <v>0</v>
      </c>
      <c r="AP69" s="92">
        <f t="shared" si="30"/>
        <v>45909</v>
      </c>
      <c r="AQ69" s="91">
        <f t="shared" si="31"/>
        <v>62</v>
      </c>
      <c r="AR69" s="91">
        <f>INDEX(地温!$D$2:$D$366,MATCH(AP69,地温!$C$2:$C$366,FALSE))</f>
        <v>24.145464</v>
      </c>
      <c r="AS69" s="91">
        <f t="shared" si="32"/>
        <v>1586.8465170000004</v>
      </c>
      <c r="AT69" s="93">
        <f t="shared" si="14"/>
        <v>25.594298661290328</v>
      </c>
      <c r="AU69" s="99" t="e">
        <f t="shared" si="15"/>
        <v>#N/A</v>
      </c>
      <c r="AV69" s="99">
        <f t="shared" si="16"/>
        <v>0</v>
      </c>
    </row>
    <row r="70" spans="1:48" s="91" customFormat="1">
      <c r="A70" s="92">
        <f t="shared" si="17"/>
        <v>45910</v>
      </c>
      <c r="B70" s="91">
        <f t="shared" si="0"/>
        <v>63</v>
      </c>
      <c r="C70" s="99">
        <f t="shared" si="1"/>
        <v>5.5381089625448237</v>
      </c>
      <c r="F70" s="92">
        <f t="shared" si="18"/>
        <v>45910</v>
      </c>
      <c r="G70" s="91">
        <f t="shared" si="19"/>
        <v>63</v>
      </c>
      <c r="H70" s="91">
        <f>INDEX(地温!$D$2:$D$366,MATCH(F70,地温!$C$2:$C$366,FALSE))</f>
        <v>24.429327999999998</v>
      </c>
      <c r="I70" s="91">
        <f t="shared" si="20"/>
        <v>1611.2758450000003</v>
      </c>
      <c r="J70" s="93">
        <f t="shared" si="2"/>
        <v>25.575807063492068</v>
      </c>
      <c r="K70" s="99">
        <f t="shared" si="3"/>
        <v>7.5541116969693553e-002</v>
      </c>
      <c r="L70" s="99">
        <f t="shared" si="4"/>
        <v>5.5381089625448237</v>
      </c>
      <c r="O70" s="92">
        <f t="shared" si="21"/>
        <v>45910</v>
      </c>
      <c r="P70" s="91">
        <f t="shared" si="22"/>
        <v>63</v>
      </c>
      <c r="Q70" s="91">
        <f>INDEX(地温!$D$2:$D$366,MATCH(O70,地温!$C$2:$C$366,FALSE))</f>
        <v>24.429327999999998</v>
      </c>
      <c r="R70" s="91">
        <f t="shared" si="23"/>
        <v>1611.2758450000003</v>
      </c>
      <c r="S70" s="93">
        <f t="shared" si="5"/>
        <v>25.575807063492068</v>
      </c>
      <c r="T70" s="99" t="e">
        <f t="shared" si="6"/>
        <v>#N/A</v>
      </c>
      <c r="U70" s="99">
        <f t="shared" si="7"/>
        <v>0</v>
      </c>
      <c r="X70" s="92">
        <f t="shared" si="24"/>
        <v>45910</v>
      </c>
      <c r="Y70" s="91">
        <f t="shared" si="25"/>
        <v>63</v>
      </c>
      <c r="Z70" s="91">
        <f>INDEX(地温!$D$2:$D$366,MATCH(X70,地温!$C$2:$C$366,FALSE))</f>
        <v>24.429327999999998</v>
      </c>
      <c r="AA70" s="91">
        <f t="shared" si="26"/>
        <v>1611.2758450000003</v>
      </c>
      <c r="AB70" s="93">
        <f t="shared" si="8"/>
        <v>25.575807063492068</v>
      </c>
      <c r="AC70" s="99" t="e">
        <f t="shared" si="9"/>
        <v>#N/A</v>
      </c>
      <c r="AD70" s="99">
        <f t="shared" si="10"/>
        <v>0</v>
      </c>
      <c r="AG70" s="92">
        <f t="shared" si="27"/>
        <v>45910</v>
      </c>
      <c r="AH70" s="91">
        <f t="shared" si="28"/>
        <v>63</v>
      </c>
      <c r="AI70" s="91">
        <f>INDEX(地温!$D$2:$D$366,MATCH(AG70,地温!$C$2:$C$366,FALSE))</f>
        <v>24.429327999999998</v>
      </c>
      <c r="AJ70" s="91">
        <f t="shared" si="29"/>
        <v>1611.2758450000003</v>
      </c>
      <c r="AK70" s="93">
        <f t="shared" si="11"/>
        <v>25.575807063492068</v>
      </c>
      <c r="AL70" s="99" t="e">
        <f t="shared" si="12"/>
        <v>#N/A</v>
      </c>
      <c r="AM70" s="99">
        <f t="shared" si="13"/>
        <v>0</v>
      </c>
      <c r="AP70" s="92">
        <f t="shared" si="30"/>
        <v>45910</v>
      </c>
      <c r="AQ70" s="91">
        <f t="shared" si="31"/>
        <v>63</v>
      </c>
      <c r="AR70" s="91">
        <f>INDEX(地温!$D$2:$D$366,MATCH(AP70,地温!$C$2:$C$366,FALSE))</f>
        <v>24.429327999999998</v>
      </c>
      <c r="AS70" s="91">
        <f t="shared" si="32"/>
        <v>1611.2758450000003</v>
      </c>
      <c r="AT70" s="93">
        <f t="shared" si="14"/>
        <v>25.575807063492068</v>
      </c>
      <c r="AU70" s="99" t="e">
        <f t="shared" si="15"/>
        <v>#N/A</v>
      </c>
      <c r="AV70" s="99">
        <f t="shared" si="16"/>
        <v>0</v>
      </c>
    </row>
    <row r="71" spans="1:48" s="91" customFormat="1">
      <c r="A71" s="92">
        <f t="shared" si="17"/>
        <v>45911</v>
      </c>
      <c r="B71" s="91">
        <f t="shared" si="0"/>
        <v>64</v>
      </c>
      <c r="C71" s="99">
        <f t="shared" si="1"/>
        <v>5.5414800424957589</v>
      </c>
      <c r="F71" s="92">
        <f t="shared" si="18"/>
        <v>45911</v>
      </c>
      <c r="G71" s="91">
        <f t="shared" si="19"/>
        <v>64</v>
      </c>
      <c r="H71" s="91">
        <f>INDEX(地温!$D$2:$D$366,MATCH(F71,地温!$C$2:$C$366,FALSE))</f>
        <v>24.713191999999999</v>
      </c>
      <c r="I71" s="91">
        <f t="shared" si="20"/>
        <v>1635.9890370000003</v>
      </c>
      <c r="J71" s="93">
        <f t="shared" si="2"/>
        <v>25.562328703125004</v>
      </c>
      <c r="K71" s="99">
        <f t="shared" si="3"/>
        <v>7.550126835359551e-002</v>
      </c>
      <c r="L71" s="99">
        <f t="shared" si="4"/>
        <v>5.5414800424957589</v>
      </c>
      <c r="O71" s="92">
        <f t="shared" si="21"/>
        <v>45911</v>
      </c>
      <c r="P71" s="91">
        <f t="shared" si="22"/>
        <v>64</v>
      </c>
      <c r="Q71" s="91">
        <f>INDEX(地温!$D$2:$D$366,MATCH(O71,地温!$C$2:$C$366,FALSE))</f>
        <v>24.713191999999999</v>
      </c>
      <c r="R71" s="91">
        <f t="shared" si="23"/>
        <v>1635.9890370000003</v>
      </c>
      <c r="S71" s="93">
        <f t="shared" si="5"/>
        <v>25.562328703125004</v>
      </c>
      <c r="T71" s="99" t="e">
        <f t="shared" si="6"/>
        <v>#N/A</v>
      </c>
      <c r="U71" s="99">
        <f t="shared" si="7"/>
        <v>0</v>
      </c>
      <c r="X71" s="92">
        <f t="shared" si="24"/>
        <v>45911</v>
      </c>
      <c r="Y71" s="91">
        <f t="shared" si="25"/>
        <v>64</v>
      </c>
      <c r="Z71" s="91">
        <f>INDEX(地温!$D$2:$D$366,MATCH(X71,地温!$C$2:$C$366,FALSE))</f>
        <v>24.713191999999999</v>
      </c>
      <c r="AA71" s="91">
        <f t="shared" si="26"/>
        <v>1635.9890370000003</v>
      </c>
      <c r="AB71" s="93">
        <f t="shared" si="8"/>
        <v>25.562328703125004</v>
      </c>
      <c r="AC71" s="99" t="e">
        <f t="shared" si="9"/>
        <v>#N/A</v>
      </c>
      <c r="AD71" s="99">
        <f t="shared" si="10"/>
        <v>0</v>
      </c>
      <c r="AG71" s="92">
        <f t="shared" si="27"/>
        <v>45911</v>
      </c>
      <c r="AH71" s="91">
        <f t="shared" si="28"/>
        <v>64</v>
      </c>
      <c r="AI71" s="91">
        <f>INDEX(地温!$D$2:$D$366,MATCH(AG71,地温!$C$2:$C$366,FALSE))</f>
        <v>24.713191999999999</v>
      </c>
      <c r="AJ71" s="91">
        <f t="shared" si="29"/>
        <v>1635.9890370000003</v>
      </c>
      <c r="AK71" s="93">
        <f t="shared" si="11"/>
        <v>25.562328703125004</v>
      </c>
      <c r="AL71" s="99" t="e">
        <f t="shared" si="12"/>
        <v>#N/A</v>
      </c>
      <c r="AM71" s="99">
        <f t="shared" si="13"/>
        <v>0</v>
      </c>
      <c r="AP71" s="92">
        <f t="shared" si="30"/>
        <v>45911</v>
      </c>
      <c r="AQ71" s="91">
        <f t="shared" si="31"/>
        <v>64</v>
      </c>
      <c r="AR71" s="91">
        <f>INDEX(地温!$D$2:$D$366,MATCH(AP71,地温!$C$2:$C$366,FALSE))</f>
        <v>24.713191999999999</v>
      </c>
      <c r="AS71" s="91">
        <f t="shared" si="32"/>
        <v>1635.9890370000003</v>
      </c>
      <c r="AT71" s="93">
        <f t="shared" si="14"/>
        <v>25.562328703125004</v>
      </c>
      <c r="AU71" s="99" t="e">
        <f t="shared" si="15"/>
        <v>#N/A</v>
      </c>
      <c r="AV71" s="99">
        <f t="shared" si="16"/>
        <v>0</v>
      </c>
    </row>
    <row r="72" spans="1:48" s="91" customFormat="1">
      <c r="A72" s="92">
        <f t="shared" si="17"/>
        <v>45912</v>
      </c>
      <c r="B72" s="91">
        <f t="shared" ref="B72:B135" si="33">G72</f>
        <v>65</v>
      </c>
      <c r="C72" s="99">
        <f t="shared" ref="C72:C135" si="34">L72+U72+AD72+AM72+AV72</f>
        <v>5.5445791520620267</v>
      </c>
      <c r="F72" s="92">
        <f t="shared" si="18"/>
        <v>45912</v>
      </c>
      <c r="G72" s="91">
        <f t="shared" si="19"/>
        <v>65</v>
      </c>
      <c r="H72" s="91">
        <f>INDEX(地温!$D$2:$D$366,MATCH(F72,地温!$C$2:$C$366,FALSE))</f>
        <v>24.429327999999998</v>
      </c>
      <c r="I72" s="91">
        <f t="shared" si="20"/>
        <v>1660.4183650000002</v>
      </c>
      <c r="J72" s="93">
        <f t="shared" ref="J72:J135" si="35">I72/G72</f>
        <v>25.544897923076928</v>
      </c>
      <c r="K72" s="99">
        <f t="shared" ref="K72:K135" si="36">$H$4*EXP(-$I$4/(8.31*(J72+273)))</f>
        <v>7.5449760292974871e-002</v>
      </c>
      <c r="L72" s="99">
        <f t="shared" ref="L72:L135" si="37">IF($G$1=0,0,$J$1*$G$4*0.01*(1-EXP(-K72*G72)))</f>
        <v>5.5445791520620267</v>
      </c>
      <c r="O72" s="92">
        <f t="shared" si="21"/>
        <v>45912</v>
      </c>
      <c r="P72" s="91">
        <f t="shared" si="22"/>
        <v>65</v>
      </c>
      <c r="Q72" s="91">
        <f>INDEX(地温!$D$2:$D$366,MATCH(O72,地温!$C$2:$C$366,FALSE))</f>
        <v>24.429327999999998</v>
      </c>
      <c r="R72" s="91">
        <f t="shared" si="23"/>
        <v>1660.4183650000002</v>
      </c>
      <c r="S72" s="93">
        <f t="shared" ref="S72:S135" si="38">R72/P72</f>
        <v>25.544897923076928</v>
      </c>
      <c r="T72" s="99" t="e">
        <f t="shared" ref="T72:T135" si="39">$Q$4*EXP(-$R$4/(8.31*(S72+273)))</f>
        <v>#N/A</v>
      </c>
      <c r="U72" s="99">
        <f t="shared" ref="U72:U135" si="40">IF($P$1=0,0,$S$1*$P$4*0.01*(1-EXP(-T72*P72)))</f>
        <v>0</v>
      </c>
      <c r="X72" s="92">
        <f t="shared" si="24"/>
        <v>45912</v>
      </c>
      <c r="Y72" s="91">
        <f t="shared" si="25"/>
        <v>65</v>
      </c>
      <c r="Z72" s="91">
        <f>INDEX(地温!$D$2:$D$366,MATCH(X72,地温!$C$2:$C$366,FALSE))</f>
        <v>24.429327999999998</v>
      </c>
      <c r="AA72" s="91">
        <f t="shared" si="26"/>
        <v>1660.4183650000002</v>
      </c>
      <c r="AB72" s="93">
        <f t="shared" ref="AB72:AB135" si="41">AA72/Y72</f>
        <v>25.544897923076928</v>
      </c>
      <c r="AC72" s="99" t="e">
        <f t="shared" ref="AC72:AC135" si="42">$Z$4*EXP(-$AA$4/(8.31*(AB72+273)))</f>
        <v>#N/A</v>
      </c>
      <c r="AD72" s="99">
        <f t="shared" ref="AD72:AD135" si="43">IF($Y$1=0,0,$AB$1*$Y$4*0.01*(1-EXP(-AC72*Y72)))</f>
        <v>0</v>
      </c>
      <c r="AG72" s="92">
        <f t="shared" si="27"/>
        <v>45912</v>
      </c>
      <c r="AH72" s="91">
        <f t="shared" si="28"/>
        <v>65</v>
      </c>
      <c r="AI72" s="91">
        <f>INDEX(地温!$D$2:$D$366,MATCH(AG72,地温!$C$2:$C$366,FALSE))</f>
        <v>24.429327999999998</v>
      </c>
      <c r="AJ72" s="91">
        <f t="shared" si="29"/>
        <v>1660.4183650000002</v>
      </c>
      <c r="AK72" s="93">
        <f t="shared" ref="AK72:AK135" si="44">AJ72/AH72</f>
        <v>25.544897923076928</v>
      </c>
      <c r="AL72" s="99" t="e">
        <f t="shared" ref="AL72:AL135" si="45">$AI$4*EXP(-$AJ$4/(8.31*(AK72+273)))</f>
        <v>#N/A</v>
      </c>
      <c r="AM72" s="99">
        <f t="shared" ref="AM72:AM135" si="46">IF($AH$1=0,0,$AK$1*$AH$4*0.01*(1-EXP(-AL72*AH72)))</f>
        <v>0</v>
      </c>
      <c r="AP72" s="92">
        <f t="shared" si="30"/>
        <v>45912</v>
      </c>
      <c r="AQ72" s="91">
        <f t="shared" si="31"/>
        <v>65</v>
      </c>
      <c r="AR72" s="91">
        <f>INDEX(地温!$D$2:$D$366,MATCH(AP72,地温!$C$2:$C$366,FALSE))</f>
        <v>24.429327999999998</v>
      </c>
      <c r="AS72" s="91">
        <f t="shared" si="32"/>
        <v>1660.4183650000002</v>
      </c>
      <c r="AT72" s="93">
        <f t="shared" ref="AT72:AT135" si="47">AS72/AQ72</f>
        <v>25.544897923076928</v>
      </c>
      <c r="AU72" s="99" t="e">
        <f t="shared" ref="AU72:AU135" si="48">$AR$4*EXP(-$AS$4/(8.31*(AT72+273)))</f>
        <v>#N/A</v>
      </c>
      <c r="AV72" s="99">
        <f t="shared" ref="AV72:AV135" si="49">IF($AQ$1=0,0,$AT$1*$AQ$4*0.01*(1-EXP(-AU72*AQ72)))</f>
        <v>0</v>
      </c>
    </row>
    <row r="73" spans="1:48" s="91" customFormat="1">
      <c r="A73" s="92">
        <f t="shared" ref="A73:A136" si="50">A72+1</f>
        <v>45913</v>
      </c>
      <c r="B73" s="91">
        <f t="shared" si="33"/>
        <v>66</v>
      </c>
      <c r="C73" s="99">
        <f t="shared" si="34"/>
        <v>5.547508716640551</v>
      </c>
      <c r="F73" s="92">
        <f t="shared" ref="F73:F136" si="51">F72+1</f>
        <v>45913</v>
      </c>
      <c r="G73" s="91">
        <f t="shared" ref="G73:G136" si="52">F73-F$8+1</f>
        <v>66</v>
      </c>
      <c r="H73" s="91">
        <f>INDEX(地温!$D$2:$D$366,MATCH(F73,地温!$C$2:$C$366,FALSE))</f>
        <v>24.834848000000001</v>
      </c>
      <c r="I73" s="91">
        <f t="shared" ref="I73:I136" si="53">I72+H73</f>
        <v>1685.2532130000002</v>
      </c>
      <c r="J73" s="93">
        <f t="shared" si="35"/>
        <v>25.534139590909092</v>
      </c>
      <c r="K73" s="99">
        <f t="shared" si="36"/>
        <v>7.5417983895351898e-002</v>
      </c>
      <c r="L73" s="99">
        <f t="shared" si="37"/>
        <v>5.547508716640551</v>
      </c>
      <c r="O73" s="92">
        <f t="shared" ref="O73:O136" si="54">O72+1</f>
        <v>45913</v>
      </c>
      <c r="P73" s="91">
        <f t="shared" ref="P73:P136" si="55">O73-O$8+1</f>
        <v>66</v>
      </c>
      <c r="Q73" s="91">
        <f>INDEX(地温!$D$2:$D$366,MATCH(O73,地温!$C$2:$C$366,FALSE))</f>
        <v>24.834848000000001</v>
      </c>
      <c r="R73" s="91">
        <f t="shared" ref="R73:R136" si="56">R72+Q73</f>
        <v>1685.2532130000002</v>
      </c>
      <c r="S73" s="93">
        <f t="shared" si="38"/>
        <v>25.534139590909092</v>
      </c>
      <c r="T73" s="99" t="e">
        <f t="shared" si="39"/>
        <v>#N/A</v>
      </c>
      <c r="U73" s="99">
        <f t="shared" si="40"/>
        <v>0</v>
      </c>
      <c r="X73" s="92">
        <f t="shared" ref="X73:X136" si="57">X72+1</f>
        <v>45913</v>
      </c>
      <c r="Y73" s="91">
        <f t="shared" ref="Y73:Y136" si="58">X73-X$8+1</f>
        <v>66</v>
      </c>
      <c r="Z73" s="91">
        <f>INDEX(地温!$D$2:$D$366,MATCH(X73,地温!$C$2:$C$366,FALSE))</f>
        <v>24.834848000000001</v>
      </c>
      <c r="AA73" s="91">
        <f t="shared" ref="AA73:AA136" si="59">AA72+Z73</f>
        <v>1685.2532130000002</v>
      </c>
      <c r="AB73" s="93">
        <f t="shared" si="41"/>
        <v>25.534139590909092</v>
      </c>
      <c r="AC73" s="99" t="e">
        <f t="shared" si="42"/>
        <v>#N/A</v>
      </c>
      <c r="AD73" s="99">
        <f t="shared" si="43"/>
        <v>0</v>
      </c>
      <c r="AG73" s="92">
        <f t="shared" ref="AG73:AG136" si="60">AG72+1</f>
        <v>45913</v>
      </c>
      <c r="AH73" s="91">
        <f t="shared" ref="AH73:AH136" si="61">AG73-AG$8+1</f>
        <v>66</v>
      </c>
      <c r="AI73" s="91">
        <f>INDEX(地温!$D$2:$D$366,MATCH(AG73,地温!$C$2:$C$366,FALSE))</f>
        <v>24.834848000000001</v>
      </c>
      <c r="AJ73" s="91">
        <f t="shared" ref="AJ73:AJ136" si="62">AJ72+AI73</f>
        <v>1685.2532130000002</v>
      </c>
      <c r="AK73" s="93">
        <f t="shared" si="44"/>
        <v>25.534139590909092</v>
      </c>
      <c r="AL73" s="99" t="e">
        <f t="shared" si="45"/>
        <v>#N/A</v>
      </c>
      <c r="AM73" s="99">
        <f t="shared" si="46"/>
        <v>0</v>
      </c>
      <c r="AP73" s="92">
        <f t="shared" ref="AP73:AP136" si="63">AP72+1</f>
        <v>45913</v>
      </c>
      <c r="AQ73" s="91">
        <f t="shared" ref="AQ73:AQ136" si="64">AP73-AP$8+1</f>
        <v>66</v>
      </c>
      <c r="AR73" s="91">
        <f>INDEX(地温!$D$2:$D$366,MATCH(AP73,地温!$C$2:$C$366,FALSE))</f>
        <v>24.834848000000001</v>
      </c>
      <c r="AS73" s="91">
        <f t="shared" ref="AS73:AS136" si="65">AS72+AR73</f>
        <v>1685.2532130000002</v>
      </c>
      <c r="AT73" s="93">
        <f t="shared" si="47"/>
        <v>25.534139590909092</v>
      </c>
      <c r="AU73" s="99" t="e">
        <f t="shared" si="48"/>
        <v>#N/A</v>
      </c>
      <c r="AV73" s="99">
        <f t="shared" si="49"/>
        <v>0</v>
      </c>
    </row>
    <row r="74" spans="1:48" s="91" customFormat="1">
      <c r="A74" s="92">
        <f t="shared" si="50"/>
        <v>45914</v>
      </c>
      <c r="B74" s="91">
        <f t="shared" si="33"/>
        <v>67</v>
      </c>
      <c r="C74" s="99">
        <f t="shared" si="34"/>
        <v>5.5501732607537626</v>
      </c>
      <c r="F74" s="92">
        <f t="shared" si="51"/>
        <v>45914</v>
      </c>
      <c r="G74" s="91">
        <f t="shared" si="52"/>
        <v>67</v>
      </c>
      <c r="H74" s="91">
        <f>INDEX(地温!$D$2:$D$366,MATCH(F74,地温!$C$2:$C$366,FALSE))</f>
        <v>24.287396000000001</v>
      </c>
      <c r="I74" s="91">
        <f t="shared" si="53"/>
        <v>1709.5406090000001</v>
      </c>
      <c r="J74" s="93">
        <f t="shared" si="35"/>
        <v>25.515531477611944</v>
      </c>
      <c r="K74" s="99">
        <f t="shared" si="36"/>
        <v>7.5363048142905772e-002</v>
      </c>
      <c r="L74" s="99">
        <f t="shared" si="37"/>
        <v>5.5501732607537626</v>
      </c>
      <c r="O74" s="92">
        <f t="shared" si="54"/>
        <v>45914</v>
      </c>
      <c r="P74" s="91">
        <f t="shared" si="55"/>
        <v>67</v>
      </c>
      <c r="Q74" s="91">
        <f>INDEX(地温!$D$2:$D$366,MATCH(O74,地温!$C$2:$C$366,FALSE))</f>
        <v>24.287396000000001</v>
      </c>
      <c r="R74" s="91">
        <f t="shared" si="56"/>
        <v>1709.5406090000001</v>
      </c>
      <c r="S74" s="93">
        <f t="shared" si="38"/>
        <v>25.515531477611944</v>
      </c>
      <c r="T74" s="99" t="e">
        <f t="shared" si="39"/>
        <v>#N/A</v>
      </c>
      <c r="U74" s="99">
        <f t="shared" si="40"/>
        <v>0</v>
      </c>
      <c r="X74" s="92">
        <f t="shared" si="57"/>
        <v>45914</v>
      </c>
      <c r="Y74" s="91">
        <f t="shared" si="58"/>
        <v>67</v>
      </c>
      <c r="Z74" s="91">
        <f>INDEX(地温!$D$2:$D$366,MATCH(X74,地温!$C$2:$C$366,FALSE))</f>
        <v>24.287396000000001</v>
      </c>
      <c r="AA74" s="91">
        <f t="shared" si="59"/>
        <v>1709.5406090000001</v>
      </c>
      <c r="AB74" s="93">
        <f t="shared" si="41"/>
        <v>25.515531477611944</v>
      </c>
      <c r="AC74" s="99" t="e">
        <f t="shared" si="42"/>
        <v>#N/A</v>
      </c>
      <c r="AD74" s="99">
        <f t="shared" si="43"/>
        <v>0</v>
      </c>
      <c r="AG74" s="92">
        <f t="shared" si="60"/>
        <v>45914</v>
      </c>
      <c r="AH74" s="91">
        <f t="shared" si="61"/>
        <v>67</v>
      </c>
      <c r="AI74" s="91">
        <f>INDEX(地温!$D$2:$D$366,MATCH(AG74,地温!$C$2:$C$366,FALSE))</f>
        <v>24.287396000000001</v>
      </c>
      <c r="AJ74" s="91">
        <f t="shared" si="62"/>
        <v>1709.5406090000001</v>
      </c>
      <c r="AK74" s="93">
        <f t="shared" si="44"/>
        <v>25.515531477611944</v>
      </c>
      <c r="AL74" s="99" t="e">
        <f t="shared" si="45"/>
        <v>#N/A</v>
      </c>
      <c r="AM74" s="99">
        <f t="shared" si="46"/>
        <v>0</v>
      </c>
      <c r="AP74" s="92">
        <f t="shared" si="63"/>
        <v>45914</v>
      </c>
      <c r="AQ74" s="91">
        <f t="shared" si="64"/>
        <v>67</v>
      </c>
      <c r="AR74" s="91">
        <f>INDEX(地温!$D$2:$D$366,MATCH(AP74,地温!$C$2:$C$366,FALSE))</f>
        <v>24.287396000000001</v>
      </c>
      <c r="AS74" s="91">
        <f t="shared" si="65"/>
        <v>1709.5406090000001</v>
      </c>
      <c r="AT74" s="93">
        <f t="shared" si="47"/>
        <v>25.515531477611944</v>
      </c>
      <c r="AU74" s="99" t="e">
        <f t="shared" si="48"/>
        <v>#N/A</v>
      </c>
      <c r="AV74" s="99">
        <f t="shared" si="49"/>
        <v>0</v>
      </c>
    </row>
    <row r="75" spans="1:48" s="91" customFormat="1">
      <c r="A75" s="92">
        <f t="shared" si="50"/>
        <v>45915</v>
      </c>
      <c r="B75" s="91">
        <f t="shared" si="33"/>
        <v>68</v>
      </c>
      <c r="C75" s="99">
        <f t="shared" si="34"/>
        <v>5.5525975438949029</v>
      </c>
      <c r="F75" s="92">
        <f t="shared" si="51"/>
        <v>45915</v>
      </c>
      <c r="G75" s="91">
        <f t="shared" si="52"/>
        <v>68</v>
      </c>
      <c r="H75" s="91">
        <f>INDEX(地温!$D$2:$D$366,MATCH(F75,地温!$C$2:$C$366,FALSE))</f>
        <v>23.719668000000002</v>
      </c>
      <c r="I75" s="91">
        <f t="shared" si="53"/>
        <v>1733.2602770000001</v>
      </c>
      <c r="J75" s="93">
        <f t="shared" si="35"/>
        <v>25.489121720588237</v>
      </c>
      <c r="K75" s="99">
        <f t="shared" si="36"/>
        <v>7.528513695801993e-002</v>
      </c>
      <c r="L75" s="99">
        <f t="shared" si="37"/>
        <v>5.5525975438949029</v>
      </c>
      <c r="O75" s="92">
        <f t="shared" si="54"/>
        <v>45915</v>
      </c>
      <c r="P75" s="91">
        <f t="shared" si="55"/>
        <v>68</v>
      </c>
      <c r="Q75" s="91">
        <f>INDEX(地温!$D$2:$D$366,MATCH(O75,地温!$C$2:$C$366,FALSE))</f>
        <v>23.719668000000002</v>
      </c>
      <c r="R75" s="91">
        <f t="shared" si="56"/>
        <v>1733.2602770000001</v>
      </c>
      <c r="S75" s="93">
        <f t="shared" si="38"/>
        <v>25.489121720588237</v>
      </c>
      <c r="T75" s="99" t="e">
        <f t="shared" si="39"/>
        <v>#N/A</v>
      </c>
      <c r="U75" s="99">
        <f t="shared" si="40"/>
        <v>0</v>
      </c>
      <c r="X75" s="92">
        <f t="shared" si="57"/>
        <v>45915</v>
      </c>
      <c r="Y75" s="91">
        <f t="shared" si="58"/>
        <v>68</v>
      </c>
      <c r="Z75" s="91">
        <f>INDEX(地温!$D$2:$D$366,MATCH(X75,地温!$C$2:$C$366,FALSE))</f>
        <v>23.719668000000002</v>
      </c>
      <c r="AA75" s="91">
        <f t="shared" si="59"/>
        <v>1733.2602770000001</v>
      </c>
      <c r="AB75" s="93">
        <f t="shared" si="41"/>
        <v>25.489121720588237</v>
      </c>
      <c r="AC75" s="99" t="e">
        <f t="shared" si="42"/>
        <v>#N/A</v>
      </c>
      <c r="AD75" s="99">
        <f t="shared" si="43"/>
        <v>0</v>
      </c>
      <c r="AG75" s="92">
        <f t="shared" si="60"/>
        <v>45915</v>
      </c>
      <c r="AH75" s="91">
        <f t="shared" si="61"/>
        <v>68</v>
      </c>
      <c r="AI75" s="91">
        <f>INDEX(地温!$D$2:$D$366,MATCH(AG75,地温!$C$2:$C$366,FALSE))</f>
        <v>23.719668000000002</v>
      </c>
      <c r="AJ75" s="91">
        <f t="shared" si="62"/>
        <v>1733.2602770000001</v>
      </c>
      <c r="AK75" s="93">
        <f t="shared" si="44"/>
        <v>25.489121720588237</v>
      </c>
      <c r="AL75" s="99" t="e">
        <f t="shared" si="45"/>
        <v>#N/A</v>
      </c>
      <c r="AM75" s="99">
        <f t="shared" si="46"/>
        <v>0</v>
      </c>
      <c r="AP75" s="92">
        <f t="shared" si="63"/>
        <v>45915</v>
      </c>
      <c r="AQ75" s="91">
        <f t="shared" si="64"/>
        <v>68</v>
      </c>
      <c r="AR75" s="91">
        <f>INDEX(地温!$D$2:$D$366,MATCH(AP75,地温!$C$2:$C$366,FALSE))</f>
        <v>23.719668000000002</v>
      </c>
      <c r="AS75" s="91">
        <f t="shared" si="65"/>
        <v>1733.2602770000001</v>
      </c>
      <c r="AT75" s="93">
        <f t="shared" si="47"/>
        <v>25.489121720588237</v>
      </c>
      <c r="AU75" s="99" t="e">
        <f t="shared" si="48"/>
        <v>#N/A</v>
      </c>
      <c r="AV75" s="99">
        <f t="shared" si="49"/>
        <v>0</v>
      </c>
    </row>
    <row r="76" spans="1:48" s="91" customFormat="1">
      <c r="A76" s="92">
        <f t="shared" si="50"/>
        <v>45916</v>
      </c>
      <c r="B76" s="91">
        <f t="shared" si="33"/>
        <v>69</v>
      </c>
      <c r="C76" s="99">
        <f t="shared" si="34"/>
        <v>5.5548913936438797</v>
      </c>
      <c r="F76" s="92">
        <f t="shared" si="51"/>
        <v>45916</v>
      </c>
      <c r="G76" s="91">
        <f t="shared" si="52"/>
        <v>69</v>
      </c>
      <c r="H76" s="91">
        <f>INDEX(地温!$D$2:$D$366,MATCH(F76,地温!$C$2:$C$366,FALSE))</f>
        <v>24.084636</v>
      </c>
      <c r="I76" s="91">
        <f t="shared" si="53"/>
        <v>1757.3449130000001</v>
      </c>
      <c r="J76" s="93">
        <f t="shared" si="35"/>
        <v>25.468766855072467</v>
      </c>
      <c r="K76" s="99">
        <f t="shared" si="36"/>
        <v>7.5225133824565804e-002</v>
      </c>
      <c r="L76" s="99">
        <f t="shared" si="37"/>
        <v>5.5548913936438797</v>
      </c>
      <c r="O76" s="92">
        <f t="shared" si="54"/>
        <v>45916</v>
      </c>
      <c r="P76" s="91">
        <f t="shared" si="55"/>
        <v>69</v>
      </c>
      <c r="Q76" s="91">
        <f>INDEX(地温!$D$2:$D$366,MATCH(O76,地温!$C$2:$C$366,FALSE))</f>
        <v>24.084636</v>
      </c>
      <c r="R76" s="91">
        <f t="shared" si="56"/>
        <v>1757.3449130000001</v>
      </c>
      <c r="S76" s="93">
        <f t="shared" si="38"/>
        <v>25.468766855072467</v>
      </c>
      <c r="T76" s="99" t="e">
        <f t="shared" si="39"/>
        <v>#N/A</v>
      </c>
      <c r="U76" s="99">
        <f t="shared" si="40"/>
        <v>0</v>
      </c>
      <c r="X76" s="92">
        <f t="shared" si="57"/>
        <v>45916</v>
      </c>
      <c r="Y76" s="91">
        <f t="shared" si="58"/>
        <v>69</v>
      </c>
      <c r="Z76" s="91">
        <f>INDEX(地温!$D$2:$D$366,MATCH(X76,地温!$C$2:$C$366,FALSE))</f>
        <v>24.084636</v>
      </c>
      <c r="AA76" s="91">
        <f t="shared" si="59"/>
        <v>1757.3449130000001</v>
      </c>
      <c r="AB76" s="93">
        <f t="shared" si="41"/>
        <v>25.468766855072467</v>
      </c>
      <c r="AC76" s="99" t="e">
        <f t="shared" si="42"/>
        <v>#N/A</v>
      </c>
      <c r="AD76" s="99">
        <f t="shared" si="43"/>
        <v>0</v>
      </c>
      <c r="AG76" s="92">
        <f t="shared" si="60"/>
        <v>45916</v>
      </c>
      <c r="AH76" s="91">
        <f t="shared" si="61"/>
        <v>69</v>
      </c>
      <c r="AI76" s="91">
        <f>INDEX(地温!$D$2:$D$366,MATCH(AG76,地温!$C$2:$C$366,FALSE))</f>
        <v>24.084636</v>
      </c>
      <c r="AJ76" s="91">
        <f t="shared" si="62"/>
        <v>1757.3449130000001</v>
      </c>
      <c r="AK76" s="93">
        <f t="shared" si="44"/>
        <v>25.468766855072467</v>
      </c>
      <c r="AL76" s="99" t="e">
        <f t="shared" si="45"/>
        <v>#N/A</v>
      </c>
      <c r="AM76" s="99">
        <f t="shared" si="46"/>
        <v>0</v>
      </c>
      <c r="AP76" s="92">
        <f t="shared" si="63"/>
        <v>45916</v>
      </c>
      <c r="AQ76" s="91">
        <f t="shared" si="64"/>
        <v>69</v>
      </c>
      <c r="AR76" s="91">
        <f>INDEX(地温!$D$2:$D$366,MATCH(AP76,地温!$C$2:$C$366,FALSE))</f>
        <v>24.084636</v>
      </c>
      <c r="AS76" s="91">
        <f t="shared" si="65"/>
        <v>1757.3449130000001</v>
      </c>
      <c r="AT76" s="93">
        <f t="shared" si="47"/>
        <v>25.468766855072467</v>
      </c>
      <c r="AU76" s="99" t="e">
        <f t="shared" si="48"/>
        <v>#N/A</v>
      </c>
      <c r="AV76" s="99">
        <f t="shared" si="49"/>
        <v>0</v>
      </c>
    </row>
    <row r="77" spans="1:48" s="91" customFormat="1">
      <c r="A77" s="92">
        <f t="shared" si="50"/>
        <v>45917</v>
      </c>
      <c r="B77" s="91">
        <f t="shared" si="33"/>
        <v>70</v>
      </c>
      <c r="C77" s="99">
        <f t="shared" si="34"/>
        <v>5.5570312544812914</v>
      </c>
      <c r="F77" s="92">
        <f t="shared" si="51"/>
        <v>45917</v>
      </c>
      <c r="G77" s="91">
        <f t="shared" si="52"/>
        <v>70</v>
      </c>
      <c r="H77" s="91">
        <f>INDEX(地温!$D$2:$D$366,MATCH(F77,地温!$C$2:$C$366,FALSE))</f>
        <v>24.125188000000001</v>
      </c>
      <c r="I77" s="91">
        <f t="shared" si="53"/>
        <v>1781.4701010000001</v>
      </c>
      <c r="J77" s="93">
        <f t="shared" si="35"/>
        <v>25.449572871428572</v>
      </c>
      <c r="K77" s="99">
        <f t="shared" si="36"/>
        <v>7.5168589120471294e-002</v>
      </c>
      <c r="L77" s="99">
        <f t="shared" si="37"/>
        <v>5.5570312544812914</v>
      </c>
      <c r="O77" s="92">
        <f t="shared" si="54"/>
        <v>45917</v>
      </c>
      <c r="P77" s="91">
        <f t="shared" si="55"/>
        <v>70</v>
      </c>
      <c r="Q77" s="91">
        <f>INDEX(地温!$D$2:$D$366,MATCH(O77,地温!$C$2:$C$366,FALSE))</f>
        <v>24.125188000000001</v>
      </c>
      <c r="R77" s="91">
        <f t="shared" si="56"/>
        <v>1781.4701010000001</v>
      </c>
      <c r="S77" s="93">
        <f t="shared" si="38"/>
        <v>25.449572871428572</v>
      </c>
      <c r="T77" s="99" t="e">
        <f t="shared" si="39"/>
        <v>#N/A</v>
      </c>
      <c r="U77" s="99">
        <f t="shared" si="40"/>
        <v>0</v>
      </c>
      <c r="X77" s="92">
        <f t="shared" si="57"/>
        <v>45917</v>
      </c>
      <c r="Y77" s="91">
        <f t="shared" si="58"/>
        <v>70</v>
      </c>
      <c r="Z77" s="91">
        <f>INDEX(地温!$D$2:$D$366,MATCH(X77,地温!$C$2:$C$366,FALSE))</f>
        <v>24.125188000000001</v>
      </c>
      <c r="AA77" s="91">
        <f t="shared" si="59"/>
        <v>1781.4701010000001</v>
      </c>
      <c r="AB77" s="93">
        <f t="shared" si="41"/>
        <v>25.449572871428572</v>
      </c>
      <c r="AC77" s="99" t="e">
        <f t="shared" si="42"/>
        <v>#N/A</v>
      </c>
      <c r="AD77" s="99">
        <f t="shared" si="43"/>
        <v>0</v>
      </c>
      <c r="AG77" s="92">
        <f t="shared" si="60"/>
        <v>45917</v>
      </c>
      <c r="AH77" s="91">
        <f t="shared" si="61"/>
        <v>70</v>
      </c>
      <c r="AI77" s="91">
        <f>INDEX(地温!$D$2:$D$366,MATCH(AG77,地温!$C$2:$C$366,FALSE))</f>
        <v>24.125188000000001</v>
      </c>
      <c r="AJ77" s="91">
        <f t="shared" si="62"/>
        <v>1781.4701010000001</v>
      </c>
      <c r="AK77" s="93">
        <f t="shared" si="44"/>
        <v>25.449572871428572</v>
      </c>
      <c r="AL77" s="99" t="e">
        <f t="shared" si="45"/>
        <v>#N/A</v>
      </c>
      <c r="AM77" s="99">
        <f t="shared" si="46"/>
        <v>0</v>
      </c>
      <c r="AP77" s="92">
        <f t="shared" si="63"/>
        <v>45917</v>
      </c>
      <c r="AQ77" s="91">
        <f t="shared" si="64"/>
        <v>70</v>
      </c>
      <c r="AR77" s="91">
        <f>INDEX(地温!$D$2:$D$366,MATCH(AP77,地温!$C$2:$C$366,FALSE))</f>
        <v>24.125188000000001</v>
      </c>
      <c r="AS77" s="91">
        <f t="shared" si="65"/>
        <v>1781.4701010000001</v>
      </c>
      <c r="AT77" s="93">
        <f t="shared" si="47"/>
        <v>25.449572871428572</v>
      </c>
      <c r="AU77" s="99" t="e">
        <f t="shared" si="48"/>
        <v>#N/A</v>
      </c>
      <c r="AV77" s="99">
        <f t="shared" si="49"/>
        <v>0</v>
      </c>
    </row>
    <row r="78" spans="1:48" s="91" customFormat="1">
      <c r="A78" s="92">
        <f t="shared" si="50"/>
        <v>45918</v>
      </c>
      <c r="B78" s="91">
        <f t="shared" si="33"/>
        <v>71</v>
      </c>
      <c r="C78" s="99">
        <f t="shared" si="34"/>
        <v>5.5590963474916908</v>
      </c>
      <c r="F78" s="92">
        <f t="shared" si="51"/>
        <v>45918</v>
      </c>
      <c r="G78" s="91">
        <f t="shared" si="52"/>
        <v>71</v>
      </c>
      <c r="H78" s="91">
        <f>INDEX(地温!$D$2:$D$366,MATCH(F78,地温!$C$2:$C$366,FALSE))</f>
        <v>25.037608000000002</v>
      </c>
      <c r="I78" s="91">
        <f t="shared" si="53"/>
        <v>1806.5077090000002</v>
      </c>
      <c r="J78" s="93">
        <f t="shared" si="35"/>
        <v>25.443770549295778</v>
      </c>
      <c r="K78" s="99">
        <f t="shared" si="36"/>
        <v>7.5151502649812574e-002</v>
      </c>
      <c r="L78" s="99">
        <f t="shared" si="37"/>
        <v>5.5590963474916908</v>
      </c>
      <c r="O78" s="92">
        <f t="shared" si="54"/>
        <v>45918</v>
      </c>
      <c r="P78" s="91">
        <f t="shared" si="55"/>
        <v>71</v>
      </c>
      <c r="Q78" s="91">
        <f>INDEX(地温!$D$2:$D$366,MATCH(O78,地温!$C$2:$C$366,FALSE))</f>
        <v>25.037608000000002</v>
      </c>
      <c r="R78" s="91">
        <f t="shared" si="56"/>
        <v>1806.5077090000002</v>
      </c>
      <c r="S78" s="93">
        <f t="shared" si="38"/>
        <v>25.443770549295778</v>
      </c>
      <c r="T78" s="99" t="e">
        <f t="shared" si="39"/>
        <v>#N/A</v>
      </c>
      <c r="U78" s="99">
        <f t="shared" si="40"/>
        <v>0</v>
      </c>
      <c r="X78" s="92">
        <f t="shared" si="57"/>
        <v>45918</v>
      </c>
      <c r="Y78" s="91">
        <f t="shared" si="58"/>
        <v>71</v>
      </c>
      <c r="Z78" s="91">
        <f>INDEX(地温!$D$2:$D$366,MATCH(X78,地温!$C$2:$C$366,FALSE))</f>
        <v>25.037608000000002</v>
      </c>
      <c r="AA78" s="91">
        <f t="shared" si="59"/>
        <v>1806.5077090000002</v>
      </c>
      <c r="AB78" s="93">
        <f t="shared" si="41"/>
        <v>25.443770549295778</v>
      </c>
      <c r="AC78" s="99" t="e">
        <f t="shared" si="42"/>
        <v>#N/A</v>
      </c>
      <c r="AD78" s="99">
        <f t="shared" si="43"/>
        <v>0</v>
      </c>
      <c r="AG78" s="92">
        <f t="shared" si="60"/>
        <v>45918</v>
      </c>
      <c r="AH78" s="91">
        <f t="shared" si="61"/>
        <v>71</v>
      </c>
      <c r="AI78" s="91">
        <f>INDEX(地温!$D$2:$D$366,MATCH(AG78,地温!$C$2:$C$366,FALSE))</f>
        <v>25.037608000000002</v>
      </c>
      <c r="AJ78" s="91">
        <f t="shared" si="62"/>
        <v>1806.5077090000002</v>
      </c>
      <c r="AK78" s="93">
        <f t="shared" si="44"/>
        <v>25.443770549295778</v>
      </c>
      <c r="AL78" s="99" t="e">
        <f t="shared" si="45"/>
        <v>#N/A</v>
      </c>
      <c r="AM78" s="99">
        <f t="shared" si="46"/>
        <v>0</v>
      </c>
      <c r="AP78" s="92">
        <f t="shared" si="63"/>
        <v>45918</v>
      </c>
      <c r="AQ78" s="91">
        <f t="shared" si="64"/>
        <v>71</v>
      </c>
      <c r="AR78" s="91">
        <f>INDEX(地温!$D$2:$D$366,MATCH(AP78,地温!$C$2:$C$366,FALSE))</f>
        <v>25.037608000000002</v>
      </c>
      <c r="AS78" s="91">
        <f t="shared" si="65"/>
        <v>1806.5077090000002</v>
      </c>
      <c r="AT78" s="93">
        <f t="shared" si="47"/>
        <v>25.443770549295778</v>
      </c>
      <c r="AU78" s="99" t="e">
        <f t="shared" si="48"/>
        <v>#N/A</v>
      </c>
      <c r="AV78" s="99">
        <f t="shared" si="49"/>
        <v>0</v>
      </c>
    </row>
    <row r="79" spans="1:48" s="91" customFormat="1">
      <c r="A79" s="92">
        <f t="shared" si="50"/>
        <v>45919</v>
      </c>
      <c r="B79" s="91">
        <f t="shared" si="33"/>
        <v>72</v>
      </c>
      <c r="C79" s="99">
        <f t="shared" si="34"/>
        <v>5.5610082655562989</v>
      </c>
      <c r="F79" s="92">
        <f t="shared" si="51"/>
        <v>45919</v>
      </c>
      <c r="G79" s="91">
        <f t="shared" si="52"/>
        <v>72</v>
      </c>
      <c r="H79" s="91">
        <f>INDEX(地温!$D$2:$D$366,MATCH(F79,地温!$C$2:$C$366,FALSE))</f>
        <v>24.956503999999999</v>
      </c>
      <c r="I79" s="91">
        <f t="shared" si="53"/>
        <v>1831.4642130000002</v>
      </c>
      <c r="J79" s="93">
        <f t="shared" si="35"/>
        <v>25.437002958333338</v>
      </c>
      <c r="K79" s="99">
        <f t="shared" si="36"/>
        <v>7.5131577757728565e-002</v>
      </c>
      <c r="L79" s="99">
        <f t="shared" si="37"/>
        <v>5.5610082655562989</v>
      </c>
      <c r="O79" s="92">
        <f t="shared" si="54"/>
        <v>45919</v>
      </c>
      <c r="P79" s="91">
        <f t="shared" si="55"/>
        <v>72</v>
      </c>
      <c r="Q79" s="91">
        <f>INDEX(地温!$D$2:$D$366,MATCH(O79,地温!$C$2:$C$366,FALSE))</f>
        <v>24.956503999999999</v>
      </c>
      <c r="R79" s="91">
        <f t="shared" si="56"/>
        <v>1831.4642130000002</v>
      </c>
      <c r="S79" s="93">
        <f t="shared" si="38"/>
        <v>25.437002958333338</v>
      </c>
      <c r="T79" s="99" t="e">
        <f t="shared" si="39"/>
        <v>#N/A</v>
      </c>
      <c r="U79" s="99">
        <f t="shared" si="40"/>
        <v>0</v>
      </c>
      <c r="X79" s="92">
        <f t="shared" si="57"/>
        <v>45919</v>
      </c>
      <c r="Y79" s="91">
        <f t="shared" si="58"/>
        <v>72</v>
      </c>
      <c r="Z79" s="91">
        <f>INDEX(地温!$D$2:$D$366,MATCH(X79,地温!$C$2:$C$366,FALSE))</f>
        <v>24.956503999999999</v>
      </c>
      <c r="AA79" s="91">
        <f t="shared" si="59"/>
        <v>1831.4642130000002</v>
      </c>
      <c r="AB79" s="93">
        <f t="shared" si="41"/>
        <v>25.437002958333338</v>
      </c>
      <c r="AC79" s="99" t="e">
        <f t="shared" si="42"/>
        <v>#N/A</v>
      </c>
      <c r="AD79" s="99">
        <f t="shared" si="43"/>
        <v>0</v>
      </c>
      <c r="AG79" s="92">
        <f t="shared" si="60"/>
        <v>45919</v>
      </c>
      <c r="AH79" s="91">
        <f t="shared" si="61"/>
        <v>72</v>
      </c>
      <c r="AI79" s="91">
        <f>INDEX(地温!$D$2:$D$366,MATCH(AG79,地温!$C$2:$C$366,FALSE))</f>
        <v>24.956503999999999</v>
      </c>
      <c r="AJ79" s="91">
        <f t="shared" si="62"/>
        <v>1831.4642130000002</v>
      </c>
      <c r="AK79" s="93">
        <f t="shared" si="44"/>
        <v>25.437002958333338</v>
      </c>
      <c r="AL79" s="99" t="e">
        <f t="shared" si="45"/>
        <v>#N/A</v>
      </c>
      <c r="AM79" s="99">
        <f t="shared" si="46"/>
        <v>0</v>
      </c>
      <c r="AP79" s="92">
        <f t="shared" si="63"/>
        <v>45919</v>
      </c>
      <c r="AQ79" s="91">
        <f t="shared" si="64"/>
        <v>72</v>
      </c>
      <c r="AR79" s="91">
        <f>INDEX(地温!$D$2:$D$366,MATCH(AP79,地温!$C$2:$C$366,FALSE))</f>
        <v>24.956503999999999</v>
      </c>
      <c r="AS79" s="91">
        <f t="shared" si="65"/>
        <v>1831.4642130000002</v>
      </c>
      <c r="AT79" s="93">
        <f t="shared" si="47"/>
        <v>25.437002958333338</v>
      </c>
      <c r="AU79" s="99" t="e">
        <f t="shared" si="48"/>
        <v>#N/A</v>
      </c>
      <c r="AV79" s="99">
        <f t="shared" si="49"/>
        <v>0</v>
      </c>
    </row>
    <row r="80" spans="1:48" s="91" customFormat="1">
      <c r="A80" s="92">
        <f t="shared" si="50"/>
        <v>45920</v>
      </c>
      <c r="B80" s="91">
        <f t="shared" si="33"/>
        <v>73</v>
      </c>
      <c r="C80" s="99">
        <f t="shared" si="34"/>
        <v>5.5626941181602474</v>
      </c>
      <c r="F80" s="92">
        <f t="shared" si="51"/>
        <v>45920</v>
      </c>
      <c r="G80" s="91">
        <f t="shared" si="52"/>
        <v>73</v>
      </c>
      <c r="H80" s="91">
        <f>INDEX(地温!$D$2:$D$366,MATCH(F80,地温!$C$2:$C$366,FALSE))</f>
        <v>23.638563999999999</v>
      </c>
      <c r="I80" s="91">
        <f t="shared" si="53"/>
        <v>1855.1027770000003</v>
      </c>
      <c r="J80" s="93">
        <f t="shared" si="35"/>
        <v>25.412366808219183</v>
      </c>
      <c r="K80" s="99">
        <f t="shared" si="36"/>
        <v>7.5059081894747651e-002</v>
      </c>
      <c r="L80" s="99">
        <f t="shared" si="37"/>
        <v>5.5626941181602474</v>
      </c>
      <c r="O80" s="92">
        <f t="shared" si="54"/>
        <v>45920</v>
      </c>
      <c r="P80" s="91">
        <f t="shared" si="55"/>
        <v>73</v>
      </c>
      <c r="Q80" s="91">
        <f>INDEX(地温!$D$2:$D$366,MATCH(O80,地温!$C$2:$C$366,FALSE))</f>
        <v>23.638563999999999</v>
      </c>
      <c r="R80" s="91">
        <f t="shared" si="56"/>
        <v>1855.1027770000003</v>
      </c>
      <c r="S80" s="93">
        <f t="shared" si="38"/>
        <v>25.412366808219183</v>
      </c>
      <c r="T80" s="99" t="e">
        <f t="shared" si="39"/>
        <v>#N/A</v>
      </c>
      <c r="U80" s="99">
        <f t="shared" si="40"/>
        <v>0</v>
      </c>
      <c r="X80" s="92">
        <f t="shared" si="57"/>
        <v>45920</v>
      </c>
      <c r="Y80" s="91">
        <f t="shared" si="58"/>
        <v>73</v>
      </c>
      <c r="Z80" s="91">
        <f>INDEX(地温!$D$2:$D$366,MATCH(X80,地温!$C$2:$C$366,FALSE))</f>
        <v>23.638563999999999</v>
      </c>
      <c r="AA80" s="91">
        <f t="shared" si="59"/>
        <v>1855.1027770000003</v>
      </c>
      <c r="AB80" s="93">
        <f t="shared" si="41"/>
        <v>25.412366808219183</v>
      </c>
      <c r="AC80" s="99" t="e">
        <f t="shared" si="42"/>
        <v>#N/A</v>
      </c>
      <c r="AD80" s="99">
        <f t="shared" si="43"/>
        <v>0</v>
      </c>
      <c r="AG80" s="92">
        <f t="shared" si="60"/>
        <v>45920</v>
      </c>
      <c r="AH80" s="91">
        <f t="shared" si="61"/>
        <v>73</v>
      </c>
      <c r="AI80" s="91">
        <f>INDEX(地温!$D$2:$D$366,MATCH(AG80,地温!$C$2:$C$366,FALSE))</f>
        <v>23.638563999999999</v>
      </c>
      <c r="AJ80" s="91">
        <f t="shared" si="62"/>
        <v>1855.1027770000003</v>
      </c>
      <c r="AK80" s="93">
        <f t="shared" si="44"/>
        <v>25.412366808219183</v>
      </c>
      <c r="AL80" s="99" t="e">
        <f t="shared" si="45"/>
        <v>#N/A</v>
      </c>
      <c r="AM80" s="99">
        <f t="shared" si="46"/>
        <v>0</v>
      </c>
      <c r="AP80" s="92">
        <f t="shared" si="63"/>
        <v>45920</v>
      </c>
      <c r="AQ80" s="91">
        <f t="shared" si="64"/>
        <v>73</v>
      </c>
      <c r="AR80" s="91">
        <f>INDEX(地温!$D$2:$D$366,MATCH(AP80,地温!$C$2:$C$366,FALSE))</f>
        <v>23.638563999999999</v>
      </c>
      <c r="AS80" s="91">
        <f t="shared" si="65"/>
        <v>1855.1027770000003</v>
      </c>
      <c r="AT80" s="93">
        <f t="shared" si="47"/>
        <v>25.412366808219183</v>
      </c>
      <c r="AU80" s="99" t="e">
        <f t="shared" si="48"/>
        <v>#N/A</v>
      </c>
      <c r="AV80" s="99">
        <f t="shared" si="49"/>
        <v>0</v>
      </c>
    </row>
    <row r="81" spans="1:48" s="91" customFormat="1">
      <c r="A81" s="92">
        <f t="shared" si="50"/>
        <v>45921</v>
      </c>
      <c r="B81" s="91">
        <f t="shared" si="33"/>
        <v>74</v>
      </c>
      <c r="C81" s="99">
        <f t="shared" si="34"/>
        <v>5.5642209658035213</v>
      </c>
      <c r="F81" s="92">
        <f t="shared" si="51"/>
        <v>45921</v>
      </c>
      <c r="G81" s="91">
        <f t="shared" si="52"/>
        <v>74</v>
      </c>
      <c r="H81" s="91">
        <f>INDEX(地温!$D$2:$D$366,MATCH(F81,地温!$C$2:$C$366,FALSE))</f>
        <v>22.928903999999999</v>
      </c>
      <c r="I81" s="91">
        <f t="shared" si="53"/>
        <v>1878.0316810000004</v>
      </c>
      <c r="J81" s="93">
        <f t="shared" si="35"/>
        <v>25.378806500000007</v>
      </c>
      <c r="K81" s="99">
        <f t="shared" si="36"/>
        <v>7.4960418561885525e-002</v>
      </c>
      <c r="L81" s="99">
        <f t="shared" si="37"/>
        <v>5.5642209658035213</v>
      </c>
      <c r="O81" s="92">
        <f t="shared" si="54"/>
        <v>45921</v>
      </c>
      <c r="P81" s="91">
        <f t="shared" si="55"/>
        <v>74</v>
      </c>
      <c r="Q81" s="91">
        <f>INDEX(地温!$D$2:$D$366,MATCH(O81,地温!$C$2:$C$366,FALSE))</f>
        <v>22.928903999999999</v>
      </c>
      <c r="R81" s="91">
        <f t="shared" si="56"/>
        <v>1878.0316810000004</v>
      </c>
      <c r="S81" s="93">
        <f t="shared" si="38"/>
        <v>25.378806500000007</v>
      </c>
      <c r="T81" s="99" t="e">
        <f t="shared" si="39"/>
        <v>#N/A</v>
      </c>
      <c r="U81" s="99">
        <f t="shared" si="40"/>
        <v>0</v>
      </c>
      <c r="X81" s="92">
        <f t="shared" si="57"/>
        <v>45921</v>
      </c>
      <c r="Y81" s="91">
        <f t="shared" si="58"/>
        <v>74</v>
      </c>
      <c r="Z81" s="91">
        <f>INDEX(地温!$D$2:$D$366,MATCH(X81,地温!$C$2:$C$366,FALSE))</f>
        <v>22.928903999999999</v>
      </c>
      <c r="AA81" s="91">
        <f t="shared" si="59"/>
        <v>1878.0316810000004</v>
      </c>
      <c r="AB81" s="93">
        <f t="shared" si="41"/>
        <v>25.378806500000007</v>
      </c>
      <c r="AC81" s="99" t="e">
        <f t="shared" si="42"/>
        <v>#N/A</v>
      </c>
      <c r="AD81" s="99">
        <f t="shared" si="43"/>
        <v>0</v>
      </c>
      <c r="AG81" s="92">
        <f t="shared" si="60"/>
        <v>45921</v>
      </c>
      <c r="AH81" s="91">
        <f t="shared" si="61"/>
        <v>74</v>
      </c>
      <c r="AI81" s="91">
        <f>INDEX(地温!$D$2:$D$366,MATCH(AG81,地温!$C$2:$C$366,FALSE))</f>
        <v>22.928903999999999</v>
      </c>
      <c r="AJ81" s="91">
        <f t="shared" si="62"/>
        <v>1878.0316810000004</v>
      </c>
      <c r="AK81" s="93">
        <f t="shared" si="44"/>
        <v>25.378806500000007</v>
      </c>
      <c r="AL81" s="99" t="e">
        <f t="shared" si="45"/>
        <v>#N/A</v>
      </c>
      <c r="AM81" s="99">
        <f t="shared" si="46"/>
        <v>0</v>
      </c>
      <c r="AP81" s="92">
        <f t="shared" si="63"/>
        <v>45921</v>
      </c>
      <c r="AQ81" s="91">
        <f t="shared" si="64"/>
        <v>74</v>
      </c>
      <c r="AR81" s="91">
        <f>INDEX(地温!$D$2:$D$366,MATCH(AP81,地温!$C$2:$C$366,FALSE))</f>
        <v>22.928903999999999</v>
      </c>
      <c r="AS81" s="91">
        <f t="shared" si="65"/>
        <v>1878.0316810000004</v>
      </c>
      <c r="AT81" s="93">
        <f t="shared" si="47"/>
        <v>25.378806500000007</v>
      </c>
      <c r="AU81" s="99" t="e">
        <f t="shared" si="48"/>
        <v>#N/A</v>
      </c>
      <c r="AV81" s="99">
        <f t="shared" si="49"/>
        <v>0</v>
      </c>
    </row>
    <row r="82" spans="1:48" s="91" customFormat="1">
      <c r="A82" s="92">
        <f t="shared" si="50"/>
        <v>45922</v>
      </c>
      <c r="B82" s="91">
        <f t="shared" si="33"/>
        <v>75</v>
      </c>
      <c r="C82" s="99">
        <f t="shared" si="34"/>
        <v>5.5656334030507075</v>
      </c>
      <c r="F82" s="92">
        <f t="shared" si="51"/>
        <v>45922</v>
      </c>
      <c r="G82" s="91">
        <f t="shared" si="52"/>
        <v>75</v>
      </c>
      <c r="H82" s="91">
        <f>INDEX(地温!$D$2:$D$366,MATCH(F82,地温!$C$2:$C$366,FALSE))</f>
        <v>22.685592</v>
      </c>
      <c r="I82" s="91">
        <f t="shared" si="53"/>
        <v>1900.7172730000004</v>
      </c>
      <c r="J82" s="93">
        <f t="shared" si="35"/>
        <v>25.342896973333339</v>
      </c>
      <c r="K82" s="99">
        <f t="shared" si="36"/>
        <v>7.4854967894842736e-002</v>
      </c>
      <c r="L82" s="99">
        <f t="shared" si="37"/>
        <v>5.5656334030507075</v>
      </c>
      <c r="O82" s="92">
        <f t="shared" si="54"/>
        <v>45922</v>
      </c>
      <c r="P82" s="91">
        <f t="shared" si="55"/>
        <v>75</v>
      </c>
      <c r="Q82" s="91">
        <f>INDEX(地温!$D$2:$D$366,MATCH(O82,地温!$C$2:$C$366,FALSE))</f>
        <v>22.685592</v>
      </c>
      <c r="R82" s="91">
        <f t="shared" si="56"/>
        <v>1900.7172730000004</v>
      </c>
      <c r="S82" s="93">
        <f t="shared" si="38"/>
        <v>25.342896973333339</v>
      </c>
      <c r="T82" s="99" t="e">
        <f t="shared" si="39"/>
        <v>#N/A</v>
      </c>
      <c r="U82" s="99">
        <f t="shared" si="40"/>
        <v>0</v>
      </c>
      <c r="X82" s="92">
        <f t="shared" si="57"/>
        <v>45922</v>
      </c>
      <c r="Y82" s="91">
        <f t="shared" si="58"/>
        <v>75</v>
      </c>
      <c r="Z82" s="91">
        <f>INDEX(地温!$D$2:$D$366,MATCH(X82,地温!$C$2:$C$366,FALSE))</f>
        <v>22.685592</v>
      </c>
      <c r="AA82" s="91">
        <f t="shared" si="59"/>
        <v>1900.7172730000004</v>
      </c>
      <c r="AB82" s="93">
        <f t="shared" si="41"/>
        <v>25.342896973333339</v>
      </c>
      <c r="AC82" s="99" t="e">
        <f t="shared" si="42"/>
        <v>#N/A</v>
      </c>
      <c r="AD82" s="99">
        <f t="shared" si="43"/>
        <v>0</v>
      </c>
      <c r="AG82" s="92">
        <f t="shared" si="60"/>
        <v>45922</v>
      </c>
      <c r="AH82" s="91">
        <f t="shared" si="61"/>
        <v>75</v>
      </c>
      <c r="AI82" s="91">
        <f>INDEX(地温!$D$2:$D$366,MATCH(AG82,地温!$C$2:$C$366,FALSE))</f>
        <v>22.685592</v>
      </c>
      <c r="AJ82" s="91">
        <f t="shared" si="62"/>
        <v>1900.7172730000004</v>
      </c>
      <c r="AK82" s="93">
        <f t="shared" si="44"/>
        <v>25.342896973333339</v>
      </c>
      <c r="AL82" s="99" t="e">
        <f t="shared" si="45"/>
        <v>#N/A</v>
      </c>
      <c r="AM82" s="99">
        <f t="shared" si="46"/>
        <v>0</v>
      </c>
      <c r="AP82" s="92">
        <f t="shared" si="63"/>
        <v>45922</v>
      </c>
      <c r="AQ82" s="91">
        <f t="shared" si="64"/>
        <v>75</v>
      </c>
      <c r="AR82" s="91">
        <f>INDEX(地温!$D$2:$D$366,MATCH(AP82,地温!$C$2:$C$366,FALSE))</f>
        <v>22.685592</v>
      </c>
      <c r="AS82" s="91">
        <f t="shared" si="65"/>
        <v>1900.7172730000004</v>
      </c>
      <c r="AT82" s="93">
        <f t="shared" si="47"/>
        <v>25.342896973333339</v>
      </c>
      <c r="AU82" s="99" t="e">
        <f t="shared" si="48"/>
        <v>#N/A</v>
      </c>
      <c r="AV82" s="99">
        <f t="shared" si="49"/>
        <v>0</v>
      </c>
    </row>
    <row r="83" spans="1:48" s="91" customFormat="1">
      <c r="A83" s="92">
        <f t="shared" si="50"/>
        <v>45923</v>
      </c>
      <c r="B83" s="91">
        <f t="shared" si="33"/>
        <v>76</v>
      </c>
      <c r="C83" s="99">
        <f t="shared" si="34"/>
        <v>5.5669600700705768</v>
      </c>
      <c r="F83" s="92">
        <f t="shared" si="51"/>
        <v>45923</v>
      </c>
      <c r="G83" s="91">
        <f t="shared" si="52"/>
        <v>76</v>
      </c>
      <c r="H83" s="91">
        <f>INDEX(地温!$D$2:$D$366,MATCH(F83,地温!$C$2:$C$366,FALSE))</f>
        <v>22.786972000000006</v>
      </c>
      <c r="I83" s="91">
        <f t="shared" si="53"/>
        <v>1923.5042450000005</v>
      </c>
      <c r="J83" s="93">
        <f t="shared" si="35"/>
        <v>25.309266381578954</v>
      </c>
      <c r="K83" s="99">
        <f t="shared" si="36"/>
        <v>7.4756321017447988e-002</v>
      </c>
      <c r="L83" s="99">
        <f t="shared" si="37"/>
        <v>5.5669600700705768</v>
      </c>
      <c r="O83" s="92">
        <f t="shared" si="54"/>
        <v>45923</v>
      </c>
      <c r="P83" s="91">
        <f t="shared" si="55"/>
        <v>76</v>
      </c>
      <c r="Q83" s="91">
        <f>INDEX(地温!$D$2:$D$366,MATCH(O83,地温!$C$2:$C$366,FALSE))</f>
        <v>22.786972000000006</v>
      </c>
      <c r="R83" s="91">
        <f t="shared" si="56"/>
        <v>1923.5042450000005</v>
      </c>
      <c r="S83" s="93">
        <f t="shared" si="38"/>
        <v>25.309266381578954</v>
      </c>
      <c r="T83" s="99" t="e">
        <f t="shared" si="39"/>
        <v>#N/A</v>
      </c>
      <c r="U83" s="99">
        <f t="shared" si="40"/>
        <v>0</v>
      </c>
      <c r="X83" s="92">
        <f t="shared" si="57"/>
        <v>45923</v>
      </c>
      <c r="Y83" s="91">
        <f t="shared" si="58"/>
        <v>76</v>
      </c>
      <c r="Z83" s="91">
        <f>INDEX(地温!$D$2:$D$366,MATCH(X83,地温!$C$2:$C$366,FALSE))</f>
        <v>22.786972000000006</v>
      </c>
      <c r="AA83" s="91">
        <f t="shared" si="59"/>
        <v>1923.5042450000005</v>
      </c>
      <c r="AB83" s="93">
        <f t="shared" si="41"/>
        <v>25.309266381578954</v>
      </c>
      <c r="AC83" s="99" t="e">
        <f t="shared" si="42"/>
        <v>#N/A</v>
      </c>
      <c r="AD83" s="99">
        <f t="shared" si="43"/>
        <v>0</v>
      </c>
      <c r="AG83" s="92">
        <f t="shared" si="60"/>
        <v>45923</v>
      </c>
      <c r="AH83" s="91">
        <f t="shared" si="61"/>
        <v>76</v>
      </c>
      <c r="AI83" s="91">
        <f>INDEX(地温!$D$2:$D$366,MATCH(AG83,地温!$C$2:$C$366,FALSE))</f>
        <v>22.786972000000006</v>
      </c>
      <c r="AJ83" s="91">
        <f t="shared" si="62"/>
        <v>1923.5042450000005</v>
      </c>
      <c r="AK83" s="93">
        <f t="shared" si="44"/>
        <v>25.309266381578954</v>
      </c>
      <c r="AL83" s="99" t="e">
        <f t="shared" si="45"/>
        <v>#N/A</v>
      </c>
      <c r="AM83" s="99">
        <f t="shared" si="46"/>
        <v>0</v>
      </c>
      <c r="AP83" s="92">
        <f t="shared" si="63"/>
        <v>45923</v>
      </c>
      <c r="AQ83" s="91">
        <f t="shared" si="64"/>
        <v>76</v>
      </c>
      <c r="AR83" s="91">
        <f>INDEX(地温!$D$2:$D$366,MATCH(AP83,地温!$C$2:$C$366,FALSE))</f>
        <v>22.786972000000006</v>
      </c>
      <c r="AS83" s="91">
        <f t="shared" si="65"/>
        <v>1923.5042450000005</v>
      </c>
      <c r="AT83" s="93">
        <f t="shared" si="47"/>
        <v>25.309266381578954</v>
      </c>
      <c r="AU83" s="99" t="e">
        <f t="shared" si="48"/>
        <v>#N/A</v>
      </c>
      <c r="AV83" s="99">
        <f t="shared" si="49"/>
        <v>0</v>
      </c>
    </row>
    <row r="84" spans="1:48" s="91" customFormat="1">
      <c r="A84" s="92">
        <f t="shared" si="50"/>
        <v>45924</v>
      </c>
      <c r="B84" s="91">
        <f t="shared" si="33"/>
        <v>77</v>
      </c>
      <c r="C84" s="99">
        <f t="shared" si="34"/>
        <v>5.5682015177839252</v>
      </c>
      <c r="F84" s="92">
        <f t="shared" si="51"/>
        <v>45924</v>
      </c>
      <c r="G84" s="91">
        <f t="shared" si="52"/>
        <v>77</v>
      </c>
      <c r="H84" s="91">
        <f>INDEX(地温!$D$2:$D$366,MATCH(F84,地温!$C$2:$C$366,FALSE))</f>
        <v>22.807248000000001</v>
      </c>
      <c r="I84" s="91">
        <f t="shared" si="53"/>
        <v>1946.3114930000006</v>
      </c>
      <c r="J84" s="93">
        <f t="shared" si="35"/>
        <v>25.276772636363646</v>
      </c>
      <c r="K84" s="99">
        <f t="shared" si="36"/>
        <v>7.4661111189642651e-002</v>
      </c>
      <c r="L84" s="99">
        <f t="shared" si="37"/>
        <v>5.5682015177839252</v>
      </c>
      <c r="O84" s="92">
        <f t="shared" si="54"/>
        <v>45924</v>
      </c>
      <c r="P84" s="91">
        <f t="shared" si="55"/>
        <v>77</v>
      </c>
      <c r="Q84" s="91">
        <f>INDEX(地温!$D$2:$D$366,MATCH(O84,地温!$C$2:$C$366,FALSE))</f>
        <v>22.807248000000001</v>
      </c>
      <c r="R84" s="91">
        <f t="shared" si="56"/>
        <v>1946.3114930000006</v>
      </c>
      <c r="S84" s="93">
        <f t="shared" si="38"/>
        <v>25.276772636363646</v>
      </c>
      <c r="T84" s="99" t="e">
        <f t="shared" si="39"/>
        <v>#N/A</v>
      </c>
      <c r="U84" s="99">
        <f t="shared" si="40"/>
        <v>0</v>
      </c>
      <c r="X84" s="92">
        <f t="shared" si="57"/>
        <v>45924</v>
      </c>
      <c r="Y84" s="91">
        <f t="shared" si="58"/>
        <v>77</v>
      </c>
      <c r="Z84" s="91">
        <f>INDEX(地温!$D$2:$D$366,MATCH(X84,地温!$C$2:$C$366,FALSE))</f>
        <v>22.807248000000001</v>
      </c>
      <c r="AA84" s="91">
        <f t="shared" si="59"/>
        <v>1946.3114930000006</v>
      </c>
      <c r="AB84" s="93">
        <f t="shared" si="41"/>
        <v>25.276772636363646</v>
      </c>
      <c r="AC84" s="99" t="e">
        <f t="shared" si="42"/>
        <v>#N/A</v>
      </c>
      <c r="AD84" s="99">
        <f t="shared" si="43"/>
        <v>0</v>
      </c>
      <c r="AG84" s="92">
        <f t="shared" si="60"/>
        <v>45924</v>
      </c>
      <c r="AH84" s="91">
        <f t="shared" si="61"/>
        <v>77</v>
      </c>
      <c r="AI84" s="91">
        <f>INDEX(地温!$D$2:$D$366,MATCH(AG84,地温!$C$2:$C$366,FALSE))</f>
        <v>22.807248000000001</v>
      </c>
      <c r="AJ84" s="91">
        <f t="shared" si="62"/>
        <v>1946.3114930000006</v>
      </c>
      <c r="AK84" s="93">
        <f t="shared" si="44"/>
        <v>25.276772636363646</v>
      </c>
      <c r="AL84" s="99" t="e">
        <f t="shared" si="45"/>
        <v>#N/A</v>
      </c>
      <c r="AM84" s="99">
        <f t="shared" si="46"/>
        <v>0</v>
      </c>
      <c r="AP84" s="92">
        <f t="shared" si="63"/>
        <v>45924</v>
      </c>
      <c r="AQ84" s="91">
        <f t="shared" si="64"/>
        <v>77</v>
      </c>
      <c r="AR84" s="91">
        <f>INDEX(地温!$D$2:$D$366,MATCH(AP84,地温!$C$2:$C$366,FALSE))</f>
        <v>22.807248000000001</v>
      </c>
      <c r="AS84" s="91">
        <f t="shared" si="65"/>
        <v>1946.3114930000006</v>
      </c>
      <c r="AT84" s="93">
        <f t="shared" si="47"/>
        <v>25.276772636363646</v>
      </c>
      <c r="AU84" s="99" t="e">
        <f t="shared" si="48"/>
        <v>#N/A</v>
      </c>
      <c r="AV84" s="99">
        <f t="shared" si="49"/>
        <v>0</v>
      </c>
    </row>
    <row r="85" spans="1:48" s="91" customFormat="1">
      <c r="A85" s="92">
        <f t="shared" si="50"/>
        <v>45925</v>
      </c>
      <c r="B85" s="91">
        <f t="shared" si="33"/>
        <v>78</v>
      </c>
      <c r="C85" s="99">
        <f t="shared" si="34"/>
        <v>5.569324606255905</v>
      </c>
      <c r="F85" s="92">
        <f t="shared" si="51"/>
        <v>45925</v>
      </c>
      <c r="G85" s="91">
        <f t="shared" si="52"/>
        <v>78</v>
      </c>
      <c r="H85" s="91">
        <f>INDEX(地温!$D$2:$D$366,MATCH(F85,地温!$C$2:$C$366,FALSE))</f>
        <v>22.036759999999997</v>
      </c>
      <c r="I85" s="91">
        <f t="shared" si="53"/>
        <v>1968.3482530000006</v>
      </c>
      <c r="J85" s="93">
        <f t="shared" si="35"/>
        <v>25.23523401282052</v>
      </c>
      <c r="K85" s="99">
        <f t="shared" si="36"/>
        <v>7.4539545412088903e-002</v>
      </c>
      <c r="L85" s="99">
        <f t="shared" si="37"/>
        <v>5.569324606255905</v>
      </c>
      <c r="O85" s="92">
        <f t="shared" si="54"/>
        <v>45925</v>
      </c>
      <c r="P85" s="91">
        <f t="shared" si="55"/>
        <v>78</v>
      </c>
      <c r="Q85" s="91">
        <f>INDEX(地温!$D$2:$D$366,MATCH(O85,地温!$C$2:$C$366,FALSE))</f>
        <v>22.036759999999997</v>
      </c>
      <c r="R85" s="91">
        <f t="shared" si="56"/>
        <v>1968.3482530000006</v>
      </c>
      <c r="S85" s="93">
        <f t="shared" si="38"/>
        <v>25.23523401282052</v>
      </c>
      <c r="T85" s="99" t="e">
        <f t="shared" si="39"/>
        <v>#N/A</v>
      </c>
      <c r="U85" s="99">
        <f t="shared" si="40"/>
        <v>0</v>
      </c>
      <c r="X85" s="92">
        <f t="shared" si="57"/>
        <v>45925</v>
      </c>
      <c r="Y85" s="91">
        <f t="shared" si="58"/>
        <v>78</v>
      </c>
      <c r="Z85" s="91">
        <f>INDEX(地温!$D$2:$D$366,MATCH(X85,地温!$C$2:$C$366,FALSE))</f>
        <v>22.036759999999997</v>
      </c>
      <c r="AA85" s="91">
        <f t="shared" si="59"/>
        <v>1968.3482530000006</v>
      </c>
      <c r="AB85" s="93">
        <f t="shared" si="41"/>
        <v>25.23523401282052</v>
      </c>
      <c r="AC85" s="99" t="e">
        <f t="shared" si="42"/>
        <v>#N/A</v>
      </c>
      <c r="AD85" s="99">
        <f t="shared" si="43"/>
        <v>0</v>
      </c>
      <c r="AG85" s="92">
        <f t="shared" si="60"/>
        <v>45925</v>
      </c>
      <c r="AH85" s="91">
        <f t="shared" si="61"/>
        <v>78</v>
      </c>
      <c r="AI85" s="91">
        <f>INDEX(地温!$D$2:$D$366,MATCH(AG85,地温!$C$2:$C$366,FALSE))</f>
        <v>22.036759999999997</v>
      </c>
      <c r="AJ85" s="91">
        <f t="shared" si="62"/>
        <v>1968.3482530000006</v>
      </c>
      <c r="AK85" s="93">
        <f t="shared" si="44"/>
        <v>25.23523401282052</v>
      </c>
      <c r="AL85" s="99" t="e">
        <f t="shared" si="45"/>
        <v>#N/A</v>
      </c>
      <c r="AM85" s="99">
        <f t="shared" si="46"/>
        <v>0</v>
      </c>
      <c r="AP85" s="92">
        <f t="shared" si="63"/>
        <v>45925</v>
      </c>
      <c r="AQ85" s="91">
        <f t="shared" si="64"/>
        <v>78</v>
      </c>
      <c r="AR85" s="91">
        <f>INDEX(地温!$D$2:$D$366,MATCH(AP85,地温!$C$2:$C$366,FALSE))</f>
        <v>22.036759999999997</v>
      </c>
      <c r="AS85" s="91">
        <f t="shared" si="65"/>
        <v>1968.3482530000006</v>
      </c>
      <c r="AT85" s="93">
        <f t="shared" si="47"/>
        <v>25.23523401282052</v>
      </c>
      <c r="AU85" s="99" t="e">
        <f t="shared" si="48"/>
        <v>#N/A</v>
      </c>
      <c r="AV85" s="99">
        <f t="shared" si="49"/>
        <v>0</v>
      </c>
    </row>
    <row r="86" spans="1:48" s="91" customFormat="1">
      <c r="A86" s="92">
        <f t="shared" si="50"/>
        <v>45926</v>
      </c>
      <c r="B86" s="91">
        <f t="shared" si="33"/>
        <v>79</v>
      </c>
      <c r="C86" s="99">
        <f t="shared" si="34"/>
        <v>5.5703158561575483</v>
      </c>
      <c r="F86" s="92">
        <f t="shared" si="51"/>
        <v>45926</v>
      </c>
      <c r="G86" s="91">
        <f t="shared" si="52"/>
        <v>79</v>
      </c>
      <c r="H86" s="91">
        <f>INDEX(地温!$D$2:$D$366,MATCH(F86,地温!$C$2:$C$366,FALSE))</f>
        <v>20.698544000000002</v>
      </c>
      <c r="I86" s="91">
        <f t="shared" si="53"/>
        <v>1989.0467970000007</v>
      </c>
      <c r="J86" s="93">
        <f t="shared" si="35"/>
        <v>25.177807556962033</v>
      </c>
      <c r="K86" s="99">
        <f t="shared" si="36"/>
        <v>7.4371753048492945e-002</v>
      </c>
      <c r="L86" s="99">
        <f t="shared" si="37"/>
        <v>5.5703158561575483</v>
      </c>
      <c r="O86" s="92">
        <f t="shared" si="54"/>
        <v>45926</v>
      </c>
      <c r="P86" s="91">
        <f t="shared" si="55"/>
        <v>79</v>
      </c>
      <c r="Q86" s="91">
        <f>INDEX(地温!$D$2:$D$366,MATCH(O86,地温!$C$2:$C$366,FALSE))</f>
        <v>20.698544000000002</v>
      </c>
      <c r="R86" s="91">
        <f t="shared" si="56"/>
        <v>1989.0467970000007</v>
      </c>
      <c r="S86" s="93">
        <f t="shared" si="38"/>
        <v>25.177807556962033</v>
      </c>
      <c r="T86" s="99" t="e">
        <f t="shared" si="39"/>
        <v>#N/A</v>
      </c>
      <c r="U86" s="99">
        <f t="shared" si="40"/>
        <v>0</v>
      </c>
      <c r="X86" s="92">
        <f t="shared" si="57"/>
        <v>45926</v>
      </c>
      <c r="Y86" s="91">
        <f t="shared" si="58"/>
        <v>79</v>
      </c>
      <c r="Z86" s="91">
        <f>INDEX(地温!$D$2:$D$366,MATCH(X86,地温!$C$2:$C$366,FALSE))</f>
        <v>20.698544000000002</v>
      </c>
      <c r="AA86" s="91">
        <f t="shared" si="59"/>
        <v>1989.0467970000007</v>
      </c>
      <c r="AB86" s="93">
        <f t="shared" si="41"/>
        <v>25.177807556962033</v>
      </c>
      <c r="AC86" s="99" t="e">
        <f t="shared" si="42"/>
        <v>#N/A</v>
      </c>
      <c r="AD86" s="99">
        <f t="shared" si="43"/>
        <v>0</v>
      </c>
      <c r="AG86" s="92">
        <f t="shared" si="60"/>
        <v>45926</v>
      </c>
      <c r="AH86" s="91">
        <f t="shared" si="61"/>
        <v>79</v>
      </c>
      <c r="AI86" s="91">
        <f>INDEX(地温!$D$2:$D$366,MATCH(AG86,地温!$C$2:$C$366,FALSE))</f>
        <v>20.698544000000002</v>
      </c>
      <c r="AJ86" s="91">
        <f t="shared" si="62"/>
        <v>1989.0467970000007</v>
      </c>
      <c r="AK86" s="93">
        <f t="shared" si="44"/>
        <v>25.177807556962033</v>
      </c>
      <c r="AL86" s="99" t="e">
        <f t="shared" si="45"/>
        <v>#N/A</v>
      </c>
      <c r="AM86" s="99">
        <f t="shared" si="46"/>
        <v>0</v>
      </c>
      <c r="AP86" s="92">
        <f t="shared" si="63"/>
        <v>45926</v>
      </c>
      <c r="AQ86" s="91">
        <f t="shared" si="64"/>
        <v>79</v>
      </c>
      <c r="AR86" s="91">
        <f>INDEX(地温!$D$2:$D$366,MATCH(AP86,地温!$C$2:$C$366,FALSE))</f>
        <v>20.698544000000002</v>
      </c>
      <c r="AS86" s="91">
        <f t="shared" si="65"/>
        <v>1989.0467970000007</v>
      </c>
      <c r="AT86" s="93">
        <f t="shared" si="47"/>
        <v>25.177807556962033</v>
      </c>
      <c r="AU86" s="99" t="e">
        <f t="shared" si="48"/>
        <v>#N/A</v>
      </c>
      <c r="AV86" s="99">
        <f t="shared" si="49"/>
        <v>0</v>
      </c>
    </row>
    <row r="87" spans="1:48" s="91" customFormat="1">
      <c r="A87" s="92">
        <f t="shared" si="50"/>
        <v>45927</v>
      </c>
      <c r="B87" s="91">
        <f t="shared" si="33"/>
        <v>80</v>
      </c>
      <c r="C87" s="99">
        <f t="shared" si="34"/>
        <v>5.5713007501720915</v>
      </c>
      <c r="F87" s="92">
        <f t="shared" si="51"/>
        <v>45927</v>
      </c>
      <c r="G87" s="91">
        <f t="shared" si="52"/>
        <v>80</v>
      </c>
      <c r="H87" s="91">
        <f>INDEX(地温!$D$2:$D$366,MATCH(F87,地温!$C$2:$C$366,FALSE))</f>
        <v>21.915103999999996</v>
      </c>
      <c r="I87" s="91">
        <f t="shared" si="53"/>
        <v>2010.9619010000006</v>
      </c>
      <c r="J87" s="93">
        <f t="shared" si="35"/>
        <v>25.137023762500007</v>
      </c>
      <c r="K87" s="99">
        <f t="shared" si="36"/>
        <v>7.4252778576720552e-002</v>
      </c>
      <c r="L87" s="99">
        <f t="shared" si="37"/>
        <v>5.5713007501720915</v>
      </c>
      <c r="O87" s="92">
        <f t="shared" si="54"/>
        <v>45927</v>
      </c>
      <c r="P87" s="91">
        <f t="shared" si="55"/>
        <v>80</v>
      </c>
      <c r="Q87" s="91">
        <f>INDEX(地温!$D$2:$D$366,MATCH(O87,地温!$C$2:$C$366,FALSE))</f>
        <v>21.915103999999996</v>
      </c>
      <c r="R87" s="91">
        <f t="shared" si="56"/>
        <v>2010.9619010000006</v>
      </c>
      <c r="S87" s="93">
        <f t="shared" si="38"/>
        <v>25.137023762500007</v>
      </c>
      <c r="T87" s="99" t="e">
        <f t="shared" si="39"/>
        <v>#N/A</v>
      </c>
      <c r="U87" s="99">
        <f t="shared" si="40"/>
        <v>0</v>
      </c>
      <c r="X87" s="92">
        <f t="shared" si="57"/>
        <v>45927</v>
      </c>
      <c r="Y87" s="91">
        <f t="shared" si="58"/>
        <v>80</v>
      </c>
      <c r="Z87" s="91">
        <f>INDEX(地温!$D$2:$D$366,MATCH(X87,地温!$C$2:$C$366,FALSE))</f>
        <v>21.915103999999996</v>
      </c>
      <c r="AA87" s="91">
        <f t="shared" si="59"/>
        <v>2010.9619010000006</v>
      </c>
      <c r="AB87" s="93">
        <f t="shared" si="41"/>
        <v>25.137023762500007</v>
      </c>
      <c r="AC87" s="99" t="e">
        <f t="shared" si="42"/>
        <v>#N/A</v>
      </c>
      <c r="AD87" s="99">
        <f t="shared" si="43"/>
        <v>0</v>
      </c>
      <c r="AG87" s="92">
        <f t="shared" si="60"/>
        <v>45927</v>
      </c>
      <c r="AH87" s="91">
        <f t="shared" si="61"/>
        <v>80</v>
      </c>
      <c r="AI87" s="91">
        <f>INDEX(地温!$D$2:$D$366,MATCH(AG87,地温!$C$2:$C$366,FALSE))</f>
        <v>21.915103999999996</v>
      </c>
      <c r="AJ87" s="91">
        <f t="shared" si="62"/>
        <v>2010.9619010000006</v>
      </c>
      <c r="AK87" s="93">
        <f t="shared" si="44"/>
        <v>25.137023762500007</v>
      </c>
      <c r="AL87" s="99" t="e">
        <f t="shared" si="45"/>
        <v>#N/A</v>
      </c>
      <c r="AM87" s="99">
        <f t="shared" si="46"/>
        <v>0</v>
      </c>
      <c r="AP87" s="92">
        <f t="shared" si="63"/>
        <v>45927</v>
      </c>
      <c r="AQ87" s="91">
        <f t="shared" si="64"/>
        <v>80</v>
      </c>
      <c r="AR87" s="91">
        <f>INDEX(地温!$D$2:$D$366,MATCH(AP87,地温!$C$2:$C$366,FALSE))</f>
        <v>21.915103999999996</v>
      </c>
      <c r="AS87" s="91">
        <f t="shared" si="65"/>
        <v>2010.9619010000006</v>
      </c>
      <c r="AT87" s="93">
        <f t="shared" si="47"/>
        <v>25.137023762500007</v>
      </c>
      <c r="AU87" s="99" t="e">
        <f t="shared" si="48"/>
        <v>#N/A</v>
      </c>
      <c r="AV87" s="99">
        <f t="shared" si="49"/>
        <v>0</v>
      </c>
    </row>
    <row r="88" spans="1:48" s="91" customFormat="1">
      <c r="A88" s="92">
        <f t="shared" si="50"/>
        <v>45928</v>
      </c>
      <c r="B88" s="91">
        <f t="shared" si="33"/>
        <v>81</v>
      </c>
      <c r="C88" s="99">
        <f t="shared" si="34"/>
        <v>5.5722288456533944</v>
      </c>
      <c r="F88" s="92">
        <f t="shared" si="51"/>
        <v>45928</v>
      </c>
      <c r="G88" s="91">
        <f t="shared" si="52"/>
        <v>81</v>
      </c>
      <c r="H88" s="91">
        <f>INDEX(地温!$D$2:$D$366,MATCH(F88,地温!$C$2:$C$366,FALSE))</f>
        <v>22.036759999999994</v>
      </c>
      <c r="I88" s="91">
        <f t="shared" si="53"/>
        <v>2032.9986610000005</v>
      </c>
      <c r="J88" s="93">
        <f t="shared" si="35"/>
        <v>25.098748901234575</v>
      </c>
      <c r="K88" s="99">
        <f t="shared" si="36"/>
        <v>7.4141266749790768e-002</v>
      </c>
      <c r="L88" s="99">
        <f t="shared" si="37"/>
        <v>5.5722288456533944</v>
      </c>
      <c r="O88" s="92">
        <f t="shared" si="54"/>
        <v>45928</v>
      </c>
      <c r="P88" s="91">
        <f t="shared" si="55"/>
        <v>81</v>
      </c>
      <c r="Q88" s="91">
        <f>INDEX(地温!$D$2:$D$366,MATCH(O88,地温!$C$2:$C$366,FALSE))</f>
        <v>22.036759999999994</v>
      </c>
      <c r="R88" s="91">
        <f t="shared" si="56"/>
        <v>2032.9986610000005</v>
      </c>
      <c r="S88" s="93">
        <f t="shared" si="38"/>
        <v>25.098748901234575</v>
      </c>
      <c r="T88" s="99" t="e">
        <f t="shared" si="39"/>
        <v>#N/A</v>
      </c>
      <c r="U88" s="99">
        <f t="shared" si="40"/>
        <v>0</v>
      </c>
      <c r="X88" s="92">
        <f t="shared" si="57"/>
        <v>45928</v>
      </c>
      <c r="Y88" s="91">
        <f t="shared" si="58"/>
        <v>81</v>
      </c>
      <c r="Z88" s="91">
        <f>INDEX(地温!$D$2:$D$366,MATCH(X88,地温!$C$2:$C$366,FALSE))</f>
        <v>22.036759999999994</v>
      </c>
      <c r="AA88" s="91">
        <f t="shared" si="59"/>
        <v>2032.9986610000005</v>
      </c>
      <c r="AB88" s="93">
        <f t="shared" si="41"/>
        <v>25.098748901234575</v>
      </c>
      <c r="AC88" s="99" t="e">
        <f t="shared" si="42"/>
        <v>#N/A</v>
      </c>
      <c r="AD88" s="99">
        <f t="shared" si="43"/>
        <v>0</v>
      </c>
      <c r="AG88" s="92">
        <f t="shared" si="60"/>
        <v>45928</v>
      </c>
      <c r="AH88" s="91">
        <f t="shared" si="61"/>
        <v>81</v>
      </c>
      <c r="AI88" s="91">
        <f>INDEX(地温!$D$2:$D$366,MATCH(AG88,地温!$C$2:$C$366,FALSE))</f>
        <v>22.036759999999994</v>
      </c>
      <c r="AJ88" s="91">
        <f t="shared" si="62"/>
        <v>2032.9986610000005</v>
      </c>
      <c r="AK88" s="93">
        <f t="shared" si="44"/>
        <v>25.098748901234575</v>
      </c>
      <c r="AL88" s="99" t="e">
        <f t="shared" si="45"/>
        <v>#N/A</v>
      </c>
      <c r="AM88" s="99">
        <f t="shared" si="46"/>
        <v>0</v>
      </c>
      <c r="AP88" s="92">
        <f t="shared" si="63"/>
        <v>45928</v>
      </c>
      <c r="AQ88" s="91">
        <f t="shared" si="64"/>
        <v>81</v>
      </c>
      <c r="AR88" s="91">
        <f>INDEX(地温!$D$2:$D$366,MATCH(AP88,地温!$C$2:$C$366,FALSE))</f>
        <v>22.036759999999994</v>
      </c>
      <c r="AS88" s="91">
        <f t="shared" si="65"/>
        <v>2032.9986610000005</v>
      </c>
      <c r="AT88" s="93">
        <f t="shared" si="47"/>
        <v>25.098748901234575</v>
      </c>
      <c r="AU88" s="99" t="e">
        <f t="shared" si="48"/>
        <v>#N/A</v>
      </c>
      <c r="AV88" s="99">
        <f t="shared" si="49"/>
        <v>0</v>
      </c>
    </row>
    <row r="89" spans="1:48" s="91" customFormat="1">
      <c r="A89" s="92">
        <f t="shared" si="50"/>
        <v>45929</v>
      </c>
      <c r="B89" s="91">
        <f t="shared" si="33"/>
        <v>82</v>
      </c>
      <c r="C89" s="99">
        <f t="shared" si="34"/>
        <v>5.573068023477866</v>
      </c>
      <c r="F89" s="92">
        <f t="shared" si="51"/>
        <v>45929</v>
      </c>
      <c r="G89" s="91">
        <f t="shared" si="52"/>
        <v>82</v>
      </c>
      <c r="H89" s="91">
        <f>INDEX(地温!$D$2:$D$366,MATCH(F89,地温!$C$2:$C$366,FALSE))</f>
        <v>21.225719999999999</v>
      </c>
      <c r="I89" s="91">
        <f t="shared" si="53"/>
        <v>2054.2243810000004</v>
      </c>
      <c r="J89" s="93">
        <f t="shared" si="35"/>
        <v>25.051516841463421</v>
      </c>
      <c r="K89" s="99">
        <f t="shared" si="36"/>
        <v>7.4003850025971013e-002</v>
      </c>
      <c r="L89" s="99">
        <f t="shared" si="37"/>
        <v>5.573068023477866</v>
      </c>
      <c r="O89" s="92">
        <f t="shared" si="54"/>
        <v>45929</v>
      </c>
      <c r="P89" s="91">
        <f t="shared" si="55"/>
        <v>82</v>
      </c>
      <c r="Q89" s="91">
        <f>INDEX(地温!$D$2:$D$366,MATCH(O89,地温!$C$2:$C$366,FALSE))</f>
        <v>21.225719999999999</v>
      </c>
      <c r="R89" s="91">
        <f t="shared" si="56"/>
        <v>2054.2243810000004</v>
      </c>
      <c r="S89" s="93">
        <f t="shared" si="38"/>
        <v>25.051516841463421</v>
      </c>
      <c r="T89" s="99" t="e">
        <f t="shared" si="39"/>
        <v>#N/A</v>
      </c>
      <c r="U89" s="99">
        <f t="shared" si="40"/>
        <v>0</v>
      </c>
      <c r="X89" s="92">
        <f t="shared" si="57"/>
        <v>45929</v>
      </c>
      <c r="Y89" s="91">
        <f t="shared" si="58"/>
        <v>82</v>
      </c>
      <c r="Z89" s="91">
        <f>INDEX(地温!$D$2:$D$366,MATCH(X89,地温!$C$2:$C$366,FALSE))</f>
        <v>21.225719999999999</v>
      </c>
      <c r="AA89" s="91">
        <f t="shared" si="59"/>
        <v>2054.2243810000004</v>
      </c>
      <c r="AB89" s="93">
        <f t="shared" si="41"/>
        <v>25.051516841463421</v>
      </c>
      <c r="AC89" s="99" t="e">
        <f t="shared" si="42"/>
        <v>#N/A</v>
      </c>
      <c r="AD89" s="99">
        <f t="shared" si="43"/>
        <v>0</v>
      </c>
      <c r="AG89" s="92">
        <f t="shared" si="60"/>
        <v>45929</v>
      </c>
      <c r="AH89" s="91">
        <f t="shared" si="61"/>
        <v>82</v>
      </c>
      <c r="AI89" s="91">
        <f>INDEX(地温!$D$2:$D$366,MATCH(AG89,地温!$C$2:$C$366,FALSE))</f>
        <v>21.225719999999999</v>
      </c>
      <c r="AJ89" s="91">
        <f t="shared" si="62"/>
        <v>2054.2243810000004</v>
      </c>
      <c r="AK89" s="93">
        <f t="shared" si="44"/>
        <v>25.051516841463421</v>
      </c>
      <c r="AL89" s="99" t="e">
        <f t="shared" si="45"/>
        <v>#N/A</v>
      </c>
      <c r="AM89" s="99">
        <f t="shared" si="46"/>
        <v>0</v>
      </c>
      <c r="AP89" s="92">
        <f t="shared" si="63"/>
        <v>45929</v>
      </c>
      <c r="AQ89" s="91">
        <f t="shared" si="64"/>
        <v>82</v>
      </c>
      <c r="AR89" s="91">
        <f>INDEX(地温!$D$2:$D$366,MATCH(AP89,地温!$C$2:$C$366,FALSE))</f>
        <v>21.225719999999999</v>
      </c>
      <c r="AS89" s="91">
        <f t="shared" si="65"/>
        <v>2054.2243810000004</v>
      </c>
      <c r="AT89" s="93">
        <f t="shared" si="47"/>
        <v>25.051516841463421</v>
      </c>
      <c r="AU89" s="99" t="e">
        <f t="shared" si="48"/>
        <v>#N/A</v>
      </c>
      <c r="AV89" s="99">
        <f t="shared" si="49"/>
        <v>0</v>
      </c>
    </row>
    <row r="90" spans="1:48" s="91" customFormat="1">
      <c r="A90" s="92">
        <f t="shared" si="50"/>
        <v>45930</v>
      </c>
      <c r="B90" s="91">
        <f t="shared" si="33"/>
        <v>83</v>
      </c>
      <c r="C90" s="99">
        <f t="shared" si="34"/>
        <v>5.573860557131634</v>
      </c>
      <c r="F90" s="92">
        <f t="shared" si="51"/>
        <v>45930</v>
      </c>
      <c r="G90" s="91">
        <f t="shared" si="52"/>
        <v>83</v>
      </c>
      <c r="H90" s="91">
        <f>INDEX(地温!$D$2:$D$366,MATCH(F90,地温!$C$2:$C$366,FALSE))</f>
        <v>21.347376000000001</v>
      </c>
      <c r="I90" s="91">
        <f t="shared" si="53"/>
        <v>2075.5717570000006</v>
      </c>
      <c r="J90" s="93">
        <f t="shared" si="35"/>
        <v>25.006888638554223</v>
      </c>
      <c r="K90" s="99">
        <f t="shared" si="36"/>
        <v>7.3874203062092539e-002</v>
      </c>
      <c r="L90" s="99">
        <f t="shared" si="37"/>
        <v>5.573860557131634</v>
      </c>
      <c r="O90" s="92">
        <f t="shared" si="54"/>
        <v>45930</v>
      </c>
      <c r="P90" s="91">
        <f t="shared" si="55"/>
        <v>83</v>
      </c>
      <c r="Q90" s="91">
        <f>INDEX(地温!$D$2:$D$366,MATCH(O90,地温!$C$2:$C$366,FALSE))</f>
        <v>21.347376000000001</v>
      </c>
      <c r="R90" s="91">
        <f t="shared" si="56"/>
        <v>2075.5717570000006</v>
      </c>
      <c r="S90" s="93">
        <f t="shared" si="38"/>
        <v>25.006888638554223</v>
      </c>
      <c r="T90" s="99" t="e">
        <f t="shared" si="39"/>
        <v>#N/A</v>
      </c>
      <c r="U90" s="99">
        <f t="shared" si="40"/>
        <v>0</v>
      </c>
      <c r="X90" s="92">
        <f t="shared" si="57"/>
        <v>45930</v>
      </c>
      <c r="Y90" s="91">
        <f t="shared" si="58"/>
        <v>83</v>
      </c>
      <c r="Z90" s="91">
        <f>INDEX(地温!$D$2:$D$366,MATCH(X90,地温!$C$2:$C$366,FALSE))</f>
        <v>21.347376000000001</v>
      </c>
      <c r="AA90" s="91">
        <f t="shared" si="59"/>
        <v>2075.5717570000006</v>
      </c>
      <c r="AB90" s="93">
        <f t="shared" si="41"/>
        <v>25.006888638554223</v>
      </c>
      <c r="AC90" s="99" t="e">
        <f t="shared" si="42"/>
        <v>#N/A</v>
      </c>
      <c r="AD90" s="99">
        <f t="shared" si="43"/>
        <v>0</v>
      </c>
      <c r="AG90" s="92">
        <f t="shared" si="60"/>
        <v>45930</v>
      </c>
      <c r="AH90" s="91">
        <f t="shared" si="61"/>
        <v>83</v>
      </c>
      <c r="AI90" s="91">
        <f>INDEX(地温!$D$2:$D$366,MATCH(AG90,地温!$C$2:$C$366,FALSE))</f>
        <v>21.347376000000001</v>
      </c>
      <c r="AJ90" s="91">
        <f t="shared" si="62"/>
        <v>2075.5717570000006</v>
      </c>
      <c r="AK90" s="93">
        <f t="shared" si="44"/>
        <v>25.006888638554223</v>
      </c>
      <c r="AL90" s="99" t="e">
        <f t="shared" si="45"/>
        <v>#N/A</v>
      </c>
      <c r="AM90" s="99">
        <f t="shared" si="46"/>
        <v>0</v>
      </c>
      <c r="AP90" s="92">
        <f t="shared" si="63"/>
        <v>45930</v>
      </c>
      <c r="AQ90" s="91">
        <f t="shared" si="64"/>
        <v>83</v>
      </c>
      <c r="AR90" s="91">
        <f>INDEX(地温!$D$2:$D$366,MATCH(AP90,地温!$C$2:$C$366,FALSE))</f>
        <v>21.347376000000001</v>
      </c>
      <c r="AS90" s="91">
        <f t="shared" si="65"/>
        <v>2075.5717570000006</v>
      </c>
      <c r="AT90" s="93">
        <f t="shared" si="47"/>
        <v>25.006888638554223</v>
      </c>
      <c r="AU90" s="99" t="e">
        <f t="shared" si="48"/>
        <v>#N/A</v>
      </c>
      <c r="AV90" s="99">
        <f t="shared" si="49"/>
        <v>0</v>
      </c>
    </row>
    <row r="91" spans="1:48" s="91" customFormat="1">
      <c r="A91" s="92">
        <f t="shared" si="50"/>
        <v>45931</v>
      </c>
      <c r="B91" s="91">
        <f t="shared" si="33"/>
        <v>84</v>
      </c>
      <c r="C91" s="99">
        <f t="shared" si="34"/>
        <v>5.5746026849821328</v>
      </c>
      <c r="F91" s="92">
        <f t="shared" si="51"/>
        <v>45931</v>
      </c>
      <c r="G91" s="91">
        <f t="shared" si="52"/>
        <v>84</v>
      </c>
      <c r="H91" s="91">
        <f>INDEX(地温!$D$2:$D$366,MATCH(F91,地温!$C$2:$C$366,FALSE))</f>
        <v>21.286548</v>
      </c>
      <c r="I91" s="91">
        <f t="shared" si="53"/>
        <v>2096.8583050000007</v>
      </c>
      <c r="J91" s="93">
        <f t="shared" si="35"/>
        <v>24.962598869047628</v>
      </c>
      <c r="K91" s="99">
        <f t="shared" si="36"/>
        <v>7.3745725518969532e-002</v>
      </c>
      <c r="L91" s="99">
        <f t="shared" si="37"/>
        <v>5.5746026849821328</v>
      </c>
      <c r="O91" s="92">
        <f t="shared" si="54"/>
        <v>45931</v>
      </c>
      <c r="P91" s="91">
        <f t="shared" si="55"/>
        <v>84</v>
      </c>
      <c r="Q91" s="91">
        <f>INDEX(地温!$D$2:$D$366,MATCH(O91,地温!$C$2:$C$366,FALSE))</f>
        <v>21.286548</v>
      </c>
      <c r="R91" s="91">
        <f t="shared" si="56"/>
        <v>2096.8583050000007</v>
      </c>
      <c r="S91" s="93">
        <f t="shared" si="38"/>
        <v>24.962598869047628</v>
      </c>
      <c r="T91" s="99" t="e">
        <f t="shared" si="39"/>
        <v>#N/A</v>
      </c>
      <c r="U91" s="99">
        <f t="shared" si="40"/>
        <v>0</v>
      </c>
      <c r="X91" s="92">
        <f t="shared" si="57"/>
        <v>45931</v>
      </c>
      <c r="Y91" s="91">
        <f t="shared" si="58"/>
        <v>84</v>
      </c>
      <c r="Z91" s="91">
        <f>INDEX(地温!$D$2:$D$366,MATCH(X91,地温!$C$2:$C$366,FALSE))</f>
        <v>21.286548</v>
      </c>
      <c r="AA91" s="91">
        <f t="shared" si="59"/>
        <v>2096.8583050000007</v>
      </c>
      <c r="AB91" s="93">
        <f t="shared" si="41"/>
        <v>24.962598869047628</v>
      </c>
      <c r="AC91" s="99" t="e">
        <f t="shared" si="42"/>
        <v>#N/A</v>
      </c>
      <c r="AD91" s="99">
        <f t="shared" si="43"/>
        <v>0</v>
      </c>
      <c r="AG91" s="92">
        <f t="shared" si="60"/>
        <v>45931</v>
      </c>
      <c r="AH91" s="91">
        <f t="shared" si="61"/>
        <v>84</v>
      </c>
      <c r="AI91" s="91">
        <f>INDEX(地温!$D$2:$D$366,MATCH(AG91,地温!$C$2:$C$366,FALSE))</f>
        <v>21.286548</v>
      </c>
      <c r="AJ91" s="91">
        <f t="shared" si="62"/>
        <v>2096.8583050000007</v>
      </c>
      <c r="AK91" s="93">
        <f t="shared" si="44"/>
        <v>24.962598869047628</v>
      </c>
      <c r="AL91" s="99" t="e">
        <f t="shared" si="45"/>
        <v>#N/A</v>
      </c>
      <c r="AM91" s="99">
        <f t="shared" si="46"/>
        <v>0</v>
      </c>
      <c r="AP91" s="92">
        <f t="shared" si="63"/>
        <v>45931</v>
      </c>
      <c r="AQ91" s="91">
        <f t="shared" si="64"/>
        <v>84</v>
      </c>
      <c r="AR91" s="91">
        <f>INDEX(地温!$D$2:$D$366,MATCH(AP91,地温!$C$2:$C$366,FALSE))</f>
        <v>21.286548</v>
      </c>
      <c r="AS91" s="91">
        <f t="shared" si="65"/>
        <v>2096.8583050000007</v>
      </c>
      <c r="AT91" s="93">
        <f t="shared" si="47"/>
        <v>24.962598869047628</v>
      </c>
      <c r="AU91" s="99" t="e">
        <f t="shared" si="48"/>
        <v>#N/A</v>
      </c>
      <c r="AV91" s="99">
        <f t="shared" si="49"/>
        <v>0</v>
      </c>
    </row>
    <row r="92" spans="1:48" s="91" customFormat="1">
      <c r="A92" s="92">
        <f t="shared" si="50"/>
        <v>45932</v>
      </c>
      <c r="B92" s="91">
        <f t="shared" si="33"/>
        <v>85</v>
      </c>
      <c r="C92" s="99">
        <f t="shared" si="34"/>
        <v>5.5753102784397752</v>
      </c>
      <c r="F92" s="92">
        <f t="shared" si="51"/>
        <v>45932</v>
      </c>
      <c r="G92" s="91">
        <f t="shared" si="52"/>
        <v>85</v>
      </c>
      <c r="H92" s="91">
        <f>INDEX(地温!$D$2:$D$366,MATCH(F92,地温!$C$2:$C$366,FALSE))</f>
        <v>21.631239999999998</v>
      </c>
      <c r="I92" s="91">
        <f t="shared" si="53"/>
        <v>2118.4895450000008</v>
      </c>
      <c r="J92" s="93">
        <f t="shared" si="35"/>
        <v>24.923406411764716</v>
      </c>
      <c r="K92" s="99">
        <f t="shared" si="36"/>
        <v>7.3632189041870924e-002</v>
      </c>
      <c r="L92" s="99">
        <f t="shared" si="37"/>
        <v>5.5753102784397752</v>
      </c>
      <c r="O92" s="92">
        <f t="shared" si="54"/>
        <v>45932</v>
      </c>
      <c r="P92" s="91">
        <f t="shared" si="55"/>
        <v>85</v>
      </c>
      <c r="Q92" s="91">
        <f>INDEX(地温!$D$2:$D$366,MATCH(O92,地温!$C$2:$C$366,FALSE))</f>
        <v>21.631239999999998</v>
      </c>
      <c r="R92" s="91">
        <f t="shared" si="56"/>
        <v>2118.4895450000008</v>
      </c>
      <c r="S92" s="93">
        <f t="shared" si="38"/>
        <v>24.923406411764716</v>
      </c>
      <c r="T92" s="99" t="e">
        <f t="shared" si="39"/>
        <v>#N/A</v>
      </c>
      <c r="U92" s="99">
        <f t="shared" si="40"/>
        <v>0</v>
      </c>
      <c r="X92" s="92">
        <f t="shared" si="57"/>
        <v>45932</v>
      </c>
      <c r="Y92" s="91">
        <f t="shared" si="58"/>
        <v>85</v>
      </c>
      <c r="Z92" s="91">
        <f>INDEX(地温!$D$2:$D$366,MATCH(X92,地温!$C$2:$C$366,FALSE))</f>
        <v>21.631239999999998</v>
      </c>
      <c r="AA92" s="91">
        <f t="shared" si="59"/>
        <v>2118.4895450000008</v>
      </c>
      <c r="AB92" s="93">
        <f t="shared" si="41"/>
        <v>24.923406411764716</v>
      </c>
      <c r="AC92" s="99" t="e">
        <f t="shared" si="42"/>
        <v>#N/A</v>
      </c>
      <c r="AD92" s="99">
        <f t="shared" si="43"/>
        <v>0</v>
      </c>
      <c r="AG92" s="92">
        <f t="shared" si="60"/>
        <v>45932</v>
      </c>
      <c r="AH92" s="91">
        <f t="shared" si="61"/>
        <v>85</v>
      </c>
      <c r="AI92" s="91">
        <f>INDEX(地温!$D$2:$D$366,MATCH(AG92,地温!$C$2:$C$366,FALSE))</f>
        <v>21.631239999999998</v>
      </c>
      <c r="AJ92" s="91">
        <f t="shared" si="62"/>
        <v>2118.4895450000008</v>
      </c>
      <c r="AK92" s="93">
        <f t="shared" si="44"/>
        <v>24.923406411764716</v>
      </c>
      <c r="AL92" s="99" t="e">
        <f t="shared" si="45"/>
        <v>#N/A</v>
      </c>
      <c r="AM92" s="99">
        <f t="shared" si="46"/>
        <v>0</v>
      </c>
      <c r="AP92" s="92">
        <f t="shared" si="63"/>
        <v>45932</v>
      </c>
      <c r="AQ92" s="91">
        <f t="shared" si="64"/>
        <v>85</v>
      </c>
      <c r="AR92" s="91">
        <f>INDEX(地温!$D$2:$D$366,MATCH(AP92,地温!$C$2:$C$366,FALSE))</f>
        <v>21.631239999999998</v>
      </c>
      <c r="AS92" s="91">
        <f t="shared" si="65"/>
        <v>2118.4895450000008</v>
      </c>
      <c r="AT92" s="93">
        <f t="shared" si="47"/>
        <v>24.923406411764716</v>
      </c>
      <c r="AU92" s="99" t="e">
        <f t="shared" si="48"/>
        <v>#N/A</v>
      </c>
      <c r="AV92" s="99">
        <f t="shared" si="49"/>
        <v>0</v>
      </c>
    </row>
    <row r="93" spans="1:48" s="91" customFormat="1">
      <c r="A93" s="92">
        <f t="shared" si="50"/>
        <v>45933</v>
      </c>
      <c r="B93" s="91">
        <f t="shared" si="33"/>
        <v>86</v>
      </c>
      <c r="C93" s="99">
        <f t="shared" si="34"/>
        <v>5.5759681828206098</v>
      </c>
      <c r="F93" s="92">
        <f t="shared" si="51"/>
        <v>45933</v>
      </c>
      <c r="G93" s="91">
        <f t="shared" si="52"/>
        <v>86</v>
      </c>
      <c r="H93" s="91">
        <f>INDEX(地温!$D$2:$D$366,MATCH(F93,地温!$C$2:$C$366,FALSE))</f>
        <v>21.42848</v>
      </c>
      <c r="I93" s="91">
        <f t="shared" si="53"/>
        <v>2139.9180250000009</v>
      </c>
      <c r="J93" s="93">
        <f t="shared" si="35"/>
        <v>24.88276773255815</v>
      </c>
      <c r="K93" s="99">
        <f t="shared" si="36"/>
        <v>7.3514616122390505e-002</v>
      </c>
      <c r="L93" s="99">
        <f t="shared" si="37"/>
        <v>5.5759681828206098</v>
      </c>
      <c r="O93" s="92">
        <f t="shared" si="54"/>
        <v>45933</v>
      </c>
      <c r="P93" s="91">
        <f t="shared" si="55"/>
        <v>86</v>
      </c>
      <c r="Q93" s="91">
        <f>INDEX(地温!$D$2:$D$366,MATCH(O93,地温!$C$2:$C$366,FALSE))</f>
        <v>21.42848</v>
      </c>
      <c r="R93" s="91">
        <f t="shared" si="56"/>
        <v>2139.9180250000009</v>
      </c>
      <c r="S93" s="93">
        <f t="shared" si="38"/>
        <v>24.88276773255815</v>
      </c>
      <c r="T93" s="99" t="e">
        <f t="shared" si="39"/>
        <v>#N/A</v>
      </c>
      <c r="U93" s="99">
        <f t="shared" si="40"/>
        <v>0</v>
      </c>
      <c r="X93" s="92">
        <f t="shared" si="57"/>
        <v>45933</v>
      </c>
      <c r="Y93" s="91">
        <f t="shared" si="58"/>
        <v>86</v>
      </c>
      <c r="Z93" s="91">
        <f>INDEX(地温!$D$2:$D$366,MATCH(X93,地温!$C$2:$C$366,FALSE))</f>
        <v>21.42848</v>
      </c>
      <c r="AA93" s="91">
        <f t="shared" si="59"/>
        <v>2139.9180250000009</v>
      </c>
      <c r="AB93" s="93">
        <f t="shared" si="41"/>
        <v>24.88276773255815</v>
      </c>
      <c r="AC93" s="99" t="e">
        <f t="shared" si="42"/>
        <v>#N/A</v>
      </c>
      <c r="AD93" s="99">
        <f t="shared" si="43"/>
        <v>0</v>
      </c>
      <c r="AG93" s="92">
        <f t="shared" si="60"/>
        <v>45933</v>
      </c>
      <c r="AH93" s="91">
        <f t="shared" si="61"/>
        <v>86</v>
      </c>
      <c r="AI93" s="91">
        <f>INDEX(地温!$D$2:$D$366,MATCH(AG93,地温!$C$2:$C$366,FALSE))</f>
        <v>21.42848</v>
      </c>
      <c r="AJ93" s="91">
        <f t="shared" si="62"/>
        <v>2139.9180250000009</v>
      </c>
      <c r="AK93" s="93">
        <f t="shared" si="44"/>
        <v>24.88276773255815</v>
      </c>
      <c r="AL93" s="99" t="e">
        <f t="shared" si="45"/>
        <v>#N/A</v>
      </c>
      <c r="AM93" s="99">
        <f t="shared" si="46"/>
        <v>0</v>
      </c>
      <c r="AP93" s="92">
        <f t="shared" si="63"/>
        <v>45933</v>
      </c>
      <c r="AQ93" s="91">
        <f t="shared" si="64"/>
        <v>86</v>
      </c>
      <c r="AR93" s="91">
        <f>INDEX(地温!$D$2:$D$366,MATCH(AP93,地温!$C$2:$C$366,FALSE))</f>
        <v>21.42848</v>
      </c>
      <c r="AS93" s="91">
        <f t="shared" si="65"/>
        <v>2139.9180250000009</v>
      </c>
      <c r="AT93" s="93">
        <f t="shared" si="47"/>
        <v>24.88276773255815</v>
      </c>
      <c r="AU93" s="99" t="e">
        <f t="shared" si="48"/>
        <v>#N/A</v>
      </c>
      <c r="AV93" s="99">
        <f t="shared" si="49"/>
        <v>0</v>
      </c>
    </row>
    <row r="94" spans="1:48" s="91" customFormat="1">
      <c r="A94" s="92">
        <f t="shared" si="50"/>
        <v>45934</v>
      </c>
      <c r="B94" s="91">
        <f t="shared" si="33"/>
        <v>87</v>
      </c>
      <c r="C94" s="99">
        <f t="shared" si="34"/>
        <v>5.5765735867520192</v>
      </c>
      <c r="F94" s="92">
        <f t="shared" si="51"/>
        <v>45934</v>
      </c>
      <c r="G94" s="91">
        <f t="shared" si="52"/>
        <v>87</v>
      </c>
      <c r="H94" s="91">
        <f>INDEX(地温!$D$2:$D$366,MATCH(F94,地温!$C$2:$C$366,FALSE))</f>
        <v>20.982408</v>
      </c>
      <c r="I94" s="91">
        <f t="shared" si="53"/>
        <v>2160.9004330000007</v>
      </c>
      <c r="J94" s="93">
        <f t="shared" si="35"/>
        <v>24.837936011494261</v>
      </c>
      <c r="K94" s="99">
        <f t="shared" si="36"/>
        <v>7.3385092846856889e-002</v>
      </c>
      <c r="L94" s="99">
        <f t="shared" si="37"/>
        <v>5.5765735867520192</v>
      </c>
      <c r="O94" s="92">
        <f t="shared" si="54"/>
        <v>45934</v>
      </c>
      <c r="P94" s="91">
        <f t="shared" si="55"/>
        <v>87</v>
      </c>
      <c r="Q94" s="91">
        <f>INDEX(地温!$D$2:$D$366,MATCH(O94,地温!$C$2:$C$366,FALSE))</f>
        <v>20.982408</v>
      </c>
      <c r="R94" s="91">
        <f t="shared" si="56"/>
        <v>2160.9004330000007</v>
      </c>
      <c r="S94" s="93">
        <f t="shared" si="38"/>
        <v>24.837936011494261</v>
      </c>
      <c r="T94" s="99" t="e">
        <f t="shared" si="39"/>
        <v>#N/A</v>
      </c>
      <c r="U94" s="99">
        <f t="shared" si="40"/>
        <v>0</v>
      </c>
      <c r="X94" s="92">
        <f t="shared" si="57"/>
        <v>45934</v>
      </c>
      <c r="Y94" s="91">
        <f t="shared" si="58"/>
        <v>87</v>
      </c>
      <c r="Z94" s="91">
        <f>INDEX(地温!$D$2:$D$366,MATCH(X94,地温!$C$2:$C$366,FALSE))</f>
        <v>20.982408</v>
      </c>
      <c r="AA94" s="91">
        <f t="shared" si="59"/>
        <v>2160.9004330000007</v>
      </c>
      <c r="AB94" s="93">
        <f t="shared" si="41"/>
        <v>24.837936011494261</v>
      </c>
      <c r="AC94" s="99" t="e">
        <f t="shared" si="42"/>
        <v>#N/A</v>
      </c>
      <c r="AD94" s="99">
        <f t="shared" si="43"/>
        <v>0</v>
      </c>
      <c r="AG94" s="92">
        <f t="shared" si="60"/>
        <v>45934</v>
      </c>
      <c r="AH94" s="91">
        <f t="shared" si="61"/>
        <v>87</v>
      </c>
      <c r="AI94" s="91">
        <f>INDEX(地温!$D$2:$D$366,MATCH(AG94,地温!$C$2:$C$366,FALSE))</f>
        <v>20.982408</v>
      </c>
      <c r="AJ94" s="91">
        <f t="shared" si="62"/>
        <v>2160.9004330000007</v>
      </c>
      <c r="AK94" s="93">
        <f t="shared" si="44"/>
        <v>24.837936011494261</v>
      </c>
      <c r="AL94" s="99" t="e">
        <f t="shared" si="45"/>
        <v>#N/A</v>
      </c>
      <c r="AM94" s="99">
        <f t="shared" si="46"/>
        <v>0</v>
      </c>
      <c r="AP94" s="92">
        <f t="shared" si="63"/>
        <v>45934</v>
      </c>
      <c r="AQ94" s="91">
        <f t="shared" si="64"/>
        <v>87</v>
      </c>
      <c r="AR94" s="91">
        <f>INDEX(地温!$D$2:$D$366,MATCH(AP94,地温!$C$2:$C$366,FALSE))</f>
        <v>20.982408</v>
      </c>
      <c r="AS94" s="91">
        <f t="shared" si="65"/>
        <v>2160.9004330000007</v>
      </c>
      <c r="AT94" s="93">
        <f t="shared" si="47"/>
        <v>24.837936011494261</v>
      </c>
      <c r="AU94" s="99" t="e">
        <f t="shared" si="48"/>
        <v>#N/A</v>
      </c>
      <c r="AV94" s="99">
        <f t="shared" si="49"/>
        <v>0</v>
      </c>
    </row>
    <row r="95" spans="1:48" s="91" customFormat="1">
      <c r="A95" s="92">
        <f t="shared" si="50"/>
        <v>45935</v>
      </c>
      <c r="B95" s="91">
        <f t="shared" si="33"/>
        <v>88</v>
      </c>
      <c r="C95" s="99">
        <f t="shared" si="34"/>
        <v>5.5771358652407921</v>
      </c>
      <c r="F95" s="92">
        <f t="shared" si="51"/>
        <v>45935</v>
      </c>
      <c r="G95" s="91">
        <f t="shared" si="52"/>
        <v>88</v>
      </c>
      <c r="H95" s="91">
        <f>INDEX(地温!$D$2:$D$366,MATCH(F95,地温!$C$2:$C$366,FALSE))</f>
        <v>20.718819999999997</v>
      </c>
      <c r="I95" s="91">
        <f t="shared" si="53"/>
        <v>2181.6192530000008</v>
      </c>
      <c r="J95" s="93">
        <f t="shared" si="35"/>
        <v>24.791127875000008</v>
      </c>
      <c r="K95" s="99">
        <f t="shared" si="36"/>
        <v>7.3250061518597254e-002</v>
      </c>
      <c r="L95" s="99">
        <f t="shared" si="37"/>
        <v>5.5771358652407921</v>
      </c>
      <c r="O95" s="92">
        <f t="shared" si="54"/>
        <v>45935</v>
      </c>
      <c r="P95" s="91">
        <f t="shared" si="55"/>
        <v>88</v>
      </c>
      <c r="Q95" s="91">
        <f>INDEX(地温!$D$2:$D$366,MATCH(O95,地温!$C$2:$C$366,FALSE))</f>
        <v>20.718819999999997</v>
      </c>
      <c r="R95" s="91">
        <f t="shared" si="56"/>
        <v>2181.6192530000008</v>
      </c>
      <c r="S95" s="93">
        <f t="shared" si="38"/>
        <v>24.791127875000008</v>
      </c>
      <c r="T95" s="99" t="e">
        <f t="shared" si="39"/>
        <v>#N/A</v>
      </c>
      <c r="U95" s="99">
        <f t="shared" si="40"/>
        <v>0</v>
      </c>
      <c r="X95" s="92">
        <f t="shared" si="57"/>
        <v>45935</v>
      </c>
      <c r="Y95" s="91">
        <f t="shared" si="58"/>
        <v>88</v>
      </c>
      <c r="Z95" s="91">
        <f>INDEX(地温!$D$2:$D$366,MATCH(X95,地温!$C$2:$C$366,FALSE))</f>
        <v>20.718819999999997</v>
      </c>
      <c r="AA95" s="91">
        <f t="shared" si="59"/>
        <v>2181.6192530000008</v>
      </c>
      <c r="AB95" s="93">
        <f t="shared" si="41"/>
        <v>24.791127875000008</v>
      </c>
      <c r="AC95" s="99" t="e">
        <f t="shared" si="42"/>
        <v>#N/A</v>
      </c>
      <c r="AD95" s="99">
        <f t="shared" si="43"/>
        <v>0</v>
      </c>
      <c r="AG95" s="92">
        <f t="shared" si="60"/>
        <v>45935</v>
      </c>
      <c r="AH95" s="91">
        <f t="shared" si="61"/>
        <v>88</v>
      </c>
      <c r="AI95" s="91">
        <f>INDEX(地温!$D$2:$D$366,MATCH(AG95,地温!$C$2:$C$366,FALSE))</f>
        <v>20.718819999999997</v>
      </c>
      <c r="AJ95" s="91">
        <f t="shared" si="62"/>
        <v>2181.6192530000008</v>
      </c>
      <c r="AK95" s="93">
        <f t="shared" si="44"/>
        <v>24.791127875000008</v>
      </c>
      <c r="AL95" s="99" t="e">
        <f t="shared" si="45"/>
        <v>#N/A</v>
      </c>
      <c r="AM95" s="99">
        <f t="shared" si="46"/>
        <v>0</v>
      </c>
      <c r="AP95" s="92">
        <f t="shared" si="63"/>
        <v>45935</v>
      </c>
      <c r="AQ95" s="91">
        <f t="shared" si="64"/>
        <v>88</v>
      </c>
      <c r="AR95" s="91">
        <f>INDEX(地温!$D$2:$D$366,MATCH(AP95,地温!$C$2:$C$366,FALSE))</f>
        <v>20.718819999999997</v>
      </c>
      <c r="AS95" s="91">
        <f t="shared" si="65"/>
        <v>2181.6192530000008</v>
      </c>
      <c r="AT95" s="93">
        <f t="shared" si="47"/>
        <v>24.791127875000008</v>
      </c>
      <c r="AU95" s="99" t="e">
        <f t="shared" si="48"/>
        <v>#N/A</v>
      </c>
      <c r="AV95" s="99">
        <f t="shared" si="49"/>
        <v>0</v>
      </c>
    </row>
    <row r="96" spans="1:48" s="91" customFormat="1">
      <c r="A96" s="92">
        <f t="shared" si="50"/>
        <v>45936</v>
      </c>
      <c r="B96" s="91">
        <f t="shared" si="33"/>
        <v>89</v>
      </c>
      <c r="C96" s="99">
        <f t="shared" si="34"/>
        <v>5.5776179390318896</v>
      </c>
      <c r="F96" s="92">
        <f t="shared" si="51"/>
        <v>45936</v>
      </c>
      <c r="G96" s="91">
        <f t="shared" si="52"/>
        <v>89</v>
      </c>
      <c r="H96" s="91">
        <f>INDEX(地温!$D$2:$D$366,MATCH(F96,地温!$C$2:$C$366,FALSE))</f>
        <v>18.772324000000001</v>
      </c>
      <c r="I96" s="91">
        <f t="shared" si="53"/>
        <v>2200.3915770000008</v>
      </c>
      <c r="J96" s="93">
        <f t="shared" si="35"/>
        <v>24.72350086516855</v>
      </c>
      <c r="K96" s="99">
        <f t="shared" si="36"/>
        <v>7.3055336217233965e-002</v>
      </c>
      <c r="L96" s="99">
        <f t="shared" si="37"/>
        <v>5.5776179390318896</v>
      </c>
      <c r="O96" s="92">
        <f t="shared" si="54"/>
        <v>45936</v>
      </c>
      <c r="P96" s="91">
        <f t="shared" si="55"/>
        <v>89</v>
      </c>
      <c r="Q96" s="91">
        <f>INDEX(地温!$D$2:$D$366,MATCH(O96,地温!$C$2:$C$366,FALSE))</f>
        <v>18.772324000000001</v>
      </c>
      <c r="R96" s="91">
        <f t="shared" si="56"/>
        <v>2200.3915770000008</v>
      </c>
      <c r="S96" s="93">
        <f t="shared" si="38"/>
        <v>24.72350086516855</v>
      </c>
      <c r="T96" s="99" t="e">
        <f t="shared" si="39"/>
        <v>#N/A</v>
      </c>
      <c r="U96" s="99">
        <f t="shared" si="40"/>
        <v>0</v>
      </c>
      <c r="X96" s="92">
        <f t="shared" si="57"/>
        <v>45936</v>
      </c>
      <c r="Y96" s="91">
        <f t="shared" si="58"/>
        <v>89</v>
      </c>
      <c r="Z96" s="91">
        <f>INDEX(地温!$D$2:$D$366,MATCH(X96,地温!$C$2:$C$366,FALSE))</f>
        <v>18.772324000000001</v>
      </c>
      <c r="AA96" s="91">
        <f t="shared" si="59"/>
        <v>2200.3915770000008</v>
      </c>
      <c r="AB96" s="93">
        <f t="shared" si="41"/>
        <v>24.72350086516855</v>
      </c>
      <c r="AC96" s="99" t="e">
        <f t="shared" si="42"/>
        <v>#N/A</v>
      </c>
      <c r="AD96" s="99">
        <f t="shared" si="43"/>
        <v>0</v>
      </c>
      <c r="AG96" s="92">
        <f t="shared" si="60"/>
        <v>45936</v>
      </c>
      <c r="AH96" s="91">
        <f t="shared" si="61"/>
        <v>89</v>
      </c>
      <c r="AI96" s="91">
        <f>INDEX(地温!$D$2:$D$366,MATCH(AG96,地温!$C$2:$C$366,FALSE))</f>
        <v>18.772324000000001</v>
      </c>
      <c r="AJ96" s="91">
        <f t="shared" si="62"/>
        <v>2200.3915770000008</v>
      </c>
      <c r="AK96" s="93">
        <f t="shared" si="44"/>
        <v>24.72350086516855</v>
      </c>
      <c r="AL96" s="99" t="e">
        <f t="shared" si="45"/>
        <v>#N/A</v>
      </c>
      <c r="AM96" s="99">
        <f t="shared" si="46"/>
        <v>0</v>
      </c>
      <c r="AP96" s="92">
        <f t="shared" si="63"/>
        <v>45936</v>
      </c>
      <c r="AQ96" s="91">
        <f t="shared" si="64"/>
        <v>89</v>
      </c>
      <c r="AR96" s="91">
        <f>INDEX(地温!$D$2:$D$366,MATCH(AP96,地温!$C$2:$C$366,FALSE))</f>
        <v>18.772324000000001</v>
      </c>
      <c r="AS96" s="91">
        <f t="shared" si="65"/>
        <v>2200.3915770000008</v>
      </c>
      <c r="AT96" s="93">
        <f t="shared" si="47"/>
        <v>24.72350086516855</v>
      </c>
      <c r="AU96" s="99" t="e">
        <f t="shared" si="48"/>
        <v>#N/A</v>
      </c>
      <c r="AV96" s="99">
        <f t="shared" si="49"/>
        <v>0</v>
      </c>
    </row>
    <row r="97" spans="1:48" s="91" customFormat="1">
      <c r="A97" s="92">
        <f t="shared" si="50"/>
        <v>45937</v>
      </c>
      <c r="B97" s="91">
        <f t="shared" si="33"/>
        <v>90</v>
      </c>
      <c r="C97" s="99">
        <f t="shared" si="34"/>
        <v>5.5780616299039165</v>
      </c>
      <c r="F97" s="92">
        <f t="shared" si="51"/>
        <v>45937</v>
      </c>
      <c r="G97" s="91">
        <f t="shared" si="52"/>
        <v>90</v>
      </c>
      <c r="H97" s="91">
        <f>INDEX(地温!$D$2:$D$366,MATCH(F97,地温!$C$2:$C$366,FALSE))</f>
        <v>18.224871999999998</v>
      </c>
      <c r="I97" s="91">
        <f t="shared" si="53"/>
        <v>2218.6164490000006</v>
      </c>
      <c r="J97" s="93">
        <f t="shared" si="35"/>
        <v>24.651293877777785</v>
      </c>
      <c r="K97" s="99">
        <f t="shared" si="36"/>
        <v>7.2847897443219567e-002</v>
      </c>
      <c r="L97" s="99">
        <f t="shared" si="37"/>
        <v>5.5780616299039165</v>
      </c>
      <c r="O97" s="92">
        <f t="shared" si="54"/>
        <v>45937</v>
      </c>
      <c r="P97" s="91">
        <f t="shared" si="55"/>
        <v>90</v>
      </c>
      <c r="Q97" s="91">
        <f>INDEX(地温!$D$2:$D$366,MATCH(O97,地温!$C$2:$C$366,FALSE))</f>
        <v>18.224871999999998</v>
      </c>
      <c r="R97" s="91">
        <f t="shared" si="56"/>
        <v>2218.6164490000006</v>
      </c>
      <c r="S97" s="93">
        <f t="shared" si="38"/>
        <v>24.651293877777785</v>
      </c>
      <c r="T97" s="99" t="e">
        <f t="shared" si="39"/>
        <v>#N/A</v>
      </c>
      <c r="U97" s="99">
        <f t="shared" si="40"/>
        <v>0</v>
      </c>
      <c r="X97" s="92">
        <f t="shared" si="57"/>
        <v>45937</v>
      </c>
      <c r="Y97" s="91">
        <f t="shared" si="58"/>
        <v>90</v>
      </c>
      <c r="Z97" s="91">
        <f>INDEX(地温!$D$2:$D$366,MATCH(X97,地温!$C$2:$C$366,FALSE))</f>
        <v>18.224871999999998</v>
      </c>
      <c r="AA97" s="91">
        <f t="shared" si="59"/>
        <v>2218.6164490000006</v>
      </c>
      <c r="AB97" s="93">
        <f t="shared" si="41"/>
        <v>24.651293877777785</v>
      </c>
      <c r="AC97" s="99" t="e">
        <f t="shared" si="42"/>
        <v>#N/A</v>
      </c>
      <c r="AD97" s="99">
        <f t="shared" si="43"/>
        <v>0</v>
      </c>
      <c r="AG97" s="92">
        <f t="shared" si="60"/>
        <v>45937</v>
      </c>
      <c r="AH97" s="91">
        <f t="shared" si="61"/>
        <v>90</v>
      </c>
      <c r="AI97" s="91">
        <f>INDEX(地温!$D$2:$D$366,MATCH(AG97,地温!$C$2:$C$366,FALSE))</f>
        <v>18.224871999999998</v>
      </c>
      <c r="AJ97" s="91">
        <f t="shared" si="62"/>
        <v>2218.6164490000006</v>
      </c>
      <c r="AK97" s="93">
        <f t="shared" si="44"/>
        <v>24.651293877777785</v>
      </c>
      <c r="AL97" s="99" t="e">
        <f t="shared" si="45"/>
        <v>#N/A</v>
      </c>
      <c r="AM97" s="99">
        <f t="shared" si="46"/>
        <v>0</v>
      </c>
      <c r="AP97" s="92">
        <f t="shared" si="63"/>
        <v>45937</v>
      </c>
      <c r="AQ97" s="91">
        <f t="shared" si="64"/>
        <v>90</v>
      </c>
      <c r="AR97" s="91">
        <f>INDEX(地温!$D$2:$D$366,MATCH(AP97,地温!$C$2:$C$366,FALSE))</f>
        <v>18.224871999999998</v>
      </c>
      <c r="AS97" s="91">
        <f t="shared" si="65"/>
        <v>2218.6164490000006</v>
      </c>
      <c r="AT97" s="93">
        <f t="shared" si="47"/>
        <v>24.651293877777785</v>
      </c>
      <c r="AU97" s="99" t="e">
        <f t="shared" si="48"/>
        <v>#N/A</v>
      </c>
      <c r="AV97" s="99">
        <f t="shared" si="49"/>
        <v>0</v>
      </c>
    </row>
    <row r="98" spans="1:48" s="91" customFormat="1">
      <c r="A98" s="92">
        <f t="shared" si="50"/>
        <v>45938</v>
      </c>
      <c r="B98" s="91">
        <f t="shared" si="33"/>
        <v>91</v>
      </c>
      <c r="C98" s="99">
        <f t="shared" si="34"/>
        <v>5.5784799759563235</v>
      </c>
      <c r="F98" s="92">
        <f t="shared" si="51"/>
        <v>45938</v>
      </c>
      <c r="G98" s="91">
        <f t="shared" si="52"/>
        <v>91</v>
      </c>
      <c r="H98" s="91">
        <f>INDEX(地温!$D$2:$D$366,MATCH(F98,地温!$C$2:$C$366,FALSE))</f>
        <v>18.123491999999999</v>
      </c>
      <c r="I98" s="91">
        <f t="shared" si="53"/>
        <v>2236.7399410000007</v>
      </c>
      <c r="J98" s="93">
        <f t="shared" si="35"/>
        <v>24.579559791208798</v>
      </c>
      <c r="K98" s="99">
        <f t="shared" si="36"/>
        <v>7.2642301222538702e-002</v>
      </c>
      <c r="L98" s="99">
        <f t="shared" si="37"/>
        <v>5.5784799759563235</v>
      </c>
      <c r="O98" s="92">
        <f t="shared" si="54"/>
        <v>45938</v>
      </c>
      <c r="P98" s="91">
        <f t="shared" si="55"/>
        <v>91</v>
      </c>
      <c r="Q98" s="91">
        <f>INDEX(地温!$D$2:$D$366,MATCH(O98,地温!$C$2:$C$366,FALSE))</f>
        <v>18.123491999999999</v>
      </c>
      <c r="R98" s="91">
        <f t="shared" si="56"/>
        <v>2236.7399410000007</v>
      </c>
      <c r="S98" s="93">
        <f t="shared" si="38"/>
        <v>24.579559791208798</v>
      </c>
      <c r="T98" s="99" t="e">
        <f t="shared" si="39"/>
        <v>#N/A</v>
      </c>
      <c r="U98" s="99">
        <f t="shared" si="40"/>
        <v>0</v>
      </c>
      <c r="X98" s="92">
        <f t="shared" si="57"/>
        <v>45938</v>
      </c>
      <c r="Y98" s="91">
        <f t="shared" si="58"/>
        <v>91</v>
      </c>
      <c r="Z98" s="91">
        <f>INDEX(地温!$D$2:$D$366,MATCH(X98,地温!$C$2:$C$366,FALSE))</f>
        <v>18.123491999999999</v>
      </c>
      <c r="AA98" s="91">
        <f t="shared" si="59"/>
        <v>2236.7399410000007</v>
      </c>
      <c r="AB98" s="93">
        <f t="shared" si="41"/>
        <v>24.579559791208798</v>
      </c>
      <c r="AC98" s="99" t="e">
        <f t="shared" si="42"/>
        <v>#N/A</v>
      </c>
      <c r="AD98" s="99">
        <f t="shared" si="43"/>
        <v>0</v>
      </c>
      <c r="AG98" s="92">
        <f t="shared" si="60"/>
        <v>45938</v>
      </c>
      <c r="AH98" s="91">
        <f t="shared" si="61"/>
        <v>91</v>
      </c>
      <c r="AI98" s="91">
        <f>INDEX(地温!$D$2:$D$366,MATCH(AG98,地温!$C$2:$C$366,FALSE))</f>
        <v>18.123491999999999</v>
      </c>
      <c r="AJ98" s="91">
        <f t="shared" si="62"/>
        <v>2236.7399410000007</v>
      </c>
      <c r="AK98" s="93">
        <f t="shared" si="44"/>
        <v>24.579559791208798</v>
      </c>
      <c r="AL98" s="99" t="e">
        <f t="shared" si="45"/>
        <v>#N/A</v>
      </c>
      <c r="AM98" s="99">
        <f t="shared" si="46"/>
        <v>0</v>
      </c>
      <c r="AP98" s="92">
        <f t="shared" si="63"/>
        <v>45938</v>
      </c>
      <c r="AQ98" s="91">
        <f t="shared" si="64"/>
        <v>91</v>
      </c>
      <c r="AR98" s="91">
        <f>INDEX(地温!$D$2:$D$366,MATCH(AP98,地温!$C$2:$C$366,FALSE))</f>
        <v>18.123491999999999</v>
      </c>
      <c r="AS98" s="91">
        <f t="shared" si="65"/>
        <v>2236.7399410000007</v>
      </c>
      <c r="AT98" s="93">
        <f t="shared" si="47"/>
        <v>24.579559791208798</v>
      </c>
      <c r="AU98" s="99" t="e">
        <f t="shared" si="48"/>
        <v>#N/A</v>
      </c>
      <c r="AV98" s="99">
        <f t="shared" si="49"/>
        <v>0</v>
      </c>
    </row>
    <row r="99" spans="1:48" s="91" customFormat="1">
      <c r="A99" s="92">
        <f t="shared" si="50"/>
        <v>45939</v>
      </c>
      <c r="B99" s="91">
        <f t="shared" si="33"/>
        <v>92</v>
      </c>
      <c r="C99" s="99">
        <f t="shared" si="34"/>
        <v>5.5788794680449287</v>
      </c>
      <c r="F99" s="92">
        <f t="shared" si="51"/>
        <v>45939</v>
      </c>
      <c r="G99" s="91">
        <f t="shared" si="52"/>
        <v>92</v>
      </c>
      <c r="H99" s="91">
        <f>INDEX(地温!$D$2:$D$366,MATCH(F99,地温!$C$2:$C$366,FALSE))</f>
        <v>18.265423999999999</v>
      </c>
      <c r="I99" s="91">
        <f t="shared" si="53"/>
        <v>2255.0053650000009</v>
      </c>
      <c r="J99" s="93">
        <f t="shared" si="35"/>
        <v>24.510927880434792</v>
      </c>
      <c r="K99" s="99">
        <f t="shared" si="36"/>
        <v>7.2446046859577909e-002</v>
      </c>
      <c r="L99" s="99">
        <f t="shared" si="37"/>
        <v>5.5788794680449287</v>
      </c>
      <c r="O99" s="92">
        <f t="shared" si="54"/>
        <v>45939</v>
      </c>
      <c r="P99" s="91">
        <f t="shared" si="55"/>
        <v>92</v>
      </c>
      <c r="Q99" s="91">
        <f>INDEX(地温!$D$2:$D$366,MATCH(O99,地温!$C$2:$C$366,FALSE))</f>
        <v>18.265423999999999</v>
      </c>
      <c r="R99" s="91">
        <f t="shared" si="56"/>
        <v>2255.0053650000009</v>
      </c>
      <c r="S99" s="93">
        <f t="shared" si="38"/>
        <v>24.510927880434792</v>
      </c>
      <c r="T99" s="99" t="e">
        <f t="shared" si="39"/>
        <v>#N/A</v>
      </c>
      <c r="U99" s="99">
        <f t="shared" si="40"/>
        <v>0</v>
      </c>
      <c r="X99" s="92">
        <f t="shared" si="57"/>
        <v>45939</v>
      </c>
      <c r="Y99" s="91">
        <f t="shared" si="58"/>
        <v>92</v>
      </c>
      <c r="Z99" s="91">
        <f>INDEX(地温!$D$2:$D$366,MATCH(X99,地温!$C$2:$C$366,FALSE))</f>
        <v>18.265423999999999</v>
      </c>
      <c r="AA99" s="91">
        <f t="shared" si="59"/>
        <v>2255.0053650000009</v>
      </c>
      <c r="AB99" s="93">
        <f t="shared" si="41"/>
        <v>24.510927880434792</v>
      </c>
      <c r="AC99" s="99" t="e">
        <f t="shared" si="42"/>
        <v>#N/A</v>
      </c>
      <c r="AD99" s="99">
        <f t="shared" si="43"/>
        <v>0</v>
      </c>
      <c r="AG99" s="92">
        <f t="shared" si="60"/>
        <v>45939</v>
      </c>
      <c r="AH99" s="91">
        <f t="shared" si="61"/>
        <v>92</v>
      </c>
      <c r="AI99" s="91">
        <f>INDEX(地温!$D$2:$D$366,MATCH(AG99,地温!$C$2:$C$366,FALSE))</f>
        <v>18.265423999999999</v>
      </c>
      <c r="AJ99" s="91">
        <f t="shared" si="62"/>
        <v>2255.0053650000009</v>
      </c>
      <c r="AK99" s="93">
        <f t="shared" si="44"/>
        <v>24.510927880434792</v>
      </c>
      <c r="AL99" s="99" t="e">
        <f t="shared" si="45"/>
        <v>#N/A</v>
      </c>
      <c r="AM99" s="99">
        <f t="shared" si="46"/>
        <v>0</v>
      </c>
      <c r="AP99" s="92">
        <f t="shared" si="63"/>
        <v>45939</v>
      </c>
      <c r="AQ99" s="91">
        <f t="shared" si="64"/>
        <v>92</v>
      </c>
      <c r="AR99" s="91">
        <f>INDEX(地温!$D$2:$D$366,MATCH(AP99,地温!$C$2:$C$366,FALSE))</f>
        <v>18.265423999999999</v>
      </c>
      <c r="AS99" s="91">
        <f t="shared" si="65"/>
        <v>2255.0053650000009</v>
      </c>
      <c r="AT99" s="93">
        <f t="shared" si="47"/>
        <v>24.510927880434792</v>
      </c>
      <c r="AU99" s="99" t="e">
        <f t="shared" si="48"/>
        <v>#N/A</v>
      </c>
      <c r="AV99" s="99">
        <f t="shared" si="49"/>
        <v>0</v>
      </c>
    </row>
    <row r="100" spans="1:48" s="91" customFormat="1">
      <c r="A100" s="92">
        <f t="shared" si="50"/>
        <v>45940</v>
      </c>
      <c r="B100" s="91">
        <f t="shared" si="33"/>
        <v>93</v>
      </c>
      <c r="C100" s="99">
        <f t="shared" si="34"/>
        <v>5.579263067840242</v>
      </c>
      <c r="F100" s="92">
        <f t="shared" si="51"/>
        <v>45940</v>
      </c>
      <c r="G100" s="91">
        <f t="shared" si="52"/>
        <v>93</v>
      </c>
      <c r="H100" s="91">
        <f>INDEX(地温!$D$2:$D$366,MATCH(F100,地温!$C$2:$C$366,FALSE))</f>
        <v>18.529011999999998</v>
      </c>
      <c r="I100" s="91">
        <f t="shared" si="53"/>
        <v>2273.5343770000009</v>
      </c>
      <c r="J100" s="93">
        <f t="shared" si="35"/>
        <v>24.446606204301084</v>
      </c>
      <c r="K100" s="99">
        <f t="shared" si="36"/>
        <v>7.2262517143840549e-002</v>
      </c>
      <c r="L100" s="99">
        <f t="shared" si="37"/>
        <v>5.579263067840242</v>
      </c>
      <c r="O100" s="92">
        <f t="shared" si="54"/>
        <v>45940</v>
      </c>
      <c r="P100" s="91">
        <f t="shared" si="55"/>
        <v>93</v>
      </c>
      <c r="Q100" s="91">
        <f>INDEX(地温!$D$2:$D$366,MATCH(O100,地温!$C$2:$C$366,FALSE))</f>
        <v>18.529011999999998</v>
      </c>
      <c r="R100" s="91">
        <f t="shared" si="56"/>
        <v>2273.5343770000009</v>
      </c>
      <c r="S100" s="93">
        <f t="shared" si="38"/>
        <v>24.446606204301084</v>
      </c>
      <c r="T100" s="99" t="e">
        <f t="shared" si="39"/>
        <v>#N/A</v>
      </c>
      <c r="U100" s="99">
        <f t="shared" si="40"/>
        <v>0</v>
      </c>
      <c r="X100" s="92">
        <f t="shared" si="57"/>
        <v>45940</v>
      </c>
      <c r="Y100" s="91">
        <f t="shared" si="58"/>
        <v>93</v>
      </c>
      <c r="Z100" s="91">
        <f>INDEX(地温!$D$2:$D$366,MATCH(X100,地温!$C$2:$C$366,FALSE))</f>
        <v>18.529011999999998</v>
      </c>
      <c r="AA100" s="91">
        <f t="shared" si="59"/>
        <v>2273.5343770000009</v>
      </c>
      <c r="AB100" s="93">
        <f t="shared" si="41"/>
        <v>24.446606204301084</v>
      </c>
      <c r="AC100" s="99" t="e">
        <f t="shared" si="42"/>
        <v>#N/A</v>
      </c>
      <c r="AD100" s="99">
        <f t="shared" si="43"/>
        <v>0</v>
      </c>
      <c r="AG100" s="92">
        <f t="shared" si="60"/>
        <v>45940</v>
      </c>
      <c r="AH100" s="91">
        <f t="shared" si="61"/>
        <v>93</v>
      </c>
      <c r="AI100" s="91">
        <f>INDEX(地温!$D$2:$D$366,MATCH(AG100,地温!$C$2:$C$366,FALSE))</f>
        <v>18.529011999999998</v>
      </c>
      <c r="AJ100" s="91">
        <f t="shared" si="62"/>
        <v>2273.5343770000009</v>
      </c>
      <c r="AK100" s="93">
        <f t="shared" si="44"/>
        <v>24.446606204301084</v>
      </c>
      <c r="AL100" s="99" t="e">
        <f t="shared" si="45"/>
        <v>#N/A</v>
      </c>
      <c r="AM100" s="99">
        <f t="shared" si="46"/>
        <v>0</v>
      </c>
      <c r="AP100" s="92">
        <f t="shared" si="63"/>
        <v>45940</v>
      </c>
      <c r="AQ100" s="91">
        <f t="shared" si="64"/>
        <v>93</v>
      </c>
      <c r="AR100" s="91">
        <f>INDEX(地温!$D$2:$D$366,MATCH(AP100,地温!$C$2:$C$366,FALSE))</f>
        <v>18.529011999999998</v>
      </c>
      <c r="AS100" s="91">
        <f t="shared" si="65"/>
        <v>2273.5343770000009</v>
      </c>
      <c r="AT100" s="93">
        <f t="shared" si="47"/>
        <v>24.446606204301084</v>
      </c>
      <c r="AU100" s="99" t="e">
        <f t="shared" si="48"/>
        <v>#N/A</v>
      </c>
      <c r="AV100" s="99">
        <f t="shared" si="49"/>
        <v>0</v>
      </c>
    </row>
    <row r="101" spans="1:48" s="91" customFormat="1">
      <c r="A101" s="92">
        <f t="shared" si="50"/>
        <v>45941</v>
      </c>
      <c r="B101" s="91">
        <f t="shared" si="33"/>
        <v>94</v>
      </c>
      <c r="C101" s="99">
        <f t="shared" si="34"/>
        <v>5.5796416488941496</v>
      </c>
      <c r="F101" s="92">
        <f t="shared" si="51"/>
        <v>45941</v>
      </c>
      <c r="G101" s="91">
        <f t="shared" si="52"/>
        <v>94</v>
      </c>
      <c r="H101" s="91">
        <f>INDEX(地温!$D$2:$D$366,MATCH(F101,地温!$C$2:$C$366,FALSE))</f>
        <v>19.380604000000002</v>
      </c>
      <c r="I101" s="91">
        <f t="shared" si="53"/>
        <v>2292.9149810000008</v>
      </c>
      <c r="J101" s="93">
        <f t="shared" si="35"/>
        <v>24.392712563829797</v>
      </c>
      <c r="K101" s="99">
        <f t="shared" si="36"/>
        <v>7.210903896652289e-002</v>
      </c>
      <c r="L101" s="99">
        <f t="shared" si="37"/>
        <v>5.5796416488941496</v>
      </c>
      <c r="O101" s="92">
        <f t="shared" si="54"/>
        <v>45941</v>
      </c>
      <c r="P101" s="91">
        <f t="shared" si="55"/>
        <v>94</v>
      </c>
      <c r="Q101" s="91">
        <f>INDEX(地温!$D$2:$D$366,MATCH(O101,地温!$C$2:$C$366,FALSE))</f>
        <v>19.380604000000002</v>
      </c>
      <c r="R101" s="91">
        <f t="shared" si="56"/>
        <v>2292.9149810000008</v>
      </c>
      <c r="S101" s="93">
        <f t="shared" si="38"/>
        <v>24.392712563829797</v>
      </c>
      <c r="T101" s="99" t="e">
        <f t="shared" si="39"/>
        <v>#N/A</v>
      </c>
      <c r="U101" s="99">
        <f t="shared" si="40"/>
        <v>0</v>
      </c>
      <c r="X101" s="92">
        <f t="shared" si="57"/>
        <v>45941</v>
      </c>
      <c r="Y101" s="91">
        <f t="shared" si="58"/>
        <v>94</v>
      </c>
      <c r="Z101" s="91">
        <f>INDEX(地温!$D$2:$D$366,MATCH(X101,地温!$C$2:$C$366,FALSE))</f>
        <v>19.380604000000002</v>
      </c>
      <c r="AA101" s="91">
        <f t="shared" si="59"/>
        <v>2292.9149810000008</v>
      </c>
      <c r="AB101" s="93">
        <f t="shared" si="41"/>
        <v>24.392712563829797</v>
      </c>
      <c r="AC101" s="99" t="e">
        <f t="shared" si="42"/>
        <v>#N/A</v>
      </c>
      <c r="AD101" s="99">
        <f t="shared" si="43"/>
        <v>0</v>
      </c>
      <c r="AG101" s="92">
        <f t="shared" si="60"/>
        <v>45941</v>
      </c>
      <c r="AH101" s="91">
        <f t="shared" si="61"/>
        <v>94</v>
      </c>
      <c r="AI101" s="91">
        <f>INDEX(地温!$D$2:$D$366,MATCH(AG101,地温!$C$2:$C$366,FALSE))</f>
        <v>19.380604000000002</v>
      </c>
      <c r="AJ101" s="91">
        <f t="shared" si="62"/>
        <v>2292.9149810000008</v>
      </c>
      <c r="AK101" s="93">
        <f t="shared" si="44"/>
        <v>24.392712563829797</v>
      </c>
      <c r="AL101" s="99" t="e">
        <f t="shared" si="45"/>
        <v>#N/A</v>
      </c>
      <c r="AM101" s="99">
        <f t="shared" si="46"/>
        <v>0</v>
      </c>
      <c r="AP101" s="92">
        <f t="shared" si="63"/>
        <v>45941</v>
      </c>
      <c r="AQ101" s="91">
        <f t="shared" si="64"/>
        <v>94</v>
      </c>
      <c r="AR101" s="91">
        <f>INDEX(地温!$D$2:$D$366,MATCH(AP101,地温!$C$2:$C$366,FALSE))</f>
        <v>19.380604000000002</v>
      </c>
      <c r="AS101" s="91">
        <f t="shared" si="65"/>
        <v>2292.9149810000008</v>
      </c>
      <c r="AT101" s="93">
        <f t="shared" si="47"/>
        <v>24.392712563829797</v>
      </c>
      <c r="AU101" s="99" t="e">
        <f t="shared" si="48"/>
        <v>#N/A</v>
      </c>
      <c r="AV101" s="99">
        <f t="shared" si="49"/>
        <v>0</v>
      </c>
    </row>
    <row r="102" spans="1:48" s="91" customFormat="1">
      <c r="A102" s="92">
        <f t="shared" si="50"/>
        <v>45942</v>
      </c>
      <c r="B102" s="91">
        <f t="shared" si="33"/>
        <v>95</v>
      </c>
      <c r="C102" s="99">
        <f t="shared" si="34"/>
        <v>5.5799987594068243</v>
      </c>
      <c r="F102" s="92">
        <f t="shared" si="51"/>
        <v>45942</v>
      </c>
      <c r="G102" s="91">
        <f t="shared" si="52"/>
        <v>95</v>
      </c>
      <c r="H102" s="91">
        <f>INDEX(地温!$D$2:$D$366,MATCH(F102,地温!$C$2:$C$366,FALSE))</f>
        <v>19.360327999999999</v>
      </c>
      <c r="I102" s="91">
        <f t="shared" si="53"/>
        <v>2312.275309000001</v>
      </c>
      <c r="J102" s="93">
        <f t="shared" si="35"/>
        <v>24.339740094736854</v>
      </c>
      <c r="K102" s="99">
        <f t="shared" si="36"/>
        <v>7.1958447717060905e-002</v>
      </c>
      <c r="L102" s="99">
        <f t="shared" si="37"/>
        <v>5.5799987594068243</v>
      </c>
      <c r="O102" s="92">
        <f t="shared" si="54"/>
        <v>45942</v>
      </c>
      <c r="P102" s="91">
        <f t="shared" si="55"/>
        <v>95</v>
      </c>
      <c r="Q102" s="91">
        <f>INDEX(地温!$D$2:$D$366,MATCH(O102,地温!$C$2:$C$366,FALSE))</f>
        <v>19.360327999999999</v>
      </c>
      <c r="R102" s="91">
        <f t="shared" si="56"/>
        <v>2312.275309000001</v>
      </c>
      <c r="S102" s="93">
        <f t="shared" si="38"/>
        <v>24.339740094736854</v>
      </c>
      <c r="T102" s="99" t="e">
        <f t="shared" si="39"/>
        <v>#N/A</v>
      </c>
      <c r="U102" s="99">
        <f t="shared" si="40"/>
        <v>0</v>
      </c>
      <c r="X102" s="92">
        <f t="shared" si="57"/>
        <v>45942</v>
      </c>
      <c r="Y102" s="91">
        <f t="shared" si="58"/>
        <v>95</v>
      </c>
      <c r="Z102" s="91">
        <f>INDEX(地温!$D$2:$D$366,MATCH(X102,地温!$C$2:$C$366,FALSE))</f>
        <v>19.360327999999999</v>
      </c>
      <c r="AA102" s="91">
        <f t="shared" si="59"/>
        <v>2312.275309000001</v>
      </c>
      <c r="AB102" s="93">
        <f t="shared" si="41"/>
        <v>24.339740094736854</v>
      </c>
      <c r="AC102" s="99" t="e">
        <f t="shared" si="42"/>
        <v>#N/A</v>
      </c>
      <c r="AD102" s="99">
        <f t="shared" si="43"/>
        <v>0</v>
      </c>
      <c r="AG102" s="92">
        <f t="shared" si="60"/>
        <v>45942</v>
      </c>
      <c r="AH102" s="91">
        <f t="shared" si="61"/>
        <v>95</v>
      </c>
      <c r="AI102" s="91">
        <f>INDEX(地温!$D$2:$D$366,MATCH(AG102,地温!$C$2:$C$366,FALSE))</f>
        <v>19.360327999999999</v>
      </c>
      <c r="AJ102" s="91">
        <f t="shared" si="62"/>
        <v>2312.275309000001</v>
      </c>
      <c r="AK102" s="93">
        <f t="shared" si="44"/>
        <v>24.339740094736854</v>
      </c>
      <c r="AL102" s="99" t="e">
        <f t="shared" si="45"/>
        <v>#N/A</v>
      </c>
      <c r="AM102" s="99">
        <f t="shared" si="46"/>
        <v>0</v>
      </c>
      <c r="AP102" s="92">
        <f t="shared" si="63"/>
        <v>45942</v>
      </c>
      <c r="AQ102" s="91">
        <f t="shared" si="64"/>
        <v>95</v>
      </c>
      <c r="AR102" s="91">
        <f>INDEX(地温!$D$2:$D$366,MATCH(AP102,地温!$C$2:$C$366,FALSE))</f>
        <v>19.360327999999999</v>
      </c>
      <c r="AS102" s="91">
        <f t="shared" si="65"/>
        <v>2312.275309000001</v>
      </c>
      <c r="AT102" s="93">
        <f t="shared" si="47"/>
        <v>24.339740094736854</v>
      </c>
      <c r="AU102" s="99" t="e">
        <f t="shared" si="48"/>
        <v>#N/A</v>
      </c>
      <c r="AV102" s="99">
        <f t="shared" si="49"/>
        <v>0</v>
      </c>
    </row>
    <row r="103" spans="1:48" s="91" customFormat="1">
      <c r="A103" s="92">
        <f t="shared" si="50"/>
        <v>45943</v>
      </c>
      <c r="B103" s="91">
        <f t="shared" si="33"/>
        <v>96</v>
      </c>
      <c r="C103" s="99">
        <f t="shared" si="34"/>
        <v>5.5803203007300501</v>
      </c>
      <c r="F103" s="92">
        <f t="shared" si="51"/>
        <v>45943</v>
      </c>
      <c r="G103" s="91">
        <f t="shared" si="52"/>
        <v>96</v>
      </c>
      <c r="H103" s="91">
        <f>INDEX(地温!$D$2:$D$366,MATCH(F103,地温!$C$2:$C$366,FALSE))</f>
        <v>18.387079999999997</v>
      </c>
      <c r="I103" s="91">
        <f t="shared" si="53"/>
        <v>2330.662389000001</v>
      </c>
      <c r="J103" s="93">
        <f t="shared" si="35"/>
        <v>24.277733218750011</v>
      </c>
      <c r="K103" s="99">
        <f t="shared" si="36"/>
        <v>7.1782504797968091e-002</v>
      </c>
      <c r="L103" s="99">
        <f t="shared" si="37"/>
        <v>5.5803203007300501</v>
      </c>
      <c r="O103" s="92">
        <f t="shared" si="54"/>
        <v>45943</v>
      </c>
      <c r="P103" s="91">
        <f t="shared" si="55"/>
        <v>96</v>
      </c>
      <c r="Q103" s="91">
        <f>INDEX(地温!$D$2:$D$366,MATCH(O103,地温!$C$2:$C$366,FALSE))</f>
        <v>18.387079999999997</v>
      </c>
      <c r="R103" s="91">
        <f t="shared" si="56"/>
        <v>2330.662389000001</v>
      </c>
      <c r="S103" s="93">
        <f t="shared" si="38"/>
        <v>24.277733218750011</v>
      </c>
      <c r="T103" s="99" t="e">
        <f t="shared" si="39"/>
        <v>#N/A</v>
      </c>
      <c r="U103" s="99">
        <f t="shared" si="40"/>
        <v>0</v>
      </c>
      <c r="X103" s="92">
        <f t="shared" si="57"/>
        <v>45943</v>
      </c>
      <c r="Y103" s="91">
        <f t="shared" si="58"/>
        <v>96</v>
      </c>
      <c r="Z103" s="91">
        <f>INDEX(地温!$D$2:$D$366,MATCH(X103,地温!$C$2:$C$366,FALSE))</f>
        <v>18.387079999999997</v>
      </c>
      <c r="AA103" s="91">
        <f t="shared" si="59"/>
        <v>2330.662389000001</v>
      </c>
      <c r="AB103" s="93">
        <f t="shared" si="41"/>
        <v>24.277733218750011</v>
      </c>
      <c r="AC103" s="99" t="e">
        <f t="shared" si="42"/>
        <v>#N/A</v>
      </c>
      <c r="AD103" s="99">
        <f t="shared" si="43"/>
        <v>0</v>
      </c>
      <c r="AG103" s="92">
        <f t="shared" si="60"/>
        <v>45943</v>
      </c>
      <c r="AH103" s="91">
        <f t="shared" si="61"/>
        <v>96</v>
      </c>
      <c r="AI103" s="91">
        <f>INDEX(地温!$D$2:$D$366,MATCH(AG103,地温!$C$2:$C$366,FALSE))</f>
        <v>18.387079999999997</v>
      </c>
      <c r="AJ103" s="91">
        <f t="shared" si="62"/>
        <v>2330.662389000001</v>
      </c>
      <c r="AK103" s="93">
        <f t="shared" si="44"/>
        <v>24.277733218750011</v>
      </c>
      <c r="AL103" s="99" t="e">
        <f t="shared" si="45"/>
        <v>#N/A</v>
      </c>
      <c r="AM103" s="99">
        <f t="shared" si="46"/>
        <v>0</v>
      </c>
      <c r="AP103" s="92">
        <f t="shared" si="63"/>
        <v>45943</v>
      </c>
      <c r="AQ103" s="91">
        <f t="shared" si="64"/>
        <v>96</v>
      </c>
      <c r="AR103" s="91">
        <f>INDEX(地温!$D$2:$D$366,MATCH(AP103,地温!$C$2:$C$366,FALSE))</f>
        <v>18.387079999999997</v>
      </c>
      <c r="AS103" s="91">
        <f t="shared" si="65"/>
        <v>2330.662389000001</v>
      </c>
      <c r="AT103" s="93">
        <f t="shared" si="47"/>
        <v>24.277733218750011</v>
      </c>
      <c r="AU103" s="99" t="e">
        <f t="shared" si="48"/>
        <v>#N/A</v>
      </c>
      <c r="AV103" s="99">
        <f t="shared" si="49"/>
        <v>0</v>
      </c>
    </row>
    <row r="104" spans="1:48" s="91" customFormat="1">
      <c r="A104" s="92">
        <f t="shared" si="50"/>
        <v>45944</v>
      </c>
      <c r="B104" s="91">
        <f t="shared" si="33"/>
        <v>97</v>
      </c>
      <c r="C104" s="99">
        <f t="shared" si="34"/>
        <v>5.5806315739025045</v>
      </c>
      <c r="F104" s="92">
        <f t="shared" si="51"/>
        <v>45944</v>
      </c>
      <c r="G104" s="91">
        <f t="shared" si="52"/>
        <v>97</v>
      </c>
      <c r="H104" s="91">
        <f>INDEX(地温!$D$2:$D$366,MATCH(F104,地温!$C$2:$C$366,FALSE))</f>
        <v>18.833151999999998</v>
      </c>
      <c r="I104" s="91">
        <f t="shared" si="53"/>
        <v>2349.4955410000011</v>
      </c>
      <c r="J104" s="93">
        <f t="shared" si="35"/>
        <v>24.221603515463929</v>
      </c>
      <c r="K104" s="99">
        <f t="shared" si="36"/>
        <v>7.1623546109876923e-002</v>
      </c>
      <c r="L104" s="99">
        <f t="shared" si="37"/>
        <v>5.5806315739025045</v>
      </c>
      <c r="O104" s="92">
        <f t="shared" si="54"/>
        <v>45944</v>
      </c>
      <c r="P104" s="91">
        <f t="shared" si="55"/>
        <v>97</v>
      </c>
      <c r="Q104" s="91">
        <f>INDEX(地温!$D$2:$D$366,MATCH(O104,地温!$C$2:$C$366,FALSE))</f>
        <v>18.833151999999998</v>
      </c>
      <c r="R104" s="91">
        <f t="shared" si="56"/>
        <v>2349.4955410000011</v>
      </c>
      <c r="S104" s="93">
        <f t="shared" si="38"/>
        <v>24.221603515463929</v>
      </c>
      <c r="T104" s="99" t="e">
        <f t="shared" si="39"/>
        <v>#N/A</v>
      </c>
      <c r="U104" s="99">
        <f t="shared" si="40"/>
        <v>0</v>
      </c>
      <c r="X104" s="92">
        <f t="shared" si="57"/>
        <v>45944</v>
      </c>
      <c r="Y104" s="91">
        <f t="shared" si="58"/>
        <v>97</v>
      </c>
      <c r="Z104" s="91">
        <f>INDEX(地温!$D$2:$D$366,MATCH(X104,地温!$C$2:$C$366,FALSE))</f>
        <v>18.833151999999998</v>
      </c>
      <c r="AA104" s="91">
        <f t="shared" si="59"/>
        <v>2349.4955410000011</v>
      </c>
      <c r="AB104" s="93">
        <f t="shared" si="41"/>
        <v>24.221603515463929</v>
      </c>
      <c r="AC104" s="99" t="e">
        <f t="shared" si="42"/>
        <v>#N/A</v>
      </c>
      <c r="AD104" s="99">
        <f t="shared" si="43"/>
        <v>0</v>
      </c>
      <c r="AG104" s="92">
        <f t="shared" si="60"/>
        <v>45944</v>
      </c>
      <c r="AH104" s="91">
        <f t="shared" si="61"/>
        <v>97</v>
      </c>
      <c r="AI104" s="91">
        <f>INDEX(地温!$D$2:$D$366,MATCH(AG104,地温!$C$2:$C$366,FALSE))</f>
        <v>18.833151999999998</v>
      </c>
      <c r="AJ104" s="91">
        <f t="shared" si="62"/>
        <v>2349.4955410000011</v>
      </c>
      <c r="AK104" s="93">
        <f t="shared" si="44"/>
        <v>24.221603515463929</v>
      </c>
      <c r="AL104" s="99" t="e">
        <f t="shared" si="45"/>
        <v>#N/A</v>
      </c>
      <c r="AM104" s="99">
        <f t="shared" si="46"/>
        <v>0</v>
      </c>
      <c r="AP104" s="92">
        <f t="shared" si="63"/>
        <v>45944</v>
      </c>
      <c r="AQ104" s="91">
        <f t="shared" si="64"/>
        <v>97</v>
      </c>
      <c r="AR104" s="91">
        <f>INDEX(地温!$D$2:$D$366,MATCH(AP104,地温!$C$2:$C$366,FALSE))</f>
        <v>18.833151999999998</v>
      </c>
      <c r="AS104" s="91">
        <f t="shared" si="65"/>
        <v>2349.4955410000011</v>
      </c>
      <c r="AT104" s="93">
        <f t="shared" si="47"/>
        <v>24.221603515463929</v>
      </c>
      <c r="AU104" s="99" t="e">
        <f t="shared" si="48"/>
        <v>#N/A</v>
      </c>
      <c r="AV104" s="99">
        <f t="shared" si="49"/>
        <v>0</v>
      </c>
    </row>
    <row r="105" spans="1:48" s="91" customFormat="1">
      <c r="A105" s="92">
        <f t="shared" si="50"/>
        <v>45945</v>
      </c>
      <c r="B105" s="91">
        <f t="shared" si="33"/>
        <v>98</v>
      </c>
      <c r="C105" s="99">
        <f t="shared" si="34"/>
        <v>5.5809270909181814</v>
      </c>
      <c r="F105" s="92">
        <f t="shared" si="51"/>
        <v>45945</v>
      </c>
      <c r="G105" s="91">
        <f t="shared" si="52"/>
        <v>98</v>
      </c>
      <c r="H105" s="91">
        <f>INDEX(地温!$D$2:$D$366,MATCH(F105,地温!$C$2:$C$366,FALSE))</f>
        <v>18.914255999999998</v>
      </c>
      <c r="I105" s="91">
        <f t="shared" si="53"/>
        <v>2368.4097970000012</v>
      </c>
      <c r="J105" s="93">
        <f t="shared" si="35"/>
        <v>24.167446908163278</v>
      </c>
      <c r="K105" s="99">
        <f t="shared" si="36"/>
        <v>7.1470452143433796e-002</v>
      </c>
      <c r="L105" s="99">
        <f t="shared" si="37"/>
        <v>5.5809270909181814</v>
      </c>
      <c r="O105" s="92">
        <f t="shared" si="54"/>
        <v>45945</v>
      </c>
      <c r="P105" s="91">
        <f t="shared" si="55"/>
        <v>98</v>
      </c>
      <c r="Q105" s="91">
        <f>INDEX(地温!$D$2:$D$366,MATCH(O105,地温!$C$2:$C$366,FALSE))</f>
        <v>18.914255999999998</v>
      </c>
      <c r="R105" s="91">
        <f t="shared" si="56"/>
        <v>2368.4097970000012</v>
      </c>
      <c r="S105" s="93">
        <f t="shared" si="38"/>
        <v>24.167446908163278</v>
      </c>
      <c r="T105" s="99" t="e">
        <f t="shared" si="39"/>
        <v>#N/A</v>
      </c>
      <c r="U105" s="99">
        <f t="shared" si="40"/>
        <v>0</v>
      </c>
      <c r="X105" s="92">
        <f t="shared" si="57"/>
        <v>45945</v>
      </c>
      <c r="Y105" s="91">
        <f t="shared" si="58"/>
        <v>98</v>
      </c>
      <c r="Z105" s="91">
        <f>INDEX(地温!$D$2:$D$366,MATCH(X105,地温!$C$2:$C$366,FALSE))</f>
        <v>18.914255999999998</v>
      </c>
      <c r="AA105" s="91">
        <f t="shared" si="59"/>
        <v>2368.4097970000012</v>
      </c>
      <c r="AB105" s="93">
        <f t="shared" si="41"/>
        <v>24.167446908163278</v>
      </c>
      <c r="AC105" s="99" t="e">
        <f t="shared" si="42"/>
        <v>#N/A</v>
      </c>
      <c r="AD105" s="99">
        <f t="shared" si="43"/>
        <v>0</v>
      </c>
      <c r="AG105" s="92">
        <f t="shared" si="60"/>
        <v>45945</v>
      </c>
      <c r="AH105" s="91">
        <f t="shared" si="61"/>
        <v>98</v>
      </c>
      <c r="AI105" s="91">
        <f>INDEX(地温!$D$2:$D$366,MATCH(AG105,地温!$C$2:$C$366,FALSE))</f>
        <v>18.914255999999998</v>
      </c>
      <c r="AJ105" s="91">
        <f t="shared" si="62"/>
        <v>2368.4097970000012</v>
      </c>
      <c r="AK105" s="93">
        <f t="shared" si="44"/>
        <v>24.167446908163278</v>
      </c>
      <c r="AL105" s="99" t="e">
        <f t="shared" si="45"/>
        <v>#N/A</v>
      </c>
      <c r="AM105" s="99">
        <f t="shared" si="46"/>
        <v>0</v>
      </c>
      <c r="AP105" s="92">
        <f t="shared" si="63"/>
        <v>45945</v>
      </c>
      <c r="AQ105" s="91">
        <f t="shared" si="64"/>
        <v>98</v>
      </c>
      <c r="AR105" s="91">
        <f>INDEX(地温!$D$2:$D$366,MATCH(AP105,地温!$C$2:$C$366,FALSE))</f>
        <v>18.914255999999998</v>
      </c>
      <c r="AS105" s="91">
        <f t="shared" si="65"/>
        <v>2368.4097970000012</v>
      </c>
      <c r="AT105" s="93">
        <f t="shared" si="47"/>
        <v>24.167446908163278</v>
      </c>
      <c r="AU105" s="99" t="e">
        <f t="shared" si="48"/>
        <v>#N/A</v>
      </c>
      <c r="AV105" s="99">
        <f t="shared" si="49"/>
        <v>0</v>
      </c>
    </row>
    <row r="106" spans="1:48" s="91" customFormat="1">
      <c r="A106" s="92">
        <f t="shared" si="50"/>
        <v>45946</v>
      </c>
      <c r="B106" s="91">
        <f t="shared" si="33"/>
        <v>99</v>
      </c>
      <c r="C106" s="99">
        <f t="shared" si="34"/>
        <v>5.5812018049892416</v>
      </c>
      <c r="F106" s="92">
        <f t="shared" si="51"/>
        <v>45946</v>
      </c>
      <c r="G106" s="91">
        <f t="shared" si="52"/>
        <v>99</v>
      </c>
      <c r="H106" s="91">
        <f>INDEX(地温!$D$2:$D$366,MATCH(F106,地温!$C$2:$C$366,FALSE))</f>
        <v>18.569564</v>
      </c>
      <c r="I106" s="91">
        <f t="shared" si="53"/>
        <v>2386.9793610000011</v>
      </c>
      <c r="J106" s="93">
        <f t="shared" si="35"/>
        <v>24.110902636363647</v>
      </c>
      <c r="K106" s="99">
        <f t="shared" si="36"/>
        <v>7.1310898371081718e-002</v>
      </c>
      <c r="L106" s="99">
        <f t="shared" si="37"/>
        <v>5.5812018049892416</v>
      </c>
      <c r="O106" s="92">
        <f t="shared" si="54"/>
        <v>45946</v>
      </c>
      <c r="P106" s="91">
        <f t="shared" si="55"/>
        <v>99</v>
      </c>
      <c r="Q106" s="91">
        <f>INDEX(地温!$D$2:$D$366,MATCH(O106,地温!$C$2:$C$366,FALSE))</f>
        <v>18.569564</v>
      </c>
      <c r="R106" s="91">
        <f t="shared" si="56"/>
        <v>2386.9793610000011</v>
      </c>
      <c r="S106" s="93">
        <f t="shared" si="38"/>
        <v>24.110902636363647</v>
      </c>
      <c r="T106" s="99" t="e">
        <f t="shared" si="39"/>
        <v>#N/A</v>
      </c>
      <c r="U106" s="99">
        <f t="shared" si="40"/>
        <v>0</v>
      </c>
      <c r="X106" s="92">
        <f t="shared" si="57"/>
        <v>45946</v>
      </c>
      <c r="Y106" s="91">
        <f t="shared" si="58"/>
        <v>99</v>
      </c>
      <c r="Z106" s="91">
        <f>INDEX(地温!$D$2:$D$366,MATCH(X106,地温!$C$2:$C$366,FALSE))</f>
        <v>18.569564</v>
      </c>
      <c r="AA106" s="91">
        <f t="shared" si="59"/>
        <v>2386.9793610000011</v>
      </c>
      <c r="AB106" s="93">
        <f t="shared" si="41"/>
        <v>24.110902636363647</v>
      </c>
      <c r="AC106" s="99" t="e">
        <f t="shared" si="42"/>
        <v>#N/A</v>
      </c>
      <c r="AD106" s="99">
        <f t="shared" si="43"/>
        <v>0</v>
      </c>
      <c r="AG106" s="92">
        <f t="shared" si="60"/>
        <v>45946</v>
      </c>
      <c r="AH106" s="91">
        <f t="shared" si="61"/>
        <v>99</v>
      </c>
      <c r="AI106" s="91">
        <f>INDEX(地温!$D$2:$D$366,MATCH(AG106,地温!$C$2:$C$366,FALSE))</f>
        <v>18.569564</v>
      </c>
      <c r="AJ106" s="91">
        <f t="shared" si="62"/>
        <v>2386.9793610000011</v>
      </c>
      <c r="AK106" s="93">
        <f t="shared" si="44"/>
        <v>24.110902636363647</v>
      </c>
      <c r="AL106" s="99" t="e">
        <f t="shared" si="45"/>
        <v>#N/A</v>
      </c>
      <c r="AM106" s="99">
        <f t="shared" si="46"/>
        <v>0</v>
      </c>
      <c r="AP106" s="92">
        <f t="shared" si="63"/>
        <v>45946</v>
      </c>
      <c r="AQ106" s="91">
        <f t="shared" si="64"/>
        <v>99</v>
      </c>
      <c r="AR106" s="91">
        <f>INDEX(地温!$D$2:$D$366,MATCH(AP106,地温!$C$2:$C$366,FALSE))</f>
        <v>18.569564</v>
      </c>
      <c r="AS106" s="91">
        <f t="shared" si="65"/>
        <v>2386.9793610000011</v>
      </c>
      <c r="AT106" s="93">
        <f t="shared" si="47"/>
        <v>24.110902636363647</v>
      </c>
      <c r="AU106" s="99" t="e">
        <f t="shared" si="48"/>
        <v>#N/A</v>
      </c>
      <c r="AV106" s="99">
        <f t="shared" si="49"/>
        <v>0</v>
      </c>
    </row>
    <row r="107" spans="1:48" s="91" customFormat="1">
      <c r="A107" s="92">
        <f t="shared" si="50"/>
        <v>45947</v>
      </c>
      <c r="B107" s="91">
        <f t="shared" si="33"/>
        <v>100</v>
      </c>
      <c r="C107" s="99">
        <f t="shared" si="34"/>
        <v>5.5814464725665847</v>
      </c>
      <c r="F107" s="92">
        <f t="shared" si="51"/>
        <v>45947</v>
      </c>
      <c r="G107" s="91">
        <f t="shared" si="52"/>
        <v>100</v>
      </c>
      <c r="H107" s="91">
        <f>INDEX(地温!$D$2:$D$366,MATCH(F107,地温!$C$2:$C$366,FALSE))</f>
        <v>17.373280000000001</v>
      </c>
      <c r="I107" s="91">
        <f t="shared" si="53"/>
        <v>2404.3526410000009</v>
      </c>
      <c r="J107" s="93">
        <f t="shared" si="35"/>
        <v>24.043526410000009</v>
      </c>
      <c r="K107" s="99">
        <f t="shared" si="36"/>
        <v>7.1121165538099163e-002</v>
      </c>
      <c r="L107" s="99">
        <f t="shared" si="37"/>
        <v>5.5814464725665847</v>
      </c>
      <c r="O107" s="92">
        <f t="shared" si="54"/>
        <v>45947</v>
      </c>
      <c r="P107" s="91">
        <f t="shared" si="55"/>
        <v>100</v>
      </c>
      <c r="Q107" s="91">
        <f>INDEX(地温!$D$2:$D$366,MATCH(O107,地温!$C$2:$C$366,FALSE))</f>
        <v>17.373280000000001</v>
      </c>
      <c r="R107" s="91">
        <f t="shared" si="56"/>
        <v>2404.3526410000009</v>
      </c>
      <c r="S107" s="93">
        <f t="shared" si="38"/>
        <v>24.043526410000009</v>
      </c>
      <c r="T107" s="99" t="e">
        <f t="shared" si="39"/>
        <v>#N/A</v>
      </c>
      <c r="U107" s="99">
        <f t="shared" si="40"/>
        <v>0</v>
      </c>
      <c r="X107" s="92">
        <f t="shared" si="57"/>
        <v>45947</v>
      </c>
      <c r="Y107" s="91">
        <f t="shared" si="58"/>
        <v>100</v>
      </c>
      <c r="Z107" s="91">
        <f>INDEX(地温!$D$2:$D$366,MATCH(X107,地温!$C$2:$C$366,FALSE))</f>
        <v>17.373280000000001</v>
      </c>
      <c r="AA107" s="91">
        <f t="shared" si="59"/>
        <v>2404.3526410000009</v>
      </c>
      <c r="AB107" s="93">
        <f t="shared" si="41"/>
        <v>24.043526410000009</v>
      </c>
      <c r="AC107" s="99" t="e">
        <f t="shared" si="42"/>
        <v>#N/A</v>
      </c>
      <c r="AD107" s="99">
        <f t="shared" si="43"/>
        <v>0</v>
      </c>
      <c r="AG107" s="92">
        <f t="shared" si="60"/>
        <v>45947</v>
      </c>
      <c r="AH107" s="91">
        <f t="shared" si="61"/>
        <v>100</v>
      </c>
      <c r="AI107" s="91">
        <f>INDEX(地温!$D$2:$D$366,MATCH(AG107,地温!$C$2:$C$366,FALSE))</f>
        <v>17.373280000000001</v>
      </c>
      <c r="AJ107" s="91">
        <f t="shared" si="62"/>
        <v>2404.3526410000009</v>
      </c>
      <c r="AK107" s="93">
        <f t="shared" si="44"/>
        <v>24.043526410000009</v>
      </c>
      <c r="AL107" s="99" t="e">
        <f t="shared" si="45"/>
        <v>#N/A</v>
      </c>
      <c r="AM107" s="99">
        <f t="shared" si="46"/>
        <v>0</v>
      </c>
      <c r="AP107" s="92">
        <f t="shared" si="63"/>
        <v>45947</v>
      </c>
      <c r="AQ107" s="91">
        <f t="shared" si="64"/>
        <v>100</v>
      </c>
      <c r="AR107" s="91">
        <f>INDEX(地温!$D$2:$D$366,MATCH(AP107,地温!$C$2:$C$366,FALSE))</f>
        <v>17.373280000000001</v>
      </c>
      <c r="AS107" s="91">
        <f t="shared" si="65"/>
        <v>2404.3526410000009</v>
      </c>
      <c r="AT107" s="93">
        <f t="shared" si="47"/>
        <v>24.043526410000009</v>
      </c>
      <c r="AU107" s="99" t="e">
        <f t="shared" si="48"/>
        <v>#N/A</v>
      </c>
      <c r="AV107" s="99">
        <f t="shared" si="49"/>
        <v>0</v>
      </c>
    </row>
    <row r="108" spans="1:48" s="91" customFormat="1">
      <c r="A108" s="92">
        <f t="shared" si="50"/>
        <v>45948</v>
      </c>
      <c r="B108" s="91">
        <f t="shared" si="33"/>
        <v>101</v>
      </c>
      <c r="C108" s="99">
        <f t="shared" si="34"/>
        <v>5.5816717047287669</v>
      </c>
      <c r="F108" s="92">
        <f t="shared" si="51"/>
        <v>45948</v>
      </c>
      <c r="G108" s="91">
        <f t="shared" si="52"/>
        <v>101</v>
      </c>
      <c r="H108" s="91">
        <f>INDEX(地温!$D$2:$D$366,MATCH(F108,地温!$C$2:$C$366,FALSE))</f>
        <v>16.785276000000003</v>
      </c>
      <c r="I108" s="91">
        <f t="shared" si="53"/>
        <v>2421.1379170000009</v>
      </c>
      <c r="J108" s="93">
        <f t="shared" si="35"/>
        <v>23.971662544554466</v>
      </c>
      <c r="K108" s="99">
        <f t="shared" si="36"/>
        <v>7.0919257265399493e-002</v>
      </c>
      <c r="L108" s="99">
        <f t="shared" si="37"/>
        <v>5.5816717047287669</v>
      </c>
      <c r="O108" s="92">
        <f t="shared" si="54"/>
        <v>45948</v>
      </c>
      <c r="P108" s="91">
        <f t="shared" si="55"/>
        <v>101</v>
      </c>
      <c r="Q108" s="91">
        <f>INDEX(地温!$D$2:$D$366,MATCH(O108,地温!$C$2:$C$366,FALSE))</f>
        <v>16.785276000000003</v>
      </c>
      <c r="R108" s="91">
        <f t="shared" si="56"/>
        <v>2421.1379170000009</v>
      </c>
      <c r="S108" s="93">
        <f t="shared" si="38"/>
        <v>23.971662544554466</v>
      </c>
      <c r="T108" s="99" t="e">
        <f t="shared" si="39"/>
        <v>#N/A</v>
      </c>
      <c r="U108" s="99">
        <f t="shared" si="40"/>
        <v>0</v>
      </c>
      <c r="X108" s="92">
        <f t="shared" si="57"/>
        <v>45948</v>
      </c>
      <c r="Y108" s="91">
        <f t="shared" si="58"/>
        <v>101</v>
      </c>
      <c r="Z108" s="91">
        <f>INDEX(地温!$D$2:$D$366,MATCH(X108,地温!$C$2:$C$366,FALSE))</f>
        <v>16.785276000000003</v>
      </c>
      <c r="AA108" s="91">
        <f t="shared" si="59"/>
        <v>2421.1379170000009</v>
      </c>
      <c r="AB108" s="93">
        <f t="shared" si="41"/>
        <v>23.971662544554466</v>
      </c>
      <c r="AC108" s="99" t="e">
        <f t="shared" si="42"/>
        <v>#N/A</v>
      </c>
      <c r="AD108" s="99">
        <f t="shared" si="43"/>
        <v>0</v>
      </c>
      <c r="AG108" s="92">
        <f t="shared" si="60"/>
        <v>45948</v>
      </c>
      <c r="AH108" s="91">
        <f t="shared" si="61"/>
        <v>101</v>
      </c>
      <c r="AI108" s="91">
        <f>INDEX(地温!$D$2:$D$366,MATCH(AG108,地温!$C$2:$C$366,FALSE))</f>
        <v>16.785276000000003</v>
      </c>
      <c r="AJ108" s="91">
        <f t="shared" si="62"/>
        <v>2421.1379170000009</v>
      </c>
      <c r="AK108" s="93">
        <f t="shared" si="44"/>
        <v>23.971662544554466</v>
      </c>
      <c r="AL108" s="99" t="e">
        <f t="shared" si="45"/>
        <v>#N/A</v>
      </c>
      <c r="AM108" s="99">
        <f t="shared" si="46"/>
        <v>0</v>
      </c>
      <c r="AP108" s="92">
        <f t="shared" si="63"/>
        <v>45948</v>
      </c>
      <c r="AQ108" s="91">
        <f t="shared" si="64"/>
        <v>101</v>
      </c>
      <c r="AR108" s="91">
        <f>INDEX(地温!$D$2:$D$366,MATCH(AP108,地温!$C$2:$C$366,FALSE))</f>
        <v>16.785276000000003</v>
      </c>
      <c r="AS108" s="91">
        <f t="shared" si="65"/>
        <v>2421.1379170000009</v>
      </c>
      <c r="AT108" s="93">
        <f t="shared" si="47"/>
        <v>23.971662544554466</v>
      </c>
      <c r="AU108" s="99" t="e">
        <f t="shared" si="48"/>
        <v>#N/A</v>
      </c>
      <c r="AV108" s="99">
        <f t="shared" si="49"/>
        <v>0</v>
      </c>
    </row>
    <row r="109" spans="1:48" s="91" customFormat="1">
      <c r="A109" s="92">
        <f t="shared" si="50"/>
        <v>45949</v>
      </c>
      <c r="B109" s="91">
        <f t="shared" si="33"/>
        <v>102</v>
      </c>
      <c r="C109" s="99">
        <f t="shared" si="34"/>
        <v>5.5818761707280657</v>
      </c>
      <c r="F109" s="92">
        <f t="shared" si="51"/>
        <v>45949</v>
      </c>
      <c r="G109" s="91">
        <f t="shared" si="52"/>
        <v>102</v>
      </c>
      <c r="H109" s="91">
        <f>INDEX(地温!$D$2:$D$366,MATCH(F109,地温!$C$2:$C$366,FALSE))</f>
        <v>15.933684000000001</v>
      </c>
      <c r="I109" s="91">
        <f t="shared" si="53"/>
        <v>2437.071601000001</v>
      </c>
      <c r="J109" s="93">
        <f t="shared" si="35"/>
        <v>23.892858833333342</v>
      </c>
      <c r="K109" s="99">
        <f t="shared" si="36"/>
        <v>7.0698397841817417e-002</v>
      </c>
      <c r="L109" s="99">
        <f t="shared" si="37"/>
        <v>5.5818761707280657</v>
      </c>
      <c r="O109" s="92">
        <f t="shared" si="54"/>
        <v>45949</v>
      </c>
      <c r="P109" s="91">
        <f t="shared" si="55"/>
        <v>102</v>
      </c>
      <c r="Q109" s="91">
        <f>INDEX(地温!$D$2:$D$366,MATCH(O109,地温!$C$2:$C$366,FALSE))</f>
        <v>15.933684000000001</v>
      </c>
      <c r="R109" s="91">
        <f t="shared" si="56"/>
        <v>2437.071601000001</v>
      </c>
      <c r="S109" s="93">
        <f t="shared" si="38"/>
        <v>23.892858833333342</v>
      </c>
      <c r="T109" s="99" t="e">
        <f t="shared" si="39"/>
        <v>#N/A</v>
      </c>
      <c r="U109" s="99">
        <f t="shared" si="40"/>
        <v>0</v>
      </c>
      <c r="X109" s="92">
        <f t="shared" si="57"/>
        <v>45949</v>
      </c>
      <c r="Y109" s="91">
        <f t="shared" si="58"/>
        <v>102</v>
      </c>
      <c r="Z109" s="91">
        <f>INDEX(地温!$D$2:$D$366,MATCH(X109,地温!$C$2:$C$366,FALSE))</f>
        <v>15.933684000000001</v>
      </c>
      <c r="AA109" s="91">
        <f t="shared" si="59"/>
        <v>2437.071601000001</v>
      </c>
      <c r="AB109" s="93">
        <f t="shared" si="41"/>
        <v>23.892858833333342</v>
      </c>
      <c r="AC109" s="99" t="e">
        <f t="shared" si="42"/>
        <v>#N/A</v>
      </c>
      <c r="AD109" s="99">
        <f t="shared" si="43"/>
        <v>0</v>
      </c>
      <c r="AG109" s="92">
        <f t="shared" si="60"/>
        <v>45949</v>
      </c>
      <c r="AH109" s="91">
        <f t="shared" si="61"/>
        <v>102</v>
      </c>
      <c r="AI109" s="91">
        <f>INDEX(地温!$D$2:$D$366,MATCH(AG109,地温!$C$2:$C$366,FALSE))</f>
        <v>15.933684000000001</v>
      </c>
      <c r="AJ109" s="91">
        <f t="shared" si="62"/>
        <v>2437.071601000001</v>
      </c>
      <c r="AK109" s="93">
        <f t="shared" si="44"/>
        <v>23.892858833333342</v>
      </c>
      <c r="AL109" s="99" t="e">
        <f t="shared" si="45"/>
        <v>#N/A</v>
      </c>
      <c r="AM109" s="99">
        <f t="shared" si="46"/>
        <v>0</v>
      </c>
      <c r="AP109" s="92">
        <f t="shared" si="63"/>
        <v>45949</v>
      </c>
      <c r="AQ109" s="91">
        <f t="shared" si="64"/>
        <v>102</v>
      </c>
      <c r="AR109" s="91">
        <f>INDEX(地温!$D$2:$D$366,MATCH(AP109,地温!$C$2:$C$366,FALSE))</f>
        <v>15.933684000000001</v>
      </c>
      <c r="AS109" s="91">
        <f t="shared" si="65"/>
        <v>2437.071601000001</v>
      </c>
      <c r="AT109" s="93">
        <f t="shared" si="47"/>
        <v>23.892858833333342</v>
      </c>
      <c r="AU109" s="99" t="e">
        <f t="shared" si="48"/>
        <v>#N/A</v>
      </c>
      <c r="AV109" s="99">
        <f t="shared" si="49"/>
        <v>0</v>
      </c>
    </row>
    <row r="110" spans="1:48" s="91" customFormat="1">
      <c r="A110" s="92">
        <f t="shared" si="50"/>
        <v>45950</v>
      </c>
      <c r="B110" s="91">
        <f t="shared" si="33"/>
        <v>103</v>
      </c>
      <c r="C110" s="99">
        <f t="shared" si="34"/>
        <v>5.5820783135771643</v>
      </c>
      <c r="F110" s="92">
        <f t="shared" si="51"/>
        <v>45950</v>
      </c>
      <c r="G110" s="91">
        <f t="shared" si="52"/>
        <v>103</v>
      </c>
      <c r="H110" s="91">
        <f>INDEX(地温!$D$2:$D$366,MATCH(F110,地温!$C$2:$C$366,FALSE))</f>
        <v>16.582515999999998</v>
      </c>
      <c r="I110" s="91">
        <f t="shared" si="53"/>
        <v>2453.654117000001</v>
      </c>
      <c r="J110" s="93">
        <f t="shared" si="35"/>
        <v>23.82188463106797</v>
      </c>
      <c r="K110" s="99">
        <f t="shared" si="36"/>
        <v>7.0499970634071069e-002</v>
      </c>
      <c r="L110" s="99">
        <f t="shared" si="37"/>
        <v>5.5820783135771643</v>
      </c>
      <c r="O110" s="92">
        <f t="shared" si="54"/>
        <v>45950</v>
      </c>
      <c r="P110" s="91">
        <f t="shared" si="55"/>
        <v>103</v>
      </c>
      <c r="Q110" s="91">
        <f>INDEX(地温!$D$2:$D$366,MATCH(O110,地温!$C$2:$C$366,FALSE))</f>
        <v>16.582515999999998</v>
      </c>
      <c r="R110" s="91">
        <f t="shared" si="56"/>
        <v>2453.654117000001</v>
      </c>
      <c r="S110" s="93">
        <f t="shared" si="38"/>
        <v>23.82188463106797</v>
      </c>
      <c r="T110" s="99" t="e">
        <f t="shared" si="39"/>
        <v>#N/A</v>
      </c>
      <c r="U110" s="99">
        <f t="shared" si="40"/>
        <v>0</v>
      </c>
      <c r="X110" s="92">
        <f t="shared" si="57"/>
        <v>45950</v>
      </c>
      <c r="Y110" s="91">
        <f t="shared" si="58"/>
        <v>103</v>
      </c>
      <c r="Z110" s="91">
        <f>INDEX(地温!$D$2:$D$366,MATCH(X110,地温!$C$2:$C$366,FALSE))</f>
        <v>16.582515999999998</v>
      </c>
      <c r="AA110" s="91">
        <f t="shared" si="59"/>
        <v>2453.654117000001</v>
      </c>
      <c r="AB110" s="93">
        <f t="shared" si="41"/>
        <v>23.82188463106797</v>
      </c>
      <c r="AC110" s="99" t="e">
        <f t="shared" si="42"/>
        <v>#N/A</v>
      </c>
      <c r="AD110" s="99">
        <f t="shared" si="43"/>
        <v>0</v>
      </c>
      <c r="AG110" s="92">
        <f t="shared" si="60"/>
        <v>45950</v>
      </c>
      <c r="AH110" s="91">
        <f t="shared" si="61"/>
        <v>103</v>
      </c>
      <c r="AI110" s="91">
        <f>INDEX(地温!$D$2:$D$366,MATCH(AG110,地温!$C$2:$C$366,FALSE))</f>
        <v>16.582515999999998</v>
      </c>
      <c r="AJ110" s="91">
        <f t="shared" si="62"/>
        <v>2453.654117000001</v>
      </c>
      <c r="AK110" s="93">
        <f t="shared" si="44"/>
        <v>23.82188463106797</v>
      </c>
      <c r="AL110" s="99" t="e">
        <f t="shared" si="45"/>
        <v>#N/A</v>
      </c>
      <c r="AM110" s="99">
        <f t="shared" si="46"/>
        <v>0</v>
      </c>
      <c r="AP110" s="92">
        <f t="shared" si="63"/>
        <v>45950</v>
      </c>
      <c r="AQ110" s="91">
        <f t="shared" si="64"/>
        <v>103</v>
      </c>
      <c r="AR110" s="91">
        <f>INDEX(地温!$D$2:$D$366,MATCH(AP110,地温!$C$2:$C$366,FALSE))</f>
        <v>16.582515999999998</v>
      </c>
      <c r="AS110" s="91">
        <f t="shared" si="65"/>
        <v>2453.654117000001</v>
      </c>
      <c r="AT110" s="93">
        <f t="shared" si="47"/>
        <v>23.82188463106797</v>
      </c>
      <c r="AU110" s="99" t="e">
        <f t="shared" si="48"/>
        <v>#N/A</v>
      </c>
      <c r="AV110" s="99">
        <f t="shared" si="49"/>
        <v>0</v>
      </c>
    </row>
    <row r="111" spans="1:48" s="91" customFormat="1">
      <c r="A111" s="92">
        <f t="shared" si="50"/>
        <v>45951</v>
      </c>
      <c r="B111" s="91">
        <f t="shared" si="33"/>
        <v>104</v>
      </c>
      <c r="C111" s="99">
        <f t="shared" si="34"/>
        <v>5.5822512954019468</v>
      </c>
      <c r="F111" s="92">
        <f t="shared" si="51"/>
        <v>45951</v>
      </c>
      <c r="G111" s="91">
        <f t="shared" si="52"/>
        <v>104</v>
      </c>
      <c r="H111" s="91">
        <f>INDEX(地温!$D$2:$D$366,MATCH(F111,地温!$C$2:$C$366,FALSE))</f>
        <v>14.717124000000002</v>
      </c>
      <c r="I111" s="91">
        <f t="shared" si="53"/>
        <v>2468.3712410000007</v>
      </c>
      <c r="J111" s="93">
        <f t="shared" si="35"/>
        <v>23.734338855769238</v>
      </c>
      <c r="K111" s="99">
        <f t="shared" si="36"/>
        <v>7.0255850064616376e-002</v>
      </c>
      <c r="L111" s="99">
        <f t="shared" si="37"/>
        <v>5.5822512954019468</v>
      </c>
      <c r="O111" s="92">
        <f t="shared" si="54"/>
        <v>45951</v>
      </c>
      <c r="P111" s="91">
        <f t="shared" si="55"/>
        <v>104</v>
      </c>
      <c r="Q111" s="91">
        <f>INDEX(地温!$D$2:$D$366,MATCH(O111,地温!$C$2:$C$366,FALSE))</f>
        <v>14.717124000000002</v>
      </c>
      <c r="R111" s="91">
        <f t="shared" si="56"/>
        <v>2468.3712410000007</v>
      </c>
      <c r="S111" s="93">
        <f t="shared" si="38"/>
        <v>23.734338855769238</v>
      </c>
      <c r="T111" s="99" t="e">
        <f t="shared" si="39"/>
        <v>#N/A</v>
      </c>
      <c r="U111" s="99">
        <f t="shared" si="40"/>
        <v>0</v>
      </c>
      <c r="X111" s="92">
        <f t="shared" si="57"/>
        <v>45951</v>
      </c>
      <c r="Y111" s="91">
        <f t="shared" si="58"/>
        <v>104</v>
      </c>
      <c r="Z111" s="91">
        <f>INDEX(地温!$D$2:$D$366,MATCH(X111,地温!$C$2:$C$366,FALSE))</f>
        <v>14.717124000000002</v>
      </c>
      <c r="AA111" s="91">
        <f t="shared" si="59"/>
        <v>2468.3712410000007</v>
      </c>
      <c r="AB111" s="93">
        <f t="shared" si="41"/>
        <v>23.734338855769238</v>
      </c>
      <c r="AC111" s="99" t="e">
        <f t="shared" si="42"/>
        <v>#N/A</v>
      </c>
      <c r="AD111" s="99">
        <f t="shared" si="43"/>
        <v>0</v>
      </c>
      <c r="AG111" s="92">
        <f t="shared" si="60"/>
        <v>45951</v>
      </c>
      <c r="AH111" s="91">
        <f t="shared" si="61"/>
        <v>104</v>
      </c>
      <c r="AI111" s="91">
        <f>INDEX(地温!$D$2:$D$366,MATCH(AG111,地温!$C$2:$C$366,FALSE))</f>
        <v>14.717124000000002</v>
      </c>
      <c r="AJ111" s="91">
        <f t="shared" si="62"/>
        <v>2468.3712410000007</v>
      </c>
      <c r="AK111" s="93">
        <f t="shared" si="44"/>
        <v>23.734338855769238</v>
      </c>
      <c r="AL111" s="99" t="e">
        <f t="shared" si="45"/>
        <v>#N/A</v>
      </c>
      <c r="AM111" s="99">
        <f t="shared" si="46"/>
        <v>0</v>
      </c>
      <c r="AP111" s="92">
        <f t="shared" si="63"/>
        <v>45951</v>
      </c>
      <c r="AQ111" s="91">
        <f t="shared" si="64"/>
        <v>104</v>
      </c>
      <c r="AR111" s="91">
        <f>INDEX(地温!$D$2:$D$366,MATCH(AP111,地温!$C$2:$C$366,FALSE))</f>
        <v>14.717124000000002</v>
      </c>
      <c r="AS111" s="91">
        <f t="shared" si="65"/>
        <v>2468.3712410000007</v>
      </c>
      <c r="AT111" s="93">
        <f t="shared" si="47"/>
        <v>23.734338855769238</v>
      </c>
      <c r="AU111" s="99" t="e">
        <f t="shared" si="48"/>
        <v>#N/A</v>
      </c>
      <c r="AV111" s="99">
        <f t="shared" si="49"/>
        <v>0</v>
      </c>
    </row>
    <row r="112" spans="1:48" s="91" customFormat="1">
      <c r="A112" s="92">
        <f t="shared" si="50"/>
        <v>45952</v>
      </c>
      <c r="B112" s="91">
        <f t="shared" si="33"/>
        <v>105</v>
      </c>
      <c r="C112" s="99">
        <f t="shared" si="34"/>
        <v>5.5824197269284914</v>
      </c>
      <c r="F112" s="92">
        <f t="shared" si="51"/>
        <v>45952</v>
      </c>
      <c r="G112" s="91">
        <f t="shared" si="52"/>
        <v>105</v>
      </c>
      <c r="H112" s="91">
        <f>INDEX(地温!$D$2:$D$366,MATCH(F112,地温!$C$2:$C$366,FALSE))</f>
        <v>15.000988000000001</v>
      </c>
      <c r="I112" s="91">
        <f t="shared" si="53"/>
        <v>2483.3722290000005</v>
      </c>
      <c r="J112" s="93">
        <f t="shared" si="35"/>
        <v>23.651164085714292</v>
      </c>
      <c r="K112" s="99">
        <f t="shared" si="36"/>
        <v>7.0024568305178003e-002</v>
      </c>
      <c r="L112" s="99">
        <f t="shared" si="37"/>
        <v>5.5824197269284914</v>
      </c>
      <c r="O112" s="92">
        <f t="shared" si="54"/>
        <v>45952</v>
      </c>
      <c r="P112" s="91">
        <f t="shared" si="55"/>
        <v>105</v>
      </c>
      <c r="Q112" s="91">
        <f>INDEX(地温!$D$2:$D$366,MATCH(O112,地温!$C$2:$C$366,FALSE))</f>
        <v>15.000988000000001</v>
      </c>
      <c r="R112" s="91">
        <f t="shared" si="56"/>
        <v>2483.3722290000005</v>
      </c>
      <c r="S112" s="93">
        <f t="shared" si="38"/>
        <v>23.651164085714292</v>
      </c>
      <c r="T112" s="99" t="e">
        <f t="shared" si="39"/>
        <v>#N/A</v>
      </c>
      <c r="U112" s="99">
        <f t="shared" si="40"/>
        <v>0</v>
      </c>
      <c r="X112" s="92">
        <f t="shared" si="57"/>
        <v>45952</v>
      </c>
      <c r="Y112" s="91">
        <f t="shared" si="58"/>
        <v>105</v>
      </c>
      <c r="Z112" s="91">
        <f>INDEX(地温!$D$2:$D$366,MATCH(X112,地温!$C$2:$C$366,FALSE))</f>
        <v>15.000988000000001</v>
      </c>
      <c r="AA112" s="91">
        <f t="shared" si="59"/>
        <v>2483.3722290000005</v>
      </c>
      <c r="AB112" s="93">
        <f t="shared" si="41"/>
        <v>23.651164085714292</v>
      </c>
      <c r="AC112" s="99" t="e">
        <f t="shared" si="42"/>
        <v>#N/A</v>
      </c>
      <c r="AD112" s="99">
        <f t="shared" si="43"/>
        <v>0</v>
      </c>
      <c r="AG112" s="92">
        <f t="shared" si="60"/>
        <v>45952</v>
      </c>
      <c r="AH112" s="91">
        <f t="shared" si="61"/>
        <v>105</v>
      </c>
      <c r="AI112" s="91">
        <f>INDEX(地温!$D$2:$D$366,MATCH(AG112,地温!$C$2:$C$366,FALSE))</f>
        <v>15.000988000000001</v>
      </c>
      <c r="AJ112" s="91">
        <f t="shared" si="62"/>
        <v>2483.3722290000005</v>
      </c>
      <c r="AK112" s="93">
        <f t="shared" si="44"/>
        <v>23.651164085714292</v>
      </c>
      <c r="AL112" s="99" t="e">
        <f t="shared" si="45"/>
        <v>#N/A</v>
      </c>
      <c r="AM112" s="99">
        <f t="shared" si="46"/>
        <v>0</v>
      </c>
      <c r="AP112" s="92">
        <f t="shared" si="63"/>
        <v>45952</v>
      </c>
      <c r="AQ112" s="91">
        <f t="shared" si="64"/>
        <v>105</v>
      </c>
      <c r="AR112" s="91">
        <f>INDEX(地温!$D$2:$D$366,MATCH(AP112,地温!$C$2:$C$366,FALSE))</f>
        <v>15.000988000000001</v>
      </c>
      <c r="AS112" s="91">
        <f t="shared" si="65"/>
        <v>2483.3722290000005</v>
      </c>
      <c r="AT112" s="93">
        <f t="shared" si="47"/>
        <v>23.651164085714292</v>
      </c>
      <c r="AU112" s="99" t="e">
        <f t="shared" si="48"/>
        <v>#N/A</v>
      </c>
      <c r="AV112" s="99">
        <f t="shared" si="49"/>
        <v>0</v>
      </c>
    </row>
    <row r="113" spans="1:48" s="91" customFormat="1">
      <c r="A113" s="92">
        <f t="shared" si="50"/>
        <v>45953</v>
      </c>
      <c r="B113" s="91">
        <f t="shared" si="33"/>
        <v>106</v>
      </c>
      <c r="C113" s="99">
        <f t="shared" si="34"/>
        <v>5.5825907843463476</v>
      </c>
      <c r="F113" s="92">
        <f t="shared" si="51"/>
        <v>45953</v>
      </c>
      <c r="G113" s="91">
        <f t="shared" si="52"/>
        <v>106</v>
      </c>
      <c r="H113" s="91">
        <f>INDEX(地温!$D$2:$D$366,MATCH(F113,地温!$C$2:$C$366,FALSE))</f>
        <v>16.055340000000001</v>
      </c>
      <c r="I113" s="91">
        <f t="shared" si="53"/>
        <v>2499.4275690000004</v>
      </c>
      <c r="J113" s="93">
        <f t="shared" si="35"/>
        <v>23.579505367924533</v>
      </c>
      <c r="K113" s="99">
        <f t="shared" si="36"/>
        <v>6.9825815993002874e-002</v>
      </c>
      <c r="L113" s="99">
        <f t="shared" si="37"/>
        <v>5.5825907843463476</v>
      </c>
      <c r="O113" s="92">
        <f t="shared" si="54"/>
        <v>45953</v>
      </c>
      <c r="P113" s="91">
        <f t="shared" si="55"/>
        <v>106</v>
      </c>
      <c r="Q113" s="91">
        <f>INDEX(地温!$D$2:$D$366,MATCH(O113,地温!$C$2:$C$366,FALSE))</f>
        <v>16.055340000000001</v>
      </c>
      <c r="R113" s="91">
        <f t="shared" si="56"/>
        <v>2499.4275690000004</v>
      </c>
      <c r="S113" s="93">
        <f t="shared" si="38"/>
        <v>23.579505367924533</v>
      </c>
      <c r="T113" s="99" t="e">
        <f t="shared" si="39"/>
        <v>#N/A</v>
      </c>
      <c r="U113" s="99">
        <f t="shared" si="40"/>
        <v>0</v>
      </c>
      <c r="X113" s="92">
        <f t="shared" si="57"/>
        <v>45953</v>
      </c>
      <c r="Y113" s="91">
        <f t="shared" si="58"/>
        <v>106</v>
      </c>
      <c r="Z113" s="91">
        <f>INDEX(地温!$D$2:$D$366,MATCH(X113,地温!$C$2:$C$366,FALSE))</f>
        <v>16.055340000000001</v>
      </c>
      <c r="AA113" s="91">
        <f t="shared" si="59"/>
        <v>2499.4275690000004</v>
      </c>
      <c r="AB113" s="93">
        <f t="shared" si="41"/>
        <v>23.579505367924533</v>
      </c>
      <c r="AC113" s="99" t="e">
        <f t="shared" si="42"/>
        <v>#N/A</v>
      </c>
      <c r="AD113" s="99">
        <f t="shared" si="43"/>
        <v>0</v>
      </c>
      <c r="AG113" s="92">
        <f t="shared" si="60"/>
        <v>45953</v>
      </c>
      <c r="AH113" s="91">
        <f t="shared" si="61"/>
        <v>106</v>
      </c>
      <c r="AI113" s="91">
        <f>INDEX(地温!$D$2:$D$366,MATCH(AG113,地温!$C$2:$C$366,FALSE))</f>
        <v>16.055340000000001</v>
      </c>
      <c r="AJ113" s="91">
        <f t="shared" si="62"/>
        <v>2499.4275690000004</v>
      </c>
      <c r="AK113" s="93">
        <f t="shared" si="44"/>
        <v>23.579505367924533</v>
      </c>
      <c r="AL113" s="99" t="e">
        <f t="shared" si="45"/>
        <v>#N/A</v>
      </c>
      <c r="AM113" s="99">
        <f t="shared" si="46"/>
        <v>0</v>
      </c>
      <c r="AP113" s="92">
        <f t="shared" si="63"/>
        <v>45953</v>
      </c>
      <c r="AQ113" s="91">
        <f t="shared" si="64"/>
        <v>106</v>
      </c>
      <c r="AR113" s="91">
        <f>INDEX(地温!$D$2:$D$366,MATCH(AP113,地温!$C$2:$C$366,FALSE))</f>
        <v>16.055340000000001</v>
      </c>
      <c r="AS113" s="91">
        <f t="shared" si="65"/>
        <v>2499.4275690000004</v>
      </c>
      <c r="AT113" s="93">
        <f t="shared" si="47"/>
        <v>23.579505367924533</v>
      </c>
      <c r="AU113" s="99" t="e">
        <f t="shared" si="48"/>
        <v>#N/A</v>
      </c>
      <c r="AV113" s="99">
        <f t="shared" si="49"/>
        <v>0</v>
      </c>
    </row>
    <row r="114" spans="1:48" s="91" customFormat="1">
      <c r="A114" s="92">
        <f t="shared" si="50"/>
        <v>45954</v>
      </c>
      <c r="B114" s="91">
        <f t="shared" si="33"/>
        <v>107</v>
      </c>
      <c r="C114" s="99">
        <f t="shared" si="34"/>
        <v>5.5827498227964538</v>
      </c>
      <c r="F114" s="92">
        <f t="shared" si="51"/>
        <v>45954</v>
      </c>
      <c r="G114" s="91">
        <f t="shared" si="52"/>
        <v>107</v>
      </c>
      <c r="H114" s="91">
        <f>INDEX(地温!$D$2:$D$366,MATCH(F114,地温!$C$2:$C$366,FALSE))</f>
        <v>15.609268000000005</v>
      </c>
      <c r="I114" s="91">
        <f t="shared" si="53"/>
        <v>2515.0368370000006</v>
      </c>
      <c r="J114" s="93">
        <f t="shared" si="35"/>
        <v>23.505017168224303</v>
      </c>
      <c r="K114" s="99">
        <f t="shared" si="36"/>
        <v>6.9619712406371215e-002</v>
      </c>
      <c r="L114" s="99">
        <f t="shared" si="37"/>
        <v>5.5827498227964538</v>
      </c>
      <c r="O114" s="92">
        <f t="shared" si="54"/>
        <v>45954</v>
      </c>
      <c r="P114" s="91">
        <f t="shared" si="55"/>
        <v>107</v>
      </c>
      <c r="Q114" s="91">
        <f>INDEX(地温!$D$2:$D$366,MATCH(O114,地温!$C$2:$C$366,FALSE))</f>
        <v>15.609268000000005</v>
      </c>
      <c r="R114" s="91">
        <f t="shared" si="56"/>
        <v>2515.0368370000006</v>
      </c>
      <c r="S114" s="93">
        <f t="shared" si="38"/>
        <v>23.505017168224303</v>
      </c>
      <c r="T114" s="99" t="e">
        <f t="shared" si="39"/>
        <v>#N/A</v>
      </c>
      <c r="U114" s="99">
        <f t="shared" si="40"/>
        <v>0</v>
      </c>
      <c r="X114" s="92">
        <f t="shared" si="57"/>
        <v>45954</v>
      </c>
      <c r="Y114" s="91">
        <f t="shared" si="58"/>
        <v>107</v>
      </c>
      <c r="Z114" s="91">
        <f>INDEX(地温!$D$2:$D$366,MATCH(X114,地温!$C$2:$C$366,FALSE))</f>
        <v>15.609268000000005</v>
      </c>
      <c r="AA114" s="91">
        <f t="shared" si="59"/>
        <v>2515.0368370000006</v>
      </c>
      <c r="AB114" s="93">
        <f t="shared" si="41"/>
        <v>23.505017168224303</v>
      </c>
      <c r="AC114" s="99" t="e">
        <f t="shared" si="42"/>
        <v>#N/A</v>
      </c>
      <c r="AD114" s="99">
        <f t="shared" si="43"/>
        <v>0</v>
      </c>
      <c r="AG114" s="92">
        <f t="shared" si="60"/>
        <v>45954</v>
      </c>
      <c r="AH114" s="91">
        <f t="shared" si="61"/>
        <v>107</v>
      </c>
      <c r="AI114" s="91">
        <f>INDEX(地温!$D$2:$D$366,MATCH(AG114,地温!$C$2:$C$366,FALSE))</f>
        <v>15.609268000000005</v>
      </c>
      <c r="AJ114" s="91">
        <f t="shared" si="62"/>
        <v>2515.0368370000006</v>
      </c>
      <c r="AK114" s="93">
        <f t="shared" si="44"/>
        <v>23.505017168224303</v>
      </c>
      <c r="AL114" s="99" t="e">
        <f t="shared" si="45"/>
        <v>#N/A</v>
      </c>
      <c r="AM114" s="99">
        <f t="shared" si="46"/>
        <v>0</v>
      </c>
      <c r="AP114" s="92">
        <f t="shared" si="63"/>
        <v>45954</v>
      </c>
      <c r="AQ114" s="91">
        <f t="shared" si="64"/>
        <v>107</v>
      </c>
      <c r="AR114" s="91">
        <f>INDEX(地温!$D$2:$D$366,MATCH(AP114,地温!$C$2:$C$366,FALSE))</f>
        <v>15.609268000000005</v>
      </c>
      <c r="AS114" s="91">
        <f t="shared" si="65"/>
        <v>2515.0368370000006</v>
      </c>
      <c r="AT114" s="93">
        <f t="shared" si="47"/>
        <v>23.505017168224303</v>
      </c>
      <c r="AU114" s="99" t="e">
        <f t="shared" si="48"/>
        <v>#N/A</v>
      </c>
      <c r="AV114" s="99">
        <f t="shared" si="49"/>
        <v>0</v>
      </c>
    </row>
    <row r="115" spans="1:48" s="91" customFormat="1">
      <c r="A115" s="92">
        <f t="shared" si="50"/>
        <v>45955</v>
      </c>
      <c r="B115" s="91">
        <f t="shared" si="33"/>
        <v>108</v>
      </c>
      <c r="C115" s="99">
        <f t="shared" si="34"/>
        <v>5.5828931096334964</v>
      </c>
      <c r="F115" s="92">
        <f t="shared" si="51"/>
        <v>45955</v>
      </c>
      <c r="G115" s="91">
        <f t="shared" si="52"/>
        <v>108</v>
      </c>
      <c r="H115" s="91">
        <f>INDEX(地温!$D$2:$D$366,MATCH(F115,地温!$C$2:$C$366,FALSE))</f>
        <v>14.615744000000001</v>
      </c>
      <c r="I115" s="91">
        <f t="shared" si="53"/>
        <v>2529.6525810000007</v>
      </c>
      <c r="J115" s="93">
        <f t="shared" si="35"/>
        <v>23.422709083333341</v>
      </c>
      <c r="K115" s="99">
        <f t="shared" si="36"/>
        <v>6.9392559284099264e-002</v>
      </c>
      <c r="L115" s="99">
        <f t="shared" si="37"/>
        <v>5.5828931096334964</v>
      </c>
      <c r="O115" s="92">
        <f t="shared" si="54"/>
        <v>45955</v>
      </c>
      <c r="P115" s="91">
        <f t="shared" si="55"/>
        <v>108</v>
      </c>
      <c r="Q115" s="91">
        <f>INDEX(地温!$D$2:$D$366,MATCH(O115,地温!$C$2:$C$366,FALSE))</f>
        <v>14.615744000000001</v>
      </c>
      <c r="R115" s="91">
        <f t="shared" si="56"/>
        <v>2529.6525810000007</v>
      </c>
      <c r="S115" s="93">
        <f t="shared" si="38"/>
        <v>23.422709083333341</v>
      </c>
      <c r="T115" s="99" t="e">
        <f t="shared" si="39"/>
        <v>#N/A</v>
      </c>
      <c r="U115" s="99">
        <f t="shared" si="40"/>
        <v>0</v>
      </c>
      <c r="X115" s="92">
        <f t="shared" si="57"/>
        <v>45955</v>
      </c>
      <c r="Y115" s="91">
        <f t="shared" si="58"/>
        <v>108</v>
      </c>
      <c r="Z115" s="91">
        <f>INDEX(地温!$D$2:$D$366,MATCH(X115,地温!$C$2:$C$366,FALSE))</f>
        <v>14.615744000000001</v>
      </c>
      <c r="AA115" s="91">
        <f t="shared" si="59"/>
        <v>2529.6525810000007</v>
      </c>
      <c r="AB115" s="93">
        <f t="shared" si="41"/>
        <v>23.422709083333341</v>
      </c>
      <c r="AC115" s="99" t="e">
        <f t="shared" si="42"/>
        <v>#N/A</v>
      </c>
      <c r="AD115" s="99">
        <f t="shared" si="43"/>
        <v>0</v>
      </c>
      <c r="AG115" s="92">
        <f t="shared" si="60"/>
        <v>45955</v>
      </c>
      <c r="AH115" s="91">
        <f t="shared" si="61"/>
        <v>108</v>
      </c>
      <c r="AI115" s="91">
        <f>INDEX(地温!$D$2:$D$366,MATCH(AG115,地温!$C$2:$C$366,FALSE))</f>
        <v>14.615744000000001</v>
      </c>
      <c r="AJ115" s="91">
        <f t="shared" si="62"/>
        <v>2529.6525810000007</v>
      </c>
      <c r="AK115" s="93">
        <f t="shared" si="44"/>
        <v>23.422709083333341</v>
      </c>
      <c r="AL115" s="99" t="e">
        <f t="shared" si="45"/>
        <v>#N/A</v>
      </c>
      <c r="AM115" s="99">
        <f t="shared" si="46"/>
        <v>0</v>
      </c>
      <c r="AP115" s="92">
        <f t="shared" si="63"/>
        <v>45955</v>
      </c>
      <c r="AQ115" s="91">
        <f t="shared" si="64"/>
        <v>108</v>
      </c>
      <c r="AR115" s="91">
        <f>INDEX(地温!$D$2:$D$366,MATCH(AP115,地温!$C$2:$C$366,FALSE))</f>
        <v>14.615744000000001</v>
      </c>
      <c r="AS115" s="91">
        <f t="shared" si="65"/>
        <v>2529.6525810000007</v>
      </c>
      <c r="AT115" s="93">
        <f t="shared" si="47"/>
        <v>23.422709083333341</v>
      </c>
      <c r="AU115" s="99" t="e">
        <f t="shared" si="48"/>
        <v>#N/A</v>
      </c>
      <c r="AV115" s="99">
        <f t="shared" si="49"/>
        <v>0</v>
      </c>
    </row>
    <row r="116" spans="1:48" s="91" customFormat="1">
      <c r="A116" s="92">
        <f t="shared" si="50"/>
        <v>45956</v>
      </c>
      <c r="B116" s="91">
        <f t="shared" si="33"/>
        <v>109</v>
      </c>
      <c r="C116" s="99">
        <f t="shared" si="34"/>
        <v>5.5830378782246619</v>
      </c>
      <c r="F116" s="92">
        <f t="shared" si="51"/>
        <v>45956</v>
      </c>
      <c r="G116" s="91">
        <f t="shared" si="52"/>
        <v>109</v>
      </c>
      <c r="H116" s="91">
        <f>INDEX(地温!$D$2:$D$366,MATCH(F116,地温!$C$2:$C$366,FALSE))</f>
        <v>15.548439999999998</v>
      </c>
      <c r="I116" s="91">
        <f t="shared" si="53"/>
        <v>2545.2010210000008</v>
      </c>
      <c r="J116" s="93">
        <f t="shared" si="35"/>
        <v>23.350468082568813</v>
      </c>
      <c r="K116" s="99">
        <f t="shared" si="36"/>
        <v>6.9193696504279062e-002</v>
      </c>
      <c r="L116" s="99">
        <f t="shared" si="37"/>
        <v>5.5830378782246619</v>
      </c>
      <c r="O116" s="92">
        <f t="shared" si="54"/>
        <v>45956</v>
      </c>
      <c r="P116" s="91">
        <f t="shared" si="55"/>
        <v>109</v>
      </c>
      <c r="Q116" s="91">
        <f>INDEX(地温!$D$2:$D$366,MATCH(O116,地温!$C$2:$C$366,FALSE))</f>
        <v>15.548439999999998</v>
      </c>
      <c r="R116" s="91">
        <f t="shared" si="56"/>
        <v>2545.2010210000008</v>
      </c>
      <c r="S116" s="93">
        <f t="shared" si="38"/>
        <v>23.350468082568813</v>
      </c>
      <c r="T116" s="99" t="e">
        <f t="shared" si="39"/>
        <v>#N/A</v>
      </c>
      <c r="U116" s="99">
        <f t="shared" si="40"/>
        <v>0</v>
      </c>
      <c r="X116" s="92">
        <f t="shared" si="57"/>
        <v>45956</v>
      </c>
      <c r="Y116" s="91">
        <f t="shared" si="58"/>
        <v>109</v>
      </c>
      <c r="Z116" s="91">
        <f>INDEX(地温!$D$2:$D$366,MATCH(X116,地温!$C$2:$C$366,FALSE))</f>
        <v>15.548439999999998</v>
      </c>
      <c r="AA116" s="91">
        <f t="shared" si="59"/>
        <v>2545.2010210000008</v>
      </c>
      <c r="AB116" s="93">
        <f t="shared" si="41"/>
        <v>23.350468082568813</v>
      </c>
      <c r="AC116" s="99" t="e">
        <f t="shared" si="42"/>
        <v>#N/A</v>
      </c>
      <c r="AD116" s="99">
        <f t="shared" si="43"/>
        <v>0</v>
      </c>
      <c r="AG116" s="92">
        <f t="shared" si="60"/>
        <v>45956</v>
      </c>
      <c r="AH116" s="91">
        <f t="shared" si="61"/>
        <v>109</v>
      </c>
      <c r="AI116" s="91">
        <f>INDEX(地温!$D$2:$D$366,MATCH(AG116,地温!$C$2:$C$366,FALSE))</f>
        <v>15.548439999999998</v>
      </c>
      <c r="AJ116" s="91">
        <f t="shared" si="62"/>
        <v>2545.2010210000008</v>
      </c>
      <c r="AK116" s="93">
        <f t="shared" si="44"/>
        <v>23.350468082568813</v>
      </c>
      <c r="AL116" s="99" t="e">
        <f t="shared" si="45"/>
        <v>#N/A</v>
      </c>
      <c r="AM116" s="99">
        <f t="shared" si="46"/>
        <v>0</v>
      </c>
      <c r="AP116" s="92">
        <f t="shared" si="63"/>
        <v>45956</v>
      </c>
      <c r="AQ116" s="91">
        <f t="shared" si="64"/>
        <v>109</v>
      </c>
      <c r="AR116" s="91">
        <f>INDEX(地温!$D$2:$D$366,MATCH(AP116,地温!$C$2:$C$366,FALSE))</f>
        <v>15.548439999999998</v>
      </c>
      <c r="AS116" s="91">
        <f t="shared" si="65"/>
        <v>2545.2010210000008</v>
      </c>
      <c r="AT116" s="93">
        <f t="shared" si="47"/>
        <v>23.350468082568813</v>
      </c>
      <c r="AU116" s="99" t="e">
        <f t="shared" si="48"/>
        <v>#N/A</v>
      </c>
      <c r="AV116" s="99">
        <f t="shared" si="49"/>
        <v>0</v>
      </c>
    </row>
    <row r="117" spans="1:48" s="91" customFormat="1">
      <c r="A117" s="92">
        <f t="shared" si="50"/>
        <v>45957</v>
      </c>
      <c r="B117" s="91">
        <f t="shared" si="33"/>
        <v>110</v>
      </c>
      <c r="C117" s="99">
        <f t="shared" si="34"/>
        <v>5.5831771434914712</v>
      </c>
      <c r="F117" s="92">
        <f t="shared" si="51"/>
        <v>45957</v>
      </c>
      <c r="G117" s="91">
        <f t="shared" si="52"/>
        <v>110</v>
      </c>
      <c r="H117" s="91">
        <f>INDEX(地温!$D$2:$D$366,MATCH(F117,地温!$C$2:$C$366,FALSE))</f>
        <v>15.690372000000002</v>
      </c>
      <c r="I117" s="91">
        <f t="shared" si="53"/>
        <v>2560.8913930000008</v>
      </c>
      <c r="J117" s="93">
        <f t="shared" si="35"/>
        <v>23.280830845454553</v>
      </c>
      <c r="K117" s="99">
        <f t="shared" si="36"/>
        <v>6.9002449345018924e-002</v>
      </c>
      <c r="L117" s="99">
        <f t="shared" si="37"/>
        <v>5.5831771434914712</v>
      </c>
      <c r="O117" s="92">
        <f t="shared" si="54"/>
        <v>45957</v>
      </c>
      <c r="P117" s="91">
        <f t="shared" si="55"/>
        <v>110</v>
      </c>
      <c r="Q117" s="91">
        <f>INDEX(地温!$D$2:$D$366,MATCH(O117,地温!$C$2:$C$366,FALSE))</f>
        <v>15.690372000000002</v>
      </c>
      <c r="R117" s="91">
        <f t="shared" si="56"/>
        <v>2560.8913930000008</v>
      </c>
      <c r="S117" s="93">
        <f t="shared" si="38"/>
        <v>23.280830845454553</v>
      </c>
      <c r="T117" s="99" t="e">
        <f t="shared" si="39"/>
        <v>#N/A</v>
      </c>
      <c r="U117" s="99">
        <f t="shared" si="40"/>
        <v>0</v>
      </c>
      <c r="X117" s="92">
        <f t="shared" si="57"/>
        <v>45957</v>
      </c>
      <c r="Y117" s="91">
        <f t="shared" si="58"/>
        <v>110</v>
      </c>
      <c r="Z117" s="91">
        <f>INDEX(地温!$D$2:$D$366,MATCH(X117,地温!$C$2:$C$366,FALSE))</f>
        <v>15.690372000000002</v>
      </c>
      <c r="AA117" s="91">
        <f t="shared" si="59"/>
        <v>2560.8913930000008</v>
      </c>
      <c r="AB117" s="93">
        <f t="shared" si="41"/>
        <v>23.280830845454553</v>
      </c>
      <c r="AC117" s="99" t="e">
        <f t="shared" si="42"/>
        <v>#N/A</v>
      </c>
      <c r="AD117" s="99">
        <f t="shared" si="43"/>
        <v>0</v>
      </c>
      <c r="AG117" s="92">
        <f t="shared" si="60"/>
        <v>45957</v>
      </c>
      <c r="AH117" s="91">
        <f t="shared" si="61"/>
        <v>110</v>
      </c>
      <c r="AI117" s="91">
        <f>INDEX(地温!$D$2:$D$366,MATCH(AG117,地温!$C$2:$C$366,FALSE))</f>
        <v>15.690372000000002</v>
      </c>
      <c r="AJ117" s="91">
        <f t="shared" si="62"/>
        <v>2560.8913930000008</v>
      </c>
      <c r="AK117" s="93">
        <f t="shared" si="44"/>
        <v>23.280830845454553</v>
      </c>
      <c r="AL117" s="99" t="e">
        <f t="shared" si="45"/>
        <v>#N/A</v>
      </c>
      <c r="AM117" s="99">
        <f t="shared" si="46"/>
        <v>0</v>
      </c>
      <c r="AP117" s="92">
        <f t="shared" si="63"/>
        <v>45957</v>
      </c>
      <c r="AQ117" s="91">
        <f t="shared" si="64"/>
        <v>110</v>
      </c>
      <c r="AR117" s="91">
        <f>INDEX(地温!$D$2:$D$366,MATCH(AP117,地温!$C$2:$C$366,FALSE))</f>
        <v>15.690372000000002</v>
      </c>
      <c r="AS117" s="91">
        <f t="shared" si="65"/>
        <v>2560.8913930000008</v>
      </c>
      <c r="AT117" s="93">
        <f t="shared" si="47"/>
        <v>23.280830845454553</v>
      </c>
      <c r="AU117" s="99" t="e">
        <f t="shared" si="48"/>
        <v>#N/A</v>
      </c>
      <c r="AV117" s="99">
        <f t="shared" si="49"/>
        <v>0</v>
      </c>
    </row>
    <row r="118" spans="1:48" s="91" customFormat="1">
      <c r="A118" s="92">
        <f t="shared" si="50"/>
        <v>45958</v>
      </c>
      <c r="B118" s="91">
        <f t="shared" si="33"/>
        <v>111</v>
      </c>
      <c r="C118" s="99">
        <f t="shared" si="34"/>
        <v>5.5833089435655596</v>
      </c>
      <c r="F118" s="92">
        <f t="shared" si="51"/>
        <v>45958</v>
      </c>
      <c r="G118" s="91">
        <f t="shared" si="52"/>
        <v>111</v>
      </c>
      <c r="H118" s="91">
        <f>INDEX(地温!$D$2:$D$366,MATCH(F118,地温!$C$2:$C$366,FALSE))</f>
        <v>15.548440000000001</v>
      </c>
      <c r="I118" s="91">
        <f t="shared" si="53"/>
        <v>2576.4398330000008</v>
      </c>
      <c r="J118" s="93">
        <f t="shared" si="35"/>
        <v>23.211169666666674</v>
      </c>
      <c r="K118" s="99">
        <f t="shared" si="36"/>
        <v>6.8811575706580599e-002</v>
      </c>
      <c r="L118" s="99">
        <f t="shared" si="37"/>
        <v>5.5833089435655596</v>
      </c>
      <c r="O118" s="92">
        <f t="shared" si="54"/>
        <v>45958</v>
      </c>
      <c r="P118" s="91">
        <f t="shared" si="55"/>
        <v>111</v>
      </c>
      <c r="Q118" s="91">
        <f>INDEX(地温!$D$2:$D$366,MATCH(O118,地温!$C$2:$C$366,FALSE))</f>
        <v>15.548440000000001</v>
      </c>
      <c r="R118" s="91">
        <f t="shared" si="56"/>
        <v>2576.4398330000008</v>
      </c>
      <c r="S118" s="93">
        <f t="shared" si="38"/>
        <v>23.211169666666674</v>
      </c>
      <c r="T118" s="99" t="e">
        <f t="shared" si="39"/>
        <v>#N/A</v>
      </c>
      <c r="U118" s="99">
        <f t="shared" si="40"/>
        <v>0</v>
      </c>
      <c r="X118" s="92">
        <f t="shared" si="57"/>
        <v>45958</v>
      </c>
      <c r="Y118" s="91">
        <f t="shared" si="58"/>
        <v>111</v>
      </c>
      <c r="Z118" s="91">
        <f>INDEX(地温!$D$2:$D$366,MATCH(X118,地温!$C$2:$C$366,FALSE))</f>
        <v>15.548440000000001</v>
      </c>
      <c r="AA118" s="91">
        <f t="shared" si="59"/>
        <v>2576.4398330000008</v>
      </c>
      <c r="AB118" s="93">
        <f t="shared" si="41"/>
        <v>23.211169666666674</v>
      </c>
      <c r="AC118" s="99" t="e">
        <f t="shared" si="42"/>
        <v>#N/A</v>
      </c>
      <c r="AD118" s="99">
        <f t="shared" si="43"/>
        <v>0</v>
      </c>
      <c r="AG118" s="92">
        <f t="shared" si="60"/>
        <v>45958</v>
      </c>
      <c r="AH118" s="91">
        <f t="shared" si="61"/>
        <v>111</v>
      </c>
      <c r="AI118" s="91">
        <f>INDEX(地温!$D$2:$D$366,MATCH(AG118,地温!$C$2:$C$366,FALSE))</f>
        <v>15.548440000000001</v>
      </c>
      <c r="AJ118" s="91">
        <f t="shared" si="62"/>
        <v>2576.4398330000008</v>
      </c>
      <c r="AK118" s="93">
        <f t="shared" si="44"/>
        <v>23.211169666666674</v>
      </c>
      <c r="AL118" s="99" t="e">
        <f t="shared" si="45"/>
        <v>#N/A</v>
      </c>
      <c r="AM118" s="99">
        <f t="shared" si="46"/>
        <v>0</v>
      </c>
      <c r="AP118" s="92">
        <f t="shared" si="63"/>
        <v>45958</v>
      </c>
      <c r="AQ118" s="91">
        <f t="shared" si="64"/>
        <v>111</v>
      </c>
      <c r="AR118" s="91">
        <f>INDEX(地温!$D$2:$D$366,MATCH(AP118,地温!$C$2:$C$366,FALSE))</f>
        <v>15.548440000000001</v>
      </c>
      <c r="AS118" s="91">
        <f t="shared" si="65"/>
        <v>2576.4398330000008</v>
      </c>
      <c r="AT118" s="93">
        <f t="shared" si="47"/>
        <v>23.211169666666674</v>
      </c>
      <c r="AU118" s="99" t="e">
        <f t="shared" si="48"/>
        <v>#N/A</v>
      </c>
      <c r="AV118" s="99">
        <f t="shared" si="49"/>
        <v>0</v>
      </c>
    </row>
    <row r="119" spans="1:48" s="91" customFormat="1">
      <c r="A119" s="92">
        <f t="shared" si="50"/>
        <v>45959</v>
      </c>
      <c r="B119" s="91">
        <f t="shared" si="33"/>
        <v>112</v>
      </c>
      <c r="C119" s="99">
        <f t="shared" si="34"/>
        <v>5.5834342863728681</v>
      </c>
      <c r="F119" s="92">
        <f t="shared" si="51"/>
        <v>45959</v>
      </c>
      <c r="G119" s="91">
        <f t="shared" si="52"/>
        <v>112</v>
      </c>
      <c r="H119" s="91">
        <f>INDEX(地温!$D$2:$D$366,MATCH(F119,地温!$C$2:$C$366,FALSE))</f>
        <v>15.487612000000004</v>
      </c>
      <c r="I119" s="91">
        <f t="shared" si="53"/>
        <v>2591.9274450000007</v>
      </c>
      <c r="J119" s="93">
        <f t="shared" si="35"/>
        <v>23.142209330357151</v>
      </c>
      <c r="K119" s="99">
        <f t="shared" si="36"/>
        <v>6.8623054369393408e-002</v>
      </c>
      <c r="L119" s="99">
        <f t="shared" si="37"/>
        <v>5.5834342863728681</v>
      </c>
      <c r="O119" s="92">
        <f t="shared" si="54"/>
        <v>45959</v>
      </c>
      <c r="P119" s="91">
        <f t="shared" si="55"/>
        <v>112</v>
      </c>
      <c r="Q119" s="91">
        <f>INDEX(地温!$D$2:$D$366,MATCH(O119,地温!$C$2:$C$366,FALSE))</f>
        <v>15.487612000000004</v>
      </c>
      <c r="R119" s="91">
        <f t="shared" si="56"/>
        <v>2591.9274450000007</v>
      </c>
      <c r="S119" s="93">
        <f t="shared" si="38"/>
        <v>23.142209330357151</v>
      </c>
      <c r="T119" s="99" t="e">
        <f t="shared" si="39"/>
        <v>#N/A</v>
      </c>
      <c r="U119" s="99">
        <f t="shared" si="40"/>
        <v>0</v>
      </c>
      <c r="X119" s="92">
        <f t="shared" si="57"/>
        <v>45959</v>
      </c>
      <c r="Y119" s="91">
        <f t="shared" si="58"/>
        <v>112</v>
      </c>
      <c r="Z119" s="91">
        <f>INDEX(地温!$D$2:$D$366,MATCH(X119,地温!$C$2:$C$366,FALSE))</f>
        <v>15.487612000000004</v>
      </c>
      <c r="AA119" s="91">
        <f t="shared" si="59"/>
        <v>2591.9274450000007</v>
      </c>
      <c r="AB119" s="93">
        <f t="shared" si="41"/>
        <v>23.142209330357151</v>
      </c>
      <c r="AC119" s="99" t="e">
        <f t="shared" si="42"/>
        <v>#N/A</v>
      </c>
      <c r="AD119" s="99">
        <f t="shared" si="43"/>
        <v>0</v>
      </c>
      <c r="AG119" s="92">
        <f t="shared" si="60"/>
        <v>45959</v>
      </c>
      <c r="AH119" s="91">
        <f t="shared" si="61"/>
        <v>112</v>
      </c>
      <c r="AI119" s="91">
        <f>INDEX(地温!$D$2:$D$366,MATCH(AG119,地温!$C$2:$C$366,FALSE))</f>
        <v>15.487612000000004</v>
      </c>
      <c r="AJ119" s="91">
        <f t="shared" si="62"/>
        <v>2591.9274450000007</v>
      </c>
      <c r="AK119" s="93">
        <f t="shared" si="44"/>
        <v>23.142209330357151</v>
      </c>
      <c r="AL119" s="99" t="e">
        <f t="shared" si="45"/>
        <v>#N/A</v>
      </c>
      <c r="AM119" s="99">
        <f t="shared" si="46"/>
        <v>0</v>
      </c>
      <c r="AP119" s="92">
        <f t="shared" si="63"/>
        <v>45959</v>
      </c>
      <c r="AQ119" s="91">
        <f t="shared" si="64"/>
        <v>112</v>
      </c>
      <c r="AR119" s="91">
        <f>INDEX(地温!$D$2:$D$366,MATCH(AP119,地温!$C$2:$C$366,FALSE))</f>
        <v>15.487612000000004</v>
      </c>
      <c r="AS119" s="91">
        <f t="shared" si="65"/>
        <v>2591.9274450000007</v>
      </c>
      <c r="AT119" s="93">
        <f t="shared" si="47"/>
        <v>23.142209330357151</v>
      </c>
      <c r="AU119" s="99" t="e">
        <f t="shared" si="48"/>
        <v>#N/A</v>
      </c>
      <c r="AV119" s="99">
        <f t="shared" si="49"/>
        <v>0</v>
      </c>
    </row>
    <row r="120" spans="1:48" s="91" customFormat="1">
      <c r="A120" s="92">
        <f t="shared" si="50"/>
        <v>45960</v>
      </c>
      <c r="B120" s="91">
        <f t="shared" si="33"/>
        <v>113</v>
      </c>
      <c r="C120" s="99">
        <f t="shared" si="34"/>
        <v>5.5835493082314596</v>
      </c>
      <c r="F120" s="92">
        <f t="shared" si="51"/>
        <v>45960</v>
      </c>
      <c r="G120" s="91">
        <f t="shared" si="52"/>
        <v>113</v>
      </c>
      <c r="H120" s="91">
        <f>INDEX(地温!$D$2:$D$366,MATCH(F120,地温!$C$2:$C$366,FALSE))</f>
        <v>14.798228000000003</v>
      </c>
      <c r="I120" s="91">
        <f t="shared" si="53"/>
        <v>2606.7256730000008</v>
      </c>
      <c r="J120" s="93">
        <f t="shared" si="35"/>
        <v>23.068368787610627</v>
      </c>
      <c r="K120" s="99">
        <f t="shared" si="36"/>
        <v>6.8421667321209703e-002</v>
      </c>
      <c r="L120" s="99">
        <f t="shared" si="37"/>
        <v>5.5835493082314596</v>
      </c>
      <c r="O120" s="92">
        <f t="shared" si="54"/>
        <v>45960</v>
      </c>
      <c r="P120" s="91">
        <f t="shared" si="55"/>
        <v>113</v>
      </c>
      <c r="Q120" s="91">
        <f>INDEX(地温!$D$2:$D$366,MATCH(O120,地温!$C$2:$C$366,FALSE))</f>
        <v>14.798228000000003</v>
      </c>
      <c r="R120" s="91">
        <f t="shared" si="56"/>
        <v>2606.7256730000008</v>
      </c>
      <c r="S120" s="93">
        <f t="shared" si="38"/>
        <v>23.068368787610627</v>
      </c>
      <c r="T120" s="99" t="e">
        <f t="shared" si="39"/>
        <v>#N/A</v>
      </c>
      <c r="U120" s="99">
        <f t="shared" si="40"/>
        <v>0</v>
      </c>
      <c r="X120" s="92">
        <f t="shared" si="57"/>
        <v>45960</v>
      </c>
      <c r="Y120" s="91">
        <f t="shared" si="58"/>
        <v>113</v>
      </c>
      <c r="Z120" s="91">
        <f>INDEX(地温!$D$2:$D$366,MATCH(X120,地温!$C$2:$C$366,FALSE))</f>
        <v>14.798228000000003</v>
      </c>
      <c r="AA120" s="91">
        <f t="shared" si="59"/>
        <v>2606.7256730000008</v>
      </c>
      <c r="AB120" s="93">
        <f t="shared" si="41"/>
        <v>23.068368787610627</v>
      </c>
      <c r="AC120" s="99" t="e">
        <f t="shared" si="42"/>
        <v>#N/A</v>
      </c>
      <c r="AD120" s="99">
        <f t="shared" si="43"/>
        <v>0</v>
      </c>
      <c r="AG120" s="92">
        <f t="shared" si="60"/>
        <v>45960</v>
      </c>
      <c r="AH120" s="91">
        <f t="shared" si="61"/>
        <v>113</v>
      </c>
      <c r="AI120" s="91">
        <f>INDEX(地温!$D$2:$D$366,MATCH(AG120,地温!$C$2:$C$366,FALSE))</f>
        <v>14.798228000000003</v>
      </c>
      <c r="AJ120" s="91">
        <f t="shared" si="62"/>
        <v>2606.7256730000008</v>
      </c>
      <c r="AK120" s="93">
        <f t="shared" si="44"/>
        <v>23.068368787610627</v>
      </c>
      <c r="AL120" s="99" t="e">
        <f t="shared" si="45"/>
        <v>#N/A</v>
      </c>
      <c r="AM120" s="99">
        <f t="shared" si="46"/>
        <v>0</v>
      </c>
      <c r="AP120" s="92">
        <f t="shared" si="63"/>
        <v>45960</v>
      </c>
      <c r="AQ120" s="91">
        <f t="shared" si="64"/>
        <v>113</v>
      </c>
      <c r="AR120" s="91">
        <f>INDEX(地温!$D$2:$D$366,MATCH(AP120,地温!$C$2:$C$366,FALSE))</f>
        <v>14.798228000000003</v>
      </c>
      <c r="AS120" s="91">
        <f t="shared" si="65"/>
        <v>2606.7256730000008</v>
      </c>
      <c r="AT120" s="93">
        <f t="shared" si="47"/>
        <v>23.068368787610627</v>
      </c>
      <c r="AU120" s="99" t="e">
        <f t="shared" si="48"/>
        <v>#N/A</v>
      </c>
      <c r="AV120" s="99">
        <f t="shared" si="49"/>
        <v>0</v>
      </c>
    </row>
    <row r="121" spans="1:48" s="91" customFormat="1">
      <c r="A121" s="92">
        <f t="shared" si="50"/>
        <v>45961</v>
      </c>
      <c r="B121" s="91">
        <f t="shared" si="33"/>
        <v>114</v>
      </c>
      <c r="C121" s="99">
        <f t="shared" si="34"/>
        <v>5.5836595591366915</v>
      </c>
      <c r="F121" s="92">
        <f t="shared" si="51"/>
        <v>45961</v>
      </c>
      <c r="G121" s="91">
        <f t="shared" si="52"/>
        <v>114</v>
      </c>
      <c r="H121" s="91">
        <f>INDEX(地温!$D$2:$D$366,MATCH(F121,地温!$C$2:$C$366,FALSE))</f>
        <v>14.83878</v>
      </c>
      <c r="I121" s="91">
        <f t="shared" si="53"/>
        <v>2621.5644530000009</v>
      </c>
      <c r="J121" s="93">
        <f t="shared" si="35"/>
        <v>22.996179412280711</v>
      </c>
      <c r="K121" s="99">
        <f t="shared" si="36"/>
        <v>6.8225258173313527e-002</v>
      </c>
      <c r="L121" s="99">
        <f t="shared" si="37"/>
        <v>5.5836595591366915</v>
      </c>
      <c r="O121" s="92">
        <f t="shared" si="54"/>
        <v>45961</v>
      </c>
      <c r="P121" s="91">
        <f t="shared" si="55"/>
        <v>114</v>
      </c>
      <c r="Q121" s="91">
        <f>INDEX(地温!$D$2:$D$366,MATCH(O121,地温!$C$2:$C$366,FALSE))</f>
        <v>14.83878</v>
      </c>
      <c r="R121" s="91">
        <f t="shared" si="56"/>
        <v>2621.5644530000009</v>
      </c>
      <c r="S121" s="93">
        <f t="shared" si="38"/>
        <v>22.996179412280711</v>
      </c>
      <c r="T121" s="99" t="e">
        <f t="shared" si="39"/>
        <v>#N/A</v>
      </c>
      <c r="U121" s="99">
        <f t="shared" si="40"/>
        <v>0</v>
      </c>
      <c r="X121" s="92">
        <f t="shared" si="57"/>
        <v>45961</v>
      </c>
      <c r="Y121" s="91">
        <f t="shared" si="58"/>
        <v>114</v>
      </c>
      <c r="Z121" s="91">
        <f>INDEX(地温!$D$2:$D$366,MATCH(X121,地温!$C$2:$C$366,FALSE))</f>
        <v>14.83878</v>
      </c>
      <c r="AA121" s="91">
        <f t="shared" si="59"/>
        <v>2621.5644530000009</v>
      </c>
      <c r="AB121" s="93">
        <f t="shared" si="41"/>
        <v>22.996179412280711</v>
      </c>
      <c r="AC121" s="99" t="e">
        <f t="shared" si="42"/>
        <v>#N/A</v>
      </c>
      <c r="AD121" s="99">
        <f t="shared" si="43"/>
        <v>0</v>
      </c>
      <c r="AG121" s="92">
        <f t="shared" si="60"/>
        <v>45961</v>
      </c>
      <c r="AH121" s="91">
        <f t="shared" si="61"/>
        <v>114</v>
      </c>
      <c r="AI121" s="91">
        <f>INDEX(地温!$D$2:$D$366,MATCH(AG121,地温!$C$2:$C$366,FALSE))</f>
        <v>14.83878</v>
      </c>
      <c r="AJ121" s="91">
        <f t="shared" si="62"/>
        <v>2621.5644530000009</v>
      </c>
      <c r="AK121" s="93">
        <f t="shared" si="44"/>
        <v>22.996179412280711</v>
      </c>
      <c r="AL121" s="99" t="e">
        <f t="shared" si="45"/>
        <v>#N/A</v>
      </c>
      <c r="AM121" s="99">
        <f t="shared" si="46"/>
        <v>0</v>
      </c>
      <c r="AP121" s="92">
        <f t="shared" si="63"/>
        <v>45961</v>
      </c>
      <c r="AQ121" s="91">
        <f t="shared" si="64"/>
        <v>114</v>
      </c>
      <c r="AR121" s="91">
        <f>INDEX(地温!$D$2:$D$366,MATCH(AP121,地温!$C$2:$C$366,FALSE))</f>
        <v>14.83878</v>
      </c>
      <c r="AS121" s="91">
        <f t="shared" si="65"/>
        <v>2621.5644530000009</v>
      </c>
      <c r="AT121" s="93">
        <f t="shared" si="47"/>
        <v>22.996179412280711</v>
      </c>
      <c r="AU121" s="99" t="e">
        <f t="shared" si="48"/>
        <v>#N/A</v>
      </c>
      <c r="AV121" s="99">
        <f t="shared" si="49"/>
        <v>0</v>
      </c>
    </row>
    <row r="122" spans="1:48" s="91" customFormat="1">
      <c r="A122" s="92">
        <f t="shared" si="50"/>
        <v>45962</v>
      </c>
      <c r="B122" s="91">
        <f t="shared" si="33"/>
        <v>115</v>
      </c>
      <c r="C122" s="99">
        <f t="shared" si="34"/>
        <v>5.5837677916086035</v>
      </c>
      <c r="F122" s="92">
        <f t="shared" si="51"/>
        <v>45962</v>
      </c>
      <c r="G122" s="91">
        <f t="shared" si="52"/>
        <v>115</v>
      </c>
      <c r="H122" s="91">
        <f>INDEX(地温!$D$2:$D$366,MATCH(F122,地温!$C$2:$C$366,FALSE))</f>
        <v>15.305127999999998</v>
      </c>
      <c r="I122" s="91">
        <f t="shared" si="53"/>
        <v>2636.8695810000008</v>
      </c>
      <c r="J122" s="93">
        <f t="shared" si="35"/>
        <v>22.929300704347835</v>
      </c>
      <c r="K122" s="99">
        <f t="shared" si="36"/>
        <v>6.8043716008897609e-002</v>
      </c>
      <c r="L122" s="99">
        <f t="shared" si="37"/>
        <v>5.5837677916086035</v>
      </c>
      <c r="O122" s="92">
        <f t="shared" si="54"/>
        <v>45962</v>
      </c>
      <c r="P122" s="91">
        <f t="shared" si="55"/>
        <v>115</v>
      </c>
      <c r="Q122" s="91">
        <f>INDEX(地温!$D$2:$D$366,MATCH(O122,地温!$C$2:$C$366,FALSE))</f>
        <v>15.305127999999998</v>
      </c>
      <c r="R122" s="91">
        <f t="shared" si="56"/>
        <v>2636.8695810000008</v>
      </c>
      <c r="S122" s="93">
        <f t="shared" si="38"/>
        <v>22.929300704347835</v>
      </c>
      <c r="T122" s="99" t="e">
        <f t="shared" si="39"/>
        <v>#N/A</v>
      </c>
      <c r="U122" s="99">
        <f t="shared" si="40"/>
        <v>0</v>
      </c>
      <c r="X122" s="92">
        <f t="shared" si="57"/>
        <v>45962</v>
      </c>
      <c r="Y122" s="91">
        <f t="shared" si="58"/>
        <v>115</v>
      </c>
      <c r="Z122" s="91">
        <f>INDEX(地温!$D$2:$D$366,MATCH(X122,地温!$C$2:$C$366,FALSE))</f>
        <v>15.305127999999998</v>
      </c>
      <c r="AA122" s="91">
        <f t="shared" si="59"/>
        <v>2636.8695810000008</v>
      </c>
      <c r="AB122" s="93">
        <f t="shared" si="41"/>
        <v>22.929300704347835</v>
      </c>
      <c r="AC122" s="99" t="e">
        <f t="shared" si="42"/>
        <v>#N/A</v>
      </c>
      <c r="AD122" s="99">
        <f t="shared" si="43"/>
        <v>0</v>
      </c>
      <c r="AG122" s="92">
        <f t="shared" si="60"/>
        <v>45962</v>
      </c>
      <c r="AH122" s="91">
        <f t="shared" si="61"/>
        <v>115</v>
      </c>
      <c r="AI122" s="91">
        <f>INDEX(地温!$D$2:$D$366,MATCH(AG122,地温!$C$2:$C$366,FALSE))</f>
        <v>15.305127999999998</v>
      </c>
      <c r="AJ122" s="91">
        <f t="shared" si="62"/>
        <v>2636.8695810000008</v>
      </c>
      <c r="AK122" s="93">
        <f t="shared" si="44"/>
        <v>22.929300704347835</v>
      </c>
      <c r="AL122" s="99" t="e">
        <f t="shared" si="45"/>
        <v>#N/A</v>
      </c>
      <c r="AM122" s="99">
        <f t="shared" si="46"/>
        <v>0</v>
      </c>
      <c r="AP122" s="92">
        <f t="shared" si="63"/>
        <v>45962</v>
      </c>
      <c r="AQ122" s="91">
        <f t="shared" si="64"/>
        <v>115</v>
      </c>
      <c r="AR122" s="91">
        <f>INDEX(地温!$D$2:$D$366,MATCH(AP122,地温!$C$2:$C$366,FALSE))</f>
        <v>15.305127999999998</v>
      </c>
      <c r="AS122" s="91">
        <f t="shared" si="65"/>
        <v>2636.8695810000008</v>
      </c>
      <c r="AT122" s="93">
        <f t="shared" si="47"/>
        <v>22.929300704347835</v>
      </c>
      <c r="AU122" s="99" t="e">
        <f t="shared" si="48"/>
        <v>#N/A</v>
      </c>
      <c r="AV122" s="99">
        <f t="shared" si="49"/>
        <v>0</v>
      </c>
    </row>
    <row r="123" spans="1:48" s="91" customFormat="1">
      <c r="A123" s="92">
        <f t="shared" si="50"/>
        <v>45963</v>
      </c>
      <c r="B123" s="91">
        <f t="shared" si="33"/>
        <v>116</v>
      </c>
      <c r="C123" s="99">
        <f t="shared" si="34"/>
        <v>5.5838769477350043</v>
      </c>
      <c r="F123" s="92">
        <f t="shared" si="51"/>
        <v>45963</v>
      </c>
      <c r="G123" s="91">
        <f t="shared" si="52"/>
        <v>116</v>
      </c>
      <c r="H123" s="91">
        <f>INDEX(地温!$D$2:$D$366,MATCH(F123,地温!$C$2:$C$366,FALSE))</f>
        <v>16.318927999999996</v>
      </c>
      <c r="I123" s="91">
        <f t="shared" si="53"/>
        <v>2653.188509000001</v>
      </c>
      <c r="J123" s="93">
        <f t="shared" si="35"/>
        <v>22.872314732758628</v>
      </c>
      <c r="K123" s="99">
        <f t="shared" si="36"/>
        <v>6.7889344358831691e-002</v>
      </c>
      <c r="L123" s="99">
        <f t="shared" si="37"/>
        <v>5.5838769477350043</v>
      </c>
      <c r="O123" s="92">
        <f t="shared" si="54"/>
        <v>45963</v>
      </c>
      <c r="P123" s="91">
        <f t="shared" si="55"/>
        <v>116</v>
      </c>
      <c r="Q123" s="91">
        <f>INDEX(地温!$D$2:$D$366,MATCH(O123,地温!$C$2:$C$366,FALSE))</f>
        <v>16.318927999999996</v>
      </c>
      <c r="R123" s="91">
        <f t="shared" si="56"/>
        <v>2653.188509000001</v>
      </c>
      <c r="S123" s="93">
        <f t="shared" si="38"/>
        <v>22.872314732758628</v>
      </c>
      <c r="T123" s="99" t="e">
        <f t="shared" si="39"/>
        <v>#N/A</v>
      </c>
      <c r="U123" s="99">
        <f t="shared" si="40"/>
        <v>0</v>
      </c>
      <c r="X123" s="92">
        <f t="shared" si="57"/>
        <v>45963</v>
      </c>
      <c r="Y123" s="91">
        <f t="shared" si="58"/>
        <v>116</v>
      </c>
      <c r="Z123" s="91">
        <f>INDEX(地温!$D$2:$D$366,MATCH(X123,地温!$C$2:$C$366,FALSE))</f>
        <v>16.318927999999996</v>
      </c>
      <c r="AA123" s="91">
        <f t="shared" si="59"/>
        <v>2653.188509000001</v>
      </c>
      <c r="AB123" s="93">
        <f t="shared" si="41"/>
        <v>22.872314732758628</v>
      </c>
      <c r="AC123" s="99" t="e">
        <f t="shared" si="42"/>
        <v>#N/A</v>
      </c>
      <c r="AD123" s="99">
        <f t="shared" si="43"/>
        <v>0</v>
      </c>
      <c r="AG123" s="92">
        <f t="shared" si="60"/>
        <v>45963</v>
      </c>
      <c r="AH123" s="91">
        <f t="shared" si="61"/>
        <v>116</v>
      </c>
      <c r="AI123" s="91">
        <f>INDEX(地温!$D$2:$D$366,MATCH(AG123,地温!$C$2:$C$366,FALSE))</f>
        <v>16.318927999999996</v>
      </c>
      <c r="AJ123" s="91">
        <f t="shared" si="62"/>
        <v>2653.188509000001</v>
      </c>
      <c r="AK123" s="93">
        <f t="shared" si="44"/>
        <v>22.872314732758628</v>
      </c>
      <c r="AL123" s="99" t="e">
        <f t="shared" si="45"/>
        <v>#N/A</v>
      </c>
      <c r="AM123" s="99">
        <f t="shared" si="46"/>
        <v>0</v>
      </c>
      <c r="AP123" s="92">
        <f t="shared" si="63"/>
        <v>45963</v>
      </c>
      <c r="AQ123" s="91">
        <f t="shared" si="64"/>
        <v>116</v>
      </c>
      <c r="AR123" s="91">
        <f>INDEX(地温!$D$2:$D$366,MATCH(AP123,地温!$C$2:$C$366,FALSE))</f>
        <v>16.318927999999996</v>
      </c>
      <c r="AS123" s="91">
        <f t="shared" si="65"/>
        <v>2653.188509000001</v>
      </c>
      <c r="AT123" s="93">
        <f t="shared" si="47"/>
        <v>22.872314732758628</v>
      </c>
      <c r="AU123" s="99" t="e">
        <f t="shared" si="48"/>
        <v>#N/A</v>
      </c>
      <c r="AV123" s="99">
        <f t="shared" si="49"/>
        <v>0</v>
      </c>
    </row>
    <row r="124" spans="1:48" s="91" customFormat="1">
      <c r="A124" s="92">
        <f t="shared" si="50"/>
        <v>45964</v>
      </c>
      <c r="B124" s="91">
        <f t="shared" si="33"/>
        <v>117</v>
      </c>
      <c r="C124" s="99">
        <f t="shared" si="34"/>
        <v>5.5839807224569133</v>
      </c>
      <c r="F124" s="92">
        <f t="shared" si="51"/>
        <v>45964</v>
      </c>
      <c r="G124" s="91">
        <f t="shared" si="52"/>
        <v>117</v>
      </c>
      <c r="H124" s="91">
        <f>INDEX(地温!$D$2:$D$366,MATCH(F124,地温!$C$2:$C$366,FALSE))</f>
        <v>16.298651999999997</v>
      </c>
      <c r="I124" s="91">
        <f t="shared" si="53"/>
        <v>2669.4871610000009</v>
      </c>
      <c r="J124" s="93">
        <f t="shared" si="35"/>
        <v>22.816129581196588</v>
      </c>
      <c r="K124" s="99">
        <f t="shared" si="36"/>
        <v>6.7737426931640254e-002</v>
      </c>
      <c r="L124" s="99">
        <f t="shared" si="37"/>
        <v>5.5839807224569133</v>
      </c>
      <c r="O124" s="92">
        <f t="shared" si="54"/>
        <v>45964</v>
      </c>
      <c r="P124" s="91">
        <f t="shared" si="55"/>
        <v>117</v>
      </c>
      <c r="Q124" s="91">
        <f>INDEX(地温!$D$2:$D$366,MATCH(O124,地温!$C$2:$C$366,FALSE))</f>
        <v>16.298651999999997</v>
      </c>
      <c r="R124" s="91">
        <f t="shared" si="56"/>
        <v>2669.4871610000009</v>
      </c>
      <c r="S124" s="93">
        <f t="shared" si="38"/>
        <v>22.816129581196588</v>
      </c>
      <c r="T124" s="99" t="e">
        <f t="shared" si="39"/>
        <v>#N/A</v>
      </c>
      <c r="U124" s="99">
        <f t="shared" si="40"/>
        <v>0</v>
      </c>
      <c r="X124" s="92">
        <f t="shared" si="57"/>
        <v>45964</v>
      </c>
      <c r="Y124" s="91">
        <f t="shared" si="58"/>
        <v>117</v>
      </c>
      <c r="Z124" s="91">
        <f>INDEX(地温!$D$2:$D$366,MATCH(X124,地温!$C$2:$C$366,FALSE))</f>
        <v>16.298651999999997</v>
      </c>
      <c r="AA124" s="91">
        <f t="shared" si="59"/>
        <v>2669.4871610000009</v>
      </c>
      <c r="AB124" s="93">
        <f t="shared" si="41"/>
        <v>22.816129581196588</v>
      </c>
      <c r="AC124" s="99" t="e">
        <f t="shared" si="42"/>
        <v>#N/A</v>
      </c>
      <c r="AD124" s="99">
        <f t="shared" si="43"/>
        <v>0</v>
      </c>
      <c r="AG124" s="92">
        <f t="shared" si="60"/>
        <v>45964</v>
      </c>
      <c r="AH124" s="91">
        <f t="shared" si="61"/>
        <v>117</v>
      </c>
      <c r="AI124" s="91">
        <f>INDEX(地温!$D$2:$D$366,MATCH(AG124,地温!$C$2:$C$366,FALSE))</f>
        <v>16.298651999999997</v>
      </c>
      <c r="AJ124" s="91">
        <f t="shared" si="62"/>
        <v>2669.4871610000009</v>
      </c>
      <c r="AK124" s="93">
        <f t="shared" si="44"/>
        <v>22.816129581196588</v>
      </c>
      <c r="AL124" s="99" t="e">
        <f t="shared" si="45"/>
        <v>#N/A</v>
      </c>
      <c r="AM124" s="99">
        <f t="shared" si="46"/>
        <v>0</v>
      </c>
      <c r="AP124" s="92">
        <f t="shared" si="63"/>
        <v>45964</v>
      </c>
      <c r="AQ124" s="91">
        <f t="shared" si="64"/>
        <v>117</v>
      </c>
      <c r="AR124" s="91">
        <f>INDEX(地温!$D$2:$D$366,MATCH(AP124,地温!$C$2:$C$366,FALSE))</f>
        <v>16.298651999999997</v>
      </c>
      <c r="AS124" s="91">
        <f t="shared" si="65"/>
        <v>2669.4871610000009</v>
      </c>
      <c r="AT124" s="93">
        <f t="shared" si="47"/>
        <v>22.816129581196588</v>
      </c>
      <c r="AU124" s="99" t="e">
        <f t="shared" si="48"/>
        <v>#N/A</v>
      </c>
      <c r="AV124" s="99">
        <f t="shared" si="49"/>
        <v>0</v>
      </c>
    </row>
    <row r="125" spans="1:48" s="91" customFormat="1">
      <c r="A125" s="92">
        <f t="shared" si="50"/>
        <v>45965</v>
      </c>
      <c r="B125" s="91">
        <f t="shared" si="33"/>
        <v>118</v>
      </c>
      <c r="C125" s="99">
        <f t="shared" si="34"/>
        <v>5.5840726512240675</v>
      </c>
      <c r="F125" s="92">
        <f t="shared" si="51"/>
        <v>45965</v>
      </c>
      <c r="G125" s="91">
        <f t="shared" si="52"/>
        <v>118</v>
      </c>
      <c r="H125" s="91">
        <f>INDEX(地温!$D$2:$D$366,MATCH(F125,地温!$C$2:$C$366,FALSE))</f>
        <v>14.980712</v>
      </c>
      <c r="I125" s="91">
        <f t="shared" si="53"/>
        <v>2684.467873000001</v>
      </c>
      <c r="J125" s="93">
        <f t="shared" si="35"/>
        <v>22.749727737288143</v>
      </c>
      <c r="K125" s="99">
        <f t="shared" si="36"/>
        <v>6.7558248976218774e-002</v>
      </c>
      <c r="L125" s="99">
        <f t="shared" si="37"/>
        <v>5.5840726512240675</v>
      </c>
      <c r="O125" s="92">
        <f t="shared" si="54"/>
        <v>45965</v>
      </c>
      <c r="P125" s="91">
        <f t="shared" si="55"/>
        <v>118</v>
      </c>
      <c r="Q125" s="91">
        <f>INDEX(地温!$D$2:$D$366,MATCH(O125,地温!$C$2:$C$366,FALSE))</f>
        <v>14.980712</v>
      </c>
      <c r="R125" s="91">
        <f t="shared" si="56"/>
        <v>2684.467873000001</v>
      </c>
      <c r="S125" s="93">
        <f t="shared" si="38"/>
        <v>22.749727737288143</v>
      </c>
      <c r="T125" s="99" t="e">
        <f t="shared" si="39"/>
        <v>#N/A</v>
      </c>
      <c r="U125" s="99">
        <f t="shared" si="40"/>
        <v>0</v>
      </c>
      <c r="X125" s="92">
        <f t="shared" si="57"/>
        <v>45965</v>
      </c>
      <c r="Y125" s="91">
        <f t="shared" si="58"/>
        <v>118</v>
      </c>
      <c r="Z125" s="91">
        <f>INDEX(地温!$D$2:$D$366,MATCH(X125,地温!$C$2:$C$366,FALSE))</f>
        <v>14.980712</v>
      </c>
      <c r="AA125" s="91">
        <f t="shared" si="59"/>
        <v>2684.467873000001</v>
      </c>
      <c r="AB125" s="93">
        <f t="shared" si="41"/>
        <v>22.749727737288143</v>
      </c>
      <c r="AC125" s="99" t="e">
        <f t="shared" si="42"/>
        <v>#N/A</v>
      </c>
      <c r="AD125" s="99">
        <f t="shared" si="43"/>
        <v>0</v>
      </c>
      <c r="AG125" s="92">
        <f t="shared" si="60"/>
        <v>45965</v>
      </c>
      <c r="AH125" s="91">
        <f t="shared" si="61"/>
        <v>118</v>
      </c>
      <c r="AI125" s="91">
        <f>INDEX(地温!$D$2:$D$366,MATCH(AG125,地温!$C$2:$C$366,FALSE))</f>
        <v>14.980712</v>
      </c>
      <c r="AJ125" s="91">
        <f t="shared" si="62"/>
        <v>2684.467873000001</v>
      </c>
      <c r="AK125" s="93">
        <f t="shared" si="44"/>
        <v>22.749727737288143</v>
      </c>
      <c r="AL125" s="99" t="e">
        <f t="shared" si="45"/>
        <v>#N/A</v>
      </c>
      <c r="AM125" s="99">
        <f t="shared" si="46"/>
        <v>0</v>
      </c>
      <c r="AP125" s="92">
        <f t="shared" si="63"/>
        <v>45965</v>
      </c>
      <c r="AQ125" s="91">
        <f t="shared" si="64"/>
        <v>118</v>
      </c>
      <c r="AR125" s="91">
        <f>INDEX(地温!$D$2:$D$366,MATCH(AP125,地温!$C$2:$C$366,FALSE))</f>
        <v>14.980712</v>
      </c>
      <c r="AS125" s="91">
        <f t="shared" si="65"/>
        <v>2684.467873000001</v>
      </c>
      <c r="AT125" s="93">
        <f t="shared" si="47"/>
        <v>22.749727737288143</v>
      </c>
      <c r="AU125" s="99" t="e">
        <f t="shared" si="48"/>
        <v>#N/A</v>
      </c>
      <c r="AV125" s="99">
        <f t="shared" si="49"/>
        <v>0</v>
      </c>
    </row>
    <row r="126" spans="1:48" s="91" customFormat="1">
      <c r="A126" s="92">
        <f t="shared" si="50"/>
        <v>45966</v>
      </c>
      <c r="B126" s="91">
        <f t="shared" si="33"/>
        <v>119</v>
      </c>
      <c r="C126" s="99">
        <f t="shared" si="34"/>
        <v>5.5841593751451191</v>
      </c>
      <c r="F126" s="92">
        <f t="shared" si="51"/>
        <v>45966</v>
      </c>
      <c r="G126" s="91">
        <f t="shared" si="52"/>
        <v>119</v>
      </c>
      <c r="H126" s="91">
        <f>INDEX(地温!$D$2:$D$366,MATCH(F126,地温!$C$2:$C$366,FALSE))</f>
        <v>14.757676000000002</v>
      </c>
      <c r="I126" s="91">
        <f t="shared" si="53"/>
        <v>2699.2255490000011</v>
      </c>
      <c r="J126" s="93">
        <f t="shared" si="35"/>
        <v>22.68256763865547</v>
      </c>
      <c r="K126" s="99">
        <f t="shared" si="36"/>
        <v>6.7377425525120327e-002</v>
      </c>
      <c r="L126" s="99">
        <f t="shared" si="37"/>
        <v>5.5841593751451191</v>
      </c>
      <c r="O126" s="92">
        <f t="shared" si="54"/>
        <v>45966</v>
      </c>
      <c r="P126" s="91">
        <f t="shared" si="55"/>
        <v>119</v>
      </c>
      <c r="Q126" s="91">
        <f>INDEX(地温!$D$2:$D$366,MATCH(O126,地温!$C$2:$C$366,FALSE))</f>
        <v>14.757676000000002</v>
      </c>
      <c r="R126" s="91">
        <f t="shared" si="56"/>
        <v>2699.2255490000011</v>
      </c>
      <c r="S126" s="93">
        <f t="shared" si="38"/>
        <v>22.68256763865547</v>
      </c>
      <c r="T126" s="99" t="e">
        <f t="shared" si="39"/>
        <v>#N/A</v>
      </c>
      <c r="U126" s="99">
        <f t="shared" si="40"/>
        <v>0</v>
      </c>
      <c r="X126" s="92">
        <f t="shared" si="57"/>
        <v>45966</v>
      </c>
      <c r="Y126" s="91">
        <f t="shared" si="58"/>
        <v>119</v>
      </c>
      <c r="Z126" s="91">
        <f>INDEX(地温!$D$2:$D$366,MATCH(X126,地温!$C$2:$C$366,FALSE))</f>
        <v>14.757676000000002</v>
      </c>
      <c r="AA126" s="91">
        <f t="shared" si="59"/>
        <v>2699.2255490000011</v>
      </c>
      <c r="AB126" s="93">
        <f t="shared" si="41"/>
        <v>22.68256763865547</v>
      </c>
      <c r="AC126" s="99" t="e">
        <f t="shared" si="42"/>
        <v>#N/A</v>
      </c>
      <c r="AD126" s="99">
        <f t="shared" si="43"/>
        <v>0</v>
      </c>
      <c r="AG126" s="92">
        <f t="shared" si="60"/>
        <v>45966</v>
      </c>
      <c r="AH126" s="91">
        <f t="shared" si="61"/>
        <v>119</v>
      </c>
      <c r="AI126" s="91">
        <f>INDEX(地温!$D$2:$D$366,MATCH(AG126,地温!$C$2:$C$366,FALSE))</f>
        <v>14.757676000000002</v>
      </c>
      <c r="AJ126" s="91">
        <f t="shared" si="62"/>
        <v>2699.2255490000011</v>
      </c>
      <c r="AK126" s="93">
        <f t="shared" si="44"/>
        <v>22.68256763865547</v>
      </c>
      <c r="AL126" s="99" t="e">
        <f t="shared" si="45"/>
        <v>#N/A</v>
      </c>
      <c r="AM126" s="99">
        <f t="shared" si="46"/>
        <v>0</v>
      </c>
      <c r="AP126" s="92">
        <f t="shared" si="63"/>
        <v>45966</v>
      </c>
      <c r="AQ126" s="91">
        <f t="shared" si="64"/>
        <v>119</v>
      </c>
      <c r="AR126" s="91">
        <f>INDEX(地温!$D$2:$D$366,MATCH(AP126,地温!$C$2:$C$366,FALSE))</f>
        <v>14.757676000000002</v>
      </c>
      <c r="AS126" s="91">
        <f t="shared" si="65"/>
        <v>2699.2255490000011</v>
      </c>
      <c r="AT126" s="93">
        <f t="shared" si="47"/>
        <v>22.68256763865547</v>
      </c>
      <c r="AU126" s="99" t="e">
        <f t="shared" si="48"/>
        <v>#N/A</v>
      </c>
      <c r="AV126" s="99">
        <f t="shared" si="49"/>
        <v>0</v>
      </c>
    </row>
    <row r="127" spans="1:48" s="91" customFormat="1">
      <c r="A127" s="92">
        <f t="shared" si="50"/>
        <v>45967</v>
      </c>
      <c r="B127" s="91">
        <f t="shared" si="33"/>
        <v>120</v>
      </c>
      <c r="C127" s="99">
        <f t="shared" si="34"/>
        <v>5.5842427576561802</v>
      </c>
      <c r="F127" s="92">
        <f t="shared" si="51"/>
        <v>45967</v>
      </c>
      <c r="G127" s="91">
        <f t="shared" si="52"/>
        <v>120</v>
      </c>
      <c r="H127" s="91">
        <f>INDEX(地温!$D$2:$D$366,MATCH(F127,地温!$C$2:$C$366,FALSE))</f>
        <v>14.859056000000001</v>
      </c>
      <c r="I127" s="91">
        <f t="shared" si="53"/>
        <v>2714.0846050000009</v>
      </c>
      <c r="J127" s="93">
        <f t="shared" si="35"/>
        <v>22.617371708333341</v>
      </c>
      <c r="K127" s="99">
        <f t="shared" si="36"/>
        <v>6.720227513625221e-002</v>
      </c>
      <c r="L127" s="99">
        <f t="shared" si="37"/>
        <v>5.5842427576561802</v>
      </c>
      <c r="O127" s="92">
        <f t="shared" si="54"/>
        <v>45967</v>
      </c>
      <c r="P127" s="91">
        <f t="shared" si="55"/>
        <v>120</v>
      </c>
      <c r="Q127" s="91">
        <f>INDEX(地温!$D$2:$D$366,MATCH(O127,地温!$C$2:$C$366,FALSE))</f>
        <v>14.859056000000001</v>
      </c>
      <c r="R127" s="91">
        <f t="shared" si="56"/>
        <v>2714.0846050000009</v>
      </c>
      <c r="S127" s="93">
        <f t="shared" si="38"/>
        <v>22.617371708333341</v>
      </c>
      <c r="T127" s="99" t="e">
        <f t="shared" si="39"/>
        <v>#N/A</v>
      </c>
      <c r="U127" s="99">
        <f t="shared" si="40"/>
        <v>0</v>
      </c>
      <c r="X127" s="92">
        <f t="shared" si="57"/>
        <v>45967</v>
      </c>
      <c r="Y127" s="91">
        <f t="shared" si="58"/>
        <v>120</v>
      </c>
      <c r="Z127" s="91">
        <f>INDEX(地温!$D$2:$D$366,MATCH(X127,地温!$C$2:$C$366,FALSE))</f>
        <v>14.859056000000001</v>
      </c>
      <c r="AA127" s="91">
        <f t="shared" si="59"/>
        <v>2714.0846050000009</v>
      </c>
      <c r="AB127" s="93">
        <f t="shared" si="41"/>
        <v>22.617371708333341</v>
      </c>
      <c r="AC127" s="99" t="e">
        <f t="shared" si="42"/>
        <v>#N/A</v>
      </c>
      <c r="AD127" s="99">
        <f t="shared" si="43"/>
        <v>0</v>
      </c>
      <c r="AG127" s="92">
        <f t="shared" si="60"/>
        <v>45967</v>
      </c>
      <c r="AH127" s="91">
        <f t="shared" si="61"/>
        <v>120</v>
      </c>
      <c r="AI127" s="91">
        <f>INDEX(地温!$D$2:$D$366,MATCH(AG127,地温!$C$2:$C$366,FALSE))</f>
        <v>14.859056000000001</v>
      </c>
      <c r="AJ127" s="91">
        <f t="shared" si="62"/>
        <v>2714.0846050000009</v>
      </c>
      <c r="AK127" s="93">
        <f t="shared" si="44"/>
        <v>22.617371708333341</v>
      </c>
      <c r="AL127" s="99" t="e">
        <f t="shared" si="45"/>
        <v>#N/A</v>
      </c>
      <c r="AM127" s="99">
        <f t="shared" si="46"/>
        <v>0</v>
      </c>
      <c r="AP127" s="92">
        <f t="shared" si="63"/>
        <v>45967</v>
      </c>
      <c r="AQ127" s="91">
        <f t="shared" si="64"/>
        <v>120</v>
      </c>
      <c r="AR127" s="91">
        <f>INDEX(地温!$D$2:$D$366,MATCH(AP127,地温!$C$2:$C$366,FALSE))</f>
        <v>14.859056000000001</v>
      </c>
      <c r="AS127" s="91">
        <f t="shared" si="65"/>
        <v>2714.0846050000009</v>
      </c>
      <c r="AT127" s="93">
        <f t="shared" si="47"/>
        <v>22.617371708333341</v>
      </c>
      <c r="AU127" s="99" t="e">
        <f t="shared" si="48"/>
        <v>#N/A</v>
      </c>
      <c r="AV127" s="99">
        <f t="shared" si="49"/>
        <v>0</v>
      </c>
    </row>
    <row r="128" spans="1:48" s="91" customFormat="1">
      <c r="A128" s="92">
        <f t="shared" si="50"/>
        <v>45968</v>
      </c>
      <c r="B128" s="91">
        <f t="shared" si="33"/>
        <v>121</v>
      </c>
      <c r="C128" s="99">
        <f t="shared" si="34"/>
        <v>5.5843238945752995</v>
      </c>
      <c r="F128" s="92">
        <f t="shared" si="51"/>
        <v>45968</v>
      </c>
      <c r="G128" s="91">
        <f t="shared" si="52"/>
        <v>121</v>
      </c>
      <c r="H128" s="91">
        <f>INDEX(地温!$D$2:$D$366,MATCH(F128,地温!$C$2:$C$366,FALSE))</f>
        <v>15.183472</v>
      </c>
      <c r="I128" s="91">
        <f t="shared" si="53"/>
        <v>2729.2680770000011</v>
      </c>
      <c r="J128" s="93">
        <f t="shared" si="35"/>
        <v>22.555934520661165</v>
      </c>
      <c r="K128" s="99">
        <f t="shared" si="36"/>
        <v>6.7037568957501528e-002</v>
      </c>
      <c r="L128" s="99">
        <f t="shared" si="37"/>
        <v>5.5843238945752995</v>
      </c>
      <c r="O128" s="92">
        <f t="shared" si="54"/>
        <v>45968</v>
      </c>
      <c r="P128" s="91">
        <f t="shared" si="55"/>
        <v>121</v>
      </c>
      <c r="Q128" s="91">
        <f>INDEX(地温!$D$2:$D$366,MATCH(O128,地温!$C$2:$C$366,FALSE))</f>
        <v>15.183472</v>
      </c>
      <c r="R128" s="91">
        <f t="shared" si="56"/>
        <v>2729.2680770000011</v>
      </c>
      <c r="S128" s="93">
        <f t="shared" si="38"/>
        <v>22.555934520661165</v>
      </c>
      <c r="T128" s="99" t="e">
        <f t="shared" si="39"/>
        <v>#N/A</v>
      </c>
      <c r="U128" s="99">
        <f t="shared" si="40"/>
        <v>0</v>
      </c>
      <c r="X128" s="92">
        <f t="shared" si="57"/>
        <v>45968</v>
      </c>
      <c r="Y128" s="91">
        <f t="shared" si="58"/>
        <v>121</v>
      </c>
      <c r="Z128" s="91">
        <f>INDEX(地温!$D$2:$D$366,MATCH(X128,地温!$C$2:$C$366,FALSE))</f>
        <v>15.183472</v>
      </c>
      <c r="AA128" s="91">
        <f t="shared" si="59"/>
        <v>2729.2680770000011</v>
      </c>
      <c r="AB128" s="93">
        <f t="shared" si="41"/>
        <v>22.555934520661165</v>
      </c>
      <c r="AC128" s="99" t="e">
        <f t="shared" si="42"/>
        <v>#N/A</v>
      </c>
      <c r="AD128" s="99">
        <f t="shared" si="43"/>
        <v>0</v>
      </c>
      <c r="AG128" s="92">
        <f t="shared" si="60"/>
        <v>45968</v>
      </c>
      <c r="AH128" s="91">
        <f t="shared" si="61"/>
        <v>121</v>
      </c>
      <c r="AI128" s="91">
        <f>INDEX(地温!$D$2:$D$366,MATCH(AG128,地温!$C$2:$C$366,FALSE))</f>
        <v>15.183472</v>
      </c>
      <c r="AJ128" s="91">
        <f t="shared" si="62"/>
        <v>2729.2680770000011</v>
      </c>
      <c r="AK128" s="93">
        <f t="shared" si="44"/>
        <v>22.555934520661165</v>
      </c>
      <c r="AL128" s="99" t="e">
        <f t="shared" si="45"/>
        <v>#N/A</v>
      </c>
      <c r="AM128" s="99">
        <f t="shared" si="46"/>
        <v>0</v>
      </c>
      <c r="AP128" s="92">
        <f t="shared" si="63"/>
        <v>45968</v>
      </c>
      <c r="AQ128" s="91">
        <f t="shared" si="64"/>
        <v>121</v>
      </c>
      <c r="AR128" s="91">
        <f>INDEX(地温!$D$2:$D$366,MATCH(AP128,地温!$C$2:$C$366,FALSE))</f>
        <v>15.183472</v>
      </c>
      <c r="AS128" s="91">
        <f t="shared" si="65"/>
        <v>2729.2680770000011</v>
      </c>
      <c r="AT128" s="93">
        <f t="shared" si="47"/>
        <v>22.555934520661165</v>
      </c>
      <c r="AU128" s="99" t="e">
        <f t="shared" si="48"/>
        <v>#N/A</v>
      </c>
      <c r="AV128" s="99">
        <f t="shared" si="49"/>
        <v>0</v>
      </c>
    </row>
    <row r="129" spans="1:48" s="91" customFormat="1">
      <c r="A129" s="92">
        <f t="shared" si="50"/>
        <v>45969</v>
      </c>
      <c r="B129" s="91">
        <f t="shared" si="33"/>
        <v>122</v>
      </c>
      <c r="C129" s="99">
        <f t="shared" si="34"/>
        <v>5.5844000489733681</v>
      </c>
      <c r="F129" s="92">
        <f t="shared" si="51"/>
        <v>45969</v>
      </c>
      <c r="G129" s="91">
        <f t="shared" si="52"/>
        <v>122</v>
      </c>
      <c r="H129" s="91">
        <f>INDEX(地温!$D$2:$D$366,MATCH(F129,地温!$C$2:$C$366,FALSE))</f>
        <v>14.879332000000002</v>
      </c>
      <c r="I129" s="91">
        <f t="shared" si="53"/>
        <v>2744.1474090000011</v>
      </c>
      <c r="J129" s="93">
        <f t="shared" si="35"/>
        <v>22.493011549180338</v>
      </c>
      <c r="K129" s="99">
        <f t="shared" si="36"/>
        <v>6.6869227262972092e-002</v>
      </c>
      <c r="L129" s="99">
        <f t="shared" si="37"/>
        <v>5.5844000489733681</v>
      </c>
      <c r="O129" s="92">
        <f t="shared" si="54"/>
        <v>45969</v>
      </c>
      <c r="P129" s="91">
        <f t="shared" si="55"/>
        <v>122</v>
      </c>
      <c r="Q129" s="91">
        <f>INDEX(地温!$D$2:$D$366,MATCH(O129,地温!$C$2:$C$366,FALSE))</f>
        <v>14.879332000000002</v>
      </c>
      <c r="R129" s="91">
        <f t="shared" si="56"/>
        <v>2744.1474090000011</v>
      </c>
      <c r="S129" s="93">
        <f t="shared" si="38"/>
        <v>22.493011549180338</v>
      </c>
      <c r="T129" s="99" t="e">
        <f t="shared" si="39"/>
        <v>#N/A</v>
      </c>
      <c r="U129" s="99">
        <f t="shared" si="40"/>
        <v>0</v>
      </c>
      <c r="X129" s="92">
        <f t="shared" si="57"/>
        <v>45969</v>
      </c>
      <c r="Y129" s="91">
        <f t="shared" si="58"/>
        <v>122</v>
      </c>
      <c r="Z129" s="91">
        <f>INDEX(地温!$D$2:$D$366,MATCH(X129,地温!$C$2:$C$366,FALSE))</f>
        <v>14.879332000000002</v>
      </c>
      <c r="AA129" s="91">
        <f t="shared" si="59"/>
        <v>2744.1474090000011</v>
      </c>
      <c r="AB129" s="93">
        <f t="shared" si="41"/>
        <v>22.493011549180338</v>
      </c>
      <c r="AC129" s="99" t="e">
        <f t="shared" si="42"/>
        <v>#N/A</v>
      </c>
      <c r="AD129" s="99">
        <f t="shared" si="43"/>
        <v>0</v>
      </c>
      <c r="AG129" s="92">
        <f t="shared" si="60"/>
        <v>45969</v>
      </c>
      <c r="AH129" s="91">
        <f t="shared" si="61"/>
        <v>122</v>
      </c>
      <c r="AI129" s="91">
        <f>INDEX(地温!$D$2:$D$366,MATCH(AG129,地温!$C$2:$C$366,FALSE))</f>
        <v>14.879332000000002</v>
      </c>
      <c r="AJ129" s="91">
        <f t="shared" si="62"/>
        <v>2744.1474090000011</v>
      </c>
      <c r="AK129" s="93">
        <f t="shared" si="44"/>
        <v>22.493011549180338</v>
      </c>
      <c r="AL129" s="99" t="e">
        <f t="shared" si="45"/>
        <v>#N/A</v>
      </c>
      <c r="AM129" s="99">
        <f t="shared" si="46"/>
        <v>0</v>
      </c>
      <c r="AP129" s="92">
        <f t="shared" si="63"/>
        <v>45969</v>
      </c>
      <c r="AQ129" s="91">
        <f t="shared" si="64"/>
        <v>122</v>
      </c>
      <c r="AR129" s="91">
        <f>INDEX(地温!$D$2:$D$366,MATCH(AP129,地温!$C$2:$C$366,FALSE))</f>
        <v>14.879332000000002</v>
      </c>
      <c r="AS129" s="91">
        <f t="shared" si="65"/>
        <v>2744.1474090000011</v>
      </c>
      <c r="AT129" s="93">
        <f t="shared" si="47"/>
        <v>22.493011549180338</v>
      </c>
      <c r="AU129" s="99" t="e">
        <f t="shared" si="48"/>
        <v>#N/A</v>
      </c>
      <c r="AV129" s="99">
        <f t="shared" si="49"/>
        <v>0</v>
      </c>
    </row>
    <row r="130" spans="1:48" s="91" customFormat="1">
      <c r="A130" s="92">
        <f t="shared" si="50"/>
        <v>45970</v>
      </c>
      <c r="B130" s="91">
        <f t="shared" si="33"/>
        <v>123</v>
      </c>
      <c r="C130" s="99">
        <f t="shared" si="34"/>
        <v>5.5844677623738948</v>
      </c>
      <c r="F130" s="92">
        <f t="shared" si="51"/>
        <v>45970</v>
      </c>
      <c r="G130" s="91">
        <f t="shared" si="52"/>
        <v>123</v>
      </c>
      <c r="H130" s="91">
        <f>INDEX(地温!$D$2:$D$366,MATCH(F130,地温!$C$2:$C$366,FALSE))</f>
        <v>13.642496</v>
      </c>
      <c r="I130" s="91">
        <f t="shared" si="53"/>
        <v>2757.789905000001</v>
      </c>
      <c r="J130" s="93">
        <f t="shared" si="35"/>
        <v>22.421056138211391</v>
      </c>
      <c r="K130" s="99">
        <f t="shared" si="36"/>
        <v>6.6677151047081565e-002</v>
      </c>
      <c r="L130" s="99">
        <f t="shared" si="37"/>
        <v>5.5844677623738948</v>
      </c>
      <c r="O130" s="92">
        <f t="shared" si="54"/>
        <v>45970</v>
      </c>
      <c r="P130" s="91">
        <f t="shared" si="55"/>
        <v>123</v>
      </c>
      <c r="Q130" s="91">
        <f>INDEX(地温!$D$2:$D$366,MATCH(O130,地温!$C$2:$C$366,FALSE))</f>
        <v>13.642496</v>
      </c>
      <c r="R130" s="91">
        <f t="shared" si="56"/>
        <v>2757.789905000001</v>
      </c>
      <c r="S130" s="93">
        <f t="shared" si="38"/>
        <v>22.421056138211391</v>
      </c>
      <c r="T130" s="99" t="e">
        <f t="shared" si="39"/>
        <v>#N/A</v>
      </c>
      <c r="U130" s="99">
        <f t="shared" si="40"/>
        <v>0</v>
      </c>
      <c r="X130" s="92">
        <f t="shared" si="57"/>
        <v>45970</v>
      </c>
      <c r="Y130" s="91">
        <f t="shared" si="58"/>
        <v>123</v>
      </c>
      <c r="Z130" s="91">
        <f>INDEX(地温!$D$2:$D$366,MATCH(X130,地温!$C$2:$C$366,FALSE))</f>
        <v>13.642496</v>
      </c>
      <c r="AA130" s="91">
        <f t="shared" si="59"/>
        <v>2757.789905000001</v>
      </c>
      <c r="AB130" s="93">
        <f t="shared" si="41"/>
        <v>22.421056138211391</v>
      </c>
      <c r="AC130" s="99" t="e">
        <f t="shared" si="42"/>
        <v>#N/A</v>
      </c>
      <c r="AD130" s="99">
        <f t="shared" si="43"/>
        <v>0</v>
      </c>
      <c r="AG130" s="92">
        <f t="shared" si="60"/>
        <v>45970</v>
      </c>
      <c r="AH130" s="91">
        <f t="shared" si="61"/>
        <v>123</v>
      </c>
      <c r="AI130" s="91">
        <f>INDEX(地温!$D$2:$D$366,MATCH(AG130,地温!$C$2:$C$366,FALSE))</f>
        <v>13.642496</v>
      </c>
      <c r="AJ130" s="91">
        <f t="shared" si="62"/>
        <v>2757.789905000001</v>
      </c>
      <c r="AK130" s="93">
        <f t="shared" si="44"/>
        <v>22.421056138211391</v>
      </c>
      <c r="AL130" s="99" t="e">
        <f t="shared" si="45"/>
        <v>#N/A</v>
      </c>
      <c r="AM130" s="99">
        <f t="shared" si="46"/>
        <v>0</v>
      </c>
      <c r="AP130" s="92">
        <f t="shared" si="63"/>
        <v>45970</v>
      </c>
      <c r="AQ130" s="91">
        <f t="shared" si="64"/>
        <v>123</v>
      </c>
      <c r="AR130" s="91">
        <f>INDEX(地温!$D$2:$D$366,MATCH(AP130,地温!$C$2:$C$366,FALSE))</f>
        <v>13.642496</v>
      </c>
      <c r="AS130" s="91">
        <f t="shared" si="65"/>
        <v>2757.789905000001</v>
      </c>
      <c r="AT130" s="93">
        <f t="shared" si="47"/>
        <v>22.421056138211391</v>
      </c>
      <c r="AU130" s="99" t="e">
        <f t="shared" si="48"/>
        <v>#N/A</v>
      </c>
      <c r="AV130" s="99">
        <f t="shared" si="49"/>
        <v>0</v>
      </c>
    </row>
    <row r="131" spans="1:48" s="91" customFormat="1">
      <c r="A131" s="92">
        <f t="shared" si="50"/>
        <v>45971</v>
      </c>
      <c r="B131" s="91">
        <f t="shared" si="33"/>
        <v>124</v>
      </c>
      <c r="C131" s="99">
        <f t="shared" si="34"/>
        <v>5.5845280157194468</v>
      </c>
      <c r="F131" s="92">
        <f t="shared" si="51"/>
        <v>45971</v>
      </c>
      <c r="G131" s="91">
        <f t="shared" si="52"/>
        <v>124</v>
      </c>
      <c r="H131" s="91">
        <f>INDEX(地温!$D$2:$D$366,MATCH(F131,地温!$C$2:$C$366,FALSE))</f>
        <v>12.446212000000001</v>
      </c>
      <c r="I131" s="91">
        <f t="shared" si="53"/>
        <v>2770.2361170000008</v>
      </c>
      <c r="J131" s="93">
        <f t="shared" si="35"/>
        <v>22.3406138467742</v>
      </c>
      <c r="K131" s="99">
        <f t="shared" si="36"/>
        <v>6.6462962945377221e-002</v>
      </c>
      <c r="L131" s="99">
        <f t="shared" si="37"/>
        <v>5.5845280157194468</v>
      </c>
      <c r="O131" s="92">
        <f t="shared" si="54"/>
        <v>45971</v>
      </c>
      <c r="P131" s="91">
        <f t="shared" si="55"/>
        <v>124</v>
      </c>
      <c r="Q131" s="91">
        <f>INDEX(地温!$D$2:$D$366,MATCH(O131,地温!$C$2:$C$366,FALSE))</f>
        <v>12.446212000000001</v>
      </c>
      <c r="R131" s="91">
        <f t="shared" si="56"/>
        <v>2770.2361170000008</v>
      </c>
      <c r="S131" s="93">
        <f t="shared" si="38"/>
        <v>22.3406138467742</v>
      </c>
      <c r="T131" s="99" t="e">
        <f t="shared" si="39"/>
        <v>#N/A</v>
      </c>
      <c r="U131" s="99">
        <f t="shared" si="40"/>
        <v>0</v>
      </c>
      <c r="X131" s="92">
        <f t="shared" si="57"/>
        <v>45971</v>
      </c>
      <c r="Y131" s="91">
        <f t="shared" si="58"/>
        <v>124</v>
      </c>
      <c r="Z131" s="91">
        <f>INDEX(地温!$D$2:$D$366,MATCH(X131,地温!$C$2:$C$366,FALSE))</f>
        <v>12.446212000000001</v>
      </c>
      <c r="AA131" s="91">
        <f t="shared" si="59"/>
        <v>2770.2361170000008</v>
      </c>
      <c r="AB131" s="93">
        <f t="shared" si="41"/>
        <v>22.3406138467742</v>
      </c>
      <c r="AC131" s="99" t="e">
        <f t="shared" si="42"/>
        <v>#N/A</v>
      </c>
      <c r="AD131" s="99">
        <f t="shared" si="43"/>
        <v>0</v>
      </c>
      <c r="AG131" s="92">
        <f t="shared" si="60"/>
        <v>45971</v>
      </c>
      <c r="AH131" s="91">
        <f t="shared" si="61"/>
        <v>124</v>
      </c>
      <c r="AI131" s="91">
        <f>INDEX(地温!$D$2:$D$366,MATCH(AG131,地温!$C$2:$C$366,FALSE))</f>
        <v>12.446212000000001</v>
      </c>
      <c r="AJ131" s="91">
        <f t="shared" si="62"/>
        <v>2770.2361170000008</v>
      </c>
      <c r="AK131" s="93">
        <f t="shared" si="44"/>
        <v>22.3406138467742</v>
      </c>
      <c r="AL131" s="99" t="e">
        <f t="shared" si="45"/>
        <v>#N/A</v>
      </c>
      <c r="AM131" s="99">
        <f t="shared" si="46"/>
        <v>0</v>
      </c>
      <c r="AP131" s="92">
        <f t="shared" si="63"/>
        <v>45971</v>
      </c>
      <c r="AQ131" s="91">
        <f t="shared" si="64"/>
        <v>124</v>
      </c>
      <c r="AR131" s="91">
        <f>INDEX(地温!$D$2:$D$366,MATCH(AP131,地温!$C$2:$C$366,FALSE))</f>
        <v>12.446212000000001</v>
      </c>
      <c r="AS131" s="91">
        <f t="shared" si="65"/>
        <v>2770.2361170000008</v>
      </c>
      <c r="AT131" s="93">
        <f t="shared" si="47"/>
        <v>22.3406138467742</v>
      </c>
      <c r="AU131" s="99" t="e">
        <f t="shared" si="48"/>
        <v>#N/A</v>
      </c>
      <c r="AV131" s="99">
        <f t="shared" si="49"/>
        <v>0</v>
      </c>
    </row>
    <row r="132" spans="1:48" s="91" customFormat="1">
      <c r="A132" s="92">
        <f t="shared" si="50"/>
        <v>45972</v>
      </c>
      <c r="B132" s="91">
        <f t="shared" si="33"/>
        <v>125</v>
      </c>
      <c r="C132" s="99">
        <f t="shared" si="34"/>
        <v>5.5845874423719506</v>
      </c>
      <c r="F132" s="92">
        <f t="shared" si="51"/>
        <v>45972</v>
      </c>
      <c r="G132" s="91">
        <f t="shared" si="52"/>
        <v>125</v>
      </c>
      <c r="H132" s="91">
        <f>INDEX(地温!$D$2:$D$366,MATCH(F132,地温!$C$2:$C$366,FALSE))</f>
        <v>12.831455999999999</v>
      </c>
      <c r="I132" s="91">
        <f t="shared" si="53"/>
        <v>2783.0675730000007</v>
      </c>
      <c r="J132" s="93">
        <f t="shared" si="35"/>
        <v>22.264540584000006</v>
      </c>
      <c r="K132" s="99">
        <f t="shared" si="36"/>
        <v>6.6260934117437789e-002</v>
      </c>
      <c r="L132" s="99">
        <f t="shared" si="37"/>
        <v>5.5845874423719506</v>
      </c>
      <c r="O132" s="92">
        <f t="shared" si="54"/>
        <v>45972</v>
      </c>
      <c r="P132" s="91">
        <f t="shared" si="55"/>
        <v>125</v>
      </c>
      <c r="Q132" s="91">
        <f>INDEX(地温!$D$2:$D$366,MATCH(O132,地温!$C$2:$C$366,FALSE))</f>
        <v>12.831455999999999</v>
      </c>
      <c r="R132" s="91">
        <f t="shared" si="56"/>
        <v>2783.0675730000007</v>
      </c>
      <c r="S132" s="93">
        <f t="shared" si="38"/>
        <v>22.264540584000006</v>
      </c>
      <c r="T132" s="99" t="e">
        <f t="shared" si="39"/>
        <v>#N/A</v>
      </c>
      <c r="U132" s="99">
        <f t="shared" si="40"/>
        <v>0</v>
      </c>
      <c r="X132" s="92">
        <f t="shared" si="57"/>
        <v>45972</v>
      </c>
      <c r="Y132" s="91">
        <f t="shared" si="58"/>
        <v>125</v>
      </c>
      <c r="Z132" s="91">
        <f>INDEX(地温!$D$2:$D$366,MATCH(X132,地温!$C$2:$C$366,FALSE))</f>
        <v>12.831455999999999</v>
      </c>
      <c r="AA132" s="91">
        <f t="shared" si="59"/>
        <v>2783.0675730000007</v>
      </c>
      <c r="AB132" s="93">
        <f t="shared" si="41"/>
        <v>22.264540584000006</v>
      </c>
      <c r="AC132" s="99" t="e">
        <f t="shared" si="42"/>
        <v>#N/A</v>
      </c>
      <c r="AD132" s="99">
        <f t="shared" si="43"/>
        <v>0</v>
      </c>
      <c r="AG132" s="92">
        <f t="shared" si="60"/>
        <v>45972</v>
      </c>
      <c r="AH132" s="91">
        <f t="shared" si="61"/>
        <v>125</v>
      </c>
      <c r="AI132" s="91">
        <f>INDEX(地温!$D$2:$D$366,MATCH(AG132,地温!$C$2:$C$366,FALSE))</f>
        <v>12.831455999999999</v>
      </c>
      <c r="AJ132" s="91">
        <f t="shared" si="62"/>
        <v>2783.0675730000007</v>
      </c>
      <c r="AK132" s="93">
        <f t="shared" si="44"/>
        <v>22.264540584000006</v>
      </c>
      <c r="AL132" s="99" t="e">
        <f t="shared" si="45"/>
        <v>#N/A</v>
      </c>
      <c r="AM132" s="99">
        <f t="shared" si="46"/>
        <v>0</v>
      </c>
      <c r="AP132" s="92">
        <f t="shared" si="63"/>
        <v>45972</v>
      </c>
      <c r="AQ132" s="91">
        <f t="shared" si="64"/>
        <v>125</v>
      </c>
      <c r="AR132" s="91">
        <f>INDEX(地温!$D$2:$D$366,MATCH(AP132,地温!$C$2:$C$366,FALSE))</f>
        <v>12.831455999999999</v>
      </c>
      <c r="AS132" s="91">
        <f t="shared" si="65"/>
        <v>2783.0675730000007</v>
      </c>
      <c r="AT132" s="93">
        <f t="shared" si="47"/>
        <v>22.264540584000006</v>
      </c>
      <c r="AU132" s="99" t="e">
        <f t="shared" si="48"/>
        <v>#N/A</v>
      </c>
      <c r="AV132" s="99">
        <f t="shared" si="49"/>
        <v>0</v>
      </c>
    </row>
    <row r="133" spans="1:48" s="91" customFormat="1">
      <c r="A133" s="92">
        <f t="shared" si="50"/>
        <v>45973</v>
      </c>
      <c r="B133" s="91">
        <f t="shared" si="33"/>
        <v>126</v>
      </c>
      <c r="C133" s="99">
        <f t="shared" si="34"/>
        <v>5.584645717946553</v>
      </c>
      <c r="F133" s="92">
        <f t="shared" si="51"/>
        <v>45973</v>
      </c>
      <c r="G133" s="91">
        <f t="shared" si="52"/>
        <v>126</v>
      </c>
      <c r="H133" s="91">
        <f>INDEX(地温!$D$2:$D$366,MATCH(F133,地温!$C$2:$C$366,FALSE))</f>
        <v>13.155872000000002</v>
      </c>
      <c r="I133" s="91">
        <f t="shared" si="53"/>
        <v>2796.2234450000005</v>
      </c>
      <c r="J133" s="93">
        <f t="shared" si="35"/>
        <v>22.192249563492069</v>
      </c>
      <c r="K133" s="99">
        <f t="shared" si="36"/>
        <v>6.6069422876570583e-002</v>
      </c>
      <c r="L133" s="99">
        <f t="shared" si="37"/>
        <v>5.584645717946553</v>
      </c>
      <c r="O133" s="92">
        <f t="shared" si="54"/>
        <v>45973</v>
      </c>
      <c r="P133" s="91">
        <f t="shared" si="55"/>
        <v>126</v>
      </c>
      <c r="Q133" s="91">
        <f>INDEX(地温!$D$2:$D$366,MATCH(O133,地温!$C$2:$C$366,FALSE))</f>
        <v>13.155872000000002</v>
      </c>
      <c r="R133" s="91">
        <f t="shared" si="56"/>
        <v>2796.2234450000005</v>
      </c>
      <c r="S133" s="93">
        <f t="shared" si="38"/>
        <v>22.192249563492069</v>
      </c>
      <c r="T133" s="99" t="e">
        <f t="shared" si="39"/>
        <v>#N/A</v>
      </c>
      <c r="U133" s="99">
        <f t="shared" si="40"/>
        <v>0</v>
      </c>
      <c r="X133" s="92">
        <f t="shared" si="57"/>
        <v>45973</v>
      </c>
      <c r="Y133" s="91">
        <f t="shared" si="58"/>
        <v>126</v>
      </c>
      <c r="Z133" s="91">
        <f>INDEX(地温!$D$2:$D$366,MATCH(X133,地温!$C$2:$C$366,FALSE))</f>
        <v>13.155872000000002</v>
      </c>
      <c r="AA133" s="91">
        <f t="shared" si="59"/>
        <v>2796.2234450000005</v>
      </c>
      <c r="AB133" s="93">
        <f t="shared" si="41"/>
        <v>22.192249563492069</v>
      </c>
      <c r="AC133" s="99" t="e">
        <f t="shared" si="42"/>
        <v>#N/A</v>
      </c>
      <c r="AD133" s="99">
        <f t="shared" si="43"/>
        <v>0</v>
      </c>
      <c r="AG133" s="92">
        <f t="shared" si="60"/>
        <v>45973</v>
      </c>
      <c r="AH133" s="91">
        <f t="shared" si="61"/>
        <v>126</v>
      </c>
      <c r="AI133" s="91">
        <f>INDEX(地温!$D$2:$D$366,MATCH(AG133,地温!$C$2:$C$366,FALSE))</f>
        <v>13.155872000000002</v>
      </c>
      <c r="AJ133" s="91">
        <f t="shared" si="62"/>
        <v>2796.2234450000005</v>
      </c>
      <c r="AK133" s="93">
        <f t="shared" si="44"/>
        <v>22.192249563492069</v>
      </c>
      <c r="AL133" s="99" t="e">
        <f t="shared" si="45"/>
        <v>#N/A</v>
      </c>
      <c r="AM133" s="99">
        <f t="shared" si="46"/>
        <v>0</v>
      </c>
      <c r="AP133" s="92">
        <f t="shared" si="63"/>
        <v>45973</v>
      </c>
      <c r="AQ133" s="91">
        <f t="shared" si="64"/>
        <v>126</v>
      </c>
      <c r="AR133" s="91">
        <f>INDEX(地温!$D$2:$D$366,MATCH(AP133,地温!$C$2:$C$366,FALSE))</f>
        <v>13.155872000000002</v>
      </c>
      <c r="AS133" s="91">
        <f t="shared" si="65"/>
        <v>2796.2234450000005</v>
      </c>
      <c r="AT133" s="93">
        <f t="shared" si="47"/>
        <v>22.192249563492069</v>
      </c>
      <c r="AU133" s="99" t="e">
        <f t="shared" si="48"/>
        <v>#N/A</v>
      </c>
      <c r="AV133" s="99">
        <f t="shared" si="49"/>
        <v>0</v>
      </c>
    </row>
    <row r="134" spans="1:48" s="91" customFormat="1">
      <c r="A134" s="92">
        <f t="shared" si="50"/>
        <v>45974</v>
      </c>
      <c r="B134" s="91">
        <f t="shared" si="33"/>
        <v>127</v>
      </c>
      <c r="C134" s="99">
        <f t="shared" si="34"/>
        <v>5.5847011073914405</v>
      </c>
      <c r="F134" s="92">
        <f t="shared" si="51"/>
        <v>45974</v>
      </c>
      <c r="G134" s="91">
        <f t="shared" si="52"/>
        <v>127</v>
      </c>
      <c r="H134" s="91">
        <f>INDEX(地温!$D$2:$D$366,MATCH(F134,地温!$C$2:$C$366,FALSE))</f>
        <v>12.993663999999999</v>
      </c>
      <c r="I134" s="91">
        <f t="shared" si="53"/>
        <v>2809.2171090000006</v>
      </c>
      <c r="J134" s="93">
        <f t="shared" si="35"/>
        <v>22.119819755905517</v>
      </c>
      <c r="K134" s="99">
        <f t="shared" si="36"/>
        <v>6.5878005390777039e-002</v>
      </c>
      <c r="L134" s="99">
        <f t="shared" si="37"/>
        <v>5.5847011073914405</v>
      </c>
      <c r="O134" s="92">
        <f t="shared" si="54"/>
        <v>45974</v>
      </c>
      <c r="P134" s="91">
        <f t="shared" si="55"/>
        <v>127</v>
      </c>
      <c r="Q134" s="91">
        <f>INDEX(地温!$D$2:$D$366,MATCH(O134,地温!$C$2:$C$366,FALSE))</f>
        <v>12.993663999999999</v>
      </c>
      <c r="R134" s="91">
        <f t="shared" si="56"/>
        <v>2809.2171090000006</v>
      </c>
      <c r="S134" s="93">
        <f t="shared" si="38"/>
        <v>22.119819755905517</v>
      </c>
      <c r="T134" s="99" t="e">
        <f t="shared" si="39"/>
        <v>#N/A</v>
      </c>
      <c r="U134" s="99">
        <f t="shared" si="40"/>
        <v>0</v>
      </c>
      <c r="X134" s="92">
        <f t="shared" si="57"/>
        <v>45974</v>
      </c>
      <c r="Y134" s="91">
        <f t="shared" si="58"/>
        <v>127</v>
      </c>
      <c r="Z134" s="91">
        <f>INDEX(地温!$D$2:$D$366,MATCH(X134,地温!$C$2:$C$366,FALSE))</f>
        <v>12.993663999999999</v>
      </c>
      <c r="AA134" s="91">
        <f t="shared" si="59"/>
        <v>2809.2171090000006</v>
      </c>
      <c r="AB134" s="93">
        <f t="shared" si="41"/>
        <v>22.119819755905517</v>
      </c>
      <c r="AC134" s="99" t="e">
        <f t="shared" si="42"/>
        <v>#N/A</v>
      </c>
      <c r="AD134" s="99">
        <f t="shared" si="43"/>
        <v>0</v>
      </c>
      <c r="AG134" s="92">
        <f t="shared" si="60"/>
        <v>45974</v>
      </c>
      <c r="AH134" s="91">
        <f t="shared" si="61"/>
        <v>127</v>
      </c>
      <c r="AI134" s="91">
        <f>INDEX(地温!$D$2:$D$366,MATCH(AG134,地温!$C$2:$C$366,FALSE))</f>
        <v>12.993663999999999</v>
      </c>
      <c r="AJ134" s="91">
        <f t="shared" si="62"/>
        <v>2809.2171090000006</v>
      </c>
      <c r="AK134" s="93">
        <f t="shared" si="44"/>
        <v>22.119819755905517</v>
      </c>
      <c r="AL134" s="99" t="e">
        <f t="shared" si="45"/>
        <v>#N/A</v>
      </c>
      <c r="AM134" s="99">
        <f t="shared" si="46"/>
        <v>0</v>
      </c>
      <c r="AP134" s="92">
        <f t="shared" si="63"/>
        <v>45974</v>
      </c>
      <c r="AQ134" s="91">
        <f t="shared" si="64"/>
        <v>127</v>
      </c>
      <c r="AR134" s="91">
        <f>INDEX(地温!$D$2:$D$366,MATCH(AP134,地温!$C$2:$C$366,FALSE))</f>
        <v>12.993663999999999</v>
      </c>
      <c r="AS134" s="91">
        <f t="shared" si="65"/>
        <v>2809.2171090000006</v>
      </c>
      <c r="AT134" s="93">
        <f t="shared" si="47"/>
        <v>22.119819755905517</v>
      </c>
      <c r="AU134" s="99" t="e">
        <f t="shared" si="48"/>
        <v>#N/A</v>
      </c>
      <c r="AV134" s="99">
        <f t="shared" si="49"/>
        <v>0</v>
      </c>
    </row>
    <row r="135" spans="1:48" s="91" customFormat="1">
      <c r="A135" s="92">
        <f t="shared" si="50"/>
        <v>45975</v>
      </c>
      <c r="B135" s="91">
        <f t="shared" si="33"/>
        <v>128</v>
      </c>
      <c r="C135" s="99">
        <f t="shared" si="34"/>
        <v>5.5847529723392473</v>
      </c>
      <c r="F135" s="92">
        <f t="shared" si="51"/>
        <v>45975</v>
      </c>
      <c r="G135" s="91">
        <f t="shared" si="52"/>
        <v>128</v>
      </c>
      <c r="H135" s="91">
        <f>INDEX(地温!$D$2:$D$366,MATCH(F135,地温!$C$2:$C$366,FALSE))</f>
        <v>12.588144000000002</v>
      </c>
      <c r="I135" s="91">
        <f t="shared" si="53"/>
        <v>2821.8052530000004</v>
      </c>
      <c r="J135" s="93">
        <f t="shared" si="35"/>
        <v>22.045353539062504</v>
      </c>
      <c r="K135" s="99">
        <f t="shared" si="36"/>
        <v>6.5681686704802025e-002</v>
      </c>
      <c r="L135" s="99">
        <f t="shared" si="37"/>
        <v>5.5847529723392473</v>
      </c>
      <c r="O135" s="92">
        <f t="shared" si="54"/>
        <v>45975</v>
      </c>
      <c r="P135" s="91">
        <f t="shared" si="55"/>
        <v>128</v>
      </c>
      <c r="Q135" s="91">
        <f>INDEX(地温!$D$2:$D$366,MATCH(O135,地温!$C$2:$C$366,FALSE))</f>
        <v>12.588144000000002</v>
      </c>
      <c r="R135" s="91">
        <f t="shared" si="56"/>
        <v>2821.8052530000004</v>
      </c>
      <c r="S135" s="93">
        <f t="shared" si="38"/>
        <v>22.045353539062504</v>
      </c>
      <c r="T135" s="99" t="e">
        <f t="shared" si="39"/>
        <v>#N/A</v>
      </c>
      <c r="U135" s="99">
        <f t="shared" si="40"/>
        <v>0</v>
      </c>
      <c r="X135" s="92">
        <f t="shared" si="57"/>
        <v>45975</v>
      </c>
      <c r="Y135" s="91">
        <f t="shared" si="58"/>
        <v>128</v>
      </c>
      <c r="Z135" s="91">
        <f>INDEX(地温!$D$2:$D$366,MATCH(X135,地温!$C$2:$C$366,FALSE))</f>
        <v>12.588144000000002</v>
      </c>
      <c r="AA135" s="91">
        <f t="shared" si="59"/>
        <v>2821.8052530000004</v>
      </c>
      <c r="AB135" s="93">
        <f t="shared" si="41"/>
        <v>22.045353539062504</v>
      </c>
      <c r="AC135" s="99" t="e">
        <f t="shared" si="42"/>
        <v>#N/A</v>
      </c>
      <c r="AD135" s="99">
        <f t="shared" si="43"/>
        <v>0</v>
      </c>
      <c r="AG135" s="92">
        <f t="shared" si="60"/>
        <v>45975</v>
      </c>
      <c r="AH135" s="91">
        <f t="shared" si="61"/>
        <v>128</v>
      </c>
      <c r="AI135" s="91">
        <f>INDEX(地温!$D$2:$D$366,MATCH(AG135,地温!$C$2:$C$366,FALSE))</f>
        <v>12.588144000000002</v>
      </c>
      <c r="AJ135" s="91">
        <f t="shared" si="62"/>
        <v>2821.8052530000004</v>
      </c>
      <c r="AK135" s="93">
        <f t="shared" si="44"/>
        <v>22.045353539062504</v>
      </c>
      <c r="AL135" s="99" t="e">
        <f t="shared" si="45"/>
        <v>#N/A</v>
      </c>
      <c r="AM135" s="99">
        <f t="shared" si="46"/>
        <v>0</v>
      </c>
      <c r="AP135" s="92">
        <f t="shared" si="63"/>
        <v>45975</v>
      </c>
      <c r="AQ135" s="91">
        <f t="shared" si="64"/>
        <v>128</v>
      </c>
      <c r="AR135" s="91">
        <f>INDEX(地温!$D$2:$D$366,MATCH(AP135,地温!$C$2:$C$366,FALSE))</f>
        <v>12.588144000000002</v>
      </c>
      <c r="AS135" s="91">
        <f t="shared" si="65"/>
        <v>2821.8052530000004</v>
      </c>
      <c r="AT135" s="93">
        <f t="shared" si="47"/>
        <v>22.045353539062504</v>
      </c>
      <c r="AU135" s="99" t="e">
        <f t="shared" si="48"/>
        <v>#N/A</v>
      </c>
      <c r="AV135" s="99">
        <f t="shared" si="49"/>
        <v>0</v>
      </c>
    </row>
    <row r="136" spans="1:48" s="91" customFormat="1">
      <c r="A136" s="92">
        <f t="shared" si="50"/>
        <v>45976</v>
      </c>
      <c r="B136" s="91">
        <f t="shared" ref="B136:B199" si="66">G136</f>
        <v>129</v>
      </c>
      <c r="C136" s="99">
        <f t="shared" ref="C136:C199" si="67">L136+U136+AD136+AM136+AV136</f>
        <v>5.5848027121652564</v>
      </c>
      <c r="F136" s="92">
        <f t="shared" si="51"/>
        <v>45976</v>
      </c>
      <c r="G136" s="91">
        <f t="shared" si="52"/>
        <v>129</v>
      </c>
      <c r="H136" s="91">
        <f>INDEX(地温!$D$2:$D$366,MATCH(F136,地温!$C$2:$C$366,FALSE))</f>
        <v>12.547592</v>
      </c>
      <c r="I136" s="91">
        <f t="shared" si="53"/>
        <v>2834.3528450000003</v>
      </c>
      <c r="J136" s="93">
        <f t="shared" ref="J136:J199" si="68">I136/G136</f>
        <v>21.971727480620157</v>
      </c>
      <c r="K136" s="99">
        <f t="shared" ref="K136:K199" si="69">$H$4*EXP(-$I$4/(8.31*(J136+273)))</f>
        <v>6.5488061127061903e-002</v>
      </c>
      <c r="L136" s="99">
        <f t="shared" ref="L136:L199" si="70">IF($G$1=0,0,$J$1*$G$4*0.01*(1-EXP(-K136*G136)))</f>
        <v>5.5848027121652564</v>
      </c>
      <c r="O136" s="92">
        <f t="shared" si="54"/>
        <v>45976</v>
      </c>
      <c r="P136" s="91">
        <f t="shared" si="55"/>
        <v>129</v>
      </c>
      <c r="Q136" s="91">
        <f>INDEX(地温!$D$2:$D$366,MATCH(O136,地温!$C$2:$C$366,FALSE))</f>
        <v>12.547592</v>
      </c>
      <c r="R136" s="91">
        <f t="shared" si="56"/>
        <v>2834.3528450000003</v>
      </c>
      <c r="S136" s="93">
        <f t="shared" ref="S136:S199" si="71">R136/P136</f>
        <v>21.971727480620157</v>
      </c>
      <c r="T136" s="99" t="e">
        <f t="shared" ref="T136:T199" si="72">$Q$4*EXP(-$R$4/(8.31*(S136+273)))</f>
        <v>#N/A</v>
      </c>
      <c r="U136" s="99">
        <f t="shared" ref="U136:U199" si="73">IF($P$1=0,0,$S$1*$P$4*0.01*(1-EXP(-T136*P136)))</f>
        <v>0</v>
      </c>
      <c r="X136" s="92">
        <f t="shared" si="57"/>
        <v>45976</v>
      </c>
      <c r="Y136" s="91">
        <f t="shared" si="58"/>
        <v>129</v>
      </c>
      <c r="Z136" s="91">
        <f>INDEX(地温!$D$2:$D$366,MATCH(X136,地温!$C$2:$C$366,FALSE))</f>
        <v>12.547592</v>
      </c>
      <c r="AA136" s="91">
        <f t="shared" si="59"/>
        <v>2834.3528450000003</v>
      </c>
      <c r="AB136" s="93">
        <f t="shared" ref="AB136:AB199" si="74">AA136/Y136</f>
        <v>21.971727480620157</v>
      </c>
      <c r="AC136" s="99" t="e">
        <f t="shared" ref="AC136:AC199" si="75">$Z$4*EXP(-$AA$4/(8.31*(AB136+273)))</f>
        <v>#N/A</v>
      </c>
      <c r="AD136" s="99">
        <f t="shared" ref="AD136:AD199" si="76">IF($Y$1=0,0,$AB$1*$Y$4*0.01*(1-EXP(-AC136*Y136)))</f>
        <v>0</v>
      </c>
      <c r="AG136" s="92">
        <f t="shared" si="60"/>
        <v>45976</v>
      </c>
      <c r="AH136" s="91">
        <f t="shared" si="61"/>
        <v>129</v>
      </c>
      <c r="AI136" s="91">
        <f>INDEX(地温!$D$2:$D$366,MATCH(AG136,地温!$C$2:$C$366,FALSE))</f>
        <v>12.547592</v>
      </c>
      <c r="AJ136" s="91">
        <f t="shared" si="62"/>
        <v>2834.3528450000003</v>
      </c>
      <c r="AK136" s="93">
        <f t="shared" ref="AK136:AK199" si="77">AJ136/AH136</f>
        <v>21.971727480620157</v>
      </c>
      <c r="AL136" s="99" t="e">
        <f t="shared" ref="AL136:AL199" si="78">$AI$4*EXP(-$AJ$4/(8.31*(AK136+273)))</f>
        <v>#N/A</v>
      </c>
      <c r="AM136" s="99">
        <f t="shared" ref="AM136:AM199" si="79">IF($AH$1=0,0,$AK$1*$AH$4*0.01*(1-EXP(-AL136*AH136)))</f>
        <v>0</v>
      </c>
      <c r="AP136" s="92">
        <f t="shared" si="63"/>
        <v>45976</v>
      </c>
      <c r="AQ136" s="91">
        <f t="shared" si="64"/>
        <v>129</v>
      </c>
      <c r="AR136" s="91">
        <f>INDEX(地温!$D$2:$D$366,MATCH(AP136,地温!$C$2:$C$366,FALSE))</f>
        <v>12.547592</v>
      </c>
      <c r="AS136" s="91">
        <f t="shared" si="65"/>
        <v>2834.3528450000003</v>
      </c>
      <c r="AT136" s="93">
        <f t="shared" ref="AT136:AT199" si="80">AS136/AQ136</f>
        <v>21.971727480620157</v>
      </c>
      <c r="AU136" s="99" t="e">
        <f t="shared" ref="AU136:AU199" si="81">$AR$4*EXP(-$AS$4/(8.31*(AT136+273)))</f>
        <v>#N/A</v>
      </c>
      <c r="AV136" s="99">
        <f t="shared" ref="AV136:AV199" si="82">IF($AQ$1=0,0,$AT$1*$AQ$4*0.01*(1-EXP(-AU136*AQ136)))</f>
        <v>0</v>
      </c>
    </row>
    <row r="137" spans="1:48" s="91" customFormat="1">
      <c r="A137" s="92">
        <f t="shared" ref="A137:A200" si="83">A136+1</f>
        <v>45977</v>
      </c>
      <c r="B137" s="91">
        <f t="shared" si="66"/>
        <v>130</v>
      </c>
      <c r="C137" s="99">
        <f t="shared" si="67"/>
        <v>5.584853038718534</v>
      </c>
      <c r="F137" s="92">
        <f t="shared" ref="F137:F200" si="84">F136+1</f>
        <v>45977</v>
      </c>
      <c r="G137" s="91">
        <f t="shared" ref="G137:G200" si="85">F137-F$8+1</f>
        <v>130</v>
      </c>
      <c r="H137" s="91">
        <f>INDEX(地温!$D$2:$D$366,MATCH(F137,地温!$C$2:$C$366,FALSE))</f>
        <v>13.378908000000001</v>
      </c>
      <c r="I137" s="91">
        <f t="shared" ref="I137:I200" si="86">I136+H137</f>
        <v>2847.7317530000005</v>
      </c>
      <c r="J137" s="93">
        <f t="shared" si="68"/>
        <v>21.905628869230775</v>
      </c>
      <c r="K137" s="99">
        <f t="shared" si="69"/>
        <v>6.5314635886750017e-002</v>
      </c>
      <c r="L137" s="99">
        <f t="shared" si="70"/>
        <v>5.584853038718534</v>
      </c>
      <c r="O137" s="92">
        <f t="shared" ref="O137:O200" si="87">O136+1</f>
        <v>45977</v>
      </c>
      <c r="P137" s="91">
        <f t="shared" ref="P137:P200" si="88">O137-O$8+1</f>
        <v>130</v>
      </c>
      <c r="Q137" s="91">
        <f>INDEX(地温!$D$2:$D$366,MATCH(O137,地温!$C$2:$C$366,FALSE))</f>
        <v>13.378908000000001</v>
      </c>
      <c r="R137" s="91">
        <f t="shared" ref="R137:R200" si="89">R136+Q137</f>
        <v>2847.7317530000005</v>
      </c>
      <c r="S137" s="93">
        <f t="shared" si="71"/>
        <v>21.905628869230775</v>
      </c>
      <c r="T137" s="99" t="e">
        <f t="shared" si="72"/>
        <v>#N/A</v>
      </c>
      <c r="U137" s="99">
        <f t="shared" si="73"/>
        <v>0</v>
      </c>
      <c r="X137" s="92">
        <f t="shared" ref="X137:X200" si="90">X136+1</f>
        <v>45977</v>
      </c>
      <c r="Y137" s="91">
        <f t="shared" ref="Y137:Y200" si="91">X137-X$8+1</f>
        <v>130</v>
      </c>
      <c r="Z137" s="91">
        <f>INDEX(地温!$D$2:$D$366,MATCH(X137,地温!$C$2:$C$366,FALSE))</f>
        <v>13.378908000000001</v>
      </c>
      <c r="AA137" s="91">
        <f t="shared" ref="AA137:AA200" si="92">AA136+Z137</f>
        <v>2847.7317530000005</v>
      </c>
      <c r="AB137" s="93">
        <f t="shared" si="74"/>
        <v>21.905628869230775</v>
      </c>
      <c r="AC137" s="99" t="e">
        <f t="shared" si="75"/>
        <v>#N/A</v>
      </c>
      <c r="AD137" s="99">
        <f t="shared" si="76"/>
        <v>0</v>
      </c>
      <c r="AG137" s="92">
        <f t="shared" ref="AG137:AG200" si="93">AG136+1</f>
        <v>45977</v>
      </c>
      <c r="AH137" s="91">
        <f t="shared" ref="AH137:AH200" si="94">AG137-AG$8+1</f>
        <v>130</v>
      </c>
      <c r="AI137" s="91">
        <f>INDEX(地温!$D$2:$D$366,MATCH(AG137,地温!$C$2:$C$366,FALSE))</f>
        <v>13.378908000000001</v>
      </c>
      <c r="AJ137" s="91">
        <f t="shared" ref="AJ137:AJ200" si="95">AJ136+AI137</f>
        <v>2847.7317530000005</v>
      </c>
      <c r="AK137" s="93">
        <f t="shared" si="77"/>
        <v>21.905628869230775</v>
      </c>
      <c r="AL137" s="99" t="e">
        <f t="shared" si="78"/>
        <v>#N/A</v>
      </c>
      <c r="AM137" s="99">
        <f t="shared" si="79"/>
        <v>0</v>
      </c>
      <c r="AP137" s="92">
        <f t="shared" ref="AP137:AP200" si="96">AP136+1</f>
        <v>45977</v>
      </c>
      <c r="AQ137" s="91">
        <f t="shared" ref="AQ137:AQ200" si="97">AP137-AP$8+1</f>
        <v>130</v>
      </c>
      <c r="AR137" s="91">
        <f>INDEX(地温!$D$2:$D$366,MATCH(AP137,地温!$C$2:$C$366,FALSE))</f>
        <v>13.378908000000001</v>
      </c>
      <c r="AS137" s="91">
        <f t="shared" ref="AS137:AS200" si="98">AS136+AR137</f>
        <v>2847.7317530000005</v>
      </c>
      <c r="AT137" s="93">
        <f t="shared" si="80"/>
        <v>21.905628869230775</v>
      </c>
      <c r="AU137" s="99" t="e">
        <f t="shared" si="81"/>
        <v>#N/A</v>
      </c>
      <c r="AV137" s="99">
        <f t="shared" si="82"/>
        <v>0</v>
      </c>
    </row>
    <row r="138" spans="1:48" s="91" customFormat="1">
      <c r="A138" s="92">
        <f t="shared" si="83"/>
        <v>45978</v>
      </c>
      <c r="B138" s="91">
        <f t="shared" si="66"/>
        <v>131</v>
      </c>
      <c r="C138" s="99">
        <f t="shared" si="67"/>
        <v>5.584900662548506</v>
      </c>
      <c r="F138" s="92">
        <f t="shared" si="84"/>
        <v>45978</v>
      </c>
      <c r="G138" s="91">
        <f t="shared" si="85"/>
        <v>131</v>
      </c>
      <c r="H138" s="91">
        <f>INDEX(地温!$D$2:$D$366,MATCH(F138,地温!$C$2:$C$366,FALSE))</f>
        <v>13.155871999999999</v>
      </c>
      <c r="I138" s="91">
        <f t="shared" si="86"/>
        <v>2860.8876250000003</v>
      </c>
      <c r="J138" s="93">
        <f t="shared" si="68"/>
        <v>21.83883683206107</v>
      </c>
      <c r="K138" s="99">
        <f t="shared" si="69"/>
        <v>6.5139779122062633e-002</v>
      </c>
      <c r="L138" s="99">
        <f t="shared" si="70"/>
        <v>5.584900662548506</v>
      </c>
      <c r="O138" s="92">
        <f t="shared" si="87"/>
        <v>45978</v>
      </c>
      <c r="P138" s="91">
        <f t="shared" si="88"/>
        <v>131</v>
      </c>
      <c r="Q138" s="91">
        <f>INDEX(地温!$D$2:$D$366,MATCH(O138,地温!$C$2:$C$366,FALSE))</f>
        <v>13.155871999999999</v>
      </c>
      <c r="R138" s="91">
        <f t="shared" si="89"/>
        <v>2860.8876250000003</v>
      </c>
      <c r="S138" s="93">
        <f t="shared" si="71"/>
        <v>21.83883683206107</v>
      </c>
      <c r="T138" s="99" t="e">
        <f t="shared" si="72"/>
        <v>#N/A</v>
      </c>
      <c r="U138" s="99">
        <f t="shared" si="73"/>
        <v>0</v>
      </c>
      <c r="X138" s="92">
        <f t="shared" si="90"/>
        <v>45978</v>
      </c>
      <c r="Y138" s="91">
        <f t="shared" si="91"/>
        <v>131</v>
      </c>
      <c r="Z138" s="91">
        <f>INDEX(地温!$D$2:$D$366,MATCH(X138,地温!$C$2:$C$366,FALSE))</f>
        <v>13.155871999999999</v>
      </c>
      <c r="AA138" s="91">
        <f t="shared" si="92"/>
        <v>2860.8876250000003</v>
      </c>
      <c r="AB138" s="93">
        <f t="shared" si="74"/>
        <v>21.83883683206107</v>
      </c>
      <c r="AC138" s="99" t="e">
        <f t="shared" si="75"/>
        <v>#N/A</v>
      </c>
      <c r="AD138" s="99">
        <f t="shared" si="76"/>
        <v>0</v>
      </c>
      <c r="AG138" s="92">
        <f t="shared" si="93"/>
        <v>45978</v>
      </c>
      <c r="AH138" s="91">
        <f t="shared" si="94"/>
        <v>131</v>
      </c>
      <c r="AI138" s="91">
        <f>INDEX(地温!$D$2:$D$366,MATCH(AG138,地温!$C$2:$C$366,FALSE))</f>
        <v>13.155871999999999</v>
      </c>
      <c r="AJ138" s="91">
        <f t="shared" si="95"/>
        <v>2860.8876250000003</v>
      </c>
      <c r="AK138" s="93">
        <f t="shared" si="77"/>
        <v>21.83883683206107</v>
      </c>
      <c r="AL138" s="99" t="e">
        <f t="shared" si="78"/>
        <v>#N/A</v>
      </c>
      <c r="AM138" s="99">
        <f t="shared" si="79"/>
        <v>0</v>
      </c>
      <c r="AP138" s="92">
        <f t="shared" si="96"/>
        <v>45978</v>
      </c>
      <c r="AQ138" s="91">
        <f t="shared" si="97"/>
        <v>131</v>
      </c>
      <c r="AR138" s="91">
        <f>INDEX(地温!$D$2:$D$366,MATCH(AP138,地温!$C$2:$C$366,FALSE))</f>
        <v>13.155871999999999</v>
      </c>
      <c r="AS138" s="91">
        <f t="shared" si="98"/>
        <v>2860.8876250000003</v>
      </c>
      <c r="AT138" s="93">
        <f t="shared" si="80"/>
        <v>21.83883683206107</v>
      </c>
      <c r="AU138" s="99" t="e">
        <f t="shared" si="81"/>
        <v>#N/A</v>
      </c>
      <c r="AV138" s="99">
        <f t="shared" si="82"/>
        <v>0</v>
      </c>
    </row>
    <row r="139" spans="1:48" s="91" customFormat="1">
      <c r="A139" s="92">
        <f t="shared" si="83"/>
        <v>45979</v>
      </c>
      <c r="B139" s="91">
        <f t="shared" si="66"/>
        <v>132</v>
      </c>
      <c r="C139" s="99">
        <f t="shared" si="67"/>
        <v>5.5849450790555677</v>
      </c>
      <c r="F139" s="92">
        <f t="shared" si="84"/>
        <v>45979</v>
      </c>
      <c r="G139" s="91">
        <f t="shared" si="85"/>
        <v>132</v>
      </c>
      <c r="H139" s="91">
        <f>INDEX(地温!$D$2:$D$366,MATCH(F139,地温!$C$2:$C$366,FALSE))</f>
        <v>12.689524</v>
      </c>
      <c r="I139" s="91">
        <f t="shared" si="86"/>
        <v>2873.5771490000002</v>
      </c>
      <c r="J139" s="93">
        <f t="shared" si="68"/>
        <v>21.769523856060609</v>
      </c>
      <c r="K139" s="99">
        <f t="shared" si="69"/>
        <v>6.4958734216450389e-002</v>
      </c>
      <c r="L139" s="99">
        <f t="shared" si="70"/>
        <v>5.5849450790555677</v>
      </c>
      <c r="O139" s="92">
        <f t="shared" si="87"/>
        <v>45979</v>
      </c>
      <c r="P139" s="91">
        <f t="shared" si="88"/>
        <v>132</v>
      </c>
      <c r="Q139" s="91">
        <f>INDEX(地温!$D$2:$D$366,MATCH(O139,地温!$C$2:$C$366,FALSE))</f>
        <v>12.689524</v>
      </c>
      <c r="R139" s="91">
        <f t="shared" si="89"/>
        <v>2873.5771490000002</v>
      </c>
      <c r="S139" s="93">
        <f t="shared" si="71"/>
        <v>21.769523856060609</v>
      </c>
      <c r="T139" s="99" t="e">
        <f t="shared" si="72"/>
        <v>#N/A</v>
      </c>
      <c r="U139" s="99">
        <f t="shared" si="73"/>
        <v>0</v>
      </c>
      <c r="X139" s="92">
        <f t="shared" si="90"/>
        <v>45979</v>
      </c>
      <c r="Y139" s="91">
        <f t="shared" si="91"/>
        <v>132</v>
      </c>
      <c r="Z139" s="91">
        <f>INDEX(地温!$D$2:$D$366,MATCH(X139,地温!$C$2:$C$366,FALSE))</f>
        <v>12.689524</v>
      </c>
      <c r="AA139" s="91">
        <f t="shared" si="92"/>
        <v>2873.5771490000002</v>
      </c>
      <c r="AB139" s="93">
        <f t="shared" si="74"/>
        <v>21.769523856060609</v>
      </c>
      <c r="AC139" s="99" t="e">
        <f t="shared" si="75"/>
        <v>#N/A</v>
      </c>
      <c r="AD139" s="99">
        <f t="shared" si="76"/>
        <v>0</v>
      </c>
      <c r="AG139" s="92">
        <f t="shared" si="93"/>
        <v>45979</v>
      </c>
      <c r="AH139" s="91">
        <f t="shared" si="94"/>
        <v>132</v>
      </c>
      <c r="AI139" s="91">
        <f>INDEX(地温!$D$2:$D$366,MATCH(AG139,地温!$C$2:$C$366,FALSE))</f>
        <v>12.689524</v>
      </c>
      <c r="AJ139" s="91">
        <f t="shared" si="95"/>
        <v>2873.5771490000002</v>
      </c>
      <c r="AK139" s="93">
        <f t="shared" si="77"/>
        <v>21.769523856060609</v>
      </c>
      <c r="AL139" s="99" t="e">
        <f t="shared" si="78"/>
        <v>#N/A</v>
      </c>
      <c r="AM139" s="99">
        <f t="shared" si="79"/>
        <v>0</v>
      </c>
      <c r="AP139" s="92">
        <f t="shared" si="96"/>
        <v>45979</v>
      </c>
      <c r="AQ139" s="91">
        <f t="shared" si="97"/>
        <v>132</v>
      </c>
      <c r="AR139" s="91">
        <f>INDEX(地温!$D$2:$D$366,MATCH(AP139,地温!$C$2:$C$366,FALSE))</f>
        <v>12.689524</v>
      </c>
      <c r="AS139" s="91">
        <f t="shared" si="98"/>
        <v>2873.5771490000002</v>
      </c>
      <c r="AT139" s="93">
        <f t="shared" si="80"/>
        <v>21.769523856060609</v>
      </c>
      <c r="AU139" s="99" t="e">
        <f t="shared" si="81"/>
        <v>#N/A</v>
      </c>
      <c r="AV139" s="99">
        <f t="shared" si="82"/>
        <v>0</v>
      </c>
    </row>
    <row r="140" spans="1:48" s="91" customFormat="1">
      <c r="A140" s="92">
        <f t="shared" si="83"/>
        <v>45980</v>
      </c>
      <c r="B140" s="91">
        <f t="shared" si="66"/>
        <v>133</v>
      </c>
      <c r="C140" s="99">
        <f t="shared" si="67"/>
        <v>5.5849888774361229</v>
      </c>
      <c r="F140" s="92">
        <f t="shared" si="84"/>
        <v>45980</v>
      </c>
      <c r="G140" s="91">
        <f t="shared" si="85"/>
        <v>133</v>
      </c>
      <c r="H140" s="91">
        <f>INDEX(地温!$D$2:$D$366,MATCH(F140,地温!$C$2:$C$366,FALSE))</f>
        <v>13.115320000000001</v>
      </c>
      <c r="I140" s="91">
        <f t="shared" si="86"/>
        <v>2886.6924690000001</v>
      </c>
      <c r="J140" s="93">
        <f t="shared" si="68"/>
        <v>21.70445465413534</v>
      </c>
      <c r="K140" s="99">
        <f t="shared" si="69"/>
        <v>6.4789154762940934e-002</v>
      </c>
      <c r="L140" s="99">
        <f t="shared" si="70"/>
        <v>5.5849888774361229</v>
      </c>
      <c r="O140" s="92">
        <f t="shared" si="87"/>
        <v>45980</v>
      </c>
      <c r="P140" s="91">
        <f t="shared" si="88"/>
        <v>133</v>
      </c>
      <c r="Q140" s="91">
        <f>INDEX(地温!$D$2:$D$366,MATCH(O140,地温!$C$2:$C$366,FALSE))</f>
        <v>13.115320000000001</v>
      </c>
      <c r="R140" s="91">
        <f t="shared" si="89"/>
        <v>2886.6924690000001</v>
      </c>
      <c r="S140" s="93">
        <f t="shared" si="71"/>
        <v>21.70445465413534</v>
      </c>
      <c r="T140" s="99" t="e">
        <f t="shared" si="72"/>
        <v>#N/A</v>
      </c>
      <c r="U140" s="99">
        <f t="shared" si="73"/>
        <v>0</v>
      </c>
      <c r="X140" s="92">
        <f t="shared" si="90"/>
        <v>45980</v>
      </c>
      <c r="Y140" s="91">
        <f t="shared" si="91"/>
        <v>133</v>
      </c>
      <c r="Z140" s="91">
        <f>INDEX(地温!$D$2:$D$366,MATCH(X140,地温!$C$2:$C$366,FALSE))</f>
        <v>13.115320000000001</v>
      </c>
      <c r="AA140" s="91">
        <f t="shared" si="92"/>
        <v>2886.6924690000001</v>
      </c>
      <c r="AB140" s="93">
        <f t="shared" si="74"/>
        <v>21.70445465413534</v>
      </c>
      <c r="AC140" s="99" t="e">
        <f t="shared" si="75"/>
        <v>#N/A</v>
      </c>
      <c r="AD140" s="99">
        <f t="shared" si="76"/>
        <v>0</v>
      </c>
      <c r="AG140" s="92">
        <f t="shared" si="93"/>
        <v>45980</v>
      </c>
      <c r="AH140" s="91">
        <f t="shared" si="94"/>
        <v>133</v>
      </c>
      <c r="AI140" s="91">
        <f>INDEX(地温!$D$2:$D$366,MATCH(AG140,地温!$C$2:$C$366,FALSE))</f>
        <v>13.115320000000001</v>
      </c>
      <c r="AJ140" s="91">
        <f t="shared" si="95"/>
        <v>2886.6924690000001</v>
      </c>
      <c r="AK140" s="93">
        <f t="shared" si="77"/>
        <v>21.70445465413534</v>
      </c>
      <c r="AL140" s="99" t="e">
        <f t="shared" si="78"/>
        <v>#N/A</v>
      </c>
      <c r="AM140" s="99">
        <f t="shared" si="79"/>
        <v>0</v>
      </c>
      <c r="AP140" s="92">
        <f t="shared" si="96"/>
        <v>45980</v>
      </c>
      <c r="AQ140" s="91">
        <f t="shared" si="97"/>
        <v>133</v>
      </c>
      <c r="AR140" s="91">
        <f>INDEX(地温!$D$2:$D$366,MATCH(AP140,地温!$C$2:$C$366,FALSE))</f>
        <v>13.115320000000001</v>
      </c>
      <c r="AS140" s="91">
        <f t="shared" si="98"/>
        <v>2886.6924690000001</v>
      </c>
      <c r="AT140" s="93">
        <f t="shared" si="80"/>
        <v>21.70445465413534</v>
      </c>
      <c r="AU140" s="99" t="e">
        <f t="shared" si="81"/>
        <v>#N/A</v>
      </c>
      <c r="AV140" s="99">
        <f t="shared" si="82"/>
        <v>0</v>
      </c>
    </row>
    <row r="141" spans="1:48" s="91" customFormat="1">
      <c r="A141" s="92">
        <f t="shared" si="83"/>
        <v>45981</v>
      </c>
      <c r="B141" s="91">
        <f t="shared" si="66"/>
        <v>134</v>
      </c>
      <c r="C141" s="99">
        <f t="shared" si="67"/>
        <v>5.5850299849383527</v>
      </c>
      <c r="F141" s="92">
        <f t="shared" si="84"/>
        <v>45981</v>
      </c>
      <c r="G141" s="91">
        <f t="shared" si="85"/>
        <v>134</v>
      </c>
      <c r="H141" s="91">
        <f>INDEX(地温!$D$2:$D$366,MATCH(F141,地温!$C$2:$C$366,FALSE))</f>
        <v>12.750351999999999</v>
      </c>
      <c r="I141" s="91">
        <f t="shared" si="86"/>
        <v>2899.4428210000001</v>
      </c>
      <c r="J141" s="93">
        <f t="shared" si="68"/>
        <v>21.637632992537313</v>
      </c>
      <c r="K141" s="99">
        <f t="shared" si="69"/>
        <v>6.4615391243576181e-002</v>
      </c>
      <c r="L141" s="99">
        <f t="shared" si="70"/>
        <v>5.5850299849383527</v>
      </c>
      <c r="O141" s="92">
        <f t="shared" si="87"/>
        <v>45981</v>
      </c>
      <c r="P141" s="91">
        <f t="shared" si="88"/>
        <v>134</v>
      </c>
      <c r="Q141" s="91">
        <f>INDEX(地温!$D$2:$D$366,MATCH(O141,地温!$C$2:$C$366,FALSE))</f>
        <v>12.750351999999999</v>
      </c>
      <c r="R141" s="91">
        <f t="shared" si="89"/>
        <v>2899.4428210000001</v>
      </c>
      <c r="S141" s="93">
        <f t="shared" si="71"/>
        <v>21.637632992537313</v>
      </c>
      <c r="T141" s="99" t="e">
        <f t="shared" si="72"/>
        <v>#N/A</v>
      </c>
      <c r="U141" s="99">
        <f t="shared" si="73"/>
        <v>0</v>
      </c>
      <c r="X141" s="92">
        <f t="shared" si="90"/>
        <v>45981</v>
      </c>
      <c r="Y141" s="91">
        <f t="shared" si="91"/>
        <v>134</v>
      </c>
      <c r="Z141" s="91">
        <f>INDEX(地温!$D$2:$D$366,MATCH(X141,地温!$C$2:$C$366,FALSE))</f>
        <v>12.750351999999999</v>
      </c>
      <c r="AA141" s="91">
        <f t="shared" si="92"/>
        <v>2899.4428210000001</v>
      </c>
      <c r="AB141" s="93">
        <f t="shared" si="74"/>
        <v>21.637632992537313</v>
      </c>
      <c r="AC141" s="99" t="e">
        <f t="shared" si="75"/>
        <v>#N/A</v>
      </c>
      <c r="AD141" s="99">
        <f t="shared" si="76"/>
        <v>0</v>
      </c>
      <c r="AG141" s="92">
        <f t="shared" si="93"/>
        <v>45981</v>
      </c>
      <c r="AH141" s="91">
        <f t="shared" si="94"/>
        <v>134</v>
      </c>
      <c r="AI141" s="91">
        <f>INDEX(地温!$D$2:$D$366,MATCH(AG141,地温!$C$2:$C$366,FALSE))</f>
        <v>12.750351999999999</v>
      </c>
      <c r="AJ141" s="91">
        <f t="shared" si="95"/>
        <v>2899.4428210000001</v>
      </c>
      <c r="AK141" s="93">
        <f t="shared" si="77"/>
        <v>21.637632992537313</v>
      </c>
      <c r="AL141" s="99" t="e">
        <f t="shared" si="78"/>
        <v>#N/A</v>
      </c>
      <c r="AM141" s="99">
        <f t="shared" si="79"/>
        <v>0</v>
      </c>
      <c r="AP141" s="92">
        <f t="shared" si="96"/>
        <v>45981</v>
      </c>
      <c r="AQ141" s="91">
        <f t="shared" si="97"/>
        <v>134</v>
      </c>
      <c r="AR141" s="91">
        <f>INDEX(地温!$D$2:$D$366,MATCH(AP141,地温!$C$2:$C$366,FALSE))</f>
        <v>12.750351999999999</v>
      </c>
      <c r="AS141" s="91">
        <f t="shared" si="98"/>
        <v>2899.4428210000001</v>
      </c>
      <c r="AT141" s="93">
        <f t="shared" si="80"/>
        <v>21.637632992537313</v>
      </c>
      <c r="AU141" s="99" t="e">
        <f t="shared" si="81"/>
        <v>#N/A</v>
      </c>
      <c r="AV141" s="99">
        <f t="shared" si="82"/>
        <v>0</v>
      </c>
    </row>
    <row r="142" spans="1:48" s="91" customFormat="1">
      <c r="A142" s="92">
        <f t="shared" si="83"/>
        <v>45982</v>
      </c>
      <c r="B142" s="91">
        <f t="shared" si="66"/>
        <v>135</v>
      </c>
      <c r="C142" s="99">
        <f t="shared" si="67"/>
        <v>5.5850686861003149</v>
      </c>
      <c r="F142" s="92">
        <f t="shared" si="84"/>
        <v>45982</v>
      </c>
      <c r="G142" s="91">
        <f t="shared" si="85"/>
        <v>135</v>
      </c>
      <c r="H142" s="91">
        <f>INDEX(地温!$D$2:$D$366,MATCH(F142,地温!$C$2:$C$366,FALSE))</f>
        <v>12.425936000000002</v>
      </c>
      <c r="I142" s="91">
        <f t="shared" si="86"/>
        <v>2911.8687570000002</v>
      </c>
      <c r="J142" s="93">
        <f t="shared" si="68"/>
        <v>21.569398200000002</v>
      </c>
      <c r="K142" s="99">
        <f t="shared" si="69"/>
        <v>6.4438352896555987e-002</v>
      </c>
      <c r="L142" s="99">
        <f t="shared" si="70"/>
        <v>5.5850686861003149</v>
      </c>
      <c r="O142" s="92">
        <f t="shared" si="87"/>
        <v>45982</v>
      </c>
      <c r="P142" s="91">
        <f t="shared" si="88"/>
        <v>135</v>
      </c>
      <c r="Q142" s="91">
        <f>INDEX(地温!$D$2:$D$366,MATCH(O142,地温!$C$2:$C$366,FALSE))</f>
        <v>12.425936000000002</v>
      </c>
      <c r="R142" s="91">
        <f t="shared" si="89"/>
        <v>2911.8687570000002</v>
      </c>
      <c r="S142" s="93">
        <f t="shared" si="71"/>
        <v>21.569398200000002</v>
      </c>
      <c r="T142" s="99" t="e">
        <f t="shared" si="72"/>
        <v>#N/A</v>
      </c>
      <c r="U142" s="99">
        <f t="shared" si="73"/>
        <v>0</v>
      </c>
      <c r="X142" s="92">
        <f t="shared" si="90"/>
        <v>45982</v>
      </c>
      <c r="Y142" s="91">
        <f t="shared" si="91"/>
        <v>135</v>
      </c>
      <c r="Z142" s="91">
        <f>INDEX(地温!$D$2:$D$366,MATCH(X142,地温!$C$2:$C$366,FALSE))</f>
        <v>12.425936000000002</v>
      </c>
      <c r="AA142" s="91">
        <f t="shared" si="92"/>
        <v>2911.8687570000002</v>
      </c>
      <c r="AB142" s="93">
        <f t="shared" si="74"/>
        <v>21.569398200000002</v>
      </c>
      <c r="AC142" s="99" t="e">
        <f t="shared" si="75"/>
        <v>#N/A</v>
      </c>
      <c r="AD142" s="99">
        <f t="shared" si="76"/>
        <v>0</v>
      </c>
      <c r="AG142" s="92">
        <f t="shared" si="93"/>
        <v>45982</v>
      </c>
      <c r="AH142" s="91">
        <f t="shared" si="94"/>
        <v>135</v>
      </c>
      <c r="AI142" s="91">
        <f>INDEX(地温!$D$2:$D$366,MATCH(AG142,地温!$C$2:$C$366,FALSE))</f>
        <v>12.425936000000002</v>
      </c>
      <c r="AJ142" s="91">
        <f t="shared" si="95"/>
        <v>2911.8687570000002</v>
      </c>
      <c r="AK142" s="93">
        <f t="shared" si="77"/>
        <v>21.569398200000002</v>
      </c>
      <c r="AL142" s="99" t="e">
        <f t="shared" si="78"/>
        <v>#N/A</v>
      </c>
      <c r="AM142" s="99">
        <f t="shared" si="79"/>
        <v>0</v>
      </c>
      <c r="AP142" s="92">
        <f t="shared" si="96"/>
        <v>45982</v>
      </c>
      <c r="AQ142" s="91">
        <f t="shared" si="97"/>
        <v>135</v>
      </c>
      <c r="AR142" s="91">
        <f>INDEX(地温!$D$2:$D$366,MATCH(AP142,地温!$C$2:$C$366,FALSE))</f>
        <v>12.425936000000002</v>
      </c>
      <c r="AS142" s="91">
        <f t="shared" si="98"/>
        <v>2911.8687570000002</v>
      </c>
      <c r="AT142" s="93">
        <f t="shared" si="80"/>
        <v>21.569398200000002</v>
      </c>
      <c r="AU142" s="99" t="e">
        <f t="shared" si="81"/>
        <v>#N/A</v>
      </c>
      <c r="AV142" s="99">
        <f t="shared" si="82"/>
        <v>0</v>
      </c>
    </row>
    <row r="143" spans="1:48" s="91" customFormat="1">
      <c r="A143" s="92">
        <f t="shared" si="83"/>
        <v>45983</v>
      </c>
      <c r="B143" s="91">
        <f t="shared" si="66"/>
        <v>136</v>
      </c>
      <c r="C143" s="99">
        <f t="shared" si="67"/>
        <v>5.5851083257712473</v>
      </c>
      <c r="F143" s="92">
        <f t="shared" si="84"/>
        <v>45983</v>
      </c>
      <c r="G143" s="91">
        <f t="shared" si="85"/>
        <v>136</v>
      </c>
      <c r="H143" s="91">
        <f>INDEX(地温!$D$2:$D$366,MATCH(F143,地温!$C$2:$C$366,FALSE))</f>
        <v>13.480288</v>
      </c>
      <c r="I143" s="91">
        <f t="shared" si="86"/>
        <v>2925.3490450000004</v>
      </c>
      <c r="J143" s="93">
        <f t="shared" si="68"/>
        <v>21.509919448529416</v>
      </c>
      <c r="K143" s="99">
        <f t="shared" si="69"/>
        <v>6.428436157365465e-002</v>
      </c>
      <c r="L143" s="99">
        <f t="shared" si="70"/>
        <v>5.5851083257712473</v>
      </c>
      <c r="O143" s="92">
        <f t="shared" si="87"/>
        <v>45983</v>
      </c>
      <c r="P143" s="91">
        <f t="shared" si="88"/>
        <v>136</v>
      </c>
      <c r="Q143" s="91">
        <f>INDEX(地温!$D$2:$D$366,MATCH(O143,地温!$C$2:$C$366,FALSE))</f>
        <v>13.480288</v>
      </c>
      <c r="R143" s="91">
        <f t="shared" si="89"/>
        <v>2925.3490450000004</v>
      </c>
      <c r="S143" s="93">
        <f t="shared" si="71"/>
        <v>21.509919448529416</v>
      </c>
      <c r="T143" s="99" t="e">
        <f t="shared" si="72"/>
        <v>#N/A</v>
      </c>
      <c r="U143" s="99">
        <f t="shared" si="73"/>
        <v>0</v>
      </c>
      <c r="X143" s="92">
        <f t="shared" si="90"/>
        <v>45983</v>
      </c>
      <c r="Y143" s="91">
        <f t="shared" si="91"/>
        <v>136</v>
      </c>
      <c r="Z143" s="91">
        <f>INDEX(地温!$D$2:$D$366,MATCH(X143,地温!$C$2:$C$366,FALSE))</f>
        <v>13.480288</v>
      </c>
      <c r="AA143" s="91">
        <f t="shared" si="92"/>
        <v>2925.3490450000004</v>
      </c>
      <c r="AB143" s="93">
        <f t="shared" si="74"/>
        <v>21.509919448529416</v>
      </c>
      <c r="AC143" s="99" t="e">
        <f t="shared" si="75"/>
        <v>#N/A</v>
      </c>
      <c r="AD143" s="99">
        <f t="shared" si="76"/>
        <v>0</v>
      </c>
      <c r="AG143" s="92">
        <f t="shared" si="93"/>
        <v>45983</v>
      </c>
      <c r="AH143" s="91">
        <f t="shared" si="94"/>
        <v>136</v>
      </c>
      <c r="AI143" s="91">
        <f>INDEX(地温!$D$2:$D$366,MATCH(AG143,地温!$C$2:$C$366,FALSE))</f>
        <v>13.480288</v>
      </c>
      <c r="AJ143" s="91">
        <f t="shared" si="95"/>
        <v>2925.3490450000004</v>
      </c>
      <c r="AK143" s="93">
        <f t="shared" si="77"/>
        <v>21.509919448529416</v>
      </c>
      <c r="AL143" s="99" t="e">
        <f t="shared" si="78"/>
        <v>#N/A</v>
      </c>
      <c r="AM143" s="99">
        <f t="shared" si="79"/>
        <v>0</v>
      </c>
      <c r="AP143" s="92">
        <f t="shared" si="96"/>
        <v>45983</v>
      </c>
      <c r="AQ143" s="91">
        <f t="shared" si="97"/>
        <v>136</v>
      </c>
      <c r="AR143" s="91">
        <f>INDEX(地温!$D$2:$D$366,MATCH(AP143,地温!$C$2:$C$366,FALSE))</f>
        <v>13.480288</v>
      </c>
      <c r="AS143" s="91">
        <f t="shared" si="98"/>
        <v>2925.3490450000004</v>
      </c>
      <c r="AT143" s="93">
        <f t="shared" si="80"/>
        <v>21.509919448529416</v>
      </c>
      <c r="AU143" s="99" t="e">
        <f t="shared" si="81"/>
        <v>#N/A</v>
      </c>
      <c r="AV143" s="99">
        <f t="shared" si="82"/>
        <v>0</v>
      </c>
    </row>
    <row r="144" spans="1:48" s="91" customFormat="1">
      <c r="A144" s="92">
        <f t="shared" si="83"/>
        <v>45984</v>
      </c>
      <c r="B144" s="91">
        <f t="shared" si="66"/>
        <v>137</v>
      </c>
      <c r="C144" s="99">
        <f t="shared" si="67"/>
        <v>5.5851425525027238</v>
      </c>
      <c r="F144" s="92">
        <f t="shared" si="84"/>
        <v>45984</v>
      </c>
      <c r="G144" s="91">
        <f t="shared" si="85"/>
        <v>137</v>
      </c>
      <c r="H144" s="91">
        <f>INDEX(地温!$D$2:$D$366,MATCH(F144,地温!$C$2:$C$366,FALSE))</f>
        <v>11.777104</v>
      </c>
      <c r="I144" s="91">
        <f t="shared" si="86"/>
        <v>2937.1261490000002</v>
      </c>
      <c r="J144" s="93">
        <f t="shared" si="68"/>
        <v>21.438877000000002</v>
      </c>
      <c r="K144" s="99">
        <f t="shared" si="69"/>
        <v>6.4100832671442745e-002</v>
      </c>
      <c r="L144" s="99">
        <f t="shared" si="70"/>
        <v>5.5851425525027238</v>
      </c>
      <c r="O144" s="92">
        <f t="shared" si="87"/>
        <v>45984</v>
      </c>
      <c r="P144" s="91">
        <f t="shared" si="88"/>
        <v>137</v>
      </c>
      <c r="Q144" s="91">
        <f>INDEX(地温!$D$2:$D$366,MATCH(O144,地温!$C$2:$C$366,FALSE))</f>
        <v>11.777104</v>
      </c>
      <c r="R144" s="91">
        <f t="shared" si="89"/>
        <v>2937.1261490000002</v>
      </c>
      <c r="S144" s="93">
        <f t="shared" si="71"/>
        <v>21.438877000000002</v>
      </c>
      <c r="T144" s="99" t="e">
        <f t="shared" si="72"/>
        <v>#N/A</v>
      </c>
      <c r="U144" s="99">
        <f t="shared" si="73"/>
        <v>0</v>
      </c>
      <c r="X144" s="92">
        <f t="shared" si="90"/>
        <v>45984</v>
      </c>
      <c r="Y144" s="91">
        <f t="shared" si="91"/>
        <v>137</v>
      </c>
      <c r="Z144" s="91">
        <f>INDEX(地温!$D$2:$D$366,MATCH(X144,地温!$C$2:$C$366,FALSE))</f>
        <v>11.777104</v>
      </c>
      <c r="AA144" s="91">
        <f t="shared" si="92"/>
        <v>2937.1261490000002</v>
      </c>
      <c r="AB144" s="93">
        <f t="shared" si="74"/>
        <v>21.438877000000002</v>
      </c>
      <c r="AC144" s="99" t="e">
        <f t="shared" si="75"/>
        <v>#N/A</v>
      </c>
      <c r="AD144" s="99">
        <f t="shared" si="76"/>
        <v>0</v>
      </c>
      <c r="AG144" s="92">
        <f t="shared" si="93"/>
        <v>45984</v>
      </c>
      <c r="AH144" s="91">
        <f t="shared" si="94"/>
        <v>137</v>
      </c>
      <c r="AI144" s="91">
        <f>INDEX(地温!$D$2:$D$366,MATCH(AG144,地温!$C$2:$C$366,FALSE))</f>
        <v>11.777104</v>
      </c>
      <c r="AJ144" s="91">
        <f t="shared" si="95"/>
        <v>2937.1261490000002</v>
      </c>
      <c r="AK144" s="93">
        <f t="shared" si="77"/>
        <v>21.438877000000002</v>
      </c>
      <c r="AL144" s="99" t="e">
        <f t="shared" si="78"/>
        <v>#N/A</v>
      </c>
      <c r="AM144" s="99">
        <f t="shared" si="79"/>
        <v>0</v>
      </c>
      <c r="AP144" s="92">
        <f t="shared" si="96"/>
        <v>45984</v>
      </c>
      <c r="AQ144" s="91">
        <f t="shared" si="97"/>
        <v>137</v>
      </c>
      <c r="AR144" s="91">
        <f>INDEX(地温!$D$2:$D$366,MATCH(AP144,地温!$C$2:$C$366,FALSE))</f>
        <v>11.777104</v>
      </c>
      <c r="AS144" s="91">
        <f t="shared" si="98"/>
        <v>2937.1261490000002</v>
      </c>
      <c r="AT144" s="93">
        <f t="shared" si="80"/>
        <v>21.438877000000002</v>
      </c>
      <c r="AU144" s="99" t="e">
        <f t="shared" si="81"/>
        <v>#N/A</v>
      </c>
      <c r="AV144" s="99">
        <f t="shared" si="82"/>
        <v>0</v>
      </c>
    </row>
    <row r="145" spans="1:48" s="91" customFormat="1">
      <c r="A145" s="92">
        <f t="shared" si="83"/>
        <v>45985</v>
      </c>
      <c r="B145" s="91">
        <f t="shared" si="66"/>
        <v>138</v>
      </c>
      <c r="C145" s="99">
        <f t="shared" si="67"/>
        <v>5.5851733165430648</v>
      </c>
      <c r="F145" s="92">
        <f t="shared" si="84"/>
        <v>45985</v>
      </c>
      <c r="G145" s="91">
        <f t="shared" si="85"/>
        <v>138</v>
      </c>
      <c r="H145" s="91">
        <f>INDEX(地温!$D$2:$D$366,MATCH(F145,地温!$C$2:$C$366,FALSE))</f>
        <v>10.743028000000001</v>
      </c>
      <c r="I145" s="91">
        <f t="shared" si="86"/>
        <v>2947.869177</v>
      </c>
      <c r="J145" s="93">
        <f t="shared" si="68"/>
        <v>21.361370847826088</v>
      </c>
      <c r="K145" s="99">
        <f t="shared" si="69"/>
        <v>6.3901102640534099e-002</v>
      </c>
      <c r="L145" s="99">
        <f t="shared" si="70"/>
        <v>5.5851733165430648</v>
      </c>
      <c r="O145" s="92">
        <f t="shared" si="87"/>
        <v>45985</v>
      </c>
      <c r="P145" s="91">
        <f t="shared" si="88"/>
        <v>138</v>
      </c>
      <c r="Q145" s="91">
        <f>INDEX(地温!$D$2:$D$366,MATCH(O145,地温!$C$2:$C$366,FALSE))</f>
        <v>10.743028000000001</v>
      </c>
      <c r="R145" s="91">
        <f t="shared" si="89"/>
        <v>2947.869177</v>
      </c>
      <c r="S145" s="93">
        <f t="shared" si="71"/>
        <v>21.361370847826088</v>
      </c>
      <c r="T145" s="99" t="e">
        <f t="shared" si="72"/>
        <v>#N/A</v>
      </c>
      <c r="U145" s="99">
        <f t="shared" si="73"/>
        <v>0</v>
      </c>
      <c r="X145" s="92">
        <f t="shared" si="90"/>
        <v>45985</v>
      </c>
      <c r="Y145" s="91">
        <f t="shared" si="91"/>
        <v>138</v>
      </c>
      <c r="Z145" s="91">
        <f>INDEX(地温!$D$2:$D$366,MATCH(X145,地温!$C$2:$C$366,FALSE))</f>
        <v>10.743028000000001</v>
      </c>
      <c r="AA145" s="91">
        <f t="shared" si="92"/>
        <v>2947.869177</v>
      </c>
      <c r="AB145" s="93">
        <f t="shared" si="74"/>
        <v>21.361370847826088</v>
      </c>
      <c r="AC145" s="99" t="e">
        <f t="shared" si="75"/>
        <v>#N/A</v>
      </c>
      <c r="AD145" s="99">
        <f t="shared" si="76"/>
        <v>0</v>
      </c>
      <c r="AG145" s="92">
        <f t="shared" si="93"/>
        <v>45985</v>
      </c>
      <c r="AH145" s="91">
        <f t="shared" si="94"/>
        <v>138</v>
      </c>
      <c r="AI145" s="91">
        <f>INDEX(地温!$D$2:$D$366,MATCH(AG145,地温!$C$2:$C$366,FALSE))</f>
        <v>10.743028000000001</v>
      </c>
      <c r="AJ145" s="91">
        <f t="shared" si="95"/>
        <v>2947.869177</v>
      </c>
      <c r="AK145" s="93">
        <f t="shared" si="77"/>
        <v>21.361370847826088</v>
      </c>
      <c r="AL145" s="99" t="e">
        <f t="shared" si="78"/>
        <v>#N/A</v>
      </c>
      <c r="AM145" s="99">
        <f t="shared" si="79"/>
        <v>0</v>
      </c>
      <c r="AP145" s="92">
        <f t="shared" si="96"/>
        <v>45985</v>
      </c>
      <c r="AQ145" s="91">
        <f t="shared" si="97"/>
        <v>138</v>
      </c>
      <c r="AR145" s="91">
        <f>INDEX(地温!$D$2:$D$366,MATCH(AP145,地温!$C$2:$C$366,FALSE))</f>
        <v>10.743028000000001</v>
      </c>
      <c r="AS145" s="91">
        <f t="shared" si="98"/>
        <v>2947.869177</v>
      </c>
      <c r="AT145" s="93">
        <f t="shared" si="80"/>
        <v>21.361370847826088</v>
      </c>
      <c r="AU145" s="99" t="e">
        <f t="shared" si="81"/>
        <v>#N/A</v>
      </c>
      <c r="AV145" s="99">
        <f t="shared" si="82"/>
        <v>0</v>
      </c>
    </row>
    <row r="146" spans="1:48" s="91" customFormat="1">
      <c r="A146" s="92">
        <f t="shared" si="83"/>
        <v>45986</v>
      </c>
      <c r="B146" s="91">
        <f t="shared" si="66"/>
        <v>139</v>
      </c>
      <c r="C146" s="99">
        <f t="shared" si="67"/>
        <v>5.5852021613789633</v>
      </c>
      <c r="F146" s="92">
        <f t="shared" si="84"/>
        <v>45986</v>
      </c>
      <c r="G146" s="91">
        <f t="shared" si="85"/>
        <v>139</v>
      </c>
      <c r="H146" s="91">
        <f>INDEX(地温!$D$2:$D$366,MATCH(F146,地温!$C$2:$C$366,FALSE))</f>
        <v>10.317232000000002</v>
      </c>
      <c r="I146" s="91">
        <f t="shared" si="86"/>
        <v>2958.1864089999999</v>
      </c>
      <c r="J146" s="93">
        <f t="shared" si="68"/>
        <v>21.281916611510791</v>
      </c>
      <c r="K146" s="99">
        <f t="shared" si="69"/>
        <v>6.3696889768099188e-002</v>
      </c>
      <c r="L146" s="99">
        <f t="shared" si="70"/>
        <v>5.5852021613789633</v>
      </c>
      <c r="O146" s="92">
        <f t="shared" si="87"/>
        <v>45986</v>
      </c>
      <c r="P146" s="91">
        <f t="shared" si="88"/>
        <v>139</v>
      </c>
      <c r="Q146" s="91">
        <f>INDEX(地温!$D$2:$D$366,MATCH(O146,地温!$C$2:$C$366,FALSE))</f>
        <v>10.317232000000002</v>
      </c>
      <c r="R146" s="91">
        <f t="shared" si="89"/>
        <v>2958.1864089999999</v>
      </c>
      <c r="S146" s="93">
        <f t="shared" si="71"/>
        <v>21.281916611510791</v>
      </c>
      <c r="T146" s="99" t="e">
        <f t="shared" si="72"/>
        <v>#N/A</v>
      </c>
      <c r="U146" s="99">
        <f t="shared" si="73"/>
        <v>0</v>
      </c>
      <c r="X146" s="92">
        <f t="shared" si="90"/>
        <v>45986</v>
      </c>
      <c r="Y146" s="91">
        <f t="shared" si="91"/>
        <v>139</v>
      </c>
      <c r="Z146" s="91">
        <f>INDEX(地温!$D$2:$D$366,MATCH(X146,地温!$C$2:$C$366,FALSE))</f>
        <v>10.317232000000002</v>
      </c>
      <c r="AA146" s="91">
        <f t="shared" si="92"/>
        <v>2958.1864089999999</v>
      </c>
      <c r="AB146" s="93">
        <f t="shared" si="74"/>
        <v>21.281916611510791</v>
      </c>
      <c r="AC146" s="99" t="e">
        <f t="shared" si="75"/>
        <v>#N/A</v>
      </c>
      <c r="AD146" s="99">
        <f t="shared" si="76"/>
        <v>0</v>
      </c>
      <c r="AG146" s="92">
        <f t="shared" si="93"/>
        <v>45986</v>
      </c>
      <c r="AH146" s="91">
        <f t="shared" si="94"/>
        <v>139</v>
      </c>
      <c r="AI146" s="91">
        <f>INDEX(地温!$D$2:$D$366,MATCH(AG146,地温!$C$2:$C$366,FALSE))</f>
        <v>10.317232000000002</v>
      </c>
      <c r="AJ146" s="91">
        <f t="shared" si="95"/>
        <v>2958.1864089999999</v>
      </c>
      <c r="AK146" s="93">
        <f t="shared" si="77"/>
        <v>21.281916611510791</v>
      </c>
      <c r="AL146" s="99" t="e">
        <f t="shared" si="78"/>
        <v>#N/A</v>
      </c>
      <c r="AM146" s="99">
        <f t="shared" si="79"/>
        <v>0</v>
      </c>
      <c r="AP146" s="92">
        <f t="shared" si="96"/>
        <v>45986</v>
      </c>
      <c r="AQ146" s="91">
        <f t="shared" si="97"/>
        <v>139</v>
      </c>
      <c r="AR146" s="91">
        <f>INDEX(地温!$D$2:$D$366,MATCH(AP146,地温!$C$2:$C$366,FALSE))</f>
        <v>10.317232000000002</v>
      </c>
      <c r="AS146" s="91">
        <f t="shared" si="98"/>
        <v>2958.1864089999999</v>
      </c>
      <c r="AT146" s="93">
        <f t="shared" si="80"/>
        <v>21.281916611510791</v>
      </c>
      <c r="AU146" s="99" t="e">
        <f t="shared" si="81"/>
        <v>#N/A</v>
      </c>
      <c r="AV146" s="99">
        <f t="shared" si="82"/>
        <v>0</v>
      </c>
    </row>
    <row r="147" spans="1:48" s="91" customFormat="1">
      <c r="A147" s="92">
        <f t="shared" si="83"/>
        <v>45987</v>
      </c>
      <c r="B147" s="91">
        <f t="shared" si="66"/>
        <v>140</v>
      </c>
      <c r="C147" s="99">
        <f t="shared" si="67"/>
        <v>5.585230975740255</v>
      </c>
      <c r="F147" s="92">
        <f t="shared" si="84"/>
        <v>45987</v>
      </c>
      <c r="G147" s="91">
        <f t="shared" si="85"/>
        <v>140</v>
      </c>
      <c r="H147" s="91">
        <f>INDEX(地温!$D$2:$D$366,MATCH(F147,地温!$C$2:$C$366,FALSE))</f>
        <v>10.783580000000001</v>
      </c>
      <c r="I147" s="91">
        <f t="shared" si="86"/>
        <v>2968.9699889999997</v>
      </c>
      <c r="J147" s="93">
        <f t="shared" si="68"/>
        <v>21.206928492857141</v>
      </c>
      <c r="K147" s="99">
        <f t="shared" si="69"/>
        <v>6.3504653638185013e-002</v>
      </c>
      <c r="L147" s="99">
        <f t="shared" si="70"/>
        <v>5.585230975740255</v>
      </c>
      <c r="O147" s="92">
        <f t="shared" si="87"/>
        <v>45987</v>
      </c>
      <c r="P147" s="91">
        <f t="shared" si="88"/>
        <v>140</v>
      </c>
      <c r="Q147" s="91">
        <f>INDEX(地温!$D$2:$D$366,MATCH(O147,地温!$C$2:$C$366,FALSE))</f>
        <v>10.783580000000001</v>
      </c>
      <c r="R147" s="91">
        <f t="shared" si="89"/>
        <v>2968.9699889999997</v>
      </c>
      <c r="S147" s="93">
        <f t="shared" si="71"/>
        <v>21.206928492857141</v>
      </c>
      <c r="T147" s="99" t="e">
        <f t="shared" si="72"/>
        <v>#N/A</v>
      </c>
      <c r="U147" s="99">
        <f t="shared" si="73"/>
        <v>0</v>
      </c>
      <c r="X147" s="92">
        <f t="shared" si="90"/>
        <v>45987</v>
      </c>
      <c r="Y147" s="91">
        <f t="shared" si="91"/>
        <v>140</v>
      </c>
      <c r="Z147" s="91">
        <f>INDEX(地温!$D$2:$D$366,MATCH(X147,地温!$C$2:$C$366,FALSE))</f>
        <v>10.783580000000001</v>
      </c>
      <c r="AA147" s="91">
        <f t="shared" si="92"/>
        <v>2968.9699889999997</v>
      </c>
      <c r="AB147" s="93">
        <f t="shared" si="74"/>
        <v>21.206928492857141</v>
      </c>
      <c r="AC147" s="99" t="e">
        <f t="shared" si="75"/>
        <v>#N/A</v>
      </c>
      <c r="AD147" s="99">
        <f t="shared" si="76"/>
        <v>0</v>
      </c>
      <c r="AG147" s="92">
        <f t="shared" si="93"/>
        <v>45987</v>
      </c>
      <c r="AH147" s="91">
        <f t="shared" si="94"/>
        <v>140</v>
      </c>
      <c r="AI147" s="91">
        <f>INDEX(地温!$D$2:$D$366,MATCH(AG147,地温!$C$2:$C$366,FALSE))</f>
        <v>10.783580000000001</v>
      </c>
      <c r="AJ147" s="91">
        <f t="shared" si="95"/>
        <v>2968.9699889999997</v>
      </c>
      <c r="AK147" s="93">
        <f t="shared" si="77"/>
        <v>21.206928492857141</v>
      </c>
      <c r="AL147" s="99" t="e">
        <f t="shared" si="78"/>
        <v>#N/A</v>
      </c>
      <c r="AM147" s="99">
        <f t="shared" si="79"/>
        <v>0</v>
      </c>
      <c r="AP147" s="92">
        <f t="shared" si="96"/>
        <v>45987</v>
      </c>
      <c r="AQ147" s="91">
        <f t="shared" si="97"/>
        <v>140</v>
      </c>
      <c r="AR147" s="91">
        <f>INDEX(地温!$D$2:$D$366,MATCH(AP147,地温!$C$2:$C$366,FALSE))</f>
        <v>10.783580000000001</v>
      </c>
      <c r="AS147" s="91">
        <f t="shared" si="98"/>
        <v>2968.9699889999997</v>
      </c>
      <c r="AT147" s="93">
        <f t="shared" si="80"/>
        <v>21.206928492857141</v>
      </c>
      <c r="AU147" s="99" t="e">
        <f t="shared" si="81"/>
        <v>#N/A</v>
      </c>
      <c r="AV147" s="99">
        <f t="shared" si="82"/>
        <v>0</v>
      </c>
    </row>
    <row r="148" spans="1:48" s="91" customFormat="1">
      <c r="A148" s="92">
        <f t="shared" si="83"/>
        <v>45988</v>
      </c>
      <c r="B148" s="91">
        <f t="shared" si="66"/>
        <v>141</v>
      </c>
      <c r="C148" s="99">
        <f t="shared" si="67"/>
        <v>5.5852589907172341</v>
      </c>
      <c r="F148" s="92">
        <f t="shared" si="84"/>
        <v>45988</v>
      </c>
      <c r="G148" s="91">
        <f t="shared" si="85"/>
        <v>141</v>
      </c>
      <c r="H148" s="91">
        <f>INDEX(地温!$D$2:$D$366,MATCH(F148,地温!$C$2:$C$366,FALSE))</f>
        <v>10.88496</v>
      </c>
      <c r="I148" s="91">
        <f t="shared" si="86"/>
        <v>2979.8549489999996</v>
      </c>
      <c r="J148" s="93">
        <f t="shared" si="68"/>
        <v>21.133723042553189</v>
      </c>
      <c r="K148" s="99">
        <f t="shared" si="69"/>
        <v>6.3317452999436988e-002</v>
      </c>
      <c r="L148" s="99">
        <f t="shared" si="70"/>
        <v>5.5852589907172341</v>
      </c>
      <c r="O148" s="92">
        <f t="shared" si="87"/>
        <v>45988</v>
      </c>
      <c r="P148" s="91">
        <f t="shared" si="88"/>
        <v>141</v>
      </c>
      <c r="Q148" s="91">
        <f>INDEX(地温!$D$2:$D$366,MATCH(O148,地温!$C$2:$C$366,FALSE))</f>
        <v>10.88496</v>
      </c>
      <c r="R148" s="91">
        <f t="shared" si="89"/>
        <v>2979.8549489999996</v>
      </c>
      <c r="S148" s="93">
        <f t="shared" si="71"/>
        <v>21.133723042553189</v>
      </c>
      <c r="T148" s="99" t="e">
        <f t="shared" si="72"/>
        <v>#N/A</v>
      </c>
      <c r="U148" s="99">
        <f t="shared" si="73"/>
        <v>0</v>
      </c>
      <c r="X148" s="92">
        <f t="shared" si="90"/>
        <v>45988</v>
      </c>
      <c r="Y148" s="91">
        <f t="shared" si="91"/>
        <v>141</v>
      </c>
      <c r="Z148" s="91">
        <f>INDEX(地温!$D$2:$D$366,MATCH(X148,地温!$C$2:$C$366,FALSE))</f>
        <v>10.88496</v>
      </c>
      <c r="AA148" s="91">
        <f t="shared" si="92"/>
        <v>2979.8549489999996</v>
      </c>
      <c r="AB148" s="93">
        <f t="shared" si="74"/>
        <v>21.133723042553189</v>
      </c>
      <c r="AC148" s="99" t="e">
        <f t="shared" si="75"/>
        <v>#N/A</v>
      </c>
      <c r="AD148" s="99">
        <f t="shared" si="76"/>
        <v>0</v>
      </c>
      <c r="AG148" s="92">
        <f t="shared" si="93"/>
        <v>45988</v>
      </c>
      <c r="AH148" s="91">
        <f t="shared" si="94"/>
        <v>141</v>
      </c>
      <c r="AI148" s="91">
        <f>INDEX(地温!$D$2:$D$366,MATCH(AG148,地温!$C$2:$C$366,FALSE))</f>
        <v>10.88496</v>
      </c>
      <c r="AJ148" s="91">
        <f t="shared" si="95"/>
        <v>2979.8549489999996</v>
      </c>
      <c r="AK148" s="93">
        <f t="shared" si="77"/>
        <v>21.133723042553189</v>
      </c>
      <c r="AL148" s="99" t="e">
        <f t="shared" si="78"/>
        <v>#N/A</v>
      </c>
      <c r="AM148" s="99">
        <f t="shared" si="79"/>
        <v>0</v>
      </c>
      <c r="AP148" s="92">
        <f t="shared" si="96"/>
        <v>45988</v>
      </c>
      <c r="AQ148" s="91">
        <f t="shared" si="97"/>
        <v>141</v>
      </c>
      <c r="AR148" s="91">
        <f>INDEX(地温!$D$2:$D$366,MATCH(AP148,地温!$C$2:$C$366,FALSE))</f>
        <v>10.88496</v>
      </c>
      <c r="AS148" s="91">
        <f t="shared" si="98"/>
        <v>2979.8549489999996</v>
      </c>
      <c r="AT148" s="93">
        <f t="shared" si="80"/>
        <v>21.133723042553189</v>
      </c>
      <c r="AU148" s="99" t="e">
        <f t="shared" si="81"/>
        <v>#N/A</v>
      </c>
      <c r="AV148" s="99">
        <f t="shared" si="82"/>
        <v>0</v>
      </c>
    </row>
    <row r="149" spans="1:48" s="91" customFormat="1">
      <c r="A149" s="92">
        <f t="shared" si="83"/>
        <v>45989</v>
      </c>
      <c r="B149" s="91">
        <f t="shared" si="66"/>
        <v>142</v>
      </c>
      <c r="C149" s="99">
        <f t="shared" si="67"/>
        <v>5.5852860675754856</v>
      </c>
      <c r="F149" s="92">
        <f t="shared" si="84"/>
        <v>45989</v>
      </c>
      <c r="G149" s="91">
        <f t="shared" si="85"/>
        <v>142</v>
      </c>
      <c r="H149" s="91">
        <f>INDEX(地温!$D$2:$D$366,MATCH(F149,地温!$C$2:$C$366,FALSE))</f>
        <v>10.905236000000002</v>
      </c>
      <c r="I149" s="91">
        <f t="shared" si="86"/>
        <v>2990.7601849999996</v>
      </c>
      <c r="J149" s="93">
        <f t="shared" si="68"/>
        <v>21.061691443661971</v>
      </c>
      <c r="K149" s="99">
        <f t="shared" si="69"/>
        <v>6.3133702191292523e-002</v>
      </c>
      <c r="L149" s="99">
        <f t="shared" si="70"/>
        <v>5.5852860675754856</v>
      </c>
      <c r="O149" s="92">
        <f t="shared" si="87"/>
        <v>45989</v>
      </c>
      <c r="P149" s="91">
        <f t="shared" si="88"/>
        <v>142</v>
      </c>
      <c r="Q149" s="91">
        <f>INDEX(地温!$D$2:$D$366,MATCH(O149,地温!$C$2:$C$366,FALSE))</f>
        <v>10.905236000000002</v>
      </c>
      <c r="R149" s="91">
        <f t="shared" si="89"/>
        <v>2990.7601849999996</v>
      </c>
      <c r="S149" s="93">
        <f t="shared" si="71"/>
        <v>21.061691443661971</v>
      </c>
      <c r="T149" s="99" t="e">
        <f t="shared" si="72"/>
        <v>#N/A</v>
      </c>
      <c r="U149" s="99">
        <f t="shared" si="73"/>
        <v>0</v>
      </c>
      <c r="X149" s="92">
        <f t="shared" si="90"/>
        <v>45989</v>
      </c>
      <c r="Y149" s="91">
        <f t="shared" si="91"/>
        <v>142</v>
      </c>
      <c r="Z149" s="91">
        <f>INDEX(地温!$D$2:$D$366,MATCH(X149,地温!$C$2:$C$366,FALSE))</f>
        <v>10.905236000000002</v>
      </c>
      <c r="AA149" s="91">
        <f t="shared" si="92"/>
        <v>2990.7601849999996</v>
      </c>
      <c r="AB149" s="93">
        <f t="shared" si="74"/>
        <v>21.061691443661971</v>
      </c>
      <c r="AC149" s="99" t="e">
        <f t="shared" si="75"/>
        <v>#N/A</v>
      </c>
      <c r="AD149" s="99">
        <f t="shared" si="76"/>
        <v>0</v>
      </c>
      <c r="AG149" s="92">
        <f t="shared" si="93"/>
        <v>45989</v>
      </c>
      <c r="AH149" s="91">
        <f t="shared" si="94"/>
        <v>142</v>
      </c>
      <c r="AI149" s="91">
        <f>INDEX(地温!$D$2:$D$366,MATCH(AG149,地温!$C$2:$C$366,FALSE))</f>
        <v>10.905236000000002</v>
      </c>
      <c r="AJ149" s="91">
        <f t="shared" si="95"/>
        <v>2990.7601849999996</v>
      </c>
      <c r="AK149" s="93">
        <f t="shared" si="77"/>
        <v>21.061691443661971</v>
      </c>
      <c r="AL149" s="99" t="e">
        <f t="shared" si="78"/>
        <v>#N/A</v>
      </c>
      <c r="AM149" s="99">
        <f t="shared" si="79"/>
        <v>0</v>
      </c>
      <c r="AP149" s="92">
        <f t="shared" si="96"/>
        <v>45989</v>
      </c>
      <c r="AQ149" s="91">
        <f t="shared" si="97"/>
        <v>142</v>
      </c>
      <c r="AR149" s="91">
        <f>INDEX(地温!$D$2:$D$366,MATCH(AP149,地温!$C$2:$C$366,FALSE))</f>
        <v>10.905236000000002</v>
      </c>
      <c r="AS149" s="91">
        <f t="shared" si="98"/>
        <v>2990.7601849999996</v>
      </c>
      <c r="AT149" s="93">
        <f t="shared" si="80"/>
        <v>21.061691443661971</v>
      </c>
      <c r="AU149" s="99" t="e">
        <f t="shared" si="81"/>
        <v>#N/A</v>
      </c>
      <c r="AV149" s="99">
        <f t="shared" si="82"/>
        <v>0</v>
      </c>
    </row>
    <row r="150" spans="1:48" s="91" customFormat="1">
      <c r="A150" s="92">
        <f t="shared" si="83"/>
        <v>45990</v>
      </c>
      <c r="B150" s="91">
        <f t="shared" si="66"/>
        <v>143</v>
      </c>
      <c r="C150" s="99">
        <f t="shared" si="67"/>
        <v>5.5853104232783473</v>
      </c>
      <c r="F150" s="92">
        <f t="shared" si="84"/>
        <v>45990</v>
      </c>
      <c r="G150" s="91">
        <f t="shared" si="85"/>
        <v>143</v>
      </c>
      <c r="H150" s="91">
        <f>INDEX(地温!$D$2:$D$366,MATCH(F150,地温!$C$2:$C$366,FALSE))</f>
        <v>9.8914360000000006</v>
      </c>
      <c r="I150" s="91">
        <f t="shared" si="86"/>
        <v>3000.6516209999995</v>
      </c>
      <c r="J150" s="93">
        <f t="shared" si="68"/>
        <v>20.983577769230767</v>
      </c>
      <c r="K150" s="99">
        <f t="shared" si="69"/>
        <v>6.2934937503569169e-002</v>
      </c>
      <c r="L150" s="99">
        <f t="shared" si="70"/>
        <v>5.5853104232783473</v>
      </c>
      <c r="O150" s="92">
        <f t="shared" si="87"/>
        <v>45990</v>
      </c>
      <c r="P150" s="91">
        <f t="shared" si="88"/>
        <v>143</v>
      </c>
      <c r="Q150" s="91">
        <f>INDEX(地温!$D$2:$D$366,MATCH(O150,地温!$C$2:$C$366,FALSE))</f>
        <v>9.8914360000000006</v>
      </c>
      <c r="R150" s="91">
        <f t="shared" si="89"/>
        <v>3000.6516209999995</v>
      </c>
      <c r="S150" s="93">
        <f t="shared" si="71"/>
        <v>20.983577769230767</v>
      </c>
      <c r="T150" s="99" t="e">
        <f t="shared" si="72"/>
        <v>#N/A</v>
      </c>
      <c r="U150" s="99">
        <f t="shared" si="73"/>
        <v>0</v>
      </c>
      <c r="X150" s="92">
        <f t="shared" si="90"/>
        <v>45990</v>
      </c>
      <c r="Y150" s="91">
        <f t="shared" si="91"/>
        <v>143</v>
      </c>
      <c r="Z150" s="91">
        <f>INDEX(地温!$D$2:$D$366,MATCH(X150,地温!$C$2:$C$366,FALSE))</f>
        <v>9.8914360000000006</v>
      </c>
      <c r="AA150" s="91">
        <f t="shared" si="92"/>
        <v>3000.6516209999995</v>
      </c>
      <c r="AB150" s="93">
        <f t="shared" si="74"/>
        <v>20.983577769230767</v>
      </c>
      <c r="AC150" s="99" t="e">
        <f t="shared" si="75"/>
        <v>#N/A</v>
      </c>
      <c r="AD150" s="99">
        <f t="shared" si="76"/>
        <v>0</v>
      </c>
      <c r="AG150" s="92">
        <f t="shared" si="93"/>
        <v>45990</v>
      </c>
      <c r="AH150" s="91">
        <f t="shared" si="94"/>
        <v>143</v>
      </c>
      <c r="AI150" s="91">
        <f>INDEX(地温!$D$2:$D$366,MATCH(AG150,地温!$C$2:$C$366,FALSE))</f>
        <v>9.8914360000000006</v>
      </c>
      <c r="AJ150" s="91">
        <f t="shared" si="95"/>
        <v>3000.6516209999995</v>
      </c>
      <c r="AK150" s="93">
        <f t="shared" si="77"/>
        <v>20.983577769230767</v>
      </c>
      <c r="AL150" s="99" t="e">
        <f t="shared" si="78"/>
        <v>#N/A</v>
      </c>
      <c r="AM150" s="99">
        <f t="shared" si="79"/>
        <v>0</v>
      </c>
      <c r="AP150" s="92">
        <f t="shared" si="96"/>
        <v>45990</v>
      </c>
      <c r="AQ150" s="91">
        <f t="shared" si="97"/>
        <v>143</v>
      </c>
      <c r="AR150" s="91">
        <f>INDEX(地温!$D$2:$D$366,MATCH(AP150,地温!$C$2:$C$366,FALSE))</f>
        <v>9.8914360000000006</v>
      </c>
      <c r="AS150" s="91">
        <f t="shared" si="98"/>
        <v>3000.6516209999995</v>
      </c>
      <c r="AT150" s="93">
        <f t="shared" si="80"/>
        <v>20.983577769230767</v>
      </c>
      <c r="AU150" s="99" t="e">
        <f t="shared" si="81"/>
        <v>#N/A</v>
      </c>
      <c r="AV150" s="99">
        <f t="shared" si="82"/>
        <v>0</v>
      </c>
    </row>
    <row r="151" spans="1:48" s="91" customFormat="1">
      <c r="A151" s="92">
        <f t="shared" si="83"/>
        <v>45991</v>
      </c>
      <c r="B151" s="91">
        <f t="shared" si="66"/>
        <v>144</v>
      </c>
      <c r="C151" s="99">
        <f t="shared" si="67"/>
        <v>5.5853329694365854</v>
      </c>
      <c r="F151" s="92">
        <f t="shared" si="84"/>
        <v>45991</v>
      </c>
      <c r="G151" s="91">
        <f t="shared" si="85"/>
        <v>144</v>
      </c>
      <c r="H151" s="91">
        <f>INDEX(地温!$D$2:$D$366,MATCH(F151,地温!$C$2:$C$366,FALSE))</f>
        <v>9.283156</v>
      </c>
      <c r="I151" s="91">
        <f t="shared" si="86"/>
        <v>3009.9347769999995</v>
      </c>
      <c r="J151" s="93">
        <f t="shared" si="68"/>
        <v>20.902324840277775</v>
      </c>
      <c r="K151" s="99">
        <f t="shared" si="69"/>
        <v>6.2728737211183966e-002</v>
      </c>
      <c r="L151" s="99">
        <f t="shared" si="70"/>
        <v>5.5853329694365854</v>
      </c>
      <c r="O151" s="92">
        <f t="shared" si="87"/>
        <v>45991</v>
      </c>
      <c r="P151" s="91">
        <f t="shared" si="88"/>
        <v>144</v>
      </c>
      <c r="Q151" s="91">
        <f>INDEX(地温!$D$2:$D$366,MATCH(O151,地温!$C$2:$C$366,FALSE))</f>
        <v>9.283156</v>
      </c>
      <c r="R151" s="91">
        <f t="shared" si="89"/>
        <v>3009.9347769999995</v>
      </c>
      <c r="S151" s="93">
        <f t="shared" si="71"/>
        <v>20.902324840277775</v>
      </c>
      <c r="T151" s="99" t="e">
        <f t="shared" si="72"/>
        <v>#N/A</v>
      </c>
      <c r="U151" s="99">
        <f t="shared" si="73"/>
        <v>0</v>
      </c>
      <c r="X151" s="92">
        <f t="shared" si="90"/>
        <v>45991</v>
      </c>
      <c r="Y151" s="91">
        <f t="shared" si="91"/>
        <v>144</v>
      </c>
      <c r="Z151" s="91">
        <f>INDEX(地温!$D$2:$D$366,MATCH(X151,地温!$C$2:$C$366,FALSE))</f>
        <v>9.283156</v>
      </c>
      <c r="AA151" s="91">
        <f t="shared" si="92"/>
        <v>3009.9347769999995</v>
      </c>
      <c r="AB151" s="93">
        <f t="shared" si="74"/>
        <v>20.902324840277775</v>
      </c>
      <c r="AC151" s="99" t="e">
        <f t="shared" si="75"/>
        <v>#N/A</v>
      </c>
      <c r="AD151" s="99">
        <f t="shared" si="76"/>
        <v>0</v>
      </c>
      <c r="AG151" s="92">
        <f t="shared" si="93"/>
        <v>45991</v>
      </c>
      <c r="AH151" s="91">
        <f t="shared" si="94"/>
        <v>144</v>
      </c>
      <c r="AI151" s="91">
        <f>INDEX(地温!$D$2:$D$366,MATCH(AG151,地温!$C$2:$C$366,FALSE))</f>
        <v>9.283156</v>
      </c>
      <c r="AJ151" s="91">
        <f t="shared" si="95"/>
        <v>3009.9347769999995</v>
      </c>
      <c r="AK151" s="93">
        <f t="shared" si="77"/>
        <v>20.902324840277775</v>
      </c>
      <c r="AL151" s="99" t="e">
        <f t="shared" si="78"/>
        <v>#N/A</v>
      </c>
      <c r="AM151" s="99">
        <f t="shared" si="79"/>
        <v>0</v>
      </c>
      <c r="AP151" s="92">
        <f t="shared" si="96"/>
        <v>45991</v>
      </c>
      <c r="AQ151" s="91">
        <f t="shared" si="97"/>
        <v>144</v>
      </c>
      <c r="AR151" s="91">
        <f>INDEX(地温!$D$2:$D$366,MATCH(AP151,地温!$C$2:$C$366,FALSE))</f>
        <v>9.283156</v>
      </c>
      <c r="AS151" s="91">
        <f t="shared" si="98"/>
        <v>3009.9347769999995</v>
      </c>
      <c r="AT151" s="93">
        <f t="shared" si="80"/>
        <v>20.902324840277775</v>
      </c>
      <c r="AU151" s="99" t="e">
        <f t="shared" si="81"/>
        <v>#N/A</v>
      </c>
      <c r="AV151" s="99">
        <f t="shared" si="82"/>
        <v>0</v>
      </c>
    </row>
    <row r="152" spans="1:48" s="91" customFormat="1">
      <c r="A152" s="92">
        <f t="shared" si="83"/>
        <v>45992</v>
      </c>
      <c r="B152" s="91">
        <f t="shared" si="66"/>
        <v>145</v>
      </c>
      <c r="C152" s="99">
        <f t="shared" si="67"/>
        <v>5.5853526444145096</v>
      </c>
      <c r="F152" s="92">
        <f t="shared" si="84"/>
        <v>45992</v>
      </c>
      <c r="G152" s="91">
        <f t="shared" si="85"/>
        <v>145</v>
      </c>
      <c r="H152" s="91">
        <f>INDEX(地温!$D$2:$D$366,MATCH(F152,地温!$C$2:$C$366,FALSE))</f>
        <v>7.9449400000000008</v>
      </c>
      <c r="I152" s="91">
        <f t="shared" si="86"/>
        <v>3017.8797169999993</v>
      </c>
      <c r="J152" s="93">
        <f t="shared" si="68"/>
        <v>20.812963565517236</v>
      </c>
      <c r="K152" s="99">
        <f t="shared" si="69"/>
        <v>6.2502608901933765e-002</v>
      </c>
      <c r="L152" s="99">
        <f t="shared" si="70"/>
        <v>5.5853526444145096</v>
      </c>
      <c r="O152" s="92">
        <f t="shared" si="87"/>
        <v>45992</v>
      </c>
      <c r="P152" s="91">
        <f t="shared" si="88"/>
        <v>145</v>
      </c>
      <c r="Q152" s="91">
        <f>INDEX(地温!$D$2:$D$366,MATCH(O152,地温!$C$2:$C$366,FALSE))</f>
        <v>7.9449400000000008</v>
      </c>
      <c r="R152" s="91">
        <f t="shared" si="89"/>
        <v>3017.8797169999993</v>
      </c>
      <c r="S152" s="93">
        <f t="shared" si="71"/>
        <v>20.812963565517236</v>
      </c>
      <c r="T152" s="99" t="e">
        <f t="shared" si="72"/>
        <v>#N/A</v>
      </c>
      <c r="U152" s="99">
        <f t="shared" si="73"/>
        <v>0</v>
      </c>
      <c r="X152" s="92">
        <f t="shared" si="90"/>
        <v>45992</v>
      </c>
      <c r="Y152" s="91">
        <f t="shared" si="91"/>
        <v>145</v>
      </c>
      <c r="Z152" s="91">
        <f>INDEX(地温!$D$2:$D$366,MATCH(X152,地温!$C$2:$C$366,FALSE))</f>
        <v>7.9449400000000008</v>
      </c>
      <c r="AA152" s="91">
        <f t="shared" si="92"/>
        <v>3017.8797169999993</v>
      </c>
      <c r="AB152" s="93">
        <f t="shared" si="74"/>
        <v>20.812963565517236</v>
      </c>
      <c r="AC152" s="99" t="e">
        <f t="shared" si="75"/>
        <v>#N/A</v>
      </c>
      <c r="AD152" s="99">
        <f t="shared" si="76"/>
        <v>0</v>
      </c>
      <c r="AG152" s="92">
        <f t="shared" si="93"/>
        <v>45992</v>
      </c>
      <c r="AH152" s="91">
        <f t="shared" si="94"/>
        <v>145</v>
      </c>
      <c r="AI152" s="91">
        <f>INDEX(地温!$D$2:$D$366,MATCH(AG152,地温!$C$2:$C$366,FALSE))</f>
        <v>7.9449400000000008</v>
      </c>
      <c r="AJ152" s="91">
        <f t="shared" si="95"/>
        <v>3017.8797169999993</v>
      </c>
      <c r="AK152" s="93">
        <f t="shared" si="77"/>
        <v>20.812963565517236</v>
      </c>
      <c r="AL152" s="99" t="e">
        <f t="shared" si="78"/>
        <v>#N/A</v>
      </c>
      <c r="AM152" s="99">
        <f t="shared" si="79"/>
        <v>0</v>
      </c>
      <c r="AP152" s="92">
        <f t="shared" si="96"/>
        <v>45992</v>
      </c>
      <c r="AQ152" s="91">
        <f t="shared" si="97"/>
        <v>145</v>
      </c>
      <c r="AR152" s="91">
        <f>INDEX(地温!$D$2:$D$366,MATCH(AP152,地温!$C$2:$C$366,FALSE))</f>
        <v>7.9449400000000008</v>
      </c>
      <c r="AS152" s="91">
        <f t="shared" si="98"/>
        <v>3017.8797169999993</v>
      </c>
      <c r="AT152" s="93">
        <f t="shared" si="80"/>
        <v>20.812963565517236</v>
      </c>
      <c r="AU152" s="99" t="e">
        <f t="shared" si="81"/>
        <v>#N/A</v>
      </c>
      <c r="AV152" s="99">
        <f t="shared" si="82"/>
        <v>0</v>
      </c>
    </row>
    <row r="153" spans="1:48" s="91" customFormat="1">
      <c r="A153" s="92">
        <f t="shared" si="83"/>
        <v>45993</v>
      </c>
      <c r="B153" s="91">
        <f t="shared" si="66"/>
        <v>146</v>
      </c>
      <c r="C153" s="99">
        <f t="shared" si="67"/>
        <v>5.5853708045441062</v>
      </c>
      <c r="F153" s="92">
        <f t="shared" si="84"/>
        <v>45993</v>
      </c>
      <c r="G153" s="91">
        <f t="shared" si="85"/>
        <v>146</v>
      </c>
      <c r="H153" s="91">
        <f>INDEX(地温!$D$2:$D$366,MATCH(F153,地温!$C$2:$C$366,FALSE))</f>
        <v>7.3163840000000029</v>
      </c>
      <c r="I153" s="91">
        <f t="shared" si="86"/>
        <v>3025.1961009999995</v>
      </c>
      <c r="J153" s="93">
        <f t="shared" si="68"/>
        <v>20.720521239726025</v>
      </c>
      <c r="K153" s="99">
        <f t="shared" si="69"/>
        <v>6.226939778332654e-002</v>
      </c>
      <c r="L153" s="99">
        <f t="shared" si="70"/>
        <v>5.5853708045441062</v>
      </c>
      <c r="O153" s="92">
        <f t="shared" si="87"/>
        <v>45993</v>
      </c>
      <c r="P153" s="91">
        <f t="shared" si="88"/>
        <v>146</v>
      </c>
      <c r="Q153" s="91">
        <f>INDEX(地温!$D$2:$D$366,MATCH(O153,地温!$C$2:$C$366,FALSE))</f>
        <v>7.3163840000000029</v>
      </c>
      <c r="R153" s="91">
        <f t="shared" si="89"/>
        <v>3025.1961009999995</v>
      </c>
      <c r="S153" s="93">
        <f t="shared" si="71"/>
        <v>20.720521239726025</v>
      </c>
      <c r="T153" s="99" t="e">
        <f t="shared" si="72"/>
        <v>#N/A</v>
      </c>
      <c r="U153" s="99">
        <f t="shared" si="73"/>
        <v>0</v>
      </c>
      <c r="X153" s="92">
        <f t="shared" si="90"/>
        <v>45993</v>
      </c>
      <c r="Y153" s="91">
        <f t="shared" si="91"/>
        <v>146</v>
      </c>
      <c r="Z153" s="91">
        <f>INDEX(地温!$D$2:$D$366,MATCH(X153,地温!$C$2:$C$366,FALSE))</f>
        <v>7.3163840000000029</v>
      </c>
      <c r="AA153" s="91">
        <f t="shared" si="92"/>
        <v>3025.1961009999995</v>
      </c>
      <c r="AB153" s="93">
        <f t="shared" si="74"/>
        <v>20.720521239726025</v>
      </c>
      <c r="AC153" s="99" t="e">
        <f t="shared" si="75"/>
        <v>#N/A</v>
      </c>
      <c r="AD153" s="99">
        <f t="shared" si="76"/>
        <v>0</v>
      </c>
      <c r="AG153" s="92">
        <f t="shared" si="93"/>
        <v>45993</v>
      </c>
      <c r="AH153" s="91">
        <f t="shared" si="94"/>
        <v>146</v>
      </c>
      <c r="AI153" s="91">
        <f>INDEX(地温!$D$2:$D$366,MATCH(AG153,地温!$C$2:$C$366,FALSE))</f>
        <v>7.3163840000000029</v>
      </c>
      <c r="AJ153" s="91">
        <f t="shared" si="95"/>
        <v>3025.1961009999995</v>
      </c>
      <c r="AK153" s="93">
        <f t="shared" si="77"/>
        <v>20.720521239726025</v>
      </c>
      <c r="AL153" s="99" t="e">
        <f t="shared" si="78"/>
        <v>#N/A</v>
      </c>
      <c r="AM153" s="99">
        <f t="shared" si="79"/>
        <v>0</v>
      </c>
      <c r="AP153" s="92">
        <f t="shared" si="96"/>
        <v>45993</v>
      </c>
      <c r="AQ153" s="91">
        <f t="shared" si="97"/>
        <v>146</v>
      </c>
      <c r="AR153" s="91">
        <f>INDEX(地温!$D$2:$D$366,MATCH(AP153,地温!$C$2:$C$366,FALSE))</f>
        <v>7.3163840000000029</v>
      </c>
      <c r="AS153" s="91">
        <f t="shared" si="98"/>
        <v>3025.1961009999995</v>
      </c>
      <c r="AT153" s="93">
        <f t="shared" si="80"/>
        <v>20.720521239726025</v>
      </c>
      <c r="AU153" s="99" t="e">
        <f t="shared" si="81"/>
        <v>#N/A</v>
      </c>
      <c r="AV153" s="99">
        <f t="shared" si="82"/>
        <v>0</v>
      </c>
    </row>
    <row r="154" spans="1:48" s="91" customFormat="1">
      <c r="A154" s="92">
        <f t="shared" si="83"/>
        <v>45994</v>
      </c>
      <c r="B154" s="91">
        <f t="shared" si="66"/>
        <v>147</v>
      </c>
      <c r="C154" s="99">
        <f t="shared" si="67"/>
        <v>5.5853893590988557</v>
      </c>
      <c r="F154" s="92">
        <f t="shared" si="84"/>
        <v>45994</v>
      </c>
      <c r="G154" s="91">
        <f t="shared" si="85"/>
        <v>147</v>
      </c>
      <c r="H154" s="91">
        <f>INDEX(地温!$D$2:$D$366,MATCH(F154,地温!$C$2:$C$366,FALSE))</f>
        <v>7.8638359999999992</v>
      </c>
      <c r="I154" s="91">
        <f t="shared" si="86"/>
        <v>3033.0599369999995</v>
      </c>
      <c r="J154" s="93">
        <f t="shared" si="68"/>
        <v>20.633060795918365</v>
      </c>
      <c r="K154" s="99">
        <f t="shared" si="69"/>
        <v>6.204942151197361e-002</v>
      </c>
      <c r="L154" s="99">
        <f t="shared" si="70"/>
        <v>5.5853893590988557</v>
      </c>
      <c r="O154" s="92">
        <f t="shared" si="87"/>
        <v>45994</v>
      </c>
      <c r="P154" s="91">
        <f t="shared" si="88"/>
        <v>147</v>
      </c>
      <c r="Q154" s="91">
        <f>INDEX(地温!$D$2:$D$366,MATCH(O154,地温!$C$2:$C$366,FALSE))</f>
        <v>7.8638359999999992</v>
      </c>
      <c r="R154" s="91">
        <f t="shared" si="89"/>
        <v>3033.0599369999995</v>
      </c>
      <c r="S154" s="93">
        <f t="shared" si="71"/>
        <v>20.633060795918365</v>
      </c>
      <c r="T154" s="99" t="e">
        <f t="shared" si="72"/>
        <v>#N/A</v>
      </c>
      <c r="U154" s="99">
        <f t="shared" si="73"/>
        <v>0</v>
      </c>
      <c r="X154" s="92">
        <f t="shared" si="90"/>
        <v>45994</v>
      </c>
      <c r="Y154" s="91">
        <f t="shared" si="91"/>
        <v>147</v>
      </c>
      <c r="Z154" s="91">
        <f>INDEX(地温!$D$2:$D$366,MATCH(X154,地温!$C$2:$C$366,FALSE))</f>
        <v>7.8638359999999992</v>
      </c>
      <c r="AA154" s="91">
        <f t="shared" si="92"/>
        <v>3033.0599369999995</v>
      </c>
      <c r="AB154" s="93">
        <f t="shared" si="74"/>
        <v>20.633060795918365</v>
      </c>
      <c r="AC154" s="99" t="e">
        <f t="shared" si="75"/>
        <v>#N/A</v>
      </c>
      <c r="AD154" s="99">
        <f t="shared" si="76"/>
        <v>0</v>
      </c>
      <c r="AG154" s="92">
        <f t="shared" si="93"/>
        <v>45994</v>
      </c>
      <c r="AH154" s="91">
        <f t="shared" si="94"/>
        <v>147</v>
      </c>
      <c r="AI154" s="91">
        <f>INDEX(地温!$D$2:$D$366,MATCH(AG154,地温!$C$2:$C$366,FALSE))</f>
        <v>7.8638359999999992</v>
      </c>
      <c r="AJ154" s="91">
        <f t="shared" si="95"/>
        <v>3033.0599369999995</v>
      </c>
      <c r="AK154" s="93">
        <f t="shared" si="77"/>
        <v>20.633060795918365</v>
      </c>
      <c r="AL154" s="99" t="e">
        <f t="shared" si="78"/>
        <v>#N/A</v>
      </c>
      <c r="AM154" s="99">
        <f t="shared" si="79"/>
        <v>0</v>
      </c>
      <c r="AP154" s="92">
        <f t="shared" si="96"/>
        <v>45994</v>
      </c>
      <c r="AQ154" s="91">
        <f t="shared" si="97"/>
        <v>147</v>
      </c>
      <c r="AR154" s="91">
        <f>INDEX(地温!$D$2:$D$366,MATCH(AP154,地温!$C$2:$C$366,FALSE))</f>
        <v>7.8638359999999992</v>
      </c>
      <c r="AS154" s="91">
        <f t="shared" si="98"/>
        <v>3033.0599369999995</v>
      </c>
      <c r="AT154" s="93">
        <f t="shared" si="80"/>
        <v>20.633060795918365</v>
      </c>
      <c r="AU154" s="99" t="e">
        <f t="shared" si="81"/>
        <v>#N/A</v>
      </c>
      <c r="AV154" s="99">
        <f t="shared" si="82"/>
        <v>0</v>
      </c>
    </row>
    <row r="155" spans="1:48" s="91" customFormat="1">
      <c r="A155" s="92">
        <f t="shared" si="83"/>
        <v>45995</v>
      </c>
      <c r="B155" s="91">
        <f t="shared" si="66"/>
        <v>148</v>
      </c>
      <c r="C155" s="99">
        <f t="shared" si="67"/>
        <v>5.5854081437764114</v>
      </c>
      <c r="F155" s="92">
        <f t="shared" si="84"/>
        <v>45995</v>
      </c>
      <c r="G155" s="91">
        <f t="shared" si="85"/>
        <v>148</v>
      </c>
      <c r="H155" s="91">
        <f>INDEX(地温!$D$2:$D$366,MATCH(F155,地温!$C$2:$C$366,FALSE))</f>
        <v>8.35046</v>
      </c>
      <c r="I155" s="91">
        <f t="shared" si="86"/>
        <v>3041.4103969999996</v>
      </c>
      <c r="J155" s="93">
        <f t="shared" si="68"/>
        <v>20.550070249999997</v>
      </c>
      <c r="K155" s="99">
        <f t="shared" si="69"/>
        <v>6.1841285713915062e-002</v>
      </c>
      <c r="L155" s="99">
        <f t="shared" si="70"/>
        <v>5.5854081437764114</v>
      </c>
      <c r="O155" s="92">
        <f t="shared" si="87"/>
        <v>45995</v>
      </c>
      <c r="P155" s="91">
        <f t="shared" si="88"/>
        <v>148</v>
      </c>
      <c r="Q155" s="91">
        <f>INDEX(地温!$D$2:$D$366,MATCH(O155,地温!$C$2:$C$366,FALSE))</f>
        <v>8.35046</v>
      </c>
      <c r="R155" s="91">
        <f t="shared" si="89"/>
        <v>3041.4103969999996</v>
      </c>
      <c r="S155" s="93">
        <f t="shared" si="71"/>
        <v>20.550070249999997</v>
      </c>
      <c r="T155" s="99" t="e">
        <f t="shared" si="72"/>
        <v>#N/A</v>
      </c>
      <c r="U155" s="99">
        <f t="shared" si="73"/>
        <v>0</v>
      </c>
      <c r="X155" s="92">
        <f t="shared" si="90"/>
        <v>45995</v>
      </c>
      <c r="Y155" s="91">
        <f t="shared" si="91"/>
        <v>148</v>
      </c>
      <c r="Z155" s="91">
        <f>INDEX(地温!$D$2:$D$366,MATCH(X155,地温!$C$2:$C$366,FALSE))</f>
        <v>8.35046</v>
      </c>
      <c r="AA155" s="91">
        <f t="shared" si="92"/>
        <v>3041.4103969999996</v>
      </c>
      <c r="AB155" s="93">
        <f t="shared" si="74"/>
        <v>20.550070249999997</v>
      </c>
      <c r="AC155" s="99" t="e">
        <f t="shared" si="75"/>
        <v>#N/A</v>
      </c>
      <c r="AD155" s="99">
        <f t="shared" si="76"/>
        <v>0</v>
      </c>
      <c r="AG155" s="92">
        <f t="shared" si="93"/>
        <v>45995</v>
      </c>
      <c r="AH155" s="91">
        <f t="shared" si="94"/>
        <v>148</v>
      </c>
      <c r="AI155" s="91">
        <f>INDEX(地温!$D$2:$D$366,MATCH(AG155,地温!$C$2:$C$366,FALSE))</f>
        <v>8.35046</v>
      </c>
      <c r="AJ155" s="91">
        <f t="shared" si="95"/>
        <v>3041.4103969999996</v>
      </c>
      <c r="AK155" s="93">
        <f t="shared" si="77"/>
        <v>20.550070249999997</v>
      </c>
      <c r="AL155" s="99" t="e">
        <f t="shared" si="78"/>
        <v>#N/A</v>
      </c>
      <c r="AM155" s="99">
        <f t="shared" si="79"/>
        <v>0</v>
      </c>
      <c r="AP155" s="92">
        <f t="shared" si="96"/>
        <v>45995</v>
      </c>
      <c r="AQ155" s="91">
        <f t="shared" si="97"/>
        <v>148</v>
      </c>
      <c r="AR155" s="91">
        <f>INDEX(地温!$D$2:$D$366,MATCH(AP155,地温!$C$2:$C$366,FALSE))</f>
        <v>8.35046</v>
      </c>
      <c r="AS155" s="91">
        <f t="shared" si="98"/>
        <v>3041.4103969999996</v>
      </c>
      <c r="AT155" s="93">
        <f t="shared" si="80"/>
        <v>20.550070249999997</v>
      </c>
      <c r="AU155" s="99" t="e">
        <f t="shared" si="81"/>
        <v>#N/A</v>
      </c>
      <c r="AV155" s="99">
        <f t="shared" si="82"/>
        <v>0</v>
      </c>
    </row>
    <row r="156" spans="1:48" s="91" customFormat="1">
      <c r="A156" s="92">
        <f t="shared" si="83"/>
        <v>45996</v>
      </c>
      <c r="B156" s="91">
        <f t="shared" si="66"/>
        <v>149</v>
      </c>
      <c r="C156" s="99">
        <f t="shared" si="67"/>
        <v>5.5854268638462239</v>
      </c>
      <c r="F156" s="92">
        <f t="shared" si="84"/>
        <v>45996</v>
      </c>
      <c r="G156" s="91">
        <f t="shared" si="85"/>
        <v>149</v>
      </c>
      <c r="H156" s="91">
        <f>INDEX(地温!$D$2:$D$366,MATCH(F156,地温!$C$2:$C$366,FALSE))</f>
        <v>8.6748759999999994</v>
      </c>
      <c r="I156" s="91">
        <f t="shared" si="86"/>
        <v>3050.0852729999997</v>
      </c>
      <c r="J156" s="93">
        <f t="shared" si="68"/>
        <v>20.470370959731543</v>
      </c>
      <c r="K156" s="99">
        <f t="shared" si="69"/>
        <v>6.1641951149882405e-002</v>
      </c>
      <c r="L156" s="99">
        <f t="shared" si="70"/>
        <v>5.5854268638462239</v>
      </c>
      <c r="O156" s="92">
        <f t="shared" si="87"/>
        <v>45996</v>
      </c>
      <c r="P156" s="91">
        <f t="shared" si="88"/>
        <v>149</v>
      </c>
      <c r="Q156" s="91">
        <f>INDEX(地温!$D$2:$D$366,MATCH(O156,地温!$C$2:$C$366,FALSE))</f>
        <v>8.6748759999999994</v>
      </c>
      <c r="R156" s="91">
        <f t="shared" si="89"/>
        <v>3050.0852729999997</v>
      </c>
      <c r="S156" s="93">
        <f t="shared" si="71"/>
        <v>20.470370959731543</v>
      </c>
      <c r="T156" s="99" t="e">
        <f t="shared" si="72"/>
        <v>#N/A</v>
      </c>
      <c r="U156" s="99">
        <f t="shared" si="73"/>
        <v>0</v>
      </c>
      <c r="X156" s="92">
        <f t="shared" si="90"/>
        <v>45996</v>
      </c>
      <c r="Y156" s="91">
        <f t="shared" si="91"/>
        <v>149</v>
      </c>
      <c r="Z156" s="91">
        <f>INDEX(地温!$D$2:$D$366,MATCH(X156,地温!$C$2:$C$366,FALSE))</f>
        <v>8.6748759999999994</v>
      </c>
      <c r="AA156" s="91">
        <f t="shared" si="92"/>
        <v>3050.0852729999997</v>
      </c>
      <c r="AB156" s="93">
        <f t="shared" si="74"/>
        <v>20.470370959731543</v>
      </c>
      <c r="AC156" s="99" t="e">
        <f t="shared" si="75"/>
        <v>#N/A</v>
      </c>
      <c r="AD156" s="99">
        <f t="shared" si="76"/>
        <v>0</v>
      </c>
      <c r="AG156" s="92">
        <f t="shared" si="93"/>
        <v>45996</v>
      </c>
      <c r="AH156" s="91">
        <f t="shared" si="94"/>
        <v>149</v>
      </c>
      <c r="AI156" s="91">
        <f>INDEX(地温!$D$2:$D$366,MATCH(AG156,地温!$C$2:$C$366,FALSE))</f>
        <v>8.6748759999999994</v>
      </c>
      <c r="AJ156" s="91">
        <f t="shared" si="95"/>
        <v>3050.0852729999997</v>
      </c>
      <c r="AK156" s="93">
        <f t="shared" si="77"/>
        <v>20.470370959731543</v>
      </c>
      <c r="AL156" s="99" t="e">
        <f t="shared" si="78"/>
        <v>#N/A</v>
      </c>
      <c r="AM156" s="99">
        <f t="shared" si="79"/>
        <v>0</v>
      </c>
      <c r="AP156" s="92">
        <f t="shared" si="96"/>
        <v>45996</v>
      </c>
      <c r="AQ156" s="91">
        <f t="shared" si="97"/>
        <v>149</v>
      </c>
      <c r="AR156" s="91">
        <f>INDEX(地温!$D$2:$D$366,MATCH(AP156,地温!$C$2:$C$366,FALSE))</f>
        <v>8.6748759999999994</v>
      </c>
      <c r="AS156" s="91">
        <f t="shared" si="98"/>
        <v>3050.0852729999997</v>
      </c>
      <c r="AT156" s="93">
        <f t="shared" si="80"/>
        <v>20.470370959731543</v>
      </c>
      <c r="AU156" s="99" t="e">
        <f t="shared" si="81"/>
        <v>#N/A</v>
      </c>
      <c r="AV156" s="99">
        <f t="shared" si="82"/>
        <v>0</v>
      </c>
    </row>
    <row r="157" spans="1:48" s="91" customFormat="1">
      <c r="A157" s="92">
        <f t="shared" si="83"/>
        <v>45997</v>
      </c>
      <c r="B157" s="91">
        <f t="shared" si="66"/>
        <v>150</v>
      </c>
      <c r="C157" s="99">
        <f t="shared" si="67"/>
        <v>5.5854454837751506</v>
      </c>
      <c r="F157" s="92">
        <f t="shared" si="84"/>
        <v>45997</v>
      </c>
      <c r="G157" s="91">
        <f t="shared" si="85"/>
        <v>150</v>
      </c>
      <c r="H157" s="91">
        <f>INDEX(地温!$D$2:$D$366,MATCH(F157,地温!$C$2:$C$366,FALSE))</f>
        <v>8.9992920000000005</v>
      </c>
      <c r="I157" s="91">
        <f t="shared" si="86"/>
        <v>3059.0845649999997</v>
      </c>
      <c r="J157" s="93">
        <f t="shared" si="68"/>
        <v>20.393897099999997</v>
      </c>
      <c r="K157" s="99">
        <f t="shared" si="69"/>
        <v>6.1451186392000229e-002</v>
      </c>
      <c r="L157" s="99">
        <f t="shared" si="70"/>
        <v>5.5854454837751506</v>
      </c>
      <c r="O157" s="92">
        <f t="shared" si="87"/>
        <v>45997</v>
      </c>
      <c r="P157" s="91">
        <f t="shared" si="88"/>
        <v>150</v>
      </c>
      <c r="Q157" s="91">
        <f>INDEX(地温!$D$2:$D$366,MATCH(O157,地温!$C$2:$C$366,FALSE))</f>
        <v>8.9992920000000005</v>
      </c>
      <c r="R157" s="91">
        <f t="shared" si="89"/>
        <v>3059.0845649999997</v>
      </c>
      <c r="S157" s="93">
        <f t="shared" si="71"/>
        <v>20.393897099999997</v>
      </c>
      <c r="T157" s="99" t="e">
        <f t="shared" si="72"/>
        <v>#N/A</v>
      </c>
      <c r="U157" s="99">
        <f t="shared" si="73"/>
        <v>0</v>
      </c>
      <c r="X157" s="92">
        <f t="shared" si="90"/>
        <v>45997</v>
      </c>
      <c r="Y157" s="91">
        <f t="shared" si="91"/>
        <v>150</v>
      </c>
      <c r="Z157" s="91">
        <f>INDEX(地温!$D$2:$D$366,MATCH(X157,地温!$C$2:$C$366,FALSE))</f>
        <v>8.9992920000000005</v>
      </c>
      <c r="AA157" s="91">
        <f t="shared" si="92"/>
        <v>3059.0845649999997</v>
      </c>
      <c r="AB157" s="93">
        <f t="shared" si="74"/>
        <v>20.393897099999997</v>
      </c>
      <c r="AC157" s="99" t="e">
        <f t="shared" si="75"/>
        <v>#N/A</v>
      </c>
      <c r="AD157" s="99">
        <f t="shared" si="76"/>
        <v>0</v>
      </c>
      <c r="AG157" s="92">
        <f t="shared" si="93"/>
        <v>45997</v>
      </c>
      <c r="AH157" s="91">
        <f t="shared" si="94"/>
        <v>150</v>
      </c>
      <c r="AI157" s="91">
        <f>INDEX(地温!$D$2:$D$366,MATCH(AG157,地温!$C$2:$C$366,FALSE))</f>
        <v>8.9992920000000005</v>
      </c>
      <c r="AJ157" s="91">
        <f t="shared" si="95"/>
        <v>3059.0845649999997</v>
      </c>
      <c r="AK157" s="93">
        <f t="shared" si="77"/>
        <v>20.393897099999997</v>
      </c>
      <c r="AL157" s="99" t="e">
        <f t="shared" si="78"/>
        <v>#N/A</v>
      </c>
      <c r="AM157" s="99">
        <f t="shared" si="79"/>
        <v>0</v>
      </c>
      <c r="AP157" s="92">
        <f t="shared" si="96"/>
        <v>45997</v>
      </c>
      <c r="AQ157" s="91">
        <f t="shared" si="97"/>
        <v>150</v>
      </c>
      <c r="AR157" s="91">
        <f>INDEX(地温!$D$2:$D$366,MATCH(AP157,地温!$C$2:$C$366,FALSE))</f>
        <v>8.9992920000000005</v>
      </c>
      <c r="AS157" s="91">
        <f t="shared" si="98"/>
        <v>3059.0845649999997</v>
      </c>
      <c r="AT157" s="93">
        <f t="shared" si="80"/>
        <v>20.393897099999997</v>
      </c>
      <c r="AU157" s="99" t="e">
        <f t="shared" si="81"/>
        <v>#N/A</v>
      </c>
      <c r="AV157" s="99">
        <f t="shared" si="82"/>
        <v>0</v>
      </c>
    </row>
    <row r="158" spans="1:48" s="91" customFormat="1">
      <c r="A158" s="92">
        <f t="shared" si="83"/>
        <v>45998</v>
      </c>
      <c r="B158" s="91">
        <f t="shared" si="66"/>
        <v>151</v>
      </c>
      <c r="C158" s="99">
        <f t="shared" si="67"/>
        <v>5.5854630781168266</v>
      </c>
      <c r="F158" s="92">
        <f t="shared" si="84"/>
        <v>45998</v>
      </c>
      <c r="G158" s="91">
        <f t="shared" si="85"/>
        <v>151</v>
      </c>
      <c r="H158" s="91">
        <f>INDEX(地温!$D$2:$D$366,MATCH(F158,地温!$C$2:$C$366,FALSE))</f>
        <v>8.6546000000000003</v>
      </c>
      <c r="I158" s="91">
        <f t="shared" si="86"/>
        <v>3067.7391649999995</v>
      </c>
      <c r="J158" s="93">
        <f t="shared" si="68"/>
        <v>20.316153410596023</v>
      </c>
      <c r="K158" s="99">
        <f t="shared" si="69"/>
        <v>6.125775768550399e-002</v>
      </c>
      <c r="L158" s="99">
        <f t="shared" si="70"/>
        <v>5.5854630781168266</v>
      </c>
      <c r="O158" s="92">
        <f t="shared" si="87"/>
        <v>45998</v>
      </c>
      <c r="P158" s="91">
        <f t="shared" si="88"/>
        <v>151</v>
      </c>
      <c r="Q158" s="91">
        <f>INDEX(地温!$D$2:$D$366,MATCH(O158,地温!$C$2:$C$366,FALSE))</f>
        <v>8.6546000000000003</v>
      </c>
      <c r="R158" s="91">
        <f t="shared" si="89"/>
        <v>3067.7391649999995</v>
      </c>
      <c r="S158" s="93">
        <f t="shared" si="71"/>
        <v>20.316153410596023</v>
      </c>
      <c r="T158" s="99" t="e">
        <f t="shared" si="72"/>
        <v>#N/A</v>
      </c>
      <c r="U158" s="99">
        <f t="shared" si="73"/>
        <v>0</v>
      </c>
      <c r="X158" s="92">
        <f t="shared" si="90"/>
        <v>45998</v>
      </c>
      <c r="Y158" s="91">
        <f t="shared" si="91"/>
        <v>151</v>
      </c>
      <c r="Z158" s="91">
        <f>INDEX(地温!$D$2:$D$366,MATCH(X158,地温!$C$2:$C$366,FALSE))</f>
        <v>8.6546000000000003</v>
      </c>
      <c r="AA158" s="91">
        <f t="shared" si="92"/>
        <v>3067.7391649999995</v>
      </c>
      <c r="AB158" s="93">
        <f t="shared" si="74"/>
        <v>20.316153410596023</v>
      </c>
      <c r="AC158" s="99" t="e">
        <f t="shared" si="75"/>
        <v>#N/A</v>
      </c>
      <c r="AD158" s="99">
        <f t="shared" si="76"/>
        <v>0</v>
      </c>
      <c r="AG158" s="92">
        <f t="shared" si="93"/>
        <v>45998</v>
      </c>
      <c r="AH158" s="91">
        <f t="shared" si="94"/>
        <v>151</v>
      </c>
      <c r="AI158" s="91">
        <f>INDEX(地温!$D$2:$D$366,MATCH(AG158,地温!$C$2:$C$366,FALSE))</f>
        <v>8.6546000000000003</v>
      </c>
      <c r="AJ158" s="91">
        <f t="shared" si="95"/>
        <v>3067.7391649999995</v>
      </c>
      <c r="AK158" s="93">
        <f t="shared" si="77"/>
        <v>20.316153410596023</v>
      </c>
      <c r="AL158" s="99" t="e">
        <f t="shared" si="78"/>
        <v>#N/A</v>
      </c>
      <c r="AM158" s="99">
        <f t="shared" si="79"/>
        <v>0</v>
      </c>
      <c r="AP158" s="92">
        <f t="shared" si="96"/>
        <v>45998</v>
      </c>
      <c r="AQ158" s="91">
        <f t="shared" si="97"/>
        <v>151</v>
      </c>
      <c r="AR158" s="91">
        <f>INDEX(地温!$D$2:$D$366,MATCH(AP158,地温!$C$2:$C$366,FALSE))</f>
        <v>8.6546000000000003</v>
      </c>
      <c r="AS158" s="91">
        <f t="shared" si="98"/>
        <v>3067.7391649999995</v>
      </c>
      <c r="AT158" s="93">
        <f t="shared" si="80"/>
        <v>20.316153410596023</v>
      </c>
      <c r="AU158" s="99" t="e">
        <f t="shared" si="81"/>
        <v>#N/A</v>
      </c>
      <c r="AV158" s="99">
        <f t="shared" si="82"/>
        <v>0</v>
      </c>
    </row>
    <row r="159" spans="1:48" s="91" customFormat="1">
      <c r="A159" s="92">
        <f t="shared" si="83"/>
        <v>45999</v>
      </c>
      <c r="B159" s="91">
        <f t="shared" si="66"/>
        <v>152</v>
      </c>
      <c r="C159" s="99">
        <f t="shared" si="67"/>
        <v>5.5854795261726817</v>
      </c>
      <c r="F159" s="92">
        <f t="shared" si="84"/>
        <v>45999</v>
      </c>
      <c r="G159" s="91">
        <f t="shared" si="85"/>
        <v>152</v>
      </c>
      <c r="H159" s="91">
        <f>INDEX(地温!$D$2:$D$366,MATCH(F159,地温!$C$2:$C$366,FALSE))</f>
        <v>8.1679759999999995</v>
      </c>
      <c r="I159" s="91">
        <f t="shared" si="86"/>
        <v>3075.9071409999997</v>
      </c>
      <c r="J159" s="93">
        <f t="shared" si="68"/>
        <v>20.236231190789471</v>
      </c>
      <c r="K159" s="99">
        <f t="shared" si="69"/>
        <v>6.1059436989645811e-002</v>
      </c>
      <c r="L159" s="99">
        <f t="shared" si="70"/>
        <v>5.5854795261726817</v>
      </c>
      <c r="O159" s="92">
        <f t="shared" si="87"/>
        <v>45999</v>
      </c>
      <c r="P159" s="91">
        <f t="shared" si="88"/>
        <v>152</v>
      </c>
      <c r="Q159" s="91">
        <f>INDEX(地温!$D$2:$D$366,MATCH(O159,地温!$C$2:$C$366,FALSE))</f>
        <v>8.1679759999999995</v>
      </c>
      <c r="R159" s="91">
        <f t="shared" si="89"/>
        <v>3075.9071409999997</v>
      </c>
      <c r="S159" s="93">
        <f t="shared" si="71"/>
        <v>20.236231190789471</v>
      </c>
      <c r="T159" s="99" t="e">
        <f t="shared" si="72"/>
        <v>#N/A</v>
      </c>
      <c r="U159" s="99">
        <f t="shared" si="73"/>
        <v>0</v>
      </c>
      <c r="X159" s="92">
        <f t="shared" si="90"/>
        <v>45999</v>
      </c>
      <c r="Y159" s="91">
        <f t="shared" si="91"/>
        <v>152</v>
      </c>
      <c r="Z159" s="91">
        <f>INDEX(地温!$D$2:$D$366,MATCH(X159,地温!$C$2:$C$366,FALSE))</f>
        <v>8.1679759999999995</v>
      </c>
      <c r="AA159" s="91">
        <f t="shared" si="92"/>
        <v>3075.9071409999997</v>
      </c>
      <c r="AB159" s="93">
        <f t="shared" si="74"/>
        <v>20.236231190789471</v>
      </c>
      <c r="AC159" s="99" t="e">
        <f t="shared" si="75"/>
        <v>#N/A</v>
      </c>
      <c r="AD159" s="99">
        <f t="shared" si="76"/>
        <v>0</v>
      </c>
      <c r="AG159" s="92">
        <f t="shared" si="93"/>
        <v>45999</v>
      </c>
      <c r="AH159" s="91">
        <f t="shared" si="94"/>
        <v>152</v>
      </c>
      <c r="AI159" s="91">
        <f>INDEX(地温!$D$2:$D$366,MATCH(AG159,地温!$C$2:$C$366,FALSE))</f>
        <v>8.1679759999999995</v>
      </c>
      <c r="AJ159" s="91">
        <f t="shared" si="95"/>
        <v>3075.9071409999997</v>
      </c>
      <c r="AK159" s="93">
        <f t="shared" si="77"/>
        <v>20.236231190789471</v>
      </c>
      <c r="AL159" s="99" t="e">
        <f t="shared" si="78"/>
        <v>#N/A</v>
      </c>
      <c r="AM159" s="99">
        <f t="shared" si="79"/>
        <v>0</v>
      </c>
      <c r="AP159" s="92">
        <f t="shared" si="96"/>
        <v>45999</v>
      </c>
      <c r="AQ159" s="91">
        <f t="shared" si="97"/>
        <v>152</v>
      </c>
      <c r="AR159" s="91">
        <f>INDEX(地温!$D$2:$D$366,MATCH(AP159,地温!$C$2:$C$366,FALSE))</f>
        <v>8.1679759999999995</v>
      </c>
      <c r="AS159" s="91">
        <f t="shared" si="98"/>
        <v>3075.9071409999997</v>
      </c>
      <c r="AT159" s="93">
        <f t="shared" si="80"/>
        <v>20.236231190789471</v>
      </c>
      <c r="AU159" s="99" t="e">
        <f t="shared" si="81"/>
        <v>#N/A</v>
      </c>
      <c r="AV159" s="99">
        <f t="shared" si="82"/>
        <v>0</v>
      </c>
    </row>
    <row r="160" spans="1:48" s="91" customFormat="1">
      <c r="A160" s="92">
        <f t="shared" si="83"/>
        <v>46000</v>
      </c>
      <c r="B160" s="91">
        <f t="shared" si="66"/>
        <v>153</v>
      </c>
      <c r="C160" s="99">
        <f t="shared" si="67"/>
        <v>5.5854953338139168</v>
      </c>
      <c r="F160" s="92">
        <f t="shared" si="84"/>
        <v>46000</v>
      </c>
      <c r="G160" s="91">
        <f t="shared" si="85"/>
        <v>153</v>
      </c>
      <c r="H160" s="91">
        <f>INDEX(地温!$D$2:$D$366,MATCH(F160,地温!$C$2:$C$366,FALSE))</f>
        <v>8.0260440000000006</v>
      </c>
      <c r="I160" s="91">
        <f t="shared" si="86"/>
        <v>3083.9331849999999</v>
      </c>
      <c r="J160" s="93">
        <f t="shared" si="68"/>
        <v>20.156426045751633</v>
      </c>
      <c r="K160" s="99">
        <f t="shared" si="69"/>
        <v>6.0861940081285149e-002</v>
      </c>
      <c r="L160" s="99">
        <f t="shared" si="70"/>
        <v>5.5854953338139168</v>
      </c>
      <c r="O160" s="92">
        <f t="shared" si="87"/>
        <v>46000</v>
      </c>
      <c r="P160" s="91">
        <f t="shared" si="88"/>
        <v>153</v>
      </c>
      <c r="Q160" s="91">
        <f>INDEX(地温!$D$2:$D$366,MATCH(O160,地温!$C$2:$C$366,FALSE))</f>
        <v>8.0260440000000006</v>
      </c>
      <c r="R160" s="91">
        <f t="shared" si="89"/>
        <v>3083.9331849999999</v>
      </c>
      <c r="S160" s="93">
        <f t="shared" si="71"/>
        <v>20.156426045751633</v>
      </c>
      <c r="T160" s="99" t="e">
        <f t="shared" si="72"/>
        <v>#N/A</v>
      </c>
      <c r="U160" s="99">
        <f t="shared" si="73"/>
        <v>0</v>
      </c>
      <c r="X160" s="92">
        <f t="shared" si="90"/>
        <v>46000</v>
      </c>
      <c r="Y160" s="91">
        <f t="shared" si="91"/>
        <v>153</v>
      </c>
      <c r="Z160" s="91">
        <f>INDEX(地温!$D$2:$D$366,MATCH(X160,地温!$C$2:$C$366,FALSE))</f>
        <v>8.0260440000000006</v>
      </c>
      <c r="AA160" s="91">
        <f t="shared" si="92"/>
        <v>3083.9331849999999</v>
      </c>
      <c r="AB160" s="93">
        <f t="shared" si="74"/>
        <v>20.156426045751633</v>
      </c>
      <c r="AC160" s="99" t="e">
        <f t="shared" si="75"/>
        <v>#N/A</v>
      </c>
      <c r="AD160" s="99">
        <f t="shared" si="76"/>
        <v>0</v>
      </c>
      <c r="AG160" s="92">
        <f t="shared" si="93"/>
        <v>46000</v>
      </c>
      <c r="AH160" s="91">
        <f t="shared" si="94"/>
        <v>153</v>
      </c>
      <c r="AI160" s="91">
        <f>INDEX(地温!$D$2:$D$366,MATCH(AG160,地温!$C$2:$C$366,FALSE))</f>
        <v>8.0260440000000006</v>
      </c>
      <c r="AJ160" s="91">
        <f t="shared" si="95"/>
        <v>3083.9331849999999</v>
      </c>
      <c r="AK160" s="93">
        <f t="shared" si="77"/>
        <v>20.156426045751633</v>
      </c>
      <c r="AL160" s="99" t="e">
        <f t="shared" si="78"/>
        <v>#N/A</v>
      </c>
      <c r="AM160" s="99">
        <f t="shared" si="79"/>
        <v>0</v>
      </c>
      <c r="AP160" s="92">
        <f t="shared" si="96"/>
        <v>46000</v>
      </c>
      <c r="AQ160" s="91">
        <f t="shared" si="97"/>
        <v>153</v>
      </c>
      <c r="AR160" s="91">
        <f>INDEX(地温!$D$2:$D$366,MATCH(AP160,地温!$C$2:$C$366,FALSE))</f>
        <v>8.0260440000000006</v>
      </c>
      <c r="AS160" s="91">
        <f t="shared" si="98"/>
        <v>3083.9331849999999</v>
      </c>
      <c r="AT160" s="93">
        <f t="shared" si="80"/>
        <v>20.156426045751633</v>
      </c>
      <c r="AU160" s="99" t="e">
        <f t="shared" si="81"/>
        <v>#N/A</v>
      </c>
      <c r="AV160" s="99">
        <f t="shared" si="82"/>
        <v>0</v>
      </c>
    </row>
    <row r="161" spans="1:48" s="91" customFormat="1">
      <c r="A161" s="92">
        <f t="shared" si="83"/>
        <v>46001</v>
      </c>
      <c r="B161" s="91">
        <f t="shared" si="66"/>
        <v>154</v>
      </c>
      <c r="C161" s="99">
        <f t="shared" si="67"/>
        <v>5.585511531428855</v>
      </c>
      <c r="F161" s="92">
        <f t="shared" si="84"/>
        <v>46001</v>
      </c>
      <c r="G161" s="91">
        <f t="shared" si="85"/>
        <v>154</v>
      </c>
      <c r="H161" s="91">
        <f>INDEX(地温!$D$2:$D$366,MATCH(F161,地温!$C$2:$C$366,FALSE))</f>
        <v>8.7154279999999993</v>
      </c>
      <c r="I161" s="91">
        <f t="shared" si="86"/>
        <v>3092.6486129999998</v>
      </c>
      <c r="J161" s="93">
        <f t="shared" si="68"/>
        <v>20.082133850649349</v>
      </c>
      <c r="K161" s="99">
        <f t="shared" si="69"/>
        <v>6.0678564243803718e-002</v>
      </c>
      <c r="L161" s="99">
        <f t="shared" si="70"/>
        <v>5.585511531428855</v>
      </c>
      <c r="O161" s="92">
        <f t="shared" si="87"/>
        <v>46001</v>
      </c>
      <c r="P161" s="91">
        <f t="shared" si="88"/>
        <v>154</v>
      </c>
      <c r="Q161" s="91">
        <f>INDEX(地温!$D$2:$D$366,MATCH(O161,地温!$C$2:$C$366,FALSE))</f>
        <v>8.7154279999999993</v>
      </c>
      <c r="R161" s="91">
        <f t="shared" si="89"/>
        <v>3092.6486129999998</v>
      </c>
      <c r="S161" s="93">
        <f t="shared" si="71"/>
        <v>20.082133850649349</v>
      </c>
      <c r="T161" s="99" t="e">
        <f t="shared" si="72"/>
        <v>#N/A</v>
      </c>
      <c r="U161" s="99">
        <f t="shared" si="73"/>
        <v>0</v>
      </c>
      <c r="X161" s="92">
        <f t="shared" si="90"/>
        <v>46001</v>
      </c>
      <c r="Y161" s="91">
        <f t="shared" si="91"/>
        <v>154</v>
      </c>
      <c r="Z161" s="91">
        <f>INDEX(地温!$D$2:$D$366,MATCH(X161,地温!$C$2:$C$366,FALSE))</f>
        <v>8.7154279999999993</v>
      </c>
      <c r="AA161" s="91">
        <f t="shared" si="92"/>
        <v>3092.6486129999998</v>
      </c>
      <c r="AB161" s="93">
        <f t="shared" si="74"/>
        <v>20.082133850649349</v>
      </c>
      <c r="AC161" s="99" t="e">
        <f t="shared" si="75"/>
        <v>#N/A</v>
      </c>
      <c r="AD161" s="99">
        <f t="shared" si="76"/>
        <v>0</v>
      </c>
      <c r="AG161" s="92">
        <f t="shared" si="93"/>
        <v>46001</v>
      </c>
      <c r="AH161" s="91">
        <f t="shared" si="94"/>
        <v>154</v>
      </c>
      <c r="AI161" s="91">
        <f>INDEX(地温!$D$2:$D$366,MATCH(AG161,地温!$C$2:$C$366,FALSE))</f>
        <v>8.7154279999999993</v>
      </c>
      <c r="AJ161" s="91">
        <f t="shared" si="95"/>
        <v>3092.6486129999998</v>
      </c>
      <c r="AK161" s="93">
        <f t="shared" si="77"/>
        <v>20.082133850649349</v>
      </c>
      <c r="AL161" s="99" t="e">
        <f t="shared" si="78"/>
        <v>#N/A</v>
      </c>
      <c r="AM161" s="99">
        <f t="shared" si="79"/>
        <v>0</v>
      </c>
      <c r="AP161" s="92">
        <f t="shared" si="96"/>
        <v>46001</v>
      </c>
      <c r="AQ161" s="91">
        <f t="shared" si="97"/>
        <v>154</v>
      </c>
      <c r="AR161" s="91">
        <f>INDEX(地温!$D$2:$D$366,MATCH(AP161,地温!$C$2:$C$366,FALSE))</f>
        <v>8.7154279999999993</v>
      </c>
      <c r="AS161" s="91">
        <f t="shared" si="98"/>
        <v>3092.6486129999998</v>
      </c>
      <c r="AT161" s="93">
        <f t="shared" si="80"/>
        <v>20.082133850649349</v>
      </c>
      <c r="AU161" s="99" t="e">
        <f t="shared" si="81"/>
        <v>#N/A</v>
      </c>
      <c r="AV161" s="99">
        <f t="shared" si="82"/>
        <v>0</v>
      </c>
    </row>
    <row r="162" spans="1:48" s="91" customFormat="1">
      <c r="A162" s="92">
        <f t="shared" si="83"/>
        <v>46002</v>
      </c>
      <c r="B162" s="91">
        <f t="shared" si="66"/>
        <v>155</v>
      </c>
      <c r="C162" s="99">
        <f t="shared" si="67"/>
        <v>5.5855278782805504</v>
      </c>
      <c r="F162" s="92">
        <f t="shared" si="84"/>
        <v>46002</v>
      </c>
      <c r="G162" s="91">
        <f t="shared" si="85"/>
        <v>155</v>
      </c>
      <c r="H162" s="91">
        <f>INDEX(地温!$D$2:$D$366,MATCH(F162,地温!$C$2:$C$366,FALSE))</f>
        <v>9.2628800000000009</v>
      </c>
      <c r="I162" s="91">
        <f t="shared" si="86"/>
        <v>3101.9114930000001</v>
      </c>
      <c r="J162" s="93">
        <f t="shared" si="68"/>
        <v>20.012332212903225</v>
      </c>
      <c r="K162" s="99">
        <f t="shared" si="69"/>
        <v>6.0506691567467977e-002</v>
      </c>
      <c r="L162" s="99">
        <f t="shared" si="70"/>
        <v>5.5855278782805504</v>
      </c>
      <c r="O162" s="92">
        <f t="shared" si="87"/>
        <v>46002</v>
      </c>
      <c r="P162" s="91">
        <f t="shared" si="88"/>
        <v>155</v>
      </c>
      <c r="Q162" s="91">
        <f>INDEX(地温!$D$2:$D$366,MATCH(O162,地温!$C$2:$C$366,FALSE))</f>
        <v>9.2628800000000009</v>
      </c>
      <c r="R162" s="91">
        <f t="shared" si="89"/>
        <v>3101.9114930000001</v>
      </c>
      <c r="S162" s="93">
        <f t="shared" si="71"/>
        <v>20.012332212903225</v>
      </c>
      <c r="T162" s="99" t="e">
        <f t="shared" si="72"/>
        <v>#N/A</v>
      </c>
      <c r="U162" s="99">
        <f t="shared" si="73"/>
        <v>0</v>
      </c>
      <c r="X162" s="92">
        <f t="shared" si="90"/>
        <v>46002</v>
      </c>
      <c r="Y162" s="91">
        <f t="shared" si="91"/>
        <v>155</v>
      </c>
      <c r="Z162" s="91">
        <f>INDEX(地温!$D$2:$D$366,MATCH(X162,地温!$C$2:$C$366,FALSE))</f>
        <v>9.2628800000000009</v>
      </c>
      <c r="AA162" s="91">
        <f t="shared" si="92"/>
        <v>3101.9114930000001</v>
      </c>
      <c r="AB162" s="93">
        <f t="shared" si="74"/>
        <v>20.012332212903225</v>
      </c>
      <c r="AC162" s="99" t="e">
        <f t="shared" si="75"/>
        <v>#N/A</v>
      </c>
      <c r="AD162" s="99">
        <f t="shared" si="76"/>
        <v>0</v>
      </c>
      <c r="AG162" s="92">
        <f t="shared" si="93"/>
        <v>46002</v>
      </c>
      <c r="AH162" s="91">
        <f t="shared" si="94"/>
        <v>155</v>
      </c>
      <c r="AI162" s="91">
        <f>INDEX(地温!$D$2:$D$366,MATCH(AG162,地温!$C$2:$C$366,FALSE))</f>
        <v>9.2628800000000009</v>
      </c>
      <c r="AJ162" s="91">
        <f t="shared" si="95"/>
        <v>3101.9114930000001</v>
      </c>
      <c r="AK162" s="93">
        <f t="shared" si="77"/>
        <v>20.012332212903225</v>
      </c>
      <c r="AL162" s="99" t="e">
        <f t="shared" si="78"/>
        <v>#N/A</v>
      </c>
      <c r="AM162" s="99">
        <f t="shared" si="79"/>
        <v>0</v>
      </c>
      <c r="AP162" s="92">
        <f t="shared" si="96"/>
        <v>46002</v>
      </c>
      <c r="AQ162" s="91">
        <f t="shared" si="97"/>
        <v>155</v>
      </c>
      <c r="AR162" s="91">
        <f>INDEX(地温!$D$2:$D$366,MATCH(AP162,地温!$C$2:$C$366,FALSE))</f>
        <v>9.2628800000000009</v>
      </c>
      <c r="AS162" s="91">
        <f t="shared" si="98"/>
        <v>3101.9114930000001</v>
      </c>
      <c r="AT162" s="93">
        <f t="shared" si="80"/>
        <v>20.012332212903225</v>
      </c>
      <c r="AU162" s="99" t="e">
        <f t="shared" si="81"/>
        <v>#N/A</v>
      </c>
      <c r="AV162" s="99">
        <f t="shared" si="82"/>
        <v>0</v>
      </c>
    </row>
    <row r="163" spans="1:48" s="91" customFormat="1">
      <c r="A163" s="92">
        <f t="shared" si="83"/>
        <v>46003</v>
      </c>
      <c r="B163" s="91">
        <f t="shared" si="66"/>
        <v>156</v>
      </c>
      <c r="C163" s="99">
        <f t="shared" si="67"/>
        <v>5.5855438879473418</v>
      </c>
      <c r="F163" s="92">
        <f t="shared" si="84"/>
        <v>46003</v>
      </c>
      <c r="G163" s="91">
        <f t="shared" si="85"/>
        <v>156</v>
      </c>
      <c r="H163" s="91">
        <f>INDEX(地温!$D$2:$D$366,MATCH(F163,地温!$C$2:$C$366,FALSE))</f>
        <v>9.4250880000000006</v>
      </c>
      <c r="I163" s="91">
        <f t="shared" si="86"/>
        <v>3111.336581</v>
      </c>
      <c r="J163" s="93">
        <f t="shared" si="68"/>
        <v>19.944465262820511</v>
      </c>
      <c r="K163" s="99">
        <f t="shared" si="69"/>
        <v>6.0339971260549533e-002</v>
      </c>
      <c r="L163" s="99">
        <f t="shared" si="70"/>
        <v>5.5855438879473418</v>
      </c>
      <c r="O163" s="92">
        <f t="shared" si="87"/>
        <v>46003</v>
      </c>
      <c r="P163" s="91">
        <f t="shared" si="88"/>
        <v>156</v>
      </c>
      <c r="Q163" s="91">
        <f>INDEX(地温!$D$2:$D$366,MATCH(O163,地温!$C$2:$C$366,FALSE))</f>
        <v>9.4250880000000006</v>
      </c>
      <c r="R163" s="91">
        <f t="shared" si="89"/>
        <v>3111.336581</v>
      </c>
      <c r="S163" s="93">
        <f t="shared" si="71"/>
        <v>19.944465262820511</v>
      </c>
      <c r="T163" s="99" t="e">
        <f t="shared" si="72"/>
        <v>#N/A</v>
      </c>
      <c r="U163" s="99">
        <f t="shared" si="73"/>
        <v>0</v>
      </c>
      <c r="X163" s="92">
        <f t="shared" si="90"/>
        <v>46003</v>
      </c>
      <c r="Y163" s="91">
        <f t="shared" si="91"/>
        <v>156</v>
      </c>
      <c r="Z163" s="91">
        <f>INDEX(地温!$D$2:$D$366,MATCH(X163,地温!$C$2:$C$366,FALSE))</f>
        <v>9.4250880000000006</v>
      </c>
      <c r="AA163" s="91">
        <f t="shared" si="92"/>
        <v>3111.336581</v>
      </c>
      <c r="AB163" s="93">
        <f t="shared" si="74"/>
        <v>19.944465262820511</v>
      </c>
      <c r="AC163" s="99" t="e">
        <f t="shared" si="75"/>
        <v>#N/A</v>
      </c>
      <c r="AD163" s="99">
        <f t="shared" si="76"/>
        <v>0</v>
      </c>
      <c r="AG163" s="92">
        <f t="shared" si="93"/>
        <v>46003</v>
      </c>
      <c r="AH163" s="91">
        <f t="shared" si="94"/>
        <v>156</v>
      </c>
      <c r="AI163" s="91">
        <f>INDEX(地温!$D$2:$D$366,MATCH(AG163,地温!$C$2:$C$366,FALSE))</f>
        <v>9.4250880000000006</v>
      </c>
      <c r="AJ163" s="91">
        <f t="shared" si="95"/>
        <v>3111.336581</v>
      </c>
      <c r="AK163" s="93">
        <f t="shared" si="77"/>
        <v>19.944465262820511</v>
      </c>
      <c r="AL163" s="99" t="e">
        <f t="shared" si="78"/>
        <v>#N/A</v>
      </c>
      <c r="AM163" s="99">
        <f t="shared" si="79"/>
        <v>0</v>
      </c>
      <c r="AP163" s="92">
        <f t="shared" si="96"/>
        <v>46003</v>
      </c>
      <c r="AQ163" s="91">
        <f t="shared" si="97"/>
        <v>156</v>
      </c>
      <c r="AR163" s="91">
        <f>INDEX(地温!$D$2:$D$366,MATCH(AP163,地温!$C$2:$C$366,FALSE))</f>
        <v>9.4250880000000006</v>
      </c>
      <c r="AS163" s="91">
        <f t="shared" si="98"/>
        <v>3111.336581</v>
      </c>
      <c r="AT163" s="93">
        <f t="shared" si="80"/>
        <v>19.944465262820511</v>
      </c>
      <c r="AU163" s="99" t="e">
        <f t="shared" si="81"/>
        <v>#N/A</v>
      </c>
      <c r="AV163" s="99">
        <f t="shared" si="82"/>
        <v>0</v>
      </c>
    </row>
    <row r="164" spans="1:48" s="91" customFormat="1">
      <c r="A164" s="92">
        <f t="shared" si="83"/>
        <v>46004</v>
      </c>
      <c r="B164" s="91">
        <f t="shared" si="66"/>
        <v>157</v>
      </c>
      <c r="C164" s="99">
        <f t="shared" si="67"/>
        <v>5.5855573862046022</v>
      </c>
      <c r="F164" s="92">
        <f t="shared" si="84"/>
        <v>46004</v>
      </c>
      <c r="G164" s="91">
        <f t="shared" si="85"/>
        <v>157</v>
      </c>
      <c r="H164" s="91">
        <f>INDEX(地温!$D$2:$D$366,MATCH(F164,地温!$C$2:$C$366,FALSE))</f>
        <v>7.5799719999999997</v>
      </c>
      <c r="I164" s="91">
        <f t="shared" si="86"/>
        <v>3118.916553</v>
      </c>
      <c r="J164" s="93">
        <f t="shared" si="68"/>
        <v>19.865710528662422</v>
      </c>
      <c r="K164" s="99">
        <f t="shared" si="69"/>
        <v>6.0146983626492269e-002</v>
      </c>
      <c r="L164" s="99">
        <f t="shared" si="70"/>
        <v>5.5855573862046022</v>
      </c>
      <c r="O164" s="92">
        <f t="shared" si="87"/>
        <v>46004</v>
      </c>
      <c r="P164" s="91">
        <f t="shared" si="88"/>
        <v>157</v>
      </c>
      <c r="Q164" s="91">
        <f>INDEX(地温!$D$2:$D$366,MATCH(O164,地温!$C$2:$C$366,FALSE))</f>
        <v>7.5799719999999997</v>
      </c>
      <c r="R164" s="91">
        <f t="shared" si="89"/>
        <v>3118.916553</v>
      </c>
      <c r="S164" s="93">
        <f t="shared" si="71"/>
        <v>19.865710528662422</v>
      </c>
      <c r="T164" s="99" t="e">
        <f t="shared" si="72"/>
        <v>#N/A</v>
      </c>
      <c r="U164" s="99">
        <f t="shared" si="73"/>
        <v>0</v>
      </c>
      <c r="X164" s="92">
        <f t="shared" si="90"/>
        <v>46004</v>
      </c>
      <c r="Y164" s="91">
        <f t="shared" si="91"/>
        <v>157</v>
      </c>
      <c r="Z164" s="91">
        <f>INDEX(地温!$D$2:$D$366,MATCH(X164,地温!$C$2:$C$366,FALSE))</f>
        <v>7.5799719999999997</v>
      </c>
      <c r="AA164" s="91">
        <f t="shared" si="92"/>
        <v>3118.916553</v>
      </c>
      <c r="AB164" s="93">
        <f t="shared" si="74"/>
        <v>19.865710528662422</v>
      </c>
      <c r="AC164" s="99" t="e">
        <f t="shared" si="75"/>
        <v>#N/A</v>
      </c>
      <c r="AD164" s="99">
        <f t="shared" si="76"/>
        <v>0</v>
      </c>
      <c r="AG164" s="92">
        <f t="shared" si="93"/>
        <v>46004</v>
      </c>
      <c r="AH164" s="91">
        <f t="shared" si="94"/>
        <v>157</v>
      </c>
      <c r="AI164" s="91">
        <f>INDEX(地温!$D$2:$D$366,MATCH(AG164,地温!$C$2:$C$366,FALSE))</f>
        <v>7.5799719999999997</v>
      </c>
      <c r="AJ164" s="91">
        <f t="shared" si="95"/>
        <v>3118.916553</v>
      </c>
      <c r="AK164" s="93">
        <f t="shared" si="77"/>
        <v>19.865710528662422</v>
      </c>
      <c r="AL164" s="99" t="e">
        <f t="shared" si="78"/>
        <v>#N/A</v>
      </c>
      <c r="AM164" s="99">
        <f t="shared" si="79"/>
        <v>0</v>
      </c>
      <c r="AP164" s="92">
        <f t="shared" si="96"/>
        <v>46004</v>
      </c>
      <c r="AQ164" s="91">
        <f t="shared" si="97"/>
        <v>157</v>
      </c>
      <c r="AR164" s="91">
        <f>INDEX(地温!$D$2:$D$366,MATCH(AP164,地温!$C$2:$C$366,FALSE))</f>
        <v>7.5799719999999997</v>
      </c>
      <c r="AS164" s="91">
        <f t="shared" si="98"/>
        <v>3118.916553</v>
      </c>
      <c r="AT164" s="93">
        <f t="shared" si="80"/>
        <v>19.865710528662422</v>
      </c>
      <c r="AU164" s="99" t="e">
        <f t="shared" si="81"/>
        <v>#N/A</v>
      </c>
      <c r="AV164" s="99">
        <f t="shared" si="82"/>
        <v>0</v>
      </c>
    </row>
    <row r="165" spans="1:48" s="91" customFormat="1">
      <c r="A165" s="92">
        <f t="shared" si="83"/>
        <v>46005</v>
      </c>
      <c r="B165" s="91">
        <f t="shared" si="66"/>
        <v>158</v>
      </c>
      <c r="C165" s="99">
        <f t="shared" si="67"/>
        <v>5.5855697321248199</v>
      </c>
      <c r="F165" s="92">
        <f t="shared" si="84"/>
        <v>46005</v>
      </c>
      <c r="G165" s="91">
        <f t="shared" si="85"/>
        <v>158</v>
      </c>
      <c r="H165" s="91">
        <f>INDEX(地温!$D$2:$D$366,MATCH(F165,地温!$C$2:$C$366,FALSE))</f>
        <v>6.8297600000000012</v>
      </c>
      <c r="I165" s="91">
        <f t="shared" si="86"/>
        <v>3125.7463130000001</v>
      </c>
      <c r="J165" s="93">
        <f t="shared" si="68"/>
        <v>19.78320451265823</v>
      </c>
      <c r="K165" s="99">
        <f t="shared" si="69"/>
        <v>5.9945354716628881e-002</v>
      </c>
      <c r="L165" s="99">
        <f t="shared" si="70"/>
        <v>5.5855697321248199</v>
      </c>
      <c r="O165" s="92">
        <f t="shared" si="87"/>
        <v>46005</v>
      </c>
      <c r="P165" s="91">
        <f t="shared" si="88"/>
        <v>158</v>
      </c>
      <c r="Q165" s="91">
        <f>INDEX(地温!$D$2:$D$366,MATCH(O165,地温!$C$2:$C$366,FALSE))</f>
        <v>6.8297600000000012</v>
      </c>
      <c r="R165" s="91">
        <f t="shared" si="89"/>
        <v>3125.7463130000001</v>
      </c>
      <c r="S165" s="93">
        <f t="shared" si="71"/>
        <v>19.78320451265823</v>
      </c>
      <c r="T165" s="99" t="e">
        <f t="shared" si="72"/>
        <v>#N/A</v>
      </c>
      <c r="U165" s="99">
        <f t="shared" si="73"/>
        <v>0</v>
      </c>
      <c r="X165" s="92">
        <f t="shared" si="90"/>
        <v>46005</v>
      </c>
      <c r="Y165" s="91">
        <f t="shared" si="91"/>
        <v>158</v>
      </c>
      <c r="Z165" s="91">
        <f>INDEX(地温!$D$2:$D$366,MATCH(X165,地温!$C$2:$C$366,FALSE))</f>
        <v>6.8297600000000012</v>
      </c>
      <c r="AA165" s="91">
        <f t="shared" si="92"/>
        <v>3125.7463130000001</v>
      </c>
      <c r="AB165" s="93">
        <f t="shared" si="74"/>
        <v>19.78320451265823</v>
      </c>
      <c r="AC165" s="99" t="e">
        <f t="shared" si="75"/>
        <v>#N/A</v>
      </c>
      <c r="AD165" s="99">
        <f t="shared" si="76"/>
        <v>0</v>
      </c>
      <c r="AG165" s="92">
        <f t="shared" si="93"/>
        <v>46005</v>
      </c>
      <c r="AH165" s="91">
        <f t="shared" si="94"/>
        <v>158</v>
      </c>
      <c r="AI165" s="91">
        <f>INDEX(地温!$D$2:$D$366,MATCH(AG165,地温!$C$2:$C$366,FALSE))</f>
        <v>6.8297600000000012</v>
      </c>
      <c r="AJ165" s="91">
        <f t="shared" si="95"/>
        <v>3125.7463130000001</v>
      </c>
      <c r="AK165" s="93">
        <f t="shared" si="77"/>
        <v>19.78320451265823</v>
      </c>
      <c r="AL165" s="99" t="e">
        <f t="shared" si="78"/>
        <v>#N/A</v>
      </c>
      <c r="AM165" s="99">
        <f t="shared" si="79"/>
        <v>0</v>
      </c>
      <c r="AP165" s="92">
        <f t="shared" si="96"/>
        <v>46005</v>
      </c>
      <c r="AQ165" s="91">
        <f t="shared" si="97"/>
        <v>158</v>
      </c>
      <c r="AR165" s="91">
        <f>INDEX(地温!$D$2:$D$366,MATCH(AP165,地温!$C$2:$C$366,FALSE))</f>
        <v>6.8297600000000012</v>
      </c>
      <c r="AS165" s="91">
        <f t="shared" si="98"/>
        <v>3125.7463130000001</v>
      </c>
      <c r="AT165" s="93">
        <f t="shared" si="80"/>
        <v>19.78320451265823</v>
      </c>
      <c r="AU165" s="99" t="e">
        <f t="shared" si="81"/>
        <v>#N/A</v>
      </c>
      <c r="AV165" s="99">
        <f t="shared" si="82"/>
        <v>0</v>
      </c>
    </row>
    <row r="166" spans="1:48" s="91" customFormat="1">
      <c r="A166" s="92">
        <f t="shared" si="83"/>
        <v>46006</v>
      </c>
      <c r="B166" s="91">
        <f t="shared" si="66"/>
        <v>159</v>
      </c>
      <c r="C166" s="99">
        <f t="shared" si="67"/>
        <v>5.5855808821286335</v>
      </c>
      <c r="F166" s="92">
        <f t="shared" si="84"/>
        <v>46006</v>
      </c>
      <c r="G166" s="91">
        <f t="shared" si="85"/>
        <v>159</v>
      </c>
      <c r="H166" s="91">
        <f>INDEX(地温!$D$2:$D$366,MATCH(F166,地温!$C$2:$C$366,FALSE))</f>
        <v>5.9578920000000011</v>
      </c>
      <c r="I166" s="91">
        <f t="shared" si="86"/>
        <v>3131.704205</v>
      </c>
      <c r="J166" s="93">
        <f t="shared" si="68"/>
        <v>19.696252861635219</v>
      </c>
      <c r="K166" s="99">
        <f t="shared" si="69"/>
        <v>5.9733470624002985e-002</v>
      </c>
      <c r="L166" s="99">
        <f t="shared" si="70"/>
        <v>5.5855808821286335</v>
      </c>
      <c r="O166" s="92">
        <f t="shared" si="87"/>
        <v>46006</v>
      </c>
      <c r="P166" s="91">
        <f t="shared" si="88"/>
        <v>159</v>
      </c>
      <c r="Q166" s="91">
        <f>INDEX(地温!$D$2:$D$366,MATCH(O166,地温!$C$2:$C$366,FALSE))</f>
        <v>5.9578920000000011</v>
      </c>
      <c r="R166" s="91">
        <f t="shared" si="89"/>
        <v>3131.704205</v>
      </c>
      <c r="S166" s="93">
        <f t="shared" si="71"/>
        <v>19.696252861635219</v>
      </c>
      <c r="T166" s="99" t="e">
        <f t="shared" si="72"/>
        <v>#N/A</v>
      </c>
      <c r="U166" s="99">
        <f t="shared" si="73"/>
        <v>0</v>
      </c>
      <c r="X166" s="92">
        <f t="shared" si="90"/>
        <v>46006</v>
      </c>
      <c r="Y166" s="91">
        <f t="shared" si="91"/>
        <v>159</v>
      </c>
      <c r="Z166" s="91">
        <f>INDEX(地温!$D$2:$D$366,MATCH(X166,地温!$C$2:$C$366,FALSE))</f>
        <v>5.9578920000000011</v>
      </c>
      <c r="AA166" s="91">
        <f t="shared" si="92"/>
        <v>3131.704205</v>
      </c>
      <c r="AB166" s="93">
        <f t="shared" si="74"/>
        <v>19.696252861635219</v>
      </c>
      <c r="AC166" s="99" t="e">
        <f t="shared" si="75"/>
        <v>#N/A</v>
      </c>
      <c r="AD166" s="99">
        <f t="shared" si="76"/>
        <v>0</v>
      </c>
      <c r="AG166" s="92">
        <f t="shared" si="93"/>
        <v>46006</v>
      </c>
      <c r="AH166" s="91">
        <f t="shared" si="94"/>
        <v>159</v>
      </c>
      <c r="AI166" s="91">
        <f>INDEX(地温!$D$2:$D$366,MATCH(AG166,地温!$C$2:$C$366,FALSE))</f>
        <v>5.9578920000000011</v>
      </c>
      <c r="AJ166" s="91">
        <f t="shared" si="95"/>
        <v>3131.704205</v>
      </c>
      <c r="AK166" s="93">
        <f t="shared" si="77"/>
        <v>19.696252861635219</v>
      </c>
      <c r="AL166" s="99" t="e">
        <f t="shared" si="78"/>
        <v>#N/A</v>
      </c>
      <c r="AM166" s="99">
        <f t="shared" si="79"/>
        <v>0</v>
      </c>
      <c r="AP166" s="92">
        <f t="shared" si="96"/>
        <v>46006</v>
      </c>
      <c r="AQ166" s="91">
        <f t="shared" si="97"/>
        <v>159</v>
      </c>
      <c r="AR166" s="91">
        <f>INDEX(地温!$D$2:$D$366,MATCH(AP166,地温!$C$2:$C$366,FALSE))</f>
        <v>5.9578920000000011</v>
      </c>
      <c r="AS166" s="91">
        <f t="shared" si="98"/>
        <v>3131.704205</v>
      </c>
      <c r="AT166" s="93">
        <f t="shared" si="80"/>
        <v>19.696252861635219</v>
      </c>
      <c r="AU166" s="99" t="e">
        <f t="shared" si="81"/>
        <v>#N/A</v>
      </c>
      <c r="AV166" s="99">
        <f t="shared" si="82"/>
        <v>0</v>
      </c>
    </row>
    <row r="167" spans="1:48" s="91" customFormat="1">
      <c r="A167" s="92">
        <f t="shared" si="83"/>
        <v>46007</v>
      </c>
      <c r="B167" s="91">
        <f t="shared" si="66"/>
        <v>160</v>
      </c>
      <c r="C167" s="99">
        <f t="shared" si="67"/>
        <v>5.5855920240758614</v>
      </c>
      <c r="F167" s="92">
        <f t="shared" si="84"/>
        <v>46007</v>
      </c>
      <c r="G167" s="91">
        <f t="shared" si="85"/>
        <v>160</v>
      </c>
      <c r="H167" s="91">
        <f>INDEX(地温!$D$2:$D$366,MATCH(F167,地温!$C$2:$C$366,FALSE))</f>
        <v>6.2012040000000006</v>
      </c>
      <c r="I167" s="91">
        <f t="shared" si="86"/>
        <v>3137.905409</v>
      </c>
      <c r="J167" s="93">
        <f t="shared" si="68"/>
        <v>19.61190880625</v>
      </c>
      <c r="K167" s="99">
        <f t="shared" si="69"/>
        <v>5.9528536639304096e-002</v>
      </c>
      <c r="L167" s="99">
        <f t="shared" si="70"/>
        <v>5.5855920240758614</v>
      </c>
      <c r="O167" s="92">
        <f t="shared" si="87"/>
        <v>46007</v>
      </c>
      <c r="P167" s="91">
        <f t="shared" si="88"/>
        <v>160</v>
      </c>
      <c r="Q167" s="91">
        <f>INDEX(地温!$D$2:$D$366,MATCH(O167,地温!$C$2:$C$366,FALSE))</f>
        <v>6.2012040000000006</v>
      </c>
      <c r="R167" s="91">
        <f t="shared" si="89"/>
        <v>3137.905409</v>
      </c>
      <c r="S167" s="93">
        <f t="shared" si="71"/>
        <v>19.61190880625</v>
      </c>
      <c r="T167" s="99" t="e">
        <f t="shared" si="72"/>
        <v>#N/A</v>
      </c>
      <c r="U167" s="99">
        <f t="shared" si="73"/>
        <v>0</v>
      </c>
      <c r="X167" s="92">
        <f t="shared" si="90"/>
        <v>46007</v>
      </c>
      <c r="Y167" s="91">
        <f t="shared" si="91"/>
        <v>160</v>
      </c>
      <c r="Z167" s="91">
        <f>INDEX(地温!$D$2:$D$366,MATCH(X167,地温!$C$2:$C$366,FALSE))</f>
        <v>6.2012040000000006</v>
      </c>
      <c r="AA167" s="91">
        <f t="shared" si="92"/>
        <v>3137.905409</v>
      </c>
      <c r="AB167" s="93">
        <f t="shared" si="74"/>
        <v>19.61190880625</v>
      </c>
      <c r="AC167" s="99" t="e">
        <f t="shared" si="75"/>
        <v>#N/A</v>
      </c>
      <c r="AD167" s="99">
        <f t="shared" si="76"/>
        <v>0</v>
      </c>
      <c r="AG167" s="92">
        <f t="shared" si="93"/>
        <v>46007</v>
      </c>
      <c r="AH167" s="91">
        <f t="shared" si="94"/>
        <v>160</v>
      </c>
      <c r="AI167" s="91">
        <f>INDEX(地温!$D$2:$D$366,MATCH(AG167,地温!$C$2:$C$366,FALSE))</f>
        <v>6.2012040000000006</v>
      </c>
      <c r="AJ167" s="91">
        <f t="shared" si="95"/>
        <v>3137.905409</v>
      </c>
      <c r="AK167" s="93">
        <f t="shared" si="77"/>
        <v>19.61190880625</v>
      </c>
      <c r="AL167" s="99" t="e">
        <f t="shared" si="78"/>
        <v>#N/A</v>
      </c>
      <c r="AM167" s="99">
        <f t="shared" si="79"/>
        <v>0</v>
      </c>
      <c r="AP167" s="92">
        <f t="shared" si="96"/>
        <v>46007</v>
      </c>
      <c r="AQ167" s="91">
        <f t="shared" si="97"/>
        <v>160</v>
      </c>
      <c r="AR167" s="91">
        <f>INDEX(地温!$D$2:$D$366,MATCH(AP167,地温!$C$2:$C$366,FALSE))</f>
        <v>6.2012040000000006</v>
      </c>
      <c r="AS167" s="91">
        <f t="shared" si="98"/>
        <v>3137.905409</v>
      </c>
      <c r="AT167" s="93">
        <f t="shared" si="80"/>
        <v>19.61190880625</v>
      </c>
      <c r="AU167" s="99" t="e">
        <f t="shared" si="81"/>
        <v>#N/A</v>
      </c>
      <c r="AV167" s="99">
        <f t="shared" si="82"/>
        <v>0</v>
      </c>
    </row>
    <row r="168" spans="1:48" s="91" customFormat="1">
      <c r="A168" s="92">
        <f t="shared" si="83"/>
        <v>46008</v>
      </c>
      <c r="B168" s="91">
        <f t="shared" si="66"/>
        <v>161</v>
      </c>
      <c r="C168" s="99">
        <f t="shared" si="67"/>
        <v>5.5856009933435526</v>
      </c>
      <c r="F168" s="92">
        <f t="shared" si="84"/>
        <v>46008</v>
      </c>
      <c r="G168" s="91">
        <f t="shared" si="85"/>
        <v>161</v>
      </c>
      <c r="H168" s="91">
        <f>INDEX(地温!$D$2:$D$366,MATCH(F168,地温!$C$2:$C$366,FALSE))</f>
        <v>4.214156</v>
      </c>
      <c r="I168" s="91">
        <f t="shared" si="86"/>
        <v>3142.119565</v>
      </c>
      <c r="J168" s="93">
        <f t="shared" si="68"/>
        <v>19.51627059006211</v>
      </c>
      <c r="K168" s="99">
        <f t="shared" si="69"/>
        <v>5.9296869105033331e-002</v>
      </c>
      <c r="L168" s="99">
        <f t="shared" si="70"/>
        <v>5.5856009933435526</v>
      </c>
      <c r="O168" s="92">
        <f t="shared" si="87"/>
        <v>46008</v>
      </c>
      <c r="P168" s="91">
        <f t="shared" si="88"/>
        <v>161</v>
      </c>
      <c r="Q168" s="91">
        <f>INDEX(地温!$D$2:$D$366,MATCH(O168,地温!$C$2:$C$366,FALSE))</f>
        <v>4.214156</v>
      </c>
      <c r="R168" s="91">
        <f t="shared" si="89"/>
        <v>3142.119565</v>
      </c>
      <c r="S168" s="93">
        <f t="shared" si="71"/>
        <v>19.51627059006211</v>
      </c>
      <c r="T168" s="99" t="e">
        <f t="shared" si="72"/>
        <v>#N/A</v>
      </c>
      <c r="U168" s="99">
        <f t="shared" si="73"/>
        <v>0</v>
      </c>
      <c r="X168" s="92">
        <f t="shared" si="90"/>
        <v>46008</v>
      </c>
      <c r="Y168" s="91">
        <f t="shared" si="91"/>
        <v>161</v>
      </c>
      <c r="Z168" s="91">
        <f>INDEX(地温!$D$2:$D$366,MATCH(X168,地温!$C$2:$C$366,FALSE))</f>
        <v>4.214156</v>
      </c>
      <c r="AA168" s="91">
        <f t="shared" si="92"/>
        <v>3142.119565</v>
      </c>
      <c r="AB168" s="93">
        <f t="shared" si="74"/>
        <v>19.51627059006211</v>
      </c>
      <c r="AC168" s="99" t="e">
        <f t="shared" si="75"/>
        <v>#N/A</v>
      </c>
      <c r="AD168" s="99">
        <f t="shared" si="76"/>
        <v>0</v>
      </c>
      <c r="AG168" s="92">
        <f t="shared" si="93"/>
        <v>46008</v>
      </c>
      <c r="AH168" s="91">
        <f t="shared" si="94"/>
        <v>161</v>
      </c>
      <c r="AI168" s="91">
        <f>INDEX(地温!$D$2:$D$366,MATCH(AG168,地温!$C$2:$C$366,FALSE))</f>
        <v>4.214156</v>
      </c>
      <c r="AJ168" s="91">
        <f t="shared" si="95"/>
        <v>3142.119565</v>
      </c>
      <c r="AK168" s="93">
        <f t="shared" si="77"/>
        <v>19.51627059006211</v>
      </c>
      <c r="AL168" s="99" t="e">
        <f t="shared" si="78"/>
        <v>#N/A</v>
      </c>
      <c r="AM168" s="99">
        <f t="shared" si="79"/>
        <v>0</v>
      </c>
      <c r="AP168" s="92">
        <f t="shared" si="96"/>
        <v>46008</v>
      </c>
      <c r="AQ168" s="91">
        <f t="shared" si="97"/>
        <v>161</v>
      </c>
      <c r="AR168" s="91">
        <f>INDEX(地温!$D$2:$D$366,MATCH(AP168,地温!$C$2:$C$366,FALSE))</f>
        <v>4.214156</v>
      </c>
      <c r="AS168" s="91">
        <f t="shared" si="98"/>
        <v>3142.119565</v>
      </c>
      <c r="AT168" s="93">
        <f t="shared" si="80"/>
        <v>19.51627059006211</v>
      </c>
      <c r="AU168" s="99" t="e">
        <f t="shared" si="81"/>
        <v>#N/A</v>
      </c>
      <c r="AV168" s="99">
        <f t="shared" si="82"/>
        <v>0</v>
      </c>
    </row>
    <row r="169" spans="1:48" s="91" customFormat="1">
      <c r="A169" s="92">
        <f t="shared" si="83"/>
        <v>46009</v>
      </c>
      <c r="B169" s="91">
        <f t="shared" si="66"/>
        <v>162</v>
      </c>
      <c r="C169" s="99">
        <f t="shared" si="67"/>
        <v>5.5856083983720879</v>
      </c>
      <c r="F169" s="92">
        <f t="shared" si="84"/>
        <v>46009</v>
      </c>
      <c r="G169" s="91">
        <f t="shared" si="85"/>
        <v>162</v>
      </c>
      <c r="H169" s="91">
        <f>INDEX(地温!$D$2:$D$366,MATCH(F169,地温!$C$2:$C$366,FALSE))</f>
        <v>2.7137319999999998</v>
      </c>
      <c r="I169" s="91">
        <f t="shared" si="86"/>
        <v>3144.8332970000001</v>
      </c>
      <c r="J169" s="93">
        <f t="shared" si="68"/>
        <v>19.412551216049383</v>
      </c>
      <c r="K169" s="99">
        <f t="shared" si="69"/>
        <v>5.9046475047899588e-002</v>
      </c>
      <c r="L169" s="99">
        <f t="shared" si="70"/>
        <v>5.5856083983720879</v>
      </c>
      <c r="O169" s="92">
        <f t="shared" si="87"/>
        <v>46009</v>
      </c>
      <c r="P169" s="91">
        <f t="shared" si="88"/>
        <v>162</v>
      </c>
      <c r="Q169" s="91">
        <f>INDEX(地温!$D$2:$D$366,MATCH(O169,地温!$C$2:$C$366,FALSE))</f>
        <v>2.7137319999999998</v>
      </c>
      <c r="R169" s="91">
        <f t="shared" si="89"/>
        <v>3144.8332970000001</v>
      </c>
      <c r="S169" s="93">
        <f t="shared" si="71"/>
        <v>19.412551216049383</v>
      </c>
      <c r="T169" s="99" t="e">
        <f t="shared" si="72"/>
        <v>#N/A</v>
      </c>
      <c r="U169" s="99">
        <f t="shared" si="73"/>
        <v>0</v>
      </c>
      <c r="X169" s="92">
        <f t="shared" si="90"/>
        <v>46009</v>
      </c>
      <c r="Y169" s="91">
        <f t="shared" si="91"/>
        <v>162</v>
      </c>
      <c r="Z169" s="91">
        <f>INDEX(地温!$D$2:$D$366,MATCH(X169,地温!$C$2:$C$366,FALSE))</f>
        <v>2.7137319999999998</v>
      </c>
      <c r="AA169" s="91">
        <f t="shared" si="92"/>
        <v>3144.8332970000001</v>
      </c>
      <c r="AB169" s="93">
        <f t="shared" si="74"/>
        <v>19.412551216049383</v>
      </c>
      <c r="AC169" s="99" t="e">
        <f t="shared" si="75"/>
        <v>#N/A</v>
      </c>
      <c r="AD169" s="99">
        <f t="shared" si="76"/>
        <v>0</v>
      </c>
      <c r="AG169" s="92">
        <f t="shared" si="93"/>
        <v>46009</v>
      </c>
      <c r="AH169" s="91">
        <f t="shared" si="94"/>
        <v>162</v>
      </c>
      <c r="AI169" s="91">
        <f>INDEX(地温!$D$2:$D$366,MATCH(AG169,地温!$C$2:$C$366,FALSE))</f>
        <v>2.7137319999999998</v>
      </c>
      <c r="AJ169" s="91">
        <f t="shared" si="95"/>
        <v>3144.8332970000001</v>
      </c>
      <c r="AK169" s="93">
        <f t="shared" si="77"/>
        <v>19.412551216049383</v>
      </c>
      <c r="AL169" s="99" t="e">
        <f t="shared" si="78"/>
        <v>#N/A</v>
      </c>
      <c r="AM169" s="99">
        <f t="shared" si="79"/>
        <v>0</v>
      </c>
      <c r="AP169" s="92">
        <f t="shared" si="96"/>
        <v>46009</v>
      </c>
      <c r="AQ169" s="91">
        <f t="shared" si="97"/>
        <v>162</v>
      </c>
      <c r="AR169" s="91">
        <f>INDEX(地温!$D$2:$D$366,MATCH(AP169,地温!$C$2:$C$366,FALSE))</f>
        <v>2.7137319999999998</v>
      </c>
      <c r="AS169" s="91">
        <f t="shared" si="98"/>
        <v>3144.8332970000001</v>
      </c>
      <c r="AT169" s="93">
        <f t="shared" si="80"/>
        <v>19.412551216049383</v>
      </c>
      <c r="AU169" s="99" t="e">
        <f t="shared" si="81"/>
        <v>#N/A</v>
      </c>
      <c r="AV169" s="99">
        <f t="shared" si="82"/>
        <v>0</v>
      </c>
    </row>
    <row r="170" spans="1:48" s="91" customFormat="1">
      <c r="A170" s="92">
        <f t="shared" si="83"/>
        <v>46010</v>
      </c>
      <c r="B170" s="91">
        <f t="shared" si="66"/>
        <v>163</v>
      </c>
      <c r="C170" s="99">
        <f t="shared" si="67"/>
        <v>5.5856158885089959</v>
      </c>
      <c r="F170" s="92">
        <f t="shared" si="84"/>
        <v>46010</v>
      </c>
      <c r="G170" s="91">
        <f t="shared" si="85"/>
        <v>163</v>
      </c>
      <c r="H170" s="91">
        <f>INDEX(地温!$D$2:$D$366,MATCH(F170,地温!$C$2:$C$366,FALSE))</f>
        <v>2.8962159999999995</v>
      </c>
      <c r="I170" s="91">
        <f t="shared" si="86"/>
        <v>3147.7295130000002</v>
      </c>
      <c r="J170" s="93">
        <f t="shared" si="68"/>
        <v>19.311224006134971</v>
      </c>
      <c r="K170" s="99">
        <f t="shared" si="69"/>
        <v>5.8802706588241313e-002</v>
      </c>
      <c r="L170" s="99">
        <f t="shared" si="70"/>
        <v>5.5856158885089959</v>
      </c>
      <c r="O170" s="92">
        <f t="shared" si="87"/>
        <v>46010</v>
      </c>
      <c r="P170" s="91">
        <f t="shared" si="88"/>
        <v>163</v>
      </c>
      <c r="Q170" s="91">
        <f>INDEX(地温!$D$2:$D$366,MATCH(O170,地温!$C$2:$C$366,FALSE))</f>
        <v>2.8962159999999995</v>
      </c>
      <c r="R170" s="91">
        <f t="shared" si="89"/>
        <v>3147.7295130000002</v>
      </c>
      <c r="S170" s="93">
        <f t="shared" si="71"/>
        <v>19.311224006134971</v>
      </c>
      <c r="T170" s="99" t="e">
        <f t="shared" si="72"/>
        <v>#N/A</v>
      </c>
      <c r="U170" s="99">
        <f t="shared" si="73"/>
        <v>0</v>
      </c>
      <c r="X170" s="92">
        <f t="shared" si="90"/>
        <v>46010</v>
      </c>
      <c r="Y170" s="91">
        <f t="shared" si="91"/>
        <v>163</v>
      </c>
      <c r="Z170" s="91">
        <f>INDEX(地温!$D$2:$D$366,MATCH(X170,地温!$C$2:$C$366,FALSE))</f>
        <v>2.8962159999999995</v>
      </c>
      <c r="AA170" s="91">
        <f t="shared" si="92"/>
        <v>3147.7295130000002</v>
      </c>
      <c r="AB170" s="93">
        <f t="shared" si="74"/>
        <v>19.311224006134971</v>
      </c>
      <c r="AC170" s="99" t="e">
        <f t="shared" si="75"/>
        <v>#N/A</v>
      </c>
      <c r="AD170" s="99">
        <f t="shared" si="76"/>
        <v>0</v>
      </c>
      <c r="AG170" s="92">
        <f t="shared" si="93"/>
        <v>46010</v>
      </c>
      <c r="AH170" s="91">
        <f t="shared" si="94"/>
        <v>163</v>
      </c>
      <c r="AI170" s="91">
        <f>INDEX(地温!$D$2:$D$366,MATCH(AG170,地温!$C$2:$C$366,FALSE))</f>
        <v>2.8962159999999995</v>
      </c>
      <c r="AJ170" s="91">
        <f t="shared" si="95"/>
        <v>3147.7295130000002</v>
      </c>
      <c r="AK170" s="93">
        <f t="shared" si="77"/>
        <v>19.311224006134971</v>
      </c>
      <c r="AL170" s="99" t="e">
        <f t="shared" si="78"/>
        <v>#N/A</v>
      </c>
      <c r="AM170" s="99">
        <f t="shared" si="79"/>
        <v>0</v>
      </c>
      <c r="AP170" s="92">
        <f t="shared" si="96"/>
        <v>46010</v>
      </c>
      <c r="AQ170" s="91">
        <f t="shared" si="97"/>
        <v>163</v>
      </c>
      <c r="AR170" s="91">
        <f>INDEX(地温!$D$2:$D$366,MATCH(AP170,地温!$C$2:$C$366,FALSE))</f>
        <v>2.8962159999999995</v>
      </c>
      <c r="AS170" s="91">
        <f t="shared" si="98"/>
        <v>3147.7295130000002</v>
      </c>
      <c r="AT170" s="93">
        <f t="shared" si="80"/>
        <v>19.311224006134971</v>
      </c>
      <c r="AU170" s="99" t="e">
        <f t="shared" si="81"/>
        <v>#N/A</v>
      </c>
      <c r="AV170" s="99">
        <f t="shared" si="82"/>
        <v>0</v>
      </c>
    </row>
    <row r="171" spans="1:48" s="91" customFormat="1">
      <c r="A171" s="92">
        <f t="shared" si="83"/>
        <v>46011</v>
      </c>
      <c r="B171" s="91">
        <f t="shared" si="66"/>
        <v>164</v>
      </c>
      <c r="C171" s="99">
        <f t="shared" si="67"/>
        <v>5.5856241445874355</v>
      </c>
      <c r="F171" s="92">
        <f t="shared" si="84"/>
        <v>46011</v>
      </c>
      <c r="G171" s="91">
        <f t="shared" si="85"/>
        <v>164</v>
      </c>
      <c r="H171" s="91">
        <f>INDEX(地温!$D$2:$D$366,MATCH(F171,地温!$C$2:$C$366,FALSE))</f>
        <v>3.8491879999999994</v>
      </c>
      <c r="I171" s="91">
        <f t="shared" si="86"/>
        <v>3151.5787010000004</v>
      </c>
      <c r="J171" s="93">
        <f t="shared" si="68"/>
        <v>19.216943298780489</v>
      </c>
      <c r="K171" s="99">
        <f t="shared" si="69"/>
        <v>5.8576643275017597e-002</v>
      </c>
      <c r="L171" s="99">
        <f t="shared" si="70"/>
        <v>5.5856241445874355</v>
      </c>
      <c r="O171" s="92">
        <f t="shared" si="87"/>
        <v>46011</v>
      </c>
      <c r="P171" s="91">
        <f t="shared" si="88"/>
        <v>164</v>
      </c>
      <c r="Q171" s="91">
        <f>INDEX(地温!$D$2:$D$366,MATCH(O171,地温!$C$2:$C$366,FALSE))</f>
        <v>3.8491879999999994</v>
      </c>
      <c r="R171" s="91">
        <f t="shared" si="89"/>
        <v>3151.5787010000004</v>
      </c>
      <c r="S171" s="93">
        <f t="shared" si="71"/>
        <v>19.216943298780489</v>
      </c>
      <c r="T171" s="99" t="e">
        <f t="shared" si="72"/>
        <v>#N/A</v>
      </c>
      <c r="U171" s="99">
        <f t="shared" si="73"/>
        <v>0</v>
      </c>
      <c r="X171" s="92">
        <f t="shared" si="90"/>
        <v>46011</v>
      </c>
      <c r="Y171" s="91">
        <f t="shared" si="91"/>
        <v>164</v>
      </c>
      <c r="Z171" s="91">
        <f>INDEX(地温!$D$2:$D$366,MATCH(X171,地温!$C$2:$C$366,FALSE))</f>
        <v>3.8491879999999994</v>
      </c>
      <c r="AA171" s="91">
        <f t="shared" si="92"/>
        <v>3151.5787010000004</v>
      </c>
      <c r="AB171" s="93">
        <f t="shared" si="74"/>
        <v>19.216943298780489</v>
      </c>
      <c r="AC171" s="99" t="e">
        <f t="shared" si="75"/>
        <v>#N/A</v>
      </c>
      <c r="AD171" s="99">
        <f t="shared" si="76"/>
        <v>0</v>
      </c>
      <c r="AG171" s="92">
        <f t="shared" si="93"/>
        <v>46011</v>
      </c>
      <c r="AH171" s="91">
        <f t="shared" si="94"/>
        <v>164</v>
      </c>
      <c r="AI171" s="91">
        <f>INDEX(地温!$D$2:$D$366,MATCH(AG171,地温!$C$2:$C$366,FALSE))</f>
        <v>3.8491879999999994</v>
      </c>
      <c r="AJ171" s="91">
        <f t="shared" si="95"/>
        <v>3151.5787010000004</v>
      </c>
      <c r="AK171" s="93">
        <f t="shared" si="77"/>
        <v>19.216943298780489</v>
      </c>
      <c r="AL171" s="99" t="e">
        <f t="shared" si="78"/>
        <v>#N/A</v>
      </c>
      <c r="AM171" s="99">
        <f t="shared" si="79"/>
        <v>0</v>
      </c>
      <c r="AP171" s="92">
        <f t="shared" si="96"/>
        <v>46011</v>
      </c>
      <c r="AQ171" s="91">
        <f t="shared" si="97"/>
        <v>164</v>
      </c>
      <c r="AR171" s="91">
        <f>INDEX(地温!$D$2:$D$366,MATCH(AP171,地温!$C$2:$C$366,FALSE))</f>
        <v>3.8491879999999994</v>
      </c>
      <c r="AS171" s="91">
        <f t="shared" si="98"/>
        <v>3151.5787010000004</v>
      </c>
      <c r="AT171" s="93">
        <f t="shared" si="80"/>
        <v>19.216943298780489</v>
      </c>
      <c r="AU171" s="99" t="e">
        <f t="shared" si="81"/>
        <v>#N/A</v>
      </c>
      <c r="AV171" s="99">
        <f t="shared" si="82"/>
        <v>0</v>
      </c>
    </row>
    <row r="172" spans="1:48" s="91" customFormat="1">
      <c r="A172" s="92">
        <f t="shared" si="83"/>
        <v>46012</v>
      </c>
      <c r="B172" s="91">
        <f t="shared" si="66"/>
        <v>165</v>
      </c>
      <c r="C172" s="99">
        <f t="shared" si="67"/>
        <v>5.5856327464722213</v>
      </c>
      <c r="F172" s="92">
        <f t="shared" si="84"/>
        <v>46012</v>
      </c>
      <c r="G172" s="91">
        <f t="shared" si="85"/>
        <v>165</v>
      </c>
      <c r="H172" s="91">
        <f>INDEX(地温!$D$2:$D$366,MATCH(F172,地温!$C$2:$C$366,FALSE))</f>
        <v>4.3966400000000005</v>
      </c>
      <c r="I172" s="91">
        <f t="shared" si="86"/>
        <v>3155.9753410000003</v>
      </c>
      <c r="J172" s="93">
        <f t="shared" si="68"/>
        <v>19.127123278787881</v>
      </c>
      <c r="K172" s="99">
        <f t="shared" si="69"/>
        <v>5.8361949118458219e-002</v>
      </c>
      <c r="L172" s="99">
        <f t="shared" si="70"/>
        <v>5.5856327464722213</v>
      </c>
      <c r="O172" s="92">
        <f t="shared" si="87"/>
        <v>46012</v>
      </c>
      <c r="P172" s="91">
        <f t="shared" si="88"/>
        <v>165</v>
      </c>
      <c r="Q172" s="91">
        <f>INDEX(地温!$D$2:$D$366,MATCH(O172,地温!$C$2:$C$366,FALSE))</f>
        <v>4.3966400000000005</v>
      </c>
      <c r="R172" s="91">
        <f t="shared" si="89"/>
        <v>3155.9753410000003</v>
      </c>
      <c r="S172" s="93">
        <f t="shared" si="71"/>
        <v>19.127123278787881</v>
      </c>
      <c r="T172" s="99" t="e">
        <f t="shared" si="72"/>
        <v>#N/A</v>
      </c>
      <c r="U172" s="99">
        <f t="shared" si="73"/>
        <v>0</v>
      </c>
      <c r="X172" s="92">
        <f t="shared" si="90"/>
        <v>46012</v>
      </c>
      <c r="Y172" s="91">
        <f t="shared" si="91"/>
        <v>165</v>
      </c>
      <c r="Z172" s="91">
        <f>INDEX(地温!$D$2:$D$366,MATCH(X172,地温!$C$2:$C$366,FALSE))</f>
        <v>4.3966400000000005</v>
      </c>
      <c r="AA172" s="91">
        <f t="shared" si="92"/>
        <v>3155.9753410000003</v>
      </c>
      <c r="AB172" s="93">
        <f t="shared" si="74"/>
        <v>19.127123278787881</v>
      </c>
      <c r="AC172" s="99" t="e">
        <f t="shared" si="75"/>
        <v>#N/A</v>
      </c>
      <c r="AD172" s="99">
        <f t="shared" si="76"/>
        <v>0</v>
      </c>
      <c r="AG172" s="92">
        <f t="shared" si="93"/>
        <v>46012</v>
      </c>
      <c r="AH172" s="91">
        <f t="shared" si="94"/>
        <v>165</v>
      </c>
      <c r="AI172" s="91">
        <f>INDEX(地温!$D$2:$D$366,MATCH(AG172,地温!$C$2:$C$366,FALSE))</f>
        <v>4.3966400000000005</v>
      </c>
      <c r="AJ172" s="91">
        <f t="shared" si="95"/>
        <v>3155.9753410000003</v>
      </c>
      <c r="AK172" s="93">
        <f t="shared" si="77"/>
        <v>19.127123278787881</v>
      </c>
      <c r="AL172" s="99" t="e">
        <f t="shared" si="78"/>
        <v>#N/A</v>
      </c>
      <c r="AM172" s="99">
        <f t="shared" si="79"/>
        <v>0</v>
      </c>
      <c r="AP172" s="92">
        <f t="shared" si="96"/>
        <v>46012</v>
      </c>
      <c r="AQ172" s="91">
        <f t="shared" si="97"/>
        <v>165</v>
      </c>
      <c r="AR172" s="91">
        <f>INDEX(地温!$D$2:$D$366,MATCH(AP172,地温!$C$2:$C$366,FALSE))</f>
        <v>4.3966400000000005</v>
      </c>
      <c r="AS172" s="91">
        <f t="shared" si="98"/>
        <v>3155.9753410000003</v>
      </c>
      <c r="AT172" s="93">
        <f t="shared" si="80"/>
        <v>19.127123278787881</v>
      </c>
      <c r="AU172" s="99" t="e">
        <f t="shared" si="81"/>
        <v>#N/A</v>
      </c>
      <c r="AV172" s="99">
        <f t="shared" si="82"/>
        <v>0</v>
      </c>
    </row>
    <row r="173" spans="1:48" s="91" customFormat="1">
      <c r="A173" s="92">
        <f t="shared" si="83"/>
        <v>46013</v>
      </c>
      <c r="B173" s="91">
        <f t="shared" si="66"/>
        <v>166</v>
      </c>
      <c r="C173" s="99">
        <f t="shared" si="67"/>
        <v>5.5856412244591214</v>
      </c>
      <c r="F173" s="92">
        <f t="shared" si="84"/>
        <v>46013</v>
      </c>
      <c r="G173" s="91">
        <f t="shared" si="85"/>
        <v>166</v>
      </c>
      <c r="H173" s="91">
        <f>INDEX(地温!$D$2:$D$366,MATCH(F173,地温!$C$2:$C$366,FALSE))</f>
        <v>4.4371920000000005</v>
      </c>
      <c r="I173" s="91">
        <f t="shared" si="86"/>
        <v>3160.4125330000002</v>
      </c>
      <c r="J173" s="93">
        <f t="shared" si="68"/>
        <v>19.038629716867472</v>
      </c>
      <c r="K173" s="99">
        <f t="shared" si="69"/>
        <v>5.8151066667824207e-002</v>
      </c>
      <c r="L173" s="99">
        <f t="shared" si="70"/>
        <v>5.5856412244591214</v>
      </c>
      <c r="O173" s="92">
        <f t="shared" si="87"/>
        <v>46013</v>
      </c>
      <c r="P173" s="91">
        <f t="shared" si="88"/>
        <v>166</v>
      </c>
      <c r="Q173" s="91">
        <f>INDEX(地温!$D$2:$D$366,MATCH(O173,地温!$C$2:$C$366,FALSE))</f>
        <v>4.4371920000000005</v>
      </c>
      <c r="R173" s="91">
        <f t="shared" si="89"/>
        <v>3160.4125330000002</v>
      </c>
      <c r="S173" s="93">
        <f t="shared" si="71"/>
        <v>19.038629716867472</v>
      </c>
      <c r="T173" s="99" t="e">
        <f t="shared" si="72"/>
        <v>#N/A</v>
      </c>
      <c r="U173" s="99">
        <f t="shared" si="73"/>
        <v>0</v>
      </c>
      <c r="X173" s="92">
        <f t="shared" si="90"/>
        <v>46013</v>
      </c>
      <c r="Y173" s="91">
        <f t="shared" si="91"/>
        <v>166</v>
      </c>
      <c r="Z173" s="91">
        <f>INDEX(地温!$D$2:$D$366,MATCH(X173,地温!$C$2:$C$366,FALSE))</f>
        <v>4.4371920000000005</v>
      </c>
      <c r="AA173" s="91">
        <f t="shared" si="92"/>
        <v>3160.4125330000002</v>
      </c>
      <c r="AB173" s="93">
        <f t="shared" si="74"/>
        <v>19.038629716867472</v>
      </c>
      <c r="AC173" s="99" t="e">
        <f t="shared" si="75"/>
        <v>#N/A</v>
      </c>
      <c r="AD173" s="99">
        <f t="shared" si="76"/>
        <v>0</v>
      </c>
      <c r="AG173" s="92">
        <f t="shared" si="93"/>
        <v>46013</v>
      </c>
      <c r="AH173" s="91">
        <f t="shared" si="94"/>
        <v>166</v>
      </c>
      <c r="AI173" s="91">
        <f>INDEX(地温!$D$2:$D$366,MATCH(AG173,地温!$C$2:$C$366,FALSE))</f>
        <v>4.4371920000000005</v>
      </c>
      <c r="AJ173" s="91">
        <f t="shared" si="95"/>
        <v>3160.4125330000002</v>
      </c>
      <c r="AK173" s="93">
        <f t="shared" si="77"/>
        <v>19.038629716867472</v>
      </c>
      <c r="AL173" s="99" t="e">
        <f t="shared" si="78"/>
        <v>#N/A</v>
      </c>
      <c r="AM173" s="99">
        <f t="shared" si="79"/>
        <v>0</v>
      </c>
      <c r="AP173" s="92">
        <f t="shared" si="96"/>
        <v>46013</v>
      </c>
      <c r="AQ173" s="91">
        <f t="shared" si="97"/>
        <v>166</v>
      </c>
      <c r="AR173" s="91">
        <f>INDEX(地温!$D$2:$D$366,MATCH(AP173,地温!$C$2:$C$366,FALSE))</f>
        <v>4.4371920000000005</v>
      </c>
      <c r="AS173" s="91">
        <f t="shared" si="98"/>
        <v>3160.4125330000002</v>
      </c>
      <c r="AT173" s="93">
        <f t="shared" si="80"/>
        <v>19.038629716867472</v>
      </c>
      <c r="AU173" s="99" t="e">
        <f t="shared" si="81"/>
        <v>#N/A</v>
      </c>
      <c r="AV173" s="99">
        <f t="shared" si="82"/>
        <v>0</v>
      </c>
    </row>
    <row r="174" spans="1:48" s="91" customFormat="1">
      <c r="A174" s="92">
        <f t="shared" si="83"/>
        <v>46014</v>
      </c>
      <c r="B174" s="91">
        <f t="shared" si="66"/>
        <v>167</v>
      </c>
      <c r="C174" s="99">
        <f t="shared" si="67"/>
        <v>5.5856485642352078</v>
      </c>
      <c r="F174" s="92">
        <f t="shared" si="84"/>
        <v>46014</v>
      </c>
      <c r="G174" s="91">
        <f t="shared" si="85"/>
        <v>167</v>
      </c>
      <c r="H174" s="91">
        <f>INDEX(地温!$D$2:$D$366,MATCH(F174,地温!$C$2:$C$366,FALSE))</f>
        <v>3.2611839999999996</v>
      </c>
      <c r="I174" s="91">
        <f t="shared" si="86"/>
        <v>3163.6737170000001</v>
      </c>
      <c r="J174" s="93">
        <f t="shared" si="68"/>
        <v>18.944153994011977</v>
      </c>
      <c r="K174" s="99">
        <f t="shared" si="69"/>
        <v>5.7926629203020844e-002</v>
      </c>
      <c r="L174" s="99">
        <f t="shared" si="70"/>
        <v>5.5856485642352078</v>
      </c>
      <c r="O174" s="92">
        <f t="shared" si="87"/>
        <v>46014</v>
      </c>
      <c r="P174" s="91">
        <f t="shared" si="88"/>
        <v>167</v>
      </c>
      <c r="Q174" s="91">
        <f>INDEX(地温!$D$2:$D$366,MATCH(O174,地温!$C$2:$C$366,FALSE))</f>
        <v>3.2611839999999996</v>
      </c>
      <c r="R174" s="91">
        <f t="shared" si="89"/>
        <v>3163.6737170000001</v>
      </c>
      <c r="S174" s="93">
        <f t="shared" si="71"/>
        <v>18.944153994011977</v>
      </c>
      <c r="T174" s="99" t="e">
        <f t="shared" si="72"/>
        <v>#N/A</v>
      </c>
      <c r="U174" s="99">
        <f t="shared" si="73"/>
        <v>0</v>
      </c>
      <c r="X174" s="92">
        <f t="shared" si="90"/>
        <v>46014</v>
      </c>
      <c r="Y174" s="91">
        <f t="shared" si="91"/>
        <v>167</v>
      </c>
      <c r="Z174" s="91">
        <f>INDEX(地温!$D$2:$D$366,MATCH(X174,地温!$C$2:$C$366,FALSE))</f>
        <v>3.2611839999999996</v>
      </c>
      <c r="AA174" s="91">
        <f t="shared" si="92"/>
        <v>3163.6737170000001</v>
      </c>
      <c r="AB174" s="93">
        <f t="shared" si="74"/>
        <v>18.944153994011977</v>
      </c>
      <c r="AC174" s="99" t="e">
        <f t="shared" si="75"/>
        <v>#N/A</v>
      </c>
      <c r="AD174" s="99">
        <f t="shared" si="76"/>
        <v>0</v>
      </c>
      <c r="AG174" s="92">
        <f t="shared" si="93"/>
        <v>46014</v>
      </c>
      <c r="AH174" s="91">
        <f t="shared" si="94"/>
        <v>167</v>
      </c>
      <c r="AI174" s="91">
        <f>INDEX(地温!$D$2:$D$366,MATCH(AG174,地温!$C$2:$C$366,FALSE))</f>
        <v>3.2611839999999996</v>
      </c>
      <c r="AJ174" s="91">
        <f t="shared" si="95"/>
        <v>3163.6737170000001</v>
      </c>
      <c r="AK174" s="93">
        <f t="shared" si="77"/>
        <v>18.944153994011977</v>
      </c>
      <c r="AL174" s="99" t="e">
        <f t="shared" si="78"/>
        <v>#N/A</v>
      </c>
      <c r="AM174" s="99">
        <f t="shared" si="79"/>
        <v>0</v>
      </c>
      <c r="AP174" s="92">
        <f t="shared" si="96"/>
        <v>46014</v>
      </c>
      <c r="AQ174" s="91">
        <f t="shared" si="97"/>
        <v>167</v>
      </c>
      <c r="AR174" s="91">
        <f>INDEX(地温!$D$2:$D$366,MATCH(AP174,地温!$C$2:$C$366,FALSE))</f>
        <v>3.2611839999999996</v>
      </c>
      <c r="AS174" s="91">
        <f t="shared" si="98"/>
        <v>3163.6737170000001</v>
      </c>
      <c r="AT174" s="93">
        <f t="shared" si="80"/>
        <v>18.944153994011977</v>
      </c>
      <c r="AU174" s="99" t="e">
        <f t="shared" si="81"/>
        <v>#N/A</v>
      </c>
      <c r="AV174" s="99">
        <f t="shared" si="82"/>
        <v>0</v>
      </c>
    </row>
    <row r="175" spans="1:48" s="91" customFormat="1">
      <c r="A175" s="92">
        <f t="shared" si="83"/>
        <v>46015</v>
      </c>
      <c r="B175" s="91">
        <f t="shared" si="66"/>
        <v>168</v>
      </c>
      <c r="C175" s="99">
        <f t="shared" si="67"/>
        <v>5.5856561247147818</v>
      </c>
      <c r="F175" s="92">
        <f t="shared" si="84"/>
        <v>46015</v>
      </c>
      <c r="G175" s="91">
        <f t="shared" si="85"/>
        <v>168</v>
      </c>
      <c r="H175" s="91">
        <f>INDEX(地温!$D$2:$D$366,MATCH(F175,地温!$C$2:$C$366,FALSE))</f>
        <v>3.6667039999999997</v>
      </c>
      <c r="I175" s="91">
        <f t="shared" si="86"/>
        <v>3167.3404210000003</v>
      </c>
      <c r="J175" s="93">
        <f t="shared" si="68"/>
        <v>18.853216791666668</v>
      </c>
      <c r="K175" s="99">
        <f t="shared" si="69"/>
        <v>5.7711279623918747e-002</v>
      </c>
      <c r="L175" s="99">
        <f t="shared" si="70"/>
        <v>5.5856561247147818</v>
      </c>
      <c r="O175" s="92">
        <f t="shared" si="87"/>
        <v>46015</v>
      </c>
      <c r="P175" s="91">
        <f t="shared" si="88"/>
        <v>168</v>
      </c>
      <c r="Q175" s="91">
        <f>INDEX(地温!$D$2:$D$366,MATCH(O175,地温!$C$2:$C$366,FALSE))</f>
        <v>3.6667039999999997</v>
      </c>
      <c r="R175" s="91">
        <f t="shared" si="89"/>
        <v>3167.3404210000003</v>
      </c>
      <c r="S175" s="93">
        <f t="shared" si="71"/>
        <v>18.853216791666668</v>
      </c>
      <c r="T175" s="99" t="e">
        <f t="shared" si="72"/>
        <v>#N/A</v>
      </c>
      <c r="U175" s="99">
        <f t="shared" si="73"/>
        <v>0</v>
      </c>
      <c r="X175" s="92">
        <f t="shared" si="90"/>
        <v>46015</v>
      </c>
      <c r="Y175" s="91">
        <f t="shared" si="91"/>
        <v>168</v>
      </c>
      <c r="Z175" s="91">
        <f>INDEX(地温!$D$2:$D$366,MATCH(X175,地温!$C$2:$C$366,FALSE))</f>
        <v>3.6667039999999997</v>
      </c>
      <c r="AA175" s="91">
        <f t="shared" si="92"/>
        <v>3167.3404210000003</v>
      </c>
      <c r="AB175" s="93">
        <f t="shared" si="74"/>
        <v>18.853216791666668</v>
      </c>
      <c r="AC175" s="99" t="e">
        <f t="shared" si="75"/>
        <v>#N/A</v>
      </c>
      <c r="AD175" s="99">
        <f t="shared" si="76"/>
        <v>0</v>
      </c>
      <c r="AG175" s="92">
        <f t="shared" si="93"/>
        <v>46015</v>
      </c>
      <c r="AH175" s="91">
        <f t="shared" si="94"/>
        <v>168</v>
      </c>
      <c r="AI175" s="91">
        <f>INDEX(地温!$D$2:$D$366,MATCH(AG175,地温!$C$2:$C$366,FALSE))</f>
        <v>3.6667039999999997</v>
      </c>
      <c r="AJ175" s="91">
        <f t="shared" si="95"/>
        <v>3167.3404210000003</v>
      </c>
      <c r="AK175" s="93">
        <f t="shared" si="77"/>
        <v>18.853216791666668</v>
      </c>
      <c r="AL175" s="99" t="e">
        <f t="shared" si="78"/>
        <v>#N/A</v>
      </c>
      <c r="AM175" s="99">
        <f t="shared" si="79"/>
        <v>0</v>
      </c>
      <c r="AP175" s="92">
        <f t="shared" si="96"/>
        <v>46015</v>
      </c>
      <c r="AQ175" s="91">
        <f t="shared" si="97"/>
        <v>168</v>
      </c>
      <c r="AR175" s="91">
        <f>INDEX(地温!$D$2:$D$366,MATCH(AP175,地温!$C$2:$C$366,FALSE))</f>
        <v>3.6667039999999997</v>
      </c>
      <c r="AS175" s="91">
        <f t="shared" si="98"/>
        <v>3167.3404210000003</v>
      </c>
      <c r="AT175" s="93">
        <f t="shared" si="80"/>
        <v>18.853216791666668</v>
      </c>
      <c r="AU175" s="99" t="e">
        <f t="shared" si="81"/>
        <v>#N/A</v>
      </c>
      <c r="AV175" s="99">
        <f t="shared" si="82"/>
        <v>0</v>
      </c>
    </row>
    <row r="176" spans="1:48" s="91" customFormat="1">
      <c r="A176" s="92">
        <f t="shared" si="83"/>
        <v>46016</v>
      </c>
      <c r="B176" s="91">
        <f t="shared" si="66"/>
        <v>169</v>
      </c>
      <c r="C176" s="99">
        <f t="shared" si="67"/>
        <v>5.5856644752278752</v>
      </c>
      <c r="F176" s="92">
        <f t="shared" si="84"/>
        <v>46016</v>
      </c>
      <c r="G176" s="91">
        <f t="shared" si="85"/>
        <v>169</v>
      </c>
      <c r="H176" s="91">
        <f>INDEX(地温!$D$2:$D$366,MATCH(F176,地温!$C$2:$C$366,FALSE))</f>
        <v>4.8224360000000015</v>
      </c>
      <c r="I176" s="91">
        <f t="shared" si="86"/>
        <v>3172.1628570000003</v>
      </c>
      <c r="J176" s="93">
        <f t="shared" si="68"/>
        <v>18.770194420118344</v>
      </c>
      <c r="K176" s="99">
        <f t="shared" si="69"/>
        <v>5.7515255830549609e-002</v>
      </c>
      <c r="L176" s="99">
        <f t="shared" si="70"/>
        <v>5.5856644752278752</v>
      </c>
      <c r="O176" s="92">
        <f t="shared" si="87"/>
        <v>46016</v>
      </c>
      <c r="P176" s="91">
        <f t="shared" si="88"/>
        <v>169</v>
      </c>
      <c r="Q176" s="91">
        <f>INDEX(地温!$D$2:$D$366,MATCH(O176,地温!$C$2:$C$366,FALSE))</f>
        <v>4.8224360000000015</v>
      </c>
      <c r="R176" s="91">
        <f t="shared" si="89"/>
        <v>3172.1628570000003</v>
      </c>
      <c r="S176" s="93">
        <f t="shared" si="71"/>
        <v>18.770194420118344</v>
      </c>
      <c r="T176" s="99" t="e">
        <f t="shared" si="72"/>
        <v>#N/A</v>
      </c>
      <c r="U176" s="99">
        <f t="shared" si="73"/>
        <v>0</v>
      </c>
      <c r="X176" s="92">
        <f t="shared" si="90"/>
        <v>46016</v>
      </c>
      <c r="Y176" s="91">
        <f t="shared" si="91"/>
        <v>169</v>
      </c>
      <c r="Z176" s="91">
        <f>INDEX(地温!$D$2:$D$366,MATCH(X176,地温!$C$2:$C$366,FALSE))</f>
        <v>4.8224360000000015</v>
      </c>
      <c r="AA176" s="91">
        <f t="shared" si="92"/>
        <v>3172.1628570000003</v>
      </c>
      <c r="AB176" s="93">
        <f t="shared" si="74"/>
        <v>18.770194420118344</v>
      </c>
      <c r="AC176" s="99" t="e">
        <f t="shared" si="75"/>
        <v>#N/A</v>
      </c>
      <c r="AD176" s="99">
        <f t="shared" si="76"/>
        <v>0</v>
      </c>
      <c r="AG176" s="92">
        <f t="shared" si="93"/>
        <v>46016</v>
      </c>
      <c r="AH176" s="91">
        <f t="shared" si="94"/>
        <v>169</v>
      </c>
      <c r="AI176" s="91">
        <f>INDEX(地温!$D$2:$D$366,MATCH(AG176,地温!$C$2:$C$366,FALSE))</f>
        <v>4.8224360000000015</v>
      </c>
      <c r="AJ176" s="91">
        <f t="shared" si="95"/>
        <v>3172.1628570000003</v>
      </c>
      <c r="AK176" s="93">
        <f t="shared" si="77"/>
        <v>18.770194420118344</v>
      </c>
      <c r="AL176" s="99" t="e">
        <f t="shared" si="78"/>
        <v>#N/A</v>
      </c>
      <c r="AM176" s="99">
        <f t="shared" si="79"/>
        <v>0</v>
      </c>
      <c r="AP176" s="92">
        <f t="shared" si="96"/>
        <v>46016</v>
      </c>
      <c r="AQ176" s="91">
        <f t="shared" si="97"/>
        <v>169</v>
      </c>
      <c r="AR176" s="91">
        <f>INDEX(地温!$D$2:$D$366,MATCH(AP176,地温!$C$2:$C$366,FALSE))</f>
        <v>4.8224360000000015</v>
      </c>
      <c r="AS176" s="91">
        <f t="shared" si="98"/>
        <v>3172.1628570000003</v>
      </c>
      <c r="AT176" s="93">
        <f t="shared" si="80"/>
        <v>18.770194420118344</v>
      </c>
      <c r="AU176" s="99" t="e">
        <f t="shared" si="81"/>
        <v>#N/A</v>
      </c>
      <c r="AV176" s="99">
        <f t="shared" si="82"/>
        <v>0</v>
      </c>
    </row>
    <row r="177" spans="1:48" s="91" customFormat="1">
      <c r="A177" s="92">
        <f t="shared" si="83"/>
        <v>46017</v>
      </c>
      <c r="B177" s="91">
        <f t="shared" si="66"/>
        <v>170</v>
      </c>
      <c r="C177" s="99">
        <f t="shared" si="67"/>
        <v>5.5856713870317583</v>
      </c>
      <c r="F177" s="92">
        <f t="shared" si="84"/>
        <v>46017</v>
      </c>
      <c r="G177" s="91">
        <f t="shared" si="85"/>
        <v>170</v>
      </c>
      <c r="H177" s="91">
        <f>INDEX(地温!$D$2:$D$366,MATCH(F177,地温!$C$2:$C$366,FALSE))</f>
        <v>3.1800799999999998</v>
      </c>
      <c r="I177" s="91">
        <f t="shared" si="86"/>
        <v>3175.3429370000003</v>
      </c>
      <c r="J177" s="93">
        <f t="shared" si="68"/>
        <v>18.678487864705886</v>
      </c>
      <c r="K177" s="99">
        <f t="shared" si="69"/>
        <v>5.7299372679600252e-002</v>
      </c>
      <c r="L177" s="99">
        <f t="shared" si="70"/>
        <v>5.5856713870317583</v>
      </c>
      <c r="O177" s="92">
        <f t="shared" si="87"/>
        <v>46017</v>
      </c>
      <c r="P177" s="91">
        <f t="shared" si="88"/>
        <v>170</v>
      </c>
      <c r="Q177" s="91">
        <f>INDEX(地温!$D$2:$D$366,MATCH(O177,地温!$C$2:$C$366,FALSE))</f>
        <v>3.1800799999999998</v>
      </c>
      <c r="R177" s="91">
        <f t="shared" si="89"/>
        <v>3175.3429370000003</v>
      </c>
      <c r="S177" s="93">
        <f t="shared" si="71"/>
        <v>18.678487864705886</v>
      </c>
      <c r="T177" s="99" t="e">
        <f t="shared" si="72"/>
        <v>#N/A</v>
      </c>
      <c r="U177" s="99">
        <f t="shared" si="73"/>
        <v>0</v>
      </c>
      <c r="X177" s="92">
        <f t="shared" si="90"/>
        <v>46017</v>
      </c>
      <c r="Y177" s="91">
        <f t="shared" si="91"/>
        <v>170</v>
      </c>
      <c r="Z177" s="91">
        <f>INDEX(地温!$D$2:$D$366,MATCH(X177,地温!$C$2:$C$366,FALSE))</f>
        <v>3.1800799999999998</v>
      </c>
      <c r="AA177" s="91">
        <f t="shared" si="92"/>
        <v>3175.3429370000003</v>
      </c>
      <c r="AB177" s="93">
        <f t="shared" si="74"/>
        <v>18.678487864705886</v>
      </c>
      <c r="AC177" s="99" t="e">
        <f t="shared" si="75"/>
        <v>#N/A</v>
      </c>
      <c r="AD177" s="99">
        <f t="shared" si="76"/>
        <v>0</v>
      </c>
      <c r="AG177" s="92">
        <f t="shared" si="93"/>
        <v>46017</v>
      </c>
      <c r="AH177" s="91">
        <f t="shared" si="94"/>
        <v>170</v>
      </c>
      <c r="AI177" s="91">
        <f>INDEX(地温!$D$2:$D$366,MATCH(AG177,地温!$C$2:$C$366,FALSE))</f>
        <v>3.1800799999999998</v>
      </c>
      <c r="AJ177" s="91">
        <f t="shared" si="95"/>
        <v>3175.3429370000003</v>
      </c>
      <c r="AK177" s="93">
        <f t="shared" si="77"/>
        <v>18.678487864705886</v>
      </c>
      <c r="AL177" s="99" t="e">
        <f t="shared" si="78"/>
        <v>#N/A</v>
      </c>
      <c r="AM177" s="99">
        <f t="shared" si="79"/>
        <v>0</v>
      </c>
      <c r="AP177" s="92">
        <f t="shared" si="96"/>
        <v>46017</v>
      </c>
      <c r="AQ177" s="91">
        <f t="shared" si="97"/>
        <v>170</v>
      </c>
      <c r="AR177" s="91">
        <f>INDEX(地温!$D$2:$D$366,MATCH(AP177,地温!$C$2:$C$366,FALSE))</f>
        <v>3.1800799999999998</v>
      </c>
      <c r="AS177" s="91">
        <f t="shared" si="98"/>
        <v>3175.3429370000003</v>
      </c>
      <c r="AT177" s="93">
        <f t="shared" si="80"/>
        <v>18.678487864705886</v>
      </c>
      <c r="AU177" s="99" t="e">
        <f t="shared" si="81"/>
        <v>#N/A</v>
      </c>
      <c r="AV177" s="99">
        <f t="shared" si="82"/>
        <v>0</v>
      </c>
    </row>
    <row r="178" spans="1:48" s="91" customFormat="1">
      <c r="A178" s="92">
        <f t="shared" si="83"/>
        <v>46018</v>
      </c>
      <c r="B178" s="91">
        <f t="shared" si="66"/>
        <v>171</v>
      </c>
      <c r="C178" s="99">
        <f t="shared" si="67"/>
        <v>5.5856792158192867</v>
      </c>
      <c r="F178" s="92">
        <f t="shared" si="84"/>
        <v>46018</v>
      </c>
      <c r="G178" s="91">
        <f t="shared" si="85"/>
        <v>171</v>
      </c>
      <c r="H178" s="91">
        <f>INDEX(地温!$D$2:$D$366,MATCH(F178,地温!$C$2:$C$366,FALSE))</f>
        <v>4.5385720000000012</v>
      </c>
      <c r="I178" s="91">
        <f t="shared" si="86"/>
        <v>3179.8815090000003</v>
      </c>
      <c r="J178" s="93">
        <f t="shared" si="68"/>
        <v>18.595798298245615</v>
      </c>
      <c r="K178" s="99">
        <f t="shared" si="69"/>
        <v>5.7105295103516182e-002</v>
      </c>
      <c r="L178" s="99">
        <f t="shared" si="70"/>
        <v>5.5856792158192867</v>
      </c>
      <c r="O178" s="92">
        <f t="shared" si="87"/>
        <v>46018</v>
      </c>
      <c r="P178" s="91">
        <f t="shared" si="88"/>
        <v>171</v>
      </c>
      <c r="Q178" s="91">
        <f>INDEX(地温!$D$2:$D$366,MATCH(O178,地温!$C$2:$C$366,FALSE))</f>
        <v>4.5385720000000012</v>
      </c>
      <c r="R178" s="91">
        <f t="shared" si="89"/>
        <v>3179.8815090000003</v>
      </c>
      <c r="S178" s="93">
        <f t="shared" si="71"/>
        <v>18.595798298245615</v>
      </c>
      <c r="T178" s="99" t="e">
        <f t="shared" si="72"/>
        <v>#N/A</v>
      </c>
      <c r="U178" s="99">
        <f t="shared" si="73"/>
        <v>0</v>
      </c>
      <c r="X178" s="92">
        <f t="shared" si="90"/>
        <v>46018</v>
      </c>
      <c r="Y178" s="91">
        <f t="shared" si="91"/>
        <v>171</v>
      </c>
      <c r="Z178" s="91">
        <f>INDEX(地温!$D$2:$D$366,MATCH(X178,地温!$C$2:$C$366,FALSE))</f>
        <v>4.5385720000000012</v>
      </c>
      <c r="AA178" s="91">
        <f t="shared" si="92"/>
        <v>3179.8815090000003</v>
      </c>
      <c r="AB178" s="93">
        <f t="shared" si="74"/>
        <v>18.595798298245615</v>
      </c>
      <c r="AC178" s="99" t="e">
        <f t="shared" si="75"/>
        <v>#N/A</v>
      </c>
      <c r="AD178" s="99">
        <f t="shared" si="76"/>
        <v>0</v>
      </c>
      <c r="AG178" s="92">
        <f t="shared" si="93"/>
        <v>46018</v>
      </c>
      <c r="AH178" s="91">
        <f t="shared" si="94"/>
        <v>171</v>
      </c>
      <c r="AI178" s="91">
        <f>INDEX(地温!$D$2:$D$366,MATCH(AG178,地温!$C$2:$C$366,FALSE))</f>
        <v>4.5385720000000012</v>
      </c>
      <c r="AJ178" s="91">
        <f t="shared" si="95"/>
        <v>3179.8815090000003</v>
      </c>
      <c r="AK178" s="93">
        <f t="shared" si="77"/>
        <v>18.595798298245615</v>
      </c>
      <c r="AL178" s="99" t="e">
        <f t="shared" si="78"/>
        <v>#N/A</v>
      </c>
      <c r="AM178" s="99">
        <f t="shared" si="79"/>
        <v>0</v>
      </c>
      <c r="AP178" s="92">
        <f t="shared" si="96"/>
        <v>46018</v>
      </c>
      <c r="AQ178" s="91">
        <f t="shared" si="97"/>
        <v>171</v>
      </c>
      <c r="AR178" s="91">
        <f>INDEX(地温!$D$2:$D$366,MATCH(AP178,地温!$C$2:$C$366,FALSE))</f>
        <v>4.5385720000000012</v>
      </c>
      <c r="AS178" s="91">
        <f t="shared" si="98"/>
        <v>3179.8815090000003</v>
      </c>
      <c r="AT178" s="93">
        <f t="shared" si="80"/>
        <v>18.595798298245615</v>
      </c>
      <c r="AU178" s="99" t="e">
        <f t="shared" si="81"/>
        <v>#N/A</v>
      </c>
      <c r="AV178" s="99">
        <f t="shared" si="82"/>
        <v>0</v>
      </c>
    </row>
    <row r="179" spans="1:48" s="91" customFormat="1">
      <c r="A179" s="92">
        <f t="shared" si="83"/>
        <v>46019</v>
      </c>
      <c r="B179" s="91">
        <f t="shared" si="66"/>
        <v>172</v>
      </c>
      <c r="C179" s="99">
        <f t="shared" si="67"/>
        <v>5.5856874652872506</v>
      </c>
      <c r="F179" s="92">
        <f t="shared" si="84"/>
        <v>46019</v>
      </c>
      <c r="G179" s="91">
        <f t="shared" si="85"/>
        <v>172</v>
      </c>
      <c r="H179" s="91">
        <f>INDEX(地温!$D$2:$D$366,MATCH(F179,地温!$C$2:$C$366,FALSE))</f>
        <v>5.3293360000000014</v>
      </c>
      <c r="I179" s="91">
        <f t="shared" si="86"/>
        <v>3185.2108450000001</v>
      </c>
      <c r="J179" s="93">
        <f t="shared" si="68"/>
        <v>18.518667703488372</v>
      </c>
      <c r="K179" s="99">
        <f t="shared" si="69"/>
        <v>5.6924758614424219e-002</v>
      </c>
      <c r="L179" s="99">
        <f t="shared" si="70"/>
        <v>5.5856874652872506</v>
      </c>
      <c r="O179" s="92">
        <f t="shared" si="87"/>
        <v>46019</v>
      </c>
      <c r="P179" s="91">
        <f t="shared" si="88"/>
        <v>172</v>
      </c>
      <c r="Q179" s="91">
        <f>INDEX(地温!$D$2:$D$366,MATCH(O179,地温!$C$2:$C$366,FALSE))</f>
        <v>5.3293360000000014</v>
      </c>
      <c r="R179" s="91">
        <f t="shared" si="89"/>
        <v>3185.2108450000001</v>
      </c>
      <c r="S179" s="93">
        <f t="shared" si="71"/>
        <v>18.518667703488372</v>
      </c>
      <c r="T179" s="99" t="e">
        <f t="shared" si="72"/>
        <v>#N/A</v>
      </c>
      <c r="U179" s="99">
        <f t="shared" si="73"/>
        <v>0</v>
      </c>
      <c r="X179" s="92">
        <f t="shared" si="90"/>
        <v>46019</v>
      </c>
      <c r="Y179" s="91">
        <f t="shared" si="91"/>
        <v>172</v>
      </c>
      <c r="Z179" s="91">
        <f>INDEX(地温!$D$2:$D$366,MATCH(X179,地温!$C$2:$C$366,FALSE))</f>
        <v>5.3293360000000014</v>
      </c>
      <c r="AA179" s="91">
        <f t="shared" si="92"/>
        <v>3185.2108450000001</v>
      </c>
      <c r="AB179" s="93">
        <f t="shared" si="74"/>
        <v>18.518667703488372</v>
      </c>
      <c r="AC179" s="99" t="e">
        <f t="shared" si="75"/>
        <v>#N/A</v>
      </c>
      <c r="AD179" s="99">
        <f t="shared" si="76"/>
        <v>0</v>
      </c>
      <c r="AG179" s="92">
        <f t="shared" si="93"/>
        <v>46019</v>
      </c>
      <c r="AH179" s="91">
        <f t="shared" si="94"/>
        <v>172</v>
      </c>
      <c r="AI179" s="91">
        <f>INDEX(地温!$D$2:$D$366,MATCH(AG179,地温!$C$2:$C$366,FALSE))</f>
        <v>5.3293360000000014</v>
      </c>
      <c r="AJ179" s="91">
        <f t="shared" si="95"/>
        <v>3185.2108450000001</v>
      </c>
      <c r="AK179" s="93">
        <f t="shared" si="77"/>
        <v>18.518667703488372</v>
      </c>
      <c r="AL179" s="99" t="e">
        <f t="shared" si="78"/>
        <v>#N/A</v>
      </c>
      <c r="AM179" s="99">
        <f t="shared" si="79"/>
        <v>0</v>
      </c>
      <c r="AP179" s="92">
        <f t="shared" si="96"/>
        <v>46019</v>
      </c>
      <c r="AQ179" s="91">
        <f t="shared" si="97"/>
        <v>172</v>
      </c>
      <c r="AR179" s="91">
        <f>INDEX(地温!$D$2:$D$366,MATCH(AP179,地温!$C$2:$C$366,FALSE))</f>
        <v>5.3293360000000014</v>
      </c>
      <c r="AS179" s="91">
        <f t="shared" si="98"/>
        <v>3185.2108450000001</v>
      </c>
      <c r="AT179" s="93">
        <f t="shared" si="80"/>
        <v>18.518667703488372</v>
      </c>
      <c r="AU179" s="99" t="e">
        <f t="shared" si="81"/>
        <v>#N/A</v>
      </c>
      <c r="AV179" s="99">
        <f t="shared" si="82"/>
        <v>0</v>
      </c>
    </row>
    <row r="180" spans="1:48" s="91" customFormat="1">
      <c r="A180" s="92">
        <f t="shared" si="83"/>
        <v>46020</v>
      </c>
      <c r="B180" s="91">
        <f t="shared" si="66"/>
        <v>173</v>
      </c>
      <c r="C180" s="99">
        <f t="shared" si="67"/>
        <v>5.5856957574448183</v>
      </c>
      <c r="F180" s="92">
        <f t="shared" si="84"/>
        <v>46020</v>
      </c>
      <c r="G180" s="91">
        <f t="shared" si="85"/>
        <v>173</v>
      </c>
      <c r="H180" s="91">
        <f>INDEX(地温!$D$2:$D$366,MATCH(F180,地温!$C$2:$C$366,FALSE))</f>
        <v>5.6537520000000017</v>
      </c>
      <c r="I180" s="91">
        <f t="shared" si="86"/>
        <v>3190.8645970000002</v>
      </c>
      <c r="J180" s="93">
        <f t="shared" si="68"/>
        <v>18.444304028901737</v>
      </c>
      <c r="K180" s="99">
        <f t="shared" si="69"/>
        <v>5.6751148920974263e-002</v>
      </c>
      <c r="L180" s="99">
        <f t="shared" si="70"/>
        <v>5.5856957574448183</v>
      </c>
      <c r="O180" s="92">
        <f t="shared" si="87"/>
        <v>46020</v>
      </c>
      <c r="P180" s="91">
        <f t="shared" si="88"/>
        <v>173</v>
      </c>
      <c r="Q180" s="91">
        <f>INDEX(地温!$D$2:$D$366,MATCH(O180,地温!$C$2:$C$366,FALSE))</f>
        <v>5.6537520000000017</v>
      </c>
      <c r="R180" s="91">
        <f t="shared" si="89"/>
        <v>3190.8645970000002</v>
      </c>
      <c r="S180" s="93">
        <f t="shared" si="71"/>
        <v>18.444304028901737</v>
      </c>
      <c r="T180" s="99" t="e">
        <f t="shared" si="72"/>
        <v>#N/A</v>
      </c>
      <c r="U180" s="99">
        <f t="shared" si="73"/>
        <v>0</v>
      </c>
      <c r="X180" s="92">
        <f t="shared" si="90"/>
        <v>46020</v>
      </c>
      <c r="Y180" s="91">
        <f t="shared" si="91"/>
        <v>173</v>
      </c>
      <c r="Z180" s="91">
        <f>INDEX(地温!$D$2:$D$366,MATCH(X180,地温!$C$2:$C$366,FALSE))</f>
        <v>5.6537520000000017</v>
      </c>
      <c r="AA180" s="91">
        <f t="shared" si="92"/>
        <v>3190.8645970000002</v>
      </c>
      <c r="AB180" s="93">
        <f t="shared" si="74"/>
        <v>18.444304028901737</v>
      </c>
      <c r="AC180" s="99" t="e">
        <f t="shared" si="75"/>
        <v>#N/A</v>
      </c>
      <c r="AD180" s="99">
        <f t="shared" si="76"/>
        <v>0</v>
      </c>
      <c r="AG180" s="92">
        <f t="shared" si="93"/>
        <v>46020</v>
      </c>
      <c r="AH180" s="91">
        <f t="shared" si="94"/>
        <v>173</v>
      </c>
      <c r="AI180" s="91">
        <f>INDEX(地温!$D$2:$D$366,MATCH(AG180,地温!$C$2:$C$366,FALSE))</f>
        <v>5.6537520000000017</v>
      </c>
      <c r="AJ180" s="91">
        <f t="shared" si="95"/>
        <v>3190.8645970000002</v>
      </c>
      <c r="AK180" s="93">
        <f t="shared" si="77"/>
        <v>18.444304028901737</v>
      </c>
      <c r="AL180" s="99" t="e">
        <f t="shared" si="78"/>
        <v>#N/A</v>
      </c>
      <c r="AM180" s="99">
        <f t="shared" si="79"/>
        <v>0</v>
      </c>
      <c r="AP180" s="92">
        <f t="shared" si="96"/>
        <v>46020</v>
      </c>
      <c r="AQ180" s="91">
        <f t="shared" si="97"/>
        <v>173</v>
      </c>
      <c r="AR180" s="91">
        <f>INDEX(地温!$D$2:$D$366,MATCH(AP180,地温!$C$2:$C$366,FALSE))</f>
        <v>5.6537520000000017</v>
      </c>
      <c r="AS180" s="91">
        <f t="shared" si="98"/>
        <v>3190.8645970000002</v>
      </c>
      <c r="AT180" s="93">
        <f t="shared" si="80"/>
        <v>18.444304028901737</v>
      </c>
      <c r="AU180" s="99" t="e">
        <f t="shared" si="81"/>
        <v>#N/A</v>
      </c>
      <c r="AV180" s="99">
        <f t="shared" si="82"/>
        <v>0</v>
      </c>
    </row>
    <row r="181" spans="1:48" s="91" customFormat="1">
      <c r="A181" s="92">
        <f t="shared" si="83"/>
        <v>46021</v>
      </c>
      <c r="B181" s="91">
        <f t="shared" si="66"/>
        <v>174</v>
      </c>
      <c r="C181" s="99">
        <f t="shared" si="67"/>
        <v>5.5857035026161146</v>
      </c>
      <c r="F181" s="92">
        <f t="shared" si="84"/>
        <v>46021</v>
      </c>
      <c r="G181" s="91">
        <f t="shared" si="85"/>
        <v>174</v>
      </c>
      <c r="H181" s="91">
        <f>INDEX(地温!$D$2:$D$366,MATCH(F181,地温!$C$2:$C$366,FALSE))</f>
        <v>5.1468520000000018</v>
      </c>
      <c r="I181" s="91">
        <f t="shared" si="86"/>
        <v>3196.0114490000001</v>
      </c>
      <c r="J181" s="93">
        <f t="shared" si="68"/>
        <v>18.367881890804597</v>
      </c>
      <c r="K181" s="99">
        <f t="shared" si="69"/>
        <v>5.6573193278211399e-002</v>
      </c>
      <c r="L181" s="99">
        <f t="shared" si="70"/>
        <v>5.5857035026161146</v>
      </c>
      <c r="O181" s="92">
        <f t="shared" si="87"/>
        <v>46021</v>
      </c>
      <c r="P181" s="91">
        <f t="shared" si="88"/>
        <v>174</v>
      </c>
      <c r="Q181" s="91">
        <f>INDEX(地温!$D$2:$D$366,MATCH(O181,地温!$C$2:$C$366,FALSE))</f>
        <v>5.1468520000000018</v>
      </c>
      <c r="R181" s="91">
        <f t="shared" si="89"/>
        <v>3196.0114490000001</v>
      </c>
      <c r="S181" s="93">
        <f t="shared" si="71"/>
        <v>18.367881890804597</v>
      </c>
      <c r="T181" s="99" t="e">
        <f t="shared" si="72"/>
        <v>#N/A</v>
      </c>
      <c r="U181" s="99">
        <f t="shared" si="73"/>
        <v>0</v>
      </c>
      <c r="X181" s="92">
        <f t="shared" si="90"/>
        <v>46021</v>
      </c>
      <c r="Y181" s="91">
        <f t="shared" si="91"/>
        <v>174</v>
      </c>
      <c r="Z181" s="91">
        <f>INDEX(地温!$D$2:$D$366,MATCH(X181,地温!$C$2:$C$366,FALSE))</f>
        <v>5.1468520000000018</v>
      </c>
      <c r="AA181" s="91">
        <f t="shared" si="92"/>
        <v>3196.0114490000001</v>
      </c>
      <c r="AB181" s="93">
        <f t="shared" si="74"/>
        <v>18.367881890804597</v>
      </c>
      <c r="AC181" s="99" t="e">
        <f t="shared" si="75"/>
        <v>#N/A</v>
      </c>
      <c r="AD181" s="99">
        <f t="shared" si="76"/>
        <v>0</v>
      </c>
      <c r="AG181" s="92">
        <f t="shared" si="93"/>
        <v>46021</v>
      </c>
      <c r="AH181" s="91">
        <f t="shared" si="94"/>
        <v>174</v>
      </c>
      <c r="AI181" s="91">
        <f>INDEX(地温!$D$2:$D$366,MATCH(AG181,地温!$C$2:$C$366,FALSE))</f>
        <v>5.1468520000000018</v>
      </c>
      <c r="AJ181" s="91">
        <f t="shared" si="95"/>
        <v>3196.0114490000001</v>
      </c>
      <c r="AK181" s="93">
        <f t="shared" si="77"/>
        <v>18.367881890804597</v>
      </c>
      <c r="AL181" s="99" t="e">
        <f t="shared" si="78"/>
        <v>#N/A</v>
      </c>
      <c r="AM181" s="99">
        <f t="shared" si="79"/>
        <v>0</v>
      </c>
      <c r="AP181" s="92">
        <f t="shared" si="96"/>
        <v>46021</v>
      </c>
      <c r="AQ181" s="91">
        <f t="shared" si="97"/>
        <v>174</v>
      </c>
      <c r="AR181" s="91">
        <f>INDEX(地温!$D$2:$D$366,MATCH(AP181,地温!$C$2:$C$366,FALSE))</f>
        <v>5.1468520000000018</v>
      </c>
      <c r="AS181" s="91">
        <f t="shared" si="98"/>
        <v>3196.0114490000001</v>
      </c>
      <c r="AT181" s="93">
        <f t="shared" si="80"/>
        <v>18.367881890804597</v>
      </c>
      <c r="AU181" s="99" t="e">
        <f t="shared" si="81"/>
        <v>#N/A</v>
      </c>
      <c r="AV181" s="99">
        <f t="shared" si="82"/>
        <v>0</v>
      </c>
    </row>
    <row r="182" spans="1:48" s="91" customFormat="1">
      <c r="A182" s="92">
        <f t="shared" si="83"/>
        <v>46022</v>
      </c>
      <c r="B182" s="91">
        <f t="shared" si="66"/>
        <v>175</v>
      </c>
      <c r="C182" s="99">
        <f t="shared" si="67"/>
        <v>5.5857099711462377</v>
      </c>
      <c r="F182" s="92">
        <f t="shared" si="84"/>
        <v>46022</v>
      </c>
      <c r="G182" s="91">
        <f t="shared" si="85"/>
        <v>175</v>
      </c>
      <c r="H182" s="91">
        <f>INDEX(地温!$D$2:$D$366,MATCH(F182,地温!$C$2:$C$366,FALSE))</f>
        <v>3.5044960000000001</v>
      </c>
      <c r="I182" s="91">
        <f t="shared" si="86"/>
        <v>3199.5159450000001</v>
      </c>
      <c r="J182" s="93">
        <f t="shared" si="68"/>
        <v>18.282948257142859</v>
      </c>
      <c r="K182" s="99">
        <f t="shared" si="69"/>
        <v>5.6375963495560566e-002</v>
      </c>
      <c r="L182" s="99">
        <f t="shared" si="70"/>
        <v>5.5857099711462377</v>
      </c>
      <c r="O182" s="92">
        <f t="shared" si="87"/>
        <v>46022</v>
      </c>
      <c r="P182" s="91">
        <f t="shared" si="88"/>
        <v>175</v>
      </c>
      <c r="Q182" s="91">
        <f>INDEX(地温!$D$2:$D$366,MATCH(O182,地温!$C$2:$C$366,FALSE))</f>
        <v>3.5044960000000001</v>
      </c>
      <c r="R182" s="91">
        <f t="shared" si="89"/>
        <v>3199.5159450000001</v>
      </c>
      <c r="S182" s="93">
        <f t="shared" si="71"/>
        <v>18.282948257142859</v>
      </c>
      <c r="T182" s="99" t="e">
        <f t="shared" si="72"/>
        <v>#N/A</v>
      </c>
      <c r="U182" s="99">
        <f t="shared" si="73"/>
        <v>0</v>
      </c>
      <c r="X182" s="92">
        <f t="shared" si="90"/>
        <v>46022</v>
      </c>
      <c r="Y182" s="91">
        <f t="shared" si="91"/>
        <v>175</v>
      </c>
      <c r="Z182" s="91">
        <f>INDEX(地温!$D$2:$D$366,MATCH(X182,地温!$C$2:$C$366,FALSE))</f>
        <v>3.5044960000000001</v>
      </c>
      <c r="AA182" s="91">
        <f t="shared" si="92"/>
        <v>3199.5159450000001</v>
      </c>
      <c r="AB182" s="93">
        <f t="shared" si="74"/>
        <v>18.282948257142859</v>
      </c>
      <c r="AC182" s="99" t="e">
        <f t="shared" si="75"/>
        <v>#N/A</v>
      </c>
      <c r="AD182" s="99">
        <f t="shared" si="76"/>
        <v>0</v>
      </c>
      <c r="AG182" s="92">
        <f t="shared" si="93"/>
        <v>46022</v>
      </c>
      <c r="AH182" s="91">
        <f t="shared" si="94"/>
        <v>175</v>
      </c>
      <c r="AI182" s="91">
        <f>INDEX(地温!$D$2:$D$366,MATCH(AG182,地温!$C$2:$C$366,FALSE))</f>
        <v>3.5044960000000001</v>
      </c>
      <c r="AJ182" s="91">
        <f t="shared" si="95"/>
        <v>3199.5159450000001</v>
      </c>
      <c r="AK182" s="93">
        <f t="shared" si="77"/>
        <v>18.282948257142859</v>
      </c>
      <c r="AL182" s="99" t="e">
        <f t="shared" si="78"/>
        <v>#N/A</v>
      </c>
      <c r="AM182" s="99">
        <f t="shared" si="79"/>
        <v>0</v>
      </c>
      <c r="AP182" s="92">
        <f t="shared" si="96"/>
        <v>46022</v>
      </c>
      <c r="AQ182" s="91">
        <f t="shared" si="97"/>
        <v>175</v>
      </c>
      <c r="AR182" s="91">
        <f>INDEX(地温!$D$2:$D$366,MATCH(AP182,地温!$C$2:$C$366,FALSE))</f>
        <v>3.5044960000000001</v>
      </c>
      <c r="AS182" s="91">
        <f t="shared" si="98"/>
        <v>3199.5159450000001</v>
      </c>
      <c r="AT182" s="93">
        <f t="shared" si="80"/>
        <v>18.282948257142859</v>
      </c>
      <c r="AU182" s="99" t="e">
        <f t="shared" si="81"/>
        <v>#N/A</v>
      </c>
      <c r="AV182" s="99">
        <f t="shared" si="82"/>
        <v>0</v>
      </c>
    </row>
    <row r="183" spans="1:48" s="91" customFormat="1">
      <c r="A183" s="92">
        <f t="shared" si="83"/>
        <v>46023</v>
      </c>
      <c r="B183" s="91">
        <f t="shared" si="66"/>
        <v>176</v>
      </c>
      <c r="C183" s="99" t="e">
        <f t="shared" si="67"/>
        <v>#N/A</v>
      </c>
      <c r="F183" s="92">
        <f t="shared" si="84"/>
        <v>46023</v>
      </c>
      <c r="G183" s="91">
        <f t="shared" si="85"/>
        <v>176</v>
      </c>
      <c r="H183" s="91" t="e">
        <f>INDEX(地温!$D$2:$D$366,MATCH(F183,地温!$C$2:$C$366,FALSE))</f>
        <v>#N/A</v>
      </c>
      <c r="I183" s="91" t="e">
        <f t="shared" si="86"/>
        <v>#N/A</v>
      </c>
      <c r="J183" s="93" t="e">
        <f t="shared" si="68"/>
        <v>#N/A</v>
      </c>
      <c r="K183" s="99" t="e">
        <f t="shared" si="69"/>
        <v>#N/A</v>
      </c>
      <c r="L183" s="99" t="e">
        <f t="shared" si="70"/>
        <v>#N/A</v>
      </c>
      <c r="O183" s="92">
        <f t="shared" si="87"/>
        <v>46023</v>
      </c>
      <c r="P183" s="91">
        <f t="shared" si="88"/>
        <v>176</v>
      </c>
      <c r="Q183" s="91" t="e">
        <f>INDEX(地温!$D$2:$D$366,MATCH(O183,地温!$C$2:$C$366,FALSE))</f>
        <v>#N/A</v>
      </c>
      <c r="R183" s="91" t="e">
        <f t="shared" si="89"/>
        <v>#N/A</v>
      </c>
      <c r="S183" s="93" t="e">
        <f t="shared" si="71"/>
        <v>#N/A</v>
      </c>
      <c r="T183" s="99" t="e">
        <f t="shared" si="72"/>
        <v>#N/A</v>
      </c>
      <c r="U183" s="99">
        <f t="shared" si="73"/>
        <v>0</v>
      </c>
      <c r="X183" s="92">
        <f t="shared" si="90"/>
        <v>46023</v>
      </c>
      <c r="Y183" s="91">
        <f t="shared" si="91"/>
        <v>176</v>
      </c>
      <c r="Z183" s="91" t="e">
        <f>INDEX(地温!$D$2:$D$366,MATCH(X183,地温!$C$2:$C$366,FALSE))</f>
        <v>#N/A</v>
      </c>
      <c r="AA183" s="91" t="e">
        <f t="shared" si="92"/>
        <v>#N/A</v>
      </c>
      <c r="AB183" s="93" t="e">
        <f t="shared" si="74"/>
        <v>#N/A</v>
      </c>
      <c r="AC183" s="99" t="e">
        <f t="shared" si="75"/>
        <v>#N/A</v>
      </c>
      <c r="AD183" s="99">
        <f t="shared" si="76"/>
        <v>0</v>
      </c>
      <c r="AG183" s="92">
        <f t="shared" si="93"/>
        <v>46023</v>
      </c>
      <c r="AH183" s="91">
        <f t="shared" si="94"/>
        <v>176</v>
      </c>
      <c r="AI183" s="91" t="e">
        <f>INDEX(地温!$D$2:$D$366,MATCH(AG183,地温!$C$2:$C$366,FALSE))</f>
        <v>#N/A</v>
      </c>
      <c r="AJ183" s="91" t="e">
        <f t="shared" si="95"/>
        <v>#N/A</v>
      </c>
      <c r="AK183" s="93" t="e">
        <f t="shared" si="77"/>
        <v>#N/A</v>
      </c>
      <c r="AL183" s="99" t="e">
        <f t="shared" si="78"/>
        <v>#N/A</v>
      </c>
      <c r="AM183" s="99">
        <f t="shared" si="79"/>
        <v>0</v>
      </c>
      <c r="AP183" s="92">
        <f t="shared" si="96"/>
        <v>46023</v>
      </c>
      <c r="AQ183" s="91">
        <f t="shared" si="97"/>
        <v>176</v>
      </c>
      <c r="AR183" s="91" t="e">
        <f>INDEX(地温!$D$2:$D$366,MATCH(AP183,地温!$C$2:$C$366,FALSE))</f>
        <v>#N/A</v>
      </c>
      <c r="AS183" s="91" t="e">
        <f t="shared" si="98"/>
        <v>#N/A</v>
      </c>
      <c r="AT183" s="93" t="e">
        <f t="shared" si="80"/>
        <v>#N/A</v>
      </c>
      <c r="AU183" s="99" t="e">
        <f t="shared" si="81"/>
        <v>#N/A</v>
      </c>
      <c r="AV183" s="99">
        <f t="shared" si="82"/>
        <v>0</v>
      </c>
    </row>
    <row r="184" spans="1:48" s="91" customFormat="1">
      <c r="A184" s="92">
        <f t="shared" si="83"/>
        <v>46024</v>
      </c>
      <c r="B184" s="91">
        <f t="shared" si="66"/>
        <v>177</v>
      </c>
      <c r="C184" s="99" t="e">
        <f t="shared" si="67"/>
        <v>#N/A</v>
      </c>
      <c r="F184" s="92">
        <f t="shared" si="84"/>
        <v>46024</v>
      </c>
      <c r="G184" s="91">
        <f t="shared" si="85"/>
        <v>177</v>
      </c>
      <c r="H184" s="91" t="e">
        <f>INDEX(地温!$D$2:$D$366,MATCH(F184,地温!$C$2:$C$366,FALSE))</f>
        <v>#N/A</v>
      </c>
      <c r="I184" s="91" t="e">
        <f t="shared" si="86"/>
        <v>#N/A</v>
      </c>
      <c r="J184" s="93" t="e">
        <f t="shared" si="68"/>
        <v>#N/A</v>
      </c>
      <c r="K184" s="99" t="e">
        <f t="shared" si="69"/>
        <v>#N/A</v>
      </c>
      <c r="L184" s="99" t="e">
        <f t="shared" si="70"/>
        <v>#N/A</v>
      </c>
      <c r="O184" s="92">
        <f t="shared" si="87"/>
        <v>46024</v>
      </c>
      <c r="P184" s="91">
        <f t="shared" si="88"/>
        <v>177</v>
      </c>
      <c r="Q184" s="91" t="e">
        <f>INDEX(地温!$D$2:$D$366,MATCH(O184,地温!$C$2:$C$366,FALSE))</f>
        <v>#N/A</v>
      </c>
      <c r="R184" s="91" t="e">
        <f t="shared" si="89"/>
        <v>#N/A</v>
      </c>
      <c r="S184" s="93" t="e">
        <f t="shared" si="71"/>
        <v>#N/A</v>
      </c>
      <c r="T184" s="99" t="e">
        <f t="shared" si="72"/>
        <v>#N/A</v>
      </c>
      <c r="U184" s="99">
        <f t="shared" si="73"/>
        <v>0</v>
      </c>
      <c r="X184" s="92">
        <f t="shared" si="90"/>
        <v>46024</v>
      </c>
      <c r="Y184" s="91">
        <f t="shared" si="91"/>
        <v>177</v>
      </c>
      <c r="Z184" s="91" t="e">
        <f>INDEX(地温!$D$2:$D$366,MATCH(X184,地温!$C$2:$C$366,FALSE))</f>
        <v>#N/A</v>
      </c>
      <c r="AA184" s="91" t="e">
        <f t="shared" si="92"/>
        <v>#N/A</v>
      </c>
      <c r="AB184" s="93" t="e">
        <f t="shared" si="74"/>
        <v>#N/A</v>
      </c>
      <c r="AC184" s="99" t="e">
        <f t="shared" si="75"/>
        <v>#N/A</v>
      </c>
      <c r="AD184" s="99">
        <f t="shared" si="76"/>
        <v>0</v>
      </c>
      <c r="AG184" s="92">
        <f t="shared" si="93"/>
        <v>46024</v>
      </c>
      <c r="AH184" s="91">
        <f t="shared" si="94"/>
        <v>177</v>
      </c>
      <c r="AI184" s="91" t="e">
        <f>INDEX(地温!$D$2:$D$366,MATCH(AG184,地温!$C$2:$C$366,FALSE))</f>
        <v>#N/A</v>
      </c>
      <c r="AJ184" s="91" t="e">
        <f t="shared" si="95"/>
        <v>#N/A</v>
      </c>
      <c r="AK184" s="93" t="e">
        <f t="shared" si="77"/>
        <v>#N/A</v>
      </c>
      <c r="AL184" s="99" t="e">
        <f t="shared" si="78"/>
        <v>#N/A</v>
      </c>
      <c r="AM184" s="99">
        <f t="shared" si="79"/>
        <v>0</v>
      </c>
      <c r="AP184" s="92">
        <f t="shared" si="96"/>
        <v>46024</v>
      </c>
      <c r="AQ184" s="91">
        <f t="shared" si="97"/>
        <v>177</v>
      </c>
      <c r="AR184" s="91" t="e">
        <f>INDEX(地温!$D$2:$D$366,MATCH(AP184,地温!$C$2:$C$366,FALSE))</f>
        <v>#N/A</v>
      </c>
      <c r="AS184" s="91" t="e">
        <f t="shared" si="98"/>
        <v>#N/A</v>
      </c>
      <c r="AT184" s="93" t="e">
        <f t="shared" si="80"/>
        <v>#N/A</v>
      </c>
      <c r="AU184" s="99" t="e">
        <f t="shared" si="81"/>
        <v>#N/A</v>
      </c>
      <c r="AV184" s="99">
        <f t="shared" si="82"/>
        <v>0</v>
      </c>
    </row>
    <row r="185" spans="1:48" s="91" customFormat="1">
      <c r="A185" s="92">
        <f t="shared" si="83"/>
        <v>46025</v>
      </c>
      <c r="B185" s="91">
        <f t="shared" si="66"/>
        <v>178</v>
      </c>
      <c r="C185" s="99" t="e">
        <f t="shared" si="67"/>
        <v>#N/A</v>
      </c>
      <c r="F185" s="92">
        <f t="shared" si="84"/>
        <v>46025</v>
      </c>
      <c r="G185" s="91">
        <f t="shared" si="85"/>
        <v>178</v>
      </c>
      <c r="H185" s="91" t="e">
        <f>INDEX(地温!$D$2:$D$366,MATCH(F185,地温!$C$2:$C$366,FALSE))</f>
        <v>#N/A</v>
      </c>
      <c r="I185" s="91" t="e">
        <f t="shared" si="86"/>
        <v>#N/A</v>
      </c>
      <c r="J185" s="93" t="e">
        <f t="shared" si="68"/>
        <v>#N/A</v>
      </c>
      <c r="K185" s="99" t="e">
        <f t="shared" si="69"/>
        <v>#N/A</v>
      </c>
      <c r="L185" s="99" t="e">
        <f t="shared" si="70"/>
        <v>#N/A</v>
      </c>
      <c r="O185" s="92">
        <f t="shared" si="87"/>
        <v>46025</v>
      </c>
      <c r="P185" s="91">
        <f t="shared" si="88"/>
        <v>178</v>
      </c>
      <c r="Q185" s="91" t="e">
        <f>INDEX(地温!$D$2:$D$366,MATCH(O185,地温!$C$2:$C$366,FALSE))</f>
        <v>#N/A</v>
      </c>
      <c r="R185" s="91" t="e">
        <f t="shared" si="89"/>
        <v>#N/A</v>
      </c>
      <c r="S185" s="93" t="e">
        <f t="shared" si="71"/>
        <v>#N/A</v>
      </c>
      <c r="T185" s="99" t="e">
        <f t="shared" si="72"/>
        <v>#N/A</v>
      </c>
      <c r="U185" s="99">
        <f t="shared" si="73"/>
        <v>0</v>
      </c>
      <c r="X185" s="92">
        <f t="shared" si="90"/>
        <v>46025</v>
      </c>
      <c r="Y185" s="91">
        <f t="shared" si="91"/>
        <v>178</v>
      </c>
      <c r="Z185" s="91" t="e">
        <f>INDEX(地温!$D$2:$D$366,MATCH(X185,地温!$C$2:$C$366,FALSE))</f>
        <v>#N/A</v>
      </c>
      <c r="AA185" s="91" t="e">
        <f t="shared" si="92"/>
        <v>#N/A</v>
      </c>
      <c r="AB185" s="93" t="e">
        <f t="shared" si="74"/>
        <v>#N/A</v>
      </c>
      <c r="AC185" s="99" t="e">
        <f t="shared" si="75"/>
        <v>#N/A</v>
      </c>
      <c r="AD185" s="99">
        <f t="shared" si="76"/>
        <v>0</v>
      </c>
      <c r="AG185" s="92">
        <f t="shared" si="93"/>
        <v>46025</v>
      </c>
      <c r="AH185" s="91">
        <f t="shared" si="94"/>
        <v>178</v>
      </c>
      <c r="AI185" s="91" t="e">
        <f>INDEX(地温!$D$2:$D$366,MATCH(AG185,地温!$C$2:$C$366,FALSE))</f>
        <v>#N/A</v>
      </c>
      <c r="AJ185" s="91" t="e">
        <f t="shared" si="95"/>
        <v>#N/A</v>
      </c>
      <c r="AK185" s="93" t="e">
        <f t="shared" si="77"/>
        <v>#N/A</v>
      </c>
      <c r="AL185" s="99" t="e">
        <f t="shared" si="78"/>
        <v>#N/A</v>
      </c>
      <c r="AM185" s="99">
        <f t="shared" si="79"/>
        <v>0</v>
      </c>
      <c r="AP185" s="92">
        <f t="shared" si="96"/>
        <v>46025</v>
      </c>
      <c r="AQ185" s="91">
        <f t="shared" si="97"/>
        <v>178</v>
      </c>
      <c r="AR185" s="91" t="e">
        <f>INDEX(地温!$D$2:$D$366,MATCH(AP185,地温!$C$2:$C$366,FALSE))</f>
        <v>#N/A</v>
      </c>
      <c r="AS185" s="91" t="e">
        <f t="shared" si="98"/>
        <v>#N/A</v>
      </c>
      <c r="AT185" s="93" t="e">
        <f t="shared" si="80"/>
        <v>#N/A</v>
      </c>
      <c r="AU185" s="99" t="e">
        <f t="shared" si="81"/>
        <v>#N/A</v>
      </c>
      <c r="AV185" s="99">
        <f t="shared" si="82"/>
        <v>0</v>
      </c>
    </row>
    <row r="186" spans="1:48" s="91" customFormat="1">
      <c r="A186" s="92">
        <f t="shared" si="83"/>
        <v>46026</v>
      </c>
      <c r="B186" s="91">
        <f t="shared" si="66"/>
        <v>179</v>
      </c>
      <c r="C186" s="99" t="e">
        <f t="shared" si="67"/>
        <v>#N/A</v>
      </c>
      <c r="F186" s="92">
        <f t="shared" si="84"/>
        <v>46026</v>
      </c>
      <c r="G186" s="91">
        <f t="shared" si="85"/>
        <v>179</v>
      </c>
      <c r="H186" s="91" t="e">
        <f>INDEX(地温!$D$2:$D$366,MATCH(F186,地温!$C$2:$C$366,FALSE))</f>
        <v>#N/A</v>
      </c>
      <c r="I186" s="91" t="e">
        <f t="shared" si="86"/>
        <v>#N/A</v>
      </c>
      <c r="J186" s="93" t="e">
        <f t="shared" si="68"/>
        <v>#N/A</v>
      </c>
      <c r="K186" s="99" t="e">
        <f t="shared" si="69"/>
        <v>#N/A</v>
      </c>
      <c r="L186" s="99" t="e">
        <f t="shared" si="70"/>
        <v>#N/A</v>
      </c>
      <c r="O186" s="92">
        <f t="shared" si="87"/>
        <v>46026</v>
      </c>
      <c r="P186" s="91">
        <f t="shared" si="88"/>
        <v>179</v>
      </c>
      <c r="Q186" s="91" t="e">
        <f>INDEX(地温!$D$2:$D$366,MATCH(O186,地温!$C$2:$C$366,FALSE))</f>
        <v>#N/A</v>
      </c>
      <c r="R186" s="91" t="e">
        <f t="shared" si="89"/>
        <v>#N/A</v>
      </c>
      <c r="S186" s="93" t="e">
        <f t="shared" si="71"/>
        <v>#N/A</v>
      </c>
      <c r="T186" s="99" t="e">
        <f t="shared" si="72"/>
        <v>#N/A</v>
      </c>
      <c r="U186" s="99">
        <f t="shared" si="73"/>
        <v>0</v>
      </c>
      <c r="X186" s="92">
        <f t="shared" si="90"/>
        <v>46026</v>
      </c>
      <c r="Y186" s="91">
        <f t="shared" si="91"/>
        <v>179</v>
      </c>
      <c r="Z186" s="91" t="e">
        <f>INDEX(地温!$D$2:$D$366,MATCH(X186,地温!$C$2:$C$366,FALSE))</f>
        <v>#N/A</v>
      </c>
      <c r="AA186" s="91" t="e">
        <f t="shared" si="92"/>
        <v>#N/A</v>
      </c>
      <c r="AB186" s="93" t="e">
        <f t="shared" si="74"/>
        <v>#N/A</v>
      </c>
      <c r="AC186" s="99" t="e">
        <f t="shared" si="75"/>
        <v>#N/A</v>
      </c>
      <c r="AD186" s="99">
        <f t="shared" si="76"/>
        <v>0</v>
      </c>
      <c r="AG186" s="92">
        <f t="shared" si="93"/>
        <v>46026</v>
      </c>
      <c r="AH186" s="91">
        <f t="shared" si="94"/>
        <v>179</v>
      </c>
      <c r="AI186" s="91" t="e">
        <f>INDEX(地温!$D$2:$D$366,MATCH(AG186,地温!$C$2:$C$366,FALSE))</f>
        <v>#N/A</v>
      </c>
      <c r="AJ186" s="91" t="e">
        <f t="shared" si="95"/>
        <v>#N/A</v>
      </c>
      <c r="AK186" s="93" t="e">
        <f t="shared" si="77"/>
        <v>#N/A</v>
      </c>
      <c r="AL186" s="99" t="e">
        <f t="shared" si="78"/>
        <v>#N/A</v>
      </c>
      <c r="AM186" s="99">
        <f t="shared" si="79"/>
        <v>0</v>
      </c>
      <c r="AP186" s="92">
        <f t="shared" si="96"/>
        <v>46026</v>
      </c>
      <c r="AQ186" s="91">
        <f t="shared" si="97"/>
        <v>179</v>
      </c>
      <c r="AR186" s="91" t="e">
        <f>INDEX(地温!$D$2:$D$366,MATCH(AP186,地温!$C$2:$C$366,FALSE))</f>
        <v>#N/A</v>
      </c>
      <c r="AS186" s="91" t="e">
        <f t="shared" si="98"/>
        <v>#N/A</v>
      </c>
      <c r="AT186" s="93" t="e">
        <f t="shared" si="80"/>
        <v>#N/A</v>
      </c>
      <c r="AU186" s="99" t="e">
        <f t="shared" si="81"/>
        <v>#N/A</v>
      </c>
      <c r="AV186" s="99">
        <f t="shared" si="82"/>
        <v>0</v>
      </c>
    </row>
    <row r="187" spans="1:48" s="91" customFormat="1">
      <c r="A187" s="92">
        <f t="shared" si="83"/>
        <v>46027</v>
      </c>
      <c r="B187" s="91">
        <f t="shared" si="66"/>
        <v>180</v>
      </c>
      <c r="C187" s="99" t="e">
        <f t="shared" si="67"/>
        <v>#N/A</v>
      </c>
      <c r="F187" s="92">
        <f t="shared" si="84"/>
        <v>46027</v>
      </c>
      <c r="G187" s="91">
        <f t="shared" si="85"/>
        <v>180</v>
      </c>
      <c r="H187" s="91" t="e">
        <f>INDEX(地温!$D$2:$D$366,MATCH(F187,地温!$C$2:$C$366,FALSE))</f>
        <v>#N/A</v>
      </c>
      <c r="I187" s="91" t="e">
        <f t="shared" si="86"/>
        <v>#N/A</v>
      </c>
      <c r="J187" s="93" t="e">
        <f t="shared" si="68"/>
        <v>#N/A</v>
      </c>
      <c r="K187" s="99" t="e">
        <f t="shared" si="69"/>
        <v>#N/A</v>
      </c>
      <c r="L187" s="99" t="e">
        <f t="shared" si="70"/>
        <v>#N/A</v>
      </c>
      <c r="O187" s="92">
        <f t="shared" si="87"/>
        <v>46027</v>
      </c>
      <c r="P187" s="91">
        <f t="shared" si="88"/>
        <v>180</v>
      </c>
      <c r="Q187" s="91" t="e">
        <f>INDEX(地温!$D$2:$D$366,MATCH(O187,地温!$C$2:$C$366,FALSE))</f>
        <v>#N/A</v>
      </c>
      <c r="R187" s="91" t="e">
        <f t="shared" si="89"/>
        <v>#N/A</v>
      </c>
      <c r="S187" s="93" t="e">
        <f t="shared" si="71"/>
        <v>#N/A</v>
      </c>
      <c r="T187" s="99" t="e">
        <f t="shared" si="72"/>
        <v>#N/A</v>
      </c>
      <c r="U187" s="99">
        <f t="shared" si="73"/>
        <v>0</v>
      </c>
      <c r="X187" s="92">
        <f t="shared" si="90"/>
        <v>46027</v>
      </c>
      <c r="Y187" s="91">
        <f t="shared" si="91"/>
        <v>180</v>
      </c>
      <c r="Z187" s="91" t="e">
        <f>INDEX(地温!$D$2:$D$366,MATCH(X187,地温!$C$2:$C$366,FALSE))</f>
        <v>#N/A</v>
      </c>
      <c r="AA187" s="91" t="e">
        <f t="shared" si="92"/>
        <v>#N/A</v>
      </c>
      <c r="AB187" s="93" t="e">
        <f t="shared" si="74"/>
        <v>#N/A</v>
      </c>
      <c r="AC187" s="99" t="e">
        <f t="shared" si="75"/>
        <v>#N/A</v>
      </c>
      <c r="AD187" s="99">
        <f t="shared" si="76"/>
        <v>0</v>
      </c>
      <c r="AG187" s="92">
        <f t="shared" si="93"/>
        <v>46027</v>
      </c>
      <c r="AH187" s="91">
        <f t="shared" si="94"/>
        <v>180</v>
      </c>
      <c r="AI187" s="91" t="e">
        <f>INDEX(地温!$D$2:$D$366,MATCH(AG187,地温!$C$2:$C$366,FALSE))</f>
        <v>#N/A</v>
      </c>
      <c r="AJ187" s="91" t="e">
        <f t="shared" si="95"/>
        <v>#N/A</v>
      </c>
      <c r="AK187" s="93" t="e">
        <f t="shared" si="77"/>
        <v>#N/A</v>
      </c>
      <c r="AL187" s="99" t="e">
        <f t="shared" si="78"/>
        <v>#N/A</v>
      </c>
      <c r="AM187" s="99">
        <f t="shared" si="79"/>
        <v>0</v>
      </c>
      <c r="AP187" s="92">
        <f t="shared" si="96"/>
        <v>46027</v>
      </c>
      <c r="AQ187" s="91">
        <f t="shared" si="97"/>
        <v>180</v>
      </c>
      <c r="AR187" s="91" t="e">
        <f>INDEX(地温!$D$2:$D$366,MATCH(AP187,地温!$C$2:$C$366,FALSE))</f>
        <v>#N/A</v>
      </c>
      <c r="AS187" s="91" t="e">
        <f t="shared" si="98"/>
        <v>#N/A</v>
      </c>
      <c r="AT187" s="93" t="e">
        <f t="shared" si="80"/>
        <v>#N/A</v>
      </c>
      <c r="AU187" s="99" t="e">
        <f t="shared" si="81"/>
        <v>#N/A</v>
      </c>
      <c r="AV187" s="99">
        <f t="shared" si="82"/>
        <v>0</v>
      </c>
    </row>
    <row r="188" spans="1:48" s="91" customFormat="1">
      <c r="A188" s="92">
        <f t="shared" si="83"/>
        <v>46028</v>
      </c>
      <c r="B188" s="91">
        <f t="shared" si="66"/>
        <v>181</v>
      </c>
      <c r="C188" s="99" t="e">
        <f t="shared" si="67"/>
        <v>#N/A</v>
      </c>
      <c r="F188" s="92">
        <f t="shared" si="84"/>
        <v>46028</v>
      </c>
      <c r="G188" s="91">
        <f t="shared" si="85"/>
        <v>181</v>
      </c>
      <c r="H188" s="91" t="e">
        <f>INDEX(地温!$D$2:$D$366,MATCH(F188,地温!$C$2:$C$366,FALSE))</f>
        <v>#N/A</v>
      </c>
      <c r="I188" s="91" t="e">
        <f t="shared" si="86"/>
        <v>#N/A</v>
      </c>
      <c r="J188" s="93" t="e">
        <f t="shared" si="68"/>
        <v>#N/A</v>
      </c>
      <c r="K188" s="99" t="e">
        <f t="shared" si="69"/>
        <v>#N/A</v>
      </c>
      <c r="L188" s="99" t="e">
        <f t="shared" si="70"/>
        <v>#N/A</v>
      </c>
      <c r="O188" s="92">
        <f t="shared" si="87"/>
        <v>46028</v>
      </c>
      <c r="P188" s="91">
        <f t="shared" si="88"/>
        <v>181</v>
      </c>
      <c r="Q188" s="91" t="e">
        <f>INDEX(地温!$D$2:$D$366,MATCH(O188,地温!$C$2:$C$366,FALSE))</f>
        <v>#N/A</v>
      </c>
      <c r="R188" s="91" t="e">
        <f t="shared" si="89"/>
        <v>#N/A</v>
      </c>
      <c r="S188" s="93" t="e">
        <f t="shared" si="71"/>
        <v>#N/A</v>
      </c>
      <c r="T188" s="99" t="e">
        <f t="shared" si="72"/>
        <v>#N/A</v>
      </c>
      <c r="U188" s="99">
        <f t="shared" si="73"/>
        <v>0</v>
      </c>
      <c r="X188" s="92">
        <f t="shared" si="90"/>
        <v>46028</v>
      </c>
      <c r="Y188" s="91">
        <f t="shared" si="91"/>
        <v>181</v>
      </c>
      <c r="Z188" s="91" t="e">
        <f>INDEX(地温!$D$2:$D$366,MATCH(X188,地温!$C$2:$C$366,FALSE))</f>
        <v>#N/A</v>
      </c>
      <c r="AA188" s="91" t="e">
        <f t="shared" si="92"/>
        <v>#N/A</v>
      </c>
      <c r="AB188" s="93" t="e">
        <f t="shared" si="74"/>
        <v>#N/A</v>
      </c>
      <c r="AC188" s="99" t="e">
        <f t="shared" si="75"/>
        <v>#N/A</v>
      </c>
      <c r="AD188" s="99">
        <f t="shared" si="76"/>
        <v>0</v>
      </c>
      <c r="AG188" s="92">
        <f t="shared" si="93"/>
        <v>46028</v>
      </c>
      <c r="AH188" s="91">
        <f t="shared" si="94"/>
        <v>181</v>
      </c>
      <c r="AI188" s="91" t="e">
        <f>INDEX(地温!$D$2:$D$366,MATCH(AG188,地温!$C$2:$C$366,FALSE))</f>
        <v>#N/A</v>
      </c>
      <c r="AJ188" s="91" t="e">
        <f t="shared" si="95"/>
        <v>#N/A</v>
      </c>
      <c r="AK188" s="93" t="e">
        <f t="shared" si="77"/>
        <v>#N/A</v>
      </c>
      <c r="AL188" s="99" t="e">
        <f t="shared" si="78"/>
        <v>#N/A</v>
      </c>
      <c r="AM188" s="99">
        <f t="shared" si="79"/>
        <v>0</v>
      </c>
      <c r="AP188" s="92">
        <f t="shared" si="96"/>
        <v>46028</v>
      </c>
      <c r="AQ188" s="91">
        <f t="shared" si="97"/>
        <v>181</v>
      </c>
      <c r="AR188" s="91" t="e">
        <f>INDEX(地温!$D$2:$D$366,MATCH(AP188,地温!$C$2:$C$366,FALSE))</f>
        <v>#N/A</v>
      </c>
      <c r="AS188" s="91" t="e">
        <f t="shared" si="98"/>
        <v>#N/A</v>
      </c>
      <c r="AT188" s="93" t="e">
        <f t="shared" si="80"/>
        <v>#N/A</v>
      </c>
      <c r="AU188" s="99" t="e">
        <f t="shared" si="81"/>
        <v>#N/A</v>
      </c>
      <c r="AV188" s="99">
        <f t="shared" si="82"/>
        <v>0</v>
      </c>
    </row>
    <row r="189" spans="1:48" s="91" customFormat="1">
      <c r="A189" s="92">
        <f t="shared" si="83"/>
        <v>46029</v>
      </c>
      <c r="B189" s="91">
        <f t="shared" si="66"/>
        <v>182</v>
      </c>
      <c r="C189" s="99" t="e">
        <f t="shared" si="67"/>
        <v>#N/A</v>
      </c>
      <c r="F189" s="92">
        <f t="shared" si="84"/>
        <v>46029</v>
      </c>
      <c r="G189" s="91">
        <f t="shared" si="85"/>
        <v>182</v>
      </c>
      <c r="H189" s="91" t="e">
        <f>INDEX(地温!$D$2:$D$366,MATCH(F189,地温!$C$2:$C$366,FALSE))</f>
        <v>#N/A</v>
      </c>
      <c r="I189" s="91" t="e">
        <f t="shared" si="86"/>
        <v>#N/A</v>
      </c>
      <c r="J189" s="93" t="e">
        <f t="shared" si="68"/>
        <v>#N/A</v>
      </c>
      <c r="K189" s="99" t="e">
        <f t="shared" si="69"/>
        <v>#N/A</v>
      </c>
      <c r="L189" s="99" t="e">
        <f t="shared" si="70"/>
        <v>#N/A</v>
      </c>
      <c r="O189" s="92">
        <f t="shared" si="87"/>
        <v>46029</v>
      </c>
      <c r="P189" s="91">
        <f t="shared" si="88"/>
        <v>182</v>
      </c>
      <c r="Q189" s="91" t="e">
        <f>INDEX(地温!$D$2:$D$366,MATCH(O189,地温!$C$2:$C$366,FALSE))</f>
        <v>#N/A</v>
      </c>
      <c r="R189" s="91" t="e">
        <f t="shared" si="89"/>
        <v>#N/A</v>
      </c>
      <c r="S189" s="93" t="e">
        <f t="shared" si="71"/>
        <v>#N/A</v>
      </c>
      <c r="T189" s="99" t="e">
        <f t="shared" si="72"/>
        <v>#N/A</v>
      </c>
      <c r="U189" s="99">
        <f t="shared" si="73"/>
        <v>0</v>
      </c>
      <c r="X189" s="92">
        <f t="shared" si="90"/>
        <v>46029</v>
      </c>
      <c r="Y189" s="91">
        <f t="shared" si="91"/>
        <v>182</v>
      </c>
      <c r="Z189" s="91" t="e">
        <f>INDEX(地温!$D$2:$D$366,MATCH(X189,地温!$C$2:$C$366,FALSE))</f>
        <v>#N/A</v>
      </c>
      <c r="AA189" s="91" t="e">
        <f t="shared" si="92"/>
        <v>#N/A</v>
      </c>
      <c r="AB189" s="93" t="e">
        <f t="shared" si="74"/>
        <v>#N/A</v>
      </c>
      <c r="AC189" s="99" t="e">
        <f t="shared" si="75"/>
        <v>#N/A</v>
      </c>
      <c r="AD189" s="99">
        <f t="shared" si="76"/>
        <v>0</v>
      </c>
      <c r="AG189" s="92">
        <f t="shared" si="93"/>
        <v>46029</v>
      </c>
      <c r="AH189" s="91">
        <f t="shared" si="94"/>
        <v>182</v>
      </c>
      <c r="AI189" s="91" t="e">
        <f>INDEX(地温!$D$2:$D$366,MATCH(AG189,地温!$C$2:$C$366,FALSE))</f>
        <v>#N/A</v>
      </c>
      <c r="AJ189" s="91" t="e">
        <f t="shared" si="95"/>
        <v>#N/A</v>
      </c>
      <c r="AK189" s="93" t="e">
        <f t="shared" si="77"/>
        <v>#N/A</v>
      </c>
      <c r="AL189" s="99" t="e">
        <f t="shared" si="78"/>
        <v>#N/A</v>
      </c>
      <c r="AM189" s="99">
        <f t="shared" si="79"/>
        <v>0</v>
      </c>
      <c r="AP189" s="92">
        <f t="shared" si="96"/>
        <v>46029</v>
      </c>
      <c r="AQ189" s="91">
        <f t="shared" si="97"/>
        <v>182</v>
      </c>
      <c r="AR189" s="91" t="e">
        <f>INDEX(地温!$D$2:$D$366,MATCH(AP189,地温!$C$2:$C$366,FALSE))</f>
        <v>#N/A</v>
      </c>
      <c r="AS189" s="91" t="e">
        <f t="shared" si="98"/>
        <v>#N/A</v>
      </c>
      <c r="AT189" s="93" t="e">
        <f t="shared" si="80"/>
        <v>#N/A</v>
      </c>
      <c r="AU189" s="99" t="e">
        <f t="shared" si="81"/>
        <v>#N/A</v>
      </c>
      <c r="AV189" s="99">
        <f t="shared" si="82"/>
        <v>0</v>
      </c>
    </row>
    <row r="190" spans="1:48" s="91" customFormat="1">
      <c r="A190" s="92">
        <f t="shared" si="83"/>
        <v>46030</v>
      </c>
      <c r="B190" s="91">
        <f t="shared" si="66"/>
        <v>183</v>
      </c>
      <c r="C190" s="99" t="e">
        <f t="shared" si="67"/>
        <v>#N/A</v>
      </c>
      <c r="F190" s="92">
        <f t="shared" si="84"/>
        <v>46030</v>
      </c>
      <c r="G190" s="91">
        <f t="shared" si="85"/>
        <v>183</v>
      </c>
      <c r="H190" s="91" t="e">
        <f>INDEX(地温!$D$2:$D$366,MATCH(F190,地温!$C$2:$C$366,FALSE))</f>
        <v>#N/A</v>
      </c>
      <c r="I190" s="91" t="e">
        <f t="shared" si="86"/>
        <v>#N/A</v>
      </c>
      <c r="J190" s="93" t="e">
        <f t="shared" si="68"/>
        <v>#N/A</v>
      </c>
      <c r="K190" s="99" t="e">
        <f t="shared" si="69"/>
        <v>#N/A</v>
      </c>
      <c r="L190" s="99" t="e">
        <f t="shared" si="70"/>
        <v>#N/A</v>
      </c>
      <c r="O190" s="92">
        <f t="shared" si="87"/>
        <v>46030</v>
      </c>
      <c r="P190" s="91">
        <f t="shared" si="88"/>
        <v>183</v>
      </c>
      <c r="Q190" s="91" t="e">
        <f>INDEX(地温!$D$2:$D$366,MATCH(O190,地温!$C$2:$C$366,FALSE))</f>
        <v>#N/A</v>
      </c>
      <c r="R190" s="91" t="e">
        <f t="shared" si="89"/>
        <v>#N/A</v>
      </c>
      <c r="S190" s="93" t="e">
        <f t="shared" si="71"/>
        <v>#N/A</v>
      </c>
      <c r="T190" s="99" t="e">
        <f t="shared" si="72"/>
        <v>#N/A</v>
      </c>
      <c r="U190" s="99">
        <f t="shared" si="73"/>
        <v>0</v>
      </c>
      <c r="X190" s="92">
        <f t="shared" si="90"/>
        <v>46030</v>
      </c>
      <c r="Y190" s="91">
        <f t="shared" si="91"/>
        <v>183</v>
      </c>
      <c r="Z190" s="91" t="e">
        <f>INDEX(地温!$D$2:$D$366,MATCH(X190,地温!$C$2:$C$366,FALSE))</f>
        <v>#N/A</v>
      </c>
      <c r="AA190" s="91" t="e">
        <f t="shared" si="92"/>
        <v>#N/A</v>
      </c>
      <c r="AB190" s="93" t="e">
        <f t="shared" si="74"/>
        <v>#N/A</v>
      </c>
      <c r="AC190" s="99" t="e">
        <f t="shared" si="75"/>
        <v>#N/A</v>
      </c>
      <c r="AD190" s="99">
        <f t="shared" si="76"/>
        <v>0</v>
      </c>
      <c r="AG190" s="92">
        <f t="shared" si="93"/>
        <v>46030</v>
      </c>
      <c r="AH190" s="91">
        <f t="shared" si="94"/>
        <v>183</v>
      </c>
      <c r="AI190" s="91" t="e">
        <f>INDEX(地温!$D$2:$D$366,MATCH(AG190,地温!$C$2:$C$366,FALSE))</f>
        <v>#N/A</v>
      </c>
      <c r="AJ190" s="91" t="e">
        <f t="shared" si="95"/>
        <v>#N/A</v>
      </c>
      <c r="AK190" s="93" t="e">
        <f t="shared" si="77"/>
        <v>#N/A</v>
      </c>
      <c r="AL190" s="99" t="e">
        <f t="shared" si="78"/>
        <v>#N/A</v>
      </c>
      <c r="AM190" s="99">
        <f t="shared" si="79"/>
        <v>0</v>
      </c>
      <c r="AP190" s="92">
        <f t="shared" si="96"/>
        <v>46030</v>
      </c>
      <c r="AQ190" s="91">
        <f t="shared" si="97"/>
        <v>183</v>
      </c>
      <c r="AR190" s="91" t="e">
        <f>INDEX(地温!$D$2:$D$366,MATCH(AP190,地温!$C$2:$C$366,FALSE))</f>
        <v>#N/A</v>
      </c>
      <c r="AS190" s="91" t="e">
        <f t="shared" si="98"/>
        <v>#N/A</v>
      </c>
      <c r="AT190" s="93" t="e">
        <f t="shared" si="80"/>
        <v>#N/A</v>
      </c>
      <c r="AU190" s="99" t="e">
        <f t="shared" si="81"/>
        <v>#N/A</v>
      </c>
      <c r="AV190" s="99">
        <f t="shared" si="82"/>
        <v>0</v>
      </c>
    </row>
    <row r="191" spans="1:48" s="91" customFormat="1">
      <c r="A191" s="92">
        <f t="shared" si="83"/>
        <v>46031</v>
      </c>
      <c r="B191" s="91">
        <f t="shared" si="66"/>
        <v>184</v>
      </c>
      <c r="C191" s="99" t="e">
        <f t="shared" si="67"/>
        <v>#N/A</v>
      </c>
      <c r="F191" s="92">
        <f t="shared" si="84"/>
        <v>46031</v>
      </c>
      <c r="G191" s="91">
        <f t="shared" si="85"/>
        <v>184</v>
      </c>
      <c r="H191" s="91" t="e">
        <f>INDEX(地温!$D$2:$D$366,MATCH(F191,地温!$C$2:$C$366,FALSE))</f>
        <v>#N/A</v>
      </c>
      <c r="I191" s="91" t="e">
        <f t="shared" si="86"/>
        <v>#N/A</v>
      </c>
      <c r="J191" s="93" t="e">
        <f t="shared" si="68"/>
        <v>#N/A</v>
      </c>
      <c r="K191" s="99" t="e">
        <f t="shared" si="69"/>
        <v>#N/A</v>
      </c>
      <c r="L191" s="99" t="e">
        <f t="shared" si="70"/>
        <v>#N/A</v>
      </c>
      <c r="O191" s="92">
        <f t="shared" si="87"/>
        <v>46031</v>
      </c>
      <c r="P191" s="91">
        <f t="shared" si="88"/>
        <v>184</v>
      </c>
      <c r="Q191" s="91" t="e">
        <f>INDEX(地温!$D$2:$D$366,MATCH(O191,地温!$C$2:$C$366,FALSE))</f>
        <v>#N/A</v>
      </c>
      <c r="R191" s="91" t="e">
        <f t="shared" si="89"/>
        <v>#N/A</v>
      </c>
      <c r="S191" s="93" t="e">
        <f t="shared" si="71"/>
        <v>#N/A</v>
      </c>
      <c r="T191" s="99" t="e">
        <f t="shared" si="72"/>
        <v>#N/A</v>
      </c>
      <c r="U191" s="99">
        <f t="shared" si="73"/>
        <v>0</v>
      </c>
      <c r="X191" s="92">
        <f t="shared" si="90"/>
        <v>46031</v>
      </c>
      <c r="Y191" s="91">
        <f t="shared" si="91"/>
        <v>184</v>
      </c>
      <c r="Z191" s="91" t="e">
        <f>INDEX(地温!$D$2:$D$366,MATCH(X191,地温!$C$2:$C$366,FALSE))</f>
        <v>#N/A</v>
      </c>
      <c r="AA191" s="91" t="e">
        <f t="shared" si="92"/>
        <v>#N/A</v>
      </c>
      <c r="AB191" s="93" t="e">
        <f t="shared" si="74"/>
        <v>#N/A</v>
      </c>
      <c r="AC191" s="99" t="e">
        <f t="shared" si="75"/>
        <v>#N/A</v>
      </c>
      <c r="AD191" s="99">
        <f t="shared" si="76"/>
        <v>0</v>
      </c>
      <c r="AG191" s="92">
        <f t="shared" si="93"/>
        <v>46031</v>
      </c>
      <c r="AH191" s="91">
        <f t="shared" si="94"/>
        <v>184</v>
      </c>
      <c r="AI191" s="91" t="e">
        <f>INDEX(地温!$D$2:$D$366,MATCH(AG191,地温!$C$2:$C$366,FALSE))</f>
        <v>#N/A</v>
      </c>
      <c r="AJ191" s="91" t="e">
        <f t="shared" si="95"/>
        <v>#N/A</v>
      </c>
      <c r="AK191" s="93" t="e">
        <f t="shared" si="77"/>
        <v>#N/A</v>
      </c>
      <c r="AL191" s="99" t="e">
        <f t="shared" si="78"/>
        <v>#N/A</v>
      </c>
      <c r="AM191" s="99">
        <f t="shared" si="79"/>
        <v>0</v>
      </c>
      <c r="AP191" s="92">
        <f t="shared" si="96"/>
        <v>46031</v>
      </c>
      <c r="AQ191" s="91">
        <f t="shared" si="97"/>
        <v>184</v>
      </c>
      <c r="AR191" s="91" t="e">
        <f>INDEX(地温!$D$2:$D$366,MATCH(AP191,地温!$C$2:$C$366,FALSE))</f>
        <v>#N/A</v>
      </c>
      <c r="AS191" s="91" t="e">
        <f t="shared" si="98"/>
        <v>#N/A</v>
      </c>
      <c r="AT191" s="93" t="e">
        <f t="shared" si="80"/>
        <v>#N/A</v>
      </c>
      <c r="AU191" s="99" t="e">
        <f t="shared" si="81"/>
        <v>#N/A</v>
      </c>
      <c r="AV191" s="99">
        <f t="shared" si="82"/>
        <v>0</v>
      </c>
    </row>
    <row r="192" spans="1:48" s="91" customFormat="1">
      <c r="A192" s="92">
        <f t="shared" si="83"/>
        <v>46032</v>
      </c>
      <c r="B192" s="91">
        <f t="shared" si="66"/>
        <v>185</v>
      </c>
      <c r="C192" s="99" t="e">
        <f t="shared" si="67"/>
        <v>#N/A</v>
      </c>
      <c r="F192" s="92">
        <f t="shared" si="84"/>
        <v>46032</v>
      </c>
      <c r="G192" s="91">
        <f t="shared" si="85"/>
        <v>185</v>
      </c>
      <c r="H192" s="91" t="e">
        <f>INDEX(地温!$D$2:$D$366,MATCH(F192,地温!$C$2:$C$366,FALSE))</f>
        <v>#N/A</v>
      </c>
      <c r="I192" s="91" t="e">
        <f t="shared" si="86"/>
        <v>#N/A</v>
      </c>
      <c r="J192" s="93" t="e">
        <f t="shared" si="68"/>
        <v>#N/A</v>
      </c>
      <c r="K192" s="99" t="e">
        <f t="shared" si="69"/>
        <v>#N/A</v>
      </c>
      <c r="L192" s="99" t="e">
        <f t="shared" si="70"/>
        <v>#N/A</v>
      </c>
      <c r="O192" s="92">
        <f t="shared" si="87"/>
        <v>46032</v>
      </c>
      <c r="P192" s="91">
        <f t="shared" si="88"/>
        <v>185</v>
      </c>
      <c r="Q192" s="91" t="e">
        <f>INDEX(地温!$D$2:$D$366,MATCH(O192,地温!$C$2:$C$366,FALSE))</f>
        <v>#N/A</v>
      </c>
      <c r="R192" s="91" t="e">
        <f t="shared" si="89"/>
        <v>#N/A</v>
      </c>
      <c r="S192" s="93" t="e">
        <f t="shared" si="71"/>
        <v>#N/A</v>
      </c>
      <c r="T192" s="99" t="e">
        <f t="shared" si="72"/>
        <v>#N/A</v>
      </c>
      <c r="U192" s="99">
        <f t="shared" si="73"/>
        <v>0</v>
      </c>
      <c r="X192" s="92">
        <f t="shared" si="90"/>
        <v>46032</v>
      </c>
      <c r="Y192" s="91">
        <f t="shared" si="91"/>
        <v>185</v>
      </c>
      <c r="Z192" s="91" t="e">
        <f>INDEX(地温!$D$2:$D$366,MATCH(X192,地温!$C$2:$C$366,FALSE))</f>
        <v>#N/A</v>
      </c>
      <c r="AA192" s="91" t="e">
        <f t="shared" si="92"/>
        <v>#N/A</v>
      </c>
      <c r="AB192" s="93" t="e">
        <f t="shared" si="74"/>
        <v>#N/A</v>
      </c>
      <c r="AC192" s="99" t="e">
        <f t="shared" si="75"/>
        <v>#N/A</v>
      </c>
      <c r="AD192" s="99">
        <f t="shared" si="76"/>
        <v>0</v>
      </c>
      <c r="AG192" s="92">
        <f t="shared" si="93"/>
        <v>46032</v>
      </c>
      <c r="AH192" s="91">
        <f t="shared" si="94"/>
        <v>185</v>
      </c>
      <c r="AI192" s="91" t="e">
        <f>INDEX(地温!$D$2:$D$366,MATCH(AG192,地温!$C$2:$C$366,FALSE))</f>
        <v>#N/A</v>
      </c>
      <c r="AJ192" s="91" t="e">
        <f t="shared" si="95"/>
        <v>#N/A</v>
      </c>
      <c r="AK192" s="93" t="e">
        <f t="shared" si="77"/>
        <v>#N/A</v>
      </c>
      <c r="AL192" s="99" t="e">
        <f t="shared" si="78"/>
        <v>#N/A</v>
      </c>
      <c r="AM192" s="99">
        <f t="shared" si="79"/>
        <v>0</v>
      </c>
      <c r="AP192" s="92">
        <f t="shared" si="96"/>
        <v>46032</v>
      </c>
      <c r="AQ192" s="91">
        <f t="shared" si="97"/>
        <v>185</v>
      </c>
      <c r="AR192" s="91" t="e">
        <f>INDEX(地温!$D$2:$D$366,MATCH(AP192,地温!$C$2:$C$366,FALSE))</f>
        <v>#N/A</v>
      </c>
      <c r="AS192" s="91" t="e">
        <f t="shared" si="98"/>
        <v>#N/A</v>
      </c>
      <c r="AT192" s="93" t="e">
        <f t="shared" si="80"/>
        <v>#N/A</v>
      </c>
      <c r="AU192" s="99" t="e">
        <f t="shared" si="81"/>
        <v>#N/A</v>
      </c>
      <c r="AV192" s="99">
        <f t="shared" si="82"/>
        <v>0</v>
      </c>
    </row>
    <row r="193" spans="1:48" s="91" customFormat="1">
      <c r="A193" s="92">
        <f t="shared" si="83"/>
        <v>46033</v>
      </c>
      <c r="B193" s="91">
        <f t="shared" si="66"/>
        <v>186</v>
      </c>
      <c r="C193" s="99" t="e">
        <f t="shared" si="67"/>
        <v>#N/A</v>
      </c>
      <c r="F193" s="92">
        <f t="shared" si="84"/>
        <v>46033</v>
      </c>
      <c r="G193" s="91">
        <f t="shared" si="85"/>
        <v>186</v>
      </c>
      <c r="H193" s="91" t="e">
        <f>INDEX(地温!$D$2:$D$366,MATCH(F193,地温!$C$2:$C$366,FALSE))</f>
        <v>#N/A</v>
      </c>
      <c r="I193" s="91" t="e">
        <f t="shared" si="86"/>
        <v>#N/A</v>
      </c>
      <c r="J193" s="93" t="e">
        <f t="shared" si="68"/>
        <v>#N/A</v>
      </c>
      <c r="K193" s="99" t="e">
        <f t="shared" si="69"/>
        <v>#N/A</v>
      </c>
      <c r="L193" s="99" t="e">
        <f t="shared" si="70"/>
        <v>#N/A</v>
      </c>
      <c r="O193" s="92">
        <f t="shared" si="87"/>
        <v>46033</v>
      </c>
      <c r="P193" s="91">
        <f t="shared" si="88"/>
        <v>186</v>
      </c>
      <c r="Q193" s="91" t="e">
        <f>INDEX(地温!$D$2:$D$366,MATCH(O193,地温!$C$2:$C$366,FALSE))</f>
        <v>#N/A</v>
      </c>
      <c r="R193" s="91" t="e">
        <f t="shared" si="89"/>
        <v>#N/A</v>
      </c>
      <c r="S193" s="93" t="e">
        <f t="shared" si="71"/>
        <v>#N/A</v>
      </c>
      <c r="T193" s="99" t="e">
        <f t="shared" si="72"/>
        <v>#N/A</v>
      </c>
      <c r="U193" s="99">
        <f t="shared" si="73"/>
        <v>0</v>
      </c>
      <c r="X193" s="92">
        <f t="shared" si="90"/>
        <v>46033</v>
      </c>
      <c r="Y193" s="91">
        <f t="shared" si="91"/>
        <v>186</v>
      </c>
      <c r="Z193" s="91" t="e">
        <f>INDEX(地温!$D$2:$D$366,MATCH(X193,地温!$C$2:$C$366,FALSE))</f>
        <v>#N/A</v>
      </c>
      <c r="AA193" s="91" t="e">
        <f t="shared" si="92"/>
        <v>#N/A</v>
      </c>
      <c r="AB193" s="93" t="e">
        <f t="shared" si="74"/>
        <v>#N/A</v>
      </c>
      <c r="AC193" s="99" t="e">
        <f t="shared" si="75"/>
        <v>#N/A</v>
      </c>
      <c r="AD193" s="99">
        <f t="shared" si="76"/>
        <v>0</v>
      </c>
      <c r="AG193" s="92">
        <f t="shared" si="93"/>
        <v>46033</v>
      </c>
      <c r="AH193" s="91">
        <f t="shared" si="94"/>
        <v>186</v>
      </c>
      <c r="AI193" s="91" t="e">
        <f>INDEX(地温!$D$2:$D$366,MATCH(AG193,地温!$C$2:$C$366,FALSE))</f>
        <v>#N/A</v>
      </c>
      <c r="AJ193" s="91" t="e">
        <f t="shared" si="95"/>
        <v>#N/A</v>
      </c>
      <c r="AK193" s="93" t="e">
        <f t="shared" si="77"/>
        <v>#N/A</v>
      </c>
      <c r="AL193" s="99" t="e">
        <f t="shared" si="78"/>
        <v>#N/A</v>
      </c>
      <c r="AM193" s="99">
        <f t="shared" si="79"/>
        <v>0</v>
      </c>
      <c r="AP193" s="92">
        <f t="shared" si="96"/>
        <v>46033</v>
      </c>
      <c r="AQ193" s="91">
        <f t="shared" si="97"/>
        <v>186</v>
      </c>
      <c r="AR193" s="91" t="e">
        <f>INDEX(地温!$D$2:$D$366,MATCH(AP193,地温!$C$2:$C$366,FALSE))</f>
        <v>#N/A</v>
      </c>
      <c r="AS193" s="91" t="e">
        <f t="shared" si="98"/>
        <v>#N/A</v>
      </c>
      <c r="AT193" s="93" t="e">
        <f t="shared" si="80"/>
        <v>#N/A</v>
      </c>
      <c r="AU193" s="99" t="e">
        <f t="shared" si="81"/>
        <v>#N/A</v>
      </c>
      <c r="AV193" s="99">
        <f t="shared" si="82"/>
        <v>0</v>
      </c>
    </row>
    <row r="194" spans="1:48" s="91" customFormat="1">
      <c r="A194" s="92">
        <f t="shared" si="83"/>
        <v>46034</v>
      </c>
      <c r="B194" s="91">
        <f t="shared" si="66"/>
        <v>187</v>
      </c>
      <c r="C194" s="99" t="e">
        <f t="shared" si="67"/>
        <v>#N/A</v>
      </c>
      <c r="F194" s="92">
        <f t="shared" si="84"/>
        <v>46034</v>
      </c>
      <c r="G194" s="91">
        <f t="shared" si="85"/>
        <v>187</v>
      </c>
      <c r="H194" s="91" t="e">
        <f>INDEX(地温!$D$2:$D$366,MATCH(F194,地温!$C$2:$C$366,FALSE))</f>
        <v>#N/A</v>
      </c>
      <c r="I194" s="91" t="e">
        <f t="shared" si="86"/>
        <v>#N/A</v>
      </c>
      <c r="J194" s="93" t="e">
        <f t="shared" si="68"/>
        <v>#N/A</v>
      </c>
      <c r="K194" s="99" t="e">
        <f t="shared" si="69"/>
        <v>#N/A</v>
      </c>
      <c r="L194" s="99" t="e">
        <f t="shared" si="70"/>
        <v>#N/A</v>
      </c>
      <c r="O194" s="92">
        <f t="shared" si="87"/>
        <v>46034</v>
      </c>
      <c r="P194" s="91">
        <f t="shared" si="88"/>
        <v>187</v>
      </c>
      <c r="Q194" s="91" t="e">
        <f>INDEX(地温!$D$2:$D$366,MATCH(O194,地温!$C$2:$C$366,FALSE))</f>
        <v>#N/A</v>
      </c>
      <c r="R194" s="91" t="e">
        <f t="shared" si="89"/>
        <v>#N/A</v>
      </c>
      <c r="S194" s="93" t="e">
        <f t="shared" si="71"/>
        <v>#N/A</v>
      </c>
      <c r="T194" s="99" t="e">
        <f t="shared" si="72"/>
        <v>#N/A</v>
      </c>
      <c r="U194" s="99">
        <f t="shared" si="73"/>
        <v>0</v>
      </c>
      <c r="X194" s="92">
        <f t="shared" si="90"/>
        <v>46034</v>
      </c>
      <c r="Y194" s="91">
        <f t="shared" si="91"/>
        <v>187</v>
      </c>
      <c r="Z194" s="91" t="e">
        <f>INDEX(地温!$D$2:$D$366,MATCH(X194,地温!$C$2:$C$366,FALSE))</f>
        <v>#N/A</v>
      </c>
      <c r="AA194" s="91" t="e">
        <f t="shared" si="92"/>
        <v>#N/A</v>
      </c>
      <c r="AB194" s="93" t="e">
        <f t="shared" si="74"/>
        <v>#N/A</v>
      </c>
      <c r="AC194" s="99" t="e">
        <f t="shared" si="75"/>
        <v>#N/A</v>
      </c>
      <c r="AD194" s="99">
        <f t="shared" si="76"/>
        <v>0</v>
      </c>
      <c r="AG194" s="92">
        <f t="shared" si="93"/>
        <v>46034</v>
      </c>
      <c r="AH194" s="91">
        <f t="shared" si="94"/>
        <v>187</v>
      </c>
      <c r="AI194" s="91" t="e">
        <f>INDEX(地温!$D$2:$D$366,MATCH(AG194,地温!$C$2:$C$366,FALSE))</f>
        <v>#N/A</v>
      </c>
      <c r="AJ194" s="91" t="e">
        <f t="shared" si="95"/>
        <v>#N/A</v>
      </c>
      <c r="AK194" s="93" t="e">
        <f t="shared" si="77"/>
        <v>#N/A</v>
      </c>
      <c r="AL194" s="99" t="e">
        <f t="shared" si="78"/>
        <v>#N/A</v>
      </c>
      <c r="AM194" s="99">
        <f t="shared" si="79"/>
        <v>0</v>
      </c>
      <c r="AP194" s="92">
        <f t="shared" si="96"/>
        <v>46034</v>
      </c>
      <c r="AQ194" s="91">
        <f t="shared" si="97"/>
        <v>187</v>
      </c>
      <c r="AR194" s="91" t="e">
        <f>INDEX(地温!$D$2:$D$366,MATCH(AP194,地温!$C$2:$C$366,FALSE))</f>
        <v>#N/A</v>
      </c>
      <c r="AS194" s="91" t="e">
        <f t="shared" si="98"/>
        <v>#N/A</v>
      </c>
      <c r="AT194" s="93" t="e">
        <f t="shared" si="80"/>
        <v>#N/A</v>
      </c>
      <c r="AU194" s="99" t="e">
        <f t="shared" si="81"/>
        <v>#N/A</v>
      </c>
      <c r="AV194" s="99">
        <f t="shared" si="82"/>
        <v>0</v>
      </c>
    </row>
    <row r="195" spans="1:48" s="91" customFormat="1">
      <c r="A195" s="92">
        <f t="shared" si="83"/>
        <v>46035</v>
      </c>
      <c r="B195" s="91">
        <f t="shared" si="66"/>
        <v>188</v>
      </c>
      <c r="C195" s="99" t="e">
        <f t="shared" si="67"/>
        <v>#N/A</v>
      </c>
      <c r="F195" s="92">
        <f t="shared" si="84"/>
        <v>46035</v>
      </c>
      <c r="G195" s="91">
        <f t="shared" si="85"/>
        <v>188</v>
      </c>
      <c r="H195" s="91" t="e">
        <f>INDEX(地温!$D$2:$D$366,MATCH(F195,地温!$C$2:$C$366,FALSE))</f>
        <v>#N/A</v>
      </c>
      <c r="I195" s="91" t="e">
        <f t="shared" si="86"/>
        <v>#N/A</v>
      </c>
      <c r="J195" s="93" t="e">
        <f t="shared" si="68"/>
        <v>#N/A</v>
      </c>
      <c r="K195" s="99" t="e">
        <f t="shared" si="69"/>
        <v>#N/A</v>
      </c>
      <c r="L195" s="99" t="e">
        <f t="shared" si="70"/>
        <v>#N/A</v>
      </c>
      <c r="O195" s="92">
        <f t="shared" si="87"/>
        <v>46035</v>
      </c>
      <c r="P195" s="91">
        <f t="shared" si="88"/>
        <v>188</v>
      </c>
      <c r="Q195" s="91" t="e">
        <f>INDEX(地温!$D$2:$D$366,MATCH(O195,地温!$C$2:$C$366,FALSE))</f>
        <v>#N/A</v>
      </c>
      <c r="R195" s="91" t="e">
        <f t="shared" si="89"/>
        <v>#N/A</v>
      </c>
      <c r="S195" s="93" t="e">
        <f t="shared" si="71"/>
        <v>#N/A</v>
      </c>
      <c r="T195" s="99" t="e">
        <f t="shared" si="72"/>
        <v>#N/A</v>
      </c>
      <c r="U195" s="99">
        <f t="shared" si="73"/>
        <v>0</v>
      </c>
      <c r="X195" s="92">
        <f t="shared" si="90"/>
        <v>46035</v>
      </c>
      <c r="Y195" s="91">
        <f t="shared" si="91"/>
        <v>188</v>
      </c>
      <c r="Z195" s="91" t="e">
        <f>INDEX(地温!$D$2:$D$366,MATCH(X195,地温!$C$2:$C$366,FALSE))</f>
        <v>#N/A</v>
      </c>
      <c r="AA195" s="91" t="e">
        <f t="shared" si="92"/>
        <v>#N/A</v>
      </c>
      <c r="AB195" s="93" t="e">
        <f t="shared" si="74"/>
        <v>#N/A</v>
      </c>
      <c r="AC195" s="99" t="e">
        <f t="shared" si="75"/>
        <v>#N/A</v>
      </c>
      <c r="AD195" s="99">
        <f t="shared" si="76"/>
        <v>0</v>
      </c>
      <c r="AG195" s="92">
        <f t="shared" si="93"/>
        <v>46035</v>
      </c>
      <c r="AH195" s="91">
        <f t="shared" si="94"/>
        <v>188</v>
      </c>
      <c r="AI195" s="91" t="e">
        <f>INDEX(地温!$D$2:$D$366,MATCH(AG195,地温!$C$2:$C$366,FALSE))</f>
        <v>#N/A</v>
      </c>
      <c r="AJ195" s="91" t="e">
        <f t="shared" si="95"/>
        <v>#N/A</v>
      </c>
      <c r="AK195" s="93" t="e">
        <f t="shared" si="77"/>
        <v>#N/A</v>
      </c>
      <c r="AL195" s="99" t="e">
        <f t="shared" si="78"/>
        <v>#N/A</v>
      </c>
      <c r="AM195" s="99">
        <f t="shared" si="79"/>
        <v>0</v>
      </c>
      <c r="AP195" s="92">
        <f t="shared" si="96"/>
        <v>46035</v>
      </c>
      <c r="AQ195" s="91">
        <f t="shared" si="97"/>
        <v>188</v>
      </c>
      <c r="AR195" s="91" t="e">
        <f>INDEX(地温!$D$2:$D$366,MATCH(AP195,地温!$C$2:$C$366,FALSE))</f>
        <v>#N/A</v>
      </c>
      <c r="AS195" s="91" t="e">
        <f t="shared" si="98"/>
        <v>#N/A</v>
      </c>
      <c r="AT195" s="93" t="e">
        <f t="shared" si="80"/>
        <v>#N/A</v>
      </c>
      <c r="AU195" s="99" t="e">
        <f t="shared" si="81"/>
        <v>#N/A</v>
      </c>
      <c r="AV195" s="99">
        <f t="shared" si="82"/>
        <v>0</v>
      </c>
    </row>
    <row r="196" spans="1:48" s="91" customFormat="1">
      <c r="A196" s="92">
        <f t="shared" si="83"/>
        <v>46036</v>
      </c>
      <c r="B196" s="91">
        <f t="shared" si="66"/>
        <v>189</v>
      </c>
      <c r="C196" s="99" t="e">
        <f t="shared" si="67"/>
        <v>#N/A</v>
      </c>
      <c r="F196" s="92">
        <f t="shared" si="84"/>
        <v>46036</v>
      </c>
      <c r="G196" s="91">
        <f t="shared" si="85"/>
        <v>189</v>
      </c>
      <c r="H196" s="91" t="e">
        <f>INDEX(地温!$D$2:$D$366,MATCH(F196,地温!$C$2:$C$366,FALSE))</f>
        <v>#N/A</v>
      </c>
      <c r="I196" s="91" t="e">
        <f t="shared" si="86"/>
        <v>#N/A</v>
      </c>
      <c r="J196" s="93" t="e">
        <f t="shared" si="68"/>
        <v>#N/A</v>
      </c>
      <c r="K196" s="99" t="e">
        <f t="shared" si="69"/>
        <v>#N/A</v>
      </c>
      <c r="L196" s="99" t="e">
        <f t="shared" si="70"/>
        <v>#N/A</v>
      </c>
      <c r="O196" s="92">
        <f t="shared" si="87"/>
        <v>46036</v>
      </c>
      <c r="P196" s="91">
        <f t="shared" si="88"/>
        <v>189</v>
      </c>
      <c r="Q196" s="91" t="e">
        <f>INDEX(地温!$D$2:$D$366,MATCH(O196,地温!$C$2:$C$366,FALSE))</f>
        <v>#N/A</v>
      </c>
      <c r="R196" s="91" t="e">
        <f t="shared" si="89"/>
        <v>#N/A</v>
      </c>
      <c r="S196" s="93" t="e">
        <f t="shared" si="71"/>
        <v>#N/A</v>
      </c>
      <c r="T196" s="99" t="e">
        <f t="shared" si="72"/>
        <v>#N/A</v>
      </c>
      <c r="U196" s="99">
        <f t="shared" si="73"/>
        <v>0</v>
      </c>
      <c r="X196" s="92">
        <f t="shared" si="90"/>
        <v>46036</v>
      </c>
      <c r="Y196" s="91">
        <f t="shared" si="91"/>
        <v>189</v>
      </c>
      <c r="Z196" s="91" t="e">
        <f>INDEX(地温!$D$2:$D$366,MATCH(X196,地温!$C$2:$C$366,FALSE))</f>
        <v>#N/A</v>
      </c>
      <c r="AA196" s="91" t="e">
        <f t="shared" si="92"/>
        <v>#N/A</v>
      </c>
      <c r="AB196" s="93" t="e">
        <f t="shared" si="74"/>
        <v>#N/A</v>
      </c>
      <c r="AC196" s="99" t="e">
        <f t="shared" si="75"/>
        <v>#N/A</v>
      </c>
      <c r="AD196" s="99">
        <f t="shared" si="76"/>
        <v>0</v>
      </c>
      <c r="AG196" s="92">
        <f t="shared" si="93"/>
        <v>46036</v>
      </c>
      <c r="AH196" s="91">
        <f t="shared" si="94"/>
        <v>189</v>
      </c>
      <c r="AI196" s="91" t="e">
        <f>INDEX(地温!$D$2:$D$366,MATCH(AG196,地温!$C$2:$C$366,FALSE))</f>
        <v>#N/A</v>
      </c>
      <c r="AJ196" s="91" t="e">
        <f t="shared" si="95"/>
        <v>#N/A</v>
      </c>
      <c r="AK196" s="93" t="e">
        <f t="shared" si="77"/>
        <v>#N/A</v>
      </c>
      <c r="AL196" s="99" t="e">
        <f t="shared" si="78"/>
        <v>#N/A</v>
      </c>
      <c r="AM196" s="99">
        <f t="shared" si="79"/>
        <v>0</v>
      </c>
      <c r="AP196" s="92">
        <f t="shared" si="96"/>
        <v>46036</v>
      </c>
      <c r="AQ196" s="91">
        <f t="shared" si="97"/>
        <v>189</v>
      </c>
      <c r="AR196" s="91" t="e">
        <f>INDEX(地温!$D$2:$D$366,MATCH(AP196,地温!$C$2:$C$366,FALSE))</f>
        <v>#N/A</v>
      </c>
      <c r="AS196" s="91" t="e">
        <f t="shared" si="98"/>
        <v>#N/A</v>
      </c>
      <c r="AT196" s="93" t="e">
        <f t="shared" si="80"/>
        <v>#N/A</v>
      </c>
      <c r="AU196" s="99" t="e">
        <f t="shared" si="81"/>
        <v>#N/A</v>
      </c>
      <c r="AV196" s="99">
        <f t="shared" si="82"/>
        <v>0</v>
      </c>
    </row>
    <row r="197" spans="1:48" s="91" customFormat="1">
      <c r="A197" s="92">
        <f t="shared" si="83"/>
        <v>46037</v>
      </c>
      <c r="B197" s="91">
        <f t="shared" si="66"/>
        <v>190</v>
      </c>
      <c r="C197" s="99" t="e">
        <f t="shared" si="67"/>
        <v>#N/A</v>
      </c>
      <c r="F197" s="92">
        <f t="shared" si="84"/>
        <v>46037</v>
      </c>
      <c r="G197" s="91">
        <f t="shared" si="85"/>
        <v>190</v>
      </c>
      <c r="H197" s="91" t="e">
        <f>INDEX(地温!$D$2:$D$366,MATCH(F197,地温!$C$2:$C$366,FALSE))</f>
        <v>#N/A</v>
      </c>
      <c r="I197" s="91" t="e">
        <f t="shared" si="86"/>
        <v>#N/A</v>
      </c>
      <c r="J197" s="93" t="e">
        <f t="shared" si="68"/>
        <v>#N/A</v>
      </c>
      <c r="K197" s="99" t="e">
        <f t="shared" si="69"/>
        <v>#N/A</v>
      </c>
      <c r="L197" s="99" t="e">
        <f t="shared" si="70"/>
        <v>#N/A</v>
      </c>
      <c r="O197" s="92">
        <f t="shared" si="87"/>
        <v>46037</v>
      </c>
      <c r="P197" s="91">
        <f t="shared" si="88"/>
        <v>190</v>
      </c>
      <c r="Q197" s="91" t="e">
        <f>INDEX(地温!$D$2:$D$366,MATCH(O197,地温!$C$2:$C$366,FALSE))</f>
        <v>#N/A</v>
      </c>
      <c r="R197" s="91" t="e">
        <f t="shared" si="89"/>
        <v>#N/A</v>
      </c>
      <c r="S197" s="93" t="e">
        <f t="shared" si="71"/>
        <v>#N/A</v>
      </c>
      <c r="T197" s="99" t="e">
        <f t="shared" si="72"/>
        <v>#N/A</v>
      </c>
      <c r="U197" s="99">
        <f t="shared" si="73"/>
        <v>0</v>
      </c>
      <c r="X197" s="92">
        <f t="shared" si="90"/>
        <v>46037</v>
      </c>
      <c r="Y197" s="91">
        <f t="shared" si="91"/>
        <v>190</v>
      </c>
      <c r="Z197" s="91" t="e">
        <f>INDEX(地温!$D$2:$D$366,MATCH(X197,地温!$C$2:$C$366,FALSE))</f>
        <v>#N/A</v>
      </c>
      <c r="AA197" s="91" t="e">
        <f t="shared" si="92"/>
        <v>#N/A</v>
      </c>
      <c r="AB197" s="93" t="e">
        <f t="shared" si="74"/>
        <v>#N/A</v>
      </c>
      <c r="AC197" s="99" t="e">
        <f t="shared" si="75"/>
        <v>#N/A</v>
      </c>
      <c r="AD197" s="99">
        <f t="shared" si="76"/>
        <v>0</v>
      </c>
      <c r="AG197" s="92">
        <f t="shared" si="93"/>
        <v>46037</v>
      </c>
      <c r="AH197" s="91">
        <f t="shared" si="94"/>
        <v>190</v>
      </c>
      <c r="AI197" s="91" t="e">
        <f>INDEX(地温!$D$2:$D$366,MATCH(AG197,地温!$C$2:$C$366,FALSE))</f>
        <v>#N/A</v>
      </c>
      <c r="AJ197" s="91" t="e">
        <f t="shared" si="95"/>
        <v>#N/A</v>
      </c>
      <c r="AK197" s="93" t="e">
        <f t="shared" si="77"/>
        <v>#N/A</v>
      </c>
      <c r="AL197" s="99" t="e">
        <f t="shared" si="78"/>
        <v>#N/A</v>
      </c>
      <c r="AM197" s="99">
        <f t="shared" si="79"/>
        <v>0</v>
      </c>
      <c r="AP197" s="92">
        <f t="shared" si="96"/>
        <v>46037</v>
      </c>
      <c r="AQ197" s="91">
        <f t="shared" si="97"/>
        <v>190</v>
      </c>
      <c r="AR197" s="91" t="e">
        <f>INDEX(地温!$D$2:$D$366,MATCH(AP197,地温!$C$2:$C$366,FALSE))</f>
        <v>#N/A</v>
      </c>
      <c r="AS197" s="91" t="e">
        <f t="shared" si="98"/>
        <v>#N/A</v>
      </c>
      <c r="AT197" s="93" t="e">
        <f t="shared" si="80"/>
        <v>#N/A</v>
      </c>
      <c r="AU197" s="99" t="e">
        <f t="shared" si="81"/>
        <v>#N/A</v>
      </c>
      <c r="AV197" s="99">
        <f t="shared" si="82"/>
        <v>0</v>
      </c>
    </row>
    <row r="198" spans="1:48" s="91" customFormat="1">
      <c r="A198" s="92">
        <f t="shared" si="83"/>
        <v>46038</v>
      </c>
      <c r="B198" s="91">
        <f t="shared" si="66"/>
        <v>191</v>
      </c>
      <c r="C198" s="99" t="e">
        <f t="shared" si="67"/>
        <v>#N/A</v>
      </c>
      <c r="F198" s="92">
        <f t="shared" si="84"/>
        <v>46038</v>
      </c>
      <c r="G198" s="91">
        <f t="shared" si="85"/>
        <v>191</v>
      </c>
      <c r="H198" s="91" t="e">
        <f>INDEX(地温!$D$2:$D$366,MATCH(F198,地温!$C$2:$C$366,FALSE))</f>
        <v>#N/A</v>
      </c>
      <c r="I198" s="91" t="e">
        <f t="shared" si="86"/>
        <v>#N/A</v>
      </c>
      <c r="J198" s="93" t="e">
        <f t="shared" si="68"/>
        <v>#N/A</v>
      </c>
      <c r="K198" s="99" t="e">
        <f t="shared" si="69"/>
        <v>#N/A</v>
      </c>
      <c r="L198" s="99" t="e">
        <f t="shared" si="70"/>
        <v>#N/A</v>
      </c>
      <c r="O198" s="92">
        <f t="shared" si="87"/>
        <v>46038</v>
      </c>
      <c r="P198" s="91">
        <f t="shared" si="88"/>
        <v>191</v>
      </c>
      <c r="Q198" s="91" t="e">
        <f>INDEX(地温!$D$2:$D$366,MATCH(O198,地温!$C$2:$C$366,FALSE))</f>
        <v>#N/A</v>
      </c>
      <c r="R198" s="91" t="e">
        <f t="shared" si="89"/>
        <v>#N/A</v>
      </c>
      <c r="S198" s="93" t="e">
        <f t="shared" si="71"/>
        <v>#N/A</v>
      </c>
      <c r="T198" s="99" t="e">
        <f t="shared" si="72"/>
        <v>#N/A</v>
      </c>
      <c r="U198" s="99">
        <f t="shared" si="73"/>
        <v>0</v>
      </c>
      <c r="X198" s="92">
        <f t="shared" si="90"/>
        <v>46038</v>
      </c>
      <c r="Y198" s="91">
        <f t="shared" si="91"/>
        <v>191</v>
      </c>
      <c r="Z198" s="91" t="e">
        <f>INDEX(地温!$D$2:$D$366,MATCH(X198,地温!$C$2:$C$366,FALSE))</f>
        <v>#N/A</v>
      </c>
      <c r="AA198" s="91" t="e">
        <f t="shared" si="92"/>
        <v>#N/A</v>
      </c>
      <c r="AB198" s="93" t="e">
        <f t="shared" si="74"/>
        <v>#N/A</v>
      </c>
      <c r="AC198" s="99" t="e">
        <f t="shared" si="75"/>
        <v>#N/A</v>
      </c>
      <c r="AD198" s="99">
        <f t="shared" si="76"/>
        <v>0</v>
      </c>
      <c r="AG198" s="92">
        <f t="shared" si="93"/>
        <v>46038</v>
      </c>
      <c r="AH198" s="91">
        <f t="shared" si="94"/>
        <v>191</v>
      </c>
      <c r="AI198" s="91" t="e">
        <f>INDEX(地温!$D$2:$D$366,MATCH(AG198,地温!$C$2:$C$366,FALSE))</f>
        <v>#N/A</v>
      </c>
      <c r="AJ198" s="91" t="e">
        <f t="shared" si="95"/>
        <v>#N/A</v>
      </c>
      <c r="AK198" s="93" t="e">
        <f t="shared" si="77"/>
        <v>#N/A</v>
      </c>
      <c r="AL198" s="99" t="e">
        <f t="shared" si="78"/>
        <v>#N/A</v>
      </c>
      <c r="AM198" s="99">
        <f t="shared" si="79"/>
        <v>0</v>
      </c>
      <c r="AP198" s="92">
        <f t="shared" si="96"/>
        <v>46038</v>
      </c>
      <c r="AQ198" s="91">
        <f t="shared" si="97"/>
        <v>191</v>
      </c>
      <c r="AR198" s="91" t="e">
        <f>INDEX(地温!$D$2:$D$366,MATCH(AP198,地温!$C$2:$C$366,FALSE))</f>
        <v>#N/A</v>
      </c>
      <c r="AS198" s="91" t="e">
        <f t="shared" si="98"/>
        <v>#N/A</v>
      </c>
      <c r="AT198" s="93" t="e">
        <f t="shared" si="80"/>
        <v>#N/A</v>
      </c>
      <c r="AU198" s="99" t="e">
        <f t="shared" si="81"/>
        <v>#N/A</v>
      </c>
      <c r="AV198" s="99">
        <f t="shared" si="82"/>
        <v>0</v>
      </c>
    </row>
    <row r="199" spans="1:48" s="91" customFormat="1">
      <c r="A199" s="92">
        <f t="shared" si="83"/>
        <v>46039</v>
      </c>
      <c r="B199" s="91">
        <f t="shared" si="66"/>
        <v>192</v>
      </c>
      <c r="C199" s="99" t="e">
        <f t="shared" si="67"/>
        <v>#N/A</v>
      </c>
      <c r="F199" s="92">
        <f t="shared" si="84"/>
        <v>46039</v>
      </c>
      <c r="G199" s="91">
        <f t="shared" si="85"/>
        <v>192</v>
      </c>
      <c r="H199" s="91" t="e">
        <f>INDEX(地温!$D$2:$D$366,MATCH(F199,地温!$C$2:$C$366,FALSE))</f>
        <v>#N/A</v>
      </c>
      <c r="I199" s="91" t="e">
        <f t="shared" si="86"/>
        <v>#N/A</v>
      </c>
      <c r="J199" s="93" t="e">
        <f t="shared" si="68"/>
        <v>#N/A</v>
      </c>
      <c r="K199" s="99" t="e">
        <f t="shared" si="69"/>
        <v>#N/A</v>
      </c>
      <c r="L199" s="99" t="e">
        <f t="shared" si="70"/>
        <v>#N/A</v>
      </c>
      <c r="O199" s="92">
        <f t="shared" si="87"/>
        <v>46039</v>
      </c>
      <c r="P199" s="91">
        <f t="shared" si="88"/>
        <v>192</v>
      </c>
      <c r="Q199" s="91" t="e">
        <f>INDEX(地温!$D$2:$D$366,MATCH(O199,地温!$C$2:$C$366,FALSE))</f>
        <v>#N/A</v>
      </c>
      <c r="R199" s="91" t="e">
        <f t="shared" si="89"/>
        <v>#N/A</v>
      </c>
      <c r="S199" s="93" t="e">
        <f t="shared" si="71"/>
        <v>#N/A</v>
      </c>
      <c r="T199" s="99" t="e">
        <f t="shared" si="72"/>
        <v>#N/A</v>
      </c>
      <c r="U199" s="99">
        <f t="shared" si="73"/>
        <v>0</v>
      </c>
      <c r="X199" s="92">
        <f t="shared" si="90"/>
        <v>46039</v>
      </c>
      <c r="Y199" s="91">
        <f t="shared" si="91"/>
        <v>192</v>
      </c>
      <c r="Z199" s="91" t="e">
        <f>INDEX(地温!$D$2:$D$366,MATCH(X199,地温!$C$2:$C$366,FALSE))</f>
        <v>#N/A</v>
      </c>
      <c r="AA199" s="91" t="e">
        <f t="shared" si="92"/>
        <v>#N/A</v>
      </c>
      <c r="AB199" s="93" t="e">
        <f t="shared" si="74"/>
        <v>#N/A</v>
      </c>
      <c r="AC199" s="99" t="e">
        <f t="shared" si="75"/>
        <v>#N/A</v>
      </c>
      <c r="AD199" s="99">
        <f t="shared" si="76"/>
        <v>0</v>
      </c>
      <c r="AG199" s="92">
        <f t="shared" si="93"/>
        <v>46039</v>
      </c>
      <c r="AH199" s="91">
        <f t="shared" si="94"/>
        <v>192</v>
      </c>
      <c r="AI199" s="91" t="e">
        <f>INDEX(地温!$D$2:$D$366,MATCH(AG199,地温!$C$2:$C$366,FALSE))</f>
        <v>#N/A</v>
      </c>
      <c r="AJ199" s="91" t="e">
        <f t="shared" si="95"/>
        <v>#N/A</v>
      </c>
      <c r="AK199" s="93" t="e">
        <f t="shared" si="77"/>
        <v>#N/A</v>
      </c>
      <c r="AL199" s="99" t="e">
        <f t="shared" si="78"/>
        <v>#N/A</v>
      </c>
      <c r="AM199" s="99">
        <f t="shared" si="79"/>
        <v>0</v>
      </c>
      <c r="AP199" s="92">
        <f t="shared" si="96"/>
        <v>46039</v>
      </c>
      <c r="AQ199" s="91">
        <f t="shared" si="97"/>
        <v>192</v>
      </c>
      <c r="AR199" s="91" t="e">
        <f>INDEX(地温!$D$2:$D$366,MATCH(AP199,地温!$C$2:$C$366,FALSE))</f>
        <v>#N/A</v>
      </c>
      <c r="AS199" s="91" t="e">
        <f t="shared" si="98"/>
        <v>#N/A</v>
      </c>
      <c r="AT199" s="93" t="e">
        <f t="shared" si="80"/>
        <v>#N/A</v>
      </c>
      <c r="AU199" s="99" t="e">
        <f t="shared" si="81"/>
        <v>#N/A</v>
      </c>
      <c r="AV199" s="99">
        <f t="shared" si="82"/>
        <v>0</v>
      </c>
    </row>
    <row r="200" spans="1:48" s="91" customFormat="1">
      <c r="A200" s="92">
        <f t="shared" si="83"/>
        <v>46040</v>
      </c>
      <c r="B200" s="91">
        <f t="shared" ref="B200:B263" si="99">G200</f>
        <v>193</v>
      </c>
      <c r="C200" s="99" t="e">
        <f t="shared" ref="C200:C263" si="100">L200+U200+AD200+AM200+AV200</f>
        <v>#N/A</v>
      </c>
      <c r="F200" s="92">
        <f t="shared" si="84"/>
        <v>46040</v>
      </c>
      <c r="G200" s="91">
        <f t="shared" si="85"/>
        <v>193</v>
      </c>
      <c r="H200" s="91" t="e">
        <f>INDEX(地温!$D$2:$D$366,MATCH(F200,地温!$C$2:$C$366,FALSE))</f>
        <v>#N/A</v>
      </c>
      <c r="I200" s="91" t="e">
        <f t="shared" si="86"/>
        <v>#N/A</v>
      </c>
      <c r="J200" s="93" t="e">
        <f t="shared" ref="J200:J263" si="101">I200/G200</f>
        <v>#N/A</v>
      </c>
      <c r="K200" s="99" t="e">
        <f t="shared" ref="K200:K263" si="102">$H$4*EXP(-$I$4/(8.31*(J200+273)))</f>
        <v>#N/A</v>
      </c>
      <c r="L200" s="99" t="e">
        <f t="shared" ref="L200:L263" si="103">IF($G$1=0,0,$J$1*$G$4*0.01*(1-EXP(-K200*G200)))</f>
        <v>#N/A</v>
      </c>
      <c r="O200" s="92">
        <f t="shared" si="87"/>
        <v>46040</v>
      </c>
      <c r="P200" s="91">
        <f t="shared" si="88"/>
        <v>193</v>
      </c>
      <c r="Q200" s="91" t="e">
        <f>INDEX(地温!$D$2:$D$366,MATCH(O200,地温!$C$2:$C$366,FALSE))</f>
        <v>#N/A</v>
      </c>
      <c r="R200" s="91" t="e">
        <f t="shared" si="89"/>
        <v>#N/A</v>
      </c>
      <c r="S200" s="93" t="e">
        <f t="shared" ref="S200:S263" si="104">R200/P200</f>
        <v>#N/A</v>
      </c>
      <c r="T200" s="99" t="e">
        <f t="shared" ref="T200:T263" si="105">$Q$4*EXP(-$R$4/(8.31*(S200+273)))</f>
        <v>#N/A</v>
      </c>
      <c r="U200" s="99">
        <f t="shared" ref="U200:U263" si="106">IF($P$1=0,0,$S$1*$P$4*0.01*(1-EXP(-T200*P200)))</f>
        <v>0</v>
      </c>
      <c r="X200" s="92">
        <f t="shared" si="90"/>
        <v>46040</v>
      </c>
      <c r="Y200" s="91">
        <f t="shared" si="91"/>
        <v>193</v>
      </c>
      <c r="Z200" s="91" t="e">
        <f>INDEX(地温!$D$2:$D$366,MATCH(X200,地温!$C$2:$C$366,FALSE))</f>
        <v>#N/A</v>
      </c>
      <c r="AA200" s="91" t="e">
        <f t="shared" si="92"/>
        <v>#N/A</v>
      </c>
      <c r="AB200" s="93" t="e">
        <f t="shared" ref="AB200:AB263" si="107">AA200/Y200</f>
        <v>#N/A</v>
      </c>
      <c r="AC200" s="99" t="e">
        <f t="shared" ref="AC200:AC263" si="108">$Z$4*EXP(-$AA$4/(8.31*(AB200+273)))</f>
        <v>#N/A</v>
      </c>
      <c r="AD200" s="99">
        <f t="shared" ref="AD200:AD263" si="109">IF($Y$1=0,0,$AB$1*$Y$4*0.01*(1-EXP(-AC200*Y200)))</f>
        <v>0</v>
      </c>
      <c r="AG200" s="92">
        <f t="shared" si="93"/>
        <v>46040</v>
      </c>
      <c r="AH200" s="91">
        <f t="shared" si="94"/>
        <v>193</v>
      </c>
      <c r="AI200" s="91" t="e">
        <f>INDEX(地温!$D$2:$D$366,MATCH(AG200,地温!$C$2:$C$366,FALSE))</f>
        <v>#N/A</v>
      </c>
      <c r="AJ200" s="91" t="e">
        <f t="shared" si="95"/>
        <v>#N/A</v>
      </c>
      <c r="AK200" s="93" t="e">
        <f t="shared" ref="AK200:AK263" si="110">AJ200/AH200</f>
        <v>#N/A</v>
      </c>
      <c r="AL200" s="99" t="e">
        <f t="shared" ref="AL200:AL263" si="111">$AI$4*EXP(-$AJ$4/(8.31*(AK200+273)))</f>
        <v>#N/A</v>
      </c>
      <c r="AM200" s="99">
        <f t="shared" ref="AM200:AM263" si="112">IF($AH$1=0,0,$AK$1*$AH$4*0.01*(1-EXP(-AL200*AH200)))</f>
        <v>0</v>
      </c>
      <c r="AP200" s="92">
        <f t="shared" si="96"/>
        <v>46040</v>
      </c>
      <c r="AQ200" s="91">
        <f t="shared" si="97"/>
        <v>193</v>
      </c>
      <c r="AR200" s="91" t="e">
        <f>INDEX(地温!$D$2:$D$366,MATCH(AP200,地温!$C$2:$C$366,FALSE))</f>
        <v>#N/A</v>
      </c>
      <c r="AS200" s="91" t="e">
        <f t="shared" si="98"/>
        <v>#N/A</v>
      </c>
      <c r="AT200" s="93" t="e">
        <f t="shared" ref="AT200:AT263" si="113">AS200/AQ200</f>
        <v>#N/A</v>
      </c>
      <c r="AU200" s="99" t="e">
        <f t="shared" ref="AU200:AU263" si="114">$AR$4*EXP(-$AS$4/(8.31*(AT200+273)))</f>
        <v>#N/A</v>
      </c>
      <c r="AV200" s="99">
        <f t="shared" ref="AV200:AV263" si="115">IF($AQ$1=0,0,$AT$1*$AQ$4*0.01*(1-EXP(-AU200*AQ200)))</f>
        <v>0</v>
      </c>
    </row>
    <row r="201" spans="1:48" s="91" customFormat="1">
      <c r="A201" s="92">
        <f t="shared" ref="A201:A264" si="116">A200+1</f>
        <v>46041</v>
      </c>
      <c r="B201" s="91">
        <f t="shared" si="99"/>
        <v>194</v>
      </c>
      <c r="C201" s="99" t="e">
        <f t="shared" si="100"/>
        <v>#N/A</v>
      </c>
      <c r="F201" s="92">
        <f t="shared" ref="F201:F264" si="117">F200+1</f>
        <v>46041</v>
      </c>
      <c r="G201" s="91">
        <f t="shared" ref="G201:G264" si="118">F201-F$8+1</f>
        <v>194</v>
      </c>
      <c r="H201" s="91" t="e">
        <f>INDEX(地温!$D$2:$D$366,MATCH(F201,地温!$C$2:$C$366,FALSE))</f>
        <v>#N/A</v>
      </c>
      <c r="I201" s="91" t="e">
        <f t="shared" ref="I201:I264" si="119">I200+H201</f>
        <v>#N/A</v>
      </c>
      <c r="J201" s="93" t="e">
        <f t="shared" si="101"/>
        <v>#N/A</v>
      </c>
      <c r="K201" s="99" t="e">
        <f t="shared" si="102"/>
        <v>#N/A</v>
      </c>
      <c r="L201" s="99" t="e">
        <f t="shared" si="103"/>
        <v>#N/A</v>
      </c>
      <c r="O201" s="92">
        <f t="shared" ref="O201:O264" si="120">O200+1</f>
        <v>46041</v>
      </c>
      <c r="P201" s="91">
        <f t="shared" ref="P201:P264" si="121">O201-O$8+1</f>
        <v>194</v>
      </c>
      <c r="Q201" s="91" t="e">
        <f>INDEX(地温!$D$2:$D$366,MATCH(O201,地温!$C$2:$C$366,FALSE))</f>
        <v>#N/A</v>
      </c>
      <c r="R201" s="91" t="e">
        <f t="shared" ref="R201:R264" si="122">R200+Q201</f>
        <v>#N/A</v>
      </c>
      <c r="S201" s="93" t="e">
        <f t="shared" si="104"/>
        <v>#N/A</v>
      </c>
      <c r="T201" s="99" t="e">
        <f t="shared" si="105"/>
        <v>#N/A</v>
      </c>
      <c r="U201" s="99">
        <f t="shared" si="106"/>
        <v>0</v>
      </c>
      <c r="X201" s="92">
        <f t="shared" ref="X201:X264" si="123">X200+1</f>
        <v>46041</v>
      </c>
      <c r="Y201" s="91">
        <f t="shared" ref="Y201:Y264" si="124">X201-X$8+1</f>
        <v>194</v>
      </c>
      <c r="Z201" s="91" t="e">
        <f>INDEX(地温!$D$2:$D$366,MATCH(X201,地温!$C$2:$C$366,FALSE))</f>
        <v>#N/A</v>
      </c>
      <c r="AA201" s="91" t="e">
        <f t="shared" ref="AA201:AA264" si="125">AA200+Z201</f>
        <v>#N/A</v>
      </c>
      <c r="AB201" s="93" t="e">
        <f t="shared" si="107"/>
        <v>#N/A</v>
      </c>
      <c r="AC201" s="99" t="e">
        <f t="shared" si="108"/>
        <v>#N/A</v>
      </c>
      <c r="AD201" s="99">
        <f t="shared" si="109"/>
        <v>0</v>
      </c>
      <c r="AG201" s="92">
        <f t="shared" ref="AG201:AG264" si="126">AG200+1</f>
        <v>46041</v>
      </c>
      <c r="AH201" s="91">
        <f t="shared" ref="AH201:AH264" si="127">AG201-AG$8+1</f>
        <v>194</v>
      </c>
      <c r="AI201" s="91" t="e">
        <f>INDEX(地温!$D$2:$D$366,MATCH(AG201,地温!$C$2:$C$366,FALSE))</f>
        <v>#N/A</v>
      </c>
      <c r="AJ201" s="91" t="e">
        <f t="shared" ref="AJ201:AJ264" si="128">AJ200+AI201</f>
        <v>#N/A</v>
      </c>
      <c r="AK201" s="93" t="e">
        <f t="shared" si="110"/>
        <v>#N/A</v>
      </c>
      <c r="AL201" s="99" t="e">
        <f t="shared" si="111"/>
        <v>#N/A</v>
      </c>
      <c r="AM201" s="99">
        <f t="shared" si="112"/>
        <v>0</v>
      </c>
      <c r="AP201" s="92">
        <f t="shared" ref="AP201:AP264" si="129">AP200+1</f>
        <v>46041</v>
      </c>
      <c r="AQ201" s="91">
        <f t="shared" ref="AQ201:AQ264" si="130">AP201-AP$8+1</f>
        <v>194</v>
      </c>
      <c r="AR201" s="91" t="e">
        <f>INDEX(地温!$D$2:$D$366,MATCH(AP201,地温!$C$2:$C$366,FALSE))</f>
        <v>#N/A</v>
      </c>
      <c r="AS201" s="91" t="e">
        <f t="shared" ref="AS201:AS264" si="131">AS200+AR201</f>
        <v>#N/A</v>
      </c>
      <c r="AT201" s="93" t="e">
        <f t="shared" si="113"/>
        <v>#N/A</v>
      </c>
      <c r="AU201" s="99" t="e">
        <f t="shared" si="114"/>
        <v>#N/A</v>
      </c>
      <c r="AV201" s="99">
        <f t="shared" si="115"/>
        <v>0</v>
      </c>
    </row>
    <row r="202" spans="1:48" s="91" customFormat="1">
      <c r="A202" s="92">
        <f t="shared" si="116"/>
        <v>46042</v>
      </c>
      <c r="B202" s="91">
        <f t="shared" si="99"/>
        <v>195</v>
      </c>
      <c r="C202" s="99" t="e">
        <f t="shared" si="100"/>
        <v>#N/A</v>
      </c>
      <c r="F202" s="92">
        <f t="shared" si="117"/>
        <v>46042</v>
      </c>
      <c r="G202" s="91">
        <f t="shared" si="118"/>
        <v>195</v>
      </c>
      <c r="H202" s="91" t="e">
        <f>INDEX(地温!$D$2:$D$366,MATCH(F202,地温!$C$2:$C$366,FALSE))</f>
        <v>#N/A</v>
      </c>
      <c r="I202" s="91" t="e">
        <f t="shared" si="119"/>
        <v>#N/A</v>
      </c>
      <c r="J202" s="93" t="e">
        <f t="shared" si="101"/>
        <v>#N/A</v>
      </c>
      <c r="K202" s="99" t="e">
        <f t="shared" si="102"/>
        <v>#N/A</v>
      </c>
      <c r="L202" s="99" t="e">
        <f t="shared" si="103"/>
        <v>#N/A</v>
      </c>
      <c r="O202" s="92">
        <f t="shared" si="120"/>
        <v>46042</v>
      </c>
      <c r="P202" s="91">
        <f t="shared" si="121"/>
        <v>195</v>
      </c>
      <c r="Q202" s="91" t="e">
        <f>INDEX(地温!$D$2:$D$366,MATCH(O202,地温!$C$2:$C$366,FALSE))</f>
        <v>#N/A</v>
      </c>
      <c r="R202" s="91" t="e">
        <f t="shared" si="122"/>
        <v>#N/A</v>
      </c>
      <c r="S202" s="93" t="e">
        <f t="shared" si="104"/>
        <v>#N/A</v>
      </c>
      <c r="T202" s="99" t="e">
        <f t="shared" si="105"/>
        <v>#N/A</v>
      </c>
      <c r="U202" s="99">
        <f t="shared" si="106"/>
        <v>0</v>
      </c>
      <c r="X202" s="92">
        <f t="shared" si="123"/>
        <v>46042</v>
      </c>
      <c r="Y202" s="91">
        <f t="shared" si="124"/>
        <v>195</v>
      </c>
      <c r="Z202" s="91" t="e">
        <f>INDEX(地温!$D$2:$D$366,MATCH(X202,地温!$C$2:$C$366,FALSE))</f>
        <v>#N/A</v>
      </c>
      <c r="AA202" s="91" t="e">
        <f t="shared" si="125"/>
        <v>#N/A</v>
      </c>
      <c r="AB202" s="93" t="e">
        <f t="shared" si="107"/>
        <v>#N/A</v>
      </c>
      <c r="AC202" s="99" t="e">
        <f t="shared" si="108"/>
        <v>#N/A</v>
      </c>
      <c r="AD202" s="99">
        <f t="shared" si="109"/>
        <v>0</v>
      </c>
      <c r="AG202" s="92">
        <f t="shared" si="126"/>
        <v>46042</v>
      </c>
      <c r="AH202" s="91">
        <f t="shared" si="127"/>
        <v>195</v>
      </c>
      <c r="AI202" s="91" t="e">
        <f>INDEX(地温!$D$2:$D$366,MATCH(AG202,地温!$C$2:$C$366,FALSE))</f>
        <v>#N/A</v>
      </c>
      <c r="AJ202" s="91" t="e">
        <f t="shared" si="128"/>
        <v>#N/A</v>
      </c>
      <c r="AK202" s="93" t="e">
        <f t="shared" si="110"/>
        <v>#N/A</v>
      </c>
      <c r="AL202" s="99" t="e">
        <f t="shared" si="111"/>
        <v>#N/A</v>
      </c>
      <c r="AM202" s="99">
        <f t="shared" si="112"/>
        <v>0</v>
      </c>
      <c r="AP202" s="92">
        <f t="shared" si="129"/>
        <v>46042</v>
      </c>
      <c r="AQ202" s="91">
        <f t="shared" si="130"/>
        <v>195</v>
      </c>
      <c r="AR202" s="91" t="e">
        <f>INDEX(地温!$D$2:$D$366,MATCH(AP202,地温!$C$2:$C$366,FALSE))</f>
        <v>#N/A</v>
      </c>
      <c r="AS202" s="91" t="e">
        <f t="shared" si="131"/>
        <v>#N/A</v>
      </c>
      <c r="AT202" s="93" t="e">
        <f t="shared" si="113"/>
        <v>#N/A</v>
      </c>
      <c r="AU202" s="99" t="e">
        <f t="shared" si="114"/>
        <v>#N/A</v>
      </c>
      <c r="AV202" s="99">
        <f t="shared" si="115"/>
        <v>0</v>
      </c>
    </row>
    <row r="203" spans="1:48" s="91" customFormat="1">
      <c r="A203" s="92">
        <f t="shared" si="116"/>
        <v>46043</v>
      </c>
      <c r="B203" s="91">
        <f t="shared" si="99"/>
        <v>196</v>
      </c>
      <c r="C203" s="99" t="e">
        <f t="shared" si="100"/>
        <v>#N/A</v>
      </c>
      <c r="F203" s="92">
        <f t="shared" si="117"/>
        <v>46043</v>
      </c>
      <c r="G203" s="91">
        <f t="shared" si="118"/>
        <v>196</v>
      </c>
      <c r="H203" s="91" t="e">
        <f>INDEX(地温!$D$2:$D$366,MATCH(F203,地温!$C$2:$C$366,FALSE))</f>
        <v>#N/A</v>
      </c>
      <c r="I203" s="91" t="e">
        <f t="shared" si="119"/>
        <v>#N/A</v>
      </c>
      <c r="J203" s="93" t="e">
        <f t="shared" si="101"/>
        <v>#N/A</v>
      </c>
      <c r="K203" s="99" t="e">
        <f t="shared" si="102"/>
        <v>#N/A</v>
      </c>
      <c r="L203" s="99" t="e">
        <f t="shared" si="103"/>
        <v>#N/A</v>
      </c>
      <c r="O203" s="92">
        <f t="shared" si="120"/>
        <v>46043</v>
      </c>
      <c r="P203" s="91">
        <f t="shared" si="121"/>
        <v>196</v>
      </c>
      <c r="Q203" s="91" t="e">
        <f>INDEX(地温!$D$2:$D$366,MATCH(O203,地温!$C$2:$C$366,FALSE))</f>
        <v>#N/A</v>
      </c>
      <c r="R203" s="91" t="e">
        <f t="shared" si="122"/>
        <v>#N/A</v>
      </c>
      <c r="S203" s="93" t="e">
        <f t="shared" si="104"/>
        <v>#N/A</v>
      </c>
      <c r="T203" s="99" t="e">
        <f t="shared" si="105"/>
        <v>#N/A</v>
      </c>
      <c r="U203" s="99">
        <f t="shared" si="106"/>
        <v>0</v>
      </c>
      <c r="X203" s="92">
        <f t="shared" si="123"/>
        <v>46043</v>
      </c>
      <c r="Y203" s="91">
        <f t="shared" si="124"/>
        <v>196</v>
      </c>
      <c r="Z203" s="91" t="e">
        <f>INDEX(地温!$D$2:$D$366,MATCH(X203,地温!$C$2:$C$366,FALSE))</f>
        <v>#N/A</v>
      </c>
      <c r="AA203" s="91" t="e">
        <f t="shared" si="125"/>
        <v>#N/A</v>
      </c>
      <c r="AB203" s="93" t="e">
        <f t="shared" si="107"/>
        <v>#N/A</v>
      </c>
      <c r="AC203" s="99" t="e">
        <f t="shared" si="108"/>
        <v>#N/A</v>
      </c>
      <c r="AD203" s="99">
        <f t="shared" si="109"/>
        <v>0</v>
      </c>
      <c r="AG203" s="92">
        <f t="shared" si="126"/>
        <v>46043</v>
      </c>
      <c r="AH203" s="91">
        <f t="shared" si="127"/>
        <v>196</v>
      </c>
      <c r="AI203" s="91" t="e">
        <f>INDEX(地温!$D$2:$D$366,MATCH(AG203,地温!$C$2:$C$366,FALSE))</f>
        <v>#N/A</v>
      </c>
      <c r="AJ203" s="91" t="e">
        <f t="shared" si="128"/>
        <v>#N/A</v>
      </c>
      <c r="AK203" s="93" t="e">
        <f t="shared" si="110"/>
        <v>#N/A</v>
      </c>
      <c r="AL203" s="99" t="e">
        <f t="shared" si="111"/>
        <v>#N/A</v>
      </c>
      <c r="AM203" s="99">
        <f t="shared" si="112"/>
        <v>0</v>
      </c>
      <c r="AP203" s="92">
        <f t="shared" si="129"/>
        <v>46043</v>
      </c>
      <c r="AQ203" s="91">
        <f t="shared" si="130"/>
        <v>196</v>
      </c>
      <c r="AR203" s="91" t="e">
        <f>INDEX(地温!$D$2:$D$366,MATCH(AP203,地温!$C$2:$C$366,FALSE))</f>
        <v>#N/A</v>
      </c>
      <c r="AS203" s="91" t="e">
        <f t="shared" si="131"/>
        <v>#N/A</v>
      </c>
      <c r="AT203" s="93" t="e">
        <f t="shared" si="113"/>
        <v>#N/A</v>
      </c>
      <c r="AU203" s="99" t="e">
        <f t="shared" si="114"/>
        <v>#N/A</v>
      </c>
      <c r="AV203" s="99">
        <f t="shared" si="115"/>
        <v>0</v>
      </c>
    </row>
    <row r="204" spans="1:48" s="91" customFormat="1">
      <c r="A204" s="92">
        <f t="shared" si="116"/>
        <v>46044</v>
      </c>
      <c r="B204" s="91">
        <f t="shared" si="99"/>
        <v>197</v>
      </c>
      <c r="C204" s="99" t="e">
        <f t="shared" si="100"/>
        <v>#N/A</v>
      </c>
      <c r="F204" s="92">
        <f t="shared" si="117"/>
        <v>46044</v>
      </c>
      <c r="G204" s="91">
        <f t="shared" si="118"/>
        <v>197</v>
      </c>
      <c r="H204" s="91" t="e">
        <f>INDEX(地温!$D$2:$D$366,MATCH(F204,地温!$C$2:$C$366,FALSE))</f>
        <v>#N/A</v>
      </c>
      <c r="I204" s="91" t="e">
        <f t="shared" si="119"/>
        <v>#N/A</v>
      </c>
      <c r="J204" s="93" t="e">
        <f t="shared" si="101"/>
        <v>#N/A</v>
      </c>
      <c r="K204" s="99" t="e">
        <f t="shared" si="102"/>
        <v>#N/A</v>
      </c>
      <c r="L204" s="99" t="e">
        <f t="shared" si="103"/>
        <v>#N/A</v>
      </c>
      <c r="O204" s="92">
        <f t="shared" si="120"/>
        <v>46044</v>
      </c>
      <c r="P204" s="91">
        <f t="shared" si="121"/>
        <v>197</v>
      </c>
      <c r="Q204" s="91" t="e">
        <f>INDEX(地温!$D$2:$D$366,MATCH(O204,地温!$C$2:$C$366,FALSE))</f>
        <v>#N/A</v>
      </c>
      <c r="R204" s="91" t="e">
        <f t="shared" si="122"/>
        <v>#N/A</v>
      </c>
      <c r="S204" s="93" t="e">
        <f t="shared" si="104"/>
        <v>#N/A</v>
      </c>
      <c r="T204" s="99" t="e">
        <f t="shared" si="105"/>
        <v>#N/A</v>
      </c>
      <c r="U204" s="99">
        <f t="shared" si="106"/>
        <v>0</v>
      </c>
      <c r="X204" s="92">
        <f t="shared" si="123"/>
        <v>46044</v>
      </c>
      <c r="Y204" s="91">
        <f t="shared" si="124"/>
        <v>197</v>
      </c>
      <c r="Z204" s="91" t="e">
        <f>INDEX(地温!$D$2:$D$366,MATCH(X204,地温!$C$2:$C$366,FALSE))</f>
        <v>#N/A</v>
      </c>
      <c r="AA204" s="91" t="e">
        <f t="shared" si="125"/>
        <v>#N/A</v>
      </c>
      <c r="AB204" s="93" t="e">
        <f t="shared" si="107"/>
        <v>#N/A</v>
      </c>
      <c r="AC204" s="99" t="e">
        <f t="shared" si="108"/>
        <v>#N/A</v>
      </c>
      <c r="AD204" s="99">
        <f t="shared" si="109"/>
        <v>0</v>
      </c>
      <c r="AG204" s="92">
        <f t="shared" si="126"/>
        <v>46044</v>
      </c>
      <c r="AH204" s="91">
        <f t="shared" si="127"/>
        <v>197</v>
      </c>
      <c r="AI204" s="91" t="e">
        <f>INDEX(地温!$D$2:$D$366,MATCH(AG204,地温!$C$2:$C$366,FALSE))</f>
        <v>#N/A</v>
      </c>
      <c r="AJ204" s="91" t="e">
        <f t="shared" si="128"/>
        <v>#N/A</v>
      </c>
      <c r="AK204" s="93" t="e">
        <f t="shared" si="110"/>
        <v>#N/A</v>
      </c>
      <c r="AL204" s="99" t="e">
        <f t="shared" si="111"/>
        <v>#N/A</v>
      </c>
      <c r="AM204" s="99">
        <f t="shared" si="112"/>
        <v>0</v>
      </c>
      <c r="AP204" s="92">
        <f t="shared" si="129"/>
        <v>46044</v>
      </c>
      <c r="AQ204" s="91">
        <f t="shared" si="130"/>
        <v>197</v>
      </c>
      <c r="AR204" s="91" t="e">
        <f>INDEX(地温!$D$2:$D$366,MATCH(AP204,地温!$C$2:$C$366,FALSE))</f>
        <v>#N/A</v>
      </c>
      <c r="AS204" s="91" t="e">
        <f t="shared" si="131"/>
        <v>#N/A</v>
      </c>
      <c r="AT204" s="93" t="e">
        <f t="shared" si="113"/>
        <v>#N/A</v>
      </c>
      <c r="AU204" s="99" t="e">
        <f t="shared" si="114"/>
        <v>#N/A</v>
      </c>
      <c r="AV204" s="99">
        <f t="shared" si="115"/>
        <v>0</v>
      </c>
    </row>
    <row r="205" spans="1:48" s="91" customFormat="1">
      <c r="A205" s="92">
        <f t="shared" si="116"/>
        <v>46045</v>
      </c>
      <c r="B205" s="91">
        <f t="shared" si="99"/>
        <v>198</v>
      </c>
      <c r="C205" s="99" t="e">
        <f t="shared" si="100"/>
        <v>#N/A</v>
      </c>
      <c r="F205" s="92">
        <f t="shared" si="117"/>
        <v>46045</v>
      </c>
      <c r="G205" s="91">
        <f t="shared" si="118"/>
        <v>198</v>
      </c>
      <c r="H205" s="91" t="e">
        <f>INDEX(地温!$D$2:$D$366,MATCH(F205,地温!$C$2:$C$366,FALSE))</f>
        <v>#N/A</v>
      </c>
      <c r="I205" s="91" t="e">
        <f t="shared" si="119"/>
        <v>#N/A</v>
      </c>
      <c r="J205" s="93" t="e">
        <f t="shared" si="101"/>
        <v>#N/A</v>
      </c>
      <c r="K205" s="99" t="e">
        <f t="shared" si="102"/>
        <v>#N/A</v>
      </c>
      <c r="L205" s="99" t="e">
        <f t="shared" si="103"/>
        <v>#N/A</v>
      </c>
      <c r="O205" s="92">
        <f t="shared" si="120"/>
        <v>46045</v>
      </c>
      <c r="P205" s="91">
        <f t="shared" si="121"/>
        <v>198</v>
      </c>
      <c r="Q205" s="91" t="e">
        <f>INDEX(地温!$D$2:$D$366,MATCH(O205,地温!$C$2:$C$366,FALSE))</f>
        <v>#N/A</v>
      </c>
      <c r="R205" s="91" t="e">
        <f t="shared" si="122"/>
        <v>#N/A</v>
      </c>
      <c r="S205" s="93" t="e">
        <f t="shared" si="104"/>
        <v>#N/A</v>
      </c>
      <c r="T205" s="99" t="e">
        <f t="shared" si="105"/>
        <v>#N/A</v>
      </c>
      <c r="U205" s="99">
        <f t="shared" si="106"/>
        <v>0</v>
      </c>
      <c r="X205" s="92">
        <f t="shared" si="123"/>
        <v>46045</v>
      </c>
      <c r="Y205" s="91">
        <f t="shared" si="124"/>
        <v>198</v>
      </c>
      <c r="Z205" s="91" t="e">
        <f>INDEX(地温!$D$2:$D$366,MATCH(X205,地温!$C$2:$C$366,FALSE))</f>
        <v>#N/A</v>
      </c>
      <c r="AA205" s="91" t="e">
        <f t="shared" si="125"/>
        <v>#N/A</v>
      </c>
      <c r="AB205" s="93" t="e">
        <f t="shared" si="107"/>
        <v>#N/A</v>
      </c>
      <c r="AC205" s="99" t="e">
        <f t="shared" si="108"/>
        <v>#N/A</v>
      </c>
      <c r="AD205" s="99">
        <f t="shared" si="109"/>
        <v>0</v>
      </c>
      <c r="AG205" s="92">
        <f t="shared" si="126"/>
        <v>46045</v>
      </c>
      <c r="AH205" s="91">
        <f t="shared" si="127"/>
        <v>198</v>
      </c>
      <c r="AI205" s="91" t="e">
        <f>INDEX(地温!$D$2:$D$366,MATCH(AG205,地温!$C$2:$C$366,FALSE))</f>
        <v>#N/A</v>
      </c>
      <c r="AJ205" s="91" t="e">
        <f t="shared" si="128"/>
        <v>#N/A</v>
      </c>
      <c r="AK205" s="93" t="e">
        <f t="shared" si="110"/>
        <v>#N/A</v>
      </c>
      <c r="AL205" s="99" t="e">
        <f t="shared" si="111"/>
        <v>#N/A</v>
      </c>
      <c r="AM205" s="99">
        <f t="shared" si="112"/>
        <v>0</v>
      </c>
      <c r="AP205" s="92">
        <f t="shared" si="129"/>
        <v>46045</v>
      </c>
      <c r="AQ205" s="91">
        <f t="shared" si="130"/>
        <v>198</v>
      </c>
      <c r="AR205" s="91" t="e">
        <f>INDEX(地温!$D$2:$D$366,MATCH(AP205,地温!$C$2:$C$366,FALSE))</f>
        <v>#N/A</v>
      </c>
      <c r="AS205" s="91" t="e">
        <f t="shared" si="131"/>
        <v>#N/A</v>
      </c>
      <c r="AT205" s="93" t="e">
        <f t="shared" si="113"/>
        <v>#N/A</v>
      </c>
      <c r="AU205" s="99" t="e">
        <f t="shared" si="114"/>
        <v>#N/A</v>
      </c>
      <c r="AV205" s="99">
        <f t="shared" si="115"/>
        <v>0</v>
      </c>
    </row>
    <row r="206" spans="1:48" s="91" customFormat="1">
      <c r="A206" s="92">
        <f t="shared" si="116"/>
        <v>46046</v>
      </c>
      <c r="B206" s="91">
        <f t="shared" si="99"/>
        <v>199</v>
      </c>
      <c r="C206" s="99" t="e">
        <f t="shared" si="100"/>
        <v>#N/A</v>
      </c>
      <c r="F206" s="92">
        <f t="shared" si="117"/>
        <v>46046</v>
      </c>
      <c r="G206" s="91">
        <f t="shared" si="118"/>
        <v>199</v>
      </c>
      <c r="H206" s="91" t="e">
        <f>INDEX(地温!$D$2:$D$366,MATCH(F206,地温!$C$2:$C$366,FALSE))</f>
        <v>#N/A</v>
      </c>
      <c r="I206" s="91" t="e">
        <f t="shared" si="119"/>
        <v>#N/A</v>
      </c>
      <c r="J206" s="93" t="e">
        <f t="shared" si="101"/>
        <v>#N/A</v>
      </c>
      <c r="K206" s="99" t="e">
        <f t="shared" si="102"/>
        <v>#N/A</v>
      </c>
      <c r="L206" s="99" t="e">
        <f t="shared" si="103"/>
        <v>#N/A</v>
      </c>
      <c r="O206" s="92">
        <f t="shared" si="120"/>
        <v>46046</v>
      </c>
      <c r="P206" s="91">
        <f t="shared" si="121"/>
        <v>199</v>
      </c>
      <c r="Q206" s="91" t="e">
        <f>INDEX(地温!$D$2:$D$366,MATCH(O206,地温!$C$2:$C$366,FALSE))</f>
        <v>#N/A</v>
      </c>
      <c r="R206" s="91" t="e">
        <f t="shared" si="122"/>
        <v>#N/A</v>
      </c>
      <c r="S206" s="93" t="e">
        <f t="shared" si="104"/>
        <v>#N/A</v>
      </c>
      <c r="T206" s="99" t="e">
        <f t="shared" si="105"/>
        <v>#N/A</v>
      </c>
      <c r="U206" s="99">
        <f t="shared" si="106"/>
        <v>0</v>
      </c>
      <c r="X206" s="92">
        <f t="shared" si="123"/>
        <v>46046</v>
      </c>
      <c r="Y206" s="91">
        <f t="shared" si="124"/>
        <v>199</v>
      </c>
      <c r="Z206" s="91" t="e">
        <f>INDEX(地温!$D$2:$D$366,MATCH(X206,地温!$C$2:$C$366,FALSE))</f>
        <v>#N/A</v>
      </c>
      <c r="AA206" s="91" t="e">
        <f t="shared" si="125"/>
        <v>#N/A</v>
      </c>
      <c r="AB206" s="93" t="e">
        <f t="shared" si="107"/>
        <v>#N/A</v>
      </c>
      <c r="AC206" s="99" t="e">
        <f t="shared" si="108"/>
        <v>#N/A</v>
      </c>
      <c r="AD206" s="99">
        <f t="shared" si="109"/>
        <v>0</v>
      </c>
      <c r="AG206" s="92">
        <f t="shared" si="126"/>
        <v>46046</v>
      </c>
      <c r="AH206" s="91">
        <f t="shared" si="127"/>
        <v>199</v>
      </c>
      <c r="AI206" s="91" t="e">
        <f>INDEX(地温!$D$2:$D$366,MATCH(AG206,地温!$C$2:$C$366,FALSE))</f>
        <v>#N/A</v>
      </c>
      <c r="AJ206" s="91" t="e">
        <f t="shared" si="128"/>
        <v>#N/A</v>
      </c>
      <c r="AK206" s="93" t="e">
        <f t="shared" si="110"/>
        <v>#N/A</v>
      </c>
      <c r="AL206" s="99" t="e">
        <f t="shared" si="111"/>
        <v>#N/A</v>
      </c>
      <c r="AM206" s="99">
        <f t="shared" si="112"/>
        <v>0</v>
      </c>
      <c r="AP206" s="92">
        <f t="shared" si="129"/>
        <v>46046</v>
      </c>
      <c r="AQ206" s="91">
        <f t="shared" si="130"/>
        <v>199</v>
      </c>
      <c r="AR206" s="91" t="e">
        <f>INDEX(地温!$D$2:$D$366,MATCH(AP206,地温!$C$2:$C$366,FALSE))</f>
        <v>#N/A</v>
      </c>
      <c r="AS206" s="91" t="e">
        <f t="shared" si="131"/>
        <v>#N/A</v>
      </c>
      <c r="AT206" s="93" t="e">
        <f t="shared" si="113"/>
        <v>#N/A</v>
      </c>
      <c r="AU206" s="99" t="e">
        <f t="shared" si="114"/>
        <v>#N/A</v>
      </c>
      <c r="AV206" s="99">
        <f t="shared" si="115"/>
        <v>0</v>
      </c>
    </row>
    <row r="207" spans="1:48" s="91" customFormat="1">
      <c r="A207" s="92">
        <f t="shared" si="116"/>
        <v>46047</v>
      </c>
      <c r="B207" s="91">
        <f t="shared" si="99"/>
        <v>200</v>
      </c>
      <c r="C207" s="99" t="e">
        <f t="shared" si="100"/>
        <v>#N/A</v>
      </c>
      <c r="F207" s="92">
        <f t="shared" si="117"/>
        <v>46047</v>
      </c>
      <c r="G207" s="91">
        <f t="shared" si="118"/>
        <v>200</v>
      </c>
      <c r="H207" s="91" t="e">
        <f>INDEX(地温!$D$2:$D$366,MATCH(F207,地温!$C$2:$C$366,FALSE))</f>
        <v>#N/A</v>
      </c>
      <c r="I207" s="91" t="e">
        <f t="shared" si="119"/>
        <v>#N/A</v>
      </c>
      <c r="J207" s="93" t="e">
        <f t="shared" si="101"/>
        <v>#N/A</v>
      </c>
      <c r="K207" s="99" t="e">
        <f t="shared" si="102"/>
        <v>#N/A</v>
      </c>
      <c r="L207" s="99" t="e">
        <f t="shared" si="103"/>
        <v>#N/A</v>
      </c>
      <c r="O207" s="92">
        <f t="shared" si="120"/>
        <v>46047</v>
      </c>
      <c r="P207" s="91">
        <f t="shared" si="121"/>
        <v>200</v>
      </c>
      <c r="Q207" s="91" t="e">
        <f>INDEX(地温!$D$2:$D$366,MATCH(O207,地温!$C$2:$C$366,FALSE))</f>
        <v>#N/A</v>
      </c>
      <c r="R207" s="91" t="e">
        <f t="shared" si="122"/>
        <v>#N/A</v>
      </c>
      <c r="S207" s="93" t="e">
        <f t="shared" si="104"/>
        <v>#N/A</v>
      </c>
      <c r="T207" s="99" t="e">
        <f t="shared" si="105"/>
        <v>#N/A</v>
      </c>
      <c r="U207" s="99">
        <f t="shared" si="106"/>
        <v>0</v>
      </c>
      <c r="X207" s="92">
        <f t="shared" si="123"/>
        <v>46047</v>
      </c>
      <c r="Y207" s="91">
        <f t="shared" si="124"/>
        <v>200</v>
      </c>
      <c r="Z207" s="91" t="e">
        <f>INDEX(地温!$D$2:$D$366,MATCH(X207,地温!$C$2:$C$366,FALSE))</f>
        <v>#N/A</v>
      </c>
      <c r="AA207" s="91" t="e">
        <f t="shared" si="125"/>
        <v>#N/A</v>
      </c>
      <c r="AB207" s="93" t="e">
        <f t="shared" si="107"/>
        <v>#N/A</v>
      </c>
      <c r="AC207" s="99" t="e">
        <f t="shared" si="108"/>
        <v>#N/A</v>
      </c>
      <c r="AD207" s="99">
        <f t="shared" si="109"/>
        <v>0</v>
      </c>
      <c r="AG207" s="92">
        <f t="shared" si="126"/>
        <v>46047</v>
      </c>
      <c r="AH207" s="91">
        <f t="shared" si="127"/>
        <v>200</v>
      </c>
      <c r="AI207" s="91" t="e">
        <f>INDEX(地温!$D$2:$D$366,MATCH(AG207,地温!$C$2:$C$366,FALSE))</f>
        <v>#N/A</v>
      </c>
      <c r="AJ207" s="91" t="e">
        <f t="shared" si="128"/>
        <v>#N/A</v>
      </c>
      <c r="AK207" s="93" t="e">
        <f t="shared" si="110"/>
        <v>#N/A</v>
      </c>
      <c r="AL207" s="99" t="e">
        <f t="shared" si="111"/>
        <v>#N/A</v>
      </c>
      <c r="AM207" s="99">
        <f t="shared" si="112"/>
        <v>0</v>
      </c>
      <c r="AP207" s="92">
        <f t="shared" si="129"/>
        <v>46047</v>
      </c>
      <c r="AQ207" s="91">
        <f t="shared" si="130"/>
        <v>200</v>
      </c>
      <c r="AR207" s="91" t="e">
        <f>INDEX(地温!$D$2:$D$366,MATCH(AP207,地温!$C$2:$C$366,FALSE))</f>
        <v>#N/A</v>
      </c>
      <c r="AS207" s="91" t="e">
        <f t="shared" si="131"/>
        <v>#N/A</v>
      </c>
      <c r="AT207" s="93" t="e">
        <f t="shared" si="113"/>
        <v>#N/A</v>
      </c>
      <c r="AU207" s="99" t="e">
        <f t="shared" si="114"/>
        <v>#N/A</v>
      </c>
      <c r="AV207" s="99">
        <f t="shared" si="115"/>
        <v>0</v>
      </c>
    </row>
    <row r="208" spans="1:48" s="91" customFormat="1">
      <c r="A208" s="92">
        <f t="shared" si="116"/>
        <v>46048</v>
      </c>
      <c r="B208" s="91">
        <f t="shared" si="99"/>
        <v>201</v>
      </c>
      <c r="C208" s="99" t="e">
        <f t="shared" si="100"/>
        <v>#N/A</v>
      </c>
      <c r="F208" s="92">
        <f t="shared" si="117"/>
        <v>46048</v>
      </c>
      <c r="G208" s="91">
        <f t="shared" si="118"/>
        <v>201</v>
      </c>
      <c r="H208" s="91" t="e">
        <f>INDEX(地温!$D$2:$D$366,MATCH(F208,地温!$C$2:$C$366,FALSE))</f>
        <v>#N/A</v>
      </c>
      <c r="I208" s="91" t="e">
        <f t="shared" si="119"/>
        <v>#N/A</v>
      </c>
      <c r="J208" s="93" t="e">
        <f t="shared" si="101"/>
        <v>#N/A</v>
      </c>
      <c r="K208" s="99" t="e">
        <f t="shared" si="102"/>
        <v>#N/A</v>
      </c>
      <c r="L208" s="99" t="e">
        <f t="shared" si="103"/>
        <v>#N/A</v>
      </c>
      <c r="O208" s="92">
        <f t="shared" si="120"/>
        <v>46048</v>
      </c>
      <c r="P208" s="91">
        <f t="shared" si="121"/>
        <v>201</v>
      </c>
      <c r="Q208" s="91" t="e">
        <f>INDEX(地温!$D$2:$D$366,MATCH(O208,地温!$C$2:$C$366,FALSE))</f>
        <v>#N/A</v>
      </c>
      <c r="R208" s="91" t="e">
        <f t="shared" si="122"/>
        <v>#N/A</v>
      </c>
      <c r="S208" s="93" t="e">
        <f t="shared" si="104"/>
        <v>#N/A</v>
      </c>
      <c r="T208" s="99" t="e">
        <f t="shared" si="105"/>
        <v>#N/A</v>
      </c>
      <c r="U208" s="99">
        <f t="shared" si="106"/>
        <v>0</v>
      </c>
      <c r="X208" s="92">
        <f t="shared" si="123"/>
        <v>46048</v>
      </c>
      <c r="Y208" s="91">
        <f t="shared" si="124"/>
        <v>201</v>
      </c>
      <c r="Z208" s="91" t="e">
        <f>INDEX(地温!$D$2:$D$366,MATCH(X208,地温!$C$2:$C$366,FALSE))</f>
        <v>#N/A</v>
      </c>
      <c r="AA208" s="91" t="e">
        <f t="shared" si="125"/>
        <v>#N/A</v>
      </c>
      <c r="AB208" s="93" t="e">
        <f t="shared" si="107"/>
        <v>#N/A</v>
      </c>
      <c r="AC208" s="99" t="e">
        <f t="shared" si="108"/>
        <v>#N/A</v>
      </c>
      <c r="AD208" s="99">
        <f t="shared" si="109"/>
        <v>0</v>
      </c>
      <c r="AG208" s="92">
        <f t="shared" si="126"/>
        <v>46048</v>
      </c>
      <c r="AH208" s="91">
        <f t="shared" si="127"/>
        <v>201</v>
      </c>
      <c r="AI208" s="91" t="e">
        <f>INDEX(地温!$D$2:$D$366,MATCH(AG208,地温!$C$2:$C$366,FALSE))</f>
        <v>#N/A</v>
      </c>
      <c r="AJ208" s="91" t="e">
        <f t="shared" si="128"/>
        <v>#N/A</v>
      </c>
      <c r="AK208" s="93" t="e">
        <f t="shared" si="110"/>
        <v>#N/A</v>
      </c>
      <c r="AL208" s="99" t="e">
        <f t="shared" si="111"/>
        <v>#N/A</v>
      </c>
      <c r="AM208" s="99">
        <f t="shared" si="112"/>
        <v>0</v>
      </c>
      <c r="AP208" s="92">
        <f t="shared" si="129"/>
        <v>46048</v>
      </c>
      <c r="AQ208" s="91">
        <f t="shared" si="130"/>
        <v>201</v>
      </c>
      <c r="AR208" s="91" t="e">
        <f>INDEX(地温!$D$2:$D$366,MATCH(AP208,地温!$C$2:$C$366,FALSE))</f>
        <v>#N/A</v>
      </c>
      <c r="AS208" s="91" t="e">
        <f t="shared" si="131"/>
        <v>#N/A</v>
      </c>
      <c r="AT208" s="93" t="e">
        <f t="shared" si="113"/>
        <v>#N/A</v>
      </c>
      <c r="AU208" s="99" t="e">
        <f t="shared" si="114"/>
        <v>#N/A</v>
      </c>
      <c r="AV208" s="99">
        <f t="shared" si="115"/>
        <v>0</v>
      </c>
    </row>
    <row r="209" spans="1:48" s="91" customFormat="1">
      <c r="A209" s="92">
        <f t="shared" si="116"/>
        <v>46049</v>
      </c>
      <c r="B209" s="91">
        <f t="shared" si="99"/>
        <v>202</v>
      </c>
      <c r="C209" s="99" t="e">
        <f t="shared" si="100"/>
        <v>#N/A</v>
      </c>
      <c r="F209" s="92">
        <f t="shared" si="117"/>
        <v>46049</v>
      </c>
      <c r="G209" s="91">
        <f t="shared" si="118"/>
        <v>202</v>
      </c>
      <c r="H209" s="91" t="e">
        <f>INDEX(地温!$D$2:$D$366,MATCH(F209,地温!$C$2:$C$366,FALSE))</f>
        <v>#N/A</v>
      </c>
      <c r="I209" s="91" t="e">
        <f t="shared" si="119"/>
        <v>#N/A</v>
      </c>
      <c r="J209" s="93" t="e">
        <f t="shared" si="101"/>
        <v>#N/A</v>
      </c>
      <c r="K209" s="99" t="e">
        <f t="shared" si="102"/>
        <v>#N/A</v>
      </c>
      <c r="L209" s="99" t="e">
        <f t="shared" si="103"/>
        <v>#N/A</v>
      </c>
      <c r="O209" s="92">
        <f t="shared" si="120"/>
        <v>46049</v>
      </c>
      <c r="P209" s="91">
        <f t="shared" si="121"/>
        <v>202</v>
      </c>
      <c r="Q209" s="91" t="e">
        <f>INDEX(地温!$D$2:$D$366,MATCH(O209,地温!$C$2:$C$366,FALSE))</f>
        <v>#N/A</v>
      </c>
      <c r="R209" s="91" t="e">
        <f t="shared" si="122"/>
        <v>#N/A</v>
      </c>
      <c r="S209" s="93" t="e">
        <f t="shared" si="104"/>
        <v>#N/A</v>
      </c>
      <c r="T209" s="99" t="e">
        <f t="shared" si="105"/>
        <v>#N/A</v>
      </c>
      <c r="U209" s="99">
        <f t="shared" si="106"/>
        <v>0</v>
      </c>
      <c r="X209" s="92">
        <f t="shared" si="123"/>
        <v>46049</v>
      </c>
      <c r="Y209" s="91">
        <f t="shared" si="124"/>
        <v>202</v>
      </c>
      <c r="Z209" s="91" t="e">
        <f>INDEX(地温!$D$2:$D$366,MATCH(X209,地温!$C$2:$C$366,FALSE))</f>
        <v>#N/A</v>
      </c>
      <c r="AA209" s="91" t="e">
        <f t="shared" si="125"/>
        <v>#N/A</v>
      </c>
      <c r="AB209" s="93" t="e">
        <f t="shared" si="107"/>
        <v>#N/A</v>
      </c>
      <c r="AC209" s="99" t="e">
        <f t="shared" si="108"/>
        <v>#N/A</v>
      </c>
      <c r="AD209" s="99">
        <f t="shared" si="109"/>
        <v>0</v>
      </c>
      <c r="AG209" s="92">
        <f t="shared" si="126"/>
        <v>46049</v>
      </c>
      <c r="AH209" s="91">
        <f t="shared" si="127"/>
        <v>202</v>
      </c>
      <c r="AI209" s="91" t="e">
        <f>INDEX(地温!$D$2:$D$366,MATCH(AG209,地温!$C$2:$C$366,FALSE))</f>
        <v>#N/A</v>
      </c>
      <c r="AJ209" s="91" t="e">
        <f t="shared" si="128"/>
        <v>#N/A</v>
      </c>
      <c r="AK209" s="93" t="e">
        <f t="shared" si="110"/>
        <v>#N/A</v>
      </c>
      <c r="AL209" s="99" t="e">
        <f t="shared" si="111"/>
        <v>#N/A</v>
      </c>
      <c r="AM209" s="99">
        <f t="shared" si="112"/>
        <v>0</v>
      </c>
      <c r="AP209" s="92">
        <f t="shared" si="129"/>
        <v>46049</v>
      </c>
      <c r="AQ209" s="91">
        <f t="shared" si="130"/>
        <v>202</v>
      </c>
      <c r="AR209" s="91" t="e">
        <f>INDEX(地温!$D$2:$D$366,MATCH(AP209,地温!$C$2:$C$366,FALSE))</f>
        <v>#N/A</v>
      </c>
      <c r="AS209" s="91" t="e">
        <f t="shared" si="131"/>
        <v>#N/A</v>
      </c>
      <c r="AT209" s="93" t="e">
        <f t="shared" si="113"/>
        <v>#N/A</v>
      </c>
      <c r="AU209" s="99" t="e">
        <f t="shared" si="114"/>
        <v>#N/A</v>
      </c>
      <c r="AV209" s="99">
        <f t="shared" si="115"/>
        <v>0</v>
      </c>
    </row>
    <row r="210" spans="1:48" s="91" customFormat="1">
      <c r="A210" s="92">
        <f t="shared" si="116"/>
        <v>46050</v>
      </c>
      <c r="B210" s="91">
        <f t="shared" si="99"/>
        <v>203</v>
      </c>
      <c r="C210" s="99" t="e">
        <f t="shared" si="100"/>
        <v>#N/A</v>
      </c>
      <c r="F210" s="92">
        <f t="shared" si="117"/>
        <v>46050</v>
      </c>
      <c r="G210" s="91">
        <f t="shared" si="118"/>
        <v>203</v>
      </c>
      <c r="H210" s="91" t="e">
        <f>INDEX(地温!$D$2:$D$366,MATCH(F210,地温!$C$2:$C$366,FALSE))</f>
        <v>#N/A</v>
      </c>
      <c r="I210" s="91" t="e">
        <f t="shared" si="119"/>
        <v>#N/A</v>
      </c>
      <c r="J210" s="93" t="e">
        <f t="shared" si="101"/>
        <v>#N/A</v>
      </c>
      <c r="K210" s="99" t="e">
        <f t="shared" si="102"/>
        <v>#N/A</v>
      </c>
      <c r="L210" s="99" t="e">
        <f t="shared" si="103"/>
        <v>#N/A</v>
      </c>
      <c r="O210" s="92">
        <f t="shared" si="120"/>
        <v>46050</v>
      </c>
      <c r="P210" s="91">
        <f t="shared" si="121"/>
        <v>203</v>
      </c>
      <c r="Q210" s="91" t="e">
        <f>INDEX(地温!$D$2:$D$366,MATCH(O210,地温!$C$2:$C$366,FALSE))</f>
        <v>#N/A</v>
      </c>
      <c r="R210" s="91" t="e">
        <f t="shared" si="122"/>
        <v>#N/A</v>
      </c>
      <c r="S210" s="93" t="e">
        <f t="shared" si="104"/>
        <v>#N/A</v>
      </c>
      <c r="T210" s="99" t="e">
        <f t="shared" si="105"/>
        <v>#N/A</v>
      </c>
      <c r="U210" s="99">
        <f t="shared" si="106"/>
        <v>0</v>
      </c>
      <c r="X210" s="92">
        <f t="shared" si="123"/>
        <v>46050</v>
      </c>
      <c r="Y210" s="91">
        <f t="shared" si="124"/>
        <v>203</v>
      </c>
      <c r="Z210" s="91" t="e">
        <f>INDEX(地温!$D$2:$D$366,MATCH(X210,地温!$C$2:$C$366,FALSE))</f>
        <v>#N/A</v>
      </c>
      <c r="AA210" s="91" t="e">
        <f t="shared" si="125"/>
        <v>#N/A</v>
      </c>
      <c r="AB210" s="93" t="e">
        <f t="shared" si="107"/>
        <v>#N/A</v>
      </c>
      <c r="AC210" s="99" t="e">
        <f t="shared" si="108"/>
        <v>#N/A</v>
      </c>
      <c r="AD210" s="99">
        <f t="shared" si="109"/>
        <v>0</v>
      </c>
      <c r="AG210" s="92">
        <f t="shared" si="126"/>
        <v>46050</v>
      </c>
      <c r="AH210" s="91">
        <f t="shared" si="127"/>
        <v>203</v>
      </c>
      <c r="AI210" s="91" t="e">
        <f>INDEX(地温!$D$2:$D$366,MATCH(AG210,地温!$C$2:$C$366,FALSE))</f>
        <v>#N/A</v>
      </c>
      <c r="AJ210" s="91" t="e">
        <f t="shared" si="128"/>
        <v>#N/A</v>
      </c>
      <c r="AK210" s="93" t="e">
        <f t="shared" si="110"/>
        <v>#N/A</v>
      </c>
      <c r="AL210" s="99" t="e">
        <f t="shared" si="111"/>
        <v>#N/A</v>
      </c>
      <c r="AM210" s="99">
        <f t="shared" si="112"/>
        <v>0</v>
      </c>
      <c r="AP210" s="92">
        <f t="shared" si="129"/>
        <v>46050</v>
      </c>
      <c r="AQ210" s="91">
        <f t="shared" si="130"/>
        <v>203</v>
      </c>
      <c r="AR210" s="91" t="e">
        <f>INDEX(地温!$D$2:$D$366,MATCH(AP210,地温!$C$2:$C$366,FALSE))</f>
        <v>#N/A</v>
      </c>
      <c r="AS210" s="91" t="e">
        <f t="shared" si="131"/>
        <v>#N/A</v>
      </c>
      <c r="AT210" s="93" t="e">
        <f t="shared" si="113"/>
        <v>#N/A</v>
      </c>
      <c r="AU210" s="99" t="e">
        <f t="shared" si="114"/>
        <v>#N/A</v>
      </c>
      <c r="AV210" s="99">
        <f t="shared" si="115"/>
        <v>0</v>
      </c>
    </row>
    <row r="211" spans="1:48" s="91" customFormat="1">
      <c r="A211" s="92">
        <f t="shared" si="116"/>
        <v>46051</v>
      </c>
      <c r="B211" s="91">
        <f t="shared" si="99"/>
        <v>204</v>
      </c>
      <c r="C211" s="99" t="e">
        <f t="shared" si="100"/>
        <v>#N/A</v>
      </c>
      <c r="F211" s="92">
        <f t="shared" si="117"/>
        <v>46051</v>
      </c>
      <c r="G211" s="91">
        <f t="shared" si="118"/>
        <v>204</v>
      </c>
      <c r="H211" s="91" t="e">
        <f>INDEX(地温!$D$2:$D$366,MATCH(F211,地温!$C$2:$C$366,FALSE))</f>
        <v>#N/A</v>
      </c>
      <c r="I211" s="91" t="e">
        <f t="shared" si="119"/>
        <v>#N/A</v>
      </c>
      <c r="J211" s="93" t="e">
        <f t="shared" si="101"/>
        <v>#N/A</v>
      </c>
      <c r="K211" s="99" t="e">
        <f t="shared" si="102"/>
        <v>#N/A</v>
      </c>
      <c r="L211" s="99" t="e">
        <f t="shared" si="103"/>
        <v>#N/A</v>
      </c>
      <c r="O211" s="92">
        <f t="shared" si="120"/>
        <v>46051</v>
      </c>
      <c r="P211" s="91">
        <f t="shared" si="121"/>
        <v>204</v>
      </c>
      <c r="Q211" s="91" t="e">
        <f>INDEX(地温!$D$2:$D$366,MATCH(O211,地温!$C$2:$C$366,FALSE))</f>
        <v>#N/A</v>
      </c>
      <c r="R211" s="91" t="e">
        <f t="shared" si="122"/>
        <v>#N/A</v>
      </c>
      <c r="S211" s="93" t="e">
        <f t="shared" si="104"/>
        <v>#N/A</v>
      </c>
      <c r="T211" s="99" t="e">
        <f t="shared" si="105"/>
        <v>#N/A</v>
      </c>
      <c r="U211" s="99">
        <f t="shared" si="106"/>
        <v>0</v>
      </c>
      <c r="X211" s="92">
        <f t="shared" si="123"/>
        <v>46051</v>
      </c>
      <c r="Y211" s="91">
        <f t="shared" si="124"/>
        <v>204</v>
      </c>
      <c r="Z211" s="91" t="e">
        <f>INDEX(地温!$D$2:$D$366,MATCH(X211,地温!$C$2:$C$366,FALSE))</f>
        <v>#N/A</v>
      </c>
      <c r="AA211" s="91" t="e">
        <f t="shared" si="125"/>
        <v>#N/A</v>
      </c>
      <c r="AB211" s="93" t="e">
        <f t="shared" si="107"/>
        <v>#N/A</v>
      </c>
      <c r="AC211" s="99" t="e">
        <f t="shared" si="108"/>
        <v>#N/A</v>
      </c>
      <c r="AD211" s="99">
        <f t="shared" si="109"/>
        <v>0</v>
      </c>
      <c r="AG211" s="92">
        <f t="shared" si="126"/>
        <v>46051</v>
      </c>
      <c r="AH211" s="91">
        <f t="shared" si="127"/>
        <v>204</v>
      </c>
      <c r="AI211" s="91" t="e">
        <f>INDEX(地温!$D$2:$D$366,MATCH(AG211,地温!$C$2:$C$366,FALSE))</f>
        <v>#N/A</v>
      </c>
      <c r="AJ211" s="91" t="e">
        <f t="shared" si="128"/>
        <v>#N/A</v>
      </c>
      <c r="AK211" s="93" t="e">
        <f t="shared" si="110"/>
        <v>#N/A</v>
      </c>
      <c r="AL211" s="99" t="e">
        <f t="shared" si="111"/>
        <v>#N/A</v>
      </c>
      <c r="AM211" s="99">
        <f t="shared" si="112"/>
        <v>0</v>
      </c>
      <c r="AP211" s="92">
        <f t="shared" si="129"/>
        <v>46051</v>
      </c>
      <c r="AQ211" s="91">
        <f t="shared" si="130"/>
        <v>204</v>
      </c>
      <c r="AR211" s="91" t="e">
        <f>INDEX(地温!$D$2:$D$366,MATCH(AP211,地温!$C$2:$C$366,FALSE))</f>
        <v>#N/A</v>
      </c>
      <c r="AS211" s="91" t="e">
        <f t="shared" si="131"/>
        <v>#N/A</v>
      </c>
      <c r="AT211" s="93" t="e">
        <f t="shared" si="113"/>
        <v>#N/A</v>
      </c>
      <c r="AU211" s="99" t="e">
        <f t="shared" si="114"/>
        <v>#N/A</v>
      </c>
      <c r="AV211" s="99">
        <f t="shared" si="115"/>
        <v>0</v>
      </c>
    </row>
    <row r="212" spans="1:48" s="91" customFormat="1">
      <c r="A212" s="92">
        <f t="shared" si="116"/>
        <v>46052</v>
      </c>
      <c r="B212" s="91">
        <f t="shared" si="99"/>
        <v>205</v>
      </c>
      <c r="C212" s="99" t="e">
        <f t="shared" si="100"/>
        <v>#N/A</v>
      </c>
      <c r="F212" s="92">
        <f t="shared" si="117"/>
        <v>46052</v>
      </c>
      <c r="G212" s="91">
        <f t="shared" si="118"/>
        <v>205</v>
      </c>
      <c r="H212" s="91" t="e">
        <f>INDEX(地温!$D$2:$D$366,MATCH(F212,地温!$C$2:$C$366,FALSE))</f>
        <v>#N/A</v>
      </c>
      <c r="I212" s="91" t="e">
        <f t="shared" si="119"/>
        <v>#N/A</v>
      </c>
      <c r="J212" s="93" t="e">
        <f t="shared" si="101"/>
        <v>#N/A</v>
      </c>
      <c r="K212" s="99" t="e">
        <f t="shared" si="102"/>
        <v>#N/A</v>
      </c>
      <c r="L212" s="99" t="e">
        <f t="shared" si="103"/>
        <v>#N/A</v>
      </c>
      <c r="O212" s="92">
        <f t="shared" si="120"/>
        <v>46052</v>
      </c>
      <c r="P212" s="91">
        <f t="shared" si="121"/>
        <v>205</v>
      </c>
      <c r="Q212" s="91" t="e">
        <f>INDEX(地温!$D$2:$D$366,MATCH(O212,地温!$C$2:$C$366,FALSE))</f>
        <v>#N/A</v>
      </c>
      <c r="R212" s="91" t="e">
        <f t="shared" si="122"/>
        <v>#N/A</v>
      </c>
      <c r="S212" s="93" t="e">
        <f t="shared" si="104"/>
        <v>#N/A</v>
      </c>
      <c r="T212" s="99" t="e">
        <f t="shared" si="105"/>
        <v>#N/A</v>
      </c>
      <c r="U212" s="99">
        <f t="shared" si="106"/>
        <v>0</v>
      </c>
      <c r="X212" s="92">
        <f t="shared" si="123"/>
        <v>46052</v>
      </c>
      <c r="Y212" s="91">
        <f t="shared" si="124"/>
        <v>205</v>
      </c>
      <c r="Z212" s="91" t="e">
        <f>INDEX(地温!$D$2:$D$366,MATCH(X212,地温!$C$2:$C$366,FALSE))</f>
        <v>#N/A</v>
      </c>
      <c r="AA212" s="91" t="e">
        <f t="shared" si="125"/>
        <v>#N/A</v>
      </c>
      <c r="AB212" s="93" t="e">
        <f t="shared" si="107"/>
        <v>#N/A</v>
      </c>
      <c r="AC212" s="99" t="e">
        <f t="shared" si="108"/>
        <v>#N/A</v>
      </c>
      <c r="AD212" s="99">
        <f t="shared" si="109"/>
        <v>0</v>
      </c>
      <c r="AG212" s="92">
        <f t="shared" si="126"/>
        <v>46052</v>
      </c>
      <c r="AH212" s="91">
        <f t="shared" si="127"/>
        <v>205</v>
      </c>
      <c r="AI212" s="91" t="e">
        <f>INDEX(地温!$D$2:$D$366,MATCH(AG212,地温!$C$2:$C$366,FALSE))</f>
        <v>#N/A</v>
      </c>
      <c r="AJ212" s="91" t="e">
        <f t="shared" si="128"/>
        <v>#N/A</v>
      </c>
      <c r="AK212" s="93" t="e">
        <f t="shared" si="110"/>
        <v>#N/A</v>
      </c>
      <c r="AL212" s="99" t="e">
        <f t="shared" si="111"/>
        <v>#N/A</v>
      </c>
      <c r="AM212" s="99">
        <f t="shared" si="112"/>
        <v>0</v>
      </c>
      <c r="AP212" s="92">
        <f t="shared" si="129"/>
        <v>46052</v>
      </c>
      <c r="AQ212" s="91">
        <f t="shared" si="130"/>
        <v>205</v>
      </c>
      <c r="AR212" s="91" t="e">
        <f>INDEX(地温!$D$2:$D$366,MATCH(AP212,地温!$C$2:$C$366,FALSE))</f>
        <v>#N/A</v>
      </c>
      <c r="AS212" s="91" t="e">
        <f t="shared" si="131"/>
        <v>#N/A</v>
      </c>
      <c r="AT212" s="93" t="e">
        <f t="shared" si="113"/>
        <v>#N/A</v>
      </c>
      <c r="AU212" s="99" t="e">
        <f t="shared" si="114"/>
        <v>#N/A</v>
      </c>
      <c r="AV212" s="99">
        <f t="shared" si="115"/>
        <v>0</v>
      </c>
    </row>
    <row r="213" spans="1:48" s="91" customFormat="1">
      <c r="A213" s="92">
        <f t="shared" si="116"/>
        <v>46053</v>
      </c>
      <c r="B213" s="91">
        <f t="shared" si="99"/>
        <v>206</v>
      </c>
      <c r="C213" s="99" t="e">
        <f t="shared" si="100"/>
        <v>#N/A</v>
      </c>
      <c r="F213" s="92">
        <f t="shared" si="117"/>
        <v>46053</v>
      </c>
      <c r="G213" s="91">
        <f t="shared" si="118"/>
        <v>206</v>
      </c>
      <c r="H213" s="91" t="e">
        <f>INDEX(地温!$D$2:$D$366,MATCH(F213,地温!$C$2:$C$366,FALSE))</f>
        <v>#N/A</v>
      </c>
      <c r="I213" s="91" t="e">
        <f t="shared" si="119"/>
        <v>#N/A</v>
      </c>
      <c r="J213" s="93" t="e">
        <f t="shared" si="101"/>
        <v>#N/A</v>
      </c>
      <c r="K213" s="99" t="e">
        <f t="shared" si="102"/>
        <v>#N/A</v>
      </c>
      <c r="L213" s="99" t="e">
        <f t="shared" si="103"/>
        <v>#N/A</v>
      </c>
      <c r="O213" s="92">
        <f t="shared" si="120"/>
        <v>46053</v>
      </c>
      <c r="P213" s="91">
        <f t="shared" si="121"/>
        <v>206</v>
      </c>
      <c r="Q213" s="91" t="e">
        <f>INDEX(地温!$D$2:$D$366,MATCH(O213,地温!$C$2:$C$366,FALSE))</f>
        <v>#N/A</v>
      </c>
      <c r="R213" s="91" t="e">
        <f t="shared" si="122"/>
        <v>#N/A</v>
      </c>
      <c r="S213" s="93" t="e">
        <f t="shared" si="104"/>
        <v>#N/A</v>
      </c>
      <c r="T213" s="99" t="e">
        <f t="shared" si="105"/>
        <v>#N/A</v>
      </c>
      <c r="U213" s="99">
        <f t="shared" si="106"/>
        <v>0</v>
      </c>
      <c r="X213" s="92">
        <f t="shared" si="123"/>
        <v>46053</v>
      </c>
      <c r="Y213" s="91">
        <f t="shared" si="124"/>
        <v>206</v>
      </c>
      <c r="Z213" s="91" t="e">
        <f>INDEX(地温!$D$2:$D$366,MATCH(X213,地温!$C$2:$C$366,FALSE))</f>
        <v>#N/A</v>
      </c>
      <c r="AA213" s="91" t="e">
        <f t="shared" si="125"/>
        <v>#N/A</v>
      </c>
      <c r="AB213" s="93" t="e">
        <f t="shared" si="107"/>
        <v>#N/A</v>
      </c>
      <c r="AC213" s="99" t="e">
        <f t="shared" si="108"/>
        <v>#N/A</v>
      </c>
      <c r="AD213" s="99">
        <f t="shared" si="109"/>
        <v>0</v>
      </c>
      <c r="AG213" s="92">
        <f t="shared" si="126"/>
        <v>46053</v>
      </c>
      <c r="AH213" s="91">
        <f t="shared" si="127"/>
        <v>206</v>
      </c>
      <c r="AI213" s="91" t="e">
        <f>INDEX(地温!$D$2:$D$366,MATCH(AG213,地温!$C$2:$C$366,FALSE))</f>
        <v>#N/A</v>
      </c>
      <c r="AJ213" s="91" t="e">
        <f t="shared" si="128"/>
        <v>#N/A</v>
      </c>
      <c r="AK213" s="93" t="e">
        <f t="shared" si="110"/>
        <v>#N/A</v>
      </c>
      <c r="AL213" s="99" t="e">
        <f t="shared" si="111"/>
        <v>#N/A</v>
      </c>
      <c r="AM213" s="99">
        <f t="shared" si="112"/>
        <v>0</v>
      </c>
      <c r="AP213" s="92">
        <f t="shared" si="129"/>
        <v>46053</v>
      </c>
      <c r="AQ213" s="91">
        <f t="shared" si="130"/>
        <v>206</v>
      </c>
      <c r="AR213" s="91" t="e">
        <f>INDEX(地温!$D$2:$D$366,MATCH(AP213,地温!$C$2:$C$366,FALSE))</f>
        <v>#N/A</v>
      </c>
      <c r="AS213" s="91" t="e">
        <f t="shared" si="131"/>
        <v>#N/A</v>
      </c>
      <c r="AT213" s="93" t="e">
        <f t="shared" si="113"/>
        <v>#N/A</v>
      </c>
      <c r="AU213" s="99" t="e">
        <f t="shared" si="114"/>
        <v>#N/A</v>
      </c>
      <c r="AV213" s="99">
        <f t="shared" si="115"/>
        <v>0</v>
      </c>
    </row>
    <row r="214" spans="1:48" s="91" customFormat="1">
      <c r="A214" s="92">
        <f t="shared" si="116"/>
        <v>46054</v>
      </c>
      <c r="B214" s="91">
        <f t="shared" si="99"/>
        <v>207</v>
      </c>
      <c r="C214" s="99" t="e">
        <f t="shared" si="100"/>
        <v>#N/A</v>
      </c>
      <c r="F214" s="92">
        <f t="shared" si="117"/>
        <v>46054</v>
      </c>
      <c r="G214" s="91">
        <f t="shared" si="118"/>
        <v>207</v>
      </c>
      <c r="H214" s="91" t="e">
        <f>INDEX(地温!$D$2:$D$366,MATCH(F214,地温!$C$2:$C$366,FALSE))</f>
        <v>#N/A</v>
      </c>
      <c r="I214" s="91" t="e">
        <f t="shared" si="119"/>
        <v>#N/A</v>
      </c>
      <c r="J214" s="93" t="e">
        <f t="shared" si="101"/>
        <v>#N/A</v>
      </c>
      <c r="K214" s="99" t="e">
        <f t="shared" si="102"/>
        <v>#N/A</v>
      </c>
      <c r="L214" s="99" t="e">
        <f t="shared" si="103"/>
        <v>#N/A</v>
      </c>
      <c r="O214" s="92">
        <f t="shared" si="120"/>
        <v>46054</v>
      </c>
      <c r="P214" s="91">
        <f t="shared" si="121"/>
        <v>207</v>
      </c>
      <c r="Q214" s="91" t="e">
        <f>INDEX(地温!$D$2:$D$366,MATCH(O214,地温!$C$2:$C$366,FALSE))</f>
        <v>#N/A</v>
      </c>
      <c r="R214" s="91" t="e">
        <f t="shared" si="122"/>
        <v>#N/A</v>
      </c>
      <c r="S214" s="93" t="e">
        <f t="shared" si="104"/>
        <v>#N/A</v>
      </c>
      <c r="T214" s="99" t="e">
        <f t="shared" si="105"/>
        <v>#N/A</v>
      </c>
      <c r="U214" s="99">
        <f t="shared" si="106"/>
        <v>0</v>
      </c>
      <c r="X214" s="92">
        <f t="shared" si="123"/>
        <v>46054</v>
      </c>
      <c r="Y214" s="91">
        <f t="shared" si="124"/>
        <v>207</v>
      </c>
      <c r="Z214" s="91" t="e">
        <f>INDEX(地温!$D$2:$D$366,MATCH(X214,地温!$C$2:$C$366,FALSE))</f>
        <v>#N/A</v>
      </c>
      <c r="AA214" s="91" t="e">
        <f t="shared" si="125"/>
        <v>#N/A</v>
      </c>
      <c r="AB214" s="93" t="e">
        <f t="shared" si="107"/>
        <v>#N/A</v>
      </c>
      <c r="AC214" s="99" t="e">
        <f t="shared" si="108"/>
        <v>#N/A</v>
      </c>
      <c r="AD214" s="99">
        <f t="shared" si="109"/>
        <v>0</v>
      </c>
      <c r="AG214" s="92">
        <f t="shared" si="126"/>
        <v>46054</v>
      </c>
      <c r="AH214" s="91">
        <f t="shared" si="127"/>
        <v>207</v>
      </c>
      <c r="AI214" s="91" t="e">
        <f>INDEX(地温!$D$2:$D$366,MATCH(AG214,地温!$C$2:$C$366,FALSE))</f>
        <v>#N/A</v>
      </c>
      <c r="AJ214" s="91" t="e">
        <f t="shared" si="128"/>
        <v>#N/A</v>
      </c>
      <c r="AK214" s="93" t="e">
        <f t="shared" si="110"/>
        <v>#N/A</v>
      </c>
      <c r="AL214" s="99" t="e">
        <f t="shared" si="111"/>
        <v>#N/A</v>
      </c>
      <c r="AM214" s="99">
        <f t="shared" si="112"/>
        <v>0</v>
      </c>
      <c r="AP214" s="92">
        <f t="shared" si="129"/>
        <v>46054</v>
      </c>
      <c r="AQ214" s="91">
        <f t="shared" si="130"/>
        <v>207</v>
      </c>
      <c r="AR214" s="91" t="e">
        <f>INDEX(地温!$D$2:$D$366,MATCH(AP214,地温!$C$2:$C$366,FALSE))</f>
        <v>#N/A</v>
      </c>
      <c r="AS214" s="91" t="e">
        <f t="shared" si="131"/>
        <v>#N/A</v>
      </c>
      <c r="AT214" s="93" t="e">
        <f t="shared" si="113"/>
        <v>#N/A</v>
      </c>
      <c r="AU214" s="99" t="e">
        <f t="shared" si="114"/>
        <v>#N/A</v>
      </c>
      <c r="AV214" s="99">
        <f t="shared" si="115"/>
        <v>0</v>
      </c>
    </row>
    <row r="215" spans="1:48" s="91" customFormat="1">
      <c r="A215" s="92">
        <f t="shared" si="116"/>
        <v>46055</v>
      </c>
      <c r="B215" s="91">
        <f t="shared" si="99"/>
        <v>208</v>
      </c>
      <c r="C215" s="99" t="e">
        <f t="shared" si="100"/>
        <v>#N/A</v>
      </c>
      <c r="F215" s="92">
        <f t="shared" si="117"/>
        <v>46055</v>
      </c>
      <c r="G215" s="91">
        <f t="shared" si="118"/>
        <v>208</v>
      </c>
      <c r="H215" s="91" t="e">
        <f>INDEX(地温!$D$2:$D$366,MATCH(F215,地温!$C$2:$C$366,FALSE))</f>
        <v>#N/A</v>
      </c>
      <c r="I215" s="91" t="e">
        <f t="shared" si="119"/>
        <v>#N/A</v>
      </c>
      <c r="J215" s="93" t="e">
        <f t="shared" si="101"/>
        <v>#N/A</v>
      </c>
      <c r="K215" s="99" t="e">
        <f t="shared" si="102"/>
        <v>#N/A</v>
      </c>
      <c r="L215" s="99" t="e">
        <f t="shared" si="103"/>
        <v>#N/A</v>
      </c>
      <c r="O215" s="92">
        <f t="shared" si="120"/>
        <v>46055</v>
      </c>
      <c r="P215" s="91">
        <f t="shared" si="121"/>
        <v>208</v>
      </c>
      <c r="Q215" s="91" t="e">
        <f>INDEX(地温!$D$2:$D$366,MATCH(O215,地温!$C$2:$C$366,FALSE))</f>
        <v>#N/A</v>
      </c>
      <c r="R215" s="91" t="e">
        <f t="shared" si="122"/>
        <v>#N/A</v>
      </c>
      <c r="S215" s="93" t="e">
        <f t="shared" si="104"/>
        <v>#N/A</v>
      </c>
      <c r="T215" s="99" t="e">
        <f t="shared" si="105"/>
        <v>#N/A</v>
      </c>
      <c r="U215" s="99">
        <f t="shared" si="106"/>
        <v>0</v>
      </c>
      <c r="X215" s="92">
        <f t="shared" si="123"/>
        <v>46055</v>
      </c>
      <c r="Y215" s="91">
        <f t="shared" si="124"/>
        <v>208</v>
      </c>
      <c r="Z215" s="91" t="e">
        <f>INDEX(地温!$D$2:$D$366,MATCH(X215,地温!$C$2:$C$366,FALSE))</f>
        <v>#N/A</v>
      </c>
      <c r="AA215" s="91" t="e">
        <f t="shared" si="125"/>
        <v>#N/A</v>
      </c>
      <c r="AB215" s="93" t="e">
        <f t="shared" si="107"/>
        <v>#N/A</v>
      </c>
      <c r="AC215" s="99" t="e">
        <f t="shared" si="108"/>
        <v>#N/A</v>
      </c>
      <c r="AD215" s="99">
        <f t="shared" si="109"/>
        <v>0</v>
      </c>
      <c r="AG215" s="92">
        <f t="shared" si="126"/>
        <v>46055</v>
      </c>
      <c r="AH215" s="91">
        <f t="shared" si="127"/>
        <v>208</v>
      </c>
      <c r="AI215" s="91" t="e">
        <f>INDEX(地温!$D$2:$D$366,MATCH(AG215,地温!$C$2:$C$366,FALSE))</f>
        <v>#N/A</v>
      </c>
      <c r="AJ215" s="91" t="e">
        <f t="shared" si="128"/>
        <v>#N/A</v>
      </c>
      <c r="AK215" s="93" t="e">
        <f t="shared" si="110"/>
        <v>#N/A</v>
      </c>
      <c r="AL215" s="99" t="e">
        <f t="shared" si="111"/>
        <v>#N/A</v>
      </c>
      <c r="AM215" s="99">
        <f t="shared" si="112"/>
        <v>0</v>
      </c>
      <c r="AP215" s="92">
        <f t="shared" si="129"/>
        <v>46055</v>
      </c>
      <c r="AQ215" s="91">
        <f t="shared" si="130"/>
        <v>208</v>
      </c>
      <c r="AR215" s="91" t="e">
        <f>INDEX(地温!$D$2:$D$366,MATCH(AP215,地温!$C$2:$C$366,FALSE))</f>
        <v>#N/A</v>
      </c>
      <c r="AS215" s="91" t="e">
        <f t="shared" si="131"/>
        <v>#N/A</v>
      </c>
      <c r="AT215" s="93" t="e">
        <f t="shared" si="113"/>
        <v>#N/A</v>
      </c>
      <c r="AU215" s="99" t="e">
        <f t="shared" si="114"/>
        <v>#N/A</v>
      </c>
      <c r="AV215" s="99">
        <f t="shared" si="115"/>
        <v>0</v>
      </c>
    </row>
    <row r="216" spans="1:48" s="91" customFormat="1">
      <c r="A216" s="92">
        <f t="shared" si="116"/>
        <v>46056</v>
      </c>
      <c r="B216" s="91">
        <f t="shared" si="99"/>
        <v>209</v>
      </c>
      <c r="C216" s="99" t="e">
        <f t="shared" si="100"/>
        <v>#N/A</v>
      </c>
      <c r="F216" s="92">
        <f t="shared" si="117"/>
        <v>46056</v>
      </c>
      <c r="G216" s="91">
        <f t="shared" si="118"/>
        <v>209</v>
      </c>
      <c r="H216" s="91" t="e">
        <f>INDEX(地温!$D$2:$D$366,MATCH(F216,地温!$C$2:$C$366,FALSE))</f>
        <v>#N/A</v>
      </c>
      <c r="I216" s="91" t="e">
        <f t="shared" si="119"/>
        <v>#N/A</v>
      </c>
      <c r="J216" s="93" t="e">
        <f t="shared" si="101"/>
        <v>#N/A</v>
      </c>
      <c r="K216" s="99" t="e">
        <f t="shared" si="102"/>
        <v>#N/A</v>
      </c>
      <c r="L216" s="99" t="e">
        <f t="shared" si="103"/>
        <v>#N/A</v>
      </c>
      <c r="O216" s="92">
        <f t="shared" si="120"/>
        <v>46056</v>
      </c>
      <c r="P216" s="91">
        <f t="shared" si="121"/>
        <v>209</v>
      </c>
      <c r="Q216" s="91" t="e">
        <f>INDEX(地温!$D$2:$D$366,MATCH(O216,地温!$C$2:$C$366,FALSE))</f>
        <v>#N/A</v>
      </c>
      <c r="R216" s="91" t="e">
        <f t="shared" si="122"/>
        <v>#N/A</v>
      </c>
      <c r="S216" s="93" t="e">
        <f t="shared" si="104"/>
        <v>#N/A</v>
      </c>
      <c r="T216" s="99" t="e">
        <f t="shared" si="105"/>
        <v>#N/A</v>
      </c>
      <c r="U216" s="99">
        <f t="shared" si="106"/>
        <v>0</v>
      </c>
      <c r="X216" s="92">
        <f t="shared" si="123"/>
        <v>46056</v>
      </c>
      <c r="Y216" s="91">
        <f t="shared" si="124"/>
        <v>209</v>
      </c>
      <c r="Z216" s="91" t="e">
        <f>INDEX(地温!$D$2:$D$366,MATCH(X216,地温!$C$2:$C$366,FALSE))</f>
        <v>#N/A</v>
      </c>
      <c r="AA216" s="91" t="e">
        <f t="shared" si="125"/>
        <v>#N/A</v>
      </c>
      <c r="AB216" s="93" t="e">
        <f t="shared" si="107"/>
        <v>#N/A</v>
      </c>
      <c r="AC216" s="99" t="e">
        <f t="shared" si="108"/>
        <v>#N/A</v>
      </c>
      <c r="AD216" s="99">
        <f t="shared" si="109"/>
        <v>0</v>
      </c>
      <c r="AG216" s="92">
        <f t="shared" si="126"/>
        <v>46056</v>
      </c>
      <c r="AH216" s="91">
        <f t="shared" si="127"/>
        <v>209</v>
      </c>
      <c r="AI216" s="91" t="e">
        <f>INDEX(地温!$D$2:$D$366,MATCH(AG216,地温!$C$2:$C$366,FALSE))</f>
        <v>#N/A</v>
      </c>
      <c r="AJ216" s="91" t="e">
        <f t="shared" si="128"/>
        <v>#N/A</v>
      </c>
      <c r="AK216" s="93" t="e">
        <f t="shared" si="110"/>
        <v>#N/A</v>
      </c>
      <c r="AL216" s="99" t="e">
        <f t="shared" si="111"/>
        <v>#N/A</v>
      </c>
      <c r="AM216" s="99">
        <f t="shared" si="112"/>
        <v>0</v>
      </c>
      <c r="AP216" s="92">
        <f t="shared" si="129"/>
        <v>46056</v>
      </c>
      <c r="AQ216" s="91">
        <f t="shared" si="130"/>
        <v>209</v>
      </c>
      <c r="AR216" s="91" t="e">
        <f>INDEX(地温!$D$2:$D$366,MATCH(AP216,地温!$C$2:$C$366,FALSE))</f>
        <v>#N/A</v>
      </c>
      <c r="AS216" s="91" t="e">
        <f t="shared" si="131"/>
        <v>#N/A</v>
      </c>
      <c r="AT216" s="93" t="e">
        <f t="shared" si="113"/>
        <v>#N/A</v>
      </c>
      <c r="AU216" s="99" t="e">
        <f t="shared" si="114"/>
        <v>#N/A</v>
      </c>
      <c r="AV216" s="99">
        <f t="shared" si="115"/>
        <v>0</v>
      </c>
    </row>
    <row r="217" spans="1:48" s="91" customFormat="1">
      <c r="A217" s="92">
        <f t="shared" si="116"/>
        <v>46057</v>
      </c>
      <c r="B217" s="91">
        <f t="shared" si="99"/>
        <v>210</v>
      </c>
      <c r="C217" s="99" t="e">
        <f t="shared" si="100"/>
        <v>#N/A</v>
      </c>
      <c r="F217" s="92">
        <f t="shared" si="117"/>
        <v>46057</v>
      </c>
      <c r="G217" s="91">
        <f t="shared" si="118"/>
        <v>210</v>
      </c>
      <c r="H217" s="91" t="e">
        <f>INDEX(地温!$D$2:$D$366,MATCH(F217,地温!$C$2:$C$366,FALSE))</f>
        <v>#N/A</v>
      </c>
      <c r="I217" s="91" t="e">
        <f t="shared" si="119"/>
        <v>#N/A</v>
      </c>
      <c r="J217" s="93" t="e">
        <f t="shared" si="101"/>
        <v>#N/A</v>
      </c>
      <c r="K217" s="99" t="e">
        <f t="shared" si="102"/>
        <v>#N/A</v>
      </c>
      <c r="L217" s="99" t="e">
        <f t="shared" si="103"/>
        <v>#N/A</v>
      </c>
      <c r="O217" s="92">
        <f t="shared" si="120"/>
        <v>46057</v>
      </c>
      <c r="P217" s="91">
        <f t="shared" si="121"/>
        <v>210</v>
      </c>
      <c r="Q217" s="91" t="e">
        <f>INDEX(地温!$D$2:$D$366,MATCH(O217,地温!$C$2:$C$366,FALSE))</f>
        <v>#N/A</v>
      </c>
      <c r="R217" s="91" t="e">
        <f t="shared" si="122"/>
        <v>#N/A</v>
      </c>
      <c r="S217" s="93" t="e">
        <f t="shared" si="104"/>
        <v>#N/A</v>
      </c>
      <c r="T217" s="99" t="e">
        <f t="shared" si="105"/>
        <v>#N/A</v>
      </c>
      <c r="U217" s="99">
        <f t="shared" si="106"/>
        <v>0</v>
      </c>
      <c r="X217" s="92">
        <f t="shared" si="123"/>
        <v>46057</v>
      </c>
      <c r="Y217" s="91">
        <f t="shared" si="124"/>
        <v>210</v>
      </c>
      <c r="Z217" s="91" t="e">
        <f>INDEX(地温!$D$2:$D$366,MATCH(X217,地温!$C$2:$C$366,FALSE))</f>
        <v>#N/A</v>
      </c>
      <c r="AA217" s="91" t="e">
        <f t="shared" si="125"/>
        <v>#N/A</v>
      </c>
      <c r="AB217" s="93" t="e">
        <f t="shared" si="107"/>
        <v>#N/A</v>
      </c>
      <c r="AC217" s="99" t="e">
        <f t="shared" si="108"/>
        <v>#N/A</v>
      </c>
      <c r="AD217" s="99">
        <f t="shared" si="109"/>
        <v>0</v>
      </c>
      <c r="AG217" s="92">
        <f t="shared" si="126"/>
        <v>46057</v>
      </c>
      <c r="AH217" s="91">
        <f t="shared" si="127"/>
        <v>210</v>
      </c>
      <c r="AI217" s="91" t="e">
        <f>INDEX(地温!$D$2:$D$366,MATCH(AG217,地温!$C$2:$C$366,FALSE))</f>
        <v>#N/A</v>
      </c>
      <c r="AJ217" s="91" t="e">
        <f t="shared" si="128"/>
        <v>#N/A</v>
      </c>
      <c r="AK217" s="93" t="e">
        <f t="shared" si="110"/>
        <v>#N/A</v>
      </c>
      <c r="AL217" s="99" t="e">
        <f t="shared" si="111"/>
        <v>#N/A</v>
      </c>
      <c r="AM217" s="99">
        <f t="shared" si="112"/>
        <v>0</v>
      </c>
      <c r="AP217" s="92">
        <f t="shared" si="129"/>
        <v>46057</v>
      </c>
      <c r="AQ217" s="91">
        <f t="shared" si="130"/>
        <v>210</v>
      </c>
      <c r="AR217" s="91" t="e">
        <f>INDEX(地温!$D$2:$D$366,MATCH(AP217,地温!$C$2:$C$366,FALSE))</f>
        <v>#N/A</v>
      </c>
      <c r="AS217" s="91" t="e">
        <f t="shared" si="131"/>
        <v>#N/A</v>
      </c>
      <c r="AT217" s="93" t="e">
        <f t="shared" si="113"/>
        <v>#N/A</v>
      </c>
      <c r="AU217" s="99" t="e">
        <f t="shared" si="114"/>
        <v>#N/A</v>
      </c>
      <c r="AV217" s="99">
        <f t="shared" si="115"/>
        <v>0</v>
      </c>
    </row>
    <row r="218" spans="1:48" s="91" customFormat="1">
      <c r="A218" s="92">
        <f t="shared" si="116"/>
        <v>46058</v>
      </c>
      <c r="B218" s="91">
        <f t="shared" si="99"/>
        <v>211</v>
      </c>
      <c r="C218" s="99" t="e">
        <f t="shared" si="100"/>
        <v>#N/A</v>
      </c>
      <c r="F218" s="92">
        <f t="shared" si="117"/>
        <v>46058</v>
      </c>
      <c r="G218" s="91">
        <f t="shared" si="118"/>
        <v>211</v>
      </c>
      <c r="H218" s="91" t="e">
        <f>INDEX(地温!$D$2:$D$366,MATCH(F218,地温!$C$2:$C$366,FALSE))</f>
        <v>#N/A</v>
      </c>
      <c r="I218" s="91" t="e">
        <f t="shared" si="119"/>
        <v>#N/A</v>
      </c>
      <c r="J218" s="93" t="e">
        <f t="shared" si="101"/>
        <v>#N/A</v>
      </c>
      <c r="K218" s="99" t="e">
        <f t="shared" si="102"/>
        <v>#N/A</v>
      </c>
      <c r="L218" s="99" t="e">
        <f t="shared" si="103"/>
        <v>#N/A</v>
      </c>
      <c r="O218" s="92">
        <f t="shared" si="120"/>
        <v>46058</v>
      </c>
      <c r="P218" s="91">
        <f t="shared" si="121"/>
        <v>211</v>
      </c>
      <c r="Q218" s="91" t="e">
        <f>INDEX(地温!$D$2:$D$366,MATCH(O218,地温!$C$2:$C$366,FALSE))</f>
        <v>#N/A</v>
      </c>
      <c r="R218" s="91" t="e">
        <f t="shared" si="122"/>
        <v>#N/A</v>
      </c>
      <c r="S218" s="93" t="e">
        <f t="shared" si="104"/>
        <v>#N/A</v>
      </c>
      <c r="T218" s="99" t="e">
        <f t="shared" si="105"/>
        <v>#N/A</v>
      </c>
      <c r="U218" s="99">
        <f t="shared" si="106"/>
        <v>0</v>
      </c>
      <c r="X218" s="92">
        <f t="shared" si="123"/>
        <v>46058</v>
      </c>
      <c r="Y218" s="91">
        <f t="shared" si="124"/>
        <v>211</v>
      </c>
      <c r="Z218" s="91" t="e">
        <f>INDEX(地温!$D$2:$D$366,MATCH(X218,地温!$C$2:$C$366,FALSE))</f>
        <v>#N/A</v>
      </c>
      <c r="AA218" s="91" t="e">
        <f t="shared" si="125"/>
        <v>#N/A</v>
      </c>
      <c r="AB218" s="93" t="e">
        <f t="shared" si="107"/>
        <v>#N/A</v>
      </c>
      <c r="AC218" s="99" t="e">
        <f t="shared" si="108"/>
        <v>#N/A</v>
      </c>
      <c r="AD218" s="99">
        <f t="shared" si="109"/>
        <v>0</v>
      </c>
      <c r="AG218" s="92">
        <f t="shared" si="126"/>
        <v>46058</v>
      </c>
      <c r="AH218" s="91">
        <f t="shared" si="127"/>
        <v>211</v>
      </c>
      <c r="AI218" s="91" t="e">
        <f>INDEX(地温!$D$2:$D$366,MATCH(AG218,地温!$C$2:$C$366,FALSE))</f>
        <v>#N/A</v>
      </c>
      <c r="AJ218" s="91" t="e">
        <f t="shared" si="128"/>
        <v>#N/A</v>
      </c>
      <c r="AK218" s="93" t="e">
        <f t="shared" si="110"/>
        <v>#N/A</v>
      </c>
      <c r="AL218" s="99" t="e">
        <f t="shared" si="111"/>
        <v>#N/A</v>
      </c>
      <c r="AM218" s="99">
        <f t="shared" si="112"/>
        <v>0</v>
      </c>
      <c r="AP218" s="92">
        <f t="shared" si="129"/>
        <v>46058</v>
      </c>
      <c r="AQ218" s="91">
        <f t="shared" si="130"/>
        <v>211</v>
      </c>
      <c r="AR218" s="91" t="e">
        <f>INDEX(地温!$D$2:$D$366,MATCH(AP218,地温!$C$2:$C$366,FALSE))</f>
        <v>#N/A</v>
      </c>
      <c r="AS218" s="91" t="e">
        <f t="shared" si="131"/>
        <v>#N/A</v>
      </c>
      <c r="AT218" s="93" t="e">
        <f t="shared" si="113"/>
        <v>#N/A</v>
      </c>
      <c r="AU218" s="99" t="e">
        <f t="shared" si="114"/>
        <v>#N/A</v>
      </c>
      <c r="AV218" s="99">
        <f t="shared" si="115"/>
        <v>0</v>
      </c>
    </row>
    <row r="219" spans="1:48" s="91" customFormat="1">
      <c r="A219" s="92">
        <f t="shared" si="116"/>
        <v>46059</v>
      </c>
      <c r="B219" s="91">
        <f t="shared" si="99"/>
        <v>212</v>
      </c>
      <c r="C219" s="99" t="e">
        <f t="shared" si="100"/>
        <v>#N/A</v>
      </c>
      <c r="F219" s="92">
        <f t="shared" si="117"/>
        <v>46059</v>
      </c>
      <c r="G219" s="91">
        <f t="shared" si="118"/>
        <v>212</v>
      </c>
      <c r="H219" s="91" t="e">
        <f>INDEX(地温!$D$2:$D$366,MATCH(F219,地温!$C$2:$C$366,FALSE))</f>
        <v>#N/A</v>
      </c>
      <c r="I219" s="91" t="e">
        <f t="shared" si="119"/>
        <v>#N/A</v>
      </c>
      <c r="J219" s="93" t="e">
        <f t="shared" si="101"/>
        <v>#N/A</v>
      </c>
      <c r="K219" s="99" t="e">
        <f t="shared" si="102"/>
        <v>#N/A</v>
      </c>
      <c r="L219" s="99" t="e">
        <f t="shared" si="103"/>
        <v>#N/A</v>
      </c>
      <c r="O219" s="92">
        <f t="shared" si="120"/>
        <v>46059</v>
      </c>
      <c r="P219" s="91">
        <f t="shared" si="121"/>
        <v>212</v>
      </c>
      <c r="Q219" s="91" t="e">
        <f>INDEX(地温!$D$2:$D$366,MATCH(O219,地温!$C$2:$C$366,FALSE))</f>
        <v>#N/A</v>
      </c>
      <c r="R219" s="91" t="e">
        <f t="shared" si="122"/>
        <v>#N/A</v>
      </c>
      <c r="S219" s="93" t="e">
        <f t="shared" si="104"/>
        <v>#N/A</v>
      </c>
      <c r="T219" s="99" t="e">
        <f t="shared" si="105"/>
        <v>#N/A</v>
      </c>
      <c r="U219" s="99">
        <f t="shared" si="106"/>
        <v>0</v>
      </c>
      <c r="X219" s="92">
        <f t="shared" si="123"/>
        <v>46059</v>
      </c>
      <c r="Y219" s="91">
        <f t="shared" si="124"/>
        <v>212</v>
      </c>
      <c r="Z219" s="91" t="e">
        <f>INDEX(地温!$D$2:$D$366,MATCH(X219,地温!$C$2:$C$366,FALSE))</f>
        <v>#N/A</v>
      </c>
      <c r="AA219" s="91" t="e">
        <f t="shared" si="125"/>
        <v>#N/A</v>
      </c>
      <c r="AB219" s="93" t="e">
        <f t="shared" si="107"/>
        <v>#N/A</v>
      </c>
      <c r="AC219" s="99" t="e">
        <f t="shared" si="108"/>
        <v>#N/A</v>
      </c>
      <c r="AD219" s="99">
        <f t="shared" si="109"/>
        <v>0</v>
      </c>
      <c r="AG219" s="92">
        <f t="shared" si="126"/>
        <v>46059</v>
      </c>
      <c r="AH219" s="91">
        <f t="shared" si="127"/>
        <v>212</v>
      </c>
      <c r="AI219" s="91" t="e">
        <f>INDEX(地温!$D$2:$D$366,MATCH(AG219,地温!$C$2:$C$366,FALSE))</f>
        <v>#N/A</v>
      </c>
      <c r="AJ219" s="91" t="e">
        <f t="shared" si="128"/>
        <v>#N/A</v>
      </c>
      <c r="AK219" s="93" t="e">
        <f t="shared" si="110"/>
        <v>#N/A</v>
      </c>
      <c r="AL219" s="99" t="e">
        <f t="shared" si="111"/>
        <v>#N/A</v>
      </c>
      <c r="AM219" s="99">
        <f t="shared" si="112"/>
        <v>0</v>
      </c>
      <c r="AP219" s="92">
        <f t="shared" si="129"/>
        <v>46059</v>
      </c>
      <c r="AQ219" s="91">
        <f t="shared" si="130"/>
        <v>212</v>
      </c>
      <c r="AR219" s="91" t="e">
        <f>INDEX(地温!$D$2:$D$366,MATCH(AP219,地温!$C$2:$C$366,FALSE))</f>
        <v>#N/A</v>
      </c>
      <c r="AS219" s="91" t="e">
        <f t="shared" si="131"/>
        <v>#N/A</v>
      </c>
      <c r="AT219" s="93" t="e">
        <f t="shared" si="113"/>
        <v>#N/A</v>
      </c>
      <c r="AU219" s="99" t="e">
        <f t="shared" si="114"/>
        <v>#N/A</v>
      </c>
      <c r="AV219" s="99">
        <f t="shared" si="115"/>
        <v>0</v>
      </c>
    </row>
    <row r="220" spans="1:48" s="91" customFormat="1">
      <c r="A220" s="92">
        <f t="shared" si="116"/>
        <v>46060</v>
      </c>
      <c r="B220" s="91">
        <f t="shared" si="99"/>
        <v>213</v>
      </c>
      <c r="C220" s="99" t="e">
        <f t="shared" si="100"/>
        <v>#N/A</v>
      </c>
      <c r="F220" s="92">
        <f t="shared" si="117"/>
        <v>46060</v>
      </c>
      <c r="G220" s="91">
        <f t="shared" si="118"/>
        <v>213</v>
      </c>
      <c r="H220" s="91" t="e">
        <f>INDEX(地温!$D$2:$D$366,MATCH(F220,地温!$C$2:$C$366,FALSE))</f>
        <v>#N/A</v>
      </c>
      <c r="I220" s="91" t="e">
        <f t="shared" si="119"/>
        <v>#N/A</v>
      </c>
      <c r="J220" s="93" t="e">
        <f t="shared" si="101"/>
        <v>#N/A</v>
      </c>
      <c r="K220" s="99" t="e">
        <f t="shared" si="102"/>
        <v>#N/A</v>
      </c>
      <c r="L220" s="99" t="e">
        <f t="shared" si="103"/>
        <v>#N/A</v>
      </c>
      <c r="O220" s="92">
        <f t="shared" si="120"/>
        <v>46060</v>
      </c>
      <c r="P220" s="91">
        <f t="shared" si="121"/>
        <v>213</v>
      </c>
      <c r="Q220" s="91" t="e">
        <f>INDEX(地温!$D$2:$D$366,MATCH(O220,地温!$C$2:$C$366,FALSE))</f>
        <v>#N/A</v>
      </c>
      <c r="R220" s="91" t="e">
        <f t="shared" si="122"/>
        <v>#N/A</v>
      </c>
      <c r="S220" s="93" t="e">
        <f t="shared" si="104"/>
        <v>#N/A</v>
      </c>
      <c r="T220" s="99" t="e">
        <f t="shared" si="105"/>
        <v>#N/A</v>
      </c>
      <c r="U220" s="99">
        <f t="shared" si="106"/>
        <v>0</v>
      </c>
      <c r="X220" s="92">
        <f t="shared" si="123"/>
        <v>46060</v>
      </c>
      <c r="Y220" s="91">
        <f t="shared" si="124"/>
        <v>213</v>
      </c>
      <c r="Z220" s="91" t="e">
        <f>INDEX(地温!$D$2:$D$366,MATCH(X220,地温!$C$2:$C$366,FALSE))</f>
        <v>#N/A</v>
      </c>
      <c r="AA220" s="91" t="e">
        <f t="shared" si="125"/>
        <v>#N/A</v>
      </c>
      <c r="AB220" s="93" t="e">
        <f t="shared" si="107"/>
        <v>#N/A</v>
      </c>
      <c r="AC220" s="99" t="e">
        <f t="shared" si="108"/>
        <v>#N/A</v>
      </c>
      <c r="AD220" s="99">
        <f t="shared" si="109"/>
        <v>0</v>
      </c>
      <c r="AG220" s="92">
        <f t="shared" si="126"/>
        <v>46060</v>
      </c>
      <c r="AH220" s="91">
        <f t="shared" si="127"/>
        <v>213</v>
      </c>
      <c r="AI220" s="91" t="e">
        <f>INDEX(地温!$D$2:$D$366,MATCH(AG220,地温!$C$2:$C$366,FALSE))</f>
        <v>#N/A</v>
      </c>
      <c r="AJ220" s="91" t="e">
        <f t="shared" si="128"/>
        <v>#N/A</v>
      </c>
      <c r="AK220" s="93" t="e">
        <f t="shared" si="110"/>
        <v>#N/A</v>
      </c>
      <c r="AL220" s="99" t="e">
        <f t="shared" si="111"/>
        <v>#N/A</v>
      </c>
      <c r="AM220" s="99">
        <f t="shared" si="112"/>
        <v>0</v>
      </c>
      <c r="AP220" s="92">
        <f t="shared" si="129"/>
        <v>46060</v>
      </c>
      <c r="AQ220" s="91">
        <f t="shared" si="130"/>
        <v>213</v>
      </c>
      <c r="AR220" s="91" t="e">
        <f>INDEX(地温!$D$2:$D$366,MATCH(AP220,地温!$C$2:$C$366,FALSE))</f>
        <v>#N/A</v>
      </c>
      <c r="AS220" s="91" t="e">
        <f t="shared" si="131"/>
        <v>#N/A</v>
      </c>
      <c r="AT220" s="93" t="e">
        <f t="shared" si="113"/>
        <v>#N/A</v>
      </c>
      <c r="AU220" s="99" t="e">
        <f t="shared" si="114"/>
        <v>#N/A</v>
      </c>
      <c r="AV220" s="99">
        <f t="shared" si="115"/>
        <v>0</v>
      </c>
    </row>
    <row r="221" spans="1:48" s="91" customFormat="1">
      <c r="A221" s="92">
        <f t="shared" si="116"/>
        <v>46061</v>
      </c>
      <c r="B221" s="91">
        <f t="shared" si="99"/>
        <v>214</v>
      </c>
      <c r="C221" s="99" t="e">
        <f t="shared" si="100"/>
        <v>#N/A</v>
      </c>
      <c r="F221" s="92">
        <f t="shared" si="117"/>
        <v>46061</v>
      </c>
      <c r="G221" s="91">
        <f t="shared" si="118"/>
        <v>214</v>
      </c>
      <c r="H221" s="91" t="e">
        <f>INDEX(地温!$D$2:$D$366,MATCH(F221,地温!$C$2:$C$366,FALSE))</f>
        <v>#N/A</v>
      </c>
      <c r="I221" s="91" t="e">
        <f t="shared" si="119"/>
        <v>#N/A</v>
      </c>
      <c r="J221" s="93" t="e">
        <f t="shared" si="101"/>
        <v>#N/A</v>
      </c>
      <c r="K221" s="99" t="e">
        <f t="shared" si="102"/>
        <v>#N/A</v>
      </c>
      <c r="L221" s="99" t="e">
        <f t="shared" si="103"/>
        <v>#N/A</v>
      </c>
      <c r="O221" s="92">
        <f t="shared" si="120"/>
        <v>46061</v>
      </c>
      <c r="P221" s="91">
        <f t="shared" si="121"/>
        <v>214</v>
      </c>
      <c r="Q221" s="91" t="e">
        <f>INDEX(地温!$D$2:$D$366,MATCH(O221,地温!$C$2:$C$366,FALSE))</f>
        <v>#N/A</v>
      </c>
      <c r="R221" s="91" t="e">
        <f t="shared" si="122"/>
        <v>#N/A</v>
      </c>
      <c r="S221" s="93" t="e">
        <f t="shared" si="104"/>
        <v>#N/A</v>
      </c>
      <c r="T221" s="99" t="e">
        <f t="shared" si="105"/>
        <v>#N/A</v>
      </c>
      <c r="U221" s="99">
        <f t="shared" si="106"/>
        <v>0</v>
      </c>
      <c r="X221" s="92">
        <f t="shared" si="123"/>
        <v>46061</v>
      </c>
      <c r="Y221" s="91">
        <f t="shared" si="124"/>
        <v>214</v>
      </c>
      <c r="Z221" s="91" t="e">
        <f>INDEX(地温!$D$2:$D$366,MATCH(X221,地温!$C$2:$C$366,FALSE))</f>
        <v>#N/A</v>
      </c>
      <c r="AA221" s="91" t="e">
        <f t="shared" si="125"/>
        <v>#N/A</v>
      </c>
      <c r="AB221" s="93" t="e">
        <f t="shared" si="107"/>
        <v>#N/A</v>
      </c>
      <c r="AC221" s="99" t="e">
        <f t="shared" si="108"/>
        <v>#N/A</v>
      </c>
      <c r="AD221" s="99">
        <f t="shared" si="109"/>
        <v>0</v>
      </c>
      <c r="AG221" s="92">
        <f t="shared" si="126"/>
        <v>46061</v>
      </c>
      <c r="AH221" s="91">
        <f t="shared" si="127"/>
        <v>214</v>
      </c>
      <c r="AI221" s="91" t="e">
        <f>INDEX(地温!$D$2:$D$366,MATCH(AG221,地温!$C$2:$C$366,FALSE))</f>
        <v>#N/A</v>
      </c>
      <c r="AJ221" s="91" t="e">
        <f t="shared" si="128"/>
        <v>#N/A</v>
      </c>
      <c r="AK221" s="93" t="e">
        <f t="shared" si="110"/>
        <v>#N/A</v>
      </c>
      <c r="AL221" s="99" t="e">
        <f t="shared" si="111"/>
        <v>#N/A</v>
      </c>
      <c r="AM221" s="99">
        <f t="shared" si="112"/>
        <v>0</v>
      </c>
      <c r="AP221" s="92">
        <f t="shared" si="129"/>
        <v>46061</v>
      </c>
      <c r="AQ221" s="91">
        <f t="shared" si="130"/>
        <v>214</v>
      </c>
      <c r="AR221" s="91" t="e">
        <f>INDEX(地温!$D$2:$D$366,MATCH(AP221,地温!$C$2:$C$366,FALSE))</f>
        <v>#N/A</v>
      </c>
      <c r="AS221" s="91" t="e">
        <f t="shared" si="131"/>
        <v>#N/A</v>
      </c>
      <c r="AT221" s="93" t="e">
        <f t="shared" si="113"/>
        <v>#N/A</v>
      </c>
      <c r="AU221" s="99" t="e">
        <f t="shared" si="114"/>
        <v>#N/A</v>
      </c>
      <c r="AV221" s="99">
        <f t="shared" si="115"/>
        <v>0</v>
      </c>
    </row>
    <row r="222" spans="1:48" s="91" customFormat="1">
      <c r="A222" s="92">
        <f t="shared" si="116"/>
        <v>46062</v>
      </c>
      <c r="B222" s="91">
        <f t="shared" si="99"/>
        <v>215</v>
      </c>
      <c r="C222" s="99" t="e">
        <f t="shared" si="100"/>
        <v>#N/A</v>
      </c>
      <c r="F222" s="92">
        <f t="shared" si="117"/>
        <v>46062</v>
      </c>
      <c r="G222" s="91">
        <f t="shared" si="118"/>
        <v>215</v>
      </c>
      <c r="H222" s="91" t="e">
        <f>INDEX(地温!$D$2:$D$366,MATCH(F222,地温!$C$2:$C$366,FALSE))</f>
        <v>#N/A</v>
      </c>
      <c r="I222" s="91" t="e">
        <f t="shared" si="119"/>
        <v>#N/A</v>
      </c>
      <c r="J222" s="93" t="e">
        <f t="shared" si="101"/>
        <v>#N/A</v>
      </c>
      <c r="K222" s="99" t="e">
        <f t="shared" si="102"/>
        <v>#N/A</v>
      </c>
      <c r="L222" s="99" t="e">
        <f t="shared" si="103"/>
        <v>#N/A</v>
      </c>
      <c r="O222" s="92">
        <f t="shared" si="120"/>
        <v>46062</v>
      </c>
      <c r="P222" s="91">
        <f t="shared" si="121"/>
        <v>215</v>
      </c>
      <c r="Q222" s="91" t="e">
        <f>INDEX(地温!$D$2:$D$366,MATCH(O222,地温!$C$2:$C$366,FALSE))</f>
        <v>#N/A</v>
      </c>
      <c r="R222" s="91" t="e">
        <f t="shared" si="122"/>
        <v>#N/A</v>
      </c>
      <c r="S222" s="93" t="e">
        <f t="shared" si="104"/>
        <v>#N/A</v>
      </c>
      <c r="T222" s="99" t="e">
        <f t="shared" si="105"/>
        <v>#N/A</v>
      </c>
      <c r="U222" s="99">
        <f t="shared" si="106"/>
        <v>0</v>
      </c>
      <c r="X222" s="92">
        <f t="shared" si="123"/>
        <v>46062</v>
      </c>
      <c r="Y222" s="91">
        <f t="shared" si="124"/>
        <v>215</v>
      </c>
      <c r="Z222" s="91" t="e">
        <f>INDEX(地温!$D$2:$D$366,MATCH(X222,地温!$C$2:$C$366,FALSE))</f>
        <v>#N/A</v>
      </c>
      <c r="AA222" s="91" t="e">
        <f t="shared" si="125"/>
        <v>#N/A</v>
      </c>
      <c r="AB222" s="93" t="e">
        <f t="shared" si="107"/>
        <v>#N/A</v>
      </c>
      <c r="AC222" s="99" t="e">
        <f t="shared" si="108"/>
        <v>#N/A</v>
      </c>
      <c r="AD222" s="99">
        <f t="shared" si="109"/>
        <v>0</v>
      </c>
      <c r="AG222" s="92">
        <f t="shared" si="126"/>
        <v>46062</v>
      </c>
      <c r="AH222" s="91">
        <f t="shared" si="127"/>
        <v>215</v>
      </c>
      <c r="AI222" s="91" t="e">
        <f>INDEX(地温!$D$2:$D$366,MATCH(AG222,地温!$C$2:$C$366,FALSE))</f>
        <v>#N/A</v>
      </c>
      <c r="AJ222" s="91" t="e">
        <f t="shared" si="128"/>
        <v>#N/A</v>
      </c>
      <c r="AK222" s="93" t="e">
        <f t="shared" si="110"/>
        <v>#N/A</v>
      </c>
      <c r="AL222" s="99" t="e">
        <f t="shared" si="111"/>
        <v>#N/A</v>
      </c>
      <c r="AM222" s="99">
        <f t="shared" si="112"/>
        <v>0</v>
      </c>
      <c r="AP222" s="92">
        <f t="shared" si="129"/>
        <v>46062</v>
      </c>
      <c r="AQ222" s="91">
        <f t="shared" si="130"/>
        <v>215</v>
      </c>
      <c r="AR222" s="91" t="e">
        <f>INDEX(地温!$D$2:$D$366,MATCH(AP222,地温!$C$2:$C$366,FALSE))</f>
        <v>#N/A</v>
      </c>
      <c r="AS222" s="91" t="e">
        <f t="shared" si="131"/>
        <v>#N/A</v>
      </c>
      <c r="AT222" s="93" t="e">
        <f t="shared" si="113"/>
        <v>#N/A</v>
      </c>
      <c r="AU222" s="99" t="e">
        <f t="shared" si="114"/>
        <v>#N/A</v>
      </c>
      <c r="AV222" s="99">
        <f t="shared" si="115"/>
        <v>0</v>
      </c>
    </row>
    <row r="223" spans="1:48" s="91" customFormat="1">
      <c r="A223" s="92">
        <f t="shared" si="116"/>
        <v>46063</v>
      </c>
      <c r="B223" s="91">
        <f t="shared" si="99"/>
        <v>216</v>
      </c>
      <c r="C223" s="99" t="e">
        <f t="shared" si="100"/>
        <v>#N/A</v>
      </c>
      <c r="F223" s="92">
        <f t="shared" si="117"/>
        <v>46063</v>
      </c>
      <c r="G223" s="91">
        <f t="shared" si="118"/>
        <v>216</v>
      </c>
      <c r="H223" s="91" t="e">
        <f>INDEX(地温!$D$2:$D$366,MATCH(F223,地温!$C$2:$C$366,FALSE))</f>
        <v>#N/A</v>
      </c>
      <c r="I223" s="91" t="e">
        <f t="shared" si="119"/>
        <v>#N/A</v>
      </c>
      <c r="J223" s="93" t="e">
        <f t="shared" si="101"/>
        <v>#N/A</v>
      </c>
      <c r="K223" s="99" t="e">
        <f t="shared" si="102"/>
        <v>#N/A</v>
      </c>
      <c r="L223" s="99" t="e">
        <f t="shared" si="103"/>
        <v>#N/A</v>
      </c>
      <c r="O223" s="92">
        <f t="shared" si="120"/>
        <v>46063</v>
      </c>
      <c r="P223" s="91">
        <f t="shared" si="121"/>
        <v>216</v>
      </c>
      <c r="Q223" s="91" t="e">
        <f>INDEX(地温!$D$2:$D$366,MATCH(O223,地温!$C$2:$C$366,FALSE))</f>
        <v>#N/A</v>
      </c>
      <c r="R223" s="91" t="e">
        <f t="shared" si="122"/>
        <v>#N/A</v>
      </c>
      <c r="S223" s="93" t="e">
        <f t="shared" si="104"/>
        <v>#N/A</v>
      </c>
      <c r="T223" s="99" t="e">
        <f t="shared" si="105"/>
        <v>#N/A</v>
      </c>
      <c r="U223" s="99">
        <f t="shared" si="106"/>
        <v>0</v>
      </c>
      <c r="X223" s="92">
        <f t="shared" si="123"/>
        <v>46063</v>
      </c>
      <c r="Y223" s="91">
        <f t="shared" si="124"/>
        <v>216</v>
      </c>
      <c r="Z223" s="91" t="e">
        <f>INDEX(地温!$D$2:$D$366,MATCH(X223,地温!$C$2:$C$366,FALSE))</f>
        <v>#N/A</v>
      </c>
      <c r="AA223" s="91" t="e">
        <f t="shared" si="125"/>
        <v>#N/A</v>
      </c>
      <c r="AB223" s="93" t="e">
        <f t="shared" si="107"/>
        <v>#N/A</v>
      </c>
      <c r="AC223" s="99" t="e">
        <f t="shared" si="108"/>
        <v>#N/A</v>
      </c>
      <c r="AD223" s="99">
        <f t="shared" si="109"/>
        <v>0</v>
      </c>
      <c r="AG223" s="92">
        <f t="shared" si="126"/>
        <v>46063</v>
      </c>
      <c r="AH223" s="91">
        <f t="shared" si="127"/>
        <v>216</v>
      </c>
      <c r="AI223" s="91" t="e">
        <f>INDEX(地温!$D$2:$D$366,MATCH(AG223,地温!$C$2:$C$366,FALSE))</f>
        <v>#N/A</v>
      </c>
      <c r="AJ223" s="91" t="e">
        <f t="shared" si="128"/>
        <v>#N/A</v>
      </c>
      <c r="AK223" s="93" t="e">
        <f t="shared" si="110"/>
        <v>#N/A</v>
      </c>
      <c r="AL223" s="99" t="e">
        <f t="shared" si="111"/>
        <v>#N/A</v>
      </c>
      <c r="AM223" s="99">
        <f t="shared" si="112"/>
        <v>0</v>
      </c>
      <c r="AP223" s="92">
        <f t="shared" si="129"/>
        <v>46063</v>
      </c>
      <c r="AQ223" s="91">
        <f t="shared" si="130"/>
        <v>216</v>
      </c>
      <c r="AR223" s="91" t="e">
        <f>INDEX(地温!$D$2:$D$366,MATCH(AP223,地温!$C$2:$C$366,FALSE))</f>
        <v>#N/A</v>
      </c>
      <c r="AS223" s="91" t="e">
        <f t="shared" si="131"/>
        <v>#N/A</v>
      </c>
      <c r="AT223" s="93" t="e">
        <f t="shared" si="113"/>
        <v>#N/A</v>
      </c>
      <c r="AU223" s="99" t="e">
        <f t="shared" si="114"/>
        <v>#N/A</v>
      </c>
      <c r="AV223" s="99">
        <f t="shared" si="115"/>
        <v>0</v>
      </c>
    </row>
    <row r="224" spans="1:48" s="91" customFormat="1">
      <c r="A224" s="92">
        <f t="shared" si="116"/>
        <v>46064</v>
      </c>
      <c r="B224" s="91">
        <f t="shared" si="99"/>
        <v>217</v>
      </c>
      <c r="C224" s="99" t="e">
        <f t="shared" si="100"/>
        <v>#N/A</v>
      </c>
      <c r="F224" s="92">
        <f t="shared" si="117"/>
        <v>46064</v>
      </c>
      <c r="G224" s="91">
        <f t="shared" si="118"/>
        <v>217</v>
      </c>
      <c r="H224" s="91" t="e">
        <f>INDEX(地温!$D$2:$D$366,MATCH(F224,地温!$C$2:$C$366,FALSE))</f>
        <v>#N/A</v>
      </c>
      <c r="I224" s="91" t="e">
        <f t="shared" si="119"/>
        <v>#N/A</v>
      </c>
      <c r="J224" s="93" t="e">
        <f t="shared" si="101"/>
        <v>#N/A</v>
      </c>
      <c r="K224" s="99" t="e">
        <f t="shared" si="102"/>
        <v>#N/A</v>
      </c>
      <c r="L224" s="99" t="e">
        <f t="shared" si="103"/>
        <v>#N/A</v>
      </c>
      <c r="O224" s="92">
        <f t="shared" si="120"/>
        <v>46064</v>
      </c>
      <c r="P224" s="91">
        <f t="shared" si="121"/>
        <v>217</v>
      </c>
      <c r="Q224" s="91" t="e">
        <f>INDEX(地温!$D$2:$D$366,MATCH(O224,地温!$C$2:$C$366,FALSE))</f>
        <v>#N/A</v>
      </c>
      <c r="R224" s="91" t="e">
        <f t="shared" si="122"/>
        <v>#N/A</v>
      </c>
      <c r="S224" s="93" t="e">
        <f t="shared" si="104"/>
        <v>#N/A</v>
      </c>
      <c r="T224" s="99" t="e">
        <f t="shared" si="105"/>
        <v>#N/A</v>
      </c>
      <c r="U224" s="99">
        <f t="shared" si="106"/>
        <v>0</v>
      </c>
      <c r="X224" s="92">
        <f t="shared" si="123"/>
        <v>46064</v>
      </c>
      <c r="Y224" s="91">
        <f t="shared" si="124"/>
        <v>217</v>
      </c>
      <c r="Z224" s="91" t="e">
        <f>INDEX(地温!$D$2:$D$366,MATCH(X224,地温!$C$2:$C$366,FALSE))</f>
        <v>#N/A</v>
      </c>
      <c r="AA224" s="91" t="e">
        <f t="shared" si="125"/>
        <v>#N/A</v>
      </c>
      <c r="AB224" s="93" t="e">
        <f t="shared" si="107"/>
        <v>#N/A</v>
      </c>
      <c r="AC224" s="99" t="e">
        <f t="shared" si="108"/>
        <v>#N/A</v>
      </c>
      <c r="AD224" s="99">
        <f t="shared" si="109"/>
        <v>0</v>
      </c>
      <c r="AG224" s="92">
        <f t="shared" si="126"/>
        <v>46064</v>
      </c>
      <c r="AH224" s="91">
        <f t="shared" si="127"/>
        <v>217</v>
      </c>
      <c r="AI224" s="91" t="e">
        <f>INDEX(地温!$D$2:$D$366,MATCH(AG224,地温!$C$2:$C$366,FALSE))</f>
        <v>#N/A</v>
      </c>
      <c r="AJ224" s="91" t="e">
        <f t="shared" si="128"/>
        <v>#N/A</v>
      </c>
      <c r="AK224" s="93" t="e">
        <f t="shared" si="110"/>
        <v>#N/A</v>
      </c>
      <c r="AL224" s="99" t="e">
        <f t="shared" si="111"/>
        <v>#N/A</v>
      </c>
      <c r="AM224" s="99">
        <f t="shared" si="112"/>
        <v>0</v>
      </c>
      <c r="AP224" s="92">
        <f t="shared" si="129"/>
        <v>46064</v>
      </c>
      <c r="AQ224" s="91">
        <f t="shared" si="130"/>
        <v>217</v>
      </c>
      <c r="AR224" s="91" t="e">
        <f>INDEX(地温!$D$2:$D$366,MATCH(AP224,地温!$C$2:$C$366,FALSE))</f>
        <v>#N/A</v>
      </c>
      <c r="AS224" s="91" t="e">
        <f t="shared" si="131"/>
        <v>#N/A</v>
      </c>
      <c r="AT224" s="93" t="e">
        <f t="shared" si="113"/>
        <v>#N/A</v>
      </c>
      <c r="AU224" s="99" t="e">
        <f t="shared" si="114"/>
        <v>#N/A</v>
      </c>
      <c r="AV224" s="99">
        <f t="shared" si="115"/>
        <v>0</v>
      </c>
    </row>
    <row r="225" spans="1:48" s="91" customFormat="1">
      <c r="A225" s="92">
        <f t="shared" si="116"/>
        <v>46065</v>
      </c>
      <c r="B225" s="91">
        <f t="shared" si="99"/>
        <v>218</v>
      </c>
      <c r="C225" s="99" t="e">
        <f t="shared" si="100"/>
        <v>#N/A</v>
      </c>
      <c r="F225" s="92">
        <f t="shared" si="117"/>
        <v>46065</v>
      </c>
      <c r="G225" s="91">
        <f t="shared" si="118"/>
        <v>218</v>
      </c>
      <c r="H225" s="91" t="e">
        <f>INDEX(地温!$D$2:$D$366,MATCH(F225,地温!$C$2:$C$366,FALSE))</f>
        <v>#N/A</v>
      </c>
      <c r="I225" s="91" t="e">
        <f t="shared" si="119"/>
        <v>#N/A</v>
      </c>
      <c r="J225" s="93" t="e">
        <f t="shared" si="101"/>
        <v>#N/A</v>
      </c>
      <c r="K225" s="99" t="e">
        <f t="shared" si="102"/>
        <v>#N/A</v>
      </c>
      <c r="L225" s="99" t="e">
        <f t="shared" si="103"/>
        <v>#N/A</v>
      </c>
      <c r="O225" s="92">
        <f t="shared" si="120"/>
        <v>46065</v>
      </c>
      <c r="P225" s="91">
        <f t="shared" si="121"/>
        <v>218</v>
      </c>
      <c r="Q225" s="91" t="e">
        <f>INDEX(地温!$D$2:$D$366,MATCH(O225,地温!$C$2:$C$366,FALSE))</f>
        <v>#N/A</v>
      </c>
      <c r="R225" s="91" t="e">
        <f t="shared" si="122"/>
        <v>#N/A</v>
      </c>
      <c r="S225" s="93" t="e">
        <f t="shared" si="104"/>
        <v>#N/A</v>
      </c>
      <c r="T225" s="99" t="e">
        <f t="shared" si="105"/>
        <v>#N/A</v>
      </c>
      <c r="U225" s="99">
        <f t="shared" si="106"/>
        <v>0</v>
      </c>
      <c r="X225" s="92">
        <f t="shared" si="123"/>
        <v>46065</v>
      </c>
      <c r="Y225" s="91">
        <f t="shared" si="124"/>
        <v>218</v>
      </c>
      <c r="Z225" s="91" t="e">
        <f>INDEX(地温!$D$2:$D$366,MATCH(X225,地温!$C$2:$C$366,FALSE))</f>
        <v>#N/A</v>
      </c>
      <c r="AA225" s="91" t="e">
        <f t="shared" si="125"/>
        <v>#N/A</v>
      </c>
      <c r="AB225" s="93" t="e">
        <f t="shared" si="107"/>
        <v>#N/A</v>
      </c>
      <c r="AC225" s="99" t="e">
        <f t="shared" si="108"/>
        <v>#N/A</v>
      </c>
      <c r="AD225" s="99">
        <f t="shared" si="109"/>
        <v>0</v>
      </c>
      <c r="AG225" s="92">
        <f t="shared" si="126"/>
        <v>46065</v>
      </c>
      <c r="AH225" s="91">
        <f t="shared" si="127"/>
        <v>218</v>
      </c>
      <c r="AI225" s="91" t="e">
        <f>INDEX(地温!$D$2:$D$366,MATCH(AG225,地温!$C$2:$C$366,FALSE))</f>
        <v>#N/A</v>
      </c>
      <c r="AJ225" s="91" t="e">
        <f t="shared" si="128"/>
        <v>#N/A</v>
      </c>
      <c r="AK225" s="93" t="e">
        <f t="shared" si="110"/>
        <v>#N/A</v>
      </c>
      <c r="AL225" s="99" t="e">
        <f t="shared" si="111"/>
        <v>#N/A</v>
      </c>
      <c r="AM225" s="99">
        <f t="shared" si="112"/>
        <v>0</v>
      </c>
      <c r="AP225" s="92">
        <f t="shared" si="129"/>
        <v>46065</v>
      </c>
      <c r="AQ225" s="91">
        <f t="shared" si="130"/>
        <v>218</v>
      </c>
      <c r="AR225" s="91" t="e">
        <f>INDEX(地温!$D$2:$D$366,MATCH(AP225,地温!$C$2:$C$366,FALSE))</f>
        <v>#N/A</v>
      </c>
      <c r="AS225" s="91" t="e">
        <f t="shared" si="131"/>
        <v>#N/A</v>
      </c>
      <c r="AT225" s="93" t="e">
        <f t="shared" si="113"/>
        <v>#N/A</v>
      </c>
      <c r="AU225" s="99" t="e">
        <f t="shared" si="114"/>
        <v>#N/A</v>
      </c>
      <c r="AV225" s="99">
        <f t="shared" si="115"/>
        <v>0</v>
      </c>
    </row>
    <row r="226" spans="1:48" s="91" customFormat="1">
      <c r="A226" s="92">
        <f t="shared" si="116"/>
        <v>46066</v>
      </c>
      <c r="B226" s="91">
        <f t="shared" si="99"/>
        <v>219</v>
      </c>
      <c r="C226" s="99" t="e">
        <f t="shared" si="100"/>
        <v>#N/A</v>
      </c>
      <c r="F226" s="92">
        <f t="shared" si="117"/>
        <v>46066</v>
      </c>
      <c r="G226" s="91">
        <f t="shared" si="118"/>
        <v>219</v>
      </c>
      <c r="H226" s="91" t="e">
        <f>INDEX(地温!$D$2:$D$366,MATCH(F226,地温!$C$2:$C$366,FALSE))</f>
        <v>#N/A</v>
      </c>
      <c r="I226" s="91" t="e">
        <f t="shared" si="119"/>
        <v>#N/A</v>
      </c>
      <c r="J226" s="93" t="e">
        <f t="shared" si="101"/>
        <v>#N/A</v>
      </c>
      <c r="K226" s="99" t="e">
        <f t="shared" si="102"/>
        <v>#N/A</v>
      </c>
      <c r="L226" s="99" t="e">
        <f t="shared" si="103"/>
        <v>#N/A</v>
      </c>
      <c r="O226" s="92">
        <f t="shared" si="120"/>
        <v>46066</v>
      </c>
      <c r="P226" s="91">
        <f t="shared" si="121"/>
        <v>219</v>
      </c>
      <c r="Q226" s="91" t="e">
        <f>INDEX(地温!$D$2:$D$366,MATCH(O226,地温!$C$2:$C$366,FALSE))</f>
        <v>#N/A</v>
      </c>
      <c r="R226" s="91" t="e">
        <f t="shared" si="122"/>
        <v>#N/A</v>
      </c>
      <c r="S226" s="93" t="e">
        <f t="shared" si="104"/>
        <v>#N/A</v>
      </c>
      <c r="T226" s="99" t="e">
        <f t="shared" si="105"/>
        <v>#N/A</v>
      </c>
      <c r="U226" s="99">
        <f t="shared" si="106"/>
        <v>0</v>
      </c>
      <c r="X226" s="92">
        <f t="shared" si="123"/>
        <v>46066</v>
      </c>
      <c r="Y226" s="91">
        <f t="shared" si="124"/>
        <v>219</v>
      </c>
      <c r="Z226" s="91" t="e">
        <f>INDEX(地温!$D$2:$D$366,MATCH(X226,地温!$C$2:$C$366,FALSE))</f>
        <v>#N/A</v>
      </c>
      <c r="AA226" s="91" t="e">
        <f t="shared" si="125"/>
        <v>#N/A</v>
      </c>
      <c r="AB226" s="93" t="e">
        <f t="shared" si="107"/>
        <v>#N/A</v>
      </c>
      <c r="AC226" s="99" t="e">
        <f t="shared" si="108"/>
        <v>#N/A</v>
      </c>
      <c r="AD226" s="99">
        <f t="shared" si="109"/>
        <v>0</v>
      </c>
      <c r="AG226" s="92">
        <f t="shared" si="126"/>
        <v>46066</v>
      </c>
      <c r="AH226" s="91">
        <f t="shared" si="127"/>
        <v>219</v>
      </c>
      <c r="AI226" s="91" t="e">
        <f>INDEX(地温!$D$2:$D$366,MATCH(AG226,地温!$C$2:$C$366,FALSE))</f>
        <v>#N/A</v>
      </c>
      <c r="AJ226" s="91" t="e">
        <f t="shared" si="128"/>
        <v>#N/A</v>
      </c>
      <c r="AK226" s="93" t="e">
        <f t="shared" si="110"/>
        <v>#N/A</v>
      </c>
      <c r="AL226" s="99" t="e">
        <f t="shared" si="111"/>
        <v>#N/A</v>
      </c>
      <c r="AM226" s="99">
        <f t="shared" si="112"/>
        <v>0</v>
      </c>
      <c r="AP226" s="92">
        <f t="shared" si="129"/>
        <v>46066</v>
      </c>
      <c r="AQ226" s="91">
        <f t="shared" si="130"/>
        <v>219</v>
      </c>
      <c r="AR226" s="91" t="e">
        <f>INDEX(地温!$D$2:$D$366,MATCH(AP226,地温!$C$2:$C$366,FALSE))</f>
        <v>#N/A</v>
      </c>
      <c r="AS226" s="91" t="e">
        <f t="shared" si="131"/>
        <v>#N/A</v>
      </c>
      <c r="AT226" s="93" t="e">
        <f t="shared" si="113"/>
        <v>#N/A</v>
      </c>
      <c r="AU226" s="99" t="e">
        <f t="shared" si="114"/>
        <v>#N/A</v>
      </c>
      <c r="AV226" s="99">
        <f t="shared" si="115"/>
        <v>0</v>
      </c>
    </row>
    <row r="227" spans="1:48" s="91" customFormat="1">
      <c r="A227" s="92">
        <f t="shared" si="116"/>
        <v>46067</v>
      </c>
      <c r="B227" s="91">
        <f t="shared" si="99"/>
        <v>220</v>
      </c>
      <c r="C227" s="99" t="e">
        <f t="shared" si="100"/>
        <v>#N/A</v>
      </c>
      <c r="F227" s="92">
        <f t="shared" si="117"/>
        <v>46067</v>
      </c>
      <c r="G227" s="91">
        <f t="shared" si="118"/>
        <v>220</v>
      </c>
      <c r="H227" s="91" t="e">
        <f>INDEX(地温!$D$2:$D$366,MATCH(F227,地温!$C$2:$C$366,FALSE))</f>
        <v>#N/A</v>
      </c>
      <c r="I227" s="91" t="e">
        <f t="shared" si="119"/>
        <v>#N/A</v>
      </c>
      <c r="J227" s="93" t="e">
        <f t="shared" si="101"/>
        <v>#N/A</v>
      </c>
      <c r="K227" s="99" t="e">
        <f t="shared" si="102"/>
        <v>#N/A</v>
      </c>
      <c r="L227" s="99" t="e">
        <f t="shared" si="103"/>
        <v>#N/A</v>
      </c>
      <c r="O227" s="92">
        <f t="shared" si="120"/>
        <v>46067</v>
      </c>
      <c r="P227" s="91">
        <f t="shared" si="121"/>
        <v>220</v>
      </c>
      <c r="Q227" s="91" t="e">
        <f>INDEX(地温!$D$2:$D$366,MATCH(O227,地温!$C$2:$C$366,FALSE))</f>
        <v>#N/A</v>
      </c>
      <c r="R227" s="91" t="e">
        <f t="shared" si="122"/>
        <v>#N/A</v>
      </c>
      <c r="S227" s="93" t="e">
        <f t="shared" si="104"/>
        <v>#N/A</v>
      </c>
      <c r="T227" s="99" t="e">
        <f t="shared" si="105"/>
        <v>#N/A</v>
      </c>
      <c r="U227" s="99">
        <f t="shared" si="106"/>
        <v>0</v>
      </c>
      <c r="X227" s="92">
        <f t="shared" si="123"/>
        <v>46067</v>
      </c>
      <c r="Y227" s="91">
        <f t="shared" si="124"/>
        <v>220</v>
      </c>
      <c r="Z227" s="91" t="e">
        <f>INDEX(地温!$D$2:$D$366,MATCH(X227,地温!$C$2:$C$366,FALSE))</f>
        <v>#N/A</v>
      </c>
      <c r="AA227" s="91" t="e">
        <f t="shared" si="125"/>
        <v>#N/A</v>
      </c>
      <c r="AB227" s="93" t="e">
        <f t="shared" si="107"/>
        <v>#N/A</v>
      </c>
      <c r="AC227" s="99" t="e">
        <f t="shared" si="108"/>
        <v>#N/A</v>
      </c>
      <c r="AD227" s="99">
        <f t="shared" si="109"/>
        <v>0</v>
      </c>
      <c r="AG227" s="92">
        <f t="shared" si="126"/>
        <v>46067</v>
      </c>
      <c r="AH227" s="91">
        <f t="shared" si="127"/>
        <v>220</v>
      </c>
      <c r="AI227" s="91" t="e">
        <f>INDEX(地温!$D$2:$D$366,MATCH(AG227,地温!$C$2:$C$366,FALSE))</f>
        <v>#N/A</v>
      </c>
      <c r="AJ227" s="91" t="e">
        <f t="shared" si="128"/>
        <v>#N/A</v>
      </c>
      <c r="AK227" s="93" t="e">
        <f t="shared" si="110"/>
        <v>#N/A</v>
      </c>
      <c r="AL227" s="99" t="e">
        <f t="shared" si="111"/>
        <v>#N/A</v>
      </c>
      <c r="AM227" s="99">
        <f t="shared" si="112"/>
        <v>0</v>
      </c>
      <c r="AP227" s="92">
        <f t="shared" si="129"/>
        <v>46067</v>
      </c>
      <c r="AQ227" s="91">
        <f t="shared" si="130"/>
        <v>220</v>
      </c>
      <c r="AR227" s="91" t="e">
        <f>INDEX(地温!$D$2:$D$366,MATCH(AP227,地温!$C$2:$C$366,FALSE))</f>
        <v>#N/A</v>
      </c>
      <c r="AS227" s="91" t="e">
        <f t="shared" si="131"/>
        <v>#N/A</v>
      </c>
      <c r="AT227" s="93" t="e">
        <f t="shared" si="113"/>
        <v>#N/A</v>
      </c>
      <c r="AU227" s="99" t="e">
        <f t="shared" si="114"/>
        <v>#N/A</v>
      </c>
      <c r="AV227" s="99">
        <f t="shared" si="115"/>
        <v>0</v>
      </c>
    </row>
    <row r="228" spans="1:48" s="91" customFormat="1">
      <c r="A228" s="92">
        <f t="shared" si="116"/>
        <v>46068</v>
      </c>
      <c r="B228" s="91">
        <f t="shared" si="99"/>
        <v>221</v>
      </c>
      <c r="C228" s="99" t="e">
        <f t="shared" si="100"/>
        <v>#N/A</v>
      </c>
      <c r="F228" s="92">
        <f t="shared" si="117"/>
        <v>46068</v>
      </c>
      <c r="G228" s="91">
        <f t="shared" si="118"/>
        <v>221</v>
      </c>
      <c r="H228" s="91" t="e">
        <f>INDEX(地温!$D$2:$D$366,MATCH(F228,地温!$C$2:$C$366,FALSE))</f>
        <v>#N/A</v>
      </c>
      <c r="I228" s="91" t="e">
        <f t="shared" si="119"/>
        <v>#N/A</v>
      </c>
      <c r="J228" s="93" t="e">
        <f t="shared" si="101"/>
        <v>#N/A</v>
      </c>
      <c r="K228" s="99" t="e">
        <f t="shared" si="102"/>
        <v>#N/A</v>
      </c>
      <c r="L228" s="99" t="e">
        <f t="shared" si="103"/>
        <v>#N/A</v>
      </c>
      <c r="O228" s="92">
        <f t="shared" si="120"/>
        <v>46068</v>
      </c>
      <c r="P228" s="91">
        <f t="shared" si="121"/>
        <v>221</v>
      </c>
      <c r="Q228" s="91" t="e">
        <f>INDEX(地温!$D$2:$D$366,MATCH(O228,地温!$C$2:$C$366,FALSE))</f>
        <v>#N/A</v>
      </c>
      <c r="R228" s="91" t="e">
        <f t="shared" si="122"/>
        <v>#N/A</v>
      </c>
      <c r="S228" s="93" t="e">
        <f t="shared" si="104"/>
        <v>#N/A</v>
      </c>
      <c r="T228" s="99" t="e">
        <f t="shared" si="105"/>
        <v>#N/A</v>
      </c>
      <c r="U228" s="99">
        <f t="shared" si="106"/>
        <v>0</v>
      </c>
      <c r="X228" s="92">
        <f t="shared" si="123"/>
        <v>46068</v>
      </c>
      <c r="Y228" s="91">
        <f t="shared" si="124"/>
        <v>221</v>
      </c>
      <c r="Z228" s="91" t="e">
        <f>INDEX(地温!$D$2:$D$366,MATCH(X228,地温!$C$2:$C$366,FALSE))</f>
        <v>#N/A</v>
      </c>
      <c r="AA228" s="91" t="e">
        <f t="shared" si="125"/>
        <v>#N/A</v>
      </c>
      <c r="AB228" s="93" t="e">
        <f t="shared" si="107"/>
        <v>#N/A</v>
      </c>
      <c r="AC228" s="99" t="e">
        <f t="shared" si="108"/>
        <v>#N/A</v>
      </c>
      <c r="AD228" s="99">
        <f t="shared" si="109"/>
        <v>0</v>
      </c>
      <c r="AG228" s="92">
        <f t="shared" si="126"/>
        <v>46068</v>
      </c>
      <c r="AH228" s="91">
        <f t="shared" si="127"/>
        <v>221</v>
      </c>
      <c r="AI228" s="91" t="e">
        <f>INDEX(地温!$D$2:$D$366,MATCH(AG228,地温!$C$2:$C$366,FALSE))</f>
        <v>#N/A</v>
      </c>
      <c r="AJ228" s="91" t="e">
        <f t="shared" si="128"/>
        <v>#N/A</v>
      </c>
      <c r="AK228" s="93" t="e">
        <f t="shared" si="110"/>
        <v>#N/A</v>
      </c>
      <c r="AL228" s="99" t="e">
        <f t="shared" si="111"/>
        <v>#N/A</v>
      </c>
      <c r="AM228" s="99">
        <f t="shared" si="112"/>
        <v>0</v>
      </c>
      <c r="AP228" s="92">
        <f t="shared" si="129"/>
        <v>46068</v>
      </c>
      <c r="AQ228" s="91">
        <f t="shared" si="130"/>
        <v>221</v>
      </c>
      <c r="AR228" s="91" t="e">
        <f>INDEX(地温!$D$2:$D$366,MATCH(AP228,地温!$C$2:$C$366,FALSE))</f>
        <v>#N/A</v>
      </c>
      <c r="AS228" s="91" t="e">
        <f t="shared" si="131"/>
        <v>#N/A</v>
      </c>
      <c r="AT228" s="93" t="e">
        <f t="shared" si="113"/>
        <v>#N/A</v>
      </c>
      <c r="AU228" s="99" t="e">
        <f t="shared" si="114"/>
        <v>#N/A</v>
      </c>
      <c r="AV228" s="99">
        <f t="shared" si="115"/>
        <v>0</v>
      </c>
    </row>
    <row r="229" spans="1:48" s="91" customFormat="1">
      <c r="A229" s="92">
        <f t="shared" si="116"/>
        <v>46069</v>
      </c>
      <c r="B229" s="91">
        <f t="shared" si="99"/>
        <v>222</v>
      </c>
      <c r="C229" s="99" t="e">
        <f t="shared" si="100"/>
        <v>#N/A</v>
      </c>
      <c r="F229" s="92">
        <f t="shared" si="117"/>
        <v>46069</v>
      </c>
      <c r="G229" s="91">
        <f t="shared" si="118"/>
        <v>222</v>
      </c>
      <c r="H229" s="91" t="e">
        <f>INDEX(地温!$D$2:$D$366,MATCH(F229,地温!$C$2:$C$366,FALSE))</f>
        <v>#N/A</v>
      </c>
      <c r="I229" s="91" t="e">
        <f t="shared" si="119"/>
        <v>#N/A</v>
      </c>
      <c r="J229" s="93" t="e">
        <f t="shared" si="101"/>
        <v>#N/A</v>
      </c>
      <c r="K229" s="99" t="e">
        <f t="shared" si="102"/>
        <v>#N/A</v>
      </c>
      <c r="L229" s="99" t="e">
        <f t="shared" si="103"/>
        <v>#N/A</v>
      </c>
      <c r="O229" s="92">
        <f t="shared" si="120"/>
        <v>46069</v>
      </c>
      <c r="P229" s="91">
        <f t="shared" si="121"/>
        <v>222</v>
      </c>
      <c r="Q229" s="91" t="e">
        <f>INDEX(地温!$D$2:$D$366,MATCH(O229,地温!$C$2:$C$366,FALSE))</f>
        <v>#N/A</v>
      </c>
      <c r="R229" s="91" t="e">
        <f t="shared" si="122"/>
        <v>#N/A</v>
      </c>
      <c r="S229" s="93" t="e">
        <f t="shared" si="104"/>
        <v>#N/A</v>
      </c>
      <c r="T229" s="99" t="e">
        <f t="shared" si="105"/>
        <v>#N/A</v>
      </c>
      <c r="U229" s="99">
        <f t="shared" si="106"/>
        <v>0</v>
      </c>
      <c r="X229" s="92">
        <f t="shared" si="123"/>
        <v>46069</v>
      </c>
      <c r="Y229" s="91">
        <f t="shared" si="124"/>
        <v>222</v>
      </c>
      <c r="Z229" s="91" t="e">
        <f>INDEX(地温!$D$2:$D$366,MATCH(X229,地温!$C$2:$C$366,FALSE))</f>
        <v>#N/A</v>
      </c>
      <c r="AA229" s="91" t="e">
        <f t="shared" si="125"/>
        <v>#N/A</v>
      </c>
      <c r="AB229" s="93" t="e">
        <f t="shared" si="107"/>
        <v>#N/A</v>
      </c>
      <c r="AC229" s="99" t="e">
        <f t="shared" si="108"/>
        <v>#N/A</v>
      </c>
      <c r="AD229" s="99">
        <f t="shared" si="109"/>
        <v>0</v>
      </c>
      <c r="AG229" s="92">
        <f t="shared" si="126"/>
        <v>46069</v>
      </c>
      <c r="AH229" s="91">
        <f t="shared" si="127"/>
        <v>222</v>
      </c>
      <c r="AI229" s="91" t="e">
        <f>INDEX(地温!$D$2:$D$366,MATCH(AG229,地温!$C$2:$C$366,FALSE))</f>
        <v>#N/A</v>
      </c>
      <c r="AJ229" s="91" t="e">
        <f t="shared" si="128"/>
        <v>#N/A</v>
      </c>
      <c r="AK229" s="93" t="e">
        <f t="shared" si="110"/>
        <v>#N/A</v>
      </c>
      <c r="AL229" s="99" t="e">
        <f t="shared" si="111"/>
        <v>#N/A</v>
      </c>
      <c r="AM229" s="99">
        <f t="shared" si="112"/>
        <v>0</v>
      </c>
      <c r="AP229" s="92">
        <f t="shared" si="129"/>
        <v>46069</v>
      </c>
      <c r="AQ229" s="91">
        <f t="shared" si="130"/>
        <v>222</v>
      </c>
      <c r="AR229" s="91" t="e">
        <f>INDEX(地温!$D$2:$D$366,MATCH(AP229,地温!$C$2:$C$366,FALSE))</f>
        <v>#N/A</v>
      </c>
      <c r="AS229" s="91" t="e">
        <f t="shared" si="131"/>
        <v>#N/A</v>
      </c>
      <c r="AT229" s="93" t="e">
        <f t="shared" si="113"/>
        <v>#N/A</v>
      </c>
      <c r="AU229" s="99" t="e">
        <f t="shared" si="114"/>
        <v>#N/A</v>
      </c>
      <c r="AV229" s="99">
        <f t="shared" si="115"/>
        <v>0</v>
      </c>
    </row>
    <row r="230" spans="1:48" s="91" customFormat="1">
      <c r="A230" s="92">
        <f t="shared" si="116"/>
        <v>46070</v>
      </c>
      <c r="B230" s="91">
        <f t="shared" si="99"/>
        <v>223</v>
      </c>
      <c r="C230" s="99" t="e">
        <f t="shared" si="100"/>
        <v>#N/A</v>
      </c>
      <c r="F230" s="92">
        <f t="shared" si="117"/>
        <v>46070</v>
      </c>
      <c r="G230" s="91">
        <f t="shared" si="118"/>
        <v>223</v>
      </c>
      <c r="H230" s="91" t="e">
        <f>INDEX(地温!$D$2:$D$366,MATCH(F230,地温!$C$2:$C$366,FALSE))</f>
        <v>#N/A</v>
      </c>
      <c r="I230" s="91" t="e">
        <f t="shared" si="119"/>
        <v>#N/A</v>
      </c>
      <c r="J230" s="93" t="e">
        <f t="shared" si="101"/>
        <v>#N/A</v>
      </c>
      <c r="K230" s="99" t="e">
        <f t="shared" si="102"/>
        <v>#N/A</v>
      </c>
      <c r="L230" s="99" t="e">
        <f t="shared" si="103"/>
        <v>#N/A</v>
      </c>
      <c r="O230" s="92">
        <f t="shared" si="120"/>
        <v>46070</v>
      </c>
      <c r="P230" s="91">
        <f t="shared" si="121"/>
        <v>223</v>
      </c>
      <c r="Q230" s="91" t="e">
        <f>INDEX(地温!$D$2:$D$366,MATCH(O230,地温!$C$2:$C$366,FALSE))</f>
        <v>#N/A</v>
      </c>
      <c r="R230" s="91" t="e">
        <f t="shared" si="122"/>
        <v>#N/A</v>
      </c>
      <c r="S230" s="93" t="e">
        <f t="shared" si="104"/>
        <v>#N/A</v>
      </c>
      <c r="T230" s="99" t="e">
        <f t="shared" si="105"/>
        <v>#N/A</v>
      </c>
      <c r="U230" s="99">
        <f t="shared" si="106"/>
        <v>0</v>
      </c>
      <c r="X230" s="92">
        <f t="shared" si="123"/>
        <v>46070</v>
      </c>
      <c r="Y230" s="91">
        <f t="shared" si="124"/>
        <v>223</v>
      </c>
      <c r="Z230" s="91" t="e">
        <f>INDEX(地温!$D$2:$D$366,MATCH(X230,地温!$C$2:$C$366,FALSE))</f>
        <v>#N/A</v>
      </c>
      <c r="AA230" s="91" t="e">
        <f t="shared" si="125"/>
        <v>#N/A</v>
      </c>
      <c r="AB230" s="93" t="e">
        <f t="shared" si="107"/>
        <v>#N/A</v>
      </c>
      <c r="AC230" s="99" t="e">
        <f t="shared" si="108"/>
        <v>#N/A</v>
      </c>
      <c r="AD230" s="99">
        <f t="shared" si="109"/>
        <v>0</v>
      </c>
      <c r="AG230" s="92">
        <f t="shared" si="126"/>
        <v>46070</v>
      </c>
      <c r="AH230" s="91">
        <f t="shared" si="127"/>
        <v>223</v>
      </c>
      <c r="AI230" s="91" t="e">
        <f>INDEX(地温!$D$2:$D$366,MATCH(AG230,地温!$C$2:$C$366,FALSE))</f>
        <v>#N/A</v>
      </c>
      <c r="AJ230" s="91" t="e">
        <f t="shared" si="128"/>
        <v>#N/A</v>
      </c>
      <c r="AK230" s="93" t="e">
        <f t="shared" si="110"/>
        <v>#N/A</v>
      </c>
      <c r="AL230" s="99" t="e">
        <f t="shared" si="111"/>
        <v>#N/A</v>
      </c>
      <c r="AM230" s="99">
        <f t="shared" si="112"/>
        <v>0</v>
      </c>
      <c r="AP230" s="92">
        <f t="shared" si="129"/>
        <v>46070</v>
      </c>
      <c r="AQ230" s="91">
        <f t="shared" si="130"/>
        <v>223</v>
      </c>
      <c r="AR230" s="91" t="e">
        <f>INDEX(地温!$D$2:$D$366,MATCH(AP230,地温!$C$2:$C$366,FALSE))</f>
        <v>#N/A</v>
      </c>
      <c r="AS230" s="91" t="e">
        <f t="shared" si="131"/>
        <v>#N/A</v>
      </c>
      <c r="AT230" s="93" t="e">
        <f t="shared" si="113"/>
        <v>#N/A</v>
      </c>
      <c r="AU230" s="99" t="e">
        <f t="shared" si="114"/>
        <v>#N/A</v>
      </c>
      <c r="AV230" s="99">
        <f t="shared" si="115"/>
        <v>0</v>
      </c>
    </row>
    <row r="231" spans="1:48" s="91" customFormat="1">
      <c r="A231" s="92">
        <f t="shared" si="116"/>
        <v>46071</v>
      </c>
      <c r="B231" s="91">
        <f t="shared" si="99"/>
        <v>224</v>
      </c>
      <c r="C231" s="99" t="e">
        <f t="shared" si="100"/>
        <v>#N/A</v>
      </c>
      <c r="F231" s="92">
        <f t="shared" si="117"/>
        <v>46071</v>
      </c>
      <c r="G231" s="91">
        <f t="shared" si="118"/>
        <v>224</v>
      </c>
      <c r="H231" s="91" t="e">
        <f>INDEX(地温!$D$2:$D$366,MATCH(F231,地温!$C$2:$C$366,FALSE))</f>
        <v>#N/A</v>
      </c>
      <c r="I231" s="91" t="e">
        <f t="shared" si="119"/>
        <v>#N/A</v>
      </c>
      <c r="J231" s="93" t="e">
        <f t="shared" si="101"/>
        <v>#N/A</v>
      </c>
      <c r="K231" s="99" t="e">
        <f t="shared" si="102"/>
        <v>#N/A</v>
      </c>
      <c r="L231" s="99" t="e">
        <f t="shared" si="103"/>
        <v>#N/A</v>
      </c>
      <c r="O231" s="92">
        <f t="shared" si="120"/>
        <v>46071</v>
      </c>
      <c r="P231" s="91">
        <f t="shared" si="121"/>
        <v>224</v>
      </c>
      <c r="Q231" s="91" t="e">
        <f>INDEX(地温!$D$2:$D$366,MATCH(O231,地温!$C$2:$C$366,FALSE))</f>
        <v>#N/A</v>
      </c>
      <c r="R231" s="91" t="e">
        <f t="shared" si="122"/>
        <v>#N/A</v>
      </c>
      <c r="S231" s="93" t="e">
        <f t="shared" si="104"/>
        <v>#N/A</v>
      </c>
      <c r="T231" s="99" t="e">
        <f t="shared" si="105"/>
        <v>#N/A</v>
      </c>
      <c r="U231" s="99">
        <f t="shared" si="106"/>
        <v>0</v>
      </c>
      <c r="X231" s="92">
        <f t="shared" si="123"/>
        <v>46071</v>
      </c>
      <c r="Y231" s="91">
        <f t="shared" si="124"/>
        <v>224</v>
      </c>
      <c r="Z231" s="91" t="e">
        <f>INDEX(地温!$D$2:$D$366,MATCH(X231,地温!$C$2:$C$366,FALSE))</f>
        <v>#N/A</v>
      </c>
      <c r="AA231" s="91" t="e">
        <f t="shared" si="125"/>
        <v>#N/A</v>
      </c>
      <c r="AB231" s="93" t="e">
        <f t="shared" si="107"/>
        <v>#N/A</v>
      </c>
      <c r="AC231" s="99" t="e">
        <f t="shared" si="108"/>
        <v>#N/A</v>
      </c>
      <c r="AD231" s="99">
        <f t="shared" si="109"/>
        <v>0</v>
      </c>
      <c r="AG231" s="92">
        <f t="shared" si="126"/>
        <v>46071</v>
      </c>
      <c r="AH231" s="91">
        <f t="shared" si="127"/>
        <v>224</v>
      </c>
      <c r="AI231" s="91" t="e">
        <f>INDEX(地温!$D$2:$D$366,MATCH(AG231,地温!$C$2:$C$366,FALSE))</f>
        <v>#N/A</v>
      </c>
      <c r="AJ231" s="91" t="e">
        <f t="shared" si="128"/>
        <v>#N/A</v>
      </c>
      <c r="AK231" s="93" t="e">
        <f t="shared" si="110"/>
        <v>#N/A</v>
      </c>
      <c r="AL231" s="99" t="e">
        <f t="shared" si="111"/>
        <v>#N/A</v>
      </c>
      <c r="AM231" s="99">
        <f t="shared" si="112"/>
        <v>0</v>
      </c>
      <c r="AP231" s="92">
        <f t="shared" si="129"/>
        <v>46071</v>
      </c>
      <c r="AQ231" s="91">
        <f t="shared" si="130"/>
        <v>224</v>
      </c>
      <c r="AR231" s="91" t="e">
        <f>INDEX(地温!$D$2:$D$366,MATCH(AP231,地温!$C$2:$C$366,FALSE))</f>
        <v>#N/A</v>
      </c>
      <c r="AS231" s="91" t="e">
        <f t="shared" si="131"/>
        <v>#N/A</v>
      </c>
      <c r="AT231" s="93" t="e">
        <f t="shared" si="113"/>
        <v>#N/A</v>
      </c>
      <c r="AU231" s="99" t="e">
        <f t="shared" si="114"/>
        <v>#N/A</v>
      </c>
      <c r="AV231" s="99">
        <f t="shared" si="115"/>
        <v>0</v>
      </c>
    </row>
    <row r="232" spans="1:48" s="91" customFormat="1">
      <c r="A232" s="92">
        <f t="shared" si="116"/>
        <v>46072</v>
      </c>
      <c r="B232" s="91">
        <f t="shared" si="99"/>
        <v>225</v>
      </c>
      <c r="C232" s="99" t="e">
        <f t="shared" si="100"/>
        <v>#N/A</v>
      </c>
      <c r="F232" s="92">
        <f t="shared" si="117"/>
        <v>46072</v>
      </c>
      <c r="G232" s="91">
        <f t="shared" si="118"/>
        <v>225</v>
      </c>
      <c r="H232" s="91" t="e">
        <f>INDEX(地温!$D$2:$D$366,MATCH(F232,地温!$C$2:$C$366,FALSE))</f>
        <v>#N/A</v>
      </c>
      <c r="I232" s="91" t="e">
        <f t="shared" si="119"/>
        <v>#N/A</v>
      </c>
      <c r="J232" s="93" t="e">
        <f t="shared" si="101"/>
        <v>#N/A</v>
      </c>
      <c r="K232" s="99" t="e">
        <f t="shared" si="102"/>
        <v>#N/A</v>
      </c>
      <c r="L232" s="99" t="e">
        <f t="shared" si="103"/>
        <v>#N/A</v>
      </c>
      <c r="O232" s="92">
        <f t="shared" si="120"/>
        <v>46072</v>
      </c>
      <c r="P232" s="91">
        <f t="shared" si="121"/>
        <v>225</v>
      </c>
      <c r="Q232" s="91" t="e">
        <f>INDEX(地温!$D$2:$D$366,MATCH(O232,地温!$C$2:$C$366,FALSE))</f>
        <v>#N/A</v>
      </c>
      <c r="R232" s="91" t="e">
        <f t="shared" si="122"/>
        <v>#N/A</v>
      </c>
      <c r="S232" s="93" t="e">
        <f t="shared" si="104"/>
        <v>#N/A</v>
      </c>
      <c r="T232" s="99" t="e">
        <f t="shared" si="105"/>
        <v>#N/A</v>
      </c>
      <c r="U232" s="99">
        <f t="shared" si="106"/>
        <v>0</v>
      </c>
      <c r="X232" s="92">
        <f t="shared" si="123"/>
        <v>46072</v>
      </c>
      <c r="Y232" s="91">
        <f t="shared" si="124"/>
        <v>225</v>
      </c>
      <c r="Z232" s="91" t="e">
        <f>INDEX(地温!$D$2:$D$366,MATCH(X232,地温!$C$2:$C$366,FALSE))</f>
        <v>#N/A</v>
      </c>
      <c r="AA232" s="91" t="e">
        <f t="shared" si="125"/>
        <v>#N/A</v>
      </c>
      <c r="AB232" s="93" t="e">
        <f t="shared" si="107"/>
        <v>#N/A</v>
      </c>
      <c r="AC232" s="99" t="e">
        <f t="shared" si="108"/>
        <v>#N/A</v>
      </c>
      <c r="AD232" s="99">
        <f t="shared" si="109"/>
        <v>0</v>
      </c>
      <c r="AG232" s="92">
        <f t="shared" si="126"/>
        <v>46072</v>
      </c>
      <c r="AH232" s="91">
        <f t="shared" si="127"/>
        <v>225</v>
      </c>
      <c r="AI232" s="91" t="e">
        <f>INDEX(地温!$D$2:$D$366,MATCH(AG232,地温!$C$2:$C$366,FALSE))</f>
        <v>#N/A</v>
      </c>
      <c r="AJ232" s="91" t="e">
        <f t="shared" si="128"/>
        <v>#N/A</v>
      </c>
      <c r="AK232" s="93" t="e">
        <f t="shared" si="110"/>
        <v>#N/A</v>
      </c>
      <c r="AL232" s="99" t="e">
        <f t="shared" si="111"/>
        <v>#N/A</v>
      </c>
      <c r="AM232" s="99">
        <f t="shared" si="112"/>
        <v>0</v>
      </c>
      <c r="AP232" s="92">
        <f t="shared" si="129"/>
        <v>46072</v>
      </c>
      <c r="AQ232" s="91">
        <f t="shared" si="130"/>
        <v>225</v>
      </c>
      <c r="AR232" s="91" t="e">
        <f>INDEX(地温!$D$2:$D$366,MATCH(AP232,地温!$C$2:$C$366,FALSE))</f>
        <v>#N/A</v>
      </c>
      <c r="AS232" s="91" t="e">
        <f t="shared" si="131"/>
        <v>#N/A</v>
      </c>
      <c r="AT232" s="93" t="e">
        <f t="shared" si="113"/>
        <v>#N/A</v>
      </c>
      <c r="AU232" s="99" t="e">
        <f t="shared" si="114"/>
        <v>#N/A</v>
      </c>
      <c r="AV232" s="99">
        <f t="shared" si="115"/>
        <v>0</v>
      </c>
    </row>
    <row r="233" spans="1:48" s="91" customFormat="1">
      <c r="A233" s="92">
        <f t="shared" si="116"/>
        <v>46073</v>
      </c>
      <c r="B233" s="91">
        <f t="shared" si="99"/>
        <v>226</v>
      </c>
      <c r="C233" s="99" t="e">
        <f t="shared" si="100"/>
        <v>#N/A</v>
      </c>
      <c r="F233" s="92">
        <f t="shared" si="117"/>
        <v>46073</v>
      </c>
      <c r="G233" s="91">
        <f t="shared" si="118"/>
        <v>226</v>
      </c>
      <c r="H233" s="91" t="e">
        <f>INDEX(地温!$D$2:$D$366,MATCH(F233,地温!$C$2:$C$366,FALSE))</f>
        <v>#N/A</v>
      </c>
      <c r="I233" s="91" t="e">
        <f t="shared" si="119"/>
        <v>#N/A</v>
      </c>
      <c r="J233" s="93" t="e">
        <f t="shared" si="101"/>
        <v>#N/A</v>
      </c>
      <c r="K233" s="99" t="e">
        <f t="shared" si="102"/>
        <v>#N/A</v>
      </c>
      <c r="L233" s="99" t="e">
        <f t="shared" si="103"/>
        <v>#N/A</v>
      </c>
      <c r="O233" s="92">
        <f t="shared" si="120"/>
        <v>46073</v>
      </c>
      <c r="P233" s="91">
        <f t="shared" si="121"/>
        <v>226</v>
      </c>
      <c r="Q233" s="91" t="e">
        <f>INDEX(地温!$D$2:$D$366,MATCH(O233,地温!$C$2:$C$366,FALSE))</f>
        <v>#N/A</v>
      </c>
      <c r="R233" s="91" t="e">
        <f t="shared" si="122"/>
        <v>#N/A</v>
      </c>
      <c r="S233" s="93" t="e">
        <f t="shared" si="104"/>
        <v>#N/A</v>
      </c>
      <c r="T233" s="99" t="e">
        <f t="shared" si="105"/>
        <v>#N/A</v>
      </c>
      <c r="U233" s="99">
        <f t="shared" si="106"/>
        <v>0</v>
      </c>
      <c r="X233" s="92">
        <f t="shared" si="123"/>
        <v>46073</v>
      </c>
      <c r="Y233" s="91">
        <f t="shared" si="124"/>
        <v>226</v>
      </c>
      <c r="Z233" s="91" t="e">
        <f>INDEX(地温!$D$2:$D$366,MATCH(X233,地温!$C$2:$C$366,FALSE))</f>
        <v>#N/A</v>
      </c>
      <c r="AA233" s="91" t="e">
        <f t="shared" si="125"/>
        <v>#N/A</v>
      </c>
      <c r="AB233" s="93" t="e">
        <f t="shared" si="107"/>
        <v>#N/A</v>
      </c>
      <c r="AC233" s="99" t="e">
        <f t="shared" si="108"/>
        <v>#N/A</v>
      </c>
      <c r="AD233" s="99">
        <f t="shared" si="109"/>
        <v>0</v>
      </c>
      <c r="AG233" s="92">
        <f t="shared" si="126"/>
        <v>46073</v>
      </c>
      <c r="AH233" s="91">
        <f t="shared" si="127"/>
        <v>226</v>
      </c>
      <c r="AI233" s="91" t="e">
        <f>INDEX(地温!$D$2:$D$366,MATCH(AG233,地温!$C$2:$C$366,FALSE))</f>
        <v>#N/A</v>
      </c>
      <c r="AJ233" s="91" t="e">
        <f t="shared" si="128"/>
        <v>#N/A</v>
      </c>
      <c r="AK233" s="93" t="e">
        <f t="shared" si="110"/>
        <v>#N/A</v>
      </c>
      <c r="AL233" s="99" t="e">
        <f t="shared" si="111"/>
        <v>#N/A</v>
      </c>
      <c r="AM233" s="99">
        <f t="shared" si="112"/>
        <v>0</v>
      </c>
      <c r="AP233" s="92">
        <f t="shared" si="129"/>
        <v>46073</v>
      </c>
      <c r="AQ233" s="91">
        <f t="shared" si="130"/>
        <v>226</v>
      </c>
      <c r="AR233" s="91" t="e">
        <f>INDEX(地温!$D$2:$D$366,MATCH(AP233,地温!$C$2:$C$366,FALSE))</f>
        <v>#N/A</v>
      </c>
      <c r="AS233" s="91" t="e">
        <f t="shared" si="131"/>
        <v>#N/A</v>
      </c>
      <c r="AT233" s="93" t="e">
        <f t="shared" si="113"/>
        <v>#N/A</v>
      </c>
      <c r="AU233" s="99" t="e">
        <f t="shared" si="114"/>
        <v>#N/A</v>
      </c>
      <c r="AV233" s="99">
        <f t="shared" si="115"/>
        <v>0</v>
      </c>
    </row>
    <row r="234" spans="1:48" s="91" customFormat="1">
      <c r="A234" s="92">
        <f t="shared" si="116"/>
        <v>46074</v>
      </c>
      <c r="B234" s="91">
        <f t="shared" si="99"/>
        <v>227</v>
      </c>
      <c r="C234" s="99" t="e">
        <f t="shared" si="100"/>
        <v>#N/A</v>
      </c>
      <c r="F234" s="92">
        <f t="shared" si="117"/>
        <v>46074</v>
      </c>
      <c r="G234" s="91">
        <f t="shared" si="118"/>
        <v>227</v>
      </c>
      <c r="H234" s="91" t="e">
        <f>INDEX(地温!$D$2:$D$366,MATCH(F234,地温!$C$2:$C$366,FALSE))</f>
        <v>#N/A</v>
      </c>
      <c r="I234" s="91" t="e">
        <f t="shared" si="119"/>
        <v>#N/A</v>
      </c>
      <c r="J234" s="93" t="e">
        <f t="shared" si="101"/>
        <v>#N/A</v>
      </c>
      <c r="K234" s="99" t="e">
        <f t="shared" si="102"/>
        <v>#N/A</v>
      </c>
      <c r="L234" s="99" t="e">
        <f t="shared" si="103"/>
        <v>#N/A</v>
      </c>
      <c r="O234" s="92">
        <f t="shared" si="120"/>
        <v>46074</v>
      </c>
      <c r="P234" s="91">
        <f t="shared" si="121"/>
        <v>227</v>
      </c>
      <c r="Q234" s="91" t="e">
        <f>INDEX(地温!$D$2:$D$366,MATCH(O234,地温!$C$2:$C$366,FALSE))</f>
        <v>#N/A</v>
      </c>
      <c r="R234" s="91" t="e">
        <f t="shared" si="122"/>
        <v>#N/A</v>
      </c>
      <c r="S234" s="93" t="e">
        <f t="shared" si="104"/>
        <v>#N/A</v>
      </c>
      <c r="T234" s="99" t="e">
        <f t="shared" si="105"/>
        <v>#N/A</v>
      </c>
      <c r="U234" s="99">
        <f t="shared" si="106"/>
        <v>0</v>
      </c>
      <c r="X234" s="92">
        <f t="shared" si="123"/>
        <v>46074</v>
      </c>
      <c r="Y234" s="91">
        <f t="shared" si="124"/>
        <v>227</v>
      </c>
      <c r="Z234" s="91" t="e">
        <f>INDEX(地温!$D$2:$D$366,MATCH(X234,地温!$C$2:$C$366,FALSE))</f>
        <v>#N/A</v>
      </c>
      <c r="AA234" s="91" t="e">
        <f t="shared" si="125"/>
        <v>#N/A</v>
      </c>
      <c r="AB234" s="93" t="e">
        <f t="shared" si="107"/>
        <v>#N/A</v>
      </c>
      <c r="AC234" s="99" t="e">
        <f t="shared" si="108"/>
        <v>#N/A</v>
      </c>
      <c r="AD234" s="99">
        <f t="shared" si="109"/>
        <v>0</v>
      </c>
      <c r="AG234" s="92">
        <f t="shared" si="126"/>
        <v>46074</v>
      </c>
      <c r="AH234" s="91">
        <f t="shared" si="127"/>
        <v>227</v>
      </c>
      <c r="AI234" s="91" t="e">
        <f>INDEX(地温!$D$2:$D$366,MATCH(AG234,地温!$C$2:$C$366,FALSE))</f>
        <v>#N/A</v>
      </c>
      <c r="AJ234" s="91" t="e">
        <f t="shared" si="128"/>
        <v>#N/A</v>
      </c>
      <c r="AK234" s="93" t="e">
        <f t="shared" si="110"/>
        <v>#N/A</v>
      </c>
      <c r="AL234" s="99" t="e">
        <f t="shared" si="111"/>
        <v>#N/A</v>
      </c>
      <c r="AM234" s="99">
        <f t="shared" si="112"/>
        <v>0</v>
      </c>
      <c r="AP234" s="92">
        <f t="shared" si="129"/>
        <v>46074</v>
      </c>
      <c r="AQ234" s="91">
        <f t="shared" si="130"/>
        <v>227</v>
      </c>
      <c r="AR234" s="91" t="e">
        <f>INDEX(地温!$D$2:$D$366,MATCH(AP234,地温!$C$2:$C$366,FALSE))</f>
        <v>#N/A</v>
      </c>
      <c r="AS234" s="91" t="e">
        <f t="shared" si="131"/>
        <v>#N/A</v>
      </c>
      <c r="AT234" s="93" t="e">
        <f t="shared" si="113"/>
        <v>#N/A</v>
      </c>
      <c r="AU234" s="99" t="e">
        <f t="shared" si="114"/>
        <v>#N/A</v>
      </c>
      <c r="AV234" s="99">
        <f t="shared" si="115"/>
        <v>0</v>
      </c>
    </row>
    <row r="235" spans="1:48" s="91" customFormat="1">
      <c r="A235" s="92">
        <f t="shared" si="116"/>
        <v>46075</v>
      </c>
      <c r="B235" s="91">
        <f t="shared" si="99"/>
        <v>228</v>
      </c>
      <c r="C235" s="99" t="e">
        <f t="shared" si="100"/>
        <v>#N/A</v>
      </c>
      <c r="F235" s="92">
        <f t="shared" si="117"/>
        <v>46075</v>
      </c>
      <c r="G235" s="91">
        <f t="shared" si="118"/>
        <v>228</v>
      </c>
      <c r="H235" s="91" t="e">
        <f>INDEX(地温!$D$2:$D$366,MATCH(F235,地温!$C$2:$C$366,FALSE))</f>
        <v>#N/A</v>
      </c>
      <c r="I235" s="91" t="e">
        <f t="shared" si="119"/>
        <v>#N/A</v>
      </c>
      <c r="J235" s="93" t="e">
        <f t="shared" si="101"/>
        <v>#N/A</v>
      </c>
      <c r="K235" s="99" t="e">
        <f t="shared" si="102"/>
        <v>#N/A</v>
      </c>
      <c r="L235" s="99" t="e">
        <f t="shared" si="103"/>
        <v>#N/A</v>
      </c>
      <c r="O235" s="92">
        <f t="shared" si="120"/>
        <v>46075</v>
      </c>
      <c r="P235" s="91">
        <f t="shared" si="121"/>
        <v>228</v>
      </c>
      <c r="Q235" s="91" t="e">
        <f>INDEX(地温!$D$2:$D$366,MATCH(O235,地温!$C$2:$C$366,FALSE))</f>
        <v>#N/A</v>
      </c>
      <c r="R235" s="91" t="e">
        <f t="shared" si="122"/>
        <v>#N/A</v>
      </c>
      <c r="S235" s="93" t="e">
        <f t="shared" si="104"/>
        <v>#N/A</v>
      </c>
      <c r="T235" s="99" t="e">
        <f t="shared" si="105"/>
        <v>#N/A</v>
      </c>
      <c r="U235" s="99">
        <f t="shared" si="106"/>
        <v>0</v>
      </c>
      <c r="X235" s="92">
        <f t="shared" si="123"/>
        <v>46075</v>
      </c>
      <c r="Y235" s="91">
        <f t="shared" si="124"/>
        <v>228</v>
      </c>
      <c r="Z235" s="91" t="e">
        <f>INDEX(地温!$D$2:$D$366,MATCH(X235,地温!$C$2:$C$366,FALSE))</f>
        <v>#N/A</v>
      </c>
      <c r="AA235" s="91" t="e">
        <f t="shared" si="125"/>
        <v>#N/A</v>
      </c>
      <c r="AB235" s="93" t="e">
        <f t="shared" si="107"/>
        <v>#N/A</v>
      </c>
      <c r="AC235" s="99" t="e">
        <f t="shared" si="108"/>
        <v>#N/A</v>
      </c>
      <c r="AD235" s="99">
        <f t="shared" si="109"/>
        <v>0</v>
      </c>
      <c r="AG235" s="92">
        <f t="shared" si="126"/>
        <v>46075</v>
      </c>
      <c r="AH235" s="91">
        <f t="shared" si="127"/>
        <v>228</v>
      </c>
      <c r="AI235" s="91" t="e">
        <f>INDEX(地温!$D$2:$D$366,MATCH(AG235,地温!$C$2:$C$366,FALSE))</f>
        <v>#N/A</v>
      </c>
      <c r="AJ235" s="91" t="e">
        <f t="shared" si="128"/>
        <v>#N/A</v>
      </c>
      <c r="AK235" s="93" t="e">
        <f t="shared" si="110"/>
        <v>#N/A</v>
      </c>
      <c r="AL235" s="99" t="e">
        <f t="shared" si="111"/>
        <v>#N/A</v>
      </c>
      <c r="AM235" s="99">
        <f t="shared" si="112"/>
        <v>0</v>
      </c>
      <c r="AP235" s="92">
        <f t="shared" si="129"/>
        <v>46075</v>
      </c>
      <c r="AQ235" s="91">
        <f t="shared" si="130"/>
        <v>228</v>
      </c>
      <c r="AR235" s="91" t="e">
        <f>INDEX(地温!$D$2:$D$366,MATCH(AP235,地温!$C$2:$C$366,FALSE))</f>
        <v>#N/A</v>
      </c>
      <c r="AS235" s="91" t="e">
        <f t="shared" si="131"/>
        <v>#N/A</v>
      </c>
      <c r="AT235" s="93" t="e">
        <f t="shared" si="113"/>
        <v>#N/A</v>
      </c>
      <c r="AU235" s="99" t="e">
        <f t="shared" si="114"/>
        <v>#N/A</v>
      </c>
      <c r="AV235" s="99">
        <f t="shared" si="115"/>
        <v>0</v>
      </c>
    </row>
    <row r="236" spans="1:48" s="91" customFormat="1">
      <c r="A236" s="92">
        <f t="shared" si="116"/>
        <v>46076</v>
      </c>
      <c r="B236" s="91">
        <f t="shared" si="99"/>
        <v>229</v>
      </c>
      <c r="C236" s="99" t="e">
        <f t="shared" si="100"/>
        <v>#N/A</v>
      </c>
      <c r="F236" s="92">
        <f t="shared" si="117"/>
        <v>46076</v>
      </c>
      <c r="G236" s="91">
        <f t="shared" si="118"/>
        <v>229</v>
      </c>
      <c r="H236" s="91" t="e">
        <f>INDEX(地温!$D$2:$D$366,MATCH(F236,地温!$C$2:$C$366,FALSE))</f>
        <v>#N/A</v>
      </c>
      <c r="I236" s="91" t="e">
        <f t="shared" si="119"/>
        <v>#N/A</v>
      </c>
      <c r="J236" s="93" t="e">
        <f t="shared" si="101"/>
        <v>#N/A</v>
      </c>
      <c r="K236" s="99" t="e">
        <f t="shared" si="102"/>
        <v>#N/A</v>
      </c>
      <c r="L236" s="99" t="e">
        <f t="shared" si="103"/>
        <v>#N/A</v>
      </c>
      <c r="O236" s="92">
        <f t="shared" si="120"/>
        <v>46076</v>
      </c>
      <c r="P236" s="91">
        <f t="shared" si="121"/>
        <v>229</v>
      </c>
      <c r="Q236" s="91" t="e">
        <f>INDEX(地温!$D$2:$D$366,MATCH(O236,地温!$C$2:$C$366,FALSE))</f>
        <v>#N/A</v>
      </c>
      <c r="R236" s="91" t="e">
        <f t="shared" si="122"/>
        <v>#N/A</v>
      </c>
      <c r="S236" s="93" t="e">
        <f t="shared" si="104"/>
        <v>#N/A</v>
      </c>
      <c r="T236" s="99" t="e">
        <f t="shared" si="105"/>
        <v>#N/A</v>
      </c>
      <c r="U236" s="99">
        <f t="shared" si="106"/>
        <v>0</v>
      </c>
      <c r="X236" s="92">
        <f t="shared" si="123"/>
        <v>46076</v>
      </c>
      <c r="Y236" s="91">
        <f t="shared" si="124"/>
        <v>229</v>
      </c>
      <c r="Z236" s="91" t="e">
        <f>INDEX(地温!$D$2:$D$366,MATCH(X236,地温!$C$2:$C$366,FALSE))</f>
        <v>#N/A</v>
      </c>
      <c r="AA236" s="91" t="e">
        <f t="shared" si="125"/>
        <v>#N/A</v>
      </c>
      <c r="AB236" s="93" t="e">
        <f t="shared" si="107"/>
        <v>#N/A</v>
      </c>
      <c r="AC236" s="99" t="e">
        <f t="shared" si="108"/>
        <v>#N/A</v>
      </c>
      <c r="AD236" s="99">
        <f t="shared" si="109"/>
        <v>0</v>
      </c>
      <c r="AG236" s="92">
        <f t="shared" si="126"/>
        <v>46076</v>
      </c>
      <c r="AH236" s="91">
        <f t="shared" si="127"/>
        <v>229</v>
      </c>
      <c r="AI236" s="91" t="e">
        <f>INDEX(地温!$D$2:$D$366,MATCH(AG236,地温!$C$2:$C$366,FALSE))</f>
        <v>#N/A</v>
      </c>
      <c r="AJ236" s="91" t="e">
        <f t="shared" si="128"/>
        <v>#N/A</v>
      </c>
      <c r="AK236" s="93" t="e">
        <f t="shared" si="110"/>
        <v>#N/A</v>
      </c>
      <c r="AL236" s="99" t="e">
        <f t="shared" si="111"/>
        <v>#N/A</v>
      </c>
      <c r="AM236" s="99">
        <f t="shared" si="112"/>
        <v>0</v>
      </c>
      <c r="AP236" s="92">
        <f t="shared" si="129"/>
        <v>46076</v>
      </c>
      <c r="AQ236" s="91">
        <f t="shared" si="130"/>
        <v>229</v>
      </c>
      <c r="AR236" s="91" t="e">
        <f>INDEX(地温!$D$2:$D$366,MATCH(AP236,地温!$C$2:$C$366,FALSE))</f>
        <v>#N/A</v>
      </c>
      <c r="AS236" s="91" t="e">
        <f t="shared" si="131"/>
        <v>#N/A</v>
      </c>
      <c r="AT236" s="93" t="e">
        <f t="shared" si="113"/>
        <v>#N/A</v>
      </c>
      <c r="AU236" s="99" t="e">
        <f t="shared" si="114"/>
        <v>#N/A</v>
      </c>
      <c r="AV236" s="99">
        <f t="shared" si="115"/>
        <v>0</v>
      </c>
    </row>
    <row r="237" spans="1:48" s="91" customFormat="1">
      <c r="A237" s="92">
        <f t="shared" si="116"/>
        <v>46077</v>
      </c>
      <c r="B237" s="91">
        <f t="shared" si="99"/>
        <v>230</v>
      </c>
      <c r="C237" s="99" t="e">
        <f t="shared" si="100"/>
        <v>#N/A</v>
      </c>
      <c r="F237" s="92">
        <f t="shared" si="117"/>
        <v>46077</v>
      </c>
      <c r="G237" s="91">
        <f t="shared" si="118"/>
        <v>230</v>
      </c>
      <c r="H237" s="91" t="e">
        <f>INDEX(地温!$D$2:$D$366,MATCH(F237,地温!$C$2:$C$366,FALSE))</f>
        <v>#N/A</v>
      </c>
      <c r="I237" s="91" t="e">
        <f t="shared" si="119"/>
        <v>#N/A</v>
      </c>
      <c r="J237" s="93" t="e">
        <f t="shared" si="101"/>
        <v>#N/A</v>
      </c>
      <c r="K237" s="99" t="e">
        <f t="shared" si="102"/>
        <v>#N/A</v>
      </c>
      <c r="L237" s="99" t="e">
        <f t="shared" si="103"/>
        <v>#N/A</v>
      </c>
      <c r="O237" s="92">
        <f t="shared" si="120"/>
        <v>46077</v>
      </c>
      <c r="P237" s="91">
        <f t="shared" si="121"/>
        <v>230</v>
      </c>
      <c r="Q237" s="91" t="e">
        <f>INDEX(地温!$D$2:$D$366,MATCH(O237,地温!$C$2:$C$366,FALSE))</f>
        <v>#N/A</v>
      </c>
      <c r="R237" s="91" t="e">
        <f t="shared" si="122"/>
        <v>#N/A</v>
      </c>
      <c r="S237" s="93" t="e">
        <f t="shared" si="104"/>
        <v>#N/A</v>
      </c>
      <c r="T237" s="99" t="e">
        <f t="shared" si="105"/>
        <v>#N/A</v>
      </c>
      <c r="U237" s="99">
        <f t="shared" si="106"/>
        <v>0</v>
      </c>
      <c r="X237" s="92">
        <f t="shared" si="123"/>
        <v>46077</v>
      </c>
      <c r="Y237" s="91">
        <f t="shared" si="124"/>
        <v>230</v>
      </c>
      <c r="Z237" s="91" t="e">
        <f>INDEX(地温!$D$2:$D$366,MATCH(X237,地温!$C$2:$C$366,FALSE))</f>
        <v>#N/A</v>
      </c>
      <c r="AA237" s="91" t="e">
        <f t="shared" si="125"/>
        <v>#N/A</v>
      </c>
      <c r="AB237" s="93" t="e">
        <f t="shared" si="107"/>
        <v>#N/A</v>
      </c>
      <c r="AC237" s="99" t="e">
        <f t="shared" si="108"/>
        <v>#N/A</v>
      </c>
      <c r="AD237" s="99">
        <f t="shared" si="109"/>
        <v>0</v>
      </c>
      <c r="AG237" s="92">
        <f t="shared" si="126"/>
        <v>46077</v>
      </c>
      <c r="AH237" s="91">
        <f t="shared" si="127"/>
        <v>230</v>
      </c>
      <c r="AI237" s="91" t="e">
        <f>INDEX(地温!$D$2:$D$366,MATCH(AG237,地温!$C$2:$C$366,FALSE))</f>
        <v>#N/A</v>
      </c>
      <c r="AJ237" s="91" t="e">
        <f t="shared" si="128"/>
        <v>#N/A</v>
      </c>
      <c r="AK237" s="93" t="e">
        <f t="shared" si="110"/>
        <v>#N/A</v>
      </c>
      <c r="AL237" s="99" t="e">
        <f t="shared" si="111"/>
        <v>#N/A</v>
      </c>
      <c r="AM237" s="99">
        <f t="shared" si="112"/>
        <v>0</v>
      </c>
      <c r="AP237" s="92">
        <f t="shared" si="129"/>
        <v>46077</v>
      </c>
      <c r="AQ237" s="91">
        <f t="shared" si="130"/>
        <v>230</v>
      </c>
      <c r="AR237" s="91" t="e">
        <f>INDEX(地温!$D$2:$D$366,MATCH(AP237,地温!$C$2:$C$366,FALSE))</f>
        <v>#N/A</v>
      </c>
      <c r="AS237" s="91" t="e">
        <f t="shared" si="131"/>
        <v>#N/A</v>
      </c>
      <c r="AT237" s="93" t="e">
        <f t="shared" si="113"/>
        <v>#N/A</v>
      </c>
      <c r="AU237" s="99" t="e">
        <f t="shared" si="114"/>
        <v>#N/A</v>
      </c>
      <c r="AV237" s="99">
        <f t="shared" si="115"/>
        <v>0</v>
      </c>
    </row>
    <row r="238" spans="1:48" s="91" customFormat="1">
      <c r="A238" s="92">
        <f t="shared" si="116"/>
        <v>46078</v>
      </c>
      <c r="B238" s="91">
        <f t="shared" si="99"/>
        <v>231</v>
      </c>
      <c r="C238" s="99" t="e">
        <f t="shared" si="100"/>
        <v>#N/A</v>
      </c>
      <c r="F238" s="92">
        <f t="shared" si="117"/>
        <v>46078</v>
      </c>
      <c r="G238" s="91">
        <f t="shared" si="118"/>
        <v>231</v>
      </c>
      <c r="H238" s="91" t="e">
        <f>INDEX(地温!$D$2:$D$366,MATCH(F238,地温!$C$2:$C$366,FALSE))</f>
        <v>#N/A</v>
      </c>
      <c r="I238" s="91" t="e">
        <f t="shared" si="119"/>
        <v>#N/A</v>
      </c>
      <c r="J238" s="93" t="e">
        <f t="shared" si="101"/>
        <v>#N/A</v>
      </c>
      <c r="K238" s="99" t="e">
        <f t="shared" si="102"/>
        <v>#N/A</v>
      </c>
      <c r="L238" s="99" t="e">
        <f t="shared" si="103"/>
        <v>#N/A</v>
      </c>
      <c r="O238" s="92">
        <f t="shared" si="120"/>
        <v>46078</v>
      </c>
      <c r="P238" s="91">
        <f t="shared" si="121"/>
        <v>231</v>
      </c>
      <c r="Q238" s="91" t="e">
        <f>INDEX(地温!$D$2:$D$366,MATCH(O238,地温!$C$2:$C$366,FALSE))</f>
        <v>#N/A</v>
      </c>
      <c r="R238" s="91" t="e">
        <f t="shared" si="122"/>
        <v>#N/A</v>
      </c>
      <c r="S238" s="93" t="e">
        <f t="shared" si="104"/>
        <v>#N/A</v>
      </c>
      <c r="T238" s="99" t="e">
        <f t="shared" si="105"/>
        <v>#N/A</v>
      </c>
      <c r="U238" s="99">
        <f t="shared" si="106"/>
        <v>0</v>
      </c>
      <c r="X238" s="92">
        <f t="shared" si="123"/>
        <v>46078</v>
      </c>
      <c r="Y238" s="91">
        <f t="shared" si="124"/>
        <v>231</v>
      </c>
      <c r="Z238" s="91" t="e">
        <f>INDEX(地温!$D$2:$D$366,MATCH(X238,地温!$C$2:$C$366,FALSE))</f>
        <v>#N/A</v>
      </c>
      <c r="AA238" s="91" t="e">
        <f t="shared" si="125"/>
        <v>#N/A</v>
      </c>
      <c r="AB238" s="93" t="e">
        <f t="shared" si="107"/>
        <v>#N/A</v>
      </c>
      <c r="AC238" s="99" t="e">
        <f t="shared" si="108"/>
        <v>#N/A</v>
      </c>
      <c r="AD238" s="99">
        <f t="shared" si="109"/>
        <v>0</v>
      </c>
      <c r="AG238" s="92">
        <f t="shared" si="126"/>
        <v>46078</v>
      </c>
      <c r="AH238" s="91">
        <f t="shared" si="127"/>
        <v>231</v>
      </c>
      <c r="AI238" s="91" t="e">
        <f>INDEX(地温!$D$2:$D$366,MATCH(AG238,地温!$C$2:$C$366,FALSE))</f>
        <v>#N/A</v>
      </c>
      <c r="AJ238" s="91" t="e">
        <f t="shared" si="128"/>
        <v>#N/A</v>
      </c>
      <c r="AK238" s="93" t="e">
        <f t="shared" si="110"/>
        <v>#N/A</v>
      </c>
      <c r="AL238" s="99" t="e">
        <f t="shared" si="111"/>
        <v>#N/A</v>
      </c>
      <c r="AM238" s="99">
        <f t="shared" si="112"/>
        <v>0</v>
      </c>
      <c r="AP238" s="92">
        <f t="shared" si="129"/>
        <v>46078</v>
      </c>
      <c r="AQ238" s="91">
        <f t="shared" si="130"/>
        <v>231</v>
      </c>
      <c r="AR238" s="91" t="e">
        <f>INDEX(地温!$D$2:$D$366,MATCH(AP238,地温!$C$2:$C$366,FALSE))</f>
        <v>#N/A</v>
      </c>
      <c r="AS238" s="91" t="e">
        <f t="shared" si="131"/>
        <v>#N/A</v>
      </c>
      <c r="AT238" s="93" t="e">
        <f t="shared" si="113"/>
        <v>#N/A</v>
      </c>
      <c r="AU238" s="99" t="e">
        <f t="shared" si="114"/>
        <v>#N/A</v>
      </c>
      <c r="AV238" s="99">
        <f t="shared" si="115"/>
        <v>0</v>
      </c>
    </row>
    <row r="239" spans="1:48" s="91" customFormat="1">
      <c r="A239" s="92">
        <f t="shared" si="116"/>
        <v>46079</v>
      </c>
      <c r="B239" s="91">
        <f t="shared" si="99"/>
        <v>232</v>
      </c>
      <c r="C239" s="99" t="e">
        <f t="shared" si="100"/>
        <v>#N/A</v>
      </c>
      <c r="F239" s="92">
        <f t="shared" si="117"/>
        <v>46079</v>
      </c>
      <c r="G239" s="91">
        <f t="shared" si="118"/>
        <v>232</v>
      </c>
      <c r="H239" s="91" t="e">
        <f>INDEX(地温!$D$2:$D$366,MATCH(F239,地温!$C$2:$C$366,FALSE))</f>
        <v>#N/A</v>
      </c>
      <c r="I239" s="91" t="e">
        <f t="shared" si="119"/>
        <v>#N/A</v>
      </c>
      <c r="J239" s="93" t="e">
        <f t="shared" si="101"/>
        <v>#N/A</v>
      </c>
      <c r="K239" s="99" t="e">
        <f t="shared" si="102"/>
        <v>#N/A</v>
      </c>
      <c r="L239" s="99" t="e">
        <f t="shared" si="103"/>
        <v>#N/A</v>
      </c>
      <c r="O239" s="92">
        <f t="shared" si="120"/>
        <v>46079</v>
      </c>
      <c r="P239" s="91">
        <f t="shared" si="121"/>
        <v>232</v>
      </c>
      <c r="Q239" s="91" t="e">
        <f>INDEX(地温!$D$2:$D$366,MATCH(O239,地温!$C$2:$C$366,FALSE))</f>
        <v>#N/A</v>
      </c>
      <c r="R239" s="91" t="e">
        <f t="shared" si="122"/>
        <v>#N/A</v>
      </c>
      <c r="S239" s="93" t="e">
        <f t="shared" si="104"/>
        <v>#N/A</v>
      </c>
      <c r="T239" s="99" t="e">
        <f t="shared" si="105"/>
        <v>#N/A</v>
      </c>
      <c r="U239" s="99">
        <f t="shared" si="106"/>
        <v>0</v>
      </c>
      <c r="X239" s="92">
        <f t="shared" si="123"/>
        <v>46079</v>
      </c>
      <c r="Y239" s="91">
        <f t="shared" si="124"/>
        <v>232</v>
      </c>
      <c r="Z239" s="91" t="e">
        <f>INDEX(地温!$D$2:$D$366,MATCH(X239,地温!$C$2:$C$366,FALSE))</f>
        <v>#N/A</v>
      </c>
      <c r="AA239" s="91" t="e">
        <f t="shared" si="125"/>
        <v>#N/A</v>
      </c>
      <c r="AB239" s="93" t="e">
        <f t="shared" si="107"/>
        <v>#N/A</v>
      </c>
      <c r="AC239" s="99" t="e">
        <f t="shared" si="108"/>
        <v>#N/A</v>
      </c>
      <c r="AD239" s="99">
        <f t="shared" si="109"/>
        <v>0</v>
      </c>
      <c r="AG239" s="92">
        <f t="shared" si="126"/>
        <v>46079</v>
      </c>
      <c r="AH239" s="91">
        <f t="shared" si="127"/>
        <v>232</v>
      </c>
      <c r="AI239" s="91" t="e">
        <f>INDEX(地温!$D$2:$D$366,MATCH(AG239,地温!$C$2:$C$366,FALSE))</f>
        <v>#N/A</v>
      </c>
      <c r="AJ239" s="91" t="e">
        <f t="shared" si="128"/>
        <v>#N/A</v>
      </c>
      <c r="AK239" s="93" t="e">
        <f t="shared" si="110"/>
        <v>#N/A</v>
      </c>
      <c r="AL239" s="99" t="e">
        <f t="shared" si="111"/>
        <v>#N/A</v>
      </c>
      <c r="AM239" s="99">
        <f t="shared" si="112"/>
        <v>0</v>
      </c>
      <c r="AP239" s="92">
        <f t="shared" si="129"/>
        <v>46079</v>
      </c>
      <c r="AQ239" s="91">
        <f t="shared" si="130"/>
        <v>232</v>
      </c>
      <c r="AR239" s="91" t="e">
        <f>INDEX(地温!$D$2:$D$366,MATCH(AP239,地温!$C$2:$C$366,FALSE))</f>
        <v>#N/A</v>
      </c>
      <c r="AS239" s="91" t="e">
        <f t="shared" si="131"/>
        <v>#N/A</v>
      </c>
      <c r="AT239" s="93" t="e">
        <f t="shared" si="113"/>
        <v>#N/A</v>
      </c>
      <c r="AU239" s="99" t="e">
        <f t="shared" si="114"/>
        <v>#N/A</v>
      </c>
      <c r="AV239" s="99">
        <f t="shared" si="115"/>
        <v>0</v>
      </c>
    </row>
    <row r="240" spans="1:48" s="91" customFormat="1">
      <c r="A240" s="92">
        <f t="shared" si="116"/>
        <v>46080</v>
      </c>
      <c r="B240" s="91">
        <f t="shared" si="99"/>
        <v>233</v>
      </c>
      <c r="C240" s="99" t="e">
        <f t="shared" si="100"/>
        <v>#N/A</v>
      </c>
      <c r="F240" s="92">
        <f t="shared" si="117"/>
        <v>46080</v>
      </c>
      <c r="G240" s="91">
        <f t="shared" si="118"/>
        <v>233</v>
      </c>
      <c r="H240" s="91" t="e">
        <f>INDEX(地温!$D$2:$D$366,MATCH(F240,地温!$C$2:$C$366,FALSE))</f>
        <v>#N/A</v>
      </c>
      <c r="I240" s="91" t="e">
        <f t="shared" si="119"/>
        <v>#N/A</v>
      </c>
      <c r="J240" s="93" t="e">
        <f t="shared" si="101"/>
        <v>#N/A</v>
      </c>
      <c r="K240" s="99" t="e">
        <f t="shared" si="102"/>
        <v>#N/A</v>
      </c>
      <c r="L240" s="99" t="e">
        <f t="shared" si="103"/>
        <v>#N/A</v>
      </c>
      <c r="O240" s="92">
        <f t="shared" si="120"/>
        <v>46080</v>
      </c>
      <c r="P240" s="91">
        <f t="shared" si="121"/>
        <v>233</v>
      </c>
      <c r="Q240" s="91" t="e">
        <f>INDEX(地温!$D$2:$D$366,MATCH(O240,地温!$C$2:$C$366,FALSE))</f>
        <v>#N/A</v>
      </c>
      <c r="R240" s="91" t="e">
        <f t="shared" si="122"/>
        <v>#N/A</v>
      </c>
      <c r="S240" s="93" t="e">
        <f t="shared" si="104"/>
        <v>#N/A</v>
      </c>
      <c r="T240" s="99" t="e">
        <f t="shared" si="105"/>
        <v>#N/A</v>
      </c>
      <c r="U240" s="99">
        <f t="shared" si="106"/>
        <v>0</v>
      </c>
      <c r="X240" s="92">
        <f t="shared" si="123"/>
        <v>46080</v>
      </c>
      <c r="Y240" s="91">
        <f t="shared" si="124"/>
        <v>233</v>
      </c>
      <c r="Z240" s="91" t="e">
        <f>INDEX(地温!$D$2:$D$366,MATCH(X240,地温!$C$2:$C$366,FALSE))</f>
        <v>#N/A</v>
      </c>
      <c r="AA240" s="91" t="e">
        <f t="shared" si="125"/>
        <v>#N/A</v>
      </c>
      <c r="AB240" s="93" t="e">
        <f t="shared" si="107"/>
        <v>#N/A</v>
      </c>
      <c r="AC240" s="99" t="e">
        <f t="shared" si="108"/>
        <v>#N/A</v>
      </c>
      <c r="AD240" s="99">
        <f t="shared" si="109"/>
        <v>0</v>
      </c>
      <c r="AG240" s="92">
        <f t="shared" si="126"/>
        <v>46080</v>
      </c>
      <c r="AH240" s="91">
        <f t="shared" si="127"/>
        <v>233</v>
      </c>
      <c r="AI240" s="91" t="e">
        <f>INDEX(地温!$D$2:$D$366,MATCH(AG240,地温!$C$2:$C$366,FALSE))</f>
        <v>#N/A</v>
      </c>
      <c r="AJ240" s="91" t="e">
        <f t="shared" si="128"/>
        <v>#N/A</v>
      </c>
      <c r="AK240" s="93" t="e">
        <f t="shared" si="110"/>
        <v>#N/A</v>
      </c>
      <c r="AL240" s="99" t="e">
        <f t="shared" si="111"/>
        <v>#N/A</v>
      </c>
      <c r="AM240" s="99">
        <f t="shared" si="112"/>
        <v>0</v>
      </c>
      <c r="AP240" s="92">
        <f t="shared" si="129"/>
        <v>46080</v>
      </c>
      <c r="AQ240" s="91">
        <f t="shared" si="130"/>
        <v>233</v>
      </c>
      <c r="AR240" s="91" t="e">
        <f>INDEX(地温!$D$2:$D$366,MATCH(AP240,地温!$C$2:$C$366,FALSE))</f>
        <v>#N/A</v>
      </c>
      <c r="AS240" s="91" t="e">
        <f t="shared" si="131"/>
        <v>#N/A</v>
      </c>
      <c r="AT240" s="93" t="e">
        <f t="shared" si="113"/>
        <v>#N/A</v>
      </c>
      <c r="AU240" s="99" t="e">
        <f t="shared" si="114"/>
        <v>#N/A</v>
      </c>
      <c r="AV240" s="99">
        <f t="shared" si="115"/>
        <v>0</v>
      </c>
    </row>
    <row r="241" spans="1:48" s="91" customFormat="1">
      <c r="A241" s="92">
        <f t="shared" si="116"/>
        <v>46081</v>
      </c>
      <c r="B241" s="91">
        <f t="shared" si="99"/>
        <v>234</v>
      </c>
      <c r="C241" s="99" t="e">
        <f t="shared" si="100"/>
        <v>#N/A</v>
      </c>
      <c r="F241" s="92">
        <f t="shared" si="117"/>
        <v>46081</v>
      </c>
      <c r="G241" s="91">
        <f t="shared" si="118"/>
        <v>234</v>
      </c>
      <c r="H241" s="91" t="e">
        <f>INDEX(地温!$D$2:$D$366,MATCH(F241,地温!$C$2:$C$366,FALSE))</f>
        <v>#N/A</v>
      </c>
      <c r="I241" s="91" t="e">
        <f t="shared" si="119"/>
        <v>#N/A</v>
      </c>
      <c r="J241" s="93" t="e">
        <f t="shared" si="101"/>
        <v>#N/A</v>
      </c>
      <c r="K241" s="99" t="e">
        <f t="shared" si="102"/>
        <v>#N/A</v>
      </c>
      <c r="L241" s="99" t="e">
        <f t="shared" si="103"/>
        <v>#N/A</v>
      </c>
      <c r="O241" s="92">
        <f t="shared" si="120"/>
        <v>46081</v>
      </c>
      <c r="P241" s="91">
        <f t="shared" si="121"/>
        <v>234</v>
      </c>
      <c r="Q241" s="91" t="e">
        <f>INDEX(地温!$D$2:$D$366,MATCH(O241,地温!$C$2:$C$366,FALSE))</f>
        <v>#N/A</v>
      </c>
      <c r="R241" s="91" t="e">
        <f t="shared" si="122"/>
        <v>#N/A</v>
      </c>
      <c r="S241" s="93" t="e">
        <f t="shared" si="104"/>
        <v>#N/A</v>
      </c>
      <c r="T241" s="99" t="e">
        <f t="shared" si="105"/>
        <v>#N/A</v>
      </c>
      <c r="U241" s="99">
        <f t="shared" si="106"/>
        <v>0</v>
      </c>
      <c r="X241" s="92">
        <f t="shared" si="123"/>
        <v>46081</v>
      </c>
      <c r="Y241" s="91">
        <f t="shared" si="124"/>
        <v>234</v>
      </c>
      <c r="Z241" s="91" t="e">
        <f>INDEX(地温!$D$2:$D$366,MATCH(X241,地温!$C$2:$C$366,FALSE))</f>
        <v>#N/A</v>
      </c>
      <c r="AA241" s="91" t="e">
        <f t="shared" si="125"/>
        <v>#N/A</v>
      </c>
      <c r="AB241" s="93" t="e">
        <f t="shared" si="107"/>
        <v>#N/A</v>
      </c>
      <c r="AC241" s="99" t="e">
        <f t="shared" si="108"/>
        <v>#N/A</v>
      </c>
      <c r="AD241" s="99">
        <f t="shared" si="109"/>
        <v>0</v>
      </c>
      <c r="AG241" s="92">
        <f t="shared" si="126"/>
        <v>46081</v>
      </c>
      <c r="AH241" s="91">
        <f t="shared" si="127"/>
        <v>234</v>
      </c>
      <c r="AI241" s="91" t="e">
        <f>INDEX(地温!$D$2:$D$366,MATCH(AG241,地温!$C$2:$C$366,FALSE))</f>
        <v>#N/A</v>
      </c>
      <c r="AJ241" s="91" t="e">
        <f t="shared" si="128"/>
        <v>#N/A</v>
      </c>
      <c r="AK241" s="93" t="e">
        <f t="shared" si="110"/>
        <v>#N/A</v>
      </c>
      <c r="AL241" s="99" t="e">
        <f t="shared" si="111"/>
        <v>#N/A</v>
      </c>
      <c r="AM241" s="99">
        <f t="shared" si="112"/>
        <v>0</v>
      </c>
      <c r="AP241" s="92">
        <f t="shared" si="129"/>
        <v>46081</v>
      </c>
      <c r="AQ241" s="91">
        <f t="shared" si="130"/>
        <v>234</v>
      </c>
      <c r="AR241" s="91" t="e">
        <f>INDEX(地温!$D$2:$D$366,MATCH(AP241,地温!$C$2:$C$366,FALSE))</f>
        <v>#N/A</v>
      </c>
      <c r="AS241" s="91" t="e">
        <f t="shared" si="131"/>
        <v>#N/A</v>
      </c>
      <c r="AT241" s="93" t="e">
        <f t="shared" si="113"/>
        <v>#N/A</v>
      </c>
      <c r="AU241" s="99" t="e">
        <f t="shared" si="114"/>
        <v>#N/A</v>
      </c>
      <c r="AV241" s="99">
        <f t="shared" si="115"/>
        <v>0</v>
      </c>
    </row>
    <row r="242" spans="1:48" s="91" customFormat="1">
      <c r="A242" s="92">
        <f t="shared" si="116"/>
        <v>46082</v>
      </c>
      <c r="B242" s="91">
        <f t="shared" si="99"/>
        <v>235</v>
      </c>
      <c r="C242" s="99" t="e">
        <f t="shared" si="100"/>
        <v>#N/A</v>
      </c>
      <c r="F242" s="92">
        <f t="shared" si="117"/>
        <v>46082</v>
      </c>
      <c r="G242" s="91">
        <f t="shared" si="118"/>
        <v>235</v>
      </c>
      <c r="H242" s="91" t="e">
        <f>INDEX(地温!$D$2:$D$366,MATCH(F242,地温!$C$2:$C$366,FALSE))</f>
        <v>#N/A</v>
      </c>
      <c r="I242" s="91" t="e">
        <f t="shared" si="119"/>
        <v>#N/A</v>
      </c>
      <c r="J242" s="93" t="e">
        <f t="shared" si="101"/>
        <v>#N/A</v>
      </c>
      <c r="K242" s="99" t="e">
        <f t="shared" si="102"/>
        <v>#N/A</v>
      </c>
      <c r="L242" s="99" t="e">
        <f t="shared" si="103"/>
        <v>#N/A</v>
      </c>
      <c r="O242" s="92">
        <f t="shared" si="120"/>
        <v>46082</v>
      </c>
      <c r="P242" s="91">
        <f t="shared" si="121"/>
        <v>235</v>
      </c>
      <c r="Q242" s="91" t="e">
        <f>INDEX(地温!$D$2:$D$366,MATCH(O242,地温!$C$2:$C$366,FALSE))</f>
        <v>#N/A</v>
      </c>
      <c r="R242" s="91" t="e">
        <f t="shared" si="122"/>
        <v>#N/A</v>
      </c>
      <c r="S242" s="93" t="e">
        <f t="shared" si="104"/>
        <v>#N/A</v>
      </c>
      <c r="T242" s="99" t="e">
        <f t="shared" si="105"/>
        <v>#N/A</v>
      </c>
      <c r="U242" s="99">
        <f t="shared" si="106"/>
        <v>0</v>
      </c>
      <c r="X242" s="92">
        <f t="shared" si="123"/>
        <v>46082</v>
      </c>
      <c r="Y242" s="91">
        <f t="shared" si="124"/>
        <v>235</v>
      </c>
      <c r="Z242" s="91" t="e">
        <f>INDEX(地温!$D$2:$D$366,MATCH(X242,地温!$C$2:$C$366,FALSE))</f>
        <v>#N/A</v>
      </c>
      <c r="AA242" s="91" t="e">
        <f t="shared" si="125"/>
        <v>#N/A</v>
      </c>
      <c r="AB242" s="93" t="e">
        <f t="shared" si="107"/>
        <v>#N/A</v>
      </c>
      <c r="AC242" s="99" t="e">
        <f t="shared" si="108"/>
        <v>#N/A</v>
      </c>
      <c r="AD242" s="99">
        <f t="shared" si="109"/>
        <v>0</v>
      </c>
      <c r="AG242" s="92">
        <f t="shared" si="126"/>
        <v>46082</v>
      </c>
      <c r="AH242" s="91">
        <f t="shared" si="127"/>
        <v>235</v>
      </c>
      <c r="AI242" s="91" t="e">
        <f>INDEX(地温!$D$2:$D$366,MATCH(AG242,地温!$C$2:$C$366,FALSE))</f>
        <v>#N/A</v>
      </c>
      <c r="AJ242" s="91" t="e">
        <f t="shared" si="128"/>
        <v>#N/A</v>
      </c>
      <c r="AK242" s="93" t="e">
        <f t="shared" si="110"/>
        <v>#N/A</v>
      </c>
      <c r="AL242" s="99" t="e">
        <f t="shared" si="111"/>
        <v>#N/A</v>
      </c>
      <c r="AM242" s="99">
        <f t="shared" si="112"/>
        <v>0</v>
      </c>
      <c r="AP242" s="92">
        <f t="shared" si="129"/>
        <v>46082</v>
      </c>
      <c r="AQ242" s="91">
        <f t="shared" si="130"/>
        <v>235</v>
      </c>
      <c r="AR242" s="91" t="e">
        <f>INDEX(地温!$D$2:$D$366,MATCH(AP242,地温!$C$2:$C$366,FALSE))</f>
        <v>#N/A</v>
      </c>
      <c r="AS242" s="91" t="e">
        <f t="shared" si="131"/>
        <v>#N/A</v>
      </c>
      <c r="AT242" s="93" t="e">
        <f t="shared" si="113"/>
        <v>#N/A</v>
      </c>
      <c r="AU242" s="99" t="e">
        <f t="shared" si="114"/>
        <v>#N/A</v>
      </c>
      <c r="AV242" s="99">
        <f t="shared" si="115"/>
        <v>0</v>
      </c>
    </row>
    <row r="243" spans="1:48" s="91" customFormat="1">
      <c r="A243" s="92">
        <f t="shared" si="116"/>
        <v>46083</v>
      </c>
      <c r="B243" s="91">
        <f t="shared" si="99"/>
        <v>236</v>
      </c>
      <c r="C243" s="99" t="e">
        <f t="shared" si="100"/>
        <v>#N/A</v>
      </c>
      <c r="F243" s="92">
        <f t="shared" si="117"/>
        <v>46083</v>
      </c>
      <c r="G243" s="91">
        <f t="shared" si="118"/>
        <v>236</v>
      </c>
      <c r="H243" s="91" t="e">
        <f>INDEX(地温!$D$2:$D$366,MATCH(F243,地温!$C$2:$C$366,FALSE))</f>
        <v>#N/A</v>
      </c>
      <c r="I243" s="91" t="e">
        <f t="shared" si="119"/>
        <v>#N/A</v>
      </c>
      <c r="J243" s="93" t="e">
        <f t="shared" si="101"/>
        <v>#N/A</v>
      </c>
      <c r="K243" s="99" t="e">
        <f t="shared" si="102"/>
        <v>#N/A</v>
      </c>
      <c r="L243" s="99" t="e">
        <f t="shared" si="103"/>
        <v>#N/A</v>
      </c>
      <c r="O243" s="92">
        <f t="shared" si="120"/>
        <v>46083</v>
      </c>
      <c r="P243" s="91">
        <f t="shared" si="121"/>
        <v>236</v>
      </c>
      <c r="Q243" s="91" t="e">
        <f>INDEX(地温!$D$2:$D$366,MATCH(O243,地温!$C$2:$C$366,FALSE))</f>
        <v>#N/A</v>
      </c>
      <c r="R243" s="91" t="e">
        <f t="shared" si="122"/>
        <v>#N/A</v>
      </c>
      <c r="S243" s="93" t="e">
        <f t="shared" si="104"/>
        <v>#N/A</v>
      </c>
      <c r="T243" s="99" t="e">
        <f t="shared" si="105"/>
        <v>#N/A</v>
      </c>
      <c r="U243" s="99">
        <f t="shared" si="106"/>
        <v>0</v>
      </c>
      <c r="X243" s="92">
        <f t="shared" si="123"/>
        <v>46083</v>
      </c>
      <c r="Y243" s="91">
        <f t="shared" si="124"/>
        <v>236</v>
      </c>
      <c r="Z243" s="91" t="e">
        <f>INDEX(地温!$D$2:$D$366,MATCH(X243,地温!$C$2:$C$366,FALSE))</f>
        <v>#N/A</v>
      </c>
      <c r="AA243" s="91" t="e">
        <f t="shared" si="125"/>
        <v>#N/A</v>
      </c>
      <c r="AB243" s="93" t="e">
        <f t="shared" si="107"/>
        <v>#N/A</v>
      </c>
      <c r="AC243" s="99" t="e">
        <f t="shared" si="108"/>
        <v>#N/A</v>
      </c>
      <c r="AD243" s="99">
        <f t="shared" si="109"/>
        <v>0</v>
      </c>
      <c r="AG243" s="92">
        <f t="shared" si="126"/>
        <v>46083</v>
      </c>
      <c r="AH243" s="91">
        <f t="shared" si="127"/>
        <v>236</v>
      </c>
      <c r="AI243" s="91" t="e">
        <f>INDEX(地温!$D$2:$D$366,MATCH(AG243,地温!$C$2:$C$366,FALSE))</f>
        <v>#N/A</v>
      </c>
      <c r="AJ243" s="91" t="e">
        <f t="shared" si="128"/>
        <v>#N/A</v>
      </c>
      <c r="AK243" s="93" t="e">
        <f t="shared" si="110"/>
        <v>#N/A</v>
      </c>
      <c r="AL243" s="99" t="e">
        <f t="shared" si="111"/>
        <v>#N/A</v>
      </c>
      <c r="AM243" s="99">
        <f t="shared" si="112"/>
        <v>0</v>
      </c>
      <c r="AP243" s="92">
        <f t="shared" si="129"/>
        <v>46083</v>
      </c>
      <c r="AQ243" s="91">
        <f t="shared" si="130"/>
        <v>236</v>
      </c>
      <c r="AR243" s="91" t="e">
        <f>INDEX(地温!$D$2:$D$366,MATCH(AP243,地温!$C$2:$C$366,FALSE))</f>
        <v>#N/A</v>
      </c>
      <c r="AS243" s="91" t="e">
        <f t="shared" si="131"/>
        <v>#N/A</v>
      </c>
      <c r="AT243" s="93" t="e">
        <f t="shared" si="113"/>
        <v>#N/A</v>
      </c>
      <c r="AU243" s="99" t="e">
        <f t="shared" si="114"/>
        <v>#N/A</v>
      </c>
      <c r="AV243" s="99">
        <f t="shared" si="115"/>
        <v>0</v>
      </c>
    </row>
    <row r="244" spans="1:48" s="91" customFormat="1">
      <c r="A244" s="92">
        <f t="shared" si="116"/>
        <v>46084</v>
      </c>
      <c r="B244" s="91">
        <f t="shared" si="99"/>
        <v>237</v>
      </c>
      <c r="C244" s="99" t="e">
        <f t="shared" si="100"/>
        <v>#N/A</v>
      </c>
      <c r="F244" s="92">
        <f t="shared" si="117"/>
        <v>46084</v>
      </c>
      <c r="G244" s="91">
        <f t="shared" si="118"/>
        <v>237</v>
      </c>
      <c r="H244" s="91" t="e">
        <f>INDEX(地温!$D$2:$D$366,MATCH(F244,地温!$C$2:$C$366,FALSE))</f>
        <v>#N/A</v>
      </c>
      <c r="I244" s="91" t="e">
        <f t="shared" si="119"/>
        <v>#N/A</v>
      </c>
      <c r="J244" s="93" t="e">
        <f t="shared" si="101"/>
        <v>#N/A</v>
      </c>
      <c r="K244" s="99" t="e">
        <f t="shared" si="102"/>
        <v>#N/A</v>
      </c>
      <c r="L244" s="99" t="e">
        <f t="shared" si="103"/>
        <v>#N/A</v>
      </c>
      <c r="O244" s="92">
        <f t="shared" si="120"/>
        <v>46084</v>
      </c>
      <c r="P244" s="91">
        <f t="shared" si="121"/>
        <v>237</v>
      </c>
      <c r="Q244" s="91" t="e">
        <f>INDEX(地温!$D$2:$D$366,MATCH(O244,地温!$C$2:$C$366,FALSE))</f>
        <v>#N/A</v>
      </c>
      <c r="R244" s="91" t="e">
        <f t="shared" si="122"/>
        <v>#N/A</v>
      </c>
      <c r="S244" s="93" t="e">
        <f t="shared" si="104"/>
        <v>#N/A</v>
      </c>
      <c r="T244" s="99" t="e">
        <f t="shared" si="105"/>
        <v>#N/A</v>
      </c>
      <c r="U244" s="99">
        <f t="shared" si="106"/>
        <v>0</v>
      </c>
      <c r="X244" s="92">
        <f t="shared" si="123"/>
        <v>46084</v>
      </c>
      <c r="Y244" s="91">
        <f t="shared" si="124"/>
        <v>237</v>
      </c>
      <c r="Z244" s="91" t="e">
        <f>INDEX(地温!$D$2:$D$366,MATCH(X244,地温!$C$2:$C$366,FALSE))</f>
        <v>#N/A</v>
      </c>
      <c r="AA244" s="91" t="e">
        <f t="shared" si="125"/>
        <v>#N/A</v>
      </c>
      <c r="AB244" s="93" t="e">
        <f t="shared" si="107"/>
        <v>#N/A</v>
      </c>
      <c r="AC244" s="99" t="e">
        <f t="shared" si="108"/>
        <v>#N/A</v>
      </c>
      <c r="AD244" s="99">
        <f t="shared" si="109"/>
        <v>0</v>
      </c>
      <c r="AG244" s="92">
        <f t="shared" si="126"/>
        <v>46084</v>
      </c>
      <c r="AH244" s="91">
        <f t="shared" si="127"/>
        <v>237</v>
      </c>
      <c r="AI244" s="91" t="e">
        <f>INDEX(地温!$D$2:$D$366,MATCH(AG244,地温!$C$2:$C$366,FALSE))</f>
        <v>#N/A</v>
      </c>
      <c r="AJ244" s="91" t="e">
        <f t="shared" si="128"/>
        <v>#N/A</v>
      </c>
      <c r="AK244" s="93" t="e">
        <f t="shared" si="110"/>
        <v>#N/A</v>
      </c>
      <c r="AL244" s="99" t="e">
        <f t="shared" si="111"/>
        <v>#N/A</v>
      </c>
      <c r="AM244" s="99">
        <f t="shared" si="112"/>
        <v>0</v>
      </c>
      <c r="AP244" s="92">
        <f t="shared" si="129"/>
        <v>46084</v>
      </c>
      <c r="AQ244" s="91">
        <f t="shared" si="130"/>
        <v>237</v>
      </c>
      <c r="AR244" s="91" t="e">
        <f>INDEX(地温!$D$2:$D$366,MATCH(AP244,地温!$C$2:$C$366,FALSE))</f>
        <v>#N/A</v>
      </c>
      <c r="AS244" s="91" t="e">
        <f t="shared" si="131"/>
        <v>#N/A</v>
      </c>
      <c r="AT244" s="93" t="e">
        <f t="shared" si="113"/>
        <v>#N/A</v>
      </c>
      <c r="AU244" s="99" t="e">
        <f t="shared" si="114"/>
        <v>#N/A</v>
      </c>
      <c r="AV244" s="99">
        <f t="shared" si="115"/>
        <v>0</v>
      </c>
    </row>
    <row r="245" spans="1:48" s="91" customFormat="1">
      <c r="A245" s="92">
        <f t="shared" si="116"/>
        <v>46085</v>
      </c>
      <c r="B245" s="91">
        <f t="shared" si="99"/>
        <v>238</v>
      </c>
      <c r="C245" s="99" t="e">
        <f t="shared" si="100"/>
        <v>#N/A</v>
      </c>
      <c r="F245" s="92">
        <f t="shared" si="117"/>
        <v>46085</v>
      </c>
      <c r="G245" s="91">
        <f t="shared" si="118"/>
        <v>238</v>
      </c>
      <c r="H245" s="91" t="e">
        <f>INDEX(地温!$D$2:$D$366,MATCH(F245,地温!$C$2:$C$366,FALSE))</f>
        <v>#N/A</v>
      </c>
      <c r="I245" s="91" t="e">
        <f t="shared" si="119"/>
        <v>#N/A</v>
      </c>
      <c r="J245" s="93" t="e">
        <f t="shared" si="101"/>
        <v>#N/A</v>
      </c>
      <c r="K245" s="99" t="e">
        <f t="shared" si="102"/>
        <v>#N/A</v>
      </c>
      <c r="L245" s="99" t="e">
        <f t="shared" si="103"/>
        <v>#N/A</v>
      </c>
      <c r="O245" s="92">
        <f t="shared" si="120"/>
        <v>46085</v>
      </c>
      <c r="P245" s="91">
        <f t="shared" si="121"/>
        <v>238</v>
      </c>
      <c r="Q245" s="91" t="e">
        <f>INDEX(地温!$D$2:$D$366,MATCH(O245,地温!$C$2:$C$366,FALSE))</f>
        <v>#N/A</v>
      </c>
      <c r="R245" s="91" t="e">
        <f t="shared" si="122"/>
        <v>#N/A</v>
      </c>
      <c r="S245" s="93" t="e">
        <f t="shared" si="104"/>
        <v>#N/A</v>
      </c>
      <c r="T245" s="99" t="e">
        <f t="shared" si="105"/>
        <v>#N/A</v>
      </c>
      <c r="U245" s="99">
        <f t="shared" si="106"/>
        <v>0</v>
      </c>
      <c r="X245" s="92">
        <f t="shared" si="123"/>
        <v>46085</v>
      </c>
      <c r="Y245" s="91">
        <f t="shared" si="124"/>
        <v>238</v>
      </c>
      <c r="Z245" s="91" t="e">
        <f>INDEX(地温!$D$2:$D$366,MATCH(X245,地温!$C$2:$C$366,FALSE))</f>
        <v>#N/A</v>
      </c>
      <c r="AA245" s="91" t="e">
        <f t="shared" si="125"/>
        <v>#N/A</v>
      </c>
      <c r="AB245" s="93" t="e">
        <f t="shared" si="107"/>
        <v>#N/A</v>
      </c>
      <c r="AC245" s="99" t="e">
        <f t="shared" si="108"/>
        <v>#N/A</v>
      </c>
      <c r="AD245" s="99">
        <f t="shared" si="109"/>
        <v>0</v>
      </c>
      <c r="AG245" s="92">
        <f t="shared" si="126"/>
        <v>46085</v>
      </c>
      <c r="AH245" s="91">
        <f t="shared" si="127"/>
        <v>238</v>
      </c>
      <c r="AI245" s="91" t="e">
        <f>INDEX(地温!$D$2:$D$366,MATCH(AG245,地温!$C$2:$C$366,FALSE))</f>
        <v>#N/A</v>
      </c>
      <c r="AJ245" s="91" t="e">
        <f t="shared" si="128"/>
        <v>#N/A</v>
      </c>
      <c r="AK245" s="93" t="e">
        <f t="shared" si="110"/>
        <v>#N/A</v>
      </c>
      <c r="AL245" s="99" t="e">
        <f t="shared" si="111"/>
        <v>#N/A</v>
      </c>
      <c r="AM245" s="99">
        <f t="shared" si="112"/>
        <v>0</v>
      </c>
      <c r="AP245" s="92">
        <f t="shared" si="129"/>
        <v>46085</v>
      </c>
      <c r="AQ245" s="91">
        <f t="shared" si="130"/>
        <v>238</v>
      </c>
      <c r="AR245" s="91" t="e">
        <f>INDEX(地温!$D$2:$D$366,MATCH(AP245,地温!$C$2:$C$366,FALSE))</f>
        <v>#N/A</v>
      </c>
      <c r="AS245" s="91" t="e">
        <f t="shared" si="131"/>
        <v>#N/A</v>
      </c>
      <c r="AT245" s="93" t="e">
        <f t="shared" si="113"/>
        <v>#N/A</v>
      </c>
      <c r="AU245" s="99" t="e">
        <f t="shared" si="114"/>
        <v>#N/A</v>
      </c>
      <c r="AV245" s="99">
        <f t="shared" si="115"/>
        <v>0</v>
      </c>
    </row>
    <row r="246" spans="1:48" s="91" customFormat="1">
      <c r="A246" s="92">
        <f t="shared" si="116"/>
        <v>46086</v>
      </c>
      <c r="B246" s="91">
        <f t="shared" si="99"/>
        <v>239</v>
      </c>
      <c r="C246" s="99" t="e">
        <f t="shared" si="100"/>
        <v>#N/A</v>
      </c>
      <c r="F246" s="92">
        <f t="shared" si="117"/>
        <v>46086</v>
      </c>
      <c r="G246" s="91">
        <f t="shared" si="118"/>
        <v>239</v>
      </c>
      <c r="H246" s="91" t="e">
        <f>INDEX(地温!$D$2:$D$366,MATCH(F246,地温!$C$2:$C$366,FALSE))</f>
        <v>#N/A</v>
      </c>
      <c r="I246" s="91" t="e">
        <f t="shared" si="119"/>
        <v>#N/A</v>
      </c>
      <c r="J246" s="93" t="e">
        <f t="shared" si="101"/>
        <v>#N/A</v>
      </c>
      <c r="K246" s="99" t="e">
        <f t="shared" si="102"/>
        <v>#N/A</v>
      </c>
      <c r="L246" s="99" t="e">
        <f t="shared" si="103"/>
        <v>#N/A</v>
      </c>
      <c r="O246" s="92">
        <f t="shared" si="120"/>
        <v>46086</v>
      </c>
      <c r="P246" s="91">
        <f t="shared" si="121"/>
        <v>239</v>
      </c>
      <c r="Q246" s="91" t="e">
        <f>INDEX(地温!$D$2:$D$366,MATCH(O246,地温!$C$2:$C$366,FALSE))</f>
        <v>#N/A</v>
      </c>
      <c r="R246" s="91" t="e">
        <f t="shared" si="122"/>
        <v>#N/A</v>
      </c>
      <c r="S246" s="93" t="e">
        <f t="shared" si="104"/>
        <v>#N/A</v>
      </c>
      <c r="T246" s="99" t="e">
        <f t="shared" si="105"/>
        <v>#N/A</v>
      </c>
      <c r="U246" s="99">
        <f t="shared" si="106"/>
        <v>0</v>
      </c>
      <c r="X246" s="92">
        <f t="shared" si="123"/>
        <v>46086</v>
      </c>
      <c r="Y246" s="91">
        <f t="shared" si="124"/>
        <v>239</v>
      </c>
      <c r="Z246" s="91" t="e">
        <f>INDEX(地温!$D$2:$D$366,MATCH(X246,地温!$C$2:$C$366,FALSE))</f>
        <v>#N/A</v>
      </c>
      <c r="AA246" s="91" t="e">
        <f t="shared" si="125"/>
        <v>#N/A</v>
      </c>
      <c r="AB246" s="93" t="e">
        <f t="shared" si="107"/>
        <v>#N/A</v>
      </c>
      <c r="AC246" s="99" t="e">
        <f t="shared" si="108"/>
        <v>#N/A</v>
      </c>
      <c r="AD246" s="99">
        <f t="shared" si="109"/>
        <v>0</v>
      </c>
      <c r="AG246" s="92">
        <f t="shared" si="126"/>
        <v>46086</v>
      </c>
      <c r="AH246" s="91">
        <f t="shared" si="127"/>
        <v>239</v>
      </c>
      <c r="AI246" s="91" t="e">
        <f>INDEX(地温!$D$2:$D$366,MATCH(AG246,地温!$C$2:$C$366,FALSE))</f>
        <v>#N/A</v>
      </c>
      <c r="AJ246" s="91" t="e">
        <f t="shared" si="128"/>
        <v>#N/A</v>
      </c>
      <c r="AK246" s="93" t="e">
        <f t="shared" si="110"/>
        <v>#N/A</v>
      </c>
      <c r="AL246" s="99" t="e">
        <f t="shared" si="111"/>
        <v>#N/A</v>
      </c>
      <c r="AM246" s="99">
        <f t="shared" si="112"/>
        <v>0</v>
      </c>
      <c r="AP246" s="92">
        <f t="shared" si="129"/>
        <v>46086</v>
      </c>
      <c r="AQ246" s="91">
        <f t="shared" si="130"/>
        <v>239</v>
      </c>
      <c r="AR246" s="91" t="e">
        <f>INDEX(地温!$D$2:$D$366,MATCH(AP246,地温!$C$2:$C$366,FALSE))</f>
        <v>#N/A</v>
      </c>
      <c r="AS246" s="91" t="e">
        <f t="shared" si="131"/>
        <v>#N/A</v>
      </c>
      <c r="AT246" s="93" t="e">
        <f t="shared" si="113"/>
        <v>#N/A</v>
      </c>
      <c r="AU246" s="99" t="e">
        <f t="shared" si="114"/>
        <v>#N/A</v>
      </c>
      <c r="AV246" s="99">
        <f t="shared" si="115"/>
        <v>0</v>
      </c>
    </row>
    <row r="247" spans="1:48" s="91" customFormat="1">
      <c r="A247" s="92">
        <f t="shared" si="116"/>
        <v>46087</v>
      </c>
      <c r="B247" s="91">
        <f t="shared" si="99"/>
        <v>240</v>
      </c>
      <c r="C247" s="99" t="e">
        <f t="shared" si="100"/>
        <v>#N/A</v>
      </c>
      <c r="F247" s="92">
        <f t="shared" si="117"/>
        <v>46087</v>
      </c>
      <c r="G247" s="91">
        <f t="shared" si="118"/>
        <v>240</v>
      </c>
      <c r="H247" s="91" t="e">
        <f>INDEX(地温!$D$2:$D$366,MATCH(F247,地温!$C$2:$C$366,FALSE))</f>
        <v>#N/A</v>
      </c>
      <c r="I247" s="91" t="e">
        <f t="shared" si="119"/>
        <v>#N/A</v>
      </c>
      <c r="J247" s="93" t="e">
        <f t="shared" si="101"/>
        <v>#N/A</v>
      </c>
      <c r="K247" s="99" t="e">
        <f t="shared" si="102"/>
        <v>#N/A</v>
      </c>
      <c r="L247" s="99" t="e">
        <f t="shared" si="103"/>
        <v>#N/A</v>
      </c>
      <c r="O247" s="92">
        <f t="shared" si="120"/>
        <v>46087</v>
      </c>
      <c r="P247" s="91">
        <f t="shared" si="121"/>
        <v>240</v>
      </c>
      <c r="Q247" s="91" t="e">
        <f>INDEX(地温!$D$2:$D$366,MATCH(O247,地温!$C$2:$C$366,FALSE))</f>
        <v>#N/A</v>
      </c>
      <c r="R247" s="91" t="e">
        <f t="shared" si="122"/>
        <v>#N/A</v>
      </c>
      <c r="S247" s="93" t="e">
        <f t="shared" si="104"/>
        <v>#N/A</v>
      </c>
      <c r="T247" s="99" t="e">
        <f t="shared" si="105"/>
        <v>#N/A</v>
      </c>
      <c r="U247" s="99">
        <f t="shared" si="106"/>
        <v>0</v>
      </c>
      <c r="X247" s="92">
        <f t="shared" si="123"/>
        <v>46087</v>
      </c>
      <c r="Y247" s="91">
        <f t="shared" si="124"/>
        <v>240</v>
      </c>
      <c r="Z247" s="91" t="e">
        <f>INDEX(地温!$D$2:$D$366,MATCH(X247,地温!$C$2:$C$366,FALSE))</f>
        <v>#N/A</v>
      </c>
      <c r="AA247" s="91" t="e">
        <f t="shared" si="125"/>
        <v>#N/A</v>
      </c>
      <c r="AB247" s="93" t="e">
        <f t="shared" si="107"/>
        <v>#N/A</v>
      </c>
      <c r="AC247" s="99" t="e">
        <f t="shared" si="108"/>
        <v>#N/A</v>
      </c>
      <c r="AD247" s="99">
        <f t="shared" si="109"/>
        <v>0</v>
      </c>
      <c r="AG247" s="92">
        <f t="shared" si="126"/>
        <v>46087</v>
      </c>
      <c r="AH247" s="91">
        <f t="shared" si="127"/>
        <v>240</v>
      </c>
      <c r="AI247" s="91" t="e">
        <f>INDEX(地温!$D$2:$D$366,MATCH(AG247,地温!$C$2:$C$366,FALSE))</f>
        <v>#N/A</v>
      </c>
      <c r="AJ247" s="91" t="e">
        <f t="shared" si="128"/>
        <v>#N/A</v>
      </c>
      <c r="AK247" s="93" t="e">
        <f t="shared" si="110"/>
        <v>#N/A</v>
      </c>
      <c r="AL247" s="99" t="e">
        <f t="shared" si="111"/>
        <v>#N/A</v>
      </c>
      <c r="AM247" s="99">
        <f t="shared" si="112"/>
        <v>0</v>
      </c>
      <c r="AP247" s="92">
        <f t="shared" si="129"/>
        <v>46087</v>
      </c>
      <c r="AQ247" s="91">
        <f t="shared" si="130"/>
        <v>240</v>
      </c>
      <c r="AR247" s="91" t="e">
        <f>INDEX(地温!$D$2:$D$366,MATCH(AP247,地温!$C$2:$C$366,FALSE))</f>
        <v>#N/A</v>
      </c>
      <c r="AS247" s="91" t="e">
        <f t="shared" si="131"/>
        <v>#N/A</v>
      </c>
      <c r="AT247" s="93" t="e">
        <f t="shared" si="113"/>
        <v>#N/A</v>
      </c>
      <c r="AU247" s="99" t="e">
        <f t="shared" si="114"/>
        <v>#N/A</v>
      </c>
      <c r="AV247" s="99">
        <f t="shared" si="115"/>
        <v>0</v>
      </c>
    </row>
    <row r="248" spans="1:48" s="91" customFormat="1">
      <c r="A248" s="92">
        <f t="shared" si="116"/>
        <v>46088</v>
      </c>
      <c r="B248" s="91">
        <f t="shared" si="99"/>
        <v>241</v>
      </c>
      <c r="C248" s="99" t="e">
        <f t="shared" si="100"/>
        <v>#N/A</v>
      </c>
      <c r="F248" s="92">
        <f t="shared" si="117"/>
        <v>46088</v>
      </c>
      <c r="G248" s="91">
        <f t="shared" si="118"/>
        <v>241</v>
      </c>
      <c r="H248" s="91" t="e">
        <f>INDEX(地温!$D$2:$D$366,MATCH(F248,地温!$C$2:$C$366,FALSE))</f>
        <v>#N/A</v>
      </c>
      <c r="I248" s="91" t="e">
        <f t="shared" si="119"/>
        <v>#N/A</v>
      </c>
      <c r="J248" s="93" t="e">
        <f t="shared" si="101"/>
        <v>#N/A</v>
      </c>
      <c r="K248" s="99" t="e">
        <f t="shared" si="102"/>
        <v>#N/A</v>
      </c>
      <c r="L248" s="99" t="e">
        <f t="shared" si="103"/>
        <v>#N/A</v>
      </c>
      <c r="O248" s="92">
        <f t="shared" si="120"/>
        <v>46088</v>
      </c>
      <c r="P248" s="91">
        <f t="shared" si="121"/>
        <v>241</v>
      </c>
      <c r="Q248" s="91" t="e">
        <f>INDEX(地温!$D$2:$D$366,MATCH(O248,地温!$C$2:$C$366,FALSE))</f>
        <v>#N/A</v>
      </c>
      <c r="R248" s="91" t="e">
        <f t="shared" si="122"/>
        <v>#N/A</v>
      </c>
      <c r="S248" s="93" t="e">
        <f t="shared" si="104"/>
        <v>#N/A</v>
      </c>
      <c r="T248" s="99" t="e">
        <f t="shared" si="105"/>
        <v>#N/A</v>
      </c>
      <c r="U248" s="99">
        <f t="shared" si="106"/>
        <v>0</v>
      </c>
      <c r="X248" s="92">
        <f t="shared" si="123"/>
        <v>46088</v>
      </c>
      <c r="Y248" s="91">
        <f t="shared" si="124"/>
        <v>241</v>
      </c>
      <c r="Z248" s="91" t="e">
        <f>INDEX(地温!$D$2:$D$366,MATCH(X248,地温!$C$2:$C$366,FALSE))</f>
        <v>#N/A</v>
      </c>
      <c r="AA248" s="91" t="e">
        <f t="shared" si="125"/>
        <v>#N/A</v>
      </c>
      <c r="AB248" s="93" t="e">
        <f t="shared" si="107"/>
        <v>#N/A</v>
      </c>
      <c r="AC248" s="99" t="e">
        <f t="shared" si="108"/>
        <v>#N/A</v>
      </c>
      <c r="AD248" s="99">
        <f t="shared" si="109"/>
        <v>0</v>
      </c>
      <c r="AG248" s="92">
        <f t="shared" si="126"/>
        <v>46088</v>
      </c>
      <c r="AH248" s="91">
        <f t="shared" si="127"/>
        <v>241</v>
      </c>
      <c r="AI248" s="91" t="e">
        <f>INDEX(地温!$D$2:$D$366,MATCH(AG248,地温!$C$2:$C$366,FALSE))</f>
        <v>#N/A</v>
      </c>
      <c r="AJ248" s="91" t="e">
        <f t="shared" si="128"/>
        <v>#N/A</v>
      </c>
      <c r="AK248" s="93" t="e">
        <f t="shared" si="110"/>
        <v>#N/A</v>
      </c>
      <c r="AL248" s="99" t="e">
        <f t="shared" si="111"/>
        <v>#N/A</v>
      </c>
      <c r="AM248" s="99">
        <f t="shared" si="112"/>
        <v>0</v>
      </c>
      <c r="AP248" s="92">
        <f t="shared" si="129"/>
        <v>46088</v>
      </c>
      <c r="AQ248" s="91">
        <f t="shared" si="130"/>
        <v>241</v>
      </c>
      <c r="AR248" s="91" t="e">
        <f>INDEX(地温!$D$2:$D$366,MATCH(AP248,地温!$C$2:$C$366,FALSE))</f>
        <v>#N/A</v>
      </c>
      <c r="AS248" s="91" t="e">
        <f t="shared" si="131"/>
        <v>#N/A</v>
      </c>
      <c r="AT248" s="93" t="e">
        <f t="shared" si="113"/>
        <v>#N/A</v>
      </c>
      <c r="AU248" s="99" t="e">
        <f t="shared" si="114"/>
        <v>#N/A</v>
      </c>
      <c r="AV248" s="99">
        <f t="shared" si="115"/>
        <v>0</v>
      </c>
    </row>
    <row r="249" spans="1:48" s="91" customFormat="1">
      <c r="A249" s="92">
        <f t="shared" si="116"/>
        <v>46089</v>
      </c>
      <c r="B249" s="91">
        <f t="shared" si="99"/>
        <v>242</v>
      </c>
      <c r="C249" s="99" t="e">
        <f t="shared" si="100"/>
        <v>#N/A</v>
      </c>
      <c r="F249" s="92">
        <f t="shared" si="117"/>
        <v>46089</v>
      </c>
      <c r="G249" s="91">
        <f t="shared" si="118"/>
        <v>242</v>
      </c>
      <c r="H249" s="91" t="e">
        <f>INDEX(地温!$D$2:$D$366,MATCH(F249,地温!$C$2:$C$366,FALSE))</f>
        <v>#N/A</v>
      </c>
      <c r="I249" s="91" t="e">
        <f t="shared" si="119"/>
        <v>#N/A</v>
      </c>
      <c r="J249" s="93" t="e">
        <f t="shared" si="101"/>
        <v>#N/A</v>
      </c>
      <c r="K249" s="99" t="e">
        <f t="shared" si="102"/>
        <v>#N/A</v>
      </c>
      <c r="L249" s="99" t="e">
        <f t="shared" si="103"/>
        <v>#N/A</v>
      </c>
      <c r="O249" s="92">
        <f t="shared" si="120"/>
        <v>46089</v>
      </c>
      <c r="P249" s="91">
        <f t="shared" si="121"/>
        <v>242</v>
      </c>
      <c r="Q249" s="91" t="e">
        <f>INDEX(地温!$D$2:$D$366,MATCH(O249,地温!$C$2:$C$366,FALSE))</f>
        <v>#N/A</v>
      </c>
      <c r="R249" s="91" t="e">
        <f t="shared" si="122"/>
        <v>#N/A</v>
      </c>
      <c r="S249" s="93" t="e">
        <f t="shared" si="104"/>
        <v>#N/A</v>
      </c>
      <c r="T249" s="99" t="e">
        <f t="shared" si="105"/>
        <v>#N/A</v>
      </c>
      <c r="U249" s="99">
        <f t="shared" si="106"/>
        <v>0</v>
      </c>
      <c r="X249" s="92">
        <f t="shared" si="123"/>
        <v>46089</v>
      </c>
      <c r="Y249" s="91">
        <f t="shared" si="124"/>
        <v>242</v>
      </c>
      <c r="Z249" s="91" t="e">
        <f>INDEX(地温!$D$2:$D$366,MATCH(X249,地温!$C$2:$C$366,FALSE))</f>
        <v>#N/A</v>
      </c>
      <c r="AA249" s="91" t="e">
        <f t="shared" si="125"/>
        <v>#N/A</v>
      </c>
      <c r="AB249" s="93" t="e">
        <f t="shared" si="107"/>
        <v>#N/A</v>
      </c>
      <c r="AC249" s="99" t="e">
        <f t="shared" si="108"/>
        <v>#N/A</v>
      </c>
      <c r="AD249" s="99">
        <f t="shared" si="109"/>
        <v>0</v>
      </c>
      <c r="AG249" s="92">
        <f t="shared" si="126"/>
        <v>46089</v>
      </c>
      <c r="AH249" s="91">
        <f t="shared" si="127"/>
        <v>242</v>
      </c>
      <c r="AI249" s="91" t="e">
        <f>INDEX(地温!$D$2:$D$366,MATCH(AG249,地温!$C$2:$C$366,FALSE))</f>
        <v>#N/A</v>
      </c>
      <c r="AJ249" s="91" t="e">
        <f t="shared" si="128"/>
        <v>#N/A</v>
      </c>
      <c r="AK249" s="93" t="e">
        <f t="shared" si="110"/>
        <v>#N/A</v>
      </c>
      <c r="AL249" s="99" t="e">
        <f t="shared" si="111"/>
        <v>#N/A</v>
      </c>
      <c r="AM249" s="99">
        <f t="shared" si="112"/>
        <v>0</v>
      </c>
      <c r="AP249" s="92">
        <f t="shared" si="129"/>
        <v>46089</v>
      </c>
      <c r="AQ249" s="91">
        <f t="shared" si="130"/>
        <v>242</v>
      </c>
      <c r="AR249" s="91" t="e">
        <f>INDEX(地温!$D$2:$D$366,MATCH(AP249,地温!$C$2:$C$366,FALSE))</f>
        <v>#N/A</v>
      </c>
      <c r="AS249" s="91" t="e">
        <f t="shared" si="131"/>
        <v>#N/A</v>
      </c>
      <c r="AT249" s="93" t="e">
        <f t="shared" si="113"/>
        <v>#N/A</v>
      </c>
      <c r="AU249" s="99" t="e">
        <f t="shared" si="114"/>
        <v>#N/A</v>
      </c>
      <c r="AV249" s="99">
        <f t="shared" si="115"/>
        <v>0</v>
      </c>
    </row>
    <row r="250" spans="1:48" s="91" customFormat="1">
      <c r="A250" s="92">
        <f t="shared" si="116"/>
        <v>46090</v>
      </c>
      <c r="B250" s="91">
        <f t="shared" si="99"/>
        <v>243</v>
      </c>
      <c r="C250" s="99" t="e">
        <f t="shared" si="100"/>
        <v>#N/A</v>
      </c>
      <c r="F250" s="92">
        <f t="shared" si="117"/>
        <v>46090</v>
      </c>
      <c r="G250" s="91">
        <f t="shared" si="118"/>
        <v>243</v>
      </c>
      <c r="H250" s="91" t="e">
        <f>INDEX(地温!$D$2:$D$366,MATCH(F250,地温!$C$2:$C$366,FALSE))</f>
        <v>#N/A</v>
      </c>
      <c r="I250" s="91" t="e">
        <f t="shared" si="119"/>
        <v>#N/A</v>
      </c>
      <c r="J250" s="93" t="e">
        <f t="shared" si="101"/>
        <v>#N/A</v>
      </c>
      <c r="K250" s="99" t="e">
        <f t="shared" si="102"/>
        <v>#N/A</v>
      </c>
      <c r="L250" s="99" t="e">
        <f t="shared" si="103"/>
        <v>#N/A</v>
      </c>
      <c r="O250" s="92">
        <f t="shared" si="120"/>
        <v>46090</v>
      </c>
      <c r="P250" s="91">
        <f t="shared" si="121"/>
        <v>243</v>
      </c>
      <c r="Q250" s="91" t="e">
        <f>INDEX(地温!$D$2:$D$366,MATCH(O250,地温!$C$2:$C$366,FALSE))</f>
        <v>#N/A</v>
      </c>
      <c r="R250" s="91" t="e">
        <f t="shared" si="122"/>
        <v>#N/A</v>
      </c>
      <c r="S250" s="93" t="e">
        <f t="shared" si="104"/>
        <v>#N/A</v>
      </c>
      <c r="T250" s="99" t="e">
        <f t="shared" si="105"/>
        <v>#N/A</v>
      </c>
      <c r="U250" s="99">
        <f t="shared" si="106"/>
        <v>0</v>
      </c>
      <c r="X250" s="92">
        <f t="shared" si="123"/>
        <v>46090</v>
      </c>
      <c r="Y250" s="91">
        <f t="shared" si="124"/>
        <v>243</v>
      </c>
      <c r="Z250" s="91" t="e">
        <f>INDEX(地温!$D$2:$D$366,MATCH(X250,地温!$C$2:$C$366,FALSE))</f>
        <v>#N/A</v>
      </c>
      <c r="AA250" s="91" t="e">
        <f t="shared" si="125"/>
        <v>#N/A</v>
      </c>
      <c r="AB250" s="93" t="e">
        <f t="shared" si="107"/>
        <v>#N/A</v>
      </c>
      <c r="AC250" s="99" t="e">
        <f t="shared" si="108"/>
        <v>#N/A</v>
      </c>
      <c r="AD250" s="99">
        <f t="shared" si="109"/>
        <v>0</v>
      </c>
      <c r="AG250" s="92">
        <f t="shared" si="126"/>
        <v>46090</v>
      </c>
      <c r="AH250" s="91">
        <f t="shared" si="127"/>
        <v>243</v>
      </c>
      <c r="AI250" s="91" t="e">
        <f>INDEX(地温!$D$2:$D$366,MATCH(AG250,地温!$C$2:$C$366,FALSE))</f>
        <v>#N/A</v>
      </c>
      <c r="AJ250" s="91" t="e">
        <f t="shared" si="128"/>
        <v>#N/A</v>
      </c>
      <c r="AK250" s="93" t="e">
        <f t="shared" si="110"/>
        <v>#N/A</v>
      </c>
      <c r="AL250" s="99" t="e">
        <f t="shared" si="111"/>
        <v>#N/A</v>
      </c>
      <c r="AM250" s="99">
        <f t="shared" si="112"/>
        <v>0</v>
      </c>
      <c r="AP250" s="92">
        <f t="shared" si="129"/>
        <v>46090</v>
      </c>
      <c r="AQ250" s="91">
        <f t="shared" si="130"/>
        <v>243</v>
      </c>
      <c r="AR250" s="91" t="e">
        <f>INDEX(地温!$D$2:$D$366,MATCH(AP250,地温!$C$2:$C$366,FALSE))</f>
        <v>#N/A</v>
      </c>
      <c r="AS250" s="91" t="e">
        <f t="shared" si="131"/>
        <v>#N/A</v>
      </c>
      <c r="AT250" s="93" t="e">
        <f t="shared" si="113"/>
        <v>#N/A</v>
      </c>
      <c r="AU250" s="99" t="e">
        <f t="shared" si="114"/>
        <v>#N/A</v>
      </c>
      <c r="AV250" s="99">
        <f t="shared" si="115"/>
        <v>0</v>
      </c>
    </row>
    <row r="251" spans="1:48" s="91" customFormat="1">
      <c r="A251" s="92">
        <f t="shared" si="116"/>
        <v>46091</v>
      </c>
      <c r="B251" s="91">
        <f t="shared" si="99"/>
        <v>244</v>
      </c>
      <c r="C251" s="99" t="e">
        <f t="shared" si="100"/>
        <v>#N/A</v>
      </c>
      <c r="F251" s="92">
        <f t="shared" si="117"/>
        <v>46091</v>
      </c>
      <c r="G251" s="91">
        <f t="shared" si="118"/>
        <v>244</v>
      </c>
      <c r="H251" s="91" t="e">
        <f>INDEX(地温!$D$2:$D$366,MATCH(F251,地温!$C$2:$C$366,FALSE))</f>
        <v>#N/A</v>
      </c>
      <c r="I251" s="91" t="e">
        <f t="shared" si="119"/>
        <v>#N/A</v>
      </c>
      <c r="J251" s="93" t="e">
        <f t="shared" si="101"/>
        <v>#N/A</v>
      </c>
      <c r="K251" s="99" t="e">
        <f t="shared" si="102"/>
        <v>#N/A</v>
      </c>
      <c r="L251" s="99" t="e">
        <f t="shared" si="103"/>
        <v>#N/A</v>
      </c>
      <c r="O251" s="92">
        <f t="shared" si="120"/>
        <v>46091</v>
      </c>
      <c r="P251" s="91">
        <f t="shared" si="121"/>
        <v>244</v>
      </c>
      <c r="Q251" s="91" t="e">
        <f>INDEX(地温!$D$2:$D$366,MATCH(O251,地温!$C$2:$C$366,FALSE))</f>
        <v>#N/A</v>
      </c>
      <c r="R251" s="91" t="e">
        <f t="shared" si="122"/>
        <v>#N/A</v>
      </c>
      <c r="S251" s="93" t="e">
        <f t="shared" si="104"/>
        <v>#N/A</v>
      </c>
      <c r="T251" s="99" t="e">
        <f t="shared" si="105"/>
        <v>#N/A</v>
      </c>
      <c r="U251" s="99">
        <f t="shared" si="106"/>
        <v>0</v>
      </c>
      <c r="X251" s="92">
        <f t="shared" si="123"/>
        <v>46091</v>
      </c>
      <c r="Y251" s="91">
        <f t="shared" si="124"/>
        <v>244</v>
      </c>
      <c r="Z251" s="91" t="e">
        <f>INDEX(地温!$D$2:$D$366,MATCH(X251,地温!$C$2:$C$366,FALSE))</f>
        <v>#N/A</v>
      </c>
      <c r="AA251" s="91" t="e">
        <f t="shared" si="125"/>
        <v>#N/A</v>
      </c>
      <c r="AB251" s="93" t="e">
        <f t="shared" si="107"/>
        <v>#N/A</v>
      </c>
      <c r="AC251" s="99" t="e">
        <f t="shared" si="108"/>
        <v>#N/A</v>
      </c>
      <c r="AD251" s="99">
        <f t="shared" si="109"/>
        <v>0</v>
      </c>
      <c r="AG251" s="92">
        <f t="shared" si="126"/>
        <v>46091</v>
      </c>
      <c r="AH251" s="91">
        <f t="shared" si="127"/>
        <v>244</v>
      </c>
      <c r="AI251" s="91" t="e">
        <f>INDEX(地温!$D$2:$D$366,MATCH(AG251,地温!$C$2:$C$366,FALSE))</f>
        <v>#N/A</v>
      </c>
      <c r="AJ251" s="91" t="e">
        <f t="shared" si="128"/>
        <v>#N/A</v>
      </c>
      <c r="AK251" s="93" t="e">
        <f t="shared" si="110"/>
        <v>#N/A</v>
      </c>
      <c r="AL251" s="99" t="e">
        <f t="shared" si="111"/>
        <v>#N/A</v>
      </c>
      <c r="AM251" s="99">
        <f t="shared" si="112"/>
        <v>0</v>
      </c>
      <c r="AP251" s="92">
        <f t="shared" si="129"/>
        <v>46091</v>
      </c>
      <c r="AQ251" s="91">
        <f t="shared" si="130"/>
        <v>244</v>
      </c>
      <c r="AR251" s="91" t="e">
        <f>INDEX(地温!$D$2:$D$366,MATCH(AP251,地温!$C$2:$C$366,FALSE))</f>
        <v>#N/A</v>
      </c>
      <c r="AS251" s="91" t="e">
        <f t="shared" si="131"/>
        <v>#N/A</v>
      </c>
      <c r="AT251" s="93" t="e">
        <f t="shared" si="113"/>
        <v>#N/A</v>
      </c>
      <c r="AU251" s="99" t="e">
        <f t="shared" si="114"/>
        <v>#N/A</v>
      </c>
      <c r="AV251" s="99">
        <f t="shared" si="115"/>
        <v>0</v>
      </c>
    </row>
    <row r="252" spans="1:48" s="91" customFormat="1">
      <c r="A252" s="92">
        <f t="shared" si="116"/>
        <v>46092</v>
      </c>
      <c r="B252" s="91">
        <f t="shared" si="99"/>
        <v>245</v>
      </c>
      <c r="C252" s="99" t="e">
        <f t="shared" si="100"/>
        <v>#N/A</v>
      </c>
      <c r="F252" s="92">
        <f t="shared" si="117"/>
        <v>46092</v>
      </c>
      <c r="G252" s="91">
        <f t="shared" si="118"/>
        <v>245</v>
      </c>
      <c r="H252" s="91" t="e">
        <f>INDEX(地温!$D$2:$D$366,MATCH(F252,地温!$C$2:$C$366,FALSE))</f>
        <v>#N/A</v>
      </c>
      <c r="I252" s="91" t="e">
        <f t="shared" si="119"/>
        <v>#N/A</v>
      </c>
      <c r="J252" s="93" t="e">
        <f t="shared" si="101"/>
        <v>#N/A</v>
      </c>
      <c r="K252" s="99" t="e">
        <f t="shared" si="102"/>
        <v>#N/A</v>
      </c>
      <c r="L252" s="99" t="e">
        <f t="shared" si="103"/>
        <v>#N/A</v>
      </c>
      <c r="O252" s="92">
        <f t="shared" si="120"/>
        <v>46092</v>
      </c>
      <c r="P252" s="91">
        <f t="shared" si="121"/>
        <v>245</v>
      </c>
      <c r="Q252" s="91" t="e">
        <f>INDEX(地温!$D$2:$D$366,MATCH(O252,地温!$C$2:$C$366,FALSE))</f>
        <v>#N/A</v>
      </c>
      <c r="R252" s="91" t="e">
        <f t="shared" si="122"/>
        <v>#N/A</v>
      </c>
      <c r="S252" s="93" t="e">
        <f t="shared" si="104"/>
        <v>#N/A</v>
      </c>
      <c r="T252" s="99" t="e">
        <f t="shared" si="105"/>
        <v>#N/A</v>
      </c>
      <c r="U252" s="99">
        <f t="shared" si="106"/>
        <v>0</v>
      </c>
      <c r="X252" s="92">
        <f t="shared" si="123"/>
        <v>46092</v>
      </c>
      <c r="Y252" s="91">
        <f t="shared" si="124"/>
        <v>245</v>
      </c>
      <c r="Z252" s="91" t="e">
        <f>INDEX(地温!$D$2:$D$366,MATCH(X252,地温!$C$2:$C$366,FALSE))</f>
        <v>#N/A</v>
      </c>
      <c r="AA252" s="91" t="e">
        <f t="shared" si="125"/>
        <v>#N/A</v>
      </c>
      <c r="AB252" s="93" t="e">
        <f t="shared" si="107"/>
        <v>#N/A</v>
      </c>
      <c r="AC252" s="99" t="e">
        <f t="shared" si="108"/>
        <v>#N/A</v>
      </c>
      <c r="AD252" s="99">
        <f t="shared" si="109"/>
        <v>0</v>
      </c>
      <c r="AG252" s="92">
        <f t="shared" si="126"/>
        <v>46092</v>
      </c>
      <c r="AH252" s="91">
        <f t="shared" si="127"/>
        <v>245</v>
      </c>
      <c r="AI252" s="91" t="e">
        <f>INDEX(地温!$D$2:$D$366,MATCH(AG252,地温!$C$2:$C$366,FALSE))</f>
        <v>#N/A</v>
      </c>
      <c r="AJ252" s="91" t="e">
        <f t="shared" si="128"/>
        <v>#N/A</v>
      </c>
      <c r="AK252" s="93" t="e">
        <f t="shared" si="110"/>
        <v>#N/A</v>
      </c>
      <c r="AL252" s="99" t="e">
        <f t="shared" si="111"/>
        <v>#N/A</v>
      </c>
      <c r="AM252" s="99">
        <f t="shared" si="112"/>
        <v>0</v>
      </c>
      <c r="AP252" s="92">
        <f t="shared" si="129"/>
        <v>46092</v>
      </c>
      <c r="AQ252" s="91">
        <f t="shared" si="130"/>
        <v>245</v>
      </c>
      <c r="AR252" s="91" t="e">
        <f>INDEX(地温!$D$2:$D$366,MATCH(AP252,地温!$C$2:$C$366,FALSE))</f>
        <v>#N/A</v>
      </c>
      <c r="AS252" s="91" t="e">
        <f t="shared" si="131"/>
        <v>#N/A</v>
      </c>
      <c r="AT252" s="93" t="e">
        <f t="shared" si="113"/>
        <v>#N/A</v>
      </c>
      <c r="AU252" s="99" t="e">
        <f t="shared" si="114"/>
        <v>#N/A</v>
      </c>
      <c r="AV252" s="99">
        <f t="shared" si="115"/>
        <v>0</v>
      </c>
    </row>
    <row r="253" spans="1:48" s="91" customFormat="1">
      <c r="A253" s="92">
        <f t="shared" si="116"/>
        <v>46093</v>
      </c>
      <c r="B253" s="91">
        <f t="shared" si="99"/>
        <v>246</v>
      </c>
      <c r="C253" s="99" t="e">
        <f t="shared" si="100"/>
        <v>#N/A</v>
      </c>
      <c r="F253" s="92">
        <f t="shared" si="117"/>
        <v>46093</v>
      </c>
      <c r="G253" s="91">
        <f t="shared" si="118"/>
        <v>246</v>
      </c>
      <c r="H253" s="91" t="e">
        <f>INDEX(地温!$D$2:$D$366,MATCH(F253,地温!$C$2:$C$366,FALSE))</f>
        <v>#N/A</v>
      </c>
      <c r="I253" s="91" t="e">
        <f t="shared" si="119"/>
        <v>#N/A</v>
      </c>
      <c r="J253" s="93" t="e">
        <f t="shared" si="101"/>
        <v>#N/A</v>
      </c>
      <c r="K253" s="99" t="e">
        <f t="shared" si="102"/>
        <v>#N/A</v>
      </c>
      <c r="L253" s="99" t="e">
        <f t="shared" si="103"/>
        <v>#N/A</v>
      </c>
      <c r="O253" s="92">
        <f t="shared" si="120"/>
        <v>46093</v>
      </c>
      <c r="P253" s="91">
        <f t="shared" si="121"/>
        <v>246</v>
      </c>
      <c r="Q253" s="91" t="e">
        <f>INDEX(地温!$D$2:$D$366,MATCH(O253,地温!$C$2:$C$366,FALSE))</f>
        <v>#N/A</v>
      </c>
      <c r="R253" s="91" t="e">
        <f t="shared" si="122"/>
        <v>#N/A</v>
      </c>
      <c r="S253" s="93" t="e">
        <f t="shared" si="104"/>
        <v>#N/A</v>
      </c>
      <c r="T253" s="99" t="e">
        <f t="shared" si="105"/>
        <v>#N/A</v>
      </c>
      <c r="U253" s="99">
        <f t="shared" si="106"/>
        <v>0</v>
      </c>
      <c r="X253" s="92">
        <f t="shared" si="123"/>
        <v>46093</v>
      </c>
      <c r="Y253" s="91">
        <f t="shared" si="124"/>
        <v>246</v>
      </c>
      <c r="Z253" s="91" t="e">
        <f>INDEX(地温!$D$2:$D$366,MATCH(X253,地温!$C$2:$C$366,FALSE))</f>
        <v>#N/A</v>
      </c>
      <c r="AA253" s="91" t="e">
        <f t="shared" si="125"/>
        <v>#N/A</v>
      </c>
      <c r="AB253" s="93" t="e">
        <f t="shared" si="107"/>
        <v>#N/A</v>
      </c>
      <c r="AC253" s="99" t="e">
        <f t="shared" si="108"/>
        <v>#N/A</v>
      </c>
      <c r="AD253" s="99">
        <f t="shared" si="109"/>
        <v>0</v>
      </c>
      <c r="AG253" s="92">
        <f t="shared" si="126"/>
        <v>46093</v>
      </c>
      <c r="AH253" s="91">
        <f t="shared" si="127"/>
        <v>246</v>
      </c>
      <c r="AI253" s="91" t="e">
        <f>INDEX(地温!$D$2:$D$366,MATCH(AG253,地温!$C$2:$C$366,FALSE))</f>
        <v>#N/A</v>
      </c>
      <c r="AJ253" s="91" t="e">
        <f t="shared" si="128"/>
        <v>#N/A</v>
      </c>
      <c r="AK253" s="93" t="e">
        <f t="shared" si="110"/>
        <v>#N/A</v>
      </c>
      <c r="AL253" s="99" t="e">
        <f t="shared" si="111"/>
        <v>#N/A</v>
      </c>
      <c r="AM253" s="99">
        <f t="shared" si="112"/>
        <v>0</v>
      </c>
      <c r="AP253" s="92">
        <f t="shared" si="129"/>
        <v>46093</v>
      </c>
      <c r="AQ253" s="91">
        <f t="shared" si="130"/>
        <v>246</v>
      </c>
      <c r="AR253" s="91" t="e">
        <f>INDEX(地温!$D$2:$D$366,MATCH(AP253,地温!$C$2:$C$366,FALSE))</f>
        <v>#N/A</v>
      </c>
      <c r="AS253" s="91" t="e">
        <f t="shared" si="131"/>
        <v>#N/A</v>
      </c>
      <c r="AT253" s="93" t="e">
        <f t="shared" si="113"/>
        <v>#N/A</v>
      </c>
      <c r="AU253" s="99" t="e">
        <f t="shared" si="114"/>
        <v>#N/A</v>
      </c>
      <c r="AV253" s="99">
        <f t="shared" si="115"/>
        <v>0</v>
      </c>
    </row>
    <row r="254" spans="1:48" s="91" customFormat="1">
      <c r="A254" s="92">
        <f t="shared" si="116"/>
        <v>46094</v>
      </c>
      <c r="B254" s="91">
        <f t="shared" si="99"/>
        <v>247</v>
      </c>
      <c r="C254" s="99" t="e">
        <f t="shared" si="100"/>
        <v>#N/A</v>
      </c>
      <c r="F254" s="92">
        <f t="shared" si="117"/>
        <v>46094</v>
      </c>
      <c r="G254" s="91">
        <f t="shared" si="118"/>
        <v>247</v>
      </c>
      <c r="H254" s="91" t="e">
        <f>INDEX(地温!$D$2:$D$366,MATCH(F254,地温!$C$2:$C$366,FALSE))</f>
        <v>#N/A</v>
      </c>
      <c r="I254" s="91" t="e">
        <f t="shared" si="119"/>
        <v>#N/A</v>
      </c>
      <c r="J254" s="93" t="e">
        <f t="shared" si="101"/>
        <v>#N/A</v>
      </c>
      <c r="K254" s="99" t="e">
        <f t="shared" si="102"/>
        <v>#N/A</v>
      </c>
      <c r="L254" s="99" t="e">
        <f t="shared" si="103"/>
        <v>#N/A</v>
      </c>
      <c r="O254" s="92">
        <f t="shared" si="120"/>
        <v>46094</v>
      </c>
      <c r="P254" s="91">
        <f t="shared" si="121"/>
        <v>247</v>
      </c>
      <c r="Q254" s="91" t="e">
        <f>INDEX(地温!$D$2:$D$366,MATCH(O254,地温!$C$2:$C$366,FALSE))</f>
        <v>#N/A</v>
      </c>
      <c r="R254" s="91" t="e">
        <f t="shared" si="122"/>
        <v>#N/A</v>
      </c>
      <c r="S254" s="93" t="e">
        <f t="shared" si="104"/>
        <v>#N/A</v>
      </c>
      <c r="T254" s="99" t="e">
        <f t="shared" si="105"/>
        <v>#N/A</v>
      </c>
      <c r="U254" s="99">
        <f t="shared" si="106"/>
        <v>0</v>
      </c>
      <c r="X254" s="92">
        <f t="shared" si="123"/>
        <v>46094</v>
      </c>
      <c r="Y254" s="91">
        <f t="shared" si="124"/>
        <v>247</v>
      </c>
      <c r="Z254" s="91" t="e">
        <f>INDEX(地温!$D$2:$D$366,MATCH(X254,地温!$C$2:$C$366,FALSE))</f>
        <v>#N/A</v>
      </c>
      <c r="AA254" s="91" t="e">
        <f t="shared" si="125"/>
        <v>#N/A</v>
      </c>
      <c r="AB254" s="93" t="e">
        <f t="shared" si="107"/>
        <v>#N/A</v>
      </c>
      <c r="AC254" s="99" t="e">
        <f t="shared" si="108"/>
        <v>#N/A</v>
      </c>
      <c r="AD254" s="99">
        <f t="shared" si="109"/>
        <v>0</v>
      </c>
      <c r="AG254" s="92">
        <f t="shared" si="126"/>
        <v>46094</v>
      </c>
      <c r="AH254" s="91">
        <f t="shared" si="127"/>
        <v>247</v>
      </c>
      <c r="AI254" s="91" t="e">
        <f>INDEX(地温!$D$2:$D$366,MATCH(AG254,地温!$C$2:$C$366,FALSE))</f>
        <v>#N/A</v>
      </c>
      <c r="AJ254" s="91" t="e">
        <f t="shared" si="128"/>
        <v>#N/A</v>
      </c>
      <c r="AK254" s="93" t="e">
        <f t="shared" si="110"/>
        <v>#N/A</v>
      </c>
      <c r="AL254" s="99" t="e">
        <f t="shared" si="111"/>
        <v>#N/A</v>
      </c>
      <c r="AM254" s="99">
        <f t="shared" si="112"/>
        <v>0</v>
      </c>
      <c r="AP254" s="92">
        <f t="shared" si="129"/>
        <v>46094</v>
      </c>
      <c r="AQ254" s="91">
        <f t="shared" si="130"/>
        <v>247</v>
      </c>
      <c r="AR254" s="91" t="e">
        <f>INDEX(地温!$D$2:$D$366,MATCH(AP254,地温!$C$2:$C$366,FALSE))</f>
        <v>#N/A</v>
      </c>
      <c r="AS254" s="91" t="e">
        <f t="shared" si="131"/>
        <v>#N/A</v>
      </c>
      <c r="AT254" s="93" t="e">
        <f t="shared" si="113"/>
        <v>#N/A</v>
      </c>
      <c r="AU254" s="99" t="e">
        <f t="shared" si="114"/>
        <v>#N/A</v>
      </c>
      <c r="AV254" s="99">
        <f t="shared" si="115"/>
        <v>0</v>
      </c>
    </row>
    <row r="255" spans="1:48" s="91" customFormat="1">
      <c r="A255" s="92">
        <f t="shared" si="116"/>
        <v>46095</v>
      </c>
      <c r="B255" s="91">
        <f t="shared" si="99"/>
        <v>248</v>
      </c>
      <c r="C255" s="99" t="e">
        <f t="shared" si="100"/>
        <v>#N/A</v>
      </c>
      <c r="F255" s="92">
        <f t="shared" si="117"/>
        <v>46095</v>
      </c>
      <c r="G255" s="91">
        <f t="shared" si="118"/>
        <v>248</v>
      </c>
      <c r="H255" s="91" t="e">
        <f>INDEX(地温!$D$2:$D$366,MATCH(F255,地温!$C$2:$C$366,FALSE))</f>
        <v>#N/A</v>
      </c>
      <c r="I255" s="91" t="e">
        <f t="shared" si="119"/>
        <v>#N/A</v>
      </c>
      <c r="J255" s="93" t="e">
        <f t="shared" si="101"/>
        <v>#N/A</v>
      </c>
      <c r="K255" s="99" t="e">
        <f t="shared" si="102"/>
        <v>#N/A</v>
      </c>
      <c r="L255" s="99" t="e">
        <f t="shared" si="103"/>
        <v>#N/A</v>
      </c>
      <c r="O255" s="92">
        <f t="shared" si="120"/>
        <v>46095</v>
      </c>
      <c r="P255" s="91">
        <f t="shared" si="121"/>
        <v>248</v>
      </c>
      <c r="Q255" s="91" t="e">
        <f>INDEX(地温!$D$2:$D$366,MATCH(O255,地温!$C$2:$C$366,FALSE))</f>
        <v>#N/A</v>
      </c>
      <c r="R255" s="91" t="e">
        <f t="shared" si="122"/>
        <v>#N/A</v>
      </c>
      <c r="S255" s="93" t="e">
        <f t="shared" si="104"/>
        <v>#N/A</v>
      </c>
      <c r="T255" s="99" t="e">
        <f t="shared" si="105"/>
        <v>#N/A</v>
      </c>
      <c r="U255" s="99">
        <f t="shared" si="106"/>
        <v>0</v>
      </c>
      <c r="X255" s="92">
        <f t="shared" si="123"/>
        <v>46095</v>
      </c>
      <c r="Y255" s="91">
        <f t="shared" si="124"/>
        <v>248</v>
      </c>
      <c r="Z255" s="91" t="e">
        <f>INDEX(地温!$D$2:$D$366,MATCH(X255,地温!$C$2:$C$366,FALSE))</f>
        <v>#N/A</v>
      </c>
      <c r="AA255" s="91" t="e">
        <f t="shared" si="125"/>
        <v>#N/A</v>
      </c>
      <c r="AB255" s="93" t="e">
        <f t="shared" si="107"/>
        <v>#N/A</v>
      </c>
      <c r="AC255" s="99" t="e">
        <f t="shared" si="108"/>
        <v>#N/A</v>
      </c>
      <c r="AD255" s="99">
        <f t="shared" si="109"/>
        <v>0</v>
      </c>
      <c r="AG255" s="92">
        <f t="shared" si="126"/>
        <v>46095</v>
      </c>
      <c r="AH255" s="91">
        <f t="shared" si="127"/>
        <v>248</v>
      </c>
      <c r="AI255" s="91" t="e">
        <f>INDEX(地温!$D$2:$D$366,MATCH(AG255,地温!$C$2:$C$366,FALSE))</f>
        <v>#N/A</v>
      </c>
      <c r="AJ255" s="91" t="e">
        <f t="shared" si="128"/>
        <v>#N/A</v>
      </c>
      <c r="AK255" s="93" t="e">
        <f t="shared" si="110"/>
        <v>#N/A</v>
      </c>
      <c r="AL255" s="99" t="e">
        <f t="shared" si="111"/>
        <v>#N/A</v>
      </c>
      <c r="AM255" s="99">
        <f t="shared" si="112"/>
        <v>0</v>
      </c>
      <c r="AP255" s="92">
        <f t="shared" si="129"/>
        <v>46095</v>
      </c>
      <c r="AQ255" s="91">
        <f t="shared" si="130"/>
        <v>248</v>
      </c>
      <c r="AR255" s="91" t="e">
        <f>INDEX(地温!$D$2:$D$366,MATCH(AP255,地温!$C$2:$C$366,FALSE))</f>
        <v>#N/A</v>
      </c>
      <c r="AS255" s="91" t="e">
        <f t="shared" si="131"/>
        <v>#N/A</v>
      </c>
      <c r="AT255" s="93" t="e">
        <f t="shared" si="113"/>
        <v>#N/A</v>
      </c>
      <c r="AU255" s="99" t="e">
        <f t="shared" si="114"/>
        <v>#N/A</v>
      </c>
      <c r="AV255" s="99">
        <f t="shared" si="115"/>
        <v>0</v>
      </c>
    </row>
    <row r="256" spans="1:48" s="91" customFormat="1">
      <c r="A256" s="92">
        <f t="shared" si="116"/>
        <v>46096</v>
      </c>
      <c r="B256" s="91">
        <f t="shared" si="99"/>
        <v>249</v>
      </c>
      <c r="C256" s="99" t="e">
        <f t="shared" si="100"/>
        <v>#N/A</v>
      </c>
      <c r="F256" s="92">
        <f t="shared" si="117"/>
        <v>46096</v>
      </c>
      <c r="G256" s="91">
        <f t="shared" si="118"/>
        <v>249</v>
      </c>
      <c r="H256" s="91" t="e">
        <f>INDEX(地温!$D$2:$D$366,MATCH(F256,地温!$C$2:$C$366,FALSE))</f>
        <v>#N/A</v>
      </c>
      <c r="I256" s="91" t="e">
        <f t="shared" si="119"/>
        <v>#N/A</v>
      </c>
      <c r="J256" s="93" t="e">
        <f t="shared" si="101"/>
        <v>#N/A</v>
      </c>
      <c r="K256" s="99" t="e">
        <f t="shared" si="102"/>
        <v>#N/A</v>
      </c>
      <c r="L256" s="99" t="e">
        <f t="shared" si="103"/>
        <v>#N/A</v>
      </c>
      <c r="O256" s="92">
        <f t="shared" si="120"/>
        <v>46096</v>
      </c>
      <c r="P256" s="91">
        <f t="shared" si="121"/>
        <v>249</v>
      </c>
      <c r="Q256" s="91" t="e">
        <f>INDEX(地温!$D$2:$D$366,MATCH(O256,地温!$C$2:$C$366,FALSE))</f>
        <v>#N/A</v>
      </c>
      <c r="R256" s="91" t="e">
        <f t="shared" si="122"/>
        <v>#N/A</v>
      </c>
      <c r="S256" s="93" t="e">
        <f t="shared" si="104"/>
        <v>#N/A</v>
      </c>
      <c r="T256" s="99" t="e">
        <f t="shared" si="105"/>
        <v>#N/A</v>
      </c>
      <c r="U256" s="99">
        <f t="shared" si="106"/>
        <v>0</v>
      </c>
      <c r="X256" s="92">
        <f t="shared" si="123"/>
        <v>46096</v>
      </c>
      <c r="Y256" s="91">
        <f t="shared" si="124"/>
        <v>249</v>
      </c>
      <c r="Z256" s="91" t="e">
        <f>INDEX(地温!$D$2:$D$366,MATCH(X256,地温!$C$2:$C$366,FALSE))</f>
        <v>#N/A</v>
      </c>
      <c r="AA256" s="91" t="e">
        <f t="shared" si="125"/>
        <v>#N/A</v>
      </c>
      <c r="AB256" s="93" t="e">
        <f t="shared" si="107"/>
        <v>#N/A</v>
      </c>
      <c r="AC256" s="99" t="e">
        <f t="shared" si="108"/>
        <v>#N/A</v>
      </c>
      <c r="AD256" s="99">
        <f t="shared" si="109"/>
        <v>0</v>
      </c>
      <c r="AG256" s="92">
        <f t="shared" si="126"/>
        <v>46096</v>
      </c>
      <c r="AH256" s="91">
        <f t="shared" si="127"/>
        <v>249</v>
      </c>
      <c r="AI256" s="91" t="e">
        <f>INDEX(地温!$D$2:$D$366,MATCH(AG256,地温!$C$2:$C$366,FALSE))</f>
        <v>#N/A</v>
      </c>
      <c r="AJ256" s="91" t="e">
        <f t="shared" si="128"/>
        <v>#N/A</v>
      </c>
      <c r="AK256" s="93" t="e">
        <f t="shared" si="110"/>
        <v>#N/A</v>
      </c>
      <c r="AL256" s="99" t="e">
        <f t="shared" si="111"/>
        <v>#N/A</v>
      </c>
      <c r="AM256" s="99">
        <f t="shared" si="112"/>
        <v>0</v>
      </c>
      <c r="AP256" s="92">
        <f t="shared" si="129"/>
        <v>46096</v>
      </c>
      <c r="AQ256" s="91">
        <f t="shared" si="130"/>
        <v>249</v>
      </c>
      <c r="AR256" s="91" t="e">
        <f>INDEX(地温!$D$2:$D$366,MATCH(AP256,地温!$C$2:$C$366,FALSE))</f>
        <v>#N/A</v>
      </c>
      <c r="AS256" s="91" t="e">
        <f t="shared" si="131"/>
        <v>#N/A</v>
      </c>
      <c r="AT256" s="93" t="e">
        <f t="shared" si="113"/>
        <v>#N/A</v>
      </c>
      <c r="AU256" s="99" t="e">
        <f t="shared" si="114"/>
        <v>#N/A</v>
      </c>
      <c r="AV256" s="99">
        <f t="shared" si="115"/>
        <v>0</v>
      </c>
    </row>
    <row r="257" spans="1:48" s="91" customFormat="1">
      <c r="A257" s="92">
        <f t="shared" si="116"/>
        <v>46097</v>
      </c>
      <c r="B257" s="91">
        <f t="shared" si="99"/>
        <v>250</v>
      </c>
      <c r="C257" s="99" t="e">
        <f t="shared" si="100"/>
        <v>#N/A</v>
      </c>
      <c r="F257" s="92">
        <f t="shared" si="117"/>
        <v>46097</v>
      </c>
      <c r="G257" s="91">
        <f t="shared" si="118"/>
        <v>250</v>
      </c>
      <c r="H257" s="91" t="e">
        <f>INDEX(地温!$D$2:$D$366,MATCH(F257,地温!$C$2:$C$366,FALSE))</f>
        <v>#N/A</v>
      </c>
      <c r="I257" s="91" t="e">
        <f t="shared" si="119"/>
        <v>#N/A</v>
      </c>
      <c r="J257" s="93" t="e">
        <f t="shared" si="101"/>
        <v>#N/A</v>
      </c>
      <c r="K257" s="99" t="e">
        <f t="shared" si="102"/>
        <v>#N/A</v>
      </c>
      <c r="L257" s="99" t="e">
        <f t="shared" si="103"/>
        <v>#N/A</v>
      </c>
      <c r="O257" s="92">
        <f t="shared" si="120"/>
        <v>46097</v>
      </c>
      <c r="P257" s="91">
        <f t="shared" si="121"/>
        <v>250</v>
      </c>
      <c r="Q257" s="91" t="e">
        <f>INDEX(地温!$D$2:$D$366,MATCH(O257,地温!$C$2:$C$366,FALSE))</f>
        <v>#N/A</v>
      </c>
      <c r="R257" s="91" t="e">
        <f t="shared" si="122"/>
        <v>#N/A</v>
      </c>
      <c r="S257" s="93" t="e">
        <f t="shared" si="104"/>
        <v>#N/A</v>
      </c>
      <c r="T257" s="99" t="e">
        <f t="shared" si="105"/>
        <v>#N/A</v>
      </c>
      <c r="U257" s="99">
        <f t="shared" si="106"/>
        <v>0</v>
      </c>
      <c r="X257" s="92">
        <f t="shared" si="123"/>
        <v>46097</v>
      </c>
      <c r="Y257" s="91">
        <f t="shared" si="124"/>
        <v>250</v>
      </c>
      <c r="Z257" s="91" t="e">
        <f>INDEX(地温!$D$2:$D$366,MATCH(X257,地温!$C$2:$C$366,FALSE))</f>
        <v>#N/A</v>
      </c>
      <c r="AA257" s="91" t="e">
        <f t="shared" si="125"/>
        <v>#N/A</v>
      </c>
      <c r="AB257" s="93" t="e">
        <f t="shared" si="107"/>
        <v>#N/A</v>
      </c>
      <c r="AC257" s="99" t="e">
        <f t="shared" si="108"/>
        <v>#N/A</v>
      </c>
      <c r="AD257" s="99">
        <f t="shared" si="109"/>
        <v>0</v>
      </c>
      <c r="AG257" s="92">
        <f t="shared" si="126"/>
        <v>46097</v>
      </c>
      <c r="AH257" s="91">
        <f t="shared" si="127"/>
        <v>250</v>
      </c>
      <c r="AI257" s="91" t="e">
        <f>INDEX(地温!$D$2:$D$366,MATCH(AG257,地温!$C$2:$C$366,FALSE))</f>
        <v>#N/A</v>
      </c>
      <c r="AJ257" s="91" t="e">
        <f t="shared" si="128"/>
        <v>#N/A</v>
      </c>
      <c r="AK257" s="93" t="e">
        <f t="shared" si="110"/>
        <v>#N/A</v>
      </c>
      <c r="AL257" s="99" t="e">
        <f t="shared" si="111"/>
        <v>#N/A</v>
      </c>
      <c r="AM257" s="99">
        <f t="shared" si="112"/>
        <v>0</v>
      </c>
      <c r="AP257" s="92">
        <f t="shared" si="129"/>
        <v>46097</v>
      </c>
      <c r="AQ257" s="91">
        <f t="shared" si="130"/>
        <v>250</v>
      </c>
      <c r="AR257" s="91" t="e">
        <f>INDEX(地温!$D$2:$D$366,MATCH(AP257,地温!$C$2:$C$366,FALSE))</f>
        <v>#N/A</v>
      </c>
      <c r="AS257" s="91" t="e">
        <f t="shared" si="131"/>
        <v>#N/A</v>
      </c>
      <c r="AT257" s="93" t="e">
        <f t="shared" si="113"/>
        <v>#N/A</v>
      </c>
      <c r="AU257" s="99" t="e">
        <f t="shared" si="114"/>
        <v>#N/A</v>
      </c>
      <c r="AV257" s="99">
        <f t="shared" si="115"/>
        <v>0</v>
      </c>
    </row>
    <row r="258" spans="1:48" s="91" customFormat="1">
      <c r="A258" s="92">
        <f t="shared" si="116"/>
        <v>46098</v>
      </c>
      <c r="B258" s="91">
        <f t="shared" si="99"/>
        <v>251</v>
      </c>
      <c r="C258" s="99" t="e">
        <f t="shared" si="100"/>
        <v>#N/A</v>
      </c>
      <c r="F258" s="92">
        <f t="shared" si="117"/>
        <v>46098</v>
      </c>
      <c r="G258" s="91">
        <f t="shared" si="118"/>
        <v>251</v>
      </c>
      <c r="H258" s="91" t="e">
        <f>INDEX(地温!$D$2:$D$366,MATCH(F258,地温!$C$2:$C$366,FALSE))</f>
        <v>#N/A</v>
      </c>
      <c r="I258" s="91" t="e">
        <f t="shared" si="119"/>
        <v>#N/A</v>
      </c>
      <c r="J258" s="93" t="e">
        <f t="shared" si="101"/>
        <v>#N/A</v>
      </c>
      <c r="K258" s="99" t="e">
        <f t="shared" si="102"/>
        <v>#N/A</v>
      </c>
      <c r="L258" s="99" t="e">
        <f t="shared" si="103"/>
        <v>#N/A</v>
      </c>
      <c r="O258" s="92">
        <f t="shared" si="120"/>
        <v>46098</v>
      </c>
      <c r="P258" s="91">
        <f t="shared" si="121"/>
        <v>251</v>
      </c>
      <c r="Q258" s="91" t="e">
        <f>INDEX(地温!$D$2:$D$366,MATCH(O258,地温!$C$2:$C$366,FALSE))</f>
        <v>#N/A</v>
      </c>
      <c r="R258" s="91" t="e">
        <f t="shared" si="122"/>
        <v>#N/A</v>
      </c>
      <c r="S258" s="93" t="e">
        <f t="shared" si="104"/>
        <v>#N/A</v>
      </c>
      <c r="T258" s="99" t="e">
        <f t="shared" si="105"/>
        <v>#N/A</v>
      </c>
      <c r="U258" s="99">
        <f t="shared" si="106"/>
        <v>0</v>
      </c>
      <c r="X258" s="92">
        <f t="shared" si="123"/>
        <v>46098</v>
      </c>
      <c r="Y258" s="91">
        <f t="shared" si="124"/>
        <v>251</v>
      </c>
      <c r="Z258" s="91" t="e">
        <f>INDEX(地温!$D$2:$D$366,MATCH(X258,地温!$C$2:$C$366,FALSE))</f>
        <v>#N/A</v>
      </c>
      <c r="AA258" s="91" t="e">
        <f t="shared" si="125"/>
        <v>#N/A</v>
      </c>
      <c r="AB258" s="93" t="e">
        <f t="shared" si="107"/>
        <v>#N/A</v>
      </c>
      <c r="AC258" s="99" t="e">
        <f t="shared" si="108"/>
        <v>#N/A</v>
      </c>
      <c r="AD258" s="99">
        <f t="shared" si="109"/>
        <v>0</v>
      </c>
      <c r="AG258" s="92">
        <f t="shared" si="126"/>
        <v>46098</v>
      </c>
      <c r="AH258" s="91">
        <f t="shared" si="127"/>
        <v>251</v>
      </c>
      <c r="AI258" s="91" t="e">
        <f>INDEX(地温!$D$2:$D$366,MATCH(AG258,地温!$C$2:$C$366,FALSE))</f>
        <v>#N/A</v>
      </c>
      <c r="AJ258" s="91" t="e">
        <f t="shared" si="128"/>
        <v>#N/A</v>
      </c>
      <c r="AK258" s="93" t="e">
        <f t="shared" si="110"/>
        <v>#N/A</v>
      </c>
      <c r="AL258" s="99" t="e">
        <f t="shared" si="111"/>
        <v>#N/A</v>
      </c>
      <c r="AM258" s="99">
        <f t="shared" si="112"/>
        <v>0</v>
      </c>
      <c r="AP258" s="92">
        <f t="shared" si="129"/>
        <v>46098</v>
      </c>
      <c r="AQ258" s="91">
        <f t="shared" si="130"/>
        <v>251</v>
      </c>
      <c r="AR258" s="91" t="e">
        <f>INDEX(地温!$D$2:$D$366,MATCH(AP258,地温!$C$2:$C$366,FALSE))</f>
        <v>#N/A</v>
      </c>
      <c r="AS258" s="91" t="e">
        <f t="shared" si="131"/>
        <v>#N/A</v>
      </c>
      <c r="AT258" s="93" t="e">
        <f t="shared" si="113"/>
        <v>#N/A</v>
      </c>
      <c r="AU258" s="99" t="e">
        <f t="shared" si="114"/>
        <v>#N/A</v>
      </c>
      <c r="AV258" s="99">
        <f t="shared" si="115"/>
        <v>0</v>
      </c>
    </row>
    <row r="259" spans="1:48" s="91" customFormat="1">
      <c r="A259" s="92">
        <f t="shared" si="116"/>
        <v>46099</v>
      </c>
      <c r="B259" s="91">
        <f t="shared" si="99"/>
        <v>252</v>
      </c>
      <c r="C259" s="99" t="e">
        <f t="shared" si="100"/>
        <v>#N/A</v>
      </c>
      <c r="F259" s="92">
        <f t="shared" si="117"/>
        <v>46099</v>
      </c>
      <c r="G259" s="91">
        <f t="shared" si="118"/>
        <v>252</v>
      </c>
      <c r="H259" s="91" t="e">
        <f>INDEX(地温!$D$2:$D$366,MATCH(F259,地温!$C$2:$C$366,FALSE))</f>
        <v>#N/A</v>
      </c>
      <c r="I259" s="91" t="e">
        <f t="shared" si="119"/>
        <v>#N/A</v>
      </c>
      <c r="J259" s="93" t="e">
        <f t="shared" si="101"/>
        <v>#N/A</v>
      </c>
      <c r="K259" s="99" t="e">
        <f t="shared" si="102"/>
        <v>#N/A</v>
      </c>
      <c r="L259" s="99" t="e">
        <f t="shared" si="103"/>
        <v>#N/A</v>
      </c>
      <c r="O259" s="92">
        <f t="shared" si="120"/>
        <v>46099</v>
      </c>
      <c r="P259" s="91">
        <f t="shared" si="121"/>
        <v>252</v>
      </c>
      <c r="Q259" s="91" t="e">
        <f>INDEX(地温!$D$2:$D$366,MATCH(O259,地温!$C$2:$C$366,FALSE))</f>
        <v>#N/A</v>
      </c>
      <c r="R259" s="91" t="e">
        <f t="shared" si="122"/>
        <v>#N/A</v>
      </c>
      <c r="S259" s="93" t="e">
        <f t="shared" si="104"/>
        <v>#N/A</v>
      </c>
      <c r="T259" s="99" t="e">
        <f t="shared" si="105"/>
        <v>#N/A</v>
      </c>
      <c r="U259" s="99">
        <f t="shared" si="106"/>
        <v>0</v>
      </c>
      <c r="X259" s="92">
        <f t="shared" si="123"/>
        <v>46099</v>
      </c>
      <c r="Y259" s="91">
        <f t="shared" si="124"/>
        <v>252</v>
      </c>
      <c r="Z259" s="91" t="e">
        <f>INDEX(地温!$D$2:$D$366,MATCH(X259,地温!$C$2:$C$366,FALSE))</f>
        <v>#N/A</v>
      </c>
      <c r="AA259" s="91" t="e">
        <f t="shared" si="125"/>
        <v>#N/A</v>
      </c>
      <c r="AB259" s="93" t="e">
        <f t="shared" si="107"/>
        <v>#N/A</v>
      </c>
      <c r="AC259" s="99" t="e">
        <f t="shared" si="108"/>
        <v>#N/A</v>
      </c>
      <c r="AD259" s="99">
        <f t="shared" si="109"/>
        <v>0</v>
      </c>
      <c r="AG259" s="92">
        <f t="shared" si="126"/>
        <v>46099</v>
      </c>
      <c r="AH259" s="91">
        <f t="shared" si="127"/>
        <v>252</v>
      </c>
      <c r="AI259" s="91" t="e">
        <f>INDEX(地温!$D$2:$D$366,MATCH(AG259,地温!$C$2:$C$366,FALSE))</f>
        <v>#N/A</v>
      </c>
      <c r="AJ259" s="91" t="e">
        <f t="shared" si="128"/>
        <v>#N/A</v>
      </c>
      <c r="AK259" s="93" t="e">
        <f t="shared" si="110"/>
        <v>#N/A</v>
      </c>
      <c r="AL259" s="99" t="e">
        <f t="shared" si="111"/>
        <v>#N/A</v>
      </c>
      <c r="AM259" s="99">
        <f t="shared" si="112"/>
        <v>0</v>
      </c>
      <c r="AP259" s="92">
        <f t="shared" si="129"/>
        <v>46099</v>
      </c>
      <c r="AQ259" s="91">
        <f t="shared" si="130"/>
        <v>252</v>
      </c>
      <c r="AR259" s="91" t="e">
        <f>INDEX(地温!$D$2:$D$366,MATCH(AP259,地温!$C$2:$C$366,FALSE))</f>
        <v>#N/A</v>
      </c>
      <c r="AS259" s="91" t="e">
        <f t="shared" si="131"/>
        <v>#N/A</v>
      </c>
      <c r="AT259" s="93" t="e">
        <f t="shared" si="113"/>
        <v>#N/A</v>
      </c>
      <c r="AU259" s="99" t="e">
        <f t="shared" si="114"/>
        <v>#N/A</v>
      </c>
      <c r="AV259" s="99">
        <f t="shared" si="115"/>
        <v>0</v>
      </c>
    </row>
    <row r="260" spans="1:48" s="91" customFormat="1">
      <c r="A260" s="92">
        <f t="shared" si="116"/>
        <v>46100</v>
      </c>
      <c r="B260" s="91">
        <f t="shared" si="99"/>
        <v>253</v>
      </c>
      <c r="C260" s="99" t="e">
        <f t="shared" si="100"/>
        <v>#N/A</v>
      </c>
      <c r="F260" s="92">
        <f t="shared" si="117"/>
        <v>46100</v>
      </c>
      <c r="G260" s="91">
        <f t="shared" si="118"/>
        <v>253</v>
      </c>
      <c r="H260" s="91" t="e">
        <f>INDEX(地温!$D$2:$D$366,MATCH(F260,地温!$C$2:$C$366,FALSE))</f>
        <v>#N/A</v>
      </c>
      <c r="I260" s="91" t="e">
        <f t="shared" si="119"/>
        <v>#N/A</v>
      </c>
      <c r="J260" s="93" t="e">
        <f t="shared" si="101"/>
        <v>#N/A</v>
      </c>
      <c r="K260" s="99" t="e">
        <f t="shared" si="102"/>
        <v>#N/A</v>
      </c>
      <c r="L260" s="99" t="e">
        <f t="shared" si="103"/>
        <v>#N/A</v>
      </c>
      <c r="O260" s="92">
        <f t="shared" si="120"/>
        <v>46100</v>
      </c>
      <c r="P260" s="91">
        <f t="shared" si="121"/>
        <v>253</v>
      </c>
      <c r="Q260" s="91" t="e">
        <f>INDEX(地温!$D$2:$D$366,MATCH(O260,地温!$C$2:$C$366,FALSE))</f>
        <v>#N/A</v>
      </c>
      <c r="R260" s="91" t="e">
        <f t="shared" si="122"/>
        <v>#N/A</v>
      </c>
      <c r="S260" s="93" t="e">
        <f t="shared" si="104"/>
        <v>#N/A</v>
      </c>
      <c r="T260" s="99" t="e">
        <f t="shared" si="105"/>
        <v>#N/A</v>
      </c>
      <c r="U260" s="99">
        <f t="shared" si="106"/>
        <v>0</v>
      </c>
      <c r="X260" s="92">
        <f t="shared" si="123"/>
        <v>46100</v>
      </c>
      <c r="Y260" s="91">
        <f t="shared" si="124"/>
        <v>253</v>
      </c>
      <c r="Z260" s="91" t="e">
        <f>INDEX(地温!$D$2:$D$366,MATCH(X260,地温!$C$2:$C$366,FALSE))</f>
        <v>#N/A</v>
      </c>
      <c r="AA260" s="91" t="e">
        <f t="shared" si="125"/>
        <v>#N/A</v>
      </c>
      <c r="AB260" s="93" t="e">
        <f t="shared" si="107"/>
        <v>#N/A</v>
      </c>
      <c r="AC260" s="99" t="e">
        <f t="shared" si="108"/>
        <v>#N/A</v>
      </c>
      <c r="AD260" s="99">
        <f t="shared" si="109"/>
        <v>0</v>
      </c>
      <c r="AG260" s="92">
        <f t="shared" si="126"/>
        <v>46100</v>
      </c>
      <c r="AH260" s="91">
        <f t="shared" si="127"/>
        <v>253</v>
      </c>
      <c r="AI260" s="91" t="e">
        <f>INDEX(地温!$D$2:$D$366,MATCH(AG260,地温!$C$2:$C$366,FALSE))</f>
        <v>#N/A</v>
      </c>
      <c r="AJ260" s="91" t="e">
        <f t="shared" si="128"/>
        <v>#N/A</v>
      </c>
      <c r="AK260" s="93" t="e">
        <f t="shared" si="110"/>
        <v>#N/A</v>
      </c>
      <c r="AL260" s="99" t="e">
        <f t="shared" si="111"/>
        <v>#N/A</v>
      </c>
      <c r="AM260" s="99">
        <f t="shared" si="112"/>
        <v>0</v>
      </c>
      <c r="AP260" s="92">
        <f t="shared" si="129"/>
        <v>46100</v>
      </c>
      <c r="AQ260" s="91">
        <f t="shared" si="130"/>
        <v>253</v>
      </c>
      <c r="AR260" s="91" t="e">
        <f>INDEX(地温!$D$2:$D$366,MATCH(AP260,地温!$C$2:$C$366,FALSE))</f>
        <v>#N/A</v>
      </c>
      <c r="AS260" s="91" t="e">
        <f t="shared" si="131"/>
        <v>#N/A</v>
      </c>
      <c r="AT260" s="93" t="e">
        <f t="shared" si="113"/>
        <v>#N/A</v>
      </c>
      <c r="AU260" s="99" t="e">
        <f t="shared" si="114"/>
        <v>#N/A</v>
      </c>
      <c r="AV260" s="99">
        <f t="shared" si="115"/>
        <v>0</v>
      </c>
    </row>
    <row r="261" spans="1:48" s="91" customFormat="1">
      <c r="A261" s="92">
        <f t="shared" si="116"/>
        <v>46101</v>
      </c>
      <c r="B261" s="91">
        <f t="shared" si="99"/>
        <v>254</v>
      </c>
      <c r="C261" s="99" t="e">
        <f t="shared" si="100"/>
        <v>#N/A</v>
      </c>
      <c r="F261" s="92">
        <f t="shared" si="117"/>
        <v>46101</v>
      </c>
      <c r="G261" s="91">
        <f t="shared" si="118"/>
        <v>254</v>
      </c>
      <c r="H261" s="91" t="e">
        <f>INDEX(地温!$D$2:$D$366,MATCH(F261,地温!$C$2:$C$366,FALSE))</f>
        <v>#N/A</v>
      </c>
      <c r="I261" s="91" t="e">
        <f t="shared" si="119"/>
        <v>#N/A</v>
      </c>
      <c r="J261" s="93" t="e">
        <f t="shared" si="101"/>
        <v>#N/A</v>
      </c>
      <c r="K261" s="99" t="e">
        <f t="shared" si="102"/>
        <v>#N/A</v>
      </c>
      <c r="L261" s="99" t="e">
        <f t="shared" si="103"/>
        <v>#N/A</v>
      </c>
      <c r="O261" s="92">
        <f t="shared" si="120"/>
        <v>46101</v>
      </c>
      <c r="P261" s="91">
        <f t="shared" si="121"/>
        <v>254</v>
      </c>
      <c r="Q261" s="91" t="e">
        <f>INDEX(地温!$D$2:$D$366,MATCH(O261,地温!$C$2:$C$366,FALSE))</f>
        <v>#N/A</v>
      </c>
      <c r="R261" s="91" t="e">
        <f t="shared" si="122"/>
        <v>#N/A</v>
      </c>
      <c r="S261" s="93" t="e">
        <f t="shared" si="104"/>
        <v>#N/A</v>
      </c>
      <c r="T261" s="99" t="e">
        <f t="shared" si="105"/>
        <v>#N/A</v>
      </c>
      <c r="U261" s="99">
        <f t="shared" si="106"/>
        <v>0</v>
      </c>
      <c r="X261" s="92">
        <f t="shared" si="123"/>
        <v>46101</v>
      </c>
      <c r="Y261" s="91">
        <f t="shared" si="124"/>
        <v>254</v>
      </c>
      <c r="Z261" s="91" t="e">
        <f>INDEX(地温!$D$2:$D$366,MATCH(X261,地温!$C$2:$C$366,FALSE))</f>
        <v>#N/A</v>
      </c>
      <c r="AA261" s="91" t="e">
        <f t="shared" si="125"/>
        <v>#N/A</v>
      </c>
      <c r="AB261" s="93" t="e">
        <f t="shared" si="107"/>
        <v>#N/A</v>
      </c>
      <c r="AC261" s="99" t="e">
        <f t="shared" si="108"/>
        <v>#N/A</v>
      </c>
      <c r="AD261" s="99">
        <f t="shared" si="109"/>
        <v>0</v>
      </c>
      <c r="AG261" s="92">
        <f t="shared" si="126"/>
        <v>46101</v>
      </c>
      <c r="AH261" s="91">
        <f t="shared" si="127"/>
        <v>254</v>
      </c>
      <c r="AI261" s="91" t="e">
        <f>INDEX(地温!$D$2:$D$366,MATCH(AG261,地温!$C$2:$C$366,FALSE))</f>
        <v>#N/A</v>
      </c>
      <c r="AJ261" s="91" t="e">
        <f t="shared" si="128"/>
        <v>#N/A</v>
      </c>
      <c r="AK261" s="93" t="e">
        <f t="shared" si="110"/>
        <v>#N/A</v>
      </c>
      <c r="AL261" s="99" t="e">
        <f t="shared" si="111"/>
        <v>#N/A</v>
      </c>
      <c r="AM261" s="99">
        <f t="shared" si="112"/>
        <v>0</v>
      </c>
      <c r="AP261" s="92">
        <f t="shared" si="129"/>
        <v>46101</v>
      </c>
      <c r="AQ261" s="91">
        <f t="shared" si="130"/>
        <v>254</v>
      </c>
      <c r="AR261" s="91" t="e">
        <f>INDEX(地温!$D$2:$D$366,MATCH(AP261,地温!$C$2:$C$366,FALSE))</f>
        <v>#N/A</v>
      </c>
      <c r="AS261" s="91" t="e">
        <f t="shared" si="131"/>
        <v>#N/A</v>
      </c>
      <c r="AT261" s="93" t="e">
        <f t="shared" si="113"/>
        <v>#N/A</v>
      </c>
      <c r="AU261" s="99" t="e">
        <f t="shared" si="114"/>
        <v>#N/A</v>
      </c>
      <c r="AV261" s="99">
        <f t="shared" si="115"/>
        <v>0</v>
      </c>
    </row>
    <row r="262" spans="1:48" s="91" customFormat="1">
      <c r="A262" s="92">
        <f t="shared" si="116"/>
        <v>46102</v>
      </c>
      <c r="B262" s="91">
        <f t="shared" si="99"/>
        <v>255</v>
      </c>
      <c r="C262" s="99" t="e">
        <f t="shared" si="100"/>
        <v>#N/A</v>
      </c>
      <c r="F262" s="92">
        <f t="shared" si="117"/>
        <v>46102</v>
      </c>
      <c r="G262" s="91">
        <f t="shared" si="118"/>
        <v>255</v>
      </c>
      <c r="H262" s="91" t="e">
        <f>INDEX(地温!$D$2:$D$366,MATCH(F262,地温!$C$2:$C$366,FALSE))</f>
        <v>#N/A</v>
      </c>
      <c r="I262" s="91" t="e">
        <f t="shared" si="119"/>
        <v>#N/A</v>
      </c>
      <c r="J262" s="93" t="e">
        <f t="shared" si="101"/>
        <v>#N/A</v>
      </c>
      <c r="K262" s="99" t="e">
        <f t="shared" si="102"/>
        <v>#N/A</v>
      </c>
      <c r="L262" s="99" t="e">
        <f t="shared" si="103"/>
        <v>#N/A</v>
      </c>
      <c r="O262" s="92">
        <f t="shared" si="120"/>
        <v>46102</v>
      </c>
      <c r="P262" s="91">
        <f t="shared" si="121"/>
        <v>255</v>
      </c>
      <c r="Q262" s="91" t="e">
        <f>INDEX(地温!$D$2:$D$366,MATCH(O262,地温!$C$2:$C$366,FALSE))</f>
        <v>#N/A</v>
      </c>
      <c r="R262" s="91" t="e">
        <f t="shared" si="122"/>
        <v>#N/A</v>
      </c>
      <c r="S262" s="93" t="e">
        <f t="shared" si="104"/>
        <v>#N/A</v>
      </c>
      <c r="T262" s="99" t="e">
        <f t="shared" si="105"/>
        <v>#N/A</v>
      </c>
      <c r="U262" s="99">
        <f t="shared" si="106"/>
        <v>0</v>
      </c>
      <c r="X262" s="92">
        <f t="shared" si="123"/>
        <v>46102</v>
      </c>
      <c r="Y262" s="91">
        <f t="shared" si="124"/>
        <v>255</v>
      </c>
      <c r="Z262" s="91" t="e">
        <f>INDEX(地温!$D$2:$D$366,MATCH(X262,地温!$C$2:$C$366,FALSE))</f>
        <v>#N/A</v>
      </c>
      <c r="AA262" s="91" t="e">
        <f t="shared" si="125"/>
        <v>#N/A</v>
      </c>
      <c r="AB262" s="93" t="e">
        <f t="shared" si="107"/>
        <v>#N/A</v>
      </c>
      <c r="AC262" s="99" t="e">
        <f t="shared" si="108"/>
        <v>#N/A</v>
      </c>
      <c r="AD262" s="99">
        <f t="shared" si="109"/>
        <v>0</v>
      </c>
      <c r="AG262" s="92">
        <f t="shared" si="126"/>
        <v>46102</v>
      </c>
      <c r="AH262" s="91">
        <f t="shared" si="127"/>
        <v>255</v>
      </c>
      <c r="AI262" s="91" t="e">
        <f>INDEX(地温!$D$2:$D$366,MATCH(AG262,地温!$C$2:$C$366,FALSE))</f>
        <v>#N/A</v>
      </c>
      <c r="AJ262" s="91" t="e">
        <f t="shared" si="128"/>
        <v>#N/A</v>
      </c>
      <c r="AK262" s="93" t="e">
        <f t="shared" si="110"/>
        <v>#N/A</v>
      </c>
      <c r="AL262" s="99" t="e">
        <f t="shared" si="111"/>
        <v>#N/A</v>
      </c>
      <c r="AM262" s="99">
        <f t="shared" si="112"/>
        <v>0</v>
      </c>
      <c r="AP262" s="92">
        <f t="shared" si="129"/>
        <v>46102</v>
      </c>
      <c r="AQ262" s="91">
        <f t="shared" si="130"/>
        <v>255</v>
      </c>
      <c r="AR262" s="91" t="e">
        <f>INDEX(地温!$D$2:$D$366,MATCH(AP262,地温!$C$2:$C$366,FALSE))</f>
        <v>#N/A</v>
      </c>
      <c r="AS262" s="91" t="e">
        <f t="shared" si="131"/>
        <v>#N/A</v>
      </c>
      <c r="AT262" s="93" t="e">
        <f t="shared" si="113"/>
        <v>#N/A</v>
      </c>
      <c r="AU262" s="99" t="e">
        <f t="shared" si="114"/>
        <v>#N/A</v>
      </c>
      <c r="AV262" s="99">
        <f t="shared" si="115"/>
        <v>0</v>
      </c>
    </row>
    <row r="263" spans="1:48" s="91" customFormat="1">
      <c r="A263" s="92">
        <f t="shared" si="116"/>
        <v>46103</v>
      </c>
      <c r="B263" s="91">
        <f t="shared" si="99"/>
        <v>256</v>
      </c>
      <c r="C263" s="99" t="e">
        <f t="shared" si="100"/>
        <v>#N/A</v>
      </c>
      <c r="F263" s="92">
        <f t="shared" si="117"/>
        <v>46103</v>
      </c>
      <c r="G263" s="91">
        <f t="shared" si="118"/>
        <v>256</v>
      </c>
      <c r="H263" s="91" t="e">
        <f>INDEX(地温!$D$2:$D$366,MATCH(F263,地温!$C$2:$C$366,FALSE))</f>
        <v>#N/A</v>
      </c>
      <c r="I263" s="91" t="e">
        <f t="shared" si="119"/>
        <v>#N/A</v>
      </c>
      <c r="J263" s="93" t="e">
        <f t="shared" si="101"/>
        <v>#N/A</v>
      </c>
      <c r="K263" s="99" t="e">
        <f t="shared" si="102"/>
        <v>#N/A</v>
      </c>
      <c r="L263" s="99" t="e">
        <f t="shared" si="103"/>
        <v>#N/A</v>
      </c>
      <c r="O263" s="92">
        <f t="shared" si="120"/>
        <v>46103</v>
      </c>
      <c r="P263" s="91">
        <f t="shared" si="121"/>
        <v>256</v>
      </c>
      <c r="Q263" s="91" t="e">
        <f>INDEX(地温!$D$2:$D$366,MATCH(O263,地温!$C$2:$C$366,FALSE))</f>
        <v>#N/A</v>
      </c>
      <c r="R263" s="91" t="e">
        <f t="shared" si="122"/>
        <v>#N/A</v>
      </c>
      <c r="S263" s="93" t="e">
        <f t="shared" si="104"/>
        <v>#N/A</v>
      </c>
      <c r="T263" s="99" t="e">
        <f t="shared" si="105"/>
        <v>#N/A</v>
      </c>
      <c r="U263" s="99">
        <f t="shared" si="106"/>
        <v>0</v>
      </c>
      <c r="X263" s="92">
        <f t="shared" si="123"/>
        <v>46103</v>
      </c>
      <c r="Y263" s="91">
        <f t="shared" si="124"/>
        <v>256</v>
      </c>
      <c r="Z263" s="91" t="e">
        <f>INDEX(地温!$D$2:$D$366,MATCH(X263,地温!$C$2:$C$366,FALSE))</f>
        <v>#N/A</v>
      </c>
      <c r="AA263" s="91" t="e">
        <f t="shared" si="125"/>
        <v>#N/A</v>
      </c>
      <c r="AB263" s="93" t="e">
        <f t="shared" si="107"/>
        <v>#N/A</v>
      </c>
      <c r="AC263" s="99" t="e">
        <f t="shared" si="108"/>
        <v>#N/A</v>
      </c>
      <c r="AD263" s="99">
        <f t="shared" si="109"/>
        <v>0</v>
      </c>
      <c r="AG263" s="92">
        <f t="shared" si="126"/>
        <v>46103</v>
      </c>
      <c r="AH263" s="91">
        <f t="shared" si="127"/>
        <v>256</v>
      </c>
      <c r="AI263" s="91" t="e">
        <f>INDEX(地温!$D$2:$D$366,MATCH(AG263,地温!$C$2:$C$366,FALSE))</f>
        <v>#N/A</v>
      </c>
      <c r="AJ263" s="91" t="e">
        <f t="shared" si="128"/>
        <v>#N/A</v>
      </c>
      <c r="AK263" s="93" t="e">
        <f t="shared" si="110"/>
        <v>#N/A</v>
      </c>
      <c r="AL263" s="99" t="e">
        <f t="shared" si="111"/>
        <v>#N/A</v>
      </c>
      <c r="AM263" s="99">
        <f t="shared" si="112"/>
        <v>0</v>
      </c>
      <c r="AP263" s="92">
        <f t="shared" si="129"/>
        <v>46103</v>
      </c>
      <c r="AQ263" s="91">
        <f t="shared" si="130"/>
        <v>256</v>
      </c>
      <c r="AR263" s="91" t="e">
        <f>INDEX(地温!$D$2:$D$366,MATCH(AP263,地温!$C$2:$C$366,FALSE))</f>
        <v>#N/A</v>
      </c>
      <c r="AS263" s="91" t="e">
        <f t="shared" si="131"/>
        <v>#N/A</v>
      </c>
      <c r="AT263" s="93" t="e">
        <f t="shared" si="113"/>
        <v>#N/A</v>
      </c>
      <c r="AU263" s="99" t="e">
        <f t="shared" si="114"/>
        <v>#N/A</v>
      </c>
      <c r="AV263" s="99">
        <f t="shared" si="115"/>
        <v>0</v>
      </c>
    </row>
    <row r="264" spans="1:48" s="91" customFormat="1">
      <c r="A264" s="92">
        <f t="shared" si="116"/>
        <v>46104</v>
      </c>
      <c r="B264" s="91">
        <f t="shared" ref="B264:B327" si="132">G264</f>
        <v>257</v>
      </c>
      <c r="C264" s="99" t="e">
        <f t="shared" ref="C264:C327" si="133">L264+U264+AD264+AM264+AV264</f>
        <v>#N/A</v>
      </c>
      <c r="F264" s="92">
        <f t="shared" si="117"/>
        <v>46104</v>
      </c>
      <c r="G264" s="91">
        <f t="shared" si="118"/>
        <v>257</v>
      </c>
      <c r="H264" s="91" t="e">
        <f>INDEX(地温!$D$2:$D$366,MATCH(F264,地温!$C$2:$C$366,FALSE))</f>
        <v>#N/A</v>
      </c>
      <c r="I264" s="91" t="e">
        <f t="shared" si="119"/>
        <v>#N/A</v>
      </c>
      <c r="J264" s="93" t="e">
        <f t="shared" ref="J264:J327" si="134">I264/G264</f>
        <v>#N/A</v>
      </c>
      <c r="K264" s="99" t="e">
        <f t="shared" ref="K264:K327" si="135">$H$4*EXP(-$I$4/(8.31*(J264+273)))</f>
        <v>#N/A</v>
      </c>
      <c r="L264" s="99" t="e">
        <f t="shared" ref="L264:L327" si="136">IF($G$1=0,0,$J$1*$G$4*0.01*(1-EXP(-K264*G264)))</f>
        <v>#N/A</v>
      </c>
      <c r="O264" s="92">
        <f t="shared" si="120"/>
        <v>46104</v>
      </c>
      <c r="P264" s="91">
        <f t="shared" si="121"/>
        <v>257</v>
      </c>
      <c r="Q264" s="91" t="e">
        <f>INDEX(地温!$D$2:$D$366,MATCH(O264,地温!$C$2:$C$366,FALSE))</f>
        <v>#N/A</v>
      </c>
      <c r="R264" s="91" t="e">
        <f t="shared" si="122"/>
        <v>#N/A</v>
      </c>
      <c r="S264" s="93" t="e">
        <f t="shared" ref="S264:S327" si="137">R264/P264</f>
        <v>#N/A</v>
      </c>
      <c r="T264" s="99" t="e">
        <f t="shared" ref="T264:T327" si="138">$Q$4*EXP(-$R$4/(8.31*(S264+273)))</f>
        <v>#N/A</v>
      </c>
      <c r="U264" s="99">
        <f t="shared" ref="U264:U327" si="139">IF($P$1=0,0,$S$1*$P$4*0.01*(1-EXP(-T264*P264)))</f>
        <v>0</v>
      </c>
      <c r="X264" s="92">
        <f t="shared" si="123"/>
        <v>46104</v>
      </c>
      <c r="Y264" s="91">
        <f t="shared" si="124"/>
        <v>257</v>
      </c>
      <c r="Z264" s="91" t="e">
        <f>INDEX(地温!$D$2:$D$366,MATCH(X264,地温!$C$2:$C$366,FALSE))</f>
        <v>#N/A</v>
      </c>
      <c r="AA264" s="91" t="e">
        <f t="shared" si="125"/>
        <v>#N/A</v>
      </c>
      <c r="AB264" s="93" t="e">
        <f t="shared" ref="AB264:AB327" si="140">AA264/Y264</f>
        <v>#N/A</v>
      </c>
      <c r="AC264" s="99" t="e">
        <f t="shared" ref="AC264:AC327" si="141">$Z$4*EXP(-$AA$4/(8.31*(AB264+273)))</f>
        <v>#N/A</v>
      </c>
      <c r="AD264" s="99">
        <f t="shared" ref="AD264:AD327" si="142">IF($Y$1=0,0,$AB$1*$Y$4*0.01*(1-EXP(-AC264*Y264)))</f>
        <v>0</v>
      </c>
      <c r="AG264" s="92">
        <f t="shared" si="126"/>
        <v>46104</v>
      </c>
      <c r="AH264" s="91">
        <f t="shared" si="127"/>
        <v>257</v>
      </c>
      <c r="AI264" s="91" t="e">
        <f>INDEX(地温!$D$2:$D$366,MATCH(AG264,地温!$C$2:$C$366,FALSE))</f>
        <v>#N/A</v>
      </c>
      <c r="AJ264" s="91" t="e">
        <f t="shared" si="128"/>
        <v>#N/A</v>
      </c>
      <c r="AK264" s="93" t="e">
        <f t="shared" ref="AK264:AK327" si="143">AJ264/AH264</f>
        <v>#N/A</v>
      </c>
      <c r="AL264" s="99" t="e">
        <f t="shared" ref="AL264:AL327" si="144">$AI$4*EXP(-$AJ$4/(8.31*(AK264+273)))</f>
        <v>#N/A</v>
      </c>
      <c r="AM264" s="99">
        <f t="shared" ref="AM264:AM327" si="145">IF($AH$1=0,0,$AK$1*$AH$4*0.01*(1-EXP(-AL264*AH264)))</f>
        <v>0</v>
      </c>
      <c r="AP264" s="92">
        <f t="shared" si="129"/>
        <v>46104</v>
      </c>
      <c r="AQ264" s="91">
        <f t="shared" si="130"/>
        <v>257</v>
      </c>
      <c r="AR264" s="91" t="e">
        <f>INDEX(地温!$D$2:$D$366,MATCH(AP264,地温!$C$2:$C$366,FALSE))</f>
        <v>#N/A</v>
      </c>
      <c r="AS264" s="91" t="e">
        <f t="shared" si="131"/>
        <v>#N/A</v>
      </c>
      <c r="AT264" s="93" t="e">
        <f t="shared" ref="AT264:AT327" si="146">AS264/AQ264</f>
        <v>#N/A</v>
      </c>
      <c r="AU264" s="99" t="e">
        <f t="shared" ref="AU264:AU327" si="147">$AR$4*EXP(-$AS$4/(8.31*(AT264+273)))</f>
        <v>#N/A</v>
      </c>
      <c r="AV264" s="99">
        <f t="shared" ref="AV264:AV327" si="148">IF($AQ$1=0,0,$AT$1*$AQ$4*0.01*(1-EXP(-AU264*AQ264)))</f>
        <v>0</v>
      </c>
    </row>
    <row r="265" spans="1:48" s="91" customFormat="1">
      <c r="A265" s="92">
        <f t="shared" ref="A265:A328" si="149">A264+1</f>
        <v>46105</v>
      </c>
      <c r="B265" s="91">
        <f t="shared" si="132"/>
        <v>258</v>
      </c>
      <c r="C265" s="99" t="e">
        <f t="shared" si="133"/>
        <v>#N/A</v>
      </c>
      <c r="F265" s="92">
        <f t="shared" ref="F265:F328" si="150">F264+1</f>
        <v>46105</v>
      </c>
      <c r="G265" s="91">
        <f t="shared" ref="G265:G328" si="151">F265-F$8+1</f>
        <v>258</v>
      </c>
      <c r="H265" s="91" t="e">
        <f>INDEX(地温!$D$2:$D$366,MATCH(F265,地温!$C$2:$C$366,FALSE))</f>
        <v>#N/A</v>
      </c>
      <c r="I265" s="91" t="e">
        <f t="shared" ref="I265:I328" si="152">I264+H265</f>
        <v>#N/A</v>
      </c>
      <c r="J265" s="93" t="e">
        <f t="shared" si="134"/>
        <v>#N/A</v>
      </c>
      <c r="K265" s="99" t="e">
        <f t="shared" si="135"/>
        <v>#N/A</v>
      </c>
      <c r="L265" s="99" t="e">
        <f t="shared" si="136"/>
        <v>#N/A</v>
      </c>
      <c r="O265" s="92">
        <f t="shared" ref="O265:O328" si="153">O264+1</f>
        <v>46105</v>
      </c>
      <c r="P265" s="91">
        <f t="shared" ref="P265:P328" si="154">O265-O$8+1</f>
        <v>258</v>
      </c>
      <c r="Q265" s="91" t="e">
        <f>INDEX(地温!$D$2:$D$366,MATCH(O265,地温!$C$2:$C$366,FALSE))</f>
        <v>#N/A</v>
      </c>
      <c r="R265" s="91" t="e">
        <f t="shared" ref="R265:R328" si="155">R264+Q265</f>
        <v>#N/A</v>
      </c>
      <c r="S265" s="93" t="e">
        <f t="shared" si="137"/>
        <v>#N/A</v>
      </c>
      <c r="T265" s="99" t="e">
        <f t="shared" si="138"/>
        <v>#N/A</v>
      </c>
      <c r="U265" s="99">
        <f t="shared" si="139"/>
        <v>0</v>
      </c>
      <c r="X265" s="92">
        <f t="shared" ref="X265:X328" si="156">X264+1</f>
        <v>46105</v>
      </c>
      <c r="Y265" s="91">
        <f t="shared" ref="Y265:Y328" si="157">X265-X$8+1</f>
        <v>258</v>
      </c>
      <c r="Z265" s="91" t="e">
        <f>INDEX(地温!$D$2:$D$366,MATCH(X265,地温!$C$2:$C$366,FALSE))</f>
        <v>#N/A</v>
      </c>
      <c r="AA265" s="91" t="e">
        <f t="shared" ref="AA265:AA328" si="158">AA264+Z265</f>
        <v>#N/A</v>
      </c>
      <c r="AB265" s="93" t="e">
        <f t="shared" si="140"/>
        <v>#N/A</v>
      </c>
      <c r="AC265" s="99" t="e">
        <f t="shared" si="141"/>
        <v>#N/A</v>
      </c>
      <c r="AD265" s="99">
        <f t="shared" si="142"/>
        <v>0</v>
      </c>
      <c r="AG265" s="92">
        <f t="shared" ref="AG265:AG328" si="159">AG264+1</f>
        <v>46105</v>
      </c>
      <c r="AH265" s="91">
        <f t="shared" ref="AH265:AH328" si="160">AG265-AG$8+1</f>
        <v>258</v>
      </c>
      <c r="AI265" s="91" t="e">
        <f>INDEX(地温!$D$2:$D$366,MATCH(AG265,地温!$C$2:$C$366,FALSE))</f>
        <v>#N/A</v>
      </c>
      <c r="AJ265" s="91" t="e">
        <f t="shared" ref="AJ265:AJ328" si="161">AJ264+AI265</f>
        <v>#N/A</v>
      </c>
      <c r="AK265" s="93" t="e">
        <f t="shared" si="143"/>
        <v>#N/A</v>
      </c>
      <c r="AL265" s="99" t="e">
        <f t="shared" si="144"/>
        <v>#N/A</v>
      </c>
      <c r="AM265" s="99">
        <f t="shared" si="145"/>
        <v>0</v>
      </c>
      <c r="AP265" s="92">
        <f t="shared" ref="AP265:AP328" si="162">AP264+1</f>
        <v>46105</v>
      </c>
      <c r="AQ265" s="91">
        <f t="shared" ref="AQ265:AQ328" si="163">AP265-AP$8+1</f>
        <v>258</v>
      </c>
      <c r="AR265" s="91" t="e">
        <f>INDEX(地温!$D$2:$D$366,MATCH(AP265,地温!$C$2:$C$366,FALSE))</f>
        <v>#N/A</v>
      </c>
      <c r="AS265" s="91" t="e">
        <f t="shared" ref="AS265:AS328" si="164">AS264+AR265</f>
        <v>#N/A</v>
      </c>
      <c r="AT265" s="93" t="e">
        <f t="shared" si="146"/>
        <v>#N/A</v>
      </c>
      <c r="AU265" s="99" t="e">
        <f t="shared" si="147"/>
        <v>#N/A</v>
      </c>
      <c r="AV265" s="99">
        <f t="shared" si="148"/>
        <v>0</v>
      </c>
    </row>
    <row r="266" spans="1:48" s="91" customFormat="1">
      <c r="A266" s="92">
        <f t="shared" si="149"/>
        <v>46106</v>
      </c>
      <c r="B266" s="91">
        <f t="shared" si="132"/>
        <v>259</v>
      </c>
      <c r="C266" s="99" t="e">
        <f t="shared" si="133"/>
        <v>#N/A</v>
      </c>
      <c r="F266" s="92">
        <f t="shared" si="150"/>
        <v>46106</v>
      </c>
      <c r="G266" s="91">
        <f t="shared" si="151"/>
        <v>259</v>
      </c>
      <c r="H266" s="91" t="e">
        <f>INDEX(地温!$D$2:$D$366,MATCH(F266,地温!$C$2:$C$366,FALSE))</f>
        <v>#N/A</v>
      </c>
      <c r="I266" s="91" t="e">
        <f t="shared" si="152"/>
        <v>#N/A</v>
      </c>
      <c r="J266" s="93" t="e">
        <f t="shared" si="134"/>
        <v>#N/A</v>
      </c>
      <c r="K266" s="99" t="e">
        <f t="shared" si="135"/>
        <v>#N/A</v>
      </c>
      <c r="L266" s="99" t="e">
        <f t="shared" si="136"/>
        <v>#N/A</v>
      </c>
      <c r="O266" s="92">
        <f t="shared" si="153"/>
        <v>46106</v>
      </c>
      <c r="P266" s="91">
        <f t="shared" si="154"/>
        <v>259</v>
      </c>
      <c r="Q266" s="91" t="e">
        <f>INDEX(地温!$D$2:$D$366,MATCH(O266,地温!$C$2:$C$366,FALSE))</f>
        <v>#N/A</v>
      </c>
      <c r="R266" s="91" t="e">
        <f t="shared" si="155"/>
        <v>#N/A</v>
      </c>
      <c r="S266" s="93" t="e">
        <f t="shared" si="137"/>
        <v>#N/A</v>
      </c>
      <c r="T266" s="99" t="e">
        <f t="shared" si="138"/>
        <v>#N/A</v>
      </c>
      <c r="U266" s="99">
        <f t="shared" si="139"/>
        <v>0</v>
      </c>
      <c r="X266" s="92">
        <f t="shared" si="156"/>
        <v>46106</v>
      </c>
      <c r="Y266" s="91">
        <f t="shared" si="157"/>
        <v>259</v>
      </c>
      <c r="Z266" s="91" t="e">
        <f>INDEX(地温!$D$2:$D$366,MATCH(X266,地温!$C$2:$C$366,FALSE))</f>
        <v>#N/A</v>
      </c>
      <c r="AA266" s="91" t="e">
        <f t="shared" si="158"/>
        <v>#N/A</v>
      </c>
      <c r="AB266" s="93" t="e">
        <f t="shared" si="140"/>
        <v>#N/A</v>
      </c>
      <c r="AC266" s="99" t="e">
        <f t="shared" si="141"/>
        <v>#N/A</v>
      </c>
      <c r="AD266" s="99">
        <f t="shared" si="142"/>
        <v>0</v>
      </c>
      <c r="AG266" s="92">
        <f t="shared" si="159"/>
        <v>46106</v>
      </c>
      <c r="AH266" s="91">
        <f t="shared" si="160"/>
        <v>259</v>
      </c>
      <c r="AI266" s="91" t="e">
        <f>INDEX(地温!$D$2:$D$366,MATCH(AG266,地温!$C$2:$C$366,FALSE))</f>
        <v>#N/A</v>
      </c>
      <c r="AJ266" s="91" t="e">
        <f t="shared" si="161"/>
        <v>#N/A</v>
      </c>
      <c r="AK266" s="93" t="e">
        <f t="shared" si="143"/>
        <v>#N/A</v>
      </c>
      <c r="AL266" s="99" t="e">
        <f t="shared" si="144"/>
        <v>#N/A</v>
      </c>
      <c r="AM266" s="99">
        <f t="shared" si="145"/>
        <v>0</v>
      </c>
      <c r="AP266" s="92">
        <f t="shared" si="162"/>
        <v>46106</v>
      </c>
      <c r="AQ266" s="91">
        <f t="shared" si="163"/>
        <v>259</v>
      </c>
      <c r="AR266" s="91" t="e">
        <f>INDEX(地温!$D$2:$D$366,MATCH(AP266,地温!$C$2:$C$366,FALSE))</f>
        <v>#N/A</v>
      </c>
      <c r="AS266" s="91" t="e">
        <f t="shared" si="164"/>
        <v>#N/A</v>
      </c>
      <c r="AT266" s="93" t="e">
        <f t="shared" si="146"/>
        <v>#N/A</v>
      </c>
      <c r="AU266" s="99" t="e">
        <f t="shared" si="147"/>
        <v>#N/A</v>
      </c>
      <c r="AV266" s="99">
        <f t="shared" si="148"/>
        <v>0</v>
      </c>
    </row>
    <row r="267" spans="1:48" s="91" customFormat="1">
      <c r="A267" s="92">
        <f t="shared" si="149"/>
        <v>46107</v>
      </c>
      <c r="B267" s="91">
        <f t="shared" si="132"/>
        <v>260</v>
      </c>
      <c r="C267" s="99" t="e">
        <f t="shared" si="133"/>
        <v>#N/A</v>
      </c>
      <c r="F267" s="92">
        <f t="shared" si="150"/>
        <v>46107</v>
      </c>
      <c r="G267" s="91">
        <f t="shared" si="151"/>
        <v>260</v>
      </c>
      <c r="H267" s="91" t="e">
        <f>INDEX(地温!$D$2:$D$366,MATCH(F267,地温!$C$2:$C$366,FALSE))</f>
        <v>#N/A</v>
      </c>
      <c r="I267" s="91" t="e">
        <f t="shared" si="152"/>
        <v>#N/A</v>
      </c>
      <c r="J267" s="93" t="e">
        <f t="shared" si="134"/>
        <v>#N/A</v>
      </c>
      <c r="K267" s="99" t="e">
        <f t="shared" si="135"/>
        <v>#N/A</v>
      </c>
      <c r="L267" s="99" t="e">
        <f t="shared" si="136"/>
        <v>#N/A</v>
      </c>
      <c r="O267" s="92">
        <f t="shared" si="153"/>
        <v>46107</v>
      </c>
      <c r="P267" s="91">
        <f t="shared" si="154"/>
        <v>260</v>
      </c>
      <c r="Q267" s="91" t="e">
        <f>INDEX(地温!$D$2:$D$366,MATCH(O267,地温!$C$2:$C$366,FALSE))</f>
        <v>#N/A</v>
      </c>
      <c r="R267" s="91" t="e">
        <f t="shared" si="155"/>
        <v>#N/A</v>
      </c>
      <c r="S267" s="93" t="e">
        <f t="shared" si="137"/>
        <v>#N/A</v>
      </c>
      <c r="T267" s="99" t="e">
        <f t="shared" si="138"/>
        <v>#N/A</v>
      </c>
      <c r="U267" s="99">
        <f t="shared" si="139"/>
        <v>0</v>
      </c>
      <c r="X267" s="92">
        <f t="shared" si="156"/>
        <v>46107</v>
      </c>
      <c r="Y267" s="91">
        <f t="shared" si="157"/>
        <v>260</v>
      </c>
      <c r="Z267" s="91" t="e">
        <f>INDEX(地温!$D$2:$D$366,MATCH(X267,地温!$C$2:$C$366,FALSE))</f>
        <v>#N/A</v>
      </c>
      <c r="AA267" s="91" t="e">
        <f t="shared" si="158"/>
        <v>#N/A</v>
      </c>
      <c r="AB267" s="93" t="e">
        <f t="shared" si="140"/>
        <v>#N/A</v>
      </c>
      <c r="AC267" s="99" t="e">
        <f t="shared" si="141"/>
        <v>#N/A</v>
      </c>
      <c r="AD267" s="99">
        <f t="shared" si="142"/>
        <v>0</v>
      </c>
      <c r="AG267" s="92">
        <f t="shared" si="159"/>
        <v>46107</v>
      </c>
      <c r="AH267" s="91">
        <f t="shared" si="160"/>
        <v>260</v>
      </c>
      <c r="AI267" s="91" t="e">
        <f>INDEX(地温!$D$2:$D$366,MATCH(AG267,地温!$C$2:$C$366,FALSE))</f>
        <v>#N/A</v>
      </c>
      <c r="AJ267" s="91" t="e">
        <f t="shared" si="161"/>
        <v>#N/A</v>
      </c>
      <c r="AK267" s="93" t="e">
        <f t="shared" si="143"/>
        <v>#N/A</v>
      </c>
      <c r="AL267" s="99" t="e">
        <f t="shared" si="144"/>
        <v>#N/A</v>
      </c>
      <c r="AM267" s="99">
        <f t="shared" si="145"/>
        <v>0</v>
      </c>
      <c r="AP267" s="92">
        <f t="shared" si="162"/>
        <v>46107</v>
      </c>
      <c r="AQ267" s="91">
        <f t="shared" si="163"/>
        <v>260</v>
      </c>
      <c r="AR267" s="91" t="e">
        <f>INDEX(地温!$D$2:$D$366,MATCH(AP267,地温!$C$2:$C$366,FALSE))</f>
        <v>#N/A</v>
      </c>
      <c r="AS267" s="91" t="e">
        <f t="shared" si="164"/>
        <v>#N/A</v>
      </c>
      <c r="AT267" s="93" t="e">
        <f t="shared" si="146"/>
        <v>#N/A</v>
      </c>
      <c r="AU267" s="99" t="e">
        <f t="shared" si="147"/>
        <v>#N/A</v>
      </c>
      <c r="AV267" s="99">
        <f t="shared" si="148"/>
        <v>0</v>
      </c>
    </row>
    <row r="268" spans="1:48" s="91" customFormat="1">
      <c r="A268" s="92">
        <f t="shared" si="149"/>
        <v>46108</v>
      </c>
      <c r="B268" s="91">
        <f t="shared" si="132"/>
        <v>261</v>
      </c>
      <c r="C268" s="99" t="e">
        <f t="shared" si="133"/>
        <v>#N/A</v>
      </c>
      <c r="F268" s="92">
        <f t="shared" si="150"/>
        <v>46108</v>
      </c>
      <c r="G268" s="91">
        <f t="shared" si="151"/>
        <v>261</v>
      </c>
      <c r="H268" s="91" t="e">
        <f>INDEX(地温!$D$2:$D$366,MATCH(F268,地温!$C$2:$C$366,FALSE))</f>
        <v>#N/A</v>
      </c>
      <c r="I268" s="91" t="e">
        <f t="shared" si="152"/>
        <v>#N/A</v>
      </c>
      <c r="J268" s="93" t="e">
        <f t="shared" si="134"/>
        <v>#N/A</v>
      </c>
      <c r="K268" s="99" t="e">
        <f t="shared" si="135"/>
        <v>#N/A</v>
      </c>
      <c r="L268" s="99" t="e">
        <f t="shared" si="136"/>
        <v>#N/A</v>
      </c>
      <c r="O268" s="92">
        <f t="shared" si="153"/>
        <v>46108</v>
      </c>
      <c r="P268" s="91">
        <f t="shared" si="154"/>
        <v>261</v>
      </c>
      <c r="Q268" s="91" t="e">
        <f>INDEX(地温!$D$2:$D$366,MATCH(O268,地温!$C$2:$C$366,FALSE))</f>
        <v>#N/A</v>
      </c>
      <c r="R268" s="91" t="e">
        <f t="shared" si="155"/>
        <v>#N/A</v>
      </c>
      <c r="S268" s="93" t="e">
        <f t="shared" si="137"/>
        <v>#N/A</v>
      </c>
      <c r="T268" s="99" t="e">
        <f t="shared" si="138"/>
        <v>#N/A</v>
      </c>
      <c r="U268" s="99">
        <f t="shared" si="139"/>
        <v>0</v>
      </c>
      <c r="X268" s="92">
        <f t="shared" si="156"/>
        <v>46108</v>
      </c>
      <c r="Y268" s="91">
        <f t="shared" si="157"/>
        <v>261</v>
      </c>
      <c r="Z268" s="91" t="e">
        <f>INDEX(地温!$D$2:$D$366,MATCH(X268,地温!$C$2:$C$366,FALSE))</f>
        <v>#N/A</v>
      </c>
      <c r="AA268" s="91" t="e">
        <f t="shared" si="158"/>
        <v>#N/A</v>
      </c>
      <c r="AB268" s="93" t="e">
        <f t="shared" si="140"/>
        <v>#N/A</v>
      </c>
      <c r="AC268" s="99" t="e">
        <f t="shared" si="141"/>
        <v>#N/A</v>
      </c>
      <c r="AD268" s="99">
        <f t="shared" si="142"/>
        <v>0</v>
      </c>
      <c r="AG268" s="92">
        <f t="shared" si="159"/>
        <v>46108</v>
      </c>
      <c r="AH268" s="91">
        <f t="shared" si="160"/>
        <v>261</v>
      </c>
      <c r="AI268" s="91" t="e">
        <f>INDEX(地温!$D$2:$D$366,MATCH(AG268,地温!$C$2:$C$366,FALSE))</f>
        <v>#N/A</v>
      </c>
      <c r="AJ268" s="91" t="e">
        <f t="shared" si="161"/>
        <v>#N/A</v>
      </c>
      <c r="AK268" s="93" t="e">
        <f t="shared" si="143"/>
        <v>#N/A</v>
      </c>
      <c r="AL268" s="99" t="e">
        <f t="shared" si="144"/>
        <v>#N/A</v>
      </c>
      <c r="AM268" s="99">
        <f t="shared" si="145"/>
        <v>0</v>
      </c>
      <c r="AP268" s="92">
        <f t="shared" si="162"/>
        <v>46108</v>
      </c>
      <c r="AQ268" s="91">
        <f t="shared" si="163"/>
        <v>261</v>
      </c>
      <c r="AR268" s="91" t="e">
        <f>INDEX(地温!$D$2:$D$366,MATCH(AP268,地温!$C$2:$C$366,FALSE))</f>
        <v>#N/A</v>
      </c>
      <c r="AS268" s="91" t="e">
        <f t="shared" si="164"/>
        <v>#N/A</v>
      </c>
      <c r="AT268" s="93" t="e">
        <f t="shared" si="146"/>
        <v>#N/A</v>
      </c>
      <c r="AU268" s="99" t="e">
        <f t="shared" si="147"/>
        <v>#N/A</v>
      </c>
      <c r="AV268" s="99">
        <f t="shared" si="148"/>
        <v>0</v>
      </c>
    </row>
    <row r="269" spans="1:48" s="91" customFormat="1">
      <c r="A269" s="92">
        <f t="shared" si="149"/>
        <v>46109</v>
      </c>
      <c r="B269" s="91">
        <f t="shared" si="132"/>
        <v>262</v>
      </c>
      <c r="C269" s="99" t="e">
        <f t="shared" si="133"/>
        <v>#N/A</v>
      </c>
      <c r="F269" s="92">
        <f t="shared" si="150"/>
        <v>46109</v>
      </c>
      <c r="G269" s="91">
        <f t="shared" si="151"/>
        <v>262</v>
      </c>
      <c r="H269" s="91" t="e">
        <f>INDEX(地温!$D$2:$D$366,MATCH(F269,地温!$C$2:$C$366,FALSE))</f>
        <v>#N/A</v>
      </c>
      <c r="I269" s="91" t="e">
        <f t="shared" si="152"/>
        <v>#N/A</v>
      </c>
      <c r="J269" s="93" t="e">
        <f t="shared" si="134"/>
        <v>#N/A</v>
      </c>
      <c r="K269" s="99" t="e">
        <f t="shared" si="135"/>
        <v>#N/A</v>
      </c>
      <c r="L269" s="99" t="e">
        <f t="shared" si="136"/>
        <v>#N/A</v>
      </c>
      <c r="O269" s="92">
        <f t="shared" si="153"/>
        <v>46109</v>
      </c>
      <c r="P269" s="91">
        <f t="shared" si="154"/>
        <v>262</v>
      </c>
      <c r="Q269" s="91" t="e">
        <f>INDEX(地温!$D$2:$D$366,MATCH(O269,地温!$C$2:$C$366,FALSE))</f>
        <v>#N/A</v>
      </c>
      <c r="R269" s="91" t="e">
        <f t="shared" si="155"/>
        <v>#N/A</v>
      </c>
      <c r="S269" s="93" t="e">
        <f t="shared" si="137"/>
        <v>#N/A</v>
      </c>
      <c r="T269" s="99" t="e">
        <f t="shared" si="138"/>
        <v>#N/A</v>
      </c>
      <c r="U269" s="99">
        <f t="shared" si="139"/>
        <v>0</v>
      </c>
      <c r="X269" s="92">
        <f t="shared" si="156"/>
        <v>46109</v>
      </c>
      <c r="Y269" s="91">
        <f t="shared" si="157"/>
        <v>262</v>
      </c>
      <c r="Z269" s="91" t="e">
        <f>INDEX(地温!$D$2:$D$366,MATCH(X269,地温!$C$2:$C$366,FALSE))</f>
        <v>#N/A</v>
      </c>
      <c r="AA269" s="91" t="e">
        <f t="shared" si="158"/>
        <v>#N/A</v>
      </c>
      <c r="AB269" s="93" t="e">
        <f t="shared" si="140"/>
        <v>#N/A</v>
      </c>
      <c r="AC269" s="99" t="e">
        <f t="shared" si="141"/>
        <v>#N/A</v>
      </c>
      <c r="AD269" s="99">
        <f t="shared" si="142"/>
        <v>0</v>
      </c>
      <c r="AG269" s="92">
        <f t="shared" si="159"/>
        <v>46109</v>
      </c>
      <c r="AH269" s="91">
        <f t="shared" si="160"/>
        <v>262</v>
      </c>
      <c r="AI269" s="91" t="e">
        <f>INDEX(地温!$D$2:$D$366,MATCH(AG269,地温!$C$2:$C$366,FALSE))</f>
        <v>#N/A</v>
      </c>
      <c r="AJ269" s="91" t="e">
        <f t="shared" si="161"/>
        <v>#N/A</v>
      </c>
      <c r="AK269" s="93" t="e">
        <f t="shared" si="143"/>
        <v>#N/A</v>
      </c>
      <c r="AL269" s="99" t="e">
        <f t="shared" si="144"/>
        <v>#N/A</v>
      </c>
      <c r="AM269" s="99">
        <f t="shared" si="145"/>
        <v>0</v>
      </c>
      <c r="AP269" s="92">
        <f t="shared" si="162"/>
        <v>46109</v>
      </c>
      <c r="AQ269" s="91">
        <f t="shared" si="163"/>
        <v>262</v>
      </c>
      <c r="AR269" s="91" t="e">
        <f>INDEX(地温!$D$2:$D$366,MATCH(AP269,地温!$C$2:$C$366,FALSE))</f>
        <v>#N/A</v>
      </c>
      <c r="AS269" s="91" t="e">
        <f t="shared" si="164"/>
        <v>#N/A</v>
      </c>
      <c r="AT269" s="93" t="e">
        <f t="shared" si="146"/>
        <v>#N/A</v>
      </c>
      <c r="AU269" s="99" t="e">
        <f t="shared" si="147"/>
        <v>#N/A</v>
      </c>
      <c r="AV269" s="99">
        <f t="shared" si="148"/>
        <v>0</v>
      </c>
    </row>
    <row r="270" spans="1:48" s="91" customFormat="1">
      <c r="A270" s="92">
        <f t="shared" si="149"/>
        <v>46110</v>
      </c>
      <c r="B270" s="91">
        <f t="shared" si="132"/>
        <v>263</v>
      </c>
      <c r="C270" s="99" t="e">
        <f t="shared" si="133"/>
        <v>#N/A</v>
      </c>
      <c r="F270" s="92">
        <f t="shared" si="150"/>
        <v>46110</v>
      </c>
      <c r="G270" s="91">
        <f t="shared" si="151"/>
        <v>263</v>
      </c>
      <c r="H270" s="91" t="e">
        <f>INDEX(地温!$D$2:$D$366,MATCH(F270,地温!$C$2:$C$366,FALSE))</f>
        <v>#N/A</v>
      </c>
      <c r="I270" s="91" t="e">
        <f t="shared" si="152"/>
        <v>#N/A</v>
      </c>
      <c r="J270" s="93" t="e">
        <f t="shared" si="134"/>
        <v>#N/A</v>
      </c>
      <c r="K270" s="99" t="e">
        <f t="shared" si="135"/>
        <v>#N/A</v>
      </c>
      <c r="L270" s="99" t="e">
        <f t="shared" si="136"/>
        <v>#N/A</v>
      </c>
      <c r="O270" s="92">
        <f t="shared" si="153"/>
        <v>46110</v>
      </c>
      <c r="P270" s="91">
        <f t="shared" si="154"/>
        <v>263</v>
      </c>
      <c r="Q270" s="91" t="e">
        <f>INDEX(地温!$D$2:$D$366,MATCH(O270,地温!$C$2:$C$366,FALSE))</f>
        <v>#N/A</v>
      </c>
      <c r="R270" s="91" t="e">
        <f t="shared" si="155"/>
        <v>#N/A</v>
      </c>
      <c r="S270" s="93" t="e">
        <f t="shared" si="137"/>
        <v>#N/A</v>
      </c>
      <c r="T270" s="99" t="e">
        <f t="shared" si="138"/>
        <v>#N/A</v>
      </c>
      <c r="U270" s="99">
        <f t="shared" si="139"/>
        <v>0</v>
      </c>
      <c r="X270" s="92">
        <f t="shared" si="156"/>
        <v>46110</v>
      </c>
      <c r="Y270" s="91">
        <f t="shared" si="157"/>
        <v>263</v>
      </c>
      <c r="Z270" s="91" t="e">
        <f>INDEX(地温!$D$2:$D$366,MATCH(X270,地温!$C$2:$C$366,FALSE))</f>
        <v>#N/A</v>
      </c>
      <c r="AA270" s="91" t="e">
        <f t="shared" si="158"/>
        <v>#N/A</v>
      </c>
      <c r="AB270" s="93" t="e">
        <f t="shared" si="140"/>
        <v>#N/A</v>
      </c>
      <c r="AC270" s="99" t="e">
        <f t="shared" si="141"/>
        <v>#N/A</v>
      </c>
      <c r="AD270" s="99">
        <f t="shared" si="142"/>
        <v>0</v>
      </c>
      <c r="AG270" s="92">
        <f t="shared" si="159"/>
        <v>46110</v>
      </c>
      <c r="AH270" s="91">
        <f t="shared" si="160"/>
        <v>263</v>
      </c>
      <c r="AI270" s="91" t="e">
        <f>INDEX(地温!$D$2:$D$366,MATCH(AG270,地温!$C$2:$C$366,FALSE))</f>
        <v>#N/A</v>
      </c>
      <c r="AJ270" s="91" t="e">
        <f t="shared" si="161"/>
        <v>#N/A</v>
      </c>
      <c r="AK270" s="93" t="e">
        <f t="shared" si="143"/>
        <v>#N/A</v>
      </c>
      <c r="AL270" s="99" t="e">
        <f t="shared" si="144"/>
        <v>#N/A</v>
      </c>
      <c r="AM270" s="99">
        <f t="shared" si="145"/>
        <v>0</v>
      </c>
      <c r="AP270" s="92">
        <f t="shared" si="162"/>
        <v>46110</v>
      </c>
      <c r="AQ270" s="91">
        <f t="shared" si="163"/>
        <v>263</v>
      </c>
      <c r="AR270" s="91" t="e">
        <f>INDEX(地温!$D$2:$D$366,MATCH(AP270,地温!$C$2:$C$366,FALSE))</f>
        <v>#N/A</v>
      </c>
      <c r="AS270" s="91" t="e">
        <f t="shared" si="164"/>
        <v>#N/A</v>
      </c>
      <c r="AT270" s="93" t="e">
        <f t="shared" si="146"/>
        <v>#N/A</v>
      </c>
      <c r="AU270" s="99" t="e">
        <f t="shared" si="147"/>
        <v>#N/A</v>
      </c>
      <c r="AV270" s="99">
        <f t="shared" si="148"/>
        <v>0</v>
      </c>
    </row>
    <row r="271" spans="1:48" s="91" customFormat="1">
      <c r="A271" s="92">
        <f t="shared" si="149"/>
        <v>46111</v>
      </c>
      <c r="B271" s="91">
        <f t="shared" si="132"/>
        <v>264</v>
      </c>
      <c r="C271" s="99" t="e">
        <f t="shared" si="133"/>
        <v>#N/A</v>
      </c>
      <c r="F271" s="92">
        <f t="shared" si="150"/>
        <v>46111</v>
      </c>
      <c r="G271" s="91">
        <f t="shared" si="151"/>
        <v>264</v>
      </c>
      <c r="H271" s="91" t="e">
        <f>INDEX(地温!$D$2:$D$366,MATCH(F271,地温!$C$2:$C$366,FALSE))</f>
        <v>#N/A</v>
      </c>
      <c r="I271" s="91" t="e">
        <f t="shared" si="152"/>
        <v>#N/A</v>
      </c>
      <c r="J271" s="93" t="e">
        <f t="shared" si="134"/>
        <v>#N/A</v>
      </c>
      <c r="K271" s="99" t="e">
        <f t="shared" si="135"/>
        <v>#N/A</v>
      </c>
      <c r="L271" s="99" t="e">
        <f t="shared" si="136"/>
        <v>#N/A</v>
      </c>
      <c r="O271" s="92">
        <f t="shared" si="153"/>
        <v>46111</v>
      </c>
      <c r="P271" s="91">
        <f t="shared" si="154"/>
        <v>264</v>
      </c>
      <c r="Q271" s="91" t="e">
        <f>INDEX(地温!$D$2:$D$366,MATCH(O271,地温!$C$2:$C$366,FALSE))</f>
        <v>#N/A</v>
      </c>
      <c r="R271" s="91" t="e">
        <f t="shared" si="155"/>
        <v>#N/A</v>
      </c>
      <c r="S271" s="93" t="e">
        <f t="shared" si="137"/>
        <v>#N/A</v>
      </c>
      <c r="T271" s="99" t="e">
        <f t="shared" si="138"/>
        <v>#N/A</v>
      </c>
      <c r="U271" s="99">
        <f t="shared" si="139"/>
        <v>0</v>
      </c>
      <c r="X271" s="92">
        <f t="shared" si="156"/>
        <v>46111</v>
      </c>
      <c r="Y271" s="91">
        <f t="shared" si="157"/>
        <v>264</v>
      </c>
      <c r="Z271" s="91" t="e">
        <f>INDEX(地温!$D$2:$D$366,MATCH(X271,地温!$C$2:$C$366,FALSE))</f>
        <v>#N/A</v>
      </c>
      <c r="AA271" s="91" t="e">
        <f t="shared" si="158"/>
        <v>#N/A</v>
      </c>
      <c r="AB271" s="93" t="e">
        <f t="shared" si="140"/>
        <v>#N/A</v>
      </c>
      <c r="AC271" s="99" t="e">
        <f t="shared" si="141"/>
        <v>#N/A</v>
      </c>
      <c r="AD271" s="99">
        <f t="shared" si="142"/>
        <v>0</v>
      </c>
      <c r="AG271" s="92">
        <f t="shared" si="159"/>
        <v>46111</v>
      </c>
      <c r="AH271" s="91">
        <f t="shared" si="160"/>
        <v>264</v>
      </c>
      <c r="AI271" s="91" t="e">
        <f>INDEX(地温!$D$2:$D$366,MATCH(AG271,地温!$C$2:$C$366,FALSE))</f>
        <v>#N/A</v>
      </c>
      <c r="AJ271" s="91" t="e">
        <f t="shared" si="161"/>
        <v>#N/A</v>
      </c>
      <c r="AK271" s="93" t="e">
        <f t="shared" si="143"/>
        <v>#N/A</v>
      </c>
      <c r="AL271" s="99" t="e">
        <f t="shared" si="144"/>
        <v>#N/A</v>
      </c>
      <c r="AM271" s="99">
        <f t="shared" si="145"/>
        <v>0</v>
      </c>
      <c r="AP271" s="92">
        <f t="shared" si="162"/>
        <v>46111</v>
      </c>
      <c r="AQ271" s="91">
        <f t="shared" si="163"/>
        <v>264</v>
      </c>
      <c r="AR271" s="91" t="e">
        <f>INDEX(地温!$D$2:$D$366,MATCH(AP271,地温!$C$2:$C$366,FALSE))</f>
        <v>#N/A</v>
      </c>
      <c r="AS271" s="91" t="e">
        <f t="shared" si="164"/>
        <v>#N/A</v>
      </c>
      <c r="AT271" s="93" t="e">
        <f t="shared" si="146"/>
        <v>#N/A</v>
      </c>
      <c r="AU271" s="99" t="e">
        <f t="shared" si="147"/>
        <v>#N/A</v>
      </c>
      <c r="AV271" s="99">
        <f t="shared" si="148"/>
        <v>0</v>
      </c>
    </row>
    <row r="272" spans="1:48" s="91" customFormat="1">
      <c r="A272" s="92">
        <f t="shared" si="149"/>
        <v>46112</v>
      </c>
      <c r="B272" s="91">
        <f t="shared" si="132"/>
        <v>265</v>
      </c>
      <c r="C272" s="99" t="e">
        <f t="shared" si="133"/>
        <v>#N/A</v>
      </c>
      <c r="F272" s="92">
        <f t="shared" si="150"/>
        <v>46112</v>
      </c>
      <c r="G272" s="91">
        <f t="shared" si="151"/>
        <v>265</v>
      </c>
      <c r="H272" s="91" t="e">
        <f>INDEX(地温!$D$2:$D$366,MATCH(F272,地温!$C$2:$C$366,FALSE))</f>
        <v>#N/A</v>
      </c>
      <c r="I272" s="91" t="e">
        <f t="shared" si="152"/>
        <v>#N/A</v>
      </c>
      <c r="J272" s="93" t="e">
        <f t="shared" si="134"/>
        <v>#N/A</v>
      </c>
      <c r="K272" s="99" t="e">
        <f t="shared" si="135"/>
        <v>#N/A</v>
      </c>
      <c r="L272" s="99" t="e">
        <f t="shared" si="136"/>
        <v>#N/A</v>
      </c>
      <c r="O272" s="92">
        <f t="shared" si="153"/>
        <v>46112</v>
      </c>
      <c r="P272" s="91">
        <f t="shared" si="154"/>
        <v>265</v>
      </c>
      <c r="Q272" s="91" t="e">
        <f>INDEX(地温!$D$2:$D$366,MATCH(O272,地温!$C$2:$C$366,FALSE))</f>
        <v>#N/A</v>
      </c>
      <c r="R272" s="91" t="e">
        <f t="shared" si="155"/>
        <v>#N/A</v>
      </c>
      <c r="S272" s="93" t="e">
        <f t="shared" si="137"/>
        <v>#N/A</v>
      </c>
      <c r="T272" s="99" t="e">
        <f t="shared" si="138"/>
        <v>#N/A</v>
      </c>
      <c r="U272" s="99">
        <f t="shared" si="139"/>
        <v>0</v>
      </c>
      <c r="X272" s="92">
        <f t="shared" si="156"/>
        <v>46112</v>
      </c>
      <c r="Y272" s="91">
        <f t="shared" si="157"/>
        <v>265</v>
      </c>
      <c r="Z272" s="91" t="e">
        <f>INDEX(地温!$D$2:$D$366,MATCH(X272,地温!$C$2:$C$366,FALSE))</f>
        <v>#N/A</v>
      </c>
      <c r="AA272" s="91" t="e">
        <f t="shared" si="158"/>
        <v>#N/A</v>
      </c>
      <c r="AB272" s="93" t="e">
        <f t="shared" si="140"/>
        <v>#N/A</v>
      </c>
      <c r="AC272" s="99" t="e">
        <f t="shared" si="141"/>
        <v>#N/A</v>
      </c>
      <c r="AD272" s="99">
        <f t="shared" si="142"/>
        <v>0</v>
      </c>
      <c r="AG272" s="92">
        <f t="shared" si="159"/>
        <v>46112</v>
      </c>
      <c r="AH272" s="91">
        <f t="shared" si="160"/>
        <v>265</v>
      </c>
      <c r="AI272" s="91" t="e">
        <f>INDEX(地温!$D$2:$D$366,MATCH(AG272,地温!$C$2:$C$366,FALSE))</f>
        <v>#N/A</v>
      </c>
      <c r="AJ272" s="91" t="e">
        <f t="shared" si="161"/>
        <v>#N/A</v>
      </c>
      <c r="AK272" s="93" t="e">
        <f t="shared" si="143"/>
        <v>#N/A</v>
      </c>
      <c r="AL272" s="99" t="e">
        <f t="shared" si="144"/>
        <v>#N/A</v>
      </c>
      <c r="AM272" s="99">
        <f t="shared" si="145"/>
        <v>0</v>
      </c>
      <c r="AP272" s="92">
        <f t="shared" si="162"/>
        <v>46112</v>
      </c>
      <c r="AQ272" s="91">
        <f t="shared" si="163"/>
        <v>265</v>
      </c>
      <c r="AR272" s="91" t="e">
        <f>INDEX(地温!$D$2:$D$366,MATCH(AP272,地温!$C$2:$C$366,FALSE))</f>
        <v>#N/A</v>
      </c>
      <c r="AS272" s="91" t="e">
        <f t="shared" si="164"/>
        <v>#N/A</v>
      </c>
      <c r="AT272" s="93" t="e">
        <f t="shared" si="146"/>
        <v>#N/A</v>
      </c>
      <c r="AU272" s="99" t="e">
        <f t="shared" si="147"/>
        <v>#N/A</v>
      </c>
      <c r="AV272" s="99">
        <f t="shared" si="148"/>
        <v>0</v>
      </c>
    </row>
    <row r="273" spans="1:48" s="91" customFormat="1">
      <c r="A273" s="92">
        <f t="shared" si="149"/>
        <v>46113</v>
      </c>
      <c r="B273" s="91">
        <f t="shared" si="132"/>
        <v>266</v>
      </c>
      <c r="C273" s="99" t="e">
        <f t="shared" si="133"/>
        <v>#N/A</v>
      </c>
      <c r="F273" s="92">
        <f t="shared" si="150"/>
        <v>46113</v>
      </c>
      <c r="G273" s="91">
        <f t="shared" si="151"/>
        <v>266</v>
      </c>
      <c r="H273" s="91" t="e">
        <f>INDEX(地温!$D$2:$D$366,MATCH(F273,地温!$C$2:$C$366,FALSE))</f>
        <v>#N/A</v>
      </c>
      <c r="I273" s="91" t="e">
        <f t="shared" si="152"/>
        <v>#N/A</v>
      </c>
      <c r="J273" s="93" t="e">
        <f t="shared" si="134"/>
        <v>#N/A</v>
      </c>
      <c r="K273" s="99" t="e">
        <f t="shared" si="135"/>
        <v>#N/A</v>
      </c>
      <c r="L273" s="99" t="e">
        <f t="shared" si="136"/>
        <v>#N/A</v>
      </c>
      <c r="O273" s="92">
        <f t="shared" si="153"/>
        <v>46113</v>
      </c>
      <c r="P273" s="91">
        <f t="shared" si="154"/>
        <v>266</v>
      </c>
      <c r="Q273" s="91" t="e">
        <f>INDEX(地温!$D$2:$D$366,MATCH(O273,地温!$C$2:$C$366,FALSE))</f>
        <v>#N/A</v>
      </c>
      <c r="R273" s="91" t="e">
        <f t="shared" si="155"/>
        <v>#N/A</v>
      </c>
      <c r="S273" s="93" t="e">
        <f t="shared" si="137"/>
        <v>#N/A</v>
      </c>
      <c r="T273" s="99" t="e">
        <f t="shared" si="138"/>
        <v>#N/A</v>
      </c>
      <c r="U273" s="99">
        <f t="shared" si="139"/>
        <v>0</v>
      </c>
      <c r="X273" s="92">
        <f t="shared" si="156"/>
        <v>46113</v>
      </c>
      <c r="Y273" s="91">
        <f t="shared" si="157"/>
        <v>266</v>
      </c>
      <c r="Z273" s="91" t="e">
        <f>INDEX(地温!$D$2:$D$366,MATCH(X273,地温!$C$2:$C$366,FALSE))</f>
        <v>#N/A</v>
      </c>
      <c r="AA273" s="91" t="e">
        <f t="shared" si="158"/>
        <v>#N/A</v>
      </c>
      <c r="AB273" s="93" t="e">
        <f t="shared" si="140"/>
        <v>#N/A</v>
      </c>
      <c r="AC273" s="99" t="e">
        <f t="shared" si="141"/>
        <v>#N/A</v>
      </c>
      <c r="AD273" s="99">
        <f t="shared" si="142"/>
        <v>0</v>
      </c>
      <c r="AG273" s="92">
        <f t="shared" si="159"/>
        <v>46113</v>
      </c>
      <c r="AH273" s="91">
        <f t="shared" si="160"/>
        <v>266</v>
      </c>
      <c r="AI273" s="91" t="e">
        <f>INDEX(地温!$D$2:$D$366,MATCH(AG273,地温!$C$2:$C$366,FALSE))</f>
        <v>#N/A</v>
      </c>
      <c r="AJ273" s="91" t="e">
        <f t="shared" si="161"/>
        <v>#N/A</v>
      </c>
      <c r="AK273" s="93" t="e">
        <f t="shared" si="143"/>
        <v>#N/A</v>
      </c>
      <c r="AL273" s="99" t="e">
        <f t="shared" si="144"/>
        <v>#N/A</v>
      </c>
      <c r="AM273" s="99">
        <f t="shared" si="145"/>
        <v>0</v>
      </c>
      <c r="AP273" s="92">
        <f t="shared" si="162"/>
        <v>46113</v>
      </c>
      <c r="AQ273" s="91">
        <f t="shared" si="163"/>
        <v>266</v>
      </c>
      <c r="AR273" s="91" t="e">
        <f>INDEX(地温!$D$2:$D$366,MATCH(AP273,地温!$C$2:$C$366,FALSE))</f>
        <v>#N/A</v>
      </c>
      <c r="AS273" s="91" t="e">
        <f t="shared" si="164"/>
        <v>#N/A</v>
      </c>
      <c r="AT273" s="93" t="e">
        <f t="shared" si="146"/>
        <v>#N/A</v>
      </c>
      <c r="AU273" s="99" t="e">
        <f t="shared" si="147"/>
        <v>#N/A</v>
      </c>
      <c r="AV273" s="99">
        <f t="shared" si="148"/>
        <v>0</v>
      </c>
    </row>
    <row r="274" spans="1:48" s="91" customFormat="1">
      <c r="A274" s="92">
        <f t="shared" si="149"/>
        <v>46114</v>
      </c>
      <c r="B274" s="91">
        <f t="shared" si="132"/>
        <v>267</v>
      </c>
      <c r="C274" s="99" t="e">
        <f t="shared" si="133"/>
        <v>#N/A</v>
      </c>
      <c r="F274" s="92">
        <f t="shared" si="150"/>
        <v>46114</v>
      </c>
      <c r="G274" s="91">
        <f t="shared" si="151"/>
        <v>267</v>
      </c>
      <c r="H274" s="91" t="e">
        <f>INDEX(地温!$D$2:$D$366,MATCH(F274,地温!$C$2:$C$366,FALSE))</f>
        <v>#N/A</v>
      </c>
      <c r="I274" s="91" t="e">
        <f t="shared" si="152"/>
        <v>#N/A</v>
      </c>
      <c r="J274" s="93" t="e">
        <f t="shared" si="134"/>
        <v>#N/A</v>
      </c>
      <c r="K274" s="99" t="e">
        <f t="shared" si="135"/>
        <v>#N/A</v>
      </c>
      <c r="L274" s="99" t="e">
        <f t="shared" si="136"/>
        <v>#N/A</v>
      </c>
      <c r="O274" s="92">
        <f t="shared" si="153"/>
        <v>46114</v>
      </c>
      <c r="P274" s="91">
        <f t="shared" si="154"/>
        <v>267</v>
      </c>
      <c r="Q274" s="91" t="e">
        <f>INDEX(地温!$D$2:$D$366,MATCH(O274,地温!$C$2:$C$366,FALSE))</f>
        <v>#N/A</v>
      </c>
      <c r="R274" s="91" t="e">
        <f t="shared" si="155"/>
        <v>#N/A</v>
      </c>
      <c r="S274" s="93" t="e">
        <f t="shared" si="137"/>
        <v>#N/A</v>
      </c>
      <c r="T274" s="99" t="e">
        <f t="shared" si="138"/>
        <v>#N/A</v>
      </c>
      <c r="U274" s="99">
        <f t="shared" si="139"/>
        <v>0</v>
      </c>
      <c r="X274" s="92">
        <f t="shared" si="156"/>
        <v>46114</v>
      </c>
      <c r="Y274" s="91">
        <f t="shared" si="157"/>
        <v>267</v>
      </c>
      <c r="Z274" s="91" t="e">
        <f>INDEX(地温!$D$2:$D$366,MATCH(X274,地温!$C$2:$C$366,FALSE))</f>
        <v>#N/A</v>
      </c>
      <c r="AA274" s="91" t="e">
        <f t="shared" si="158"/>
        <v>#N/A</v>
      </c>
      <c r="AB274" s="93" t="e">
        <f t="shared" si="140"/>
        <v>#N/A</v>
      </c>
      <c r="AC274" s="99" t="e">
        <f t="shared" si="141"/>
        <v>#N/A</v>
      </c>
      <c r="AD274" s="99">
        <f t="shared" si="142"/>
        <v>0</v>
      </c>
      <c r="AG274" s="92">
        <f t="shared" si="159"/>
        <v>46114</v>
      </c>
      <c r="AH274" s="91">
        <f t="shared" si="160"/>
        <v>267</v>
      </c>
      <c r="AI274" s="91" t="e">
        <f>INDEX(地温!$D$2:$D$366,MATCH(AG274,地温!$C$2:$C$366,FALSE))</f>
        <v>#N/A</v>
      </c>
      <c r="AJ274" s="91" t="e">
        <f t="shared" si="161"/>
        <v>#N/A</v>
      </c>
      <c r="AK274" s="93" t="e">
        <f t="shared" si="143"/>
        <v>#N/A</v>
      </c>
      <c r="AL274" s="99" t="e">
        <f t="shared" si="144"/>
        <v>#N/A</v>
      </c>
      <c r="AM274" s="99">
        <f t="shared" si="145"/>
        <v>0</v>
      </c>
      <c r="AP274" s="92">
        <f t="shared" si="162"/>
        <v>46114</v>
      </c>
      <c r="AQ274" s="91">
        <f t="shared" si="163"/>
        <v>267</v>
      </c>
      <c r="AR274" s="91" t="e">
        <f>INDEX(地温!$D$2:$D$366,MATCH(AP274,地温!$C$2:$C$366,FALSE))</f>
        <v>#N/A</v>
      </c>
      <c r="AS274" s="91" t="e">
        <f t="shared" si="164"/>
        <v>#N/A</v>
      </c>
      <c r="AT274" s="93" t="e">
        <f t="shared" si="146"/>
        <v>#N/A</v>
      </c>
      <c r="AU274" s="99" t="e">
        <f t="shared" si="147"/>
        <v>#N/A</v>
      </c>
      <c r="AV274" s="99">
        <f t="shared" si="148"/>
        <v>0</v>
      </c>
    </row>
    <row r="275" spans="1:48" s="91" customFormat="1">
      <c r="A275" s="92">
        <f t="shared" si="149"/>
        <v>46115</v>
      </c>
      <c r="B275" s="91">
        <f t="shared" si="132"/>
        <v>268</v>
      </c>
      <c r="C275" s="99" t="e">
        <f t="shared" si="133"/>
        <v>#N/A</v>
      </c>
      <c r="F275" s="92">
        <f t="shared" si="150"/>
        <v>46115</v>
      </c>
      <c r="G275" s="91">
        <f t="shared" si="151"/>
        <v>268</v>
      </c>
      <c r="H275" s="91" t="e">
        <f>INDEX(地温!$D$2:$D$366,MATCH(F275,地温!$C$2:$C$366,FALSE))</f>
        <v>#N/A</v>
      </c>
      <c r="I275" s="91" t="e">
        <f t="shared" si="152"/>
        <v>#N/A</v>
      </c>
      <c r="J275" s="93" t="e">
        <f t="shared" si="134"/>
        <v>#N/A</v>
      </c>
      <c r="K275" s="99" t="e">
        <f t="shared" si="135"/>
        <v>#N/A</v>
      </c>
      <c r="L275" s="99" t="e">
        <f t="shared" si="136"/>
        <v>#N/A</v>
      </c>
      <c r="O275" s="92">
        <f t="shared" si="153"/>
        <v>46115</v>
      </c>
      <c r="P275" s="91">
        <f t="shared" si="154"/>
        <v>268</v>
      </c>
      <c r="Q275" s="91" t="e">
        <f>INDEX(地温!$D$2:$D$366,MATCH(O275,地温!$C$2:$C$366,FALSE))</f>
        <v>#N/A</v>
      </c>
      <c r="R275" s="91" t="e">
        <f t="shared" si="155"/>
        <v>#N/A</v>
      </c>
      <c r="S275" s="93" t="e">
        <f t="shared" si="137"/>
        <v>#N/A</v>
      </c>
      <c r="T275" s="99" t="e">
        <f t="shared" si="138"/>
        <v>#N/A</v>
      </c>
      <c r="U275" s="99">
        <f t="shared" si="139"/>
        <v>0</v>
      </c>
      <c r="X275" s="92">
        <f t="shared" si="156"/>
        <v>46115</v>
      </c>
      <c r="Y275" s="91">
        <f t="shared" si="157"/>
        <v>268</v>
      </c>
      <c r="Z275" s="91" t="e">
        <f>INDEX(地温!$D$2:$D$366,MATCH(X275,地温!$C$2:$C$366,FALSE))</f>
        <v>#N/A</v>
      </c>
      <c r="AA275" s="91" t="e">
        <f t="shared" si="158"/>
        <v>#N/A</v>
      </c>
      <c r="AB275" s="93" t="e">
        <f t="shared" si="140"/>
        <v>#N/A</v>
      </c>
      <c r="AC275" s="99" t="e">
        <f t="shared" si="141"/>
        <v>#N/A</v>
      </c>
      <c r="AD275" s="99">
        <f t="shared" si="142"/>
        <v>0</v>
      </c>
      <c r="AG275" s="92">
        <f t="shared" si="159"/>
        <v>46115</v>
      </c>
      <c r="AH275" s="91">
        <f t="shared" si="160"/>
        <v>268</v>
      </c>
      <c r="AI275" s="91" t="e">
        <f>INDEX(地温!$D$2:$D$366,MATCH(AG275,地温!$C$2:$C$366,FALSE))</f>
        <v>#N/A</v>
      </c>
      <c r="AJ275" s="91" t="e">
        <f t="shared" si="161"/>
        <v>#N/A</v>
      </c>
      <c r="AK275" s="93" t="e">
        <f t="shared" si="143"/>
        <v>#N/A</v>
      </c>
      <c r="AL275" s="99" t="e">
        <f t="shared" si="144"/>
        <v>#N/A</v>
      </c>
      <c r="AM275" s="99">
        <f t="shared" si="145"/>
        <v>0</v>
      </c>
      <c r="AP275" s="92">
        <f t="shared" si="162"/>
        <v>46115</v>
      </c>
      <c r="AQ275" s="91">
        <f t="shared" si="163"/>
        <v>268</v>
      </c>
      <c r="AR275" s="91" t="e">
        <f>INDEX(地温!$D$2:$D$366,MATCH(AP275,地温!$C$2:$C$366,FALSE))</f>
        <v>#N/A</v>
      </c>
      <c r="AS275" s="91" t="e">
        <f t="shared" si="164"/>
        <v>#N/A</v>
      </c>
      <c r="AT275" s="93" t="e">
        <f t="shared" si="146"/>
        <v>#N/A</v>
      </c>
      <c r="AU275" s="99" t="e">
        <f t="shared" si="147"/>
        <v>#N/A</v>
      </c>
      <c r="AV275" s="99">
        <f t="shared" si="148"/>
        <v>0</v>
      </c>
    </row>
    <row r="276" spans="1:48" s="91" customFormat="1">
      <c r="A276" s="92">
        <f t="shared" si="149"/>
        <v>46116</v>
      </c>
      <c r="B276" s="91">
        <f t="shared" si="132"/>
        <v>269</v>
      </c>
      <c r="C276" s="99" t="e">
        <f t="shared" si="133"/>
        <v>#N/A</v>
      </c>
      <c r="F276" s="92">
        <f t="shared" si="150"/>
        <v>46116</v>
      </c>
      <c r="G276" s="91">
        <f t="shared" si="151"/>
        <v>269</v>
      </c>
      <c r="H276" s="91" t="e">
        <f>INDEX(地温!$D$2:$D$366,MATCH(F276,地温!$C$2:$C$366,FALSE))</f>
        <v>#N/A</v>
      </c>
      <c r="I276" s="91" t="e">
        <f t="shared" si="152"/>
        <v>#N/A</v>
      </c>
      <c r="J276" s="93" t="e">
        <f t="shared" si="134"/>
        <v>#N/A</v>
      </c>
      <c r="K276" s="99" t="e">
        <f t="shared" si="135"/>
        <v>#N/A</v>
      </c>
      <c r="L276" s="99" t="e">
        <f t="shared" si="136"/>
        <v>#N/A</v>
      </c>
      <c r="O276" s="92">
        <f t="shared" si="153"/>
        <v>46116</v>
      </c>
      <c r="P276" s="91">
        <f t="shared" si="154"/>
        <v>269</v>
      </c>
      <c r="Q276" s="91" t="e">
        <f>INDEX(地温!$D$2:$D$366,MATCH(O276,地温!$C$2:$C$366,FALSE))</f>
        <v>#N/A</v>
      </c>
      <c r="R276" s="91" t="e">
        <f t="shared" si="155"/>
        <v>#N/A</v>
      </c>
      <c r="S276" s="93" t="e">
        <f t="shared" si="137"/>
        <v>#N/A</v>
      </c>
      <c r="T276" s="99" t="e">
        <f t="shared" si="138"/>
        <v>#N/A</v>
      </c>
      <c r="U276" s="99">
        <f t="shared" si="139"/>
        <v>0</v>
      </c>
      <c r="X276" s="92">
        <f t="shared" si="156"/>
        <v>46116</v>
      </c>
      <c r="Y276" s="91">
        <f t="shared" si="157"/>
        <v>269</v>
      </c>
      <c r="Z276" s="91" t="e">
        <f>INDEX(地温!$D$2:$D$366,MATCH(X276,地温!$C$2:$C$366,FALSE))</f>
        <v>#N/A</v>
      </c>
      <c r="AA276" s="91" t="e">
        <f t="shared" si="158"/>
        <v>#N/A</v>
      </c>
      <c r="AB276" s="93" t="e">
        <f t="shared" si="140"/>
        <v>#N/A</v>
      </c>
      <c r="AC276" s="99" t="e">
        <f t="shared" si="141"/>
        <v>#N/A</v>
      </c>
      <c r="AD276" s="99">
        <f t="shared" si="142"/>
        <v>0</v>
      </c>
      <c r="AG276" s="92">
        <f t="shared" si="159"/>
        <v>46116</v>
      </c>
      <c r="AH276" s="91">
        <f t="shared" si="160"/>
        <v>269</v>
      </c>
      <c r="AI276" s="91" t="e">
        <f>INDEX(地温!$D$2:$D$366,MATCH(AG276,地温!$C$2:$C$366,FALSE))</f>
        <v>#N/A</v>
      </c>
      <c r="AJ276" s="91" t="e">
        <f t="shared" si="161"/>
        <v>#N/A</v>
      </c>
      <c r="AK276" s="93" t="e">
        <f t="shared" si="143"/>
        <v>#N/A</v>
      </c>
      <c r="AL276" s="99" t="e">
        <f t="shared" si="144"/>
        <v>#N/A</v>
      </c>
      <c r="AM276" s="99">
        <f t="shared" si="145"/>
        <v>0</v>
      </c>
      <c r="AP276" s="92">
        <f t="shared" si="162"/>
        <v>46116</v>
      </c>
      <c r="AQ276" s="91">
        <f t="shared" si="163"/>
        <v>269</v>
      </c>
      <c r="AR276" s="91" t="e">
        <f>INDEX(地温!$D$2:$D$366,MATCH(AP276,地温!$C$2:$C$366,FALSE))</f>
        <v>#N/A</v>
      </c>
      <c r="AS276" s="91" t="e">
        <f t="shared" si="164"/>
        <v>#N/A</v>
      </c>
      <c r="AT276" s="93" t="e">
        <f t="shared" si="146"/>
        <v>#N/A</v>
      </c>
      <c r="AU276" s="99" t="e">
        <f t="shared" si="147"/>
        <v>#N/A</v>
      </c>
      <c r="AV276" s="99">
        <f t="shared" si="148"/>
        <v>0</v>
      </c>
    </row>
    <row r="277" spans="1:48" s="91" customFormat="1">
      <c r="A277" s="92">
        <f t="shared" si="149"/>
        <v>46117</v>
      </c>
      <c r="B277" s="91">
        <f t="shared" si="132"/>
        <v>270</v>
      </c>
      <c r="C277" s="99" t="e">
        <f t="shared" si="133"/>
        <v>#N/A</v>
      </c>
      <c r="F277" s="92">
        <f t="shared" si="150"/>
        <v>46117</v>
      </c>
      <c r="G277" s="91">
        <f t="shared" si="151"/>
        <v>270</v>
      </c>
      <c r="H277" s="91" t="e">
        <f>INDEX(地温!$D$2:$D$366,MATCH(F277,地温!$C$2:$C$366,FALSE))</f>
        <v>#N/A</v>
      </c>
      <c r="I277" s="91" t="e">
        <f t="shared" si="152"/>
        <v>#N/A</v>
      </c>
      <c r="J277" s="93" t="e">
        <f t="shared" si="134"/>
        <v>#N/A</v>
      </c>
      <c r="K277" s="99" t="e">
        <f t="shared" si="135"/>
        <v>#N/A</v>
      </c>
      <c r="L277" s="99" t="e">
        <f t="shared" si="136"/>
        <v>#N/A</v>
      </c>
      <c r="O277" s="92">
        <f t="shared" si="153"/>
        <v>46117</v>
      </c>
      <c r="P277" s="91">
        <f t="shared" si="154"/>
        <v>270</v>
      </c>
      <c r="Q277" s="91" t="e">
        <f>INDEX(地温!$D$2:$D$366,MATCH(O277,地温!$C$2:$C$366,FALSE))</f>
        <v>#N/A</v>
      </c>
      <c r="R277" s="91" t="e">
        <f t="shared" si="155"/>
        <v>#N/A</v>
      </c>
      <c r="S277" s="93" t="e">
        <f t="shared" si="137"/>
        <v>#N/A</v>
      </c>
      <c r="T277" s="99" t="e">
        <f t="shared" si="138"/>
        <v>#N/A</v>
      </c>
      <c r="U277" s="99">
        <f t="shared" si="139"/>
        <v>0</v>
      </c>
      <c r="X277" s="92">
        <f t="shared" si="156"/>
        <v>46117</v>
      </c>
      <c r="Y277" s="91">
        <f t="shared" si="157"/>
        <v>270</v>
      </c>
      <c r="Z277" s="91" t="e">
        <f>INDEX(地温!$D$2:$D$366,MATCH(X277,地温!$C$2:$C$366,FALSE))</f>
        <v>#N/A</v>
      </c>
      <c r="AA277" s="91" t="e">
        <f t="shared" si="158"/>
        <v>#N/A</v>
      </c>
      <c r="AB277" s="93" t="e">
        <f t="shared" si="140"/>
        <v>#N/A</v>
      </c>
      <c r="AC277" s="99" t="e">
        <f t="shared" si="141"/>
        <v>#N/A</v>
      </c>
      <c r="AD277" s="99">
        <f t="shared" si="142"/>
        <v>0</v>
      </c>
      <c r="AG277" s="92">
        <f t="shared" si="159"/>
        <v>46117</v>
      </c>
      <c r="AH277" s="91">
        <f t="shared" si="160"/>
        <v>270</v>
      </c>
      <c r="AI277" s="91" t="e">
        <f>INDEX(地温!$D$2:$D$366,MATCH(AG277,地温!$C$2:$C$366,FALSE))</f>
        <v>#N/A</v>
      </c>
      <c r="AJ277" s="91" t="e">
        <f t="shared" si="161"/>
        <v>#N/A</v>
      </c>
      <c r="AK277" s="93" t="e">
        <f t="shared" si="143"/>
        <v>#N/A</v>
      </c>
      <c r="AL277" s="99" t="e">
        <f t="shared" si="144"/>
        <v>#N/A</v>
      </c>
      <c r="AM277" s="99">
        <f t="shared" si="145"/>
        <v>0</v>
      </c>
      <c r="AP277" s="92">
        <f t="shared" si="162"/>
        <v>46117</v>
      </c>
      <c r="AQ277" s="91">
        <f t="shared" si="163"/>
        <v>270</v>
      </c>
      <c r="AR277" s="91" t="e">
        <f>INDEX(地温!$D$2:$D$366,MATCH(AP277,地温!$C$2:$C$366,FALSE))</f>
        <v>#N/A</v>
      </c>
      <c r="AS277" s="91" t="e">
        <f t="shared" si="164"/>
        <v>#N/A</v>
      </c>
      <c r="AT277" s="93" t="e">
        <f t="shared" si="146"/>
        <v>#N/A</v>
      </c>
      <c r="AU277" s="99" t="e">
        <f t="shared" si="147"/>
        <v>#N/A</v>
      </c>
      <c r="AV277" s="99">
        <f t="shared" si="148"/>
        <v>0</v>
      </c>
    </row>
    <row r="278" spans="1:48" s="91" customFormat="1">
      <c r="A278" s="92">
        <f t="shared" si="149"/>
        <v>46118</v>
      </c>
      <c r="B278" s="91">
        <f t="shared" si="132"/>
        <v>271</v>
      </c>
      <c r="C278" s="99" t="e">
        <f t="shared" si="133"/>
        <v>#N/A</v>
      </c>
      <c r="F278" s="92">
        <f t="shared" si="150"/>
        <v>46118</v>
      </c>
      <c r="G278" s="91">
        <f t="shared" si="151"/>
        <v>271</v>
      </c>
      <c r="H278" s="91" t="e">
        <f>INDEX(地温!$D$2:$D$366,MATCH(F278,地温!$C$2:$C$366,FALSE))</f>
        <v>#N/A</v>
      </c>
      <c r="I278" s="91" t="e">
        <f t="shared" si="152"/>
        <v>#N/A</v>
      </c>
      <c r="J278" s="93" t="e">
        <f t="shared" si="134"/>
        <v>#N/A</v>
      </c>
      <c r="K278" s="99" t="e">
        <f t="shared" si="135"/>
        <v>#N/A</v>
      </c>
      <c r="L278" s="99" t="e">
        <f t="shared" si="136"/>
        <v>#N/A</v>
      </c>
      <c r="O278" s="92">
        <f t="shared" si="153"/>
        <v>46118</v>
      </c>
      <c r="P278" s="91">
        <f t="shared" si="154"/>
        <v>271</v>
      </c>
      <c r="Q278" s="91" t="e">
        <f>INDEX(地温!$D$2:$D$366,MATCH(O278,地温!$C$2:$C$366,FALSE))</f>
        <v>#N/A</v>
      </c>
      <c r="R278" s="91" t="e">
        <f t="shared" si="155"/>
        <v>#N/A</v>
      </c>
      <c r="S278" s="93" t="e">
        <f t="shared" si="137"/>
        <v>#N/A</v>
      </c>
      <c r="T278" s="99" t="e">
        <f t="shared" si="138"/>
        <v>#N/A</v>
      </c>
      <c r="U278" s="99">
        <f t="shared" si="139"/>
        <v>0</v>
      </c>
      <c r="X278" s="92">
        <f t="shared" si="156"/>
        <v>46118</v>
      </c>
      <c r="Y278" s="91">
        <f t="shared" si="157"/>
        <v>271</v>
      </c>
      <c r="Z278" s="91" t="e">
        <f>INDEX(地温!$D$2:$D$366,MATCH(X278,地温!$C$2:$C$366,FALSE))</f>
        <v>#N/A</v>
      </c>
      <c r="AA278" s="91" t="e">
        <f t="shared" si="158"/>
        <v>#N/A</v>
      </c>
      <c r="AB278" s="93" t="e">
        <f t="shared" si="140"/>
        <v>#N/A</v>
      </c>
      <c r="AC278" s="99" t="e">
        <f t="shared" si="141"/>
        <v>#N/A</v>
      </c>
      <c r="AD278" s="99">
        <f t="shared" si="142"/>
        <v>0</v>
      </c>
      <c r="AG278" s="92">
        <f t="shared" si="159"/>
        <v>46118</v>
      </c>
      <c r="AH278" s="91">
        <f t="shared" si="160"/>
        <v>271</v>
      </c>
      <c r="AI278" s="91" t="e">
        <f>INDEX(地温!$D$2:$D$366,MATCH(AG278,地温!$C$2:$C$366,FALSE))</f>
        <v>#N/A</v>
      </c>
      <c r="AJ278" s="91" t="e">
        <f t="shared" si="161"/>
        <v>#N/A</v>
      </c>
      <c r="AK278" s="93" t="e">
        <f t="shared" si="143"/>
        <v>#N/A</v>
      </c>
      <c r="AL278" s="99" t="e">
        <f t="shared" si="144"/>
        <v>#N/A</v>
      </c>
      <c r="AM278" s="99">
        <f t="shared" si="145"/>
        <v>0</v>
      </c>
      <c r="AP278" s="92">
        <f t="shared" si="162"/>
        <v>46118</v>
      </c>
      <c r="AQ278" s="91">
        <f t="shared" si="163"/>
        <v>271</v>
      </c>
      <c r="AR278" s="91" t="e">
        <f>INDEX(地温!$D$2:$D$366,MATCH(AP278,地温!$C$2:$C$366,FALSE))</f>
        <v>#N/A</v>
      </c>
      <c r="AS278" s="91" t="e">
        <f t="shared" si="164"/>
        <v>#N/A</v>
      </c>
      <c r="AT278" s="93" t="e">
        <f t="shared" si="146"/>
        <v>#N/A</v>
      </c>
      <c r="AU278" s="99" t="e">
        <f t="shared" si="147"/>
        <v>#N/A</v>
      </c>
      <c r="AV278" s="99">
        <f t="shared" si="148"/>
        <v>0</v>
      </c>
    </row>
    <row r="279" spans="1:48" s="91" customFormat="1">
      <c r="A279" s="92">
        <f t="shared" si="149"/>
        <v>46119</v>
      </c>
      <c r="B279" s="91">
        <f t="shared" si="132"/>
        <v>272</v>
      </c>
      <c r="C279" s="99" t="e">
        <f t="shared" si="133"/>
        <v>#N/A</v>
      </c>
      <c r="F279" s="92">
        <f t="shared" si="150"/>
        <v>46119</v>
      </c>
      <c r="G279" s="91">
        <f t="shared" si="151"/>
        <v>272</v>
      </c>
      <c r="H279" s="91" t="e">
        <f>INDEX(地温!$D$2:$D$366,MATCH(F279,地温!$C$2:$C$366,FALSE))</f>
        <v>#N/A</v>
      </c>
      <c r="I279" s="91" t="e">
        <f t="shared" si="152"/>
        <v>#N/A</v>
      </c>
      <c r="J279" s="93" t="e">
        <f t="shared" si="134"/>
        <v>#N/A</v>
      </c>
      <c r="K279" s="99" t="e">
        <f t="shared" si="135"/>
        <v>#N/A</v>
      </c>
      <c r="L279" s="99" t="e">
        <f t="shared" si="136"/>
        <v>#N/A</v>
      </c>
      <c r="O279" s="92">
        <f t="shared" si="153"/>
        <v>46119</v>
      </c>
      <c r="P279" s="91">
        <f t="shared" si="154"/>
        <v>272</v>
      </c>
      <c r="Q279" s="91" t="e">
        <f>INDEX(地温!$D$2:$D$366,MATCH(O279,地温!$C$2:$C$366,FALSE))</f>
        <v>#N/A</v>
      </c>
      <c r="R279" s="91" t="e">
        <f t="shared" si="155"/>
        <v>#N/A</v>
      </c>
      <c r="S279" s="93" t="e">
        <f t="shared" si="137"/>
        <v>#N/A</v>
      </c>
      <c r="T279" s="99" t="e">
        <f t="shared" si="138"/>
        <v>#N/A</v>
      </c>
      <c r="U279" s="99">
        <f t="shared" si="139"/>
        <v>0</v>
      </c>
      <c r="X279" s="92">
        <f t="shared" si="156"/>
        <v>46119</v>
      </c>
      <c r="Y279" s="91">
        <f t="shared" si="157"/>
        <v>272</v>
      </c>
      <c r="Z279" s="91" t="e">
        <f>INDEX(地温!$D$2:$D$366,MATCH(X279,地温!$C$2:$C$366,FALSE))</f>
        <v>#N/A</v>
      </c>
      <c r="AA279" s="91" t="e">
        <f t="shared" si="158"/>
        <v>#N/A</v>
      </c>
      <c r="AB279" s="93" t="e">
        <f t="shared" si="140"/>
        <v>#N/A</v>
      </c>
      <c r="AC279" s="99" t="e">
        <f t="shared" si="141"/>
        <v>#N/A</v>
      </c>
      <c r="AD279" s="99">
        <f t="shared" si="142"/>
        <v>0</v>
      </c>
      <c r="AG279" s="92">
        <f t="shared" si="159"/>
        <v>46119</v>
      </c>
      <c r="AH279" s="91">
        <f t="shared" si="160"/>
        <v>272</v>
      </c>
      <c r="AI279" s="91" t="e">
        <f>INDEX(地温!$D$2:$D$366,MATCH(AG279,地温!$C$2:$C$366,FALSE))</f>
        <v>#N/A</v>
      </c>
      <c r="AJ279" s="91" t="e">
        <f t="shared" si="161"/>
        <v>#N/A</v>
      </c>
      <c r="AK279" s="93" t="e">
        <f t="shared" si="143"/>
        <v>#N/A</v>
      </c>
      <c r="AL279" s="99" t="e">
        <f t="shared" si="144"/>
        <v>#N/A</v>
      </c>
      <c r="AM279" s="99">
        <f t="shared" si="145"/>
        <v>0</v>
      </c>
      <c r="AP279" s="92">
        <f t="shared" si="162"/>
        <v>46119</v>
      </c>
      <c r="AQ279" s="91">
        <f t="shared" si="163"/>
        <v>272</v>
      </c>
      <c r="AR279" s="91" t="e">
        <f>INDEX(地温!$D$2:$D$366,MATCH(AP279,地温!$C$2:$C$366,FALSE))</f>
        <v>#N/A</v>
      </c>
      <c r="AS279" s="91" t="e">
        <f t="shared" si="164"/>
        <v>#N/A</v>
      </c>
      <c r="AT279" s="93" t="e">
        <f t="shared" si="146"/>
        <v>#N/A</v>
      </c>
      <c r="AU279" s="99" t="e">
        <f t="shared" si="147"/>
        <v>#N/A</v>
      </c>
      <c r="AV279" s="99">
        <f t="shared" si="148"/>
        <v>0</v>
      </c>
    </row>
    <row r="280" spans="1:48" s="91" customFormat="1">
      <c r="A280" s="92">
        <f t="shared" si="149"/>
        <v>46120</v>
      </c>
      <c r="B280" s="91">
        <f t="shared" si="132"/>
        <v>273</v>
      </c>
      <c r="C280" s="99" t="e">
        <f t="shared" si="133"/>
        <v>#N/A</v>
      </c>
      <c r="F280" s="92">
        <f t="shared" si="150"/>
        <v>46120</v>
      </c>
      <c r="G280" s="91">
        <f t="shared" si="151"/>
        <v>273</v>
      </c>
      <c r="H280" s="91" t="e">
        <f>INDEX(地温!$D$2:$D$366,MATCH(F280,地温!$C$2:$C$366,FALSE))</f>
        <v>#N/A</v>
      </c>
      <c r="I280" s="91" t="e">
        <f t="shared" si="152"/>
        <v>#N/A</v>
      </c>
      <c r="J280" s="93" t="e">
        <f t="shared" si="134"/>
        <v>#N/A</v>
      </c>
      <c r="K280" s="99" t="e">
        <f t="shared" si="135"/>
        <v>#N/A</v>
      </c>
      <c r="L280" s="99" t="e">
        <f t="shared" si="136"/>
        <v>#N/A</v>
      </c>
      <c r="O280" s="92">
        <f t="shared" si="153"/>
        <v>46120</v>
      </c>
      <c r="P280" s="91">
        <f t="shared" si="154"/>
        <v>273</v>
      </c>
      <c r="Q280" s="91" t="e">
        <f>INDEX(地温!$D$2:$D$366,MATCH(O280,地温!$C$2:$C$366,FALSE))</f>
        <v>#N/A</v>
      </c>
      <c r="R280" s="91" t="e">
        <f t="shared" si="155"/>
        <v>#N/A</v>
      </c>
      <c r="S280" s="93" t="e">
        <f t="shared" si="137"/>
        <v>#N/A</v>
      </c>
      <c r="T280" s="99" t="e">
        <f t="shared" si="138"/>
        <v>#N/A</v>
      </c>
      <c r="U280" s="99">
        <f t="shared" si="139"/>
        <v>0</v>
      </c>
      <c r="X280" s="92">
        <f t="shared" si="156"/>
        <v>46120</v>
      </c>
      <c r="Y280" s="91">
        <f t="shared" si="157"/>
        <v>273</v>
      </c>
      <c r="Z280" s="91" t="e">
        <f>INDEX(地温!$D$2:$D$366,MATCH(X280,地温!$C$2:$C$366,FALSE))</f>
        <v>#N/A</v>
      </c>
      <c r="AA280" s="91" t="e">
        <f t="shared" si="158"/>
        <v>#N/A</v>
      </c>
      <c r="AB280" s="93" t="e">
        <f t="shared" si="140"/>
        <v>#N/A</v>
      </c>
      <c r="AC280" s="99" t="e">
        <f t="shared" si="141"/>
        <v>#N/A</v>
      </c>
      <c r="AD280" s="99">
        <f t="shared" si="142"/>
        <v>0</v>
      </c>
      <c r="AG280" s="92">
        <f t="shared" si="159"/>
        <v>46120</v>
      </c>
      <c r="AH280" s="91">
        <f t="shared" si="160"/>
        <v>273</v>
      </c>
      <c r="AI280" s="91" t="e">
        <f>INDEX(地温!$D$2:$D$366,MATCH(AG280,地温!$C$2:$C$366,FALSE))</f>
        <v>#N/A</v>
      </c>
      <c r="AJ280" s="91" t="e">
        <f t="shared" si="161"/>
        <v>#N/A</v>
      </c>
      <c r="AK280" s="93" t="e">
        <f t="shared" si="143"/>
        <v>#N/A</v>
      </c>
      <c r="AL280" s="99" t="e">
        <f t="shared" si="144"/>
        <v>#N/A</v>
      </c>
      <c r="AM280" s="99">
        <f t="shared" si="145"/>
        <v>0</v>
      </c>
      <c r="AP280" s="92">
        <f t="shared" si="162"/>
        <v>46120</v>
      </c>
      <c r="AQ280" s="91">
        <f t="shared" si="163"/>
        <v>273</v>
      </c>
      <c r="AR280" s="91" t="e">
        <f>INDEX(地温!$D$2:$D$366,MATCH(AP280,地温!$C$2:$C$366,FALSE))</f>
        <v>#N/A</v>
      </c>
      <c r="AS280" s="91" t="e">
        <f t="shared" si="164"/>
        <v>#N/A</v>
      </c>
      <c r="AT280" s="93" t="e">
        <f t="shared" si="146"/>
        <v>#N/A</v>
      </c>
      <c r="AU280" s="99" t="e">
        <f t="shared" si="147"/>
        <v>#N/A</v>
      </c>
      <c r="AV280" s="99">
        <f t="shared" si="148"/>
        <v>0</v>
      </c>
    </row>
    <row r="281" spans="1:48" s="91" customFormat="1">
      <c r="A281" s="92">
        <f t="shared" si="149"/>
        <v>46121</v>
      </c>
      <c r="B281" s="91">
        <f t="shared" si="132"/>
        <v>274</v>
      </c>
      <c r="C281" s="99" t="e">
        <f t="shared" si="133"/>
        <v>#N/A</v>
      </c>
      <c r="F281" s="92">
        <f t="shared" si="150"/>
        <v>46121</v>
      </c>
      <c r="G281" s="91">
        <f t="shared" si="151"/>
        <v>274</v>
      </c>
      <c r="H281" s="91" t="e">
        <f>INDEX(地温!$D$2:$D$366,MATCH(F281,地温!$C$2:$C$366,FALSE))</f>
        <v>#N/A</v>
      </c>
      <c r="I281" s="91" t="e">
        <f t="shared" si="152"/>
        <v>#N/A</v>
      </c>
      <c r="J281" s="93" t="e">
        <f t="shared" si="134"/>
        <v>#N/A</v>
      </c>
      <c r="K281" s="99" t="e">
        <f t="shared" si="135"/>
        <v>#N/A</v>
      </c>
      <c r="L281" s="99" t="e">
        <f t="shared" si="136"/>
        <v>#N/A</v>
      </c>
      <c r="O281" s="92">
        <f t="shared" si="153"/>
        <v>46121</v>
      </c>
      <c r="P281" s="91">
        <f t="shared" si="154"/>
        <v>274</v>
      </c>
      <c r="Q281" s="91" t="e">
        <f>INDEX(地温!$D$2:$D$366,MATCH(O281,地温!$C$2:$C$366,FALSE))</f>
        <v>#N/A</v>
      </c>
      <c r="R281" s="91" t="e">
        <f t="shared" si="155"/>
        <v>#N/A</v>
      </c>
      <c r="S281" s="93" t="e">
        <f t="shared" si="137"/>
        <v>#N/A</v>
      </c>
      <c r="T281" s="99" t="e">
        <f t="shared" si="138"/>
        <v>#N/A</v>
      </c>
      <c r="U281" s="99">
        <f t="shared" si="139"/>
        <v>0</v>
      </c>
      <c r="X281" s="92">
        <f t="shared" si="156"/>
        <v>46121</v>
      </c>
      <c r="Y281" s="91">
        <f t="shared" si="157"/>
        <v>274</v>
      </c>
      <c r="Z281" s="91" t="e">
        <f>INDEX(地温!$D$2:$D$366,MATCH(X281,地温!$C$2:$C$366,FALSE))</f>
        <v>#N/A</v>
      </c>
      <c r="AA281" s="91" t="e">
        <f t="shared" si="158"/>
        <v>#N/A</v>
      </c>
      <c r="AB281" s="93" t="e">
        <f t="shared" si="140"/>
        <v>#N/A</v>
      </c>
      <c r="AC281" s="99" t="e">
        <f t="shared" si="141"/>
        <v>#N/A</v>
      </c>
      <c r="AD281" s="99">
        <f t="shared" si="142"/>
        <v>0</v>
      </c>
      <c r="AG281" s="92">
        <f t="shared" si="159"/>
        <v>46121</v>
      </c>
      <c r="AH281" s="91">
        <f t="shared" si="160"/>
        <v>274</v>
      </c>
      <c r="AI281" s="91" t="e">
        <f>INDEX(地温!$D$2:$D$366,MATCH(AG281,地温!$C$2:$C$366,FALSE))</f>
        <v>#N/A</v>
      </c>
      <c r="AJ281" s="91" t="e">
        <f t="shared" si="161"/>
        <v>#N/A</v>
      </c>
      <c r="AK281" s="93" t="e">
        <f t="shared" si="143"/>
        <v>#N/A</v>
      </c>
      <c r="AL281" s="99" t="e">
        <f t="shared" si="144"/>
        <v>#N/A</v>
      </c>
      <c r="AM281" s="99">
        <f t="shared" si="145"/>
        <v>0</v>
      </c>
      <c r="AP281" s="92">
        <f t="shared" si="162"/>
        <v>46121</v>
      </c>
      <c r="AQ281" s="91">
        <f t="shared" si="163"/>
        <v>274</v>
      </c>
      <c r="AR281" s="91" t="e">
        <f>INDEX(地温!$D$2:$D$366,MATCH(AP281,地温!$C$2:$C$366,FALSE))</f>
        <v>#N/A</v>
      </c>
      <c r="AS281" s="91" t="e">
        <f t="shared" si="164"/>
        <v>#N/A</v>
      </c>
      <c r="AT281" s="93" t="e">
        <f t="shared" si="146"/>
        <v>#N/A</v>
      </c>
      <c r="AU281" s="99" t="e">
        <f t="shared" si="147"/>
        <v>#N/A</v>
      </c>
      <c r="AV281" s="99">
        <f t="shared" si="148"/>
        <v>0</v>
      </c>
    </row>
    <row r="282" spans="1:48" s="91" customFormat="1">
      <c r="A282" s="92">
        <f t="shared" si="149"/>
        <v>46122</v>
      </c>
      <c r="B282" s="91">
        <f t="shared" si="132"/>
        <v>275</v>
      </c>
      <c r="C282" s="99" t="e">
        <f t="shared" si="133"/>
        <v>#N/A</v>
      </c>
      <c r="F282" s="92">
        <f t="shared" si="150"/>
        <v>46122</v>
      </c>
      <c r="G282" s="91">
        <f t="shared" si="151"/>
        <v>275</v>
      </c>
      <c r="H282" s="91" t="e">
        <f>INDEX(地温!$D$2:$D$366,MATCH(F282,地温!$C$2:$C$366,FALSE))</f>
        <v>#N/A</v>
      </c>
      <c r="I282" s="91" t="e">
        <f t="shared" si="152"/>
        <v>#N/A</v>
      </c>
      <c r="J282" s="93" t="e">
        <f t="shared" si="134"/>
        <v>#N/A</v>
      </c>
      <c r="K282" s="99" t="e">
        <f t="shared" si="135"/>
        <v>#N/A</v>
      </c>
      <c r="L282" s="99" t="e">
        <f t="shared" si="136"/>
        <v>#N/A</v>
      </c>
      <c r="O282" s="92">
        <f t="shared" si="153"/>
        <v>46122</v>
      </c>
      <c r="P282" s="91">
        <f t="shared" si="154"/>
        <v>275</v>
      </c>
      <c r="Q282" s="91" t="e">
        <f>INDEX(地温!$D$2:$D$366,MATCH(O282,地温!$C$2:$C$366,FALSE))</f>
        <v>#N/A</v>
      </c>
      <c r="R282" s="91" t="e">
        <f t="shared" si="155"/>
        <v>#N/A</v>
      </c>
      <c r="S282" s="93" t="e">
        <f t="shared" si="137"/>
        <v>#N/A</v>
      </c>
      <c r="T282" s="99" t="e">
        <f t="shared" si="138"/>
        <v>#N/A</v>
      </c>
      <c r="U282" s="99">
        <f t="shared" si="139"/>
        <v>0</v>
      </c>
      <c r="X282" s="92">
        <f t="shared" si="156"/>
        <v>46122</v>
      </c>
      <c r="Y282" s="91">
        <f t="shared" si="157"/>
        <v>275</v>
      </c>
      <c r="Z282" s="91" t="e">
        <f>INDEX(地温!$D$2:$D$366,MATCH(X282,地温!$C$2:$C$366,FALSE))</f>
        <v>#N/A</v>
      </c>
      <c r="AA282" s="91" t="e">
        <f t="shared" si="158"/>
        <v>#N/A</v>
      </c>
      <c r="AB282" s="93" t="e">
        <f t="shared" si="140"/>
        <v>#N/A</v>
      </c>
      <c r="AC282" s="99" t="e">
        <f t="shared" si="141"/>
        <v>#N/A</v>
      </c>
      <c r="AD282" s="99">
        <f t="shared" si="142"/>
        <v>0</v>
      </c>
      <c r="AG282" s="92">
        <f t="shared" si="159"/>
        <v>46122</v>
      </c>
      <c r="AH282" s="91">
        <f t="shared" si="160"/>
        <v>275</v>
      </c>
      <c r="AI282" s="91" t="e">
        <f>INDEX(地温!$D$2:$D$366,MATCH(AG282,地温!$C$2:$C$366,FALSE))</f>
        <v>#N/A</v>
      </c>
      <c r="AJ282" s="91" t="e">
        <f t="shared" si="161"/>
        <v>#N/A</v>
      </c>
      <c r="AK282" s="93" t="e">
        <f t="shared" si="143"/>
        <v>#N/A</v>
      </c>
      <c r="AL282" s="99" t="e">
        <f t="shared" si="144"/>
        <v>#N/A</v>
      </c>
      <c r="AM282" s="99">
        <f t="shared" si="145"/>
        <v>0</v>
      </c>
      <c r="AP282" s="92">
        <f t="shared" si="162"/>
        <v>46122</v>
      </c>
      <c r="AQ282" s="91">
        <f t="shared" si="163"/>
        <v>275</v>
      </c>
      <c r="AR282" s="91" t="e">
        <f>INDEX(地温!$D$2:$D$366,MATCH(AP282,地温!$C$2:$C$366,FALSE))</f>
        <v>#N/A</v>
      </c>
      <c r="AS282" s="91" t="e">
        <f t="shared" si="164"/>
        <v>#N/A</v>
      </c>
      <c r="AT282" s="93" t="e">
        <f t="shared" si="146"/>
        <v>#N/A</v>
      </c>
      <c r="AU282" s="99" t="e">
        <f t="shared" si="147"/>
        <v>#N/A</v>
      </c>
      <c r="AV282" s="99">
        <f t="shared" si="148"/>
        <v>0</v>
      </c>
    </row>
    <row r="283" spans="1:48" s="91" customFormat="1">
      <c r="A283" s="92">
        <f t="shared" si="149"/>
        <v>46123</v>
      </c>
      <c r="B283" s="91">
        <f t="shared" si="132"/>
        <v>276</v>
      </c>
      <c r="C283" s="99" t="e">
        <f t="shared" si="133"/>
        <v>#N/A</v>
      </c>
      <c r="F283" s="92">
        <f t="shared" si="150"/>
        <v>46123</v>
      </c>
      <c r="G283" s="91">
        <f t="shared" si="151"/>
        <v>276</v>
      </c>
      <c r="H283" s="91" t="e">
        <f>INDEX(地温!$D$2:$D$366,MATCH(F283,地温!$C$2:$C$366,FALSE))</f>
        <v>#N/A</v>
      </c>
      <c r="I283" s="91" t="e">
        <f t="shared" si="152"/>
        <v>#N/A</v>
      </c>
      <c r="J283" s="93" t="e">
        <f t="shared" si="134"/>
        <v>#N/A</v>
      </c>
      <c r="K283" s="99" t="e">
        <f t="shared" si="135"/>
        <v>#N/A</v>
      </c>
      <c r="L283" s="99" t="e">
        <f t="shared" si="136"/>
        <v>#N/A</v>
      </c>
      <c r="O283" s="92">
        <f t="shared" si="153"/>
        <v>46123</v>
      </c>
      <c r="P283" s="91">
        <f t="shared" si="154"/>
        <v>276</v>
      </c>
      <c r="Q283" s="91" t="e">
        <f>INDEX(地温!$D$2:$D$366,MATCH(O283,地温!$C$2:$C$366,FALSE))</f>
        <v>#N/A</v>
      </c>
      <c r="R283" s="91" t="e">
        <f t="shared" si="155"/>
        <v>#N/A</v>
      </c>
      <c r="S283" s="93" t="e">
        <f t="shared" si="137"/>
        <v>#N/A</v>
      </c>
      <c r="T283" s="99" t="e">
        <f t="shared" si="138"/>
        <v>#N/A</v>
      </c>
      <c r="U283" s="99">
        <f t="shared" si="139"/>
        <v>0</v>
      </c>
      <c r="X283" s="92">
        <f t="shared" si="156"/>
        <v>46123</v>
      </c>
      <c r="Y283" s="91">
        <f t="shared" si="157"/>
        <v>276</v>
      </c>
      <c r="Z283" s="91" t="e">
        <f>INDEX(地温!$D$2:$D$366,MATCH(X283,地温!$C$2:$C$366,FALSE))</f>
        <v>#N/A</v>
      </c>
      <c r="AA283" s="91" t="e">
        <f t="shared" si="158"/>
        <v>#N/A</v>
      </c>
      <c r="AB283" s="93" t="e">
        <f t="shared" si="140"/>
        <v>#N/A</v>
      </c>
      <c r="AC283" s="99" t="e">
        <f t="shared" si="141"/>
        <v>#N/A</v>
      </c>
      <c r="AD283" s="99">
        <f t="shared" si="142"/>
        <v>0</v>
      </c>
      <c r="AG283" s="92">
        <f t="shared" si="159"/>
        <v>46123</v>
      </c>
      <c r="AH283" s="91">
        <f t="shared" si="160"/>
        <v>276</v>
      </c>
      <c r="AI283" s="91" t="e">
        <f>INDEX(地温!$D$2:$D$366,MATCH(AG283,地温!$C$2:$C$366,FALSE))</f>
        <v>#N/A</v>
      </c>
      <c r="AJ283" s="91" t="e">
        <f t="shared" si="161"/>
        <v>#N/A</v>
      </c>
      <c r="AK283" s="93" t="e">
        <f t="shared" si="143"/>
        <v>#N/A</v>
      </c>
      <c r="AL283" s="99" t="e">
        <f t="shared" si="144"/>
        <v>#N/A</v>
      </c>
      <c r="AM283" s="99">
        <f t="shared" si="145"/>
        <v>0</v>
      </c>
      <c r="AP283" s="92">
        <f t="shared" si="162"/>
        <v>46123</v>
      </c>
      <c r="AQ283" s="91">
        <f t="shared" si="163"/>
        <v>276</v>
      </c>
      <c r="AR283" s="91" t="e">
        <f>INDEX(地温!$D$2:$D$366,MATCH(AP283,地温!$C$2:$C$366,FALSE))</f>
        <v>#N/A</v>
      </c>
      <c r="AS283" s="91" t="e">
        <f t="shared" si="164"/>
        <v>#N/A</v>
      </c>
      <c r="AT283" s="93" t="e">
        <f t="shared" si="146"/>
        <v>#N/A</v>
      </c>
      <c r="AU283" s="99" t="e">
        <f t="shared" si="147"/>
        <v>#N/A</v>
      </c>
      <c r="AV283" s="99">
        <f t="shared" si="148"/>
        <v>0</v>
      </c>
    </row>
    <row r="284" spans="1:48" s="91" customFormat="1">
      <c r="A284" s="92">
        <f t="shared" si="149"/>
        <v>46124</v>
      </c>
      <c r="B284" s="91">
        <f t="shared" si="132"/>
        <v>277</v>
      </c>
      <c r="C284" s="99" t="e">
        <f t="shared" si="133"/>
        <v>#N/A</v>
      </c>
      <c r="F284" s="92">
        <f t="shared" si="150"/>
        <v>46124</v>
      </c>
      <c r="G284" s="91">
        <f t="shared" si="151"/>
        <v>277</v>
      </c>
      <c r="H284" s="91" t="e">
        <f>INDEX(地温!$D$2:$D$366,MATCH(F284,地温!$C$2:$C$366,FALSE))</f>
        <v>#N/A</v>
      </c>
      <c r="I284" s="91" t="e">
        <f t="shared" si="152"/>
        <v>#N/A</v>
      </c>
      <c r="J284" s="93" t="e">
        <f t="shared" si="134"/>
        <v>#N/A</v>
      </c>
      <c r="K284" s="99" t="e">
        <f t="shared" si="135"/>
        <v>#N/A</v>
      </c>
      <c r="L284" s="99" t="e">
        <f t="shared" si="136"/>
        <v>#N/A</v>
      </c>
      <c r="O284" s="92">
        <f t="shared" si="153"/>
        <v>46124</v>
      </c>
      <c r="P284" s="91">
        <f t="shared" si="154"/>
        <v>277</v>
      </c>
      <c r="Q284" s="91" t="e">
        <f>INDEX(地温!$D$2:$D$366,MATCH(O284,地温!$C$2:$C$366,FALSE))</f>
        <v>#N/A</v>
      </c>
      <c r="R284" s="91" t="e">
        <f t="shared" si="155"/>
        <v>#N/A</v>
      </c>
      <c r="S284" s="93" t="e">
        <f t="shared" si="137"/>
        <v>#N/A</v>
      </c>
      <c r="T284" s="99" t="e">
        <f t="shared" si="138"/>
        <v>#N/A</v>
      </c>
      <c r="U284" s="99">
        <f t="shared" si="139"/>
        <v>0</v>
      </c>
      <c r="X284" s="92">
        <f t="shared" si="156"/>
        <v>46124</v>
      </c>
      <c r="Y284" s="91">
        <f t="shared" si="157"/>
        <v>277</v>
      </c>
      <c r="Z284" s="91" t="e">
        <f>INDEX(地温!$D$2:$D$366,MATCH(X284,地温!$C$2:$C$366,FALSE))</f>
        <v>#N/A</v>
      </c>
      <c r="AA284" s="91" t="e">
        <f t="shared" si="158"/>
        <v>#N/A</v>
      </c>
      <c r="AB284" s="93" t="e">
        <f t="shared" si="140"/>
        <v>#N/A</v>
      </c>
      <c r="AC284" s="99" t="e">
        <f t="shared" si="141"/>
        <v>#N/A</v>
      </c>
      <c r="AD284" s="99">
        <f t="shared" si="142"/>
        <v>0</v>
      </c>
      <c r="AG284" s="92">
        <f t="shared" si="159"/>
        <v>46124</v>
      </c>
      <c r="AH284" s="91">
        <f t="shared" si="160"/>
        <v>277</v>
      </c>
      <c r="AI284" s="91" t="e">
        <f>INDEX(地温!$D$2:$D$366,MATCH(AG284,地温!$C$2:$C$366,FALSE))</f>
        <v>#N/A</v>
      </c>
      <c r="AJ284" s="91" t="e">
        <f t="shared" si="161"/>
        <v>#N/A</v>
      </c>
      <c r="AK284" s="93" t="e">
        <f t="shared" si="143"/>
        <v>#N/A</v>
      </c>
      <c r="AL284" s="99" t="e">
        <f t="shared" si="144"/>
        <v>#N/A</v>
      </c>
      <c r="AM284" s="99">
        <f t="shared" si="145"/>
        <v>0</v>
      </c>
      <c r="AP284" s="92">
        <f t="shared" si="162"/>
        <v>46124</v>
      </c>
      <c r="AQ284" s="91">
        <f t="shared" si="163"/>
        <v>277</v>
      </c>
      <c r="AR284" s="91" t="e">
        <f>INDEX(地温!$D$2:$D$366,MATCH(AP284,地温!$C$2:$C$366,FALSE))</f>
        <v>#N/A</v>
      </c>
      <c r="AS284" s="91" t="e">
        <f t="shared" si="164"/>
        <v>#N/A</v>
      </c>
      <c r="AT284" s="93" t="e">
        <f t="shared" si="146"/>
        <v>#N/A</v>
      </c>
      <c r="AU284" s="99" t="e">
        <f t="shared" si="147"/>
        <v>#N/A</v>
      </c>
      <c r="AV284" s="99">
        <f t="shared" si="148"/>
        <v>0</v>
      </c>
    </row>
    <row r="285" spans="1:48" s="91" customFormat="1">
      <c r="A285" s="92">
        <f t="shared" si="149"/>
        <v>46125</v>
      </c>
      <c r="B285" s="91">
        <f t="shared" si="132"/>
        <v>278</v>
      </c>
      <c r="C285" s="99" t="e">
        <f t="shared" si="133"/>
        <v>#N/A</v>
      </c>
      <c r="F285" s="92">
        <f t="shared" si="150"/>
        <v>46125</v>
      </c>
      <c r="G285" s="91">
        <f t="shared" si="151"/>
        <v>278</v>
      </c>
      <c r="H285" s="91" t="e">
        <f>INDEX(地温!$D$2:$D$366,MATCH(F285,地温!$C$2:$C$366,FALSE))</f>
        <v>#N/A</v>
      </c>
      <c r="I285" s="91" t="e">
        <f t="shared" si="152"/>
        <v>#N/A</v>
      </c>
      <c r="J285" s="93" t="e">
        <f t="shared" si="134"/>
        <v>#N/A</v>
      </c>
      <c r="K285" s="99" t="e">
        <f t="shared" si="135"/>
        <v>#N/A</v>
      </c>
      <c r="L285" s="99" t="e">
        <f t="shared" si="136"/>
        <v>#N/A</v>
      </c>
      <c r="O285" s="92">
        <f t="shared" si="153"/>
        <v>46125</v>
      </c>
      <c r="P285" s="91">
        <f t="shared" si="154"/>
        <v>278</v>
      </c>
      <c r="Q285" s="91" t="e">
        <f>INDEX(地温!$D$2:$D$366,MATCH(O285,地温!$C$2:$C$366,FALSE))</f>
        <v>#N/A</v>
      </c>
      <c r="R285" s="91" t="e">
        <f t="shared" si="155"/>
        <v>#N/A</v>
      </c>
      <c r="S285" s="93" t="e">
        <f t="shared" si="137"/>
        <v>#N/A</v>
      </c>
      <c r="T285" s="99" t="e">
        <f t="shared" si="138"/>
        <v>#N/A</v>
      </c>
      <c r="U285" s="99">
        <f t="shared" si="139"/>
        <v>0</v>
      </c>
      <c r="X285" s="92">
        <f t="shared" si="156"/>
        <v>46125</v>
      </c>
      <c r="Y285" s="91">
        <f t="shared" si="157"/>
        <v>278</v>
      </c>
      <c r="Z285" s="91" t="e">
        <f>INDEX(地温!$D$2:$D$366,MATCH(X285,地温!$C$2:$C$366,FALSE))</f>
        <v>#N/A</v>
      </c>
      <c r="AA285" s="91" t="e">
        <f t="shared" si="158"/>
        <v>#N/A</v>
      </c>
      <c r="AB285" s="93" t="e">
        <f t="shared" si="140"/>
        <v>#N/A</v>
      </c>
      <c r="AC285" s="99" t="e">
        <f t="shared" si="141"/>
        <v>#N/A</v>
      </c>
      <c r="AD285" s="99">
        <f t="shared" si="142"/>
        <v>0</v>
      </c>
      <c r="AG285" s="92">
        <f t="shared" si="159"/>
        <v>46125</v>
      </c>
      <c r="AH285" s="91">
        <f t="shared" si="160"/>
        <v>278</v>
      </c>
      <c r="AI285" s="91" t="e">
        <f>INDEX(地温!$D$2:$D$366,MATCH(AG285,地温!$C$2:$C$366,FALSE))</f>
        <v>#N/A</v>
      </c>
      <c r="AJ285" s="91" t="e">
        <f t="shared" si="161"/>
        <v>#N/A</v>
      </c>
      <c r="AK285" s="93" t="e">
        <f t="shared" si="143"/>
        <v>#N/A</v>
      </c>
      <c r="AL285" s="99" t="e">
        <f t="shared" si="144"/>
        <v>#N/A</v>
      </c>
      <c r="AM285" s="99">
        <f t="shared" si="145"/>
        <v>0</v>
      </c>
      <c r="AP285" s="92">
        <f t="shared" si="162"/>
        <v>46125</v>
      </c>
      <c r="AQ285" s="91">
        <f t="shared" si="163"/>
        <v>278</v>
      </c>
      <c r="AR285" s="91" t="e">
        <f>INDEX(地温!$D$2:$D$366,MATCH(AP285,地温!$C$2:$C$366,FALSE))</f>
        <v>#N/A</v>
      </c>
      <c r="AS285" s="91" t="e">
        <f t="shared" si="164"/>
        <v>#N/A</v>
      </c>
      <c r="AT285" s="93" t="e">
        <f t="shared" si="146"/>
        <v>#N/A</v>
      </c>
      <c r="AU285" s="99" t="e">
        <f t="shared" si="147"/>
        <v>#N/A</v>
      </c>
      <c r="AV285" s="99">
        <f t="shared" si="148"/>
        <v>0</v>
      </c>
    </row>
    <row r="286" spans="1:48" s="91" customFormat="1">
      <c r="A286" s="92">
        <f t="shared" si="149"/>
        <v>46126</v>
      </c>
      <c r="B286" s="91">
        <f t="shared" si="132"/>
        <v>279</v>
      </c>
      <c r="C286" s="99" t="e">
        <f t="shared" si="133"/>
        <v>#N/A</v>
      </c>
      <c r="F286" s="92">
        <f t="shared" si="150"/>
        <v>46126</v>
      </c>
      <c r="G286" s="91">
        <f t="shared" si="151"/>
        <v>279</v>
      </c>
      <c r="H286" s="91" t="e">
        <f>INDEX(地温!$D$2:$D$366,MATCH(F286,地温!$C$2:$C$366,FALSE))</f>
        <v>#N/A</v>
      </c>
      <c r="I286" s="91" t="e">
        <f t="shared" si="152"/>
        <v>#N/A</v>
      </c>
      <c r="J286" s="93" t="e">
        <f t="shared" si="134"/>
        <v>#N/A</v>
      </c>
      <c r="K286" s="99" t="e">
        <f t="shared" si="135"/>
        <v>#N/A</v>
      </c>
      <c r="L286" s="99" t="e">
        <f t="shared" si="136"/>
        <v>#N/A</v>
      </c>
      <c r="O286" s="92">
        <f t="shared" si="153"/>
        <v>46126</v>
      </c>
      <c r="P286" s="91">
        <f t="shared" si="154"/>
        <v>279</v>
      </c>
      <c r="Q286" s="91" t="e">
        <f>INDEX(地温!$D$2:$D$366,MATCH(O286,地温!$C$2:$C$366,FALSE))</f>
        <v>#N/A</v>
      </c>
      <c r="R286" s="91" t="e">
        <f t="shared" si="155"/>
        <v>#N/A</v>
      </c>
      <c r="S286" s="93" t="e">
        <f t="shared" si="137"/>
        <v>#N/A</v>
      </c>
      <c r="T286" s="99" t="e">
        <f t="shared" si="138"/>
        <v>#N/A</v>
      </c>
      <c r="U286" s="99">
        <f t="shared" si="139"/>
        <v>0</v>
      </c>
      <c r="X286" s="92">
        <f t="shared" si="156"/>
        <v>46126</v>
      </c>
      <c r="Y286" s="91">
        <f t="shared" si="157"/>
        <v>279</v>
      </c>
      <c r="Z286" s="91" t="e">
        <f>INDEX(地温!$D$2:$D$366,MATCH(X286,地温!$C$2:$C$366,FALSE))</f>
        <v>#N/A</v>
      </c>
      <c r="AA286" s="91" t="e">
        <f t="shared" si="158"/>
        <v>#N/A</v>
      </c>
      <c r="AB286" s="93" t="e">
        <f t="shared" si="140"/>
        <v>#N/A</v>
      </c>
      <c r="AC286" s="99" t="e">
        <f t="shared" si="141"/>
        <v>#N/A</v>
      </c>
      <c r="AD286" s="99">
        <f t="shared" si="142"/>
        <v>0</v>
      </c>
      <c r="AG286" s="92">
        <f t="shared" si="159"/>
        <v>46126</v>
      </c>
      <c r="AH286" s="91">
        <f t="shared" si="160"/>
        <v>279</v>
      </c>
      <c r="AI286" s="91" t="e">
        <f>INDEX(地温!$D$2:$D$366,MATCH(AG286,地温!$C$2:$C$366,FALSE))</f>
        <v>#N/A</v>
      </c>
      <c r="AJ286" s="91" t="e">
        <f t="shared" si="161"/>
        <v>#N/A</v>
      </c>
      <c r="AK286" s="93" t="e">
        <f t="shared" si="143"/>
        <v>#N/A</v>
      </c>
      <c r="AL286" s="99" t="e">
        <f t="shared" si="144"/>
        <v>#N/A</v>
      </c>
      <c r="AM286" s="99">
        <f t="shared" si="145"/>
        <v>0</v>
      </c>
      <c r="AP286" s="92">
        <f t="shared" si="162"/>
        <v>46126</v>
      </c>
      <c r="AQ286" s="91">
        <f t="shared" si="163"/>
        <v>279</v>
      </c>
      <c r="AR286" s="91" t="e">
        <f>INDEX(地温!$D$2:$D$366,MATCH(AP286,地温!$C$2:$C$366,FALSE))</f>
        <v>#N/A</v>
      </c>
      <c r="AS286" s="91" t="e">
        <f t="shared" si="164"/>
        <v>#N/A</v>
      </c>
      <c r="AT286" s="93" t="e">
        <f t="shared" si="146"/>
        <v>#N/A</v>
      </c>
      <c r="AU286" s="99" t="e">
        <f t="shared" si="147"/>
        <v>#N/A</v>
      </c>
      <c r="AV286" s="99">
        <f t="shared" si="148"/>
        <v>0</v>
      </c>
    </row>
    <row r="287" spans="1:48" s="91" customFormat="1">
      <c r="A287" s="92">
        <f t="shared" si="149"/>
        <v>46127</v>
      </c>
      <c r="B287" s="91">
        <f t="shared" si="132"/>
        <v>280</v>
      </c>
      <c r="C287" s="99" t="e">
        <f t="shared" si="133"/>
        <v>#N/A</v>
      </c>
      <c r="F287" s="92">
        <f t="shared" si="150"/>
        <v>46127</v>
      </c>
      <c r="G287" s="91">
        <f t="shared" si="151"/>
        <v>280</v>
      </c>
      <c r="H287" s="91" t="e">
        <f>INDEX(地温!$D$2:$D$366,MATCH(F287,地温!$C$2:$C$366,FALSE))</f>
        <v>#N/A</v>
      </c>
      <c r="I287" s="91" t="e">
        <f t="shared" si="152"/>
        <v>#N/A</v>
      </c>
      <c r="J287" s="93" t="e">
        <f t="shared" si="134"/>
        <v>#N/A</v>
      </c>
      <c r="K287" s="99" t="e">
        <f t="shared" si="135"/>
        <v>#N/A</v>
      </c>
      <c r="L287" s="99" t="e">
        <f t="shared" si="136"/>
        <v>#N/A</v>
      </c>
      <c r="O287" s="92">
        <f t="shared" si="153"/>
        <v>46127</v>
      </c>
      <c r="P287" s="91">
        <f t="shared" si="154"/>
        <v>280</v>
      </c>
      <c r="Q287" s="91" t="e">
        <f>INDEX(地温!$D$2:$D$366,MATCH(O287,地温!$C$2:$C$366,FALSE))</f>
        <v>#N/A</v>
      </c>
      <c r="R287" s="91" t="e">
        <f t="shared" si="155"/>
        <v>#N/A</v>
      </c>
      <c r="S287" s="93" t="e">
        <f t="shared" si="137"/>
        <v>#N/A</v>
      </c>
      <c r="T287" s="99" t="e">
        <f t="shared" si="138"/>
        <v>#N/A</v>
      </c>
      <c r="U287" s="99">
        <f t="shared" si="139"/>
        <v>0</v>
      </c>
      <c r="X287" s="92">
        <f t="shared" si="156"/>
        <v>46127</v>
      </c>
      <c r="Y287" s="91">
        <f t="shared" si="157"/>
        <v>280</v>
      </c>
      <c r="Z287" s="91" t="e">
        <f>INDEX(地温!$D$2:$D$366,MATCH(X287,地温!$C$2:$C$366,FALSE))</f>
        <v>#N/A</v>
      </c>
      <c r="AA287" s="91" t="e">
        <f t="shared" si="158"/>
        <v>#N/A</v>
      </c>
      <c r="AB287" s="93" t="e">
        <f t="shared" si="140"/>
        <v>#N/A</v>
      </c>
      <c r="AC287" s="99" t="e">
        <f t="shared" si="141"/>
        <v>#N/A</v>
      </c>
      <c r="AD287" s="99">
        <f t="shared" si="142"/>
        <v>0</v>
      </c>
      <c r="AG287" s="92">
        <f t="shared" si="159"/>
        <v>46127</v>
      </c>
      <c r="AH287" s="91">
        <f t="shared" si="160"/>
        <v>280</v>
      </c>
      <c r="AI287" s="91" t="e">
        <f>INDEX(地温!$D$2:$D$366,MATCH(AG287,地温!$C$2:$C$366,FALSE))</f>
        <v>#N/A</v>
      </c>
      <c r="AJ287" s="91" t="e">
        <f t="shared" si="161"/>
        <v>#N/A</v>
      </c>
      <c r="AK287" s="93" t="e">
        <f t="shared" si="143"/>
        <v>#N/A</v>
      </c>
      <c r="AL287" s="99" t="e">
        <f t="shared" si="144"/>
        <v>#N/A</v>
      </c>
      <c r="AM287" s="99">
        <f t="shared" si="145"/>
        <v>0</v>
      </c>
      <c r="AP287" s="92">
        <f t="shared" si="162"/>
        <v>46127</v>
      </c>
      <c r="AQ287" s="91">
        <f t="shared" si="163"/>
        <v>280</v>
      </c>
      <c r="AR287" s="91" t="e">
        <f>INDEX(地温!$D$2:$D$366,MATCH(AP287,地温!$C$2:$C$366,FALSE))</f>
        <v>#N/A</v>
      </c>
      <c r="AS287" s="91" t="e">
        <f t="shared" si="164"/>
        <v>#N/A</v>
      </c>
      <c r="AT287" s="93" t="e">
        <f t="shared" si="146"/>
        <v>#N/A</v>
      </c>
      <c r="AU287" s="99" t="e">
        <f t="shared" si="147"/>
        <v>#N/A</v>
      </c>
      <c r="AV287" s="99">
        <f t="shared" si="148"/>
        <v>0</v>
      </c>
    </row>
    <row r="288" spans="1:48" s="91" customFormat="1">
      <c r="A288" s="92">
        <f t="shared" si="149"/>
        <v>46128</v>
      </c>
      <c r="B288" s="91">
        <f t="shared" si="132"/>
        <v>281</v>
      </c>
      <c r="C288" s="99" t="e">
        <f t="shared" si="133"/>
        <v>#N/A</v>
      </c>
      <c r="F288" s="92">
        <f t="shared" si="150"/>
        <v>46128</v>
      </c>
      <c r="G288" s="91">
        <f t="shared" si="151"/>
        <v>281</v>
      </c>
      <c r="H288" s="91" t="e">
        <f>INDEX(地温!$D$2:$D$366,MATCH(F288,地温!$C$2:$C$366,FALSE))</f>
        <v>#N/A</v>
      </c>
      <c r="I288" s="91" t="e">
        <f t="shared" si="152"/>
        <v>#N/A</v>
      </c>
      <c r="J288" s="93" t="e">
        <f t="shared" si="134"/>
        <v>#N/A</v>
      </c>
      <c r="K288" s="99" t="e">
        <f t="shared" si="135"/>
        <v>#N/A</v>
      </c>
      <c r="L288" s="99" t="e">
        <f t="shared" si="136"/>
        <v>#N/A</v>
      </c>
      <c r="O288" s="92">
        <f t="shared" si="153"/>
        <v>46128</v>
      </c>
      <c r="P288" s="91">
        <f t="shared" si="154"/>
        <v>281</v>
      </c>
      <c r="Q288" s="91" t="e">
        <f>INDEX(地温!$D$2:$D$366,MATCH(O288,地温!$C$2:$C$366,FALSE))</f>
        <v>#N/A</v>
      </c>
      <c r="R288" s="91" t="e">
        <f t="shared" si="155"/>
        <v>#N/A</v>
      </c>
      <c r="S288" s="93" t="e">
        <f t="shared" si="137"/>
        <v>#N/A</v>
      </c>
      <c r="T288" s="99" t="e">
        <f t="shared" si="138"/>
        <v>#N/A</v>
      </c>
      <c r="U288" s="99">
        <f t="shared" si="139"/>
        <v>0</v>
      </c>
      <c r="X288" s="92">
        <f t="shared" si="156"/>
        <v>46128</v>
      </c>
      <c r="Y288" s="91">
        <f t="shared" si="157"/>
        <v>281</v>
      </c>
      <c r="Z288" s="91" t="e">
        <f>INDEX(地温!$D$2:$D$366,MATCH(X288,地温!$C$2:$C$366,FALSE))</f>
        <v>#N/A</v>
      </c>
      <c r="AA288" s="91" t="e">
        <f t="shared" si="158"/>
        <v>#N/A</v>
      </c>
      <c r="AB288" s="93" t="e">
        <f t="shared" si="140"/>
        <v>#N/A</v>
      </c>
      <c r="AC288" s="99" t="e">
        <f t="shared" si="141"/>
        <v>#N/A</v>
      </c>
      <c r="AD288" s="99">
        <f t="shared" si="142"/>
        <v>0</v>
      </c>
      <c r="AG288" s="92">
        <f t="shared" si="159"/>
        <v>46128</v>
      </c>
      <c r="AH288" s="91">
        <f t="shared" si="160"/>
        <v>281</v>
      </c>
      <c r="AI288" s="91" t="e">
        <f>INDEX(地温!$D$2:$D$366,MATCH(AG288,地温!$C$2:$C$366,FALSE))</f>
        <v>#N/A</v>
      </c>
      <c r="AJ288" s="91" t="e">
        <f t="shared" si="161"/>
        <v>#N/A</v>
      </c>
      <c r="AK288" s="93" t="e">
        <f t="shared" si="143"/>
        <v>#N/A</v>
      </c>
      <c r="AL288" s="99" t="e">
        <f t="shared" si="144"/>
        <v>#N/A</v>
      </c>
      <c r="AM288" s="99">
        <f t="shared" si="145"/>
        <v>0</v>
      </c>
      <c r="AP288" s="92">
        <f t="shared" si="162"/>
        <v>46128</v>
      </c>
      <c r="AQ288" s="91">
        <f t="shared" si="163"/>
        <v>281</v>
      </c>
      <c r="AR288" s="91" t="e">
        <f>INDEX(地温!$D$2:$D$366,MATCH(AP288,地温!$C$2:$C$366,FALSE))</f>
        <v>#N/A</v>
      </c>
      <c r="AS288" s="91" t="e">
        <f t="shared" si="164"/>
        <v>#N/A</v>
      </c>
      <c r="AT288" s="93" t="e">
        <f t="shared" si="146"/>
        <v>#N/A</v>
      </c>
      <c r="AU288" s="99" t="e">
        <f t="shared" si="147"/>
        <v>#N/A</v>
      </c>
      <c r="AV288" s="99">
        <f t="shared" si="148"/>
        <v>0</v>
      </c>
    </row>
    <row r="289" spans="1:48" s="91" customFormat="1">
      <c r="A289" s="92">
        <f t="shared" si="149"/>
        <v>46129</v>
      </c>
      <c r="B289" s="91">
        <f t="shared" si="132"/>
        <v>282</v>
      </c>
      <c r="C289" s="99" t="e">
        <f t="shared" si="133"/>
        <v>#N/A</v>
      </c>
      <c r="F289" s="92">
        <f t="shared" si="150"/>
        <v>46129</v>
      </c>
      <c r="G289" s="91">
        <f t="shared" si="151"/>
        <v>282</v>
      </c>
      <c r="H289" s="91" t="e">
        <f>INDEX(地温!$D$2:$D$366,MATCH(F289,地温!$C$2:$C$366,FALSE))</f>
        <v>#N/A</v>
      </c>
      <c r="I289" s="91" t="e">
        <f t="shared" si="152"/>
        <v>#N/A</v>
      </c>
      <c r="J289" s="93" t="e">
        <f t="shared" si="134"/>
        <v>#N/A</v>
      </c>
      <c r="K289" s="99" t="e">
        <f t="shared" si="135"/>
        <v>#N/A</v>
      </c>
      <c r="L289" s="99" t="e">
        <f t="shared" si="136"/>
        <v>#N/A</v>
      </c>
      <c r="O289" s="92">
        <f t="shared" si="153"/>
        <v>46129</v>
      </c>
      <c r="P289" s="91">
        <f t="shared" si="154"/>
        <v>282</v>
      </c>
      <c r="Q289" s="91" t="e">
        <f>INDEX(地温!$D$2:$D$366,MATCH(O289,地温!$C$2:$C$366,FALSE))</f>
        <v>#N/A</v>
      </c>
      <c r="R289" s="91" t="e">
        <f t="shared" si="155"/>
        <v>#N/A</v>
      </c>
      <c r="S289" s="93" t="e">
        <f t="shared" si="137"/>
        <v>#N/A</v>
      </c>
      <c r="T289" s="99" t="e">
        <f t="shared" si="138"/>
        <v>#N/A</v>
      </c>
      <c r="U289" s="99">
        <f t="shared" si="139"/>
        <v>0</v>
      </c>
      <c r="X289" s="92">
        <f t="shared" si="156"/>
        <v>46129</v>
      </c>
      <c r="Y289" s="91">
        <f t="shared" si="157"/>
        <v>282</v>
      </c>
      <c r="Z289" s="91" t="e">
        <f>INDEX(地温!$D$2:$D$366,MATCH(X289,地温!$C$2:$C$366,FALSE))</f>
        <v>#N/A</v>
      </c>
      <c r="AA289" s="91" t="e">
        <f t="shared" si="158"/>
        <v>#N/A</v>
      </c>
      <c r="AB289" s="93" t="e">
        <f t="shared" si="140"/>
        <v>#N/A</v>
      </c>
      <c r="AC289" s="99" t="e">
        <f t="shared" si="141"/>
        <v>#N/A</v>
      </c>
      <c r="AD289" s="99">
        <f t="shared" si="142"/>
        <v>0</v>
      </c>
      <c r="AG289" s="92">
        <f t="shared" si="159"/>
        <v>46129</v>
      </c>
      <c r="AH289" s="91">
        <f t="shared" si="160"/>
        <v>282</v>
      </c>
      <c r="AI289" s="91" t="e">
        <f>INDEX(地温!$D$2:$D$366,MATCH(AG289,地温!$C$2:$C$366,FALSE))</f>
        <v>#N/A</v>
      </c>
      <c r="AJ289" s="91" t="e">
        <f t="shared" si="161"/>
        <v>#N/A</v>
      </c>
      <c r="AK289" s="93" t="e">
        <f t="shared" si="143"/>
        <v>#N/A</v>
      </c>
      <c r="AL289" s="99" t="e">
        <f t="shared" si="144"/>
        <v>#N/A</v>
      </c>
      <c r="AM289" s="99">
        <f t="shared" si="145"/>
        <v>0</v>
      </c>
      <c r="AP289" s="92">
        <f t="shared" si="162"/>
        <v>46129</v>
      </c>
      <c r="AQ289" s="91">
        <f t="shared" si="163"/>
        <v>282</v>
      </c>
      <c r="AR289" s="91" t="e">
        <f>INDEX(地温!$D$2:$D$366,MATCH(AP289,地温!$C$2:$C$366,FALSE))</f>
        <v>#N/A</v>
      </c>
      <c r="AS289" s="91" t="e">
        <f t="shared" si="164"/>
        <v>#N/A</v>
      </c>
      <c r="AT289" s="93" t="e">
        <f t="shared" si="146"/>
        <v>#N/A</v>
      </c>
      <c r="AU289" s="99" t="e">
        <f t="shared" si="147"/>
        <v>#N/A</v>
      </c>
      <c r="AV289" s="99">
        <f t="shared" si="148"/>
        <v>0</v>
      </c>
    </row>
    <row r="290" spans="1:48" s="91" customFormat="1">
      <c r="A290" s="92">
        <f t="shared" si="149"/>
        <v>46130</v>
      </c>
      <c r="B290" s="91">
        <f t="shared" si="132"/>
        <v>283</v>
      </c>
      <c r="C290" s="99" t="e">
        <f t="shared" si="133"/>
        <v>#N/A</v>
      </c>
      <c r="F290" s="92">
        <f t="shared" si="150"/>
        <v>46130</v>
      </c>
      <c r="G290" s="91">
        <f t="shared" si="151"/>
        <v>283</v>
      </c>
      <c r="H290" s="91" t="e">
        <f>INDEX(地温!$D$2:$D$366,MATCH(F290,地温!$C$2:$C$366,FALSE))</f>
        <v>#N/A</v>
      </c>
      <c r="I290" s="91" t="e">
        <f t="shared" si="152"/>
        <v>#N/A</v>
      </c>
      <c r="J290" s="93" t="e">
        <f t="shared" si="134"/>
        <v>#N/A</v>
      </c>
      <c r="K290" s="99" t="e">
        <f t="shared" si="135"/>
        <v>#N/A</v>
      </c>
      <c r="L290" s="99" t="e">
        <f t="shared" si="136"/>
        <v>#N/A</v>
      </c>
      <c r="O290" s="92">
        <f t="shared" si="153"/>
        <v>46130</v>
      </c>
      <c r="P290" s="91">
        <f t="shared" si="154"/>
        <v>283</v>
      </c>
      <c r="Q290" s="91" t="e">
        <f>INDEX(地温!$D$2:$D$366,MATCH(O290,地温!$C$2:$C$366,FALSE))</f>
        <v>#N/A</v>
      </c>
      <c r="R290" s="91" t="e">
        <f t="shared" si="155"/>
        <v>#N/A</v>
      </c>
      <c r="S290" s="93" t="e">
        <f t="shared" si="137"/>
        <v>#N/A</v>
      </c>
      <c r="T290" s="99" t="e">
        <f t="shared" si="138"/>
        <v>#N/A</v>
      </c>
      <c r="U290" s="99">
        <f t="shared" si="139"/>
        <v>0</v>
      </c>
      <c r="X290" s="92">
        <f t="shared" si="156"/>
        <v>46130</v>
      </c>
      <c r="Y290" s="91">
        <f t="shared" si="157"/>
        <v>283</v>
      </c>
      <c r="Z290" s="91" t="e">
        <f>INDEX(地温!$D$2:$D$366,MATCH(X290,地温!$C$2:$C$366,FALSE))</f>
        <v>#N/A</v>
      </c>
      <c r="AA290" s="91" t="e">
        <f t="shared" si="158"/>
        <v>#N/A</v>
      </c>
      <c r="AB290" s="93" t="e">
        <f t="shared" si="140"/>
        <v>#N/A</v>
      </c>
      <c r="AC290" s="99" t="e">
        <f t="shared" si="141"/>
        <v>#N/A</v>
      </c>
      <c r="AD290" s="99">
        <f t="shared" si="142"/>
        <v>0</v>
      </c>
      <c r="AG290" s="92">
        <f t="shared" si="159"/>
        <v>46130</v>
      </c>
      <c r="AH290" s="91">
        <f t="shared" si="160"/>
        <v>283</v>
      </c>
      <c r="AI290" s="91" t="e">
        <f>INDEX(地温!$D$2:$D$366,MATCH(AG290,地温!$C$2:$C$366,FALSE))</f>
        <v>#N/A</v>
      </c>
      <c r="AJ290" s="91" t="e">
        <f t="shared" si="161"/>
        <v>#N/A</v>
      </c>
      <c r="AK290" s="93" t="e">
        <f t="shared" si="143"/>
        <v>#N/A</v>
      </c>
      <c r="AL290" s="99" t="e">
        <f t="shared" si="144"/>
        <v>#N/A</v>
      </c>
      <c r="AM290" s="99">
        <f t="shared" si="145"/>
        <v>0</v>
      </c>
      <c r="AP290" s="92">
        <f t="shared" si="162"/>
        <v>46130</v>
      </c>
      <c r="AQ290" s="91">
        <f t="shared" si="163"/>
        <v>283</v>
      </c>
      <c r="AR290" s="91" t="e">
        <f>INDEX(地温!$D$2:$D$366,MATCH(AP290,地温!$C$2:$C$366,FALSE))</f>
        <v>#N/A</v>
      </c>
      <c r="AS290" s="91" t="e">
        <f t="shared" si="164"/>
        <v>#N/A</v>
      </c>
      <c r="AT290" s="93" t="e">
        <f t="shared" si="146"/>
        <v>#N/A</v>
      </c>
      <c r="AU290" s="99" t="e">
        <f t="shared" si="147"/>
        <v>#N/A</v>
      </c>
      <c r="AV290" s="99">
        <f t="shared" si="148"/>
        <v>0</v>
      </c>
    </row>
    <row r="291" spans="1:48" s="91" customFormat="1">
      <c r="A291" s="92">
        <f t="shared" si="149"/>
        <v>46131</v>
      </c>
      <c r="B291" s="91">
        <f t="shared" si="132"/>
        <v>284</v>
      </c>
      <c r="C291" s="99" t="e">
        <f t="shared" si="133"/>
        <v>#N/A</v>
      </c>
      <c r="F291" s="92">
        <f t="shared" si="150"/>
        <v>46131</v>
      </c>
      <c r="G291" s="91">
        <f t="shared" si="151"/>
        <v>284</v>
      </c>
      <c r="H291" s="91" t="e">
        <f>INDEX(地温!$D$2:$D$366,MATCH(F291,地温!$C$2:$C$366,FALSE))</f>
        <v>#N/A</v>
      </c>
      <c r="I291" s="91" t="e">
        <f t="shared" si="152"/>
        <v>#N/A</v>
      </c>
      <c r="J291" s="93" t="e">
        <f t="shared" si="134"/>
        <v>#N/A</v>
      </c>
      <c r="K291" s="99" t="e">
        <f t="shared" si="135"/>
        <v>#N/A</v>
      </c>
      <c r="L291" s="99" t="e">
        <f t="shared" si="136"/>
        <v>#N/A</v>
      </c>
      <c r="O291" s="92">
        <f t="shared" si="153"/>
        <v>46131</v>
      </c>
      <c r="P291" s="91">
        <f t="shared" si="154"/>
        <v>284</v>
      </c>
      <c r="Q291" s="91" t="e">
        <f>INDEX(地温!$D$2:$D$366,MATCH(O291,地温!$C$2:$C$366,FALSE))</f>
        <v>#N/A</v>
      </c>
      <c r="R291" s="91" t="e">
        <f t="shared" si="155"/>
        <v>#N/A</v>
      </c>
      <c r="S291" s="93" t="e">
        <f t="shared" si="137"/>
        <v>#N/A</v>
      </c>
      <c r="T291" s="99" t="e">
        <f t="shared" si="138"/>
        <v>#N/A</v>
      </c>
      <c r="U291" s="99">
        <f t="shared" si="139"/>
        <v>0</v>
      </c>
      <c r="X291" s="92">
        <f t="shared" si="156"/>
        <v>46131</v>
      </c>
      <c r="Y291" s="91">
        <f t="shared" si="157"/>
        <v>284</v>
      </c>
      <c r="Z291" s="91" t="e">
        <f>INDEX(地温!$D$2:$D$366,MATCH(X291,地温!$C$2:$C$366,FALSE))</f>
        <v>#N/A</v>
      </c>
      <c r="AA291" s="91" t="e">
        <f t="shared" si="158"/>
        <v>#N/A</v>
      </c>
      <c r="AB291" s="93" t="e">
        <f t="shared" si="140"/>
        <v>#N/A</v>
      </c>
      <c r="AC291" s="99" t="e">
        <f t="shared" si="141"/>
        <v>#N/A</v>
      </c>
      <c r="AD291" s="99">
        <f t="shared" si="142"/>
        <v>0</v>
      </c>
      <c r="AG291" s="92">
        <f t="shared" si="159"/>
        <v>46131</v>
      </c>
      <c r="AH291" s="91">
        <f t="shared" si="160"/>
        <v>284</v>
      </c>
      <c r="AI291" s="91" t="e">
        <f>INDEX(地温!$D$2:$D$366,MATCH(AG291,地温!$C$2:$C$366,FALSE))</f>
        <v>#N/A</v>
      </c>
      <c r="AJ291" s="91" t="e">
        <f t="shared" si="161"/>
        <v>#N/A</v>
      </c>
      <c r="AK291" s="93" t="e">
        <f t="shared" si="143"/>
        <v>#N/A</v>
      </c>
      <c r="AL291" s="99" t="e">
        <f t="shared" si="144"/>
        <v>#N/A</v>
      </c>
      <c r="AM291" s="99">
        <f t="shared" si="145"/>
        <v>0</v>
      </c>
      <c r="AP291" s="92">
        <f t="shared" si="162"/>
        <v>46131</v>
      </c>
      <c r="AQ291" s="91">
        <f t="shared" si="163"/>
        <v>284</v>
      </c>
      <c r="AR291" s="91" t="e">
        <f>INDEX(地温!$D$2:$D$366,MATCH(AP291,地温!$C$2:$C$366,FALSE))</f>
        <v>#N/A</v>
      </c>
      <c r="AS291" s="91" t="e">
        <f t="shared" si="164"/>
        <v>#N/A</v>
      </c>
      <c r="AT291" s="93" t="e">
        <f t="shared" si="146"/>
        <v>#N/A</v>
      </c>
      <c r="AU291" s="99" t="e">
        <f t="shared" si="147"/>
        <v>#N/A</v>
      </c>
      <c r="AV291" s="99">
        <f t="shared" si="148"/>
        <v>0</v>
      </c>
    </row>
    <row r="292" spans="1:48" s="91" customFormat="1">
      <c r="A292" s="92">
        <f t="shared" si="149"/>
        <v>46132</v>
      </c>
      <c r="B292" s="91">
        <f t="shared" si="132"/>
        <v>285</v>
      </c>
      <c r="C292" s="99" t="e">
        <f t="shared" si="133"/>
        <v>#N/A</v>
      </c>
      <c r="F292" s="92">
        <f t="shared" si="150"/>
        <v>46132</v>
      </c>
      <c r="G292" s="91">
        <f t="shared" si="151"/>
        <v>285</v>
      </c>
      <c r="H292" s="91" t="e">
        <f>INDEX(地温!$D$2:$D$366,MATCH(F292,地温!$C$2:$C$366,FALSE))</f>
        <v>#N/A</v>
      </c>
      <c r="I292" s="91" t="e">
        <f t="shared" si="152"/>
        <v>#N/A</v>
      </c>
      <c r="J292" s="93" t="e">
        <f t="shared" si="134"/>
        <v>#N/A</v>
      </c>
      <c r="K292" s="99" t="e">
        <f t="shared" si="135"/>
        <v>#N/A</v>
      </c>
      <c r="L292" s="99" t="e">
        <f t="shared" si="136"/>
        <v>#N/A</v>
      </c>
      <c r="O292" s="92">
        <f t="shared" si="153"/>
        <v>46132</v>
      </c>
      <c r="P292" s="91">
        <f t="shared" si="154"/>
        <v>285</v>
      </c>
      <c r="Q292" s="91" t="e">
        <f>INDEX(地温!$D$2:$D$366,MATCH(O292,地温!$C$2:$C$366,FALSE))</f>
        <v>#N/A</v>
      </c>
      <c r="R292" s="91" t="e">
        <f t="shared" si="155"/>
        <v>#N/A</v>
      </c>
      <c r="S292" s="93" t="e">
        <f t="shared" si="137"/>
        <v>#N/A</v>
      </c>
      <c r="T292" s="99" t="e">
        <f t="shared" si="138"/>
        <v>#N/A</v>
      </c>
      <c r="U292" s="99">
        <f t="shared" si="139"/>
        <v>0</v>
      </c>
      <c r="X292" s="92">
        <f t="shared" si="156"/>
        <v>46132</v>
      </c>
      <c r="Y292" s="91">
        <f t="shared" si="157"/>
        <v>285</v>
      </c>
      <c r="Z292" s="91" t="e">
        <f>INDEX(地温!$D$2:$D$366,MATCH(X292,地温!$C$2:$C$366,FALSE))</f>
        <v>#N/A</v>
      </c>
      <c r="AA292" s="91" t="e">
        <f t="shared" si="158"/>
        <v>#N/A</v>
      </c>
      <c r="AB292" s="93" t="e">
        <f t="shared" si="140"/>
        <v>#N/A</v>
      </c>
      <c r="AC292" s="99" t="e">
        <f t="shared" si="141"/>
        <v>#N/A</v>
      </c>
      <c r="AD292" s="99">
        <f t="shared" si="142"/>
        <v>0</v>
      </c>
      <c r="AG292" s="92">
        <f t="shared" si="159"/>
        <v>46132</v>
      </c>
      <c r="AH292" s="91">
        <f t="shared" si="160"/>
        <v>285</v>
      </c>
      <c r="AI292" s="91" t="e">
        <f>INDEX(地温!$D$2:$D$366,MATCH(AG292,地温!$C$2:$C$366,FALSE))</f>
        <v>#N/A</v>
      </c>
      <c r="AJ292" s="91" t="e">
        <f t="shared" si="161"/>
        <v>#N/A</v>
      </c>
      <c r="AK292" s="93" t="e">
        <f t="shared" si="143"/>
        <v>#N/A</v>
      </c>
      <c r="AL292" s="99" t="e">
        <f t="shared" si="144"/>
        <v>#N/A</v>
      </c>
      <c r="AM292" s="99">
        <f t="shared" si="145"/>
        <v>0</v>
      </c>
      <c r="AP292" s="92">
        <f t="shared" si="162"/>
        <v>46132</v>
      </c>
      <c r="AQ292" s="91">
        <f t="shared" si="163"/>
        <v>285</v>
      </c>
      <c r="AR292" s="91" t="e">
        <f>INDEX(地温!$D$2:$D$366,MATCH(AP292,地温!$C$2:$C$366,FALSE))</f>
        <v>#N/A</v>
      </c>
      <c r="AS292" s="91" t="e">
        <f t="shared" si="164"/>
        <v>#N/A</v>
      </c>
      <c r="AT292" s="93" t="e">
        <f t="shared" si="146"/>
        <v>#N/A</v>
      </c>
      <c r="AU292" s="99" t="e">
        <f t="shared" si="147"/>
        <v>#N/A</v>
      </c>
      <c r="AV292" s="99">
        <f t="shared" si="148"/>
        <v>0</v>
      </c>
    </row>
    <row r="293" spans="1:48" s="91" customFormat="1">
      <c r="A293" s="92">
        <f t="shared" si="149"/>
        <v>46133</v>
      </c>
      <c r="B293" s="91">
        <f t="shared" si="132"/>
        <v>286</v>
      </c>
      <c r="C293" s="99" t="e">
        <f t="shared" si="133"/>
        <v>#N/A</v>
      </c>
      <c r="F293" s="92">
        <f t="shared" si="150"/>
        <v>46133</v>
      </c>
      <c r="G293" s="91">
        <f t="shared" si="151"/>
        <v>286</v>
      </c>
      <c r="H293" s="91" t="e">
        <f>INDEX(地温!$D$2:$D$366,MATCH(F293,地温!$C$2:$C$366,FALSE))</f>
        <v>#N/A</v>
      </c>
      <c r="I293" s="91" t="e">
        <f t="shared" si="152"/>
        <v>#N/A</v>
      </c>
      <c r="J293" s="93" t="e">
        <f t="shared" si="134"/>
        <v>#N/A</v>
      </c>
      <c r="K293" s="99" t="e">
        <f t="shared" si="135"/>
        <v>#N/A</v>
      </c>
      <c r="L293" s="99" t="e">
        <f t="shared" si="136"/>
        <v>#N/A</v>
      </c>
      <c r="O293" s="92">
        <f t="shared" si="153"/>
        <v>46133</v>
      </c>
      <c r="P293" s="91">
        <f t="shared" si="154"/>
        <v>286</v>
      </c>
      <c r="Q293" s="91" t="e">
        <f>INDEX(地温!$D$2:$D$366,MATCH(O293,地温!$C$2:$C$366,FALSE))</f>
        <v>#N/A</v>
      </c>
      <c r="R293" s="91" t="e">
        <f t="shared" si="155"/>
        <v>#N/A</v>
      </c>
      <c r="S293" s="93" t="e">
        <f t="shared" si="137"/>
        <v>#N/A</v>
      </c>
      <c r="T293" s="99" t="e">
        <f t="shared" si="138"/>
        <v>#N/A</v>
      </c>
      <c r="U293" s="99">
        <f t="shared" si="139"/>
        <v>0</v>
      </c>
      <c r="X293" s="92">
        <f t="shared" si="156"/>
        <v>46133</v>
      </c>
      <c r="Y293" s="91">
        <f t="shared" si="157"/>
        <v>286</v>
      </c>
      <c r="Z293" s="91" t="e">
        <f>INDEX(地温!$D$2:$D$366,MATCH(X293,地温!$C$2:$C$366,FALSE))</f>
        <v>#N/A</v>
      </c>
      <c r="AA293" s="91" t="e">
        <f t="shared" si="158"/>
        <v>#N/A</v>
      </c>
      <c r="AB293" s="93" t="e">
        <f t="shared" si="140"/>
        <v>#N/A</v>
      </c>
      <c r="AC293" s="99" t="e">
        <f t="shared" si="141"/>
        <v>#N/A</v>
      </c>
      <c r="AD293" s="99">
        <f t="shared" si="142"/>
        <v>0</v>
      </c>
      <c r="AG293" s="92">
        <f t="shared" si="159"/>
        <v>46133</v>
      </c>
      <c r="AH293" s="91">
        <f t="shared" si="160"/>
        <v>286</v>
      </c>
      <c r="AI293" s="91" t="e">
        <f>INDEX(地温!$D$2:$D$366,MATCH(AG293,地温!$C$2:$C$366,FALSE))</f>
        <v>#N/A</v>
      </c>
      <c r="AJ293" s="91" t="e">
        <f t="shared" si="161"/>
        <v>#N/A</v>
      </c>
      <c r="AK293" s="93" t="e">
        <f t="shared" si="143"/>
        <v>#N/A</v>
      </c>
      <c r="AL293" s="99" t="e">
        <f t="shared" si="144"/>
        <v>#N/A</v>
      </c>
      <c r="AM293" s="99">
        <f t="shared" si="145"/>
        <v>0</v>
      </c>
      <c r="AP293" s="92">
        <f t="shared" si="162"/>
        <v>46133</v>
      </c>
      <c r="AQ293" s="91">
        <f t="shared" si="163"/>
        <v>286</v>
      </c>
      <c r="AR293" s="91" t="e">
        <f>INDEX(地温!$D$2:$D$366,MATCH(AP293,地温!$C$2:$C$366,FALSE))</f>
        <v>#N/A</v>
      </c>
      <c r="AS293" s="91" t="e">
        <f t="shared" si="164"/>
        <v>#N/A</v>
      </c>
      <c r="AT293" s="93" t="e">
        <f t="shared" si="146"/>
        <v>#N/A</v>
      </c>
      <c r="AU293" s="99" t="e">
        <f t="shared" si="147"/>
        <v>#N/A</v>
      </c>
      <c r="AV293" s="99">
        <f t="shared" si="148"/>
        <v>0</v>
      </c>
    </row>
    <row r="294" spans="1:48" s="91" customFormat="1">
      <c r="A294" s="92">
        <f t="shared" si="149"/>
        <v>46134</v>
      </c>
      <c r="B294" s="91">
        <f t="shared" si="132"/>
        <v>287</v>
      </c>
      <c r="C294" s="99" t="e">
        <f t="shared" si="133"/>
        <v>#N/A</v>
      </c>
      <c r="F294" s="92">
        <f t="shared" si="150"/>
        <v>46134</v>
      </c>
      <c r="G294" s="91">
        <f t="shared" si="151"/>
        <v>287</v>
      </c>
      <c r="H294" s="91" t="e">
        <f>INDEX(地温!$D$2:$D$366,MATCH(F294,地温!$C$2:$C$366,FALSE))</f>
        <v>#N/A</v>
      </c>
      <c r="I294" s="91" t="e">
        <f t="shared" si="152"/>
        <v>#N/A</v>
      </c>
      <c r="J294" s="93" t="e">
        <f t="shared" si="134"/>
        <v>#N/A</v>
      </c>
      <c r="K294" s="99" t="e">
        <f t="shared" si="135"/>
        <v>#N/A</v>
      </c>
      <c r="L294" s="99" t="e">
        <f t="shared" si="136"/>
        <v>#N/A</v>
      </c>
      <c r="O294" s="92">
        <f t="shared" si="153"/>
        <v>46134</v>
      </c>
      <c r="P294" s="91">
        <f t="shared" si="154"/>
        <v>287</v>
      </c>
      <c r="Q294" s="91" t="e">
        <f>INDEX(地温!$D$2:$D$366,MATCH(O294,地温!$C$2:$C$366,FALSE))</f>
        <v>#N/A</v>
      </c>
      <c r="R294" s="91" t="e">
        <f t="shared" si="155"/>
        <v>#N/A</v>
      </c>
      <c r="S294" s="93" t="e">
        <f t="shared" si="137"/>
        <v>#N/A</v>
      </c>
      <c r="T294" s="99" t="e">
        <f t="shared" si="138"/>
        <v>#N/A</v>
      </c>
      <c r="U294" s="99">
        <f t="shared" si="139"/>
        <v>0</v>
      </c>
      <c r="X294" s="92">
        <f t="shared" si="156"/>
        <v>46134</v>
      </c>
      <c r="Y294" s="91">
        <f t="shared" si="157"/>
        <v>287</v>
      </c>
      <c r="Z294" s="91" t="e">
        <f>INDEX(地温!$D$2:$D$366,MATCH(X294,地温!$C$2:$C$366,FALSE))</f>
        <v>#N/A</v>
      </c>
      <c r="AA294" s="91" t="e">
        <f t="shared" si="158"/>
        <v>#N/A</v>
      </c>
      <c r="AB294" s="93" t="e">
        <f t="shared" si="140"/>
        <v>#N/A</v>
      </c>
      <c r="AC294" s="99" t="e">
        <f t="shared" si="141"/>
        <v>#N/A</v>
      </c>
      <c r="AD294" s="99">
        <f t="shared" si="142"/>
        <v>0</v>
      </c>
      <c r="AG294" s="92">
        <f t="shared" si="159"/>
        <v>46134</v>
      </c>
      <c r="AH294" s="91">
        <f t="shared" si="160"/>
        <v>287</v>
      </c>
      <c r="AI294" s="91" t="e">
        <f>INDEX(地温!$D$2:$D$366,MATCH(AG294,地温!$C$2:$C$366,FALSE))</f>
        <v>#N/A</v>
      </c>
      <c r="AJ294" s="91" t="e">
        <f t="shared" si="161"/>
        <v>#N/A</v>
      </c>
      <c r="AK294" s="93" t="e">
        <f t="shared" si="143"/>
        <v>#N/A</v>
      </c>
      <c r="AL294" s="99" t="e">
        <f t="shared" si="144"/>
        <v>#N/A</v>
      </c>
      <c r="AM294" s="99">
        <f t="shared" si="145"/>
        <v>0</v>
      </c>
      <c r="AP294" s="92">
        <f t="shared" si="162"/>
        <v>46134</v>
      </c>
      <c r="AQ294" s="91">
        <f t="shared" si="163"/>
        <v>287</v>
      </c>
      <c r="AR294" s="91" t="e">
        <f>INDEX(地温!$D$2:$D$366,MATCH(AP294,地温!$C$2:$C$366,FALSE))</f>
        <v>#N/A</v>
      </c>
      <c r="AS294" s="91" t="e">
        <f t="shared" si="164"/>
        <v>#N/A</v>
      </c>
      <c r="AT294" s="93" t="e">
        <f t="shared" si="146"/>
        <v>#N/A</v>
      </c>
      <c r="AU294" s="99" t="e">
        <f t="shared" si="147"/>
        <v>#N/A</v>
      </c>
      <c r="AV294" s="99">
        <f t="shared" si="148"/>
        <v>0</v>
      </c>
    </row>
    <row r="295" spans="1:48" s="91" customFormat="1">
      <c r="A295" s="92">
        <f t="shared" si="149"/>
        <v>46135</v>
      </c>
      <c r="B295" s="91">
        <f t="shared" si="132"/>
        <v>288</v>
      </c>
      <c r="C295" s="99" t="e">
        <f t="shared" si="133"/>
        <v>#N/A</v>
      </c>
      <c r="F295" s="92">
        <f t="shared" si="150"/>
        <v>46135</v>
      </c>
      <c r="G295" s="91">
        <f t="shared" si="151"/>
        <v>288</v>
      </c>
      <c r="H295" s="91" t="e">
        <f>INDEX(地温!$D$2:$D$366,MATCH(F295,地温!$C$2:$C$366,FALSE))</f>
        <v>#N/A</v>
      </c>
      <c r="I295" s="91" t="e">
        <f t="shared" si="152"/>
        <v>#N/A</v>
      </c>
      <c r="J295" s="93" t="e">
        <f t="shared" si="134"/>
        <v>#N/A</v>
      </c>
      <c r="K295" s="99" t="e">
        <f t="shared" si="135"/>
        <v>#N/A</v>
      </c>
      <c r="L295" s="99" t="e">
        <f t="shared" si="136"/>
        <v>#N/A</v>
      </c>
      <c r="O295" s="92">
        <f t="shared" si="153"/>
        <v>46135</v>
      </c>
      <c r="P295" s="91">
        <f t="shared" si="154"/>
        <v>288</v>
      </c>
      <c r="Q295" s="91" t="e">
        <f>INDEX(地温!$D$2:$D$366,MATCH(O295,地温!$C$2:$C$366,FALSE))</f>
        <v>#N/A</v>
      </c>
      <c r="R295" s="91" t="e">
        <f t="shared" si="155"/>
        <v>#N/A</v>
      </c>
      <c r="S295" s="93" t="e">
        <f t="shared" si="137"/>
        <v>#N/A</v>
      </c>
      <c r="T295" s="99" t="e">
        <f t="shared" si="138"/>
        <v>#N/A</v>
      </c>
      <c r="U295" s="99">
        <f t="shared" si="139"/>
        <v>0</v>
      </c>
      <c r="X295" s="92">
        <f t="shared" si="156"/>
        <v>46135</v>
      </c>
      <c r="Y295" s="91">
        <f t="shared" si="157"/>
        <v>288</v>
      </c>
      <c r="Z295" s="91" t="e">
        <f>INDEX(地温!$D$2:$D$366,MATCH(X295,地温!$C$2:$C$366,FALSE))</f>
        <v>#N/A</v>
      </c>
      <c r="AA295" s="91" t="e">
        <f t="shared" si="158"/>
        <v>#N/A</v>
      </c>
      <c r="AB295" s="93" t="e">
        <f t="shared" si="140"/>
        <v>#N/A</v>
      </c>
      <c r="AC295" s="99" t="e">
        <f t="shared" si="141"/>
        <v>#N/A</v>
      </c>
      <c r="AD295" s="99">
        <f t="shared" si="142"/>
        <v>0</v>
      </c>
      <c r="AG295" s="92">
        <f t="shared" si="159"/>
        <v>46135</v>
      </c>
      <c r="AH295" s="91">
        <f t="shared" si="160"/>
        <v>288</v>
      </c>
      <c r="AI295" s="91" t="e">
        <f>INDEX(地温!$D$2:$D$366,MATCH(AG295,地温!$C$2:$C$366,FALSE))</f>
        <v>#N/A</v>
      </c>
      <c r="AJ295" s="91" t="e">
        <f t="shared" si="161"/>
        <v>#N/A</v>
      </c>
      <c r="AK295" s="93" t="e">
        <f t="shared" si="143"/>
        <v>#N/A</v>
      </c>
      <c r="AL295" s="99" t="e">
        <f t="shared" si="144"/>
        <v>#N/A</v>
      </c>
      <c r="AM295" s="99">
        <f t="shared" si="145"/>
        <v>0</v>
      </c>
      <c r="AP295" s="92">
        <f t="shared" si="162"/>
        <v>46135</v>
      </c>
      <c r="AQ295" s="91">
        <f t="shared" si="163"/>
        <v>288</v>
      </c>
      <c r="AR295" s="91" t="e">
        <f>INDEX(地温!$D$2:$D$366,MATCH(AP295,地温!$C$2:$C$366,FALSE))</f>
        <v>#N/A</v>
      </c>
      <c r="AS295" s="91" t="e">
        <f t="shared" si="164"/>
        <v>#N/A</v>
      </c>
      <c r="AT295" s="93" t="e">
        <f t="shared" si="146"/>
        <v>#N/A</v>
      </c>
      <c r="AU295" s="99" t="e">
        <f t="shared" si="147"/>
        <v>#N/A</v>
      </c>
      <c r="AV295" s="99">
        <f t="shared" si="148"/>
        <v>0</v>
      </c>
    </row>
    <row r="296" spans="1:48" s="91" customFormat="1">
      <c r="A296" s="92">
        <f t="shared" si="149"/>
        <v>46136</v>
      </c>
      <c r="B296" s="91">
        <f t="shared" si="132"/>
        <v>289</v>
      </c>
      <c r="C296" s="99" t="e">
        <f t="shared" si="133"/>
        <v>#N/A</v>
      </c>
      <c r="F296" s="92">
        <f t="shared" si="150"/>
        <v>46136</v>
      </c>
      <c r="G296" s="91">
        <f t="shared" si="151"/>
        <v>289</v>
      </c>
      <c r="H296" s="91" t="e">
        <f>INDEX(地温!$D$2:$D$366,MATCH(F296,地温!$C$2:$C$366,FALSE))</f>
        <v>#N/A</v>
      </c>
      <c r="I296" s="91" t="e">
        <f t="shared" si="152"/>
        <v>#N/A</v>
      </c>
      <c r="J296" s="93" t="e">
        <f t="shared" si="134"/>
        <v>#N/A</v>
      </c>
      <c r="K296" s="99" t="e">
        <f t="shared" si="135"/>
        <v>#N/A</v>
      </c>
      <c r="L296" s="99" t="e">
        <f t="shared" si="136"/>
        <v>#N/A</v>
      </c>
      <c r="O296" s="92">
        <f t="shared" si="153"/>
        <v>46136</v>
      </c>
      <c r="P296" s="91">
        <f t="shared" si="154"/>
        <v>289</v>
      </c>
      <c r="Q296" s="91" t="e">
        <f>INDEX(地温!$D$2:$D$366,MATCH(O296,地温!$C$2:$C$366,FALSE))</f>
        <v>#N/A</v>
      </c>
      <c r="R296" s="91" t="e">
        <f t="shared" si="155"/>
        <v>#N/A</v>
      </c>
      <c r="S296" s="93" t="e">
        <f t="shared" si="137"/>
        <v>#N/A</v>
      </c>
      <c r="T296" s="99" t="e">
        <f t="shared" si="138"/>
        <v>#N/A</v>
      </c>
      <c r="U296" s="99">
        <f t="shared" si="139"/>
        <v>0</v>
      </c>
      <c r="X296" s="92">
        <f t="shared" si="156"/>
        <v>46136</v>
      </c>
      <c r="Y296" s="91">
        <f t="shared" si="157"/>
        <v>289</v>
      </c>
      <c r="Z296" s="91" t="e">
        <f>INDEX(地温!$D$2:$D$366,MATCH(X296,地温!$C$2:$C$366,FALSE))</f>
        <v>#N/A</v>
      </c>
      <c r="AA296" s="91" t="e">
        <f t="shared" si="158"/>
        <v>#N/A</v>
      </c>
      <c r="AB296" s="93" t="e">
        <f t="shared" si="140"/>
        <v>#N/A</v>
      </c>
      <c r="AC296" s="99" t="e">
        <f t="shared" si="141"/>
        <v>#N/A</v>
      </c>
      <c r="AD296" s="99">
        <f t="shared" si="142"/>
        <v>0</v>
      </c>
      <c r="AG296" s="92">
        <f t="shared" si="159"/>
        <v>46136</v>
      </c>
      <c r="AH296" s="91">
        <f t="shared" si="160"/>
        <v>289</v>
      </c>
      <c r="AI296" s="91" t="e">
        <f>INDEX(地温!$D$2:$D$366,MATCH(AG296,地温!$C$2:$C$366,FALSE))</f>
        <v>#N/A</v>
      </c>
      <c r="AJ296" s="91" t="e">
        <f t="shared" si="161"/>
        <v>#N/A</v>
      </c>
      <c r="AK296" s="93" t="e">
        <f t="shared" si="143"/>
        <v>#N/A</v>
      </c>
      <c r="AL296" s="99" t="e">
        <f t="shared" si="144"/>
        <v>#N/A</v>
      </c>
      <c r="AM296" s="99">
        <f t="shared" si="145"/>
        <v>0</v>
      </c>
      <c r="AP296" s="92">
        <f t="shared" si="162"/>
        <v>46136</v>
      </c>
      <c r="AQ296" s="91">
        <f t="shared" si="163"/>
        <v>289</v>
      </c>
      <c r="AR296" s="91" t="e">
        <f>INDEX(地温!$D$2:$D$366,MATCH(AP296,地温!$C$2:$C$366,FALSE))</f>
        <v>#N/A</v>
      </c>
      <c r="AS296" s="91" t="e">
        <f t="shared" si="164"/>
        <v>#N/A</v>
      </c>
      <c r="AT296" s="93" t="e">
        <f t="shared" si="146"/>
        <v>#N/A</v>
      </c>
      <c r="AU296" s="99" t="e">
        <f t="shared" si="147"/>
        <v>#N/A</v>
      </c>
      <c r="AV296" s="99">
        <f t="shared" si="148"/>
        <v>0</v>
      </c>
    </row>
    <row r="297" spans="1:48" s="91" customFormat="1">
      <c r="A297" s="92">
        <f t="shared" si="149"/>
        <v>46137</v>
      </c>
      <c r="B297" s="91">
        <f t="shared" si="132"/>
        <v>290</v>
      </c>
      <c r="C297" s="99" t="e">
        <f t="shared" si="133"/>
        <v>#N/A</v>
      </c>
      <c r="F297" s="92">
        <f t="shared" si="150"/>
        <v>46137</v>
      </c>
      <c r="G297" s="91">
        <f t="shared" si="151"/>
        <v>290</v>
      </c>
      <c r="H297" s="91" t="e">
        <f>INDEX(地温!$D$2:$D$366,MATCH(F297,地温!$C$2:$C$366,FALSE))</f>
        <v>#N/A</v>
      </c>
      <c r="I297" s="91" t="e">
        <f t="shared" si="152"/>
        <v>#N/A</v>
      </c>
      <c r="J297" s="93" t="e">
        <f t="shared" si="134"/>
        <v>#N/A</v>
      </c>
      <c r="K297" s="99" t="e">
        <f t="shared" si="135"/>
        <v>#N/A</v>
      </c>
      <c r="L297" s="99" t="e">
        <f t="shared" si="136"/>
        <v>#N/A</v>
      </c>
      <c r="O297" s="92">
        <f t="shared" si="153"/>
        <v>46137</v>
      </c>
      <c r="P297" s="91">
        <f t="shared" si="154"/>
        <v>290</v>
      </c>
      <c r="Q297" s="91" t="e">
        <f>INDEX(地温!$D$2:$D$366,MATCH(O297,地温!$C$2:$C$366,FALSE))</f>
        <v>#N/A</v>
      </c>
      <c r="R297" s="91" t="e">
        <f t="shared" si="155"/>
        <v>#N/A</v>
      </c>
      <c r="S297" s="93" t="e">
        <f t="shared" si="137"/>
        <v>#N/A</v>
      </c>
      <c r="T297" s="99" t="e">
        <f t="shared" si="138"/>
        <v>#N/A</v>
      </c>
      <c r="U297" s="99">
        <f t="shared" si="139"/>
        <v>0</v>
      </c>
      <c r="X297" s="92">
        <f t="shared" si="156"/>
        <v>46137</v>
      </c>
      <c r="Y297" s="91">
        <f t="shared" si="157"/>
        <v>290</v>
      </c>
      <c r="Z297" s="91" t="e">
        <f>INDEX(地温!$D$2:$D$366,MATCH(X297,地温!$C$2:$C$366,FALSE))</f>
        <v>#N/A</v>
      </c>
      <c r="AA297" s="91" t="e">
        <f t="shared" si="158"/>
        <v>#N/A</v>
      </c>
      <c r="AB297" s="93" t="e">
        <f t="shared" si="140"/>
        <v>#N/A</v>
      </c>
      <c r="AC297" s="99" t="e">
        <f t="shared" si="141"/>
        <v>#N/A</v>
      </c>
      <c r="AD297" s="99">
        <f t="shared" si="142"/>
        <v>0</v>
      </c>
      <c r="AG297" s="92">
        <f t="shared" si="159"/>
        <v>46137</v>
      </c>
      <c r="AH297" s="91">
        <f t="shared" si="160"/>
        <v>290</v>
      </c>
      <c r="AI297" s="91" t="e">
        <f>INDEX(地温!$D$2:$D$366,MATCH(AG297,地温!$C$2:$C$366,FALSE))</f>
        <v>#N/A</v>
      </c>
      <c r="AJ297" s="91" t="e">
        <f t="shared" si="161"/>
        <v>#N/A</v>
      </c>
      <c r="AK297" s="93" t="e">
        <f t="shared" si="143"/>
        <v>#N/A</v>
      </c>
      <c r="AL297" s="99" t="e">
        <f t="shared" si="144"/>
        <v>#N/A</v>
      </c>
      <c r="AM297" s="99">
        <f t="shared" si="145"/>
        <v>0</v>
      </c>
      <c r="AP297" s="92">
        <f t="shared" si="162"/>
        <v>46137</v>
      </c>
      <c r="AQ297" s="91">
        <f t="shared" si="163"/>
        <v>290</v>
      </c>
      <c r="AR297" s="91" t="e">
        <f>INDEX(地温!$D$2:$D$366,MATCH(AP297,地温!$C$2:$C$366,FALSE))</f>
        <v>#N/A</v>
      </c>
      <c r="AS297" s="91" t="e">
        <f t="shared" si="164"/>
        <v>#N/A</v>
      </c>
      <c r="AT297" s="93" t="e">
        <f t="shared" si="146"/>
        <v>#N/A</v>
      </c>
      <c r="AU297" s="99" t="e">
        <f t="shared" si="147"/>
        <v>#N/A</v>
      </c>
      <c r="AV297" s="99">
        <f t="shared" si="148"/>
        <v>0</v>
      </c>
    </row>
    <row r="298" spans="1:48" s="91" customFormat="1">
      <c r="A298" s="92">
        <f t="shared" si="149"/>
        <v>46138</v>
      </c>
      <c r="B298" s="91">
        <f t="shared" si="132"/>
        <v>291</v>
      </c>
      <c r="C298" s="99" t="e">
        <f t="shared" si="133"/>
        <v>#N/A</v>
      </c>
      <c r="F298" s="92">
        <f t="shared" si="150"/>
        <v>46138</v>
      </c>
      <c r="G298" s="91">
        <f t="shared" si="151"/>
        <v>291</v>
      </c>
      <c r="H298" s="91" t="e">
        <f>INDEX(地温!$D$2:$D$366,MATCH(F298,地温!$C$2:$C$366,FALSE))</f>
        <v>#N/A</v>
      </c>
      <c r="I298" s="91" t="e">
        <f t="shared" si="152"/>
        <v>#N/A</v>
      </c>
      <c r="J298" s="93" t="e">
        <f t="shared" si="134"/>
        <v>#N/A</v>
      </c>
      <c r="K298" s="99" t="e">
        <f t="shared" si="135"/>
        <v>#N/A</v>
      </c>
      <c r="L298" s="99" t="e">
        <f t="shared" si="136"/>
        <v>#N/A</v>
      </c>
      <c r="O298" s="92">
        <f t="shared" si="153"/>
        <v>46138</v>
      </c>
      <c r="P298" s="91">
        <f t="shared" si="154"/>
        <v>291</v>
      </c>
      <c r="Q298" s="91" t="e">
        <f>INDEX(地温!$D$2:$D$366,MATCH(O298,地温!$C$2:$C$366,FALSE))</f>
        <v>#N/A</v>
      </c>
      <c r="R298" s="91" t="e">
        <f t="shared" si="155"/>
        <v>#N/A</v>
      </c>
      <c r="S298" s="93" t="e">
        <f t="shared" si="137"/>
        <v>#N/A</v>
      </c>
      <c r="T298" s="99" t="e">
        <f t="shared" si="138"/>
        <v>#N/A</v>
      </c>
      <c r="U298" s="99">
        <f t="shared" si="139"/>
        <v>0</v>
      </c>
      <c r="X298" s="92">
        <f t="shared" si="156"/>
        <v>46138</v>
      </c>
      <c r="Y298" s="91">
        <f t="shared" si="157"/>
        <v>291</v>
      </c>
      <c r="Z298" s="91" t="e">
        <f>INDEX(地温!$D$2:$D$366,MATCH(X298,地温!$C$2:$C$366,FALSE))</f>
        <v>#N/A</v>
      </c>
      <c r="AA298" s="91" t="e">
        <f t="shared" si="158"/>
        <v>#N/A</v>
      </c>
      <c r="AB298" s="93" t="e">
        <f t="shared" si="140"/>
        <v>#N/A</v>
      </c>
      <c r="AC298" s="99" t="e">
        <f t="shared" si="141"/>
        <v>#N/A</v>
      </c>
      <c r="AD298" s="99">
        <f t="shared" si="142"/>
        <v>0</v>
      </c>
      <c r="AG298" s="92">
        <f t="shared" si="159"/>
        <v>46138</v>
      </c>
      <c r="AH298" s="91">
        <f t="shared" si="160"/>
        <v>291</v>
      </c>
      <c r="AI298" s="91" t="e">
        <f>INDEX(地温!$D$2:$D$366,MATCH(AG298,地温!$C$2:$C$366,FALSE))</f>
        <v>#N/A</v>
      </c>
      <c r="AJ298" s="91" t="e">
        <f t="shared" si="161"/>
        <v>#N/A</v>
      </c>
      <c r="AK298" s="93" t="e">
        <f t="shared" si="143"/>
        <v>#N/A</v>
      </c>
      <c r="AL298" s="99" t="e">
        <f t="shared" si="144"/>
        <v>#N/A</v>
      </c>
      <c r="AM298" s="99">
        <f t="shared" si="145"/>
        <v>0</v>
      </c>
      <c r="AP298" s="92">
        <f t="shared" si="162"/>
        <v>46138</v>
      </c>
      <c r="AQ298" s="91">
        <f t="shared" si="163"/>
        <v>291</v>
      </c>
      <c r="AR298" s="91" t="e">
        <f>INDEX(地温!$D$2:$D$366,MATCH(AP298,地温!$C$2:$C$366,FALSE))</f>
        <v>#N/A</v>
      </c>
      <c r="AS298" s="91" t="e">
        <f t="shared" si="164"/>
        <v>#N/A</v>
      </c>
      <c r="AT298" s="93" t="e">
        <f t="shared" si="146"/>
        <v>#N/A</v>
      </c>
      <c r="AU298" s="99" t="e">
        <f t="shared" si="147"/>
        <v>#N/A</v>
      </c>
      <c r="AV298" s="99">
        <f t="shared" si="148"/>
        <v>0</v>
      </c>
    </row>
    <row r="299" spans="1:48" s="91" customFormat="1">
      <c r="A299" s="92">
        <f t="shared" si="149"/>
        <v>46139</v>
      </c>
      <c r="B299" s="91">
        <f t="shared" si="132"/>
        <v>292</v>
      </c>
      <c r="C299" s="99" t="e">
        <f t="shared" si="133"/>
        <v>#N/A</v>
      </c>
      <c r="F299" s="92">
        <f t="shared" si="150"/>
        <v>46139</v>
      </c>
      <c r="G299" s="91">
        <f t="shared" si="151"/>
        <v>292</v>
      </c>
      <c r="H299" s="91" t="e">
        <f>INDEX(地温!$D$2:$D$366,MATCH(F299,地温!$C$2:$C$366,FALSE))</f>
        <v>#N/A</v>
      </c>
      <c r="I299" s="91" t="e">
        <f t="shared" si="152"/>
        <v>#N/A</v>
      </c>
      <c r="J299" s="93" t="e">
        <f t="shared" si="134"/>
        <v>#N/A</v>
      </c>
      <c r="K299" s="99" t="e">
        <f t="shared" si="135"/>
        <v>#N/A</v>
      </c>
      <c r="L299" s="99" t="e">
        <f t="shared" si="136"/>
        <v>#N/A</v>
      </c>
      <c r="O299" s="92">
        <f t="shared" si="153"/>
        <v>46139</v>
      </c>
      <c r="P299" s="91">
        <f t="shared" si="154"/>
        <v>292</v>
      </c>
      <c r="Q299" s="91" t="e">
        <f>INDEX(地温!$D$2:$D$366,MATCH(O299,地温!$C$2:$C$366,FALSE))</f>
        <v>#N/A</v>
      </c>
      <c r="R299" s="91" t="e">
        <f t="shared" si="155"/>
        <v>#N/A</v>
      </c>
      <c r="S299" s="93" t="e">
        <f t="shared" si="137"/>
        <v>#N/A</v>
      </c>
      <c r="T299" s="99" t="e">
        <f t="shared" si="138"/>
        <v>#N/A</v>
      </c>
      <c r="U299" s="99">
        <f t="shared" si="139"/>
        <v>0</v>
      </c>
      <c r="X299" s="92">
        <f t="shared" si="156"/>
        <v>46139</v>
      </c>
      <c r="Y299" s="91">
        <f t="shared" si="157"/>
        <v>292</v>
      </c>
      <c r="Z299" s="91" t="e">
        <f>INDEX(地温!$D$2:$D$366,MATCH(X299,地温!$C$2:$C$366,FALSE))</f>
        <v>#N/A</v>
      </c>
      <c r="AA299" s="91" t="e">
        <f t="shared" si="158"/>
        <v>#N/A</v>
      </c>
      <c r="AB299" s="93" t="e">
        <f t="shared" si="140"/>
        <v>#N/A</v>
      </c>
      <c r="AC299" s="99" t="e">
        <f t="shared" si="141"/>
        <v>#N/A</v>
      </c>
      <c r="AD299" s="99">
        <f t="shared" si="142"/>
        <v>0</v>
      </c>
      <c r="AG299" s="92">
        <f t="shared" si="159"/>
        <v>46139</v>
      </c>
      <c r="AH299" s="91">
        <f t="shared" si="160"/>
        <v>292</v>
      </c>
      <c r="AI299" s="91" t="e">
        <f>INDEX(地温!$D$2:$D$366,MATCH(AG299,地温!$C$2:$C$366,FALSE))</f>
        <v>#N/A</v>
      </c>
      <c r="AJ299" s="91" t="e">
        <f t="shared" si="161"/>
        <v>#N/A</v>
      </c>
      <c r="AK299" s="93" t="e">
        <f t="shared" si="143"/>
        <v>#N/A</v>
      </c>
      <c r="AL299" s="99" t="e">
        <f t="shared" si="144"/>
        <v>#N/A</v>
      </c>
      <c r="AM299" s="99">
        <f t="shared" si="145"/>
        <v>0</v>
      </c>
      <c r="AP299" s="92">
        <f t="shared" si="162"/>
        <v>46139</v>
      </c>
      <c r="AQ299" s="91">
        <f t="shared" si="163"/>
        <v>292</v>
      </c>
      <c r="AR299" s="91" t="e">
        <f>INDEX(地温!$D$2:$D$366,MATCH(AP299,地温!$C$2:$C$366,FALSE))</f>
        <v>#N/A</v>
      </c>
      <c r="AS299" s="91" t="e">
        <f t="shared" si="164"/>
        <v>#N/A</v>
      </c>
      <c r="AT299" s="93" t="e">
        <f t="shared" si="146"/>
        <v>#N/A</v>
      </c>
      <c r="AU299" s="99" t="e">
        <f t="shared" si="147"/>
        <v>#N/A</v>
      </c>
      <c r="AV299" s="99">
        <f t="shared" si="148"/>
        <v>0</v>
      </c>
    </row>
    <row r="300" spans="1:48" s="91" customFormat="1">
      <c r="A300" s="92">
        <f t="shared" si="149"/>
        <v>46140</v>
      </c>
      <c r="B300" s="91">
        <f t="shared" si="132"/>
        <v>293</v>
      </c>
      <c r="C300" s="99" t="e">
        <f t="shared" si="133"/>
        <v>#N/A</v>
      </c>
      <c r="F300" s="92">
        <f t="shared" si="150"/>
        <v>46140</v>
      </c>
      <c r="G300" s="91">
        <f t="shared" si="151"/>
        <v>293</v>
      </c>
      <c r="H300" s="91" t="e">
        <f>INDEX(地温!$D$2:$D$366,MATCH(F300,地温!$C$2:$C$366,FALSE))</f>
        <v>#N/A</v>
      </c>
      <c r="I300" s="91" t="e">
        <f t="shared" si="152"/>
        <v>#N/A</v>
      </c>
      <c r="J300" s="93" t="e">
        <f t="shared" si="134"/>
        <v>#N/A</v>
      </c>
      <c r="K300" s="99" t="e">
        <f t="shared" si="135"/>
        <v>#N/A</v>
      </c>
      <c r="L300" s="99" t="e">
        <f t="shared" si="136"/>
        <v>#N/A</v>
      </c>
      <c r="O300" s="92">
        <f t="shared" si="153"/>
        <v>46140</v>
      </c>
      <c r="P300" s="91">
        <f t="shared" si="154"/>
        <v>293</v>
      </c>
      <c r="Q300" s="91" t="e">
        <f>INDEX(地温!$D$2:$D$366,MATCH(O300,地温!$C$2:$C$366,FALSE))</f>
        <v>#N/A</v>
      </c>
      <c r="R300" s="91" t="e">
        <f t="shared" si="155"/>
        <v>#N/A</v>
      </c>
      <c r="S300" s="93" t="e">
        <f t="shared" si="137"/>
        <v>#N/A</v>
      </c>
      <c r="T300" s="99" t="e">
        <f t="shared" si="138"/>
        <v>#N/A</v>
      </c>
      <c r="U300" s="99">
        <f t="shared" si="139"/>
        <v>0</v>
      </c>
      <c r="X300" s="92">
        <f t="shared" si="156"/>
        <v>46140</v>
      </c>
      <c r="Y300" s="91">
        <f t="shared" si="157"/>
        <v>293</v>
      </c>
      <c r="Z300" s="91" t="e">
        <f>INDEX(地温!$D$2:$D$366,MATCH(X300,地温!$C$2:$C$366,FALSE))</f>
        <v>#N/A</v>
      </c>
      <c r="AA300" s="91" t="e">
        <f t="shared" si="158"/>
        <v>#N/A</v>
      </c>
      <c r="AB300" s="93" t="e">
        <f t="shared" si="140"/>
        <v>#N/A</v>
      </c>
      <c r="AC300" s="99" t="e">
        <f t="shared" si="141"/>
        <v>#N/A</v>
      </c>
      <c r="AD300" s="99">
        <f t="shared" si="142"/>
        <v>0</v>
      </c>
      <c r="AG300" s="92">
        <f t="shared" si="159"/>
        <v>46140</v>
      </c>
      <c r="AH300" s="91">
        <f t="shared" si="160"/>
        <v>293</v>
      </c>
      <c r="AI300" s="91" t="e">
        <f>INDEX(地温!$D$2:$D$366,MATCH(AG300,地温!$C$2:$C$366,FALSE))</f>
        <v>#N/A</v>
      </c>
      <c r="AJ300" s="91" t="e">
        <f t="shared" si="161"/>
        <v>#N/A</v>
      </c>
      <c r="AK300" s="93" t="e">
        <f t="shared" si="143"/>
        <v>#N/A</v>
      </c>
      <c r="AL300" s="99" t="e">
        <f t="shared" si="144"/>
        <v>#N/A</v>
      </c>
      <c r="AM300" s="99">
        <f t="shared" si="145"/>
        <v>0</v>
      </c>
      <c r="AP300" s="92">
        <f t="shared" si="162"/>
        <v>46140</v>
      </c>
      <c r="AQ300" s="91">
        <f t="shared" si="163"/>
        <v>293</v>
      </c>
      <c r="AR300" s="91" t="e">
        <f>INDEX(地温!$D$2:$D$366,MATCH(AP300,地温!$C$2:$C$366,FALSE))</f>
        <v>#N/A</v>
      </c>
      <c r="AS300" s="91" t="e">
        <f t="shared" si="164"/>
        <v>#N/A</v>
      </c>
      <c r="AT300" s="93" t="e">
        <f t="shared" si="146"/>
        <v>#N/A</v>
      </c>
      <c r="AU300" s="99" t="e">
        <f t="shared" si="147"/>
        <v>#N/A</v>
      </c>
      <c r="AV300" s="99">
        <f t="shared" si="148"/>
        <v>0</v>
      </c>
    </row>
    <row r="301" spans="1:48" s="91" customFormat="1">
      <c r="A301" s="92">
        <f t="shared" si="149"/>
        <v>46141</v>
      </c>
      <c r="B301" s="91">
        <f t="shared" si="132"/>
        <v>294</v>
      </c>
      <c r="C301" s="99" t="e">
        <f t="shared" si="133"/>
        <v>#N/A</v>
      </c>
      <c r="F301" s="92">
        <f t="shared" si="150"/>
        <v>46141</v>
      </c>
      <c r="G301" s="91">
        <f t="shared" si="151"/>
        <v>294</v>
      </c>
      <c r="H301" s="91" t="e">
        <f>INDEX(地温!$D$2:$D$366,MATCH(F301,地温!$C$2:$C$366,FALSE))</f>
        <v>#N/A</v>
      </c>
      <c r="I301" s="91" t="e">
        <f t="shared" si="152"/>
        <v>#N/A</v>
      </c>
      <c r="J301" s="93" t="e">
        <f t="shared" si="134"/>
        <v>#N/A</v>
      </c>
      <c r="K301" s="99" t="e">
        <f t="shared" si="135"/>
        <v>#N/A</v>
      </c>
      <c r="L301" s="99" t="e">
        <f t="shared" si="136"/>
        <v>#N/A</v>
      </c>
      <c r="O301" s="92">
        <f t="shared" si="153"/>
        <v>46141</v>
      </c>
      <c r="P301" s="91">
        <f t="shared" si="154"/>
        <v>294</v>
      </c>
      <c r="Q301" s="91" t="e">
        <f>INDEX(地温!$D$2:$D$366,MATCH(O301,地温!$C$2:$C$366,FALSE))</f>
        <v>#N/A</v>
      </c>
      <c r="R301" s="91" t="e">
        <f t="shared" si="155"/>
        <v>#N/A</v>
      </c>
      <c r="S301" s="93" t="e">
        <f t="shared" si="137"/>
        <v>#N/A</v>
      </c>
      <c r="T301" s="99" t="e">
        <f t="shared" si="138"/>
        <v>#N/A</v>
      </c>
      <c r="U301" s="99">
        <f t="shared" si="139"/>
        <v>0</v>
      </c>
      <c r="X301" s="92">
        <f t="shared" si="156"/>
        <v>46141</v>
      </c>
      <c r="Y301" s="91">
        <f t="shared" si="157"/>
        <v>294</v>
      </c>
      <c r="Z301" s="91" t="e">
        <f>INDEX(地温!$D$2:$D$366,MATCH(X301,地温!$C$2:$C$366,FALSE))</f>
        <v>#N/A</v>
      </c>
      <c r="AA301" s="91" t="e">
        <f t="shared" si="158"/>
        <v>#N/A</v>
      </c>
      <c r="AB301" s="93" t="e">
        <f t="shared" si="140"/>
        <v>#N/A</v>
      </c>
      <c r="AC301" s="99" t="e">
        <f t="shared" si="141"/>
        <v>#N/A</v>
      </c>
      <c r="AD301" s="99">
        <f t="shared" si="142"/>
        <v>0</v>
      </c>
      <c r="AG301" s="92">
        <f t="shared" si="159"/>
        <v>46141</v>
      </c>
      <c r="AH301" s="91">
        <f t="shared" si="160"/>
        <v>294</v>
      </c>
      <c r="AI301" s="91" t="e">
        <f>INDEX(地温!$D$2:$D$366,MATCH(AG301,地温!$C$2:$C$366,FALSE))</f>
        <v>#N/A</v>
      </c>
      <c r="AJ301" s="91" t="e">
        <f t="shared" si="161"/>
        <v>#N/A</v>
      </c>
      <c r="AK301" s="93" t="e">
        <f t="shared" si="143"/>
        <v>#N/A</v>
      </c>
      <c r="AL301" s="99" t="e">
        <f t="shared" si="144"/>
        <v>#N/A</v>
      </c>
      <c r="AM301" s="99">
        <f t="shared" si="145"/>
        <v>0</v>
      </c>
      <c r="AP301" s="92">
        <f t="shared" si="162"/>
        <v>46141</v>
      </c>
      <c r="AQ301" s="91">
        <f t="shared" si="163"/>
        <v>294</v>
      </c>
      <c r="AR301" s="91" t="e">
        <f>INDEX(地温!$D$2:$D$366,MATCH(AP301,地温!$C$2:$C$366,FALSE))</f>
        <v>#N/A</v>
      </c>
      <c r="AS301" s="91" t="e">
        <f t="shared" si="164"/>
        <v>#N/A</v>
      </c>
      <c r="AT301" s="93" t="e">
        <f t="shared" si="146"/>
        <v>#N/A</v>
      </c>
      <c r="AU301" s="99" t="e">
        <f t="shared" si="147"/>
        <v>#N/A</v>
      </c>
      <c r="AV301" s="99">
        <f t="shared" si="148"/>
        <v>0</v>
      </c>
    </row>
    <row r="302" spans="1:48" s="91" customFormat="1">
      <c r="A302" s="92">
        <f t="shared" si="149"/>
        <v>46142</v>
      </c>
      <c r="B302" s="91">
        <f t="shared" si="132"/>
        <v>295</v>
      </c>
      <c r="C302" s="99" t="e">
        <f t="shared" si="133"/>
        <v>#N/A</v>
      </c>
      <c r="F302" s="92">
        <f t="shared" si="150"/>
        <v>46142</v>
      </c>
      <c r="G302" s="91">
        <f t="shared" si="151"/>
        <v>295</v>
      </c>
      <c r="H302" s="91" t="e">
        <f>INDEX(地温!$D$2:$D$366,MATCH(F302,地温!$C$2:$C$366,FALSE))</f>
        <v>#N/A</v>
      </c>
      <c r="I302" s="91" t="e">
        <f t="shared" si="152"/>
        <v>#N/A</v>
      </c>
      <c r="J302" s="93" t="e">
        <f t="shared" si="134"/>
        <v>#N/A</v>
      </c>
      <c r="K302" s="99" t="e">
        <f t="shared" si="135"/>
        <v>#N/A</v>
      </c>
      <c r="L302" s="99" t="e">
        <f t="shared" si="136"/>
        <v>#N/A</v>
      </c>
      <c r="O302" s="92">
        <f t="shared" si="153"/>
        <v>46142</v>
      </c>
      <c r="P302" s="91">
        <f t="shared" si="154"/>
        <v>295</v>
      </c>
      <c r="Q302" s="91" t="e">
        <f>INDEX(地温!$D$2:$D$366,MATCH(O302,地温!$C$2:$C$366,FALSE))</f>
        <v>#N/A</v>
      </c>
      <c r="R302" s="91" t="e">
        <f t="shared" si="155"/>
        <v>#N/A</v>
      </c>
      <c r="S302" s="93" t="e">
        <f t="shared" si="137"/>
        <v>#N/A</v>
      </c>
      <c r="T302" s="99" t="e">
        <f t="shared" si="138"/>
        <v>#N/A</v>
      </c>
      <c r="U302" s="99">
        <f t="shared" si="139"/>
        <v>0</v>
      </c>
      <c r="X302" s="92">
        <f t="shared" si="156"/>
        <v>46142</v>
      </c>
      <c r="Y302" s="91">
        <f t="shared" si="157"/>
        <v>295</v>
      </c>
      <c r="Z302" s="91" t="e">
        <f>INDEX(地温!$D$2:$D$366,MATCH(X302,地温!$C$2:$C$366,FALSE))</f>
        <v>#N/A</v>
      </c>
      <c r="AA302" s="91" t="e">
        <f t="shared" si="158"/>
        <v>#N/A</v>
      </c>
      <c r="AB302" s="93" t="e">
        <f t="shared" si="140"/>
        <v>#N/A</v>
      </c>
      <c r="AC302" s="99" t="e">
        <f t="shared" si="141"/>
        <v>#N/A</v>
      </c>
      <c r="AD302" s="99">
        <f t="shared" si="142"/>
        <v>0</v>
      </c>
      <c r="AG302" s="92">
        <f t="shared" si="159"/>
        <v>46142</v>
      </c>
      <c r="AH302" s="91">
        <f t="shared" si="160"/>
        <v>295</v>
      </c>
      <c r="AI302" s="91" t="e">
        <f>INDEX(地温!$D$2:$D$366,MATCH(AG302,地温!$C$2:$C$366,FALSE))</f>
        <v>#N/A</v>
      </c>
      <c r="AJ302" s="91" t="e">
        <f t="shared" si="161"/>
        <v>#N/A</v>
      </c>
      <c r="AK302" s="93" t="e">
        <f t="shared" si="143"/>
        <v>#N/A</v>
      </c>
      <c r="AL302" s="99" t="e">
        <f t="shared" si="144"/>
        <v>#N/A</v>
      </c>
      <c r="AM302" s="99">
        <f t="shared" si="145"/>
        <v>0</v>
      </c>
      <c r="AP302" s="92">
        <f t="shared" si="162"/>
        <v>46142</v>
      </c>
      <c r="AQ302" s="91">
        <f t="shared" si="163"/>
        <v>295</v>
      </c>
      <c r="AR302" s="91" t="e">
        <f>INDEX(地温!$D$2:$D$366,MATCH(AP302,地温!$C$2:$C$366,FALSE))</f>
        <v>#N/A</v>
      </c>
      <c r="AS302" s="91" t="e">
        <f t="shared" si="164"/>
        <v>#N/A</v>
      </c>
      <c r="AT302" s="93" t="e">
        <f t="shared" si="146"/>
        <v>#N/A</v>
      </c>
      <c r="AU302" s="99" t="e">
        <f t="shared" si="147"/>
        <v>#N/A</v>
      </c>
      <c r="AV302" s="99">
        <f t="shared" si="148"/>
        <v>0</v>
      </c>
    </row>
    <row r="303" spans="1:48" s="91" customFormat="1">
      <c r="A303" s="92">
        <f t="shared" si="149"/>
        <v>46143</v>
      </c>
      <c r="B303" s="91">
        <f t="shared" si="132"/>
        <v>296</v>
      </c>
      <c r="C303" s="99" t="e">
        <f t="shared" si="133"/>
        <v>#N/A</v>
      </c>
      <c r="F303" s="92">
        <f t="shared" si="150"/>
        <v>46143</v>
      </c>
      <c r="G303" s="91">
        <f t="shared" si="151"/>
        <v>296</v>
      </c>
      <c r="H303" s="91" t="e">
        <f>INDEX(地温!$D$2:$D$366,MATCH(F303,地温!$C$2:$C$366,FALSE))</f>
        <v>#N/A</v>
      </c>
      <c r="I303" s="91" t="e">
        <f t="shared" si="152"/>
        <v>#N/A</v>
      </c>
      <c r="J303" s="93" t="e">
        <f t="shared" si="134"/>
        <v>#N/A</v>
      </c>
      <c r="K303" s="99" t="e">
        <f t="shared" si="135"/>
        <v>#N/A</v>
      </c>
      <c r="L303" s="99" t="e">
        <f t="shared" si="136"/>
        <v>#N/A</v>
      </c>
      <c r="O303" s="92">
        <f t="shared" si="153"/>
        <v>46143</v>
      </c>
      <c r="P303" s="91">
        <f t="shared" si="154"/>
        <v>296</v>
      </c>
      <c r="Q303" s="91" t="e">
        <f>INDEX(地温!$D$2:$D$366,MATCH(O303,地温!$C$2:$C$366,FALSE))</f>
        <v>#N/A</v>
      </c>
      <c r="R303" s="91" t="e">
        <f t="shared" si="155"/>
        <v>#N/A</v>
      </c>
      <c r="S303" s="93" t="e">
        <f t="shared" si="137"/>
        <v>#N/A</v>
      </c>
      <c r="T303" s="99" t="e">
        <f t="shared" si="138"/>
        <v>#N/A</v>
      </c>
      <c r="U303" s="99">
        <f t="shared" si="139"/>
        <v>0</v>
      </c>
      <c r="X303" s="92">
        <f t="shared" si="156"/>
        <v>46143</v>
      </c>
      <c r="Y303" s="91">
        <f t="shared" si="157"/>
        <v>296</v>
      </c>
      <c r="Z303" s="91" t="e">
        <f>INDEX(地温!$D$2:$D$366,MATCH(X303,地温!$C$2:$C$366,FALSE))</f>
        <v>#N/A</v>
      </c>
      <c r="AA303" s="91" t="e">
        <f t="shared" si="158"/>
        <v>#N/A</v>
      </c>
      <c r="AB303" s="93" t="e">
        <f t="shared" si="140"/>
        <v>#N/A</v>
      </c>
      <c r="AC303" s="99" t="e">
        <f t="shared" si="141"/>
        <v>#N/A</v>
      </c>
      <c r="AD303" s="99">
        <f t="shared" si="142"/>
        <v>0</v>
      </c>
      <c r="AG303" s="92">
        <f t="shared" si="159"/>
        <v>46143</v>
      </c>
      <c r="AH303" s="91">
        <f t="shared" si="160"/>
        <v>296</v>
      </c>
      <c r="AI303" s="91" t="e">
        <f>INDEX(地温!$D$2:$D$366,MATCH(AG303,地温!$C$2:$C$366,FALSE))</f>
        <v>#N/A</v>
      </c>
      <c r="AJ303" s="91" t="e">
        <f t="shared" si="161"/>
        <v>#N/A</v>
      </c>
      <c r="AK303" s="93" t="e">
        <f t="shared" si="143"/>
        <v>#N/A</v>
      </c>
      <c r="AL303" s="99" t="e">
        <f t="shared" si="144"/>
        <v>#N/A</v>
      </c>
      <c r="AM303" s="99">
        <f t="shared" si="145"/>
        <v>0</v>
      </c>
      <c r="AP303" s="92">
        <f t="shared" si="162"/>
        <v>46143</v>
      </c>
      <c r="AQ303" s="91">
        <f t="shared" si="163"/>
        <v>296</v>
      </c>
      <c r="AR303" s="91" t="e">
        <f>INDEX(地温!$D$2:$D$366,MATCH(AP303,地温!$C$2:$C$366,FALSE))</f>
        <v>#N/A</v>
      </c>
      <c r="AS303" s="91" t="e">
        <f t="shared" si="164"/>
        <v>#N/A</v>
      </c>
      <c r="AT303" s="93" t="e">
        <f t="shared" si="146"/>
        <v>#N/A</v>
      </c>
      <c r="AU303" s="99" t="e">
        <f t="shared" si="147"/>
        <v>#N/A</v>
      </c>
      <c r="AV303" s="99">
        <f t="shared" si="148"/>
        <v>0</v>
      </c>
    </row>
    <row r="304" spans="1:48" s="91" customFormat="1">
      <c r="A304" s="92">
        <f t="shared" si="149"/>
        <v>46144</v>
      </c>
      <c r="B304" s="91">
        <f t="shared" si="132"/>
        <v>297</v>
      </c>
      <c r="C304" s="99" t="e">
        <f t="shared" si="133"/>
        <v>#N/A</v>
      </c>
      <c r="F304" s="92">
        <f t="shared" si="150"/>
        <v>46144</v>
      </c>
      <c r="G304" s="91">
        <f t="shared" si="151"/>
        <v>297</v>
      </c>
      <c r="H304" s="91" t="e">
        <f>INDEX(地温!$D$2:$D$366,MATCH(F304,地温!$C$2:$C$366,FALSE))</f>
        <v>#N/A</v>
      </c>
      <c r="I304" s="91" t="e">
        <f t="shared" si="152"/>
        <v>#N/A</v>
      </c>
      <c r="J304" s="93" t="e">
        <f t="shared" si="134"/>
        <v>#N/A</v>
      </c>
      <c r="K304" s="99" t="e">
        <f t="shared" si="135"/>
        <v>#N/A</v>
      </c>
      <c r="L304" s="99" t="e">
        <f t="shared" si="136"/>
        <v>#N/A</v>
      </c>
      <c r="O304" s="92">
        <f t="shared" si="153"/>
        <v>46144</v>
      </c>
      <c r="P304" s="91">
        <f t="shared" si="154"/>
        <v>297</v>
      </c>
      <c r="Q304" s="91" t="e">
        <f>INDEX(地温!$D$2:$D$366,MATCH(O304,地温!$C$2:$C$366,FALSE))</f>
        <v>#N/A</v>
      </c>
      <c r="R304" s="91" t="e">
        <f t="shared" si="155"/>
        <v>#N/A</v>
      </c>
      <c r="S304" s="93" t="e">
        <f t="shared" si="137"/>
        <v>#N/A</v>
      </c>
      <c r="T304" s="99" t="e">
        <f t="shared" si="138"/>
        <v>#N/A</v>
      </c>
      <c r="U304" s="99">
        <f t="shared" si="139"/>
        <v>0</v>
      </c>
      <c r="X304" s="92">
        <f t="shared" si="156"/>
        <v>46144</v>
      </c>
      <c r="Y304" s="91">
        <f t="shared" si="157"/>
        <v>297</v>
      </c>
      <c r="Z304" s="91" t="e">
        <f>INDEX(地温!$D$2:$D$366,MATCH(X304,地温!$C$2:$C$366,FALSE))</f>
        <v>#N/A</v>
      </c>
      <c r="AA304" s="91" t="e">
        <f t="shared" si="158"/>
        <v>#N/A</v>
      </c>
      <c r="AB304" s="93" t="e">
        <f t="shared" si="140"/>
        <v>#N/A</v>
      </c>
      <c r="AC304" s="99" t="e">
        <f t="shared" si="141"/>
        <v>#N/A</v>
      </c>
      <c r="AD304" s="99">
        <f t="shared" si="142"/>
        <v>0</v>
      </c>
      <c r="AG304" s="92">
        <f t="shared" si="159"/>
        <v>46144</v>
      </c>
      <c r="AH304" s="91">
        <f t="shared" si="160"/>
        <v>297</v>
      </c>
      <c r="AI304" s="91" t="e">
        <f>INDEX(地温!$D$2:$D$366,MATCH(AG304,地温!$C$2:$C$366,FALSE))</f>
        <v>#N/A</v>
      </c>
      <c r="AJ304" s="91" t="e">
        <f t="shared" si="161"/>
        <v>#N/A</v>
      </c>
      <c r="AK304" s="93" t="e">
        <f t="shared" si="143"/>
        <v>#N/A</v>
      </c>
      <c r="AL304" s="99" t="e">
        <f t="shared" si="144"/>
        <v>#N/A</v>
      </c>
      <c r="AM304" s="99">
        <f t="shared" si="145"/>
        <v>0</v>
      </c>
      <c r="AP304" s="92">
        <f t="shared" si="162"/>
        <v>46144</v>
      </c>
      <c r="AQ304" s="91">
        <f t="shared" si="163"/>
        <v>297</v>
      </c>
      <c r="AR304" s="91" t="e">
        <f>INDEX(地温!$D$2:$D$366,MATCH(AP304,地温!$C$2:$C$366,FALSE))</f>
        <v>#N/A</v>
      </c>
      <c r="AS304" s="91" t="e">
        <f t="shared" si="164"/>
        <v>#N/A</v>
      </c>
      <c r="AT304" s="93" t="e">
        <f t="shared" si="146"/>
        <v>#N/A</v>
      </c>
      <c r="AU304" s="99" t="e">
        <f t="shared" si="147"/>
        <v>#N/A</v>
      </c>
      <c r="AV304" s="99">
        <f t="shared" si="148"/>
        <v>0</v>
      </c>
    </row>
    <row r="305" spans="1:48" s="91" customFormat="1">
      <c r="A305" s="92">
        <f t="shared" si="149"/>
        <v>46145</v>
      </c>
      <c r="B305" s="91">
        <f t="shared" si="132"/>
        <v>298</v>
      </c>
      <c r="C305" s="99" t="e">
        <f t="shared" si="133"/>
        <v>#N/A</v>
      </c>
      <c r="F305" s="92">
        <f t="shared" si="150"/>
        <v>46145</v>
      </c>
      <c r="G305" s="91">
        <f t="shared" si="151"/>
        <v>298</v>
      </c>
      <c r="H305" s="91" t="e">
        <f>INDEX(地温!$D$2:$D$366,MATCH(F305,地温!$C$2:$C$366,FALSE))</f>
        <v>#N/A</v>
      </c>
      <c r="I305" s="91" t="e">
        <f t="shared" si="152"/>
        <v>#N/A</v>
      </c>
      <c r="J305" s="93" t="e">
        <f t="shared" si="134"/>
        <v>#N/A</v>
      </c>
      <c r="K305" s="99" t="e">
        <f t="shared" si="135"/>
        <v>#N/A</v>
      </c>
      <c r="L305" s="99" t="e">
        <f t="shared" si="136"/>
        <v>#N/A</v>
      </c>
      <c r="O305" s="92">
        <f t="shared" si="153"/>
        <v>46145</v>
      </c>
      <c r="P305" s="91">
        <f t="shared" si="154"/>
        <v>298</v>
      </c>
      <c r="Q305" s="91" t="e">
        <f>INDEX(地温!$D$2:$D$366,MATCH(O305,地温!$C$2:$C$366,FALSE))</f>
        <v>#N/A</v>
      </c>
      <c r="R305" s="91" t="e">
        <f t="shared" si="155"/>
        <v>#N/A</v>
      </c>
      <c r="S305" s="93" t="e">
        <f t="shared" si="137"/>
        <v>#N/A</v>
      </c>
      <c r="T305" s="99" t="e">
        <f t="shared" si="138"/>
        <v>#N/A</v>
      </c>
      <c r="U305" s="99">
        <f t="shared" si="139"/>
        <v>0</v>
      </c>
      <c r="X305" s="92">
        <f t="shared" si="156"/>
        <v>46145</v>
      </c>
      <c r="Y305" s="91">
        <f t="shared" si="157"/>
        <v>298</v>
      </c>
      <c r="Z305" s="91" t="e">
        <f>INDEX(地温!$D$2:$D$366,MATCH(X305,地温!$C$2:$C$366,FALSE))</f>
        <v>#N/A</v>
      </c>
      <c r="AA305" s="91" t="e">
        <f t="shared" si="158"/>
        <v>#N/A</v>
      </c>
      <c r="AB305" s="93" t="e">
        <f t="shared" si="140"/>
        <v>#N/A</v>
      </c>
      <c r="AC305" s="99" t="e">
        <f t="shared" si="141"/>
        <v>#N/A</v>
      </c>
      <c r="AD305" s="99">
        <f t="shared" si="142"/>
        <v>0</v>
      </c>
      <c r="AG305" s="92">
        <f t="shared" si="159"/>
        <v>46145</v>
      </c>
      <c r="AH305" s="91">
        <f t="shared" si="160"/>
        <v>298</v>
      </c>
      <c r="AI305" s="91" t="e">
        <f>INDEX(地温!$D$2:$D$366,MATCH(AG305,地温!$C$2:$C$366,FALSE))</f>
        <v>#N/A</v>
      </c>
      <c r="AJ305" s="91" t="e">
        <f t="shared" si="161"/>
        <v>#N/A</v>
      </c>
      <c r="AK305" s="93" t="e">
        <f t="shared" si="143"/>
        <v>#N/A</v>
      </c>
      <c r="AL305" s="99" t="e">
        <f t="shared" si="144"/>
        <v>#N/A</v>
      </c>
      <c r="AM305" s="99">
        <f t="shared" si="145"/>
        <v>0</v>
      </c>
      <c r="AP305" s="92">
        <f t="shared" si="162"/>
        <v>46145</v>
      </c>
      <c r="AQ305" s="91">
        <f t="shared" si="163"/>
        <v>298</v>
      </c>
      <c r="AR305" s="91" t="e">
        <f>INDEX(地温!$D$2:$D$366,MATCH(AP305,地温!$C$2:$C$366,FALSE))</f>
        <v>#N/A</v>
      </c>
      <c r="AS305" s="91" t="e">
        <f t="shared" si="164"/>
        <v>#N/A</v>
      </c>
      <c r="AT305" s="93" t="e">
        <f t="shared" si="146"/>
        <v>#N/A</v>
      </c>
      <c r="AU305" s="99" t="e">
        <f t="shared" si="147"/>
        <v>#N/A</v>
      </c>
      <c r="AV305" s="99">
        <f t="shared" si="148"/>
        <v>0</v>
      </c>
    </row>
    <row r="306" spans="1:48" s="91" customFormat="1">
      <c r="A306" s="92">
        <f t="shared" si="149"/>
        <v>46146</v>
      </c>
      <c r="B306" s="91">
        <f t="shared" si="132"/>
        <v>299</v>
      </c>
      <c r="C306" s="99" t="e">
        <f t="shared" si="133"/>
        <v>#N/A</v>
      </c>
      <c r="F306" s="92">
        <f t="shared" si="150"/>
        <v>46146</v>
      </c>
      <c r="G306" s="91">
        <f t="shared" si="151"/>
        <v>299</v>
      </c>
      <c r="H306" s="91" t="e">
        <f>INDEX(地温!$D$2:$D$366,MATCH(F306,地温!$C$2:$C$366,FALSE))</f>
        <v>#N/A</v>
      </c>
      <c r="I306" s="91" t="e">
        <f t="shared" si="152"/>
        <v>#N/A</v>
      </c>
      <c r="J306" s="93" t="e">
        <f t="shared" si="134"/>
        <v>#N/A</v>
      </c>
      <c r="K306" s="99" t="e">
        <f t="shared" si="135"/>
        <v>#N/A</v>
      </c>
      <c r="L306" s="99" t="e">
        <f t="shared" si="136"/>
        <v>#N/A</v>
      </c>
      <c r="O306" s="92">
        <f t="shared" si="153"/>
        <v>46146</v>
      </c>
      <c r="P306" s="91">
        <f t="shared" si="154"/>
        <v>299</v>
      </c>
      <c r="Q306" s="91" t="e">
        <f>INDEX(地温!$D$2:$D$366,MATCH(O306,地温!$C$2:$C$366,FALSE))</f>
        <v>#N/A</v>
      </c>
      <c r="R306" s="91" t="e">
        <f t="shared" si="155"/>
        <v>#N/A</v>
      </c>
      <c r="S306" s="93" t="e">
        <f t="shared" si="137"/>
        <v>#N/A</v>
      </c>
      <c r="T306" s="99" t="e">
        <f t="shared" si="138"/>
        <v>#N/A</v>
      </c>
      <c r="U306" s="99">
        <f t="shared" si="139"/>
        <v>0</v>
      </c>
      <c r="X306" s="92">
        <f t="shared" si="156"/>
        <v>46146</v>
      </c>
      <c r="Y306" s="91">
        <f t="shared" si="157"/>
        <v>299</v>
      </c>
      <c r="Z306" s="91" t="e">
        <f>INDEX(地温!$D$2:$D$366,MATCH(X306,地温!$C$2:$C$366,FALSE))</f>
        <v>#N/A</v>
      </c>
      <c r="AA306" s="91" t="e">
        <f t="shared" si="158"/>
        <v>#N/A</v>
      </c>
      <c r="AB306" s="93" t="e">
        <f t="shared" si="140"/>
        <v>#N/A</v>
      </c>
      <c r="AC306" s="99" t="e">
        <f t="shared" si="141"/>
        <v>#N/A</v>
      </c>
      <c r="AD306" s="99">
        <f t="shared" si="142"/>
        <v>0</v>
      </c>
      <c r="AG306" s="92">
        <f t="shared" si="159"/>
        <v>46146</v>
      </c>
      <c r="AH306" s="91">
        <f t="shared" si="160"/>
        <v>299</v>
      </c>
      <c r="AI306" s="91" t="e">
        <f>INDEX(地温!$D$2:$D$366,MATCH(AG306,地温!$C$2:$C$366,FALSE))</f>
        <v>#N/A</v>
      </c>
      <c r="AJ306" s="91" t="e">
        <f t="shared" si="161"/>
        <v>#N/A</v>
      </c>
      <c r="AK306" s="93" t="e">
        <f t="shared" si="143"/>
        <v>#N/A</v>
      </c>
      <c r="AL306" s="99" t="e">
        <f t="shared" si="144"/>
        <v>#N/A</v>
      </c>
      <c r="AM306" s="99">
        <f t="shared" si="145"/>
        <v>0</v>
      </c>
      <c r="AP306" s="92">
        <f t="shared" si="162"/>
        <v>46146</v>
      </c>
      <c r="AQ306" s="91">
        <f t="shared" si="163"/>
        <v>299</v>
      </c>
      <c r="AR306" s="91" t="e">
        <f>INDEX(地温!$D$2:$D$366,MATCH(AP306,地温!$C$2:$C$366,FALSE))</f>
        <v>#N/A</v>
      </c>
      <c r="AS306" s="91" t="e">
        <f t="shared" si="164"/>
        <v>#N/A</v>
      </c>
      <c r="AT306" s="93" t="e">
        <f t="shared" si="146"/>
        <v>#N/A</v>
      </c>
      <c r="AU306" s="99" t="e">
        <f t="shared" si="147"/>
        <v>#N/A</v>
      </c>
      <c r="AV306" s="99">
        <f t="shared" si="148"/>
        <v>0</v>
      </c>
    </row>
    <row r="307" spans="1:48" s="91" customFormat="1">
      <c r="A307" s="92">
        <f t="shared" si="149"/>
        <v>46147</v>
      </c>
      <c r="B307" s="91">
        <f t="shared" si="132"/>
        <v>300</v>
      </c>
      <c r="C307" s="99" t="e">
        <f t="shared" si="133"/>
        <v>#N/A</v>
      </c>
      <c r="F307" s="92">
        <f t="shared" si="150"/>
        <v>46147</v>
      </c>
      <c r="G307" s="91">
        <f t="shared" si="151"/>
        <v>300</v>
      </c>
      <c r="H307" s="91" t="e">
        <f>INDEX(地温!$D$2:$D$366,MATCH(F307,地温!$C$2:$C$366,FALSE))</f>
        <v>#N/A</v>
      </c>
      <c r="I307" s="91" t="e">
        <f t="shared" si="152"/>
        <v>#N/A</v>
      </c>
      <c r="J307" s="93" t="e">
        <f t="shared" si="134"/>
        <v>#N/A</v>
      </c>
      <c r="K307" s="99" t="e">
        <f t="shared" si="135"/>
        <v>#N/A</v>
      </c>
      <c r="L307" s="99" t="e">
        <f t="shared" si="136"/>
        <v>#N/A</v>
      </c>
      <c r="O307" s="92">
        <f t="shared" si="153"/>
        <v>46147</v>
      </c>
      <c r="P307" s="91">
        <f t="shared" si="154"/>
        <v>300</v>
      </c>
      <c r="Q307" s="91" t="e">
        <f>INDEX(地温!$D$2:$D$366,MATCH(O307,地温!$C$2:$C$366,FALSE))</f>
        <v>#N/A</v>
      </c>
      <c r="R307" s="91" t="e">
        <f t="shared" si="155"/>
        <v>#N/A</v>
      </c>
      <c r="S307" s="93" t="e">
        <f t="shared" si="137"/>
        <v>#N/A</v>
      </c>
      <c r="T307" s="99" t="e">
        <f t="shared" si="138"/>
        <v>#N/A</v>
      </c>
      <c r="U307" s="99">
        <f t="shared" si="139"/>
        <v>0</v>
      </c>
      <c r="X307" s="92">
        <f t="shared" si="156"/>
        <v>46147</v>
      </c>
      <c r="Y307" s="91">
        <f t="shared" si="157"/>
        <v>300</v>
      </c>
      <c r="Z307" s="91" t="e">
        <f>INDEX(地温!$D$2:$D$366,MATCH(X307,地温!$C$2:$C$366,FALSE))</f>
        <v>#N/A</v>
      </c>
      <c r="AA307" s="91" t="e">
        <f t="shared" si="158"/>
        <v>#N/A</v>
      </c>
      <c r="AB307" s="93" t="e">
        <f t="shared" si="140"/>
        <v>#N/A</v>
      </c>
      <c r="AC307" s="99" t="e">
        <f t="shared" si="141"/>
        <v>#N/A</v>
      </c>
      <c r="AD307" s="99">
        <f t="shared" si="142"/>
        <v>0</v>
      </c>
      <c r="AG307" s="92">
        <f t="shared" si="159"/>
        <v>46147</v>
      </c>
      <c r="AH307" s="91">
        <f t="shared" si="160"/>
        <v>300</v>
      </c>
      <c r="AI307" s="91" t="e">
        <f>INDEX(地温!$D$2:$D$366,MATCH(AG307,地温!$C$2:$C$366,FALSE))</f>
        <v>#N/A</v>
      </c>
      <c r="AJ307" s="91" t="e">
        <f t="shared" si="161"/>
        <v>#N/A</v>
      </c>
      <c r="AK307" s="93" t="e">
        <f t="shared" si="143"/>
        <v>#N/A</v>
      </c>
      <c r="AL307" s="99" t="e">
        <f t="shared" si="144"/>
        <v>#N/A</v>
      </c>
      <c r="AM307" s="99">
        <f t="shared" si="145"/>
        <v>0</v>
      </c>
      <c r="AP307" s="92">
        <f t="shared" si="162"/>
        <v>46147</v>
      </c>
      <c r="AQ307" s="91">
        <f t="shared" si="163"/>
        <v>300</v>
      </c>
      <c r="AR307" s="91" t="e">
        <f>INDEX(地温!$D$2:$D$366,MATCH(AP307,地温!$C$2:$C$366,FALSE))</f>
        <v>#N/A</v>
      </c>
      <c r="AS307" s="91" t="e">
        <f t="shared" si="164"/>
        <v>#N/A</v>
      </c>
      <c r="AT307" s="93" t="e">
        <f t="shared" si="146"/>
        <v>#N/A</v>
      </c>
      <c r="AU307" s="99" t="e">
        <f t="shared" si="147"/>
        <v>#N/A</v>
      </c>
      <c r="AV307" s="99">
        <f t="shared" si="148"/>
        <v>0</v>
      </c>
    </row>
    <row r="308" spans="1:48" s="91" customFormat="1">
      <c r="A308" s="92">
        <f t="shared" si="149"/>
        <v>46148</v>
      </c>
      <c r="B308" s="91">
        <f t="shared" si="132"/>
        <v>301</v>
      </c>
      <c r="C308" s="99" t="e">
        <f t="shared" si="133"/>
        <v>#N/A</v>
      </c>
      <c r="F308" s="92">
        <f t="shared" si="150"/>
        <v>46148</v>
      </c>
      <c r="G308" s="91">
        <f t="shared" si="151"/>
        <v>301</v>
      </c>
      <c r="H308" s="91" t="e">
        <f>INDEX(地温!$D$2:$D$366,MATCH(F308,地温!$C$2:$C$366,FALSE))</f>
        <v>#N/A</v>
      </c>
      <c r="I308" s="91" t="e">
        <f t="shared" si="152"/>
        <v>#N/A</v>
      </c>
      <c r="J308" s="93" t="e">
        <f t="shared" si="134"/>
        <v>#N/A</v>
      </c>
      <c r="K308" s="99" t="e">
        <f t="shared" si="135"/>
        <v>#N/A</v>
      </c>
      <c r="L308" s="99" t="e">
        <f t="shared" si="136"/>
        <v>#N/A</v>
      </c>
      <c r="O308" s="92">
        <f t="shared" si="153"/>
        <v>46148</v>
      </c>
      <c r="P308" s="91">
        <f t="shared" si="154"/>
        <v>301</v>
      </c>
      <c r="Q308" s="91" t="e">
        <f>INDEX(地温!$D$2:$D$366,MATCH(O308,地温!$C$2:$C$366,FALSE))</f>
        <v>#N/A</v>
      </c>
      <c r="R308" s="91" t="e">
        <f t="shared" si="155"/>
        <v>#N/A</v>
      </c>
      <c r="S308" s="93" t="e">
        <f t="shared" si="137"/>
        <v>#N/A</v>
      </c>
      <c r="T308" s="99" t="e">
        <f t="shared" si="138"/>
        <v>#N/A</v>
      </c>
      <c r="U308" s="99">
        <f t="shared" si="139"/>
        <v>0</v>
      </c>
      <c r="X308" s="92">
        <f t="shared" si="156"/>
        <v>46148</v>
      </c>
      <c r="Y308" s="91">
        <f t="shared" si="157"/>
        <v>301</v>
      </c>
      <c r="Z308" s="91" t="e">
        <f>INDEX(地温!$D$2:$D$366,MATCH(X308,地温!$C$2:$C$366,FALSE))</f>
        <v>#N/A</v>
      </c>
      <c r="AA308" s="91" t="e">
        <f t="shared" si="158"/>
        <v>#N/A</v>
      </c>
      <c r="AB308" s="93" t="e">
        <f t="shared" si="140"/>
        <v>#N/A</v>
      </c>
      <c r="AC308" s="99" t="e">
        <f t="shared" si="141"/>
        <v>#N/A</v>
      </c>
      <c r="AD308" s="99">
        <f t="shared" si="142"/>
        <v>0</v>
      </c>
      <c r="AG308" s="92">
        <f t="shared" si="159"/>
        <v>46148</v>
      </c>
      <c r="AH308" s="91">
        <f t="shared" si="160"/>
        <v>301</v>
      </c>
      <c r="AI308" s="91" t="e">
        <f>INDEX(地温!$D$2:$D$366,MATCH(AG308,地温!$C$2:$C$366,FALSE))</f>
        <v>#N/A</v>
      </c>
      <c r="AJ308" s="91" t="e">
        <f t="shared" si="161"/>
        <v>#N/A</v>
      </c>
      <c r="AK308" s="93" t="e">
        <f t="shared" si="143"/>
        <v>#N/A</v>
      </c>
      <c r="AL308" s="99" t="e">
        <f t="shared" si="144"/>
        <v>#N/A</v>
      </c>
      <c r="AM308" s="99">
        <f t="shared" si="145"/>
        <v>0</v>
      </c>
      <c r="AP308" s="92">
        <f t="shared" si="162"/>
        <v>46148</v>
      </c>
      <c r="AQ308" s="91">
        <f t="shared" si="163"/>
        <v>301</v>
      </c>
      <c r="AR308" s="91" t="e">
        <f>INDEX(地温!$D$2:$D$366,MATCH(AP308,地温!$C$2:$C$366,FALSE))</f>
        <v>#N/A</v>
      </c>
      <c r="AS308" s="91" t="e">
        <f t="shared" si="164"/>
        <v>#N/A</v>
      </c>
      <c r="AT308" s="93" t="e">
        <f t="shared" si="146"/>
        <v>#N/A</v>
      </c>
      <c r="AU308" s="99" t="e">
        <f t="shared" si="147"/>
        <v>#N/A</v>
      </c>
      <c r="AV308" s="99">
        <f t="shared" si="148"/>
        <v>0</v>
      </c>
    </row>
    <row r="309" spans="1:48" s="91" customFormat="1">
      <c r="A309" s="92">
        <f t="shared" si="149"/>
        <v>46149</v>
      </c>
      <c r="B309" s="91">
        <f t="shared" si="132"/>
        <v>302</v>
      </c>
      <c r="C309" s="99" t="e">
        <f t="shared" si="133"/>
        <v>#N/A</v>
      </c>
      <c r="F309" s="92">
        <f t="shared" si="150"/>
        <v>46149</v>
      </c>
      <c r="G309" s="91">
        <f t="shared" si="151"/>
        <v>302</v>
      </c>
      <c r="H309" s="91" t="e">
        <f>INDEX(地温!$D$2:$D$366,MATCH(F309,地温!$C$2:$C$366,FALSE))</f>
        <v>#N/A</v>
      </c>
      <c r="I309" s="91" t="e">
        <f t="shared" si="152"/>
        <v>#N/A</v>
      </c>
      <c r="J309" s="93" t="e">
        <f t="shared" si="134"/>
        <v>#N/A</v>
      </c>
      <c r="K309" s="99" t="e">
        <f t="shared" si="135"/>
        <v>#N/A</v>
      </c>
      <c r="L309" s="99" t="e">
        <f t="shared" si="136"/>
        <v>#N/A</v>
      </c>
      <c r="O309" s="92">
        <f t="shared" si="153"/>
        <v>46149</v>
      </c>
      <c r="P309" s="91">
        <f t="shared" si="154"/>
        <v>302</v>
      </c>
      <c r="Q309" s="91" t="e">
        <f>INDEX(地温!$D$2:$D$366,MATCH(O309,地温!$C$2:$C$366,FALSE))</f>
        <v>#N/A</v>
      </c>
      <c r="R309" s="91" t="e">
        <f t="shared" si="155"/>
        <v>#N/A</v>
      </c>
      <c r="S309" s="93" t="e">
        <f t="shared" si="137"/>
        <v>#N/A</v>
      </c>
      <c r="T309" s="99" t="e">
        <f t="shared" si="138"/>
        <v>#N/A</v>
      </c>
      <c r="U309" s="99">
        <f t="shared" si="139"/>
        <v>0</v>
      </c>
      <c r="X309" s="92">
        <f t="shared" si="156"/>
        <v>46149</v>
      </c>
      <c r="Y309" s="91">
        <f t="shared" si="157"/>
        <v>302</v>
      </c>
      <c r="Z309" s="91" t="e">
        <f>INDEX(地温!$D$2:$D$366,MATCH(X309,地温!$C$2:$C$366,FALSE))</f>
        <v>#N/A</v>
      </c>
      <c r="AA309" s="91" t="e">
        <f t="shared" si="158"/>
        <v>#N/A</v>
      </c>
      <c r="AB309" s="93" t="e">
        <f t="shared" si="140"/>
        <v>#N/A</v>
      </c>
      <c r="AC309" s="99" t="e">
        <f t="shared" si="141"/>
        <v>#N/A</v>
      </c>
      <c r="AD309" s="99">
        <f t="shared" si="142"/>
        <v>0</v>
      </c>
      <c r="AG309" s="92">
        <f t="shared" si="159"/>
        <v>46149</v>
      </c>
      <c r="AH309" s="91">
        <f t="shared" si="160"/>
        <v>302</v>
      </c>
      <c r="AI309" s="91" t="e">
        <f>INDEX(地温!$D$2:$D$366,MATCH(AG309,地温!$C$2:$C$366,FALSE))</f>
        <v>#N/A</v>
      </c>
      <c r="AJ309" s="91" t="e">
        <f t="shared" si="161"/>
        <v>#N/A</v>
      </c>
      <c r="AK309" s="93" t="e">
        <f t="shared" si="143"/>
        <v>#N/A</v>
      </c>
      <c r="AL309" s="99" t="e">
        <f t="shared" si="144"/>
        <v>#N/A</v>
      </c>
      <c r="AM309" s="99">
        <f t="shared" si="145"/>
        <v>0</v>
      </c>
      <c r="AP309" s="92">
        <f t="shared" si="162"/>
        <v>46149</v>
      </c>
      <c r="AQ309" s="91">
        <f t="shared" si="163"/>
        <v>302</v>
      </c>
      <c r="AR309" s="91" t="e">
        <f>INDEX(地温!$D$2:$D$366,MATCH(AP309,地温!$C$2:$C$366,FALSE))</f>
        <v>#N/A</v>
      </c>
      <c r="AS309" s="91" t="e">
        <f t="shared" si="164"/>
        <v>#N/A</v>
      </c>
      <c r="AT309" s="93" t="e">
        <f t="shared" si="146"/>
        <v>#N/A</v>
      </c>
      <c r="AU309" s="99" t="e">
        <f t="shared" si="147"/>
        <v>#N/A</v>
      </c>
      <c r="AV309" s="99">
        <f t="shared" si="148"/>
        <v>0</v>
      </c>
    </row>
    <row r="310" spans="1:48" s="91" customFormat="1">
      <c r="A310" s="92">
        <f t="shared" si="149"/>
        <v>46150</v>
      </c>
      <c r="B310" s="91">
        <f t="shared" si="132"/>
        <v>303</v>
      </c>
      <c r="C310" s="99" t="e">
        <f t="shared" si="133"/>
        <v>#N/A</v>
      </c>
      <c r="F310" s="92">
        <f t="shared" si="150"/>
        <v>46150</v>
      </c>
      <c r="G310" s="91">
        <f t="shared" si="151"/>
        <v>303</v>
      </c>
      <c r="H310" s="91" t="e">
        <f>INDEX(地温!$D$2:$D$366,MATCH(F310,地温!$C$2:$C$366,FALSE))</f>
        <v>#N/A</v>
      </c>
      <c r="I310" s="91" t="e">
        <f t="shared" si="152"/>
        <v>#N/A</v>
      </c>
      <c r="J310" s="93" t="e">
        <f t="shared" si="134"/>
        <v>#N/A</v>
      </c>
      <c r="K310" s="99" t="e">
        <f t="shared" si="135"/>
        <v>#N/A</v>
      </c>
      <c r="L310" s="99" t="e">
        <f t="shared" si="136"/>
        <v>#N/A</v>
      </c>
      <c r="O310" s="92">
        <f t="shared" si="153"/>
        <v>46150</v>
      </c>
      <c r="P310" s="91">
        <f t="shared" si="154"/>
        <v>303</v>
      </c>
      <c r="Q310" s="91" t="e">
        <f>INDEX(地温!$D$2:$D$366,MATCH(O310,地温!$C$2:$C$366,FALSE))</f>
        <v>#N/A</v>
      </c>
      <c r="R310" s="91" t="e">
        <f t="shared" si="155"/>
        <v>#N/A</v>
      </c>
      <c r="S310" s="93" t="e">
        <f t="shared" si="137"/>
        <v>#N/A</v>
      </c>
      <c r="T310" s="99" t="e">
        <f t="shared" si="138"/>
        <v>#N/A</v>
      </c>
      <c r="U310" s="99">
        <f t="shared" si="139"/>
        <v>0</v>
      </c>
      <c r="X310" s="92">
        <f t="shared" si="156"/>
        <v>46150</v>
      </c>
      <c r="Y310" s="91">
        <f t="shared" si="157"/>
        <v>303</v>
      </c>
      <c r="Z310" s="91" t="e">
        <f>INDEX(地温!$D$2:$D$366,MATCH(X310,地温!$C$2:$C$366,FALSE))</f>
        <v>#N/A</v>
      </c>
      <c r="AA310" s="91" t="e">
        <f t="shared" si="158"/>
        <v>#N/A</v>
      </c>
      <c r="AB310" s="93" t="e">
        <f t="shared" si="140"/>
        <v>#N/A</v>
      </c>
      <c r="AC310" s="99" t="e">
        <f t="shared" si="141"/>
        <v>#N/A</v>
      </c>
      <c r="AD310" s="99">
        <f t="shared" si="142"/>
        <v>0</v>
      </c>
      <c r="AG310" s="92">
        <f t="shared" si="159"/>
        <v>46150</v>
      </c>
      <c r="AH310" s="91">
        <f t="shared" si="160"/>
        <v>303</v>
      </c>
      <c r="AI310" s="91" t="e">
        <f>INDEX(地温!$D$2:$D$366,MATCH(AG310,地温!$C$2:$C$366,FALSE))</f>
        <v>#N/A</v>
      </c>
      <c r="AJ310" s="91" t="e">
        <f t="shared" si="161"/>
        <v>#N/A</v>
      </c>
      <c r="AK310" s="93" t="e">
        <f t="shared" si="143"/>
        <v>#N/A</v>
      </c>
      <c r="AL310" s="99" t="e">
        <f t="shared" si="144"/>
        <v>#N/A</v>
      </c>
      <c r="AM310" s="99">
        <f t="shared" si="145"/>
        <v>0</v>
      </c>
      <c r="AP310" s="92">
        <f t="shared" si="162"/>
        <v>46150</v>
      </c>
      <c r="AQ310" s="91">
        <f t="shared" si="163"/>
        <v>303</v>
      </c>
      <c r="AR310" s="91" t="e">
        <f>INDEX(地温!$D$2:$D$366,MATCH(AP310,地温!$C$2:$C$366,FALSE))</f>
        <v>#N/A</v>
      </c>
      <c r="AS310" s="91" t="e">
        <f t="shared" si="164"/>
        <v>#N/A</v>
      </c>
      <c r="AT310" s="93" t="e">
        <f t="shared" si="146"/>
        <v>#N/A</v>
      </c>
      <c r="AU310" s="99" t="e">
        <f t="shared" si="147"/>
        <v>#N/A</v>
      </c>
      <c r="AV310" s="99">
        <f t="shared" si="148"/>
        <v>0</v>
      </c>
    </row>
    <row r="311" spans="1:48" s="91" customFormat="1">
      <c r="A311" s="92">
        <f t="shared" si="149"/>
        <v>46151</v>
      </c>
      <c r="B311" s="91">
        <f t="shared" si="132"/>
        <v>304</v>
      </c>
      <c r="C311" s="99" t="e">
        <f t="shared" si="133"/>
        <v>#N/A</v>
      </c>
      <c r="F311" s="92">
        <f t="shared" si="150"/>
        <v>46151</v>
      </c>
      <c r="G311" s="91">
        <f t="shared" si="151"/>
        <v>304</v>
      </c>
      <c r="H311" s="91" t="e">
        <f>INDEX(地温!$D$2:$D$366,MATCH(F311,地温!$C$2:$C$366,FALSE))</f>
        <v>#N/A</v>
      </c>
      <c r="I311" s="91" t="e">
        <f t="shared" si="152"/>
        <v>#N/A</v>
      </c>
      <c r="J311" s="93" t="e">
        <f t="shared" si="134"/>
        <v>#N/A</v>
      </c>
      <c r="K311" s="99" t="e">
        <f t="shared" si="135"/>
        <v>#N/A</v>
      </c>
      <c r="L311" s="99" t="e">
        <f t="shared" si="136"/>
        <v>#N/A</v>
      </c>
      <c r="O311" s="92">
        <f t="shared" si="153"/>
        <v>46151</v>
      </c>
      <c r="P311" s="91">
        <f t="shared" si="154"/>
        <v>304</v>
      </c>
      <c r="Q311" s="91" t="e">
        <f>INDEX(地温!$D$2:$D$366,MATCH(O311,地温!$C$2:$C$366,FALSE))</f>
        <v>#N/A</v>
      </c>
      <c r="R311" s="91" t="e">
        <f t="shared" si="155"/>
        <v>#N/A</v>
      </c>
      <c r="S311" s="93" t="e">
        <f t="shared" si="137"/>
        <v>#N/A</v>
      </c>
      <c r="T311" s="99" t="e">
        <f t="shared" si="138"/>
        <v>#N/A</v>
      </c>
      <c r="U311" s="99">
        <f t="shared" si="139"/>
        <v>0</v>
      </c>
      <c r="X311" s="92">
        <f t="shared" si="156"/>
        <v>46151</v>
      </c>
      <c r="Y311" s="91">
        <f t="shared" si="157"/>
        <v>304</v>
      </c>
      <c r="Z311" s="91" t="e">
        <f>INDEX(地温!$D$2:$D$366,MATCH(X311,地温!$C$2:$C$366,FALSE))</f>
        <v>#N/A</v>
      </c>
      <c r="AA311" s="91" t="e">
        <f t="shared" si="158"/>
        <v>#N/A</v>
      </c>
      <c r="AB311" s="93" t="e">
        <f t="shared" si="140"/>
        <v>#N/A</v>
      </c>
      <c r="AC311" s="99" t="e">
        <f t="shared" si="141"/>
        <v>#N/A</v>
      </c>
      <c r="AD311" s="99">
        <f t="shared" si="142"/>
        <v>0</v>
      </c>
      <c r="AG311" s="92">
        <f t="shared" si="159"/>
        <v>46151</v>
      </c>
      <c r="AH311" s="91">
        <f t="shared" si="160"/>
        <v>304</v>
      </c>
      <c r="AI311" s="91" t="e">
        <f>INDEX(地温!$D$2:$D$366,MATCH(AG311,地温!$C$2:$C$366,FALSE))</f>
        <v>#N/A</v>
      </c>
      <c r="AJ311" s="91" t="e">
        <f t="shared" si="161"/>
        <v>#N/A</v>
      </c>
      <c r="AK311" s="93" t="e">
        <f t="shared" si="143"/>
        <v>#N/A</v>
      </c>
      <c r="AL311" s="99" t="e">
        <f t="shared" si="144"/>
        <v>#N/A</v>
      </c>
      <c r="AM311" s="99">
        <f t="shared" si="145"/>
        <v>0</v>
      </c>
      <c r="AP311" s="92">
        <f t="shared" si="162"/>
        <v>46151</v>
      </c>
      <c r="AQ311" s="91">
        <f t="shared" si="163"/>
        <v>304</v>
      </c>
      <c r="AR311" s="91" t="e">
        <f>INDEX(地温!$D$2:$D$366,MATCH(AP311,地温!$C$2:$C$366,FALSE))</f>
        <v>#N/A</v>
      </c>
      <c r="AS311" s="91" t="e">
        <f t="shared" si="164"/>
        <v>#N/A</v>
      </c>
      <c r="AT311" s="93" t="e">
        <f t="shared" si="146"/>
        <v>#N/A</v>
      </c>
      <c r="AU311" s="99" t="e">
        <f t="shared" si="147"/>
        <v>#N/A</v>
      </c>
      <c r="AV311" s="99">
        <f t="shared" si="148"/>
        <v>0</v>
      </c>
    </row>
    <row r="312" spans="1:48" s="91" customFormat="1">
      <c r="A312" s="92">
        <f t="shared" si="149"/>
        <v>46152</v>
      </c>
      <c r="B312" s="91">
        <f t="shared" si="132"/>
        <v>305</v>
      </c>
      <c r="C312" s="99" t="e">
        <f t="shared" si="133"/>
        <v>#N/A</v>
      </c>
      <c r="F312" s="92">
        <f t="shared" si="150"/>
        <v>46152</v>
      </c>
      <c r="G312" s="91">
        <f t="shared" si="151"/>
        <v>305</v>
      </c>
      <c r="H312" s="91" t="e">
        <f>INDEX(地温!$D$2:$D$366,MATCH(F312,地温!$C$2:$C$366,FALSE))</f>
        <v>#N/A</v>
      </c>
      <c r="I312" s="91" t="e">
        <f t="shared" si="152"/>
        <v>#N/A</v>
      </c>
      <c r="J312" s="93" t="e">
        <f t="shared" si="134"/>
        <v>#N/A</v>
      </c>
      <c r="K312" s="99" t="e">
        <f t="shared" si="135"/>
        <v>#N/A</v>
      </c>
      <c r="L312" s="99" t="e">
        <f t="shared" si="136"/>
        <v>#N/A</v>
      </c>
      <c r="O312" s="92">
        <f t="shared" si="153"/>
        <v>46152</v>
      </c>
      <c r="P312" s="91">
        <f t="shared" si="154"/>
        <v>305</v>
      </c>
      <c r="Q312" s="91" t="e">
        <f>INDEX(地温!$D$2:$D$366,MATCH(O312,地温!$C$2:$C$366,FALSE))</f>
        <v>#N/A</v>
      </c>
      <c r="R312" s="91" t="e">
        <f t="shared" si="155"/>
        <v>#N/A</v>
      </c>
      <c r="S312" s="93" t="e">
        <f t="shared" si="137"/>
        <v>#N/A</v>
      </c>
      <c r="T312" s="99" t="e">
        <f t="shared" si="138"/>
        <v>#N/A</v>
      </c>
      <c r="U312" s="99">
        <f t="shared" si="139"/>
        <v>0</v>
      </c>
      <c r="X312" s="92">
        <f t="shared" si="156"/>
        <v>46152</v>
      </c>
      <c r="Y312" s="91">
        <f t="shared" si="157"/>
        <v>305</v>
      </c>
      <c r="Z312" s="91" t="e">
        <f>INDEX(地温!$D$2:$D$366,MATCH(X312,地温!$C$2:$C$366,FALSE))</f>
        <v>#N/A</v>
      </c>
      <c r="AA312" s="91" t="e">
        <f t="shared" si="158"/>
        <v>#N/A</v>
      </c>
      <c r="AB312" s="93" t="e">
        <f t="shared" si="140"/>
        <v>#N/A</v>
      </c>
      <c r="AC312" s="99" t="e">
        <f t="shared" si="141"/>
        <v>#N/A</v>
      </c>
      <c r="AD312" s="99">
        <f t="shared" si="142"/>
        <v>0</v>
      </c>
      <c r="AG312" s="92">
        <f t="shared" si="159"/>
        <v>46152</v>
      </c>
      <c r="AH312" s="91">
        <f t="shared" si="160"/>
        <v>305</v>
      </c>
      <c r="AI312" s="91" t="e">
        <f>INDEX(地温!$D$2:$D$366,MATCH(AG312,地温!$C$2:$C$366,FALSE))</f>
        <v>#N/A</v>
      </c>
      <c r="AJ312" s="91" t="e">
        <f t="shared" si="161"/>
        <v>#N/A</v>
      </c>
      <c r="AK312" s="93" t="e">
        <f t="shared" si="143"/>
        <v>#N/A</v>
      </c>
      <c r="AL312" s="99" t="e">
        <f t="shared" si="144"/>
        <v>#N/A</v>
      </c>
      <c r="AM312" s="99">
        <f t="shared" si="145"/>
        <v>0</v>
      </c>
      <c r="AP312" s="92">
        <f t="shared" si="162"/>
        <v>46152</v>
      </c>
      <c r="AQ312" s="91">
        <f t="shared" si="163"/>
        <v>305</v>
      </c>
      <c r="AR312" s="91" t="e">
        <f>INDEX(地温!$D$2:$D$366,MATCH(AP312,地温!$C$2:$C$366,FALSE))</f>
        <v>#N/A</v>
      </c>
      <c r="AS312" s="91" t="e">
        <f t="shared" si="164"/>
        <v>#N/A</v>
      </c>
      <c r="AT312" s="93" t="e">
        <f t="shared" si="146"/>
        <v>#N/A</v>
      </c>
      <c r="AU312" s="99" t="e">
        <f t="shared" si="147"/>
        <v>#N/A</v>
      </c>
      <c r="AV312" s="99">
        <f t="shared" si="148"/>
        <v>0</v>
      </c>
    </row>
    <row r="313" spans="1:48" s="91" customFormat="1">
      <c r="A313" s="92">
        <f t="shared" si="149"/>
        <v>46153</v>
      </c>
      <c r="B313" s="91">
        <f t="shared" si="132"/>
        <v>306</v>
      </c>
      <c r="C313" s="99" t="e">
        <f t="shared" si="133"/>
        <v>#N/A</v>
      </c>
      <c r="F313" s="92">
        <f t="shared" si="150"/>
        <v>46153</v>
      </c>
      <c r="G313" s="91">
        <f t="shared" si="151"/>
        <v>306</v>
      </c>
      <c r="H313" s="91" t="e">
        <f>INDEX(地温!$D$2:$D$366,MATCH(F313,地温!$C$2:$C$366,FALSE))</f>
        <v>#N/A</v>
      </c>
      <c r="I313" s="91" t="e">
        <f t="shared" si="152"/>
        <v>#N/A</v>
      </c>
      <c r="J313" s="93" t="e">
        <f t="shared" si="134"/>
        <v>#N/A</v>
      </c>
      <c r="K313" s="99" t="e">
        <f t="shared" si="135"/>
        <v>#N/A</v>
      </c>
      <c r="L313" s="99" t="e">
        <f t="shared" si="136"/>
        <v>#N/A</v>
      </c>
      <c r="O313" s="92">
        <f t="shared" si="153"/>
        <v>46153</v>
      </c>
      <c r="P313" s="91">
        <f t="shared" si="154"/>
        <v>306</v>
      </c>
      <c r="Q313" s="91" t="e">
        <f>INDEX(地温!$D$2:$D$366,MATCH(O313,地温!$C$2:$C$366,FALSE))</f>
        <v>#N/A</v>
      </c>
      <c r="R313" s="91" t="e">
        <f t="shared" si="155"/>
        <v>#N/A</v>
      </c>
      <c r="S313" s="93" t="e">
        <f t="shared" si="137"/>
        <v>#N/A</v>
      </c>
      <c r="T313" s="99" t="e">
        <f t="shared" si="138"/>
        <v>#N/A</v>
      </c>
      <c r="U313" s="99">
        <f t="shared" si="139"/>
        <v>0</v>
      </c>
      <c r="X313" s="92">
        <f t="shared" si="156"/>
        <v>46153</v>
      </c>
      <c r="Y313" s="91">
        <f t="shared" si="157"/>
        <v>306</v>
      </c>
      <c r="Z313" s="91" t="e">
        <f>INDEX(地温!$D$2:$D$366,MATCH(X313,地温!$C$2:$C$366,FALSE))</f>
        <v>#N/A</v>
      </c>
      <c r="AA313" s="91" t="e">
        <f t="shared" si="158"/>
        <v>#N/A</v>
      </c>
      <c r="AB313" s="93" t="e">
        <f t="shared" si="140"/>
        <v>#N/A</v>
      </c>
      <c r="AC313" s="99" t="e">
        <f t="shared" si="141"/>
        <v>#N/A</v>
      </c>
      <c r="AD313" s="99">
        <f t="shared" si="142"/>
        <v>0</v>
      </c>
      <c r="AG313" s="92">
        <f t="shared" si="159"/>
        <v>46153</v>
      </c>
      <c r="AH313" s="91">
        <f t="shared" si="160"/>
        <v>306</v>
      </c>
      <c r="AI313" s="91" t="e">
        <f>INDEX(地温!$D$2:$D$366,MATCH(AG313,地温!$C$2:$C$366,FALSE))</f>
        <v>#N/A</v>
      </c>
      <c r="AJ313" s="91" t="e">
        <f t="shared" si="161"/>
        <v>#N/A</v>
      </c>
      <c r="AK313" s="93" t="e">
        <f t="shared" si="143"/>
        <v>#N/A</v>
      </c>
      <c r="AL313" s="99" t="e">
        <f t="shared" si="144"/>
        <v>#N/A</v>
      </c>
      <c r="AM313" s="99">
        <f t="shared" si="145"/>
        <v>0</v>
      </c>
      <c r="AP313" s="92">
        <f t="shared" si="162"/>
        <v>46153</v>
      </c>
      <c r="AQ313" s="91">
        <f t="shared" si="163"/>
        <v>306</v>
      </c>
      <c r="AR313" s="91" t="e">
        <f>INDEX(地温!$D$2:$D$366,MATCH(AP313,地温!$C$2:$C$366,FALSE))</f>
        <v>#N/A</v>
      </c>
      <c r="AS313" s="91" t="e">
        <f t="shared" si="164"/>
        <v>#N/A</v>
      </c>
      <c r="AT313" s="93" t="e">
        <f t="shared" si="146"/>
        <v>#N/A</v>
      </c>
      <c r="AU313" s="99" t="e">
        <f t="shared" si="147"/>
        <v>#N/A</v>
      </c>
      <c r="AV313" s="99">
        <f t="shared" si="148"/>
        <v>0</v>
      </c>
    </row>
    <row r="314" spans="1:48" s="91" customFormat="1">
      <c r="A314" s="92">
        <f t="shared" si="149"/>
        <v>46154</v>
      </c>
      <c r="B314" s="91">
        <f t="shared" si="132"/>
        <v>307</v>
      </c>
      <c r="C314" s="99" t="e">
        <f t="shared" si="133"/>
        <v>#N/A</v>
      </c>
      <c r="F314" s="92">
        <f t="shared" si="150"/>
        <v>46154</v>
      </c>
      <c r="G314" s="91">
        <f t="shared" si="151"/>
        <v>307</v>
      </c>
      <c r="H314" s="91" t="e">
        <f>INDEX(地温!$D$2:$D$366,MATCH(F314,地温!$C$2:$C$366,FALSE))</f>
        <v>#N/A</v>
      </c>
      <c r="I314" s="91" t="e">
        <f t="shared" si="152"/>
        <v>#N/A</v>
      </c>
      <c r="J314" s="93" t="e">
        <f t="shared" si="134"/>
        <v>#N/A</v>
      </c>
      <c r="K314" s="99" t="e">
        <f t="shared" si="135"/>
        <v>#N/A</v>
      </c>
      <c r="L314" s="99" t="e">
        <f t="shared" si="136"/>
        <v>#N/A</v>
      </c>
      <c r="O314" s="92">
        <f t="shared" si="153"/>
        <v>46154</v>
      </c>
      <c r="P314" s="91">
        <f t="shared" si="154"/>
        <v>307</v>
      </c>
      <c r="Q314" s="91" t="e">
        <f>INDEX(地温!$D$2:$D$366,MATCH(O314,地温!$C$2:$C$366,FALSE))</f>
        <v>#N/A</v>
      </c>
      <c r="R314" s="91" t="e">
        <f t="shared" si="155"/>
        <v>#N/A</v>
      </c>
      <c r="S314" s="93" t="e">
        <f t="shared" si="137"/>
        <v>#N/A</v>
      </c>
      <c r="T314" s="99" t="e">
        <f t="shared" si="138"/>
        <v>#N/A</v>
      </c>
      <c r="U314" s="99">
        <f t="shared" si="139"/>
        <v>0</v>
      </c>
      <c r="X314" s="92">
        <f t="shared" si="156"/>
        <v>46154</v>
      </c>
      <c r="Y314" s="91">
        <f t="shared" si="157"/>
        <v>307</v>
      </c>
      <c r="Z314" s="91" t="e">
        <f>INDEX(地温!$D$2:$D$366,MATCH(X314,地温!$C$2:$C$366,FALSE))</f>
        <v>#N/A</v>
      </c>
      <c r="AA314" s="91" t="e">
        <f t="shared" si="158"/>
        <v>#N/A</v>
      </c>
      <c r="AB314" s="93" t="e">
        <f t="shared" si="140"/>
        <v>#N/A</v>
      </c>
      <c r="AC314" s="99" t="e">
        <f t="shared" si="141"/>
        <v>#N/A</v>
      </c>
      <c r="AD314" s="99">
        <f t="shared" si="142"/>
        <v>0</v>
      </c>
      <c r="AG314" s="92">
        <f t="shared" si="159"/>
        <v>46154</v>
      </c>
      <c r="AH314" s="91">
        <f t="shared" si="160"/>
        <v>307</v>
      </c>
      <c r="AI314" s="91" t="e">
        <f>INDEX(地温!$D$2:$D$366,MATCH(AG314,地温!$C$2:$C$366,FALSE))</f>
        <v>#N/A</v>
      </c>
      <c r="AJ314" s="91" t="e">
        <f t="shared" si="161"/>
        <v>#N/A</v>
      </c>
      <c r="AK314" s="93" t="e">
        <f t="shared" si="143"/>
        <v>#N/A</v>
      </c>
      <c r="AL314" s="99" t="e">
        <f t="shared" si="144"/>
        <v>#N/A</v>
      </c>
      <c r="AM314" s="99">
        <f t="shared" si="145"/>
        <v>0</v>
      </c>
      <c r="AP314" s="92">
        <f t="shared" si="162"/>
        <v>46154</v>
      </c>
      <c r="AQ314" s="91">
        <f t="shared" si="163"/>
        <v>307</v>
      </c>
      <c r="AR314" s="91" t="e">
        <f>INDEX(地温!$D$2:$D$366,MATCH(AP314,地温!$C$2:$C$366,FALSE))</f>
        <v>#N/A</v>
      </c>
      <c r="AS314" s="91" t="e">
        <f t="shared" si="164"/>
        <v>#N/A</v>
      </c>
      <c r="AT314" s="93" t="e">
        <f t="shared" si="146"/>
        <v>#N/A</v>
      </c>
      <c r="AU314" s="99" t="e">
        <f t="shared" si="147"/>
        <v>#N/A</v>
      </c>
      <c r="AV314" s="99">
        <f t="shared" si="148"/>
        <v>0</v>
      </c>
    </row>
    <row r="315" spans="1:48" s="91" customFormat="1">
      <c r="A315" s="92">
        <f t="shared" si="149"/>
        <v>46155</v>
      </c>
      <c r="B315" s="91">
        <f t="shared" si="132"/>
        <v>308</v>
      </c>
      <c r="C315" s="99" t="e">
        <f t="shared" si="133"/>
        <v>#N/A</v>
      </c>
      <c r="F315" s="92">
        <f t="shared" si="150"/>
        <v>46155</v>
      </c>
      <c r="G315" s="91">
        <f t="shared" si="151"/>
        <v>308</v>
      </c>
      <c r="H315" s="91" t="e">
        <f>INDEX(地温!$D$2:$D$366,MATCH(F315,地温!$C$2:$C$366,FALSE))</f>
        <v>#N/A</v>
      </c>
      <c r="I315" s="91" t="e">
        <f t="shared" si="152"/>
        <v>#N/A</v>
      </c>
      <c r="J315" s="93" t="e">
        <f t="shared" si="134"/>
        <v>#N/A</v>
      </c>
      <c r="K315" s="99" t="e">
        <f t="shared" si="135"/>
        <v>#N/A</v>
      </c>
      <c r="L315" s="99" t="e">
        <f t="shared" si="136"/>
        <v>#N/A</v>
      </c>
      <c r="O315" s="92">
        <f t="shared" si="153"/>
        <v>46155</v>
      </c>
      <c r="P315" s="91">
        <f t="shared" si="154"/>
        <v>308</v>
      </c>
      <c r="Q315" s="91" t="e">
        <f>INDEX(地温!$D$2:$D$366,MATCH(O315,地温!$C$2:$C$366,FALSE))</f>
        <v>#N/A</v>
      </c>
      <c r="R315" s="91" t="e">
        <f t="shared" si="155"/>
        <v>#N/A</v>
      </c>
      <c r="S315" s="93" t="e">
        <f t="shared" si="137"/>
        <v>#N/A</v>
      </c>
      <c r="T315" s="99" t="e">
        <f t="shared" si="138"/>
        <v>#N/A</v>
      </c>
      <c r="U315" s="99">
        <f t="shared" si="139"/>
        <v>0</v>
      </c>
      <c r="X315" s="92">
        <f t="shared" si="156"/>
        <v>46155</v>
      </c>
      <c r="Y315" s="91">
        <f t="shared" si="157"/>
        <v>308</v>
      </c>
      <c r="Z315" s="91" t="e">
        <f>INDEX(地温!$D$2:$D$366,MATCH(X315,地温!$C$2:$C$366,FALSE))</f>
        <v>#N/A</v>
      </c>
      <c r="AA315" s="91" t="e">
        <f t="shared" si="158"/>
        <v>#N/A</v>
      </c>
      <c r="AB315" s="93" t="e">
        <f t="shared" si="140"/>
        <v>#N/A</v>
      </c>
      <c r="AC315" s="99" t="e">
        <f t="shared" si="141"/>
        <v>#N/A</v>
      </c>
      <c r="AD315" s="99">
        <f t="shared" si="142"/>
        <v>0</v>
      </c>
      <c r="AG315" s="92">
        <f t="shared" si="159"/>
        <v>46155</v>
      </c>
      <c r="AH315" s="91">
        <f t="shared" si="160"/>
        <v>308</v>
      </c>
      <c r="AI315" s="91" t="e">
        <f>INDEX(地温!$D$2:$D$366,MATCH(AG315,地温!$C$2:$C$366,FALSE))</f>
        <v>#N/A</v>
      </c>
      <c r="AJ315" s="91" t="e">
        <f t="shared" si="161"/>
        <v>#N/A</v>
      </c>
      <c r="AK315" s="93" t="e">
        <f t="shared" si="143"/>
        <v>#N/A</v>
      </c>
      <c r="AL315" s="99" t="e">
        <f t="shared" si="144"/>
        <v>#N/A</v>
      </c>
      <c r="AM315" s="99">
        <f t="shared" si="145"/>
        <v>0</v>
      </c>
      <c r="AP315" s="92">
        <f t="shared" si="162"/>
        <v>46155</v>
      </c>
      <c r="AQ315" s="91">
        <f t="shared" si="163"/>
        <v>308</v>
      </c>
      <c r="AR315" s="91" t="e">
        <f>INDEX(地温!$D$2:$D$366,MATCH(AP315,地温!$C$2:$C$366,FALSE))</f>
        <v>#N/A</v>
      </c>
      <c r="AS315" s="91" t="e">
        <f t="shared" si="164"/>
        <v>#N/A</v>
      </c>
      <c r="AT315" s="93" t="e">
        <f t="shared" si="146"/>
        <v>#N/A</v>
      </c>
      <c r="AU315" s="99" t="e">
        <f t="shared" si="147"/>
        <v>#N/A</v>
      </c>
      <c r="AV315" s="99">
        <f t="shared" si="148"/>
        <v>0</v>
      </c>
    </row>
    <row r="316" spans="1:48" s="91" customFormat="1">
      <c r="A316" s="92">
        <f t="shared" si="149"/>
        <v>46156</v>
      </c>
      <c r="B316" s="91">
        <f t="shared" si="132"/>
        <v>309</v>
      </c>
      <c r="C316" s="99" t="e">
        <f t="shared" si="133"/>
        <v>#N/A</v>
      </c>
      <c r="F316" s="92">
        <f t="shared" si="150"/>
        <v>46156</v>
      </c>
      <c r="G316" s="91">
        <f t="shared" si="151"/>
        <v>309</v>
      </c>
      <c r="H316" s="91" t="e">
        <f>INDEX(地温!$D$2:$D$366,MATCH(F316,地温!$C$2:$C$366,FALSE))</f>
        <v>#N/A</v>
      </c>
      <c r="I316" s="91" t="e">
        <f t="shared" si="152"/>
        <v>#N/A</v>
      </c>
      <c r="J316" s="93" t="e">
        <f t="shared" si="134"/>
        <v>#N/A</v>
      </c>
      <c r="K316" s="99" t="e">
        <f t="shared" si="135"/>
        <v>#N/A</v>
      </c>
      <c r="L316" s="99" t="e">
        <f t="shared" si="136"/>
        <v>#N/A</v>
      </c>
      <c r="O316" s="92">
        <f t="shared" si="153"/>
        <v>46156</v>
      </c>
      <c r="P316" s="91">
        <f t="shared" si="154"/>
        <v>309</v>
      </c>
      <c r="Q316" s="91" t="e">
        <f>INDEX(地温!$D$2:$D$366,MATCH(O316,地温!$C$2:$C$366,FALSE))</f>
        <v>#N/A</v>
      </c>
      <c r="R316" s="91" t="e">
        <f t="shared" si="155"/>
        <v>#N/A</v>
      </c>
      <c r="S316" s="93" t="e">
        <f t="shared" si="137"/>
        <v>#N/A</v>
      </c>
      <c r="T316" s="99" t="e">
        <f t="shared" si="138"/>
        <v>#N/A</v>
      </c>
      <c r="U316" s="99">
        <f t="shared" si="139"/>
        <v>0</v>
      </c>
      <c r="X316" s="92">
        <f t="shared" si="156"/>
        <v>46156</v>
      </c>
      <c r="Y316" s="91">
        <f t="shared" si="157"/>
        <v>309</v>
      </c>
      <c r="Z316" s="91" t="e">
        <f>INDEX(地温!$D$2:$D$366,MATCH(X316,地温!$C$2:$C$366,FALSE))</f>
        <v>#N/A</v>
      </c>
      <c r="AA316" s="91" t="e">
        <f t="shared" si="158"/>
        <v>#N/A</v>
      </c>
      <c r="AB316" s="93" t="e">
        <f t="shared" si="140"/>
        <v>#N/A</v>
      </c>
      <c r="AC316" s="99" t="e">
        <f t="shared" si="141"/>
        <v>#N/A</v>
      </c>
      <c r="AD316" s="99">
        <f t="shared" si="142"/>
        <v>0</v>
      </c>
      <c r="AG316" s="92">
        <f t="shared" si="159"/>
        <v>46156</v>
      </c>
      <c r="AH316" s="91">
        <f t="shared" si="160"/>
        <v>309</v>
      </c>
      <c r="AI316" s="91" t="e">
        <f>INDEX(地温!$D$2:$D$366,MATCH(AG316,地温!$C$2:$C$366,FALSE))</f>
        <v>#N/A</v>
      </c>
      <c r="AJ316" s="91" t="e">
        <f t="shared" si="161"/>
        <v>#N/A</v>
      </c>
      <c r="AK316" s="93" t="e">
        <f t="shared" si="143"/>
        <v>#N/A</v>
      </c>
      <c r="AL316" s="99" t="e">
        <f t="shared" si="144"/>
        <v>#N/A</v>
      </c>
      <c r="AM316" s="99">
        <f t="shared" si="145"/>
        <v>0</v>
      </c>
      <c r="AP316" s="92">
        <f t="shared" si="162"/>
        <v>46156</v>
      </c>
      <c r="AQ316" s="91">
        <f t="shared" si="163"/>
        <v>309</v>
      </c>
      <c r="AR316" s="91" t="e">
        <f>INDEX(地温!$D$2:$D$366,MATCH(AP316,地温!$C$2:$C$366,FALSE))</f>
        <v>#N/A</v>
      </c>
      <c r="AS316" s="91" t="e">
        <f t="shared" si="164"/>
        <v>#N/A</v>
      </c>
      <c r="AT316" s="93" t="e">
        <f t="shared" si="146"/>
        <v>#N/A</v>
      </c>
      <c r="AU316" s="99" t="e">
        <f t="shared" si="147"/>
        <v>#N/A</v>
      </c>
      <c r="AV316" s="99">
        <f t="shared" si="148"/>
        <v>0</v>
      </c>
    </row>
    <row r="317" spans="1:48" s="91" customFormat="1">
      <c r="A317" s="92">
        <f t="shared" si="149"/>
        <v>46157</v>
      </c>
      <c r="B317" s="91">
        <f t="shared" si="132"/>
        <v>310</v>
      </c>
      <c r="C317" s="99" t="e">
        <f t="shared" si="133"/>
        <v>#N/A</v>
      </c>
      <c r="F317" s="92">
        <f t="shared" si="150"/>
        <v>46157</v>
      </c>
      <c r="G317" s="91">
        <f t="shared" si="151"/>
        <v>310</v>
      </c>
      <c r="H317" s="91" t="e">
        <f>INDEX(地温!$D$2:$D$366,MATCH(F317,地温!$C$2:$C$366,FALSE))</f>
        <v>#N/A</v>
      </c>
      <c r="I317" s="91" t="e">
        <f t="shared" si="152"/>
        <v>#N/A</v>
      </c>
      <c r="J317" s="93" t="e">
        <f t="shared" si="134"/>
        <v>#N/A</v>
      </c>
      <c r="K317" s="99" t="e">
        <f t="shared" si="135"/>
        <v>#N/A</v>
      </c>
      <c r="L317" s="99" t="e">
        <f t="shared" si="136"/>
        <v>#N/A</v>
      </c>
      <c r="O317" s="92">
        <f t="shared" si="153"/>
        <v>46157</v>
      </c>
      <c r="P317" s="91">
        <f t="shared" si="154"/>
        <v>310</v>
      </c>
      <c r="Q317" s="91" t="e">
        <f>INDEX(地温!$D$2:$D$366,MATCH(O317,地温!$C$2:$C$366,FALSE))</f>
        <v>#N/A</v>
      </c>
      <c r="R317" s="91" t="e">
        <f t="shared" si="155"/>
        <v>#N/A</v>
      </c>
      <c r="S317" s="93" t="e">
        <f t="shared" si="137"/>
        <v>#N/A</v>
      </c>
      <c r="T317" s="99" t="e">
        <f t="shared" si="138"/>
        <v>#N/A</v>
      </c>
      <c r="U317" s="99">
        <f t="shared" si="139"/>
        <v>0</v>
      </c>
      <c r="X317" s="92">
        <f t="shared" si="156"/>
        <v>46157</v>
      </c>
      <c r="Y317" s="91">
        <f t="shared" si="157"/>
        <v>310</v>
      </c>
      <c r="Z317" s="91" t="e">
        <f>INDEX(地温!$D$2:$D$366,MATCH(X317,地温!$C$2:$C$366,FALSE))</f>
        <v>#N/A</v>
      </c>
      <c r="AA317" s="91" t="e">
        <f t="shared" si="158"/>
        <v>#N/A</v>
      </c>
      <c r="AB317" s="93" t="e">
        <f t="shared" si="140"/>
        <v>#N/A</v>
      </c>
      <c r="AC317" s="99" t="e">
        <f t="shared" si="141"/>
        <v>#N/A</v>
      </c>
      <c r="AD317" s="99">
        <f t="shared" si="142"/>
        <v>0</v>
      </c>
      <c r="AG317" s="92">
        <f t="shared" si="159"/>
        <v>46157</v>
      </c>
      <c r="AH317" s="91">
        <f t="shared" si="160"/>
        <v>310</v>
      </c>
      <c r="AI317" s="91" t="e">
        <f>INDEX(地温!$D$2:$D$366,MATCH(AG317,地温!$C$2:$C$366,FALSE))</f>
        <v>#N/A</v>
      </c>
      <c r="AJ317" s="91" t="e">
        <f t="shared" si="161"/>
        <v>#N/A</v>
      </c>
      <c r="AK317" s="93" t="e">
        <f t="shared" si="143"/>
        <v>#N/A</v>
      </c>
      <c r="AL317" s="99" t="e">
        <f t="shared" si="144"/>
        <v>#N/A</v>
      </c>
      <c r="AM317" s="99">
        <f t="shared" si="145"/>
        <v>0</v>
      </c>
      <c r="AP317" s="92">
        <f t="shared" si="162"/>
        <v>46157</v>
      </c>
      <c r="AQ317" s="91">
        <f t="shared" si="163"/>
        <v>310</v>
      </c>
      <c r="AR317" s="91" t="e">
        <f>INDEX(地温!$D$2:$D$366,MATCH(AP317,地温!$C$2:$C$366,FALSE))</f>
        <v>#N/A</v>
      </c>
      <c r="AS317" s="91" t="e">
        <f t="shared" si="164"/>
        <v>#N/A</v>
      </c>
      <c r="AT317" s="93" t="e">
        <f t="shared" si="146"/>
        <v>#N/A</v>
      </c>
      <c r="AU317" s="99" t="e">
        <f t="shared" si="147"/>
        <v>#N/A</v>
      </c>
      <c r="AV317" s="99">
        <f t="shared" si="148"/>
        <v>0</v>
      </c>
    </row>
    <row r="318" spans="1:48" s="91" customFormat="1">
      <c r="A318" s="92">
        <f t="shared" si="149"/>
        <v>46158</v>
      </c>
      <c r="B318" s="91">
        <f t="shared" si="132"/>
        <v>311</v>
      </c>
      <c r="C318" s="99" t="e">
        <f t="shared" si="133"/>
        <v>#N/A</v>
      </c>
      <c r="F318" s="92">
        <f t="shared" si="150"/>
        <v>46158</v>
      </c>
      <c r="G318" s="91">
        <f t="shared" si="151"/>
        <v>311</v>
      </c>
      <c r="H318" s="91" t="e">
        <f>INDEX(地温!$D$2:$D$366,MATCH(F318,地温!$C$2:$C$366,FALSE))</f>
        <v>#N/A</v>
      </c>
      <c r="I318" s="91" t="e">
        <f t="shared" si="152"/>
        <v>#N/A</v>
      </c>
      <c r="J318" s="93" t="e">
        <f t="shared" si="134"/>
        <v>#N/A</v>
      </c>
      <c r="K318" s="99" t="e">
        <f t="shared" si="135"/>
        <v>#N/A</v>
      </c>
      <c r="L318" s="99" t="e">
        <f t="shared" si="136"/>
        <v>#N/A</v>
      </c>
      <c r="O318" s="92">
        <f t="shared" si="153"/>
        <v>46158</v>
      </c>
      <c r="P318" s="91">
        <f t="shared" si="154"/>
        <v>311</v>
      </c>
      <c r="Q318" s="91" t="e">
        <f>INDEX(地温!$D$2:$D$366,MATCH(O318,地温!$C$2:$C$366,FALSE))</f>
        <v>#N/A</v>
      </c>
      <c r="R318" s="91" t="e">
        <f t="shared" si="155"/>
        <v>#N/A</v>
      </c>
      <c r="S318" s="93" t="e">
        <f t="shared" si="137"/>
        <v>#N/A</v>
      </c>
      <c r="T318" s="99" t="e">
        <f t="shared" si="138"/>
        <v>#N/A</v>
      </c>
      <c r="U318" s="99">
        <f t="shared" si="139"/>
        <v>0</v>
      </c>
      <c r="X318" s="92">
        <f t="shared" si="156"/>
        <v>46158</v>
      </c>
      <c r="Y318" s="91">
        <f t="shared" si="157"/>
        <v>311</v>
      </c>
      <c r="Z318" s="91" t="e">
        <f>INDEX(地温!$D$2:$D$366,MATCH(X318,地温!$C$2:$C$366,FALSE))</f>
        <v>#N/A</v>
      </c>
      <c r="AA318" s="91" t="e">
        <f t="shared" si="158"/>
        <v>#N/A</v>
      </c>
      <c r="AB318" s="93" t="e">
        <f t="shared" si="140"/>
        <v>#N/A</v>
      </c>
      <c r="AC318" s="99" t="e">
        <f t="shared" si="141"/>
        <v>#N/A</v>
      </c>
      <c r="AD318" s="99">
        <f t="shared" si="142"/>
        <v>0</v>
      </c>
      <c r="AG318" s="92">
        <f t="shared" si="159"/>
        <v>46158</v>
      </c>
      <c r="AH318" s="91">
        <f t="shared" si="160"/>
        <v>311</v>
      </c>
      <c r="AI318" s="91" t="e">
        <f>INDEX(地温!$D$2:$D$366,MATCH(AG318,地温!$C$2:$C$366,FALSE))</f>
        <v>#N/A</v>
      </c>
      <c r="AJ318" s="91" t="e">
        <f t="shared" si="161"/>
        <v>#N/A</v>
      </c>
      <c r="AK318" s="93" t="e">
        <f t="shared" si="143"/>
        <v>#N/A</v>
      </c>
      <c r="AL318" s="99" t="e">
        <f t="shared" si="144"/>
        <v>#N/A</v>
      </c>
      <c r="AM318" s="99">
        <f t="shared" si="145"/>
        <v>0</v>
      </c>
      <c r="AP318" s="92">
        <f t="shared" si="162"/>
        <v>46158</v>
      </c>
      <c r="AQ318" s="91">
        <f t="shared" si="163"/>
        <v>311</v>
      </c>
      <c r="AR318" s="91" t="e">
        <f>INDEX(地温!$D$2:$D$366,MATCH(AP318,地温!$C$2:$C$366,FALSE))</f>
        <v>#N/A</v>
      </c>
      <c r="AS318" s="91" t="e">
        <f t="shared" si="164"/>
        <v>#N/A</v>
      </c>
      <c r="AT318" s="93" t="e">
        <f t="shared" si="146"/>
        <v>#N/A</v>
      </c>
      <c r="AU318" s="99" t="e">
        <f t="shared" si="147"/>
        <v>#N/A</v>
      </c>
      <c r="AV318" s="99">
        <f t="shared" si="148"/>
        <v>0</v>
      </c>
    </row>
    <row r="319" spans="1:48" s="91" customFormat="1">
      <c r="A319" s="92">
        <f t="shared" si="149"/>
        <v>46159</v>
      </c>
      <c r="B319" s="91">
        <f t="shared" si="132"/>
        <v>312</v>
      </c>
      <c r="C319" s="99" t="e">
        <f t="shared" si="133"/>
        <v>#N/A</v>
      </c>
      <c r="F319" s="92">
        <f t="shared" si="150"/>
        <v>46159</v>
      </c>
      <c r="G319" s="91">
        <f t="shared" si="151"/>
        <v>312</v>
      </c>
      <c r="H319" s="91" t="e">
        <f>INDEX(地温!$D$2:$D$366,MATCH(F319,地温!$C$2:$C$366,FALSE))</f>
        <v>#N/A</v>
      </c>
      <c r="I319" s="91" t="e">
        <f t="shared" si="152"/>
        <v>#N/A</v>
      </c>
      <c r="J319" s="93" t="e">
        <f t="shared" si="134"/>
        <v>#N/A</v>
      </c>
      <c r="K319" s="99" t="e">
        <f t="shared" si="135"/>
        <v>#N/A</v>
      </c>
      <c r="L319" s="99" t="e">
        <f t="shared" si="136"/>
        <v>#N/A</v>
      </c>
      <c r="O319" s="92">
        <f t="shared" si="153"/>
        <v>46159</v>
      </c>
      <c r="P319" s="91">
        <f t="shared" si="154"/>
        <v>312</v>
      </c>
      <c r="Q319" s="91" t="e">
        <f>INDEX(地温!$D$2:$D$366,MATCH(O319,地温!$C$2:$C$366,FALSE))</f>
        <v>#N/A</v>
      </c>
      <c r="R319" s="91" t="e">
        <f t="shared" si="155"/>
        <v>#N/A</v>
      </c>
      <c r="S319" s="93" t="e">
        <f t="shared" si="137"/>
        <v>#N/A</v>
      </c>
      <c r="T319" s="99" t="e">
        <f t="shared" si="138"/>
        <v>#N/A</v>
      </c>
      <c r="U319" s="99">
        <f t="shared" si="139"/>
        <v>0</v>
      </c>
      <c r="X319" s="92">
        <f t="shared" si="156"/>
        <v>46159</v>
      </c>
      <c r="Y319" s="91">
        <f t="shared" si="157"/>
        <v>312</v>
      </c>
      <c r="Z319" s="91" t="e">
        <f>INDEX(地温!$D$2:$D$366,MATCH(X319,地温!$C$2:$C$366,FALSE))</f>
        <v>#N/A</v>
      </c>
      <c r="AA319" s="91" t="e">
        <f t="shared" si="158"/>
        <v>#N/A</v>
      </c>
      <c r="AB319" s="93" t="e">
        <f t="shared" si="140"/>
        <v>#N/A</v>
      </c>
      <c r="AC319" s="99" t="e">
        <f t="shared" si="141"/>
        <v>#N/A</v>
      </c>
      <c r="AD319" s="99">
        <f t="shared" si="142"/>
        <v>0</v>
      </c>
      <c r="AG319" s="92">
        <f t="shared" si="159"/>
        <v>46159</v>
      </c>
      <c r="AH319" s="91">
        <f t="shared" si="160"/>
        <v>312</v>
      </c>
      <c r="AI319" s="91" t="e">
        <f>INDEX(地温!$D$2:$D$366,MATCH(AG319,地温!$C$2:$C$366,FALSE))</f>
        <v>#N/A</v>
      </c>
      <c r="AJ319" s="91" t="e">
        <f t="shared" si="161"/>
        <v>#N/A</v>
      </c>
      <c r="AK319" s="93" t="e">
        <f t="shared" si="143"/>
        <v>#N/A</v>
      </c>
      <c r="AL319" s="99" t="e">
        <f t="shared" si="144"/>
        <v>#N/A</v>
      </c>
      <c r="AM319" s="99">
        <f t="shared" si="145"/>
        <v>0</v>
      </c>
      <c r="AP319" s="92">
        <f t="shared" si="162"/>
        <v>46159</v>
      </c>
      <c r="AQ319" s="91">
        <f t="shared" si="163"/>
        <v>312</v>
      </c>
      <c r="AR319" s="91" t="e">
        <f>INDEX(地温!$D$2:$D$366,MATCH(AP319,地温!$C$2:$C$366,FALSE))</f>
        <v>#N/A</v>
      </c>
      <c r="AS319" s="91" t="e">
        <f t="shared" si="164"/>
        <v>#N/A</v>
      </c>
      <c r="AT319" s="93" t="e">
        <f t="shared" si="146"/>
        <v>#N/A</v>
      </c>
      <c r="AU319" s="99" t="e">
        <f t="shared" si="147"/>
        <v>#N/A</v>
      </c>
      <c r="AV319" s="99">
        <f t="shared" si="148"/>
        <v>0</v>
      </c>
    </row>
    <row r="320" spans="1:48" s="91" customFormat="1">
      <c r="A320" s="92">
        <f t="shared" si="149"/>
        <v>46160</v>
      </c>
      <c r="B320" s="91">
        <f t="shared" si="132"/>
        <v>313</v>
      </c>
      <c r="C320" s="99" t="e">
        <f t="shared" si="133"/>
        <v>#N/A</v>
      </c>
      <c r="F320" s="92">
        <f t="shared" si="150"/>
        <v>46160</v>
      </c>
      <c r="G320" s="91">
        <f t="shared" si="151"/>
        <v>313</v>
      </c>
      <c r="H320" s="91" t="e">
        <f>INDEX(地温!$D$2:$D$366,MATCH(F320,地温!$C$2:$C$366,FALSE))</f>
        <v>#N/A</v>
      </c>
      <c r="I320" s="91" t="e">
        <f t="shared" si="152"/>
        <v>#N/A</v>
      </c>
      <c r="J320" s="93" t="e">
        <f t="shared" si="134"/>
        <v>#N/A</v>
      </c>
      <c r="K320" s="99" t="e">
        <f t="shared" si="135"/>
        <v>#N/A</v>
      </c>
      <c r="L320" s="99" t="e">
        <f t="shared" si="136"/>
        <v>#N/A</v>
      </c>
      <c r="O320" s="92">
        <f t="shared" si="153"/>
        <v>46160</v>
      </c>
      <c r="P320" s="91">
        <f t="shared" si="154"/>
        <v>313</v>
      </c>
      <c r="Q320" s="91" t="e">
        <f>INDEX(地温!$D$2:$D$366,MATCH(O320,地温!$C$2:$C$366,FALSE))</f>
        <v>#N/A</v>
      </c>
      <c r="R320" s="91" t="e">
        <f t="shared" si="155"/>
        <v>#N/A</v>
      </c>
      <c r="S320" s="93" t="e">
        <f t="shared" si="137"/>
        <v>#N/A</v>
      </c>
      <c r="T320" s="99" t="e">
        <f t="shared" si="138"/>
        <v>#N/A</v>
      </c>
      <c r="U320" s="99">
        <f t="shared" si="139"/>
        <v>0</v>
      </c>
      <c r="X320" s="92">
        <f t="shared" si="156"/>
        <v>46160</v>
      </c>
      <c r="Y320" s="91">
        <f t="shared" si="157"/>
        <v>313</v>
      </c>
      <c r="Z320" s="91" t="e">
        <f>INDEX(地温!$D$2:$D$366,MATCH(X320,地温!$C$2:$C$366,FALSE))</f>
        <v>#N/A</v>
      </c>
      <c r="AA320" s="91" t="e">
        <f t="shared" si="158"/>
        <v>#N/A</v>
      </c>
      <c r="AB320" s="93" t="e">
        <f t="shared" si="140"/>
        <v>#N/A</v>
      </c>
      <c r="AC320" s="99" t="e">
        <f t="shared" si="141"/>
        <v>#N/A</v>
      </c>
      <c r="AD320" s="99">
        <f t="shared" si="142"/>
        <v>0</v>
      </c>
      <c r="AG320" s="92">
        <f t="shared" si="159"/>
        <v>46160</v>
      </c>
      <c r="AH320" s="91">
        <f t="shared" si="160"/>
        <v>313</v>
      </c>
      <c r="AI320" s="91" t="e">
        <f>INDEX(地温!$D$2:$D$366,MATCH(AG320,地温!$C$2:$C$366,FALSE))</f>
        <v>#N/A</v>
      </c>
      <c r="AJ320" s="91" t="e">
        <f t="shared" si="161"/>
        <v>#N/A</v>
      </c>
      <c r="AK320" s="93" t="e">
        <f t="shared" si="143"/>
        <v>#N/A</v>
      </c>
      <c r="AL320" s="99" t="e">
        <f t="shared" si="144"/>
        <v>#N/A</v>
      </c>
      <c r="AM320" s="99">
        <f t="shared" si="145"/>
        <v>0</v>
      </c>
      <c r="AP320" s="92">
        <f t="shared" si="162"/>
        <v>46160</v>
      </c>
      <c r="AQ320" s="91">
        <f t="shared" si="163"/>
        <v>313</v>
      </c>
      <c r="AR320" s="91" t="e">
        <f>INDEX(地温!$D$2:$D$366,MATCH(AP320,地温!$C$2:$C$366,FALSE))</f>
        <v>#N/A</v>
      </c>
      <c r="AS320" s="91" t="e">
        <f t="shared" si="164"/>
        <v>#N/A</v>
      </c>
      <c r="AT320" s="93" t="e">
        <f t="shared" si="146"/>
        <v>#N/A</v>
      </c>
      <c r="AU320" s="99" t="e">
        <f t="shared" si="147"/>
        <v>#N/A</v>
      </c>
      <c r="AV320" s="99">
        <f t="shared" si="148"/>
        <v>0</v>
      </c>
    </row>
    <row r="321" spans="1:48" s="91" customFormat="1">
      <c r="A321" s="92">
        <f t="shared" si="149"/>
        <v>46161</v>
      </c>
      <c r="B321" s="91">
        <f t="shared" si="132"/>
        <v>314</v>
      </c>
      <c r="C321" s="99" t="e">
        <f t="shared" si="133"/>
        <v>#N/A</v>
      </c>
      <c r="F321" s="92">
        <f t="shared" si="150"/>
        <v>46161</v>
      </c>
      <c r="G321" s="91">
        <f t="shared" si="151"/>
        <v>314</v>
      </c>
      <c r="H321" s="91" t="e">
        <f>INDEX(地温!$D$2:$D$366,MATCH(F321,地温!$C$2:$C$366,FALSE))</f>
        <v>#N/A</v>
      </c>
      <c r="I321" s="91" t="e">
        <f t="shared" si="152"/>
        <v>#N/A</v>
      </c>
      <c r="J321" s="93" t="e">
        <f t="shared" si="134"/>
        <v>#N/A</v>
      </c>
      <c r="K321" s="99" t="e">
        <f t="shared" si="135"/>
        <v>#N/A</v>
      </c>
      <c r="L321" s="99" t="e">
        <f t="shared" si="136"/>
        <v>#N/A</v>
      </c>
      <c r="O321" s="92">
        <f t="shared" si="153"/>
        <v>46161</v>
      </c>
      <c r="P321" s="91">
        <f t="shared" si="154"/>
        <v>314</v>
      </c>
      <c r="Q321" s="91" t="e">
        <f>INDEX(地温!$D$2:$D$366,MATCH(O321,地温!$C$2:$C$366,FALSE))</f>
        <v>#N/A</v>
      </c>
      <c r="R321" s="91" t="e">
        <f t="shared" si="155"/>
        <v>#N/A</v>
      </c>
      <c r="S321" s="93" t="e">
        <f t="shared" si="137"/>
        <v>#N/A</v>
      </c>
      <c r="T321" s="99" t="e">
        <f t="shared" si="138"/>
        <v>#N/A</v>
      </c>
      <c r="U321" s="99">
        <f t="shared" si="139"/>
        <v>0</v>
      </c>
      <c r="X321" s="92">
        <f t="shared" si="156"/>
        <v>46161</v>
      </c>
      <c r="Y321" s="91">
        <f t="shared" si="157"/>
        <v>314</v>
      </c>
      <c r="Z321" s="91" t="e">
        <f>INDEX(地温!$D$2:$D$366,MATCH(X321,地温!$C$2:$C$366,FALSE))</f>
        <v>#N/A</v>
      </c>
      <c r="AA321" s="91" t="e">
        <f t="shared" si="158"/>
        <v>#N/A</v>
      </c>
      <c r="AB321" s="93" t="e">
        <f t="shared" si="140"/>
        <v>#N/A</v>
      </c>
      <c r="AC321" s="99" t="e">
        <f t="shared" si="141"/>
        <v>#N/A</v>
      </c>
      <c r="AD321" s="99">
        <f t="shared" si="142"/>
        <v>0</v>
      </c>
      <c r="AG321" s="92">
        <f t="shared" si="159"/>
        <v>46161</v>
      </c>
      <c r="AH321" s="91">
        <f t="shared" si="160"/>
        <v>314</v>
      </c>
      <c r="AI321" s="91" t="e">
        <f>INDEX(地温!$D$2:$D$366,MATCH(AG321,地温!$C$2:$C$366,FALSE))</f>
        <v>#N/A</v>
      </c>
      <c r="AJ321" s="91" t="e">
        <f t="shared" si="161"/>
        <v>#N/A</v>
      </c>
      <c r="AK321" s="93" t="e">
        <f t="shared" si="143"/>
        <v>#N/A</v>
      </c>
      <c r="AL321" s="99" t="e">
        <f t="shared" si="144"/>
        <v>#N/A</v>
      </c>
      <c r="AM321" s="99">
        <f t="shared" si="145"/>
        <v>0</v>
      </c>
      <c r="AP321" s="92">
        <f t="shared" si="162"/>
        <v>46161</v>
      </c>
      <c r="AQ321" s="91">
        <f t="shared" si="163"/>
        <v>314</v>
      </c>
      <c r="AR321" s="91" t="e">
        <f>INDEX(地温!$D$2:$D$366,MATCH(AP321,地温!$C$2:$C$366,FALSE))</f>
        <v>#N/A</v>
      </c>
      <c r="AS321" s="91" t="e">
        <f t="shared" si="164"/>
        <v>#N/A</v>
      </c>
      <c r="AT321" s="93" t="e">
        <f t="shared" si="146"/>
        <v>#N/A</v>
      </c>
      <c r="AU321" s="99" t="e">
        <f t="shared" si="147"/>
        <v>#N/A</v>
      </c>
      <c r="AV321" s="99">
        <f t="shared" si="148"/>
        <v>0</v>
      </c>
    </row>
    <row r="322" spans="1:48" s="91" customFormat="1">
      <c r="A322" s="92">
        <f t="shared" si="149"/>
        <v>46162</v>
      </c>
      <c r="B322" s="91">
        <f t="shared" si="132"/>
        <v>315</v>
      </c>
      <c r="C322" s="99" t="e">
        <f t="shared" si="133"/>
        <v>#N/A</v>
      </c>
      <c r="F322" s="92">
        <f t="shared" si="150"/>
        <v>46162</v>
      </c>
      <c r="G322" s="91">
        <f t="shared" si="151"/>
        <v>315</v>
      </c>
      <c r="H322" s="91" t="e">
        <f>INDEX(地温!$D$2:$D$366,MATCH(F322,地温!$C$2:$C$366,FALSE))</f>
        <v>#N/A</v>
      </c>
      <c r="I322" s="91" t="e">
        <f t="shared" si="152"/>
        <v>#N/A</v>
      </c>
      <c r="J322" s="93" t="e">
        <f t="shared" si="134"/>
        <v>#N/A</v>
      </c>
      <c r="K322" s="99" t="e">
        <f t="shared" si="135"/>
        <v>#N/A</v>
      </c>
      <c r="L322" s="99" t="e">
        <f t="shared" si="136"/>
        <v>#N/A</v>
      </c>
      <c r="O322" s="92">
        <f t="shared" si="153"/>
        <v>46162</v>
      </c>
      <c r="P322" s="91">
        <f t="shared" si="154"/>
        <v>315</v>
      </c>
      <c r="Q322" s="91" t="e">
        <f>INDEX(地温!$D$2:$D$366,MATCH(O322,地温!$C$2:$C$366,FALSE))</f>
        <v>#N/A</v>
      </c>
      <c r="R322" s="91" t="e">
        <f t="shared" si="155"/>
        <v>#N/A</v>
      </c>
      <c r="S322" s="93" t="e">
        <f t="shared" si="137"/>
        <v>#N/A</v>
      </c>
      <c r="T322" s="99" t="e">
        <f t="shared" si="138"/>
        <v>#N/A</v>
      </c>
      <c r="U322" s="99">
        <f t="shared" si="139"/>
        <v>0</v>
      </c>
      <c r="X322" s="92">
        <f t="shared" si="156"/>
        <v>46162</v>
      </c>
      <c r="Y322" s="91">
        <f t="shared" si="157"/>
        <v>315</v>
      </c>
      <c r="Z322" s="91" t="e">
        <f>INDEX(地温!$D$2:$D$366,MATCH(X322,地温!$C$2:$C$366,FALSE))</f>
        <v>#N/A</v>
      </c>
      <c r="AA322" s="91" t="e">
        <f t="shared" si="158"/>
        <v>#N/A</v>
      </c>
      <c r="AB322" s="93" t="e">
        <f t="shared" si="140"/>
        <v>#N/A</v>
      </c>
      <c r="AC322" s="99" t="e">
        <f t="shared" si="141"/>
        <v>#N/A</v>
      </c>
      <c r="AD322" s="99">
        <f t="shared" si="142"/>
        <v>0</v>
      </c>
      <c r="AG322" s="92">
        <f t="shared" si="159"/>
        <v>46162</v>
      </c>
      <c r="AH322" s="91">
        <f t="shared" si="160"/>
        <v>315</v>
      </c>
      <c r="AI322" s="91" t="e">
        <f>INDEX(地温!$D$2:$D$366,MATCH(AG322,地温!$C$2:$C$366,FALSE))</f>
        <v>#N/A</v>
      </c>
      <c r="AJ322" s="91" t="e">
        <f t="shared" si="161"/>
        <v>#N/A</v>
      </c>
      <c r="AK322" s="93" t="e">
        <f t="shared" si="143"/>
        <v>#N/A</v>
      </c>
      <c r="AL322" s="99" t="e">
        <f t="shared" si="144"/>
        <v>#N/A</v>
      </c>
      <c r="AM322" s="99">
        <f t="shared" si="145"/>
        <v>0</v>
      </c>
      <c r="AP322" s="92">
        <f t="shared" si="162"/>
        <v>46162</v>
      </c>
      <c r="AQ322" s="91">
        <f t="shared" si="163"/>
        <v>315</v>
      </c>
      <c r="AR322" s="91" t="e">
        <f>INDEX(地温!$D$2:$D$366,MATCH(AP322,地温!$C$2:$C$366,FALSE))</f>
        <v>#N/A</v>
      </c>
      <c r="AS322" s="91" t="e">
        <f t="shared" si="164"/>
        <v>#N/A</v>
      </c>
      <c r="AT322" s="93" t="e">
        <f t="shared" si="146"/>
        <v>#N/A</v>
      </c>
      <c r="AU322" s="99" t="e">
        <f t="shared" si="147"/>
        <v>#N/A</v>
      </c>
      <c r="AV322" s="99">
        <f t="shared" si="148"/>
        <v>0</v>
      </c>
    </row>
    <row r="323" spans="1:48" s="91" customFormat="1">
      <c r="A323" s="92">
        <f t="shared" si="149"/>
        <v>46163</v>
      </c>
      <c r="B323" s="91">
        <f t="shared" si="132"/>
        <v>316</v>
      </c>
      <c r="C323" s="99" t="e">
        <f t="shared" si="133"/>
        <v>#N/A</v>
      </c>
      <c r="F323" s="92">
        <f t="shared" si="150"/>
        <v>46163</v>
      </c>
      <c r="G323" s="91">
        <f t="shared" si="151"/>
        <v>316</v>
      </c>
      <c r="H323" s="91" t="e">
        <f>INDEX(地温!$D$2:$D$366,MATCH(F323,地温!$C$2:$C$366,FALSE))</f>
        <v>#N/A</v>
      </c>
      <c r="I323" s="91" t="e">
        <f t="shared" si="152"/>
        <v>#N/A</v>
      </c>
      <c r="J323" s="93" t="e">
        <f t="shared" si="134"/>
        <v>#N/A</v>
      </c>
      <c r="K323" s="99" t="e">
        <f t="shared" si="135"/>
        <v>#N/A</v>
      </c>
      <c r="L323" s="99" t="e">
        <f t="shared" si="136"/>
        <v>#N/A</v>
      </c>
      <c r="O323" s="92">
        <f t="shared" si="153"/>
        <v>46163</v>
      </c>
      <c r="P323" s="91">
        <f t="shared" si="154"/>
        <v>316</v>
      </c>
      <c r="Q323" s="91" t="e">
        <f>INDEX(地温!$D$2:$D$366,MATCH(O323,地温!$C$2:$C$366,FALSE))</f>
        <v>#N/A</v>
      </c>
      <c r="R323" s="91" t="e">
        <f t="shared" si="155"/>
        <v>#N/A</v>
      </c>
      <c r="S323" s="93" t="e">
        <f t="shared" si="137"/>
        <v>#N/A</v>
      </c>
      <c r="T323" s="99" t="e">
        <f t="shared" si="138"/>
        <v>#N/A</v>
      </c>
      <c r="U323" s="99">
        <f t="shared" si="139"/>
        <v>0</v>
      </c>
      <c r="X323" s="92">
        <f t="shared" si="156"/>
        <v>46163</v>
      </c>
      <c r="Y323" s="91">
        <f t="shared" si="157"/>
        <v>316</v>
      </c>
      <c r="Z323" s="91" t="e">
        <f>INDEX(地温!$D$2:$D$366,MATCH(X323,地温!$C$2:$C$366,FALSE))</f>
        <v>#N/A</v>
      </c>
      <c r="AA323" s="91" t="e">
        <f t="shared" si="158"/>
        <v>#N/A</v>
      </c>
      <c r="AB323" s="93" t="e">
        <f t="shared" si="140"/>
        <v>#N/A</v>
      </c>
      <c r="AC323" s="99" t="e">
        <f t="shared" si="141"/>
        <v>#N/A</v>
      </c>
      <c r="AD323" s="99">
        <f t="shared" si="142"/>
        <v>0</v>
      </c>
      <c r="AG323" s="92">
        <f t="shared" si="159"/>
        <v>46163</v>
      </c>
      <c r="AH323" s="91">
        <f t="shared" si="160"/>
        <v>316</v>
      </c>
      <c r="AI323" s="91" t="e">
        <f>INDEX(地温!$D$2:$D$366,MATCH(AG323,地温!$C$2:$C$366,FALSE))</f>
        <v>#N/A</v>
      </c>
      <c r="AJ323" s="91" t="e">
        <f t="shared" si="161"/>
        <v>#N/A</v>
      </c>
      <c r="AK323" s="93" t="e">
        <f t="shared" si="143"/>
        <v>#N/A</v>
      </c>
      <c r="AL323" s="99" t="e">
        <f t="shared" si="144"/>
        <v>#N/A</v>
      </c>
      <c r="AM323" s="99">
        <f t="shared" si="145"/>
        <v>0</v>
      </c>
      <c r="AP323" s="92">
        <f t="shared" si="162"/>
        <v>46163</v>
      </c>
      <c r="AQ323" s="91">
        <f t="shared" si="163"/>
        <v>316</v>
      </c>
      <c r="AR323" s="91" t="e">
        <f>INDEX(地温!$D$2:$D$366,MATCH(AP323,地温!$C$2:$C$366,FALSE))</f>
        <v>#N/A</v>
      </c>
      <c r="AS323" s="91" t="e">
        <f t="shared" si="164"/>
        <v>#N/A</v>
      </c>
      <c r="AT323" s="93" t="e">
        <f t="shared" si="146"/>
        <v>#N/A</v>
      </c>
      <c r="AU323" s="99" t="e">
        <f t="shared" si="147"/>
        <v>#N/A</v>
      </c>
      <c r="AV323" s="99">
        <f t="shared" si="148"/>
        <v>0</v>
      </c>
    </row>
    <row r="324" spans="1:48" s="91" customFormat="1">
      <c r="A324" s="92">
        <f t="shared" si="149"/>
        <v>46164</v>
      </c>
      <c r="B324" s="91">
        <f t="shared" si="132"/>
        <v>317</v>
      </c>
      <c r="C324" s="99" t="e">
        <f t="shared" si="133"/>
        <v>#N/A</v>
      </c>
      <c r="F324" s="92">
        <f t="shared" si="150"/>
        <v>46164</v>
      </c>
      <c r="G324" s="91">
        <f t="shared" si="151"/>
        <v>317</v>
      </c>
      <c r="H324" s="91" t="e">
        <f>INDEX(地温!$D$2:$D$366,MATCH(F324,地温!$C$2:$C$366,FALSE))</f>
        <v>#N/A</v>
      </c>
      <c r="I324" s="91" t="e">
        <f t="shared" si="152"/>
        <v>#N/A</v>
      </c>
      <c r="J324" s="93" t="e">
        <f t="shared" si="134"/>
        <v>#N/A</v>
      </c>
      <c r="K324" s="99" t="e">
        <f t="shared" si="135"/>
        <v>#N/A</v>
      </c>
      <c r="L324" s="99" t="e">
        <f t="shared" si="136"/>
        <v>#N/A</v>
      </c>
      <c r="O324" s="92">
        <f t="shared" si="153"/>
        <v>46164</v>
      </c>
      <c r="P324" s="91">
        <f t="shared" si="154"/>
        <v>317</v>
      </c>
      <c r="Q324" s="91" t="e">
        <f>INDEX(地温!$D$2:$D$366,MATCH(O324,地温!$C$2:$C$366,FALSE))</f>
        <v>#N/A</v>
      </c>
      <c r="R324" s="91" t="e">
        <f t="shared" si="155"/>
        <v>#N/A</v>
      </c>
      <c r="S324" s="93" t="e">
        <f t="shared" si="137"/>
        <v>#N/A</v>
      </c>
      <c r="T324" s="99" t="e">
        <f t="shared" si="138"/>
        <v>#N/A</v>
      </c>
      <c r="U324" s="99">
        <f t="shared" si="139"/>
        <v>0</v>
      </c>
      <c r="X324" s="92">
        <f t="shared" si="156"/>
        <v>46164</v>
      </c>
      <c r="Y324" s="91">
        <f t="shared" si="157"/>
        <v>317</v>
      </c>
      <c r="Z324" s="91" t="e">
        <f>INDEX(地温!$D$2:$D$366,MATCH(X324,地温!$C$2:$C$366,FALSE))</f>
        <v>#N/A</v>
      </c>
      <c r="AA324" s="91" t="e">
        <f t="shared" si="158"/>
        <v>#N/A</v>
      </c>
      <c r="AB324" s="93" t="e">
        <f t="shared" si="140"/>
        <v>#N/A</v>
      </c>
      <c r="AC324" s="99" t="e">
        <f t="shared" si="141"/>
        <v>#N/A</v>
      </c>
      <c r="AD324" s="99">
        <f t="shared" si="142"/>
        <v>0</v>
      </c>
      <c r="AG324" s="92">
        <f t="shared" si="159"/>
        <v>46164</v>
      </c>
      <c r="AH324" s="91">
        <f t="shared" si="160"/>
        <v>317</v>
      </c>
      <c r="AI324" s="91" t="e">
        <f>INDEX(地温!$D$2:$D$366,MATCH(AG324,地温!$C$2:$C$366,FALSE))</f>
        <v>#N/A</v>
      </c>
      <c r="AJ324" s="91" t="e">
        <f t="shared" si="161"/>
        <v>#N/A</v>
      </c>
      <c r="AK324" s="93" t="e">
        <f t="shared" si="143"/>
        <v>#N/A</v>
      </c>
      <c r="AL324" s="99" t="e">
        <f t="shared" si="144"/>
        <v>#N/A</v>
      </c>
      <c r="AM324" s="99">
        <f t="shared" si="145"/>
        <v>0</v>
      </c>
      <c r="AP324" s="92">
        <f t="shared" si="162"/>
        <v>46164</v>
      </c>
      <c r="AQ324" s="91">
        <f t="shared" si="163"/>
        <v>317</v>
      </c>
      <c r="AR324" s="91" t="e">
        <f>INDEX(地温!$D$2:$D$366,MATCH(AP324,地温!$C$2:$C$366,FALSE))</f>
        <v>#N/A</v>
      </c>
      <c r="AS324" s="91" t="e">
        <f t="shared" si="164"/>
        <v>#N/A</v>
      </c>
      <c r="AT324" s="93" t="e">
        <f t="shared" si="146"/>
        <v>#N/A</v>
      </c>
      <c r="AU324" s="99" t="e">
        <f t="shared" si="147"/>
        <v>#N/A</v>
      </c>
      <c r="AV324" s="99">
        <f t="shared" si="148"/>
        <v>0</v>
      </c>
    </row>
    <row r="325" spans="1:48" s="91" customFormat="1">
      <c r="A325" s="92">
        <f t="shared" si="149"/>
        <v>46165</v>
      </c>
      <c r="B325" s="91">
        <f t="shared" si="132"/>
        <v>318</v>
      </c>
      <c r="C325" s="99" t="e">
        <f t="shared" si="133"/>
        <v>#N/A</v>
      </c>
      <c r="F325" s="92">
        <f t="shared" si="150"/>
        <v>46165</v>
      </c>
      <c r="G325" s="91">
        <f t="shared" si="151"/>
        <v>318</v>
      </c>
      <c r="H325" s="91" t="e">
        <f>INDEX(地温!$D$2:$D$366,MATCH(F325,地温!$C$2:$C$366,FALSE))</f>
        <v>#N/A</v>
      </c>
      <c r="I325" s="91" t="e">
        <f t="shared" si="152"/>
        <v>#N/A</v>
      </c>
      <c r="J325" s="93" t="e">
        <f t="shared" si="134"/>
        <v>#N/A</v>
      </c>
      <c r="K325" s="99" t="e">
        <f t="shared" si="135"/>
        <v>#N/A</v>
      </c>
      <c r="L325" s="99" t="e">
        <f t="shared" si="136"/>
        <v>#N/A</v>
      </c>
      <c r="O325" s="92">
        <f t="shared" si="153"/>
        <v>46165</v>
      </c>
      <c r="P325" s="91">
        <f t="shared" si="154"/>
        <v>318</v>
      </c>
      <c r="Q325" s="91" t="e">
        <f>INDEX(地温!$D$2:$D$366,MATCH(O325,地温!$C$2:$C$366,FALSE))</f>
        <v>#N/A</v>
      </c>
      <c r="R325" s="91" t="e">
        <f t="shared" si="155"/>
        <v>#N/A</v>
      </c>
      <c r="S325" s="93" t="e">
        <f t="shared" si="137"/>
        <v>#N/A</v>
      </c>
      <c r="T325" s="99" t="e">
        <f t="shared" si="138"/>
        <v>#N/A</v>
      </c>
      <c r="U325" s="99">
        <f t="shared" si="139"/>
        <v>0</v>
      </c>
      <c r="X325" s="92">
        <f t="shared" si="156"/>
        <v>46165</v>
      </c>
      <c r="Y325" s="91">
        <f t="shared" si="157"/>
        <v>318</v>
      </c>
      <c r="Z325" s="91" t="e">
        <f>INDEX(地温!$D$2:$D$366,MATCH(X325,地温!$C$2:$C$366,FALSE))</f>
        <v>#N/A</v>
      </c>
      <c r="AA325" s="91" t="e">
        <f t="shared" si="158"/>
        <v>#N/A</v>
      </c>
      <c r="AB325" s="93" t="e">
        <f t="shared" si="140"/>
        <v>#N/A</v>
      </c>
      <c r="AC325" s="99" t="e">
        <f t="shared" si="141"/>
        <v>#N/A</v>
      </c>
      <c r="AD325" s="99">
        <f t="shared" si="142"/>
        <v>0</v>
      </c>
      <c r="AG325" s="92">
        <f t="shared" si="159"/>
        <v>46165</v>
      </c>
      <c r="AH325" s="91">
        <f t="shared" si="160"/>
        <v>318</v>
      </c>
      <c r="AI325" s="91" t="e">
        <f>INDEX(地温!$D$2:$D$366,MATCH(AG325,地温!$C$2:$C$366,FALSE))</f>
        <v>#N/A</v>
      </c>
      <c r="AJ325" s="91" t="e">
        <f t="shared" si="161"/>
        <v>#N/A</v>
      </c>
      <c r="AK325" s="93" t="e">
        <f t="shared" si="143"/>
        <v>#N/A</v>
      </c>
      <c r="AL325" s="99" t="e">
        <f t="shared" si="144"/>
        <v>#N/A</v>
      </c>
      <c r="AM325" s="99">
        <f t="shared" si="145"/>
        <v>0</v>
      </c>
      <c r="AP325" s="92">
        <f t="shared" si="162"/>
        <v>46165</v>
      </c>
      <c r="AQ325" s="91">
        <f t="shared" si="163"/>
        <v>318</v>
      </c>
      <c r="AR325" s="91" t="e">
        <f>INDEX(地温!$D$2:$D$366,MATCH(AP325,地温!$C$2:$C$366,FALSE))</f>
        <v>#N/A</v>
      </c>
      <c r="AS325" s="91" t="e">
        <f t="shared" si="164"/>
        <v>#N/A</v>
      </c>
      <c r="AT325" s="93" t="e">
        <f t="shared" si="146"/>
        <v>#N/A</v>
      </c>
      <c r="AU325" s="99" t="e">
        <f t="shared" si="147"/>
        <v>#N/A</v>
      </c>
      <c r="AV325" s="99">
        <f t="shared" si="148"/>
        <v>0</v>
      </c>
    </row>
    <row r="326" spans="1:48" s="91" customFormat="1">
      <c r="A326" s="92">
        <f t="shared" si="149"/>
        <v>46166</v>
      </c>
      <c r="B326" s="91">
        <f t="shared" si="132"/>
        <v>319</v>
      </c>
      <c r="C326" s="99" t="e">
        <f t="shared" si="133"/>
        <v>#N/A</v>
      </c>
      <c r="F326" s="92">
        <f t="shared" si="150"/>
        <v>46166</v>
      </c>
      <c r="G326" s="91">
        <f t="shared" si="151"/>
        <v>319</v>
      </c>
      <c r="H326" s="91" t="e">
        <f>INDEX(地温!$D$2:$D$366,MATCH(F326,地温!$C$2:$C$366,FALSE))</f>
        <v>#N/A</v>
      </c>
      <c r="I326" s="91" t="e">
        <f t="shared" si="152"/>
        <v>#N/A</v>
      </c>
      <c r="J326" s="93" t="e">
        <f t="shared" si="134"/>
        <v>#N/A</v>
      </c>
      <c r="K326" s="99" t="e">
        <f t="shared" si="135"/>
        <v>#N/A</v>
      </c>
      <c r="L326" s="99" t="e">
        <f t="shared" si="136"/>
        <v>#N/A</v>
      </c>
      <c r="O326" s="92">
        <f t="shared" si="153"/>
        <v>46166</v>
      </c>
      <c r="P326" s="91">
        <f t="shared" si="154"/>
        <v>319</v>
      </c>
      <c r="Q326" s="91" t="e">
        <f>INDEX(地温!$D$2:$D$366,MATCH(O326,地温!$C$2:$C$366,FALSE))</f>
        <v>#N/A</v>
      </c>
      <c r="R326" s="91" t="e">
        <f t="shared" si="155"/>
        <v>#N/A</v>
      </c>
      <c r="S326" s="93" t="e">
        <f t="shared" si="137"/>
        <v>#N/A</v>
      </c>
      <c r="T326" s="99" t="e">
        <f t="shared" si="138"/>
        <v>#N/A</v>
      </c>
      <c r="U326" s="99">
        <f t="shared" si="139"/>
        <v>0</v>
      </c>
      <c r="X326" s="92">
        <f t="shared" si="156"/>
        <v>46166</v>
      </c>
      <c r="Y326" s="91">
        <f t="shared" si="157"/>
        <v>319</v>
      </c>
      <c r="Z326" s="91" t="e">
        <f>INDEX(地温!$D$2:$D$366,MATCH(X326,地温!$C$2:$C$366,FALSE))</f>
        <v>#N/A</v>
      </c>
      <c r="AA326" s="91" t="e">
        <f t="shared" si="158"/>
        <v>#N/A</v>
      </c>
      <c r="AB326" s="93" t="e">
        <f t="shared" si="140"/>
        <v>#N/A</v>
      </c>
      <c r="AC326" s="99" t="e">
        <f t="shared" si="141"/>
        <v>#N/A</v>
      </c>
      <c r="AD326" s="99">
        <f t="shared" si="142"/>
        <v>0</v>
      </c>
      <c r="AG326" s="92">
        <f t="shared" si="159"/>
        <v>46166</v>
      </c>
      <c r="AH326" s="91">
        <f t="shared" si="160"/>
        <v>319</v>
      </c>
      <c r="AI326" s="91" t="e">
        <f>INDEX(地温!$D$2:$D$366,MATCH(AG326,地温!$C$2:$C$366,FALSE))</f>
        <v>#N/A</v>
      </c>
      <c r="AJ326" s="91" t="e">
        <f t="shared" si="161"/>
        <v>#N/A</v>
      </c>
      <c r="AK326" s="93" t="e">
        <f t="shared" si="143"/>
        <v>#N/A</v>
      </c>
      <c r="AL326" s="99" t="e">
        <f t="shared" si="144"/>
        <v>#N/A</v>
      </c>
      <c r="AM326" s="99">
        <f t="shared" si="145"/>
        <v>0</v>
      </c>
      <c r="AP326" s="92">
        <f t="shared" si="162"/>
        <v>46166</v>
      </c>
      <c r="AQ326" s="91">
        <f t="shared" si="163"/>
        <v>319</v>
      </c>
      <c r="AR326" s="91" t="e">
        <f>INDEX(地温!$D$2:$D$366,MATCH(AP326,地温!$C$2:$C$366,FALSE))</f>
        <v>#N/A</v>
      </c>
      <c r="AS326" s="91" t="e">
        <f t="shared" si="164"/>
        <v>#N/A</v>
      </c>
      <c r="AT326" s="93" t="e">
        <f t="shared" si="146"/>
        <v>#N/A</v>
      </c>
      <c r="AU326" s="99" t="e">
        <f t="shared" si="147"/>
        <v>#N/A</v>
      </c>
      <c r="AV326" s="99">
        <f t="shared" si="148"/>
        <v>0</v>
      </c>
    </row>
    <row r="327" spans="1:48" s="91" customFormat="1">
      <c r="A327" s="92">
        <f t="shared" si="149"/>
        <v>46167</v>
      </c>
      <c r="B327" s="91">
        <f t="shared" si="132"/>
        <v>320</v>
      </c>
      <c r="C327" s="99" t="e">
        <f t="shared" si="133"/>
        <v>#N/A</v>
      </c>
      <c r="F327" s="92">
        <f t="shared" si="150"/>
        <v>46167</v>
      </c>
      <c r="G327" s="91">
        <f t="shared" si="151"/>
        <v>320</v>
      </c>
      <c r="H327" s="91" t="e">
        <f>INDEX(地温!$D$2:$D$366,MATCH(F327,地温!$C$2:$C$366,FALSE))</f>
        <v>#N/A</v>
      </c>
      <c r="I327" s="91" t="e">
        <f t="shared" si="152"/>
        <v>#N/A</v>
      </c>
      <c r="J327" s="93" t="e">
        <f t="shared" si="134"/>
        <v>#N/A</v>
      </c>
      <c r="K327" s="99" t="e">
        <f t="shared" si="135"/>
        <v>#N/A</v>
      </c>
      <c r="L327" s="99" t="e">
        <f t="shared" si="136"/>
        <v>#N/A</v>
      </c>
      <c r="O327" s="92">
        <f t="shared" si="153"/>
        <v>46167</v>
      </c>
      <c r="P327" s="91">
        <f t="shared" si="154"/>
        <v>320</v>
      </c>
      <c r="Q327" s="91" t="e">
        <f>INDEX(地温!$D$2:$D$366,MATCH(O327,地温!$C$2:$C$366,FALSE))</f>
        <v>#N/A</v>
      </c>
      <c r="R327" s="91" t="e">
        <f t="shared" si="155"/>
        <v>#N/A</v>
      </c>
      <c r="S327" s="93" t="e">
        <f t="shared" si="137"/>
        <v>#N/A</v>
      </c>
      <c r="T327" s="99" t="e">
        <f t="shared" si="138"/>
        <v>#N/A</v>
      </c>
      <c r="U327" s="99">
        <f t="shared" si="139"/>
        <v>0</v>
      </c>
      <c r="X327" s="92">
        <f t="shared" si="156"/>
        <v>46167</v>
      </c>
      <c r="Y327" s="91">
        <f t="shared" si="157"/>
        <v>320</v>
      </c>
      <c r="Z327" s="91" t="e">
        <f>INDEX(地温!$D$2:$D$366,MATCH(X327,地温!$C$2:$C$366,FALSE))</f>
        <v>#N/A</v>
      </c>
      <c r="AA327" s="91" t="e">
        <f t="shared" si="158"/>
        <v>#N/A</v>
      </c>
      <c r="AB327" s="93" t="e">
        <f t="shared" si="140"/>
        <v>#N/A</v>
      </c>
      <c r="AC327" s="99" t="e">
        <f t="shared" si="141"/>
        <v>#N/A</v>
      </c>
      <c r="AD327" s="99">
        <f t="shared" si="142"/>
        <v>0</v>
      </c>
      <c r="AG327" s="92">
        <f t="shared" si="159"/>
        <v>46167</v>
      </c>
      <c r="AH327" s="91">
        <f t="shared" si="160"/>
        <v>320</v>
      </c>
      <c r="AI327" s="91" t="e">
        <f>INDEX(地温!$D$2:$D$366,MATCH(AG327,地温!$C$2:$C$366,FALSE))</f>
        <v>#N/A</v>
      </c>
      <c r="AJ327" s="91" t="e">
        <f t="shared" si="161"/>
        <v>#N/A</v>
      </c>
      <c r="AK327" s="93" t="e">
        <f t="shared" si="143"/>
        <v>#N/A</v>
      </c>
      <c r="AL327" s="99" t="e">
        <f t="shared" si="144"/>
        <v>#N/A</v>
      </c>
      <c r="AM327" s="99">
        <f t="shared" si="145"/>
        <v>0</v>
      </c>
      <c r="AP327" s="92">
        <f t="shared" si="162"/>
        <v>46167</v>
      </c>
      <c r="AQ327" s="91">
        <f t="shared" si="163"/>
        <v>320</v>
      </c>
      <c r="AR327" s="91" t="e">
        <f>INDEX(地温!$D$2:$D$366,MATCH(AP327,地温!$C$2:$C$366,FALSE))</f>
        <v>#N/A</v>
      </c>
      <c r="AS327" s="91" t="e">
        <f t="shared" si="164"/>
        <v>#N/A</v>
      </c>
      <c r="AT327" s="93" t="e">
        <f t="shared" si="146"/>
        <v>#N/A</v>
      </c>
      <c r="AU327" s="99" t="e">
        <f t="shared" si="147"/>
        <v>#N/A</v>
      </c>
      <c r="AV327" s="99">
        <f t="shared" si="148"/>
        <v>0</v>
      </c>
    </row>
    <row r="328" spans="1:48" s="91" customFormat="1">
      <c r="A328" s="92">
        <f t="shared" si="149"/>
        <v>46168</v>
      </c>
      <c r="B328" s="91">
        <f t="shared" ref="B328:B374" si="165">G328</f>
        <v>321</v>
      </c>
      <c r="C328" s="99" t="e">
        <f t="shared" ref="C328:C374" si="166">L328+U328+AD328+AM328+AV328</f>
        <v>#N/A</v>
      </c>
      <c r="F328" s="92">
        <f t="shared" si="150"/>
        <v>46168</v>
      </c>
      <c r="G328" s="91">
        <f t="shared" si="151"/>
        <v>321</v>
      </c>
      <c r="H328" s="91" t="e">
        <f>INDEX(地温!$D$2:$D$366,MATCH(F328,地温!$C$2:$C$366,FALSE))</f>
        <v>#N/A</v>
      </c>
      <c r="I328" s="91" t="e">
        <f t="shared" si="152"/>
        <v>#N/A</v>
      </c>
      <c r="J328" s="93" t="e">
        <f t="shared" ref="J328:J374" si="167">I328/G328</f>
        <v>#N/A</v>
      </c>
      <c r="K328" s="99" t="e">
        <f t="shared" ref="K328:K374" si="168">$H$4*EXP(-$I$4/(8.31*(J328+273)))</f>
        <v>#N/A</v>
      </c>
      <c r="L328" s="99" t="e">
        <f t="shared" ref="L328:L374" si="169">IF($G$1=0,0,$J$1*$G$4*0.01*(1-EXP(-K328*G328)))</f>
        <v>#N/A</v>
      </c>
      <c r="O328" s="92">
        <f t="shared" si="153"/>
        <v>46168</v>
      </c>
      <c r="P328" s="91">
        <f t="shared" si="154"/>
        <v>321</v>
      </c>
      <c r="Q328" s="91" t="e">
        <f>INDEX(地温!$D$2:$D$366,MATCH(O328,地温!$C$2:$C$366,FALSE))</f>
        <v>#N/A</v>
      </c>
      <c r="R328" s="91" t="e">
        <f t="shared" si="155"/>
        <v>#N/A</v>
      </c>
      <c r="S328" s="93" t="e">
        <f t="shared" ref="S328:S374" si="170">R328/P328</f>
        <v>#N/A</v>
      </c>
      <c r="T328" s="99" t="e">
        <f t="shared" ref="T328:T374" si="171">$Q$4*EXP(-$R$4/(8.31*(S328+273)))</f>
        <v>#N/A</v>
      </c>
      <c r="U328" s="99">
        <f t="shared" ref="U328:U374" si="172">IF($P$1=0,0,$S$1*$P$4*0.01*(1-EXP(-T328*P328)))</f>
        <v>0</v>
      </c>
      <c r="X328" s="92">
        <f t="shared" si="156"/>
        <v>46168</v>
      </c>
      <c r="Y328" s="91">
        <f t="shared" si="157"/>
        <v>321</v>
      </c>
      <c r="Z328" s="91" t="e">
        <f>INDEX(地温!$D$2:$D$366,MATCH(X328,地温!$C$2:$C$366,FALSE))</f>
        <v>#N/A</v>
      </c>
      <c r="AA328" s="91" t="e">
        <f t="shared" si="158"/>
        <v>#N/A</v>
      </c>
      <c r="AB328" s="93" t="e">
        <f t="shared" ref="AB328:AB374" si="173">AA328/Y328</f>
        <v>#N/A</v>
      </c>
      <c r="AC328" s="99" t="e">
        <f t="shared" ref="AC328:AC374" si="174">$Z$4*EXP(-$AA$4/(8.31*(AB328+273)))</f>
        <v>#N/A</v>
      </c>
      <c r="AD328" s="99">
        <f t="shared" ref="AD328:AD374" si="175">IF($Y$1=0,0,$AB$1*$Y$4*0.01*(1-EXP(-AC328*Y328)))</f>
        <v>0</v>
      </c>
      <c r="AG328" s="92">
        <f t="shared" si="159"/>
        <v>46168</v>
      </c>
      <c r="AH328" s="91">
        <f t="shared" si="160"/>
        <v>321</v>
      </c>
      <c r="AI328" s="91" t="e">
        <f>INDEX(地温!$D$2:$D$366,MATCH(AG328,地温!$C$2:$C$366,FALSE))</f>
        <v>#N/A</v>
      </c>
      <c r="AJ328" s="91" t="e">
        <f t="shared" si="161"/>
        <v>#N/A</v>
      </c>
      <c r="AK328" s="93" t="e">
        <f t="shared" ref="AK328:AK374" si="176">AJ328/AH328</f>
        <v>#N/A</v>
      </c>
      <c r="AL328" s="99" t="e">
        <f t="shared" ref="AL328:AL374" si="177">$AI$4*EXP(-$AJ$4/(8.31*(AK328+273)))</f>
        <v>#N/A</v>
      </c>
      <c r="AM328" s="99">
        <f t="shared" ref="AM328:AM374" si="178">IF($AH$1=0,0,$AK$1*$AH$4*0.01*(1-EXP(-AL328*AH328)))</f>
        <v>0</v>
      </c>
      <c r="AP328" s="92">
        <f t="shared" si="162"/>
        <v>46168</v>
      </c>
      <c r="AQ328" s="91">
        <f t="shared" si="163"/>
        <v>321</v>
      </c>
      <c r="AR328" s="91" t="e">
        <f>INDEX(地温!$D$2:$D$366,MATCH(AP328,地温!$C$2:$C$366,FALSE))</f>
        <v>#N/A</v>
      </c>
      <c r="AS328" s="91" t="e">
        <f t="shared" si="164"/>
        <v>#N/A</v>
      </c>
      <c r="AT328" s="93" t="e">
        <f t="shared" ref="AT328:AT374" si="179">AS328/AQ328</f>
        <v>#N/A</v>
      </c>
      <c r="AU328" s="99" t="e">
        <f t="shared" ref="AU328:AU374" si="180">$AR$4*EXP(-$AS$4/(8.31*(AT328+273)))</f>
        <v>#N/A</v>
      </c>
      <c r="AV328" s="99">
        <f t="shared" ref="AV328:AV374" si="181">IF($AQ$1=0,0,$AT$1*$AQ$4*0.01*(1-EXP(-AU328*AQ328)))</f>
        <v>0</v>
      </c>
    </row>
    <row r="329" spans="1:48" s="91" customFormat="1">
      <c r="A329" s="92">
        <f t="shared" ref="A329:A374" si="182">A328+1</f>
        <v>46169</v>
      </c>
      <c r="B329" s="91">
        <f t="shared" si="165"/>
        <v>322</v>
      </c>
      <c r="C329" s="99" t="e">
        <f t="shared" si="166"/>
        <v>#N/A</v>
      </c>
      <c r="F329" s="92">
        <f t="shared" ref="F329:F374" si="183">F328+1</f>
        <v>46169</v>
      </c>
      <c r="G329" s="91">
        <f t="shared" ref="G329:G374" si="184">F329-F$8+1</f>
        <v>322</v>
      </c>
      <c r="H329" s="91" t="e">
        <f>INDEX(地温!$D$2:$D$366,MATCH(F329,地温!$C$2:$C$366,FALSE))</f>
        <v>#N/A</v>
      </c>
      <c r="I329" s="91" t="e">
        <f t="shared" ref="I329:I374" si="185">I328+H329</f>
        <v>#N/A</v>
      </c>
      <c r="J329" s="93" t="e">
        <f t="shared" si="167"/>
        <v>#N/A</v>
      </c>
      <c r="K329" s="99" t="e">
        <f t="shared" si="168"/>
        <v>#N/A</v>
      </c>
      <c r="L329" s="99" t="e">
        <f t="shared" si="169"/>
        <v>#N/A</v>
      </c>
      <c r="O329" s="92">
        <f t="shared" ref="O329:O374" si="186">O328+1</f>
        <v>46169</v>
      </c>
      <c r="P329" s="91">
        <f t="shared" ref="P329:P374" si="187">O329-O$8+1</f>
        <v>322</v>
      </c>
      <c r="Q329" s="91" t="e">
        <f>INDEX(地温!$D$2:$D$366,MATCH(O329,地温!$C$2:$C$366,FALSE))</f>
        <v>#N/A</v>
      </c>
      <c r="R329" s="91" t="e">
        <f t="shared" ref="R329:R374" si="188">R328+Q329</f>
        <v>#N/A</v>
      </c>
      <c r="S329" s="93" t="e">
        <f t="shared" si="170"/>
        <v>#N/A</v>
      </c>
      <c r="T329" s="99" t="e">
        <f t="shared" si="171"/>
        <v>#N/A</v>
      </c>
      <c r="U329" s="99">
        <f t="shared" si="172"/>
        <v>0</v>
      </c>
      <c r="X329" s="92">
        <f t="shared" ref="X329:X374" si="189">X328+1</f>
        <v>46169</v>
      </c>
      <c r="Y329" s="91">
        <f t="shared" ref="Y329:Y374" si="190">X329-X$8+1</f>
        <v>322</v>
      </c>
      <c r="Z329" s="91" t="e">
        <f>INDEX(地温!$D$2:$D$366,MATCH(X329,地温!$C$2:$C$366,FALSE))</f>
        <v>#N/A</v>
      </c>
      <c r="AA329" s="91" t="e">
        <f t="shared" ref="AA329:AA374" si="191">AA328+Z329</f>
        <v>#N/A</v>
      </c>
      <c r="AB329" s="93" t="e">
        <f t="shared" si="173"/>
        <v>#N/A</v>
      </c>
      <c r="AC329" s="99" t="e">
        <f t="shared" si="174"/>
        <v>#N/A</v>
      </c>
      <c r="AD329" s="99">
        <f t="shared" si="175"/>
        <v>0</v>
      </c>
      <c r="AG329" s="92">
        <f t="shared" ref="AG329:AG374" si="192">AG328+1</f>
        <v>46169</v>
      </c>
      <c r="AH329" s="91">
        <f t="shared" ref="AH329:AH374" si="193">AG329-AG$8+1</f>
        <v>322</v>
      </c>
      <c r="AI329" s="91" t="e">
        <f>INDEX(地温!$D$2:$D$366,MATCH(AG329,地温!$C$2:$C$366,FALSE))</f>
        <v>#N/A</v>
      </c>
      <c r="AJ329" s="91" t="e">
        <f t="shared" ref="AJ329:AJ374" si="194">AJ328+AI329</f>
        <v>#N/A</v>
      </c>
      <c r="AK329" s="93" t="e">
        <f t="shared" si="176"/>
        <v>#N/A</v>
      </c>
      <c r="AL329" s="99" t="e">
        <f t="shared" si="177"/>
        <v>#N/A</v>
      </c>
      <c r="AM329" s="99">
        <f t="shared" si="178"/>
        <v>0</v>
      </c>
      <c r="AP329" s="92">
        <f t="shared" ref="AP329:AP374" si="195">AP328+1</f>
        <v>46169</v>
      </c>
      <c r="AQ329" s="91">
        <f t="shared" ref="AQ329:AQ374" si="196">AP329-AP$8+1</f>
        <v>322</v>
      </c>
      <c r="AR329" s="91" t="e">
        <f>INDEX(地温!$D$2:$D$366,MATCH(AP329,地温!$C$2:$C$366,FALSE))</f>
        <v>#N/A</v>
      </c>
      <c r="AS329" s="91" t="e">
        <f t="shared" ref="AS329:AS374" si="197">AS328+AR329</f>
        <v>#N/A</v>
      </c>
      <c r="AT329" s="93" t="e">
        <f t="shared" si="179"/>
        <v>#N/A</v>
      </c>
      <c r="AU329" s="99" t="e">
        <f t="shared" si="180"/>
        <v>#N/A</v>
      </c>
      <c r="AV329" s="99">
        <f t="shared" si="181"/>
        <v>0</v>
      </c>
    </row>
    <row r="330" spans="1:48" s="91" customFormat="1">
      <c r="A330" s="92">
        <f t="shared" si="182"/>
        <v>46170</v>
      </c>
      <c r="B330" s="91">
        <f t="shared" si="165"/>
        <v>323</v>
      </c>
      <c r="C330" s="99" t="e">
        <f t="shared" si="166"/>
        <v>#N/A</v>
      </c>
      <c r="F330" s="92">
        <f t="shared" si="183"/>
        <v>46170</v>
      </c>
      <c r="G330" s="91">
        <f t="shared" si="184"/>
        <v>323</v>
      </c>
      <c r="H330" s="91" t="e">
        <f>INDEX(地温!$D$2:$D$366,MATCH(F330,地温!$C$2:$C$366,FALSE))</f>
        <v>#N/A</v>
      </c>
      <c r="I330" s="91" t="e">
        <f t="shared" si="185"/>
        <v>#N/A</v>
      </c>
      <c r="J330" s="93" t="e">
        <f t="shared" si="167"/>
        <v>#N/A</v>
      </c>
      <c r="K330" s="99" t="e">
        <f t="shared" si="168"/>
        <v>#N/A</v>
      </c>
      <c r="L330" s="99" t="e">
        <f t="shared" si="169"/>
        <v>#N/A</v>
      </c>
      <c r="O330" s="92">
        <f t="shared" si="186"/>
        <v>46170</v>
      </c>
      <c r="P330" s="91">
        <f t="shared" si="187"/>
        <v>323</v>
      </c>
      <c r="Q330" s="91" t="e">
        <f>INDEX(地温!$D$2:$D$366,MATCH(O330,地温!$C$2:$C$366,FALSE))</f>
        <v>#N/A</v>
      </c>
      <c r="R330" s="91" t="e">
        <f t="shared" si="188"/>
        <v>#N/A</v>
      </c>
      <c r="S330" s="93" t="e">
        <f t="shared" si="170"/>
        <v>#N/A</v>
      </c>
      <c r="T330" s="99" t="e">
        <f t="shared" si="171"/>
        <v>#N/A</v>
      </c>
      <c r="U330" s="99">
        <f t="shared" si="172"/>
        <v>0</v>
      </c>
      <c r="X330" s="92">
        <f t="shared" si="189"/>
        <v>46170</v>
      </c>
      <c r="Y330" s="91">
        <f t="shared" si="190"/>
        <v>323</v>
      </c>
      <c r="Z330" s="91" t="e">
        <f>INDEX(地温!$D$2:$D$366,MATCH(X330,地温!$C$2:$C$366,FALSE))</f>
        <v>#N/A</v>
      </c>
      <c r="AA330" s="91" t="e">
        <f t="shared" si="191"/>
        <v>#N/A</v>
      </c>
      <c r="AB330" s="93" t="e">
        <f t="shared" si="173"/>
        <v>#N/A</v>
      </c>
      <c r="AC330" s="99" t="e">
        <f t="shared" si="174"/>
        <v>#N/A</v>
      </c>
      <c r="AD330" s="99">
        <f t="shared" si="175"/>
        <v>0</v>
      </c>
      <c r="AG330" s="92">
        <f t="shared" si="192"/>
        <v>46170</v>
      </c>
      <c r="AH330" s="91">
        <f t="shared" si="193"/>
        <v>323</v>
      </c>
      <c r="AI330" s="91" t="e">
        <f>INDEX(地温!$D$2:$D$366,MATCH(AG330,地温!$C$2:$C$366,FALSE))</f>
        <v>#N/A</v>
      </c>
      <c r="AJ330" s="91" t="e">
        <f t="shared" si="194"/>
        <v>#N/A</v>
      </c>
      <c r="AK330" s="93" t="e">
        <f t="shared" si="176"/>
        <v>#N/A</v>
      </c>
      <c r="AL330" s="99" t="e">
        <f t="shared" si="177"/>
        <v>#N/A</v>
      </c>
      <c r="AM330" s="99">
        <f t="shared" si="178"/>
        <v>0</v>
      </c>
      <c r="AP330" s="92">
        <f t="shared" si="195"/>
        <v>46170</v>
      </c>
      <c r="AQ330" s="91">
        <f t="shared" si="196"/>
        <v>323</v>
      </c>
      <c r="AR330" s="91" t="e">
        <f>INDEX(地温!$D$2:$D$366,MATCH(AP330,地温!$C$2:$C$366,FALSE))</f>
        <v>#N/A</v>
      </c>
      <c r="AS330" s="91" t="e">
        <f t="shared" si="197"/>
        <v>#N/A</v>
      </c>
      <c r="AT330" s="93" t="e">
        <f t="shared" si="179"/>
        <v>#N/A</v>
      </c>
      <c r="AU330" s="99" t="e">
        <f t="shared" si="180"/>
        <v>#N/A</v>
      </c>
      <c r="AV330" s="99">
        <f t="shared" si="181"/>
        <v>0</v>
      </c>
    </row>
    <row r="331" spans="1:48" s="91" customFormat="1">
      <c r="A331" s="92">
        <f t="shared" si="182"/>
        <v>46171</v>
      </c>
      <c r="B331" s="91">
        <f t="shared" si="165"/>
        <v>324</v>
      </c>
      <c r="C331" s="99" t="e">
        <f t="shared" si="166"/>
        <v>#N/A</v>
      </c>
      <c r="F331" s="92">
        <f t="shared" si="183"/>
        <v>46171</v>
      </c>
      <c r="G331" s="91">
        <f t="shared" si="184"/>
        <v>324</v>
      </c>
      <c r="H331" s="91" t="e">
        <f>INDEX(地温!$D$2:$D$366,MATCH(F331,地温!$C$2:$C$366,FALSE))</f>
        <v>#N/A</v>
      </c>
      <c r="I331" s="91" t="e">
        <f t="shared" si="185"/>
        <v>#N/A</v>
      </c>
      <c r="J331" s="93" t="e">
        <f t="shared" si="167"/>
        <v>#N/A</v>
      </c>
      <c r="K331" s="99" t="e">
        <f t="shared" si="168"/>
        <v>#N/A</v>
      </c>
      <c r="L331" s="99" t="e">
        <f t="shared" si="169"/>
        <v>#N/A</v>
      </c>
      <c r="O331" s="92">
        <f t="shared" si="186"/>
        <v>46171</v>
      </c>
      <c r="P331" s="91">
        <f t="shared" si="187"/>
        <v>324</v>
      </c>
      <c r="Q331" s="91" t="e">
        <f>INDEX(地温!$D$2:$D$366,MATCH(O331,地温!$C$2:$C$366,FALSE))</f>
        <v>#N/A</v>
      </c>
      <c r="R331" s="91" t="e">
        <f t="shared" si="188"/>
        <v>#N/A</v>
      </c>
      <c r="S331" s="93" t="e">
        <f t="shared" si="170"/>
        <v>#N/A</v>
      </c>
      <c r="T331" s="99" t="e">
        <f t="shared" si="171"/>
        <v>#N/A</v>
      </c>
      <c r="U331" s="99">
        <f t="shared" si="172"/>
        <v>0</v>
      </c>
      <c r="X331" s="92">
        <f t="shared" si="189"/>
        <v>46171</v>
      </c>
      <c r="Y331" s="91">
        <f t="shared" si="190"/>
        <v>324</v>
      </c>
      <c r="Z331" s="91" t="e">
        <f>INDEX(地温!$D$2:$D$366,MATCH(X331,地温!$C$2:$C$366,FALSE))</f>
        <v>#N/A</v>
      </c>
      <c r="AA331" s="91" t="e">
        <f t="shared" si="191"/>
        <v>#N/A</v>
      </c>
      <c r="AB331" s="93" t="e">
        <f t="shared" si="173"/>
        <v>#N/A</v>
      </c>
      <c r="AC331" s="99" t="e">
        <f t="shared" si="174"/>
        <v>#N/A</v>
      </c>
      <c r="AD331" s="99">
        <f t="shared" si="175"/>
        <v>0</v>
      </c>
      <c r="AG331" s="92">
        <f t="shared" si="192"/>
        <v>46171</v>
      </c>
      <c r="AH331" s="91">
        <f t="shared" si="193"/>
        <v>324</v>
      </c>
      <c r="AI331" s="91" t="e">
        <f>INDEX(地温!$D$2:$D$366,MATCH(AG331,地温!$C$2:$C$366,FALSE))</f>
        <v>#N/A</v>
      </c>
      <c r="AJ331" s="91" t="e">
        <f t="shared" si="194"/>
        <v>#N/A</v>
      </c>
      <c r="AK331" s="93" t="e">
        <f t="shared" si="176"/>
        <v>#N/A</v>
      </c>
      <c r="AL331" s="99" t="e">
        <f t="shared" si="177"/>
        <v>#N/A</v>
      </c>
      <c r="AM331" s="99">
        <f t="shared" si="178"/>
        <v>0</v>
      </c>
      <c r="AP331" s="92">
        <f t="shared" si="195"/>
        <v>46171</v>
      </c>
      <c r="AQ331" s="91">
        <f t="shared" si="196"/>
        <v>324</v>
      </c>
      <c r="AR331" s="91" t="e">
        <f>INDEX(地温!$D$2:$D$366,MATCH(AP331,地温!$C$2:$C$366,FALSE))</f>
        <v>#N/A</v>
      </c>
      <c r="AS331" s="91" t="e">
        <f t="shared" si="197"/>
        <v>#N/A</v>
      </c>
      <c r="AT331" s="93" t="e">
        <f t="shared" si="179"/>
        <v>#N/A</v>
      </c>
      <c r="AU331" s="99" t="e">
        <f t="shared" si="180"/>
        <v>#N/A</v>
      </c>
      <c r="AV331" s="99">
        <f t="shared" si="181"/>
        <v>0</v>
      </c>
    </row>
    <row r="332" spans="1:48" s="91" customFormat="1">
      <c r="A332" s="92">
        <f t="shared" si="182"/>
        <v>46172</v>
      </c>
      <c r="B332" s="91">
        <f t="shared" si="165"/>
        <v>325</v>
      </c>
      <c r="C332" s="99" t="e">
        <f t="shared" si="166"/>
        <v>#N/A</v>
      </c>
      <c r="F332" s="92">
        <f t="shared" si="183"/>
        <v>46172</v>
      </c>
      <c r="G332" s="91">
        <f t="shared" si="184"/>
        <v>325</v>
      </c>
      <c r="H332" s="91" t="e">
        <f>INDEX(地温!$D$2:$D$366,MATCH(F332,地温!$C$2:$C$366,FALSE))</f>
        <v>#N/A</v>
      </c>
      <c r="I332" s="91" t="e">
        <f t="shared" si="185"/>
        <v>#N/A</v>
      </c>
      <c r="J332" s="93" t="e">
        <f t="shared" si="167"/>
        <v>#N/A</v>
      </c>
      <c r="K332" s="99" t="e">
        <f t="shared" si="168"/>
        <v>#N/A</v>
      </c>
      <c r="L332" s="99" t="e">
        <f t="shared" si="169"/>
        <v>#N/A</v>
      </c>
      <c r="O332" s="92">
        <f t="shared" si="186"/>
        <v>46172</v>
      </c>
      <c r="P332" s="91">
        <f t="shared" si="187"/>
        <v>325</v>
      </c>
      <c r="Q332" s="91" t="e">
        <f>INDEX(地温!$D$2:$D$366,MATCH(O332,地温!$C$2:$C$366,FALSE))</f>
        <v>#N/A</v>
      </c>
      <c r="R332" s="91" t="e">
        <f t="shared" si="188"/>
        <v>#N/A</v>
      </c>
      <c r="S332" s="93" t="e">
        <f t="shared" si="170"/>
        <v>#N/A</v>
      </c>
      <c r="T332" s="99" t="e">
        <f t="shared" si="171"/>
        <v>#N/A</v>
      </c>
      <c r="U332" s="99">
        <f t="shared" si="172"/>
        <v>0</v>
      </c>
      <c r="X332" s="92">
        <f t="shared" si="189"/>
        <v>46172</v>
      </c>
      <c r="Y332" s="91">
        <f t="shared" si="190"/>
        <v>325</v>
      </c>
      <c r="Z332" s="91" t="e">
        <f>INDEX(地温!$D$2:$D$366,MATCH(X332,地温!$C$2:$C$366,FALSE))</f>
        <v>#N/A</v>
      </c>
      <c r="AA332" s="91" t="e">
        <f t="shared" si="191"/>
        <v>#N/A</v>
      </c>
      <c r="AB332" s="93" t="e">
        <f t="shared" si="173"/>
        <v>#N/A</v>
      </c>
      <c r="AC332" s="99" t="e">
        <f t="shared" si="174"/>
        <v>#N/A</v>
      </c>
      <c r="AD332" s="99">
        <f t="shared" si="175"/>
        <v>0</v>
      </c>
      <c r="AG332" s="92">
        <f t="shared" si="192"/>
        <v>46172</v>
      </c>
      <c r="AH332" s="91">
        <f t="shared" si="193"/>
        <v>325</v>
      </c>
      <c r="AI332" s="91" t="e">
        <f>INDEX(地温!$D$2:$D$366,MATCH(AG332,地温!$C$2:$C$366,FALSE))</f>
        <v>#N/A</v>
      </c>
      <c r="AJ332" s="91" t="e">
        <f t="shared" si="194"/>
        <v>#N/A</v>
      </c>
      <c r="AK332" s="93" t="e">
        <f t="shared" si="176"/>
        <v>#N/A</v>
      </c>
      <c r="AL332" s="99" t="e">
        <f t="shared" si="177"/>
        <v>#N/A</v>
      </c>
      <c r="AM332" s="99">
        <f t="shared" si="178"/>
        <v>0</v>
      </c>
      <c r="AP332" s="92">
        <f t="shared" si="195"/>
        <v>46172</v>
      </c>
      <c r="AQ332" s="91">
        <f t="shared" si="196"/>
        <v>325</v>
      </c>
      <c r="AR332" s="91" t="e">
        <f>INDEX(地温!$D$2:$D$366,MATCH(AP332,地温!$C$2:$C$366,FALSE))</f>
        <v>#N/A</v>
      </c>
      <c r="AS332" s="91" t="e">
        <f t="shared" si="197"/>
        <v>#N/A</v>
      </c>
      <c r="AT332" s="93" t="e">
        <f t="shared" si="179"/>
        <v>#N/A</v>
      </c>
      <c r="AU332" s="99" t="e">
        <f t="shared" si="180"/>
        <v>#N/A</v>
      </c>
      <c r="AV332" s="99">
        <f t="shared" si="181"/>
        <v>0</v>
      </c>
    </row>
    <row r="333" spans="1:48" s="91" customFormat="1">
      <c r="A333" s="92">
        <f t="shared" si="182"/>
        <v>46173</v>
      </c>
      <c r="B333" s="91">
        <f t="shared" si="165"/>
        <v>326</v>
      </c>
      <c r="C333" s="99" t="e">
        <f t="shared" si="166"/>
        <v>#N/A</v>
      </c>
      <c r="F333" s="92">
        <f t="shared" si="183"/>
        <v>46173</v>
      </c>
      <c r="G333" s="91">
        <f t="shared" si="184"/>
        <v>326</v>
      </c>
      <c r="H333" s="91" t="e">
        <f>INDEX(地温!$D$2:$D$366,MATCH(F333,地温!$C$2:$C$366,FALSE))</f>
        <v>#N/A</v>
      </c>
      <c r="I333" s="91" t="e">
        <f t="shared" si="185"/>
        <v>#N/A</v>
      </c>
      <c r="J333" s="93" t="e">
        <f t="shared" si="167"/>
        <v>#N/A</v>
      </c>
      <c r="K333" s="99" t="e">
        <f t="shared" si="168"/>
        <v>#N/A</v>
      </c>
      <c r="L333" s="99" t="e">
        <f t="shared" si="169"/>
        <v>#N/A</v>
      </c>
      <c r="O333" s="92">
        <f t="shared" si="186"/>
        <v>46173</v>
      </c>
      <c r="P333" s="91">
        <f t="shared" si="187"/>
        <v>326</v>
      </c>
      <c r="Q333" s="91" t="e">
        <f>INDEX(地温!$D$2:$D$366,MATCH(O333,地温!$C$2:$C$366,FALSE))</f>
        <v>#N/A</v>
      </c>
      <c r="R333" s="91" t="e">
        <f t="shared" si="188"/>
        <v>#N/A</v>
      </c>
      <c r="S333" s="93" t="e">
        <f t="shared" si="170"/>
        <v>#N/A</v>
      </c>
      <c r="T333" s="99" t="e">
        <f t="shared" si="171"/>
        <v>#N/A</v>
      </c>
      <c r="U333" s="99">
        <f t="shared" si="172"/>
        <v>0</v>
      </c>
      <c r="X333" s="92">
        <f t="shared" si="189"/>
        <v>46173</v>
      </c>
      <c r="Y333" s="91">
        <f t="shared" si="190"/>
        <v>326</v>
      </c>
      <c r="Z333" s="91" t="e">
        <f>INDEX(地温!$D$2:$D$366,MATCH(X333,地温!$C$2:$C$366,FALSE))</f>
        <v>#N/A</v>
      </c>
      <c r="AA333" s="91" t="e">
        <f t="shared" si="191"/>
        <v>#N/A</v>
      </c>
      <c r="AB333" s="93" t="e">
        <f t="shared" si="173"/>
        <v>#N/A</v>
      </c>
      <c r="AC333" s="99" t="e">
        <f t="shared" si="174"/>
        <v>#N/A</v>
      </c>
      <c r="AD333" s="99">
        <f t="shared" si="175"/>
        <v>0</v>
      </c>
      <c r="AG333" s="92">
        <f t="shared" si="192"/>
        <v>46173</v>
      </c>
      <c r="AH333" s="91">
        <f t="shared" si="193"/>
        <v>326</v>
      </c>
      <c r="AI333" s="91" t="e">
        <f>INDEX(地温!$D$2:$D$366,MATCH(AG333,地温!$C$2:$C$366,FALSE))</f>
        <v>#N/A</v>
      </c>
      <c r="AJ333" s="91" t="e">
        <f t="shared" si="194"/>
        <v>#N/A</v>
      </c>
      <c r="AK333" s="93" t="e">
        <f t="shared" si="176"/>
        <v>#N/A</v>
      </c>
      <c r="AL333" s="99" t="e">
        <f t="shared" si="177"/>
        <v>#N/A</v>
      </c>
      <c r="AM333" s="99">
        <f t="shared" si="178"/>
        <v>0</v>
      </c>
      <c r="AP333" s="92">
        <f t="shared" si="195"/>
        <v>46173</v>
      </c>
      <c r="AQ333" s="91">
        <f t="shared" si="196"/>
        <v>326</v>
      </c>
      <c r="AR333" s="91" t="e">
        <f>INDEX(地温!$D$2:$D$366,MATCH(AP333,地温!$C$2:$C$366,FALSE))</f>
        <v>#N/A</v>
      </c>
      <c r="AS333" s="91" t="e">
        <f t="shared" si="197"/>
        <v>#N/A</v>
      </c>
      <c r="AT333" s="93" t="e">
        <f t="shared" si="179"/>
        <v>#N/A</v>
      </c>
      <c r="AU333" s="99" t="e">
        <f t="shared" si="180"/>
        <v>#N/A</v>
      </c>
      <c r="AV333" s="99">
        <f t="shared" si="181"/>
        <v>0</v>
      </c>
    </row>
    <row r="334" spans="1:48" s="91" customFormat="1">
      <c r="A334" s="92">
        <f t="shared" si="182"/>
        <v>46174</v>
      </c>
      <c r="B334" s="91">
        <f t="shared" si="165"/>
        <v>327</v>
      </c>
      <c r="C334" s="99" t="e">
        <f t="shared" si="166"/>
        <v>#N/A</v>
      </c>
      <c r="F334" s="92">
        <f t="shared" si="183"/>
        <v>46174</v>
      </c>
      <c r="G334" s="91">
        <f t="shared" si="184"/>
        <v>327</v>
      </c>
      <c r="H334" s="91" t="e">
        <f>INDEX(地温!$D$2:$D$366,MATCH(F334,地温!$C$2:$C$366,FALSE))</f>
        <v>#N/A</v>
      </c>
      <c r="I334" s="91" t="e">
        <f t="shared" si="185"/>
        <v>#N/A</v>
      </c>
      <c r="J334" s="93" t="e">
        <f t="shared" si="167"/>
        <v>#N/A</v>
      </c>
      <c r="K334" s="99" t="e">
        <f t="shared" si="168"/>
        <v>#N/A</v>
      </c>
      <c r="L334" s="99" t="e">
        <f t="shared" si="169"/>
        <v>#N/A</v>
      </c>
      <c r="O334" s="92">
        <f t="shared" si="186"/>
        <v>46174</v>
      </c>
      <c r="P334" s="91">
        <f t="shared" si="187"/>
        <v>327</v>
      </c>
      <c r="Q334" s="91" t="e">
        <f>INDEX(地温!$D$2:$D$366,MATCH(O334,地温!$C$2:$C$366,FALSE))</f>
        <v>#N/A</v>
      </c>
      <c r="R334" s="91" t="e">
        <f t="shared" si="188"/>
        <v>#N/A</v>
      </c>
      <c r="S334" s="93" t="e">
        <f t="shared" si="170"/>
        <v>#N/A</v>
      </c>
      <c r="T334" s="99" t="e">
        <f t="shared" si="171"/>
        <v>#N/A</v>
      </c>
      <c r="U334" s="99">
        <f t="shared" si="172"/>
        <v>0</v>
      </c>
      <c r="X334" s="92">
        <f t="shared" si="189"/>
        <v>46174</v>
      </c>
      <c r="Y334" s="91">
        <f t="shared" si="190"/>
        <v>327</v>
      </c>
      <c r="Z334" s="91" t="e">
        <f>INDEX(地温!$D$2:$D$366,MATCH(X334,地温!$C$2:$C$366,FALSE))</f>
        <v>#N/A</v>
      </c>
      <c r="AA334" s="91" t="e">
        <f t="shared" si="191"/>
        <v>#N/A</v>
      </c>
      <c r="AB334" s="93" t="e">
        <f t="shared" si="173"/>
        <v>#N/A</v>
      </c>
      <c r="AC334" s="99" t="e">
        <f t="shared" si="174"/>
        <v>#N/A</v>
      </c>
      <c r="AD334" s="99">
        <f t="shared" si="175"/>
        <v>0</v>
      </c>
      <c r="AG334" s="92">
        <f t="shared" si="192"/>
        <v>46174</v>
      </c>
      <c r="AH334" s="91">
        <f t="shared" si="193"/>
        <v>327</v>
      </c>
      <c r="AI334" s="91" t="e">
        <f>INDEX(地温!$D$2:$D$366,MATCH(AG334,地温!$C$2:$C$366,FALSE))</f>
        <v>#N/A</v>
      </c>
      <c r="AJ334" s="91" t="e">
        <f t="shared" si="194"/>
        <v>#N/A</v>
      </c>
      <c r="AK334" s="93" t="e">
        <f t="shared" si="176"/>
        <v>#N/A</v>
      </c>
      <c r="AL334" s="99" t="e">
        <f t="shared" si="177"/>
        <v>#N/A</v>
      </c>
      <c r="AM334" s="99">
        <f t="shared" si="178"/>
        <v>0</v>
      </c>
      <c r="AP334" s="92">
        <f t="shared" si="195"/>
        <v>46174</v>
      </c>
      <c r="AQ334" s="91">
        <f t="shared" si="196"/>
        <v>327</v>
      </c>
      <c r="AR334" s="91" t="e">
        <f>INDEX(地温!$D$2:$D$366,MATCH(AP334,地温!$C$2:$C$366,FALSE))</f>
        <v>#N/A</v>
      </c>
      <c r="AS334" s="91" t="e">
        <f t="shared" si="197"/>
        <v>#N/A</v>
      </c>
      <c r="AT334" s="93" t="e">
        <f t="shared" si="179"/>
        <v>#N/A</v>
      </c>
      <c r="AU334" s="99" t="e">
        <f t="shared" si="180"/>
        <v>#N/A</v>
      </c>
      <c r="AV334" s="99">
        <f t="shared" si="181"/>
        <v>0</v>
      </c>
    </row>
    <row r="335" spans="1:48" s="91" customFormat="1">
      <c r="A335" s="92">
        <f t="shared" si="182"/>
        <v>46175</v>
      </c>
      <c r="B335" s="91">
        <f t="shared" si="165"/>
        <v>328</v>
      </c>
      <c r="C335" s="99" t="e">
        <f t="shared" si="166"/>
        <v>#N/A</v>
      </c>
      <c r="F335" s="92">
        <f t="shared" si="183"/>
        <v>46175</v>
      </c>
      <c r="G335" s="91">
        <f t="shared" si="184"/>
        <v>328</v>
      </c>
      <c r="H335" s="91" t="e">
        <f>INDEX(地温!$D$2:$D$366,MATCH(F335,地温!$C$2:$C$366,FALSE))</f>
        <v>#N/A</v>
      </c>
      <c r="I335" s="91" t="e">
        <f t="shared" si="185"/>
        <v>#N/A</v>
      </c>
      <c r="J335" s="93" t="e">
        <f t="shared" si="167"/>
        <v>#N/A</v>
      </c>
      <c r="K335" s="99" t="e">
        <f t="shared" si="168"/>
        <v>#N/A</v>
      </c>
      <c r="L335" s="99" t="e">
        <f t="shared" si="169"/>
        <v>#N/A</v>
      </c>
      <c r="O335" s="92">
        <f t="shared" si="186"/>
        <v>46175</v>
      </c>
      <c r="P335" s="91">
        <f t="shared" si="187"/>
        <v>328</v>
      </c>
      <c r="Q335" s="91" t="e">
        <f>INDEX(地温!$D$2:$D$366,MATCH(O335,地温!$C$2:$C$366,FALSE))</f>
        <v>#N/A</v>
      </c>
      <c r="R335" s="91" t="e">
        <f t="shared" si="188"/>
        <v>#N/A</v>
      </c>
      <c r="S335" s="93" t="e">
        <f t="shared" si="170"/>
        <v>#N/A</v>
      </c>
      <c r="T335" s="99" t="e">
        <f t="shared" si="171"/>
        <v>#N/A</v>
      </c>
      <c r="U335" s="99">
        <f t="shared" si="172"/>
        <v>0</v>
      </c>
      <c r="X335" s="92">
        <f t="shared" si="189"/>
        <v>46175</v>
      </c>
      <c r="Y335" s="91">
        <f t="shared" si="190"/>
        <v>328</v>
      </c>
      <c r="Z335" s="91" t="e">
        <f>INDEX(地温!$D$2:$D$366,MATCH(X335,地温!$C$2:$C$366,FALSE))</f>
        <v>#N/A</v>
      </c>
      <c r="AA335" s="91" t="e">
        <f t="shared" si="191"/>
        <v>#N/A</v>
      </c>
      <c r="AB335" s="93" t="e">
        <f t="shared" si="173"/>
        <v>#N/A</v>
      </c>
      <c r="AC335" s="99" t="e">
        <f t="shared" si="174"/>
        <v>#N/A</v>
      </c>
      <c r="AD335" s="99">
        <f t="shared" si="175"/>
        <v>0</v>
      </c>
      <c r="AG335" s="92">
        <f t="shared" si="192"/>
        <v>46175</v>
      </c>
      <c r="AH335" s="91">
        <f t="shared" si="193"/>
        <v>328</v>
      </c>
      <c r="AI335" s="91" t="e">
        <f>INDEX(地温!$D$2:$D$366,MATCH(AG335,地温!$C$2:$C$366,FALSE))</f>
        <v>#N/A</v>
      </c>
      <c r="AJ335" s="91" t="e">
        <f t="shared" si="194"/>
        <v>#N/A</v>
      </c>
      <c r="AK335" s="93" t="e">
        <f t="shared" si="176"/>
        <v>#N/A</v>
      </c>
      <c r="AL335" s="99" t="e">
        <f t="shared" si="177"/>
        <v>#N/A</v>
      </c>
      <c r="AM335" s="99">
        <f t="shared" si="178"/>
        <v>0</v>
      </c>
      <c r="AP335" s="92">
        <f t="shared" si="195"/>
        <v>46175</v>
      </c>
      <c r="AQ335" s="91">
        <f t="shared" si="196"/>
        <v>328</v>
      </c>
      <c r="AR335" s="91" t="e">
        <f>INDEX(地温!$D$2:$D$366,MATCH(AP335,地温!$C$2:$C$366,FALSE))</f>
        <v>#N/A</v>
      </c>
      <c r="AS335" s="91" t="e">
        <f t="shared" si="197"/>
        <v>#N/A</v>
      </c>
      <c r="AT335" s="93" t="e">
        <f t="shared" si="179"/>
        <v>#N/A</v>
      </c>
      <c r="AU335" s="99" t="e">
        <f t="shared" si="180"/>
        <v>#N/A</v>
      </c>
      <c r="AV335" s="99">
        <f t="shared" si="181"/>
        <v>0</v>
      </c>
    </row>
    <row r="336" spans="1:48" s="91" customFormat="1">
      <c r="A336" s="92">
        <f t="shared" si="182"/>
        <v>46176</v>
      </c>
      <c r="B336" s="91">
        <f t="shared" si="165"/>
        <v>329</v>
      </c>
      <c r="C336" s="99" t="e">
        <f t="shared" si="166"/>
        <v>#N/A</v>
      </c>
      <c r="F336" s="92">
        <f t="shared" si="183"/>
        <v>46176</v>
      </c>
      <c r="G336" s="91">
        <f t="shared" si="184"/>
        <v>329</v>
      </c>
      <c r="H336" s="91" t="e">
        <f>INDEX(地温!$D$2:$D$366,MATCH(F336,地温!$C$2:$C$366,FALSE))</f>
        <v>#N/A</v>
      </c>
      <c r="I336" s="91" t="e">
        <f t="shared" si="185"/>
        <v>#N/A</v>
      </c>
      <c r="J336" s="93" t="e">
        <f t="shared" si="167"/>
        <v>#N/A</v>
      </c>
      <c r="K336" s="99" t="e">
        <f t="shared" si="168"/>
        <v>#N/A</v>
      </c>
      <c r="L336" s="99" t="e">
        <f t="shared" si="169"/>
        <v>#N/A</v>
      </c>
      <c r="O336" s="92">
        <f t="shared" si="186"/>
        <v>46176</v>
      </c>
      <c r="P336" s="91">
        <f t="shared" si="187"/>
        <v>329</v>
      </c>
      <c r="Q336" s="91" t="e">
        <f>INDEX(地温!$D$2:$D$366,MATCH(O336,地温!$C$2:$C$366,FALSE))</f>
        <v>#N/A</v>
      </c>
      <c r="R336" s="91" t="e">
        <f t="shared" si="188"/>
        <v>#N/A</v>
      </c>
      <c r="S336" s="93" t="e">
        <f t="shared" si="170"/>
        <v>#N/A</v>
      </c>
      <c r="T336" s="99" t="e">
        <f t="shared" si="171"/>
        <v>#N/A</v>
      </c>
      <c r="U336" s="99">
        <f t="shared" si="172"/>
        <v>0</v>
      </c>
      <c r="X336" s="92">
        <f t="shared" si="189"/>
        <v>46176</v>
      </c>
      <c r="Y336" s="91">
        <f t="shared" si="190"/>
        <v>329</v>
      </c>
      <c r="Z336" s="91" t="e">
        <f>INDEX(地温!$D$2:$D$366,MATCH(X336,地温!$C$2:$C$366,FALSE))</f>
        <v>#N/A</v>
      </c>
      <c r="AA336" s="91" t="e">
        <f t="shared" si="191"/>
        <v>#N/A</v>
      </c>
      <c r="AB336" s="93" t="e">
        <f t="shared" si="173"/>
        <v>#N/A</v>
      </c>
      <c r="AC336" s="99" t="e">
        <f t="shared" si="174"/>
        <v>#N/A</v>
      </c>
      <c r="AD336" s="99">
        <f t="shared" si="175"/>
        <v>0</v>
      </c>
      <c r="AG336" s="92">
        <f t="shared" si="192"/>
        <v>46176</v>
      </c>
      <c r="AH336" s="91">
        <f t="shared" si="193"/>
        <v>329</v>
      </c>
      <c r="AI336" s="91" t="e">
        <f>INDEX(地温!$D$2:$D$366,MATCH(AG336,地温!$C$2:$C$366,FALSE))</f>
        <v>#N/A</v>
      </c>
      <c r="AJ336" s="91" t="e">
        <f t="shared" si="194"/>
        <v>#N/A</v>
      </c>
      <c r="AK336" s="93" t="e">
        <f t="shared" si="176"/>
        <v>#N/A</v>
      </c>
      <c r="AL336" s="99" t="e">
        <f t="shared" si="177"/>
        <v>#N/A</v>
      </c>
      <c r="AM336" s="99">
        <f t="shared" si="178"/>
        <v>0</v>
      </c>
      <c r="AP336" s="92">
        <f t="shared" si="195"/>
        <v>46176</v>
      </c>
      <c r="AQ336" s="91">
        <f t="shared" si="196"/>
        <v>329</v>
      </c>
      <c r="AR336" s="91" t="e">
        <f>INDEX(地温!$D$2:$D$366,MATCH(AP336,地温!$C$2:$C$366,FALSE))</f>
        <v>#N/A</v>
      </c>
      <c r="AS336" s="91" t="e">
        <f t="shared" si="197"/>
        <v>#N/A</v>
      </c>
      <c r="AT336" s="93" t="e">
        <f t="shared" si="179"/>
        <v>#N/A</v>
      </c>
      <c r="AU336" s="99" t="e">
        <f t="shared" si="180"/>
        <v>#N/A</v>
      </c>
      <c r="AV336" s="99">
        <f t="shared" si="181"/>
        <v>0</v>
      </c>
    </row>
    <row r="337" spans="1:48" s="91" customFormat="1">
      <c r="A337" s="92">
        <f t="shared" si="182"/>
        <v>46177</v>
      </c>
      <c r="B337" s="91">
        <f t="shared" si="165"/>
        <v>330</v>
      </c>
      <c r="C337" s="99" t="e">
        <f t="shared" si="166"/>
        <v>#N/A</v>
      </c>
      <c r="F337" s="92">
        <f t="shared" si="183"/>
        <v>46177</v>
      </c>
      <c r="G337" s="91">
        <f t="shared" si="184"/>
        <v>330</v>
      </c>
      <c r="H337" s="91" t="e">
        <f>INDEX(地温!$D$2:$D$366,MATCH(F337,地温!$C$2:$C$366,FALSE))</f>
        <v>#N/A</v>
      </c>
      <c r="I337" s="91" t="e">
        <f t="shared" si="185"/>
        <v>#N/A</v>
      </c>
      <c r="J337" s="93" t="e">
        <f t="shared" si="167"/>
        <v>#N/A</v>
      </c>
      <c r="K337" s="99" t="e">
        <f t="shared" si="168"/>
        <v>#N/A</v>
      </c>
      <c r="L337" s="99" t="e">
        <f t="shared" si="169"/>
        <v>#N/A</v>
      </c>
      <c r="O337" s="92">
        <f t="shared" si="186"/>
        <v>46177</v>
      </c>
      <c r="P337" s="91">
        <f t="shared" si="187"/>
        <v>330</v>
      </c>
      <c r="Q337" s="91" t="e">
        <f>INDEX(地温!$D$2:$D$366,MATCH(O337,地温!$C$2:$C$366,FALSE))</f>
        <v>#N/A</v>
      </c>
      <c r="R337" s="91" t="e">
        <f t="shared" si="188"/>
        <v>#N/A</v>
      </c>
      <c r="S337" s="93" t="e">
        <f t="shared" si="170"/>
        <v>#N/A</v>
      </c>
      <c r="T337" s="99" t="e">
        <f t="shared" si="171"/>
        <v>#N/A</v>
      </c>
      <c r="U337" s="99">
        <f t="shared" si="172"/>
        <v>0</v>
      </c>
      <c r="X337" s="92">
        <f t="shared" si="189"/>
        <v>46177</v>
      </c>
      <c r="Y337" s="91">
        <f t="shared" si="190"/>
        <v>330</v>
      </c>
      <c r="Z337" s="91" t="e">
        <f>INDEX(地温!$D$2:$D$366,MATCH(X337,地温!$C$2:$C$366,FALSE))</f>
        <v>#N/A</v>
      </c>
      <c r="AA337" s="91" t="e">
        <f t="shared" si="191"/>
        <v>#N/A</v>
      </c>
      <c r="AB337" s="93" t="e">
        <f t="shared" si="173"/>
        <v>#N/A</v>
      </c>
      <c r="AC337" s="99" t="e">
        <f t="shared" si="174"/>
        <v>#N/A</v>
      </c>
      <c r="AD337" s="99">
        <f t="shared" si="175"/>
        <v>0</v>
      </c>
      <c r="AG337" s="92">
        <f t="shared" si="192"/>
        <v>46177</v>
      </c>
      <c r="AH337" s="91">
        <f t="shared" si="193"/>
        <v>330</v>
      </c>
      <c r="AI337" s="91" t="e">
        <f>INDEX(地温!$D$2:$D$366,MATCH(AG337,地温!$C$2:$C$366,FALSE))</f>
        <v>#N/A</v>
      </c>
      <c r="AJ337" s="91" t="e">
        <f t="shared" si="194"/>
        <v>#N/A</v>
      </c>
      <c r="AK337" s="93" t="e">
        <f t="shared" si="176"/>
        <v>#N/A</v>
      </c>
      <c r="AL337" s="99" t="e">
        <f t="shared" si="177"/>
        <v>#N/A</v>
      </c>
      <c r="AM337" s="99">
        <f t="shared" si="178"/>
        <v>0</v>
      </c>
      <c r="AP337" s="92">
        <f t="shared" si="195"/>
        <v>46177</v>
      </c>
      <c r="AQ337" s="91">
        <f t="shared" si="196"/>
        <v>330</v>
      </c>
      <c r="AR337" s="91" t="e">
        <f>INDEX(地温!$D$2:$D$366,MATCH(AP337,地温!$C$2:$C$366,FALSE))</f>
        <v>#N/A</v>
      </c>
      <c r="AS337" s="91" t="e">
        <f t="shared" si="197"/>
        <v>#N/A</v>
      </c>
      <c r="AT337" s="93" t="e">
        <f t="shared" si="179"/>
        <v>#N/A</v>
      </c>
      <c r="AU337" s="99" t="e">
        <f t="shared" si="180"/>
        <v>#N/A</v>
      </c>
      <c r="AV337" s="99">
        <f t="shared" si="181"/>
        <v>0</v>
      </c>
    </row>
    <row r="338" spans="1:48" s="91" customFormat="1">
      <c r="A338" s="92">
        <f t="shared" si="182"/>
        <v>46178</v>
      </c>
      <c r="B338" s="91">
        <f t="shared" si="165"/>
        <v>331</v>
      </c>
      <c r="C338" s="99" t="e">
        <f t="shared" si="166"/>
        <v>#N/A</v>
      </c>
      <c r="F338" s="92">
        <f t="shared" si="183"/>
        <v>46178</v>
      </c>
      <c r="G338" s="91">
        <f t="shared" si="184"/>
        <v>331</v>
      </c>
      <c r="H338" s="91" t="e">
        <f>INDEX(地温!$D$2:$D$366,MATCH(F338,地温!$C$2:$C$366,FALSE))</f>
        <v>#N/A</v>
      </c>
      <c r="I338" s="91" t="e">
        <f t="shared" si="185"/>
        <v>#N/A</v>
      </c>
      <c r="J338" s="93" t="e">
        <f t="shared" si="167"/>
        <v>#N/A</v>
      </c>
      <c r="K338" s="99" t="e">
        <f t="shared" si="168"/>
        <v>#N/A</v>
      </c>
      <c r="L338" s="99" t="e">
        <f t="shared" si="169"/>
        <v>#N/A</v>
      </c>
      <c r="O338" s="92">
        <f t="shared" si="186"/>
        <v>46178</v>
      </c>
      <c r="P338" s="91">
        <f t="shared" si="187"/>
        <v>331</v>
      </c>
      <c r="Q338" s="91" t="e">
        <f>INDEX(地温!$D$2:$D$366,MATCH(O338,地温!$C$2:$C$366,FALSE))</f>
        <v>#N/A</v>
      </c>
      <c r="R338" s="91" t="e">
        <f t="shared" si="188"/>
        <v>#N/A</v>
      </c>
      <c r="S338" s="93" t="e">
        <f t="shared" si="170"/>
        <v>#N/A</v>
      </c>
      <c r="T338" s="99" t="e">
        <f t="shared" si="171"/>
        <v>#N/A</v>
      </c>
      <c r="U338" s="99">
        <f t="shared" si="172"/>
        <v>0</v>
      </c>
      <c r="X338" s="92">
        <f t="shared" si="189"/>
        <v>46178</v>
      </c>
      <c r="Y338" s="91">
        <f t="shared" si="190"/>
        <v>331</v>
      </c>
      <c r="Z338" s="91" t="e">
        <f>INDEX(地温!$D$2:$D$366,MATCH(X338,地温!$C$2:$C$366,FALSE))</f>
        <v>#N/A</v>
      </c>
      <c r="AA338" s="91" t="e">
        <f t="shared" si="191"/>
        <v>#N/A</v>
      </c>
      <c r="AB338" s="93" t="e">
        <f t="shared" si="173"/>
        <v>#N/A</v>
      </c>
      <c r="AC338" s="99" t="e">
        <f t="shared" si="174"/>
        <v>#N/A</v>
      </c>
      <c r="AD338" s="99">
        <f t="shared" si="175"/>
        <v>0</v>
      </c>
      <c r="AG338" s="92">
        <f t="shared" si="192"/>
        <v>46178</v>
      </c>
      <c r="AH338" s="91">
        <f t="shared" si="193"/>
        <v>331</v>
      </c>
      <c r="AI338" s="91" t="e">
        <f>INDEX(地温!$D$2:$D$366,MATCH(AG338,地温!$C$2:$C$366,FALSE))</f>
        <v>#N/A</v>
      </c>
      <c r="AJ338" s="91" t="e">
        <f t="shared" si="194"/>
        <v>#N/A</v>
      </c>
      <c r="AK338" s="93" t="e">
        <f t="shared" si="176"/>
        <v>#N/A</v>
      </c>
      <c r="AL338" s="99" t="e">
        <f t="shared" si="177"/>
        <v>#N/A</v>
      </c>
      <c r="AM338" s="99">
        <f t="shared" si="178"/>
        <v>0</v>
      </c>
      <c r="AP338" s="92">
        <f t="shared" si="195"/>
        <v>46178</v>
      </c>
      <c r="AQ338" s="91">
        <f t="shared" si="196"/>
        <v>331</v>
      </c>
      <c r="AR338" s="91" t="e">
        <f>INDEX(地温!$D$2:$D$366,MATCH(AP338,地温!$C$2:$C$366,FALSE))</f>
        <v>#N/A</v>
      </c>
      <c r="AS338" s="91" t="e">
        <f t="shared" si="197"/>
        <v>#N/A</v>
      </c>
      <c r="AT338" s="93" t="e">
        <f t="shared" si="179"/>
        <v>#N/A</v>
      </c>
      <c r="AU338" s="99" t="e">
        <f t="shared" si="180"/>
        <v>#N/A</v>
      </c>
      <c r="AV338" s="99">
        <f t="shared" si="181"/>
        <v>0</v>
      </c>
    </row>
    <row r="339" spans="1:48" s="91" customFormat="1">
      <c r="A339" s="92">
        <f t="shared" si="182"/>
        <v>46179</v>
      </c>
      <c r="B339" s="91">
        <f t="shared" si="165"/>
        <v>332</v>
      </c>
      <c r="C339" s="99" t="e">
        <f t="shared" si="166"/>
        <v>#N/A</v>
      </c>
      <c r="F339" s="92">
        <f t="shared" si="183"/>
        <v>46179</v>
      </c>
      <c r="G339" s="91">
        <f t="shared" si="184"/>
        <v>332</v>
      </c>
      <c r="H339" s="91" t="e">
        <f>INDEX(地温!$D$2:$D$366,MATCH(F339,地温!$C$2:$C$366,FALSE))</f>
        <v>#N/A</v>
      </c>
      <c r="I339" s="91" t="e">
        <f t="shared" si="185"/>
        <v>#N/A</v>
      </c>
      <c r="J339" s="93" t="e">
        <f t="shared" si="167"/>
        <v>#N/A</v>
      </c>
      <c r="K339" s="99" t="e">
        <f t="shared" si="168"/>
        <v>#N/A</v>
      </c>
      <c r="L339" s="99" t="e">
        <f t="shared" si="169"/>
        <v>#N/A</v>
      </c>
      <c r="O339" s="92">
        <f t="shared" si="186"/>
        <v>46179</v>
      </c>
      <c r="P339" s="91">
        <f t="shared" si="187"/>
        <v>332</v>
      </c>
      <c r="Q339" s="91" t="e">
        <f>INDEX(地温!$D$2:$D$366,MATCH(O339,地温!$C$2:$C$366,FALSE))</f>
        <v>#N/A</v>
      </c>
      <c r="R339" s="91" t="e">
        <f t="shared" si="188"/>
        <v>#N/A</v>
      </c>
      <c r="S339" s="93" t="e">
        <f t="shared" si="170"/>
        <v>#N/A</v>
      </c>
      <c r="T339" s="99" t="e">
        <f t="shared" si="171"/>
        <v>#N/A</v>
      </c>
      <c r="U339" s="99">
        <f t="shared" si="172"/>
        <v>0</v>
      </c>
      <c r="X339" s="92">
        <f t="shared" si="189"/>
        <v>46179</v>
      </c>
      <c r="Y339" s="91">
        <f t="shared" si="190"/>
        <v>332</v>
      </c>
      <c r="Z339" s="91" t="e">
        <f>INDEX(地温!$D$2:$D$366,MATCH(X339,地温!$C$2:$C$366,FALSE))</f>
        <v>#N/A</v>
      </c>
      <c r="AA339" s="91" t="e">
        <f t="shared" si="191"/>
        <v>#N/A</v>
      </c>
      <c r="AB339" s="93" t="e">
        <f t="shared" si="173"/>
        <v>#N/A</v>
      </c>
      <c r="AC339" s="99" t="e">
        <f t="shared" si="174"/>
        <v>#N/A</v>
      </c>
      <c r="AD339" s="99">
        <f t="shared" si="175"/>
        <v>0</v>
      </c>
      <c r="AG339" s="92">
        <f t="shared" si="192"/>
        <v>46179</v>
      </c>
      <c r="AH339" s="91">
        <f t="shared" si="193"/>
        <v>332</v>
      </c>
      <c r="AI339" s="91" t="e">
        <f>INDEX(地温!$D$2:$D$366,MATCH(AG339,地温!$C$2:$C$366,FALSE))</f>
        <v>#N/A</v>
      </c>
      <c r="AJ339" s="91" t="e">
        <f t="shared" si="194"/>
        <v>#N/A</v>
      </c>
      <c r="AK339" s="93" t="e">
        <f t="shared" si="176"/>
        <v>#N/A</v>
      </c>
      <c r="AL339" s="99" t="e">
        <f t="shared" si="177"/>
        <v>#N/A</v>
      </c>
      <c r="AM339" s="99">
        <f t="shared" si="178"/>
        <v>0</v>
      </c>
      <c r="AP339" s="92">
        <f t="shared" si="195"/>
        <v>46179</v>
      </c>
      <c r="AQ339" s="91">
        <f t="shared" si="196"/>
        <v>332</v>
      </c>
      <c r="AR339" s="91" t="e">
        <f>INDEX(地温!$D$2:$D$366,MATCH(AP339,地温!$C$2:$C$366,FALSE))</f>
        <v>#N/A</v>
      </c>
      <c r="AS339" s="91" t="e">
        <f t="shared" si="197"/>
        <v>#N/A</v>
      </c>
      <c r="AT339" s="93" t="e">
        <f t="shared" si="179"/>
        <v>#N/A</v>
      </c>
      <c r="AU339" s="99" t="e">
        <f t="shared" si="180"/>
        <v>#N/A</v>
      </c>
      <c r="AV339" s="99">
        <f t="shared" si="181"/>
        <v>0</v>
      </c>
    </row>
    <row r="340" spans="1:48" s="91" customFormat="1">
      <c r="A340" s="92">
        <f t="shared" si="182"/>
        <v>46180</v>
      </c>
      <c r="B340" s="91">
        <f t="shared" si="165"/>
        <v>333</v>
      </c>
      <c r="C340" s="99" t="e">
        <f t="shared" si="166"/>
        <v>#N/A</v>
      </c>
      <c r="F340" s="92">
        <f t="shared" si="183"/>
        <v>46180</v>
      </c>
      <c r="G340" s="91">
        <f t="shared" si="184"/>
        <v>333</v>
      </c>
      <c r="H340" s="91" t="e">
        <f>INDEX(地温!$D$2:$D$366,MATCH(F340,地温!$C$2:$C$366,FALSE))</f>
        <v>#N/A</v>
      </c>
      <c r="I340" s="91" t="e">
        <f t="shared" si="185"/>
        <v>#N/A</v>
      </c>
      <c r="J340" s="93" t="e">
        <f t="shared" si="167"/>
        <v>#N/A</v>
      </c>
      <c r="K340" s="99" t="e">
        <f t="shared" si="168"/>
        <v>#N/A</v>
      </c>
      <c r="L340" s="99" t="e">
        <f t="shared" si="169"/>
        <v>#N/A</v>
      </c>
      <c r="O340" s="92">
        <f t="shared" si="186"/>
        <v>46180</v>
      </c>
      <c r="P340" s="91">
        <f t="shared" si="187"/>
        <v>333</v>
      </c>
      <c r="Q340" s="91" t="e">
        <f>INDEX(地温!$D$2:$D$366,MATCH(O340,地温!$C$2:$C$366,FALSE))</f>
        <v>#N/A</v>
      </c>
      <c r="R340" s="91" t="e">
        <f t="shared" si="188"/>
        <v>#N/A</v>
      </c>
      <c r="S340" s="93" t="e">
        <f t="shared" si="170"/>
        <v>#N/A</v>
      </c>
      <c r="T340" s="99" t="e">
        <f t="shared" si="171"/>
        <v>#N/A</v>
      </c>
      <c r="U340" s="99">
        <f t="shared" si="172"/>
        <v>0</v>
      </c>
      <c r="X340" s="92">
        <f t="shared" si="189"/>
        <v>46180</v>
      </c>
      <c r="Y340" s="91">
        <f t="shared" si="190"/>
        <v>333</v>
      </c>
      <c r="Z340" s="91" t="e">
        <f>INDEX(地温!$D$2:$D$366,MATCH(X340,地温!$C$2:$C$366,FALSE))</f>
        <v>#N/A</v>
      </c>
      <c r="AA340" s="91" t="e">
        <f t="shared" si="191"/>
        <v>#N/A</v>
      </c>
      <c r="AB340" s="93" t="e">
        <f t="shared" si="173"/>
        <v>#N/A</v>
      </c>
      <c r="AC340" s="99" t="e">
        <f t="shared" si="174"/>
        <v>#N/A</v>
      </c>
      <c r="AD340" s="99">
        <f t="shared" si="175"/>
        <v>0</v>
      </c>
      <c r="AG340" s="92">
        <f t="shared" si="192"/>
        <v>46180</v>
      </c>
      <c r="AH340" s="91">
        <f t="shared" si="193"/>
        <v>333</v>
      </c>
      <c r="AI340" s="91" t="e">
        <f>INDEX(地温!$D$2:$D$366,MATCH(AG340,地温!$C$2:$C$366,FALSE))</f>
        <v>#N/A</v>
      </c>
      <c r="AJ340" s="91" t="e">
        <f t="shared" si="194"/>
        <v>#N/A</v>
      </c>
      <c r="AK340" s="93" t="e">
        <f t="shared" si="176"/>
        <v>#N/A</v>
      </c>
      <c r="AL340" s="99" t="e">
        <f t="shared" si="177"/>
        <v>#N/A</v>
      </c>
      <c r="AM340" s="99">
        <f t="shared" si="178"/>
        <v>0</v>
      </c>
      <c r="AP340" s="92">
        <f t="shared" si="195"/>
        <v>46180</v>
      </c>
      <c r="AQ340" s="91">
        <f t="shared" si="196"/>
        <v>333</v>
      </c>
      <c r="AR340" s="91" t="e">
        <f>INDEX(地温!$D$2:$D$366,MATCH(AP340,地温!$C$2:$C$366,FALSE))</f>
        <v>#N/A</v>
      </c>
      <c r="AS340" s="91" t="e">
        <f t="shared" si="197"/>
        <v>#N/A</v>
      </c>
      <c r="AT340" s="93" t="e">
        <f t="shared" si="179"/>
        <v>#N/A</v>
      </c>
      <c r="AU340" s="99" t="e">
        <f t="shared" si="180"/>
        <v>#N/A</v>
      </c>
      <c r="AV340" s="99">
        <f t="shared" si="181"/>
        <v>0</v>
      </c>
    </row>
    <row r="341" spans="1:48" s="91" customFormat="1">
      <c r="A341" s="92">
        <f t="shared" si="182"/>
        <v>46181</v>
      </c>
      <c r="B341" s="91">
        <f t="shared" si="165"/>
        <v>334</v>
      </c>
      <c r="C341" s="99" t="e">
        <f t="shared" si="166"/>
        <v>#N/A</v>
      </c>
      <c r="F341" s="92">
        <f t="shared" si="183"/>
        <v>46181</v>
      </c>
      <c r="G341" s="91">
        <f t="shared" si="184"/>
        <v>334</v>
      </c>
      <c r="H341" s="91" t="e">
        <f>INDEX(地温!$D$2:$D$366,MATCH(F341,地温!$C$2:$C$366,FALSE))</f>
        <v>#N/A</v>
      </c>
      <c r="I341" s="91" t="e">
        <f t="shared" si="185"/>
        <v>#N/A</v>
      </c>
      <c r="J341" s="93" t="e">
        <f t="shared" si="167"/>
        <v>#N/A</v>
      </c>
      <c r="K341" s="99" t="e">
        <f t="shared" si="168"/>
        <v>#N/A</v>
      </c>
      <c r="L341" s="99" t="e">
        <f t="shared" si="169"/>
        <v>#N/A</v>
      </c>
      <c r="O341" s="92">
        <f t="shared" si="186"/>
        <v>46181</v>
      </c>
      <c r="P341" s="91">
        <f t="shared" si="187"/>
        <v>334</v>
      </c>
      <c r="Q341" s="91" t="e">
        <f>INDEX(地温!$D$2:$D$366,MATCH(O341,地温!$C$2:$C$366,FALSE))</f>
        <v>#N/A</v>
      </c>
      <c r="R341" s="91" t="e">
        <f t="shared" si="188"/>
        <v>#N/A</v>
      </c>
      <c r="S341" s="93" t="e">
        <f t="shared" si="170"/>
        <v>#N/A</v>
      </c>
      <c r="T341" s="99" t="e">
        <f t="shared" si="171"/>
        <v>#N/A</v>
      </c>
      <c r="U341" s="99">
        <f t="shared" si="172"/>
        <v>0</v>
      </c>
      <c r="X341" s="92">
        <f t="shared" si="189"/>
        <v>46181</v>
      </c>
      <c r="Y341" s="91">
        <f t="shared" si="190"/>
        <v>334</v>
      </c>
      <c r="Z341" s="91" t="e">
        <f>INDEX(地温!$D$2:$D$366,MATCH(X341,地温!$C$2:$C$366,FALSE))</f>
        <v>#N/A</v>
      </c>
      <c r="AA341" s="91" t="e">
        <f t="shared" si="191"/>
        <v>#N/A</v>
      </c>
      <c r="AB341" s="93" t="e">
        <f t="shared" si="173"/>
        <v>#N/A</v>
      </c>
      <c r="AC341" s="99" t="e">
        <f t="shared" si="174"/>
        <v>#N/A</v>
      </c>
      <c r="AD341" s="99">
        <f t="shared" si="175"/>
        <v>0</v>
      </c>
      <c r="AG341" s="92">
        <f t="shared" si="192"/>
        <v>46181</v>
      </c>
      <c r="AH341" s="91">
        <f t="shared" si="193"/>
        <v>334</v>
      </c>
      <c r="AI341" s="91" t="e">
        <f>INDEX(地温!$D$2:$D$366,MATCH(AG341,地温!$C$2:$C$366,FALSE))</f>
        <v>#N/A</v>
      </c>
      <c r="AJ341" s="91" t="e">
        <f t="shared" si="194"/>
        <v>#N/A</v>
      </c>
      <c r="AK341" s="93" t="e">
        <f t="shared" si="176"/>
        <v>#N/A</v>
      </c>
      <c r="AL341" s="99" t="e">
        <f t="shared" si="177"/>
        <v>#N/A</v>
      </c>
      <c r="AM341" s="99">
        <f t="shared" si="178"/>
        <v>0</v>
      </c>
      <c r="AP341" s="92">
        <f t="shared" si="195"/>
        <v>46181</v>
      </c>
      <c r="AQ341" s="91">
        <f t="shared" si="196"/>
        <v>334</v>
      </c>
      <c r="AR341" s="91" t="e">
        <f>INDEX(地温!$D$2:$D$366,MATCH(AP341,地温!$C$2:$C$366,FALSE))</f>
        <v>#N/A</v>
      </c>
      <c r="AS341" s="91" t="e">
        <f t="shared" si="197"/>
        <v>#N/A</v>
      </c>
      <c r="AT341" s="93" t="e">
        <f t="shared" si="179"/>
        <v>#N/A</v>
      </c>
      <c r="AU341" s="99" t="e">
        <f t="shared" si="180"/>
        <v>#N/A</v>
      </c>
      <c r="AV341" s="99">
        <f t="shared" si="181"/>
        <v>0</v>
      </c>
    </row>
    <row r="342" spans="1:48" s="91" customFormat="1">
      <c r="A342" s="92">
        <f t="shared" si="182"/>
        <v>46182</v>
      </c>
      <c r="B342" s="91">
        <f t="shared" si="165"/>
        <v>335</v>
      </c>
      <c r="C342" s="99" t="e">
        <f t="shared" si="166"/>
        <v>#N/A</v>
      </c>
      <c r="F342" s="92">
        <f t="shared" si="183"/>
        <v>46182</v>
      </c>
      <c r="G342" s="91">
        <f t="shared" si="184"/>
        <v>335</v>
      </c>
      <c r="H342" s="91" t="e">
        <f>INDEX(地温!$D$2:$D$366,MATCH(F342,地温!$C$2:$C$366,FALSE))</f>
        <v>#N/A</v>
      </c>
      <c r="I342" s="91" t="e">
        <f t="shared" si="185"/>
        <v>#N/A</v>
      </c>
      <c r="J342" s="93" t="e">
        <f t="shared" si="167"/>
        <v>#N/A</v>
      </c>
      <c r="K342" s="99" t="e">
        <f t="shared" si="168"/>
        <v>#N/A</v>
      </c>
      <c r="L342" s="99" t="e">
        <f t="shared" si="169"/>
        <v>#N/A</v>
      </c>
      <c r="O342" s="92">
        <f t="shared" si="186"/>
        <v>46182</v>
      </c>
      <c r="P342" s="91">
        <f t="shared" si="187"/>
        <v>335</v>
      </c>
      <c r="Q342" s="91" t="e">
        <f>INDEX(地温!$D$2:$D$366,MATCH(O342,地温!$C$2:$C$366,FALSE))</f>
        <v>#N/A</v>
      </c>
      <c r="R342" s="91" t="e">
        <f t="shared" si="188"/>
        <v>#N/A</v>
      </c>
      <c r="S342" s="93" t="e">
        <f t="shared" si="170"/>
        <v>#N/A</v>
      </c>
      <c r="T342" s="99" t="e">
        <f t="shared" si="171"/>
        <v>#N/A</v>
      </c>
      <c r="U342" s="99">
        <f t="shared" si="172"/>
        <v>0</v>
      </c>
      <c r="X342" s="92">
        <f t="shared" si="189"/>
        <v>46182</v>
      </c>
      <c r="Y342" s="91">
        <f t="shared" si="190"/>
        <v>335</v>
      </c>
      <c r="Z342" s="91" t="e">
        <f>INDEX(地温!$D$2:$D$366,MATCH(X342,地温!$C$2:$C$366,FALSE))</f>
        <v>#N/A</v>
      </c>
      <c r="AA342" s="91" t="e">
        <f t="shared" si="191"/>
        <v>#N/A</v>
      </c>
      <c r="AB342" s="93" t="e">
        <f t="shared" si="173"/>
        <v>#N/A</v>
      </c>
      <c r="AC342" s="99" t="e">
        <f t="shared" si="174"/>
        <v>#N/A</v>
      </c>
      <c r="AD342" s="99">
        <f t="shared" si="175"/>
        <v>0</v>
      </c>
      <c r="AG342" s="92">
        <f t="shared" si="192"/>
        <v>46182</v>
      </c>
      <c r="AH342" s="91">
        <f t="shared" si="193"/>
        <v>335</v>
      </c>
      <c r="AI342" s="91" t="e">
        <f>INDEX(地温!$D$2:$D$366,MATCH(AG342,地温!$C$2:$C$366,FALSE))</f>
        <v>#N/A</v>
      </c>
      <c r="AJ342" s="91" t="e">
        <f t="shared" si="194"/>
        <v>#N/A</v>
      </c>
      <c r="AK342" s="93" t="e">
        <f t="shared" si="176"/>
        <v>#N/A</v>
      </c>
      <c r="AL342" s="99" t="e">
        <f t="shared" si="177"/>
        <v>#N/A</v>
      </c>
      <c r="AM342" s="99">
        <f t="shared" si="178"/>
        <v>0</v>
      </c>
      <c r="AP342" s="92">
        <f t="shared" si="195"/>
        <v>46182</v>
      </c>
      <c r="AQ342" s="91">
        <f t="shared" si="196"/>
        <v>335</v>
      </c>
      <c r="AR342" s="91" t="e">
        <f>INDEX(地温!$D$2:$D$366,MATCH(AP342,地温!$C$2:$C$366,FALSE))</f>
        <v>#N/A</v>
      </c>
      <c r="AS342" s="91" t="e">
        <f t="shared" si="197"/>
        <v>#N/A</v>
      </c>
      <c r="AT342" s="93" t="e">
        <f t="shared" si="179"/>
        <v>#N/A</v>
      </c>
      <c r="AU342" s="99" t="e">
        <f t="shared" si="180"/>
        <v>#N/A</v>
      </c>
      <c r="AV342" s="99">
        <f t="shared" si="181"/>
        <v>0</v>
      </c>
    </row>
    <row r="343" spans="1:48" s="91" customFormat="1">
      <c r="A343" s="92">
        <f t="shared" si="182"/>
        <v>46183</v>
      </c>
      <c r="B343" s="91">
        <f t="shared" si="165"/>
        <v>336</v>
      </c>
      <c r="C343" s="99" t="e">
        <f t="shared" si="166"/>
        <v>#N/A</v>
      </c>
      <c r="F343" s="92">
        <f t="shared" si="183"/>
        <v>46183</v>
      </c>
      <c r="G343" s="91">
        <f t="shared" si="184"/>
        <v>336</v>
      </c>
      <c r="H343" s="91" t="e">
        <f>INDEX(地温!$D$2:$D$366,MATCH(F343,地温!$C$2:$C$366,FALSE))</f>
        <v>#N/A</v>
      </c>
      <c r="I343" s="91" t="e">
        <f t="shared" si="185"/>
        <v>#N/A</v>
      </c>
      <c r="J343" s="93" t="e">
        <f t="shared" si="167"/>
        <v>#N/A</v>
      </c>
      <c r="K343" s="99" t="e">
        <f t="shared" si="168"/>
        <v>#N/A</v>
      </c>
      <c r="L343" s="99" t="e">
        <f t="shared" si="169"/>
        <v>#N/A</v>
      </c>
      <c r="O343" s="92">
        <f t="shared" si="186"/>
        <v>46183</v>
      </c>
      <c r="P343" s="91">
        <f t="shared" si="187"/>
        <v>336</v>
      </c>
      <c r="Q343" s="91" t="e">
        <f>INDEX(地温!$D$2:$D$366,MATCH(O343,地温!$C$2:$C$366,FALSE))</f>
        <v>#N/A</v>
      </c>
      <c r="R343" s="91" t="e">
        <f t="shared" si="188"/>
        <v>#N/A</v>
      </c>
      <c r="S343" s="93" t="e">
        <f t="shared" si="170"/>
        <v>#N/A</v>
      </c>
      <c r="T343" s="99" t="e">
        <f t="shared" si="171"/>
        <v>#N/A</v>
      </c>
      <c r="U343" s="99">
        <f t="shared" si="172"/>
        <v>0</v>
      </c>
      <c r="X343" s="92">
        <f t="shared" si="189"/>
        <v>46183</v>
      </c>
      <c r="Y343" s="91">
        <f t="shared" si="190"/>
        <v>336</v>
      </c>
      <c r="Z343" s="91" t="e">
        <f>INDEX(地温!$D$2:$D$366,MATCH(X343,地温!$C$2:$C$366,FALSE))</f>
        <v>#N/A</v>
      </c>
      <c r="AA343" s="91" t="e">
        <f t="shared" si="191"/>
        <v>#N/A</v>
      </c>
      <c r="AB343" s="93" t="e">
        <f t="shared" si="173"/>
        <v>#N/A</v>
      </c>
      <c r="AC343" s="99" t="e">
        <f t="shared" si="174"/>
        <v>#N/A</v>
      </c>
      <c r="AD343" s="99">
        <f t="shared" si="175"/>
        <v>0</v>
      </c>
      <c r="AG343" s="92">
        <f t="shared" si="192"/>
        <v>46183</v>
      </c>
      <c r="AH343" s="91">
        <f t="shared" si="193"/>
        <v>336</v>
      </c>
      <c r="AI343" s="91" t="e">
        <f>INDEX(地温!$D$2:$D$366,MATCH(AG343,地温!$C$2:$C$366,FALSE))</f>
        <v>#N/A</v>
      </c>
      <c r="AJ343" s="91" t="e">
        <f t="shared" si="194"/>
        <v>#N/A</v>
      </c>
      <c r="AK343" s="93" t="e">
        <f t="shared" si="176"/>
        <v>#N/A</v>
      </c>
      <c r="AL343" s="99" t="e">
        <f t="shared" si="177"/>
        <v>#N/A</v>
      </c>
      <c r="AM343" s="99">
        <f t="shared" si="178"/>
        <v>0</v>
      </c>
      <c r="AP343" s="92">
        <f t="shared" si="195"/>
        <v>46183</v>
      </c>
      <c r="AQ343" s="91">
        <f t="shared" si="196"/>
        <v>336</v>
      </c>
      <c r="AR343" s="91" t="e">
        <f>INDEX(地温!$D$2:$D$366,MATCH(AP343,地温!$C$2:$C$366,FALSE))</f>
        <v>#N/A</v>
      </c>
      <c r="AS343" s="91" t="e">
        <f t="shared" si="197"/>
        <v>#N/A</v>
      </c>
      <c r="AT343" s="93" t="e">
        <f t="shared" si="179"/>
        <v>#N/A</v>
      </c>
      <c r="AU343" s="99" t="e">
        <f t="shared" si="180"/>
        <v>#N/A</v>
      </c>
      <c r="AV343" s="99">
        <f t="shared" si="181"/>
        <v>0</v>
      </c>
    </row>
    <row r="344" spans="1:48" s="91" customFormat="1">
      <c r="A344" s="92">
        <f t="shared" si="182"/>
        <v>46184</v>
      </c>
      <c r="B344" s="91">
        <f t="shared" si="165"/>
        <v>337</v>
      </c>
      <c r="C344" s="99" t="e">
        <f t="shared" si="166"/>
        <v>#N/A</v>
      </c>
      <c r="F344" s="92">
        <f t="shared" si="183"/>
        <v>46184</v>
      </c>
      <c r="G344" s="91">
        <f t="shared" si="184"/>
        <v>337</v>
      </c>
      <c r="H344" s="91" t="e">
        <f>INDEX(地温!$D$2:$D$366,MATCH(F344,地温!$C$2:$C$366,FALSE))</f>
        <v>#N/A</v>
      </c>
      <c r="I344" s="91" t="e">
        <f t="shared" si="185"/>
        <v>#N/A</v>
      </c>
      <c r="J344" s="93" t="e">
        <f t="shared" si="167"/>
        <v>#N/A</v>
      </c>
      <c r="K344" s="99" t="e">
        <f t="shared" si="168"/>
        <v>#N/A</v>
      </c>
      <c r="L344" s="99" t="e">
        <f t="shared" si="169"/>
        <v>#N/A</v>
      </c>
      <c r="O344" s="92">
        <f t="shared" si="186"/>
        <v>46184</v>
      </c>
      <c r="P344" s="91">
        <f t="shared" si="187"/>
        <v>337</v>
      </c>
      <c r="Q344" s="91" t="e">
        <f>INDEX(地温!$D$2:$D$366,MATCH(O344,地温!$C$2:$C$366,FALSE))</f>
        <v>#N/A</v>
      </c>
      <c r="R344" s="91" t="e">
        <f t="shared" si="188"/>
        <v>#N/A</v>
      </c>
      <c r="S344" s="93" t="e">
        <f t="shared" si="170"/>
        <v>#N/A</v>
      </c>
      <c r="T344" s="99" t="e">
        <f t="shared" si="171"/>
        <v>#N/A</v>
      </c>
      <c r="U344" s="99">
        <f t="shared" si="172"/>
        <v>0</v>
      </c>
      <c r="X344" s="92">
        <f t="shared" si="189"/>
        <v>46184</v>
      </c>
      <c r="Y344" s="91">
        <f t="shared" si="190"/>
        <v>337</v>
      </c>
      <c r="Z344" s="91" t="e">
        <f>INDEX(地温!$D$2:$D$366,MATCH(X344,地温!$C$2:$C$366,FALSE))</f>
        <v>#N/A</v>
      </c>
      <c r="AA344" s="91" t="e">
        <f t="shared" si="191"/>
        <v>#N/A</v>
      </c>
      <c r="AB344" s="93" t="e">
        <f t="shared" si="173"/>
        <v>#N/A</v>
      </c>
      <c r="AC344" s="99" t="e">
        <f t="shared" si="174"/>
        <v>#N/A</v>
      </c>
      <c r="AD344" s="99">
        <f t="shared" si="175"/>
        <v>0</v>
      </c>
      <c r="AG344" s="92">
        <f t="shared" si="192"/>
        <v>46184</v>
      </c>
      <c r="AH344" s="91">
        <f t="shared" si="193"/>
        <v>337</v>
      </c>
      <c r="AI344" s="91" t="e">
        <f>INDEX(地温!$D$2:$D$366,MATCH(AG344,地温!$C$2:$C$366,FALSE))</f>
        <v>#N/A</v>
      </c>
      <c r="AJ344" s="91" t="e">
        <f t="shared" si="194"/>
        <v>#N/A</v>
      </c>
      <c r="AK344" s="93" t="e">
        <f t="shared" si="176"/>
        <v>#N/A</v>
      </c>
      <c r="AL344" s="99" t="e">
        <f t="shared" si="177"/>
        <v>#N/A</v>
      </c>
      <c r="AM344" s="99">
        <f t="shared" si="178"/>
        <v>0</v>
      </c>
      <c r="AP344" s="92">
        <f t="shared" si="195"/>
        <v>46184</v>
      </c>
      <c r="AQ344" s="91">
        <f t="shared" si="196"/>
        <v>337</v>
      </c>
      <c r="AR344" s="91" t="e">
        <f>INDEX(地温!$D$2:$D$366,MATCH(AP344,地温!$C$2:$C$366,FALSE))</f>
        <v>#N/A</v>
      </c>
      <c r="AS344" s="91" t="e">
        <f t="shared" si="197"/>
        <v>#N/A</v>
      </c>
      <c r="AT344" s="93" t="e">
        <f t="shared" si="179"/>
        <v>#N/A</v>
      </c>
      <c r="AU344" s="99" t="e">
        <f t="shared" si="180"/>
        <v>#N/A</v>
      </c>
      <c r="AV344" s="99">
        <f t="shared" si="181"/>
        <v>0</v>
      </c>
    </row>
    <row r="345" spans="1:48" s="91" customFormat="1">
      <c r="A345" s="92">
        <f t="shared" si="182"/>
        <v>46185</v>
      </c>
      <c r="B345" s="91">
        <f t="shared" si="165"/>
        <v>338</v>
      </c>
      <c r="C345" s="99" t="e">
        <f t="shared" si="166"/>
        <v>#N/A</v>
      </c>
      <c r="F345" s="92">
        <f t="shared" si="183"/>
        <v>46185</v>
      </c>
      <c r="G345" s="91">
        <f t="shared" si="184"/>
        <v>338</v>
      </c>
      <c r="H345" s="91" t="e">
        <f>INDEX(地温!$D$2:$D$366,MATCH(F345,地温!$C$2:$C$366,FALSE))</f>
        <v>#N/A</v>
      </c>
      <c r="I345" s="91" t="e">
        <f t="shared" si="185"/>
        <v>#N/A</v>
      </c>
      <c r="J345" s="93" t="e">
        <f t="shared" si="167"/>
        <v>#N/A</v>
      </c>
      <c r="K345" s="99" t="e">
        <f t="shared" si="168"/>
        <v>#N/A</v>
      </c>
      <c r="L345" s="99" t="e">
        <f t="shared" si="169"/>
        <v>#N/A</v>
      </c>
      <c r="O345" s="92">
        <f t="shared" si="186"/>
        <v>46185</v>
      </c>
      <c r="P345" s="91">
        <f t="shared" si="187"/>
        <v>338</v>
      </c>
      <c r="Q345" s="91" t="e">
        <f>INDEX(地温!$D$2:$D$366,MATCH(O345,地温!$C$2:$C$366,FALSE))</f>
        <v>#N/A</v>
      </c>
      <c r="R345" s="91" t="e">
        <f t="shared" si="188"/>
        <v>#N/A</v>
      </c>
      <c r="S345" s="93" t="e">
        <f t="shared" si="170"/>
        <v>#N/A</v>
      </c>
      <c r="T345" s="99" t="e">
        <f t="shared" si="171"/>
        <v>#N/A</v>
      </c>
      <c r="U345" s="99">
        <f t="shared" si="172"/>
        <v>0</v>
      </c>
      <c r="X345" s="92">
        <f t="shared" si="189"/>
        <v>46185</v>
      </c>
      <c r="Y345" s="91">
        <f t="shared" si="190"/>
        <v>338</v>
      </c>
      <c r="Z345" s="91" t="e">
        <f>INDEX(地温!$D$2:$D$366,MATCH(X345,地温!$C$2:$C$366,FALSE))</f>
        <v>#N/A</v>
      </c>
      <c r="AA345" s="91" t="e">
        <f t="shared" si="191"/>
        <v>#N/A</v>
      </c>
      <c r="AB345" s="93" t="e">
        <f t="shared" si="173"/>
        <v>#N/A</v>
      </c>
      <c r="AC345" s="99" t="e">
        <f t="shared" si="174"/>
        <v>#N/A</v>
      </c>
      <c r="AD345" s="99">
        <f t="shared" si="175"/>
        <v>0</v>
      </c>
      <c r="AG345" s="92">
        <f t="shared" si="192"/>
        <v>46185</v>
      </c>
      <c r="AH345" s="91">
        <f t="shared" si="193"/>
        <v>338</v>
      </c>
      <c r="AI345" s="91" t="e">
        <f>INDEX(地温!$D$2:$D$366,MATCH(AG345,地温!$C$2:$C$366,FALSE))</f>
        <v>#N/A</v>
      </c>
      <c r="AJ345" s="91" t="e">
        <f t="shared" si="194"/>
        <v>#N/A</v>
      </c>
      <c r="AK345" s="93" t="e">
        <f t="shared" si="176"/>
        <v>#N/A</v>
      </c>
      <c r="AL345" s="99" t="e">
        <f t="shared" si="177"/>
        <v>#N/A</v>
      </c>
      <c r="AM345" s="99">
        <f t="shared" si="178"/>
        <v>0</v>
      </c>
      <c r="AP345" s="92">
        <f t="shared" si="195"/>
        <v>46185</v>
      </c>
      <c r="AQ345" s="91">
        <f t="shared" si="196"/>
        <v>338</v>
      </c>
      <c r="AR345" s="91" t="e">
        <f>INDEX(地温!$D$2:$D$366,MATCH(AP345,地温!$C$2:$C$366,FALSE))</f>
        <v>#N/A</v>
      </c>
      <c r="AS345" s="91" t="e">
        <f t="shared" si="197"/>
        <v>#N/A</v>
      </c>
      <c r="AT345" s="93" t="e">
        <f t="shared" si="179"/>
        <v>#N/A</v>
      </c>
      <c r="AU345" s="99" t="e">
        <f t="shared" si="180"/>
        <v>#N/A</v>
      </c>
      <c r="AV345" s="99">
        <f t="shared" si="181"/>
        <v>0</v>
      </c>
    </row>
    <row r="346" spans="1:48" s="91" customFormat="1">
      <c r="A346" s="92">
        <f t="shared" si="182"/>
        <v>46186</v>
      </c>
      <c r="B346" s="91">
        <f t="shared" si="165"/>
        <v>339</v>
      </c>
      <c r="C346" s="99" t="e">
        <f t="shared" si="166"/>
        <v>#N/A</v>
      </c>
      <c r="F346" s="92">
        <f t="shared" si="183"/>
        <v>46186</v>
      </c>
      <c r="G346" s="91">
        <f t="shared" si="184"/>
        <v>339</v>
      </c>
      <c r="H346" s="91" t="e">
        <f>INDEX(地温!$D$2:$D$366,MATCH(F346,地温!$C$2:$C$366,FALSE))</f>
        <v>#N/A</v>
      </c>
      <c r="I346" s="91" t="e">
        <f t="shared" si="185"/>
        <v>#N/A</v>
      </c>
      <c r="J346" s="93" t="e">
        <f t="shared" si="167"/>
        <v>#N/A</v>
      </c>
      <c r="K346" s="99" t="e">
        <f t="shared" si="168"/>
        <v>#N/A</v>
      </c>
      <c r="L346" s="99" t="e">
        <f t="shared" si="169"/>
        <v>#N/A</v>
      </c>
      <c r="O346" s="92">
        <f t="shared" si="186"/>
        <v>46186</v>
      </c>
      <c r="P346" s="91">
        <f t="shared" si="187"/>
        <v>339</v>
      </c>
      <c r="Q346" s="91" t="e">
        <f>INDEX(地温!$D$2:$D$366,MATCH(O346,地温!$C$2:$C$366,FALSE))</f>
        <v>#N/A</v>
      </c>
      <c r="R346" s="91" t="e">
        <f t="shared" si="188"/>
        <v>#N/A</v>
      </c>
      <c r="S346" s="93" t="e">
        <f t="shared" si="170"/>
        <v>#N/A</v>
      </c>
      <c r="T346" s="99" t="e">
        <f t="shared" si="171"/>
        <v>#N/A</v>
      </c>
      <c r="U346" s="99">
        <f t="shared" si="172"/>
        <v>0</v>
      </c>
      <c r="X346" s="92">
        <f t="shared" si="189"/>
        <v>46186</v>
      </c>
      <c r="Y346" s="91">
        <f t="shared" si="190"/>
        <v>339</v>
      </c>
      <c r="Z346" s="91" t="e">
        <f>INDEX(地温!$D$2:$D$366,MATCH(X346,地温!$C$2:$C$366,FALSE))</f>
        <v>#N/A</v>
      </c>
      <c r="AA346" s="91" t="e">
        <f t="shared" si="191"/>
        <v>#N/A</v>
      </c>
      <c r="AB346" s="93" t="e">
        <f t="shared" si="173"/>
        <v>#N/A</v>
      </c>
      <c r="AC346" s="99" t="e">
        <f t="shared" si="174"/>
        <v>#N/A</v>
      </c>
      <c r="AD346" s="99">
        <f t="shared" si="175"/>
        <v>0</v>
      </c>
      <c r="AG346" s="92">
        <f t="shared" si="192"/>
        <v>46186</v>
      </c>
      <c r="AH346" s="91">
        <f t="shared" si="193"/>
        <v>339</v>
      </c>
      <c r="AI346" s="91" t="e">
        <f>INDEX(地温!$D$2:$D$366,MATCH(AG346,地温!$C$2:$C$366,FALSE))</f>
        <v>#N/A</v>
      </c>
      <c r="AJ346" s="91" t="e">
        <f t="shared" si="194"/>
        <v>#N/A</v>
      </c>
      <c r="AK346" s="93" t="e">
        <f t="shared" si="176"/>
        <v>#N/A</v>
      </c>
      <c r="AL346" s="99" t="e">
        <f t="shared" si="177"/>
        <v>#N/A</v>
      </c>
      <c r="AM346" s="99">
        <f t="shared" si="178"/>
        <v>0</v>
      </c>
      <c r="AP346" s="92">
        <f t="shared" si="195"/>
        <v>46186</v>
      </c>
      <c r="AQ346" s="91">
        <f t="shared" si="196"/>
        <v>339</v>
      </c>
      <c r="AR346" s="91" t="e">
        <f>INDEX(地温!$D$2:$D$366,MATCH(AP346,地温!$C$2:$C$366,FALSE))</f>
        <v>#N/A</v>
      </c>
      <c r="AS346" s="91" t="e">
        <f t="shared" si="197"/>
        <v>#N/A</v>
      </c>
      <c r="AT346" s="93" t="e">
        <f t="shared" si="179"/>
        <v>#N/A</v>
      </c>
      <c r="AU346" s="99" t="e">
        <f t="shared" si="180"/>
        <v>#N/A</v>
      </c>
      <c r="AV346" s="99">
        <f t="shared" si="181"/>
        <v>0</v>
      </c>
    </row>
    <row r="347" spans="1:48" s="91" customFormat="1">
      <c r="A347" s="92">
        <f t="shared" si="182"/>
        <v>46187</v>
      </c>
      <c r="B347" s="91">
        <f t="shared" si="165"/>
        <v>340</v>
      </c>
      <c r="C347" s="99" t="e">
        <f t="shared" si="166"/>
        <v>#N/A</v>
      </c>
      <c r="F347" s="92">
        <f t="shared" si="183"/>
        <v>46187</v>
      </c>
      <c r="G347" s="91">
        <f t="shared" si="184"/>
        <v>340</v>
      </c>
      <c r="H347" s="91" t="e">
        <f>INDEX(地温!$D$2:$D$366,MATCH(F347,地温!$C$2:$C$366,FALSE))</f>
        <v>#N/A</v>
      </c>
      <c r="I347" s="91" t="e">
        <f t="shared" si="185"/>
        <v>#N/A</v>
      </c>
      <c r="J347" s="93" t="e">
        <f t="shared" si="167"/>
        <v>#N/A</v>
      </c>
      <c r="K347" s="99" t="e">
        <f t="shared" si="168"/>
        <v>#N/A</v>
      </c>
      <c r="L347" s="99" t="e">
        <f t="shared" si="169"/>
        <v>#N/A</v>
      </c>
      <c r="O347" s="92">
        <f t="shared" si="186"/>
        <v>46187</v>
      </c>
      <c r="P347" s="91">
        <f t="shared" si="187"/>
        <v>340</v>
      </c>
      <c r="Q347" s="91" t="e">
        <f>INDEX(地温!$D$2:$D$366,MATCH(O347,地温!$C$2:$C$366,FALSE))</f>
        <v>#N/A</v>
      </c>
      <c r="R347" s="91" t="e">
        <f t="shared" si="188"/>
        <v>#N/A</v>
      </c>
      <c r="S347" s="93" t="e">
        <f t="shared" si="170"/>
        <v>#N/A</v>
      </c>
      <c r="T347" s="99" t="e">
        <f t="shared" si="171"/>
        <v>#N/A</v>
      </c>
      <c r="U347" s="99">
        <f t="shared" si="172"/>
        <v>0</v>
      </c>
      <c r="X347" s="92">
        <f t="shared" si="189"/>
        <v>46187</v>
      </c>
      <c r="Y347" s="91">
        <f t="shared" si="190"/>
        <v>340</v>
      </c>
      <c r="Z347" s="91" t="e">
        <f>INDEX(地温!$D$2:$D$366,MATCH(X347,地温!$C$2:$C$366,FALSE))</f>
        <v>#N/A</v>
      </c>
      <c r="AA347" s="91" t="e">
        <f t="shared" si="191"/>
        <v>#N/A</v>
      </c>
      <c r="AB347" s="93" t="e">
        <f t="shared" si="173"/>
        <v>#N/A</v>
      </c>
      <c r="AC347" s="99" t="e">
        <f t="shared" si="174"/>
        <v>#N/A</v>
      </c>
      <c r="AD347" s="99">
        <f t="shared" si="175"/>
        <v>0</v>
      </c>
      <c r="AG347" s="92">
        <f t="shared" si="192"/>
        <v>46187</v>
      </c>
      <c r="AH347" s="91">
        <f t="shared" si="193"/>
        <v>340</v>
      </c>
      <c r="AI347" s="91" t="e">
        <f>INDEX(地温!$D$2:$D$366,MATCH(AG347,地温!$C$2:$C$366,FALSE))</f>
        <v>#N/A</v>
      </c>
      <c r="AJ347" s="91" t="e">
        <f t="shared" si="194"/>
        <v>#N/A</v>
      </c>
      <c r="AK347" s="93" t="e">
        <f t="shared" si="176"/>
        <v>#N/A</v>
      </c>
      <c r="AL347" s="99" t="e">
        <f t="shared" si="177"/>
        <v>#N/A</v>
      </c>
      <c r="AM347" s="99">
        <f t="shared" si="178"/>
        <v>0</v>
      </c>
      <c r="AP347" s="92">
        <f t="shared" si="195"/>
        <v>46187</v>
      </c>
      <c r="AQ347" s="91">
        <f t="shared" si="196"/>
        <v>340</v>
      </c>
      <c r="AR347" s="91" t="e">
        <f>INDEX(地温!$D$2:$D$366,MATCH(AP347,地温!$C$2:$C$366,FALSE))</f>
        <v>#N/A</v>
      </c>
      <c r="AS347" s="91" t="e">
        <f t="shared" si="197"/>
        <v>#N/A</v>
      </c>
      <c r="AT347" s="93" t="e">
        <f t="shared" si="179"/>
        <v>#N/A</v>
      </c>
      <c r="AU347" s="99" t="e">
        <f t="shared" si="180"/>
        <v>#N/A</v>
      </c>
      <c r="AV347" s="99">
        <f t="shared" si="181"/>
        <v>0</v>
      </c>
    </row>
    <row r="348" spans="1:48" s="91" customFormat="1">
      <c r="A348" s="92">
        <f t="shared" si="182"/>
        <v>46188</v>
      </c>
      <c r="B348" s="91">
        <f t="shared" si="165"/>
        <v>341</v>
      </c>
      <c r="C348" s="99" t="e">
        <f t="shared" si="166"/>
        <v>#N/A</v>
      </c>
      <c r="F348" s="92">
        <f t="shared" si="183"/>
        <v>46188</v>
      </c>
      <c r="G348" s="91">
        <f t="shared" si="184"/>
        <v>341</v>
      </c>
      <c r="H348" s="91" t="e">
        <f>INDEX(地温!$D$2:$D$366,MATCH(F348,地温!$C$2:$C$366,FALSE))</f>
        <v>#N/A</v>
      </c>
      <c r="I348" s="91" t="e">
        <f t="shared" si="185"/>
        <v>#N/A</v>
      </c>
      <c r="J348" s="93" t="e">
        <f t="shared" si="167"/>
        <v>#N/A</v>
      </c>
      <c r="K348" s="99" t="e">
        <f t="shared" si="168"/>
        <v>#N/A</v>
      </c>
      <c r="L348" s="99" t="e">
        <f t="shared" si="169"/>
        <v>#N/A</v>
      </c>
      <c r="O348" s="92">
        <f t="shared" si="186"/>
        <v>46188</v>
      </c>
      <c r="P348" s="91">
        <f t="shared" si="187"/>
        <v>341</v>
      </c>
      <c r="Q348" s="91" t="e">
        <f>INDEX(地温!$D$2:$D$366,MATCH(O348,地温!$C$2:$C$366,FALSE))</f>
        <v>#N/A</v>
      </c>
      <c r="R348" s="91" t="e">
        <f t="shared" si="188"/>
        <v>#N/A</v>
      </c>
      <c r="S348" s="93" t="e">
        <f t="shared" si="170"/>
        <v>#N/A</v>
      </c>
      <c r="T348" s="99" t="e">
        <f t="shared" si="171"/>
        <v>#N/A</v>
      </c>
      <c r="U348" s="99">
        <f t="shared" si="172"/>
        <v>0</v>
      </c>
      <c r="X348" s="92">
        <f t="shared" si="189"/>
        <v>46188</v>
      </c>
      <c r="Y348" s="91">
        <f t="shared" si="190"/>
        <v>341</v>
      </c>
      <c r="Z348" s="91" t="e">
        <f>INDEX(地温!$D$2:$D$366,MATCH(X348,地温!$C$2:$C$366,FALSE))</f>
        <v>#N/A</v>
      </c>
      <c r="AA348" s="91" t="e">
        <f t="shared" si="191"/>
        <v>#N/A</v>
      </c>
      <c r="AB348" s="93" t="e">
        <f t="shared" si="173"/>
        <v>#N/A</v>
      </c>
      <c r="AC348" s="99" t="e">
        <f t="shared" si="174"/>
        <v>#N/A</v>
      </c>
      <c r="AD348" s="99">
        <f t="shared" si="175"/>
        <v>0</v>
      </c>
      <c r="AG348" s="92">
        <f t="shared" si="192"/>
        <v>46188</v>
      </c>
      <c r="AH348" s="91">
        <f t="shared" si="193"/>
        <v>341</v>
      </c>
      <c r="AI348" s="91" t="e">
        <f>INDEX(地温!$D$2:$D$366,MATCH(AG348,地温!$C$2:$C$366,FALSE))</f>
        <v>#N/A</v>
      </c>
      <c r="AJ348" s="91" t="e">
        <f t="shared" si="194"/>
        <v>#N/A</v>
      </c>
      <c r="AK348" s="93" t="e">
        <f t="shared" si="176"/>
        <v>#N/A</v>
      </c>
      <c r="AL348" s="99" t="e">
        <f t="shared" si="177"/>
        <v>#N/A</v>
      </c>
      <c r="AM348" s="99">
        <f t="shared" si="178"/>
        <v>0</v>
      </c>
      <c r="AP348" s="92">
        <f t="shared" si="195"/>
        <v>46188</v>
      </c>
      <c r="AQ348" s="91">
        <f t="shared" si="196"/>
        <v>341</v>
      </c>
      <c r="AR348" s="91" t="e">
        <f>INDEX(地温!$D$2:$D$366,MATCH(AP348,地温!$C$2:$C$366,FALSE))</f>
        <v>#N/A</v>
      </c>
      <c r="AS348" s="91" t="e">
        <f t="shared" si="197"/>
        <v>#N/A</v>
      </c>
      <c r="AT348" s="93" t="e">
        <f t="shared" si="179"/>
        <v>#N/A</v>
      </c>
      <c r="AU348" s="99" t="e">
        <f t="shared" si="180"/>
        <v>#N/A</v>
      </c>
      <c r="AV348" s="99">
        <f t="shared" si="181"/>
        <v>0</v>
      </c>
    </row>
    <row r="349" spans="1:48" s="91" customFormat="1">
      <c r="A349" s="92">
        <f t="shared" si="182"/>
        <v>46189</v>
      </c>
      <c r="B349" s="91">
        <f t="shared" si="165"/>
        <v>342</v>
      </c>
      <c r="C349" s="99" t="e">
        <f t="shared" si="166"/>
        <v>#N/A</v>
      </c>
      <c r="F349" s="92">
        <f t="shared" si="183"/>
        <v>46189</v>
      </c>
      <c r="G349" s="91">
        <f t="shared" si="184"/>
        <v>342</v>
      </c>
      <c r="H349" s="91" t="e">
        <f>INDEX(地温!$D$2:$D$366,MATCH(F349,地温!$C$2:$C$366,FALSE))</f>
        <v>#N/A</v>
      </c>
      <c r="I349" s="91" t="e">
        <f t="shared" si="185"/>
        <v>#N/A</v>
      </c>
      <c r="J349" s="93" t="e">
        <f t="shared" si="167"/>
        <v>#N/A</v>
      </c>
      <c r="K349" s="99" t="e">
        <f t="shared" si="168"/>
        <v>#N/A</v>
      </c>
      <c r="L349" s="99" t="e">
        <f t="shared" si="169"/>
        <v>#N/A</v>
      </c>
      <c r="O349" s="92">
        <f t="shared" si="186"/>
        <v>46189</v>
      </c>
      <c r="P349" s="91">
        <f t="shared" si="187"/>
        <v>342</v>
      </c>
      <c r="Q349" s="91" t="e">
        <f>INDEX(地温!$D$2:$D$366,MATCH(O349,地温!$C$2:$C$366,FALSE))</f>
        <v>#N/A</v>
      </c>
      <c r="R349" s="91" t="e">
        <f t="shared" si="188"/>
        <v>#N/A</v>
      </c>
      <c r="S349" s="93" t="e">
        <f t="shared" si="170"/>
        <v>#N/A</v>
      </c>
      <c r="T349" s="99" t="e">
        <f t="shared" si="171"/>
        <v>#N/A</v>
      </c>
      <c r="U349" s="99">
        <f t="shared" si="172"/>
        <v>0</v>
      </c>
      <c r="X349" s="92">
        <f t="shared" si="189"/>
        <v>46189</v>
      </c>
      <c r="Y349" s="91">
        <f t="shared" si="190"/>
        <v>342</v>
      </c>
      <c r="Z349" s="91" t="e">
        <f>INDEX(地温!$D$2:$D$366,MATCH(X349,地温!$C$2:$C$366,FALSE))</f>
        <v>#N/A</v>
      </c>
      <c r="AA349" s="91" t="e">
        <f t="shared" si="191"/>
        <v>#N/A</v>
      </c>
      <c r="AB349" s="93" t="e">
        <f t="shared" si="173"/>
        <v>#N/A</v>
      </c>
      <c r="AC349" s="99" t="e">
        <f t="shared" si="174"/>
        <v>#N/A</v>
      </c>
      <c r="AD349" s="99">
        <f t="shared" si="175"/>
        <v>0</v>
      </c>
      <c r="AG349" s="92">
        <f t="shared" si="192"/>
        <v>46189</v>
      </c>
      <c r="AH349" s="91">
        <f t="shared" si="193"/>
        <v>342</v>
      </c>
      <c r="AI349" s="91" t="e">
        <f>INDEX(地温!$D$2:$D$366,MATCH(AG349,地温!$C$2:$C$366,FALSE))</f>
        <v>#N/A</v>
      </c>
      <c r="AJ349" s="91" t="e">
        <f t="shared" si="194"/>
        <v>#N/A</v>
      </c>
      <c r="AK349" s="93" t="e">
        <f t="shared" si="176"/>
        <v>#N/A</v>
      </c>
      <c r="AL349" s="99" t="e">
        <f t="shared" si="177"/>
        <v>#N/A</v>
      </c>
      <c r="AM349" s="99">
        <f t="shared" si="178"/>
        <v>0</v>
      </c>
      <c r="AP349" s="92">
        <f t="shared" si="195"/>
        <v>46189</v>
      </c>
      <c r="AQ349" s="91">
        <f t="shared" si="196"/>
        <v>342</v>
      </c>
      <c r="AR349" s="91" t="e">
        <f>INDEX(地温!$D$2:$D$366,MATCH(AP349,地温!$C$2:$C$366,FALSE))</f>
        <v>#N/A</v>
      </c>
      <c r="AS349" s="91" t="e">
        <f t="shared" si="197"/>
        <v>#N/A</v>
      </c>
      <c r="AT349" s="93" t="e">
        <f t="shared" si="179"/>
        <v>#N/A</v>
      </c>
      <c r="AU349" s="99" t="e">
        <f t="shared" si="180"/>
        <v>#N/A</v>
      </c>
      <c r="AV349" s="99">
        <f t="shared" si="181"/>
        <v>0</v>
      </c>
    </row>
    <row r="350" spans="1:48" s="91" customFormat="1">
      <c r="A350" s="92">
        <f t="shared" si="182"/>
        <v>46190</v>
      </c>
      <c r="B350" s="91">
        <f t="shared" si="165"/>
        <v>343</v>
      </c>
      <c r="C350" s="99" t="e">
        <f t="shared" si="166"/>
        <v>#N/A</v>
      </c>
      <c r="F350" s="92">
        <f t="shared" si="183"/>
        <v>46190</v>
      </c>
      <c r="G350" s="91">
        <f t="shared" si="184"/>
        <v>343</v>
      </c>
      <c r="H350" s="91" t="e">
        <f>INDEX(地温!$D$2:$D$366,MATCH(F350,地温!$C$2:$C$366,FALSE))</f>
        <v>#N/A</v>
      </c>
      <c r="I350" s="91" t="e">
        <f t="shared" si="185"/>
        <v>#N/A</v>
      </c>
      <c r="J350" s="93" t="e">
        <f t="shared" si="167"/>
        <v>#N/A</v>
      </c>
      <c r="K350" s="99" t="e">
        <f t="shared" si="168"/>
        <v>#N/A</v>
      </c>
      <c r="L350" s="99" t="e">
        <f t="shared" si="169"/>
        <v>#N/A</v>
      </c>
      <c r="O350" s="92">
        <f t="shared" si="186"/>
        <v>46190</v>
      </c>
      <c r="P350" s="91">
        <f t="shared" si="187"/>
        <v>343</v>
      </c>
      <c r="Q350" s="91" t="e">
        <f>INDEX(地温!$D$2:$D$366,MATCH(O350,地温!$C$2:$C$366,FALSE))</f>
        <v>#N/A</v>
      </c>
      <c r="R350" s="91" t="e">
        <f t="shared" si="188"/>
        <v>#N/A</v>
      </c>
      <c r="S350" s="93" t="e">
        <f t="shared" si="170"/>
        <v>#N/A</v>
      </c>
      <c r="T350" s="99" t="e">
        <f t="shared" si="171"/>
        <v>#N/A</v>
      </c>
      <c r="U350" s="99">
        <f t="shared" si="172"/>
        <v>0</v>
      </c>
      <c r="X350" s="92">
        <f t="shared" si="189"/>
        <v>46190</v>
      </c>
      <c r="Y350" s="91">
        <f t="shared" si="190"/>
        <v>343</v>
      </c>
      <c r="Z350" s="91" t="e">
        <f>INDEX(地温!$D$2:$D$366,MATCH(X350,地温!$C$2:$C$366,FALSE))</f>
        <v>#N/A</v>
      </c>
      <c r="AA350" s="91" t="e">
        <f t="shared" si="191"/>
        <v>#N/A</v>
      </c>
      <c r="AB350" s="93" t="e">
        <f t="shared" si="173"/>
        <v>#N/A</v>
      </c>
      <c r="AC350" s="99" t="e">
        <f t="shared" si="174"/>
        <v>#N/A</v>
      </c>
      <c r="AD350" s="99">
        <f t="shared" si="175"/>
        <v>0</v>
      </c>
      <c r="AG350" s="92">
        <f t="shared" si="192"/>
        <v>46190</v>
      </c>
      <c r="AH350" s="91">
        <f t="shared" si="193"/>
        <v>343</v>
      </c>
      <c r="AI350" s="91" t="e">
        <f>INDEX(地温!$D$2:$D$366,MATCH(AG350,地温!$C$2:$C$366,FALSE))</f>
        <v>#N/A</v>
      </c>
      <c r="AJ350" s="91" t="e">
        <f t="shared" si="194"/>
        <v>#N/A</v>
      </c>
      <c r="AK350" s="93" t="e">
        <f t="shared" si="176"/>
        <v>#N/A</v>
      </c>
      <c r="AL350" s="99" t="e">
        <f t="shared" si="177"/>
        <v>#N/A</v>
      </c>
      <c r="AM350" s="99">
        <f t="shared" si="178"/>
        <v>0</v>
      </c>
      <c r="AP350" s="92">
        <f t="shared" si="195"/>
        <v>46190</v>
      </c>
      <c r="AQ350" s="91">
        <f t="shared" si="196"/>
        <v>343</v>
      </c>
      <c r="AR350" s="91" t="e">
        <f>INDEX(地温!$D$2:$D$366,MATCH(AP350,地温!$C$2:$C$366,FALSE))</f>
        <v>#N/A</v>
      </c>
      <c r="AS350" s="91" t="e">
        <f t="shared" si="197"/>
        <v>#N/A</v>
      </c>
      <c r="AT350" s="93" t="e">
        <f t="shared" si="179"/>
        <v>#N/A</v>
      </c>
      <c r="AU350" s="99" t="e">
        <f t="shared" si="180"/>
        <v>#N/A</v>
      </c>
      <c r="AV350" s="99">
        <f t="shared" si="181"/>
        <v>0</v>
      </c>
    </row>
    <row r="351" spans="1:48" s="91" customFormat="1">
      <c r="A351" s="92">
        <f t="shared" si="182"/>
        <v>46191</v>
      </c>
      <c r="B351" s="91">
        <f t="shared" si="165"/>
        <v>344</v>
      </c>
      <c r="C351" s="99" t="e">
        <f t="shared" si="166"/>
        <v>#N/A</v>
      </c>
      <c r="F351" s="92">
        <f t="shared" si="183"/>
        <v>46191</v>
      </c>
      <c r="G351" s="91">
        <f t="shared" si="184"/>
        <v>344</v>
      </c>
      <c r="H351" s="91" t="e">
        <f>INDEX(地温!$D$2:$D$366,MATCH(F351,地温!$C$2:$C$366,FALSE))</f>
        <v>#N/A</v>
      </c>
      <c r="I351" s="91" t="e">
        <f t="shared" si="185"/>
        <v>#N/A</v>
      </c>
      <c r="J351" s="93" t="e">
        <f t="shared" si="167"/>
        <v>#N/A</v>
      </c>
      <c r="K351" s="99" t="e">
        <f t="shared" si="168"/>
        <v>#N/A</v>
      </c>
      <c r="L351" s="99" t="e">
        <f t="shared" si="169"/>
        <v>#N/A</v>
      </c>
      <c r="O351" s="92">
        <f t="shared" si="186"/>
        <v>46191</v>
      </c>
      <c r="P351" s="91">
        <f t="shared" si="187"/>
        <v>344</v>
      </c>
      <c r="Q351" s="91" t="e">
        <f>INDEX(地温!$D$2:$D$366,MATCH(O351,地温!$C$2:$C$366,FALSE))</f>
        <v>#N/A</v>
      </c>
      <c r="R351" s="91" t="e">
        <f t="shared" si="188"/>
        <v>#N/A</v>
      </c>
      <c r="S351" s="93" t="e">
        <f t="shared" si="170"/>
        <v>#N/A</v>
      </c>
      <c r="T351" s="99" t="e">
        <f t="shared" si="171"/>
        <v>#N/A</v>
      </c>
      <c r="U351" s="99">
        <f t="shared" si="172"/>
        <v>0</v>
      </c>
      <c r="X351" s="92">
        <f t="shared" si="189"/>
        <v>46191</v>
      </c>
      <c r="Y351" s="91">
        <f t="shared" si="190"/>
        <v>344</v>
      </c>
      <c r="Z351" s="91" t="e">
        <f>INDEX(地温!$D$2:$D$366,MATCH(X351,地温!$C$2:$C$366,FALSE))</f>
        <v>#N/A</v>
      </c>
      <c r="AA351" s="91" t="e">
        <f t="shared" si="191"/>
        <v>#N/A</v>
      </c>
      <c r="AB351" s="93" t="e">
        <f t="shared" si="173"/>
        <v>#N/A</v>
      </c>
      <c r="AC351" s="99" t="e">
        <f t="shared" si="174"/>
        <v>#N/A</v>
      </c>
      <c r="AD351" s="99">
        <f t="shared" si="175"/>
        <v>0</v>
      </c>
      <c r="AG351" s="92">
        <f t="shared" si="192"/>
        <v>46191</v>
      </c>
      <c r="AH351" s="91">
        <f t="shared" si="193"/>
        <v>344</v>
      </c>
      <c r="AI351" s="91" t="e">
        <f>INDEX(地温!$D$2:$D$366,MATCH(AG351,地温!$C$2:$C$366,FALSE))</f>
        <v>#N/A</v>
      </c>
      <c r="AJ351" s="91" t="e">
        <f t="shared" si="194"/>
        <v>#N/A</v>
      </c>
      <c r="AK351" s="93" t="e">
        <f t="shared" si="176"/>
        <v>#N/A</v>
      </c>
      <c r="AL351" s="99" t="e">
        <f t="shared" si="177"/>
        <v>#N/A</v>
      </c>
      <c r="AM351" s="99">
        <f t="shared" si="178"/>
        <v>0</v>
      </c>
      <c r="AP351" s="92">
        <f t="shared" si="195"/>
        <v>46191</v>
      </c>
      <c r="AQ351" s="91">
        <f t="shared" si="196"/>
        <v>344</v>
      </c>
      <c r="AR351" s="91" t="e">
        <f>INDEX(地温!$D$2:$D$366,MATCH(AP351,地温!$C$2:$C$366,FALSE))</f>
        <v>#N/A</v>
      </c>
      <c r="AS351" s="91" t="e">
        <f t="shared" si="197"/>
        <v>#N/A</v>
      </c>
      <c r="AT351" s="93" t="e">
        <f t="shared" si="179"/>
        <v>#N/A</v>
      </c>
      <c r="AU351" s="99" t="e">
        <f t="shared" si="180"/>
        <v>#N/A</v>
      </c>
      <c r="AV351" s="99">
        <f t="shared" si="181"/>
        <v>0</v>
      </c>
    </row>
    <row r="352" spans="1:48" s="91" customFormat="1">
      <c r="A352" s="92">
        <f t="shared" si="182"/>
        <v>46192</v>
      </c>
      <c r="B352" s="91">
        <f t="shared" si="165"/>
        <v>345</v>
      </c>
      <c r="C352" s="99" t="e">
        <f t="shared" si="166"/>
        <v>#N/A</v>
      </c>
      <c r="F352" s="92">
        <f t="shared" si="183"/>
        <v>46192</v>
      </c>
      <c r="G352" s="91">
        <f t="shared" si="184"/>
        <v>345</v>
      </c>
      <c r="H352" s="91" t="e">
        <f>INDEX(地温!$D$2:$D$366,MATCH(F352,地温!$C$2:$C$366,FALSE))</f>
        <v>#N/A</v>
      </c>
      <c r="I352" s="91" t="e">
        <f t="shared" si="185"/>
        <v>#N/A</v>
      </c>
      <c r="J352" s="93" t="e">
        <f t="shared" si="167"/>
        <v>#N/A</v>
      </c>
      <c r="K352" s="99" t="e">
        <f t="shared" si="168"/>
        <v>#N/A</v>
      </c>
      <c r="L352" s="99" t="e">
        <f t="shared" si="169"/>
        <v>#N/A</v>
      </c>
      <c r="O352" s="92">
        <f t="shared" si="186"/>
        <v>46192</v>
      </c>
      <c r="P352" s="91">
        <f t="shared" si="187"/>
        <v>345</v>
      </c>
      <c r="Q352" s="91" t="e">
        <f>INDEX(地温!$D$2:$D$366,MATCH(O352,地温!$C$2:$C$366,FALSE))</f>
        <v>#N/A</v>
      </c>
      <c r="R352" s="91" t="e">
        <f t="shared" si="188"/>
        <v>#N/A</v>
      </c>
      <c r="S352" s="93" t="e">
        <f t="shared" si="170"/>
        <v>#N/A</v>
      </c>
      <c r="T352" s="99" t="e">
        <f t="shared" si="171"/>
        <v>#N/A</v>
      </c>
      <c r="U352" s="99">
        <f t="shared" si="172"/>
        <v>0</v>
      </c>
      <c r="X352" s="92">
        <f t="shared" si="189"/>
        <v>46192</v>
      </c>
      <c r="Y352" s="91">
        <f t="shared" si="190"/>
        <v>345</v>
      </c>
      <c r="Z352" s="91" t="e">
        <f>INDEX(地温!$D$2:$D$366,MATCH(X352,地温!$C$2:$C$366,FALSE))</f>
        <v>#N/A</v>
      </c>
      <c r="AA352" s="91" t="e">
        <f t="shared" si="191"/>
        <v>#N/A</v>
      </c>
      <c r="AB352" s="93" t="e">
        <f t="shared" si="173"/>
        <v>#N/A</v>
      </c>
      <c r="AC352" s="99" t="e">
        <f t="shared" si="174"/>
        <v>#N/A</v>
      </c>
      <c r="AD352" s="99">
        <f t="shared" si="175"/>
        <v>0</v>
      </c>
      <c r="AG352" s="92">
        <f t="shared" si="192"/>
        <v>46192</v>
      </c>
      <c r="AH352" s="91">
        <f t="shared" si="193"/>
        <v>345</v>
      </c>
      <c r="AI352" s="91" t="e">
        <f>INDEX(地温!$D$2:$D$366,MATCH(AG352,地温!$C$2:$C$366,FALSE))</f>
        <v>#N/A</v>
      </c>
      <c r="AJ352" s="91" t="e">
        <f t="shared" si="194"/>
        <v>#N/A</v>
      </c>
      <c r="AK352" s="93" t="e">
        <f t="shared" si="176"/>
        <v>#N/A</v>
      </c>
      <c r="AL352" s="99" t="e">
        <f t="shared" si="177"/>
        <v>#N/A</v>
      </c>
      <c r="AM352" s="99">
        <f t="shared" si="178"/>
        <v>0</v>
      </c>
      <c r="AP352" s="92">
        <f t="shared" si="195"/>
        <v>46192</v>
      </c>
      <c r="AQ352" s="91">
        <f t="shared" si="196"/>
        <v>345</v>
      </c>
      <c r="AR352" s="91" t="e">
        <f>INDEX(地温!$D$2:$D$366,MATCH(AP352,地温!$C$2:$C$366,FALSE))</f>
        <v>#N/A</v>
      </c>
      <c r="AS352" s="91" t="e">
        <f t="shared" si="197"/>
        <v>#N/A</v>
      </c>
      <c r="AT352" s="93" t="e">
        <f t="shared" si="179"/>
        <v>#N/A</v>
      </c>
      <c r="AU352" s="99" t="e">
        <f t="shared" si="180"/>
        <v>#N/A</v>
      </c>
      <c r="AV352" s="99">
        <f t="shared" si="181"/>
        <v>0</v>
      </c>
    </row>
    <row r="353" spans="1:48" s="91" customFormat="1">
      <c r="A353" s="92">
        <f t="shared" si="182"/>
        <v>46193</v>
      </c>
      <c r="B353" s="91">
        <f t="shared" si="165"/>
        <v>346</v>
      </c>
      <c r="C353" s="99" t="e">
        <f t="shared" si="166"/>
        <v>#N/A</v>
      </c>
      <c r="F353" s="92">
        <f t="shared" si="183"/>
        <v>46193</v>
      </c>
      <c r="G353" s="91">
        <f t="shared" si="184"/>
        <v>346</v>
      </c>
      <c r="H353" s="91" t="e">
        <f>INDEX(地温!$D$2:$D$366,MATCH(F353,地温!$C$2:$C$366,FALSE))</f>
        <v>#N/A</v>
      </c>
      <c r="I353" s="91" t="e">
        <f t="shared" si="185"/>
        <v>#N/A</v>
      </c>
      <c r="J353" s="93" t="e">
        <f t="shared" si="167"/>
        <v>#N/A</v>
      </c>
      <c r="K353" s="99" t="e">
        <f t="shared" si="168"/>
        <v>#N/A</v>
      </c>
      <c r="L353" s="99" t="e">
        <f t="shared" si="169"/>
        <v>#N/A</v>
      </c>
      <c r="O353" s="92">
        <f t="shared" si="186"/>
        <v>46193</v>
      </c>
      <c r="P353" s="91">
        <f t="shared" si="187"/>
        <v>346</v>
      </c>
      <c r="Q353" s="91" t="e">
        <f>INDEX(地温!$D$2:$D$366,MATCH(O353,地温!$C$2:$C$366,FALSE))</f>
        <v>#N/A</v>
      </c>
      <c r="R353" s="91" t="e">
        <f t="shared" si="188"/>
        <v>#N/A</v>
      </c>
      <c r="S353" s="93" t="e">
        <f t="shared" si="170"/>
        <v>#N/A</v>
      </c>
      <c r="T353" s="99" t="e">
        <f t="shared" si="171"/>
        <v>#N/A</v>
      </c>
      <c r="U353" s="99">
        <f t="shared" si="172"/>
        <v>0</v>
      </c>
      <c r="X353" s="92">
        <f t="shared" si="189"/>
        <v>46193</v>
      </c>
      <c r="Y353" s="91">
        <f t="shared" si="190"/>
        <v>346</v>
      </c>
      <c r="Z353" s="91" t="e">
        <f>INDEX(地温!$D$2:$D$366,MATCH(X353,地温!$C$2:$C$366,FALSE))</f>
        <v>#N/A</v>
      </c>
      <c r="AA353" s="91" t="e">
        <f t="shared" si="191"/>
        <v>#N/A</v>
      </c>
      <c r="AB353" s="93" t="e">
        <f t="shared" si="173"/>
        <v>#N/A</v>
      </c>
      <c r="AC353" s="99" t="e">
        <f t="shared" si="174"/>
        <v>#N/A</v>
      </c>
      <c r="AD353" s="99">
        <f t="shared" si="175"/>
        <v>0</v>
      </c>
      <c r="AG353" s="92">
        <f t="shared" si="192"/>
        <v>46193</v>
      </c>
      <c r="AH353" s="91">
        <f t="shared" si="193"/>
        <v>346</v>
      </c>
      <c r="AI353" s="91" t="e">
        <f>INDEX(地温!$D$2:$D$366,MATCH(AG353,地温!$C$2:$C$366,FALSE))</f>
        <v>#N/A</v>
      </c>
      <c r="AJ353" s="91" t="e">
        <f t="shared" si="194"/>
        <v>#N/A</v>
      </c>
      <c r="AK353" s="93" t="e">
        <f t="shared" si="176"/>
        <v>#N/A</v>
      </c>
      <c r="AL353" s="99" t="e">
        <f t="shared" si="177"/>
        <v>#N/A</v>
      </c>
      <c r="AM353" s="99">
        <f t="shared" si="178"/>
        <v>0</v>
      </c>
      <c r="AP353" s="92">
        <f t="shared" si="195"/>
        <v>46193</v>
      </c>
      <c r="AQ353" s="91">
        <f t="shared" si="196"/>
        <v>346</v>
      </c>
      <c r="AR353" s="91" t="e">
        <f>INDEX(地温!$D$2:$D$366,MATCH(AP353,地温!$C$2:$C$366,FALSE))</f>
        <v>#N/A</v>
      </c>
      <c r="AS353" s="91" t="e">
        <f t="shared" si="197"/>
        <v>#N/A</v>
      </c>
      <c r="AT353" s="93" t="e">
        <f t="shared" si="179"/>
        <v>#N/A</v>
      </c>
      <c r="AU353" s="99" t="e">
        <f t="shared" si="180"/>
        <v>#N/A</v>
      </c>
      <c r="AV353" s="99">
        <f t="shared" si="181"/>
        <v>0</v>
      </c>
    </row>
    <row r="354" spans="1:48" s="91" customFormat="1">
      <c r="A354" s="92">
        <f t="shared" si="182"/>
        <v>46194</v>
      </c>
      <c r="B354" s="91">
        <f t="shared" si="165"/>
        <v>347</v>
      </c>
      <c r="C354" s="99" t="e">
        <f t="shared" si="166"/>
        <v>#N/A</v>
      </c>
      <c r="F354" s="92">
        <f t="shared" si="183"/>
        <v>46194</v>
      </c>
      <c r="G354" s="91">
        <f t="shared" si="184"/>
        <v>347</v>
      </c>
      <c r="H354" s="91" t="e">
        <f>INDEX(地温!$D$2:$D$366,MATCH(F354,地温!$C$2:$C$366,FALSE))</f>
        <v>#N/A</v>
      </c>
      <c r="I354" s="91" t="e">
        <f t="shared" si="185"/>
        <v>#N/A</v>
      </c>
      <c r="J354" s="93" t="e">
        <f t="shared" si="167"/>
        <v>#N/A</v>
      </c>
      <c r="K354" s="99" t="e">
        <f t="shared" si="168"/>
        <v>#N/A</v>
      </c>
      <c r="L354" s="99" t="e">
        <f t="shared" si="169"/>
        <v>#N/A</v>
      </c>
      <c r="O354" s="92">
        <f t="shared" si="186"/>
        <v>46194</v>
      </c>
      <c r="P354" s="91">
        <f t="shared" si="187"/>
        <v>347</v>
      </c>
      <c r="Q354" s="91" t="e">
        <f>INDEX(地温!$D$2:$D$366,MATCH(O354,地温!$C$2:$C$366,FALSE))</f>
        <v>#N/A</v>
      </c>
      <c r="R354" s="91" t="e">
        <f t="shared" si="188"/>
        <v>#N/A</v>
      </c>
      <c r="S354" s="93" t="e">
        <f t="shared" si="170"/>
        <v>#N/A</v>
      </c>
      <c r="T354" s="99" t="e">
        <f t="shared" si="171"/>
        <v>#N/A</v>
      </c>
      <c r="U354" s="99">
        <f t="shared" si="172"/>
        <v>0</v>
      </c>
      <c r="X354" s="92">
        <f t="shared" si="189"/>
        <v>46194</v>
      </c>
      <c r="Y354" s="91">
        <f t="shared" si="190"/>
        <v>347</v>
      </c>
      <c r="Z354" s="91" t="e">
        <f>INDEX(地温!$D$2:$D$366,MATCH(X354,地温!$C$2:$C$366,FALSE))</f>
        <v>#N/A</v>
      </c>
      <c r="AA354" s="91" t="e">
        <f t="shared" si="191"/>
        <v>#N/A</v>
      </c>
      <c r="AB354" s="93" t="e">
        <f t="shared" si="173"/>
        <v>#N/A</v>
      </c>
      <c r="AC354" s="99" t="e">
        <f t="shared" si="174"/>
        <v>#N/A</v>
      </c>
      <c r="AD354" s="99">
        <f t="shared" si="175"/>
        <v>0</v>
      </c>
      <c r="AG354" s="92">
        <f t="shared" si="192"/>
        <v>46194</v>
      </c>
      <c r="AH354" s="91">
        <f t="shared" si="193"/>
        <v>347</v>
      </c>
      <c r="AI354" s="91" t="e">
        <f>INDEX(地温!$D$2:$D$366,MATCH(AG354,地温!$C$2:$C$366,FALSE))</f>
        <v>#N/A</v>
      </c>
      <c r="AJ354" s="91" t="e">
        <f t="shared" si="194"/>
        <v>#N/A</v>
      </c>
      <c r="AK354" s="93" t="e">
        <f t="shared" si="176"/>
        <v>#N/A</v>
      </c>
      <c r="AL354" s="99" t="e">
        <f t="shared" si="177"/>
        <v>#N/A</v>
      </c>
      <c r="AM354" s="99">
        <f t="shared" si="178"/>
        <v>0</v>
      </c>
      <c r="AP354" s="92">
        <f t="shared" si="195"/>
        <v>46194</v>
      </c>
      <c r="AQ354" s="91">
        <f t="shared" si="196"/>
        <v>347</v>
      </c>
      <c r="AR354" s="91" t="e">
        <f>INDEX(地温!$D$2:$D$366,MATCH(AP354,地温!$C$2:$C$366,FALSE))</f>
        <v>#N/A</v>
      </c>
      <c r="AS354" s="91" t="e">
        <f t="shared" si="197"/>
        <v>#N/A</v>
      </c>
      <c r="AT354" s="93" t="e">
        <f t="shared" si="179"/>
        <v>#N/A</v>
      </c>
      <c r="AU354" s="99" t="e">
        <f t="shared" si="180"/>
        <v>#N/A</v>
      </c>
      <c r="AV354" s="99">
        <f t="shared" si="181"/>
        <v>0</v>
      </c>
    </row>
    <row r="355" spans="1:48" s="91" customFormat="1">
      <c r="A355" s="92">
        <f t="shared" si="182"/>
        <v>46195</v>
      </c>
      <c r="B355" s="91">
        <f t="shared" si="165"/>
        <v>348</v>
      </c>
      <c r="C355" s="99" t="e">
        <f t="shared" si="166"/>
        <v>#N/A</v>
      </c>
      <c r="F355" s="92">
        <f t="shared" si="183"/>
        <v>46195</v>
      </c>
      <c r="G355" s="91">
        <f t="shared" si="184"/>
        <v>348</v>
      </c>
      <c r="H355" s="91" t="e">
        <f>INDEX(地温!$D$2:$D$366,MATCH(F355,地温!$C$2:$C$366,FALSE))</f>
        <v>#N/A</v>
      </c>
      <c r="I355" s="91" t="e">
        <f t="shared" si="185"/>
        <v>#N/A</v>
      </c>
      <c r="J355" s="93" t="e">
        <f t="shared" si="167"/>
        <v>#N/A</v>
      </c>
      <c r="K355" s="99" t="e">
        <f t="shared" si="168"/>
        <v>#N/A</v>
      </c>
      <c r="L355" s="99" t="e">
        <f t="shared" si="169"/>
        <v>#N/A</v>
      </c>
      <c r="O355" s="92">
        <f t="shared" si="186"/>
        <v>46195</v>
      </c>
      <c r="P355" s="91">
        <f t="shared" si="187"/>
        <v>348</v>
      </c>
      <c r="Q355" s="91" t="e">
        <f>INDEX(地温!$D$2:$D$366,MATCH(O355,地温!$C$2:$C$366,FALSE))</f>
        <v>#N/A</v>
      </c>
      <c r="R355" s="91" t="e">
        <f t="shared" si="188"/>
        <v>#N/A</v>
      </c>
      <c r="S355" s="93" t="e">
        <f t="shared" si="170"/>
        <v>#N/A</v>
      </c>
      <c r="T355" s="99" t="e">
        <f t="shared" si="171"/>
        <v>#N/A</v>
      </c>
      <c r="U355" s="99">
        <f t="shared" si="172"/>
        <v>0</v>
      </c>
      <c r="X355" s="92">
        <f t="shared" si="189"/>
        <v>46195</v>
      </c>
      <c r="Y355" s="91">
        <f t="shared" si="190"/>
        <v>348</v>
      </c>
      <c r="Z355" s="91" t="e">
        <f>INDEX(地温!$D$2:$D$366,MATCH(X355,地温!$C$2:$C$366,FALSE))</f>
        <v>#N/A</v>
      </c>
      <c r="AA355" s="91" t="e">
        <f t="shared" si="191"/>
        <v>#N/A</v>
      </c>
      <c r="AB355" s="93" t="e">
        <f t="shared" si="173"/>
        <v>#N/A</v>
      </c>
      <c r="AC355" s="99" t="e">
        <f t="shared" si="174"/>
        <v>#N/A</v>
      </c>
      <c r="AD355" s="99">
        <f t="shared" si="175"/>
        <v>0</v>
      </c>
      <c r="AG355" s="92">
        <f t="shared" si="192"/>
        <v>46195</v>
      </c>
      <c r="AH355" s="91">
        <f t="shared" si="193"/>
        <v>348</v>
      </c>
      <c r="AI355" s="91" t="e">
        <f>INDEX(地温!$D$2:$D$366,MATCH(AG355,地温!$C$2:$C$366,FALSE))</f>
        <v>#N/A</v>
      </c>
      <c r="AJ355" s="91" t="e">
        <f t="shared" si="194"/>
        <v>#N/A</v>
      </c>
      <c r="AK355" s="93" t="e">
        <f t="shared" si="176"/>
        <v>#N/A</v>
      </c>
      <c r="AL355" s="99" t="e">
        <f t="shared" si="177"/>
        <v>#N/A</v>
      </c>
      <c r="AM355" s="99">
        <f t="shared" si="178"/>
        <v>0</v>
      </c>
      <c r="AP355" s="92">
        <f t="shared" si="195"/>
        <v>46195</v>
      </c>
      <c r="AQ355" s="91">
        <f t="shared" si="196"/>
        <v>348</v>
      </c>
      <c r="AR355" s="91" t="e">
        <f>INDEX(地温!$D$2:$D$366,MATCH(AP355,地温!$C$2:$C$366,FALSE))</f>
        <v>#N/A</v>
      </c>
      <c r="AS355" s="91" t="e">
        <f t="shared" si="197"/>
        <v>#N/A</v>
      </c>
      <c r="AT355" s="93" t="e">
        <f t="shared" si="179"/>
        <v>#N/A</v>
      </c>
      <c r="AU355" s="99" t="e">
        <f t="shared" si="180"/>
        <v>#N/A</v>
      </c>
      <c r="AV355" s="99">
        <f t="shared" si="181"/>
        <v>0</v>
      </c>
    </row>
    <row r="356" spans="1:48" s="91" customFormat="1">
      <c r="A356" s="92">
        <f t="shared" si="182"/>
        <v>46196</v>
      </c>
      <c r="B356" s="91">
        <f t="shared" si="165"/>
        <v>349</v>
      </c>
      <c r="C356" s="99" t="e">
        <f t="shared" si="166"/>
        <v>#N/A</v>
      </c>
      <c r="F356" s="92">
        <f t="shared" si="183"/>
        <v>46196</v>
      </c>
      <c r="G356" s="91">
        <f t="shared" si="184"/>
        <v>349</v>
      </c>
      <c r="H356" s="91" t="e">
        <f>INDEX(地温!$D$2:$D$366,MATCH(F356,地温!$C$2:$C$366,FALSE))</f>
        <v>#N/A</v>
      </c>
      <c r="I356" s="91" t="e">
        <f t="shared" si="185"/>
        <v>#N/A</v>
      </c>
      <c r="J356" s="93" t="e">
        <f t="shared" si="167"/>
        <v>#N/A</v>
      </c>
      <c r="K356" s="99" t="e">
        <f t="shared" si="168"/>
        <v>#N/A</v>
      </c>
      <c r="L356" s="99" t="e">
        <f t="shared" si="169"/>
        <v>#N/A</v>
      </c>
      <c r="O356" s="92">
        <f t="shared" si="186"/>
        <v>46196</v>
      </c>
      <c r="P356" s="91">
        <f t="shared" si="187"/>
        <v>349</v>
      </c>
      <c r="Q356" s="91" t="e">
        <f>INDEX(地温!$D$2:$D$366,MATCH(O356,地温!$C$2:$C$366,FALSE))</f>
        <v>#N/A</v>
      </c>
      <c r="R356" s="91" t="e">
        <f t="shared" si="188"/>
        <v>#N/A</v>
      </c>
      <c r="S356" s="93" t="e">
        <f t="shared" si="170"/>
        <v>#N/A</v>
      </c>
      <c r="T356" s="99" t="e">
        <f t="shared" si="171"/>
        <v>#N/A</v>
      </c>
      <c r="U356" s="99">
        <f t="shared" si="172"/>
        <v>0</v>
      </c>
      <c r="X356" s="92">
        <f t="shared" si="189"/>
        <v>46196</v>
      </c>
      <c r="Y356" s="91">
        <f t="shared" si="190"/>
        <v>349</v>
      </c>
      <c r="Z356" s="91" t="e">
        <f>INDEX(地温!$D$2:$D$366,MATCH(X356,地温!$C$2:$C$366,FALSE))</f>
        <v>#N/A</v>
      </c>
      <c r="AA356" s="91" t="e">
        <f t="shared" si="191"/>
        <v>#N/A</v>
      </c>
      <c r="AB356" s="93" t="e">
        <f t="shared" si="173"/>
        <v>#N/A</v>
      </c>
      <c r="AC356" s="99" t="e">
        <f t="shared" si="174"/>
        <v>#N/A</v>
      </c>
      <c r="AD356" s="99">
        <f t="shared" si="175"/>
        <v>0</v>
      </c>
      <c r="AG356" s="92">
        <f t="shared" si="192"/>
        <v>46196</v>
      </c>
      <c r="AH356" s="91">
        <f t="shared" si="193"/>
        <v>349</v>
      </c>
      <c r="AI356" s="91" t="e">
        <f>INDEX(地温!$D$2:$D$366,MATCH(AG356,地温!$C$2:$C$366,FALSE))</f>
        <v>#N/A</v>
      </c>
      <c r="AJ356" s="91" t="e">
        <f t="shared" si="194"/>
        <v>#N/A</v>
      </c>
      <c r="AK356" s="93" t="e">
        <f t="shared" si="176"/>
        <v>#N/A</v>
      </c>
      <c r="AL356" s="99" t="e">
        <f t="shared" si="177"/>
        <v>#N/A</v>
      </c>
      <c r="AM356" s="99">
        <f t="shared" si="178"/>
        <v>0</v>
      </c>
      <c r="AP356" s="92">
        <f t="shared" si="195"/>
        <v>46196</v>
      </c>
      <c r="AQ356" s="91">
        <f t="shared" si="196"/>
        <v>349</v>
      </c>
      <c r="AR356" s="91" t="e">
        <f>INDEX(地温!$D$2:$D$366,MATCH(AP356,地温!$C$2:$C$366,FALSE))</f>
        <v>#N/A</v>
      </c>
      <c r="AS356" s="91" t="e">
        <f t="shared" si="197"/>
        <v>#N/A</v>
      </c>
      <c r="AT356" s="93" t="e">
        <f t="shared" si="179"/>
        <v>#N/A</v>
      </c>
      <c r="AU356" s="99" t="e">
        <f t="shared" si="180"/>
        <v>#N/A</v>
      </c>
      <c r="AV356" s="99">
        <f t="shared" si="181"/>
        <v>0</v>
      </c>
    </row>
    <row r="357" spans="1:48" s="91" customFormat="1">
      <c r="A357" s="92">
        <f t="shared" si="182"/>
        <v>46197</v>
      </c>
      <c r="B357" s="91">
        <f t="shared" si="165"/>
        <v>350</v>
      </c>
      <c r="C357" s="99" t="e">
        <f t="shared" si="166"/>
        <v>#N/A</v>
      </c>
      <c r="F357" s="92">
        <f t="shared" si="183"/>
        <v>46197</v>
      </c>
      <c r="G357" s="91">
        <f t="shared" si="184"/>
        <v>350</v>
      </c>
      <c r="H357" s="91" t="e">
        <f>INDEX(地温!$D$2:$D$366,MATCH(F357,地温!$C$2:$C$366,FALSE))</f>
        <v>#N/A</v>
      </c>
      <c r="I357" s="91" t="e">
        <f t="shared" si="185"/>
        <v>#N/A</v>
      </c>
      <c r="J357" s="93" t="e">
        <f t="shared" si="167"/>
        <v>#N/A</v>
      </c>
      <c r="K357" s="99" t="e">
        <f t="shared" si="168"/>
        <v>#N/A</v>
      </c>
      <c r="L357" s="99" t="e">
        <f t="shared" si="169"/>
        <v>#N/A</v>
      </c>
      <c r="O357" s="92">
        <f t="shared" si="186"/>
        <v>46197</v>
      </c>
      <c r="P357" s="91">
        <f t="shared" si="187"/>
        <v>350</v>
      </c>
      <c r="Q357" s="91" t="e">
        <f>INDEX(地温!$D$2:$D$366,MATCH(O357,地温!$C$2:$C$366,FALSE))</f>
        <v>#N/A</v>
      </c>
      <c r="R357" s="91" t="e">
        <f t="shared" si="188"/>
        <v>#N/A</v>
      </c>
      <c r="S357" s="93" t="e">
        <f t="shared" si="170"/>
        <v>#N/A</v>
      </c>
      <c r="T357" s="99" t="e">
        <f t="shared" si="171"/>
        <v>#N/A</v>
      </c>
      <c r="U357" s="99">
        <f t="shared" si="172"/>
        <v>0</v>
      </c>
      <c r="X357" s="92">
        <f t="shared" si="189"/>
        <v>46197</v>
      </c>
      <c r="Y357" s="91">
        <f t="shared" si="190"/>
        <v>350</v>
      </c>
      <c r="Z357" s="91" t="e">
        <f>INDEX(地温!$D$2:$D$366,MATCH(X357,地温!$C$2:$C$366,FALSE))</f>
        <v>#N/A</v>
      </c>
      <c r="AA357" s="91" t="e">
        <f t="shared" si="191"/>
        <v>#N/A</v>
      </c>
      <c r="AB357" s="93" t="e">
        <f t="shared" si="173"/>
        <v>#N/A</v>
      </c>
      <c r="AC357" s="99" t="e">
        <f t="shared" si="174"/>
        <v>#N/A</v>
      </c>
      <c r="AD357" s="99">
        <f t="shared" si="175"/>
        <v>0</v>
      </c>
      <c r="AG357" s="92">
        <f t="shared" si="192"/>
        <v>46197</v>
      </c>
      <c r="AH357" s="91">
        <f t="shared" si="193"/>
        <v>350</v>
      </c>
      <c r="AI357" s="91" t="e">
        <f>INDEX(地温!$D$2:$D$366,MATCH(AG357,地温!$C$2:$C$366,FALSE))</f>
        <v>#N/A</v>
      </c>
      <c r="AJ357" s="91" t="e">
        <f t="shared" si="194"/>
        <v>#N/A</v>
      </c>
      <c r="AK357" s="93" t="e">
        <f t="shared" si="176"/>
        <v>#N/A</v>
      </c>
      <c r="AL357" s="99" t="e">
        <f t="shared" si="177"/>
        <v>#N/A</v>
      </c>
      <c r="AM357" s="99">
        <f t="shared" si="178"/>
        <v>0</v>
      </c>
      <c r="AP357" s="92">
        <f t="shared" si="195"/>
        <v>46197</v>
      </c>
      <c r="AQ357" s="91">
        <f t="shared" si="196"/>
        <v>350</v>
      </c>
      <c r="AR357" s="91" t="e">
        <f>INDEX(地温!$D$2:$D$366,MATCH(AP357,地温!$C$2:$C$366,FALSE))</f>
        <v>#N/A</v>
      </c>
      <c r="AS357" s="91" t="e">
        <f t="shared" si="197"/>
        <v>#N/A</v>
      </c>
      <c r="AT357" s="93" t="e">
        <f t="shared" si="179"/>
        <v>#N/A</v>
      </c>
      <c r="AU357" s="99" t="e">
        <f t="shared" si="180"/>
        <v>#N/A</v>
      </c>
      <c r="AV357" s="99">
        <f t="shared" si="181"/>
        <v>0</v>
      </c>
    </row>
    <row r="358" spans="1:48" s="91" customFormat="1">
      <c r="A358" s="92">
        <f t="shared" si="182"/>
        <v>46198</v>
      </c>
      <c r="B358" s="91">
        <f t="shared" si="165"/>
        <v>351</v>
      </c>
      <c r="C358" s="99" t="e">
        <f t="shared" si="166"/>
        <v>#N/A</v>
      </c>
      <c r="F358" s="92">
        <f t="shared" si="183"/>
        <v>46198</v>
      </c>
      <c r="G358" s="91">
        <f t="shared" si="184"/>
        <v>351</v>
      </c>
      <c r="H358" s="91" t="e">
        <f>INDEX(地温!$D$2:$D$366,MATCH(F358,地温!$C$2:$C$366,FALSE))</f>
        <v>#N/A</v>
      </c>
      <c r="I358" s="91" t="e">
        <f t="shared" si="185"/>
        <v>#N/A</v>
      </c>
      <c r="J358" s="93" t="e">
        <f t="shared" si="167"/>
        <v>#N/A</v>
      </c>
      <c r="K358" s="99" t="e">
        <f t="shared" si="168"/>
        <v>#N/A</v>
      </c>
      <c r="L358" s="99" t="e">
        <f t="shared" si="169"/>
        <v>#N/A</v>
      </c>
      <c r="O358" s="92">
        <f t="shared" si="186"/>
        <v>46198</v>
      </c>
      <c r="P358" s="91">
        <f t="shared" si="187"/>
        <v>351</v>
      </c>
      <c r="Q358" s="91" t="e">
        <f>INDEX(地温!$D$2:$D$366,MATCH(O358,地温!$C$2:$C$366,FALSE))</f>
        <v>#N/A</v>
      </c>
      <c r="R358" s="91" t="e">
        <f t="shared" si="188"/>
        <v>#N/A</v>
      </c>
      <c r="S358" s="93" t="e">
        <f t="shared" si="170"/>
        <v>#N/A</v>
      </c>
      <c r="T358" s="99" t="e">
        <f t="shared" si="171"/>
        <v>#N/A</v>
      </c>
      <c r="U358" s="99">
        <f t="shared" si="172"/>
        <v>0</v>
      </c>
      <c r="X358" s="92">
        <f t="shared" si="189"/>
        <v>46198</v>
      </c>
      <c r="Y358" s="91">
        <f t="shared" si="190"/>
        <v>351</v>
      </c>
      <c r="Z358" s="91" t="e">
        <f>INDEX(地温!$D$2:$D$366,MATCH(X358,地温!$C$2:$C$366,FALSE))</f>
        <v>#N/A</v>
      </c>
      <c r="AA358" s="91" t="e">
        <f t="shared" si="191"/>
        <v>#N/A</v>
      </c>
      <c r="AB358" s="93" t="e">
        <f t="shared" si="173"/>
        <v>#N/A</v>
      </c>
      <c r="AC358" s="99" t="e">
        <f t="shared" si="174"/>
        <v>#N/A</v>
      </c>
      <c r="AD358" s="99">
        <f t="shared" si="175"/>
        <v>0</v>
      </c>
      <c r="AG358" s="92">
        <f t="shared" si="192"/>
        <v>46198</v>
      </c>
      <c r="AH358" s="91">
        <f t="shared" si="193"/>
        <v>351</v>
      </c>
      <c r="AI358" s="91" t="e">
        <f>INDEX(地温!$D$2:$D$366,MATCH(AG358,地温!$C$2:$C$366,FALSE))</f>
        <v>#N/A</v>
      </c>
      <c r="AJ358" s="91" t="e">
        <f t="shared" si="194"/>
        <v>#N/A</v>
      </c>
      <c r="AK358" s="93" t="e">
        <f t="shared" si="176"/>
        <v>#N/A</v>
      </c>
      <c r="AL358" s="99" t="e">
        <f t="shared" si="177"/>
        <v>#N/A</v>
      </c>
      <c r="AM358" s="99">
        <f t="shared" si="178"/>
        <v>0</v>
      </c>
      <c r="AP358" s="92">
        <f t="shared" si="195"/>
        <v>46198</v>
      </c>
      <c r="AQ358" s="91">
        <f t="shared" si="196"/>
        <v>351</v>
      </c>
      <c r="AR358" s="91" t="e">
        <f>INDEX(地温!$D$2:$D$366,MATCH(AP358,地温!$C$2:$C$366,FALSE))</f>
        <v>#N/A</v>
      </c>
      <c r="AS358" s="91" t="e">
        <f t="shared" si="197"/>
        <v>#N/A</v>
      </c>
      <c r="AT358" s="93" t="e">
        <f t="shared" si="179"/>
        <v>#N/A</v>
      </c>
      <c r="AU358" s="99" t="e">
        <f t="shared" si="180"/>
        <v>#N/A</v>
      </c>
      <c r="AV358" s="99">
        <f t="shared" si="181"/>
        <v>0</v>
      </c>
    </row>
    <row r="359" spans="1:48" s="91" customFormat="1">
      <c r="A359" s="92">
        <f t="shared" si="182"/>
        <v>46199</v>
      </c>
      <c r="B359" s="91">
        <f t="shared" si="165"/>
        <v>352</v>
      </c>
      <c r="C359" s="99" t="e">
        <f t="shared" si="166"/>
        <v>#N/A</v>
      </c>
      <c r="F359" s="92">
        <f t="shared" si="183"/>
        <v>46199</v>
      </c>
      <c r="G359" s="91">
        <f t="shared" si="184"/>
        <v>352</v>
      </c>
      <c r="H359" s="91" t="e">
        <f>INDEX(地温!$D$2:$D$366,MATCH(F359,地温!$C$2:$C$366,FALSE))</f>
        <v>#N/A</v>
      </c>
      <c r="I359" s="91" t="e">
        <f t="shared" si="185"/>
        <v>#N/A</v>
      </c>
      <c r="J359" s="93" t="e">
        <f t="shared" si="167"/>
        <v>#N/A</v>
      </c>
      <c r="K359" s="99" t="e">
        <f t="shared" si="168"/>
        <v>#N/A</v>
      </c>
      <c r="L359" s="99" t="e">
        <f t="shared" si="169"/>
        <v>#N/A</v>
      </c>
      <c r="O359" s="92">
        <f t="shared" si="186"/>
        <v>46199</v>
      </c>
      <c r="P359" s="91">
        <f t="shared" si="187"/>
        <v>352</v>
      </c>
      <c r="Q359" s="91" t="e">
        <f>INDEX(地温!$D$2:$D$366,MATCH(O359,地温!$C$2:$C$366,FALSE))</f>
        <v>#N/A</v>
      </c>
      <c r="R359" s="91" t="e">
        <f t="shared" si="188"/>
        <v>#N/A</v>
      </c>
      <c r="S359" s="93" t="e">
        <f t="shared" si="170"/>
        <v>#N/A</v>
      </c>
      <c r="T359" s="99" t="e">
        <f t="shared" si="171"/>
        <v>#N/A</v>
      </c>
      <c r="U359" s="99">
        <f t="shared" si="172"/>
        <v>0</v>
      </c>
      <c r="X359" s="92">
        <f t="shared" si="189"/>
        <v>46199</v>
      </c>
      <c r="Y359" s="91">
        <f t="shared" si="190"/>
        <v>352</v>
      </c>
      <c r="Z359" s="91" t="e">
        <f>INDEX(地温!$D$2:$D$366,MATCH(X359,地温!$C$2:$C$366,FALSE))</f>
        <v>#N/A</v>
      </c>
      <c r="AA359" s="91" t="e">
        <f t="shared" si="191"/>
        <v>#N/A</v>
      </c>
      <c r="AB359" s="93" t="e">
        <f t="shared" si="173"/>
        <v>#N/A</v>
      </c>
      <c r="AC359" s="99" t="e">
        <f t="shared" si="174"/>
        <v>#N/A</v>
      </c>
      <c r="AD359" s="99">
        <f t="shared" si="175"/>
        <v>0</v>
      </c>
      <c r="AG359" s="92">
        <f t="shared" si="192"/>
        <v>46199</v>
      </c>
      <c r="AH359" s="91">
        <f t="shared" si="193"/>
        <v>352</v>
      </c>
      <c r="AI359" s="91" t="e">
        <f>INDEX(地温!$D$2:$D$366,MATCH(AG359,地温!$C$2:$C$366,FALSE))</f>
        <v>#N/A</v>
      </c>
      <c r="AJ359" s="91" t="e">
        <f t="shared" si="194"/>
        <v>#N/A</v>
      </c>
      <c r="AK359" s="93" t="e">
        <f t="shared" si="176"/>
        <v>#N/A</v>
      </c>
      <c r="AL359" s="99" t="e">
        <f t="shared" si="177"/>
        <v>#N/A</v>
      </c>
      <c r="AM359" s="99">
        <f t="shared" si="178"/>
        <v>0</v>
      </c>
      <c r="AP359" s="92">
        <f t="shared" si="195"/>
        <v>46199</v>
      </c>
      <c r="AQ359" s="91">
        <f t="shared" si="196"/>
        <v>352</v>
      </c>
      <c r="AR359" s="91" t="e">
        <f>INDEX(地温!$D$2:$D$366,MATCH(AP359,地温!$C$2:$C$366,FALSE))</f>
        <v>#N/A</v>
      </c>
      <c r="AS359" s="91" t="e">
        <f t="shared" si="197"/>
        <v>#N/A</v>
      </c>
      <c r="AT359" s="93" t="e">
        <f t="shared" si="179"/>
        <v>#N/A</v>
      </c>
      <c r="AU359" s="99" t="e">
        <f t="shared" si="180"/>
        <v>#N/A</v>
      </c>
      <c r="AV359" s="99">
        <f t="shared" si="181"/>
        <v>0</v>
      </c>
    </row>
    <row r="360" spans="1:48" s="91" customFormat="1">
      <c r="A360" s="92">
        <f t="shared" si="182"/>
        <v>46200</v>
      </c>
      <c r="B360" s="91">
        <f t="shared" si="165"/>
        <v>353</v>
      </c>
      <c r="C360" s="99" t="e">
        <f t="shared" si="166"/>
        <v>#N/A</v>
      </c>
      <c r="F360" s="92">
        <f t="shared" si="183"/>
        <v>46200</v>
      </c>
      <c r="G360" s="91">
        <f t="shared" si="184"/>
        <v>353</v>
      </c>
      <c r="H360" s="91" t="e">
        <f>INDEX(地温!$D$2:$D$366,MATCH(F360,地温!$C$2:$C$366,FALSE))</f>
        <v>#N/A</v>
      </c>
      <c r="I360" s="91" t="e">
        <f t="shared" si="185"/>
        <v>#N/A</v>
      </c>
      <c r="J360" s="93" t="e">
        <f t="shared" si="167"/>
        <v>#N/A</v>
      </c>
      <c r="K360" s="99" t="e">
        <f t="shared" si="168"/>
        <v>#N/A</v>
      </c>
      <c r="L360" s="99" t="e">
        <f t="shared" si="169"/>
        <v>#N/A</v>
      </c>
      <c r="O360" s="92">
        <f t="shared" si="186"/>
        <v>46200</v>
      </c>
      <c r="P360" s="91">
        <f t="shared" si="187"/>
        <v>353</v>
      </c>
      <c r="Q360" s="91" t="e">
        <f>INDEX(地温!$D$2:$D$366,MATCH(O360,地温!$C$2:$C$366,FALSE))</f>
        <v>#N/A</v>
      </c>
      <c r="R360" s="91" t="e">
        <f t="shared" si="188"/>
        <v>#N/A</v>
      </c>
      <c r="S360" s="93" t="e">
        <f t="shared" si="170"/>
        <v>#N/A</v>
      </c>
      <c r="T360" s="99" t="e">
        <f t="shared" si="171"/>
        <v>#N/A</v>
      </c>
      <c r="U360" s="99">
        <f t="shared" si="172"/>
        <v>0</v>
      </c>
      <c r="X360" s="92">
        <f t="shared" si="189"/>
        <v>46200</v>
      </c>
      <c r="Y360" s="91">
        <f t="shared" si="190"/>
        <v>353</v>
      </c>
      <c r="Z360" s="91" t="e">
        <f>INDEX(地温!$D$2:$D$366,MATCH(X360,地温!$C$2:$C$366,FALSE))</f>
        <v>#N/A</v>
      </c>
      <c r="AA360" s="91" t="e">
        <f t="shared" si="191"/>
        <v>#N/A</v>
      </c>
      <c r="AB360" s="93" t="e">
        <f t="shared" si="173"/>
        <v>#N/A</v>
      </c>
      <c r="AC360" s="99" t="e">
        <f t="shared" si="174"/>
        <v>#N/A</v>
      </c>
      <c r="AD360" s="99">
        <f t="shared" si="175"/>
        <v>0</v>
      </c>
      <c r="AG360" s="92">
        <f t="shared" si="192"/>
        <v>46200</v>
      </c>
      <c r="AH360" s="91">
        <f t="shared" si="193"/>
        <v>353</v>
      </c>
      <c r="AI360" s="91" t="e">
        <f>INDEX(地温!$D$2:$D$366,MATCH(AG360,地温!$C$2:$C$366,FALSE))</f>
        <v>#N/A</v>
      </c>
      <c r="AJ360" s="91" t="e">
        <f t="shared" si="194"/>
        <v>#N/A</v>
      </c>
      <c r="AK360" s="93" t="e">
        <f t="shared" si="176"/>
        <v>#N/A</v>
      </c>
      <c r="AL360" s="99" t="e">
        <f t="shared" si="177"/>
        <v>#N/A</v>
      </c>
      <c r="AM360" s="99">
        <f t="shared" si="178"/>
        <v>0</v>
      </c>
      <c r="AP360" s="92">
        <f t="shared" si="195"/>
        <v>46200</v>
      </c>
      <c r="AQ360" s="91">
        <f t="shared" si="196"/>
        <v>353</v>
      </c>
      <c r="AR360" s="91" t="e">
        <f>INDEX(地温!$D$2:$D$366,MATCH(AP360,地温!$C$2:$C$366,FALSE))</f>
        <v>#N/A</v>
      </c>
      <c r="AS360" s="91" t="e">
        <f t="shared" si="197"/>
        <v>#N/A</v>
      </c>
      <c r="AT360" s="93" t="e">
        <f t="shared" si="179"/>
        <v>#N/A</v>
      </c>
      <c r="AU360" s="99" t="e">
        <f t="shared" si="180"/>
        <v>#N/A</v>
      </c>
      <c r="AV360" s="99">
        <f t="shared" si="181"/>
        <v>0</v>
      </c>
    </row>
    <row r="361" spans="1:48" s="91" customFormat="1">
      <c r="A361" s="92">
        <f t="shared" si="182"/>
        <v>46201</v>
      </c>
      <c r="B361" s="91">
        <f t="shared" si="165"/>
        <v>354</v>
      </c>
      <c r="C361" s="99" t="e">
        <f t="shared" si="166"/>
        <v>#N/A</v>
      </c>
      <c r="F361" s="92">
        <f t="shared" si="183"/>
        <v>46201</v>
      </c>
      <c r="G361" s="91">
        <f t="shared" si="184"/>
        <v>354</v>
      </c>
      <c r="H361" s="91" t="e">
        <f>INDEX(地温!$D$2:$D$366,MATCH(F361,地温!$C$2:$C$366,FALSE))</f>
        <v>#N/A</v>
      </c>
      <c r="I361" s="91" t="e">
        <f t="shared" si="185"/>
        <v>#N/A</v>
      </c>
      <c r="J361" s="93" t="e">
        <f t="shared" si="167"/>
        <v>#N/A</v>
      </c>
      <c r="K361" s="99" t="e">
        <f t="shared" si="168"/>
        <v>#N/A</v>
      </c>
      <c r="L361" s="99" t="e">
        <f t="shared" si="169"/>
        <v>#N/A</v>
      </c>
      <c r="O361" s="92">
        <f t="shared" si="186"/>
        <v>46201</v>
      </c>
      <c r="P361" s="91">
        <f t="shared" si="187"/>
        <v>354</v>
      </c>
      <c r="Q361" s="91" t="e">
        <f>INDEX(地温!$D$2:$D$366,MATCH(O361,地温!$C$2:$C$366,FALSE))</f>
        <v>#N/A</v>
      </c>
      <c r="R361" s="91" t="e">
        <f t="shared" si="188"/>
        <v>#N/A</v>
      </c>
      <c r="S361" s="93" t="e">
        <f t="shared" si="170"/>
        <v>#N/A</v>
      </c>
      <c r="T361" s="99" t="e">
        <f t="shared" si="171"/>
        <v>#N/A</v>
      </c>
      <c r="U361" s="99">
        <f t="shared" si="172"/>
        <v>0</v>
      </c>
      <c r="X361" s="92">
        <f t="shared" si="189"/>
        <v>46201</v>
      </c>
      <c r="Y361" s="91">
        <f t="shared" si="190"/>
        <v>354</v>
      </c>
      <c r="Z361" s="91" t="e">
        <f>INDEX(地温!$D$2:$D$366,MATCH(X361,地温!$C$2:$C$366,FALSE))</f>
        <v>#N/A</v>
      </c>
      <c r="AA361" s="91" t="e">
        <f t="shared" si="191"/>
        <v>#N/A</v>
      </c>
      <c r="AB361" s="93" t="e">
        <f t="shared" si="173"/>
        <v>#N/A</v>
      </c>
      <c r="AC361" s="99" t="e">
        <f t="shared" si="174"/>
        <v>#N/A</v>
      </c>
      <c r="AD361" s="99">
        <f t="shared" si="175"/>
        <v>0</v>
      </c>
      <c r="AG361" s="92">
        <f t="shared" si="192"/>
        <v>46201</v>
      </c>
      <c r="AH361" s="91">
        <f t="shared" si="193"/>
        <v>354</v>
      </c>
      <c r="AI361" s="91" t="e">
        <f>INDEX(地温!$D$2:$D$366,MATCH(AG361,地温!$C$2:$C$366,FALSE))</f>
        <v>#N/A</v>
      </c>
      <c r="AJ361" s="91" t="e">
        <f t="shared" si="194"/>
        <v>#N/A</v>
      </c>
      <c r="AK361" s="93" t="e">
        <f t="shared" si="176"/>
        <v>#N/A</v>
      </c>
      <c r="AL361" s="99" t="e">
        <f t="shared" si="177"/>
        <v>#N/A</v>
      </c>
      <c r="AM361" s="99">
        <f t="shared" si="178"/>
        <v>0</v>
      </c>
      <c r="AP361" s="92">
        <f t="shared" si="195"/>
        <v>46201</v>
      </c>
      <c r="AQ361" s="91">
        <f t="shared" si="196"/>
        <v>354</v>
      </c>
      <c r="AR361" s="91" t="e">
        <f>INDEX(地温!$D$2:$D$366,MATCH(AP361,地温!$C$2:$C$366,FALSE))</f>
        <v>#N/A</v>
      </c>
      <c r="AS361" s="91" t="e">
        <f t="shared" si="197"/>
        <v>#N/A</v>
      </c>
      <c r="AT361" s="93" t="e">
        <f t="shared" si="179"/>
        <v>#N/A</v>
      </c>
      <c r="AU361" s="99" t="e">
        <f t="shared" si="180"/>
        <v>#N/A</v>
      </c>
      <c r="AV361" s="99">
        <f t="shared" si="181"/>
        <v>0</v>
      </c>
    </row>
    <row r="362" spans="1:48" s="91" customFormat="1">
      <c r="A362" s="92">
        <f t="shared" si="182"/>
        <v>46202</v>
      </c>
      <c r="B362" s="91">
        <f t="shared" si="165"/>
        <v>355</v>
      </c>
      <c r="C362" s="99" t="e">
        <f t="shared" si="166"/>
        <v>#N/A</v>
      </c>
      <c r="F362" s="92">
        <f t="shared" si="183"/>
        <v>46202</v>
      </c>
      <c r="G362" s="91">
        <f t="shared" si="184"/>
        <v>355</v>
      </c>
      <c r="H362" s="91" t="e">
        <f>INDEX(地温!$D$2:$D$366,MATCH(F362,地温!$C$2:$C$366,FALSE))</f>
        <v>#N/A</v>
      </c>
      <c r="I362" s="91" t="e">
        <f t="shared" si="185"/>
        <v>#N/A</v>
      </c>
      <c r="J362" s="93" t="e">
        <f t="shared" si="167"/>
        <v>#N/A</v>
      </c>
      <c r="K362" s="99" t="e">
        <f t="shared" si="168"/>
        <v>#N/A</v>
      </c>
      <c r="L362" s="99" t="e">
        <f t="shared" si="169"/>
        <v>#N/A</v>
      </c>
      <c r="O362" s="92">
        <f t="shared" si="186"/>
        <v>46202</v>
      </c>
      <c r="P362" s="91">
        <f t="shared" si="187"/>
        <v>355</v>
      </c>
      <c r="Q362" s="91" t="e">
        <f>INDEX(地温!$D$2:$D$366,MATCH(O362,地温!$C$2:$C$366,FALSE))</f>
        <v>#N/A</v>
      </c>
      <c r="R362" s="91" t="e">
        <f t="shared" si="188"/>
        <v>#N/A</v>
      </c>
      <c r="S362" s="93" t="e">
        <f t="shared" si="170"/>
        <v>#N/A</v>
      </c>
      <c r="T362" s="99" t="e">
        <f t="shared" si="171"/>
        <v>#N/A</v>
      </c>
      <c r="U362" s="99">
        <f t="shared" si="172"/>
        <v>0</v>
      </c>
      <c r="X362" s="92">
        <f t="shared" si="189"/>
        <v>46202</v>
      </c>
      <c r="Y362" s="91">
        <f t="shared" si="190"/>
        <v>355</v>
      </c>
      <c r="Z362" s="91" t="e">
        <f>INDEX(地温!$D$2:$D$366,MATCH(X362,地温!$C$2:$C$366,FALSE))</f>
        <v>#N/A</v>
      </c>
      <c r="AA362" s="91" t="e">
        <f t="shared" si="191"/>
        <v>#N/A</v>
      </c>
      <c r="AB362" s="93" t="e">
        <f t="shared" si="173"/>
        <v>#N/A</v>
      </c>
      <c r="AC362" s="99" t="e">
        <f t="shared" si="174"/>
        <v>#N/A</v>
      </c>
      <c r="AD362" s="99">
        <f t="shared" si="175"/>
        <v>0</v>
      </c>
      <c r="AG362" s="92">
        <f t="shared" si="192"/>
        <v>46202</v>
      </c>
      <c r="AH362" s="91">
        <f t="shared" si="193"/>
        <v>355</v>
      </c>
      <c r="AI362" s="91" t="e">
        <f>INDEX(地温!$D$2:$D$366,MATCH(AG362,地温!$C$2:$C$366,FALSE))</f>
        <v>#N/A</v>
      </c>
      <c r="AJ362" s="91" t="e">
        <f t="shared" si="194"/>
        <v>#N/A</v>
      </c>
      <c r="AK362" s="93" t="e">
        <f t="shared" si="176"/>
        <v>#N/A</v>
      </c>
      <c r="AL362" s="99" t="e">
        <f t="shared" si="177"/>
        <v>#N/A</v>
      </c>
      <c r="AM362" s="99">
        <f t="shared" si="178"/>
        <v>0</v>
      </c>
      <c r="AP362" s="92">
        <f t="shared" si="195"/>
        <v>46202</v>
      </c>
      <c r="AQ362" s="91">
        <f t="shared" si="196"/>
        <v>355</v>
      </c>
      <c r="AR362" s="91" t="e">
        <f>INDEX(地温!$D$2:$D$366,MATCH(AP362,地温!$C$2:$C$366,FALSE))</f>
        <v>#N/A</v>
      </c>
      <c r="AS362" s="91" t="e">
        <f t="shared" si="197"/>
        <v>#N/A</v>
      </c>
      <c r="AT362" s="93" t="e">
        <f t="shared" si="179"/>
        <v>#N/A</v>
      </c>
      <c r="AU362" s="99" t="e">
        <f t="shared" si="180"/>
        <v>#N/A</v>
      </c>
      <c r="AV362" s="99">
        <f t="shared" si="181"/>
        <v>0</v>
      </c>
    </row>
    <row r="363" spans="1:48" s="91" customFormat="1">
      <c r="A363" s="92">
        <f t="shared" si="182"/>
        <v>46203</v>
      </c>
      <c r="B363" s="91">
        <f t="shared" si="165"/>
        <v>356</v>
      </c>
      <c r="C363" s="99" t="e">
        <f t="shared" si="166"/>
        <v>#N/A</v>
      </c>
      <c r="F363" s="92">
        <f t="shared" si="183"/>
        <v>46203</v>
      </c>
      <c r="G363" s="91">
        <f t="shared" si="184"/>
        <v>356</v>
      </c>
      <c r="H363" s="91" t="e">
        <f>INDEX(地温!$D$2:$D$366,MATCH(F363,地温!$C$2:$C$366,FALSE))</f>
        <v>#N/A</v>
      </c>
      <c r="I363" s="91" t="e">
        <f t="shared" si="185"/>
        <v>#N/A</v>
      </c>
      <c r="J363" s="93" t="e">
        <f t="shared" si="167"/>
        <v>#N/A</v>
      </c>
      <c r="K363" s="99" t="e">
        <f t="shared" si="168"/>
        <v>#N/A</v>
      </c>
      <c r="L363" s="99" t="e">
        <f t="shared" si="169"/>
        <v>#N/A</v>
      </c>
      <c r="O363" s="92">
        <f t="shared" si="186"/>
        <v>46203</v>
      </c>
      <c r="P363" s="91">
        <f t="shared" si="187"/>
        <v>356</v>
      </c>
      <c r="Q363" s="91" t="e">
        <f>INDEX(地温!$D$2:$D$366,MATCH(O363,地温!$C$2:$C$366,FALSE))</f>
        <v>#N/A</v>
      </c>
      <c r="R363" s="91" t="e">
        <f t="shared" si="188"/>
        <v>#N/A</v>
      </c>
      <c r="S363" s="93" t="e">
        <f t="shared" si="170"/>
        <v>#N/A</v>
      </c>
      <c r="T363" s="99" t="e">
        <f t="shared" si="171"/>
        <v>#N/A</v>
      </c>
      <c r="U363" s="99">
        <f t="shared" si="172"/>
        <v>0</v>
      </c>
      <c r="X363" s="92">
        <f t="shared" si="189"/>
        <v>46203</v>
      </c>
      <c r="Y363" s="91">
        <f t="shared" si="190"/>
        <v>356</v>
      </c>
      <c r="Z363" s="91" t="e">
        <f>INDEX(地温!$D$2:$D$366,MATCH(X363,地温!$C$2:$C$366,FALSE))</f>
        <v>#N/A</v>
      </c>
      <c r="AA363" s="91" t="e">
        <f t="shared" si="191"/>
        <v>#N/A</v>
      </c>
      <c r="AB363" s="93" t="e">
        <f t="shared" si="173"/>
        <v>#N/A</v>
      </c>
      <c r="AC363" s="99" t="e">
        <f t="shared" si="174"/>
        <v>#N/A</v>
      </c>
      <c r="AD363" s="99">
        <f t="shared" si="175"/>
        <v>0</v>
      </c>
      <c r="AG363" s="92">
        <f t="shared" si="192"/>
        <v>46203</v>
      </c>
      <c r="AH363" s="91">
        <f t="shared" si="193"/>
        <v>356</v>
      </c>
      <c r="AI363" s="91" t="e">
        <f>INDEX(地温!$D$2:$D$366,MATCH(AG363,地温!$C$2:$C$366,FALSE))</f>
        <v>#N/A</v>
      </c>
      <c r="AJ363" s="91" t="e">
        <f t="shared" si="194"/>
        <v>#N/A</v>
      </c>
      <c r="AK363" s="93" t="e">
        <f t="shared" si="176"/>
        <v>#N/A</v>
      </c>
      <c r="AL363" s="99" t="e">
        <f t="shared" si="177"/>
        <v>#N/A</v>
      </c>
      <c r="AM363" s="99">
        <f t="shared" si="178"/>
        <v>0</v>
      </c>
      <c r="AP363" s="92">
        <f t="shared" si="195"/>
        <v>46203</v>
      </c>
      <c r="AQ363" s="91">
        <f t="shared" si="196"/>
        <v>356</v>
      </c>
      <c r="AR363" s="91" t="e">
        <f>INDEX(地温!$D$2:$D$366,MATCH(AP363,地温!$C$2:$C$366,FALSE))</f>
        <v>#N/A</v>
      </c>
      <c r="AS363" s="91" t="e">
        <f t="shared" si="197"/>
        <v>#N/A</v>
      </c>
      <c r="AT363" s="93" t="e">
        <f t="shared" si="179"/>
        <v>#N/A</v>
      </c>
      <c r="AU363" s="99" t="e">
        <f t="shared" si="180"/>
        <v>#N/A</v>
      </c>
      <c r="AV363" s="99">
        <f t="shared" si="181"/>
        <v>0</v>
      </c>
    </row>
    <row r="364" spans="1:48" s="91" customFormat="1">
      <c r="A364" s="92">
        <f t="shared" si="182"/>
        <v>46204</v>
      </c>
      <c r="B364" s="91">
        <f t="shared" si="165"/>
        <v>357</v>
      </c>
      <c r="C364" s="99" t="e">
        <f t="shared" si="166"/>
        <v>#N/A</v>
      </c>
      <c r="F364" s="92">
        <f t="shared" si="183"/>
        <v>46204</v>
      </c>
      <c r="G364" s="91">
        <f t="shared" si="184"/>
        <v>357</v>
      </c>
      <c r="H364" s="91" t="e">
        <f>INDEX(地温!$D$2:$D$366,MATCH(F364,地温!$C$2:$C$366,FALSE))</f>
        <v>#N/A</v>
      </c>
      <c r="I364" s="91" t="e">
        <f t="shared" si="185"/>
        <v>#N/A</v>
      </c>
      <c r="J364" s="93" t="e">
        <f t="shared" si="167"/>
        <v>#N/A</v>
      </c>
      <c r="K364" s="99" t="e">
        <f t="shared" si="168"/>
        <v>#N/A</v>
      </c>
      <c r="L364" s="99" t="e">
        <f t="shared" si="169"/>
        <v>#N/A</v>
      </c>
      <c r="O364" s="92">
        <f t="shared" si="186"/>
        <v>46204</v>
      </c>
      <c r="P364" s="91">
        <f t="shared" si="187"/>
        <v>357</v>
      </c>
      <c r="Q364" s="91" t="e">
        <f>INDEX(地温!$D$2:$D$366,MATCH(O364,地温!$C$2:$C$366,FALSE))</f>
        <v>#N/A</v>
      </c>
      <c r="R364" s="91" t="e">
        <f t="shared" si="188"/>
        <v>#N/A</v>
      </c>
      <c r="S364" s="93" t="e">
        <f t="shared" si="170"/>
        <v>#N/A</v>
      </c>
      <c r="T364" s="99" t="e">
        <f t="shared" si="171"/>
        <v>#N/A</v>
      </c>
      <c r="U364" s="99">
        <f t="shared" si="172"/>
        <v>0</v>
      </c>
      <c r="X364" s="92">
        <f t="shared" si="189"/>
        <v>46204</v>
      </c>
      <c r="Y364" s="91">
        <f t="shared" si="190"/>
        <v>357</v>
      </c>
      <c r="Z364" s="91" t="e">
        <f>INDEX(地温!$D$2:$D$366,MATCH(X364,地温!$C$2:$C$366,FALSE))</f>
        <v>#N/A</v>
      </c>
      <c r="AA364" s="91" t="e">
        <f t="shared" si="191"/>
        <v>#N/A</v>
      </c>
      <c r="AB364" s="93" t="e">
        <f t="shared" si="173"/>
        <v>#N/A</v>
      </c>
      <c r="AC364" s="99" t="e">
        <f t="shared" si="174"/>
        <v>#N/A</v>
      </c>
      <c r="AD364" s="99">
        <f t="shared" si="175"/>
        <v>0</v>
      </c>
      <c r="AG364" s="92">
        <f t="shared" si="192"/>
        <v>46204</v>
      </c>
      <c r="AH364" s="91">
        <f t="shared" si="193"/>
        <v>357</v>
      </c>
      <c r="AI364" s="91" t="e">
        <f>INDEX(地温!$D$2:$D$366,MATCH(AG364,地温!$C$2:$C$366,FALSE))</f>
        <v>#N/A</v>
      </c>
      <c r="AJ364" s="91" t="e">
        <f t="shared" si="194"/>
        <v>#N/A</v>
      </c>
      <c r="AK364" s="93" t="e">
        <f t="shared" si="176"/>
        <v>#N/A</v>
      </c>
      <c r="AL364" s="99" t="e">
        <f t="shared" si="177"/>
        <v>#N/A</v>
      </c>
      <c r="AM364" s="99">
        <f t="shared" si="178"/>
        <v>0</v>
      </c>
      <c r="AP364" s="92">
        <f t="shared" si="195"/>
        <v>46204</v>
      </c>
      <c r="AQ364" s="91">
        <f t="shared" si="196"/>
        <v>357</v>
      </c>
      <c r="AR364" s="91" t="e">
        <f>INDEX(地温!$D$2:$D$366,MATCH(AP364,地温!$C$2:$C$366,FALSE))</f>
        <v>#N/A</v>
      </c>
      <c r="AS364" s="91" t="e">
        <f t="shared" si="197"/>
        <v>#N/A</v>
      </c>
      <c r="AT364" s="93" t="e">
        <f t="shared" si="179"/>
        <v>#N/A</v>
      </c>
      <c r="AU364" s="99" t="e">
        <f t="shared" si="180"/>
        <v>#N/A</v>
      </c>
      <c r="AV364" s="99">
        <f t="shared" si="181"/>
        <v>0</v>
      </c>
    </row>
    <row r="365" spans="1:48" s="91" customFormat="1">
      <c r="A365" s="92">
        <f t="shared" si="182"/>
        <v>46205</v>
      </c>
      <c r="B365" s="91">
        <f t="shared" si="165"/>
        <v>358</v>
      </c>
      <c r="C365" s="99" t="e">
        <f t="shared" si="166"/>
        <v>#N/A</v>
      </c>
      <c r="F365" s="92">
        <f t="shared" si="183"/>
        <v>46205</v>
      </c>
      <c r="G365" s="91">
        <f t="shared" si="184"/>
        <v>358</v>
      </c>
      <c r="H365" s="91" t="e">
        <f>INDEX(地温!$D$2:$D$366,MATCH(F365,地温!$C$2:$C$366,FALSE))</f>
        <v>#N/A</v>
      </c>
      <c r="I365" s="91" t="e">
        <f t="shared" si="185"/>
        <v>#N/A</v>
      </c>
      <c r="J365" s="93" t="e">
        <f t="shared" si="167"/>
        <v>#N/A</v>
      </c>
      <c r="K365" s="99" t="e">
        <f t="shared" si="168"/>
        <v>#N/A</v>
      </c>
      <c r="L365" s="99" t="e">
        <f t="shared" si="169"/>
        <v>#N/A</v>
      </c>
      <c r="O365" s="92">
        <f t="shared" si="186"/>
        <v>46205</v>
      </c>
      <c r="P365" s="91">
        <f t="shared" si="187"/>
        <v>358</v>
      </c>
      <c r="Q365" s="91" t="e">
        <f>INDEX(地温!$D$2:$D$366,MATCH(O365,地温!$C$2:$C$366,FALSE))</f>
        <v>#N/A</v>
      </c>
      <c r="R365" s="91" t="e">
        <f t="shared" si="188"/>
        <v>#N/A</v>
      </c>
      <c r="S365" s="93" t="e">
        <f t="shared" si="170"/>
        <v>#N/A</v>
      </c>
      <c r="T365" s="99" t="e">
        <f t="shared" si="171"/>
        <v>#N/A</v>
      </c>
      <c r="U365" s="99">
        <f t="shared" si="172"/>
        <v>0</v>
      </c>
      <c r="X365" s="92">
        <f t="shared" si="189"/>
        <v>46205</v>
      </c>
      <c r="Y365" s="91">
        <f t="shared" si="190"/>
        <v>358</v>
      </c>
      <c r="Z365" s="91" t="e">
        <f>INDEX(地温!$D$2:$D$366,MATCH(X365,地温!$C$2:$C$366,FALSE))</f>
        <v>#N/A</v>
      </c>
      <c r="AA365" s="91" t="e">
        <f t="shared" si="191"/>
        <v>#N/A</v>
      </c>
      <c r="AB365" s="93" t="e">
        <f t="shared" si="173"/>
        <v>#N/A</v>
      </c>
      <c r="AC365" s="99" t="e">
        <f t="shared" si="174"/>
        <v>#N/A</v>
      </c>
      <c r="AD365" s="99">
        <f t="shared" si="175"/>
        <v>0</v>
      </c>
      <c r="AG365" s="92">
        <f t="shared" si="192"/>
        <v>46205</v>
      </c>
      <c r="AH365" s="91">
        <f t="shared" si="193"/>
        <v>358</v>
      </c>
      <c r="AI365" s="91" t="e">
        <f>INDEX(地温!$D$2:$D$366,MATCH(AG365,地温!$C$2:$C$366,FALSE))</f>
        <v>#N/A</v>
      </c>
      <c r="AJ365" s="91" t="e">
        <f t="shared" si="194"/>
        <v>#N/A</v>
      </c>
      <c r="AK365" s="93" t="e">
        <f t="shared" si="176"/>
        <v>#N/A</v>
      </c>
      <c r="AL365" s="99" t="e">
        <f t="shared" si="177"/>
        <v>#N/A</v>
      </c>
      <c r="AM365" s="99">
        <f t="shared" si="178"/>
        <v>0</v>
      </c>
      <c r="AP365" s="92">
        <f t="shared" si="195"/>
        <v>46205</v>
      </c>
      <c r="AQ365" s="91">
        <f t="shared" si="196"/>
        <v>358</v>
      </c>
      <c r="AR365" s="91" t="e">
        <f>INDEX(地温!$D$2:$D$366,MATCH(AP365,地温!$C$2:$C$366,FALSE))</f>
        <v>#N/A</v>
      </c>
      <c r="AS365" s="91" t="e">
        <f t="shared" si="197"/>
        <v>#N/A</v>
      </c>
      <c r="AT365" s="93" t="e">
        <f t="shared" si="179"/>
        <v>#N/A</v>
      </c>
      <c r="AU365" s="99" t="e">
        <f t="shared" si="180"/>
        <v>#N/A</v>
      </c>
      <c r="AV365" s="99">
        <f t="shared" si="181"/>
        <v>0</v>
      </c>
    </row>
    <row r="366" spans="1:48" s="91" customFormat="1">
      <c r="A366" s="92">
        <f t="shared" si="182"/>
        <v>46206</v>
      </c>
      <c r="B366" s="91">
        <f t="shared" si="165"/>
        <v>359</v>
      </c>
      <c r="C366" s="99" t="e">
        <f t="shared" si="166"/>
        <v>#N/A</v>
      </c>
      <c r="F366" s="92">
        <f t="shared" si="183"/>
        <v>46206</v>
      </c>
      <c r="G366" s="91">
        <f t="shared" si="184"/>
        <v>359</v>
      </c>
      <c r="H366" s="91" t="e">
        <f>INDEX(地温!$D$2:$D$366,MATCH(F366,地温!$C$2:$C$366,FALSE))</f>
        <v>#N/A</v>
      </c>
      <c r="I366" s="91" t="e">
        <f t="shared" si="185"/>
        <v>#N/A</v>
      </c>
      <c r="J366" s="93" t="e">
        <f t="shared" si="167"/>
        <v>#N/A</v>
      </c>
      <c r="K366" s="99" t="e">
        <f t="shared" si="168"/>
        <v>#N/A</v>
      </c>
      <c r="L366" s="99" t="e">
        <f t="shared" si="169"/>
        <v>#N/A</v>
      </c>
      <c r="O366" s="92">
        <f t="shared" si="186"/>
        <v>46206</v>
      </c>
      <c r="P366" s="91">
        <f t="shared" si="187"/>
        <v>359</v>
      </c>
      <c r="Q366" s="91" t="e">
        <f>INDEX(地温!$D$2:$D$366,MATCH(O366,地温!$C$2:$C$366,FALSE))</f>
        <v>#N/A</v>
      </c>
      <c r="R366" s="91" t="e">
        <f t="shared" si="188"/>
        <v>#N/A</v>
      </c>
      <c r="S366" s="93" t="e">
        <f t="shared" si="170"/>
        <v>#N/A</v>
      </c>
      <c r="T366" s="99" t="e">
        <f t="shared" si="171"/>
        <v>#N/A</v>
      </c>
      <c r="U366" s="99">
        <f t="shared" si="172"/>
        <v>0</v>
      </c>
      <c r="X366" s="92">
        <f t="shared" si="189"/>
        <v>46206</v>
      </c>
      <c r="Y366" s="91">
        <f t="shared" si="190"/>
        <v>359</v>
      </c>
      <c r="Z366" s="91" t="e">
        <f>INDEX(地温!$D$2:$D$366,MATCH(X366,地温!$C$2:$C$366,FALSE))</f>
        <v>#N/A</v>
      </c>
      <c r="AA366" s="91" t="e">
        <f t="shared" si="191"/>
        <v>#N/A</v>
      </c>
      <c r="AB366" s="93" t="e">
        <f t="shared" si="173"/>
        <v>#N/A</v>
      </c>
      <c r="AC366" s="99" t="e">
        <f t="shared" si="174"/>
        <v>#N/A</v>
      </c>
      <c r="AD366" s="99">
        <f t="shared" si="175"/>
        <v>0</v>
      </c>
      <c r="AG366" s="92">
        <f t="shared" si="192"/>
        <v>46206</v>
      </c>
      <c r="AH366" s="91">
        <f t="shared" si="193"/>
        <v>359</v>
      </c>
      <c r="AI366" s="91" t="e">
        <f>INDEX(地温!$D$2:$D$366,MATCH(AG366,地温!$C$2:$C$366,FALSE))</f>
        <v>#N/A</v>
      </c>
      <c r="AJ366" s="91" t="e">
        <f t="shared" si="194"/>
        <v>#N/A</v>
      </c>
      <c r="AK366" s="93" t="e">
        <f t="shared" si="176"/>
        <v>#N/A</v>
      </c>
      <c r="AL366" s="99" t="e">
        <f t="shared" si="177"/>
        <v>#N/A</v>
      </c>
      <c r="AM366" s="99">
        <f t="shared" si="178"/>
        <v>0</v>
      </c>
      <c r="AP366" s="92">
        <f t="shared" si="195"/>
        <v>46206</v>
      </c>
      <c r="AQ366" s="91">
        <f t="shared" si="196"/>
        <v>359</v>
      </c>
      <c r="AR366" s="91" t="e">
        <f>INDEX(地温!$D$2:$D$366,MATCH(AP366,地温!$C$2:$C$366,FALSE))</f>
        <v>#N/A</v>
      </c>
      <c r="AS366" s="91" t="e">
        <f t="shared" si="197"/>
        <v>#N/A</v>
      </c>
      <c r="AT366" s="93" t="e">
        <f t="shared" si="179"/>
        <v>#N/A</v>
      </c>
      <c r="AU366" s="99" t="e">
        <f t="shared" si="180"/>
        <v>#N/A</v>
      </c>
      <c r="AV366" s="99">
        <f t="shared" si="181"/>
        <v>0</v>
      </c>
    </row>
    <row r="367" spans="1:48" s="91" customFormat="1">
      <c r="A367" s="92">
        <f t="shared" si="182"/>
        <v>46207</v>
      </c>
      <c r="B367" s="91">
        <f t="shared" si="165"/>
        <v>360</v>
      </c>
      <c r="C367" s="99" t="e">
        <f t="shared" si="166"/>
        <v>#N/A</v>
      </c>
      <c r="F367" s="92">
        <f t="shared" si="183"/>
        <v>46207</v>
      </c>
      <c r="G367" s="91">
        <f t="shared" si="184"/>
        <v>360</v>
      </c>
      <c r="H367" s="91" t="e">
        <f>INDEX(地温!$D$2:$D$366,MATCH(F367,地温!$C$2:$C$366,FALSE))</f>
        <v>#N/A</v>
      </c>
      <c r="I367" s="91" t="e">
        <f t="shared" si="185"/>
        <v>#N/A</v>
      </c>
      <c r="J367" s="93" t="e">
        <f t="shared" si="167"/>
        <v>#N/A</v>
      </c>
      <c r="K367" s="99" t="e">
        <f t="shared" si="168"/>
        <v>#N/A</v>
      </c>
      <c r="L367" s="99" t="e">
        <f t="shared" si="169"/>
        <v>#N/A</v>
      </c>
      <c r="O367" s="92">
        <f t="shared" si="186"/>
        <v>46207</v>
      </c>
      <c r="P367" s="91">
        <f t="shared" si="187"/>
        <v>360</v>
      </c>
      <c r="Q367" s="91" t="e">
        <f>INDEX(地温!$D$2:$D$366,MATCH(O367,地温!$C$2:$C$366,FALSE))</f>
        <v>#N/A</v>
      </c>
      <c r="R367" s="91" t="e">
        <f t="shared" si="188"/>
        <v>#N/A</v>
      </c>
      <c r="S367" s="93" t="e">
        <f t="shared" si="170"/>
        <v>#N/A</v>
      </c>
      <c r="T367" s="99" t="e">
        <f t="shared" si="171"/>
        <v>#N/A</v>
      </c>
      <c r="U367" s="99">
        <f t="shared" si="172"/>
        <v>0</v>
      </c>
      <c r="X367" s="92">
        <f t="shared" si="189"/>
        <v>46207</v>
      </c>
      <c r="Y367" s="91">
        <f t="shared" si="190"/>
        <v>360</v>
      </c>
      <c r="Z367" s="91" t="e">
        <f>INDEX(地温!$D$2:$D$366,MATCH(X367,地温!$C$2:$C$366,FALSE))</f>
        <v>#N/A</v>
      </c>
      <c r="AA367" s="91" t="e">
        <f t="shared" si="191"/>
        <v>#N/A</v>
      </c>
      <c r="AB367" s="93" t="e">
        <f t="shared" si="173"/>
        <v>#N/A</v>
      </c>
      <c r="AC367" s="99" t="e">
        <f t="shared" si="174"/>
        <v>#N/A</v>
      </c>
      <c r="AD367" s="99">
        <f t="shared" si="175"/>
        <v>0</v>
      </c>
      <c r="AG367" s="92">
        <f t="shared" si="192"/>
        <v>46207</v>
      </c>
      <c r="AH367" s="91">
        <f t="shared" si="193"/>
        <v>360</v>
      </c>
      <c r="AI367" s="91" t="e">
        <f>INDEX(地温!$D$2:$D$366,MATCH(AG367,地温!$C$2:$C$366,FALSE))</f>
        <v>#N/A</v>
      </c>
      <c r="AJ367" s="91" t="e">
        <f t="shared" si="194"/>
        <v>#N/A</v>
      </c>
      <c r="AK367" s="93" t="e">
        <f t="shared" si="176"/>
        <v>#N/A</v>
      </c>
      <c r="AL367" s="99" t="e">
        <f t="shared" si="177"/>
        <v>#N/A</v>
      </c>
      <c r="AM367" s="99">
        <f t="shared" si="178"/>
        <v>0</v>
      </c>
      <c r="AP367" s="92">
        <f t="shared" si="195"/>
        <v>46207</v>
      </c>
      <c r="AQ367" s="91">
        <f t="shared" si="196"/>
        <v>360</v>
      </c>
      <c r="AR367" s="91" t="e">
        <f>INDEX(地温!$D$2:$D$366,MATCH(AP367,地温!$C$2:$C$366,FALSE))</f>
        <v>#N/A</v>
      </c>
      <c r="AS367" s="91" t="e">
        <f t="shared" si="197"/>
        <v>#N/A</v>
      </c>
      <c r="AT367" s="93" t="e">
        <f t="shared" si="179"/>
        <v>#N/A</v>
      </c>
      <c r="AU367" s="99" t="e">
        <f t="shared" si="180"/>
        <v>#N/A</v>
      </c>
      <c r="AV367" s="99">
        <f t="shared" si="181"/>
        <v>0</v>
      </c>
    </row>
    <row r="368" spans="1:48" s="91" customFormat="1">
      <c r="A368" s="92">
        <f t="shared" si="182"/>
        <v>46208</v>
      </c>
      <c r="B368" s="91">
        <f t="shared" si="165"/>
        <v>361</v>
      </c>
      <c r="C368" s="99" t="e">
        <f t="shared" si="166"/>
        <v>#N/A</v>
      </c>
      <c r="F368" s="92">
        <f t="shared" si="183"/>
        <v>46208</v>
      </c>
      <c r="G368" s="91">
        <f t="shared" si="184"/>
        <v>361</v>
      </c>
      <c r="H368" s="91" t="e">
        <f>INDEX(地温!$D$2:$D$366,MATCH(F368,地温!$C$2:$C$366,FALSE))</f>
        <v>#N/A</v>
      </c>
      <c r="I368" s="91" t="e">
        <f t="shared" si="185"/>
        <v>#N/A</v>
      </c>
      <c r="J368" s="93" t="e">
        <f t="shared" si="167"/>
        <v>#N/A</v>
      </c>
      <c r="K368" s="99" t="e">
        <f t="shared" si="168"/>
        <v>#N/A</v>
      </c>
      <c r="L368" s="99" t="e">
        <f t="shared" si="169"/>
        <v>#N/A</v>
      </c>
      <c r="O368" s="92">
        <f t="shared" si="186"/>
        <v>46208</v>
      </c>
      <c r="P368" s="91">
        <f t="shared" si="187"/>
        <v>361</v>
      </c>
      <c r="Q368" s="91" t="e">
        <f>INDEX(地温!$D$2:$D$366,MATCH(O368,地温!$C$2:$C$366,FALSE))</f>
        <v>#N/A</v>
      </c>
      <c r="R368" s="91" t="e">
        <f t="shared" si="188"/>
        <v>#N/A</v>
      </c>
      <c r="S368" s="93" t="e">
        <f t="shared" si="170"/>
        <v>#N/A</v>
      </c>
      <c r="T368" s="99" t="e">
        <f t="shared" si="171"/>
        <v>#N/A</v>
      </c>
      <c r="U368" s="99">
        <f t="shared" si="172"/>
        <v>0</v>
      </c>
      <c r="X368" s="92">
        <f t="shared" si="189"/>
        <v>46208</v>
      </c>
      <c r="Y368" s="91">
        <f t="shared" si="190"/>
        <v>361</v>
      </c>
      <c r="Z368" s="91" t="e">
        <f>INDEX(地温!$D$2:$D$366,MATCH(X368,地温!$C$2:$C$366,FALSE))</f>
        <v>#N/A</v>
      </c>
      <c r="AA368" s="91" t="e">
        <f t="shared" si="191"/>
        <v>#N/A</v>
      </c>
      <c r="AB368" s="93" t="e">
        <f t="shared" si="173"/>
        <v>#N/A</v>
      </c>
      <c r="AC368" s="99" t="e">
        <f t="shared" si="174"/>
        <v>#N/A</v>
      </c>
      <c r="AD368" s="99">
        <f t="shared" si="175"/>
        <v>0</v>
      </c>
      <c r="AG368" s="92">
        <f t="shared" si="192"/>
        <v>46208</v>
      </c>
      <c r="AH368" s="91">
        <f t="shared" si="193"/>
        <v>361</v>
      </c>
      <c r="AI368" s="91" t="e">
        <f>INDEX(地温!$D$2:$D$366,MATCH(AG368,地温!$C$2:$C$366,FALSE))</f>
        <v>#N/A</v>
      </c>
      <c r="AJ368" s="91" t="e">
        <f t="shared" si="194"/>
        <v>#N/A</v>
      </c>
      <c r="AK368" s="93" t="e">
        <f t="shared" si="176"/>
        <v>#N/A</v>
      </c>
      <c r="AL368" s="99" t="e">
        <f t="shared" si="177"/>
        <v>#N/A</v>
      </c>
      <c r="AM368" s="99">
        <f t="shared" si="178"/>
        <v>0</v>
      </c>
      <c r="AP368" s="92">
        <f t="shared" si="195"/>
        <v>46208</v>
      </c>
      <c r="AQ368" s="91">
        <f t="shared" si="196"/>
        <v>361</v>
      </c>
      <c r="AR368" s="91" t="e">
        <f>INDEX(地温!$D$2:$D$366,MATCH(AP368,地温!$C$2:$C$366,FALSE))</f>
        <v>#N/A</v>
      </c>
      <c r="AS368" s="91" t="e">
        <f t="shared" si="197"/>
        <v>#N/A</v>
      </c>
      <c r="AT368" s="93" t="e">
        <f t="shared" si="179"/>
        <v>#N/A</v>
      </c>
      <c r="AU368" s="99" t="e">
        <f t="shared" si="180"/>
        <v>#N/A</v>
      </c>
      <c r="AV368" s="99">
        <f t="shared" si="181"/>
        <v>0</v>
      </c>
    </row>
    <row r="369" spans="1:48" s="91" customFormat="1">
      <c r="A369" s="92">
        <f t="shared" si="182"/>
        <v>46209</v>
      </c>
      <c r="B369" s="91">
        <f t="shared" si="165"/>
        <v>362</v>
      </c>
      <c r="C369" s="99" t="e">
        <f t="shared" si="166"/>
        <v>#N/A</v>
      </c>
      <c r="F369" s="92">
        <f t="shared" si="183"/>
        <v>46209</v>
      </c>
      <c r="G369" s="91">
        <f t="shared" si="184"/>
        <v>362</v>
      </c>
      <c r="H369" s="91" t="e">
        <f>INDEX(地温!$D$2:$D$366,MATCH(F369,地温!$C$2:$C$366,FALSE))</f>
        <v>#N/A</v>
      </c>
      <c r="I369" s="91" t="e">
        <f t="shared" si="185"/>
        <v>#N/A</v>
      </c>
      <c r="J369" s="93" t="e">
        <f t="shared" si="167"/>
        <v>#N/A</v>
      </c>
      <c r="K369" s="99" t="e">
        <f t="shared" si="168"/>
        <v>#N/A</v>
      </c>
      <c r="L369" s="99" t="e">
        <f t="shared" si="169"/>
        <v>#N/A</v>
      </c>
      <c r="O369" s="92">
        <f t="shared" si="186"/>
        <v>46209</v>
      </c>
      <c r="P369" s="91">
        <f t="shared" si="187"/>
        <v>362</v>
      </c>
      <c r="Q369" s="91" t="e">
        <f>INDEX(地温!$D$2:$D$366,MATCH(O369,地温!$C$2:$C$366,FALSE))</f>
        <v>#N/A</v>
      </c>
      <c r="R369" s="91" t="e">
        <f t="shared" si="188"/>
        <v>#N/A</v>
      </c>
      <c r="S369" s="93" t="e">
        <f t="shared" si="170"/>
        <v>#N/A</v>
      </c>
      <c r="T369" s="99" t="e">
        <f t="shared" si="171"/>
        <v>#N/A</v>
      </c>
      <c r="U369" s="99">
        <f t="shared" si="172"/>
        <v>0</v>
      </c>
      <c r="X369" s="92">
        <f t="shared" si="189"/>
        <v>46209</v>
      </c>
      <c r="Y369" s="91">
        <f t="shared" si="190"/>
        <v>362</v>
      </c>
      <c r="Z369" s="91" t="e">
        <f>INDEX(地温!$D$2:$D$366,MATCH(X369,地温!$C$2:$C$366,FALSE))</f>
        <v>#N/A</v>
      </c>
      <c r="AA369" s="91" t="e">
        <f t="shared" si="191"/>
        <v>#N/A</v>
      </c>
      <c r="AB369" s="93" t="e">
        <f t="shared" si="173"/>
        <v>#N/A</v>
      </c>
      <c r="AC369" s="99" t="e">
        <f t="shared" si="174"/>
        <v>#N/A</v>
      </c>
      <c r="AD369" s="99">
        <f t="shared" si="175"/>
        <v>0</v>
      </c>
      <c r="AG369" s="92">
        <f t="shared" si="192"/>
        <v>46209</v>
      </c>
      <c r="AH369" s="91">
        <f t="shared" si="193"/>
        <v>362</v>
      </c>
      <c r="AI369" s="91" t="e">
        <f>INDEX(地温!$D$2:$D$366,MATCH(AG369,地温!$C$2:$C$366,FALSE))</f>
        <v>#N/A</v>
      </c>
      <c r="AJ369" s="91" t="e">
        <f t="shared" si="194"/>
        <v>#N/A</v>
      </c>
      <c r="AK369" s="93" t="e">
        <f t="shared" si="176"/>
        <v>#N/A</v>
      </c>
      <c r="AL369" s="99" t="e">
        <f t="shared" si="177"/>
        <v>#N/A</v>
      </c>
      <c r="AM369" s="99">
        <f t="shared" si="178"/>
        <v>0</v>
      </c>
      <c r="AP369" s="92">
        <f t="shared" si="195"/>
        <v>46209</v>
      </c>
      <c r="AQ369" s="91">
        <f t="shared" si="196"/>
        <v>362</v>
      </c>
      <c r="AR369" s="91" t="e">
        <f>INDEX(地温!$D$2:$D$366,MATCH(AP369,地温!$C$2:$C$366,FALSE))</f>
        <v>#N/A</v>
      </c>
      <c r="AS369" s="91" t="e">
        <f t="shared" si="197"/>
        <v>#N/A</v>
      </c>
      <c r="AT369" s="93" t="e">
        <f t="shared" si="179"/>
        <v>#N/A</v>
      </c>
      <c r="AU369" s="99" t="e">
        <f t="shared" si="180"/>
        <v>#N/A</v>
      </c>
      <c r="AV369" s="99">
        <f t="shared" si="181"/>
        <v>0</v>
      </c>
    </row>
    <row r="370" spans="1:48" s="91" customFormat="1">
      <c r="A370" s="92">
        <f t="shared" si="182"/>
        <v>46210</v>
      </c>
      <c r="B370" s="91">
        <f t="shared" si="165"/>
        <v>363</v>
      </c>
      <c r="C370" s="99" t="e">
        <f t="shared" si="166"/>
        <v>#N/A</v>
      </c>
      <c r="F370" s="92">
        <f t="shared" si="183"/>
        <v>46210</v>
      </c>
      <c r="G370" s="91">
        <f t="shared" si="184"/>
        <v>363</v>
      </c>
      <c r="H370" s="91" t="e">
        <f>INDEX(地温!$D$2:$D$366,MATCH(F370,地温!$C$2:$C$366,FALSE))</f>
        <v>#N/A</v>
      </c>
      <c r="I370" s="91" t="e">
        <f t="shared" si="185"/>
        <v>#N/A</v>
      </c>
      <c r="J370" s="93" t="e">
        <f t="shared" si="167"/>
        <v>#N/A</v>
      </c>
      <c r="K370" s="99" t="e">
        <f t="shared" si="168"/>
        <v>#N/A</v>
      </c>
      <c r="L370" s="99" t="e">
        <f t="shared" si="169"/>
        <v>#N/A</v>
      </c>
      <c r="O370" s="92">
        <f t="shared" si="186"/>
        <v>46210</v>
      </c>
      <c r="P370" s="91">
        <f t="shared" si="187"/>
        <v>363</v>
      </c>
      <c r="Q370" s="91" t="e">
        <f>INDEX(地温!$D$2:$D$366,MATCH(O370,地温!$C$2:$C$366,FALSE))</f>
        <v>#N/A</v>
      </c>
      <c r="R370" s="91" t="e">
        <f t="shared" si="188"/>
        <v>#N/A</v>
      </c>
      <c r="S370" s="93" t="e">
        <f t="shared" si="170"/>
        <v>#N/A</v>
      </c>
      <c r="T370" s="99" t="e">
        <f t="shared" si="171"/>
        <v>#N/A</v>
      </c>
      <c r="U370" s="99">
        <f t="shared" si="172"/>
        <v>0</v>
      </c>
      <c r="X370" s="92">
        <f t="shared" si="189"/>
        <v>46210</v>
      </c>
      <c r="Y370" s="91">
        <f t="shared" si="190"/>
        <v>363</v>
      </c>
      <c r="Z370" s="91" t="e">
        <f>INDEX(地温!$D$2:$D$366,MATCH(X370,地温!$C$2:$C$366,FALSE))</f>
        <v>#N/A</v>
      </c>
      <c r="AA370" s="91" t="e">
        <f t="shared" si="191"/>
        <v>#N/A</v>
      </c>
      <c r="AB370" s="93" t="e">
        <f t="shared" si="173"/>
        <v>#N/A</v>
      </c>
      <c r="AC370" s="99" t="e">
        <f t="shared" si="174"/>
        <v>#N/A</v>
      </c>
      <c r="AD370" s="99">
        <f t="shared" si="175"/>
        <v>0</v>
      </c>
      <c r="AG370" s="92">
        <f t="shared" si="192"/>
        <v>46210</v>
      </c>
      <c r="AH370" s="91">
        <f t="shared" si="193"/>
        <v>363</v>
      </c>
      <c r="AI370" s="91" t="e">
        <f>INDEX(地温!$D$2:$D$366,MATCH(AG370,地温!$C$2:$C$366,FALSE))</f>
        <v>#N/A</v>
      </c>
      <c r="AJ370" s="91" t="e">
        <f t="shared" si="194"/>
        <v>#N/A</v>
      </c>
      <c r="AK370" s="93" t="e">
        <f t="shared" si="176"/>
        <v>#N/A</v>
      </c>
      <c r="AL370" s="99" t="e">
        <f t="shared" si="177"/>
        <v>#N/A</v>
      </c>
      <c r="AM370" s="99">
        <f t="shared" si="178"/>
        <v>0</v>
      </c>
      <c r="AP370" s="92">
        <f t="shared" si="195"/>
        <v>46210</v>
      </c>
      <c r="AQ370" s="91">
        <f t="shared" si="196"/>
        <v>363</v>
      </c>
      <c r="AR370" s="91" t="e">
        <f>INDEX(地温!$D$2:$D$366,MATCH(AP370,地温!$C$2:$C$366,FALSE))</f>
        <v>#N/A</v>
      </c>
      <c r="AS370" s="91" t="e">
        <f t="shared" si="197"/>
        <v>#N/A</v>
      </c>
      <c r="AT370" s="93" t="e">
        <f t="shared" si="179"/>
        <v>#N/A</v>
      </c>
      <c r="AU370" s="99" t="e">
        <f t="shared" si="180"/>
        <v>#N/A</v>
      </c>
      <c r="AV370" s="99">
        <f t="shared" si="181"/>
        <v>0</v>
      </c>
    </row>
    <row r="371" spans="1:48" s="91" customFormat="1">
      <c r="A371" s="92">
        <f t="shared" si="182"/>
        <v>46211</v>
      </c>
      <c r="B371" s="91">
        <f t="shared" si="165"/>
        <v>364</v>
      </c>
      <c r="C371" s="99" t="e">
        <f t="shared" si="166"/>
        <v>#N/A</v>
      </c>
      <c r="F371" s="92">
        <f t="shared" si="183"/>
        <v>46211</v>
      </c>
      <c r="G371" s="91">
        <f t="shared" si="184"/>
        <v>364</v>
      </c>
      <c r="H371" s="91" t="e">
        <f>INDEX(地温!$D$2:$D$366,MATCH(F371,地温!$C$2:$C$366,FALSE))</f>
        <v>#N/A</v>
      </c>
      <c r="I371" s="91" t="e">
        <f t="shared" si="185"/>
        <v>#N/A</v>
      </c>
      <c r="J371" s="93" t="e">
        <f t="shared" si="167"/>
        <v>#N/A</v>
      </c>
      <c r="K371" s="99" t="e">
        <f t="shared" si="168"/>
        <v>#N/A</v>
      </c>
      <c r="L371" s="99" t="e">
        <f t="shared" si="169"/>
        <v>#N/A</v>
      </c>
      <c r="O371" s="92">
        <f t="shared" si="186"/>
        <v>46211</v>
      </c>
      <c r="P371" s="91">
        <f t="shared" si="187"/>
        <v>364</v>
      </c>
      <c r="Q371" s="91" t="e">
        <f>INDEX(地温!$D$2:$D$366,MATCH(O371,地温!$C$2:$C$366,FALSE))</f>
        <v>#N/A</v>
      </c>
      <c r="R371" s="91" t="e">
        <f t="shared" si="188"/>
        <v>#N/A</v>
      </c>
      <c r="S371" s="93" t="e">
        <f t="shared" si="170"/>
        <v>#N/A</v>
      </c>
      <c r="T371" s="99" t="e">
        <f t="shared" si="171"/>
        <v>#N/A</v>
      </c>
      <c r="U371" s="99">
        <f t="shared" si="172"/>
        <v>0</v>
      </c>
      <c r="X371" s="92">
        <f t="shared" si="189"/>
        <v>46211</v>
      </c>
      <c r="Y371" s="91">
        <f t="shared" si="190"/>
        <v>364</v>
      </c>
      <c r="Z371" s="91" t="e">
        <f>INDEX(地温!$D$2:$D$366,MATCH(X371,地温!$C$2:$C$366,FALSE))</f>
        <v>#N/A</v>
      </c>
      <c r="AA371" s="91" t="e">
        <f t="shared" si="191"/>
        <v>#N/A</v>
      </c>
      <c r="AB371" s="93" t="e">
        <f t="shared" si="173"/>
        <v>#N/A</v>
      </c>
      <c r="AC371" s="99" t="e">
        <f t="shared" si="174"/>
        <v>#N/A</v>
      </c>
      <c r="AD371" s="99">
        <f t="shared" si="175"/>
        <v>0</v>
      </c>
      <c r="AG371" s="92">
        <f t="shared" si="192"/>
        <v>46211</v>
      </c>
      <c r="AH371" s="91">
        <f t="shared" si="193"/>
        <v>364</v>
      </c>
      <c r="AI371" s="91" t="e">
        <f>INDEX(地温!$D$2:$D$366,MATCH(AG371,地温!$C$2:$C$366,FALSE))</f>
        <v>#N/A</v>
      </c>
      <c r="AJ371" s="91" t="e">
        <f t="shared" si="194"/>
        <v>#N/A</v>
      </c>
      <c r="AK371" s="93" t="e">
        <f t="shared" si="176"/>
        <v>#N/A</v>
      </c>
      <c r="AL371" s="99" t="e">
        <f t="shared" si="177"/>
        <v>#N/A</v>
      </c>
      <c r="AM371" s="99">
        <f t="shared" si="178"/>
        <v>0</v>
      </c>
      <c r="AP371" s="92">
        <f t="shared" si="195"/>
        <v>46211</v>
      </c>
      <c r="AQ371" s="91">
        <f t="shared" si="196"/>
        <v>364</v>
      </c>
      <c r="AR371" s="91" t="e">
        <f>INDEX(地温!$D$2:$D$366,MATCH(AP371,地温!$C$2:$C$366,FALSE))</f>
        <v>#N/A</v>
      </c>
      <c r="AS371" s="91" t="e">
        <f t="shared" si="197"/>
        <v>#N/A</v>
      </c>
      <c r="AT371" s="93" t="e">
        <f t="shared" si="179"/>
        <v>#N/A</v>
      </c>
      <c r="AU371" s="99" t="e">
        <f t="shared" si="180"/>
        <v>#N/A</v>
      </c>
      <c r="AV371" s="99">
        <f t="shared" si="181"/>
        <v>0</v>
      </c>
    </row>
    <row r="372" spans="1:48" s="91" customFormat="1">
      <c r="A372" s="92">
        <f t="shared" si="182"/>
        <v>46212</v>
      </c>
      <c r="B372" s="91">
        <f t="shared" si="165"/>
        <v>365</v>
      </c>
      <c r="C372" s="99" t="e">
        <f t="shared" si="166"/>
        <v>#N/A</v>
      </c>
      <c r="F372" s="92">
        <f t="shared" si="183"/>
        <v>46212</v>
      </c>
      <c r="G372" s="91">
        <f t="shared" si="184"/>
        <v>365</v>
      </c>
      <c r="H372" s="91" t="e">
        <f>INDEX(地温!$D$2:$D$366,MATCH(F372,地温!$C$2:$C$366,FALSE))</f>
        <v>#N/A</v>
      </c>
      <c r="I372" s="91" t="e">
        <f t="shared" si="185"/>
        <v>#N/A</v>
      </c>
      <c r="J372" s="93" t="e">
        <f t="shared" si="167"/>
        <v>#N/A</v>
      </c>
      <c r="K372" s="99" t="e">
        <f t="shared" si="168"/>
        <v>#N/A</v>
      </c>
      <c r="L372" s="99" t="e">
        <f t="shared" si="169"/>
        <v>#N/A</v>
      </c>
      <c r="O372" s="92">
        <f t="shared" si="186"/>
        <v>46212</v>
      </c>
      <c r="P372" s="91">
        <f t="shared" si="187"/>
        <v>365</v>
      </c>
      <c r="Q372" s="91" t="e">
        <f>INDEX(地温!$D$2:$D$366,MATCH(O372,地温!$C$2:$C$366,FALSE))</f>
        <v>#N/A</v>
      </c>
      <c r="R372" s="91" t="e">
        <f t="shared" si="188"/>
        <v>#N/A</v>
      </c>
      <c r="S372" s="93" t="e">
        <f t="shared" si="170"/>
        <v>#N/A</v>
      </c>
      <c r="T372" s="99" t="e">
        <f t="shared" si="171"/>
        <v>#N/A</v>
      </c>
      <c r="U372" s="99">
        <f t="shared" si="172"/>
        <v>0</v>
      </c>
      <c r="X372" s="92">
        <f t="shared" si="189"/>
        <v>46212</v>
      </c>
      <c r="Y372" s="91">
        <f t="shared" si="190"/>
        <v>365</v>
      </c>
      <c r="Z372" s="91" t="e">
        <f>INDEX(地温!$D$2:$D$366,MATCH(X372,地温!$C$2:$C$366,FALSE))</f>
        <v>#N/A</v>
      </c>
      <c r="AA372" s="91" t="e">
        <f t="shared" si="191"/>
        <v>#N/A</v>
      </c>
      <c r="AB372" s="93" t="e">
        <f t="shared" si="173"/>
        <v>#N/A</v>
      </c>
      <c r="AC372" s="99" t="e">
        <f t="shared" si="174"/>
        <v>#N/A</v>
      </c>
      <c r="AD372" s="99">
        <f t="shared" si="175"/>
        <v>0</v>
      </c>
      <c r="AG372" s="92">
        <f t="shared" si="192"/>
        <v>46212</v>
      </c>
      <c r="AH372" s="91">
        <f t="shared" si="193"/>
        <v>365</v>
      </c>
      <c r="AI372" s="91" t="e">
        <f>INDEX(地温!$D$2:$D$366,MATCH(AG372,地温!$C$2:$C$366,FALSE))</f>
        <v>#N/A</v>
      </c>
      <c r="AJ372" s="91" t="e">
        <f t="shared" si="194"/>
        <v>#N/A</v>
      </c>
      <c r="AK372" s="93" t="e">
        <f t="shared" si="176"/>
        <v>#N/A</v>
      </c>
      <c r="AL372" s="99" t="e">
        <f t="shared" si="177"/>
        <v>#N/A</v>
      </c>
      <c r="AM372" s="99">
        <f t="shared" si="178"/>
        <v>0</v>
      </c>
      <c r="AP372" s="92">
        <f t="shared" si="195"/>
        <v>46212</v>
      </c>
      <c r="AQ372" s="91">
        <f t="shared" si="196"/>
        <v>365</v>
      </c>
      <c r="AR372" s="91" t="e">
        <f>INDEX(地温!$D$2:$D$366,MATCH(AP372,地温!$C$2:$C$366,FALSE))</f>
        <v>#N/A</v>
      </c>
      <c r="AS372" s="91" t="e">
        <f t="shared" si="197"/>
        <v>#N/A</v>
      </c>
      <c r="AT372" s="93" t="e">
        <f t="shared" si="179"/>
        <v>#N/A</v>
      </c>
      <c r="AU372" s="99" t="e">
        <f t="shared" si="180"/>
        <v>#N/A</v>
      </c>
      <c r="AV372" s="99">
        <f t="shared" si="181"/>
        <v>0</v>
      </c>
    </row>
    <row r="373" spans="1:48" s="91" customFormat="1">
      <c r="A373" s="92">
        <f t="shared" si="182"/>
        <v>46213</v>
      </c>
      <c r="B373" s="91">
        <f t="shared" si="165"/>
        <v>366</v>
      </c>
      <c r="C373" s="99" t="e">
        <f t="shared" si="166"/>
        <v>#N/A</v>
      </c>
      <c r="F373" s="92">
        <f t="shared" si="183"/>
        <v>46213</v>
      </c>
      <c r="G373" s="91">
        <f t="shared" si="184"/>
        <v>366</v>
      </c>
      <c r="H373" s="91" t="e">
        <f>INDEX(地温!$D$2:$D$366,MATCH(F373,地温!$C$2:$C$366,FALSE))</f>
        <v>#N/A</v>
      </c>
      <c r="I373" s="91" t="e">
        <f t="shared" si="185"/>
        <v>#N/A</v>
      </c>
      <c r="J373" s="93" t="e">
        <f t="shared" si="167"/>
        <v>#N/A</v>
      </c>
      <c r="K373" s="99" t="e">
        <f t="shared" si="168"/>
        <v>#N/A</v>
      </c>
      <c r="L373" s="99" t="e">
        <f t="shared" si="169"/>
        <v>#N/A</v>
      </c>
      <c r="O373" s="92">
        <f t="shared" si="186"/>
        <v>46213</v>
      </c>
      <c r="P373" s="91">
        <f t="shared" si="187"/>
        <v>366</v>
      </c>
      <c r="Q373" s="91" t="e">
        <f>INDEX(地温!$D$2:$D$366,MATCH(O373,地温!$C$2:$C$366,FALSE))</f>
        <v>#N/A</v>
      </c>
      <c r="R373" s="91" t="e">
        <f t="shared" si="188"/>
        <v>#N/A</v>
      </c>
      <c r="S373" s="93" t="e">
        <f t="shared" si="170"/>
        <v>#N/A</v>
      </c>
      <c r="T373" s="99" t="e">
        <f t="shared" si="171"/>
        <v>#N/A</v>
      </c>
      <c r="U373" s="99">
        <f t="shared" si="172"/>
        <v>0</v>
      </c>
      <c r="X373" s="92">
        <f t="shared" si="189"/>
        <v>46213</v>
      </c>
      <c r="Y373" s="91">
        <f t="shared" si="190"/>
        <v>366</v>
      </c>
      <c r="Z373" s="91" t="e">
        <f>INDEX(地温!$D$2:$D$366,MATCH(X373,地温!$C$2:$C$366,FALSE))</f>
        <v>#N/A</v>
      </c>
      <c r="AA373" s="91" t="e">
        <f t="shared" si="191"/>
        <v>#N/A</v>
      </c>
      <c r="AB373" s="93" t="e">
        <f t="shared" si="173"/>
        <v>#N/A</v>
      </c>
      <c r="AC373" s="99" t="e">
        <f t="shared" si="174"/>
        <v>#N/A</v>
      </c>
      <c r="AD373" s="99">
        <f t="shared" si="175"/>
        <v>0</v>
      </c>
      <c r="AG373" s="92">
        <f t="shared" si="192"/>
        <v>46213</v>
      </c>
      <c r="AH373" s="91">
        <f t="shared" si="193"/>
        <v>366</v>
      </c>
      <c r="AI373" s="91" t="e">
        <f>INDEX(地温!$D$2:$D$366,MATCH(AG373,地温!$C$2:$C$366,FALSE))</f>
        <v>#N/A</v>
      </c>
      <c r="AJ373" s="91" t="e">
        <f t="shared" si="194"/>
        <v>#N/A</v>
      </c>
      <c r="AK373" s="93" t="e">
        <f t="shared" si="176"/>
        <v>#N/A</v>
      </c>
      <c r="AL373" s="99" t="e">
        <f t="shared" si="177"/>
        <v>#N/A</v>
      </c>
      <c r="AM373" s="99">
        <f t="shared" si="178"/>
        <v>0</v>
      </c>
      <c r="AP373" s="92">
        <f t="shared" si="195"/>
        <v>46213</v>
      </c>
      <c r="AQ373" s="91">
        <f t="shared" si="196"/>
        <v>366</v>
      </c>
      <c r="AR373" s="91" t="e">
        <f>INDEX(地温!$D$2:$D$366,MATCH(AP373,地温!$C$2:$C$366,FALSE))</f>
        <v>#N/A</v>
      </c>
      <c r="AS373" s="91" t="e">
        <f t="shared" si="197"/>
        <v>#N/A</v>
      </c>
      <c r="AT373" s="93" t="e">
        <f t="shared" si="179"/>
        <v>#N/A</v>
      </c>
      <c r="AU373" s="99" t="e">
        <f t="shared" si="180"/>
        <v>#N/A</v>
      </c>
      <c r="AV373" s="99">
        <f t="shared" si="181"/>
        <v>0</v>
      </c>
    </row>
    <row r="374" spans="1:48" s="91" customFormat="1">
      <c r="A374" s="92">
        <f t="shared" si="182"/>
        <v>46214</v>
      </c>
      <c r="B374" s="91">
        <f t="shared" si="165"/>
        <v>367</v>
      </c>
      <c r="C374" s="99" t="e">
        <f t="shared" si="166"/>
        <v>#N/A</v>
      </c>
      <c r="F374" s="92">
        <f t="shared" si="183"/>
        <v>46214</v>
      </c>
      <c r="G374" s="91">
        <f t="shared" si="184"/>
        <v>367</v>
      </c>
      <c r="H374" s="91" t="e">
        <f>INDEX(地温!$D$2:$D$366,MATCH(F374,地温!$C$2:$C$366,FALSE))</f>
        <v>#N/A</v>
      </c>
      <c r="I374" s="91" t="e">
        <f t="shared" si="185"/>
        <v>#N/A</v>
      </c>
      <c r="J374" s="93" t="e">
        <f t="shared" si="167"/>
        <v>#N/A</v>
      </c>
      <c r="K374" s="99" t="e">
        <f t="shared" si="168"/>
        <v>#N/A</v>
      </c>
      <c r="L374" s="99" t="e">
        <f t="shared" si="169"/>
        <v>#N/A</v>
      </c>
      <c r="O374" s="92">
        <f t="shared" si="186"/>
        <v>46214</v>
      </c>
      <c r="P374" s="91">
        <f t="shared" si="187"/>
        <v>367</v>
      </c>
      <c r="Q374" s="91" t="e">
        <f>INDEX(地温!$D$2:$D$366,MATCH(O374,地温!$C$2:$C$366,FALSE))</f>
        <v>#N/A</v>
      </c>
      <c r="R374" s="91" t="e">
        <f t="shared" si="188"/>
        <v>#N/A</v>
      </c>
      <c r="S374" s="93" t="e">
        <f t="shared" si="170"/>
        <v>#N/A</v>
      </c>
      <c r="T374" s="99" t="e">
        <f t="shared" si="171"/>
        <v>#N/A</v>
      </c>
      <c r="U374" s="99">
        <f t="shared" si="172"/>
        <v>0</v>
      </c>
      <c r="X374" s="92">
        <f t="shared" si="189"/>
        <v>46214</v>
      </c>
      <c r="Y374" s="91">
        <f t="shared" si="190"/>
        <v>367</v>
      </c>
      <c r="Z374" s="91" t="e">
        <f>INDEX(地温!$D$2:$D$366,MATCH(X374,地温!$C$2:$C$366,FALSE))</f>
        <v>#N/A</v>
      </c>
      <c r="AA374" s="91" t="e">
        <f t="shared" si="191"/>
        <v>#N/A</v>
      </c>
      <c r="AB374" s="93" t="e">
        <f t="shared" si="173"/>
        <v>#N/A</v>
      </c>
      <c r="AC374" s="99" t="e">
        <f t="shared" si="174"/>
        <v>#N/A</v>
      </c>
      <c r="AD374" s="99">
        <f t="shared" si="175"/>
        <v>0</v>
      </c>
      <c r="AG374" s="92">
        <f t="shared" si="192"/>
        <v>46214</v>
      </c>
      <c r="AH374" s="91">
        <f t="shared" si="193"/>
        <v>367</v>
      </c>
      <c r="AI374" s="91" t="e">
        <f>INDEX(地温!$D$2:$D$366,MATCH(AG374,地温!$C$2:$C$366,FALSE))</f>
        <v>#N/A</v>
      </c>
      <c r="AJ374" s="91" t="e">
        <f t="shared" si="194"/>
        <v>#N/A</v>
      </c>
      <c r="AK374" s="93" t="e">
        <f t="shared" si="176"/>
        <v>#N/A</v>
      </c>
      <c r="AL374" s="99" t="e">
        <f t="shared" si="177"/>
        <v>#N/A</v>
      </c>
      <c r="AM374" s="99">
        <f t="shared" si="178"/>
        <v>0</v>
      </c>
      <c r="AP374" s="92">
        <f t="shared" si="195"/>
        <v>46214</v>
      </c>
      <c r="AQ374" s="91">
        <f t="shared" si="196"/>
        <v>367</v>
      </c>
      <c r="AR374" s="91" t="e">
        <f>INDEX(地温!$D$2:$D$366,MATCH(AP374,地温!$C$2:$C$366,FALSE))</f>
        <v>#N/A</v>
      </c>
      <c r="AS374" s="91" t="e">
        <f t="shared" si="197"/>
        <v>#N/A</v>
      </c>
      <c r="AT374" s="93" t="e">
        <f t="shared" si="179"/>
        <v>#N/A</v>
      </c>
      <c r="AU374" s="99" t="e">
        <f t="shared" si="180"/>
        <v>#N/A</v>
      </c>
      <c r="AV374" s="99">
        <f t="shared" si="181"/>
        <v>0</v>
      </c>
    </row>
    <row r="375" spans="1:48" s="91" customFormat="1"/>
    <row r="376" spans="1:48" s="91" customFormat="1"/>
    <row r="377" spans="1:48" s="91" customFormat="1"/>
    <row r="378" spans="1:48" s="91" customFormat="1"/>
    <row r="379" spans="1:48" s="91" customFormat="1"/>
    <row r="380" spans="1:48" s="91" customFormat="1"/>
  </sheetData>
  <sheetProtection password="DDC9" sheet="1" objects="1" scenarios="1"/>
  <phoneticPr fontId="1" type="Hiragana"/>
  <pageMargins left="0.7" right="0.7" top="0.75" bottom="0.75" header="0.3" footer="0.3"/>
  <pageSetup paperSize="9" fitToWidth="1" fitToHeight="1" orientation="portrait" usePrinterDefaults="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0" tint="-0.25"/>
  </sheetPr>
  <dimension ref="A1:AV380"/>
  <sheetViews>
    <sheetView workbookViewId="0">
      <selection activeCell="A380" sqref="A1:XFD380"/>
    </sheetView>
  </sheetViews>
  <sheetFormatPr defaultRowHeight="18"/>
  <cols>
    <col min="1" max="1" width="11.8984375" customWidth="1"/>
    <col min="7" max="7" width="10" customWidth="1"/>
    <col min="11" max="11" width="8.796875" customWidth="1"/>
    <col min="12" max="12" width="10" customWidth="1"/>
    <col min="16" max="16" width="10" customWidth="1"/>
    <col min="20" max="20" width="8.796875" customWidth="1"/>
    <col min="21" max="21" width="10" customWidth="1"/>
    <col min="25" max="25" width="10" customWidth="1"/>
    <col min="29" max="29" width="8.796875" customWidth="1"/>
    <col min="30" max="30" width="10" customWidth="1"/>
    <col min="34" max="34" width="10" customWidth="1"/>
    <col min="38" max="38" width="8.796875" customWidth="1"/>
    <col min="39" max="39" width="10" customWidth="1"/>
    <col min="43" max="43" width="10" customWidth="1"/>
    <col min="47" max="47" width="8.796875" customWidth="1"/>
    <col min="48" max="48" width="10" customWidth="1"/>
  </cols>
  <sheetData>
    <row r="1" spans="1:48" s="101" customFormat="1">
      <c r="A1" s="101" t="s">
        <v>96</v>
      </c>
      <c r="F1" s="101" t="s">
        <v>77</v>
      </c>
      <c r="G1" s="101" t="str">
        <f>施肥設計試算シート!D35</f>
        <v>綿実粕・わたみ粕</v>
      </c>
      <c r="I1" s="101" t="s">
        <v>98</v>
      </c>
      <c r="J1" s="102">
        <f>施肥設計試算シート!F35</f>
        <v>9.120000000000001</v>
      </c>
      <c r="K1" s="101" t="s">
        <v>99</v>
      </c>
      <c r="O1" s="101" t="s">
        <v>102</v>
      </c>
      <c r="P1" s="101">
        <f>施肥設計試算シート!D36</f>
        <v>0</v>
      </c>
      <c r="R1" s="101" t="s">
        <v>98</v>
      </c>
      <c r="S1" s="102" t="str">
        <f>施肥設計試算シート!F36</f>
        <v xml:space="preserve"> </v>
      </c>
      <c r="T1" s="101" t="s">
        <v>99</v>
      </c>
      <c r="X1" s="101" t="s">
        <v>45</v>
      </c>
      <c r="Y1" s="102">
        <f>施肥設計試算シート!D37</f>
        <v>0</v>
      </c>
      <c r="AA1" s="101" t="s">
        <v>98</v>
      </c>
      <c r="AB1" s="102" t="str">
        <f>施肥設計試算シート!F37</f>
        <v xml:space="preserve"> </v>
      </c>
      <c r="AC1" s="101" t="s">
        <v>99</v>
      </c>
      <c r="AG1" s="101" t="s">
        <v>23</v>
      </c>
      <c r="AH1" s="102">
        <f>施肥設計試算シート!D38</f>
        <v>0</v>
      </c>
      <c r="AJ1" s="101" t="s">
        <v>98</v>
      </c>
      <c r="AK1" s="102" t="str">
        <f>施肥設計試算シート!F38</f>
        <v xml:space="preserve"> </v>
      </c>
      <c r="AL1" s="101" t="s">
        <v>99</v>
      </c>
      <c r="AP1" s="101" t="s">
        <v>106</v>
      </c>
      <c r="AQ1" s="102">
        <f>施肥設計試算シート!D39</f>
        <v>0</v>
      </c>
      <c r="AS1" s="101" t="s">
        <v>98</v>
      </c>
      <c r="AT1" s="102" t="str">
        <f>施肥設計試算シート!F39</f>
        <v xml:space="preserve"> </v>
      </c>
      <c r="AU1" s="101" t="s">
        <v>99</v>
      </c>
    </row>
    <row r="2" spans="1:48" s="101" customFormat="1">
      <c r="A2" s="101" t="s">
        <v>109</v>
      </c>
    </row>
    <row r="3" spans="1:48" s="91" customFormat="1">
      <c r="G3" s="91" t="s">
        <v>67</v>
      </c>
      <c r="H3" s="91" t="s">
        <v>69</v>
      </c>
      <c r="I3" s="91" t="s">
        <v>53</v>
      </c>
      <c r="P3" s="91" t="s">
        <v>67</v>
      </c>
      <c r="Q3" s="91" t="s">
        <v>69</v>
      </c>
      <c r="R3" s="91" t="s">
        <v>53</v>
      </c>
      <c r="Y3" s="91" t="s">
        <v>67</v>
      </c>
      <c r="Z3" s="91" t="s">
        <v>69</v>
      </c>
      <c r="AA3" s="91" t="s">
        <v>53</v>
      </c>
      <c r="AH3" s="91" t="s">
        <v>67</v>
      </c>
      <c r="AI3" s="91" t="s">
        <v>69</v>
      </c>
      <c r="AJ3" s="91" t="s">
        <v>53</v>
      </c>
      <c r="AQ3" s="91" t="s">
        <v>67</v>
      </c>
      <c r="AR3" s="91" t="s">
        <v>69</v>
      </c>
      <c r="AS3" s="91" t="s">
        <v>53</v>
      </c>
    </row>
    <row r="4" spans="1:48" s="91" customFormat="1">
      <c r="G4" s="91">
        <f>INDEX(肥料成分!$AL$4:$AL$107,MATCH(G1,肥料成分!$B$4:$B$107,FALSE))</f>
        <v>70</v>
      </c>
      <c r="H4" s="91">
        <f>INDEX(肥料成分!$AM$4:$AM$107,MATCH(G1,肥料成分!$B$4:$B$107,FALSE))</f>
        <v>9000</v>
      </c>
      <c r="I4" s="91">
        <f>INDEX(肥料成分!$AN$4:$AN$107,MATCH(G1,肥料成分!$B$4:$B$107,FALSE))</f>
        <v>29000</v>
      </c>
      <c r="P4" s="91" t="e">
        <f>INDEX(肥料成分!$AL$4:$AL$107,MATCH(P1,肥料成分!$B$4:$B$107,FALSE))</f>
        <v>#N/A</v>
      </c>
      <c r="Q4" s="91" t="e">
        <f>INDEX(肥料成分!$AM$4:$AM$107,MATCH(P1,肥料成分!$B$4:$B$107,FALSE))</f>
        <v>#N/A</v>
      </c>
      <c r="R4" s="91" t="e">
        <f>INDEX(肥料成分!$AN$4:$AN$107,MATCH(P1,肥料成分!$B$4:$B$107,FALSE))</f>
        <v>#N/A</v>
      </c>
      <c r="Y4" s="91" t="e">
        <f>INDEX(肥料成分!$AL$4:$AL$107,MATCH(Y1,肥料成分!$B$4:$B$107,FALSE))</f>
        <v>#N/A</v>
      </c>
      <c r="Z4" s="91" t="e">
        <f>INDEX(肥料成分!$AM$4:$AM$107,MATCH(Y1,肥料成分!$B$4:$B$107,FALSE))</f>
        <v>#N/A</v>
      </c>
      <c r="AA4" s="91" t="e">
        <f>INDEX(肥料成分!$AN$4:$AN$107,MATCH(Y1,肥料成分!$B$4:$B$107,FALSE))</f>
        <v>#N/A</v>
      </c>
      <c r="AH4" s="91" t="e">
        <f>INDEX(肥料成分!$AL$4:$AL$107,MATCH(AH1,肥料成分!$B$4:$B$107,FALSE))</f>
        <v>#N/A</v>
      </c>
      <c r="AI4" s="91" t="e">
        <f>INDEX(肥料成分!$AM$4:$AM$107,MATCH(AH1,肥料成分!$B$4:$B$107,FALSE))</f>
        <v>#N/A</v>
      </c>
      <c r="AJ4" s="91" t="e">
        <f>INDEX(肥料成分!$AN$4:$AN$107,MATCH(AH1,肥料成分!$B$4:$B$107,FALSE))</f>
        <v>#N/A</v>
      </c>
      <c r="AQ4" s="91" t="e">
        <f>INDEX(肥料成分!$AL$4:$AL$107,MATCH(AQ1,肥料成分!$B$4:$B$107,FALSE))</f>
        <v>#N/A</v>
      </c>
      <c r="AR4" s="91" t="e">
        <f>INDEX(肥料成分!$AM$4:$AM$107,MATCH(AQ1,肥料成分!$B$4:$B$107,FALSE))</f>
        <v>#N/A</v>
      </c>
      <c r="AS4" s="91" t="e">
        <f>INDEX(肥料成分!$AN$4:$AN$107,MATCH(AQ1,肥料成分!$B$4:$B$107,FALSE))</f>
        <v>#N/A</v>
      </c>
    </row>
    <row r="5" spans="1:48" s="91" customFormat="1"/>
    <row r="6" spans="1:48" s="91" customFormat="1"/>
    <row r="7" spans="1:48" s="98" customFormat="1" ht="39.6">
      <c r="A7" s="98" t="s">
        <v>46</v>
      </c>
      <c r="B7" s="98" t="s">
        <v>100</v>
      </c>
      <c r="C7" s="98" t="s">
        <v>101</v>
      </c>
      <c r="F7" s="98" t="s">
        <v>46</v>
      </c>
      <c r="G7" s="98" t="s">
        <v>72</v>
      </c>
      <c r="H7" s="98" t="s">
        <v>71</v>
      </c>
      <c r="I7" s="98" t="s">
        <v>74</v>
      </c>
      <c r="J7" s="100" t="s">
        <v>75</v>
      </c>
      <c r="K7" s="100" t="s">
        <v>104</v>
      </c>
      <c r="L7" s="98" t="s">
        <v>103</v>
      </c>
      <c r="O7" s="98" t="s">
        <v>46</v>
      </c>
      <c r="P7" s="98" t="s">
        <v>72</v>
      </c>
      <c r="Q7" s="98" t="s">
        <v>71</v>
      </c>
      <c r="R7" s="98" t="s">
        <v>74</v>
      </c>
      <c r="S7" s="100" t="s">
        <v>75</v>
      </c>
      <c r="T7" s="100" t="s">
        <v>104</v>
      </c>
      <c r="U7" s="98" t="s">
        <v>103</v>
      </c>
      <c r="X7" s="98" t="s">
        <v>46</v>
      </c>
      <c r="Y7" s="98" t="s">
        <v>72</v>
      </c>
      <c r="Z7" s="98" t="s">
        <v>71</v>
      </c>
      <c r="AA7" s="98" t="s">
        <v>74</v>
      </c>
      <c r="AB7" s="100" t="s">
        <v>75</v>
      </c>
      <c r="AC7" s="100" t="s">
        <v>104</v>
      </c>
      <c r="AD7" s="98" t="s">
        <v>103</v>
      </c>
      <c r="AG7" s="98" t="s">
        <v>46</v>
      </c>
      <c r="AH7" s="98" t="s">
        <v>72</v>
      </c>
      <c r="AI7" s="98" t="s">
        <v>71</v>
      </c>
      <c r="AJ7" s="98" t="s">
        <v>74</v>
      </c>
      <c r="AK7" s="100" t="s">
        <v>75</v>
      </c>
      <c r="AL7" s="100" t="s">
        <v>104</v>
      </c>
      <c r="AM7" s="98" t="s">
        <v>103</v>
      </c>
      <c r="AP7" s="98" t="s">
        <v>46</v>
      </c>
      <c r="AQ7" s="98" t="s">
        <v>72</v>
      </c>
      <c r="AR7" s="98" t="s">
        <v>71</v>
      </c>
      <c r="AS7" s="98" t="s">
        <v>74</v>
      </c>
      <c r="AT7" s="100" t="s">
        <v>75</v>
      </c>
      <c r="AU7" s="100" t="s">
        <v>104</v>
      </c>
      <c r="AV7" s="98" t="s">
        <v>103</v>
      </c>
    </row>
    <row r="8" spans="1:48" s="91" customFormat="1">
      <c r="A8" s="92">
        <f>施肥設計試算シート!C34</f>
        <v>45889</v>
      </c>
      <c r="B8" s="91">
        <f t="shared" ref="B8:B71" si="0">G8</f>
        <v>1</v>
      </c>
      <c r="C8" s="99">
        <f t="shared" ref="C8:C71" si="1">L8+U8+AD8+AM8+AV8</f>
        <v>0.49002775761785317</v>
      </c>
      <c r="F8" s="92">
        <f>A8</f>
        <v>45889</v>
      </c>
      <c r="G8" s="91">
        <v>1</v>
      </c>
      <c r="H8" s="91">
        <f>INDEX(地温!$D$2:$D$366,MATCH(F8,地温!$C$2:$C$366,FALSE))</f>
        <v>27.004380000000001</v>
      </c>
      <c r="I8" s="91">
        <f>H8</f>
        <v>27.004380000000001</v>
      </c>
      <c r="J8" s="93">
        <f t="shared" ref="J8:J71" si="2">I8/G8</f>
        <v>27.004380000000001</v>
      </c>
      <c r="K8" s="99">
        <f t="shared" ref="K8:K71" si="3">$H$4*EXP(-$I$4/(8.31*(J8+273)))</f>
        <v>7.9864685313378064e-002</v>
      </c>
      <c r="L8" s="99">
        <f t="shared" ref="L8:L71" si="4">IF($G$1=0,0,$J$1*$G$4*0.01*(1-EXP(-K8*G8)))</f>
        <v>0.49002775761785317</v>
      </c>
      <c r="O8" s="92">
        <f>F8</f>
        <v>45889</v>
      </c>
      <c r="P8" s="91">
        <v>1</v>
      </c>
      <c r="Q8" s="91">
        <f>INDEX(地温!$D$2:$D$366,MATCH(O8,地温!$C$2:$C$366,FALSE))</f>
        <v>27.004380000000001</v>
      </c>
      <c r="R8" s="91">
        <f>Q8</f>
        <v>27.004380000000001</v>
      </c>
      <c r="S8" s="93">
        <f t="shared" ref="S8:S71" si="5">R8/P8</f>
        <v>27.004380000000001</v>
      </c>
      <c r="T8" s="99" t="e">
        <f t="shared" ref="T8:T71" si="6">$Q$4*EXP(-$R$4/(8.31*(S8+273)))</f>
        <v>#N/A</v>
      </c>
      <c r="U8" s="99">
        <f t="shared" ref="U8:U71" si="7">IF($P$1=0,0,$S$1*$P$4*0.01*(1-EXP(-T8*P8)))</f>
        <v>0</v>
      </c>
      <c r="X8" s="92">
        <f>O8</f>
        <v>45889</v>
      </c>
      <c r="Y8" s="91">
        <v>1</v>
      </c>
      <c r="Z8" s="91">
        <f>INDEX(地温!$D$2:$D$366,MATCH(X8,地温!$C$2:$C$366,FALSE))</f>
        <v>27.004380000000001</v>
      </c>
      <c r="AA8" s="91">
        <f>Z8</f>
        <v>27.004380000000001</v>
      </c>
      <c r="AB8" s="93">
        <f t="shared" ref="AB8:AB71" si="8">AA8/Y8</f>
        <v>27.004380000000001</v>
      </c>
      <c r="AC8" s="99" t="e">
        <f t="shared" ref="AC8:AC71" si="9">$Z$4*EXP(-$AA$4/(8.31*(AB8+273)))</f>
        <v>#N/A</v>
      </c>
      <c r="AD8" s="99">
        <f t="shared" ref="AD8:AD71" si="10">IF($Y$1=0,0,$AB$1*$Y$4*0.01*(1-EXP(-AC8*Y8)))</f>
        <v>0</v>
      </c>
      <c r="AG8" s="92">
        <f>X8</f>
        <v>45889</v>
      </c>
      <c r="AH8" s="91">
        <v>1</v>
      </c>
      <c r="AI8" s="91">
        <f>INDEX(地温!$D$2:$D$366,MATCH(AG8,地温!$C$2:$C$366,FALSE))</f>
        <v>27.004380000000001</v>
      </c>
      <c r="AJ8" s="91">
        <f>AI8</f>
        <v>27.004380000000001</v>
      </c>
      <c r="AK8" s="93">
        <f t="shared" ref="AK8:AK71" si="11">AJ8/AH8</f>
        <v>27.004380000000001</v>
      </c>
      <c r="AL8" s="99" t="e">
        <f t="shared" ref="AL8:AL71" si="12">$AI$4*EXP(-$AJ$4/(8.31*(AK8+273)))</f>
        <v>#N/A</v>
      </c>
      <c r="AM8" s="99">
        <f t="shared" ref="AM8:AM71" si="13">IF($AH$1=0,0,$AK$1*$AH$4*0.01*(1-EXP(-AL8*AH8)))</f>
        <v>0</v>
      </c>
      <c r="AP8" s="92">
        <f>AG8</f>
        <v>45889</v>
      </c>
      <c r="AQ8" s="91">
        <v>1</v>
      </c>
      <c r="AR8" s="91">
        <f>INDEX(地温!$D$2:$D$366,MATCH(AP8,地温!$C$2:$C$366,FALSE))</f>
        <v>27.004380000000001</v>
      </c>
      <c r="AS8" s="91">
        <f>AR8</f>
        <v>27.004380000000001</v>
      </c>
      <c r="AT8" s="93">
        <f t="shared" ref="AT8:AT71" si="14">AS8/AQ8</f>
        <v>27.004380000000001</v>
      </c>
      <c r="AU8" s="99" t="e">
        <f t="shared" ref="AU8:AU71" si="15">$AR$4*EXP(-$AS$4/(8.31*(AT8+273)))</f>
        <v>#N/A</v>
      </c>
      <c r="AV8" s="99">
        <f t="shared" ref="AV8:AV71" si="16">IF($AQ$1=0,0,$AT$1*$AQ$4*0.01*(1-EXP(-AU8*AQ8)))</f>
        <v>0</v>
      </c>
    </row>
    <row r="9" spans="1:48" s="91" customFormat="1">
      <c r="A9" s="92">
        <f t="shared" ref="A9:A72" si="17">A8+1</f>
        <v>45890</v>
      </c>
      <c r="B9" s="91">
        <f t="shared" si="0"/>
        <v>2</v>
      </c>
      <c r="C9" s="99">
        <f t="shared" si="1"/>
        <v>0.93392797629815472</v>
      </c>
      <c r="F9" s="92">
        <f t="shared" ref="F9:F72" si="18">F8+1</f>
        <v>45890</v>
      </c>
      <c r="G9" s="91">
        <f t="shared" ref="G9:G72" si="19">F9-F$8+1</f>
        <v>2</v>
      </c>
      <c r="H9" s="91">
        <f>INDEX(地温!$D$2:$D$366,MATCH(F9,地温!$C$2:$C$366,FALSE))</f>
        <v>26.497479999999999</v>
      </c>
      <c r="I9" s="91">
        <f t="shared" ref="I9:I72" si="20">I8+H9</f>
        <v>53.501860000000001</v>
      </c>
      <c r="J9" s="93">
        <f t="shared" si="2"/>
        <v>26.75093</v>
      </c>
      <c r="K9" s="99">
        <f t="shared" si="3"/>
        <v>7.9083018100770106e-002</v>
      </c>
      <c r="L9" s="99">
        <f t="shared" si="4"/>
        <v>0.93392797629815472</v>
      </c>
      <c r="O9" s="92">
        <f t="shared" ref="O9:O72" si="21">O8+1</f>
        <v>45890</v>
      </c>
      <c r="P9" s="91">
        <f t="shared" ref="P9:P72" si="22">O9-O$8+1</f>
        <v>2</v>
      </c>
      <c r="Q9" s="91">
        <f>INDEX(地温!$D$2:$D$366,MATCH(O9,地温!$C$2:$C$366,FALSE))</f>
        <v>26.497479999999999</v>
      </c>
      <c r="R9" s="91">
        <f t="shared" ref="R9:R72" si="23">R8+Q9</f>
        <v>53.501860000000001</v>
      </c>
      <c r="S9" s="93">
        <f t="shared" si="5"/>
        <v>26.75093</v>
      </c>
      <c r="T9" s="99" t="e">
        <f t="shared" si="6"/>
        <v>#N/A</v>
      </c>
      <c r="U9" s="99">
        <f t="shared" si="7"/>
        <v>0</v>
      </c>
      <c r="X9" s="92">
        <f t="shared" ref="X9:X72" si="24">X8+1</f>
        <v>45890</v>
      </c>
      <c r="Y9" s="91">
        <f t="shared" ref="Y9:Y72" si="25">X9-X$8+1</f>
        <v>2</v>
      </c>
      <c r="Z9" s="91">
        <f>INDEX(地温!$D$2:$D$366,MATCH(X9,地温!$C$2:$C$366,FALSE))</f>
        <v>26.497479999999999</v>
      </c>
      <c r="AA9" s="91">
        <f t="shared" ref="AA9:AA72" si="26">AA8+Z9</f>
        <v>53.501860000000001</v>
      </c>
      <c r="AB9" s="93">
        <f t="shared" si="8"/>
        <v>26.75093</v>
      </c>
      <c r="AC9" s="99" t="e">
        <f t="shared" si="9"/>
        <v>#N/A</v>
      </c>
      <c r="AD9" s="99">
        <f t="shared" si="10"/>
        <v>0</v>
      </c>
      <c r="AG9" s="92">
        <f t="shared" ref="AG9:AG72" si="27">AG8+1</f>
        <v>45890</v>
      </c>
      <c r="AH9" s="91">
        <f t="shared" ref="AH9:AH72" si="28">AG9-AG$8+1</f>
        <v>2</v>
      </c>
      <c r="AI9" s="91">
        <f>INDEX(地温!$D$2:$D$366,MATCH(AG9,地温!$C$2:$C$366,FALSE))</f>
        <v>26.497479999999999</v>
      </c>
      <c r="AJ9" s="91">
        <f t="shared" ref="AJ9:AJ72" si="29">AJ8+AI9</f>
        <v>53.501860000000001</v>
      </c>
      <c r="AK9" s="93">
        <f t="shared" si="11"/>
        <v>26.75093</v>
      </c>
      <c r="AL9" s="99" t="e">
        <f t="shared" si="12"/>
        <v>#N/A</v>
      </c>
      <c r="AM9" s="99">
        <f t="shared" si="13"/>
        <v>0</v>
      </c>
      <c r="AP9" s="92">
        <f t="shared" ref="AP9:AP72" si="30">AP8+1</f>
        <v>45890</v>
      </c>
      <c r="AQ9" s="91">
        <f t="shared" ref="AQ9:AQ72" si="31">AP9-AP$8+1</f>
        <v>2</v>
      </c>
      <c r="AR9" s="91">
        <f>INDEX(地温!$D$2:$D$366,MATCH(AP9,地温!$C$2:$C$366,FALSE))</f>
        <v>26.497479999999999</v>
      </c>
      <c r="AS9" s="91">
        <f t="shared" ref="AS9:AS72" si="32">AS8+AR9</f>
        <v>53.501860000000001</v>
      </c>
      <c r="AT9" s="93">
        <f t="shared" si="14"/>
        <v>26.75093</v>
      </c>
      <c r="AU9" s="99" t="e">
        <f t="shared" si="15"/>
        <v>#N/A</v>
      </c>
      <c r="AV9" s="99">
        <f t="shared" si="16"/>
        <v>0</v>
      </c>
    </row>
    <row r="10" spans="1:48" s="91" customFormat="1">
      <c r="A10" s="92">
        <f t="shared" si="17"/>
        <v>45891</v>
      </c>
      <c r="B10" s="91">
        <f t="shared" si="0"/>
        <v>3</v>
      </c>
      <c r="C10" s="99">
        <f t="shared" si="1"/>
        <v>1.3471582095264414</v>
      </c>
      <c r="F10" s="92">
        <f t="shared" si="18"/>
        <v>45891</v>
      </c>
      <c r="G10" s="91">
        <f t="shared" si="19"/>
        <v>3</v>
      </c>
      <c r="H10" s="91">
        <f>INDEX(地温!$D$2:$D$366,MATCH(F10,地温!$C$2:$C$366,FALSE))</f>
        <v>26.674894999999999</v>
      </c>
      <c r="I10" s="91">
        <f t="shared" si="20"/>
        <v>80.176755</v>
      </c>
      <c r="J10" s="93">
        <f t="shared" si="2"/>
        <v>26.725584999999999</v>
      </c>
      <c r="K10" s="99">
        <f t="shared" si="3"/>
        <v>7.9005201117484686e-002</v>
      </c>
      <c r="L10" s="99">
        <f t="shared" si="4"/>
        <v>1.3471582095264414</v>
      </c>
      <c r="O10" s="92">
        <f t="shared" si="21"/>
        <v>45891</v>
      </c>
      <c r="P10" s="91">
        <f t="shared" si="22"/>
        <v>3</v>
      </c>
      <c r="Q10" s="91">
        <f>INDEX(地温!$D$2:$D$366,MATCH(O10,地温!$C$2:$C$366,FALSE))</f>
        <v>26.674894999999999</v>
      </c>
      <c r="R10" s="91">
        <f t="shared" si="23"/>
        <v>80.176755</v>
      </c>
      <c r="S10" s="93">
        <f t="shared" si="5"/>
        <v>26.725584999999999</v>
      </c>
      <c r="T10" s="99" t="e">
        <f t="shared" si="6"/>
        <v>#N/A</v>
      </c>
      <c r="U10" s="99">
        <f t="shared" si="7"/>
        <v>0</v>
      </c>
      <c r="X10" s="92">
        <f t="shared" si="24"/>
        <v>45891</v>
      </c>
      <c r="Y10" s="91">
        <f t="shared" si="25"/>
        <v>3</v>
      </c>
      <c r="Z10" s="91">
        <f>INDEX(地温!$D$2:$D$366,MATCH(X10,地温!$C$2:$C$366,FALSE))</f>
        <v>26.674894999999999</v>
      </c>
      <c r="AA10" s="91">
        <f t="shared" si="26"/>
        <v>80.176755</v>
      </c>
      <c r="AB10" s="93">
        <f t="shared" si="8"/>
        <v>26.725584999999999</v>
      </c>
      <c r="AC10" s="99" t="e">
        <f t="shared" si="9"/>
        <v>#N/A</v>
      </c>
      <c r="AD10" s="99">
        <f t="shared" si="10"/>
        <v>0</v>
      </c>
      <c r="AG10" s="92">
        <f t="shared" si="27"/>
        <v>45891</v>
      </c>
      <c r="AH10" s="91">
        <f t="shared" si="28"/>
        <v>3</v>
      </c>
      <c r="AI10" s="91">
        <f>INDEX(地温!$D$2:$D$366,MATCH(AG10,地温!$C$2:$C$366,FALSE))</f>
        <v>26.674894999999999</v>
      </c>
      <c r="AJ10" s="91">
        <f t="shared" si="29"/>
        <v>80.176755</v>
      </c>
      <c r="AK10" s="93">
        <f t="shared" si="11"/>
        <v>26.725584999999999</v>
      </c>
      <c r="AL10" s="99" t="e">
        <f t="shared" si="12"/>
        <v>#N/A</v>
      </c>
      <c r="AM10" s="99">
        <f t="shared" si="13"/>
        <v>0</v>
      </c>
      <c r="AP10" s="92">
        <f t="shared" si="30"/>
        <v>45891</v>
      </c>
      <c r="AQ10" s="91">
        <f t="shared" si="31"/>
        <v>3</v>
      </c>
      <c r="AR10" s="91">
        <f>INDEX(地温!$D$2:$D$366,MATCH(AP10,地温!$C$2:$C$366,FALSE))</f>
        <v>26.674894999999999</v>
      </c>
      <c r="AS10" s="91">
        <f t="shared" si="32"/>
        <v>80.176755</v>
      </c>
      <c r="AT10" s="93">
        <f t="shared" si="14"/>
        <v>26.725584999999999</v>
      </c>
      <c r="AU10" s="99" t="e">
        <f t="shared" si="15"/>
        <v>#N/A</v>
      </c>
      <c r="AV10" s="99">
        <f t="shared" si="16"/>
        <v>0</v>
      </c>
    </row>
    <row r="11" spans="1:48" s="91" customFormat="1">
      <c r="A11" s="92">
        <f t="shared" si="17"/>
        <v>45892</v>
      </c>
      <c r="B11" s="91">
        <f t="shared" si="0"/>
        <v>4</v>
      </c>
      <c r="C11" s="99">
        <f t="shared" si="1"/>
        <v>1.7088604623519161</v>
      </c>
      <c r="F11" s="92">
        <f t="shared" si="18"/>
        <v>45892</v>
      </c>
      <c r="G11" s="91">
        <f t="shared" si="19"/>
        <v>4</v>
      </c>
      <c r="H11" s="91">
        <f>INDEX(地温!$D$2:$D$366,MATCH(F11,地温!$C$2:$C$366,FALSE))</f>
        <v>25.255575</v>
      </c>
      <c r="I11" s="91">
        <f t="shared" si="20"/>
        <v>105.43233000000001</v>
      </c>
      <c r="J11" s="93">
        <f t="shared" si="2"/>
        <v>26.358082500000002</v>
      </c>
      <c r="K11" s="99">
        <f t="shared" si="3"/>
        <v>7.788396255675753e-002</v>
      </c>
      <c r="L11" s="99">
        <f t="shared" si="4"/>
        <v>1.7088604623519161</v>
      </c>
      <c r="O11" s="92">
        <f t="shared" si="21"/>
        <v>45892</v>
      </c>
      <c r="P11" s="91">
        <f t="shared" si="22"/>
        <v>4</v>
      </c>
      <c r="Q11" s="91">
        <f>INDEX(地温!$D$2:$D$366,MATCH(O11,地温!$C$2:$C$366,FALSE))</f>
        <v>25.255575</v>
      </c>
      <c r="R11" s="91">
        <f t="shared" si="23"/>
        <v>105.43233000000001</v>
      </c>
      <c r="S11" s="93">
        <f t="shared" si="5"/>
        <v>26.358082500000002</v>
      </c>
      <c r="T11" s="99" t="e">
        <f t="shared" si="6"/>
        <v>#N/A</v>
      </c>
      <c r="U11" s="99">
        <f t="shared" si="7"/>
        <v>0</v>
      </c>
      <c r="X11" s="92">
        <f t="shared" si="24"/>
        <v>45892</v>
      </c>
      <c r="Y11" s="91">
        <f t="shared" si="25"/>
        <v>4</v>
      </c>
      <c r="Z11" s="91">
        <f>INDEX(地温!$D$2:$D$366,MATCH(X11,地温!$C$2:$C$366,FALSE))</f>
        <v>25.255575</v>
      </c>
      <c r="AA11" s="91">
        <f t="shared" si="26"/>
        <v>105.43233000000001</v>
      </c>
      <c r="AB11" s="93">
        <f t="shared" si="8"/>
        <v>26.358082500000002</v>
      </c>
      <c r="AC11" s="99" t="e">
        <f t="shared" si="9"/>
        <v>#N/A</v>
      </c>
      <c r="AD11" s="99">
        <f t="shared" si="10"/>
        <v>0</v>
      </c>
      <c r="AG11" s="92">
        <f t="shared" si="27"/>
        <v>45892</v>
      </c>
      <c r="AH11" s="91">
        <f t="shared" si="28"/>
        <v>4</v>
      </c>
      <c r="AI11" s="91">
        <f>INDEX(地温!$D$2:$D$366,MATCH(AG11,地温!$C$2:$C$366,FALSE))</f>
        <v>25.255575</v>
      </c>
      <c r="AJ11" s="91">
        <f t="shared" si="29"/>
        <v>105.43233000000001</v>
      </c>
      <c r="AK11" s="93">
        <f t="shared" si="11"/>
        <v>26.358082500000002</v>
      </c>
      <c r="AL11" s="99" t="e">
        <f t="shared" si="12"/>
        <v>#N/A</v>
      </c>
      <c r="AM11" s="99">
        <f t="shared" si="13"/>
        <v>0</v>
      </c>
      <c r="AP11" s="92">
        <f t="shared" si="30"/>
        <v>45892</v>
      </c>
      <c r="AQ11" s="91">
        <f t="shared" si="31"/>
        <v>4</v>
      </c>
      <c r="AR11" s="91">
        <f>INDEX(地温!$D$2:$D$366,MATCH(AP11,地温!$C$2:$C$366,FALSE))</f>
        <v>25.255575</v>
      </c>
      <c r="AS11" s="91">
        <f t="shared" si="32"/>
        <v>105.43233000000001</v>
      </c>
      <c r="AT11" s="93">
        <f t="shared" si="14"/>
        <v>26.358082500000002</v>
      </c>
      <c r="AU11" s="99" t="e">
        <f t="shared" si="15"/>
        <v>#N/A</v>
      </c>
      <c r="AV11" s="99">
        <f t="shared" si="16"/>
        <v>0</v>
      </c>
    </row>
    <row r="12" spans="1:48" s="91" customFormat="1">
      <c r="A12" s="92">
        <f t="shared" si="17"/>
        <v>45893</v>
      </c>
      <c r="B12" s="91">
        <f t="shared" si="0"/>
        <v>5</v>
      </c>
      <c r="C12" s="99">
        <f t="shared" si="1"/>
        <v>2.0513558305558273</v>
      </c>
      <c r="F12" s="92">
        <f t="shared" si="18"/>
        <v>45893</v>
      </c>
      <c r="G12" s="91">
        <f t="shared" si="19"/>
        <v>5</v>
      </c>
      <c r="H12" s="91">
        <f>INDEX(地温!$D$2:$D$366,MATCH(F12,地温!$C$2:$C$366,FALSE))</f>
        <v>25.762474999999998</v>
      </c>
      <c r="I12" s="91">
        <f t="shared" si="20"/>
        <v>131.194805</v>
      </c>
      <c r="J12" s="93">
        <f t="shared" si="2"/>
        <v>26.238961</v>
      </c>
      <c r="K12" s="99">
        <f t="shared" si="3"/>
        <v>7.7523368364502229e-002</v>
      </c>
      <c r="L12" s="99">
        <f t="shared" si="4"/>
        <v>2.0513558305558273</v>
      </c>
      <c r="O12" s="92">
        <f t="shared" si="21"/>
        <v>45893</v>
      </c>
      <c r="P12" s="91">
        <f t="shared" si="22"/>
        <v>5</v>
      </c>
      <c r="Q12" s="91">
        <f>INDEX(地温!$D$2:$D$366,MATCH(O12,地温!$C$2:$C$366,FALSE))</f>
        <v>25.762474999999998</v>
      </c>
      <c r="R12" s="91">
        <f t="shared" si="23"/>
        <v>131.194805</v>
      </c>
      <c r="S12" s="93">
        <f t="shared" si="5"/>
        <v>26.238961</v>
      </c>
      <c r="T12" s="99" t="e">
        <f t="shared" si="6"/>
        <v>#N/A</v>
      </c>
      <c r="U12" s="99">
        <f t="shared" si="7"/>
        <v>0</v>
      </c>
      <c r="X12" s="92">
        <f t="shared" si="24"/>
        <v>45893</v>
      </c>
      <c r="Y12" s="91">
        <f t="shared" si="25"/>
        <v>5</v>
      </c>
      <c r="Z12" s="91">
        <f>INDEX(地温!$D$2:$D$366,MATCH(X12,地温!$C$2:$C$366,FALSE))</f>
        <v>25.762474999999998</v>
      </c>
      <c r="AA12" s="91">
        <f t="shared" si="26"/>
        <v>131.194805</v>
      </c>
      <c r="AB12" s="93">
        <f t="shared" si="8"/>
        <v>26.238961</v>
      </c>
      <c r="AC12" s="99" t="e">
        <f t="shared" si="9"/>
        <v>#N/A</v>
      </c>
      <c r="AD12" s="99">
        <f t="shared" si="10"/>
        <v>0</v>
      </c>
      <c r="AG12" s="92">
        <f t="shared" si="27"/>
        <v>45893</v>
      </c>
      <c r="AH12" s="91">
        <f t="shared" si="28"/>
        <v>5</v>
      </c>
      <c r="AI12" s="91">
        <f>INDEX(地温!$D$2:$D$366,MATCH(AG12,地温!$C$2:$C$366,FALSE))</f>
        <v>25.762474999999998</v>
      </c>
      <c r="AJ12" s="91">
        <f t="shared" si="29"/>
        <v>131.194805</v>
      </c>
      <c r="AK12" s="93">
        <f t="shared" si="11"/>
        <v>26.238961</v>
      </c>
      <c r="AL12" s="99" t="e">
        <f t="shared" si="12"/>
        <v>#N/A</v>
      </c>
      <c r="AM12" s="99">
        <f t="shared" si="13"/>
        <v>0</v>
      </c>
      <c r="AP12" s="92">
        <f t="shared" si="30"/>
        <v>45893</v>
      </c>
      <c r="AQ12" s="91">
        <f t="shared" si="31"/>
        <v>5</v>
      </c>
      <c r="AR12" s="91">
        <f>INDEX(地温!$D$2:$D$366,MATCH(AP12,地温!$C$2:$C$366,FALSE))</f>
        <v>25.762474999999998</v>
      </c>
      <c r="AS12" s="91">
        <f t="shared" si="32"/>
        <v>131.194805</v>
      </c>
      <c r="AT12" s="93">
        <f t="shared" si="14"/>
        <v>26.238961</v>
      </c>
      <c r="AU12" s="99" t="e">
        <f t="shared" si="15"/>
        <v>#N/A</v>
      </c>
      <c r="AV12" s="99">
        <f t="shared" si="16"/>
        <v>0</v>
      </c>
    </row>
    <row r="13" spans="1:48" s="91" customFormat="1">
      <c r="A13" s="92">
        <f t="shared" si="17"/>
        <v>45894</v>
      </c>
      <c r="B13" s="91">
        <f t="shared" si="0"/>
        <v>6</v>
      </c>
      <c r="C13" s="99">
        <f t="shared" si="1"/>
        <v>2.3703125291044982</v>
      </c>
      <c r="F13" s="92">
        <f t="shared" si="18"/>
        <v>45894</v>
      </c>
      <c r="G13" s="91">
        <f t="shared" si="19"/>
        <v>6</v>
      </c>
      <c r="H13" s="91">
        <f>INDEX(地温!$D$2:$D$366,MATCH(F13,地温!$C$2:$C$366,FALSE))</f>
        <v>25.889199999999999</v>
      </c>
      <c r="I13" s="91">
        <f t="shared" si="20"/>
        <v>157.08400499999999</v>
      </c>
      <c r="J13" s="93">
        <f t="shared" si="2"/>
        <v>26.180667499999998</v>
      </c>
      <c r="K13" s="99">
        <f t="shared" si="3"/>
        <v>7.7347412095255058e-002</v>
      </c>
      <c r="L13" s="99">
        <f t="shared" si="4"/>
        <v>2.3703125291044982</v>
      </c>
      <c r="O13" s="92">
        <f t="shared" si="21"/>
        <v>45894</v>
      </c>
      <c r="P13" s="91">
        <f t="shared" si="22"/>
        <v>6</v>
      </c>
      <c r="Q13" s="91">
        <f>INDEX(地温!$D$2:$D$366,MATCH(O13,地温!$C$2:$C$366,FALSE))</f>
        <v>25.889199999999999</v>
      </c>
      <c r="R13" s="91">
        <f t="shared" si="23"/>
        <v>157.08400499999999</v>
      </c>
      <c r="S13" s="93">
        <f t="shared" si="5"/>
        <v>26.180667499999998</v>
      </c>
      <c r="T13" s="99" t="e">
        <f t="shared" si="6"/>
        <v>#N/A</v>
      </c>
      <c r="U13" s="99">
        <f t="shared" si="7"/>
        <v>0</v>
      </c>
      <c r="X13" s="92">
        <f t="shared" si="24"/>
        <v>45894</v>
      </c>
      <c r="Y13" s="91">
        <f t="shared" si="25"/>
        <v>6</v>
      </c>
      <c r="Z13" s="91">
        <f>INDEX(地温!$D$2:$D$366,MATCH(X13,地温!$C$2:$C$366,FALSE))</f>
        <v>25.889199999999999</v>
      </c>
      <c r="AA13" s="91">
        <f t="shared" si="26"/>
        <v>157.08400499999999</v>
      </c>
      <c r="AB13" s="93">
        <f t="shared" si="8"/>
        <v>26.180667499999998</v>
      </c>
      <c r="AC13" s="99" t="e">
        <f t="shared" si="9"/>
        <v>#N/A</v>
      </c>
      <c r="AD13" s="99">
        <f t="shared" si="10"/>
        <v>0</v>
      </c>
      <c r="AG13" s="92">
        <f t="shared" si="27"/>
        <v>45894</v>
      </c>
      <c r="AH13" s="91">
        <f t="shared" si="28"/>
        <v>6</v>
      </c>
      <c r="AI13" s="91">
        <f>INDEX(地温!$D$2:$D$366,MATCH(AG13,地温!$C$2:$C$366,FALSE))</f>
        <v>25.889199999999999</v>
      </c>
      <c r="AJ13" s="91">
        <f t="shared" si="29"/>
        <v>157.08400499999999</v>
      </c>
      <c r="AK13" s="93">
        <f t="shared" si="11"/>
        <v>26.180667499999998</v>
      </c>
      <c r="AL13" s="99" t="e">
        <f t="shared" si="12"/>
        <v>#N/A</v>
      </c>
      <c r="AM13" s="99">
        <f t="shared" si="13"/>
        <v>0</v>
      </c>
      <c r="AP13" s="92">
        <f t="shared" si="30"/>
        <v>45894</v>
      </c>
      <c r="AQ13" s="91">
        <f t="shared" si="31"/>
        <v>6</v>
      </c>
      <c r="AR13" s="91">
        <f>INDEX(地温!$D$2:$D$366,MATCH(AP13,地温!$C$2:$C$366,FALSE))</f>
        <v>25.889199999999999</v>
      </c>
      <c r="AS13" s="91">
        <f t="shared" si="32"/>
        <v>157.08400499999999</v>
      </c>
      <c r="AT13" s="93">
        <f t="shared" si="14"/>
        <v>26.180667499999998</v>
      </c>
      <c r="AU13" s="99" t="e">
        <f t="shared" si="15"/>
        <v>#N/A</v>
      </c>
      <c r="AV13" s="99">
        <f t="shared" si="16"/>
        <v>0</v>
      </c>
    </row>
    <row r="14" spans="1:48" s="91" customFormat="1">
      <c r="A14" s="92">
        <f t="shared" si="17"/>
        <v>45895</v>
      </c>
      <c r="B14" s="91">
        <f t="shared" si="0"/>
        <v>7</v>
      </c>
      <c r="C14" s="99">
        <f t="shared" si="1"/>
        <v>2.6710177651450135</v>
      </c>
      <c r="F14" s="92">
        <f t="shared" si="18"/>
        <v>45895</v>
      </c>
      <c r="G14" s="91">
        <f t="shared" si="19"/>
        <v>7</v>
      </c>
      <c r="H14" s="91">
        <f>INDEX(地温!$D$2:$D$366,MATCH(F14,地温!$C$2:$C$366,FALSE))</f>
        <v>26.355547999999999</v>
      </c>
      <c r="I14" s="91">
        <f t="shared" si="20"/>
        <v>183.43955299999999</v>
      </c>
      <c r="J14" s="93">
        <f t="shared" si="2"/>
        <v>26.205650428571428</v>
      </c>
      <c r="K14" s="99">
        <f t="shared" si="3"/>
        <v>7.742278136340984e-002</v>
      </c>
      <c r="L14" s="99">
        <f t="shared" si="4"/>
        <v>2.6710177651450135</v>
      </c>
      <c r="O14" s="92">
        <f t="shared" si="21"/>
        <v>45895</v>
      </c>
      <c r="P14" s="91">
        <f t="shared" si="22"/>
        <v>7</v>
      </c>
      <c r="Q14" s="91">
        <f>INDEX(地温!$D$2:$D$366,MATCH(O14,地温!$C$2:$C$366,FALSE))</f>
        <v>26.355547999999999</v>
      </c>
      <c r="R14" s="91">
        <f t="shared" si="23"/>
        <v>183.43955299999999</v>
      </c>
      <c r="S14" s="93">
        <f t="shared" si="5"/>
        <v>26.205650428571428</v>
      </c>
      <c r="T14" s="99" t="e">
        <f t="shared" si="6"/>
        <v>#N/A</v>
      </c>
      <c r="U14" s="99">
        <f t="shared" si="7"/>
        <v>0</v>
      </c>
      <c r="X14" s="92">
        <f t="shared" si="24"/>
        <v>45895</v>
      </c>
      <c r="Y14" s="91">
        <f t="shared" si="25"/>
        <v>7</v>
      </c>
      <c r="Z14" s="91">
        <f>INDEX(地温!$D$2:$D$366,MATCH(X14,地温!$C$2:$C$366,FALSE))</f>
        <v>26.355547999999999</v>
      </c>
      <c r="AA14" s="91">
        <f t="shared" si="26"/>
        <v>183.43955299999999</v>
      </c>
      <c r="AB14" s="93">
        <f t="shared" si="8"/>
        <v>26.205650428571428</v>
      </c>
      <c r="AC14" s="99" t="e">
        <f t="shared" si="9"/>
        <v>#N/A</v>
      </c>
      <c r="AD14" s="99">
        <f t="shared" si="10"/>
        <v>0</v>
      </c>
      <c r="AG14" s="92">
        <f t="shared" si="27"/>
        <v>45895</v>
      </c>
      <c r="AH14" s="91">
        <f t="shared" si="28"/>
        <v>7</v>
      </c>
      <c r="AI14" s="91">
        <f>INDEX(地温!$D$2:$D$366,MATCH(AG14,地温!$C$2:$C$366,FALSE))</f>
        <v>26.355547999999999</v>
      </c>
      <c r="AJ14" s="91">
        <f t="shared" si="29"/>
        <v>183.43955299999999</v>
      </c>
      <c r="AK14" s="93">
        <f t="shared" si="11"/>
        <v>26.205650428571428</v>
      </c>
      <c r="AL14" s="99" t="e">
        <f t="shared" si="12"/>
        <v>#N/A</v>
      </c>
      <c r="AM14" s="99">
        <f t="shared" si="13"/>
        <v>0</v>
      </c>
      <c r="AP14" s="92">
        <f t="shared" si="30"/>
        <v>45895</v>
      </c>
      <c r="AQ14" s="91">
        <f t="shared" si="31"/>
        <v>7</v>
      </c>
      <c r="AR14" s="91">
        <f>INDEX(地温!$D$2:$D$366,MATCH(AP14,地温!$C$2:$C$366,FALSE))</f>
        <v>26.355547999999999</v>
      </c>
      <c r="AS14" s="91">
        <f t="shared" si="32"/>
        <v>183.43955299999999</v>
      </c>
      <c r="AT14" s="93">
        <f t="shared" si="14"/>
        <v>26.205650428571428</v>
      </c>
      <c r="AU14" s="99" t="e">
        <f t="shared" si="15"/>
        <v>#N/A</v>
      </c>
      <c r="AV14" s="99">
        <f t="shared" si="16"/>
        <v>0</v>
      </c>
    </row>
    <row r="15" spans="1:48" s="91" customFormat="1">
      <c r="A15" s="92">
        <f t="shared" si="17"/>
        <v>45896</v>
      </c>
      <c r="B15" s="91">
        <f t="shared" si="0"/>
        <v>8</v>
      </c>
      <c r="C15" s="99">
        <f t="shared" si="1"/>
        <v>2.9500365796667269</v>
      </c>
      <c r="F15" s="92">
        <f t="shared" si="18"/>
        <v>45896</v>
      </c>
      <c r="G15" s="91">
        <f t="shared" si="19"/>
        <v>8</v>
      </c>
      <c r="H15" s="91">
        <f>INDEX(地温!$D$2:$D$366,MATCH(F15,地温!$C$2:$C$366,FALSE))</f>
        <v>26.436652000000002</v>
      </c>
      <c r="I15" s="91">
        <f t="shared" si="20"/>
        <v>209.876205</v>
      </c>
      <c r="J15" s="93">
        <f t="shared" si="2"/>
        <v>26.234525625</v>
      </c>
      <c r="K15" s="99">
        <f t="shared" si="3"/>
        <v>7.7509968741553997e-002</v>
      </c>
      <c r="L15" s="99">
        <f t="shared" si="4"/>
        <v>2.9500365796667269</v>
      </c>
      <c r="O15" s="92">
        <f t="shared" si="21"/>
        <v>45896</v>
      </c>
      <c r="P15" s="91">
        <f t="shared" si="22"/>
        <v>8</v>
      </c>
      <c r="Q15" s="91">
        <f>INDEX(地温!$D$2:$D$366,MATCH(O15,地温!$C$2:$C$366,FALSE))</f>
        <v>26.436652000000002</v>
      </c>
      <c r="R15" s="91">
        <f t="shared" si="23"/>
        <v>209.876205</v>
      </c>
      <c r="S15" s="93">
        <f t="shared" si="5"/>
        <v>26.234525625</v>
      </c>
      <c r="T15" s="99" t="e">
        <f t="shared" si="6"/>
        <v>#N/A</v>
      </c>
      <c r="U15" s="99">
        <f t="shared" si="7"/>
        <v>0</v>
      </c>
      <c r="X15" s="92">
        <f t="shared" si="24"/>
        <v>45896</v>
      </c>
      <c r="Y15" s="91">
        <f t="shared" si="25"/>
        <v>8</v>
      </c>
      <c r="Z15" s="91">
        <f>INDEX(地温!$D$2:$D$366,MATCH(X15,地温!$C$2:$C$366,FALSE))</f>
        <v>26.436652000000002</v>
      </c>
      <c r="AA15" s="91">
        <f t="shared" si="26"/>
        <v>209.876205</v>
      </c>
      <c r="AB15" s="93">
        <f t="shared" si="8"/>
        <v>26.234525625</v>
      </c>
      <c r="AC15" s="99" t="e">
        <f t="shared" si="9"/>
        <v>#N/A</v>
      </c>
      <c r="AD15" s="99">
        <f t="shared" si="10"/>
        <v>0</v>
      </c>
      <c r="AG15" s="92">
        <f t="shared" si="27"/>
        <v>45896</v>
      </c>
      <c r="AH15" s="91">
        <f t="shared" si="28"/>
        <v>8</v>
      </c>
      <c r="AI15" s="91">
        <f>INDEX(地温!$D$2:$D$366,MATCH(AG15,地温!$C$2:$C$366,FALSE))</f>
        <v>26.436652000000002</v>
      </c>
      <c r="AJ15" s="91">
        <f t="shared" si="29"/>
        <v>209.876205</v>
      </c>
      <c r="AK15" s="93">
        <f t="shared" si="11"/>
        <v>26.234525625</v>
      </c>
      <c r="AL15" s="99" t="e">
        <f t="shared" si="12"/>
        <v>#N/A</v>
      </c>
      <c r="AM15" s="99">
        <f t="shared" si="13"/>
        <v>0</v>
      </c>
      <c r="AP15" s="92">
        <f t="shared" si="30"/>
        <v>45896</v>
      </c>
      <c r="AQ15" s="91">
        <f t="shared" si="31"/>
        <v>8</v>
      </c>
      <c r="AR15" s="91">
        <f>INDEX(地温!$D$2:$D$366,MATCH(AP15,地温!$C$2:$C$366,FALSE))</f>
        <v>26.436652000000002</v>
      </c>
      <c r="AS15" s="91">
        <f t="shared" si="32"/>
        <v>209.876205</v>
      </c>
      <c r="AT15" s="93">
        <f t="shared" si="14"/>
        <v>26.234525625</v>
      </c>
      <c r="AU15" s="99" t="e">
        <f t="shared" si="15"/>
        <v>#N/A</v>
      </c>
      <c r="AV15" s="99">
        <f t="shared" si="16"/>
        <v>0</v>
      </c>
    </row>
    <row r="16" spans="1:48" s="91" customFormat="1">
      <c r="A16" s="92">
        <f t="shared" si="17"/>
        <v>45897</v>
      </c>
      <c r="B16" s="91">
        <f t="shared" si="0"/>
        <v>9</v>
      </c>
      <c r="C16" s="99">
        <f t="shared" si="1"/>
        <v>3.1964135370551041</v>
      </c>
      <c r="F16" s="92">
        <f t="shared" si="18"/>
        <v>45897</v>
      </c>
      <c r="G16" s="91">
        <f t="shared" si="19"/>
        <v>9</v>
      </c>
      <c r="H16" s="91">
        <f>INDEX(地温!$D$2:$D$366,MATCH(F16,地温!$C$2:$C$366,FALSE))</f>
        <v>25.220091999999994</v>
      </c>
      <c r="I16" s="91">
        <f t="shared" si="20"/>
        <v>235.09629699999999</v>
      </c>
      <c r="J16" s="93">
        <f t="shared" si="2"/>
        <v>26.121810777777778</v>
      </c>
      <c r="K16" s="99">
        <f t="shared" si="3"/>
        <v>7.7170091600120533e-002</v>
      </c>
      <c r="L16" s="99">
        <f t="shared" si="4"/>
        <v>3.1964135370551041</v>
      </c>
      <c r="O16" s="92">
        <f t="shared" si="21"/>
        <v>45897</v>
      </c>
      <c r="P16" s="91">
        <f t="shared" si="22"/>
        <v>9</v>
      </c>
      <c r="Q16" s="91">
        <f>INDEX(地温!$D$2:$D$366,MATCH(O16,地温!$C$2:$C$366,FALSE))</f>
        <v>25.220091999999994</v>
      </c>
      <c r="R16" s="91">
        <f t="shared" si="23"/>
        <v>235.09629699999999</v>
      </c>
      <c r="S16" s="93">
        <f t="shared" si="5"/>
        <v>26.121810777777778</v>
      </c>
      <c r="T16" s="99" t="e">
        <f t="shared" si="6"/>
        <v>#N/A</v>
      </c>
      <c r="U16" s="99">
        <f t="shared" si="7"/>
        <v>0</v>
      </c>
      <c r="X16" s="92">
        <f t="shared" si="24"/>
        <v>45897</v>
      </c>
      <c r="Y16" s="91">
        <f t="shared" si="25"/>
        <v>9</v>
      </c>
      <c r="Z16" s="91">
        <f>INDEX(地温!$D$2:$D$366,MATCH(X16,地温!$C$2:$C$366,FALSE))</f>
        <v>25.220091999999994</v>
      </c>
      <c r="AA16" s="91">
        <f t="shared" si="26"/>
        <v>235.09629699999999</v>
      </c>
      <c r="AB16" s="93">
        <f t="shared" si="8"/>
        <v>26.121810777777778</v>
      </c>
      <c r="AC16" s="99" t="e">
        <f t="shared" si="9"/>
        <v>#N/A</v>
      </c>
      <c r="AD16" s="99">
        <f t="shared" si="10"/>
        <v>0</v>
      </c>
      <c r="AG16" s="92">
        <f t="shared" si="27"/>
        <v>45897</v>
      </c>
      <c r="AH16" s="91">
        <f t="shared" si="28"/>
        <v>9</v>
      </c>
      <c r="AI16" s="91">
        <f>INDEX(地温!$D$2:$D$366,MATCH(AG16,地温!$C$2:$C$366,FALSE))</f>
        <v>25.220091999999994</v>
      </c>
      <c r="AJ16" s="91">
        <f t="shared" si="29"/>
        <v>235.09629699999999</v>
      </c>
      <c r="AK16" s="93">
        <f t="shared" si="11"/>
        <v>26.121810777777778</v>
      </c>
      <c r="AL16" s="99" t="e">
        <f t="shared" si="12"/>
        <v>#N/A</v>
      </c>
      <c r="AM16" s="99">
        <f t="shared" si="13"/>
        <v>0</v>
      </c>
      <c r="AP16" s="92">
        <f t="shared" si="30"/>
        <v>45897</v>
      </c>
      <c r="AQ16" s="91">
        <f t="shared" si="31"/>
        <v>9</v>
      </c>
      <c r="AR16" s="91">
        <f>INDEX(地温!$D$2:$D$366,MATCH(AP16,地温!$C$2:$C$366,FALSE))</f>
        <v>25.220091999999994</v>
      </c>
      <c r="AS16" s="91">
        <f t="shared" si="32"/>
        <v>235.09629699999999</v>
      </c>
      <c r="AT16" s="93">
        <f t="shared" si="14"/>
        <v>26.121810777777778</v>
      </c>
      <c r="AU16" s="99" t="e">
        <f t="shared" si="15"/>
        <v>#N/A</v>
      </c>
      <c r="AV16" s="99">
        <f t="shared" si="16"/>
        <v>0</v>
      </c>
    </row>
    <row r="17" spans="1:48" s="91" customFormat="1">
      <c r="A17" s="92">
        <f t="shared" si="17"/>
        <v>45898</v>
      </c>
      <c r="B17" s="91">
        <f t="shared" si="0"/>
        <v>10</v>
      </c>
      <c r="C17" s="99">
        <f t="shared" si="1"/>
        <v>3.4222593178691554</v>
      </c>
      <c r="F17" s="92">
        <f t="shared" si="18"/>
        <v>45898</v>
      </c>
      <c r="G17" s="91">
        <f t="shared" si="19"/>
        <v>10</v>
      </c>
      <c r="H17" s="91">
        <f>INDEX(地温!$D$2:$D$366,MATCH(F17,地温!$C$2:$C$366,FALSE))</f>
        <v>24.895676000000002</v>
      </c>
      <c r="I17" s="91">
        <f t="shared" si="20"/>
        <v>259.99197299999997</v>
      </c>
      <c r="J17" s="93">
        <f t="shared" si="2"/>
        <v>25.999197299999999</v>
      </c>
      <c r="K17" s="99">
        <f t="shared" si="3"/>
        <v>7.6801769636848691e-002</v>
      </c>
      <c r="L17" s="99">
        <f t="shared" si="4"/>
        <v>3.4222593178691554</v>
      </c>
      <c r="O17" s="92">
        <f t="shared" si="21"/>
        <v>45898</v>
      </c>
      <c r="P17" s="91">
        <f t="shared" si="22"/>
        <v>10</v>
      </c>
      <c r="Q17" s="91">
        <f>INDEX(地温!$D$2:$D$366,MATCH(O17,地温!$C$2:$C$366,FALSE))</f>
        <v>24.895676000000002</v>
      </c>
      <c r="R17" s="91">
        <f t="shared" si="23"/>
        <v>259.99197299999997</v>
      </c>
      <c r="S17" s="93">
        <f t="shared" si="5"/>
        <v>25.999197299999999</v>
      </c>
      <c r="T17" s="99" t="e">
        <f t="shared" si="6"/>
        <v>#N/A</v>
      </c>
      <c r="U17" s="99">
        <f t="shared" si="7"/>
        <v>0</v>
      </c>
      <c r="X17" s="92">
        <f t="shared" si="24"/>
        <v>45898</v>
      </c>
      <c r="Y17" s="91">
        <f t="shared" si="25"/>
        <v>10</v>
      </c>
      <c r="Z17" s="91">
        <f>INDEX(地温!$D$2:$D$366,MATCH(X17,地温!$C$2:$C$366,FALSE))</f>
        <v>24.895676000000002</v>
      </c>
      <c r="AA17" s="91">
        <f t="shared" si="26"/>
        <v>259.99197299999997</v>
      </c>
      <c r="AB17" s="93">
        <f t="shared" si="8"/>
        <v>25.999197299999999</v>
      </c>
      <c r="AC17" s="99" t="e">
        <f t="shared" si="9"/>
        <v>#N/A</v>
      </c>
      <c r="AD17" s="99">
        <f t="shared" si="10"/>
        <v>0</v>
      </c>
      <c r="AG17" s="92">
        <f t="shared" si="27"/>
        <v>45898</v>
      </c>
      <c r="AH17" s="91">
        <f t="shared" si="28"/>
        <v>10</v>
      </c>
      <c r="AI17" s="91">
        <f>INDEX(地温!$D$2:$D$366,MATCH(AG17,地温!$C$2:$C$366,FALSE))</f>
        <v>24.895676000000002</v>
      </c>
      <c r="AJ17" s="91">
        <f t="shared" si="29"/>
        <v>259.99197299999997</v>
      </c>
      <c r="AK17" s="93">
        <f t="shared" si="11"/>
        <v>25.999197299999999</v>
      </c>
      <c r="AL17" s="99" t="e">
        <f t="shared" si="12"/>
        <v>#N/A</v>
      </c>
      <c r="AM17" s="99">
        <f t="shared" si="13"/>
        <v>0</v>
      </c>
      <c r="AP17" s="92">
        <f t="shared" si="30"/>
        <v>45898</v>
      </c>
      <c r="AQ17" s="91">
        <f t="shared" si="31"/>
        <v>10</v>
      </c>
      <c r="AR17" s="91">
        <f>INDEX(地温!$D$2:$D$366,MATCH(AP17,地温!$C$2:$C$366,FALSE))</f>
        <v>24.895676000000002</v>
      </c>
      <c r="AS17" s="91">
        <f t="shared" si="32"/>
        <v>259.99197299999997</v>
      </c>
      <c r="AT17" s="93">
        <f t="shared" si="14"/>
        <v>25.999197299999999</v>
      </c>
      <c r="AU17" s="99" t="e">
        <f t="shared" si="15"/>
        <v>#N/A</v>
      </c>
      <c r="AV17" s="99">
        <f t="shared" si="16"/>
        <v>0</v>
      </c>
    </row>
    <row r="18" spans="1:48" s="91" customFormat="1">
      <c r="A18" s="92">
        <f t="shared" si="17"/>
        <v>45899</v>
      </c>
      <c r="B18" s="91">
        <f t="shared" si="0"/>
        <v>11</v>
      </c>
      <c r="C18" s="99">
        <f t="shared" si="1"/>
        <v>3.6379720182349327</v>
      </c>
      <c r="F18" s="92">
        <f t="shared" si="18"/>
        <v>45899</v>
      </c>
      <c r="G18" s="91">
        <f t="shared" si="19"/>
        <v>11</v>
      </c>
      <c r="H18" s="91">
        <f>INDEX(地温!$D$2:$D$366,MATCH(F18,地温!$C$2:$C$366,FALSE))</f>
        <v>25.605336000000005</v>
      </c>
      <c r="I18" s="91">
        <f t="shared" si="20"/>
        <v>285.597309</v>
      </c>
      <c r="J18" s="93">
        <f t="shared" si="2"/>
        <v>25.963391727272725</v>
      </c>
      <c r="K18" s="99">
        <f t="shared" si="3"/>
        <v>7.6694487531319744e-002</v>
      </c>
      <c r="L18" s="99">
        <f t="shared" si="4"/>
        <v>3.6379720182349327</v>
      </c>
      <c r="O18" s="92">
        <f t="shared" si="21"/>
        <v>45899</v>
      </c>
      <c r="P18" s="91">
        <f t="shared" si="22"/>
        <v>11</v>
      </c>
      <c r="Q18" s="91">
        <f>INDEX(地温!$D$2:$D$366,MATCH(O18,地温!$C$2:$C$366,FALSE))</f>
        <v>25.605336000000005</v>
      </c>
      <c r="R18" s="91">
        <f t="shared" si="23"/>
        <v>285.597309</v>
      </c>
      <c r="S18" s="93">
        <f t="shared" si="5"/>
        <v>25.963391727272725</v>
      </c>
      <c r="T18" s="99" t="e">
        <f t="shared" si="6"/>
        <v>#N/A</v>
      </c>
      <c r="U18" s="99">
        <f t="shared" si="7"/>
        <v>0</v>
      </c>
      <c r="X18" s="92">
        <f t="shared" si="24"/>
        <v>45899</v>
      </c>
      <c r="Y18" s="91">
        <f t="shared" si="25"/>
        <v>11</v>
      </c>
      <c r="Z18" s="91">
        <f>INDEX(地温!$D$2:$D$366,MATCH(X18,地温!$C$2:$C$366,FALSE))</f>
        <v>25.605336000000005</v>
      </c>
      <c r="AA18" s="91">
        <f t="shared" si="26"/>
        <v>285.597309</v>
      </c>
      <c r="AB18" s="93">
        <f t="shared" si="8"/>
        <v>25.963391727272725</v>
      </c>
      <c r="AC18" s="99" t="e">
        <f t="shared" si="9"/>
        <v>#N/A</v>
      </c>
      <c r="AD18" s="99">
        <f t="shared" si="10"/>
        <v>0</v>
      </c>
      <c r="AG18" s="92">
        <f t="shared" si="27"/>
        <v>45899</v>
      </c>
      <c r="AH18" s="91">
        <f t="shared" si="28"/>
        <v>11</v>
      </c>
      <c r="AI18" s="91">
        <f>INDEX(地温!$D$2:$D$366,MATCH(AG18,地温!$C$2:$C$366,FALSE))</f>
        <v>25.605336000000005</v>
      </c>
      <c r="AJ18" s="91">
        <f t="shared" si="29"/>
        <v>285.597309</v>
      </c>
      <c r="AK18" s="93">
        <f t="shared" si="11"/>
        <v>25.963391727272725</v>
      </c>
      <c r="AL18" s="99" t="e">
        <f t="shared" si="12"/>
        <v>#N/A</v>
      </c>
      <c r="AM18" s="99">
        <f t="shared" si="13"/>
        <v>0</v>
      </c>
      <c r="AP18" s="92">
        <f t="shared" si="30"/>
        <v>45899</v>
      </c>
      <c r="AQ18" s="91">
        <f t="shared" si="31"/>
        <v>11</v>
      </c>
      <c r="AR18" s="91">
        <f>INDEX(地温!$D$2:$D$366,MATCH(AP18,地温!$C$2:$C$366,FALSE))</f>
        <v>25.605336000000005</v>
      </c>
      <c r="AS18" s="91">
        <f t="shared" si="32"/>
        <v>285.597309</v>
      </c>
      <c r="AT18" s="93">
        <f t="shared" si="14"/>
        <v>25.963391727272725</v>
      </c>
      <c r="AU18" s="99" t="e">
        <f t="shared" si="15"/>
        <v>#N/A</v>
      </c>
      <c r="AV18" s="99">
        <f t="shared" si="16"/>
        <v>0</v>
      </c>
    </row>
    <row r="19" spans="1:48" s="91" customFormat="1">
      <c r="A19" s="92">
        <f t="shared" si="17"/>
        <v>45900</v>
      </c>
      <c r="B19" s="91">
        <f t="shared" si="0"/>
        <v>12</v>
      </c>
      <c r="C19" s="99">
        <f t="shared" si="1"/>
        <v>3.8413739795124329</v>
      </c>
      <c r="F19" s="92">
        <f t="shared" si="18"/>
        <v>45900</v>
      </c>
      <c r="G19" s="91">
        <f t="shared" si="19"/>
        <v>12</v>
      </c>
      <c r="H19" s="91">
        <f>INDEX(地温!$D$2:$D$366,MATCH(F19,地温!$C$2:$C$366,FALSE))</f>
        <v>26.051408000000002</v>
      </c>
      <c r="I19" s="91">
        <f t="shared" si="20"/>
        <v>311.64871699999998</v>
      </c>
      <c r="J19" s="93">
        <f t="shared" si="2"/>
        <v>25.970726416666665</v>
      </c>
      <c r="K19" s="99">
        <f t="shared" si="3"/>
        <v>7.6716453904591517e-002</v>
      </c>
      <c r="L19" s="99">
        <f t="shared" si="4"/>
        <v>3.8413739795124329</v>
      </c>
      <c r="O19" s="92">
        <f t="shared" si="21"/>
        <v>45900</v>
      </c>
      <c r="P19" s="91">
        <f t="shared" si="22"/>
        <v>12</v>
      </c>
      <c r="Q19" s="91">
        <f>INDEX(地温!$D$2:$D$366,MATCH(O19,地温!$C$2:$C$366,FALSE))</f>
        <v>26.051408000000002</v>
      </c>
      <c r="R19" s="91">
        <f t="shared" si="23"/>
        <v>311.64871699999998</v>
      </c>
      <c r="S19" s="93">
        <f t="shared" si="5"/>
        <v>25.970726416666665</v>
      </c>
      <c r="T19" s="99" t="e">
        <f t="shared" si="6"/>
        <v>#N/A</v>
      </c>
      <c r="U19" s="99">
        <f t="shared" si="7"/>
        <v>0</v>
      </c>
      <c r="X19" s="92">
        <f t="shared" si="24"/>
        <v>45900</v>
      </c>
      <c r="Y19" s="91">
        <f t="shared" si="25"/>
        <v>12</v>
      </c>
      <c r="Z19" s="91">
        <f>INDEX(地温!$D$2:$D$366,MATCH(X19,地温!$C$2:$C$366,FALSE))</f>
        <v>26.051408000000002</v>
      </c>
      <c r="AA19" s="91">
        <f t="shared" si="26"/>
        <v>311.64871699999998</v>
      </c>
      <c r="AB19" s="93">
        <f t="shared" si="8"/>
        <v>25.970726416666665</v>
      </c>
      <c r="AC19" s="99" t="e">
        <f t="shared" si="9"/>
        <v>#N/A</v>
      </c>
      <c r="AD19" s="99">
        <f t="shared" si="10"/>
        <v>0</v>
      </c>
      <c r="AG19" s="92">
        <f t="shared" si="27"/>
        <v>45900</v>
      </c>
      <c r="AH19" s="91">
        <f t="shared" si="28"/>
        <v>12</v>
      </c>
      <c r="AI19" s="91">
        <f>INDEX(地温!$D$2:$D$366,MATCH(AG19,地温!$C$2:$C$366,FALSE))</f>
        <v>26.051408000000002</v>
      </c>
      <c r="AJ19" s="91">
        <f t="shared" si="29"/>
        <v>311.64871699999998</v>
      </c>
      <c r="AK19" s="93">
        <f t="shared" si="11"/>
        <v>25.970726416666665</v>
      </c>
      <c r="AL19" s="99" t="e">
        <f t="shared" si="12"/>
        <v>#N/A</v>
      </c>
      <c r="AM19" s="99">
        <f t="shared" si="13"/>
        <v>0</v>
      </c>
      <c r="AP19" s="92">
        <f t="shared" si="30"/>
        <v>45900</v>
      </c>
      <c r="AQ19" s="91">
        <f t="shared" si="31"/>
        <v>12</v>
      </c>
      <c r="AR19" s="91">
        <f>INDEX(地温!$D$2:$D$366,MATCH(AP19,地温!$C$2:$C$366,FALSE))</f>
        <v>26.051408000000002</v>
      </c>
      <c r="AS19" s="91">
        <f t="shared" si="32"/>
        <v>311.64871699999998</v>
      </c>
      <c r="AT19" s="93">
        <f t="shared" si="14"/>
        <v>25.970726416666665</v>
      </c>
      <c r="AU19" s="99" t="e">
        <f t="shared" si="15"/>
        <v>#N/A</v>
      </c>
      <c r="AV19" s="99">
        <f t="shared" si="16"/>
        <v>0</v>
      </c>
    </row>
    <row r="20" spans="1:48" s="91" customFormat="1">
      <c r="A20" s="92">
        <f t="shared" si="17"/>
        <v>45901</v>
      </c>
      <c r="B20" s="91">
        <f t="shared" si="0"/>
        <v>13</v>
      </c>
      <c r="C20" s="99">
        <f t="shared" si="1"/>
        <v>4.0241314194912725</v>
      </c>
      <c r="F20" s="92">
        <f t="shared" si="18"/>
        <v>45901</v>
      </c>
      <c r="G20" s="91">
        <f t="shared" si="19"/>
        <v>13</v>
      </c>
      <c r="H20" s="91">
        <f>INDEX(地温!$D$2:$D$366,MATCH(F20,地温!$C$2:$C$366,FALSE))</f>
        <v>25.260643999999996</v>
      </c>
      <c r="I20" s="91">
        <f t="shared" si="20"/>
        <v>336.90936099999999</v>
      </c>
      <c r="J20" s="93">
        <f t="shared" si="2"/>
        <v>25.916104692307691</v>
      </c>
      <c r="K20" s="99">
        <f t="shared" si="3"/>
        <v>7.6552994529664548e-002</v>
      </c>
      <c r="L20" s="99">
        <f t="shared" si="4"/>
        <v>4.0241314194912725</v>
      </c>
      <c r="O20" s="92">
        <f t="shared" si="21"/>
        <v>45901</v>
      </c>
      <c r="P20" s="91">
        <f t="shared" si="22"/>
        <v>13</v>
      </c>
      <c r="Q20" s="91">
        <f>INDEX(地温!$D$2:$D$366,MATCH(O20,地温!$C$2:$C$366,FALSE))</f>
        <v>25.260643999999996</v>
      </c>
      <c r="R20" s="91">
        <f t="shared" si="23"/>
        <v>336.90936099999999</v>
      </c>
      <c r="S20" s="93">
        <f t="shared" si="5"/>
        <v>25.916104692307691</v>
      </c>
      <c r="T20" s="99" t="e">
        <f t="shared" si="6"/>
        <v>#N/A</v>
      </c>
      <c r="U20" s="99">
        <f t="shared" si="7"/>
        <v>0</v>
      </c>
      <c r="X20" s="92">
        <f t="shared" si="24"/>
        <v>45901</v>
      </c>
      <c r="Y20" s="91">
        <f t="shared" si="25"/>
        <v>13</v>
      </c>
      <c r="Z20" s="91">
        <f>INDEX(地温!$D$2:$D$366,MATCH(X20,地温!$C$2:$C$366,FALSE))</f>
        <v>25.260643999999996</v>
      </c>
      <c r="AA20" s="91">
        <f t="shared" si="26"/>
        <v>336.90936099999999</v>
      </c>
      <c r="AB20" s="93">
        <f t="shared" si="8"/>
        <v>25.916104692307691</v>
      </c>
      <c r="AC20" s="99" t="e">
        <f t="shared" si="9"/>
        <v>#N/A</v>
      </c>
      <c r="AD20" s="99">
        <f t="shared" si="10"/>
        <v>0</v>
      </c>
      <c r="AG20" s="92">
        <f t="shared" si="27"/>
        <v>45901</v>
      </c>
      <c r="AH20" s="91">
        <f t="shared" si="28"/>
        <v>13</v>
      </c>
      <c r="AI20" s="91">
        <f>INDEX(地温!$D$2:$D$366,MATCH(AG20,地温!$C$2:$C$366,FALSE))</f>
        <v>25.260643999999996</v>
      </c>
      <c r="AJ20" s="91">
        <f t="shared" si="29"/>
        <v>336.90936099999999</v>
      </c>
      <c r="AK20" s="93">
        <f t="shared" si="11"/>
        <v>25.916104692307691</v>
      </c>
      <c r="AL20" s="99" t="e">
        <f t="shared" si="12"/>
        <v>#N/A</v>
      </c>
      <c r="AM20" s="99">
        <f t="shared" si="13"/>
        <v>0</v>
      </c>
      <c r="AP20" s="92">
        <f t="shared" si="30"/>
        <v>45901</v>
      </c>
      <c r="AQ20" s="91">
        <f t="shared" si="31"/>
        <v>13</v>
      </c>
      <c r="AR20" s="91">
        <f>INDEX(地温!$D$2:$D$366,MATCH(AP20,地温!$C$2:$C$366,FALSE))</f>
        <v>25.260643999999996</v>
      </c>
      <c r="AS20" s="91">
        <f t="shared" si="32"/>
        <v>336.90936099999999</v>
      </c>
      <c r="AT20" s="93">
        <f t="shared" si="14"/>
        <v>25.916104692307691</v>
      </c>
      <c r="AU20" s="99" t="e">
        <f t="shared" si="15"/>
        <v>#N/A</v>
      </c>
      <c r="AV20" s="99">
        <f t="shared" si="16"/>
        <v>0</v>
      </c>
    </row>
    <row r="21" spans="1:48" s="91" customFormat="1">
      <c r="A21" s="92">
        <f t="shared" si="17"/>
        <v>45902</v>
      </c>
      <c r="B21" s="91">
        <f t="shared" si="0"/>
        <v>14</v>
      </c>
      <c r="C21" s="99">
        <f t="shared" si="1"/>
        <v>4.1917708745450764</v>
      </c>
      <c r="F21" s="92">
        <f t="shared" si="18"/>
        <v>45902</v>
      </c>
      <c r="G21" s="91">
        <f t="shared" si="19"/>
        <v>14</v>
      </c>
      <c r="H21" s="91">
        <f>INDEX(地温!$D$2:$D$366,MATCH(F21,地温!$C$2:$C$366,FALSE))</f>
        <v>24.956503999999999</v>
      </c>
      <c r="I21" s="91">
        <f t="shared" si="20"/>
        <v>361.86586499999999</v>
      </c>
      <c r="J21" s="93">
        <f t="shared" si="2"/>
        <v>25.847561785714284</v>
      </c>
      <c r="K21" s="99">
        <f t="shared" si="3"/>
        <v>7.6348283463457678e-002</v>
      </c>
      <c r="L21" s="99">
        <f t="shared" si="4"/>
        <v>4.1917708745450764</v>
      </c>
      <c r="O21" s="92">
        <f t="shared" si="21"/>
        <v>45902</v>
      </c>
      <c r="P21" s="91">
        <f t="shared" si="22"/>
        <v>14</v>
      </c>
      <c r="Q21" s="91">
        <f>INDEX(地温!$D$2:$D$366,MATCH(O21,地温!$C$2:$C$366,FALSE))</f>
        <v>24.956503999999999</v>
      </c>
      <c r="R21" s="91">
        <f t="shared" si="23"/>
        <v>361.86586499999999</v>
      </c>
      <c r="S21" s="93">
        <f t="shared" si="5"/>
        <v>25.847561785714284</v>
      </c>
      <c r="T21" s="99" t="e">
        <f t="shared" si="6"/>
        <v>#N/A</v>
      </c>
      <c r="U21" s="99">
        <f t="shared" si="7"/>
        <v>0</v>
      </c>
      <c r="X21" s="92">
        <f t="shared" si="24"/>
        <v>45902</v>
      </c>
      <c r="Y21" s="91">
        <f t="shared" si="25"/>
        <v>14</v>
      </c>
      <c r="Z21" s="91">
        <f>INDEX(地温!$D$2:$D$366,MATCH(X21,地温!$C$2:$C$366,FALSE))</f>
        <v>24.956503999999999</v>
      </c>
      <c r="AA21" s="91">
        <f t="shared" si="26"/>
        <v>361.86586499999999</v>
      </c>
      <c r="AB21" s="93">
        <f t="shared" si="8"/>
        <v>25.847561785714284</v>
      </c>
      <c r="AC21" s="99" t="e">
        <f t="shared" si="9"/>
        <v>#N/A</v>
      </c>
      <c r="AD21" s="99">
        <f t="shared" si="10"/>
        <v>0</v>
      </c>
      <c r="AG21" s="92">
        <f t="shared" si="27"/>
        <v>45902</v>
      </c>
      <c r="AH21" s="91">
        <f t="shared" si="28"/>
        <v>14</v>
      </c>
      <c r="AI21" s="91">
        <f>INDEX(地温!$D$2:$D$366,MATCH(AG21,地温!$C$2:$C$366,FALSE))</f>
        <v>24.956503999999999</v>
      </c>
      <c r="AJ21" s="91">
        <f t="shared" si="29"/>
        <v>361.86586499999999</v>
      </c>
      <c r="AK21" s="93">
        <f t="shared" si="11"/>
        <v>25.847561785714284</v>
      </c>
      <c r="AL21" s="99" t="e">
        <f t="shared" si="12"/>
        <v>#N/A</v>
      </c>
      <c r="AM21" s="99">
        <f t="shared" si="13"/>
        <v>0</v>
      </c>
      <c r="AP21" s="92">
        <f t="shared" si="30"/>
        <v>45902</v>
      </c>
      <c r="AQ21" s="91">
        <f t="shared" si="31"/>
        <v>14</v>
      </c>
      <c r="AR21" s="91">
        <f>INDEX(地温!$D$2:$D$366,MATCH(AP21,地温!$C$2:$C$366,FALSE))</f>
        <v>24.956503999999999</v>
      </c>
      <c r="AS21" s="91">
        <f t="shared" si="32"/>
        <v>361.86586499999999</v>
      </c>
      <c r="AT21" s="93">
        <f t="shared" si="14"/>
        <v>25.847561785714284</v>
      </c>
      <c r="AU21" s="99" t="e">
        <f t="shared" si="15"/>
        <v>#N/A</v>
      </c>
      <c r="AV21" s="99">
        <f t="shared" si="16"/>
        <v>0</v>
      </c>
    </row>
    <row r="22" spans="1:48" s="91" customFormat="1">
      <c r="A22" s="92">
        <f t="shared" si="17"/>
        <v>45903</v>
      </c>
      <c r="B22" s="91">
        <f t="shared" si="0"/>
        <v>15</v>
      </c>
      <c r="C22" s="99">
        <f t="shared" si="1"/>
        <v>4.3462832445625459</v>
      </c>
      <c r="F22" s="92">
        <f t="shared" si="18"/>
        <v>45903</v>
      </c>
      <c r="G22" s="91">
        <f t="shared" si="19"/>
        <v>15</v>
      </c>
      <c r="H22" s="91">
        <f>INDEX(地温!$D$2:$D$366,MATCH(F22,地温!$C$2:$C$366,FALSE))</f>
        <v>24.753744000000001</v>
      </c>
      <c r="I22" s="91">
        <f t="shared" si="20"/>
        <v>386.61960899999997</v>
      </c>
      <c r="J22" s="93">
        <f t="shared" si="2"/>
        <v>25.774640599999998</v>
      </c>
      <c r="K22" s="99">
        <f t="shared" si="3"/>
        <v>7.6130994442407562e-002</v>
      </c>
      <c r="L22" s="99">
        <f t="shared" si="4"/>
        <v>4.3462832445625459</v>
      </c>
      <c r="O22" s="92">
        <f t="shared" si="21"/>
        <v>45903</v>
      </c>
      <c r="P22" s="91">
        <f t="shared" si="22"/>
        <v>15</v>
      </c>
      <c r="Q22" s="91">
        <f>INDEX(地温!$D$2:$D$366,MATCH(O22,地温!$C$2:$C$366,FALSE))</f>
        <v>24.753744000000001</v>
      </c>
      <c r="R22" s="91">
        <f t="shared" si="23"/>
        <v>386.61960899999997</v>
      </c>
      <c r="S22" s="93">
        <f t="shared" si="5"/>
        <v>25.774640599999998</v>
      </c>
      <c r="T22" s="99" t="e">
        <f t="shared" si="6"/>
        <v>#N/A</v>
      </c>
      <c r="U22" s="99">
        <f t="shared" si="7"/>
        <v>0</v>
      </c>
      <c r="X22" s="92">
        <f t="shared" si="24"/>
        <v>45903</v>
      </c>
      <c r="Y22" s="91">
        <f t="shared" si="25"/>
        <v>15</v>
      </c>
      <c r="Z22" s="91">
        <f>INDEX(地温!$D$2:$D$366,MATCH(X22,地温!$C$2:$C$366,FALSE))</f>
        <v>24.753744000000001</v>
      </c>
      <c r="AA22" s="91">
        <f t="shared" si="26"/>
        <v>386.61960899999997</v>
      </c>
      <c r="AB22" s="93">
        <f t="shared" si="8"/>
        <v>25.774640599999998</v>
      </c>
      <c r="AC22" s="99" t="e">
        <f t="shared" si="9"/>
        <v>#N/A</v>
      </c>
      <c r="AD22" s="99">
        <f t="shared" si="10"/>
        <v>0</v>
      </c>
      <c r="AG22" s="92">
        <f t="shared" si="27"/>
        <v>45903</v>
      </c>
      <c r="AH22" s="91">
        <f t="shared" si="28"/>
        <v>15</v>
      </c>
      <c r="AI22" s="91">
        <f>INDEX(地温!$D$2:$D$366,MATCH(AG22,地温!$C$2:$C$366,FALSE))</f>
        <v>24.753744000000001</v>
      </c>
      <c r="AJ22" s="91">
        <f t="shared" si="29"/>
        <v>386.61960899999997</v>
      </c>
      <c r="AK22" s="93">
        <f t="shared" si="11"/>
        <v>25.774640599999998</v>
      </c>
      <c r="AL22" s="99" t="e">
        <f t="shared" si="12"/>
        <v>#N/A</v>
      </c>
      <c r="AM22" s="99">
        <f t="shared" si="13"/>
        <v>0</v>
      </c>
      <c r="AP22" s="92">
        <f t="shared" si="30"/>
        <v>45903</v>
      </c>
      <c r="AQ22" s="91">
        <f t="shared" si="31"/>
        <v>15</v>
      </c>
      <c r="AR22" s="91">
        <f>INDEX(地温!$D$2:$D$366,MATCH(AP22,地温!$C$2:$C$366,FALSE))</f>
        <v>24.753744000000001</v>
      </c>
      <c r="AS22" s="91">
        <f t="shared" si="32"/>
        <v>386.61960899999997</v>
      </c>
      <c r="AT22" s="93">
        <f t="shared" si="14"/>
        <v>25.774640599999998</v>
      </c>
      <c r="AU22" s="99" t="e">
        <f t="shared" si="15"/>
        <v>#N/A</v>
      </c>
      <c r="AV22" s="99">
        <f t="shared" si="16"/>
        <v>0</v>
      </c>
    </row>
    <row r="23" spans="1:48" s="91" customFormat="1">
      <c r="A23" s="92">
        <f t="shared" si="17"/>
        <v>45904</v>
      </c>
      <c r="B23" s="91">
        <f t="shared" si="0"/>
        <v>16</v>
      </c>
      <c r="C23" s="99">
        <f t="shared" si="1"/>
        <v>4.4877504079645174</v>
      </c>
      <c r="F23" s="92">
        <f t="shared" si="18"/>
        <v>45904</v>
      </c>
      <c r="G23" s="91">
        <f t="shared" si="19"/>
        <v>16</v>
      </c>
      <c r="H23" s="91">
        <f>INDEX(地温!$D$2:$D$366,MATCH(F23,地温!$C$2:$C$366,FALSE))</f>
        <v>24.368500000000001</v>
      </c>
      <c r="I23" s="91">
        <f t="shared" si="20"/>
        <v>410.98810899999995</v>
      </c>
      <c r="J23" s="93">
        <f t="shared" si="2"/>
        <v>25.686756812499997</v>
      </c>
      <c r="K23" s="99">
        <f t="shared" si="3"/>
        <v>7.5869801475607276e-002</v>
      </c>
      <c r="L23" s="99">
        <f t="shared" si="4"/>
        <v>4.4877504079645174</v>
      </c>
      <c r="O23" s="92">
        <f t="shared" si="21"/>
        <v>45904</v>
      </c>
      <c r="P23" s="91">
        <f t="shared" si="22"/>
        <v>16</v>
      </c>
      <c r="Q23" s="91">
        <f>INDEX(地温!$D$2:$D$366,MATCH(O23,地温!$C$2:$C$366,FALSE))</f>
        <v>24.368500000000001</v>
      </c>
      <c r="R23" s="91">
        <f t="shared" si="23"/>
        <v>410.98810899999995</v>
      </c>
      <c r="S23" s="93">
        <f t="shared" si="5"/>
        <v>25.686756812499997</v>
      </c>
      <c r="T23" s="99" t="e">
        <f t="shared" si="6"/>
        <v>#N/A</v>
      </c>
      <c r="U23" s="99">
        <f t="shared" si="7"/>
        <v>0</v>
      </c>
      <c r="X23" s="92">
        <f t="shared" si="24"/>
        <v>45904</v>
      </c>
      <c r="Y23" s="91">
        <f t="shared" si="25"/>
        <v>16</v>
      </c>
      <c r="Z23" s="91">
        <f>INDEX(地温!$D$2:$D$366,MATCH(X23,地温!$C$2:$C$366,FALSE))</f>
        <v>24.368500000000001</v>
      </c>
      <c r="AA23" s="91">
        <f t="shared" si="26"/>
        <v>410.98810899999995</v>
      </c>
      <c r="AB23" s="93">
        <f t="shared" si="8"/>
        <v>25.686756812499997</v>
      </c>
      <c r="AC23" s="99" t="e">
        <f t="shared" si="9"/>
        <v>#N/A</v>
      </c>
      <c r="AD23" s="99">
        <f t="shared" si="10"/>
        <v>0</v>
      </c>
      <c r="AG23" s="92">
        <f t="shared" si="27"/>
        <v>45904</v>
      </c>
      <c r="AH23" s="91">
        <f t="shared" si="28"/>
        <v>16</v>
      </c>
      <c r="AI23" s="91">
        <f>INDEX(地温!$D$2:$D$366,MATCH(AG23,地温!$C$2:$C$366,FALSE))</f>
        <v>24.368500000000001</v>
      </c>
      <c r="AJ23" s="91">
        <f t="shared" si="29"/>
        <v>410.98810899999995</v>
      </c>
      <c r="AK23" s="93">
        <f t="shared" si="11"/>
        <v>25.686756812499997</v>
      </c>
      <c r="AL23" s="99" t="e">
        <f t="shared" si="12"/>
        <v>#N/A</v>
      </c>
      <c r="AM23" s="99">
        <f t="shared" si="13"/>
        <v>0</v>
      </c>
      <c r="AP23" s="92">
        <f t="shared" si="30"/>
        <v>45904</v>
      </c>
      <c r="AQ23" s="91">
        <f t="shared" si="31"/>
        <v>16</v>
      </c>
      <c r="AR23" s="91">
        <f>INDEX(地温!$D$2:$D$366,MATCH(AP23,地温!$C$2:$C$366,FALSE))</f>
        <v>24.368500000000001</v>
      </c>
      <c r="AS23" s="91">
        <f t="shared" si="32"/>
        <v>410.98810899999995</v>
      </c>
      <c r="AT23" s="93">
        <f t="shared" si="14"/>
        <v>25.686756812499997</v>
      </c>
      <c r="AU23" s="99" t="e">
        <f t="shared" si="15"/>
        <v>#N/A</v>
      </c>
      <c r="AV23" s="99">
        <f t="shared" si="16"/>
        <v>0</v>
      </c>
    </row>
    <row r="24" spans="1:48" s="91" customFormat="1">
      <c r="A24" s="92">
        <f t="shared" si="17"/>
        <v>45905</v>
      </c>
      <c r="B24" s="91">
        <f t="shared" si="0"/>
        <v>17</v>
      </c>
      <c r="C24" s="99">
        <f t="shared" si="1"/>
        <v>4.6214268401239931</v>
      </c>
      <c r="F24" s="92">
        <f t="shared" si="18"/>
        <v>45905</v>
      </c>
      <c r="G24" s="91">
        <f t="shared" si="19"/>
        <v>17</v>
      </c>
      <c r="H24" s="91">
        <f>INDEX(地温!$D$2:$D$366,MATCH(F24,地温!$C$2:$C$366,FALSE))</f>
        <v>24.753744000000001</v>
      </c>
      <c r="I24" s="91">
        <f t="shared" si="20"/>
        <v>435.74185299999994</v>
      </c>
      <c r="J24" s="93">
        <f t="shared" si="2"/>
        <v>25.631873705882349</v>
      </c>
      <c r="K24" s="99">
        <f t="shared" si="3"/>
        <v>7.570706447971727e-002</v>
      </c>
      <c r="L24" s="99">
        <f t="shared" si="4"/>
        <v>4.6214268401239931</v>
      </c>
      <c r="O24" s="92">
        <f t="shared" si="21"/>
        <v>45905</v>
      </c>
      <c r="P24" s="91">
        <f t="shared" si="22"/>
        <v>17</v>
      </c>
      <c r="Q24" s="91">
        <f>INDEX(地温!$D$2:$D$366,MATCH(O24,地温!$C$2:$C$366,FALSE))</f>
        <v>24.753744000000001</v>
      </c>
      <c r="R24" s="91">
        <f t="shared" si="23"/>
        <v>435.74185299999994</v>
      </c>
      <c r="S24" s="93">
        <f t="shared" si="5"/>
        <v>25.631873705882349</v>
      </c>
      <c r="T24" s="99" t="e">
        <f t="shared" si="6"/>
        <v>#N/A</v>
      </c>
      <c r="U24" s="99">
        <f t="shared" si="7"/>
        <v>0</v>
      </c>
      <c r="X24" s="92">
        <f t="shared" si="24"/>
        <v>45905</v>
      </c>
      <c r="Y24" s="91">
        <f t="shared" si="25"/>
        <v>17</v>
      </c>
      <c r="Z24" s="91">
        <f>INDEX(地温!$D$2:$D$366,MATCH(X24,地温!$C$2:$C$366,FALSE))</f>
        <v>24.753744000000001</v>
      </c>
      <c r="AA24" s="91">
        <f t="shared" si="26"/>
        <v>435.74185299999994</v>
      </c>
      <c r="AB24" s="93">
        <f t="shared" si="8"/>
        <v>25.631873705882349</v>
      </c>
      <c r="AC24" s="99" t="e">
        <f t="shared" si="9"/>
        <v>#N/A</v>
      </c>
      <c r="AD24" s="99">
        <f t="shared" si="10"/>
        <v>0</v>
      </c>
      <c r="AG24" s="92">
        <f t="shared" si="27"/>
        <v>45905</v>
      </c>
      <c r="AH24" s="91">
        <f t="shared" si="28"/>
        <v>17</v>
      </c>
      <c r="AI24" s="91">
        <f>INDEX(地温!$D$2:$D$366,MATCH(AG24,地温!$C$2:$C$366,FALSE))</f>
        <v>24.753744000000001</v>
      </c>
      <c r="AJ24" s="91">
        <f t="shared" si="29"/>
        <v>435.74185299999994</v>
      </c>
      <c r="AK24" s="93">
        <f t="shared" si="11"/>
        <v>25.631873705882349</v>
      </c>
      <c r="AL24" s="99" t="e">
        <f t="shared" si="12"/>
        <v>#N/A</v>
      </c>
      <c r="AM24" s="99">
        <f t="shared" si="13"/>
        <v>0</v>
      </c>
      <c r="AP24" s="92">
        <f t="shared" si="30"/>
        <v>45905</v>
      </c>
      <c r="AQ24" s="91">
        <f t="shared" si="31"/>
        <v>17</v>
      </c>
      <c r="AR24" s="91">
        <f>INDEX(地温!$D$2:$D$366,MATCH(AP24,地温!$C$2:$C$366,FALSE))</f>
        <v>24.753744000000001</v>
      </c>
      <c r="AS24" s="91">
        <f t="shared" si="32"/>
        <v>435.74185299999994</v>
      </c>
      <c r="AT24" s="93">
        <f t="shared" si="14"/>
        <v>25.631873705882349</v>
      </c>
      <c r="AU24" s="99" t="e">
        <f t="shared" si="15"/>
        <v>#N/A</v>
      </c>
      <c r="AV24" s="99">
        <f t="shared" si="16"/>
        <v>0</v>
      </c>
    </row>
    <row r="25" spans="1:48" s="91" customFormat="1">
      <c r="A25" s="92">
        <f t="shared" si="17"/>
        <v>45906</v>
      </c>
      <c r="B25" s="91">
        <f t="shared" si="0"/>
        <v>18</v>
      </c>
      <c r="C25" s="99">
        <f t="shared" si="1"/>
        <v>4.7407712919532283</v>
      </c>
      <c r="F25" s="92">
        <f t="shared" si="18"/>
        <v>45906</v>
      </c>
      <c r="G25" s="91">
        <f t="shared" si="19"/>
        <v>18</v>
      </c>
      <c r="H25" s="91">
        <f>INDEX(地温!$D$2:$D$366,MATCH(F25,地温!$C$2:$C$366,FALSE))</f>
        <v>23.739944000000001</v>
      </c>
      <c r="I25" s="91">
        <f t="shared" si="20"/>
        <v>459.48179699999991</v>
      </c>
      <c r="J25" s="93">
        <f t="shared" si="2"/>
        <v>25.526766499999994</v>
      </c>
      <c r="K25" s="99">
        <f t="shared" si="3"/>
        <v>7.5396212738377474e-002</v>
      </c>
      <c r="L25" s="99">
        <f t="shared" si="4"/>
        <v>4.7407712919532283</v>
      </c>
      <c r="O25" s="92">
        <f t="shared" si="21"/>
        <v>45906</v>
      </c>
      <c r="P25" s="91">
        <f t="shared" si="22"/>
        <v>18</v>
      </c>
      <c r="Q25" s="91">
        <f>INDEX(地温!$D$2:$D$366,MATCH(O25,地温!$C$2:$C$366,FALSE))</f>
        <v>23.739944000000001</v>
      </c>
      <c r="R25" s="91">
        <f t="shared" si="23"/>
        <v>459.48179699999991</v>
      </c>
      <c r="S25" s="93">
        <f t="shared" si="5"/>
        <v>25.526766499999994</v>
      </c>
      <c r="T25" s="99" t="e">
        <f t="shared" si="6"/>
        <v>#N/A</v>
      </c>
      <c r="U25" s="99">
        <f t="shared" si="7"/>
        <v>0</v>
      </c>
      <c r="X25" s="92">
        <f t="shared" si="24"/>
        <v>45906</v>
      </c>
      <c r="Y25" s="91">
        <f t="shared" si="25"/>
        <v>18</v>
      </c>
      <c r="Z25" s="91">
        <f>INDEX(地温!$D$2:$D$366,MATCH(X25,地温!$C$2:$C$366,FALSE))</f>
        <v>23.739944000000001</v>
      </c>
      <c r="AA25" s="91">
        <f t="shared" si="26"/>
        <v>459.48179699999991</v>
      </c>
      <c r="AB25" s="93">
        <f t="shared" si="8"/>
        <v>25.526766499999994</v>
      </c>
      <c r="AC25" s="99" t="e">
        <f t="shared" si="9"/>
        <v>#N/A</v>
      </c>
      <c r="AD25" s="99">
        <f t="shared" si="10"/>
        <v>0</v>
      </c>
      <c r="AG25" s="92">
        <f t="shared" si="27"/>
        <v>45906</v>
      </c>
      <c r="AH25" s="91">
        <f t="shared" si="28"/>
        <v>18</v>
      </c>
      <c r="AI25" s="91">
        <f>INDEX(地温!$D$2:$D$366,MATCH(AG25,地温!$C$2:$C$366,FALSE))</f>
        <v>23.739944000000001</v>
      </c>
      <c r="AJ25" s="91">
        <f t="shared" si="29"/>
        <v>459.48179699999991</v>
      </c>
      <c r="AK25" s="93">
        <f t="shared" si="11"/>
        <v>25.526766499999994</v>
      </c>
      <c r="AL25" s="99" t="e">
        <f t="shared" si="12"/>
        <v>#N/A</v>
      </c>
      <c r="AM25" s="99">
        <f t="shared" si="13"/>
        <v>0</v>
      </c>
      <c r="AP25" s="92">
        <f t="shared" si="30"/>
        <v>45906</v>
      </c>
      <c r="AQ25" s="91">
        <f t="shared" si="31"/>
        <v>18</v>
      </c>
      <c r="AR25" s="91">
        <f>INDEX(地温!$D$2:$D$366,MATCH(AP25,地温!$C$2:$C$366,FALSE))</f>
        <v>23.739944000000001</v>
      </c>
      <c r="AS25" s="91">
        <f t="shared" si="32"/>
        <v>459.48179699999991</v>
      </c>
      <c r="AT25" s="93">
        <f t="shared" si="14"/>
        <v>25.526766499999994</v>
      </c>
      <c r="AU25" s="99" t="e">
        <f t="shared" si="15"/>
        <v>#N/A</v>
      </c>
      <c r="AV25" s="99">
        <f t="shared" si="16"/>
        <v>0</v>
      </c>
    </row>
    <row r="26" spans="1:48" s="91" customFormat="1">
      <c r="A26" s="92">
        <f t="shared" si="17"/>
        <v>45907</v>
      </c>
      <c r="B26" s="91">
        <f t="shared" si="0"/>
        <v>19</v>
      </c>
      <c r="C26" s="99">
        <f t="shared" si="1"/>
        <v>4.8517867194174107</v>
      </c>
      <c r="F26" s="92">
        <f t="shared" si="18"/>
        <v>45907</v>
      </c>
      <c r="G26" s="91">
        <f t="shared" si="19"/>
        <v>19</v>
      </c>
      <c r="H26" s="91">
        <f>INDEX(地温!$D$2:$D$366,MATCH(F26,地温!$C$2:$C$366,FALSE))</f>
        <v>23.679116</v>
      </c>
      <c r="I26" s="91">
        <f t="shared" si="20"/>
        <v>483.16091299999994</v>
      </c>
      <c r="J26" s="93">
        <f t="shared" si="2"/>
        <v>25.429521736842101</v>
      </c>
      <c r="K26" s="99">
        <f t="shared" si="3"/>
        <v>7.510955691728656e-002</v>
      </c>
      <c r="L26" s="99">
        <f t="shared" si="4"/>
        <v>4.8517867194174107</v>
      </c>
      <c r="O26" s="92">
        <f t="shared" si="21"/>
        <v>45907</v>
      </c>
      <c r="P26" s="91">
        <f t="shared" si="22"/>
        <v>19</v>
      </c>
      <c r="Q26" s="91">
        <f>INDEX(地温!$D$2:$D$366,MATCH(O26,地温!$C$2:$C$366,FALSE))</f>
        <v>23.679116</v>
      </c>
      <c r="R26" s="91">
        <f t="shared" si="23"/>
        <v>483.16091299999994</v>
      </c>
      <c r="S26" s="93">
        <f t="shared" si="5"/>
        <v>25.429521736842101</v>
      </c>
      <c r="T26" s="99" t="e">
        <f t="shared" si="6"/>
        <v>#N/A</v>
      </c>
      <c r="U26" s="99">
        <f t="shared" si="7"/>
        <v>0</v>
      </c>
      <c r="X26" s="92">
        <f t="shared" si="24"/>
        <v>45907</v>
      </c>
      <c r="Y26" s="91">
        <f t="shared" si="25"/>
        <v>19</v>
      </c>
      <c r="Z26" s="91">
        <f>INDEX(地温!$D$2:$D$366,MATCH(X26,地温!$C$2:$C$366,FALSE))</f>
        <v>23.679116</v>
      </c>
      <c r="AA26" s="91">
        <f t="shared" si="26"/>
        <v>483.16091299999994</v>
      </c>
      <c r="AB26" s="93">
        <f t="shared" si="8"/>
        <v>25.429521736842101</v>
      </c>
      <c r="AC26" s="99" t="e">
        <f t="shared" si="9"/>
        <v>#N/A</v>
      </c>
      <c r="AD26" s="99">
        <f t="shared" si="10"/>
        <v>0</v>
      </c>
      <c r="AG26" s="92">
        <f t="shared" si="27"/>
        <v>45907</v>
      </c>
      <c r="AH26" s="91">
        <f t="shared" si="28"/>
        <v>19</v>
      </c>
      <c r="AI26" s="91">
        <f>INDEX(地温!$D$2:$D$366,MATCH(AG26,地温!$C$2:$C$366,FALSE))</f>
        <v>23.679116</v>
      </c>
      <c r="AJ26" s="91">
        <f t="shared" si="29"/>
        <v>483.16091299999994</v>
      </c>
      <c r="AK26" s="93">
        <f t="shared" si="11"/>
        <v>25.429521736842101</v>
      </c>
      <c r="AL26" s="99" t="e">
        <f t="shared" si="12"/>
        <v>#N/A</v>
      </c>
      <c r="AM26" s="99">
        <f t="shared" si="13"/>
        <v>0</v>
      </c>
      <c r="AP26" s="92">
        <f t="shared" si="30"/>
        <v>45907</v>
      </c>
      <c r="AQ26" s="91">
        <f t="shared" si="31"/>
        <v>19</v>
      </c>
      <c r="AR26" s="91">
        <f>INDEX(地温!$D$2:$D$366,MATCH(AP26,地温!$C$2:$C$366,FALSE))</f>
        <v>23.679116</v>
      </c>
      <c r="AS26" s="91">
        <f t="shared" si="32"/>
        <v>483.16091299999994</v>
      </c>
      <c r="AT26" s="93">
        <f t="shared" si="14"/>
        <v>25.429521736842101</v>
      </c>
      <c r="AU26" s="99" t="e">
        <f t="shared" si="15"/>
        <v>#N/A</v>
      </c>
      <c r="AV26" s="99">
        <f t="shared" si="16"/>
        <v>0</v>
      </c>
    </row>
    <row r="27" spans="1:48" s="91" customFormat="1">
      <c r="A27" s="92">
        <f t="shared" si="17"/>
        <v>45908</v>
      </c>
      <c r="B27" s="91">
        <f t="shared" si="0"/>
        <v>20</v>
      </c>
      <c r="C27" s="99">
        <f t="shared" si="1"/>
        <v>4.9547289553736427</v>
      </c>
      <c r="F27" s="92">
        <f t="shared" si="18"/>
        <v>45908</v>
      </c>
      <c r="G27" s="91">
        <f t="shared" si="19"/>
        <v>20</v>
      </c>
      <c r="H27" s="91">
        <f>INDEX(地温!$D$2:$D$366,MATCH(F27,地温!$C$2:$C$366,FALSE))</f>
        <v>23.537184</v>
      </c>
      <c r="I27" s="91">
        <f t="shared" si="20"/>
        <v>506.69809699999996</v>
      </c>
      <c r="J27" s="93">
        <f t="shared" si="2"/>
        <v>25.334904849999997</v>
      </c>
      <c r="K27" s="99">
        <f t="shared" si="3"/>
        <v>7.4831515242476498e-002</v>
      </c>
      <c r="L27" s="99">
        <f t="shared" si="4"/>
        <v>4.9547289553736427</v>
      </c>
      <c r="O27" s="92">
        <f t="shared" si="21"/>
        <v>45908</v>
      </c>
      <c r="P27" s="91">
        <f t="shared" si="22"/>
        <v>20</v>
      </c>
      <c r="Q27" s="91">
        <f>INDEX(地温!$D$2:$D$366,MATCH(O27,地温!$C$2:$C$366,FALSE))</f>
        <v>23.537184</v>
      </c>
      <c r="R27" s="91">
        <f t="shared" si="23"/>
        <v>506.69809699999996</v>
      </c>
      <c r="S27" s="93">
        <f t="shared" si="5"/>
        <v>25.334904849999997</v>
      </c>
      <c r="T27" s="99" t="e">
        <f t="shared" si="6"/>
        <v>#N/A</v>
      </c>
      <c r="U27" s="99">
        <f t="shared" si="7"/>
        <v>0</v>
      </c>
      <c r="X27" s="92">
        <f t="shared" si="24"/>
        <v>45908</v>
      </c>
      <c r="Y27" s="91">
        <f t="shared" si="25"/>
        <v>20</v>
      </c>
      <c r="Z27" s="91">
        <f>INDEX(地温!$D$2:$D$366,MATCH(X27,地温!$C$2:$C$366,FALSE))</f>
        <v>23.537184</v>
      </c>
      <c r="AA27" s="91">
        <f t="shared" si="26"/>
        <v>506.69809699999996</v>
      </c>
      <c r="AB27" s="93">
        <f t="shared" si="8"/>
        <v>25.334904849999997</v>
      </c>
      <c r="AC27" s="99" t="e">
        <f t="shared" si="9"/>
        <v>#N/A</v>
      </c>
      <c r="AD27" s="99">
        <f t="shared" si="10"/>
        <v>0</v>
      </c>
      <c r="AG27" s="92">
        <f t="shared" si="27"/>
        <v>45908</v>
      </c>
      <c r="AH27" s="91">
        <f t="shared" si="28"/>
        <v>20</v>
      </c>
      <c r="AI27" s="91">
        <f>INDEX(地温!$D$2:$D$366,MATCH(AG27,地温!$C$2:$C$366,FALSE))</f>
        <v>23.537184</v>
      </c>
      <c r="AJ27" s="91">
        <f t="shared" si="29"/>
        <v>506.69809699999996</v>
      </c>
      <c r="AK27" s="93">
        <f t="shared" si="11"/>
        <v>25.334904849999997</v>
      </c>
      <c r="AL27" s="99" t="e">
        <f t="shared" si="12"/>
        <v>#N/A</v>
      </c>
      <c r="AM27" s="99">
        <f t="shared" si="13"/>
        <v>0</v>
      </c>
      <c r="AP27" s="92">
        <f t="shared" si="30"/>
        <v>45908</v>
      </c>
      <c r="AQ27" s="91">
        <f t="shared" si="31"/>
        <v>20</v>
      </c>
      <c r="AR27" s="91">
        <f>INDEX(地温!$D$2:$D$366,MATCH(AP27,地温!$C$2:$C$366,FALSE))</f>
        <v>23.537184</v>
      </c>
      <c r="AS27" s="91">
        <f t="shared" si="32"/>
        <v>506.69809699999996</v>
      </c>
      <c r="AT27" s="93">
        <f t="shared" si="14"/>
        <v>25.334904849999997</v>
      </c>
      <c r="AU27" s="99" t="e">
        <f t="shared" si="15"/>
        <v>#N/A</v>
      </c>
      <c r="AV27" s="99">
        <f t="shared" si="16"/>
        <v>0</v>
      </c>
    </row>
    <row r="28" spans="1:48" s="91" customFormat="1">
      <c r="A28" s="92">
        <f t="shared" si="17"/>
        <v>45909</v>
      </c>
      <c r="B28" s="91">
        <f t="shared" si="0"/>
        <v>21</v>
      </c>
      <c r="C28" s="99">
        <f t="shared" si="1"/>
        <v>5.0531474459131109</v>
      </c>
      <c r="F28" s="92">
        <f t="shared" si="18"/>
        <v>45909</v>
      </c>
      <c r="G28" s="91">
        <f t="shared" si="19"/>
        <v>21</v>
      </c>
      <c r="H28" s="91">
        <f>INDEX(地温!$D$2:$D$366,MATCH(F28,地温!$C$2:$C$366,FALSE))</f>
        <v>24.145464</v>
      </c>
      <c r="I28" s="91">
        <f t="shared" si="20"/>
        <v>530.84356099999991</v>
      </c>
      <c r="J28" s="93">
        <f t="shared" si="2"/>
        <v>25.278264809523805</v>
      </c>
      <c r="K28" s="99">
        <f t="shared" si="3"/>
        <v>7.4665481198464473e-002</v>
      </c>
      <c r="L28" s="99">
        <f t="shared" si="4"/>
        <v>5.0531474459131109</v>
      </c>
      <c r="O28" s="92">
        <f t="shared" si="21"/>
        <v>45909</v>
      </c>
      <c r="P28" s="91">
        <f t="shared" si="22"/>
        <v>21</v>
      </c>
      <c r="Q28" s="91">
        <f>INDEX(地温!$D$2:$D$366,MATCH(O28,地温!$C$2:$C$366,FALSE))</f>
        <v>24.145464</v>
      </c>
      <c r="R28" s="91">
        <f t="shared" si="23"/>
        <v>530.84356099999991</v>
      </c>
      <c r="S28" s="93">
        <f t="shared" si="5"/>
        <v>25.278264809523805</v>
      </c>
      <c r="T28" s="99" t="e">
        <f t="shared" si="6"/>
        <v>#N/A</v>
      </c>
      <c r="U28" s="99">
        <f t="shared" si="7"/>
        <v>0</v>
      </c>
      <c r="X28" s="92">
        <f t="shared" si="24"/>
        <v>45909</v>
      </c>
      <c r="Y28" s="91">
        <f t="shared" si="25"/>
        <v>21</v>
      </c>
      <c r="Z28" s="91">
        <f>INDEX(地温!$D$2:$D$366,MATCH(X28,地温!$C$2:$C$366,FALSE))</f>
        <v>24.145464</v>
      </c>
      <c r="AA28" s="91">
        <f t="shared" si="26"/>
        <v>530.84356099999991</v>
      </c>
      <c r="AB28" s="93">
        <f t="shared" si="8"/>
        <v>25.278264809523805</v>
      </c>
      <c r="AC28" s="99" t="e">
        <f t="shared" si="9"/>
        <v>#N/A</v>
      </c>
      <c r="AD28" s="99">
        <f t="shared" si="10"/>
        <v>0</v>
      </c>
      <c r="AG28" s="92">
        <f t="shared" si="27"/>
        <v>45909</v>
      </c>
      <c r="AH28" s="91">
        <f t="shared" si="28"/>
        <v>21</v>
      </c>
      <c r="AI28" s="91">
        <f>INDEX(地温!$D$2:$D$366,MATCH(AG28,地温!$C$2:$C$366,FALSE))</f>
        <v>24.145464</v>
      </c>
      <c r="AJ28" s="91">
        <f t="shared" si="29"/>
        <v>530.84356099999991</v>
      </c>
      <c r="AK28" s="93">
        <f t="shared" si="11"/>
        <v>25.278264809523805</v>
      </c>
      <c r="AL28" s="99" t="e">
        <f t="shared" si="12"/>
        <v>#N/A</v>
      </c>
      <c r="AM28" s="99">
        <f t="shared" si="13"/>
        <v>0</v>
      </c>
      <c r="AP28" s="92">
        <f t="shared" si="30"/>
        <v>45909</v>
      </c>
      <c r="AQ28" s="91">
        <f t="shared" si="31"/>
        <v>21</v>
      </c>
      <c r="AR28" s="91">
        <f>INDEX(地温!$D$2:$D$366,MATCH(AP28,地温!$C$2:$C$366,FALSE))</f>
        <v>24.145464</v>
      </c>
      <c r="AS28" s="91">
        <f t="shared" si="32"/>
        <v>530.84356099999991</v>
      </c>
      <c r="AT28" s="93">
        <f t="shared" si="14"/>
        <v>25.278264809523805</v>
      </c>
      <c r="AU28" s="99" t="e">
        <f t="shared" si="15"/>
        <v>#N/A</v>
      </c>
      <c r="AV28" s="99">
        <f t="shared" si="16"/>
        <v>0</v>
      </c>
    </row>
    <row r="29" spans="1:48" s="91" customFormat="1">
      <c r="A29" s="92">
        <f t="shared" si="17"/>
        <v>45910</v>
      </c>
      <c r="B29" s="91">
        <f t="shared" si="0"/>
        <v>22</v>
      </c>
      <c r="C29" s="99">
        <f t="shared" si="1"/>
        <v>5.1458244217008513</v>
      </c>
      <c r="F29" s="92">
        <f t="shared" si="18"/>
        <v>45910</v>
      </c>
      <c r="G29" s="91">
        <f t="shared" si="19"/>
        <v>22</v>
      </c>
      <c r="H29" s="91">
        <f>INDEX(地温!$D$2:$D$366,MATCH(F29,地温!$C$2:$C$366,FALSE))</f>
        <v>24.429327999999998</v>
      </c>
      <c r="I29" s="91">
        <f t="shared" si="20"/>
        <v>555.27288899999985</v>
      </c>
      <c r="J29" s="93">
        <f t="shared" si="2"/>
        <v>25.239676772727265</v>
      </c>
      <c r="K29" s="99">
        <f t="shared" si="3"/>
        <v>7.4552539626819417e-002</v>
      </c>
      <c r="L29" s="99">
        <f t="shared" si="4"/>
        <v>5.1458244217008513</v>
      </c>
      <c r="O29" s="92">
        <f t="shared" si="21"/>
        <v>45910</v>
      </c>
      <c r="P29" s="91">
        <f t="shared" si="22"/>
        <v>22</v>
      </c>
      <c r="Q29" s="91">
        <f>INDEX(地温!$D$2:$D$366,MATCH(O29,地温!$C$2:$C$366,FALSE))</f>
        <v>24.429327999999998</v>
      </c>
      <c r="R29" s="91">
        <f t="shared" si="23"/>
        <v>555.27288899999985</v>
      </c>
      <c r="S29" s="93">
        <f t="shared" si="5"/>
        <v>25.239676772727265</v>
      </c>
      <c r="T29" s="99" t="e">
        <f t="shared" si="6"/>
        <v>#N/A</v>
      </c>
      <c r="U29" s="99">
        <f t="shared" si="7"/>
        <v>0</v>
      </c>
      <c r="X29" s="92">
        <f t="shared" si="24"/>
        <v>45910</v>
      </c>
      <c r="Y29" s="91">
        <f t="shared" si="25"/>
        <v>22</v>
      </c>
      <c r="Z29" s="91">
        <f>INDEX(地温!$D$2:$D$366,MATCH(X29,地温!$C$2:$C$366,FALSE))</f>
        <v>24.429327999999998</v>
      </c>
      <c r="AA29" s="91">
        <f t="shared" si="26"/>
        <v>555.27288899999985</v>
      </c>
      <c r="AB29" s="93">
        <f t="shared" si="8"/>
        <v>25.239676772727265</v>
      </c>
      <c r="AC29" s="99" t="e">
        <f t="shared" si="9"/>
        <v>#N/A</v>
      </c>
      <c r="AD29" s="99">
        <f t="shared" si="10"/>
        <v>0</v>
      </c>
      <c r="AG29" s="92">
        <f t="shared" si="27"/>
        <v>45910</v>
      </c>
      <c r="AH29" s="91">
        <f t="shared" si="28"/>
        <v>22</v>
      </c>
      <c r="AI29" s="91">
        <f>INDEX(地温!$D$2:$D$366,MATCH(AG29,地温!$C$2:$C$366,FALSE))</f>
        <v>24.429327999999998</v>
      </c>
      <c r="AJ29" s="91">
        <f t="shared" si="29"/>
        <v>555.27288899999985</v>
      </c>
      <c r="AK29" s="93">
        <f t="shared" si="11"/>
        <v>25.239676772727265</v>
      </c>
      <c r="AL29" s="99" t="e">
        <f t="shared" si="12"/>
        <v>#N/A</v>
      </c>
      <c r="AM29" s="99">
        <f t="shared" si="13"/>
        <v>0</v>
      </c>
      <c r="AP29" s="92">
        <f t="shared" si="30"/>
        <v>45910</v>
      </c>
      <c r="AQ29" s="91">
        <f t="shared" si="31"/>
        <v>22</v>
      </c>
      <c r="AR29" s="91">
        <f>INDEX(地温!$D$2:$D$366,MATCH(AP29,地温!$C$2:$C$366,FALSE))</f>
        <v>24.429327999999998</v>
      </c>
      <c r="AS29" s="91">
        <f t="shared" si="32"/>
        <v>555.27288899999985</v>
      </c>
      <c r="AT29" s="93">
        <f t="shared" si="14"/>
        <v>25.239676772727265</v>
      </c>
      <c r="AU29" s="99" t="e">
        <f t="shared" si="15"/>
        <v>#N/A</v>
      </c>
      <c r="AV29" s="99">
        <f t="shared" si="16"/>
        <v>0</v>
      </c>
    </row>
    <row r="30" spans="1:48" s="91" customFormat="1">
      <c r="A30" s="92">
        <f t="shared" si="17"/>
        <v>45911</v>
      </c>
      <c r="B30" s="91">
        <f t="shared" si="0"/>
        <v>23</v>
      </c>
      <c r="C30" s="99">
        <f t="shared" si="1"/>
        <v>5.2330060734342227</v>
      </c>
      <c r="F30" s="92">
        <f t="shared" si="18"/>
        <v>45911</v>
      </c>
      <c r="G30" s="91">
        <f t="shared" si="19"/>
        <v>23</v>
      </c>
      <c r="H30" s="91">
        <f>INDEX(地温!$D$2:$D$366,MATCH(F30,地温!$C$2:$C$366,FALSE))</f>
        <v>24.713191999999999</v>
      </c>
      <c r="I30" s="91">
        <f t="shared" si="20"/>
        <v>579.9860809999999</v>
      </c>
      <c r="J30" s="93">
        <f t="shared" si="2"/>
        <v>25.216786130434777</v>
      </c>
      <c r="K30" s="99">
        <f t="shared" si="3"/>
        <v>7.4485609003497114e-002</v>
      </c>
      <c r="L30" s="99">
        <f t="shared" si="4"/>
        <v>5.2330060734342227</v>
      </c>
      <c r="O30" s="92">
        <f t="shared" si="21"/>
        <v>45911</v>
      </c>
      <c r="P30" s="91">
        <f t="shared" si="22"/>
        <v>23</v>
      </c>
      <c r="Q30" s="91">
        <f>INDEX(地温!$D$2:$D$366,MATCH(O30,地温!$C$2:$C$366,FALSE))</f>
        <v>24.713191999999999</v>
      </c>
      <c r="R30" s="91">
        <f t="shared" si="23"/>
        <v>579.9860809999999</v>
      </c>
      <c r="S30" s="93">
        <f t="shared" si="5"/>
        <v>25.216786130434777</v>
      </c>
      <c r="T30" s="99" t="e">
        <f t="shared" si="6"/>
        <v>#N/A</v>
      </c>
      <c r="U30" s="99">
        <f t="shared" si="7"/>
        <v>0</v>
      </c>
      <c r="X30" s="92">
        <f t="shared" si="24"/>
        <v>45911</v>
      </c>
      <c r="Y30" s="91">
        <f t="shared" si="25"/>
        <v>23</v>
      </c>
      <c r="Z30" s="91">
        <f>INDEX(地温!$D$2:$D$366,MATCH(X30,地温!$C$2:$C$366,FALSE))</f>
        <v>24.713191999999999</v>
      </c>
      <c r="AA30" s="91">
        <f t="shared" si="26"/>
        <v>579.9860809999999</v>
      </c>
      <c r="AB30" s="93">
        <f t="shared" si="8"/>
        <v>25.216786130434777</v>
      </c>
      <c r="AC30" s="99" t="e">
        <f t="shared" si="9"/>
        <v>#N/A</v>
      </c>
      <c r="AD30" s="99">
        <f t="shared" si="10"/>
        <v>0</v>
      </c>
      <c r="AG30" s="92">
        <f t="shared" si="27"/>
        <v>45911</v>
      </c>
      <c r="AH30" s="91">
        <f t="shared" si="28"/>
        <v>23</v>
      </c>
      <c r="AI30" s="91">
        <f>INDEX(地温!$D$2:$D$366,MATCH(AG30,地温!$C$2:$C$366,FALSE))</f>
        <v>24.713191999999999</v>
      </c>
      <c r="AJ30" s="91">
        <f t="shared" si="29"/>
        <v>579.9860809999999</v>
      </c>
      <c r="AK30" s="93">
        <f t="shared" si="11"/>
        <v>25.216786130434777</v>
      </c>
      <c r="AL30" s="99" t="e">
        <f t="shared" si="12"/>
        <v>#N/A</v>
      </c>
      <c r="AM30" s="99">
        <f t="shared" si="13"/>
        <v>0</v>
      </c>
      <c r="AP30" s="92">
        <f t="shared" si="30"/>
        <v>45911</v>
      </c>
      <c r="AQ30" s="91">
        <f t="shared" si="31"/>
        <v>23</v>
      </c>
      <c r="AR30" s="91">
        <f>INDEX(地温!$D$2:$D$366,MATCH(AP30,地温!$C$2:$C$366,FALSE))</f>
        <v>24.713191999999999</v>
      </c>
      <c r="AS30" s="91">
        <f t="shared" si="32"/>
        <v>579.9860809999999</v>
      </c>
      <c r="AT30" s="93">
        <f t="shared" si="14"/>
        <v>25.216786130434777</v>
      </c>
      <c r="AU30" s="99" t="e">
        <f t="shared" si="15"/>
        <v>#N/A</v>
      </c>
      <c r="AV30" s="99">
        <f t="shared" si="16"/>
        <v>0</v>
      </c>
    </row>
    <row r="31" spans="1:48" s="91" customFormat="1">
      <c r="A31" s="92">
        <f t="shared" si="17"/>
        <v>45912</v>
      </c>
      <c r="B31" s="91">
        <f t="shared" si="0"/>
        <v>24</v>
      </c>
      <c r="C31" s="99">
        <f t="shared" si="1"/>
        <v>5.3131629516827683</v>
      </c>
      <c r="F31" s="92">
        <f t="shared" si="18"/>
        <v>45912</v>
      </c>
      <c r="G31" s="91">
        <f t="shared" si="19"/>
        <v>24</v>
      </c>
      <c r="H31" s="91">
        <f>INDEX(地温!$D$2:$D$366,MATCH(F31,地温!$C$2:$C$366,FALSE))</f>
        <v>24.429327999999998</v>
      </c>
      <c r="I31" s="91">
        <f t="shared" si="20"/>
        <v>604.41540899999995</v>
      </c>
      <c r="J31" s="93">
        <f t="shared" si="2"/>
        <v>25.183975374999999</v>
      </c>
      <c r="K31" s="99">
        <f t="shared" si="3"/>
        <v>7.4389759556443016e-002</v>
      </c>
      <c r="L31" s="99">
        <f t="shared" si="4"/>
        <v>5.3131629516827683</v>
      </c>
      <c r="O31" s="92">
        <f t="shared" si="21"/>
        <v>45912</v>
      </c>
      <c r="P31" s="91">
        <f t="shared" si="22"/>
        <v>24</v>
      </c>
      <c r="Q31" s="91">
        <f>INDEX(地温!$D$2:$D$366,MATCH(O31,地温!$C$2:$C$366,FALSE))</f>
        <v>24.429327999999998</v>
      </c>
      <c r="R31" s="91">
        <f t="shared" si="23"/>
        <v>604.41540899999995</v>
      </c>
      <c r="S31" s="93">
        <f t="shared" si="5"/>
        <v>25.183975374999999</v>
      </c>
      <c r="T31" s="99" t="e">
        <f t="shared" si="6"/>
        <v>#N/A</v>
      </c>
      <c r="U31" s="99">
        <f t="shared" si="7"/>
        <v>0</v>
      </c>
      <c r="X31" s="92">
        <f t="shared" si="24"/>
        <v>45912</v>
      </c>
      <c r="Y31" s="91">
        <f t="shared" si="25"/>
        <v>24</v>
      </c>
      <c r="Z31" s="91">
        <f>INDEX(地温!$D$2:$D$366,MATCH(X31,地温!$C$2:$C$366,FALSE))</f>
        <v>24.429327999999998</v>
      </c>
      <c r="AA31" s="91">
        <f t="shared" si="26"/>
        <v>604.41540899999995</v>
      </c>
      <c r="AB31" s="93">
        <f t="shared" si="8"/>
        <v>25.183975374999999</v>
      </c>
      <c r="AC31" s="99" t="e">
        <f t="shared" si="9"/>
        <v>#N/A</v>
      </c>
      <c r="AD31" s="99">
        <f t="shared" si="10"/>
        <v>0</v>
      </c>
      <c r="AG31" s="92">
        <f t="shared" si="27"/>
        <v>45912</v>
      </c>
      <c r="AH31" s="91">
        <f t="shared" si="28"/>
        <v>24</v>
      </c>
      <c r="AI31" s="91">
        <f>INDEX(地温!$D$2:$D$366,MATCH(AG31,地温!$C$2:$C$366,FALSE))</f>
        <v>24.429327999999998</v>
      </c>
      <c r="AJ31" s="91">
        <f t="shared" si="29"/>
        <v>604.41540899999995</v>
      </c>
      <c r="AK31" s="93">
        <f t="shared" si="11"/>
        <v>25.183975374999999</v>
      </c>
      <c r="AL31" s="99" t="e">
        <f t="shared" si="12"/>
        <v>#N/A</v>
      </c>
      <c r="AM31" s="99">
        <f t="shared" si="13"/>
        <v>0</v>
      </c>
      <c r="AP31" s="92">
        <f t="shared" si="30"/>
        <v>45912</v>
      </c>
      <c r="AQ31" s="91">
        <f t="shared" si="31"/>
        <v>24</v>
      </c>
      <c r="AR31" s="91">
        <f>INDEX(地温!$D$2:$D$366,MATCH(AP31,地温!$C$2:$C$366,FALSE))</f>
        <v>24.429327999999998</v>
      </c>
      <c r="AS31" s="91">
        <f t="shared" si="32"/>
        <v>604.41540899999995</v>
      </c>
      <c r="AT31" s="93">
        <f t="shared" si="14"/>
        <v>25.183975374999999</v>
      </c>
      <c r="AU31" s="99" t="e">
        <f t="shared" si="15"/>
        <v>#N/A</v>
      </c>
      <c r="AV31" s="99">
        <f t="shared" si="16"/>
        <v>0</v>
      </c>
    </row>
    <row r="32" spans="1:48" s="91" customFormat="1">
      <c r="A32" s="92">
        <f t="shared" si="17"/>
        <v>45913</v>
      </c>
      <c r="B32" s="91">
        <f t="shared" si="0"/>
        <v>25</v>
      </c>
      <c r="C32" s="99">
        <f t="shared" si="1"/>
        <v>5.3889178728892055</v>
      </c>
      <c r="F32" s="92">
        <f t="shared" si="18"/>
        <v>45913</v>
      </c>
      <c r="G32" s="91">
        <f t="shared" si="19"/>
        <v>25</v>
      </c>
      <c r="H32" s="91">
        <f>INDEX(地温!$D$2:$D$366,MATCH(F32,地温!$C$2:$C$366,FALSE))</f>
        <v>24.834848000000001</v>
      </c>
      <c r="I32" s="91">
        <f t="shared" si="20"/>
        <v>629.25025699999992</v>
      </c>
      <c r="J32" s="93">
        <f t="shared" si="2"/>
        <v>25.170010279999996</v>
      </c>
      <c r="K32" s="99">
        <f t="shared" si="3"/>
        <v>7.4348994622697173e-002</v>
      </c>
      <c r="L32" s="99">
        <f t="shared" si="4"/>
        <v>5.3889178728892055</v>
      </c>
      <c r="O32" s="92">
        <f t="shared" si="21"/>
        <v>45913</v>
      </c>
      <c r="P32" s="91">
        <f t="shared" si="22"/>
        <v>25</v>
      </c>
      <c r="Q32" s="91">
        <f>INDEX(地温!$D$2:$D$366,MATCH(O32,地温!$C$2:$C$366,FALSE))</f>
        <v>24.834848000000001</v>
      </c>
      <c r="R32" s="91">
        <f t="shared" si="23"/>
        <v>629.25025699999992</v>
      </c>
      <c r="S32" s="93">
        <f t="shared" si="5"/>
        <v>25.170010279999996</v>
      </c>
      <c r="T32" s="99" t="e">
        <f t="shared" si="6"/>
        <v>#N/A</v>
      </c>
      <c r="U32" s="99">
        <f t="shared" si="7"/>
        <v>0</v>
      </c>
      <c r="X32" s="92">
        <f t="shared" si="24"/>
        <v>45913</v>
      </c>
      <c r="Y32" s="91">
        <f t="shared" si="25"/>
        <v>25</v>
      </c>
      <c r="Z32" s="91">
        <f>INDEX(地温!$D$2:$D$366,MATCH(X32,地温!$C$2:$C$366,FALSE))</f>
        <v>24.834848000000001</v>
      </c>
      <c r="AA32" s="91">
        <f t="shared" si="26"/>
        <v>629.25025699999992</v>
      </c>
      <c r="AB32" s="93">
        <f t="shared" si="8"/>
        <v>25.170010279999996</v>
      </c>
      <c r="AC32" s="99" t="e">
        <f t="shared" si="9"/>
        <v>#N/A</v>
      </c>
      <c r="AD32" s="99">
        <f t="shared" si="10"/>
        <v>0</v>
      </c>
      <c r="AG32" s="92">
        <f t="shared" si="27"/>
        <v>45913</v>
      </c>
      <c r="AH32" s="91">
        <f t="shared" si="28"/>
        <v>25</v>
      </c>
      <c r="AI32" s="91">
        <f>INDEX(地温!$D$2:$D$366,MATCH(AG32,地温!$C$2:$C$366,FALSE))</f>
        <v>24.834848000000001</v>
      </c>
      <c r="AJ32" s="91">
        <f t="shared" si="29"/>
        <v>629.25025699999992</v>
      </c>
      <c r="AK32" s="93">
        <f t="shared" si="11"/>
        <v>25.170010279999996</v>
      </c>
      <c r="AL32" s="99" t="e">
        <f t="shared" si="12"/>
        <v>#N/A</v>
      </c>
      <c r="AM32" s="99">
        <f t="shared" si="13"/>
        <v>0</v>
      </c>
      <c r="AP32" s="92">
        <f t="shared" si="30"/>
        <v>45913</v>
      </c>
      <c r="AQ32" s="91">
        <f t="shared" si="31"/>
        <v>25</v>
      </c>
      <c r="AR32" s="91">
        <f>INDEX(地温!$D$2:$D$366,MATCH(AP32,地温!$C$2:$C$366,FALSE))</f>
        <v>24.834848000000001</v>
      </c>
      <c r="AS32" s="91">
        <f t="shared" si="32"/>
        <v>629.25025699999992</v>
      </c>
      <c r="AT32" s="93">
        <f t="shared" si="14"/>
        <v>25.170010279999996</v>
      </c>
      <c r="AU32" s="99" t="e">
        <f t="shared" si="15"/>
        <v>#N/A</v>
      </c>
      <c r="AV32" s="99">
        <f t="shared" si="16"/>
        <v>0</v>
      </c>
    </row>
    <row r="33" spans="1:48" s="91" customFormat="1">
      <c r="A33" s="92">
        <f t="shared" si="17"/>
        <v>45914</v>
      </c>
      <c r="B33" s="91">
        <f t="shared" si="0"/>
        <v>26</v>
      </c>
      <c r="C33" s="99">
        <f t="shared" si="1"/>
        <v>5.4578366026992811</v>
      </c>
      <c r="F33" s="92">
        <f t="shared" si="18"/>
        <v>45914</v>
      </c>
      <c r="G33" s="91">
        <f t="shared" si="19"/>
        <v>26</v>
      </c>
      <c r="H33" s="91">
        <f>INDEX(地温!$D$2:$D$366,MATCH(F33,地温!$C$2:$C$366,FALSE))</f>
        <v>24.287396000000001</v>
      </c>
      <c r="I33" s="91">
        <f t="shared" si="20"/>
        <v>653.53765299999986</v>
      </c>
      <c r="J33" s="93">
        <f t="shared" si="2"/>
        <v>25.136063576923071</v>
      </c>
      <c r="K33" s="99">
        <f t="shared" si="3"/>
        <v>7.4249979426208909e-002</v>
      </c>
      <c r="L33" s="99">
        <f t="shared" si="4"/>
        <v>5.4578366026992811</v>
      </c>
      <c r="O33" s="92">
        <f t="shared" si="21"/>
        <v>45914</v>
      </c>
      <c r="P33" s="91">
        <f t="shared" si="22"/>
        <v>26</v>
      </c>
      <c r="Q33" s="91">
        <f>INDEX(地温!$D$2:$D$366,MATCH(O33,地温!$C$2:$C$366,FALSE))</f>
        <v>24.287396000000001</v>
      </c>
      <c r="R33" s="91">
        <f t="shared" si="23"/>
        <v>653.53765299999986</v>
      </c>
      <c r="S33" s="93">
        <f t="shared" si="5"/>
        <v>25.136063576923071</v>
      </c>
      <c r="T33" s="99" t="e">
        <f t="shared" si="6"/>
        <v>#N/A</v>
      </c>
      <c r="U33" s="99">
        <f t="shared" si="7"/>
        <v>0</v>
      </c>
      <c r="X33" s="92">
        <f t="shared" si="24"/>
        <v>45914</v>
      </c>
      <c r="Y33" s="91">
        <f t="shared" si="25"/>
        <v>26</v>
      </c>
      <c r="Z33" s="91">
        <f>INDEX(地温!$D$2:$D$366,MATCH(X33,地温!$C$2:$C$366,FALSE))</f>
        <v>24.287396000000001</v>
      </c>
      <c r="AA33" s="91">
        <f t="shared" si="26"/>
        <v>653.53765299999986</v>
      </c>
      <c r="AB33" s="93">
        <f t="shared" si="8"/>
        <v>25.136063576923071</v>
      </c>
      <c r="AC33" s="99" t="e">
        <f t="shared" si="9"/>
        <v>#N/A</v>
      </c>
      <c r="AD33" s="99">
        <f t="shared" si="10"/>
        <v>0</v>
      </c>
      <c r="AG33" s="92">
        <f t="shared" si="27"/>
        <v>45914</v>
      </c>
      <c r="AH33" s="91">
        <f t="shared" si="28"/>
        <v>26</v>
      </c>
      <c r="AI33" s="91">
        <f>INDEX(地温!$D$2:$D$366,MATCH(AG33,地温!$C$2:$C$366,FALSE))</f>
        <v>24.287396000000001</v>
      </c>
      <c r="AJ33" s="91">
        <f t="shared" si="29"/>
        <v>653.53765299999986</v>
      </c>
      <c r="AK33" s="93">
        <f t="shared" si="11"/>
        <v>25.136063576923071</v>
      </c>
      <c r="AL33" s="99" t="e">
        <f t="shared" si="12"/>
        <v>#N/A</v>
      </c>
      <c r="AM33" s="99">
        <f t="shared" si="13"/>
        <v>0</v>
      </c>
      <c r="AP33" s="92">
        <f t="shared" si="30"/>
        <v>45914</v>
      </c>
      <c r="AQ33" s="91">
        <f t="shared" si="31"/>
        <v>26</v>
      </c>
      <c r="AR33" s="91">
        <f>INDEX(地温!$D$2:$D$366,MATCH(AP33,地温!$C$2:$C$366,FALSE))</f>
        <v>24.287396000000001</v>
      </c>
      <c r="AS33" s="91">
        <f t="shared" si="32"/>
        <v>653.53765299999986</v>
      </c>
      <c r="AT33" s="93">
        <f t="shared" si="14"/>
        <v>25.136063576923071</v>
      </c>
      <c r="AU33" s="99" t="e">
        <f t="shared" si="15"/>
        <v>#N/A</v>
      </c>
      <c r="AV33" s="99">
        <f t="shared" si="16"/>
        <v>0</v>
      </c>
    </row>
    <row r="34" spans="1:48" s="91" customFormat="1">
      <c r="A34" s="92">
        <f t="shared" si="17"/>
        <v>45915</v>
      </c>
      <c r="B34" s="91">
        <f t="shared" si="0"/>
        <v>27</v>
      </c>
      <c r="C34" s="99">
        <f t="shared" si="1"/>
        <v>5.5205584477557013</v>
      </c>
      <c r="F34" s="92">
        <f t="shared" si="18"/>
        <v>45915</v>
      </c>
      <c r="G34" s="91">
        <f t="shared" si="19"/>
        <v>27</v>
      </c>
      <c r="H34" s="91">
        <f>INDEX(地温!$D$2:$D$366,MATCH(F34,地温!$C$2:$C$366,FALSE))</f>
        <v>23.719668000000002</v>
      </c>
      <c r="I34" s="91">
        <f t="shared" si="20"/>
        <v>677.25732099999982</v>
      </c>
      <c r="J34" s="93">
        <f t="shared" si="2"/>
        <v>25.083604481481476</v>
      </c>
      <c r="K34" s="99">
        <f t="shared" si="3"/>
        <v>7.4097182624811658e-002</v>
      </c>
      <c r="L34" s="99">
        <f t="shared" si="4"/>
        <v>5.5205584477557013</v>
      </c>
      <c r="O34" s="92">
        <f t="shared" si="21"/>
        <v>45915</v>
      </c>
      <c r="P34" s="91">
        <f t="shared" si="22"/>
        <v>27</v>
      </c>
      <c r="Q34" s="91">
        <f>INDEX(地温!$D$2:$D$366,MATCH(O34,地温!$C$2:$C$366,FALSE))</f>
        <v>23.719668000000002</v>
      </c>
      <c r="R34" s="91">
        <f t="shared" si="23"/>
        <v>677.25732099999982</v>
      </c>
      <c r="S34" s="93">
        <f t="shared" si="5"/>
        <v>25.083604481481476</v>
      </c>
      <c r="T34" s="99" t="e">
        <f t="shared" si="6"/>
        <v>#N/A</v>
      </c>
      <c r="U34" s="99">
        <f t="shared" si="7"/>
        <v>0</v>
      </c>
      <c r="X34" s="92">
        <f t="shared" si="24"/>
        <v>45915</v>
      </c>
      <c r="Y34" s="91">
        <f t="shared" si="25"/>
        <v>27</v>
      </c>
      <c r="Z34" s="91">
        <f>INDEX(地温!$D$2:$D$366,MATCH(X34,地温!$C$2:$C$366,FALSE))</f>
        <v>23.719668000000002</v>
      </c>
      <c r="AA34" s="91">
        <f t="shared" si="26"/>
        <v>677.25732099999982</v>
      </c>
      <c r="AB34" s="93">
        <f t="shared" si="8"/>
        <v>25.083604481481476</v>
      </c>
      <c r="AC34" s="99" t="e">
        <f t="shared" si="9"/>
        <v>#N/A</v>
      </c>
      <c r="AD34" s="99">
        <f t="shared" si="10"/>
        <v>0</v>
      </c>
      <c r="AG34" s="92">
        <f t="shared" si="27"/>
        <v>45915</v>
      </c>
      <c r="AH34" s="91">
        <f t="shared" si="28"/>
        <v>27</v>
      </c>
      <c r="AI34" s="91">
        <f>INDEX(地温!$D$2:$D$366,MATCH(AG34,地温!$C$2:$C$366,FALSE))</f>
        <v>23.719668000000002</v>
      </c>
      <c r="AJ34" s="91">
        <f t="shared" si="29"/>
        <v>677.25732099999982</v>
      </c>
      <c r="AK34" s="93">
        <f t="shared" si="11"/>
        <v>25.083604481481476</v>
      </c>
      <c r="AL34" s="99" t="e">
        <f t="shared" si="12"/>
        <v>#N/A</v>
      </c>
      <c r="AM34" s="99">
        <f t="shared" si="13"/>
        <v>0</v>
      </c>
      <c r="AP34" s="92">
        <f t="shared" si="30"/>
        <v>45915</v>
      </c>
      <c r="AQ34" s="91">
        <f t="shared" si="31"/>
        <v>27</v>
      </c>
      <c r="AR34" s="91">
        <f>INDEX(地温!$D$2:$D$366,MATCH(AP34,地温!$C$2:$C$366,FALSE))</f>
        <v>23.719668000000002</v>
      </c>
      <c r="AS34" s="91">
        <f t="shared" si="32"/>
        <v>677.25732099999982</v>
      </c>
      <c r="AT34" s="93">
        <f t="shared" si="14"/>
        <v>25.083604481481476</v>
      </c>
      <c r="AU34" s="99" t="e">
        <f t="shared" si="15"/>
        <v>#N/A</v>
      </c>
      <c r="AV34" s="99">
        <f t="shared" si="16"/>
        <v>0</v>
      </c>
    </row>
    <row r="35" spans="1:48" s="91" customFormat="1">
      <c r="A35" s="92">
        <f t="shared" si="17"/>
        <v>45916</v>
      </c>
      <c r="B35" s="91">
        <f t="shared" si="0"/>
        <v>28</v>
      </c>
      <c r="C35" s="99">
        <f t="shared" si="1"/>
        <v>5.5798912405204053</v>
      </c>
      <c r="F35" s="92">
        <f t="shared" si="18"/>
        <v>45916</v>
      </c>
      <c r="G35" s="91">
        <f t="shared" si="19"/>
        <v>28</v>
      </c>
      <c r="H35" s="91">
        <f>INDEX(地温!$D$2:$D$366,MATCH(F35,地温!$C$2:$C$366,FALSE))</f>
        <v>24.084636</v>
      </c>
      <c r="I35" s="91">
        <f t="shared" si="20"/>
        <v>701.34195699999987</v>
      </c>
      <c r="J35" s="93">
        <f t="shared" si="2"/>
        <v>25.047927035714281</v>
      </c>
      <c r="K35" s="99">
        <f t="shared" si="3"/>
        <v>7.3993414504095398e-002</v>
      </c>
      <c r="L35" s="99">
        <f t="shared" si="4"/>
        <v>5.5798912405204053</v>
      </c>
      <c r="O35" s="92">
        <f t="shared" si="21"/>
        <v>45916</v>
      </c>
      <c r="P35" s="91">
        <f t="shared" si="22"/>
        <v>28</v>
      </c>
      <c r="Q35" s="91">
        <f>INDEX(地温!$D$2:$D$366,MATCH(O35,地温!$C$2:$C$366,FALSE))</f>
        <v>24.084636</v>
      </c>
      <c r="R35" s="91">
        <f t="shared" si="23"/>
        <v>701.34195699999987</v>
      </c>
      <c r="S35" s="93">
        <f t="shared" si="5"/>
        <v>25.047927035714281</v>
      </c>
      <c r="T35" s="99" t="e">
        <f t="shared" si="6"/>
        <v>#N/A</v>
      </c>
      <c r="U35" s="99">
        <f t="shared" si="7"/>
        <v>0</v>
      </c>
      <c r="X35" s="92">
        <f t="shared" si="24"/>
        <v>45916</v>
      </c>
      <c r="Y35" s="91">
        <f t="shared" si="25"/>
        <v>28</v>
      </c>
      <c r="Z35" s="91">
        <f>INDEX(地温!$D$2:$D$366,MATCH(X35,地温!$C$2:$C$366,FALSE))</f>
        <v>24.084636</v>
      </c>
      <c r="AA35" s="91">
        <f t="shared" si="26"/>
        <v>701.34195699999987</v>
      </c>
      <c r="AB35" s="93">
        <f t="shared" si="8"/>
        <v>25.047927035714281</v>
      </c>
      <c r="AC35" s="99" t="e">
        <f t="shared" si="9"/>
        <v>#N/A</v>
      </c>
      <c r="AD35" s="99">
        <f t="shared" si="10"/>
        <v>0</v>
      </c>
      <c r="AG35" s="92">
        <f t="shared" si="27"/>
        <v>45916</v>
      </c>
      <c r="AH35" s="91">
        <f t="shared" si="28"/>
        <v>28</v>
      </c>
      <c r="AI35" s="91">
        <f>INDEX(地温!$D$2:$D$366,MATCH(AG35,地温!$C$2:$C$366,FALSE))</f>
        <v>24.084636</v>
      </c>
      <c r="AJ35" s="91">
        <f t="shared" si="29"/>
        <v>701.34195699999987</v>
      </c>
      <c r="AK35" s="93">
        <f t="shared" si="11"/>
        <v>25.047927035714281</v>
      </c>
      <c r="AL35" s="99" t="e">
        <f t="shared" si="12"/>
        <v>#N/A</v>
      </c>
      <c r="AM35" s="99">
        <f t="shared" si="13"/>
        <v>0</v>
      </c>
      <c r="AP35" s="92">
        <f t="shared" si="30"/>
        <v>45916</v>
      </c>
      <c r="AQ35" s="91">
        <f t="shared" si="31"/>
        <v>28</v>
      </c>
      <c r="AR35" s="91">
        <f>INDEX(地温!$D$2:$D$366,MATCH(AP35,地温!$C$2:$C$366,FALSE))</f>
        <v>24.084636</v>
      </c>
      <c r="AS35" s="91">
        <f t="shared" si="32"/>
        <v>701.34195699999987</v>
      </c>
      <c r="AT35" s="93">
        <f t="shared" si="14"/>
        <v>25.047927035714281</v>
      </c>
      <c r="AU35" s="99" t="e">
        <f t="shared" si="15"/>
        <v>#N/A</v>
      </c>
      <c r="AV35" s="99">
        <f t="shared" si="16"/>
        <v>0</v>
      </c>
    </row>
    <row r="36" spans="1:48" s="91" customFormat="1">
      <c r="A36" s="92">
        <f t="shared" si="17"/>
        <v>45917</v>
      </c>
      <c r="B36" s="91">
        <f t="shared" si="0"/>
        <v>29</v>
      </c>
      <c r="C36" s="99">
        <f t="shared" si="1"/>
        <v>5.6352374105609018</v>
      </c>
      <c r="F36" s="92">
        <f t="shared" si="18"/>
        <v>45917</v>
      </c>
      <c r="G36" s="91">
        <f t="shared" si="19"/>
        <v>29</v>
      </c>
      <c r="H36" s="91">
        <f>INDEX(地温!$D$2:$D$366,MATCH(F36,地温!$C$2:$C$366,FALSE))</f>
        <v>24.125188000000001</v>
      </c>
      <c r="I36" s="91">
        <f t="shared" si="20"/>
        <v>725.46714499999985</v>
      </c>
      <c r="J36" s="93">
        <f t="shared" si="2"/>
        <v>25.016108448275858</v>
      </c>
      <c r="K36" s="99">
        <f t="shared" si="3"/>
        <v>7.3900971582734565e-002</v>
      </c>
      <c r="L36" s="99">
        <f t="shared" si="4"/>
        <v>5.6352374105609018</v>
      </c>
      <c r="O36" s="92">
        <f t="shared" si="21"/>
        <v>45917</v>
      </c>
      <c r="P36" s="91">
        <f t="shared" si="22"/>
        <v>29</v>
      </c>
      <c r="Q36" s="91">
        <f>INDEX(地温!$D$2:$D$366,MATCH(O36,地温!$C$2:$C$366,FALSE))</f>
        <v>24.125188000000001</v>
      </c>
      <c r="R36" s="91">
        <f t="shared" si="23"/>
        <v>725.46714499999985</v>
      </c>
      <c r="S36" s="93">
        <f t="shared" si="5"/>
        <v>25.016108448275858</v>
      </c>
      <c r="T36" s="99" t="e">
        <f t="shared" si="6"/>
        <v>#N/A</v>
      </c>
      <c r="U36" s="99">
        <f t="shared" si="7"/>
        <v>0</v>
      </c>
      <c r="X36" s="92">
        <f t="shared" si="24"/>
        <v>45917</v>
      </c>
      <c r="Y36" s="91">
        <f t="shared" si="25"/>
        <v>29</v>
      </c>
      <c r="Z36" s="91">
        <f>INDEX(地温!$D$2:$D$366,MATCH(X36,地温!$C$2:$C$366,FALSE))</f>
        <v>24.125188000000001</v>
      </c>
      <c r="AA36" s="91">
        <f t="shared" si="26"/>
        <v>725.46714499999985</v>
      </c>
      <c r="AB36" s="93">
        <f t="shared" si="8"/>
        <v>25.016108448275858</v>
      </c>
      <c r="AC36" s="99" t="e">
        <f t="shared" si="9"/>
        <v>#N/A</v>
      </c>
      <c r="AD36" s="99">
        <f t="shared" si="10"/>
        <v>0</v>
      </c>
      <c r="AG36" s="92">
        <f t="shared" si="27"/>
        <v>45917</v>
      </c>
      <c r="AH36" s="91">
        <f t="shared" si="28"/>
        <v>29</v>
      </c>
      <c r="AI36" s="91">
        <f>INDEX(地温!$D$2:$D$366,MATCH(AG36,地温!$C$2:$C$366,FALSE))</f>
        <v>24.125188000000001</v>
      </c>
      <c r="AJ36" s="91">
        <f t="shared" si="29"/>
        <v>725.46714499999985</v>
      </c>
      <c r="AK36" s="93">
        <f t="shared" si="11"/>
        <v>25.016108448275858</v>
      </c>
      <c r="AL36" s="99" t="e">
        <f t="shared" si="12"/>
        <v>#N/A</v>
      </c>
      <c r="AM36" s="99">
        <f t="shared" si="13"/>
        <v>0</v>
      </c>
      <c r="AP36" s="92">
        <f t="shared" si="30"/>
        <v>45917</v>
      </c>
      <c r="AQ36" s="91">
        <f t="shared" si="31"/>
        <v>29</v>
      </c>
      <c r="AR36" s="91">
        <f>INDEX(地温!$D$2:$D$366,MATCH(AP36,地温!$C$2:$C$366,FALSE))</f>
        <v>24.125188000000001</v>
      </c>
      <c r="AS36" s="91">
        <f t="shared" si="32"/>
        <v>725.46714499999985</v>
      </c>
      <c r="AT36" s="93">
        <f t="shared" si="14"/>
        <v>25.016108448275858</v>
      </c>
      <c r="AU36" s="99" t="e">
        <f t="shared" si="15"/>
        <v>#N/A</v>
      </c>
      <c r="AV36" s="99">
        <f t="shared" si="16"/>
        <v>0</v>
      </c>
    </row>
    <row r="37" spans="1:48" s="91" customFormat="1">
      <c r="A37" s="92">
        <f t="shared" si="17"/>
        <v>45918</v>
      </c>
      <c r="B37" s="91">
        <f t="shared" si="0"/>
        <v>30</v>
      </c>
      <c r="C37" s="99">
        <f t="shared" si="1"/>
        <v>5.6886199293143429</v>
      </c>
      <c r="F37" s="92">
        <f t="shared" si="18"/>
        <v>45918</v>
      </c>
      <c r="G37" s="91">
        <f t="shared" si="19"/>
        <v>30</v>
      </c>
      <c r="H37" s="91">
        <f>INDEX(地温!$D$2:$D$366,MATCH(F37,地温!$C$2:$C$366,FALSE))</f>
        <v>25.037608000000002</v>
      </c>
      <c r="I37" s="91">
        <f t="shared" si="20"/>
        <v>750.50475299999982</v>
      </c>
      <c r="J37" s="93">
        <f t="shared" si="2"/>
        <v>25.016825099999995</v>
      </c>
      <c r="K37" s="99">
        <f t="shared" si="3"/>
        <v>7.3903052624824259e-002</v>
      </c>
      <c r="L37" s="99">
        <f t="shared" si="4"/>
        <v>5.6886199293143429</v>
      </c>
      <c r="O37" s="92">
        <f t="shared" si="21"/>
        <v>45918</v>
      </c>
      <c r="P37" s="91">
        <f t="shared" si="22"/>
        <v>30</v>
      </c>
      <c r="Q37" s="91">
        <f>INDEX(地温!$D$2:$D$366,MATCH(O37,地温!$C$2:$C$366,FALSE))</f>
        <v>25.037608000000002</v>
      </c>
      <c r="R37" s="91">
        <f t="shared" si="23"/>
        <v>750.50475299999982</v>
      </c>
      <c r="S37" s="93">
        <f t="shared" si="5"/>
        <v>25.016825099999995</v>
      </c>
      <c r="T37" s="99" t="e">
        <f t="shared" si="6"/>
        <v>#N/A</v>
      </c>
      <c r="U37" s="99">
        <f t="shared" si="7"/>
        <v>0</v>
      </c>
      <c r="X37" s="92">
        <f t="shared" si="24"/>
        <v>45918</v>
      </c>
      <c r="Y37" s="91">
        <f t="shared" si="25"/>
        <v>30</v>
      </c>
      <c r="Z37" s="91">
        <f>INDEX(地温!$D$2:$D$366,MATCH(X37,地温!$C$2:$C$366,FALSE))</f>
        <v>25.037608000000002</v>
      </c>
      <c r="AA37" s="91">
        <f t="shared" si="26"/>
        <v>750.50475299999982</v>
      </c>
      <c r="AB37" s="93">
        <f t="shared" si="8"/>
        <v>25.016825099999995</v>
      </c>
      <c r="AC37" s="99" t="e">
        <f t="shared" si="9"/>
        <v>#N/A</v>
      </c>
      <c r="AD37" s="99">
        <f t="shared" si="10"/>
        <v>0</v>
      </c>
      <c r="AG37" s="92">
        <f t="shared" si="27"/>
        <v>45918</v>
      </c>
      <c r="AH37" s="91">
        <f t="shared" si="28"/>
        <v>30</v>
      </c>
      <c r="AI37" s="91">
        <f>INDEX(地温!$D$2:$D$366,MATCH(AG37,地温!$C$2:$C$366,FALSE))</f>
        <v>25.037608000000002</v>
      </c>
      <c r="AJ37" s="91">
        <f t="shared" si="29"/>
        <v>750.50475299999982</v>
      </c>
      <c r="AK37" s="93">
        <f t="shared" si="11"/>
        <v>25.016825099999995</v>
      </c>
      <c r="AL37" s="99" t="e">
        <f t="shared" si="12"/>
        <v>#N/A</v>
      </c>
      <c r="AM37" s="99">
        <f t="shared" si="13"/>
        <v>0</v>
      </c>
      <c r="AP37" s="92">
        <f t="shared" si="30"/>
        <v>45918</v>
      </c>
      <c r="AQ37" s="91">
        <f t="shared" si="31"/>
        <v>30</v>
      </c>
      <c r="AR37" s="91">
        <f>INDEX(地温!$D$2:$D$366,MATCH(AP37,地温!$C$2:$C$366,FALSE))</f>
        <v>25.037608000000002</v>
      </c>
      <c r="AS37" s="91">
        <f t="shared" si="32"/>
        <v>750.50475299999982</v>
      </c>
      <c r="AT37" s="93">
        <f t="shared" si="14"/>
        <v>25.016825099999995</v>
      </c>
      <c r="AU37" s="99" t="e">
        <f t="shared" si="15"/>
        <v>#N/A</v>
      </c>
      <c r="AV37" s="99">
        <f t="shared" si="16"/>
        <v>0</v>
      </c>
    </row>
    <row r="38" spans="1:48" s="91" customFormat="1">
      <c r="A38" s="92">
        <f t="shared" si="17"/>
        <v>45919</v>
      </c>
      <c r="B38" s="91">
        <f t="shared" si="0"/>
        <v>31</v>
      </c>
      <c r="C38" s="99">
        <f t="shared" si="1"/>
        <v>5.7380444669742419</v>
      </c>
      <c r="F38" s="92">
        <f t="shared" si="18"/>
        <v>45919</v>
      </c>
      <c r="G38" s="91">
        <f t="shared" si="19"/>
        <v>31</v>
      </c>
      <c r="H38" s="91">
        <f>INDEX(地温!$D$2:$D$366,MATCH(F38,地温!$C$2:$C$366,FALSE))</f>
        <v>24.956503999999999</v>
      </c>
      <c r="I38" s="91">
        <f t="shared" si="20"/>
        <v>775.46125699999982</v>
      </c>
      <c r="J38" s="93">
        <f t="shared" si="2"/>
        <v>25.014879258064511</v>
      </c>
      <c r="K38" s="99">
        <f t="shared" si="3"/>
        <v>7.3897402323925318e-002</v>
      </c>
      <c r="L38" s="99">
        <f t="shared" si="4"/>
        <v>5.7380444669742419</v>
      </c>
      <c r="O38" s="92">
        <f t="shared" si="21"/>
        <v>45919</v>
      </c>
      <c r="P38" s="91">
        <f t="shared" si="22"/>
        <v>31</v>
      </c>
      <c r="Q38" s="91">
        <f>INDEX(地温!$D$2:$D$366,MATCH(O38,地温!$C$2:$C$366,FALSE))</f>
        <v>24.956503999999999</v>
      </c>
      <c r="R38" s="91">
        <f t="shared" si="23"/>
        <v>775.46125699999982</v>
      </c>
      <c r="S38" s="93">
        <f t="shared" si="5"/>
        <v>25.014879258064511</v>
      </c>
      <c r="T38" s="99" t="e">
        <f t="shared" si="6"/>
        <v>#N/A</v>
      </c>
      <c r="U38" s="99">
        <f t="shared" si="7"/>
        <v>0</v>
      </c>
      <c r="X38" s="92">
        <f t="shared" si="24"/>
        <v>45919</v>
      </c>
      <c r="Y38" s="91">
        <f t="shared" si="25"/>
        <v>31</v>
      </c>
      <c r="Z38" s="91">
        <f>INDEX(地温!$D$2:$D$366,MATCH(X38,地温!$C$2:$C$366,FALSE))</f>
        <v>24.956503999999999</v>
      </c>
      <c r="AA38" s="91">
        <f t="shared" si="26"/>
        <v>775.46125699999982</v>
      </c>
      <c r="AB38" s="93">
        <f t="shared" si="8"/>
        <v>25.014879258064511</v>
      </c>
      <c r="AC38" s="99" t="e">
        <f t="shared" si="9"/>
        <v>#N/A</v>
      </c>
      <c r="AD38" s="99">
        <f t="shared" si="10"/>
        <v>0</v>
      </c>
      <c r="AG38" s="92">
        <f t="shared" si="27"/>
        <v>45919</v>
      </c>
      <c r="AH38" s="91">
        <f t="shared" si="28"/>
        <v>31</v>
      </c>
      <c r="AI38" s="91">
        <f>INDEX(地温!$D$2:$D$366,MATCH(AG38,地温!$C$2:$C$366,FALSE))</f>
        <v>24.956503999999999</v>
      </c>
      <c r="AJ38" s="91">
        <f t="shared" si="29"/>
        <v>775.46125699999982</v>
      </c>
      <c r="AK38" s="93">
        <f t="shared" si="11"/>
        <v>25.014879258064511</v>
      </c>
      <c r="AL38" s="99" t="e">
        <f t="shared" si="12"/>
        <v>#N/A</v>
      </c>
      <c r="AM38" s="99">
        <f t="shared" si="13"/>
        <v>0</v>
      </c>
      <c r="AP38" s="92">
        <f t="shared" si="30"/>
        <v>45919</v>
      </c>
      <c r="AQ38" s="91">
        <f t="shared" si="31"/>
        <v>31</v>
      </c>
      <c r="AR38" s="91">
        <f>INDEX(地温!$D$2:$D$366,MATCH(AP38,地温!$C$2:$C$366,FALSE))</f>
        <v>24.956503999999999</v>
      </c>
      <c r="AS38" s="91">
        <f t="shared" si="32"/>
        <v>775.46125699999982</v>
      </c>
      <c r="AT38" s="93">
        <f t="shared" si="14"/>
        <v>25.014879258064511</v>
      </c>
      <c r="AU38" s="99" t="e">
        <f t="shared" si="15"/>
        <v>#N/A</v>
      </c>
      <c r="AV38" s="99">
        <f t="shared" si="16"/>
        <v>0</v>
      </c>
    </row>
    <row r="39" spans="1:48" s="91" customFormat="1">
      <c r="A39" s="92">
        <f t="shared" si="17"/>
        <v>45920</v>
      </c>
      <c r="B39" s="91">
        <f t="shared" si="0"/>
        <v>32</v>
      </c>
      <c r="C39" s="99">
        <f t="shared" si="1"/>
        <v>5.7816571156875742</v>
      </c>
      <c r="F39" s="92">
        <f t="shared" si="18"/>
        <v>45920</v>
      </c>
      <c r="G39" s="91">
        <f t="shared" si="19"/>
        <v>32</v>
      </c>
      <c r="H39" s="91">
        <f>INDEX(地温!$D$2:$D$366,MATCH(F39,地温!$C$2:$C$366,FALSE))</f>
        <v>23.638563999999999</v>
      </c>
      <c r="I39" s="91">
        <f t="shared" si="20"/>
        <v>799.09982099999979</v>
      </c>
      <c r="J39" s="93">
        <f t="shared" si="2"/>
        <v>24.971869406249994</v>
      </c>
      <c r="K39" s="99">
        <f t="shared" si="3"/>
        <v>7.3772602521794989e-002</v>
      </c>
      <c r="L39" s="99">
        <f t="shared" si="4"/>
        <v>5.7816571156875742</v>
      </c>
      <c r="O39" s="92">
        <f t="shared" si="21"/>
        <v>45920</v>
      </c>
      <c r="P39" s="91">
        <f t="shared" si="22"/>
        <v>32</v>
      </c>
      <c r="Q39" s="91">
        <f>INDEX(地温!$D$2:$D$366,MATCH(O39,地温!$C$2:$C$366,FALSE))</f>
        <v>23.638563999999999</v>
      </c>
      <c r="R39" s="91">
        <f t="shared" si="23"/>
        <v>799.09982099999979</v>
      </c>
      <c r="S39" s="93">
        <f t="shared" si="5"/>
        <v>24.971869406249994</v>
      </c>
      <c r="T39" s="99" t="e">
        <f t="shared" si="6"/>
        <v>#N/A</v>
      </c>
      <c r="U39" s="99">
        <f t="shared" si="7"/>
        <v>0</v>
      </c>
      <c r="X39" s="92">
        <f t="shared" si="24"/>
        <v>45920</v>
      </c>
      <c r="Y39" s="91">
        <f t="shared" si="25"/>
        <v>32</v>
      </c>
      <c r="Z39" s="91">
        <f>INDEX(地温!$D$2:$D$366,MATCH(X39,地温!$C$2:$C$366,FALSE))</f>
        <v>23.638563999999999</v>
      </c>
      <c r="AA39" s="91">
        <f t="shared" si="26"/>
        <v>799.09982099999979</v>
      </c>
      <c r="AB39" s="93">
        <f t="shared" si="8"/>
        <v>24.971869406249994</v>
      </c>
      <c r="AC39" s="99" t="e">
        <f t="shared" si="9"/>
        <v>#N/A</v>
      </c>
      <c r="AD39" s="99">
        <f t="shared" si="10"/>
        <v>0</v>
      </c>
      <c r="AG39" s="92">
        <f t="shared" si="27"/>
        <v>45920</v>
      </c>
      <c r="AH39" s="91">
        <f t="shared" si="28"/>
        <v>32</v>
      </c>
      <c r="AI39" s="91">
        <f>INDEX(地温!$D$2:$D$366,MATCH(AG39,地温!$C$2:$C$366,FALSE))</f>
        <v>23.638563999999999</v>
      </c>
      <c r="AJ39" s="91">
        <f t="shared" si="29"/>
        <v>799.09982099999979</v>
      </c>
      <c r="AK39" s="93">
        <f t="shared" si="11"/>
        <v>24.971869406249994</v>
      </c>
      <c r="AL39" s="99" t="e">
        <f t="shared" si="12"/>
        <v>#N/A</v>
      </c>
      <c r="AM39" s="99">
        <f t="shared" si="13"/>
        <v>0</v>
      </c>
      <c r="AP39" s="92">
        <f t="shared" si="30"/>
        <v>45920</v>
      </c>
      <c r="AQ39" s="91">
        <f t="shared" si="31"/>
        <v>32</v>
      </c>
      <c r="AR39" s="91">
        <f>INDEX(地温!$D$2:$D$366,MATCH(AP39,地温!$C$2:$C$366,FALSE))</f>
        <v>23.638563999999999</v>
      </c>
      <c r="AS39" s="91">
        <f t="shared" si="32"/>
        <v>799.09982099999979</v>
      </c>
      <c r="AT39" s="93">
        <f t="shared" si="14"/>
        <v>24.971869406249994</v>
      </c>
      <c r="AU39" s="99" t="e">
        <f t="shared" si="15"/>
        <v>#N/A</v>
      </c>
      <c r="AV39" s="99">
        <f t="shared" si="16"/>
        <v>0</v>
      </c>
    </row>
    <row r="40" spans="1:48" s="91" customFormat="1">
      <c r="A40" s="92">
        <f t="shared" si="17"/>
        <v>45921</v>
      </c>
      <c r="B40" s="91">
        <f t="shared" si="0"/>
        <v>33</v>
      </c>
      <c r="C40" s="99">
        <f t="shared" si="1"/>
        <v>5.821173104842595</v>
      </c>
      <c r="F40" s="92">
        <f t="shared" si="18"/>
        <v>45921</v>
      </c>
      <c r="G40" s="91">
        <f t="shared" si="19"/>
        <v>33</v>
      </c>
      <c r="H40" s="91">
        <f>INDEX(地温!$D$2:$D$366,MATCH(F40,地温!$C$2:$C$366,FALSE))</f>
        <v>22.928903999999999</v>
      </c>
      <c r="I40" s="91">
        <f t="shared" si="20"/>
        <v>822.02872499999978</v>
      </c>
      <c r="J40" s="93">
        <f t="shared" si="2"/>
        <v>24.909961363636356</v>
      </c>
      <c r="K40" s="99">
        <f t="shared" si="3"/>
        <v>7.3593273542577609e-002</v>
      </c>
      <c r="L40" s="99">
        <f t="shared" si="4"/>
        <v>5.821173104842595</v>
      </c>
      <c r="O40" s="92">
        <f t="shared" si="21"/>
        <v>45921</v>
      </c>
      <c r="P40" s="91">
        <f t="shared" si="22"/>
        <v>33</v>
      </c>
      <c r="Q40" s="91">
        <f>INDEX(地温!$D$2:$D$366,MATCH(O40,地温!$C$2:$C$366,FALSE))</f>
        <v>22.928903999999999</v>
      </c>
      <c r="R40" s="91">
        <f t="shared" si="23"/>
        <v>822.02872499999978</v>
      </c>
      <c r="S40" s="93">
        <f t="shared" si="5"/>
        <v>24.909961363636356</v>
      </c>
      <c r="T40" s="99" t="e">
        <f t="shared" si="6"/>
        <v>#N/A</v>
      </c>
      <c r="U40" s="99">
        <f t="shared" si="7"/>
        <v>0</v>
      </c>
      <c r="X40" s="92">
        <f t="shared" si="24"/>
        <v>45921</v>
      </c>
      <c r="Y40" s="91">
        <f t="shared" si="25"/>
        <v>33</v>
      </c>
      <c r="Z40" s="91">
        <f>INDEX(地温!$D$2:$D$366,MATCH(X40,地温!$C$2:$C$366,FALSE))</f>
        <v>22.928903999999999</v>
      </c>
      <c r="AA40" s="91">
        <f t="shared" si="26"/>
        <v>822.02872499999978</v>
      </c>
      <c r="AB40" s="93">
        <f t="shared" si="8"/>
        <v>24.909961363636356</v>
      </c>
      <c r="AC40" s="99" t="e">
        <f t="shared" si="9"/>
        <v>#N/A</v>
      </c>
      <c r="AD40" s="99">
        <f t="shared" si="10"/>
        <v>0</v>
      </c>
      <c r="AG40" s="92">
        <f t="shared" si="27"/>
        <v>45921</v>
      </c>
      <c r="AH40" s="91">
        <f t="shared" si="28"/>
        <v>33</v>
      </c>
      <c r="AI40" s="91">
        <f>INDEX(地温!$D$2:$D$366,MATCH(AG40,地温!$C$2:$C$366,FALSE))</f>
        <v>22.928903999999999</v>
      </c>
      <c r="AJ40" s="91">
        <f t="shared" si="29"/>
        <v>822.02872499999978</v>
      </c>
      <c r="AK40" s="93">
        <f t="shared" si="11"/>
        <v>24.909961363636356</v>
      </c>
      <c r="AL40" s="99" t="e">
        <f t="shared" si="12"/>
        <v>#N/A</v>
      </c>
      <c r="AM40" s="99">
        <f t="shared" si="13"/>
        <v>0</v>
      </c>
      <c r="AP40" s="92">
        <f t="shared" si="30"/>
        <v>45921</v>
      </c>
      <c r="AQ40" s="91">
        <f t="shared" si="31"/>
        <v>33</v>
      </c>
      <c r="AR40" s="91">
        <f>INDEX(地温!$D$2:$D$366,MATCH(AP40,地温!$C$2:$C$366,FALSE))</f>
        <v>22.928903999999999</v>
      </c>
      <c r="AS40" s="91">
        <f t="shared" si="32"/>
        <v>822.02872499999978</v>
      </c>
      <c r="AT40" s="93">
        <f t="shared" si="14"/>
        <v>24.909961363636356</v>
      </c>
      <c r="AU40" s="99" t="e">
        <f t="shared" si="15"/>
        <v>#N/A</v>
      </c>
      <c r="AV40" s="99">
        <f t="shared" si="16"/>
        <v>0</v>
      </c>
    </row>
    <row r="41" spans="1:48" s="91" customFormat="1">
      <c r="A41" s="92">
        <f t="shared" si="17"/>
        <v>45922</v>
      </c>
      <c r="B41" s="91">
        <f t="shared" si="0"/>
        <v>34</v>
      </c>
      <c r="C41" s="99">
        <f t="shared" si="1"/>
        <v>5.8577329385219175</v>
      </c>
      <c r="F41" s="92">
        <f t="shared" si="18"/>
        <v>45922</v>
      </c>
      <c r="G41" s="91">
        <f t="shared" si="19"/>
        <v>34</v>
      </c>
      <c r="H41" s="91">
        <f>INDEX(地温!$D$2:$D$366,MATCH(F41,地温!$C$2:$C$366,FALSE))</f>
        <v>22.685592</v>
      </c>
      <c r="I41" s="91">
        <f t="shared" si="20"/>
        <v>844.71431699999982</v>
      </c>
      <c r="J41" s="93">
        <f t="shared" si="2"/>
        <v>24.844538735294112</v>
      </c>
      <c r="K41" s="99">
        <f t="shared" si="3"/>
        <v>7.3404156876400936e-002</v>
      </c>
      <c r="L41" s="99">
        <f t="shared" si="4"/>
        <v>5.8577329385219175</v>
      </c>
      <c r="O41" s="92">
        <f t="shared" si="21"/>
        <v>45922</v>
      </c>
      <c r="P41" s="91">
        <f t="shared" si="22"/>
        <v>34</v>
      </c>
      <c r="Q41" s="91">
        <f>INDEX(地温!$D$2:$D$366,MATCH(O41,地温!$C$2:$C$366,FALSE))</f>
        <v>22.685592</v>
      </c>
      <c r="R41" s="91">
        <f t="shared" si="23"/>
        <v>844.71431699999982</v>
      </c>
      <c r="S41" s="93">
        <f t="shared" si="5"/>
        <v>24.844538735294112</v>
      </c>
      <c r="T41" s="99" t="e">
        <f t="shared" si="6"/>
        <v>#N/A</v>
      </c>
      <c r="U41" s="99">
        <f t="shared" si="7"/>
        <v>0</v>
      </c>
      <c r="X41" s="92">
        <f t="shared" si="24"/>
        <v>45922</v>
      </c>
      <c r="Y41" s="91">
        <f t="shared" si="25"/>
        <v>34</v>
      </c>
      <c r="Z41" s="91">
        <f>INDEX(地温!$D$2:$D$366,MATCH(X41,地温!$C$2:$C$366,FALSE))</f>
        <v>22.685592</v>
      </c>
      <c r="AA41" s="91">
        <f t="shared" si="26"/>
        <v>844.71431699999982</v>
      </c>
      <c r="AB41" s="93">
        <f t="shared" si="8"/>
        <v>24.844538735294112</v>
      </c>
      <c r="AC41" s="99" t="e">
        <f t="shared" si="9"/>
        <v>#N/A</v>
      </c>
      <c r="AD41" s="99">
        <f t="shared" si="10"/>
        <v>0</v>
      </c>
      <c r="AG41" s="92">
        <f t="shared" si="27"/>
        <v>45922</v>
      </c>
      <c r="AH41" s="91">
        <f t="shared" si="28"/>
        <v>34</v>
      </c>
      <c r="AI41" s="91">
        <f>INDEX(地温!$D$2:$D$366,MATCH(AG41,地温!$C$2:$C$366,FALSE))</f>
        <v>22.685592</v>
      </c>
      <c r="AJ41" s="91">
        <f t="shared" si="29"/>
        <v>844.71431699999982</v>
      </c>
      <c r="AK41" s="93">
        <f t="shared" si="11"/>
        <v>24.844538735294112</v>
      </c>
      <c r="AL41" s="99" t="e">
        <f t="shared" si="12"/>
        <v>#N/A</v>
      </c>
      <c r="AM41" s="99">
        <f t="shared" si="13"/>
        <v>0</v>
      </c>
      <c r="AP41" s="92">
        <f t="shared" si="30"/>
        <v>45922</v>
      </c>
      <c r="AQ41" s="91">
        <f t="shared" si="31"/>
        <v>34</v>
      </c>
      <c r="AR41" s="91">
        <f>INDEX(地温!$D$2:$D$366,MATCH(AP41,地温!$C$2:$C$366,FALSE))</f>
        <v>22.685592</v>
      </c>
      <c r="AS41" s="91">
        <f t="shared" si="32"/>
        <v>844.71431699999982</v>
      </c>
      <c r="AT41" s="93">
        <f t="shared" si="14"/>
        <v>24.844538735294112</v>
      </c>
      <c r="AU41" s="99" t="e">
        <f t="shared" si="15"/>
        <v>#N/A</v>
      </c>
      <c r="AV41" s="99">
        <f t="shared" si="16"/>
        <v>0</v>
      </c>
    </row>
    <row r="42" spans="1:48" s="91" customFormat="1">
      <c r="A42" s="92">
        <f t="shared" si="17"/>
        <v>45923</v>
      </c>
      <c r="B42" s="91">
        <f t="shared" si="0"/>
        <v>35</v>
      </c>
      <c r="C42" s="99">
        <f t="shared" si="1"/>
        <v>5.8920680462707242</v>
      </c>
      <c r="F42" s="92">
        <f t="shared" si="18"/>
        <v>45923</v>
      </c>
      <c r="G42" s="91">
        <f t="shared" si="19"/>
        <v>35</v>
      </c>
      <c r="H42" s="91">
        <f>INDEX(地温!$D$2:$D$366,MATCH(F42,地温!$C$2:$C$366,FALSE))</f>
        <v>22.786972000000006</v>
      </c>
      <c r="I42" s="91">
        <f t="shared" si="20"/>
        <v>867.50128899999982</v>
      </c>
      <c r="J42" s="93">
        <f t="shared" si="2"/>
        <v>24.785751114285709</v>
      </c>
      <c r="K42" s="99">
        <f t="shared" si="3"/>
        <v>7.323456393230611e-002</v>
      </c>
      <c r="L42" s="99">
        <f t="shared" si="4"/>
        <v>5.8920680462707242</v>
      </c>
      <c r="O42" s="92">
        <f t="shared" si="21"/>
        <v>45923</v>
      </c>
      <c r="P42" s="91">
        <f t="shared" si="22"/>
        <v>35</v>
      </c>
      <c r="Q42" s="91">
        <f>INDEX(地温!$D$2:$D$366,MATCH(O42,地温!$C$2:$C$366,FALSE))</f>
        <v>22.786972000000006</v>
      </c>
      <c r="R42" s="91">
        <f t="shared" si="23"/>
        <v>867.50128899999982</v>
      </c>
      <c r="S42" s="93">
        <f t="shared" si="5"/>
        <v>24.785751114285709</v>
      </c>
      <c r="T42" s="99" t="e">
        <f t="shared" si="6"/>
        <v>#N/A</v>
      </c>
      <c r="U42" s="99">
        <f t="shared" si="7"/>
        <v>0</v>
      </c>
      <c r="X42" s="92">
        <f t="shared" si="24"/>
        <v>45923</v>
      </c>
      <c r="Y42" s="91">
        <f t="shared" si="25"/>
        <v>35</v>
      </c>
      <c r="Z42" s="91">
        <f>INDEX(地温!$D$2:$D$366,MATCH(X42,地温!$C$2:$C$366,FALSE))</f>
        <v>22.786972000000006</v>
      </c>
      <c r="AA42" s="91">
        <f t="shared" si="26"/>
        <v>867.50128899999982</v>
      </c>
      <c r="AB42" s="93">
        <f t="shared" si="8"/>
        <v>24.785751114285709</v>
      </c>
      <c r="AC42" s="99" t="e">
        <f t="shared" si="9"/>
        <v>#N/A</v>
      </c>
      <c r="AD42" s="99">
        <f t="shared" si="10"/>
        <v>0</v>
      </c>
      <c r="AG42" s="92">
        <f t="shared" si="27"/>
        <v>45923</v>
      </c>
      <c r="AH42" s="91">
        <f t="shared" si="28"/>
        <v>35</v>
      </c>
      <c r="AI42" s="91">
        <f>INDEX(地温!$D$2:$D$366,MATCH(AG42,地温!$C$2:$C$366,FALSE))</f>
        <v>22.786972000000006</v>
      </c>
      <c r="AJ42" s="91">
        <f t="shared" si="29"/>
        <v>867.50128899999982</v>
      </c>
      <c r="AK42" s="93">
        <f t="shared" si="11"/>
        <v>24.785751114285709</v>
      </c>
      <c r="AL42" s="99" t="e">
        <f t="shared" si="12"/>
        <v>#N/A</v>
      </c>
      <c r="AM42" s="99">
        <f t="shared" si="13"/>
        <v>0</v>
      </c>
      <c r="AP42" s="92">
        <f t="shared" si="30"/>
        <v>45923</v>
      </c>
      <c r="AQ42" s="91">
        <f t="shared" si="31"/>
        <v>35</v>
      </c>
      <c r="AR42" s="91">
        <f>INDEX(地温!$D$2:$D$366,MATCH(AP42,地温!$C$2:$C$366,FALSE))</f>
        <v>22.786972000000006</v>
      </c>
      <c r="AS42" s="91">
        <f t="shared" si="32"/>
        <v>867.50128899999982</v>
      </c>
      <c r="AT42" s="93">
        <f t="shared" si="14"/>
        <v>24.785751114285709</v>
      </c>
      <c r="AU42" s="99" t="e">
        <f t="shared" si="15"/>
        <v>#N/A</v>
      </c>
      <c r="AV42" s="99">
        <f t="shared" si="16"/>
        <v>0</v>
      </c>
    </row>
    <row r="43" spans="1:48" s="91" customFormat="1">
      <c r="A43" s="92">
        <f t="shared" si="17"/>
        <v>45924</v>
      </c>
      <c r="B43" s="91">
        <f t="shared" si="0"/>
        <v>36</v>
      </c>
      <c r="C43" s="99">
        <f t="shared" si="1"/>
        <v>5.9241948007864691</v>
      </c>
      <c r="F43" s="92">
        <f t="shared" si="18"/>
        <v>45924</v>
      </c>
      <c r="G43" s="91">
        <f t="shared" si="19"/>
        <v>36</v>
      </c>
      <c r="H43" s="91">
        <f>INDEX(地温!$D$2:$D$366,MATCH(F43,地温!$C$2:$C$366,FALSE))</f>
        <v>22.807248000000001</v>
      </c>
      <c r="I43" s="91">
        <f t="shared" si="20"/>
        <v>890.30853699999977</v>
      </c>
      <c r="J43" s="93">
        <f t="shared" si="2"/>
        <v>24.730792694444439</v>
      </c>
      <c r="K43" s="99">
        <f t="shared" si="3"/>
        <v>7.3076311647501474e-002</v>
      </c>
      <c r="L43" s="99">
        <f t="shared" si="4"/>
        <v>5.9241948007864691</v>
      </c>
      <c r="O43" s="92">
        <f t="shared" si="21"/>
        <v>45924</v>
      </c>
      <c r="P43" s="91">
        <f t="shared" si="22"/>
        <v>36</v>
      </c>
      <c r="Q43" s="91">
        <f>INDEX(地温!$D$2:$D$366,MATCH(O43,地温!$C$2:$C$366,FALSE))</f>
        <v>22.807248000000001</v>
      </c>
      <c r="R43" s="91">
        <f t="shared" si="23"/>
        <v>890.30853699999977</v>
      </c>
      <c r="S43" s="93">
        <f t="shared" si="5"/>
        <v>24.730792694444439</v>
      </c>
      <c r="T43" s="99" t="e">
        <f t="shared" si="6"/>
        <v>#N/A</v>
      </c>
      <c r="U43" s="99">
        <f t="shared" si="7"/>
        <v>0</v>
      </c>
      <c r="X43" s="92">
        <f t="shared" si="24"/>
        <v>45924</v>
      </c>
      <c r="Y43" s="91">
        <f t="shared" si="25"/>
        <v>36</v>
      </c>
      <c r="Z43" s="91">
        <f>INDEX(地温!$D$2:$D$366,MATCH(X43,地温!$C$2:$C$366,FALSE))</f>
        <v>22.807248000000001</v>
      </c>
      <c r="AA43" s="91">
        <f t="shared" si="26"/>
        <v>890.30853699999977</v>
      </c>
      <c r="AB43" s="93">
        <f t="shared" si="8"/>
        <v>24.730792694444439</v>
      </c>
      <c r="AC43" s="99" t="e">
        <f t="shared" si="9"/>
        <v>#N/A</v>
      </c>
      <c r="AD43" s="99">
        <f t="shared" si="10"/>
        <v>0</v>
      </c>
      <c r="AG43" s="92">
        <f t="shared" si="27"/>
        <v>45924</v>
      </c>
      <c r="AH43" s="91">
        <f t="shared" si="28"/>
        <v>36</v>
      </c>
      <c r="AI43" s="91">
        <f>INDEX(地温!$D$2:$D$366,MATCH(AG43,地温!$C$2:$C$366,FALSE))</f>
        <v>22.807248000000001</v>
      </c>
      <c r="AJ43" s="91">
        <f t="shared" si="29"/>
        <v>890.30853699999977</v>
      </c>
      <c r="AK43" s="93">
        <f t="shared" si="11"/>
        <v>24.730792694444439</v>
      </c>
      <c r="AL43" s="99" t="e">
        <f t="shared" si="12"/>
        <v>#N/A</v>
      </c>
      <c r="AM43" s="99">
        <f t="shared" si="13"/>
        <v>0</v>
      </c>
      <c r="AP43" s="92">
        <f t="shared" si="30"/>
        <v>45924</v>
      </c>
      <c r="AQ43" s="91">
        <f t="shared" si="31"/>
        <v>36</v>
      </c>
      <c r="AR43" s="91">
        <f>INDEX(地温!$D$2:$D$366,MATCH(AP43,地温!$C$2:$C$366,FALSE))</f>
        <v>22.807248000000001</v>
      </c>
      <c r="AS43" s="91">
        <f t="shared" si="32"/>
        <v>890.30853699999977</v>
      </c>
      <c r="AT43" s="93">
        <f t="shared" si="14"/>
        <v>24.730792694444439</v>
      </c>
      <c r="AU43" s="99" t="e">
        <f t="shared" si="15"/>
        <v>#N/A</v>
      </c>
      <c r="AV43" s="99">
        <f t="shared" si="16"/>
        <v>0</v>
      </c>
    </row>
    <row r="44" spans="1:48" s="91" customFormat="1">
      <c r="A44" s="92">
        <f t="shared" si="17"/>
        <v>45925</v>
      </c>
      <c r="B44" s="91">
        <f t="shared" si="0"/>
        <v>37</v>
      </c>
      <c r="C44" s="99">
        <f t="shared" si="1"/>
        <v>5.9532758391891392</v>
      </c>
      <c r="F44" s="92">
        <f t="shared" si="18"/>
        <v>45925</v>
      </c>
      <c r="G44" s="91">
        <f t="shared" si="19"/>
        <v>37</v>
      </c>
      <c r="H44" s="91">
        <f>INDEX(地温!$D$2:$D$366,MATCH(F44,地温!$C$2:$C$366,FALSE))</f>
        <v>22.036759999999997</v>
      </c>
      <c r="I44" s="91">
        <f t="shared" si="20"/>
        <v>912.34529699999973</v>
      </c>
      <c r="J44" s="93">
        <f t="shared" si="2"/>
        <v>24.657980999999992</v>
      </c>
      <c r="K44" s="99">
        <f t="shared" si="3"/>
        <v>7.2867087892723351e-002</v>
      </c>
      <c r="L44" s="99">
        <f t="shared" si="4"/>
        <v>5.9532758391891392</v>
      </c>
      <c r="O44" s="92">
        <f t="shared" si="21"/>
        <v>45925</v>
      </c>
      <c r="P44" s="91">
        <f t="shared" si="22"/>
        <v>37</v>
      </c>
      <c r="Q44" s="91">
        <f>INDEX(地温!$D$2:$D$366,MATCH(O44,地温!$C$2:$C$366,FALSE))</f>
        <v>22.036759999999997</v>
      </c>
      <c r="R44" s="91">
        <f t="shared" si="23"/>
        <v>912.34529699999973</v>
      </c>
      <c r="S44" s="93">
        <f t="shared" si="5"/>
        <v>24.657980999999992</v>
      </c>
      <c r="T44" s="99" t="e">
        <f t="shared" si="6"/>
        <v>#N/A</v>
      </c>
      <c r="U44" s="99">
        <f t="shared" si="7"/>
        <v>0</v>
      </c>
      <c r="X44" s="92">
        <f t="shared" si="24"/>
        <v>45925</v>
      </c>
      <c r="Y44" s="91">
        <f t="shared" si="25"/>
        <v>37</v>
      </c>
      <c r="Z44" s="91">
        <f>INDEX(地温!$D$2:$D$366,MATCH(X44,地温!$C$2:$C$366,FALSE))</f>
        <v>22.036759999999997</v>
      </c>
      <c r="AA44" s="91">
        <f t="shared" si="26"/>
        <v>912.34529699999973</v>
      </c>
      <c r="AB44" s="93">
        <f t="shared" si="8"/>
        <v>24.657980999999992</v>
      </c>
      <c r="AC44" s="99" t="e">
        <f t="shared" si="9"/>
        <v>#N/A</v>
      </c>
      <c r="AD44" s="99">
        <f t="shared" si="10"/>
        <v>0</v>
      </c>
      <c r="AG44" s="92">
        <f t="shared" si="27"/>
        <v>45925</v>
      </c>
      <c r="AH44" s="91">
        <f t="shared" si="28"/>
        <v>37</v>
      </c>
      <c r="AI44" s="91">
        <f>INDEX(地温!$D$2:$D$366,MATCH(AG44,地温!$C$2:$C$366,FALSE))</f>
        <v>22.036759999999997</v>
      </c>
      <c r="AJ44" s="91">
        <f t="shared" si="29"/>
        <v>912.34529699999973</v>
      </c>
      <c r="AK44" s="93">
        <f t="shared" si="11"/>
        <v>24.657980999999992</v>
      </c>
      <c r="AL44" s="99" t="e">
        <f t="shared" si="12"/>
        <v>#N/A</v>
      </c>
      <c r="AM44" s="99">
        <f t="shared" si="13"/>
        <v>0</v>
      </c>
      <c r="AP44" s="92">
        <f t="shared" si="30"/>
        <v>45925</v>
      </c>
      <c r="AQ44" s="91">
        <f t="shared" si="31"/>
        <v>37</v>
      </c>
      <c r="AR44" s="91">
        <f>INDEX(地温!$D$2:$D$366,MATCH(AP44,地温!$C$2:$C$366,FALSE))</f>
        <v>22.036759999999997</v>
      </c>
      <c r="AS44" s="91">
        <f t="shared" si="32"/>
        <v>912.34529699999973</v>
      </c>
      <c r="AT44" s="93">
        <f t="shared" si="14"/>
        <v>24.657980999999992</v>
      </c>
      <c r="AU44" s="99" t="e">
        <f t="shared" si="15"/>
        <v>#N/A</v>
      </c>
      <c r="AV44" s="99">
        <f t="shared" si="16"/>
        <v>0</v>
      </c>
    </row>
    <row r="45" spans="1:48" s="91" customFormat="1">
      <c r="A45" s="92">
        <f t="shared" si="17"/>
        <v>45926</v>
      </c>
      <c r="B45" s="91">
        <f t="shared" si="0"/>
        <v>38</v>
      </c>
      <c r="C45" s="99">
        <f t="shared" si="1"/>
        <v>5.9789763913410141</v>
      </c>
      <c r="F45" s="92">
        <f t="shared" si="18"/>
        <v>45926</v>
      </c>
      <c r="G45" s="91">
        <f t="shared" si="19"/>
        <v>38</v>
      </c>
      <c r="H45" s="91">
        <f>INDEX(地温!$D$2:$D$366,MATCH(F45,地温!$C$2:$C$366,FALSE))</f>
        <v>20.698544000000002</v>
      </c>
      <c r="I45" s="91">
        <f t="shared" si="20"/>
        <v>933.0438409999997</v>
      </c>
      <c r="J45" s="93">
        <f t="shared" si="2"/>
        <v>24.553785289473677</v>
      </c>
      <c r="K45" s="99">
        <f t="shared" si="3"/>
        <v>7.2568546861497926e-002</v>
      </c>
      <c r="L45" s="99">
        <f t="shared" si="4"/>
        <v>5.9789763913410141</v>
      </c>
      <c r="O45" s="92">
        <f t="shared" si="21"/>
        <v>45926</v>
      </c>
      <c r="P45" s="91">
        <f t="shared" si="22"/>
        <v>38</v>
      </c>
      <c r="Q45" s="91">
        <f>INDEX(地温!$D$2:$D$366,MATCH(O45,地温!$C$2:$C$366,FALSE))</f>
        <v>20.698544000000002</v>
      </c>
      <c r="R45" s="91">
        <f t="shared" si="23"/>
        <v>933.0438409999997</v>
      </c>
      <c r="S45" s="93">
        <f t="shared" si="5"/>
        <v>24.553785289473677</v>
      </c>
      <c r="T45" s="99" t="e">
        <f t="shared" si="6"/>
        <v>#N/A</v>
      </c>
      <c r="U45" s="99">
        <f t="shared" si="7"/>
        <v>0</v>
      </c>
      <c r="X45" s="92">
        <f t="shared" si="24"/>
        <v>45926</v>
      </c>
      <c r="Y45" s="91">
        <f t="shared" si="25"/>
        <v>38</v>
      </c>
      <c r="Z45" s="91">
        <f>INDEX(地温!$D$2:$D$366,MATCH(X45,地温!$C$2:$C$366,FALSE))</f>
        <v>20.698544000000002</v>
      </c>
      <c r="AA45" s="91">
        <f t="shared" si="26"/>
        <v>933.0438409999997</v>
      </c>
      <c r="AB45" s="93">
        <f t="shared" si="8"/>
        <v>24.553785289473677</v>
      </c>
      <c r="AC45" s="99" t="e">
        <f t="shared" si="9"/>
        <v>#N/A</v>
      </c>
      <c r="AD45" s="99">
        <f t="shared" si="10"/>
        <v>0</v>
      </c>
      <c r="AG45" s="92">
        <f t="shared" si="27"/>
        <v>45926</v>
      </c>
      <c r="AH45" s="91">
        <f t="shared" si="28"/>
        <v>38</v>
      </c>
      <c r="AI45" s="91">
        <f>INDEX(地温!$D$2:$D$366,MATCH(AG45,地温!$C$2:$C$366,FALSE))</f>
        <v>20.698544000000002</v>
      </c>
      <c r="AJ45" s="91">
        <f t="shared" si="29"/>
        <v>933.0438409999997</v>
      </c>
      <c r="AK45" s="93">
        <f t="shared" si="11"/>
        <v>24.553785289473677</v>
      </c>
      <c r="AL45" s="99" t="e">
        <f t="shared" si="12"/>
        <v>#N/A</v>
      </c>
      <c r="AM45" s="99">
        <f t="shared" si="13"/>
        <v>0</v>
      </c>
      <c r="AP45" s="92">
        <f t="shared" si="30"/>
        <v>45926</v>
      </c>
      <c r="AQ45" s="91">
        <f t="shared" si="31"/>
        <v>38</v>
      </c>
      <c r="AR45" s="91">
        <f>INDEX(地温!$D$2:$D$366,MATCH(AP45,地温!$C$2:$C$366,FALSE))</f>
        <v>20.698544000000002</v>
      </c>
      <c r="AS45" s="91">
        <f t="shared" si="32"/>
        <v>933.0438409999997</v>
      </c>
      <c r="AT45" s="93">
        <f t="shared" si="14"/>
        <v>24.553785289473677</v>
      </c>
      <c r="AU45" s="99" t="e">
        <f t="shared" si="15"/>
        <v>#N/A</v>
      </c>
      <c r="AV45" s="99">
        <f t="shared" si="16"/>
        <v>0</v>
      </c>
    </row>
    <row r="46" spans="1:48" s="91" customFormat="1">
      <c r="A46" s="92">
        <f t="shared" si="17"/>
        <v>45927</v>
      </c>
      <c r="B46" s="91">
        <f t="shared" si="0"/>
        <v>39</v>
      </c>
      <c r="C46" s="99">
        <f t="shared" si="1"/>
        <v>6.0044767201524589</v>
      </c>
      <c r="F46" s="92">
        <f t="shared" si="18"/>
        <v>45927</v>
      </c>
      <c r="G46" s="91">
        <f t="shared" si="19"/>
        <v>39</v>
      </c>
      <c r="H46" s="91">
        <f>INDEX(地温!$D$2:$D$366,MATCH(F46,地温!$C$2:$C$366,FALSE))</f>
        <v>21.915103999999996</v>
      </c>
      <c r="I46" s="91">
        <f t="shared" si="20"/>
        <v>954.95894499999974</v>
      </c>
      <c r="J46" s="93">
        <f t="shared" si="2"/>
        <v>24.486126794871787</v>
      </c>
      <c r="K46" s="99">
        <f t="shared" si="3"/>
        <v>7.2375235915477162e-002</v>
      </c>
      <c r="L46" s="99">
        <f t="shared" si="4"/>
        <v>6.0044767201524589</v>
      </c>
      <c r="O46" s="92">
        <f t="shared" si="21"/>
        <v>45927</v>
      </c>
      <c r="P46" s="91">
        <f t="shared" si="22"/>
        <v>39</v>
      </c>
      <c r="Q46" s="91">
        <f>INDEX(地温!$D$2:$D$366,MATCH(O46,地温!$C$2:$C$366,FALSE))</f>
        <v>21.915103999999996</v>
      </c>
      <c r="R46" s="91">
        <f t="shared" si="23"/>
        <v>954.95894499999974</v>
      </c>
      <c r="S46" s="93">
        <f t="shared" si="5"/>
        <v>24.486126794871787</v>
      </c>
      <c r="T46" s="99" t="e">
        <f t="shared" si="6"/>
        <v>#N/A</v>
      </c>
      <c r="U46" s="99">
        <f t="shared" si="7"/>
        <v>0</v>
      </c>
      <c r="X46" s="92">
        <f t="shared" si="24"/>
        <v>45927</v>
      </c>
      <c r="Y46" s="91">
        <f t="shared" si="25"/>
        <v>39</v>
      </c>
      <c r="Z46" s="91">
        <f>INDEX(地温!$D$2:$D$366,MATCH(X46,地温!$C$2:$C$366,FALSE))</f>
        <v>21.915103999999996</v>
      </c>
      <c r="AA46" s="91">
        <f t="shared" si="26"/>
        <v>954.95894499999974</v>
      </c>
      <c r="AB46" s="93">
        <f t="shared" si="8"/>
        <v>24.486126794871787</v>
      </c>
      <c r="AC46" s="99" t="e">
        <f t="shared" si="9"/>
        <v>#N/A</v>
      </c>
      <c r="AD46" s="99">
        <f t="shared" si="10"/>
        <v>0</v>
      </c>
      <c r="AG46" s="92">
        <f t="shared" si="27"/>
        <v>45927</v>
      </c>
      <c r="AH46" s="91">
        <f t="shared" si="28"/>
        <v>39</v>
      </c>
      <c r="AI46" s="91">
        <f>INDEX(地温!$D$2:$D$366,MATCH(AG46,地温!$C$2:$C$366,FALSE))</f>
        <v>21.915103999999996</v>
      </c>
      <c r="AJ46" s="91">
        <f t="shared" si="29"/>
        <v>954.95894499999974</v>
      </c>
      <c r="AK46" s="93">
        <f t="shared" si="11"/>
        <v>24.486126794871787</v>
      </c>
      <c r="AL46" s="99" t="e">
        <f t="shared" si="12"/>
        <v>#N/A</v>
      </c>
      <c r="AM46" s="99">
        <f t="shared" si="13"/>
        <v>0</v>
      </c>
      <c r="AP46" s="92">
        <f t="shared" si="30"/>
        <v>45927</v>
      </c>
      <c r="AQ46" s="91">
        <f t="shared" si="31"/>
        <v>39</v>
      </c>
      <c r="AR46" s="91">
        <f>INDEX(地温!$D$2:$D$366,MATCH(AP46,地温!$C$2:$C$366,FALSE))</f>
        <v>21.915103999999996</v>
      </c>
      <c r="AS46" s="91">
        <f t="shared" si="32"/>
        <v>954.95894499999974</v>
      </c>
      <c r="AT46" s="93">
        <f t="shared" si="14"/>
        <v>24.486126794871787</v>
      </c>
      <c r="AU46" s="99" t="e">
        <f t="shared" si="15"/>
        <v>#N/A</v>
      </c>
      <c r="AV46" s="99">
        <f t="shared" si="16"/>
        <v>0</v>
      </c>
    </row>
    <row r="47" spans="1:48" s="91" customFormat="1">
      <c r="A47" s="92">
        <f t="shared" si="17"/>
        <v>45928</v>
      </c>
      <c r="B47" s="91">
        <f t="shared" si="0"/>
        <v>40</v>
      </c>
      <c r="C47" s="99">
        <f t="shared" si="1"/>
        <v>6.0285003762098066</v>
      </c>
      <c r="F47" s="92">
        <f t="shared" si="18"/>
        <v>45928</v>
      </c>
      <c r="G47" s="91">
        <f t="shared" si="19"/>
        <v>40</v>
      </c>
      <c r="H47" s="91">
        <f>INDEX(地温!$D$2:$D$366,MATCH(F47,地温!$C$2:$C$366,FALSE))</f>
        <v>22.036759999999994</v>
      </c>
      <c r="I47" s="91">
        <f t="shared" si="20"/>
        <v>976.9957049999997</v>
      </c>
      <c r="J47" s="93">
        <f t="shared" si="2"/>
        <v>24.424892624999991</v>
      </c>
      <c r="K47" s="99">
        <f t="shared" si="3"/>
        <v>7.2200648703558454e-002</v>
      </c>
      <c r="L47" s="99">
        <f t="shared" si="4"/>
        <v>6.0285003762098066</v>
      </c>
      <c r="O47" s="92">
        <f t="shared" si="21"/>
        <v>45928</v>
      </c>
      <c r="P47" s="91">
        <f t="shared" si="22"/>
        <v>40</v>
      </c>
      <c r="Q47" s="91">
        <f>INDEX(地温!$D$2:$D$366,MATCH(O47,地温!$C$2:$C$366,FALSE))</f>
        <v>22.036759999999994</v>
      </c>
      <c r="R47" s="91">
        <f t="shared" si="23"/>
        <v>976.9957049999997</v>
      </c>
      <c r="S47" s="93">
        <f t="shared" si="5"/>
        <v>24.424892624999991</v>
      </c>
      <c r="T47" s="99" t="e">
        <f t="shared" si="6"/>
        <v>#N/A</v>
      </c>
      <c r="U47" s="99">
        <f t="shared" si="7"/>
        <v>0</v>
      </c>
      <c r="X47" s="92">
        <f t="shared" si="24"/>
        <v>45928</v>
      </c>
      <c r="Y47" s="91">
        <f t="shared" si="25"/>
        <v>40</v>
      </c>
      <c r="Z47" s="91">
        <f>INDEX(地温!$D$2:$D$366,MATCH(X47,地温!$C$2:$C$366,FALSE))</f>
        <v>22.036759999999994</v>
      </c>
      <c r="AA47" s="91">
        <f t="shared" si="26"/>
        <v>976.9957049999997</v>
      </c>
      <c r="AB47" s="93">
        <f t="shared" si="8"/>
        <v>24.424892624999991</v>
      </c>
      <c r="AC47" s="99" t="e">
        <f t="shared" si="9"/>
        <v>#N/A</v>
      </c>
      <c r="AD47" s="99">
        <f t="shared" si="10"/>
        <v>0</v>
      </c>
      <c r="AG47" s="92">
        <f t="shared" si="27"/>
        <v>45928</v>
      </c>
      <c r="AH47" s="91">
        <f t="shared" si="28"/>
        <v>40</v>
      </c>
      <c r="AI47" s="91">
        <f>INDEX(地温!$D$2:$D$366,MATCH(AG47,地温!$C$2:$C$366,FALSE))</f>
        <v>22.036759999999994</v>
      </c>
      <c r="AJ47" s="91">
        <f t="shared" si="29"/>
        <v>976.9957049999997</v>
      </c>
      <c r="AK47" s="93">
        <f t="shared" si="11"/>
        <v>24.424892624999991</v>
      </c>
      <c r="AL47" s="99" t="e">
        <f t="shared" si="12"/>
        <v>#N/A</v>
      </c>
      <c r="AM47" s="99">
        <f t="shared" si="13"/>
        <v>0</v>
      </c>
      <c r="AP47" s="92">
        <f t="shared" si="30"/>
        <v>45928</v>
      </c>
      <c r="AQ47" s="91">
        <f t="shared" si="31"/>
        <v>40</v>
      </c>
      <c r="AR47" s="91">
        <f>INDEX(地温!$D$2:$D$366,MATCH(AP47,地温!$C$2:$C$366,FALSE))</f>
        <v>22.036759999999994</v>
      </c>
      <c r="AS47" s="91">
        <f t="shared" si="32"/>
        <v>976.9957049999997</v>
      </c>
      <c r="AT47" s="93">
        <f t="shared" si="14"/>
        <v>24.424892624999991</v>
      </c>
      <c r="AU47" s="99" t="e">
        <f t="shared" si="15"/>
        <v>#N/A</v>
      </c>
      <c r="AV47" s="99">
        <f t="shared" si="16"/>
        <v>0</v>
      </c>
    </row>
    <row r="48" spans="1:48" s="91" customFormat="1">
      <c r="A48" s="92">
        <f t="shared" si="17"/>
        <v>45929</v>
      </c>
      <c r="B48" s="91">
        <f t="shared" si="0"/>
        <v>41</v>
      </c>
      <c r="C48" s="99">
        <f t="shared" si="1"/>
        <v>6.050239365967383</v>
      </c>
      <c r="F48" s="92">
        <f t="shared" si="18"/>
        <v>45929</v>
      </c>
      <c r="G48" s="91">
        <f t="shared" si="19"/>
        <v>41</v>
      </c>
      <c r="H48" s="91">
        <f>INDEX(地温!$D$2:$D$366,MATCH(F48,地温!$C$2:$C$366,FALSE))</f>
        <v>21.225719999999999</v>
      </c>
      <c r="I48" s="91">
        <f t="shared" si="20"/>
        <v>998.22142499999973</v>
      </c>
      <c r="J48" s="93">
        <f t="shared" si="2"/>
        <v>24.346864024390236</v>
      </c>
      <c r="K48" s="99">
        <f t="shared" si="3"/>
        <v>7.1978684576896601e-002</v>
      </c>
      <c r="L48" s="99">
        <f t="shared" si="4"/>
        <v>6.050239365967383</v>
      </c>
      <c r="O48" s="92">
        <f t="shared" si="21"/>
        <v>45929</v>
      </c>
      <c r="P48" s="91">
        <f t="shared" si="22"/>
        <v>41</v>
      </c>
      <c r="Q48" s="91">
        <f>INDEX(地温!$D$2:$D$366,MATCH(O48,地温!$C$2:$C$366,FALSE))</f>
        <v>21.225719999999999</v>
      </c>
      <c r="R48" s="91">
        <f t="shared" si="23"/>
        <v>998.22142499999973</v>
      </c>
      <c r="S48" s="93">
        <f t="shared" si="5"/>
        <v>24.346864024390236</v>
      </c>
      <c r="T48" s="99" t="e">
        <f t="shared" si="6"/>
        <v>#N/A</v>
      </c>
      <c r="U48" s="99">
        <f t="shared" si="7"/>
        <v>0</v>
      </c>
      <c r="X48" s="92">
        <f t="shared" si="24"/>
        <v>45929</v>
      </c>
      <c r="Y48" s="91">
        <f t="shared" si="25"/>
        <v>41</v>
      </c>
      <c r="Z48" s="91">
        <f>INDEX(地温!$D$2:$D$366,MATCH(X48,地温!$C$2:$C$366,FALSE))</f>
        <v>21.225719999999999</v>
      </c>
      <c r="AA48" s="91">
        <f t="shared" si="26"/>
        <v>998.22142499999973</v>
      </c>
      <c r="AB48" s="93">
        <f t="shared" si="8"/>
        <v>24.346864024390236</v>
      </c>
      <c r="AC48" s="99" t="e">
        <f t="shared" si="9"/>
        <v>#N/A</v>
      </c>
      <c r="AD48" s="99">
        <f t="shared" si="10"/>
        <v>0</v>
      </c>
      <c r="AG48" s="92">
        <f t="shared" si="27"/>
        <v>45929</v>
      </c>
      <c r="AH48" s="91">
        <f t="shared" si="28"/>
        <v>41</v>
      </c>
      <c r="AI48" s="91">
        <f>INDEX(地温!$D$2:$D$366,MATCH(AG48,地温!$C$2:$C$366,FALSE))</f>
        <v>21.225719999999999</v>
      </c>
      <c r="AJ48" s="91">
        <f t="shared" si="29"/>
        <v>998.22142499999973</v>
      </c>
      <c r="AK48" s="93">
        <f t="shared" si="11"/>
        <v>24.346864024390236</v>
      </c>
      <c r="AL48" s="99" t="e">
        <f t="shared" si="12"/>
        <v>#N/A</v>
      </c>
      <c r="AM48" s="99">
        <f t="shared" si="13"/>
        <v>0</v>
      </c>
      <c r="AP48" s="92">
        <f t="shared" si="30"/>
        <v>45929</v>
      </c>
      <c r="AQ48" s="91">
        <f t="shared" si="31"/>
        <v>41</v>
      </c>
      <c r="AR48" s="91">
        <f>INDEX(地温!$D$2:$D$366,MATCH(AP48,地温!$C$2:$C$366,FALSE))</f>
        <v>21.225719999999999</v>
      </c>
      <c r="AS48" s="91">
        <f t="shared" si="32"/>
        <v>998.22142499999973</v>
      </c>
      <c r="AT48" s="93">
        <f t="shared" si="14"/>
        <v>24.346864024390236</v>
      </c>
      <c r="AU48" s="99" t="e">
        <f t="shared" si="15"/>
        <v>#N/A</v>
      </c>
      <c r="AV48" s="99">
        <f t="shared" si="16"/>
        <v>0</v>
      </c>
    </row>
    <row r="49" spans="1:48" s="91" customFormat="1">
      <c r="A49" s="92">
        <f t="shared" si="17"/>
        <v>45930</v>
      </c>
      <c r="B49" s="91">
        <f t="shared" si="0"/>
        <v>42</v>
      </c>
      <c r="C49" s="99">
        <f t="shared" si="1"/>
        <v>6.0707639586812432</v>
      </c>
      <c r="F49" s="92">
        <f t="shared" si="18"/>
        <v>45930</v>
      </c>
      <c r="G49" s="91">
        <f t="shared" si="19"/>
        <v>42</v>
      </c>
      <c r="H49" s="91">
        <f>INDEX(地温!$D$2:$D$366,MATCH(F49,地温!$C$2:$C$366,FALSE))</f>
        <v>21.347376000000001</v>
      </c>
      <c r="I49" s="91">
        <f t="shared" si="20"/>
        <v>1019.5688009999998</v>
      </c>
      <c r="J49" s="93">
        <f t="shared" si="2"/>
        <v>24.275447642857138</v>
      </c>
      <c r="K49" s="99">
        <f t="shared" si="3"/>
        <v>7.1776026361435791e-002</v>
      </c>
      <c r="L49" s="99">
        <f t="shared" si="4"/>
        <v>6.0707639586812432</v>
      </c>
      <c r="O49" s="92">
        <f t="shared" si="21"/>
        <v>45930</v>
      </c>
      <c r="P49" s="91">
        <f t="shared" si="22"/>
        <v>42</v>
      </c>
      <c r="Q49" s="91">
        <f>INDEX(地温!$D$2:$D$366,MATCH(O49,地温!$C$2:$C$366,FALSE))</f>
        <v>21.347376000000001</v>
      </c>
      <c r="R49" s="91">
        <f t="shared" si="23"/>
        <v>1019.5688009999998</v>
      </c>
      <c r="S49" s="93">
        <f t="shared" si="5"/>
        <v>24.275447642857138</v>
      </c>
      <c r="T49" s="99" t="e">
        <f t="shared" si="6"/>
        <v>#N/A</v>
      </c>
      <c r="U49" s="99">
        <f t="shared" si="7"/>
        <v>0</v>
      </c>
      <c r="X49" s="92">
        <f t="shared" si="24"/>
        <v>45930</v>
      </c>
      <c r="Y49" s="91">
        <f t="shared" si="25"/>
        <v>42</v>
      </c>
      <c r="Z49" s="91">
        <f>INDEX(地温!$D$2:$D$366,MATCH(X49,地温!$C$2:$C$366,FALSE))</f>
        <v>21.347376000000001</v>
      </c>
      <c r="AA49" s="91">
        <f t="shared" si="26"/>
        <v>1019.5688009999998</v>
      </c>
      <c r="AB49" s="93">
        <f t="shared" si="8"/>
        <v>24.275447642857138</v>
      </c>
      <c r="AC49" s="99" t="e">
        <f t="shared" si="9"/>
        <v>#N/A</v>
      </c>
      <c r="AD49" s="99">
        <f t="shared" si="10"/>
        <v>0</v>
      </c>
      <c r="AG49" s="92">
        <f t="shared" si="27"/>
        <v>45930</v>
      </c>
      <c r="AH49" s="91">
        <f t="shared" si="28"/>
        <v>42</v>
      </c>
      <c r="AI49" s="91">
        <f>INDEX(地温!$D$2:$D$366,MATCH(AG49,地温!$C$2:$C$366,FALSE))</f>
        <v>21.347376000000001</v>
      </c>
      <c r="AJ49" s="91">
        <f t="shared" si="29"/>
        <v>1019.5688009999998</v>
      </c>
      <c r="AK49" s="93">
        <f t="shared" si="11"/>
        <v>24.275447642857138</v>
      </c>
      <c r="AL49" s="99" t="e">
        <f t="shared" si="12"/>
        <v>#N/A</v>
      </c>
      <c r="AM49" s="99">
        <f t="shared" si="13"/>
        <v>0</v>
      </c>
      <c r="AP49" s="92">
        <f t="shared" si="30"/>
        <v>45930</v>
      </c>
      <c r="AQ49" s="91">
        <f t="shared" si="31"/>
        <v>42</v>
      </c>
      <c r="AR49" s="91">
        <f>INDEX(地温!$D$2:$D$366,MATCH(AP49,地温!$C$2:$C$366,FALSE))</f>
        <v>21.347376000000001</v>
      </c>
      <c r="AS49" s="91">
        <f t="shared" si="32"/>
        <v>1019.5688009999998</v>
      </c>
      <c r="AT49" s="93">
        <f t="shared" si="14"/>
        <v>24.275447642857138</v>
      </c>
      <c r="AU49" s="99" t="e">
        <f t="shared" si="15"/>
        <v>#N/A</v>
      </c>
      <c r="AV49" s="99">
        <f t="shared" si="16"/>
        <v>0</v>
      </c>
    </row>
    <row r="50" spans="1:48" s="91" customFormat="1">
      <c r="A50" s="92">
        <f t="shared" si="17"/>
        <v>45931</v>
      </c>
      <c r="B50" s="91">
        <f t="shared" si="0"/>
        <v>43</v>
      </c>
      <c r="C50" s="99">
        <f t="shared" si="1"/>
        <v>6.0899813951681674</v>
      </c>
      <c r="F50" s="92">
        <f t="shared" si="18"/>
        <v>45931</v>
      </c>
      <c r="G50" s="91">
        <f t="shared" si="19"/>
        <v>43</v>
      </c>
      <c r="H50" s="91">
        <f>INDEX(地温!$D$2:$D$366,MATCH(F50,地温!$C$2:$C$366,FALSE))</f>
        <v>21.286548</v>
      </c>
      <c r="I50" s="91">
        <f t="shared" si="20"/>
        <v>1040.8553489999997</v>
      </c>
      <c r="J50" s="93">
        <f t="shared" si="2"/>
        <v>24.205938348837204</v>
      </c>
      <c r="K50" s="99">
        <f t="shared" si="3"/>
        <v>7.1579234698889244e-002</v>
      </c>
      <c r="L50" s="99">
        <f t="shared" si="4"/>
        <v>6.0899813951681674</v>
      </c>
      <c r="O50" s="92">
        <f t="shared" si="21"/>
        <v>45931</v>
      </c>
      <c r="P50" s="91">
        <f t="shared" si="22"/>
        <v>43</v>
      </c>
      <c r="Q50" s="91">
        <f>INDEX(地温!$D$2:$D$366,MATCH(O50,地温!$C$2:$C$366,FALSE))</f>
        <v>21.286548</v>
      </c>
      <c r="R50" s="91">
        <f t="shared" si="23"/>
        <v>1040.8553489999997</v>
      </c>
      <c r="S50" s="93">
        <f t="shared" si="5"/>
        <v>24.205938348837204</v>
      </c>
      <c r="T50" s="99" t="e">
        <f t="shared" si="6"/>
        <v>#N/A</v>
      </c>
      <c r="U50" s="99">
        <f t="shared" si="7"/>
        <v>0</v>
      </c>
      <c r="X50" s="92">
        <f t="shared" si="24"/>
        <v>45931</v>
      </c>
      <c r="Y50" s="91">
        <f t="shared" si="25"/>
        <v>43</v>
      </c>
      <c r="Z50" s="91">
        <f>INDEX(地温!$D$2:$D$366,MATCH(X50,地温!$C$2:$C$366,FALSE))</f>
        <v>21.286548</v>
      </c>
      <c r="AA50" s="91">
        <f t="shared" si="26"/>
        <v>1040.8553489999997</v>
      </c>
      <c r="AB50" s="93">
        <f t="shared" si="8"/>
        <v>24.205938348837204</v>
      </c>
      <c r="AC50" s="99" t="e">
        <f t="shared" si="9"/>
        <v>#N/A</v>
      </c>
      <c r="AD50" s="99">
        <f t="shared" si="10"/>
        <v>0</v>
      </c>
      <c r="AG50" s="92">
        <f t="shared" si="27"/>
        <v>45931</v>
      </c>
      <c r="AH50" s="91">
        <f t="shared" si="28"/>
        <v>43</v>
      </c>
      <c r="AI50" s="91">
        <f>INDEX(地温!$D$2:$D$366,MATCH(AG50,地温!$C$2:$C$366,FALSE))</f>
        <v>21.286548</v>
      </c>
      <c r="AJ50" s="91">
        <f t="shared" si="29"/>
        <v>1040.8553489999997</v>
      </c>
      <c r="AK50" s="93">
        <f t="shared" si="11"/>
        <v>24.205938348837204</v>
      </c>
      <c r="AL50" s="99" t="e">
        <f t="shared" si="12"/>
        <v>#N/A</v>
      </c>
      <c r="AM50" s="99">
        <f t="shared" si="13"/>
        <v>0</v>
      </c>
      <c r="AP50" s="92">
        <f t="shared" si="30"/>
        <v>45931</v>
      </c>
      <c r="AQ50" s="91">
        <f t="shared" si="31"/>
        <v>43</v>
      </c>
      <c r="AR50" s="91">
        <f>INDEX(地温!$D$2:$D$366,MATCH(AP50,地温!$C$2:$C$366,FALSE))</f>
        <v>21.286548</v>
      </c>
      <c r="AS50" s="91">
        <f t="shared" si="32"/>
        <v>1040.8553489999997</v>
      </c>
      <c r="AT50" s="93">
        <f t="shared" si="14"/>
        <v>24.205938348837204</v>
      </c>
      <c r="AU50" s="99" t="e">
        <f t="shared" si="15"/>
        <v>#N/A</v>
      </c>
      <c r="AV50" s="99">
        <f t="shared" si="16"/>
        <v>0</v>
      </c>
    </row>
    <row r="51" spans="1:48" s="91" customFormat="1">
      <c r="A51" s="92">
        <f t="shared" si="17"/>
        <v>45932</v>
      </c>
      <c r="B51" s="91">
        <f t="shared" si="0"/>
        <v>44</v>
      </c>
      <c r="C51" s="99">
        <f t="shared" si="1"/>
        <v>6.1082932208583047</v>
      </c>
      <c r="F51" s="92">
        <f t="shared" si="18"/>
        <v>45932</v>
      </c>
      <c r="G51" s="91">
        <f t="shared" si="19"/>
        <v>44</v>
      </c>
      <c r="H51" s="91">
        <f>INDEX(地温!$D$2:$D$366,MATCH(F51,地温!$C$2:$C$366,FALSE))</f>
        <v>21.631239999999998</v>
      </c>
      <c r="I51" s="91">
        <f t="shared" si="20"/>
        <v>1062.4865889999996</v>
      </c>
      <c r="J51" s="93">
        <f t="shared" si="2"/>
        <v>24.14742247727272</v>
      </c>
      <c r="K51" s="99">
        <f t="shared" si="3"/>
        <v>7.1413914376536436e-002</v>
      </c>
      <c r="L51" s="99">
        <f t="shared" si="4"/>
        <v>6.1082932208583047</v>
      </c>
      <c r="O51" s="92">
        <f t="shared" si="21"/>
        <v>45932</v>
      </c>
      <c r="P51" s="91">
        <f t="shared" si="22"/>
        <v>44</v>
      </c>
      <c r="Q51" s="91">
        <f>INDEX(地温!$D$2:$D$366,MATCH(O51,地温!$C$2:$C$366,FALSE))</f>
        <v>21.631239999999998</v>
      </c>
      <c r="R51" s="91">
        <f t="shared" si="23"/>
        <v>1062.4865889999996</v>
      </c>
      <c r="S51" s="93">
        <f t="shared" si="5"/>
        <v>24.14742247727272</v>
      </c>
      <c r="T51" s="99" t="e">
        <f t="shared" si="6"/>
        <v>#N/A</v>
      </c>
      <c r="U51" s="99">
        <f t="shared" si="7"/>
        <v>0</v>
      </c>
      <c r="X51" s="92">
        <f t="shared" si="24"/>
        <v>45932</v>
      </c>
      <c r="Y51" s="91">
        <f t="shared" si="25"/>
        <v>44</v>
      </c>
      <c r="Z51" s="91">
        <f>INDEX(地温!$D$2:$D$366,MATCH(X51,地温!$C$2:$C$366,FALSE))</f>
        <v>21.631239999999998</v>
      </c>
      <c r="AA51" s="91">
        <f t="shared" si="26"/>
        <v>1062.4865889999996</v>
      </c>
      <c r="AB51" s="93">
        <f t="shared" si="8"/>
        <v>24.14742247727272</v>
      </c>
      <c r="AC51" s="99" t="e">
        <f t="shared" si="9"/>
        <v>#N/A</v>
      </c>
      <c r="AD51" s="99">
        <f t="shared" si="10"/>
        <v>0</v>
      </c>
      <c r="AG51" s="92">
        <f t="shared" si="27"/>
        <v>45932</v>
      </c>
      <c r="AH51" s="91">
        <f t="shared" si="28"/>
        <v>44</v>
      </c>
      <c r="AI51" s="91">
        <f>INDEX(地温!$D$2:$D$366,MATCH(AG51,地温!$C$2:$C$366,FALSE))</f>
        <v>21.631239999999998</v>
      </c>
      <c r="AJ51" s="91">
        <f t="shared" si="29"/>
        <v>1062.4865889999996</v>
      </c>
      <c r="AK51" s="93">
        <f t="shared" si="11"/>
        <v>24.14742247727272</v>
      </c>
      <c r="AL51" s="99" t="e">
        <f t="shared" si="12"/>
        <v>#N/A</v>
      </c>
      <c r="AM51" s="99">
        <f t="shared" si="13"/>
        <v>0</v>
      </c>
      <c r="AP51" s="92">
        <f t="shared" si="30"/>
        <v>45932</v>
      </c>
      <c r="AQ51" s="91">
        <f t="shared" si="31"/>
        <v>44</v>
      </c>
      <c r="AR51" s="91">
        <f>INDEX(地温!$D$2:$D$366,MATCH(AP51,地温!$C$2:$C$366,FALSE))</f>
        <v>21.631239999999998</v>
      </c>
      <c r="AS51" s="91">
        <f t="shared" si="32"/>
        <v>1062.4865889999996</v>
      </c>
      <c r="AT51" s="93">
        <f t="shared" si="14"/>
        <v>24.14742247727272</v>
      </c>
      <c r="AU51" s="99" t="e">
        <f t="shared" si="15"/>
        <v>#N/A</v>
      </c>
      <c r="AV51" s="99">
        <f t="shared" si="16"/>
        <v>0</v>
      </c>
    </row>
    <row r="52" spans="1:48" s="91" customFormat="1">
      <c r="A52" s="92">
        <f t="shared" si="17"/>
        <v>45933</v>
      </c>
      <c r="B52" s="91">
        <f t="shared" si="0"/>
        <v>45</v>
      </c>
      <c r="C52" s="99">
        <f t="shared" si="1"/>
        <v>6.125320293353953</v>
      </c>
      <c r="F52" s="92">
        <f t="shared" si="18"/>
        <v>45933</v>
      </c>
      <c r="G52" s="91">
        <f t="shared" si="19"/>
        <v>45</v>
      </c>
      <c r="H52" s="91">
        <f>INDEX(地温!$D$2:$D$366,MATCH(F52,地温!$C$2:$C$366,FALSE))</f>
        <v>21.42848</v>
      </c>
      <c r="I52" s="91">
        <f t="shared" si="20"/>
        <v>1083.9150689999997</v>
      </c>
      <c r="J52" s="93">
        <f t="shared" si="2"/>
        <v>24.087001533333325</v>
      </c>
      <c r="K52" s="99">
        <f t="shared" si="3"/>
        <v>7.1243544368750425e-002</v>
      </c>
      <c r="L52" s="99">
        <f t="shared" si="4"/>
        <v>6.125320293353953</v>
      </c>
      <c r="O52" s="92">
        <f t="shared" si="21"/>
        <v>45933</v>
      </c>
      <c r="P52" s="91">
        <f t="shared" si="22"/>
        <v>45</v>
      </c>
      <c r="Q52" s="91">
        <f>INDEX(地温!$D$2:$D$366,MATCH(O52,地温!$C$2:$C$366,FALSE))</f>
        <v>21.42848</v>
      </c>
      <c r="R52" s="91">
        <f t="shared" si="23"/>
        <v>1083.9150689999997</v>
      </c>
      <c r="S52" s="93">
        <f t="shared" si="5"/>
        <v>24.087001533333325</v>
      </c>
      <c r="T52" s="99" t="e">
        <f t="shared" si="6"/>
        <v>#N/A</v>
      </c>
      <c r="U52" s="99">
        <f t="shared" si="7"/>
        <v>0</v>
      </c>
      <c r="X52" s="92">
        <f t="shared" si="24"/>
        <v>45933</v>
      </c>
      <c r="Y52" s="91">
        <f t="shared" si="25"/>
        <v>45</v>
      </c>
      <c r="Z52" s="91">
        <f>INDEX(地温!$D$2:$D$366,MATCH(X52,地温!$C$2:$C$366,FALSE))</f>
        <v>21.42848</v>
      </c>
      <c r="AA52" s="91">
        <f t="shared" si="26"/>
        <v>1083.9150689999997</v>
      </c>
      <c r="AB52" s="93">
        <f t="shared" si="8"/>
        <v>24.087001533333325</v>
      </c>
      <c r="AC52" s="99" t="e">
        <f t="shared" si="9"/>
        <v>#N/A</v>
      </c>
      <c r="AD52" s="99">
        <f t="shared" si="10"/>
        <v>0</v>
      </c>
      <c r="AG52" s="92">
        <f t="shared" si="27"/>
        <v>45933</v>
      </c>
      <c r="AH52" s="91">
        <f t="shared" si="28"/>
        <v>45</v>
      </c>
      <c r="AI52" s="91">
        <f>INDEX(地温!$D$2:$D$366,MATCH(AG52,地温!$C$2:$C$366,FALSE))</f>
        <v>21.42848</v>
      </c>
      <c r="AJ52" s="91">
        <f t="shared" si="29"/>
        <v>1083.9150689999997</v>
      </c>
      <c r="AK52" s="93">
        <f t="shared" si="11"/>
        <v>24.087001533333325</v>
      </c>
      <c r="AL52" s="99" t="e">
        <f t="shared" si="12"/>
        <v>#N/A</v>
      </c>
      <c r="AM52" s="99">
        <f t="shared" si="13"/>
        <v>0</v>
      </c>
      <c r="AP52" s="92">
        <f t="shared" si="30"/>
        <v>45933</v>
      </c>
      <c r="AQ52" s="91">
        <f t="shared" si="31"/>
        <v>45</v>
      </c>
      <c r="AR52" s="91">
        <f>INDEX(地温!$D$2:$D$366,MATCH(AP52,地温!$C$2:$C$366,FALSE))</f>
        <v>21.42848</v>
      </c>
      <c r="AS52" s="91">
        <f t="shared" si="32"/>
        <v>1083.9150689999997</v>
      </c>
      <c r="AT52" s="93">
        <f t="shared" si="14"/>
        <v>24.087001533333325</v>
      </c>
      <c r="AU52" s="99" t="e">
        <f t="shared" si="15"/>
        <v>#N/A</v>
      </c>
      <c r="AV52" s="99">
        <f t="shared" si="16"/>
        <v>0</v>
      </c>
    </row>
    <row r="53" spans="1:48" s="91" customFormat="1">
      <c r="A53" s="92">
        <f t="shared" si="17"/>
        <v>45934</v>
      </c>
      <c r="B53" s="91">
        <f t="shared" si="0"/>
        <v>46</v>
      </c>
      <c r="C53" s="99">
        <f t="shared" si="1"/>
        <v>6.1409948037417399</v>
      </c>
      <c r="F53" s="92">
        <f t="shared" si="18"/>
        <v>45934</v>
      </c>
      <c r="G53" s="91">
        <f t="shared" si="19"/>
        <v>46</v>
      </c>
      <c r="H53" s="91">
        <f>INDEX(地温!$D$2:$D$366,MATCH(F53,地温!$C$2:$C$366,FALSE))</f>
        <v>20.982408</v>
      </c>
      <c r="I53" s="91">
        <f t="shared" si="20"/>
        <v>1104.8974769999998</v>
      </c>
      <c r="J53" s="93">
        <f t="shared" si="2"/>
        <v>24.019510369565211</v>
      </c>
      <c r="K53" s="99">
        <f t="shared" si="3"/>
        <v>7.1053637222584176e-002</v>
      </c>
      <c r="L53" s="99">
        <f t="shared" si="4"/>
        <v>6.1409948037417399</v>
      </c>
      <c r="O53" s="92">
        <f t="shared" si="21"/>
        <v>45934</v>
      </c>
      <c r="P53" s="91">
        <f t="shared" si="22"/>
        <v>46</v>
      </c>
      <c r="Q53" s="91">
        <f>INDEX(地温!$D$2:$D$366,MATCH(O53,地温!$C$2:$C$366,FALSE))</f>
        <v>20.982408</v>
      </c>
      <c r="R53" s="91">
        <f t="shared" si="23"/>
        <v>1104.8974769999998</v>
      </c>
      <c r="S53" s="93">
        <f t="shared" si="5"/>
        <v>24.019510369565211</v>
      </c>
      <c r="T53" s="99" t="e">
        <f t="shared" si="6"/>
        <v>#N/A</v>
      </c>
      <c r="U53" s="99">
        <f t="shared" si="7"/>
        <v>0</v>
      </c>
      <c r="X53" s="92">
        <f t="shared" si="24"/>
        <v>45934</v>
      </c>
      <c r="Y53" s="91">
        <f t="shared" si="25"/>
        <v>46</v>
      </c>
      <c r="Z53" s="91">
        <f>INDEX(地温!$D$2:$D$366,MATCH(X53,地温!$C$2:$C$366,FALSE))</f>
        <v>20.982408</v>
      </c>
      <c r="AA53" s="91">
        <f t="shared" si="26"/>
        <v>1104.8974769999998</v>
      </c>
      <c r="AB53" s="93">
        <f t="shared" si="8"/>
        <v>24.019510369565211</v>
      </c>
      <c r="AC53" s="99" t="e">
        <f t="shared" si="9"/>
        <v>#N/A</v>
      </c>
      <c r="AD53" s="99">
        <f t="shared" si="10"/>
        <v>0</v>
      </c>
      <c r="AG53" s="92">
        <f t="shared" si="27"/>
        <v>45934</v>
      </c>
      <c r="AH53" s="91">
        <f t="shared" si="28"/>
        <v>46</v>
      </c>
      <c r="AI53" s="91">
        <f>INDEX(地温!$D$2:$D$366,MATCH(AG53,地温!$C$2:$C$366,FALSE))</f>
        <v>20.982408</v>
      </c>
      <c r="AJ53" s="91">
        <f t="shared" si="29"/>
        <v>1104.8974769999998</v>
      </c>
      <c r="AK53" s="93">
        <f t="shared" si="11"/>
        <v>24.019510369565211</v>
      </c>
      <c r="AL53" s="99" t="e">
        <f t="shared" si="12"/>
        <v>#N/A</v>
      </c>
      <c r="AM53" s="99">
        <f t="shared" si="13"/>
        <v>0</v>
      </c>
      <c r="AP53" s="92">
        <f t="shared" si="30"/>
        <v>45934</v>
      </c>
      <c r="AQ53" s="91">
        <f t="shared" si="31"/>
        <v>46</v>
      </c>
      <c r="AR53" s="91">
        <f>INDEX(地温!$D$2:$D$366,MATCH(AP53,地温!$C$2:$C$366,FALSE))</f>
        <v>20.982408</v>
      </c>
      <c r="AS53" s="91">
        <f t="shared" si="32"/>
        <v>1104.8974769999998</v>
      </c>
      <c r="AT53" s="93">
        <f t="shared" si="14"/>
        <v>24.019510369565211</v>
      </c>
      <c r="AU53" s="99" t="e">
        <f t="shared" si="15"/>
        <v>#N/A</v>
      </c>
      <c r="AV53" s="99">
        <f t="shared" si="16"/>
        <v>0</v>
      </c>
    </row>
    <row r="54" spans="1:48" s="91" customFormat="1">
      <c r="A54" s="92">
        <f t="shared" si="17"/>
        <v>45935</v>
      </c>
      <c r="B54" s="91">
        <f t="shared" si="0"/>
        <v>47</v>
      </c>
      <c r="C54" s="99">
        <f t="shared" si="1"/>
        <v>6.1555549433686432</v>
      </c>
      <c r="F54" s="92">
        <f t="shared" si="18"/>
        <v>45935</v>
      </c>
      <c r="G54" s="91">
        <f t="shared" si="19"/>
        <v>47</v>
      </c>
      <c r="H54" s="91">
        <f>INDEX(地温!$D$2:$D$366,MATCH(F54,地温!$C$2:$C$366,FALSE))</f>
        <v>20.718819999999997</v>
      </c>
      <c r="I54" s="91">
        <f t="shared" si="20"/>
        <v>1125.6162969999998</v>
      </c>
      <c r="J54" s="93">
        <f t="shared" si="2"/>
        <v>23.949282914893612</v>
      </c>
      <c r="K54" s="99">
        <f t="shared" si="3"/>
        <v>7.0856476810380209e-002</v>
      </c>
      <c r="L54" s="99">
        <f t="shared" si="4"/>
        <v>6.1555549433686432</v>
      </c>
      <c r="O54" s="92">
        <f t="shared" si="21"/>
        <v>45935</v>
      </c>
      <c r="P54" s="91">
        <f t="shared" si="22"/>
        <v>47</v>
      </c>
      <c r="Q54" s="91">
        <f>INDEX(地温!$D$2:$D$366,MATCH(O54,地温!$C$2:$C$366,FALSE))</f>
        <v>20.718819999999997</v>
      </c>
      <c r="R54" s="91">
        <f t="shared" si="23"/>
        <v>1125.6162969999998</v>
      </c>
      <c r="S54" s="93">
        <f t="shared" si="5"/>
        <v>23.949282914893612</v>
      </c>
      <c r="T54" s="99" t="e">
        <f t="shared" si="6"/>
        <v>#N/A</v>
      </c>
      <c r="U54" s="99">
        <f t="shared" si="7"/>
        <v>0</v>
      </c>
      <c r="X54" s="92">
        <f t="shared" si="24"/>
        <v>45935</v>
      </c>
      <c r="Y54" s="91">
        <f t="shared" si="25"/>
        <v>47</v>
      </c>
      <c r="Z54" s="91">
        <f>INDEX(地温!$D$2:$D$366,MATCH(X54,地温!$C$2:$C$366,FALSE))</f>
        <v>20.718819999999997</v>
      </c>
      <c r="AA54" s="91">
        <f t="shared" si="26"/>
        <v>1125.6162969999998</v>
      </c>
      <c r="AB54" s="93">
        <f t="shared" si="8"/>
        <v>23.949282914893612</v>
      </c>
      <c r="AC54" s="99" t="e">
        <f t="shared" si="9"/>
        <v>#N/A</v>
      </c>
      <c r="AD54" s="99">
        <f t="shared" si="10"/>
        <v>0</v>
      </c>
      <c r="AG54" s="92">
        <f t="shared" si="27"/>
        <v>45935</v>
      </c>
      <c r="AH54" s="91">
        <f t="shared" si="28"/>
        <v>47</v>
      </c>
      <c r="AI54" s="91">
        <f>INDEX(地温!$D$2:$D$366,MATCH(AG54,地温!$C$2:$C$366,FALSE))</f>
        <v>20.718819999999997</v>
      </c>
      <c r="AJ54" s="91">
        <f t="shared" si="29"/>
        <v>1125.6162969999998</v>
      </c>
      <c r="AK54" s="93">
        <f t="shared" si="11"/>
        <v>23.949282914893612</v>
      </c>
      <c r="AL54" s="99" t="e">
        <f t="shared" si="12"/>
        <v>#N/A</v>
      </c>
      <c r="AM54" s="99">
        <f t="shared" si="13"/>
        <v>0</v>
      </c>
      <c r="AP54" s="92">
        <f t="shared" si="30"/>
        <v>45935</v>
      </c>
      <c r="AQ54" s="91">
        <f t="shared" si="31"/>
        <v>47</v>
      </c>
      <c r="AR54" s="91">
        <f>INDEX(地温!$D$2:$D$366,MATCH(AP54,地温!$C$2:$C$366,FALSE))</f>
        <v>20.718819999999997</v>
      </c>
      <c r="AS54" s="91">
        <f t="shared" si="32"/>
        <v>1125.6162969999998</v>
      </c>
      <c r="AT54" s="93">
        <f t="shared" si="14"/>
        <v>23.949282914893612</v>
      </c>
      <c r="AU54" s="99" t="e">
        <f t="shared" si="15"/>
        <v>#N/A</v>
      </c>
      <c r="AV54" s="99">
        <f t="shared" si="16"/>
        <v>0</v>
      </c>
    </row>
    <row r="55" spans="1:48" s="91" customFormat="1">
      <c r="A55" s="92">
        <f t="shared" si="17"/>
        <v>45936</v>
      </c>
      <c r="B55" s="91">
        <f t="shared" si="0"/>
        <v>48</v>
      </c>
      <c r="C55" s="99">
        <f t="shared" si="1"/>
        <v>6.1680750500465678</v>
      </c>
      <c r="F55" s="92">
        <f t="shared" si="18"/>
        <v>45936</v>
      </c>
      <c r="G55" s="91">
        <f t="shared" si="19"/>
        <v>48</v>
      </c>
      <c r="H55" s="91">
        <f>INDEX(地温!$D$2:$D$366,MATCH(F55,地温!$C$2:$C$366,FALSE))</f>
        <v>18.772324000000001</v>
      </c>
      <c r="I55" s="91">
        <f t="shared" si="20"/>
        <v>1144.3886209999998</v>
      </c>
      <c r="J55" s="93">
        <f t="shared" si="2"/>
        <v>23.841429604166663</v>
      </c>
      <c r="K55" s="99">
        <f t="shared" si="3"/>
        <v>7.0554567619601369e-002</v>
      </c>
      <c r="L55" s="99">
        <f t="shared" si="4"/>
        <v>6.1680750500465678</v>
      </c>
      <c r="O55" s="92">
        <f t="shared" si="21"/>
        <v>45936</v>
      </c>
      <c r="P55" s="91">
        <f t="shared" si="22"/>
        <v>48</v>
      </c>
      <c r="Q55" s="91">
        <f>INDEX(地温!$D$2:$D$366,MATCH(O55,地温!$C$2:$C$366,FALSE))</f>
        <v>18.772324000000001</v>
      </c>
      <c r="R55" s="91">
        <f t="shared" si="23"/>
        <v>1144.3886209999998</v>
      </c>
      <c r="S55" s="93">
        <f t="shared" si="5"/>
        <v>23.841429604166663</v>
      </c>
      <c r="T55" s="99" t="e">
        <f t="shared" si="6"/>
        <v>#N/A</v>
      </c>
      <c r="U55" s="99">
        <f t="shared" si="7"/>
        <v>0</v>
      </c>
      <c r="X55" s="92">
        <f t="shared" si="24"/>
        <v>45936</v>
      </c>
      <c r="Y55" s="91">
        <f t="shared" si="25"/>
        <v>48</v>
      </c>
      <c r="Z55" s="91">
        <f>INDEX(地温!$D$2:$D$366,MATCH(X55,地温!$C$2:$C$366,FALSE))</f>
        <v>18.772324000000001</v>
      </c>
      <c r="AA55" s="91">
        <f t="shared" si="26"/>
        <v>1144.3886209999998</v>
      </c>
      <c r="AB55" s="93">
        <f t="shared" si="8"/>
        <v>23.841429604166663</v>
      </c>
      <c r="AC55" s="99" t="e">
        <f t="shared" si="9"/>
        <v>#N/A</v>
      </c>
      <c r="AD55" s="99">
        <f t="shared" si="10"/>
        <v>0</v>
      </c>
      <c r="AG55" s="92">
        <f t="shared" si="27"/>
        <v>45936</v>
      </c>
      <c r="AH55" s="91">
        <f t="shared" si="28"/>
        <v>48</v>
      </c>
      <c r="AI55" s="91">
        <f>INDEX(地温!$D$2:$D$366,MATCH(AG55,地温!$C$2:$C$366,FALSE))</f>
        <v>18.772324000000001</v>
      </c>
      <c r="AJ55" s="91">
        <f t="shared" si="29"/>
        <v>1144.3886209999998</v>
      </c>
      <c r="AK55" s="93">
        <f t="shared" si="11"/>
        <v>23.841429604166663</v>
      </c>
      <c r="AL55" s="99" t="e">
        <f t="shared" si="12"/>
        <v>#N/A</v>
      </c>
      <c r="AM55" s="99">
        <f t="shared" si="13"/>
        <v>0</v>
      </c>
      <c r="AP55" s="92">
        <f t="shared" si="30"/>
        <v>45936</v>
      </c>
      <c r="AQ55" s="91">
        <f t="shared" si="31"/>
        <v>48</v>
      </c>
      <c r="AR55" s="91">
        <f>INDEX(地温!$D$2:$D$366,MATCH(AP55,地温!$C$2:$C$366,FALSE))</f>
        <v>18.772324000000001</v>
      </c>
      <c r="AS55" s="91">
        <f t="shared" si="32"/>
        <v>1144.3886209999998</v>
      </c>
      <c r="AT55" s="93">
        <f t="shared" si="14"/>
        <v>23.841429604166663</v>
      </c>
      <c r="AU55" s="99" t="e">
        <f t="shared" si="15"/>
        <v>#N/A</v>
      </c>
      <c r="AV55" s="99">
        <f t="shared" si="16"/>
        <v>0</v>
      </c>
    </row>
    <row r="56" spans="1:48" s="91" customFormat="1">
      <c r="A56" s="92">
        <f t="shared" si="17"/>
        <v>45937</v>
      </c>
      <c r="B56" s="91">
        <f t="shared" si="0"/>
        <v>49</v>
      </c>
      <c r="C56" s="99">
        <f t="shared" si="1"/>
        <v>6.1796077094692974</v>
      </c>
      <c r="F56" s="92">
        <f t="shared" si="18"/>
        <v>45937</v>
      </c>
      <c r="G56" s="91">
        <f t="shared" si="19"/>
        <v>49</v>
      </c>
      <c r="H56" s="91">
        <f>INDEX(地温!$D$2:$D$366,MATCH(F56,地温!$C$2:$C$366,FALSE))</f>
        <v>18.224871999999998</v>
      </c>
      <c r="I56" s="91">
        <f t="shared" si="20"/>
        <v>1162.6134929999998</v>
      </c>
      <c r="J56" s="93">
        <f t="shared" si="2"/>
        <v>23.726805979591834</v>
      </c>
      <c r="K56" s="99">
        <f t="shared" si="3"/>
        <v>7.0234877532072998e-002</v>
      </c>
      <c r="L56" s="99">
        <f t="shared" si="4"/>
        <v>6.1796077094692974</v>
      </c>
      <c r="O56" s="92">
        <f t="shared" si="21"/>
        <v>45937</v>
      </c>
      <c r="P56" s="91">
        <f t="shared" si="22"/>
        <v>49</v>
      </c>
      <c r="Q56" s="91">
        <f>INDEX(地温!$D$2:$D$366,MATCH(O56,地温!$C$2:$C$366,FALSE))</f>
        <v>18.224871999999998</v>
      </c>
      <c r="R56" s="91">
        <f t="shared" si="23"/>
        <v>1162.6134929999998</v>
      </c>
      <c r="S56" s="93">
        <f t="shared" si="5"/>
        <v>23.726805979591834</v>
      </c>
      <c r="T56" s="99" t="e">
        <f t="shared" si="6"/>
        <v>#N/A</v>
      </c>
      <c r="U56" s="99">
        <f t="shared" si="7"/>
        <v>0</v>
      </c>
      <c r="X56" s="92">
        <f t="shared" si="24"/>
        <v>45937</v>
      </c>
      <c r="Y56" s="91">
        <f t="shared" si="25"/>
        <v>49</v>
      </c>
      <c r="Z56" s="91">
        <f>INDEX(地温!$D$2:$D$366,MATCH(X56,地温!$C$2:$C$366,FALSE))</f>
        <v>18.224871999999998</v>
      </c>
      <c r="AA56" s="91">
        <f t="shared" si="26"/>
        <v>1162.6134929999998</v>
      </c>
      <c r="AB56" s="93">
        <f t="shared" si="8"/>
        <v>23.726805979591834</v>
      </c>
      <c r="AC56" s="99" t="e">
        <f t="shared" si="9"/>
        <v>#N/A</v>
      </c>
      <c r="AD56" s="99">
        <f t="shared" si="10"/>
        <v>0</v>
      </c>
      <c r="AG56" s="92">
        <f t="shared" si="27"/>
        <v>45937</v>
      </c>
      <c r="AH56" s="91">
        <f t="shared" si="28"/>
        <v>49</v>
      </c>
      <c r="AI56" s="91">
        <f>INDEX(地温!$D$2:$D$366,MATCH(AG56,地温!$C$2:$C$366,FALSE))</f>
        <v>18.224871999999998</v>
      </c>
      <c r="AJ56" s="91">
        <f t="shared" si="29"/>
        <v>1162.6134929999998</v>
      </c>
      <c r="AK56" s="93">
        <f t="shared" si="11"/>
        <v>23.726805979591834</v>
      </c>
      <c r="AL56" s="99" t="e">
        <f t="shared" si="12"/>
        <v>#N/A</v>
      </c>
      <c r="AM56" s="99">
        <f t="shared" si="13"/>
        <v>0</v>
      </c>
      <c r="AP56" s="92">
        <f t="shared" si="30"/>
        <v>45937</v>
      </c>
      <c r="AQ56" s="91">
        <f t="shared" si="31"/>
        <v>49</v>
      </c>
      <c r="AR56" s="91">
        <f>INDEX(地温!$D$2:$D$366,MATCH(AP56,地温!$C$2:$C$366,FALSE))</f>
        <v>18.224871999999998</v>
      </c>
      <c r="AS56" s="91">
        <f t="shared" si="32"/>
        <v>1162.6134929999998</v>
      </c>
      <c r="AT56" s="93">
        <f t="shared" si="14"/>
        <v>23.726805979591834</v>
      </c>
      <c r="AU56" s="99" t="e">
        <f t="shared" si="15"/>
        <v>#N/A</v>
      </c>
      <c r="AV56" s="99">
        <f t="shared" si="16"/>
        <v>0</v>
      </c>
    </row>
    <row r="57" spans="1:48" s="91" customFormat="1">
      <c r="A57" s="92">
        <f t="shared" si="17"/>
        <v>45938</v>
      </c>
      <c r="B57" s="91">
        <f t="shared" si="0"/>
        <v>50</v>
      </c>
      <c r="C57" s="99">
        <f t="shared" si="1"/>
        <v>6.1904809456675833</v>
      </c>
      <c r="F57" s="92">
        <f t="shared" si="18"/>
        <v>45938</v>
      </c>
      <c r="G57" s="91">
        <f t="shared" si="19"/>
        <v>50</v>
      </c>
      <c r="H57" s="91">
        <f>INDEX(地温!$D$2:$D$366,MATCH(F57,地温!$C$2:$C$366,FALSE))</f>
        <v>18.123491999999999</v>
      </c>
      <c r="I57" s="91">
        <f t="shared" si="20"/>
        <v>1180.7369849999998</v>
      </c>
      <c r="J57" s="93">
        <f t="shared" si="2"/>
        <v>23.614739699999994</v>
      </c>
      <c r="K57" s="99">
        <f t="shared" si="3"/>
        <v>6.9923483190113975e-002</v>
      </c>
      <c r="L57" s="99">
        <f t="shared" si="4"/>
        <v>6.1904809456675833</v>
      </c>
      <c r="O57" s="92">
        <f t="shared" si="21"/>
        <v>45938</v>
      </c>
      <c r="P57" s="91">
        <f t="shared" si="22"/>
        <v>50</v>
      </c>
      <c r="Q57" s="91">
        <f>INDEX(地温!$D$2:$D$366,MATCH(O57,地温!$C$2:$C$366,FALSE))</f>
        <v>18.123491999999999</v>
      </c>
      <c r="R57" s="91">
        <f t="shared" si="23"/>
        <v>1180.7369849999998</v>
      </c>
      <c r="S57" s="93">
        <f t="shared" si="5"/>
        <v>23.614739699999994</v>
      </c>
      <c r="T57" s="99" t="e">
        <f t="shared" si="6"/>
        <v>#N/A</v>
      </c>
      <c r="U57" s="99">
        <f t="shared" si="7"/>
        <v>0</v>
      </c>
      <c r="X57" s="92">
        <f t="shared" si="24"/>
        <v>45938</v>
      </c>
      <c r="Y57" s="91">
        <f t="shared" si="25"/>
        <v>50</v>
      </c>
      <c r="Z57" s="91">
        <f>INDEX(地温!$D$2:$D$366,MATCH(X57,地温!$C$2:$C$366,FALSE))</f>
        <v>18.123491999999999</v>
      </c>
      <c r="AA57" s="91">
        <f t="shared" si="26"/>
        <v>1180.7369849999998</v>
      </c>
      <c r="AB57" s="93">
        <f t="shared" si="8"/>
        <v>23.614739699999994</v>
      </c>
      <c r="AC57" s="99" t="e">
        <f t="shared" si="9"/>
        <v>#N/A</v>
      </c>
      <c r="AD57" s="99">
        <f t="shared" si="10"/>
        <v>0</v>
      </c>
      <c r="AG57" s="92">
        <f t="shared" si="27"/>
        <v>45938</v>
      </c>
      <c r="AH57" s="91">
        <f t="shared" si="28"/>
        <v>50</v>
      </c>
      <c r="AI57" s="91">
        <f>INDEX(地温!$D$2:$D$366,MATCH(AG57,地温!$C$2:$C$366,FALSE))</f>
        <v>18.123491999999999</v>
      </c>
      <c r="AJ57" s="91">
        <f t="shared" si="29"/>
        <v>1180.7369849999998</v>
      </c>
      <c r="AK57" s="93">
        <f t="shared" si="11"/>
        <v>23.614739699999994</v>
      </c>
      <c r="AL57" s="99" t="e">
        <f t="shared" si="12"/>
        <v>#N/A</v>
      </c>
      <c r="AM57" s="99">
        <f t="shared" si="13"/>
        <v>0</v>
      </c>
      <c r="AP57" s="92">
        <f t="shared" si="30"/>
        <v>45938</v>
      </c>
      <c r="AQ57" s="91">
        <f t="shared" si="31"/>
        <v>50</v>
      </c>
      <c r="AR57" s="91">
        <f>INDEX(地温!$D$2:$D$366,MATCH(AP57,地温!$C$2:$C$366,FALSE))</f>
        <v>18.123491999999999</v>
      </c>
      <c r="AS57" s="91">
        <f t="shared" si="32"/>
        <v>1180.7369849999998</v>
      </c>
      <c r="AT57" s="93">
        <f t="shared" si="14"/>
        <v>23.614739699999994</v>
      </c>
      <c r="AU57" s="99" t="e">
        <f t="shared" si="15"/>
        <v>#N/A</v>
      </c>
      <c r="AV57" s="99">
        <f t="shared" si="16"/>
        <v>0</v>
      </c>
    </row>
    <row r="58" spans="1:48" s="91" customFormat="1">
      <c r="A58" s="92">
        <f t="shared" si="17"/>
        <v>45939</v>
      </c>
      <c r="B58" s="91">
        <f t="shared" si="0"/>
        <v>51</v>
      </c>
      <c r="C58" s="99">
        <f t="shared" si="1"/>
        <v>6.2008576996530778</v>
      </c>
      <c r="F58" s="92">
        <f t="shared" si="18"/>
        <v>45939</v>
      </c>
      <c r="G58" s="91">
        <f t="shared" si="19"/>
        <v>51</v>
      </c>
      <c r="H58" s="91">
        <f>INDEX(地温!$D$2:$D$366,MATCH(F58,地温!$C$2:$C$366,FALSE))</f>
        <v>18.265423999999999</v>
      </c>
      <c r="I58" s="91">
        <f t="shared" si="20"/>
        <v>1199.0024089999997</v>
      </c>
      <c r="J58" s="93">
        <f t="shared" si="2"/>
        <v>23.509851156862741</v>
      </c>
      <c r="K58" s="99">
        <f t="shared" si="3"/>
        <v>6.963307237130141e-002</v>
      </c>
      <c r="L58" s="99">
        <f t="shared" si="4"/>
        <v>6.2008576996530778</v>
      </c>
      <c r="O58" s="92">
        <f t="shared" si="21"/>
        <v>45939</v>
      </c>
      <c r="P58" s="91">
        <f t="shared" si="22"/>
        <v>51</v>
      </c>
      <c r="Q58" s="91">
        <f>INDEX(地温!$D$2:$D$366,MATCH(O58,地温!$C$2:$C$366,FALSE))</f>
        <v>18.265423999999999</v>
      </c>
      <c r="R58" s="91">
        <f t="shared" si="23"/>
        <v>1199.0024089999997</v>
      </c>
      <c r="S58" s="93">
        <f t="shared" si="5"/>
        <v>23.509851156862741</v>
      </c>
      <c r="T58" s="99" t="e">
        <f t="shared" si="6"/>
        <v>#N/A</v>
      </c>
      <c r="U58" s="99">
        <f t="shared" si="7"/>
        <v>0</v>
      </c>
      <c r="X58" s="92">
        <f t="shared" si="24"/>
        <v>45939</v>
      </c>
      <c r="Y58" s="91">
        <f t="shared" si="25"/>
        <v>51</v>
      </c>
      <c r="Z58" s="91">
        <f>INDEX(地温!$D$2:$D$366,MATCH(X58,地温!$C$2:$C$366,FALSE))</f>
        <v>18.265423999999999</v>
      </c>
      <c r="AA58" s="91">
        <f t="shared" si="26"/>
        <v>1199.0024089999997</v>
      </c>
      <c r="AB58" s="93">
        <f t="shared" si="8"/>
        <v>23.509851156862741</v>
      </c>
      <c r="AC58" s="99" t="e">
        <f t="shared" si="9"/>
        <v>#N/A</v>
      </c>
      <c r="AD58" s="99">
        <f t="shared" si="10"/>
        <v>0</v>
      </c>
      <c r="AG58" s="92">
        <f t="shared" si="27"/>
        <v>45939</v>
      </c>
      <c r="AH58" s="91">
        <f t="shared" si="28"/>
        <v>51</v>
      </c>
      <c r="AI58" s="91">
        <f>INDEX(地温!$D$2:$D$366,MATCH(AG58,地温!$C$2:$C$366,FALSE))</f>
        <v>18.265423999999999</v>
      </c>
      <c r="AJ58" s="91">
        <f t="shared" si="29"/>
        <v>1199.0024089999997</v>
      </c>
      <c r="AK58" s="93">
        <f t="shared" si="11"/>
        <v>23.509851156862741</v>
      </c>
      <c r="AL58" s="99" t="e">
        <f t="shared" si="12"/>
        <v>#N/A</v>
      </c>
      <c r="AM58" s="99">
        <f t="shared" si="13"/>
        <v>0</v>
      </c>
      <c r="AP58" s="92">
        <f t="shared" si="30"/>
        <v>45939</v>
      </c>
      <c r="AQ58" s="91">
        <f t="shared" si="31"/>
        <v>51</v>
      </c>
      <c r="AR58" s="91">
        <f>INDEX(地温!$D$2:$D$366,MATCH(AP58,地温!$C$2:$C$366,FALSE))</f>
        <v>18.265423999999999</v>
      </c>
      <c r="AS58" s="91">
        <f t="shared" si="32"/>
        <v>1199.0024089999997</v>
      </c>
      <c r="AT58" s="93">
        <f t="shared" si="14"/>
        <v>23.509851156862741</v>
      </c>
      <c r="AU58" s="99" t="e">
        <f t="shared" si="15"/>
        <v>#N/A</v>
      </c>
      <c r="AV58" s="99">
        <f t="shared" si="16"/>
        <v>0</v>
      </c>
    </row>
    <row r="59" spans="1:48" s="91" customFormat="1">
      <c r="A59" s="92">
        <f t="shared" si="17"/>
        <v>45940</v>
      </c>
      <c r="B59" s="91">
        <f t="shared" si="0"/>
        <v>52</v>
      </c>
      <c r="C59" s="99">
        <f t="shared" si="1"/>
        <v>6.2108123671391979</v>
      </c>
      <c r="F59" s="92">
        <f t="shared" si="18"/>
        <v>45940</v>
      </c>
      <c r="G59" s="91">
        <f t="shared" si="19"/>
        <v>52</v>
      </c>
      <c r="H59" s="91">
        <f>INDEX(地温!$D$2:$D$366,MATCH(F59,地温!$C$2:$C$366,FALSE))</f>
        <v>18.529011999999998</v>
      </c>
      <c r="I59" s="91">
        <f t="shared" si="20"/>
        <v>1217.5314209999997</v>
      </c>
      <c r="J59" s="93">
        <f t="shared" si="2"/>
        <v>23.414065788461532</v>
      </c>
      <c r="K59" s="99">
        <f t="shared" si="3"/>
        <v>6.9368741333782152e-002</v>
      </c>
      <c r="L59" s="99">
        <f t="shared" si="4"/>
        <v>6.2108123671391979</v>
      </c>
      <c r="O59" s="92">
        <f t="shared" si="21"/>
        <v>45940</v>
      </c>
      <c r="P59" s="91">
        <f t="shared" si="22"/>
        <v>52</v>
      </c>
      <c r="Q59" s="91">
        <f>INDEX(地温!$D$2:$D$366,MATCH(O59,地温!$C$2:$C$366,FALSE))</f>
        <v>18.529011999999998</v>
      </c>
      <c r="R59" s="91">
        <f t="shared" si="23"/>
        <v>1217.5314209999997</v>
      </c>
      <c r="S59" s="93">
        <f t="shared" si="5"/>
        <v>23.414065788461532</v>
      </c>
      <c r="T59" s="99" t="e">
        <f t="shared" si="6"/>
        <v>#N/A</v>
      </c>
      <c r="U59" s="99">
        <f t="shared" si="7"/>
        <v>0</v>
      </c>
      <c r="X59" s="92">
        <f t="shared" si="24"/>
        <v>45940</v>
      </c>
      <c r="Y59" s="91">
        <f t="shared" si="25"/>
        <v>52</v>
      </c>
      <c r="Z59" s="91">
        <f>INDEX(地温!$D$2:$D$366,MATCH(X59,地温!$C$2:$C$366,FALSE))</f>
        <v>18.529011999999998</v>
      </c>
      <c r="AA59" s="91">
        <f t="shared" si="26"/>
        <v>1217.5314209999997</v>
      </c>
      <c r="AB59" s="93">
        <f t="shared" si="8"/>
        <v>23.414065788461532</v>
      </c>
      <c r="AC59" s="99" t="e">
        <f t="shared" si="9"/>
        <v>#N/A</v>
      </c>
      <c r="AD59" s="99">
        <f t="shared" si="10"/>
        <v>0</v>
      </c>
      <c r="AG59" s="92">
        <f t="shared" si="27"/>
        <v>45940</v>
      </c>
      <c r="AH59" s="91">
        <f t="shared" si="28"/>
        <v>52</v>
      </c>
      <c r="AI59" s="91">
        <f>INDEX(地温!$D$2:$D$366,MATCH(AG59,地温!$C$2:$C$366,FALSE))</f>
        <v>18.529011999999998</v>
      </c>
      <c r="AJ59" s="91">
        <f t="shared" si="29"/>
        <v>1217.5314209999997</v>
      </c>
      <c r="AK59" s="93">
        <f t="shared" si="11"/>
        <v>23.414065788461532</v>
      </c>
      <c r="AL59" s="99" t="e">
        <f t="shared" si="12"/>
        <v>#N/A</v>
      </c>
      <c r="AM59" s="99">
        <f t="shared" si="13"/>
        <v>0</v>
      </c>
      <c r="AP59" s="92">
        <f t="shared" si="30"/>
        <v>45940</v>
      </c>
      <c r="AQ59" s="91">
        <f t="shared" si="31"/>
        <v>52</v>
      </c>
      <c r="AR59" s="91">
        <f>INDEX(地温!$D$2:$D$366,MATCH(AP59,地温!$C$2:$C$366,FALSE))</f>
        <v>18.529011999999998</v>
      </c>
      <c r="AS59" s="91">
        <f t="shared" si="32"/>
        <v>1217.5314209999997</v>
      </c>
      <c r="AT59" s="93">
        <f t="shared" si="14"/>
        <v>23.414065788461532</v>
      </c>
      <c r="AU59" s="99" t="e">
        <f t="shared" si="15"/>
        <v>#N/A</v>
      </c>
      <c r="AV59" s="99">
        <f t="shared" si="16"/>
        <v>0</v>
      </c>
    </row>
    <row r="60" spans="1:48" s="91" customFormat="1">
      <c r="A60" s="92">
        <f t="shared" si="17"/>
        <v>45941</v>
      </c>
      <c r="B60" s="91">
        <f t="shared" si="0"/>
        <v>53</v>
      </c>
      <c r="C60" s="99">
        <f t="shared" si="1"/>
        <v>6.2206155250492765</v>
      </c>
      <c r="F60" s="92">
        <f t="shared" si="18"/>
        <v>45941</v>
      </c>
      <c r="G60" s="91">
        <f t="shared" si="19"/>
        <v>53</v>
      </c>
      <c r="H60" s="91">
        <f>INDEX(地温!$D$2:$D$366,MATCH(F60,地温!$C$2:$C$366,FALSE))</f>
        <v>19.380604000000002</v>
      </c>
      <c r="I60" s="91">
        <f t="shared" si="20"/>
        <v>1236.9120249999996</v>
      </c>
      <c r="J60" s="93">
        <f t="shared" si="2"/>
        <v>23.33796273584905</v>
      </c>
      <c r="K60" s="99">
        <f t="shared" si="3"/>
        <v>6.9159320259607207e-002</v>
      </c>
      <c r="L60" s="99">
        <f t="shared" si="4"/>
        <v>6.2206155250492765</v>
      </c>
      <c r="O60" s="92">
        <f t="shared" si="21"/>
        <v>45941</v>
      </c>
      <c r="P60" s="91">
        <f t="shared" si="22"/>
        <v>53</v>
      </c>
      <c r="Q60" s="91">
        <f>INDEX(地温!$D$2:$D$366,MATCH(O60,地温!$C$2:$C$366,FALSE))</f>
        <v>19.380604000000002</v>
      </c>
      <c r="R60" s="91">
        <f t="shared" si="23"/>
        <v>1236.9120249999996</v>
      </c>
      <c r="S60" s="93">
        <f t="shared" si="5"/>
        <v>23.33796273584905</v>
      </c>
      <c r="T60" s="99" t="e">
        <f t="shared" si="6"/>
        <v>#N/A</v>
      </c>
      <c r="U60" s="99">
        <f t="shared" si="7"/>
        <v>0</v>
      </c>
      <c r="X60" s="92">
        <f t="shared" si="24"/>
        <v>45941</v>
      </c>
      <c r="Y60" s="91">
        <f t="shared" si="25"/>
        <v>53</v>
      </c>
      <c r="Z60" s="91">
        <f>INDEX(地温!$D$2:$D$366,MATCH(X60,地温!$C$2:$C$366,FALSE))</f>
        <v>19.380604000000002</v>
      </c>
      <c r="AA60" s="91">
        <f t="shared" si="26"/>
        <v>1236.9120249999996</v>
      </c>
      <c r="AB60" s="93">
        <f t="shared" si="8"/>
        <v>23.33796273584905</v>
      </c>
      <c r="AC60" s="99" t="e">
        <f t="shared" si="9"/>
        <v>#N/A</v>
      </c>
      <c r="AD60" s="99">
        <f t="shared" si="10"/>
        <v>0</v>
      </c>
      <c r="AG60" s="92">
        <f t="shared" si="27"/>
        <v>45941</v>
      </c>
      <c r="AH60" s="91">
        <f t="shared" si="28"/>
        <v>53</v>
      </c>
      <c r="AI60" s="91">
        <f>INDEX(地温!$D$2:$D$366,MATCH(AG60,地温!$C$2:$C$366,FALSE))</f>
        <v>19.380604000000002</v>
      </c>
      <c r="AJ60" s="91">
        <f t="shared" si="29"/>
        <v>1236.9120249999996</v>
      </c>
      <c r="AK60" s="93">
        <f t="shared" si="11"/>
        <v>23.33796273584905</v>
      </c>
      <c r="AL60" s="99" t="e">
        <f t="shared" si="12"/>
        <v>#N/A</v>
      </c>
      <c r="AM60" s="99">
        <f t="shared" si="13"/>
        <v>0</v>
      </c>
      <c r="AP60" s="92">
        <f t="shared" si="30"/>
        <v>45941</v>
      </c>
      <c r="AQ60" s="91">
        <f t="shared" si="31"/>
        <v>53</v>
      </c>
      <c r="AR60" s="91">
        <f>INDEX(地温!$D$2:$D$366,MATCH(AP60,地温!$C$2:$C$366,FALSE))</f>
        <v>19.380604000000002</v>
      </c>
      <c r="AS60" s="91">
        <f t="shared" si="32"/>
        <v>1236.9120249999996</v>
      </c>
      <c r="AT60" s="93">
        <f t="shared" si="14"/>
        <v>23.33796273584905</v>
      </c>
      <c r="AU60" s="99" t="e">
        <f t="shared" si="15"/>
        <v>#N/A</v>
      </c>
      <c r="AV60" s="99">
        <f t="shared" si="16"/>
        <v>0</v>
      </c>
    </row>
    <row r="61" spans="1:48" s="91" customFormat="1">
      <c r="A61" s="92">
        <f t="shared" si="17"/>
        <v>45942</v>
      </c>
      <c r="B61" s="91">
        <f t="shared" si="0"/>
        <v>54</v>
      </c>
      <c r="C61" s="99">
        <f t="shared" si="1"/>
        <v>6.229859344948399</v>
      </c>
      <c r="F61" s="92">
        <f t="shared" si="18"/>
        <v>45942</v>
      </c>
      <c r="G61" s="91">
        <f t="shared" si="19"/>
        <v>54</v>
      </c>
      <c r="H61" s="91">
        <f>INDEX(地温!$D$2:$D$366,MATCH(F61,地温!$C$2:$C$366,FALSE))</f>
        <v>19.360327999999999</v>
      </c>
      <c r="I61" s="91">
        <f t="shared" si="20"/>
        <v>1256.2723529999996</v>
      </c>
      <c r="J61" s="93">
        <f t="shared" si="2"/>
        <v>23.264302833333325</v>
      </c>
      <c r="K61" s="99">
        <f t="shared" si="3"/>
        <v>6.8957122390192124e-002</v>
      </c>
      <c r="L61" s="99">
        <f t="shared" si="4"/>
        <v>6.229859344948399</v>
      </c>
      <c r="O61" s="92">
        <f t="shared" si="21"/>
        <v>45942</v>
      </c>
      <c r="P61" s="91">
        <f t="shared" si="22"/>
        <v>54</v>
      </c>
      <c r="Q61" s="91">
        <f>INDEX(地温!$D$2:$D$366,MATCH(O61,地温!$C$2:$C$366,FALSE))</f>
        <v>19.360327999999999</v>
      </c>
      <c r="R61" s="91">
        <f t="shared" si="23"/>
        <v>1256.2723529999996</v>
      </c>
      <c r="S61" s="93">
        <f t="shared" si="5"/>
        <v>23.264302833333325</v>
      </c>
      <c r="T61" s="99" t="e">
        <f t="shared" si="6"/>
        <v>#N/A</v>
      </c>
      <c r="U61" s="99">
        <f t="shared" si="7"/>
        <v>0</v>
      </c>
      <c r="X61" s="92">
        <f t="shared" si="24"/>
        <v>45942</v>
      </c>
      <c r="Y61" s="91">
        <f t="shared" si="25"/>
        <v>54</v>
      </c>
      <c r="Z61" s="91">
        <f>INDEX(地温!$D$2:$D$366,MATCH(X61,地温!$C$2:$C$366,FALSE))</f>
        <v>19.360327999999999</v>
      </c>
      <c r="AA61" s="91">
        <f t="shared" si="26"/>
        <v>1256.2723529999996</v>
      </c>
      <c r="AB61" s="93">
        <f t="shared" si="8"/>
        <v>23.264302833333325</v>
      </c>
      <c r="AC61" s="99" t="e">
        <f t="shared" si="9"/>
        <v>#N/A</v>
      </c>
      <c r="AD61" s="99">
        <f t="shared" si="10"/>
        <v>0</v>
      </c>
      <c r="AG61" s="92">
        <f t="shared" si="27"/>
        <v>45942</v>
      </c>
      <c r="AH61" s="91">
        <f t="shared" si="28"/>
        <v>54</v>
      </c>
      <c r="AI61" s="91">
        <f>INDEX(地温!$D$2:$D$366,MATCH(AG61,地温!$C$2:$C$366,FALSE))</f>
        <v>19.360327999999999</v>
      </c>
      <c r="AJ61" s="91">
        <f t="shared" si="29"/>
        <v>1256.2723529999996</v>
      </c>
      <c r="AK61" s="93">
        <f t="shared" si="11"/>
        <v>23.264302833333325</v>
      </c>
      <c r="AL61" s="99" t="e">
        <f t="shared" si="12"/>
        <v>#N/A</v>
      </c>
      <c r="AM61" s="99">
        <f t="shared" si="13"/>
        <v>0</v>
      </c>
      <c r="AP61" s="92">
        <f t="shared" si="30"/>
        <v>45942</v>
      </c>
      <c r="AQ61" s="91">
        <f t="shared" si="31"/>
        <v>54</v>
      </c>
      <c r="AR61" s="91">
        <f>INDEX(地温!$D$2:$D$366,MATCH(AP61,地温!$C$2:$C$366,FALSE))</f>
        <v>19.360327999999999</v>
      </c>
      <c r="AS61" s="91">
        <f t="shared" si="32"/>
        <v>1256.2723529999996</v>
      </c>
      <c r="AT61" s="93">
        <f t="shared" si="14"/>
        <v>23.264302833333325</v>
      </c>
      <c r="AU61" s="99" t="e">
        <f t="shared" si="15"/>
        <v>#N/A</v>
      </c>
      <c r="AV61" s="99">
        <f t="shared" si="16"/>
        <v>0</v>
      </c>
    </row>
    <row r="62" spans="1:48" s="91" customFormat="1">
      <c r="A62" s="92">
        <f t="shared" si="17"/>
        <v>45943</v>
      </c>
      <c r="B62" s="91">
        <f t="shared" si="0"/>
        <v>55</v>
      </c>
      <c r="C62" s="99">
        <f t="shared" si="1"/>
        <v>6.2381963785578822</v>
      </c>
      <c r="F62" s="92">
        <f t="shared" si="18"/>
        <v>45943</v>
      </c>
      <c r="G62" s="91">
        <f t="shared" si="19"/>
        <v>55</v>
      </c>
      <c r="H62" s="91">
        <f>INDEX(地温!$D$2:$D$366,MATCH(F62,地温!$C$2:$C$366,FALSE))</f>
        <v>18.387079999999997</v>
      </c>
      <c r="I62" s="91">
        <f t="shared" si="20"/>
        <v>1274.6594329999996</v>
      </c>
      <c r="J62" s="93">
        <f t="shared" si="2"/>
        <v>23.175626054545447</v>
      </c>
      <c r="K62" s="99">
        <f t="shared" si="3"/>
        <v>6.8714354208004411e-002</v>
      </c>
      <c r="L62" s="99">
        <f t="shared" si="4"/>
        <v>6.2381963785578822</v>
      </c>
      <c r="O62" s="92">
        <f t="shared" si="21"/>
        <v>45943</v>
      </c>
      <c r="P62" s="91">
        <f t="shared" si="22"/>
        <v>55</v>
      </c>
      <c r="Q62" s="91">
        <f>INDEX(地温!$D$2:$D$366,MATCH(O62,地温!$C$2:$C$366,FALSE))</f>
        <v>18.387079999999997</v>
      </c>
      <c r="R62" s="91">
        <f t="shared" si="23"/>
        <v>1274.6594329999996</v>
      </c>
      <c r="S62" s="93">
        <f t="shared" si="5"/>
        <v>23.175626054545447</v>
      </c>
      <c r="T62" s="99" t="e">
        <f t="shared" si="6"/>
        <v>#N/A</v>
      </c>
      <c r="U62" s="99">
        <f t="shared" si="7"/>
        <v>0</v>
      </c>
      <c r="X62" s="92">
        <f t="shared" si="24"/>
        <v>45943</v>
      </c>
      <c r="Y62" s="91">
        <f t="shared" si="25"/>
        <v>55</v>
      </c>
      <c r="Z62" s="91">
        <f>INDEX(地温!$D$2:$D$366,MATCH(X62,地温!$C$2:$C$366,FALSE))</f>
        <v>18.387079999999997</v>
      </c>
      <c r="AA62" s="91">
        <f t="shared" si="26"/>
        <v>1274.6594329999996</v>
      </c>
      <c r="AB62" s="93">
        <f t="shared" si="8"/>
        <v>23.175626054545447</v>
      </c>
      <c r="AC62" s="99" t="e">
        <f t="shared" si="9"/>
        <v>#N/A</v>
      </c>
      <c r="AD62" s="99">
        <f t="shared" si="10"/>
        <v>0</v>
      </c>
      <c r="AG62" s="92">
        <f t="shared" si="27"/>
        <v>45943</v>
      </c>
      <c r="AH62" s="91">
        <f t="shared" si="28"/>
        <v>55</v>
      </c>
      <c r="AI62" s="91">
        <f>INDEX(地温!$D$2:$D$366,MATCH(AG62,地温!$C$2:$C$366,FALSE))</f>
        <v>18.387079999999997</v>
      </c>
      <c r="AJ62" s="91">
        <f t="shared" si="29"/>
        <v>1274.6594329999996</v>
      </c>
      <c r="AK62" s="93">
        <f t="shared" si="11"/>
        <v>23.175626054545447</v>
      </c>
      <c r="AL62" s="99" t="e">
        <f t="shared" si="12"/>
        <v>#N/A</v>
      </c>
      <c r="AM62" s="99">
        <f t="shared" si="13"/>
        <v>0</v>
      </c>
      <c r="AP62" s="92">
        <f t="shared" si="30"/>
        <v>45943</v>
      </c>
      <c r="AQ62" s="91">
        <f t="shared" si="31"/>
        <v>55</v>
      </c>
      <c r="AR62" s="91">
        <f>INDEX(地温!$D$2:$D$366,MATCH(AP62,地温!$C$2:$C$366,FALSE))</f>
        <v>18.387079999999997</v>
      </c>
      <c r="AS62" s="91">
        <f t="shared" si="32"/>
        <v>1274.6594329999996</v>
      </c>
      <c r="AT62" s="93">
        <f t="shared" si="14"/>
        <v>23.175626054545447</v>
      </c>
      <c r="AU62" s="99" t="e">
        <f t="shared" si="15"/>
        <v>#N/A</v>
      </c>
      <c r="AV62" s="99">
        <f t="shared" si="16"/>
        <v>0</v>
      </c>
    </row>
    <row r="63" spans="1:48" s="91" customFormat="1">
      <c r="A63" s="92">
        <f t="shared" si="17"/>
        <v>45944</v>
      </c>
      <c r="B63" s="91">
        <f t="shared" si="0"/>
        <v>56</v>
      </c>
      <c r="C63" s="99">
        <f t="shared" si="1"/>
        <v>6.2462552968587071</v>
      </c>
      <c r="F63" s="92">
        <f t="shared" si="18"/>
        <v>45944</v>
      </c>
      <c r="G63" s="91">
        <f t="shared" si="19"/>
        <v>56</v>
      </c>
      <c r="H63" s="91">
        <f>INDEX(地温!$D$2:$D$366,MATCH(F63,地温!$C$2:$C$366,FALSE))</f>
        <v>18.833151999999998</v>
      </c>
      <c r="I63" s="91">
        <f t="shared" si="20"/>
        <v>1293.4925849999995</v>
      </c>
      <c r="J63" s="93">
        <f t="shared" si="2"/>
        <v>23.098081874999991</v>
      </c>
      <c r="K63" s="99">
        <f t="shared" si="3"/>
        <v>6.8502645438048612e-002</v>
      </c>
      <c r="L63" s="99">
        <f t="shared" si="4"/>
        <v>6.2462552968587071</v>
      </c>
      <c r="O63" s="92">
        <f t="shared" si="21"/>
        <v>45944</v>
      </c>
      <c r="P63" s="91">
        <f t="shared" si="22"/>
        <v>56</v>
      </c>
      <c r="Q63" s="91">
        <f>INDEX(地温!$D$2:$D$366,MATCH(O63,地温!$C$2:$C$366,FALSE))</f>
        <v>18.833151999999998</v>
      </c>
      <c r="R63" s="91">
        <f t="shared" si="23"/>
        <v>1293.4925849999995</v>
      </c>
      <c r="S63" s="93">
        <f t="shared" si="5"/>
        <v>23.098081874999991</v>
      </c>
      <c r="T63" s="99" t="e">
        <f t="shared" si="6"/>
        <v>#N/A</v>
      </c>
      <c r="U63" s="99">
        <f t="shared" si="7"/>
        <v>0</v>
      </c>
      <c r="X63" s="92">
        <f t="shared" si="24"/>
        <v>45944</v>
      </c>
      <c r="Y63" s="91">
        <f t="shared" si="25"/>
        <v>56</v>
      </c>
      <c r="Z63" s="91">
        <f>INDEX(地温!$D$2:$D$366,MATCH(X63,地温!$C$2:$C$366,FALSE))</f>
        <v>18.833151999999998</v>
      </c>
      <c r="AA63" s="91">
        <f t="shared" si="26"/>
        <v>1293.4925849999995</v>
      </c>
      <c r="AB63" s="93">
        <f t="shared" si="8"/>
        <v>23.098081874999991</v>
      </c>
      <c r="AC63" s="99" t="e">
        <f t="shared" si="9"/>
        <v>#N/A</v>
      </c>
      <c r="AD63" s="99">
        <f t="shared" si="10"/>
        <v>0</v>
      </c>
      <c r="AG63" s="92">
        <f t="shared" si="27"/>
        <v>45944</v>
      </c>
      <c r="AH63" s="91">
        <f t="shared" si="28"/>
        <v>56</v>
      </c>
      <c r="AI63" s="91">
        <f>INDEX(地温!$D$2:$D$366,MATCH(AG63,地温!$C$2:$C$366,FALSE))</f>
        <v>18.833151999999998</v>
      </c>
      <c r="AJ63" s="91">
        <f t="shared" si="29"/>
        <v>1293.4925849999995</v>
      </c>
      <c r="AK63" s="93">
        <f t="shared" si="11"/>
        <v>23.098081874999991</v>
      </c>
      <c r="AL63" s="99" t="e">
        <f t="shared" si="12"/>
        <v>#N/A</v>
      </c>
      <c r="AM63" s="99">
        <f t="shared" si="13"/>
        <v>0</v>
      </c>
      <c r="AP63" s="92">
        <f t="shared" si="30"/>
        <v>45944</v>
      </c>
      <c r="AQ63" s="91">
        <f t="shared" si="31"/>
        <v>56</v>
      </c>
      <c r="AR63" s="91">
        <f>INDEX(地温!$D$2:$D$366,MATCH(AP63,地温!$C$2:$C$366,FALSE))</f>
        <v>18.833151999999998</v>
      </c>
      <c r="AS63" s="91">
        <f t="shared" si="32"/>
        <v>1293.4925849999995</v>
      </c>
      <c r="AT63" s="93">
        <f t="shared" si="14"/>
        <v>23.098081874999991</v>
      </c>
      <c r="AU63" s="99" t="e">
        <f t="shared" si="15"/>
        <v>#N/A</v>
      </c>
      <c r="AV63" s="99">
        <f t="shared" si="16"/>
        <v>0</v>
      </c>
    </row>
    <row r="64" spans="1:48" s="91" customFormat="1">
      <c r="A64" s="92">
        <f t="shared" si="17"/>
        <v>45945</v>
      </c>
      <c r="B64" s="91">
        <f t="shared" si="0"/>
        <v>57</v>
      </c>
      <c r="C64" s="99">
        <f t="shared" si="1"/>
        <v>6.2539012928836</v>
      </c>
      <c r="F64" s="92">
        <f t="shared" si="18"/>
        <v>45945</v>
      </c>
      <c r="G64" s="91">
        <f t="shared" si="19"/>
        <v>57</v>
      </c>
      <c r="H64" s="91">
        <f>INDEX(地温!$D$2:$D$366,MATCH(F64,地温!$C$2:$C$366,FALSE))</f>
        <v>18.914255999999998</v>
      </c>
      <c r="I64" s="91">
        <f t="shared" si="20"/>
        <v>1312.4068409999995</v>
      </c>
      <c r="J64" s="93">
        <f t="shared" si="2"/>
        <v>23.024681421052623</v>
      </c>
      <c r="K64" s="99">
        <f t="shared" si="3"/>
        <v>6.8302748969731555e-002</v>
      </c>
      <c r="L64" s="99">
        <f t="shared" si="4"/>
        <v>6.2539012928836</v>
      </c>
      <c r="O64" s="92">
        <f t="shared" si="21"/>
        <v>45945</v>
      </c>
      <c r="P64" s="91">
        <f t="shared" si="22"/>
        <v>57</v>
      </c>
      <c r="Q64" s="91">
        <f>INDEX(地温!$D$2:$D$366,MATCH(O64,地温!$C$2:$C$366,FALSE))</f>
        <v>18.914255999999998</v>
      </c>
      <c r="R64" s="91">
        <f t="shared" si="23"/>
        <v>1312.4068409999995</v>
      </c>
      <c r="S64" s="93">
        <f t="shared" si="5"/>
        <v>23.024681421052623</v>
      </c>
      <c r="T64" s="99" t="e">
        <f t="shared" si="6"/>
        <v>#N/A</v>
      </c>
      <c r="U64" s="99">
        <f t="shared" si="7"/>
        <v>0</v>
      </c>
      <c r="X64" s="92">
        <f t="shared" si="24"/>
        <v>45945</v>
      </c>
      <c r="Y64" s="91">
        <f t="shared" si="25"/>
        <v>57</v>
      </c>
      <c r="Z64" s="91">
        <f>INDEX(地温!$D$2:$D$366,MATCH(X64,地温!$C$2:$C$366,FALSE))</f>
        <v>18.914255999999998</v>
      </c>
      <c r="AA64" s="91">
        <f t="shared" si="26"/>
        <v>1312.4068409999995</v>
      </c>
      <c r="AB64" s="93">
        <f t="shared" si="8"/>
        <v>23.024681421052623</v>
      </c>
      <c r="AC64" s="99" t="e">
        <f t="shared" si="9"/>
        <v>#N/A</v>
      </c>
      <c r="AD64" s="99">
        <f t="shared" si="10"/>
        <v>0</v>
      </c>
      <c r="AG64" s="92">
        <f t="shared" si="27"/>
        <v>45945</v>
      </c>
      <c r="AH64" s="91">
        <f t="shared" si="28"/>
        <v>57</v>
      </c>
      <c r="AI64" s="91">
        <f>INDEX(地温!$D$2:$D$366,MATCH(AG64,地温!$C$2:$C$366,FALSE))</f>
        <v>18.914255999999998</v>
      </c>
      <c r="AJ64" s="91">
        <f t="shared" si="29"/>
        <v>1312.4068409999995</v>
      </c>
      <c r="AK64" s="93">
        <f t="shared" si="11"/>
        <v>23.024681421052623</v>
      </c>
      <c r="AL64" s="99" t="e">
        <f t="shared" si="12"/>
        <v>#N/A</v>
      </c>
      <c r="AM64" s="99">
        <f t="shared" si="13"/>
        <v>0</v>
      </c>
      <c r="AP64" s="92">
        <f t="shared" si="30"/>
        <v>45945</v>
      </c>
      <c r="AQ64" s="91">
        <f t="shared" si="31"/>
        <v>57</v>
      </c>
      <c r="AR64" s="91">
        <f>INDEX(地温!$D$2:$D$366,MATCH(AP64,地温!$C$2:$C$366,FALSE))</f>
        <v>18.914255999999998</v>
      </c>
      <c r="AS64" s="91">
        <f t="shared" si="32"/>
        <v>1312.4068409999995</v>
      </c>
      <c r="AT64" s="93">
        <f t="shared" si="14"/>
        <v>23.024681421052623</v>
      </c>
      <c r="AU64" s="99" t="e">
        <f t="shared" si="15"/>
        <v>#N/A</v>
      </c>
      <c r="AV64" s="99">
        <f t="shared" si="16"/>
        <v>0</v>
      </c>
    </row>
    <row r="65" spans="1:48" s="91" customFormat="1">
      <c r="A65" s="92">
        <f t="shared" si="17"/>
        <v>45946</v>
      </c>
      <c r="B65" s="91">
        <f t="shared" si="0"/>
        <v>58</v>
      </c>
      <c r="C65" s="99">
        <f t="shared" si="1"/>
        <v>6.2610111711712362</v>
      </c>
      <c r="F65" s="92">
        <f t="shared" si="18"/>
        <v>45946</v>
      </c>
      <c r="G65" s="91">
        <f t="shared" si="19"/>
        <v>58</v>
      </c>
      <c r="H65" s="91">
        <f>INDEX(地温!$D$2:$D$366,MATCH(F65,地温!$C$2:$C$366,FALSE))</f>
        <v>18.569564</v>
      </c>
      <c r="I65" s="91">
        <f t="shared" si="20"/>
        <v>1330.9764049999994</v>
      </c>
      <c r="J65" s="93">
        <f t="shared" si="2"/>
        <v>22.94786905172413</v>
      </c>
      <c r="K65" s="99">
        <f t="shared" si="3"/>
        <v>6.8094079489865636e-002</v>
      </c>
      <c r="L65" s="99">
        <f t="shared" si="4"/>
        <v>6.2610111711712362</v>
      </c>
      <c r="O65" s="92">
        <f t="shared" si="21"/>
        <v>45946</v>
      </c>
      <c r="P65" s="91">
        <f t="shared" si="22"/>
        <v>58</v>
      </c>
      <c r="Q65" s="91">
        <f>INDEX(地温!$D$2:$D$366,MATCH(O65,地温!$C$2:$C$366,FALSE))</f>
        <v>18.569564</v>
      </c>
      <c r="R65" s="91">
        <f t="shared" si="23"/>
        <v>1330.9764049999994</v>
      </c>
      <c r="S65" s="93">
        <f t="shared" si="5"/>
        <v>22.94786905172413</v>
      </c>
      <c r="T65" s="99" t="e">
        <f t="shared" si="6"/>
        <v>#N/A</v>
      </c>
      <c r="U65" s="99">
        <f t="shared" si="7"/>
        <v>0</v>
      </c>
      <c r="X65" s="92">
        <f t="shared" si="24"/>
        <v>45946</v>
      </c>
      <c r="Y65" s="91">
        <f t="shared" si="25"/>
        <v>58</v>
      </c>
      <c r="Z65" s="91">
        <f>INDEX(地温!$D$2:$D$366,MATCH(X65,地温!$C$2:$C$366,FALSE))</f>
        <v>18.569564</v>
      </c>
      <c r="AA65" s="91">
        <f t="shared" si="26"/>
        <v>1330.9764049999994</v>
      </c>
      <c r="AB65" s="93">
        <f t="shared" si="8"/>
        <v>22.94786905172413</v>
      </c>
      <c r="AC65" s="99" t="e">
        <f t="shared" si="9"/>
        <v>#N/A</v>
      </c>
      <c r="AD65" s="99">
        <f t="shared" si="10"/>
        <v>0</v>
      </c>
      <c r="AG65" s="92">
        <f t="shared" si="27"/>
        <v>45946</v>
      </c>
      <c r="AH65" s="91">
        <f t="shared" si="28"/>
        <v>58</v>
      </c>
      <c r="AI65" s="91">
        <f>INDEX(地温!$D$2:$D$366,MATCH(AG65,地温!$C$2:$C$366,FALSE))</f>
        <v>18.569564</v>
      </c>
      <c r="AJ65" s="91">
        <f t="shared" si="29"/>
        <v>1330.9764049999994</v>
      </c>
      <c r="AK65" s="93">
        <f t="shared" si="11"/>
        <v>22.94786905172413</v>
      </c>
      <c r="AL65" s="99" t="e">
        <f t="shared" si="12"/>
        <v>#N/A</v>
      </c>
      <c r="AM65" s="99">
        <f t="shared" si="13"/>
        <v>0</v>
      </c>
      <c r="AP65" s="92">
        <f t="shared" si="30"/>
        <v>45946</v>
      </c>
      <c r="AQ65" s="91">
        <f t="shared" si="31"/>
        <v>58</v>
      </c>
      <c r="AR65" s="91">
        <f>INDEX(地温!$D$2:$D$366,MATCH(AP65,地温!$C$2:$C$366,FALSE))</f>
        <v>18.569564</v>
      </c>
      <c r="AS65" s="91">
        <f t="shared" si="32"/>
        <v>1330.9764049999994</v>
      </c>
      <c r="AT65" s="93">
        <f t="shared" si="14"/>
        <v>22.94786905172413</v>
      </c>
      <c r="AU65" s="99" t="e">
        <f t="shared" si="15"/>
        <v>#N/A</v>
      </c>
      <c r="AV65" s="99">
        <f t="shared" si="16"/>
        <v>0</v>
      </c>
    </row>
    <row r="66" spans="1:48" s="91" customFormat="1">
      <c r="A66" s="92">
        <f t="shared" si="17"/>
        <v>45947</v>
      </c>
      <c r="B66" s="91">
        <f t="shared" si="0"/>
        <v>59</v>
      </c>
      <c r="C66" s="99">
        <f t="shared" si="1"/>
        <v>6.2673590286310947</v>
      </c>
      <c r="F66" s="92">
        <f t="shared" si="18"/>
        <v>45947</v>
      </c>
      <c r="G66" s="91">
        <f t="shared" si="19"/>
        <v>59</v>
      </c>
      <c r="H66" s="91">
        <f>INDEX(地温!$D$2:$D$366,MATCH(F66,地温!$C$2:$C$366,FALSE))</f>
        <v>17.373280000000001</v>
      </c>
      <c r="I66" s="91">
        <f t="shared" si="20"/>
        <v>1348.3496849999995</v>
      </c>
      <c r="J66" s="93">
        <f t="shared" si="2"/>
        <v>22.853384491525414</v>
      </c>
      <c r="K66" s="99">
        <f t="shared" si="3"/>
        <v>6.7838127847139759e-002</v>
      </c>
      <c r="L66" s="99">
        <f t="shared" si="4"/>
        <v>6.2673590286310947</v>
      </c>
      <c r="O66" s="92">
        <f t="shared" si="21"/>
        <v>45947</v>
      </c>
      <c r="P66" s="91">
        <f t="shared" si="22"/>
        <v>59</v>
      </c>
      <c r="Q66" s="91">
        <f>INDEX(地温!$D$2:$D$366,MATCH(O66,地温!$C$2:$C$366,FALSE))</f>
        <v>17.373280000000001</v>
      </c>
      <c r="R66" s="91">
        <f t="shared" si="23"/>
        <v>1348.3496849999995</v>
      </c>
      <c r="S66" s="93">
        <f t="shared" si="5"/>
        <v>22.853384491525414</v>
      </c>
      <c r="T66" s="99" t="e">
        <f t="shared" si="6"/>
        <v>#N/A</v>
      </c>
      <c r="U66" s="99">
        <f t="shared" si="7"/>
        <v>0</v>
      </c>
      <c r="X66" s="92">
        <f t="shared" si="24"/>
        <v>45947</v>
      </c>
      <c r="Y66" s="91">
        <f t="shared" si="25"/>
        <v>59</v>
      </c>
      <c r="Z66" s="91">
        <f>INDEX(地温!$D$2:$D$366,MATCH(X66,地温!$C$2:$C$366,FALSE))</f>
        <v>17.373280000000001</v>
      </c>
      <c r="AA66" s="91">
        <f t="shared" si="26"/>
        <v>1348.3496849999995</v>
      </c>
      <c r="AB66" s="93">
        <f t="shared" si="8"/>
        <v>22.853384491525414</v>
      </c>
      <c r="AC66" s="99" t="e">
        <f t="shared" si="9"/>
        <v>#N/A</v>
      </c>
      <c r="AD66" s="99">
        <f t="shared" si="10"/>
        <v>0</v>
      </c>
      <c r="AG66" s="92">
        <f t="shared" si="27"/>
        <v>45947</v>
      </c>
      <c r="AH66" s="91">
        <f t="shared" si="28"/>
        <v>59</v>
      </c>
      <c r="AI66" s="91">
        <f>INDEX(地温!$D$2:$D$366,MATCH(AG66,地温!$C$2:$C$366,FALSE))</f>
        <v>17.373280000000001</v>
      </c>
      <c r="AJ66" s="91">
        <f t="shared" si="29"/>
        <v>1348.3496849999995</v>
      </c>
      <c r="AK66" s="93">
        <f t="shared" si="11"/>
        <v>22.853384491525414</v>
      </c>
      <c r="AL66" s="99" t="e">
        <f t="shared" si="12"/>
        <v>#N/A</v>
      </c>
      <c r="AM66" s="99">
        <f t="shared" si="13"/>
        <v>0</v>
      </c>
      <c r="AP66" s="92">
        <f t="shared" si="30"/>
        <v>45947</v>
      </c>
      <c r="AQ66" s="91">
        <f t="shared" si="31"/>
        <v>59</v>
      </c>
      <c r="AR66" s="91">
        <f>INDEX(地温!$D$2:$D$366,MATCH(AP66,地温!$C$2:$C$366,FALSE))</f>
        <v>17.373280000000001</v>
      </c>
      <c r="AS66" s="91">
        <f t="shared" si="32"/>
        <v>1348.3496849999995</v>
      </c>
      <c r="AT66" s="93">
        <f t="shared" si="14"/>
        <v>22.853384491525414</v>
      </c>
      <c r="AU66" s="99" t="e">
        <f t="shared" si="15"/>
        <v>#N/A</v>
      </c>
      <c r="AV66" s="99">
        <f t="shared" si="16"/>
        <v>0</v>
      </c>
    </row>
    <row r="67" spans="1:48" s="91" customFormat="1">
      <c r="A67" s="92">
        <f t="shared" si="17"/>
        <v>45948</v>
      </c>
      <c r="B67" s="91">
        <f t="shared" si="0"/>
        <v>60</v>
      </c>
      <c r="C67" s="99">
        <f t="shared" si="1"/>
        <v>6.2732087970939752</v>
      </c>
      <c r="F67" s="92">
        <f t="shared" si="18"/>
        <v>45948</v>
      </c>
      <c r="G67" s="91">
        <f t="shared" si="19"/>
        <v>60</v>
      </c>
      <c r="H67" s="91">
        <f>INDEX(地温!$D$2:$D$366,MATCH(F67,地温!$C$2:$C$366,FALSE))</f>
        <v>16.785276000000003</v>
      </c>
      <c r="I67" s="91">
        <f t="shared" si="20"/>
        <v>1365.1349609999995</v>
      </c>
      <c r="J67" s="93">
        <f t="shared" si="2"/>
        <v>22.752249349999992</v>
      </c>
      <c r="K67" s="99">
        <f t="shared" si="3"/>
        <v>6.7565046068725002e-002</v>
      </c>
      <c r="L67" s="99">
        <f t="shared" si="4"/>
        <v>6.2732087970939752</v>
      </c>
      <c r="O67" s="92">
        <f t="shared" si="21"/>
        <v>45948</v>
      </c>
      <c r="P67" s="91">
        <f t="shared" si="22"/>
        <v>60</v>
      </c>
      <c r="Q67" s="91">
        <f>INDEX(地温!$D$2:$D$366,MATCH(O67,地温!$C$2:$C$366,FALSE))</f>
        <v>16.785276000000003</v>
      </c>
      <c r="R67" s="91">
        <f t="shared" si="23"/>
        <v>1365.1349609999995</v>
      </c>
      <c r="S67" s="93">
        <f t="shared" si="5"/>
        <v>22.752249349999992</v>
      </c>
      <c r="T67" s="99" t="e">
        <f t="shared" si="6"/>
        <v>#N/A</v>
      </c>
      <c r="U67" s="99">
        <f t="shared" si="7"/>
        <v>0</v>
      </c>
      <c r="X67" s="92">
        <f t="shared" si="24"/>
        <v>45948</v>
      </c>
      <c r="Y67" s="91">
        <f t="shared" si="25"/>
        <v>60</v>
      </c>
      <c r="Z67" s="91">
        <f>INDEX(地温!$D$2:$D$366,MATCH(X67,地温!$C$2:$C$366,FALSE))</f>
        <v>16.785276000000003</v>
      </c>
      <c r="AA67" s="91">
        <f t="shared" si="26"/>
        <v>1365.1349609999995</v>
      </c>
      <c r="AB67" s="93">
        <f t="shared" si="8"/>
        <v>22.752249349999992</v>
      </c>
      <c r="AC67" s="99" t="e">
        <f t="shared" si="9"/>
        <v>#N/A</v>
      </c>
      <c r="AD67" s="99">
        <f t="shared" si="10"/>
        <v>0</v>
      </c>
      <c r="AG67" s="92">
        <f t="shared" si="27"/>
        <v>45948</v>
      </c>
      <c r="AH67" s="91">
        <f t="shared" si="28"/>
        <v>60</v>
      </c>
      <c r="AI67" s="91">
        <f>INDEX(地温!$D$2:$D$366,MATCH(AG67,地温!$C$2:$C$366,FALSE))</f>
        <v>16.785276000000003</v>
      </c>
      <c r="AJ67" s="91">
        <f t="shared" si="29"/>
        <v>1365.1349609999995</v>
      </c>
      <c r="AK67" s="93">
        <f t="shared" si="11"/>
        <v>22.752249349999992</v>
      </c>
      <c r="AL67" s="99" t="e">
        <f t="shared" si="12"/>
        <v>#N/A</v>
      </c>
      <c r="AM67" s="99">
        <f t="shared" si="13"/>
        <v>0</v>
      </c>
      <c r="AP67" s="92">
        <f t="shared" si="30"/>
        <v>45948</v>
      </c>
      <c r="AQ67" s="91">
        <f t="shared" si="31"/>
        <v>60</v>
      </c>
      <c r="AR67" s="91">
        <f>INDEX(地温!$D$2:$D$366,MATCH(AP67,地温!$C$2:$C$366,FALSE))</f>
        <v>16.785276000000003</v>
      </c>
      <c r="AS67" s="91">
        <f t="shared" si="32"/>
        <v>1365.1349609999995</v>
      </c>
      <c r="AT67" s="93">
        <f t="shared" si="14"/>
        <v>22.752249349999992</v>
      </c>
      <c r="AU67" s="99" t="e">
        <f t="shared" si="15"/>
        <v>#N/A</v>
      </c>
      <c r="AV67" s="99">
        <f t="shared" si="16"/>
        <v>0</v>
      </c>
    </row>
    <row r="68" spans="1:48" s="91" customFormat="1">
      <c r="A68" s="92">
        <f t="shared" si="17"/>
        <v>45949</v>
      </c>
      <c r="B68" s="91">
        <f t="shared" si="0"/>
        <v>61</v>
      </c>
      <c r="C68" s="99">
        <f t="shared" si="1"/>
        <v>6.2785297666558098</v>
      </c>
      <c r="F68" s="92">
        <f t="shared" si="18"/>
        <v>45949</v>
      </c>
      <c r="G68" s="91">
        <f t="shared" si="19"/>
        <v>61</v>
      </c>
      <c r="H68" s="91">
        <f>INDEX(地温!$D$2:$D$366,MATCH(F68,地温!$C$2:$C$366,FALSE))</f>
        <v>15.933684000000001</v>
      </c>
      <c r="I68" s="91">
        <f t="shared" si="20"/>
        <v>1381.0686449999996</v>
      </c>
      <c r="J68" s="93">
        <f t="shared" si="2"/>
        <v>22.640469590163928</v>
      </c>
      <c r="K68" s="99">
        <f t="shared" si="3"/>
        <v>6.7264284826576357e-002</v>
      </c>
      <c r="L68" s="99">
        <f t="shared" si="4"/>
        <v>6.2785297666558098</v>
      </c>
      <c r="O68" s="92">
        <f t="shared" si="21"/>
        <v>45949</v>
      </c>
      <c r="P68" s="91">
        <f t="shared" si="22"/>
        <v>61</v>
      </c>
      <c r="Q68" s="91">
        <f>INDEX(地温!$D$2:$D$366,MATCH(O68,地温!$C$2:$C$366,FALSE))</f>
        <v>15.933684000000001</v>
      </c>
      <c r="R68" s="91">
        <f t="shared" si="23"/>
        <v>1381.0686449999996</v>
      </c>
      <c r="S68" s="93">
        <f t="shared" si="5"/>
        <v>22.640469590163928</v>
      </c>
      <c r="T68" s="99" t="e">
        <f t="shared" si="6"/>
        <v>#N/A</v>
      </c>
      <c r="U68" s="99">
        <f t="shared" si="7"/>
        <v>0</v>
      </c>
      <c r="X68" s="92">
        <f t="shared" si="24"/>
        <v>45949</v>
      </c>
      <c r="Y68" s="91">
        <f t="shared" si="25"/>
        <v>61</v>
      </c>
      <c r="Z68" s="91">
        <f>INDEX(地温!$D$2:$D$366,MATCH(X68,地温!$C$2:$C$366,FALSE))</f>
        <v>15.933684000000001</v>
      </c>
      <c r="AA68" s="91">
        <f t="shared" si="26"/>
        <v>1381.0686449999996</v>
      </c>
      <c r="AB68" s="93">
        <f t="shared" si="8"/>
        <v>22.640469590163928</v>
      </c>
      <c r="AC68" s="99" t="e">
        <f t="shared" si="9"/>
        <v>#N/A</v>
      </c>
      <c r="AD68" s="99">
        <f t="shared" si="10"/>
        <v>0</v>
      </c>
      <c r="AG68" s="92">
        <f t="shared" si="27"/>
        <v>45949</v>
      </c>
      <c r="AH68" s="91">
        <f t="shared" si="28"/>
        <v>61</v>
      </c>
      <c r="AI68" s="91">
        <f>INDEX(地温!$D$2:$D$366,MATCH(AG68,地温!$C$2:$C$366,FALSE))</f>
        <v>15.933684000000001</v>
      </c>
      <c r="AJ68" s="91">
        <f t="shared" si="29"/>
        <v>1381.0686449999996</v>
      </c>
      <c r="AK68" s="93">
        <f t="shared" si="11"/>
        <v>22.640469590163928</v>
      </c>
      <c r="AL68" s="99" t="e">
        <f t="shared" si="12"/>
        <v>#N/A</v>
      </c>
      <c r="AM68" s="99">
        <f t="shared" si="13"/>
        <v>0</v>
      </c>
      <c r="AP68" s="92">
        <f t="shared" si="30"/>
        <v>45949</v>
      </c>
      <c r="AQ68" s="91">
        <f t="shared" si="31"/>
        <v>61</v>
      </c>
      <c r="AR68" s="91">
        <f>INDEX(地温!$D$2:$D$366,MATCH(AP68,地温!$C$2:$C$366,FALSE))</f>
        <v>15.933684000000001</v>
      </c>
      <c r="AS68" s="91">
        <f t="shared" si="32"/>
        <v>1381.0686449999996</v>
      </c>
      <c r="AT68" s="93">
        <f t="shared" si="14"/>
        <v>22.640469590163928</v>
      </c>
      <c r="AU68" s="99" t="e">
        <f t="shared" si="15"/>
        <v>#N/A</v>
      </c>
      <c r="AV68" s="99">
        <f t="shared" si="16"/>
        <v>0</v>
      </c>
    </row>
    <row r="69" spans="1:48" s="91" customFormat="1">
      <c r="A69" s="92">
        <f t="shared" si="17"/>
        <v>45950</v>
      </c>
      <c r="B69" s="91">
        <f t="shared" si="0"/>
        <v>62</v>
      </c>
      <c r="C69" s="99">
        <f t="shared" si="1"/>
        <v>6.2837759832568354</v>
      </c>
      <c r="F69" s="92">
        <f t="shared" si="18"/>
        <v>45950</v>
      </c>
      <c r="G69" s="91">
        <f t="shared" si="19"/>
        <v>62</v>
      </c>
      <c r="H69" s="91">
        <f>INDEX(地温!$D$2:$D$366,MATCH(F69,地温!$C$2:$C$366,FALSE))</f>
        <v>16.582515999999998</v>
      </c>
      <c r="I69" s="91">
        <f t="shared" si="20"/>
        <v>1397.6511609999995</v>
      </c>
      <c r="J69" s="93">
        <f t="shared" si="2"/>
        <v>22.542760661290316</v>
      </c>
      <c r="K69" s="99">
        <f t="shared" si="3"/>
        <v>6.7002295018450495e-002</v>
      </c>
      <c r="L69" s="99">
        <f t="shared" si="4"/>
        <v>6.2837759832568354</v>
      </c>
      <c r="O69" s="92">
        <f t="shared" si="21"/>
        <v>45950</v>
      </c>
      <c r="P69" s="91">
        <f t="shared" si="22"/>
        <v>62</v>
      </c>
      <c r="Q69" s="91">
        <f>INDEX(地温!$D$2:$D$366,MATCH(O69,地温!$C$2:$C$366,FALSE))</f>
        <v>16.582515999999998</v>
      </c>
      <c r="R69" s="91">
        <f t="shared" si="23"/>
        <v>1397.6511609999995</v>
      </c>
      <c r="S69" s="93">
        <f t="shared" si="5"/>
        <v>22.542760661290316</v>
      </c>
      <c r="T69" s="99" t="e">
        <f t="shared" si="6"/>
        <v>#N/A</v>
      </c>
      <c r="U69" s="99">
        <f t="shared" si="7"/>
        <v>0</v>
      </c>
      <c r="X69" s="92">
        <f t="shared" si="24"/>
        <v>45950</v>
      </c>
      <c r="Y69" s="91">
        <f t="shared" si="25"/>
        <v>62</v>
      </c>
      <c r="Z69" s="91">
        <f>INDEX(地温!$D$2:$D$366,MATCH(X69,地温!$C$2:$C$366,FALSE))</f>
        <v>16.582515999999998</v>
      </c>
      <c r="AA69" s="91">
        <f t="shared" si="26"/>
        <v>1397.6511609999995</v>
      </c>
      <c r="AB69" s="93">
        <f t="shared" si="8"/>
        <v>22.542760661290316</v>
      </c>
      <c r="AC69" s="99" t="e">
        <f t="shared" si="9"/>
        <v>#N/A</v>
      </c>
      <c r="AD69" s="99">
        <f t="shared" si="10"/>
        <v>0</v>
      </c>
      <c r="AG69" s="92">
        <f t="shared" si="27"/>
        <v>45950</v>
      </c>
      <c r="AH69" s="91">
        <f t="shared" si="28"/>
        <v>62</v>
      </c>
      <c r="AI69" s="91">
        <f>INDEX(地温!$D$2:$D$366,MATCH(AG69,地温!$C$2:$C$366,FALSE))</f>
        <v>16.582515999999998</v>
      </c>
      <c r="AJ69" s="91">
        <f t="shared" si="29"/>
        <v>1397.6511609999995</v>
      </c>
      <c r="AK69" s="93">
        <f t="shared" si="11"/>
        <v>22.542760661290316</v>
      </c>
      <c r="AL69" s="99" t="e">
        <f t="shared" si="12"/>
        <v>#N/A</v>
      </c>
      <c r="AM69" s="99">
        <f t="shared" si="13"/>
        <v>0</v>
      </c>
      <c r="AP69" s="92">
        <f t="shared" si="30"/>
        <v>45950</v>
      </c>
      <c r="AQ69" s="91">
        <f t="shared" si="31"/>
        <v>62</v>
      </c>
      <c r="AR69" s="91">
        <f>INDEX(地温!$D$2:$D$366,MATCH(AP69,地温!$C$2:$C$366,FALSE))</f>
        <v>16.582515999999998</v>
      </c>
      <c r="AS69" s="91">
        <f t="shared" si="32"/>
        <v>1397.6511609999995</v>
      </c>
      <c r="AT69" s="93">
        <f t="shared" si="14"/>
        <v>22.542760661290316</v>
      </c>
      <c r="AU69" s="99" t="e">
        <f t="shared" si="15"/>
        <v>#N/A</v>
      </c>
      <c r="AV69" s="99">
        <f t="shared" si="16"/>
        <v>0</v>
      </c>
    </row>
    <row r="70" spans="1:48" s="91" customFormat="1">
      <c r="A70" s="92">
        <f t="shared" si="17"/>
        <v>45951</v>
      </c>
      <c r="B70" s="91">
        <f t="shared" si="0"/>
        <v>63</v>
      </c>
      <c r="C70" s="99">
        <f t="shared" si="1"/>
        <v>6.2882910768755949</v>
      </c>
      <c r="F70" s="92">
        <f t="shared" si="18"/>
        <v>45951</v>
      </c>
      <c r="G70" s="91">
        <f t="shared" si="19"/>
        <v>63</v>
      </c>
      <c r="H70" s="91">
        <f>INDEX(地温!$D$2:$D$366,MATCH(F70,地温!$C$2:$C$366,FALSE))</f>
        <v>14.717124000000002</v>
      </c>
      <c r="I70" s="91">
        <f t="shared" si="20"/>
        <v>1412.3682849999996</v>
      </c>
      <c r="J70" s="93">
        <f t="shared" si="2"/>
        <v>22.4185442063492</v>
      </c>
      <c r="K70" s="99">
        <f t="shared" si="3"/>
        <v>6.6670454038539176e-002</v>
      </c>
      <c r="L70" s="99">
        <f t="shared" si="4"/>
        <v>6.2882910768755949</v>
      </c>
      <c r="O70" s="92">
        <f t="shared" si="21"/>
        <v>45951</v>
      </c>
      <c r="P70" s="91">
        <f t="shared" si="22"/>
        <v>63</v>
      </c>
      <c r="Q70" s="91">
        <f>INDEX(地温!$D$2:$D$366,MATCH(O70,地温!$C$2:$C$366,FALSE))</f>
        <v>14.717124000000002</v>
      </c>
      <c r="R70" s="91">
        <f t="shared" si="23"/>
        <v>1412.3682849999996</v>
      </c>
      <c r="S70" s="93">
        <f t="shared" si="5"/>
        <v>22.4185442063492</v>
      </c>
      <c r="T70" s="99" t="e">
        <f t="shared" si="6"/>
        <v>#N/A</v>
      </c>
      <c r="U70" s="99">
        <f t="shared" si="7"/>
        <v>0</v>
      </c>
      <c r="X70" s="92">
        <f t="shared" si="24"/>
        <v>45951</v>
      </c>
      <c r="Y70" s="91">
        <f t="shared" si="25"/>
        <v>63</v>
      </c>
      <c r="Z70" s="91">
        <f>INDEX(地温!$D$2:$D$366,MATCH(X70,地温!$C$2:$C$366,FALSE))</f>
        <v>14.717124000000002</v>
      </c>
      <c r="AA70" s="91">
        <f t="shared" si="26"/>
        <v>1412.3682849999996</v>
      </c>
      <c r="AB70" s="93">
        <f t="shared" si="8"/>
        <v>22.4185442063492</v>
      </c>
      <c r="AC70" s="99" t="e">
        <f t="shared" si="9"/>
        <v>#N/A</v>
      </c>
      <c r="AD70" s="99">
        <f t="shared" si="10"/>
        <v>0</v>
      </c>
      <c r="AG70" s="92">
        <f t="shared" si="27"/>
        <v>45951</v>
      </c>
      <c r="AH70" s="91">
        <f t="shared" si="28"/>
        <v>63</v>
      </c>
      <c r="AI70" s="91">
        <f>INDEX(地温!$D$2:$D$366,MATCH(AG70,地温!$C$2:$C$366,FALSE))</f>
        <v>14.717124000000002</v>
      </c>
      <c r="AJ70" s="91">
        <f t="shared" si="29"/>
        <v>1412.3682849999996</v>
      </c>
      <c r="AK70" s="93">
        <f t="shared" si="11"/>
        <v>22.4185442063492</v>
      </c>
      <c r="AL70" s="99" t="e">
        <f t="shared" si="12"/>
        <v>#N/A</v>
      </c>
      <c r="AM70" s="99">
        <f t="shared" si="13"/>
        <v>0</v>
      </c>
      <c r="AP70" s="92">
        <f t="shared" si="30"/>
        <v>45951</v>
      </c>
      <c r="AQ70" s="91">
        <f t="shared" si="31"/>
        <v>63</v>
      </c>
      <c r="AR70" s="91">
        <f>INDEX(地温!$D$2:$D$366,MATCH(AP70,地温!$C$2:$C$366,FALSE))</f>
        <v>14.717124000000002</v>
      </c>
      <c r="AS70" s="91">
        <f t="shared" si="32"/>
        <v>1412.3682849999996</v>
      </c>
      <c r="AT70" s="93">
        <f t="shared" si="14"/>
        <v>22.4185442063492</v>
      </c>
      <c r="AU70" s="99" t="e">
        <f t="shared" si="15"/>
        <v>#N/A</v>
      </c>
      <c r="AV70" s="99">
        <f t="shared" si="16"/>
        <v>0</v>
      </c>
    </row>
    <row r="71" spans="1:48" s="91" customFormat="1">
      <c r="A71" s="92">
        <f t="shared" si="17"/>
        <v>45952</v>
      </c>
      <c r="B71" s="91">
        <f t="shared" si="0"/>
        <v>64</v>
      </c>
      <c r="C71" s="99">
        <f t="shared" si="1"/>
        <v>6.292679251480604</v>
      </c>
      <c r="F71" s="92">
        <f t="shared" si="18"/>
        <v>45952</v>
      </c>
      <c r="G71" s="91">
        <f t="shared" si="19"/>
        <v>64</v>
      </c>
      <c r="H71" s="91">
        <f>INDEX(地温!$D$2:$D$366,MATCH(F71,地温!$C$2:$C$366,FALSE))</f>
        <v>15.000988000000001</v>
      </c>
      <c r="I71" s="91">
        <f t="shared" si="20"/>
        <v>1427.3692729999996</v>
      </c>
      <c r="J71" s="93">
        <f t="shared" si="2"/>
        <v>22.302644890624993</v>
      </c>
      <c r="K71" s="99">
        <f t="shared" si="3"/>
        <v>6.6362064388081149e-002</v>
      </c>
      <c r="L71" s="99">
        <f t="shared" si="4"/>
        <v>6.292679251480604</v>
      </c>
      <c r="O71" s="92">
        <f t="shared" si="21"/>
        <v>45952</v>
      </c>
      <c r="P71" s="91">
        <f t="shared" si="22"/>
        <v>64</v>
      </c>
      <c r="Q71" s="91">
        <f>INDEX(地温!$D$2:$D$366,MATCH(O71,地温!$C$2:$C$366,FALSE))</f>
        <v>15.000988000000001</v>
      </c>
      <c r="R71" s="91">
        <f t="shared" si="23"/>
        <v>1427.3692729999996</v>
      </c>
      <c r="S71" s="93">
        <f t="shared" si="5"/>
        <v>22.302644890624993</v>
      </c>
      <c r="T71" s="99" t="e">
        <f t="shared" si="6"/>
        <v>#N/A</v>
      </c>
      <c r="U71" s="99">
        <f t="shared" si="7"/>
        <v>0</v>
      </c>
      <c r="X71" s="92">
        <f t="shared" si="24"/>
        <v>45952</v>
      </c>
      <c r="Y71" s="91">
        <f t="shared" si="25"/>
        <v>64</v>
      </c>
      <c r="Z71" s="91">
        <f>INDEX(地温!$D$2:$D$366,MATCH(X71,地温!$C$2:$C$366,FALSE))</f>
        <v>15.000988000000001</v>
      </c>
      <c r="AA71" s="91">
        <f t="shared" si="26"/>
        <v>1427.3692729999996</v>
      </c>
      <c r="AB71" s="93">
        <f t="shared" si="8"/>
        <v>22.302644890624993</v>
      </c>
      <c r="AC71" s="99" t="e">
        <f t="shared" si="9"/>
        <v>#N/A</v>
      </c>
      <c r="AD71" s="99">
        <f t="shared" si="10"/>
        <v>0</v>
      </c>
      <c r="AG71" s="92">
        <f t="shared" si="27"/>
        <v>45952</v>
      </c>
      <c r="AH71" s="91">
        <f t="shared" si="28"/>
        <v>64</v>
      </c>
      <c r="AI71" s="91">
        <f>INDEX(地温!$D$2:$D$366,MATCH(AG71,地温!$C$2:$C$366,FALSE))</f>
        <v>15.000988000000001</v>
      </c>
      <c r="AJ71" s="91">
        <f t="shared" si="29"/>
        <v>1427.3692729999996</v>
      </c>
      <c r="AK71" s="93">
        <f t="shared" si="11"/>
        <v>22.302644890624993</v>
      </c>
      <c r="AL71" s="99" t="e">
        <f t="shared" si="12"/>
        <v>#N/A</v>
      </c>
      <c r="AM71" s="99">
        <f t="shared" si="13"/>
        <v>0</v>
      </c>
      <c r="AP71" s="92">
        <f t="shared" si="30"/>
        <v>45952</v>
      </c>
      <c r="AQ71" s="91">
        <f t="shared" si="31"/>
        <v>64</v>
      </c>
      <c r="AR71" s="91">
        <f>INDEX(地温!$D$2:$D$366,MATCH(AP71,地温!$C$2:$C$366,FALSE))</f>
        <v>15.000988000000001</v>
      </c>
      <c r="AS71" s="91">
        <f t="shared" si="32"/>
        <v>1427.3692729999996</v>
      </c>
      <c r="AT71" s="93">
        <f t="shared" si="14"/>
        <v>22.302644890624993</v>
      </c>
      <c r="AU71" s="99" t="e">
        <f t="shared" si="15"/>
        <v>#N/A</v>
      </c>
      <c r="AV71" s="99">
        <f t="shared" si="16"/>
        <v>0</v>
      </c>
    </row>
    <row r="72" spans="1:48" s="91" customFormat="1">
      <c r="A72" s="92">
        <f t="shared" si="17"/>
        <v>45953</v>
      </c>
      <c r="B72" s="91">
        <f t="shared" ref="B72:B135" si="33">G72</f>
        <v>65</v>
      </c>
      <c r="C72" s="99">
        <f t="shared" ref="C72:C135" si="34">L72+U72+AD72+AM72+AV72</f>
        <v>6.297115421185782</v>
      </c>
      <c r="F72" s="92">
        <f t="shared" si="18"/>
        <v>45953</v>
      </c>
      <c r="G72" s="91">
        <f t="shared" si="19"/>
        <v>65</v>
      </c>
      <c r="H72" s="91">
        <f>INDEX(地温!$D$2:$D$366,MATCH(F72,地温!$C$2:$C$366,FALSE))</f>
        <v>16.055340000000001</v>
      </c>
      <c r="I72" s="91">
        <f t="shared" si="20"/>
        <v>1443.4246129999997</v>
      </c>
      <c r="J72" s="93">
        <f t="shared" ref="J72:J135" si="35">I72/G72</f>
        <v>22.206532507692302</v>
      </c>
      <c r="K72" s="99">
        <f t="shared" ref="K72:K135" si="36">$H$4*EXP(-$I$4/(8.31*(J72+273)))</f>
        <v>6.6107224332166648e-002</v>
      </c>
      <c r="L72" s="99">
        <f t="shared" ref="L72:L135" si="37">IF($G$1=0,0,$J$1*$G$4*0.01*(1-EXP(-K72*G72)))</f>
        <v>6.297115421185782</v>
      </c>
      <c r="O72" s="92">
        <f t="shared" si="21"/>
        <v>45953</v>
      </c>
      <c r="P72" s="91">
        <f t="shared" si="22"/>
        <v>65</v>
      </c>
      <c r="Q72" s="91">
        <f>INDEX(地温!$D$2:$D$366,MATCH(O72,地温!$C$2:$C$366,FALSE))</f>
        <v>16.055340000000001</v>
      </c>
      <c r="R72" s="91">
        <f t="shared" si="23"/>
        <v>1443.4246129999997</v>
      </c>
      <c r="S72" s="93">
        <f t="shared" ref="S72:S135" si="38">R72/P72</f>
        <v>22.206532507692302</v>
      </c>
      <c r="T72" s="99" t="e">
        <f t="shared" ref="T72:T135" si="39">$Q$4*EXP(-$R$4/(8.31*(S72+273)))</f>
        <v>#N/A</v>
      </c>
      <c r="U72" s="99">
        <f t="shared" ref="U72:U135" si="40">IF($P$1=0,0,$S$1*$P$4*0.01*(1-EXP(-T72*P72)))</f>
        <v>0</v>
      </c>
      <c r="X72" s="92">
        <f t="shared" si="24"/>
        <v>45953</v>
      </c>
      <c r="Y72" s="91">
        <f t="shared" si="25"/>
        <v>65</v>
      </c>
      <c r="Z72" s="91">
        <f>INDEX(地温!$D$2:$D$366,MATCH(X72,地温!$C$2:$C$366,FALSE))</f>
        <v>16.055340000000001</v>
      </c>
      <c r="AA72" s="91">
        <f t="shared" si="26"/>
        <v>1443.4246129999997</v>
      </c>
      <c r="AB72" s="93">
        <f t="shared" ref="AB72:AB135" si="41">AA72/Y72</f>
        <v>22.206532507692302</v>
      </c>
      <c r="AC72" s="99" t="e">
        <f t="shared" ref="AC72:AC135" si="42">$Z$4*EXP(-$AA$4/(8.31*(AB72+273)))</f>
        <v>#N/A</v>
      </c>
      <c r="AD72" s="99">
        <f t="shared" ref="AD72:AD135" si="43">IF($Y$1=0,0,$AB$1*$Y$4*0.01*(1-EXP(-AC72*Y72)))</f>
        <v>0</v>
      </c>
      <c r="AG72" s="92">
        <f t="shared" si="27"/>
        <v>45953</v>
      </c>
      <c r="AH72" s="91">
        <f t="shared" si="28"/>
        <v>65</v>
      </c>
      <c r="AI72" s="91">
        <f>INDEX(地温!$D$2:$D$366,MATCH(AG72,地温!$C$2:$C$366,FALSE))</f>
        <v>16.055340000000001</v>
      </c>
      <c r="AJ72" s="91">
        <f t="shared" si="29"/>
        <v>1443.4246129999997</v>
      </c>
      <c r="AK72" s="93">
        <f t="shared" ref="AK72:AK135" si="44">AJ72/AH72</f>
        <v>22.206532507692302</v>
      </c>
      <c r="AL72" s="99" t="e">
        <f t="shared" ref="AL72:AL135" si="45">$AI$4*EXP(-$AJ$4/(8.31*(AK72+273)))</f>
        <v>#N/A</v>
      </c>
      <c r="AM72" s="99">
        <f t="shared" ref="AM72:AM135" si="46">IF($AH$1=0,0,$AK$1*$AH$4*0.01*(1-EXP(-AL72*AH72)))</f>
        <v>0</v>
      </c>
      <c r="AP72" s="92">
        <f t="shared" si="30"/>
        <v>45953</v>
      </c>
      <c r="AQ72" s="91">
        <f t="shared" si="31"/>
        <v>65</v>
      </c>
      <c r="AR72" s="91">
        <f>INDEX(地温!$D$2:$D$366,MATCH(AP72,地温!$C$2:$C$366,FALSE))</f>
        <v>16.055340000000001</v>
      </c>
      <c r="AS72" s="91">
        <f t="shared" si="32"/>
        <v>1443.4246129999997</v>
      </c>
      <c r="AT72" s="93">
        <f t="shared" ref="AT72:AT135" si="47">AS72/AQ72</f>
        <v>22.206532507692302</v>
      </c>
      <c r="AU72" s="99" t="e">
        <f t="shared" ref="AU72:AU135" si="48">$AR$4*EXP(-$AS$4/(8.31*(AT72+273)))</f>
        <v>#N/A</v>
      </c>
      <c r="AV72" s="99">
        <f t="shared" ref="AV72:AV135" si="49">IF($AQ$1=0,0,$AT$1*$AQ$4*0.01*(1-EXP(-AU72*AQ72)))</f>
        <v>0</v>
      </c>
    </row>
    <row r="73" spans="1:48" s="91" customFormat="1">
      <c r="A73" s="92">
        <f t="shared" ref="A73:A136" si="50">A72+1</f>
        <v>45954</v>
      </c>
      <c r="B73" s="91">
        <f t="shared" si="33"/>
        <v>66</v>
      </c>
      <c r="C73" s="99">
        <f t="shared" si="34"/>
        <v>6.3012429764950442</v>
      </c>
      <c r="F73" s="92">
        <f t="shared" ref="F73:F136" si="51">F72+1</f>
        <v>45954</v>
      </c>
      <c r="G73" s="91">
        <f t="shared" ref="G73:G136" si="52">F73-F$8+1</f>
        <v>66</v>
      </c>
      <c r="H73" s="91">
        <f>INDEX(地温!$D$2:$D$366,MATCH(F73,地温!$C$2:$C$366,FALSE))</f>
        <v>15.609268000000005</v>
      </c>
      <c r="I73" s="91">
        <f t="shared" ref="I73:I136" si="53">I72+H73</f>
        <v>1459.0338809999996</v>
      </c>
      <c r="J73" s="93">
        <f t="shared" si="35"/>
        <v>22.10657395454545</v>
      </c>
      <c r="K73" s="99">
        <f t="shared" si="36"/>
        <v>6.5843049276991111e-002</v>
      </c>
      <c r="L73" s="99">
        <f t="shared" si="37"/>
        <v>6.3012429764950442</v>
      </c>
      <c r="O73" s="92">
        <f t="shared" ref="O73:O136" si="54">O72+1</f>
        <v>45954</v>
      </c>
      <c r="P73" s="91">
        <f t="shared" ref="P73:P136" si="55">O73-O$8+1</f>
        <v>66</v>
      </c>
      <c r="Q73" s="91">
        <f>INDEX(地温!$D$2:$D$366,MATCH(O73,地温!$C$2:$C$366,FALSE))</f>
        <v>15.609268000000005</v>
      </c>
      <c r="R73" s="91">
        <f t="shared" ref="R73:R136" si="56">R72+Q73</f>
        <v>1459.0338809999996</v>
      </c>
      <c r="S73" s="93">
        <f t="shared" si="38"/>
        <v>22.10657395454545</v>
      </c>
      <c r="T73" s="99" t="e">
        <f t="shared" si="39"/>
        <v>#N/A</v>
      </c>
      <c r="U73" s="99">
        <f t="shared" si="40"/>
        <v>0</v>
      </c>
      <c r="X73" s="92">
        <f t="shared" ref="X73:X136" si="57">X72+1</f>
        <v>45954</v>
      </c>
      <c r="Y73" s="91">
        <f t="shared" ref="Y73:Y136" si="58">X73-X$8+1</f>
        <v>66</v>
      </c>
      <c r="Z73" s="91">
        <f>INDEX(地温!$D$2:$D$366,MATCH(X73,地温!$C$2:$C$366,FALSE))</f>
        <v>15.609268000000005</v>
      </c>
      <c r="AA73" s="91">
        <f t="shared" ref="AA73:AA136" si="59">AA72+Z73</f>
        <v>1459.0338809999996</v>
      </c>
      <c r="AB73" s="93">
        <f t="shared" si="41"/>
        <v>22.10657395454545</v>
      </c>
      <c r="AC73" s="99" t="e">
        <f t="shared" si="42"/>
        <v>#N/A</v>
      </c>
      <c r="AD73" s="99">
        <f t="shared" si="43"/>
        <v>0</v>
      </c>
      <c r="AG73" s="92">
        <f t="shared" ref="AG73:AG136" si="60">AG72+1</f>
        <v>45954</v>
      </c>
      <c r="AH73" s="91">
        <f t="shared" ref="AH73:AH136" si="61">AG73-AG$8+1</f>
        <v>66</v>
      </c>
      <c r="AI73" s="91">
        <f>INDEX(地温!$D$2:$D$366,MATCH(AG73,地温!$C$2:$C$366,FALSE))</f>
        <v>15.609268000000005</v>
      </c>
      <c r="AJ73" s="91">
        <f t="shared" ref="AJ73:AJ136" si="62">AJ72+AI73</f>
        <v>1459.0338809999996</v>
      </c>
      <c r="AK73" s="93">
        <f t="shared" si="44"/>
        <v>22.10657395454545</v>
      </c>
      <c r="AL73" s="99" t="e">
        <f t="shared" si="45"/>
        <v>#N/A</v>
      </c>
      <c r="AM73" s="99">
        <f t="shared" si="46"/>
        <v>0</v>
      </c>
      <c r="AP73" s="92">
        <f t="shared" ref="AP73:AP136" si="63">AP72+1</f>
        <v>45954</v>
      </c>
      <c r="AQ73" s="91">
        <f t="shared" ref="AQ73:AQ136" si="64">AP73-AP$8+1</f>
        <v>66</v>
      </c>
      <c r="AR73" s="91">
        <f>INDEX(地温!$D$2:$D$366,MATCH(AP73,地温!$C$2:$C$366,FALSE))</f>
        <v>15.609268000000005</v>
      </c>
      <c r="AS73" s="91">
        <f t="shared" ref="AS73:AS136" si="65">AS72+AR73</f>
        <v>1459.0338809999996</v>
      </c>
      <c r="AT73" s="93">
        <f t="shared" si="47"/>
        <v>22.10657395454545</v>
      </c>
      <c r="AU73" s="99" t="e">
        <f t="shared" si="48"/>
        <v>#N/A</v>
      </c>
      <c r="AV73" s="99">
        <f t="shared" si="49"/>
        <v>0</v>
      </c>
    </row>
    <row r="74" spans="1:48" s="91" customFormat="1">
      <c r="A74" s="92">
        <f t="shared" si="50"/>
        <v>45955</v>
      </c>
      <c r="B74" s="91">
        <f t="shared" si="33"/>
        <v>67</v>
      </c>
      <c r="C74" s="99">
        <f t="shared" si="34"/>
        <v>6.3049727065090746</v>
      </c>
      <c r="F74" s="92">
        <f t="shared" si="51"/>
        <v>45955</v>
      </c>
      <c r="G74" s="91">
        <f t="shared" si="52"/>
        <v>67</v>
      </c>
      <c r="H74" s="91">
        <f>INDEX(地温!$D$2:$D$366,MATCH(F74,地温!$C$2:$C$366,FALSE))</f>
        <v>14.615744000000001</v>
      </c>
      <c r="I74" s="91">
        <f t="shared" si="53"/>
        <v>1473.6496249999996</v>
      </c>
      <c r="J74" s="93">
        <f t="shared" si="35"/>
        <v>21.994770522388052</v>
      </c>
      <c r="K74" s="99">
        <f t="shared" si="36"/>
        <v>6.5548609837353292e-002</v>
      </c>
      <c r="L74" s="99">
        <f t="shared" si="37"/>
        <v>6.3049727065090746</v>
      </c>
      <c r="O74" s="92">
        <f t="shared" si="54"/>
        <v>45955</v>
      </c>
      <c r="P74" s="91">
        <f t="shared" si="55"/>
        <v>67</v>
      </c>
      <c r="Q74" s="91">
        <f>INDEX(地温!$D$2:$D$366,MATCH(O74,地温!$C$2:$C$366,FALSE))</f>
        <v>14.615744000000001</v>
      </c>
      <c r="R74" s="91">
        <f t="shared" si="56"/>
        <v>1473.6496249999996</v>
      </c>
      <c r="S74" s="93">
        <f t="shared" si="38"/>
        <v>21.994770522388052</v>
      </c>
      <c r="T74" s="99" t="e">
        <f t="shared" si="39"/>
        <v>#N/A</v>
      </c>
      <c r="U74" s="99">
        <f t="shared" si="40"/>
        <v>0</v>
      </c>
      <c r="X74" s="92">
        <f t="shared" si="57"/>
        <v>45955</v>
      </c>
      <c r="Y74" s="91">
        <f t="shared" si="58"/>
        <v>67</v>
      </c>
      <c r="Z74" s="91">
        <f>INDEX(地温!$D$2:$D$366,MATCH(X74,地温!$C$2:$C$366,FALSE))</f>
        <v>14.615744000000001</v>
      </c>
      <c r="AA74" s="91">
        <f t="shared" si="59"/>
        <v>1473.6496249999996</v>
      </c>
      <c r="AB74" s="93">
        <f t="shared" si="41"/>
        <v>21.994770522388052</v>
      </c>
      <c r="AC74" s="99" t="e">
        <f t="shared" si="42"/>
        <v>#N/A</v>
      </c>
      <c r="AD74" s="99">
        <f t="shared" si="43"/>
        <v>0</v>
      </c>
      <c r="AG74" s="92">
        <f t="shared" si="60"/>
        <v>45955</v>
      </c>
      <c r="AH74" s="91">
        <f t="shared" si="61"/>
        <v>67</v>
      </c>
      <c r="AI74" s="91">
        <f>INDEX(地温!$D$2:$D$366,MATCH(AG74,地温!$C$2:$C$366,FALSE))</f>
        <v>14.615744000000001</v>
      </c>
      <c r="AJ74" s="91">
        <f t="shared" si="62"/>
        <v>1473.6496249999996</v>
      </c>
      <c r="AK74" s="93">
        <f t="shared" si="44"/>
        <v>21.994770522388052</v>
      </c>
      <c r="AL74" s="99" t="e">
        <f t="shared" si="45"/>
        <v>#N/A</v>
      </c>
      <c r="AM74" s="99">
        <f t="shared" si="46"/>
        <v>0</v>
      </c>
      <c r="AP74" s="92">
        <f t="shared" si="63"/>
        <v>45955</v>
      </c>
      <c r="AQ74" s="91">
        <f t="shared" si="64"/>
        <v>67</v>
      </c>
      <c r="AR74" s="91">
        <f>INDEX(地温!$D$2:$D$366,MATCH(AP74,地温!$C$2:$C$366,FALSE))</f>
        <v>14.615744000000001</v>
      </c>
      <c r="AS74" s="91">
        <f t="shared" si="65"/>
        <v>1473.6496249999996</v>
      </c>
      <c r="AT74" s="93">
        <f t="shared" si="47"/>
        <v>21.994770522388052</v>
      </c>
      <c r="AU74" s="99" t="e">
        <f t="shared" si="48"/>
        <v>#N/A</v>
      </c>
      <c r="AV74" s="99">
        <f t="shared" si="49"/>
        <v>0</v>
      </c>
    </row>
    <row r="75" spans="1:48" s="91" customFormat="1">
      <c r="A75" s="92">
        <f t="shared" si="50"/>
        <v>45956</v>
      </c>
      <c r="B75" s="91">
        <f t="shared" si="33"/>
        <v>68</v>
      </c>
      <c r="C75" s="99">
        <f t="shared" si="34"/>
        <v>6.3087238736113997</v>
      </c>
      <c r="F75" s="92">
        <f t="shared" si="51"/>
        <v>45956</v>
      </c>
      <c r="G75" s="91">
        <f t="shared" si="52"/>
        <v>68</v>
      </c>
      <c r="H75" s="91">
        <f>INDEX(地温!$D$2:$D$366,MATCH(F75,地温!$C$2:$C$366,FALSE))</f>
        <v>15.548439999999998</v>
      </c>
      <c r="I75" s="91">
        <f t="shared" si="53"/>
        <v>1489.1980649999996</v>
      </c>
      <c r="J75" s="93">
        <f t="shared" si="35"/>
        <v>21.899971544117641</v>
      </c>
      <c r="K75" s="99">
        <f t="shared" si="36"/>
        <v>6.5299810312144504e-002</v>
      </c>
      <c r="L75" s="99">
        <f t="shared" si="37"/>
        <v>6.3087238736113997</v>
      </c>
      <c r="O75" s="92">
        <f t="shared" si="54"/>
        <v>45956</v>
      </c>
      <c r="P75" s="91">
        <f t="shared" si="55"/>
        <v>68</v>
      </c>
      <c r="Q75" s="91">
        <f>INDEX(地温!$D$2:$D$366,MATCH(O75,地温!$C$2:$C$366,FALSE))</f>
        <v>15.548439999999998</v>
      </c>
      <c r="R75" s="91">
        <f t="shared" si="56"/>
        <v>1489.1980649999996</v>
      </c>
      <c r="S75" s="93">
        <f t="shared" si="38"/>
        <v>21.899971544117641</v>
      </c>
      <c r="T75" s="99" t="e">
        <f t="shared" si="39"/>
        <v>#N/A</v>
      </c>
      <c r="U75" s="99">
        <f t="shared" si="40"/>
        <v>0</v>
      </c>
      <c r="X75" s="92">
        <f t="shared" si="57"/>
        <v>45956</v>
      </c>
      <c r="Y75" s="91">
        <f t="shared" si="58"/>
        <v>68</v>
      </c>
      <c r="Z75" s="91">
        <f>INDEX(地温!$D$2:$D$366,MATCH(X75,地温!$C$2:$C$366,FALSE))</f>
        <v>15.548439999999998</v>
      </c>
      <c r="AA75" s="91">
        <f t="shared" si="59"/>
        <v>1489.1980649999996</v>
      </c>
      <c r="AB75" s="93">
        <f t="shared" si="41"/>
        <v>21.899971544117641</v>
      </c>
      <c r="AC75" s="99" t="e">
        <f t="shared" si="42"/>
        <v>#N/A</v>
      </c>
      <c r="AD75" s="99">
        <f t="shared" si="43"/>
        <v>0</v>
      </c>
      <c r="AG75" s="92">
        <f t="shared" si="60"/>
        <v>45956</v>
      </c>
      <c r="AH75" s="91">
        <f t="shared" si="61"/>
        <v>68</v>
      </c>
      <c r="AI75" s="91">
        <f>INDEX(地温!$D$2:$D$366,MATCH(AG75,地温!$C$2:$C$366,FALSE))</f>
        <v>15.548439999999998</v>
      </c>
      <c r="AJ75" s="91">
        <f t="shared" si="62"/>
        <v>1489.1980649999996</v>
      </c>
      <c r="AK75" s="93">
        <f t="shared" si="44"/>
        <v>21.899971544117641</v>
      </c>
      <c r="AL75" s="99" t="e">
        <f t="shared" si="45"/>
        <v>#N/A</v>
      </c>
      <c r="AM75" s="99">
        <f t="shared" si="46"/>
        <v>0</v>
      </c>
      <c r="AP75" s="92">
        <f t="shared" si="63"/>
        <v>45956</v>
      </c>
      <c r="AQ75" s="91">
        <f t="shared" si="64"/>
        <v>68</v>
      </c>
      <c r="AR75" s="91">
        <f>INDEX(地温!$D$2:$D$366,MATCH(AP75,地温!$C$2:$C$366,FALSE))</f>
        <v>15.548439999999998</v>
      </c>
      <c r="AS75" s="91">
        <f t="shared" si="65"/>
        <v>1489.1980649999996</v>
      </c>
      <c r="AT75" s="93">
        <f t="shared" si="47"/>
        <v>21.899971544117641</v>
      </c>
      <c r="AU75" s="99" t="e">
        <f t="shared" si="48"/>
        <v>#N/A</v>
      </c>
      <c r="AV75" s="99">
        <f t="shared" si="49"/>
        <v>0</v>
      </c>
    </row>
    <row r="76" spans="1:48" s="91" customFormat="1">
      <c r="A76" s="92">
        <f t="shared" si="50"/>
        <v>45957</v>
      </c>
      <c r="B76" s="91">
        <f t="shared" si="33"/>
        <v>69</v>
      </c>
      <c r="C76" s="99">
        <f t="shared" si="34"/>
        <v>6.3123272828820483</v>
      </c>
      <c r="F76" s="92">
        <f t="shared" si="51"/>
        <v>45957</v>
      </c>
      <c r="G76" s="91">
        <f t="shared" si="52"/>
        <v>69</v>
      </c>
      <c r="H76" s="91">
        <f>INDEX(地温!$D$2:$D$366,MATCH(F76,地温!$C$2:$C$366,FALSE))</f>
        <v>15.690372000000002</v>
      </c>
      <c r="I76" s="91">
        <f t="shared" si="53"/>
        <v>1504.8884369999996</v>
      </c>
      <c r="J76" s="93">
        <f t="shared" si="35"/>
        <v>21.809977347826081</v>
      </c>
      <c r="K76" s="99">
        <f t="shared" si="36"/>
        <v>6.5064347512058057e-002</v>
      </c>
      <c r="L76" s="99">
        <f t="shared" si="37"/>
        <v>6.3123272828820483</v>
      </c>
      <c r="O76" s="92">
        <f t="shared" si="54"/>
        <v>45957</v>
      </c>
      <c r="P76" s="91">
        <f t="shared" si="55"/>
        <v>69</v>
      </c>
      <c r="Q76" s="91">
        <f>INDEX(地温!$D$2:$D$366,MATCH(O76,地温!$C$2:$C$366,FALSE))</f>
        <v>15.690372000000002</v>
      </c>
      <c r="R76" s="91">
        <f t="shared" si="56"/>
        <v>1504.8884369999996</v>
      </c>
      <c r="S76" s="93">
        <f t="shared" si="38"/>
        <v>21.809977347826081</v>
      </c>
      <c r="T76" s="99" t="e">
        <f t="shared" si="39"/>
        <v>#N/A</v>
      </c>
      <c r="U76" s="99">
        <f t="shared" si="40"/>
        <v>0</v>
      </c>
      <c r="X76" s="92">
        <f t="shared" si="57"/>
        <v>45957</v>
      </c>
      <c r="Y76" s="91">
        <f t="shared" si="58"/>
        <v>69</v>
      </c>
      <c r="Z76" s="91">
        <f>INDEX(地温!$D$2:$D$366,MATCH(X76,地温!$C$2:$C$366,FALSE))</f>
        <v>15.690372000000002</v>
      </c>
      <c r="AA76" s="91">
        <f t="shared" si="59"/>
        <v>1504.8884369999996</v>
      </c>
      <c r="AB76" s="93">
        <f t="shared" si="41"/>
        <v>21.809977347826081</v>
      </c>
      <c r="AC76" s="99" t="e">
        <f t="shared" si="42"/>
        <v>#N/A</v>
      </c>
      <c r="AD76" s="99">
        <f t="shared" si="43"/>
        <v>0</v>
      </c>
      <c r="AG76" s="92">
        <f t="shared" si="60"/>
        <v>45957</v>
      </c>
      <c r="AH76" s="91">
        <f t="shared" si="61"/>
        <v>69</v>
      </c>
      <c r="AI76" s="91">
        <f>INDEX(地温!$D$2:$D$366,MATCH(AG76,地温!$C$2:$C$366,FALSE))</f>
        <v>15.690372000000002</v>
      </c>
      <c r="AJ76" s="91">
        <f t="shared" si="62"/>
        <v>1504.8884369999996</v>
      </c>
      <c r="AK76" s="93">
        <f t="shared" si="44"/>
        <v>21.809977347826081</v>
      </c>
      <c r="AL76" s="99" t="e">
        <f t="shared" si="45"/>
        <v>#N/A</v>
      </c>
      <c r="AM76" s="99">
        <f t="shared" si="46"/>
        <v>0</v>
      </c>
      <c r="AP76" s="92">
        <f t="shared" si="63"/>
        <v>45957</v>
      </c>
      <c r="AQ76" s="91">
        <f t="shared" si="64"/>
        <v>69</v>
      </c>
      <c r="AR76" s="91">
        <f>INDEX(地温!$D$2:$D$366,MATCH(AP76,地温!$C$2:$C$366,FALSE))</f>
        <v>15.690372000000002</v>
      </c>
      <c r="AS76" s="91">
        <f t="shared" si="65"/>
        <v>1504.8884369999996</v>
      </c>
      <c r="AT76" s="93">
        <f t="shared" si="47"/>
        <v>21.809977347826081</v>
      </c>
      <c r="AU76" s="99" t="e">
        <f t="shared" si="48"/>
        <v>#N/A</v>
      </c>
      <c r="AV76" s="99">
        <f t="shared" si="49"/>
        <v>0</v>
      </c>
    </row>
    <row r="77" spans="1:48" s="91" customFormat="1">
      <c r="A77" s="92">
        <f t="shared" si="50"/>
        <v>45958</v>
      </c>
      <c r="B77" s="91">
        <f t="shared" si="33"/>
        <v>70</v>
      </c>
      <c r="C77" s="99">
        <f t="shared" si="34"/>
        <v>6.3157361965104934</v>
      </c>
      <c r="F77" s="92">
        <f t="shared" si="51"/>
        <v>45958</v>
      </c>
      <c r="G77" s="91">
        <f t="shared" si="52"/>
        <v>70</v>
      </c>
      <c r="H77" s="91">
        <f>INDEX(地温!$D$2:$D$366,MATCH(F77,地温!$C$2:$C$366,FALSE))</f>
        <v>15.548440000000001</v>
      </c>
      <c r="I77" s="91">
        <f t="shared" si="53"/>
        <v>1520.4368769999996</v>
      </c>
      <c r="J77" s="93">
        <f t="shared" si="35"/>
        <v>21.720526814285709</v>
      </c>
      <c r="K77" s="99">
        <f t="shared" si="36"/>
        <v>6.4831006808337435e-002</v>
      </c>
      <c r="L77" s="99">
        <f t="shared" si="37"/>
        <v>6.3157361965104934</v>
      </c>
      <c r="O77" s="92">
        <f t="shared" si="54"/>
        <v>45958</v>
      </c>
      <c r="P77" s="91">
        <f t="shared" si="55"/>
        <v>70</v>
      </c>
      <c r="Q77" s="91">
        <f>INDEX(地温!$D$2:$D$366,MATCH(O77,地温!$C$2:$C$366,FALSE))</f>
        <v>15.548440000000001</v>
      </c>
      <c r="R77" s="91">
        <f t="shared" si="56"/>
        <v>1520.4368769999996</v>
      </c>
      <c r="S77" s="93">
        <f t="shared" si="38"/>
        <v>21.720526814285709</v>
      </c>
      <c r="T77" s="99" t="e">
        <f t="shared" si="39"/>
        <v>#N/A</v>
      </c>
      <c r="U77" s="99">
        <f t="shared" si="40"/>
        <v>0</v>
      </c>
      <c r="X77" s="92">
        <f t="shared" si="57"/>
        <v>45958</v>
      </c>
      <c r="Y77" s="91">
        <f t="shared" si="58"/>
        <v>70</v>
      </c>
      <c r="Z77" s="91">
        <f>INDEX(地温!$D$2:$D$366,MATCH(X77,地温!$C$2:$C$366,FALSE))</f>
        <v>15.548440000000001</v>
      </c>
      <c r="AA77" s="91">
        <f t="shared" si="59"/>
        <v>1520.4368769999996</v>
      </c>
      <c r="AB77" s="93">
        <f t="shared" si="41"/>
        <v>21.720526814285709</v>
      </c>
      <c r="AC77" s="99" t="e">
        <f t="shared" si="42"/>
        <v>#N/A</v>
      </c>
      <c r="AD77" s="99">
        <f t="shared" si="43"/>
        <v>0</v>
      </c>
      <c r="AG77" s="92">
        <f t="shared" si="60"/>
        <v>45958</v>
      </c>
      <c r="AH77" s="91">
        <f t="shared" si="61"/>
        <v>70</v>
      </c>
      <c r="AI77" s="91">
        <f>INDEX(地温!$D$2:$D$366,MATCH(AG77,地温!$C$2:$C$366,FALSE))</f>
        <v>15.548440000000001</v>
      </c>
      <c r="AJ77" s="91">
        <f t="shared" si="62"/>
        <v>1520.4368769999996</v>
      </c>
      <c r="AK77" s="93">
        <f t="shared" si="44"/>
        <v>21.720526814285709</v>
      </c>
      <c r="AL77" s="99" t="e">
        <f t="shared" si="45"/>
        <v>#N/A</v>
      </c>
      <c r="AM77" s="99">
        <f t="shared" si="46"/>
        <v>0</v>
      </c>
      <c r="AP77" s="92">
        <f t="shared" si="63"/>
        <v>45958</v>
      </c>
      <c r="AQ77" s="91">
        <f t="shared" si="64"/>
        <v>70</v>
      </c>
      <c r="AR77" s="91">
        <f>INDEX(地温!$D$2:$D$366,MATCH(AP77,地温!$C$2:$C$366,FALSE))</f>
        <v>15.548440000000001</v>
      </c>
      <c r="AS77" s="91">
        <f t="shared" si="65"/>
        <v>1520.4368769999996</v>
      </c>
      <c r="AT77" s="93">
        <f t="shared" si="47"/>
        <v>21.720526814285709</v>
      </c>
      <c r="AU77" s="99" t="e">
        <f t="shared" si="48"/>
        <v>#N/A</v>
      </c>
      <c r="AV77" s="99">
        <f t="shared" si="49"/>
        <v>0</v>
      </c>
    </row>
    <row r="78" spans="1:48" s="91" customFormat="1">
      <c r="A78" s="92">
        <f t="shared" si="50"/>
        <v>45959</v>
      </c>
      <c r="B78" s="91">
        <f t="shared" si="33"/>
        <v>71</v>
      </c>
      <c r="C78" s="99">
        <f t="shared" si="34"/>
        <v>6.318975781068481</v>
      </c>
      <c r="F78" s="92">
        <f t="shared" si="51"/>
        <v>45959</v>
      </c>
      <c r="G78" s="91">
        <f t="shared" si="52"/>
        <v>71</v>
      </c>
      <c r="H78" s="91">
        <f>INDEX(地温!$D$2:$D$366,MATCH(F78,地温!$C$2:$C$366,FALSE))</f>
        <v>15.487612000000004</v>
      </c>
      <c r="I78" s="91">
        <f t="shared" si="53"/>
        <v>1535.9244889999995</v>
      </c>
      <c r="J78" s="93">
        <f t="shared" si="35"/>
        <v>21.632739281690135</v>
      </c>
      <c r="K78" s="99">
        <f t="shared" si="36"/>
        <v>6.4602680840638013e-002</v>
      </c>
      <c r="L78" s="99">
        <f t="shared" si="37"/>
        <v>6.318975781068481</v>
      </c>
      <c r="O78" s="92">
        <f t="shared" si="54"/>
        <v>45959</v>
      </c>
      <c r="P78" s="91">
        <f t="shared" si="55"/>
        <v>71</v>
      </c>
      <c r="Q78" s="91">
        <f>INDEX(地温!$D$2:$D$366,MATCH(O78,地温!$C$2:$C$366,FALSE))</f>
        <v>15.487612000000004</v>
      </c>
      <c r="R78" s="91">
        <f t="shared" si="56"/>
        <v>1535.9244889999995</v>
      </c>
      <c r="S78" s="93">
        <f t="shared" si="38"/>
        <v>21.632739281690135</v>
      </c>
      <c r="T78" s="99" t="e">
        <f t="shared" si="39"/>
        <v>#N/A</v>
      </c>
      <c r="U78" s="99">
        <f t="shared" si="40"/>
        <v>0</v>
      </c>
      <c r="X78" s="92">
        <f t="shared" si="57"/>
        <v>45959</v>
      </c>
      <c r="Y78" s="91">
        <f t="shared" si="58"/>
        <v>71</v>
      </c>
      <c r="Z78" s="91">
        <f>INDEX(地温!$D$2:$D$366,MATCH(X78,地温!$C$2:$C$366,FALSE))</f>
        <v>15.487612000000004</v>
      </c>
      <c r="AA78" s="91">
        <f t="shared" si="59"/>
        <v>1535.9244889999995</v>
      </c>
      <c r="AB78" s="93">
        <f t="shared" si="41"/>
        <v>21.632739281690135</v>
      </c>
      <c r="AC78" s="99" t="e">
        <f t="shared" si="42"/>
        <v>#N/A</v>
      </c>
      <c r="AD78" s="99">
        <f t="shared" si="43"/>
        <v>0</v>
      </c>
      <c r="AG78" s="92">
        <f t="shared" si="60"/>
        <v>45959</v>
      </c>
      <c r="AH78" s="91">
        <f t="shared" si="61"/>
        <v>71</v>
      </c>
      <c r="AI78" s="91">
        <f>INDEX(地温!$D$2:$D$366,MATCH(AG78,地温!$C$2:$C$366,FALSE))</f>
        <v>15.487612000000004</v>
      </c>
      <c r="AJ78" s="91">
        <f t="shared" si="62"/>
        <v>1535.9244889999995</v>
      </c>
      <c r="AK78" s="93">
        <f t="shared" si="44"/>
        <v>21.632739281690135</v>
      </c>
      <c r="AL78" s="99" t="e">
        <f t="shared" si="45"/>
        <v>#N/A</v>
      </c>
      <c r="AM78" s="99">
        <f t="shared" si="46"/>
        <v>0</v>
      </c>
      <c r="AP78" s="92">
        <f t="shared" si="63"/>
        <v>45959</v>
      </c>
      <c r="AQ78" s="91">
        <f t="shared" si="64"/>
        <v>71</v>
      </c>
      <c r="AR78" s="91">
        <f>INDEX(地温!$D$2:$D$366,MATCH(AP78,地温!$C$2:$C$366,FALSE))</f>
        <v>15.487612000000004</v>
      </c>
      <c r="AS78" s="91">
        <f t="shared" si="65"/>
        <v>1535.9244889999995</v>
      </c>
      <c r="AT78" s="93">
        <f t="shared" si="47"/>
        <v>21.632739281690135</v>
      </c>
      <c r="AU78" s="99" t="e">
        <f t="shared" si="48"/>
        <v>#N/A</v>
      </c>
      <c r="AV78" s="99">
        <f t="shared" si="49"/>
        <v>0</v>
      </c>
    </row>
    <row r="79" spans="1:48" s="91" customFormat="1">
      <c r="A79" s="92">
        <f t="shared" si="50"/>
        <v>45960</v>
      </c>
      <c r="B79" s="91">
        <f t="shared" si="33"/>
        <v>72</v>
      </c>
      <c r="C79" s="99">
        <f t="shared" si="34"/>
        <v>6.3219538307365575</v>
      </c>
      <c r="F79" s="92">
        <f t="shared" si="51"/>
        <v>45960</v>
      </c>
      <c r="G79" s="91">
        <f t="shared" si="52"/>
        <v>72</v>
      </c>
      <c r="H79" s="91">
        <f>INDEX(地温!$D$2:$D$366,MATCH(F79,地温!$C$2:$C$366,FALSE))</f>
        <v>14.798228000000003</v>
      </c>
      <c r="I79" s="91">
        <f t="shared" si="53"/>
        <v>1550.7227169999996</v>
      </c>
      <c r="J79" s="93">
        <f t="shared" si="35"/>
        <v>21.537815513888884</v>
      </c>
      <c r="K79" s="99">
        <f t="shared" si="36"/>
        <v>6.4356546745429941e-002</v>
      </c>
      <c r="L79" s="99">
        <f t="shared" si="37"/>
        <v>6.3219538307365575</v>
      </c>
      <c r="O79" s="92">
        <f t="shared" si="54"/>
        <v>45960</v>
      </c>
      <c r="P79" s="91">
        <f t="shared" si="55"/>
        <v>72</v>
      </c>
      <c r="Q79" s="91">
        <f>INDEX(地温!$D$2:$D$366,MATCH(O79,地温!$C$2:$C$366,FALSE))</f>
        <v>14.798228000000003</v>
      </c>
      <c r="R79" s="91">
        <f t="shared" si="56"/>
        <v>1550.7227169999996</v>
      </c>
      <c r="S79" s="93">
        <f t="shared" si="38"/>
        <v>21.537815513888884</v>
      </c>
      <c r="T79" s="99" t="e">
        <f t="shared" si="39"/>
        <v>#N/A</v>
      </c>
      <c r="U79" s="99">
        <f t="shared" si="40"/>
        <v>0</v>
      </c>
      <c r="X79" s="92">
        <f t="shared" si="57"/>
        <v>45960</v>
      </c>
      <c r="Y79" s="91">
        <f t="shared" si="58"/>
        <v>72</v>
      </c>
      <c r="Z79" s="91">
        <f>INDEX(地温!$D$2:$D$366,MATCH(X79,地温!$C$2:$C$366,FALSE))</f>
        <v>14.798228000000003</v>
      </c>
      <c r="AA79" s="91">
        <f t="shared" si="59"/>
        <v>1550.7227169999996</v>
      </c>
      <c r="AB79" s="93">
        <f t="shared" si="41"/>
        <v>21.537815513888884</v>
      </c>
      <c r="AC79" s="99" t="e">
        <f t="shared" si="42"/>
        <v>#N/A</v>
      </c>
      <c r="AD79" s="99">
        <f t="shared" si="43"/>
        <v>0</v>
      </c>
      <c r="AG79" s="92">
        <f t="shared" si="60"/>
        <v>45960</v>
      </c>
      <c r="AH79" s="91">
        <f t="shared" si="61"/>
        <v>72</v>
      </c>
      <c r="AI79" s="91">
        <f>INDEX(地温!$D$2:$D$366,MATCH(AG79,地温!$C$2:$C$366,FALSE))</f>
        <v>14.798228000000003</v>
      </c>
      <c r="AJ79" s="91">
        <f t="shared" si="62"/>
        <v>1550.7227169999996</v>
      </c>
      <c r="AK79" s="93">
        <f t="shared" si="44"/>
        <v>21.537815513888884</v>
      </c>
      <c r="AL79" s="99" t="e">
        <f t="shared" si="45"/>
        <v>#N/A</v>
      </c>
      <c r="AM79" s="99">
        <f t="shared" si="46"/>
        <v>0</v>
      </c>
      <c r="AP79" s="92">
        <f t="shared" si="63"/>
        <v>45960</v>
      </c>
      <c r="AQ79" s="91">
        <f t="shared" si="64"/>
        <v>72</v>
      </c>
      <c r="AR79" s="91">
        <f>INDEX(地温!$D$2:$D$366,MATCH(AP79,地温!$C$2:$C$366,FALSE))</f>
        <v>14.798228000000003</v>
      </c>
      <c r="AS79" s="91">
        <f t="shared" si="65"/>
        <v>1550.7227169999996</v>
      </c>
      <c r="AT79" s="93">
        <f t="shared" si="47"/>
        <v>21.537815513888884</v>
      </c>
      <c r="AU79" s="99" t="e">
        <f t="shared" si="48"/>
        <v>#N/A</v>
      </c>
      <c r="AV79" s="99">
        <f t="shared" si="49"/>
        <v>0</v>
      </c>
    </row>
    <row r="80" spans="1:48" s="91" customFormat="1">
      <c r="A80" s="92">
        <f t="shared" si="50"/>
        <v>45961</v>
      </c>
      <c r="B80" s="91">
        <f t="shared" si="33"/>
        <v>73</v>
      </c>
      <c r="C80" s="99">
        <f t="shared" si="34"/>
        <v>6.3248049178586561</v>
      </c>
      <c r="F80" s="92">
        <f t="shared" si="51"/>
        <v>45961</v>
      </c>
      <c r="G80" s="91">
        <f t="shared" si="52"/>
        <v>73</v>
      </c>
      <c r="H80" s="91">
        <f>INDEX(地温!$D$2:$D$366,MATCH(F80,地温!$C$2:$C$366,FALSE))</f>
        <v>14.83878</v>
      </c>
      <c r="I80" s="91">
        <f t="shared" si="53"/>
        <v>1565.5614969999997</v>
      </c>
      <c r="J80" s="93">
        <f t="shared" si="35"/>
        <v>21.446047904109584</v>
      </c>
      <c r="K80" s="99">
        <f t="shared" si="36"/>
        <v>6.4119337981193084e-002</v>
      </c>
      <c r="L80" s="99">
        <f t="shared" si="37"/>
        <v>6.3248049178586561</v>
      </c>
      <c r="O80" s="92">
        <f t="shared" si="54"/>
        <v>45961</v>
      </c>
      <c r="P80" s="91">
        <f t="shared" si="55"/>
        <v>73</v>
      </c>
      <c r="Q80" s="91">
        <f>INDEX(地温!$D$2:$D$366,MATCH(O80,地温!$C$2:$C$366,FALSE))</f>
        <v>14.83878</v>
      </c>
      <c r="R80" s="91">
        <f t="shared" si="56"/>
        <v>1565.5614969999997</v>
      </c>
      <c r="S80" s="93">
        <f t="shared" si="38"/>
        <v>21.446047904109584</v>
      </c>
      <c r="T80" s="99" t="e">
        <f t="shared" si="39"/>
        <v>#N/A</v>
      </c>
      <c r="U80" s="99">
        <f t="shared" si="40"/>
        <v>0</v>
      </c>
      <c r="X80" s="92">
        <f t="shared" si="57"/>
        <v>45961</v>
      </c>
      <c r="Y80" s="91">
        <f t="shared" si="58"/>
        <v>73</v>
      </c>
      <c r="Z80" s="91">
        <f>INDEX(地温!$D$2:$D$366,MATCH(X80,地温!$C$2:$C$366,FALSE))</f>
        <v>14.83878</v>
      </c>
      <c r="AA80" s="91">
        <f t="shared" si="59"/>
        <v>1565.5614969999997</v>
      </c>
      <c r="AB80" s="93">
        <f t="shared" si="41"/>
        <v>21.446047904109584</v>
      </c>
      <c r="AC80" s="99" t="e">
        <f t="shared" si="42"/>
        <v>#N/A</v>
      </c>
      <c r="AD80" s="99">
        <f t="shared" si="43"/>
        <v>0</v>
      </c>
      <c r="AG80" s="92">
        <f t="shared" si="60"/>
        <v>45961</v>
      </c>
      <c r="AH80" s="91">
        <f t="shared" si="61"/>
        <v>73</v>
      </c>
      <c r="AI80" s="91">
        <f>INDEX(地温!$D$2:$D$366,MATCH(AG80,地温!$C$2:$C$366,FALSE))</f>
        <v>14.83878</v>
      </c>
      <c r="AJ80" s="91">
        <f t="shared" si="62"/>
        <v>1565.5614969999997</v>
      </c>
      <c r="AK80" s="93">
        <f t="shared" si="44"/>
        <v>21.446047904109584</v>
      </c>
      <c r="AL80" s="99" t="e">
        <f t="shared" si="45"/>
        <v>#N/A</v>
      </c>
      <c r="AM80" s="99">
        <f t="shared" si="46"/>
        <v>0</v>
      </c>
      <c r="AP80" s="92">
        <f t="shared" si="63"/>
        <v>45961</v>
      </c>
      <c r="AQ80" s="91">
        <f t="shared" si="64"/>
        <v>73</v>
      </c>
      <c r="AR80" s="91">
        <f>INDEX(地温!$D$2:$D$366,MATCH(AP80,地温!$C$2:$C$366,FALSE))</f>
        <v>14.83878</v>
      </c>
      <c r="AS80" s="91">
        <f t="shared" si="65"/>
        <v>1565.5614969999997</v>
      </c>
      <c r="AT80" s="93">
        <f t="shared" si="47"/>
        <v>21.446047904109584</v>
      </c>
      <c r="AU80" s="99" t="e">
        <f t="shared" si="48"/>
        <v>#N/A</v>
      </c>
      <c r="AV80" s="99">
        <f t="shared" si="49"/>
        <v>0</v>
      </c>
    </row>
    <row r="81" spans="1:48" s="91" customFormat="1">
      <c r="A81" s="92">
        <f t="shared" si="50"/>
        <v>45962</v>
      </c>
      <c r="B81" s="91">
        <f t="shared" si="33"/>
        <v>74</v>
      </c>
      <c r="C81" s="99">
        <f t="shared" si="34"/>
        <v>6.3275956454657383</v>
      </c>
      <c r="F81" s="92">
        <f t="shared" si="51"/>
        <v>45962</v>
      </c>
      <c r="G81" s="91">
        <f t="shared" si="52"/>
        <v>74</v>
      </c>
      <c r="H81" s="91">
        <f>INDEX(地温!$D$2:$D$366,MATCH(F81,地温!$C$2:$C$366,FALSE))</f>
        <v>15.305127999999998</v>
      </c>
      <c r="I81" s="91">
        <f t="shared" si="53"/>
        <v>1580.8666249999997</v>
      </c>
      <c r="J81" s="93">
        <f t="shared" si="35"/>
        <v>21.363062499999995</v>
      </c>
      <c r="K81" s="99">
        <f t="shared" si="36"/>
        <v>6.3905456426374324e-002</v>
      </c>
      <c r="L81" s="99">
        <f t="shared" si="37"/>
        <v>6.3275956454657383</v>
      </c>
      <c r="O81" s="92">
        <f t="shared" si="54"/>
        <v>45962</v>
      </c>
      <c r="P81" s="91">
        <f t="shared" si="55"/>
        <v>74</v>
      </c>
      <c r="Q81" s="91">
        <f>INDEX(地温!$D$2:$D$366,MATCH(O81,地温!$C$2:$C$366,FALSE))</f>
        <v>15.305127999999998</v>
      </c>
      <c r="R81" s="91">
        <f t="shared" si="56"/>
        <v>1580.8666249999997</v>
      </c>
      <c r="S81" s="93">
        <f t="shared" si="38"/>
        <v>21.363062499999995</v>
      </c>
      <c r="T81" s="99" t="e">
        <f t="shared" si="39"/>
        <v>#N/A</v>
      </c>
      <c r="U81" s="99">
        <f t="shared" si="40"/>
        <v>0</v>
      </c>
      <c r="X81" s="92">
        <f t="shared" si="57"/>
        <v>45962</v>
      </c>
      <c r="Y81" s="91">
        <f t="shared" si="58"/>
        <v>74</v>
      </c>
      <c r="Z81" s="91">
        <f>INDEX(地温!$D$2:$D$366,MATCH(X81,地温!$C$2:$C$366,FALSE))</f>
        <v>15.305127999999998</v>
      </c>
      <c r="AA81" s="91">
        <f t="shared" si="59"/>
        <v>1580.8666249999997</v>
      </c>
      <c r="AB81" s="93">
        <f t="shared" si="41"/>
        <v>21.363062499999995</v>
      </c>
      <c r="AC81" s="99" t="e">
        <f t="shared" si="42"/>
        <v>#N/A</v>
      </c>
      <c r="AD81" s="99">
        <f t="shared" si="43"/>
        <v>0</v>
      </c>
      <c r="AG81" s="92">
        <f t="shared" si="60"/>
        <v>45962</v>
      </c>
      <c r="AH81" s="91">
        <f t="shared" si="61"/>
        <v>74</v>
      </c>
      <c r="AI81" s="91">
        <f>INDEX(地温!$D$2:$D$366,MATCH(AG81,地温!$C$2:$C$366,FALSE))</f>
        <v>15.305127999999998</v>
      </c>
      <c r="AJ81" s="91">
        <f t="shared" si="62"/>
        <v>1580.8666249999997</v>
      </c>
      <c r="AK81" s="93">
        <f t="shared" si="44"/>
        <v>21.363062499999995</v>
      </c>
      <c r="AL81" s="99" t="e">
        <f t="shared" si="45"/>
        <v>#N/A</v>
      </c>
      <c r="AM81" s="99">
        <f t="shared" si="46"/>
        <v>0</v>
      </c>
      <c r="AP81" s="92">
        <f t="shared" si="63"/>
        <v>45962</v>
      </c>
      <c r="AQ81" s="91">
        <f t="shared" si="64"/>
        <v>74</v>
      </c>
      <c r="AR81" s="91">
        <f>INDEX(地温!$D$2:$D$366,MATCH(AP81,地温!$C$2:$C$366,FALSE))</f>
        <v>15.305127999999998</v>
      </c>
      <c r="AS81" s="91">
        <f t="shared" si="65"/>
        <v>1580.8666249999997</v>
      </c>
      <c r="AT81" s="93">
        <f t="shared" si="47"/>
        <v>21.363062499999995</v>
      </c>
      <c r="AU81" s="99" t="e">
        <f t="shared" si="48"/>
        <v>#N/A</v>
      </c>
      <c r="AV81" s="99">
        <f t="shared" si="49"/>
        <v>0</v>
      </c>
    </row>
    <row r="82" spans="1:48" s="91" customFormat="1">
      <c r="A82" s="92">
        <f t="shared" si="50"/>
        <v>45963</v>
      </c>
      <c r="B82" s="91">
        <f t="shared" si="33"/>
        <v>75</v>
      </c>
      <c r="C82" s="99">
        <f t="shared" si="34"/>
        <v>6.330396803729375</v>
      </c>
      <c r="F82" s="92">
        <f t="shared" si="51"/>
        <v>45963</v>
      </c>
      <c r="G82" s="91">
        <f t="shared" si="52"/>
        <v>75</v>
      </c>
      <c r="H82" s="91">
        <f>INDEX(地温!$D$2:$D$366,MATCH(F82,地温!$C$2:$C$366,FALSE))</f>
        <v>16.318927999999996</v>
      </c>
      <c r="I82" s="91">
        <f t="shared" si="53"/>
        <v>1597.1855529999996</v>
      </c>
      <c r="J82" s="93">
        <f t="shared" si="35"/>
        <v>21.295807373333329</v>
      </c>
      <c r="K82" s="99">
        <f t="shared" si="36"/>
        <v>6.3732552545548382e-002</v>
      </c>
      <c r="L82" s="99">
        <f t="shared" si="37"/>
        <v>6.330396803729375</v>
      </c>
      <c r="O82" s="92">
        <f t="shared" si="54"/>
        <v>45963</v>
      </c>
      <c r="P82" s="91">
        <f t="shared" si="55"/>
        <v>75</v>
      </c>
      <c r="Q82" s="91">
        <f>INDEX(地温!$D$2:$D$366,MATCH(O82,地温!$C$2:$C$366,FALSE))</f>
        <v>16.318927999999996</v>
      </c>
      <c r="R82" s="91">
        <f t="shared" si="56"/>
        <v>1597.1855529999996</v>
      </c>
      <c r="S82" s="93">
        <f t="shared" si="38"/>
        <v>21.295807373333329</v>
      </c>
      <c r="T82" s="99" t="e">
        <f t="shared" si="39"/>
        <v>#N/A</v>
      </c>
      <c r="U82" s="99">
        <f t="shared" si="40"/>
        <v>0</v>
      </c>
      <c r="X82" s="92">
        <f t="shared" si="57"/>
        <v>45963</v>
      </c>
      <c r="Y82" s="91">
        <f t="shared" si="58"/>
        <v>75</v>
      </c>
      <c r="Z82" s="91">
        <f>INDEX(地温!$D$2:$D$366,MATCH(X82,地温!$C$2:$C$366,FALSE))</f>
        <v>16.318927999999996</v>
      </c>
      <c r="AA82" s="91">
        <f t="shared" si="59"/>
        <v>1597.1855529999996</v>
      </c>
      <c r="AB82" s="93">
        <f t="shared" si="41"/>
        <v>21.295807373333329</v>
      </c>
      <c r="AC82" s="99" t="e">
        <f t="shared" si="42"/>
        <v>#N/A</v>
      </c>
      <c r="AD82" s="99">
        <f t="shared" si="43"/>
        <v>0</v>
      </c>
      <c r="AG82" s="92">
        <f t="shared" si="60"/>
        <v>45963</v>
      </c>
      <c r="AH82" s="91">
        <f t="shared" si="61"/>
        <v>75</v>
      </c>
      <c r="AI82" s="91">
        <f>INDEX(地温!$D$2:$D$366,MATCH(AG82,地温!$C$2:$C$366,FALSE))</f>
        <v>16.318927999999996</v>
      </c>
      <c r="AJ82" s="91">
        <f t="shared" si="62"/>
        <v>1597.1855529999996</v>
      </c>
      <c r="AK82" s="93">
        <f t="shared" si="44"/>
        <v>21.295807373333329</v>
      </c>
      <c r="AL82" s="99" t="e">
        <f t="shared" si="45"/>
        <v>#N/A</v>
      </c>
      <c r="AM82" s="99">
        <f t="shared" si="46"/>
        <v>0</v>
      </c>
      <c r="AP82" s="92">
        <f t="shared" si="63"/>
        <v>45963</v>
      </c>
      <c r="AQ82" s="91">
        <f t="shared" si="64"/>
        <v>75</v>
      </c>
      <c r="AR82" s="91">
        <f>INDEX(地温!$D$2:$D$366,MATCH(AP82,地温!$C$2:$C$366,FALSE))</f>
        <v>16.318927999999996</v>
      </c>
      <c r="AS82" s="91">
        <f t="shared" si="65"/>
        <v>1597.1855529999996</v>
      </c>
      <c r="AT82" s="93">
        <f t="shared" si="47"/>
        <v>21.295807373333329</v>
      </c>
      <c r="AU82" s="99" t="e">
        <f t="shared" si="48"/>
        <v>#N/A</v>
      </c>
      <c r="AV82" s="99">
        <f t="shared" si="49"/>
        <v>0</v>
      </c>
    </row>
    <row r="83" spans="1:48" s="91" customFormat="1">
      <c r="A83" s="92">
        <f t="shared" si="50"/>
        <v>45964</v>
      </c>
      <c r="B83" s="91">
        <f t="shared" si="33"/>
        <v>76</v>
      </c>
      <c r="C83" s="99">
        <f t="shared" si="34"/>
        <v>6.3330576514562731</v>
      </c>
      <c r="F83" s="92">
        <f t="shared" si="51"/>
        <v>45964</v>
      </c>
      <c r="G83" s="91">
        <f t="shared" si="52"/>
        <v>76</v>
      </c>
      <c r="H83" s="91">
        <f>INDEX(地温!$D$2:$D$366,MATCH(F83,地温!$C$2:$C$366,FALSE))</f>
        <v>16.298651999999997</v>
      </c>
      <c r="I83" s="91">
        <f t="shared" si="53"/>
        <v>1613.4842049999995</v>
      </c>
      <c r="J83" s="93">
        <f t="shared" si="35"/>
        <v>21.230055328947362</v>
      </c>
      <c r="K83" s="99">
        <f t="shared" si="36"/>
        <v>6.35638890332096e-002</v>
      </c>
      <c r="L83" s="99">
        <f t="shared" si="37"/>
        <v>6.3330576514562731</v>
      </c>
      <c r="O83" s="92">
        <f t="shared" si="54"/>
        <v>45964</v>
      </c>
      <c r="P83" s="91">
        <f t="shared" si="55"/>
        <v>76</v>
      </c>
      <c r="Q83" s="91">
        <f>INDEX(地温!$D$2:$D$366,MATCH(O83,地温!$C$2:$C$366,FALSE))</f>
        <v>16.298651999999997</v>
      </c>
      <c r="R83" s="91">
        <f t="shared" si="56"/>
        <v>1613.4842049999995</v>
      </c>
      <c r="S83" s="93">
        <f t="shared" si="38"/>
        <v>21.230055328947362</v>
      </c>
      <c r="T83" s="99" t="e">
        <f t="shared" si="39"/>
        <v>#N/A</v>
      </c>
      <c r="U83" s="99">
        <f t="shared" si="40"/>
        <v>0</v>
      </c>
      <c r="X83" s="92">
        <f t="shared" si="57"/>
        <v>45964</v>
      </c>
      <c r="Y83" s="91">
        <f t="shared" si="58"/>
        <v>76</v>
      </c>
      <c r="Z83" s="91">
        <f>INDEX(地温!$D$2:$D$366,MATCH(X83,地温!$C$2:$C$366,FALSE))</f>
        <v>16.298651999999997</v>
      </c>
      <c r="AA83" s="91">
        <f t="shared" si="59"/>
        <v>1613.4842049999995</v>
      </c>
      <c r="AB83" s="93">
        <f t="shared" si="41"/>
        <v>21.230055328947362</v>
      </c>
      <c r="AC83" s="99" t="e">
        <f t="shared" si="42"/>
        <v>#N/A</v>
      </c>
      <c r="AD83" s="99">
        <f t="shared" si="43"/>
        <v>0</v>
      </c>
      <c r="AG83" s="92">
        <f t="shared" si="60"/>
        <v>45964</v>
      </c>
      <c r="AH83" s="91">
        <f t="shared" si="61"/>
        <v>76</v>
      </c>
      <c r="AI83" s="91">
        <f>INDEX(地温!$D$2:$D$366,MATCH(AG83,地温!$C$2:$C$366,FALSE))</f>
        <v>16.298651999999997</v>
      </c>
      <c r="AJ83" s="91">
        <f t="shared" si="62"/>
        <v>1613.4842049999995</v>
      </c>
      <c r="AK83" s="93">
        <f t="shared" si="44"/>
        <v>21.230055328947362</v>
      </c>
      <c r="AL83" s="99" t="e">
        <f t="shared" si="45"/>
        <v>#N/A</v>
      </c>
      <c r="AM83" s="99">
        <f t="shared" si="46"/>
        <v>0</v>
      </c>
      <c r="AP83" s="92">
        <f t="shared" si="63"/>
        <v>45964</v>
      </c>
      <c r="AQ83" s="91">
        <f t="shared" si="64"/>
        <v>76</v>
      </c>
      <c r="AR83" s="91">
        <f>INDEX(地温!$D$2:$D$366,MATCH(AP83,地温!$C$2:$C$366,FALSE))</f>
        <v>16.298651999999997</v>
      </c>
      <c r="AS83" s="91">
        <f t="shared" si="65"/>
        <v>1613.4842049999995</v>
      </c>
      <c r="AT83" s="93">
        <f t="shared" si="47"/>
        <v>21.230055328947362</v>
      </c>
      <c r="AU83" s="99" t="e">
        <f t="shared" si="48"/>
        <v>#N/A</v>
      </c>
      <c r="AV83" s="99">
        <f t="shared" si="49"/>
        <v>0</v>
      </c>
    </row>
    <row r="84" spans="1:48" s="91" customFormat="1">
      <c r="A84" s="92">
        <f t="shared" si="50"/>
        <v>45965</v>
      </c>
      <c r="B84" s="91">
        <f t="shared" si="33"/>
        <v>77</v>
      </c>
      <c r="C84" s="99">
        <f t="shared" si="34"/>
        <v>6.3354243809604709</v>
      </c>
      <c r="F84" s="92">
        <f t="shared" si="51"/>
        <v>45965</v>
      </c>
      <c r="G84" s="91">
        <f t="shared" si="52"/>
        <v>77</v>
      </c>
      <c r="H84" s="91">
        <f>INDEX(地温!$D$2:$D$366,MATCH(F84,地温!$C$2:$C$366,FALSE))</f>
        <v>14.980712</v>
      </c>
      <c r="I84" s="91">
        <f t="shared" si="53"/>
        <v>1628.4649169999996</v>
      </c>
      <c r="J84" s="93">
        <f t="shared" si="35"/>
        <v>21.148895025974021</v>
      </c>
      <c r="K84" s="99">
        <f t="shared" si="36"/>
        <v>6.3356212986401136e-002</v>
      </c>
      <c r="L84" s="99">
        <f t="shared" si="37"/>
        <v>6.3354243809604709</v>
      </c>
      <c r="O84" s="92">
        <f t="shared" si="54"/>
        <v>45965</v>
      </c>
      <c r="P84" s="91">
        <f t="shared" si="55"/>
        <v>77</v>
      </c>
      <c r="Q84" s="91">
        <f>INDEX(地温!$D$2:$D$366,MATCH(O84,地温!$C$2:$C$366,FALSE))</f>
        <v>14.980712</v>
      </c>
      <c r="R84" s="91">
        <f t="shared" si="56"/>
        <v>1628.4649169999996</v>
      </c>
      <c r="S84" s="93">
        <f t="shared" si="38"/>
        <v>21.148895025974021</v>
      </c>
      <c r="T84" s="99" t="e">
        <f t="shared" si="39"/>
        <v>#N/A</v>
      </c>
      <c r="U84" s="99">
        <f t="shared" si="40"/>
        <v>0</v>
      </c>
      <c r="X84" s="92">
        <f t="shared" si="57"/>
        <v>45965</v>
      </c>
      <c r="Y84" s="91">
        <f t="shared" si="58"/>
        <v>77</v>
      </c>
      <c r="Z84" s="91">
        <f>INDEX(地温!$D$2:$D$366,MATCH(X84,地温!$C$2:$C$366,FALSE))</f>
        <v>14.980712</v>
      </c>
      <c r="AA84" s="91">
        <f t="shared" si="59"/>
        <v>1628.4649169999996</v>
      </c>
      <c r="AB84" s="93">
        <f t="shared" si="41"/>
        <v>21.148895025974021</v>
      </c>
      <c r="AC84" s="99" t="e">
        <f t="shared" si="42"/>
        <v>#N/A</v>
      </c>
      <c r="AD84" s="99">
        <f t="shared" si="43"/>
        <v>0</v>
      </c>
      <c r="AG84" s="92">
        <f t="shared" si="60"/>
        <v>45965</v>
      </c>
      <c r="AH84" s="91">
        <f t="shared" si="61"/>
        <v>77</v>
      </c>
      <c r="AI84" s="91">
        <f>INDEX(地温!$D$2:$D$366,MATCH(AG84,地温!$C$2:$C$366,FALSE))</f>
        <v>14.980712</v>
      </c>
      <c r="AJ84" s="91">
        <f t="shared" si="62"/>
        <v>1628.4649169999996</v>
      </c>
      <c r="AK84" s="93">
        <f t="shared" si="44"/>
        <v>21.148895025974021</v>
      </c>
      <c r="AL84" s="99" t="e">
        <f t="shared" si="45"/>
        <v>#N/A</v>
      </c>
      <c r="AM84" s="99">
        <f t="shared" si="46"/>
        <v>0</v>
      </c>
      <c r="AP84" s="92">
        <f t="shared" si="63"/>
        <v>45965</v>
      </c>
      <c r="AQ84" s="91">
        <f t="shared" si="64"/>
        <v>77</v>
      </c>
      <c r="AR84" s="91">
        <f>INDEX(地温!$D$2:$D$366,MATCH(AP84,地温!$C$2:$C$366,FALSE))</f>
        <v>14.980712</v>
      </c>
      <c r="AS84" s="91">
        <f t="shared" si="65"/>
        <v>1628.4649169999996</v>
      </c>
      <c r="AT84" s="93">
        <f t="shared" si="47"/>
        <v>21.148895025974021</v>
      </c>
      <c r="AU84" s="99" t="e">
        <f t="shared" si="48"/>
        <v>#N/A</v>
      </c>
      <c r="AV84" s="99">
        <f t="shared" si="49"/>
        <v>0</v>
      </c>
    </row>
    <row r="85" spans="1:48" s="91" customFormat="1">
      <c r="A85" s="92">
        <f t="shared" si="50"/>
        <v>45966</v>
      </c>
      <c r="B85" s="91">
        <f t="shared" si="33"/>
        <v>78</v>
      </c>
      <c r="C85" s="99">
        <f t="shared" si="34"/>
        <v>6.3376567821459853</v>
      </c>
      <c r="F85" s="92">
        <f t="shared" si="51"/>
        <v>45966</v>
      </c>
      <c r="G85" s="91">
        <f t="shared" si="52"/>
        <v>78</v>
      </c>
      <c r="H85" s="91">
        <f>INDEX(地温!$D$2:$D$366,MATCH(F85,地温!$C$2:$C$366,FALSE))</f>
        <v>14.757676000000002</v>
      </c>
      <c r="I85" s="91">
        <f t="shared" si="53"/>
        <v>1643.2225929999995</v>
      </c>
      <c r="J85" s="93">
        <f t="shared" si="35"/>
        <v>21.066956320512816</v>
      </c>
      <c r="K85" s="99">
        <f t="shared" si="36"/>
        <v>6.3147117723602167e-002</v>
      </c>
      <c r="L85" s="99">
        <f t="shared" si="37"/>
        <v>6.3376567821459853</v>
      </c>
      <c r="O85" s="92">
        <f t="shared" si="54"/>
        <v>45966</v>
      </c>
      <c r="P85" s="91">
        <f t="shared" si="55"/>
        <v>78</v>
      </c>
      <c r="Q85" s="91">
        <f>INDEX(地温!$D$2:$D$366,MATCH(O85,地温!$C$2:$C$366,FALSE))</f>
        <v>14.757676000000002</v>
      </c>
      <c r="R85" s="91">
        <f t="shared" si="56"/>
        <v>1643.2225929999995</v>
      </c>
      <c r="S85" s="93">
        <f t="shared" si="38"/>
        <v>21.066956320512816</v>
      </c>
      <c r="T85" s="99" t="e">
        <f t="shared" si="39"/>
        <v>#N/A</v>
      </c>
      <c r="U85" s="99">
        <f t="shared" si="40"/>
        <v>0</v>
      </c>
      <c r="X85" s="92">
        <f t="shared" si="57"/>
        <v>45966</v>
      </c>
      <c r="Y85" s="91">
        <f t="shared" si="58"/>
        <v>78</v>
      </c>
      <c r="Z85" s="91">
        <f>INDEX(地温!$D$2:$D$366,MATCH(X85,地温!$C$2:$C$366,FALSE))</f>
        <v>14.757676000000002</v>
      </c>
      <c r="AA85" s="91">
        <f t="shared" si="59"/>
        <v>1643.2225929999995</v>
      </c>
      <c r="AB85" s="93">
        <f t="shared" si="41"/>
        <v>21.066956320512816</v>
      </c>
      <c r="AC85" s="99" t="e">
        <f t="shared" si="42"/>
        <v>#N/A</v>
      </c>
      <c r="AD85" s="99">
        <f t="shared" si="43"/>
        <v>0</v>
      </c>
      <c r="AG85" s="92">
        <f t="shared" si="60"/>
        <v>45966</v>
      </c>
      <c r="AH85" s="91">
        <f t="shared" si="61"/>
        <v>78</v>
      </c>
      <c r="AI85" s="91">
        <f>INDEX(地温!$D$2:$D$366,MATCH(AG85,地温!$C$2:$C$366,FALSE))</f>
        <v>14.757676000000002</v>
      </c>
      <c r="AJ85" s="91">
        <f t="shared" si="62"/>
        <v>1643.2225929999995</v>
      </c>
      <c r="AK85" s="93">
        <f t="shared" si="44"/>
        <v>21.066956320512816</v>
      </c>
      <c r="AL85" s="99" t="e">
        <f t="shared" si="45"/>
        <v>#N/A</v>
      </c>
      <c r="AM85" s="99">
        <f t="shared" si="46"/>
        <v>0</v>
      </c>
      <c r="AP85" s="92">
        <f t="shared" si="63"/>
        <v>45966</v>
      </c>
      <c r="AQ85" s="91">
        <f t="shared" si="64"/>
        <v>78</v>
      </c>
      <c r="AR85" s="91">
        <f>INDEX(地温!$D$2:$D$366,MATCH(AP85,地温!$C$2:$C$366,FALSE))</f>
        <v>14.757676000000002</v>
      </c>
      <c r="AS85" s="91">
        <f t="shared" si="65"/>
        <v>1643.2225929999995</v>
      </c>
      <c r="AT85" s="93">
        <f t="shared" si="47"/>
        <v>21.066956320512816</v>
      </c>
      <c r="AU85" s="99" t="e">
        <f t="shared" si="48"/>
        <v>#N/A</v>
      </c>
      <c r="AV85" s="99">
        <f t="shared" si="49"/>
        <v>0</v>
      </c>
    </row>
    <row r="86" spans="1:48" s="91" customFormat="1">
      <c r="A86" s="92">
        <f t="shared" si="50"/>
        <v>45967</v>
      </c>
      <c r="B86" s="91">
        <f t="shared" si="33"/>
        <v>79</v>
      </c>
      <c r="C86" s="99">
        <f t="shared" si="34"/>
        <v>6.3397999083648759</v>
      </c>
      <c r="F86" s="92">
        <f t="shared" si="51"/>
        <v>45967</v>
      </c>
      <c r="G86" s="91">
        <f t="shared" si="52"/>
        <v>79</v>
      </c>
      <c r="H86" s="91">
        <f>INDEX(地温!$D$2:$D$366,MATCH(F86,地温!$C$2:$C$366,FALSE))</f>
        <v>14.859056000000001</v>
      </c>
      <c r="I86" s="91">
        <f t="shared" si="53"/>
        <v>1658.0816489999995</v>
      </c>
      <c r="J86" s="93">
        <f t="shared" si="35"/>
        <v>20.988375303797461</v>
      </c>
      <c r="K86" s="99">
        <f t="shared" si="36"/>
        <v>6.2947130086775424e-002</v>
      </c>
      <c r="L86" s="99">
        <f t="shared" si="37"/>
        <v>6.3397999083648759</v>
      </c>
      <c r="O86" s="92">
        <f t="shared" si="54"/>
        <v>45967</v>
      </c>
      <c r="P86" s="91">
        <f t="shared" si="55"/>
        <v>79</v>
      </c>
      <c r="Q86" s="91">
        <f>INDEX(地温!$D$2:$D$366,MATCH(O86,地温!$C$2:$C$366,FALSE))</f>
        <v>14.859056000000001</v>
      </c>
      <c r="R86" s="91">
        <f t="shared" si="56"/>
        <v>1658.0816489999995</v>
      </c>
      <c r="S86" s="93">
        <f t="shared" si="38"/>
        <v>20.988375303797461</v>
      </c>
      <c r="T86" s="99" t="e">
        <f t="shared" si="39"/>
        <v>#N/A</v>
      </c>
      <c r="U86" s="99">
        <f t="shared" si="40"/>
        <v>0</v>
      </c>
      <c r="X86" s="92">
        <f t="shared" si="57"/>
        <v>45967</v>
      </c>
      <c r="Y86" s="91">
        <f t="shared" si="58"/>
        <v>79</v>
      </c>
      <c r="Z86" s="91">
        <f>INDEX(地温!$D$2:$D$366,MATCH(X86,地温!$C$2:$C$366,FALSE))</f>
        <v>14.859056000000001</v>
      </c>
      <c r="AA86" s="91">
        <f t="shared" si="59"/>
        <v>1658.0816489999995</v>
      </c>
      <c r="AB86" s="93">
        <f t="shared" si="41"/>
        <v>20.988375303797461</v>
      </c>
      <c r="AC86" s="99" t="e">
        <f t="shared" si="42"/>
        <v>#N/A</v>
      </c>
      <c r="AD86" s="99">
        <f t="shared" si="43"/>
        <v>0</v>
      </c>
      <c r="AG86" s="92">
        <f t="shared" si="60"/>
        <v>45967</v>
      </c>
      <c r="AH86" s="91">
        <f t="shared" si="61"/>
        <v>79</v>
      </c>
      <c r="AI86" s="91">
        <f>INDEX(地温!$D$2:$D$366,MATCH(AG86,地温!$C$2:$C$366,FALSE))</f>
        <v>14.859056000000001</v>
      </c>
      <c r="AJ86" s="91">
        <f t="shared" si="62"/>
        <v>1658.0816489999995</v>
      </c>
      <c r="AK86" s="93">
        <f t="shared" si="44"/>
        <v>20.988375303797461</v>
      </c>
      <c r="AL86" s="99" t="e">
        <f t="shared" si="45"/>
        <v>#N/A</v>
      </c>
      <c r="AM86" s="99">
        <f t="shared" si="46"/>
        <v>0</v>
      </c>
      <c r="AP86" s="92">
        <f t="shared" si="63"/>
        <v>45967</v>
      </c>
      <c r="AQ86" s="91">
        <f t="shared" si="64"/>
        <v>79</v>
      </c>
      <c r="AR86" s="91">
        <f>INDEX(地温!$D$2:$D$366,MATCH(AP86,地温!$C$2:$C$366,FALSE))</f>
        <v>14.859056000000001</v>
      </c>
      <c r="AS86" s="91">
        <f t="shared" si="65"/>
        <v>1658.0816489999995</v>
      </c>
      <c r="AT86" s="93">
        <f t="shared" si="47"/>
        <v>20.988375303797461</v>
      </c>
      <c r="AU86" s="99" t="e">
        <f t="shared" si="48"/>
        <v>#N/A</v>
      </c>
      <c r="AV86" s="99">
        <f t="shared" si="49"/>
        <v>0</v>
      </c>
    </row>
    <row r="87" spans="1:48" s="91" customFormat="1">
      <c r="A87" s="92">
        <f t="shared" si="50"/>
        <v>45968</v>
      </c>
      <c r="B87" s="91">
        <f t="shared" si="33"/>
        <v>80</v>
      </c>
      <c r="C87" s="99">
        <f t="shared" si="34"/>
        <v>6.3418802944210837</v>
      </c>
      <c r="F87" s="92">
        <f t="shared" si="51"/>
        <v>45968</v>
      </c>
      <c r="G87" s="91">
        <f t="shared" si="52"/>
        <v>80</v>
      </c>
      <c r="H87" s="91">
        <f>INDEX(地温!$D$2:$D$366,MATCH(F87,地温!$C$2:$C$366,FALSE))</f>
        <v>15.183472</v>
      </c>
      <c r="I87" s="91">
        <f t="shared" si="53"/>
        <v>1673.2651209999995</v>
      </c>
      <c r="J87" s="93">
        <f t="shared" si="35"/>
        <v>20.915814012499993</v>
      </c>
      <c r="K87" s="99">
        <f t="shared" si="36"/>
        <v>6.2762930524281238e-002</v>
      </c>
      <c r="L87" s="99">
        <f t="shared" si="37"/>
        <v>6.3418802944210837</v>
      </c>
      <c r="O87" s="92">
        <f t="shared" si="54"/>
        <v>45968</v>
      </c>
      <c r="P87" s="91">
        <f t="shared" si="55"/>
        <v>80</v>
      </c>
      <c r="Q87" s="91">
        <f>INDEX(地温!$D$2:$D$366,MATCH(O87,地温!$C$2:$C$366,FALSE))</f>
        <v>15.183472</v>
      </c>
      <c r="R87" s="91">
        <f t="shared" si="56"/>
        <v>1673.2651209999995</v>
      </c>
      <c r="S87" s="93">
        <f t="shared" si="38"/>
        <v>20.915814012499993</v>
      </c>
      <c r="T87" s="99" t="e">
        <f t="shared" si="39"/>
        <v>#N/A</v>
      </c>
      <c r="U87" s="99">
        <f t="shared" si="40"/>
        <v>0</v>
      </c>
      <c r="X87" s="92">
        <f t="shared" si="57"/>
        <v>45968</v>
      </c>
      <c r="Y87" s="91">
        <f t="shared" si="58"/>
        <v>80</v>
      </c>
      <c r="Z87" s="91">
        <f>INDEX(地温!$D$2:$D$366,MATCH(X87,地温!$C$2:$C$366,FALSE))</f>
        <v>15.183472</v>
      </c>
      <c r="AA87" s="91">
        <f t="shared" si="59"/>
        <v>1673.2651209999995</v>
      </c>
      <c r="AB87" s="93">
        <f t="shared" si="41"/>
        <v>20.915814012499993</v>
      </c>
      <c r="AC87" s="99" t="e">
        <f t="shared" si="42"/>
        <v>#N/A</v>
      </c>
      <c r="AD87" s="99">
        <f t="shared" si="43"/>
        <v>0</v>
      </c>
      <c r="AG87" s="92">
        <f t="shared" si="60"/>
        <v>45968</v>
      </c>
      <c r="AH87" s="91">
        <f t="shared" si="61"/>
        <v>80</v>
      </c>
      <c r="AI87" s="91">
        <f>INDEX(地温!$D$2:$D$366,MATCH(AG87,地温!$C$2:$C$366,FALSE))</f>
        <v>15.183472</v>
      </c>
      <c r="AJ87" s="91">
        <f t="shared" si="62"/>
        <v>1673.2651209999995</v>
      </c>
      <c r="AK87" s="93">
        <f t="shared" si="44"/>
        <v>20.915814012499993</v>
      </c>
      <c r="AL87" s="99" t="e">
        <f t="shared" si="45"/>
        <v>#N/A</v>
      </c>
      <c r="AM87" s="99">
        <f t="shared" si="46"/>
        <v>0</v>
      </c>
      <c r="AP87" s="92">
        <f t="shared" si="63"/>
        <v>45968</v>
      </c>
      <c r="AQ87" s="91">
        <f t="shared" si="64"/>
        <v>80</v>
      </c>
      <c r="AR87" s="91">
        <f>INDEX(地温!$D$2:$D$366,MATCH(AP87,地温!$C$2:$C$366,FALSE))</f>
        <v>15.183472</v>
      </c>
      <c r="AS87" s="91">
        <f t="shared" si="65"/>
        <v>1673.2651209999995</v>
      </c>
      <c r="AT87" s="93">
        <f t="shared" si="47"/>
        <v>20.915814012499993</v>
      </c>
      <c r="AU87" s="99" t="e">
        <f t="shared" si="48"/>
        <v>#N/A</v>
      </c>
      <c r="AV87" s="99">
        <f t="shared" si="49"/>
        <v>0</v>
      </c>
    </row>
    <row r="88" spans="1:48" s="91" customFormat="1">
      <c r="A88" s="92">
        <f t="shared" si="50"/>
        <v>45969</v>
      </c>
      <c r="B88" s="91">
        <f t="shared" si="33"/>
        <v>81</v>
      </c>
      <c r="C88" s="99">
        <f t="shared" si="34"/>
        <v>6.3438332799915029</v>
      </c>
      <c r="F88" s="92">
        <f t="shared" si="51"/>
        <v>45969</v>
      </c>
      <c r="G88" s="91">
        <f t="shared" si="52"/>
        <v>81</v>
      </c>
      <c r="H88" s="91">
        <f>INDEX(地温!$D$2:$D$366,MATCH(F88,地温!$C$2:$C$366,FALSE))</f>
        <v>14.879332000000002</v>
      </c>
      <c r="I88" s="91">
        <f t="shared" si="53"/>
        <v>1688.1444529999994</v>
      </c>
      <c r="J88" s="93">
        <f t="shared" si="35"/>
        <v>20.841289543209868</v>
      </c>
      <c r="K88" s="99">
        <f t="shared" si="36"/>
        <v>6.2574214158710187e-002</v>
      </c>
      <c r="L88" s="99">
        <f t="shared" si="37"/>
        <v>6.3438332799915029</v>
      </c>
      <c r="O88" s="92">
        <f t="shared" si="54"/>
        <v>45969</v>
      </c>
      <c r="P88" s="91">
        <f t="shared" si="55"/>
        <v>81</v>
      </c>
      <c r="Q88" s="91">
        <f>INDEX(地温!$D$2:$D$366,MATCH(O88,地温!$C$2:$C$366,FALSE))</f>
        <v>14.879332000000002</v>
      </c>
      <c r="R88" s="91">
        <f t="shared" si="56"/>
        <v>1688.1444529999994</v>
      </c>
      <c r="S88" s="93">
        <f t="shared" si="38"/>
        <v>20.841289543209868</v>
      </c>
      <c r="T88" s="99" t="e">
        <f t="shared" si="39"/>
        <v>#N/A</v>
      </c>
      <c r="U88" s="99">
        <f t="shared" si="40"/>
        <v>0</v>
      </c>
      <c r="X88" s="92">
        <f t="shared" si="57"/>
        <v>45969</v>
      </c>
      <c r="Y88" s="91">
        <f t="shared" si="58"/>
        <v>81</v>
      </c>
      <c r="Z88" s="91">
        <f>INDEX(地温!$D$2:$D$366,MATCH(X88,地温!$C$2:$C$366,FALSE))</f>
        <v>14.879332000000002</v>
      </c>
      <c r="AA88" s="91">
        <f t="shared" si="59"/>
        <v>1688.1444529999994</v>
      </c>
      <c r="AB88" s="93">
        <f t="shared" si="41"/>
        <v>20.841289543209868</v>
      </c>
      <c r="AC88" s="99" t="e">
        <f t="shared" si="42"/>
        <v>#N/A</v>
      </c>
      <c r="AD88" s="99">
        <f t="shared" si="43"/>
        <v>0</v>
      </c>
      <c r="AG88" s="92">
        <f t="shared" si="60"/>
        <v>45969</v>
      </c>
      <c r="AH88" s="91">
        <f t="shared" si="61"/>
        <v>81</v>
      </c>
      <c r="AI88" s="91">
        <f>INDEX(地温!$D$2:$D$366,MATCH(AG88,地温!$C$2:$C$366,FALSE))</f>
        <v>14.879332000000002</v>
      </c>
      <c r="AJ88" s="91">
        <f t="shared" si="62"/>
        <v>1688.1444529999994</v>
      </c>
      <c r="AK88" s="93">
        <f t="shared" si="44"/>
        <v>20.841289543209868</v>
      </c>
      <c r="AL88" s="99" t="e">
        <f t="shared" si="45"/>
        <v>#N/A</v>
      </c>
      <c r="AM88" s="99">
        <f t="shared" si="46"/>
        <v>0</v>
      </c>
      <c r="AP88" s="92">
        <f t="shared" si="63"/>
        <v>45969</v>
      </c>
      <c r="AQ88" s="91">
        <f t="shared" si="64"/>
        <v>81</v>
      </c>
      <c r="AR88" s="91">
        <f>INDEX(地温!$D$2:$D$366,MATCH(AP88,地温!$C$2:$C$366,FALSE))</f>
        <v>14.879332000000002</v>
      </c>
      <c r="AS88" s="91">
        <f t="shared" si="65"/>
        <v>1688.1444529999994</v>
      </c>
      <c r="AT88" s="93">
        <f t="shared" si="47"/>
        <v>20.841289543209868</v>
      </c>
      <c r="AU88" s="99" t="e">
        <f t="shared" si="48"/>
        <v>#N/A</v>
      </c>
      <c r="AV88" s="99">
        <f t="shared" si="49"/>
        <v>0</v>
      </c>
    </row>
    <row r="89" spans="1:48" s="91" customFormat="1">
      <c r="A89" s="92">
        <f t="shared" si="50"/>
        <v>45970</v>
      </c>
      <c r="B89" s="91">
        <f t="shared" si="33"/>
        <v>82</v>
      </c>
      <c r="C89" s="99">
        <f t="shared" si="34"/>
        <v>6.3455774611416187</v>
      </c>
      <c r="F89" s="92">
        <f t="shared" si="51"/>
        <v>45970</v>
      </c>
      <c r="G89" s="91">
        <f t="shared" si="52"/>
        <v>82</v>
      </c>
      <c r="H89" s="91">
        <f>INDEX(地温!$D$2:$D$366,MATCH(F89,地温!$C$2:$C$366,FALSE))</f>
        <v>13.642496</v>
      </c>
      <c r="I89" s="91">
        <f t="shared" si="53"/>
        <v>1701.7869489999994</v>
      </c>
      <c r="J89" s="93">
        <f t="shared" si="35"/>
        <v>20.753499378048772</v>
      </c>
      <c r="K89" s="99">
        <f t="shared" si="36"/>
        <v>6.235251100349222e-002</v>
      </c>
      <c r="L89" s="99">
        <f t="shared" si="37"/>
        <v>6.3455774611416187</v>
      </c>
      <c r="O89" s="92">
        <f t="shared" si="54"/>
        <v>45970</v>
      </c>
      <c r="P89" s="91">
        <f t="shared" si="55"/>
        <v>82</v>
      </c>
      <c r="Q89" s="91">
        <f>INDEX(地温!$D$2:$D$366,MATCH(O89,地温!$C$2:$C$366,FALSE))</f>
        <v>13.642496</v>
      </c>
      <c r="R89" s="91">
        <f t="shared" si="56"/>
        <v>1701.7869489999994</v>
      </c>
      <c r="S89" s="93">
        <f t="shared" si="38"/>
        <v>20.753499378048772</v>
      </c>
      <c r="T89" s="99" t="e">
        <f t="shared" si="39"/>
        <v>#N/A</v>
      </c>
      <c r="U89" s="99">
        <f t="shared" si="40"/>
        <v>0</v>
      </c>
      <c r="X89" s="92">
        <f t="shared" si="57"/>
        <v>45970</v>
      </c>
      <c r="Y89" s="91">
        <f t="shared" si="58"/>
        <v>82</v>
      </c>
      <c r="Z89" s="91">
        <f>INDEX(地温!$D$2:$D$366,MATCH(X89,地温!$C$2:$C$366,FALSE))</f>
        <v>13.642496</v>
      </c>
      <c r="AA89" s="91">
        <f t="shared" si="59"/>
        <v>1701.7869489999994</v>
      </c>
      <c r="AB89" s="93">
        <f t="shared" si="41"/>
        <v>20.753499378048772</v>
      </c>
      <c r="AC89" s="99" t="e">
        <f t="shared" si="42"/>
        <v>#N/A</v>
      </c>
      <c r="AD89" s="99">
        <f t="shared" si="43"/>
        <v>0</v>
      </c>
      <c r="AG89" s="92">
        <f t="shared" si="60"/>
        <v>45970</v>
      </c>
      <c r="AH89" s="91">
        <f t="shared" si="61"/>
        <v>82</v>
      </c>
      <c r="AI89" s="91">
        <f>INDEX(地温!$D$2:$D$366,MATCH(AG89,地温!$C$2:$C$366,FALSE))</f>
        <v>13.642496</v>
      </c>
      <c r="AJ89" s="91">
        <f t="shared" si="62"/>
        <v>1701.7869489999994</v>
      </c>
      <c r="AK89" s="93">
        <f t="shared" si="44"/>
        <v>20.753499378048772</v>
      </c>
      <c r="AL89" s="99" t="e">
        <f t="shared" si="45"/>
        <v>#N/A</v>
      </c>
      <c r="AM89" s="99">
        <f t="shared" si="46"/>
        <v>0</v>
      </c>
      <c r="AP89" s="92">
        <f t="shared" si="63"/>
        <v>45970</v>
      </c>
      <c r="AQ89" s="91">
        <f t="shared" si="64"/>
        <v>82</v>
      </c>
      <c r="AR89" s="91">
        <f>INDEX(地温!$D$2:$D$366,MATCH(AP89,地温!$C$2:$C$366,FALSE))</f>
        <v>13.642496</v>
      </c>
      <c r="AS89" s="91">
        <f t="shared" si="65"/>
        <v>1701.7869489999994</v>
      </c>
      <c r="AT89" s="93">
        <f t="shared" si="47"/>
        <v>20.753499378048772</v>
      </c>
      <c r="AU89" s="99" t="e">
        <f t="shared" si="48"/>
        <v>#N/A</v>
      </c>
      <c r="AV89" s="99">
        <f t="shared" si="49"/>
        <v>0</v>
      </c>
    </row>
    <row r="90" spans="1:48" s="91" customFormat="1">
      <c r="A90" s="92">
        <f t="shared" si="50"/>
        <v>45971</v>
      </c>
      <c r="B90" s="91">
        <f t="shared" si="33"/>
        <v>83</v>
      </c>
      <c r="C90" s="99">
        <f t="shared" si="34"/>
        <v>6.3471371389015419</v>
      </c>
      <c r="F90" s="92">
        <f t="shared" si="51"/>
        <v>45971</v>
      </c>
      <c r="G90" s="91">
        <f t="shared" si="52"/>
        <v>83</v>
      </c>
      <c r="H90" s="91">
        <f>INDEX(地温!$D$2:$D$366,MATCH(F90,地温!$C$2:$C$366,FALSE))</f>
        <v>12.446212000000001</v>
      </c>
      <c r="I90" s="91">
        <f t="shared" si="53"/>
        <v>1714.2331609999994</v>
      </c>
      <c r="J90" s="93">
        <f t="shared" si="35"/>
        <v>20.653411578313246</v>
      </c>
      <c r="K90" s="99">
        <f t="shared" si="36"/>
        <v>6.2100549026686977e-002</v>
      </c>
      <c r="L90" s="99">
        <f t="shared" si="37"/>
        <v>6.3471371389015419</v>
      </c>
      <c r="O90" s="92">
        <f t="shared" si="54"/>
        <v>45971</v>
      </c>
      <c r="P90" s="91">
        <f t="shared" si="55"/>
        <v>83</v>
      </c>
      <c r="Q90" s="91">
        <f>INDEX(地温!$D$2:$D$366,MATCH(O90,地温!$C$2:$C$366,FALSE))</f>
        <v>12.446212000000001</v>
      </c>
      <c r="R90" s="91">
        <f t="shared" si="56"/>
        <v>1714.2331609999994</v>
      </c>
      <c r="S90" s="93">
        <f t="shared" si="38"/>
        <v>20.653411578313246</v>
      </c>
      <c r="T90" s="99" t="e">
        <f t="shared" si="39"/>
        <v>#N/A</v>
      </c>
      <c r="U90" s="99">
        <f t="shared" si="40"/>
        <v>0</v>
      </c>
      <c r="X90" s="92">
        <f t="shared" si="57"/>
        <v>45971</v>
      </c>
      <c r="Y90" s="91">
        <f t="shared" si="58"/>
        <v>83</v>
      </c>
      <c r="Z90" s="91">
        <f>INDEX(地温!$D$2:$D$366,MATCH(X90,地温!$C$2:$C$366,FALSE))</f>
        <v>12.446212000000001</v>
      </c>
      <c r="AA90" s="91">
        <f t="shared" si="59"/>
        <v>1714.2331609999994</v>
      </c>
      <c r="AB90" s="93">
        <f t="shared" si="41"/>
        <v>20.653411578313246</v>
      </c>
      <c r="AC90" s="99" t="e">
        <f t="shared" si="42"/>
        <v>#N/A</v>
      </c>
      <c r="AD90" s="99">
        <f t="shared" si="43"/>
        <v>0</v>
      </c>
      <c r="AG90" s="92">
        <f t="shared" si="60"/>
        <v>45971</v>
      </c>
      <c r="AH90" s="91">
        <f t="shared" si="61"/>
        <v>83</v>
      </c>
      <c r="AI90" s="91">
        <f>INDEX(地温!$D$2:$D$366,MATCH(AG90,地温!$C$2:$C$366,FALSE))</f>
        <v>12.446212000000001</v>
      </c>
      <c r="AJ90" s="91">
        <f t="shared" si="62"/>
        <v>1714.2331609999994</v>
      </c>
      <c r="AK90" s="93">
        <f t="shared" si="44"/>
        <v>20.653411578313246</v>
      </c>
      <c r="AL90" s="99" t="e">
        <f t="shared" si="45"/>
        <v>#N/A</v>
      </c>
      <c r="AM90" s="99">
        <f t="shared" si="46"/>
        <v>0</v>
      </c>
      <c r="AP90" s="92">
        <f t="shared" si="63"/>
        <v>45971</v>
      </c>
      <c r="AQ90" s="91">
        <f t="shared" si="64"/>
        <v>83</v>
      </c>
      <c r="AR90" s="91">
        <f>INDEX(地温!$D$2:$D$366,MATCH(AP90,地温!$C$2:$C$366,FALSE))</f>
        <v>12.446212000000001</v>
      </c>
      <c r="AS90" s="91">
        <f t="shared" si="65"/>
        <v>1714.2331609999994</v>
      </c>
      <c r="AT90" s="93">
        <f t="shared" si="47"/>
        <v>20.653411578313246</v>
      </c>
      <c r="AU90" s="99" t="e">
        <f t="shared" si="48"/>
        <v>#N/A</v>
      </c>
      <c r="AV90" s="99">
        <f t="shared" si="49"/>
        <v>0</v>
      </c>
    </row>
    <row r="91" spans="1:48" s="91" customFormat="1">
      <c r="A91" s="92">
        <f t="shared" si="50"/>
        <v>45972</v>
      </c>
      <c r="B91" s="91">
        <f t="shared" si="33"/>
        <v>84</v>
      </c>
      <c r="C91" s="99">
        <f t="shared" si="34"/>
        <v>6.3486700458434893</v>
      </c>
      <c r="F91" s="92">
        <f t="shared" si="51"/>
        <v>45972</v>
      </c>
      <c r="G91" s="91">
        <f t="shared" si="52"/>
        <v>84</v>
      </c>
      <c r="H91" s="91">
        <f>INDEX(地温!$D$2:$D$366,MATCH(F91,地温!$C$2:$C$366,FALSE))</f>
        <v>12.831455999999999</v>
      </c>
      <c r="I91" s="91">
        <f t="shared" si="53"/>
        <v>1727.0646169999993</v>
      </c>
      <c r="J91" s="93">
        <f t="shared" si="35"/>
        <v>20.560293059523801</v>
      </c>
      <c r="K91" s="99">
        <f t="shared" si="36"/>
        <v>6.1866892563560275e-002</v>
      </c>
      <c r="L91" s="99">
        <f t="shared" si="37"/>
        <v>6.3486700458434893</v>
      </c>
      <c r="O91" s="92">
        <f t="shared" si="54"/>
        <v>45972</v>
      </c>
      <c r="P91" s="91">
        <f t="shared" si="55"/>
        <v>84</v>
      </c>
      <c r="Q91" s="91">
        <f>INDEX(地温!$D$2:$D$366,MATCH(O91,地温!$C$2:$C$366,FALSE))</f>
        <v>12.831455999999999</v>
      </c>
      <c r="R91" s="91">
        <f t="shared" si="56"/>
        <v>1727.0646169999993</v>
      </c>
      <c r="S91" s="93">
        <f t="shared" si="38"/>
        <v>20.560293059523801</v>
      </c>
      <c r="T91" s="99" t="e">
        <f t="shared" si="39"/>
        <v>#N/A</v>
      </c>
      <c r="U91" s="99">
        <f t="shared" si="40"/>
        <v>0</v>
      </c>
      <c r="X91" s="92">
        <f t="shared" si="57"/>
        <v>45972</v>
      </c>
      <c r="Y91" s="91">
        <f t="shared" si="58"/>
        <v>84</v>
      </c>
      <c r="Z91" s="91">
        <f>INDEX(地温!$D$2:$D$366,MATCH(X91,地温!$C$2:$C$366,FALSE))</f>
        <v>12.831455999999999</v>
      </c>
      <c r="AA91" s="91">
        <f t="shared" si="59"/>
        <v>1727.0646169999993</v>
      </c>
      <c r="AB91" s="93">
        <f t="shared" si="41"/>
        <v>20.560293059523801</v>
      </c>
      <c r="AC91" s="99" t="e">
        <f t="shared" si="42"/>
        <v>#N/A</v>
      </c>
      <c r="AD91" s="99">
        <f t="shared" si="43"/>
        <v>0</v>
      </c>
      <c r="AG91" s="92">
        <f t="shared" si="60"/>
        <v>45972</v>
      </c>
      <c r="AH91" s="91">
        <f t="shared" si="61"/>
        <v>84</v>
      </c>
      <c r="AI91" s="91">
        <f>INDEX(地温!$D$2:$D$366,MATCH(AG91,地温!$C$2:$C$366,FALSE))</f>
        <v>12.831455999999999</v>
      </c>
      <c r="AJ91" s="91">
        <f t="shared" si="62"/>
        <v>1727.0646169999993</v>
      </c>
      <c r="AK91" s="93">
        <f t="shared" si="44"/>
        <v>20.560293059523801</v>
      </c>
      <c r="AL91" s="99" t="e">
        <f t="shared" si="45"/>
        <v>#N/A</v>
      </c>
      <c r="AM91" s="99">
        <f t="shared" si="46"/>
        <v>0</v>
      </c>
      <c r="AP91" s="92">
        <f t="shared" si="63"/>
        <v>45972</v>
      </c>
      <c r="AQ91" s="91">
        <f t="shared" si="64"/>
        <v>84</v>
      </c>
      <c r="AR91" s="91">
        <f>INDEX(地温!$D$2:$D$366,MATCH(AP91,地温!$C$2:$C$366,FALSE))</f>
        <v>12.831455999999999</v>
      </c>
      <c r="AS91" s="91">
        <f t="shared" si="65"/>
        <v>1727.0646169999993</v>
      </c>
      <c r="AT91" s="93">
        <f t="shared" si="47"/>
        <v>20.560293059523801</v>
      </c>
      <c r="AU91" s="99" t="e">
        <f t="shared" si="48"/>
        <v>#N/A</v>
      </c>
      <c r="AV91" s="99">
        <f t="shared" si="49"/>
        <v>0</v>
      </c>
    </row>
    <row r="92" spans="1:48" s="91" customFormat="1">
      <c r="A92" s="92">
        <f t="shared" si="50"/>
        <v>45973</v>
      </c>
      <c r="B92" s="91">
        <f t="shared" si="33"/>
        <v>85</v>
      </c>
      <c r="C92" s="99">
        <f t="shared" si="34"/>
        <v>6.3501686660532712</v>
      </c>
      <c r="F92" s="92">
        <f t="shared" si="51"/>
        <v>45973</v>
      </c>
      <c r="G92" s="91">
        <f t="shared" si="52"/>
        <v>85</v>
      </c>
      <c r="H92" s="91">
        <f>INDEX(地温!$D$2:$D$366,MATCH(F92,地温!$C$2:$C$366,FALSE))</f>
        <v>13.155872000000002</v>
      </c>
      <c r="I92" s="91">
        <f t="shared" si="53"/>
        <v>1740.2204889999994</v>
      </c>
      <c r="J92" s="93">
        <f t="shared" si="35"/>
        <v>20.473182223529403</v>
      </c>
      <c r="K92" s="99">
        <f t="shared" si="36"/>
        <v>6.1648973249795715e-002</v>
      </c>
      <c r="L92" s="99">
        <f t="shared" si="37"/>
        <v>6.3501686660532712</v>
      </c>
      <c r="O92" s="92">
        <f t="shared" si="54"/>
        <v>45973</v>
      </c>
      <c r="P92" s="91">
        <f t="shared" si="55"/>
        <v>85</v>
      </c>
      <c r="Q92" s="91">
        <f>INDEX(地温!$D$2:$D$366,MATCH(O92,地温!$C$2:$C$366,FALSE))</f>
        <v>13.155872000000002</v>
      </c>
      <c r="R92" s="91">
        <f t="shared" si="56"/>
        <v>1740.2204889999994</v>
      </c>
      <c r="S92" s="93">
        <f t="shared" si="38"/>
        <v>20.473182223529403</v>
      </c>
      <c r="T92" s="99" t="e">
        <f t="shared" si="39"/>
        <v>#N/A</v>
      </c>
      <c r="U92" s="99">
        <f t="shared" si="40"/>
        <v>0</v>
      </c>
      <c r="X92" s="92">
        <f t="shared" si="57"/>
        <v>45973</v>
      </c>
      <c r="Y92" s="91">
        <f t="shared" si="58"/>
        <v>85</v>
      </c>
      <c r="Z92" s="91">
        <f>INDEX(地温!$D$2:$D$366,MATCH(X92,地温!$C$2:$C$366,FALSE))</f>
        <v>13.155872000000002</v>
      </c>
      <c r="AA92" s="91">
        <f t="shared" si="59"/>
        <v>1740.2204889999994</v>
      </c>
      <c r="AB92" s="93">
        <f t="shared" si="41"/>
        <v>20.473182223529403</v>
      </c>
      <c r="AC92" s="99" t="e">
        <f t="shared" si="42"/>
        <v>#N/A</v>
      </c>
      <c r="AD92" s="99">
        <f t="shared" si="43"/>
        <v>0</v>
      </c>
      <c r="AG92" s="92">
        <f t="shared" si="60"/>
        <v>45973</v>
      </c>
      <c r="AH92" s="91">
        <f t="shared" si="61"/>
        <v>85</v>
      </c>
      <c r="AI92" s="91">
        <f>INDEX(地温!$D$2:$D$366,MATCH(AG92,地温!$C$2:$C$366,FALSE))</f>
        <v>13.155872000000002</v>
      </c>
      <c r="AJ92" s="91">
        <f t="shared" si="62"/>
        <v>1740.2204889999994</v>
      </c>
      <c r="AK92" s="93">
        <f t="shared" si="44"/>
        <v>20.473182223529403</v>
      </c>
      <c r="AL92" s="99" t="e">
        <f t="shared" si="45"/>
        <v>#N/A</v>
      </c>
      <c r="AM92" s="99">
        <f t="shared" si="46"/>
        <v>0</v>
      </c>
      <c r="AP92" s="92">
        <f t="shared" si="63"/>
        <v>45973</v>
      </c>
      <c r="AQ92" s="91">
        <f t="shared" si="64"/>
        <v>85</v>
      </c>
      <c r="AR92" s="91">
        <f>INDEX(地温!$D$2:$D$366,MATCH(AP92,地温!$C$2:$C$366,FALSE))</f>
        <v>13.155872000000002</v>
      </c>
      <c r="AS92" s="91">
        <f t="shared" si="65"/>
        <v>1740.2204889999994</v>
      </c>
      <c r="AT92" s="93">
        <f t="shared" si="47"/>
        <v>20.473182223529403</v>
      </c>
      <c r="AU92" s="99" t="e">
        <f t="shared" si="48"/>
        <v>#N/A</v>
      </c>
      <c r="AV92" s="99">
        <f t="shared" si="49"/>
        <v>0</v>
      </c>
    </row>
    <row r="93" spans="1:48" s="91" customFormat="1">
      <c r="A93" s="92">
        <f t="shared" si="50"/>
        <v>45974</v>
      </c>
      <c r="B93" s="91">
        <f t="shared" si="33"/>
        <v>86</v>
      </c>
      <c r="C93" s="99">
        <f t="shared" si="34"/>
        <v>6.3515923457950656</v>
      </c>
      <c r="F93" s="92">
        <f t="shared" si="51"/>
        <v>45974</v>
      </c>
      <c r="G93" s="91">
        <f t="shared" si="52"/>
        <v>86</v>
      </c>
      <c r="H93" s="91">
        <f>INDEX(地温!$D$2:$D$366,MATCH(F93,地温!$C$2:$C$366,FALSE))</f>
        <v>12.993663999999999</v>
      </c>
      <c r="I93" s="91">
        <f t="shared" si="53"/>
        <v>1753.2141529999994</v>
      </c>
      <c r="J93" s="93">
        <f t="shared" si="35"/>
        <v>20.386211081395341</v>
      </c>
      <c r="K93" s="99">
        <f t="shared" si="36"/>
        <v>6.1432040736497544e-002</v>
      </c>
      <c r="L93" s="99">
        <f t="shared" si="37"/>
        <v>6.3515923457950656</v>
      </c>
      <c r="O93" s="92">
        <f t="shared" si="54"/>
        <v>45974</v>
      </c>
      <c r="P93" s="91">
        <f t="shared" si="55"/>
        <v>86</v>
      </c>
      <c r="Q93" s="91">
        <f>INDEX(地温!$D$2:$D$366,MATCH(O93,地温!$C$2:$C$366,FALSE))</f>
        <v>12.993663999999999</v>
      </c>
      <c r="R93" s="91">
        <f t="shared" si="56"/>
        <v>1753.2141529999994</v>
      </c>
      <c r="S93" s="93">
        <f t="shared" si="38"/>
        <v>20.386211081395341</v>
      </c>
      <c r="T93" s="99" t="e">
        <f t="shared" si="39"/>
        <v>#N/A</v>
      </c>
      <c r="U93" s="99">
        <f t="shared" si="40"/>
        <v>0</v>
      </c>
      <c r="X93" s="92">
        <f t="shared" si="57"/>
        <v>45974</v>
      </c>
      <c r="Y93" s="91">
        <f t="shared" si="58"/>
        <v>86</v>
      </c>
      <c r="Z93" s="91">
        <f>INDEX(地温!$D$2:$D$366,MATCH(X93,地温!$C$2:$C$366,FALSE))</f>
        <v>12.993663999999999</v>
      </c>
      <c r="AA93" s="91">
        <f t="shared" si="59"/>
        <v>1753.2141529999994</v>
      </c>
      <c r="AB93" s="93">
        <f t="shared" si="41"/>
        <v>20.386211081395341</v>
      </c>
      <c r="AC93" s="99" t="e">
        <f t="shared" si="42"/>
        <v>#N/A</v>
      </c>
      <c r="AD93" s="99">
        <f t="shared" si="43"/>
        <v>0</v>
      </c>
      <c r="AG93" s="92">
        <f t="shared" si="60"/>
        <v>45974</v>
      </c>
      <c r="AH93" s="91">
        <f t="shared" si="61"/>
        <v>86</v>
      </c>
      <c r="AI93" s="91">
        <f>INDEX(地温!$D$2:$D$366,MATCH(AG93,地温!$C$2:$C$366,FALSE))</f>
        <v>12.993663999999999</v>
      </c>
      <c r="AJ93" s="91">
        <f t="shared" si="62"/>
        <v>1753.2141529999994</v>
      </c>
      <c r="AK93" s="93">
        <f t="shared" si="44"/>
        <v>20.386211081395341</v>
      </c>
      <c r="AL93" s="99" t="e">
        <f t="shared" si="45"/>
        <v>#N/A</v>
      </c>
      <c r="AM93" s="99">
        <f t="shared" si="46"/>
        <v>0</v>
      </c>
      <c r="AP93" s="92">
        <f t="shared" si="63"/>
        <v>45974</v>
      </c>
      <c r="AQ93" s="91">
        <f t="shared" si="64"/>
        <v>86</v>
      </c>
      <c r="AR93" s="91">
        <f>INDEX(地温!$D$2:$D$366,MATCH(AP93,地温!$C$2:$C$366,FALSE))</f>
        <v>12.993663999999999</v>
      </c>
      <c r="AS93" s="91">
        <f t="shared" si="65"/>
        <v>1753.2141529999994</v>
      </c>
      <c r="AT93" s="93">
        <f t="shared" si="47"/>
        <v>20.386211081395341</v>
      </c>
      <c r="AU93" s="99" t="e">
        <f t="shared" si="48"/>
        <v>#N/A</v>
      </c>
      <c r="AV93" s="99">
        <f t="shared" si="49"/>
        <v>0</v>
      </c>
    </row>
    <row r="94" spans="1:48" s="91" customFormat="1">
      <c r="A94" s="92">
        <f t="shared" si="50"/>
        <v>45975</v>
      </c>
      <c r="B94" s="91">
        <f t="shared" si="33"/>
        <v>87</v>
      </c>
      <c r="C94" s="99">
        <f t="shared" si="34"/>
        <v>6.3529264955500961</v>
      </c>
      <c r="F94" s="92">
        <f t="shared" si="51"/>
        <v>45975</v>
      </c>
      <c r="G94" s="91">
        <f t="shared" si="52"/>
        <v>87</v>
      </c>
      <c r="H94" s="91">
        <f>INDEX(地温!$D$2:$D$366,MATCH(F94,地温!$C$2:$C$366,FALSE))</f>
        <v>12.588144000000002</v>
      </c>
      <c r="I94" s="91">
        <f t="shared" si="53"/>
        <v>1765.8022969999995</v>
      </c>
      <c r="J94" s="93">
        <f t="shared" si="35"/>
        <v>20.296578126436774</v>
      </c>
      <c r="K94" s="99">
        <f t="shared" si="36"/>
        <v>6.1209133678228722e-002</v>
      </c>
      <c r="L94" s="99">
        <f t="shared" si="37"/>
        <v>6.3529264955500961</v>
      </c>
      <c r="O94" s="92">
        <f t="shared" si="54"/>
        <v>45975</v>
      </c>
      <c r="P94" s="91">
        <f t="shared" si="55"/>
        <v>87</v>
      </c>
      <c r="Q94" s="91">
        <f>INDEX(地温!$D$2:$D$366,MATCH(O94,地温!$C$2:$C$366,FALSE))</f>
        <v>12.588144000000002</v>
      </c>
      <c r="R94" s="91">
        <f t="shared" si="56"/>
        <v>1765.8022969999995</v>
      </c>
      <c r="S94" s="93">
        <f t="shared" si="38"/>
        <v>20.296578126436774</v>
      </c>
      <c r="T94" s="99" t="e">
        <f t="shared" si="39"/>
        <v>#N/A</v>
      </c>
      <c r="U94" s="99">
        <f t="shared" si="40"/>
        <v>0</v>
      </c>
      <c r="X94" s="92">
        <f t="shared" si="57"/>
        <v>45975</v>
      </c>
      <c r="Y94" s="91">
        <f t="shared" si="58"/>
        <v>87</v>
      </c>
      <c r="Z94" s="91">
        <f>INDEX(地温!$D$2:$D$366,MATCH(X94,地温!$C$2:$C$366,FALSE))</f>
        <v>12.588144000000002</v>
      </c>
      <c r="AA94" s="91">
        <f t="shared" si="59"/>
        <v>1765.8022969999995</v>
      </c>
      <c r="AB94" s="93">
        <f t="shared" si="41"/>
        <v>20.296578126436774</v>
      </c>
      <c r="AC94" s="99" t="e">
        <f t="shared" si="42"/>
        <v>#N/A</v>
      </c>
      <c r="AD94" s="99">
        <f t="shared" si="43"/>
        <v>0</v>
      </c>
      <c r="AG94" s="92">
        <f t="shared" si="60"/>
        <v>45975</v>
      </c>
      <c r="AH94" s="91">
        <f t="shared" si="61"/>
        <v>87</v>
      </c>
      <c r="AI94" s="91">
        <f>INDEX(地温!$D$2:$D$366,MATCH(AG94,地温!$C$2:$C$366,FALSE))</f>
        <v>12.588144000000002</v>
      </c>
      <c r="AJ94" s="91">
        <f t="shared" si="62"/>
        <v>1765.8022969999995</v>
      </c>
      <c r="AK94" s="93">
        <f t="shared" si="44"/>
        <v>20.296578126436774</v>
      </c>
      <c r="AL94" s="99" t="e">
        <f t="shared" si="45"/>
        <v>#N/A</v>
      </c>
      <c r="AM94" s="99">
        <f t="shared" si="46"/>
        <v>0</v>
      </c>
      <c r="AP94" s="92">
        <f t="shared" si="63"/>
        <v>45975</v>
      </c>
      <c r="AQ94" s="91">
        <f t="shared" si="64"/>
        <v>87</v>
      </c>
      <c r="AR94" s="91">
        <f>INDEX(地温!$D$2:$D$366,MATCH(AP94,地温!$C$2:$C$366,FALSE))</f>
        <v>12.588144000000002</v>
      </c>
      <c r="AS94" s="91">
        <f t="shared" si="65"/>
        <v>1765.8022969999995</v>
      </c>
      <c r="AT94" s="93">
        <f t="shared" si="47"/>
        <v>20.296578126436774</v>
      </c>
      <c r="AU94" s="99" t="e">
        <f t="shared" si="48"/>
        <v>#N/A</v>
      </c>
      <c r="AV94" s="99">
        <f t="shared" si="49"/>
        <v>0</v>
      </c>
    </row>
    <row r="95" spans="1:48" s="91" customFormat="1">
      <c r="A95" s="92">
        <f t="shared" si="50"/>
        <v>45976</v>
      </c>
      <c r="B95" s="91">
        <f t="shared" si="33"/>
        <v>88</v>
      </c>
      <c r="C95" s="99">
        <f t="shared" si="34"/>
        <v>6.3542044356473255</v>
      </c>
      <c r="F95" s="92">
        <f t="shared" si="51"/>
        <v>45976</v>
      </c>
      <c r="G95" s="91">
        <f t="shared" si="52"/>
        <v>88</v>
      </c>
      <c r="H95" s="91">
        <f>INDEX(地温!$D$2:$D$366,MATCH(F95,地温!$C$2:$C$366,FALSE))</f>
        <v>12.547592</v>
      </c>
      <c r="I95" s="91">
        <f t="shared" si="53"/>
        <v>1778.3498889999994</v>
      </c>
      <c r="J95" s="93">
        <f t="shared" si="35"/>
        <v>20.208521465909083</v>
      </c>
      <c r="K95" s="99">
        <f t="shared" si="36"/>
        <v>6.0990802317304138e-002</v>
      </c>
      <c r="L95" s="99">
        <f t="shared" si="37"/>
        <v>6.3542044356473255</v>
      </c>
      <c r="O95" s="92">
        <f t="shared" si="54"/>
        <v>45976</v>
      </c>
      <c r="P95" s="91">
        <f t="shared" si="55"/>
        <v>88</v>
      </c>
      <c r="Q95" s="91">
        <f>INDEX(地温!$D$2:$D$366,MATCH(O95,地温!$C$2:$C$366,FALSE))</f>
        <v>12.547592</v>
      </c>
      <c r="R95" s="91">
        <f t="shared" si="56"/>
        <v>1778.3498889999994</v>
      </c>
      <c r="S95" s="93">
        <f t="shared" si="38"/>
        <v>20.208521465909083</v>
      </c>
      <c r="T95" s="99" t="e">
        <f t="shared" si="39"/>
        <v>#N/A</v>
      </c>
      <c r="U95" s="99">
        <f t="shared" si="40"/>
        <v>0</v>
      </c>
      <c r="X95" s="92">
        <f t="shared" si="57"/>
        <v>45976</v>
      </c>
      <c r="Y95" s="91">
        <f t="shared" si="58"/>
        <v>88</v>
      </c>
      <c r="Z95" s="91">
        <f>INDEX(地温!$D$2:$D$366,MATCH(X95,地温!$C$2:$C$366,FALSE))</f>
        <v>12.547592</v>
      </c>
      <c r="AA95" s="91">
        <f t="shared" si="59"/>
        <v>1778.3498889999994</v>
      </c>
      <c r="AB95" s="93">
        <f t="shared" si="41"/>
        <v>20.208521465909083</v>
      </c>
      <c r="AC95" s="99" t="e">
        <f t="shared" si="42"/>
        <v>#N/A</v>
      </c>
      <c r="AD95" s="99">
        <f t="shared" si="43"/>
        <v>0</v>
      </c>
      <c r="AG95" s="92">
        <f t="shared" si="60"/>
        <v>45976</v>
      </c>
      <c r="AH95" s="91">
        <f t="shared" si="61"/>
        <v>88</v>
      </c>
      <c r="AI95" s="91">
        <f>INDEX(地温!$D$2:$D$366,MATCH(AG95,地温!$C$2:$C$366,FALSE))</f>
        <v>12.547592</v>
      </c>
      <c r="AJ95" s="91">
        <f t="shared" si="62"/>
        <v>1778.3498889999994</v>
      </c>
      <c r="AK95" s="93">
        <f t="shared" si="44"/>
        <v>20.208521465909083</v>
      </c>
      <c r="AL95" s="99" t="e">
        <f t="shared" si="45"/>
        <v>#N/A</v>
      </c>
      <c r="AM95" s="99">
        <f t="shared" si="46"/>
        <v>0</v>
      </c>
      <c r="AP95" s="92">
        <f t="shared" si="63"/>
        <v>45976</v>
      </c>
      <c r="AQ95" s="91">
        <f t="shared" si="64"/>
        <v>88</v>
      </c>
      <c r="AR95" s="91">
        <f>INDEX(地温!$D$2:$D$366,MATCH(AP95,地温!$C$2:$C$366,FALSE))</f>
        <v>12.547592</v>
      </c>
      <c r="AS95" s="91">
        <f t="shared" si="65"/>
        <v>1778.3498889999994</v>
      </c>
      <c r="AT95" s="93">
        <f t="shared" si="47"/>
        <v>20.208521465909083</v>
      </c>
      <c r="AU95" s="99" t="e">
        <f t="shared" si="48"/>
        <v>#N/A</v>
      </c>
      <c r="AV95" s="99">
        <f t="shared" si="49"/>
        <v>0</v>
      </c>
    </row>
    <row r="96" spans="1:48" s="91" customFormat="1">
      <c r="A96" s="92">
        <f t="shared" si="50"/>
        <v>45977</v>
      </c>
      <c r="B96" s="91">
        <f t="shared" si="33"/>
        <v>89</v>
      </c>
      <c r="C96" s="99">
        <f t="shared" si="34"/>
        <v>6.3554899884875038</v>
      </c>
      <c r="F96" s="92">
        <f t="shared" si="51"/>
        <v>45977</v>
      </c>
      <c r="G96" s="91">
        <f t="shared" si="52"/>
        <v>89</v>
      </c>
      <c r="H96" s="91">
        <f>INDEX(地温!$D$2:$D$366,MATCH(F96,地温!$C$2:$C$366,FALSE))</f>
        <v>13.378908000000001</v>
      </c>
      <c r="I96" s="91">
        <f t="shared" si="53"/>
        <v>1791.7287969999993</v>
      </c>
      <c r="J96" s="93">
        <f t="shared" si="35"/>
        <v>20.131784235955049</v>
      </c>
      <c r="K96" s="99">
        <f t="shared" si="36"/>
        <v>6.080106553257926e-002</v>
      </c>
      <c r="L96" s="99">
        <f t="shared" si="37"/>
        <v>6.3554899884875038</v>
      </c>
      <c r="O96" s="92">
        <f t="shared" si="54"/>
        <v>45977</v>
      </c>
      <c r="P96" s="91">
        <f t="shared" si="55"/>
        <v>89</v>
      </c>
      <c r="Q96" s="91">
        <f>INDEX(地温!$D$2:$D$366,MATCH(O96,地温!$C$2:$C$366,FALSE))</f>
        <v>13.378908000000001</v>
      </c>
      <c r="R96" s="91">
        <f t="shared" si="56"/>
        <v>1791.7287969999993</v>
      </c>
      <c r="S96" s="93">
        <f t="shared" si="38"/>
        <v>20.131784235955049</v>
      </c>
      <c r="T96" s="99" t="e">
        <f t="shared" si="39"/>
        <v>#N/A</v>
      </c>
      <c r="U96" s="99">
        <f t="shared" si="40"/>
        <v>0</v>
      </c>
      <c r="X96" s="92">
        <f t="shared" si="57"/>
        <v>45977</v>
      </c>
      <c r="Y96" s="91">
        <f t="shared" si="58"/>
        <v>89</v>
      </c>
      <c r="Z96" s="91">
        <f>INDEX(地温!$D$2:$D$366,MATCH(X96,地温!$C$2:$C$366,FALSE))</f>
        <v>13.378908000000001</v>
      </c>
      <c r="AA96" s="91">
        <f t="shared" si="59"/>
        <v>1791.7287969999993</v>
      </c>
      <c r="AB96" s="93">
        <f t="shared" si="41"/>
        <v>20.131784235955049</v>
      </c>
      <c r="AC96" s="99" t="e">
        <f t="shared" si="42"/>
        <v>#N/A</v>
      </c>
      <c r="AD96" s="99">
        <f t="shared" si="43"/>
        <v>0</v>
      </c>
      <c r="AG96" s="92">
        <f t="shared" si="60"/>
        <v>45977</v>
      </c>
      <c r="AH96" s="91">
        <f t="shared" si="61"/>
        <v>89</v>
      </c>
      <c r="AI96" s="91">
        <f>INDEX(地温!$D$2:$D$366,MATCH(AG96,地温!$C$2:$C$366,FALSE))</f>
        <v>13.378908000000001</v>
      </c>
      <c r="AJ96" s="91">
        <f t="shared" si="62"/>
        <v>1791.7287969999993</v>
      </c>
      <c r="AK96" s="93">
        <f t="shared" si="44"/>
        <v>20.131784235955049</v>
      </c>
      <c r="AL96" s="99" t="e">
        <f t="shared" si="45"/>
        <v>#N/A</v>
      </c>
      <c r="AM96" s="99">
        <f t="shared" si="46"/>
        <v>0</v>
      </c>
      <c r="AP96" s="92">
        <f t="shared" si="63"/>
        <v>45977</v>
      </c>
      <c r="AQ96" s="91">
        <f t="shared" si="64"/>
        <v>89</v>
      </c>
      <c r="AR96" s="91">
        <f>INDEX(地温!$D$2:$D$366,MATCH(AP96,地温!$C$2:$C$366,FALSE))</f>
        <v>13.378908000000001</v>
      </c>
      <c r="AS96" s="91">
        <f t="shared" si="65"/>
        <v>1791.7287969999993</v>
      </c>
      <c r="AT96" s="93">
        <f t="shared" si="47"/>
        <v>20.131784235955049</v>
      </c>
      <c r="AU96" s="99" t="e">
        <f t="shared" si="48"/>
        <v>#N/A</v>
      </c>
      <c r="AV96" s="99">
        <f t="shared" si="49"/>
        <v>0</v>
      </c>
    </row>
    <row r="97" spans="1:48" s="91" customFormat="1">
      <c r="A97" s="92">
        <f t="shared" si="50"/>
        <v>45978</v>
      </c>
      <c r="B97" s="91">
        <f t="shared" si="33"/>
        <v>90</v>
      </c>
      <c r="C97" s="99">
        <f t="shared" si="34"/>
        <v>6.3567062522803086</v>
      </c>
      <c r="F97" s="92">
        <f t="shared" si="51"/>
        <v>45978</v>
      </c>
      <c r="G97" s="91">
        <f t="shared" si="52"/>
        <v>90</v>
      </c>
      <c r="H97" s="91">
        <f>INDEX(地温!$D$2:$D$366,MATCH(F97,地温!$C$2:$C$366,FALSE))</f>
        <v>13.155871999999999</v>
      </c>
      <c r="I97" s="91">
        <f t="shared" si="53"/>
        <v>1804.8846689999993</v>
      </c>
      <c r="J97" s="93">
        <f t="shared" si="35"/>
        <v>20.054274099999994</v>
      </c>
      <c r="K97" s="99">
        <f t="shared" si="36"/>
        <v>6.0609916493608529e-002</v>
      </c>
      <c r="L97" s="99">
        <f t="shared" si="37"/>
        <v>6.3567062522803086</v>
      </c>
      <c r="O97" s="92">
        <f t="shared" si="54"/>
        <v>45978</v>
      </c>
      <c r="P97" s="91">
        <f t="shared" si="55"/>
        <v>90</v>
      </c>
      <c r="Q97" s="91">
        <f>INDEX(地温!$D$2:$D$366,MATCH(O97,地温!$C$2:$C$366,FALSE))</f>
        <v>13.155871999999999</v>
      </c>
      <c r="R97" s="91">
        <f t="shared" si="56"/>
        <v>1804.8846689999993</v>
      </c>
      <c r="S97" s="93">
        <f t="shared" si="38"/>
        <v>20.054274099999994</v>
      </c>
      <c r="T97" s="99" t="e">
        <f t="shared" si="39"/>
        <v>#N/A</v>
      </c>
      <c r="U97" s="99">
        <f t="shared" si="40"/>
        <v>0</v>
      </c>
      <c r="X97" s="92">
        <f t="shared" si="57"/>
        <v>45978</v>
      </c>
      <c r="Y97" s="91">
        <f t="shared" si="58"/>
        <v>90</v>
      </c>
      <c r="Z97" s="91">
        <f>INDEX(地温!$D$2:$D$366,MATCH(X97,地温!$C$2:$C$366,FALSE))</f>
        <v>13.155871999999999</v>
      </c>
      <c r="AA97" s="91">
        <f t="shared" si="59"/>
        <v>1804.8846689999993</v>
      </c>
      <c r="AB97" s="93">
        <f t="shared" si="41"/>
        <v>20.054274099999994</v>
      </c>
      <c r="AC97" s="99" t="e">
        <f t="shared" si="42"/>
        <v>#N/A</v>
      </c>
      <c r="AD97" s="99">
        <f t="shared" si="43"/>
        <v>0</v>
      </c>
      <c r="AG97" s="92">
        <f t="shared" si="60"/>
        <v>45978</v>
      </c>
      <c r="AH97" s="91">
        <f t="shared" si="61"/>
        <v>90</v>
      </c>
      <c r="AI97" s="91">
        <f>INDEX(地温!$D$2:$D$366,MATCH(AG97,地温!$C$2:$C$366,FALSE))</f>
        <v>13.155871999999999</v>
      </c>
      <c r="AJ97" s="91">
        <f t="shared" si="62"/>
        <v>1804.8846689999993</v>
      </c>
      <c r="AK97" s="93">
        <f t="shared" si="44"/>
        <v>20.054274099999994</v>
      </c>
      <c r="AL97" s="99" t="e">
        <f t="shared" si="45"/>
        <v>#N/A</v>
      </c>
      <c r="AM97" s="99">
        <f t="shared" si="46"/>
        <v>0</v>
      </c>
      <c r="AP97" s="92">
        <f t="shared" si="63"/>
        <v>45978</v>
      </c>
      <c r="AQ97" s="91">
        <f t="shared" si="64"/>
        <v>90</v>
      </c>
      <c r="AR97" s="91">
        <f>INDEX(地温!$D$2:$D$366,MATCH(AP97,地温!$C$2:$C$366,FALSE))</f>
        <v>13.155871999999999</v>
      </c>
      <c r="AS97" s="91">
        <f t="shared" si="65"/>
        <v>1804.8846689999993</v>
      </c>
      <c r="AT97" s="93">
        <f t="shared" si="47"/>
        <v>20.054274099999994</v>
      </c>
      <c r="AU97" s="99" t="e">
        <f t="shared" si="48"/>
        <v>#N/A</v>
      </c>
      <c r="AV97" s="99">
        <f t="shared" si="49"/>
        <v>0</v>
      </c>
    </row>
    <row r="98" spans="1:48" s="91" customFormat="1">
      <c r="A98" s="92">
        <f t="shared" si="50"/>
        <v>45979</v>
      </c>
      <c r="B98" s="91">
        <f t="shared" si="33"/>
        <v>91</v>
      </c>
      <c r="C98" s="99">
        <f t="shared" si="34"/>
        <v>6.3578418321215473</v>
      </c>
      <c r="F98" s="92">
        <f t="shared" si="51"/>
        <v>45979</v>
      </c>
      <c r="G98" s="91">
        <f t="shared" si="52"/>
        <v>91</v>
      </c>
      <c r="H98" s="91">
        <f>INDEX(地温!$D$2:$D$366,MATCH(F98,地温!$C$2:$C$366,FALSE))</f>
        <v>12.689524</v>
      </c>
      <c r="I98" s="91">
        <f t="shared" si="53"/>
        <v>1817.5741929999992</v>
      </c>
      <c r="J98" s="93">
        <f t="shared" si="35"/>
        <v>19.97334278021977</v>
      </c>
      <c r="K98" s="99">
        <f t="shared" si="36"/>
        <v>6.0410864288137453e-002</v>
      </c>
      <c r="L98" s="99">
        <f t="shared" si="37"/>
        <v>6.3578418321215473</v>
      </c>
      <c r="O98" s="92">
        <f t="shared" si="54"/>
        <v>45979</v>
      </c>
      <c r="P98" s="91">
        <f t="shared" si="55"/>
        <v>91</v>
      </c>
      <c r="Q98" s="91">
        <f>INDEX(地温!$D$2:$D$366,MATCH(O98,地温!$C$2:$C$366,FALSE))</f>
        <v>12.689524</v>
      </c>
      <c r="R98" s="91">
        <f t="shared" si="56"/>
        <v>1817.5741929999992</v>
      </c>
      <c r="S98" s="93">
        <f t="shared" si="38"/>
        <v>19.97334278021977</v>
      </c>
      <c r="T98" s="99" t="e">
        <f t="shared" si="39"/>
        <v>#N/A</v>
      </c>
      <c r="U98" s="99">
        <f t="shared" si="40"/>
        <v>0</v>
      </c>
      <c r="X98" s="92">
        <f t="shared" si="57"/>
        <v>45979</v>
      </c>
      <c r="Y98" s="91">
        <f t="shared" si="58"/>
        <v>91</v>
      </c>
      <c r="Z98" s="91">
        <f>INDEX(地温!$D$2:$D$366,MATCH(X98,地温!$C$2:$C$366,FALSE))</f>
        <v>12.689524</v>
      </c>
      <c r="AA98" s="91">
        <f t="shared" si="59"/>
        <v>1817.5741929999992</v>
      </c>
      <c r="AB98" s="93">
        <f t="shared" si="41"/>
        <v>19.97334278021977</v>
      </c>
      <c r="AC98" s="99" t="e">
        <f t="shared" si="42"/>
        <v>#N/A</v>
      </c>
      <c r="AD98" s="99">
        <f t="shared" si="43"/>
        <v>0</v>
      </c>
      <c r="AG98" s="92">
        <f t="shared" si="60"/>
        <v>45979</v>
      </c>
      <c r="AH98" s="91">
        <f t="shared" si="61"/>
        <v>91</v>
      </c>
      <c r="AI98" s="91">
        <f>INDEX(地温!$D$2:$D$366,MATCH(AG98,地温!$C$2:$C$366,FALSE))</f>
        <v>12.689524</v>
      </c>
      <c r="AJ98" s="91">
        <f t="shared" si="62"/>
        <v>1817.5741929999992</v>
      </c>
      <c r="AK98" s="93">
        <f t="shared" si="44"/>
        <v>19.97334278021977</v>
      </c>
      <c r="AL98" s="99" t="e">
        <f t="shared" si="45"/>
        <v>#N/A</v>
      </c>
      <c r="AM98" s="99">
        <f t="shared" si="46"/>
        <v>0</v>
      </c>
      <c r="AP98" s="92">
        <f t="shared" si="63"/>
        <v>45979</v>
      </c>
      <c r="AQ98" s="91">
        <f t="shared" si="64"/>
        <v>91</v>
      </c>
      <c r="AR98" s="91">
        <f>INDEX(地温!$D$2:$D$366,MATCH(AP98,地温!$C$2:$C$366,FALSE))</f>
        <v>12.689524</v>
      </c>
      <c r="AS98" s="91">
        <f t="shared" si="65"/>
        <v>1817.5741929999992</v>
      </c>
      <c r="AT98" s="93">
        <f t="shared" si="47"/>
        <v>19.97334278021977</v>
      </c>
      <c r="AU98" s="99" t="e">
        <f t="shared" si="48"/>
        <v>#N/A</v>
      </c>
      <c r="AV98" s="99">
        <f t="shared" si="49"/>
        <v>0</v>
      </c>
    </row>
    <row r="99" spans="1:48" s="91" customFormat="1">
      <c r="A99" s="92">
        <f t="shared" si="50"/>
        <v>45980</v>
      </c>
      <c r="B99" s="91">
        <f t="shared" si="33"/>
        <v>92</v>
      </c>
      <c r="C99" s="99">
        <f t="shared" si="34"/>
        <v>6.3589575153828948</v>
      </c>
      <c r="F99" s="92">
        <f t="shared" si="51"/>
        <v>45980</v>
      </c>
      <c r="G99" s="91">
        <f t="shared" si="52"/>
        <v>92</v>
      </c>
      <c r="H99" s="91">
        <f>INDEX(地温!$D$2:$D$366,MATCH(F99,地温!$C$2:$C$366,FALSE))</f>
        <v>13.115320000000001</v>
      </c>
      <c r="I99" s="91">
        <f t="shared" si="53"/>
        <v>1830.6895129999994</v>
      </c>
      <c r="J99" s="93">
        <f t="shared" si="35"/>
        <v>19.898799054347819</v>
      </c>
      <c r="K99" s="99">
        <f t="shared" si="36"/>
        <v>6.0228004042364509e-002</v>
      </c>
      <c r="L99" s="99">
        <f t="shared" si="37"/>
        <v>6.3589575153828948</v>
      </c>
      <c r="O99" s="92">
        <f t="shared" si="54"/>
        <v>45980</v>
      </c>
      <c r="P99" s="91">
        <f t="shared" si="55"/>
        <v>92</v>
      </c>
      <c r="Q99" s="91">
        <f>INDEX(地温!$D$2:$D$366,MATCH(O99,地温!$C$2:$C$366,FALSE))</f>
        <v>13.115320000000001</v>
      </c>
      <c r="R99" s="91">
        <f t="shared" si="56"/>
        <v>1830.6895129999994</v>
      </c>
      <c r="S99" s="93">
        <f t="shared" si="38"/>
        <v>19.898799054347819</v>
      </c>
      <c r="T99" s="99" t="e">
        <f t="shared" si="39"/>
        <v>#N/A</v>
      </c>
      <c r="U99" s="99">
        <f t="shared" si="40"/>
        <v>0</v>
      </c>
      <c r="X99" s="92">
        <f t="shared" si="57"/>
        <v>45980</v>
      </c>
      <c r="Y99" s="91">
        <f t="shared" si="58"/>
        <v>92</v>
      </c>
      <c r="Z99" s="91">
        <f>INDEX(地温!$D$2:$D$366,MATCH(X99,地温!$C$2:$C$366,FALSE))</f>
        <v>13.115320000000001</v>
      </c>
      <c r="AA99" s="91">
        <f t="shared" si="59"/>
        <v>1830.6895129999994</v>
      </c>
      <c r="AB99" s="93">
        <f t="shared" si="41"/>
        <v>19.898799054347819</v>
      </c>
      <c r="AC99" s="99" t="e">
        <f t="shared" si="42"/>
        <v>#N/A</v>
      </c>
      <c r="AD99" s="99">
        <f t="shared" si="43"/>
        <v>0</v>
      </c>
      <c r="AG99" s="92">
        <f t="shared" si="60"/>
        <v>45980</v>
      </c>
      <c r="AH99" s="91">
        <f t="shared" si="61"/>
        <v>92</v>
      </c>
      <c r="AI99" s="91">
        <f>INDEX(地温!$D$2:$D$366,MATCH(AG99,地温!$C$2:$C$366,FALSE))</f>
        <v>13.115320000000001</v>
      </c>
      <c r="AJ99" s="91">
        <f t="shared" si="62"/>
        <v>1830.6895129999994</v>
      </c>
      <c r="AK99" s="93">
        <f t="shared" si="44"/>
        <v>19.898799054347819</v>
      </c>
      <c r="AL99" s="99" t="e">
        <f t="shared" si="45"/>
        <v>#N/A</v>
      </c>
      <c r="AM99" s="99">
        <f t="shared" si="46"/>
        <v>0</v>
      </c>
      <c r="AP99" s="92">
        <f t="shared" si="63"/>
        <v>45980</v>
      </c>
      <c r="AQ99" s="91">
        <f t="shared" si="64"/>
        <v>92</v>
      </c>
      <c r="AR99" s="91">
        <f>INDEX(地温!$D$2:$D$366,MATCH(AP99,地温!$C$2:$C$366,FALSE))</f>
        <v>13.115320000000001</v>
      </c>
      <c r="AS99" s="91">
        <f t="shared" si="65"/>
        <v>1830.6895129999994</v>
      </c>
      <c r="AT99" s="93">
        <f t="shared" si="47"/>
        <v>19.898799054347819</v>
      </c>
      <c r="AU99" s="99" t="e">
        <f t="shared" si="48"/>
        <v>#N/A</v>
      </c>
      <c r="AV99" s="99">
        <f t="shared" si="49"/>
        <v>0</v>
      </c>
    </row>
    <row r="100" spans="1:48" s="91" customFormat="1">
      <c r="A100" s="92">
        <f t="shared" si="50"/>
        <v>45981</v>
      </c>
      <c r="B100" s="91">
        <f t="shared" si="33"/>
        <v>93</v>
      </c>
      <c r="C100" s="99">
        <f t="shared" si="34"/>
        <v>6.360005216437135</v>
      </c>
      <c r="F100" s="92">
        <f t="shared" si="51"/>
        <v>45981</v>
      </c>
      <c r="G100" s="91">
        <f t="shared" si="52"/>
        <v>93</v>
      </c>
      <c r="H100" s="91">
        <f>INDEX(地温!$D$2:$D$366,MATCH(F100,地温!$C$2:$C$366,FALSE))</f>
        <v>12.750351999999999</v>
      </c>
      <c r="I100" s="91">
        <f t="shared" si="53"/>
        <v>1843.4398649999994</v>
      </c>
      <c r="J100" s="93">
        <f t="shared" si="35"/>
        <v>19.821934032258056</v>
      </c>
      <c r="K100" s="99">
        <f t="shared" si="36"/>
        <v>6.0039932085518527e-002</v>
      </c>
      <c r="L100" s="99">
        <f t="shared" si="37"/>
        <v>6.360005216437135</v>
      </c>
      <c r="O100" s="92">
        <f t="shared" si="54"/>
        <v>45981</v>
      </c>
      <c r="P100" s="91">
        <f t="shared" si="55"/>
        <v>93</v>
      </c>
      <c r="Q100" s="91">
        <f>INDEX(地温!$D$2:$D$366,MATCH(O100,地温!$C$2:$C$366,FALSE))</f>
        <v>12.750351999999999</v>
      </c>
      <c r="R100" s="91">
        <f t="shared" si="56"/>
        <v>1843.4398649999994</v>
      </c>
      <c r="S100" s="93">
        <f t="shared" si="38"/>
        <v>19.821934032258056</v>
      </c>
      <c r="T100" s="99" t="e">
        <f t="shared" si="39"/>
        <v>#N/A</v>
      </c>
      <c r="U100" s="99">
        <f t="shared" si="40"/>
        <v>0</v>
      </c>
      <c r="X100" s="92">
        <f t="shared" si="57"/>
        <v>45981</v>
      </c>
      <c r="Y100" s="91">
        <f t="shared" si="58"/>
        <v>93</v>
      </c>
      <c r="Z100" s="91">
        <f>INDEX(地温!$D$2:$D$366,MATCH(X100,地温!$C$2:$C$366,FALSE))</f>
        <v>12.750351999999999</v>
      </c>
      <c r="AA100" s="91">
        <f t="shared" si="59"/>
        <v>1843.4398649999994</v>
      </c>
      <c r="AB100" s="93">
        <f t="shared" si="41"/>
        <v>19.821934032258056</v>
      </c>
      <c r="AC100" s="99" t="e">
        <f t="shared" si="42"/>
        <v>#N/A</v>
      </c>
      <c r="AD100" s="99">
        <f t="shared" si="43"/>
        <v>0</v>
      </c>
      <c r="AG100" s="92">
        <f t="shared" si="60"/>
        <v>45981</v>
      </c>
      <c r="AH100" s="91">
        <f t="shared" si="61"/>
        <v>93</v>
      </c>
      <c r="AI100" s="91">
        <f>INDEX(地温!$D$2:$D$366,MATCH(AG100,地温!$C$2:$C$366,FALSE))</f>
        <v>12.750351999999999</v>
      </c>
      <c r="AJ100" s="91">
        <f t="shared" si="62"/>
        <v>1843.4398649999994</v>
      </c>
      <c r="AK100" s="93">
        <f t="shared" si="44"/>
        <v>19.821934032258056</v>
      </c>
      <c r="AL100" s="99" t="e">
        <f t="shared" si="45"/>
        <v>#N/A</v>
      </c>
      <c r="AM100" s="99">
        <f t="shared" si="46"/>
        <v>0</v>
      </c>
      <c r="AP100" s="92">
        <f t="shared" si="63"/>
        <v>45981</v>
      </c>
      <c r="AQ100" s="91">
        <f t="shared" si="64"/>
        <v>93</v>
      </c>
      <c r="AR100" s="91">
        <f>INDEX(地温!$D$2:$D$366,MATCH(AP100,地温!$C$2:$C$366,FALSE))</f>
        <v>12.750351999999999</v>
      </c>
      <c r="AS100" s="91">
        <f t="shared" si="65"/>
        <v>1843.4398649999994</v>
      </c>
      <c r="AT100" s="93">
        <f t="shared" si="47"/>
        <v>19.821934032258056</v>
      </c>
      <c r="AU100" s="99" t="e">
        <f t="shared" si="48"/>
        <v>#N/A</v>
      </c>
      <c r="AV100" s="99">
        <f t="shared" si="49"/>
        <v>0</v>
      </c>
    </row>
    <row r="101" spans="1:48" s="91" customFormat="1">
      <c r="A101" s="92">
        <f t="shared" si="50"/>
        <v>45982</v>
      </c>
      <c r="B101" s="91">
        <f t="shared" si="33"/>
        <v>94</v>
      </c>
      <c r="C101" s="99">
        <f t="shared" si="34"/>
        <v>6.3609919233518672</v>
      </c>
      <c r="F101" s="92">
        <f t="shared" si="51"/>
        <v>45982</v>
      </c>
      <c r="G101" s="91">
        <f t="shared" si="52"/>
        <v>94</v>
      </c>
      <c r="H101" s="91">
        <f>INDEX(地温!$D$2:$D$366,MATCH(F101,地温!$C$2:$C$366,FALSE))</f>
        <v>12.425936000000002</v>
      </c>
      <c r="I101" s="91">
        <f t="shared" si="53"/>
        <v>1855.8658009999995</v>
      </c>
      <c r="J101" s="93">
        <f t="shared" si="35"/>
        <v>19.743253202127654</v>
      </c>
      <c r="K101" s="99">
        <f t="shared" si="36"/>
        <v>5.9847923683273914e-002</v>
      </c>
      <c r="L101" s="99">
        <f t="shared" si="37"/>
        <v>6.3609919233518672</v>
      </c>
      <c r="O101" s="92">
        <f t="shared" si="54"/>
        <v>45982</v>
      </c>
      <c r="P101" s="91">
        <f t="shared" si="55"/>
        <v>94</v>
      </c>
      <c r="Q101" s="91">
        <f>INDEX(地温!$D$2:$D$366,MATCH(O101,地温!$C$2:$C$366,FALSE))</f>
        <v>12.425936000000002</v>
      </c>
      <c r="R101" s="91">
        <f t="shared" si="56"/>
        <v>1855.8658009999995</v>
      </c>
      <c r="S101" s="93">
        <f t="shared" si="38"/>
        <v>19.743253202127654</v>
      </c>
      <c r="T101" s="99" t="e">
        <f t="shared" si="39"/>
        <v>#N/A</v>
      </c>
      <c r="U101" s="99">
        <f t="shared" si="40"/>
        <v>0</v>
      </c>
      <c r="X101" s="92">
        <f t="shared" si="57"/>
        <v>45982</v>
      </c>
      <c r="Y101" s="91">
        <f t="shared" si="58"/>
        <v>94</v>
      </c>
      <c r="Z101" s="91">
        <f>INDEX(地温!$D$2:$D$366,MATCH(X101,地温!$C$2:$C$366,FALSE))</f>
        <v>12.425936000000002</v>
      </c>
      <c r="AA101" s="91">
        <f t="shared" si="59"/>
        <v>1855.8658009999995</v>
      </c>
      <c r="AB101" s="93">
        <f t="shared" si="41"/>
        <v>19.743253202127654</v>
      </c>
      <c r="AC101" s="99" t="e">
        <f t="shared" si="42"/>
        <v>#N/A</v>
      </c>
      <c r="AD101" s="99">
        <f t="shared" si="43"/>
        <v>0</v>
      </c>
      <c r="AG101" s="92">
        <f t="shared" si="60"/>
        <v>45982</v>
      </c>
      <c r="AH101" s="91">
        <f t="shared" si="61"/>
        <v>94</v>
      </c>
      <c r="AI101" s="91">
        <f>INDEX(地温!$D$2:$D$366,MATCH(AG101,地温!$C$2:$C$366,FALSE))</f>
        <v>12.425936000000002</v>
      </c>
      <c r="AJ101" s="91">
        <f t="shared" si="62"/>
        <v>1855.8658009999995</v>
      </c>
      <c r="AK101" s="93">
        <f t="shared" si="44"/>
        <v>19.743253202127654</v>
      </c>
      <c r="AL101" s="99" t="e">
        <f t="shared" si="45"/>
        <v>#N/A</v>
      </c>
      <c r="AM101" s="99">
        <f t="shared" si="46"/>
        <v>0</v>
      </c>
      <c r="AP101" s="92">
        <f t="shared" si="63"/>
        <v>45982</v>
      </c>
      <c r="AQ101" s="91">
        <f t="shared" si="64"/>
        <v>94</v>
      </c>
      <c r="AR101" s="91">
        <f>INDEX(地温!$D$2:$D$366,MATCH(AP101,地温!$C$2:$C$366,FALSE))</f>
        <v>12.425936000000002</v>
      </c>
      <c r="AS101" s="91">
        <f t="shared" si="65"/>
        <v>1855.8658009999995</v>
      </c>
      <c r="AT101" s="93">
        <f t="shared" si="47"/>
        <v>19.743253202127654</v>
      </c>
      <c r="AU101" s="99" t="e">
        <f t="shared" si="48"/>
        <v>#N/A</v>
      </c>
      <c r="AV101" s="99">
        <f t="shared" si="49"/>
        <v>0</v>
      </c>
    </row>
    <row r="102" spans="1:48" s="91" customFormat="1">
      <c r="A102" s="92">
        <f t="shared" si="50"/>
        <v>45983</v>
      </c>
      <c r="B102" s="91">
        <f t="shared" si="33"/>
        <v>95</v>
      </c>
      <c r="C102" s="99">
        <f t="shared" si="34"/>
        <v>6.3619955703028728</v>
      </c>
      <c r="F102" s="92">
        <f t="shared" si="51"/>
        <v>45983</v>
      </c>
      <c r="G102" s="91">
        <f t="shared" si="52"/>
        <v>95</v>
      </c>
      <c r="H102" s="91">
        <f>INDEX(地温!$D$2:$D$366,MATCH(F102,地温!$C$2:$C$366,FALSE))</f>
        <v>13.480288</v>
      </c>
      <c r="I102" s="91">
        <f t="shared" si="53"/>
        <v>1869.3460889999994</v>
      </c>
      <c r="J102" s="93">
        <f t="shared" si="35"/>
        <v>19.677327252631574</v>
      </c>
      <c r="K102" s="99">
        <f t="shared" si="36"/>
        <v>5.9687435328105533e-002</v>
      </c>
      <c r="L102" s="99">
        <f t="shared" si="37"/>
        <v>6.3619955703028728</v>
      </c>
      <c r="O102" s="92">
        <f t="shared" si="54"/>
        <v>45983</v>
      </c>
      <c r="P102" s="91">
        <f t="shared" si="55"/>
        <v>95</v>
      </c>
      <c r="Q102" s="91">
        <f>INDEX(地温!$D$2:$D$366,MATCH(O102,地温!$C$2:$C$366,FALSE))</f>
        <v>13.480288</v>
      </c>
      <c r="R102" s="91">
        <f t="shared" si="56"/>
        <v>1869.3460889999994</v>
      </c>
      <c r="S102" s="93">
        <f t="shared" si="38"/>
        <v>19.677327252631574</v>
      </c>
      <c r="T102" s="99" t="e">
        <f t="shared" si="39"/>
        <v>#N/A</v>
      </c>
      <c r="U102" s="99">
        <f t="shared" si="40"/>
        <v>0</v>
      </c>
      <c r="X102" s="92">
        <f t="shared" si="57"/>
        <v>45983</v>
      </c>
      <c r="Y102" s="91">
        <f t="shared" si="58"/>
        <v>95</v>
      </c>
      <c r="Z102" s="91">
        <f>INDEX(地温!$D$2:$D$366,MATCH(X102,地温!$C$2:$C$366,FALSE))</f>
        <v>13.480288</v>
      </c>
      <c r="AA102" s="91">
        <f t="shared" si="59"/>
        <v>1869.3460889999994</v>
      </c>
      <c r="AB102" s="93">
        <f t="shared" si="41"/>
        <v>19.677327252631574</v>
      </c>
      <c r="AC102" s="99" t="e">
        <f t="shared" si="42"/>
        <v>#N/A</v>
      </c>
      <c r="AD102" s="99">
        <f t="shared" si="43"/>
        <v>0</v>
      </c>
      <c r="AG102" s="92">
        <f t="shared" si="60"/>
        <v>45983</v>
      </c>
      <c r="AH102" s="91">
        <f t="shared" si="61"/>
        <v>95</v>
      </c>
      <c r="AI102" s="91">
        <f>INDEX(地温!$D$2:$D$366,MATCH(AG102,地温!$C$2:$C$366,FALSE))</f>
        <v>13.480288</v>
      </c>
      <c r="AJ102" s="91">
        <f t="shared" si="62"/>
        <v>1869.3460889999994</v>
      </c>
      <c r="AK102" s="93">
        <f t="shared" si="44"/>
        <v>19.677327252631574</v>
      </c>
      <c r="AL102" s="99" t="e">
        <f t="shared" si="45"/>
        <v>#N/A</v>
      </c>
      <c r="AM102" s="99">
        <f t="shared" si="46"/>
        <v>0</v>
      </c>
      <c r="AP102" s="92">
        <f t="shared" si="63"/>
        <v>45983</v>
      </c>
      <c r="AQ102" s="91">
        <f t="shared" si="64"/>
        <v>95</v>
      </c>
      <c r="AR102" s="91">
        <f>INDEX(地温!$D$2:$D$366,MATCH(AP102,地温!$C$2:$C$366,FALSE))</f>
        <v>13.480288</v>
      </c>
      <c r="AS102" s="91">
        <f t="shared" si="65"/>
        <v>1869.3460889999994</v>
      </c>
      <c r="AT102" s="93">
        <f t="shared" si="47"/>
        <v>19.677327252631574</v>
      </c>
      <c r="AU102" s="99" t="e">
        <f t="shared" si="48"/>
        <v>#N/A</v>
      </c>
      <c r="AV102" s="99">
        <f t="shared" si="49"/>
        <v>0</v>
      </c>
    </row>
    <row r="103" spans="1:48" s="91" customFormat="1">
      <c r="A103" s="92">
        <f t="shared" si="50"/>
        <v>45984</v>
      </c>
      <c r="B103" s="91">
        <f t="shared" si="33"/>
        <v>96</v>
      </c>
      <c r="C103" s="99">
        <f t="shared" si="34"/>
        <v>6.3628690207875351</v>
      </c>
      <c r="F103" s="92">
        <f t="shared" si="51"/>
        <v>45984</v>
      </c>
      <c r="G103" s="91">
        <f t="shared" si="52"/>
        <v>96</v>
      </c>
      <c r="H103" s="91">
        <f>INDEX(地温!$D$2:$D$366,MATCH(F103,地温!$C$2:$C$366,FALSE))</f>
        <v>11.777104</v>
      </c>
      <c r="I103" s="91">
        <f t="shared" si="53"/>
        <v>1881.1231929999994</v>
      </c>
      <c r="J103" s="93">
        <f t="shared" si="35"/>
        <v>19.59503326041666</v>
      </c>
      <c r="K103" s="99">
        <f t="shared" si="36"/>
        <v>5.9487603815533543e-002</v>
      </c>
      <c r="L103" s="99">
        <f t="shared" si="37"/>
        <v>6.3628690207875351</v>
      </c>
      <c r="O103" s="92">
        <f t="shared" si="54"/>
        <v>45984</v>
      </c>
      <c r="P103" s="91">
        <f t="shared" si="55"/>
        <v>96</v>
      </c>
      <c r="Q103" s="91">
        <f>INDEX(地温!$D$2:$D$366,MATCH(O103,地温!$C$2:$C$366,FALSE))</f>
        <v>11.777104</v>
      </c>
      <c r="R103" s="91">
        <f t="shared" si="56"/>
        <v>1881.1231929999994</v>
      </c>
      <c r="S103" s="93">
        <f t="shared" si="38"/>
        <v>19.59503326041666</v>
      </c>
      <c r="T103" s="99" t="e">
        <f t="shared" si="39"/>
        <v>#N/A</v>
      </c>
      <c r="U103" s="99">
        <f t="shared" si="40"/>
        <v>0</v>
      </c>
      <c r="X103" s="92">
        <f t="shared" si="57"/>
        <v>45984</v>
      </c>
      <c r="Y103" s="91">
        <f t="shared" si="58"/>
        <v>96</v>
      </c>
      <c r="Z103" s="91">
        <f>INDEX(地温!$D$2:$D$366,MATCH(X103,地温!$C$2:$C$366,FALSE))</f>
        <v>11.777104</v>
      </c>
      <c r="AA103" s="91">
        <f t="shared" si="59"/>
        <v>1881.1231929999994</v>
      </c>
      <c r="AB103" s="93">
        <f t="shared" si="41"/>
        <v>19.59503326041666</v>
      </c>
      <c r="AC103" s="99" t="e">
        <f t="shared" si="42"/>
        <v>#N/A</v>
      </c>
      <c r="AD103" s="99">
        <f t="shared" si="43"/>
        <v>0</v>
      </c>
      <c r="AG103" s="92">
        <f t="shared" si="60"/>
        <v>45984</v>
      </c>
      <c r="AH103" s="91">
        <f t="shared" si="61"/>
        <v>96</v>
      </c>
      <c r="AI103" s="91">
        <f>INDEX(地温!$D$2:$D$366,MATCH(AG103,地温!$C$2:$C$366,FALSE))</f>
        <v>11.777104</v>
      </c>
      <c r="AJ103" s="91">
        <f t="shared" si="62"/>
        <v>1881.1231929999994</v>
      </c>
      <c r="AK103" s="93">
        <f t="shared" si="44"/>
        <v>19.59503326041666</v>
      </c>
      <c r="AL103" s="99" t="e">
        <f t="shared" si="45"/>
        <v>#N/A</v>
      </c>
      <c r="AM103" s="99">
        <f t="shared" si="46"/>
        <v>0</v>
      </c>
      <c r="AP103" s="92">
        <f t="shared" si="63"/>
        <v>45984</v>
      </c>
      <c r="AQ103" s="91">
        <f t="shared" si="64"/>
        <v>96</v>
      </c>
      <c r="AR103" s="91">
        <f>INDEX(地温!$D$2:$D$366,MATCH(AP103,地温!$C$2:$C$366,FALSE))</f>
        <v>11.777104</v>
      </c>
      <c r="AS103" s="91">
        <f t="shared" si="65"/>
        <v>1881.1231929999994</v>
      </c>
      <c r="AT103" s="93">
        <f t="shared" si="47"/>
        <v>19.59503326041666</v>
      </c>
      <c r="AU103" s="99" t="e">
        <f t="shared" si="48"/>
        <v>#N/A</v>
      </c>
      <c r="AV103" s="99">
        <f t="shared" si="49"/>
        <v>0</v>
      </c>
    </row>
    <row r="104" spans="1:48" s="91" customFormat="1">
      <c r="A104" s="92">
        <f t="shared" si="50"/>
        <v>45985</v>
      </c>
      <c r="B104" s="91">
        <f t="shared" si="33"/>
        <v>97</v>
      </c>
      <c r="C104" s="99">
        <f t="shared" si="34"/>
        <v>6.3636580677777417</v>
      </c>
      <c r="F104" s="92">
        <f t="shared" si="51"/>
        <v>45985</v>
      </c>
      <c r="G104" s="91">
        <f t="shared" si="52"/>
        <v>97</v>
      </c>
      <c r="H104" s="91">
        <f>INDEX(地温!$D$2:$D$366,MATCH(F104,地温!$C$2:$C$366,FALSE))</f>
        <v>10.743028000000001</v>
      </c>
      <c r="I104" s="91">
        <f t="shared" si="53"/>
        <v>1891.8662209999995</v>
      </c>
      <c r="J104" s="93">
        <f t="shared" si="35"/>
        <v>19.503775474226799</v>
      </c>
      <c r="K104" s="99">
        <f t="shared" si="36"/>
        <v>5.9266657287042453e-002</v>
      </c>
      <c r="L104" s="99">
        <f t="shared" si="37"/>
        <v>6.3636580677777417</v>
      </c>
      <c r="O104" s="92">
        <f t="shared" si="54"/>
        <v>45985</v>
      </c>
      <c r="P104" s="91">
        <f t="shared" si="55"/>
        <v>97</v>
      </c>
      <c r="Q104" s="91">
        <f>INDEX(地温!$D$2:$D$366,MATCH(O104,地温!$C$2:$C$366,FALSE))</f>
        <v>10.743028000000001</v>
      </c>
      <c r="R104" s="91">
        <f t="shared" si="56"/>
        <v>1891.8662209999995</v>
      </c>
      <c r="S104" s="93">
        <f t="shared" si="38"/>
        <v>19.503775474226799</v>
      </c>
      <c r="T104" s="99" t="e">
        <f t="shared" si="39"/>
        <v>#N/A</v>
      </c>
      <c r="U104" s="99">
        <f t="shared" si="40"/>
        <v>0</v>
      </c>
      <c r="X104" s="92">
        <f t="shared" si="57"/>
        <v>45985</v>
      </c>
      <c r="Y104" s="91">
        <f t="shared" si="58"/>
        <v>97</v>
      </c>
      <c r="Z104" s="91">
        <f>INDEX(地温!$D$2:$D$366,MATCH(X104,地温!$C$2:$C$366,FALSE))</f>
        <v>10.743028000000001</v>
      </c>
      <c r="AA104" s="91">
        <f t="shared" si="59"/>
        <v>1891.8662209999995</v>
      </c>
      <c r="AB104" s="93">
        <f t="shared" si="41"/>
        <v>19.503775474226799</v>
      </c>
      <c r="AC104" s="99" t="e">
        <f t="shared" si="42"/>
        <v>#N/A</v>
      </c>
      <c r="AD104" s="99">
        <f t="shared" si="43"/>
        <v>0</v>
      </c>
      <c r="AG104" s="92">
        <f t="shared" si="60"/>
        <v>45985</v>
      </c>
      <c r="AH104" s="91">
        <f t="shared" si="61"/>
        <v>97</v>
      </c>
      <c r="AI104" s="91">
        <f>INDEX(地温!$D$2:$D$366,MATCH(AG104,地温!$C$2:$C$366,FALSE))</f>
        <v>10.743028000000001</v>
      </c>
      <c r="AJ104" s="91">
        <f t="shared" si="62"/>
        <v>1891.8662209999995</v>
      </c>
      <c r="AK104" s="93">
        <f t="shared" si="44"/>
        <v>19.503775474226799</v>
      </c>
      <c r="AL104" s="99" t="e">
        <f t="shared" si="45"/>
        <v>#N/A</v>
      </c>
      <c r="AM104" s="99">
        <f t="shared" si="46"/>
        <v>0</v>
      </c>
      <c r="AP104" s="92">
        <f t="shared" si="63"/>
        <v>45985</v>
      </c>
      <c r="AQ104" s="91">
        <f t="shared" si="64"/>
        <v>97</v>
      </c>
      <c r="AR104" s="91">
        <f>INDEX(地温!$D$2:$D$366,MATCH(AP104,地温!$C$2:$C$366,FALSE))</f>
        <v>10.743028000000001</v>
      </c>
      <c r="AS104" s="91">
        <f t="shared" si="65"/>
        <v>1891.8662209999995</v>
      </c>
      <c r="AT104" s="93">
        <f t="shared" si="47"/>
        <v>19.503775474226799</v>
      </c>
      <c r="AU104" s="99" t="e">
        <f t="shared" si="48"/>
        <v>#N/A</v>
      </c>
      <c r="AV104" s="99">
        <f t="shared" si="49"/>
        <v>0</v>
      </c>
    </row>
    <row r="105" spans="1:48" s="91" customFormat="1">
      <c r="A105" s="92">
        <f t="shared" si="50"/>
        <v>45986</v>
      </c>
      <c r="B105" s="91">
        <f t="shared" si="33"/>
        <v>98</v>
      </c>
      <c r="C105" s="99">
        <f t="shared" si="34"/>
        <v>6.3643988201915054</v>
      </c>
      <c r="F105" s="92">
        <f t="shared" si="51"/>
        <v>45986</v>
      </c>
      <c r="G105" s="91">
        <f t="shared" si="52"/>
        <v>98</v>
      </c>
      <c r="H105" s="91">
        <f>INDEX(地温!$D$2:$D$366,MATCH(F105,地温!$C$2:$C$366,FALSE))</f>
        <v>10.317232000000002</v>
      </c>
      <c r="I105" s="91">
        <f t="shared" si="53"/>
        <v>1902.1834529999996</v>
      </c>
      <c r="J105" s="93">
        <f t="shared" si="35"/>
        <v>19.410035234693876</v>
      </c>
      <c r="K105" s="99">
        <f t="shared" si="36"/>
        <v>5.9040412044834407e-002</v>
      </c>
      <c r="L105" s="99">
        <f t="shared" si="37"/>
        <v>6.3643988201915054</v>
      </c>
      <c r="O105" s="92">
        <f t="shared" si="54"/>
        <v>45986</v>
      </c>
      <c r="P105" s="91">
        <f t="shared" si="55"/>
        <v>98</v>
      </c>
      <c r="Q105" s="91">
        <f>INDEX(地温!$D$2:$D$366,MATCH(O105,地温!$C$2:$C$366,FALSE))</f>
        <v>10.317232000000002</v>
      </c>
      <c r="R105" s="91">
        <f t="shared" si="56"/>
        <v>1902.1834529999996</v>
      </c>
      <c r="S105" s="93">
        <f t="shared" si="38"/>
        <v>19.410035234693876</v>
      </c>
      <c r="T105" s="99" t="e">
        <f t="shared" si="39"/>
        <v>#N/A</v>
      </c>
      <c r="U105" s="99">
        <f t="shared" si="40"/>
        <v>0</v>
      </c>
      <c r="X105" s="92">
        <f t="shared" si="57"/>
        <v>45986</v>
      </c>
      <c r="Y105" s="91">
        <f t="shared" si="58"/>
        <v>98</v>
      </c>
      <c r="Z105" s="91">
        <f>INDEX(地温!$D$2:$D$366,MATCH(X105,地温!$C$2:$C$366,FALSE))</f>
        <v>10.317232000000002</v>
      </c>
      <c r="AA105" s="91">
        <f t="shared" si="59"/>
        <v>1902.1834529999996</v>
      </c>
      <c r="AB105" s="93">
        <f t="shared" si="41"/>
        <v>19.410035234693876</v>
      </c>
      <c r="AC105" s="99" t="e">
        <f t="shared" si="42"/>
        <v>#N/A</v>
      </c>
      <c r="AD105" s="99">
        <f t="shared" si="43"/>
        <v>0</v>
      </c>
      <c r="AG105" s="92">
        <f t="shared" si="60"/>
        <v>45986</v>
      </c>
      <c r="AH105" s="91">
        <f t="shared" si="61"/>
        <v>98</v>
      </c>
      <c r="AI105" s="91">
        <f>INDEX(地温!$D$2:$D$366,MATCH(AG105,地温!$C$2:$C$366,FALSE))</f>
        <v>10.317232000000002</v>
      </c>
      <c r="AJ105" s="91">
        <f t="shared" si="62"/>
        <v>1902.1834529999996</v>
      </c>
      <c r="AK105" s="93">
        <f t="shared" si="44"/>
        <v>19.410035234693876</v>
      </c>
      <c r="AL105" s="99" t="e">
        <f t="shared" si="45"/>
        <v>#N/A</v>
      </c>
      <c r="AM105" s="99">
        <f t="shared" si="46"/>
        <v>0</v>
      </c>
      <c r="AP105" s="92">
        <f t="shared" si="63"/>
        <v>45986</v>
      </c>
      <c r="AQ105" s="91">
        <f t="shared" si="64"/>
        <v>98</v>
      </c>
      <c r="AR105" s="91">
        <f>INDEX(地温!$D$2:$D$366,MATCH(AP105,地温!$C$2:$C$366,FALSE))</f>
        <v>10.317232000000002</v>
      </c>
      <c r="AS105" s="91">
        <f t="shared" si="65"/>
        <v>1902.1834529999996</v>
      </c>
      <c r="AT105" s="93">
        <f t="shared" si="47"/>
        <v>19.410035234693876</v>
      </c>
      <c r="AU105" s="99" t="e">
        <f t="shared" si="48"/>
        <v>#N/A</v>
      </c>
      <c r="AV105" s="99">
        <f t="shared" si="49"/>
        <v>0</v>
      </c>
    </row>
    <row r="106" spans="1:48" s="91" customFormat="1">
      <c r="A106" s="92">
        <f t="shared" si="50"/>
        <v>45987</v>
      </c>
      <c r="B106" s="91">
        <f t="shared" si="33"/>
        <v>99</v>
      </c>
      <c r="C106" s="99">
        <f t="shared" si="34"/>
        <v>6.3651350497862378</v>
      </c>
      <c r="F106" s="92">
        <f t="shared" si="51"/>
        <v>45987</v>
      </c>
      <c r="G106" s="91">
        <f t="shared" si="52"/>
        <v>99</v>
      </c>
      <c r="H106" s="91">
        <f>INDEX(地温!$D$2:$D$366,MATCH(F106,地温!$C$2:$C$366,FALSE))</f>
        <v>10.783580000000001</v>
      </c>
      <c r="I106" s="91">
        <f t="shared" si="53"/>
        <v>1912.9670329999997</v>
      </c>
      <c r="J106" s="93">
        <f t="shared" si="35"/>
        <v>19.322899323232321</v>
      </c>
      <c r="K106" s="99">
        <f t="shared" si="36"/>
        <v>5.8830751765620817e-002</v>
      </c>
      <c r="L106" s="99">
        <f t="shared" si="37"/>
        <v>6.3651350497862378</v>
      </c>
      <c r="O106" s="92">
        <f t="shared" si="54"/>
        <v>45987</v>
      </c>
      <c r="P106" s="91">
        <f t="shared" si="55"/>
        <v>99</v>
      </c>
      <c r="Q106" s="91">
        <f>INDEX(地温!$D$2:$D$366,MATCH(O106,地温!$C$2:$C$366,FALSE))</f>
        <v>10.783580000000001</v>
      </c>
      <c r="R106" s="91">
        <f t="shared" si="56"/>
        <v>1912.9670329999997</v>
      </c>
      <c r="S106" s="93">
        <f t="shared" si="38"/>
        <v>19.322899323232321</v>
      </c>
      <c r="T106" s="99" t="e">
        <f t="shared" si="39"/>
        <v>#N/A</v>
      </c>
      <c r="U106" s="99">
        <f t="shared" si="40"/>
        <v>0</v>
      </c>
      <c r="X106" s="92">
        <f t="shared" si="57"/>
        <v>45987</v>
      </c>
      <c r="Y106" s="91">
        <f t="shared" si="58"/>
        <v>99</v>
      </c>
      <c r="Z106" s="91">
        <f>INDEX(地温!$D$2:$D$366,MATCH(X106,地温!$C$2:$C$366,FALSE))</f>
        <v>10.783580000000001</v>
      </c>
      <c r="AA106" s="91">
        <f t="shared" si="59"/>
        <v>1912.9670329999997</v>
      </c>
      <c r="AB106" s="93">
        <f t="shared" si="41"/>
        <v>19.322899323232321</v>
      </c>
      <c r="AC106" s="99" t="e">
        <f t="shared" si="42"/>
        <v>#N/A</v>
      </c>
      <c r="AD106" s="99">
        <f t="shared" si="43"/>
        <v>0</v>
      </c>
      <c r="AG106" s="92">
        <f t="shared" si="60"/>
        <v>45987</v>
      </c>
      <c r="AH106" s="91">
        <f t="shared" si="61"/>
        <v>99</v>
      </c>
      <c r="AI106" s="91">
        <f>INDEX(地温!$D$2:$D$366,MATCH(AG106,地温!$C$2:$C$366,FALSE))</f>
        <v>10.783580000000001</v>
      </c>
      <c r="AJ106" s="91">
        <f t="shared" si="62"/>
        <v>1912.9670329999997</v>
      </c>
      <c r="AK106" s="93">
        <f t="shared" si="44"/>
        <v>19.322899323232321</v>
      </c>
      <c r="AL106" s="99" t="e">
        <f t="shared" si="45"/>
        <v>#N/A</v>
      </c>
      <c r="AM106" s="99">
        <f t="shared" si="46"/>
        <v>0</v>
      </c>
      <c r="AP106" s="92">
        <f t="shared" si="63"/>
        <v>45987</v>
      </c>
      <c r="AQ106" s="91">
        <f t="shared" si="64"/>
        <v>99</v>
      </c>
      <c r="AR106" s="91">
        <f>INDEX(地温!$D$2:$D$366,MATCH(AP106,地温!$C$2:$C$366,FALSE))</f>
        <v>10.783580000000001</v>
      </c>
      <c r="AS106" s="91">
        <f t="shared" si="65"/>
        <v>1912.9670329999997</v>
      </c>
      <c r="AT106" s="93">
        <f t="shared" si="47"/>
        <v>19.322899323232321</v>
      </c>
      <c r="AU106" s="99" t="e">
        <f t="shared" si="48"/>
        <v>#N/A</v>
      </c>
      <c r="AV106" s="99">
        <f t="shared" si="49"/>
        <v>0</v>
      </c>
    </row>
    <row r="107" spans="1:48" s="91" customFormat="1">
      <c r="A107" s="92">
        <f t="shared" si="50"/>
        <v>45988</v>
      </c>
      <c r="B107" s="91">
        <f t="shared" si="33"/>
        <v>100</v>
      </c>
      <c r="C107" s="99">
        <f t="shared" si="34"/>
        <v>6.3658491275200175</v>
      </c>
      <c r="F107" s="92">
        <f t="shared" si="51"/>
        <v>45988</v>
      </c>
      <c r="G107" s="91">
        <f t="shared" si="52"/>
        <v>100</v>
      </c>
      <c r="H107" s="91">
        <f>INDEX(地温!$D$2:$D$366,MATCH(F107,地温!$C$2:$C$366,FALSE))</f>
        <v>10.88496</v>
      </c>
      <c r="I107" s="91">
        <f t="shared" si="53"/>
        <v>1923.8519929999998</v>
      </c>
      <c r="J107" s="93">
        <f t="shared" si="35"/>
        <v>19.238519929999999</v>
      </c>
      <c r="K107" s="99">
        <f t="shared" si="36"/>
        <v>5.8628315090516095e-002</v>
      </c>
      <c r="L107" s="99">
        <f t="shared" si="37"/>
        <v>6.3658491275200175</v>
      </c>
      <c r="O107" s="92">
        <f t="shared" si="54"/>
        <v>45988</v>
      </c>
      <c r="P107" s="91">
        <f t="shared" si="55"/>
        <v>100</v>
      </c>
      <c r="Q107" s="91">
        <f>INDEX(地温!$D$2:$D$366,MATCH(O107,地温!$C$2:$C$366,FALSE))</f>
        <v>10.88496</v>
      </c>
      <c r="R107" s="91">
        <f t="shared" si="56"/>
        <v>1923.8519929999998</v>
      </c>
      <c r="S107" s="93">
        <f t="shared" si="38"/>
        <v>19.238519929999999</v>
      </c>
      <c r="T107" s="99" t="e">
        <f t="shared" si="39"/>
        <v>#N/A</v>
      </c>
      <c r="U107" s="99">
        <f t="shared" si="40"/>
        <v>0</v>
      </c>
      <c r="X107" s="92">
        <f t="shared" si="57"/>
        <v>45988</v>
      </c>
      <c r="Y107" s="91">
        <f t="shared" si="58"/>
        <v>100</v>
      </c>
      <c r="Z107" s="91">
        <f>INDEX(地温!$D$2:$D$366,MATCH(X107,地温!$C$2:$C$366,FALSE))</f>
        <v>10.88496</v>
      </c>
      <c r="AA107" s="91">
        <f t="shared" si="59"/>
        <v>1923.8519929999998</v>
      </c>
      <c r="AB107" s="93">
        <f t="shared" si="41"/>
        <v>19.238519929999999</v>
      </c>
      <c r="AC107" s="99" t="e">
        <f t="shared" si="42"/>
        <v>#N/A</v>
      </c>
      <c r="AD107" s="99">
        <f t="shared" si="43"/>
        <v>0</v>
      </c>
      <c r="AG107" s="92">
        <f t="shared" si="60"/>
        <v>45988</v>
      </c>
      <c r="AH107" s="91">
        <f t="shared" si="61"/>
        <v>100</v>
      </c>
      <c r="AI107" s="91">
        <f>INDEX(地温!$D$2:$D$366,MATCH(AG107,地温!$C$2:$C$366,FALSE))</f>
        <v>10.88496</v>
      </c>
      <c r="AJ107" s="91">
        <f t="shared" si="62"/>
        <v>1923.8519929999998</v>
      </c>
      <c r="AK107" s="93">
        <f t="shared" si="44"/>
        <v>19.238519929999999</v>
      </c>
      <c r="AL107" s="99" t="e">
        <f t="shared" si="45"/>
        <v>#N/A</v>
      </c>
      <c r="AM107" s="99">
        <f t="shared" si="46"/>
        <v>0</v>
      </c>
      <c r="AP107" s="92">
        <f t="shared" si="63"/>
        <v>45988</v>
      </c>
      <c r="AQ107" s="91">
        <f t="shared" si="64"/>
        <v>100</v>
      </c>
      <c r="AR107" s="91">
        <f>INDEX(地温!$D$2:$D$366,MATCH(AP107,地温!$C$2:$C$366,FALSE))</f>
        <v>10.88496</v>
      </c>
      <c r="AS107" s="91">
        <f t="shared" si="65"/>
        <v>1923.8519929999998</v>
      </c>
      <c r="AT107" s="93">
        <f t="shared" si="47"/>
        <v>19.238519929999999</v>
      </c>
      <c r="AU107" s="99" t="e">
        <f t="shared" si="48"/>
        <v>#N/A</v>
      </c>
      <c r="AV107" s="99">
        <f t="shared" si="49"/>
        <v>0</v>
      </c>
    </row>
    <row r="108" spans="1:48" s="91" customFormat="1">
      <c r="A108" s="92">
        <f t="shared" si="50"/>
        <v>45989</v>
      </c>
      <c r="B108" s="91">
        <f t="shared" si="33"/>
        <v>101</v>
      </c>
      <c r="C108" s="99">
        <f t="shared" si="34"/>
        <v>6.3665380150389854</v>
      </c>
      <c r="F108" s="92">
        <f t="shared" si="51"/>
        <v>45989</v>
      </c>
      <c r="G108" s="91">
        <f t="shared" si="52"/>
        <v>101</v>
      </c>
      <c r="H108" s="91">
        <f>INDEX(地温!$D$2:$D$366,MATCH(F108,地温!$C$2:$C$366,FALSE))</f>
        <v>10.905236000000002</v>
      </c>
      <c r="I108" s="91">
        <f t="shared" si="53"/>
        <v>1934.7572289999998</v>
      </c>
      <c r="J108" s="93">
        <f t="shared" si="35"/>
        <v>19.156012168316831</v>
      </c>
      <c r="K108" s="99">
        <f t="shared" si="36"/>
        <v>5.8430929791901537e-002</v>
      </c>
      <c r="L108" s="99">
        <f t="shared" si="37"/>
        <v>6.3665380150389854</v>
      </c>
      <c r="O108" s="92">
        <f t="shared" si="54"/>
        <v>45989</v>
      </c>
      <c r="P108" s="91">
        <f t="shared" si="55"/>
        <v>101</v>
      </c>
      <c r="Q108" s="91">
        <f>INDEX(地温!$D$2:$D$366,MATCH(O108,地温!$C$2:$C$366,FALSE))</f>
        <v>10.905236000000002</v>
      </c>
      <c r="R108" s="91">
        <f t="shared" si="56"/>
        <v>1934.7572289999998</v>
      </c>
      <c r="S108" s="93">
        <f t="shared" si="38"/>
        <v>19.156012168316831</v>
      </c>
      <c r="T108" s="99" t="e">
        <f t="shared" si="39"/>
        <v>#N/A</v>
      </c>
      <c r="U108" s="99">
        <f t="shared" si="40"/>
        <v>0</v>
      </c>
      <c r="X108" s="92">
        <f t="shared" si="57"/>
        <v>45989</v>
      </c>
      <c r="Y108" s="91">
        <f t="shared" si="58"/>
        <v>101</v>
      </c>
      <c r="Z108" s="91">
        <f>INDEX(地温!$D$2:$D$366,MATCH(X108,地温!$C$2:$C$366,FALSE))</f>
        <v>10.905236000000002</v>
      </c>
      <c r="AA108" s="91">
        <f t="shared" si="59"/>
        <v>1934.7572289999998</v>
      </c>
      <c r="AB108" s="93">
        <f t="shared" si="41"/>
        <v>19.156012168316831</v>
      </c>
      <c r="AC108" s="99" t="e">
        <f t="shared" si="42"/>
        <v>#N/A</v>
      </c>
      <c r="AD108" s="99">
        <f t="shared" si="43"/>
        <v>0</v>
      </c>
      <c r="AG108" s="92">
        <f t="shared" si="60"/>
        <v>45989</v>
      </c>
      <c r="AH108" s="91">
        <f t="shared" si="61"/>
        <v>101</v>
      </c>
      <c r="AI108" s="91">
        <f>INDEX(地温!$D$2:$D$366,MATCH(AG108,地温!$C$2:$C$366,FALSE))</f>
        <v>10.905236000000002</v>
      </c>
      <c r="AJ108" s="91">
        <f t="shared" si="62"/>
        <v>1934.7572289999998</v>
      </c>
      <c r="AK108" s="93">
        <f t="shared" si="44"/>
        <v>19.156012168316831</v>
      </c>
      <c r="AL108" s="99" t="e">
        <f t="shared" si="45"/>
        <v>#N/A</v>
      </c>
      <c r="AM108" s="99">
        <f t="shared" si="46"/>
        <v>0</v>
      </c>
      <c r="AP108" s="92">
        <f t="shared" si="63"/>
        <v>45989</v>
      </c>
      <c r="AQ108" s="91">
        <f t="shared" si="64"/>
        <v>101</v>
      </c>
      <c r="AR108" s="91">
        <f>INDEX(地温!$D$2:$D$366,MATCH(AP108,地温!$C$2:$C$366,FALSE))</f>
        <v>10.905236000000002</v>
      </c>
      <c r="AS108" s="91">
        <f t="shared" si="65"/>
        <v>1934.7572289999998</v>
      </c>
      <c r="AT108" s="93">
        <f t="shared" si="47"/>
        <v>19.156012168316831</v>
      </c>
      <c r="AU108" s="99" t="e">
        <f t="shared" si="48"/>
        <v>#N/A</v>
      </c>
      <c r="AV108" s="99">
        <f t="shared" si="49"/>
        <v>0</v>
      </c>
    </row>
    <row r="109" spans="1:48" s="91" customFormat="1">
      <c r="A109" s="92">
        <f t="shared" si="50"/>
        <v>45990</v>
      </c>
      <c r="B109" s="91">
        <f t="shared" si="33"/>
        <v>102</v>
      </c>
      <c r="C109" s="99">
        <f t="shared" si="34"/>
        <v>6.367161063093266</v>
      </c>
      <c r="F109" s="92">
        <f t="shared" si="51"/>
        <v>45990</v>
      </c>
      <c r="G109" s="91">
        <f t="shared" si="52"/>
        <v>102</v>
      </c>
      <c r="H109" s="91">
        <f>INDEX(地温!$D$2:$D$366,MATCH(F109,地温!$C$2:$C$366,FALSE))</f>
        <v>9.8914360000000006</v>
      </c>
      <c r="I109" s="91">
        <f t="shared" si="53"/>
        <v>1944.6486649999999</v>
      </c>
      <c r="J109" s="93">
        <f t="shared" si="35"/>
        <v>19.065182990196078</v>
      </c>
      <c r="K109" s="99">
        <f t="shared" si="36"/>
        <v>5.821427707217549e-002</v>
      </c>
      <c r="L109" s="99">
        <f t="shared" si="37"/>
        <v>6.367161063093266</v>
      </c>
      <c r="O109" s="92">
        <f t="shared" si="54"/>
        <v>45990</v>
      </c>
      <c r="P109" s="91">
        <f t="shared" si="55"/>
        <v>102</v>
      </c>
      <c r="Q109" s="91">
        <f>INDEX(地温!$D$2:$D$366,MATCH(O109,地温!$C$2:$C$366,FALSE))</f>
        <v>9.8914360000000006</v>
      </c>
      <c r="R109" s="91">
        <f t="shared" si="56"/>
        <v>1944.6486649999999</v>
      </c>
      <c r="S109" s="93">
        <f t="shared" si="38"/>
        <v>19.065182990196078</v>
      </c>
      <c r="T109" s="99" t="e">
        <f t="shared" si="39"/>
        <v>#N/A</v>
      </c>
      <c r="U109" s="99">
        <f t="shared" si="40"/>
        <v>0</v>
      </c>
      <c r="X109" s="92">
        <f t="shared" si="57"/>
        <v>45990</v>
      </c>
      <c r="Y109" s="91">
        <f t="shared" si="58"/>
        <v>102</v>
      </c>
      <c r="Z109" s="91">
        <f>INDEX(地温!$D$2:$D$366,MATCH(X109,地温!$C$2:$C$366,FALSE))</f>
        <v>9.8914360000000006</v>
      </c>
      <c r="AA109" s="91">
        <f t="shared" si="59"/>
        <v>1944.6486649999999</v>
      </c>
      <c r="AB109" s="93">
        <f t="shared" si="41"/>
        <v>19.065182990196078</v>
      </c>
      <c r="AC109" s="99" t="e">
        <f t="shared" si="42"/>
        <v>#N/A</v>
      </c>
      <c r="AD109" s="99">
        <f t="shared" si="43"/>
        <v>0</v>
      </c>
      <c r="AG109" s="92">
        <f t="shared" si="60"/>
        <v>45990</v>
      </c>
      <c r="AH109" s="91">
        <f t="shared" si="61"/>
        <v>102</v>
      </c>
      <c r="AI109" s="91">
        <f>INDEX(地温!$D$2:$D$366,MATCH(AG109,地温!$C$2:$C$366,FALSE))</f>
        <v>9.8914360000000006</v>
      </c>
      <c r="AJ109" s="91">
        <f t="shared" si="62"/>
        <v>1944.6486649999999</v>
      </c>
      <c r="AK109" s="93">
        <f t="shared" si="44"/>
        <v>19.065182990196078</v>
      </c>
      <c r="AL109" s="99" t="e">
        <f t="shared" si="45"/>
        <v>#N/A</v>
      </c>
      <c r="AM109" s="99">
        <f t="shared" si="46"/>
        <v>0</v>
      </c>
      <c r="AP109" s="92">
        <f t="shared" si="63"/>
        <v>45990</v>
      </c>
      <c r="AQ109" s="91">
        <f t="shared" si="64"/>
        <v>102</v>
      </c>
      <c r="AR109" s="91">
        <f>INDEX(地温!$D$2:$D$366,MATCH(AP109,地温!$C$2:$C$366,FALSE))</f>
        <v>9.8914360000000006</v>
      </c>
      <c r="AS109" s="91">
        <f t="shared" si="65"/>
        <v>1944.6486649999999</v>
      </c>
      <c r="AT109" s="93">
        <f t="shared" si="47"/>
        <v>19.065182990196078</v>
      </c>
      <c r="AU109" s="99" t="e">
        <f t="shared" si="48"/>
        <v>#N/A</v>
      </c>
      <c r="AV109" s="99">
        <f t="shared" si="49"/>
        <v>0</v>
      </c>
    </row>
    <row r="110" spans="1:48" s="91" customFormat="1">
      <c r="A110" s="92">
        <f t="shared" si="50"/>
        <v>45991</v>
      </c>
      <c r="B110" s="91">
        <f t="shared" si="33"/>
        <v>103</v>
      </c>
      <c r="C110" s="99">
        <f t="shared" si="34"/>
        <v>6.3677395021361374</v>
      </c>
      <c r="F110" s="92">
        <f t="shared" si="51"/>
        <v>45991</v>
      </c>
      <c r="G110" s="91">
        <f t="shared" si="52"/>
        <v>103</v>
      </c>
      <c r="H110" s="91">
        <f>INDEX(地温!$D$2:$D$366,MATCH(F110,地温!$C$2:$C$366,FALSE))</f>
        <v>9.283156</v>
      </c>
      <c r="I110" s="91">
        <f t="shared" si="53"/>
        <v>1953.9318209999999</v>
      </c>
      <c r="J110" s="93">
        <f t="shared" si="35"/>
        <v>18.97021185436893</v>
      </c>
      <c r="K110" s="99">
        <f t="shared" si="36"/>
        <v>5.7988460354804823e-002</v>
      </c>
      <c r="L110" s="99">
        <f t="shared" si="37"/>
        <v>6.3677395021361374</v>
      </c>
      <c r="O110" s="92">
        <f t="shared" si="54"/>
        <v>45991</v>
      </c>
      <c r="P110" s="91">
        <f t="shared" si="55"/>
        <v>103</v>
      </c>
      <c r="Q110" s="91">
        <f>INDEX(地温!$D$2:$D$366,MATCH(O110,地温!$C$2:$C$366,FALSE))</f>
        <v>9.283156</v>
      </c>
      <c r="R110" s="91">
        <f t="shared" si="56"/>
        <v>1953.9318209999999</v>
      </c>
      <c r="S110" s="93">
        <f t="shared" si="38"/>
        <v>18.97021185436893</v>
      </c>
      <c r="T110" s="99" t="e">
        <f t="shared" si="39"/>
        <v>#N/A</v>
      </c>
      <c r="U110" s="99">
        <f t="shared" si="40"/>
        <v>0</v>
      </c>
      <c r="X110" s="92">
        <f t="shared" si="57"/>
        <v>45991</v>
      </c>
      <c r="Y110" s="91">
        <f t="shared" si="58"/>
        <v>103</v>
      </c>
      <c r="Z110" s="91">
        <f>INDEX(地温!$D$2:$D$366,MATCH(X110,地温!$C$2:$C$366,FALSE))</f>
        <v>9.283156</v>
      </c>
      <c r="AA110" s="91">
        <f t="shared" si="59"/>
        <v>1953.9318209999999</v>
      </c>
      <c r="AB110" s="93">
        <f t="shared" si="41"/>
        <v>18.97021185436893</v>
      </c>
      <c r="AC110" s="99" t="e">
        <f t="shared" si="42"/>
        <v>#N/A</v>
      </c>
      <c r="AD110" s="99">
        <f t="shared" si="43"/>
        <v>0</v>
      </c>
      <c r="AG110" s="92">
        <f t="shared" si="60"/>
        <v>45991</v>
      </c>
      <c r="AH110" s="91">
        <f t="shared" si="61"/>
        <v>103</v>
      </c>
      <c r="AI110" s="91">
        <f>INDEX(地温!$D$2:$D$366,MATCH(AG110,地温!$C$2:$C$366,FALSE))</f>
        <v>9.283156</v>
      </c>
      <c r="AJ110" s="91">
        <f t="shared" si="62"/>
        <v>1953.9318209999999</v>
      </c>
      <c r="AK110" s="93">
        <f t="shared" si="44"/>
        <v>18.97021185436893</v>
      </c>
      <c r="AL110" s="99" t="e">
        <f t="shared" si="45"/>
        <v>#N/A</v>
      </c>
      <c r="AM110" s="99">
        <f t="shared" si="46"/>
        <v>0</v>
      </c>
      <c r="AP110" s="92">
        <f t="shared" si="63"/>
        <v>45991</v>
      </c>
      <c r="AQ110" s="91">
        <f t="shared" si="64"/>
        <v>103</v>
      </c>
      <c r="AR110" s="91">
        <f>INDEX(地温!$D$2:$D$366,MATCH(AP110,地温!$C$2:$C$366,FALSE))</f>
        <v>9.283156</v>
      </c>
      <c r="AS110" s="91">
        <f t="shared" si="65"/>
        <v>1953.9318209999999</v>
      </c>
      <c r="AT110" s="93">
        <f t="shared" si="47"/>
        <v>18.97021185436893</v>
      </c>
      <c r="AU110" s="99" t="e">
        <f t="shared" si="48"/>
        <v>#N/A</v>
      </c>
      <c r="AV110" s="99">
        <f t="shared" si="49"/>
        <v>0</v>
      </c>
    </row>
    <row r="111" spans="1:48" s="91" customFormat="1">
      <c r="A111" s="92">
        <f t="shared" si="50"/>
        <v>45992</v>
      </c>
      <c r="B111" s="91">
        <f t="shared" si="33"/>
        <v>104</v>
      </c>
      <c r="C111" s="99">
        <f t="shared" si="34"/>
        <v>6.3682494410803505</v>
      </c>
      <c r="F111" s="92">
        <f t="shared" si="51"/>
        <v>45992</v>
      </c>
      <c r="G111" s="91">
        <f t="shared" si="52"/>
        <v>104</v>
      </c>
      <c r="H111" s="91">
        <f>INDEX(地温!$D$2:$D$366,MATCH(F111,地温!$C$2:$C$366,FALSE))</f>
        <v>7.9449400000000008</v>
      </c>
      <c r="I111" s="91">
        <f t="shared" si="53"/>
        <v>1961.876761</v>
      </c>
      <c r="J111" s="93">
        <f t="shared" si="35"/>
        <v>18.864199625000001</v>
      </c>
      <c r="K111" s="99">
        <f t="shared" si="36"/>
        <v>5.7737252764670378e-002</v>
      </c>
      <c r="L111" s="99">
        <f t="shared" si="37"/>
        <v>6.3682494410803505</v>
      </c>
      <c r="O111" s="92">
        <f t="shared" si="54"/>
        <v>45992</v>
      </c>
      <c r="P111" s="91">
        <f t="shared" si="55"/>
        <v>104</v>
      </c>
      <c r="Q111" s="91">
        <f>INDEX(地温!$D$2:$D$366,MATCH(O111,地温!$C$2:$C$366,FALSE))</f>
        <v>7.9449400000000008</v>
      </c>
      <c r="R111" s="91">
        <f t="shared" si="56"/>
        <v>1961.876761</v>
      </c>
      <c r="S111" s="93">
        <f t="shared" si="38"/>
        <v>18.864199625000001</v>
      </c>
      <c r="T111" s="99" t="e">
        <f t="shared" si="39"/>
        <v>#N/A</v>
      </c>
      <c r="U111" s="99">
        <f t="shared" si="40"/>
        <v>0</v>
      </c>
      <c r="X111" s="92">
        <f t="shared" si="57"/>
        <v>45992</v>
      </c>
      <c r="Y111" s="91">
        <f t="shared" si="58"/>
        <v>104</v>
      </c>
      <c r="Z111" s="91">
        <f>INDEX(地温!$D$2:$D$366,MATCH(X111,地温!$C$2:$C$366,FALSE))</f>
        <v>7.9449400000000008</v>
      </c>
      <c r="AA111" s="91">
        <f t="shared" si="59"/>
        <v>1961.876761</v>
      </c>
      <c r="AB111" s="93">
        <f t="shared" si="41"/>
        <v>18.864199625000001</v>
      </c>
      <c r="AC111" s="99" t="e">
        <f t="shared" si="42"/>
        <v>#N/A</v>
      </c>
      <c r="AD111" s="99">
        <f t="shared" si="43"/>
        <v>0</v>
      </c>
      <c r="AG111" s="92">
        <f t="shared" si="60"/>
        <v>45992</v>
      </c>
      <c r="AH111" s="91">
        <f t="shared" si="61"/>
        <v>104</v>
      </c>
      <c r="AI111" s="91">
        <f>INDEX(地温!$D$2:$D$366,MATCH(AG111,地温!$C$2:$C$366,FALSE))</f>
        <v>7.9449400000000008</v>
      </c>
      <c r="AJ111" s="91">
        <f t="shared" si="62"/>
        <v>1961.876761</v>
      </c>
      <c r="AK111" s="93">
        <f t="shared" si="44"/>
        <v>18.864199625000001</v>
      </c>
      <c r="AL111" s="99" t="e">
        <f t="shared" si="45"/>
        <v>#N/A</v>
      </c>
      <c r="AM111" s="99">
        <f t="shared" si="46"/>
        <v>0</v>
      </c>
      <c r="AP111" s="92">
        <f t="shared" si="63"/>
        <v>45992</v>
      </c>
      <c r="AQ111" s="91">
        <f t="shared" si="64"/>
        <v>104</v>
      </c>
      <c r="AR111" s="91">
        <f>INDEX(地温!$D$2:$D$366,MATCH(AP111,地温!$C$2:$C$366,FALSE))</f>
        <v>7.9449400000000008</v>
      </c>
      <c r="AS111" s="91">
        <f t="shared" si="65"/>
        <v>1961.876761</v>
      </c>
      <c r="AT111" s="93">
        <f t="shared" si="47"/>
        <v>18.864199625000001</v>
      </c>
      <c r="AU111" s="99" t="e">
        <f t="shared" si="48"/>
        <v>#N/A</v>
      </c>
      <c r="AV111" s="99">
        <f t="shared" si="49"/>
        <v>0</v>
      </c>
    </row>
    <row r="112" spans="1:48" s="91" customFormat="1">
      <c r="A112" s="92">
        <f t="shared" si="50"/>
        <v>45993</v>
      </c>
      <c r="B112" s="91">
        <f t="shared" si="33"/>
        <v>105</v>
      </c>
      <c r="C112" s="99">
        <f t="shared" si="34"/>
        <v>6.3687221848808626</v>
      </c>
      <c r="F112" s="92">
        <f t="shared" si="51"/>
        <v>45993</v>
      </c>
      <c r="G112" s="91">
        <f t="shared" si="52"/>
        <v>105</v>
      </c>
      <c r="H112" s="91">
        <f>INDEX(地温!$D$2:$D$366,MATCH(F112,地温!$C$2:$C$366,FALSE))</f>
        <v>7.3163840000000029</v>
      </c>
      <c r="I112" s="91">
        <f t="shared" si="53"/>
        <v>1969.193145</v>
      </c>
      <c r="J112" s="93">
        <f t="shared" si="35"/>
        <v>18.754220428571429</v>
      </c>
      <c r="K112" s="99">
        <f t="shared" si="36"/>
        <v>5.7477603382860849e-002</v>
      </c>
      <c r="L112" s="99">
        <f t="shared" si="37"/>
        <v>6.3687221848808626</v>
      </c>
      <c r="O112" s="92">
        <f t="shared" si="54"/>
        <v>45993</v>
      </c>
      <c r="P112" s="91">
        <f t="shared" si="55"/>
        <v>105</v>
      </c>
      <c r="Q112" s="91">
        <f>INDEX(地温!$D$2:$D$366,MATCH(O112,地温!$C$2:$C$366,FALSE))</f>
        <v>7.3163840000000029</v>
      </c>
      <c r="R112" s="91">
        <f t="shared" si="56"/>
        <v>1969.193145</v>
      </c>
      <c r="S112" s="93">
        <f t="shared" si="38"/>
        <v>18.754220428571429</v>
      </c>
      <c r="T112" s="99" t="e">
        <f t="shared" si="39"/>
        <v>#N/A</v>
      </c>
      <c r="U112" s="99">
        <f t="shared" si="40"/>
        <v>0</v>
      </c>
      <c r="X112" s="92">
        <f t="shared" si="57"/>
        <v>45993</v>
      </c>
      <c r="Y112" s="91">
        <f t="shared" si="58"/>
        <v>105</v>
      </c>
      <c r="Z112" s="91">
        <f>INDEX(地温!$D$2:$D$366,MATCH(X112,地温!$C$2:$C$366,FALSE))</f>
        <v>7.3163840000000029</v>
      </c>
      <c r="AA112" s="91">
        <f t="shared" si="59"/>
        <v>1969.193145</v>
      </c>
      <c r="AB112" s="93">
        <f t="shared" si="41"/>
        <v>18.754220428571429</v>
      </c>
      <c r="AC112" s="99" t="e">
        <f t="shared" si="42"/>
        <v>#N/A</v>
      </c>
      <c r="AD112" s="99">
        <f t="shared" si="43"/>
        <v>0</v>
      </c>
      <c r="AG112" s="92">
        <f t="shared" si="60"/>
        <v>45993</v>
      </c>
      <c r="AH112" s="91">
        <f t="shared" si="61"/>
        <v>105</v>
      </c>
      <c r="AI112" s="91">
        <f>INDEX(地温!$D$2:$D$366,MATCH(AG112,地温!$C$2:$C$366,FALSE))</f>
        <v>7.3163840000000029</v>
      </c>
      <c r="AJ112" s="91">
        <f t="shared" si="62"/>
        <v>1969.193145</v>
      </c>
      <c r="AK112" s="93">
        <f t="shared" si="44"/>
        <v>18.754220428571429</v>
      </c>
      <c r="AL112" s="99" t="e">
        <f t="shared" si="45"/>
        <v>#N/A</v>
      </c>
      <c r="AM112" s="99">
        <f t="shared" si="46"/>
        <v>0</v>
      </c>
      <c r="AP112" s="92">
        <f t="shared" si="63"/>
        <v>45993</v>
      </c>
      <c r="AQ112" s="91">
        <f t="shared" si="64"/>
        <v>105</v>
      </c>
      <c r="AR112" s="91">
        <f>INDEX(地温!$D$2:$D$366,MATCH(AP112,地温!$C$2:$C$366,FALSE))</f>
        <v>7.3163840000000029</v>
      </c>
      <c r="AS112" s="91">
        <f t="shared" si="65"/>
        <v>1969.193145</v>
      </c>
      <c r="AT112" s="93">
        <f t="shared" si="47"/>
        <v>18.754220428571429</v>
      </c>
      <c r="AU112" s="99" t="e">
        <f t="shared" si="48"/>
        <v>#N/A</v>
      </c>
      <c r="AV112" s="99">
        <f t="shared" si="49"/>
        <v>0</v>
      </c>
    </row>
    <row r="113" spans="1:48" s="91" customFormat="1">
      <c r="A113" s="92">
        <f t="shared" si="50"/>
        <v>45994</v>
      </c>
      <c r="B113" s="91">
        <f t="shared" si="33"/>
        <v>106</v>
      </c>
      <c r="C113" s="99">
        <f t="shared" si="34"/>
        <v>6.369201260017177</v>
      </c>
      <c r="F113" s="92">
        <f t="shared" si="51"/>
        <v>45994</v>
      </c>
      <c r="G113" s="91">
        <f t="shared" si="52"/>
        <v>106</v>
      </c>
      <c r="H113" s="91">
        <f>INDEX(地温!$D$2:$D$366,MATCH(F113,地温!$C$2:$C$366,FALSE))</f>
        <v>7.8638359999999992</v>
      </c>
      <c r="I113" s="91">
        <f t="shared" si="53"/>
        <v>1977.056981</v>
      </c>
      <c r="J113" s="93">
        <f t="shared" si="35"/>
        <v>18.651480952830187</v>
      </c>
      <c r="K113" s="99">
        <f t="shared" si="36"/>
        <v>5.7235925455467317e-002</v>
      </c>
      <c r="L113" s="99">
        <f t="shared" si="37"/>
        <v>6.369201260017177</v>
      </c>
      <c r="O113" s="92">
        <f t="shared" si="54"/>
        <v>45994</v>
      </c>
      <c r="P113" s="91">
        <f t="shared" si="55"/>
        <v>106</v>
      </c>
      <c r="Q113" s="91">
        <f>INDEX(地温!$D$2:$D$366,MATCH(O113,地温!$C$2:$C$366,FALSE))</f>
        <v>7.8638359999999992</v>
      </c>
      <c r="R113" s="91">
        <f t="shared" si="56"/>
        <v>1977.056981</v>
      </c>
      <c r="S113" s="93">
        <f t="shared" si="38"/>
        <v>18.651480952830187</v>
      </c>
      <c r="T113" s="99" t="e">
        <f t="shared" si="39"/>
        <v>#N/A</v>
      </c>
      <c r="U113" s="99">
        <f t="shared" si="40"/>
        <v>0</v>
      </c>
      <c r="X113" s="92">
        <f t="shared" si="57"/>
        <v>45994</v>
      </c>
      <c r="Y113" s="91">
        <f t="shared" si="58"/>
        <v>106</v>
      </c>
      <c r="Z113" s="91">
        <f>INDEX(地温!$D$2:$D$366,MATCH(X113,地温!$C$2:$C$366,FALSE))</f>
        <v>7.8638359999999992</v>
      </c>
      <c r="AA113" s="91">
        <f t="shared" si="59"/>
        <v>1977.056981</v>
      </c>
      <c r="AB113" s="93">
        <f t="shared" si="41"/>
        <v>18.651480952830187</v>
      </c>
      <c r="AC113" s="99" t="e">
        <f t="shared" si="42"/>
        <v>#N/A</v>
      </c>
      <c r="AD113" s="99">
        <f t="shared" si="43"/>
        <v>0</v>
      </c>
      <c r="AG113" s="92">
        <f t="shared" si="60"/>
        <v>45994</v>
      </c>
      <c r="AH113" s="91">
        <f t="shared" si="61"/>
        <v>106</v>
      </c>
      <c r="AI113" s="91">
        <f>INDEX(地温!$D$2:$D$366,MATCH(AG113,地温!$C$2:$C$366,FALSE))</f>
        <v>7.8638359999999992</v>
      </c>
      <c r="AJ113" s="91">
        <f t="shared" si="62"/>
        <v>1977.056981</v>
      </c>
      <c r="AK113" s="93">
        <f t="shared" si="44"/>
        <v>18.651480952830187</v>
      </c>
      <c r="AL113" s="99" t="e">
        <f t="shared" si="45"/>
        <v>#N/A</v>
      </c>
      <c r="AM113" s="99">
        <f t="shared" si="46"/>
        <v>0</v>
      </c>
      <c r="AP113" s="92">
        <f t="shared" si="63"/>
        <v>45994</v>
      </c>
      <c r="AQ113" s="91">
        <f t="shared" si="64"/>
        <v>106</v>
      </c>
      <c r="AR113" s="91">
        <f>INDEX(地温!$D$2:$D$366,MATCH(AP113,地温!$C$2:$C$366,FALSE))</f>
        <v>7.8638359999999992</v>
      </c>
      <c r="AS113" s="91">
        <f t="shared" si="65"/>
        <v>1977.056981</v>
      </c>
      <c r="AT113" s="93">
        <f t="shared" si="47"/>
        <v>18.651480952830187</v>
      </c>
      <c r="AU113" s="99" t="e">
        <f t="shared" si="48"/>
        <v>#N/A</v>
      </c>
      <c r="AV113" s="99">
        <f t="shared" si="49"/>
        <v>0</v>
      </c>
    </row>
    <row r="114" spans="1:48" s="91" customFormat="1">
      <c r="A114" s="92">
        <f t="shared" si="50"/>
        <v>45995</v>
      </c>
      <c r="B114" s="91">
        <f t="shared" si="33"/>
        <v>107</v>
      </c>
      <c r="C114" s="99">
        <f t="shared" si="34"/>
        <v>6.3696828897115436</v>
      </c>
      <c r="F114" s="92">
        <f t="shared" si="51"/>
        <v>45995</v>
      </c>
      <c r="G114" s="91">
        <f t="shared" si="52"/>
        <v>107</v>
      </c>
      <c r="H114" s="91">
        <f>INDEX(地温!$D$2:$D$366,MATCH(F114,地温!$C$2:$C$366,FALSE))</f>
        <v>8.35046</v>
      </c>
      <c r="I114" s="91">
        <f t="shared" si="53"/>
        <v>1985.4074410000001</v>
      </c>
      <c r="J114" s="93">
        <f t="shared" si="35"/>
        <v>18.555209728971963</v>
      </c>
      <c r="K114" s="99">
        <f t="shared" si="36"/>
        <v>5.701023171457352e-002</v>
      </c>
      <c r="L114" s="99">
        <f t="shared" si="37"/>
        <v>6.3696828897115436</v>
      </c>
      <c r="O114" s="92">
        <f t="shared" si="54"/>
        <v>45995</v>
      </c>
      <c r="P114" s="91">
        <f t="shared" si="55"/>
        <v>107</v>
      </c>
      <c r="Q114" s="91">
        <f>INDEX(地温!$D$2:$D$366,MATCH(O114,地温!$C$2:$C$366,FALSE))</f>
        <v>8.35046</v>
      </c>
      <c r="R114" s="91">
        <f t="shared" si="56"/>
        <v>1985.4074410000001</v>
      </c>
      <c r="S114" s="93">
        <f t="shared" si="38"/>
        <v>18.555209728971963</v>
      </c>
      <c r="T114" s="99" t="e">
        <f t="shared" si="39"/>
        <v>#N/A</v>
      </c>
      <c r="U114" s="99">
        <f t="shared" si="40"/>
        <v>0</v>
      </c>
      <c r="X114" s="92">
        <f t="shared" si="57"/>
        <v>45995</v>
      </c>
      <c r="Y114" s="91">
        <f t="shared" si="58"/>
        <v>107</v>
      </c>
      <c r="Z114" s="91">
        <f>INDEX(地温!$D$2:$D$366,MATCH(X114,地温!$C$2:$C$366,FALSE))</f>
        <v>8.35046</v>
      </c>
      <c r="AA114" s="91">
        <f t="shared" si="59"/>
        <v>1985.4074410000001</v>
      </c>
      <c r="AB114" s="93">
        <f t="shared" si="41"/>
        <v>18.555209728971963</v>
      </c>
      <c r="AC114" s="99" t="e">
        <f t="shared" si="42"/>
        <v>#N/A</v>
      </c>
      <c r="AD114" s="99">
        <f t="shared" si="43"/>
        <v>0</v>
      </c>
      <c r="AG114" s="92">
        <f t="shared" si="60"/>
        <v>45995</v>
      </c>
      <c r="AH114" s="91">
        <f t="shared" si="61"/>
        <v>107</v>
      </c>
      <c r="AI114" s="91">
        <f>INDEX(地温!$D$2:$D$366,MATCH(AG114,地温!$C$2:$C$366,FALSE))</f>
        <v>8.35046</v>
      </c>
      <c r="AJ114" s="91">
        <f t="shared" si="62"/>
        <v>1985.4074410000001</v>
      </c>
      <c r="AK114" s="93">
        <f t="shared" si="44"/>
        <v>18.555209728971963</v>
      </c>
      <c r="AL114" s="99" t="e">
        <f t="shared" si="45"/>
        <v>#N/A</v>
      </c>
      <c r="AM114" s="99">
        <f t="shared" si="46"/>
        <v>0</v>
      </c>
      <c r="AP114" s="92">
        <f t="shared" si="63"/>
        <v>45995</v>
      </c>
      <c r="AQ114" s="91">
        <f t="shared" si="64"/>
        <v>107</v>
      </c>
      <c r="AR114" s="91">
        <f>INDEX(地温!$D$2:$D$366,MATCH(AP114,地温!$C$2:$C$366,FALSE))</f>
        <v>8.35046</v>
      </c>
      <c r="AS114" s="91">
        <f t="shared" si="65"/>
        <v>1985.4074410000001</v>
      </c>
      <c r="AT114" s="93">
        <f t="shared" si="47"/>
        <v>18.555209728971963</v>
      </c>
      <c r="AU114" s="99" t="e">
        <f t="shared" si="48"/>
        <v>#N/A</v>
      </c>
      <c r="AV114" s="99">
        <f t="shared" si="49"/>
        <v>0</v>
      </c>
    </row>
    <row r="115" spans="1:48" s="91" customFormat="1">
      <c r="A115" s="92">
        <f t="shared" si="50"/>
        <v>45996</v>
      </c>
      <c r="B115" s="91">
        <f t="shared" si="33"/>
        <v>108</v>
      </c>
      <c r="C115" s="99">
        <f t="shared" si="34"/>
        <v>6.3701604024799252</v>
      </c>
      <c r="F115" s="92">
        <f t="shared" si="51"/>
        <v>45996</v>
      </c>
      <c r="G115" s="91">
        <f t="shared" si="52"/>
        <v>108</v>
      </c>
      <c r="H115" s="91">
        <f>INDEX(地温!$D$2:$D$366,MATCH(F115,地温!$C$2:$C$366,FALSE))</f>
        <v>8.6748759999999994</v>
      </c>
      <c r="I115" s="91">
        <f t="shared" si="53"/>
        <v>1994.0823170000001</v>
      </c>
      <c r="J115" s="93">
        <f t="shared" si="35"/>
        <v>18.46372515740741</v>
      </c>
      <c r="K115" s="99">
        <f t="shared" si="36"/>
        <v>5.679644694705855e-002</v>
      </c>
      <c r="L115" s="99">
        <f t="shared" si="37"/>
        <v>6.3701604024799252</v>
      </c>
      <c r="O115" s="92">
        <f t="shared" si="54"/>
        <v>45996</v>
      </c>
      <c r="P115" s="91">
        <f t="shared" si="55"/>
        <v>108</v>
      </c>
      <c r="Q115" s="91">
        <f>INDEX(地温!$D$2:$D$366,MATCH(O115,地温!$C$2:$C$366,FALSE))</f>
        <v>8.6748759999999994</v>
      </c>
      <c r="R115" s="91">
        <f t="shared" si="56"/>
        <v>1994.0823170000001</v>
      </c>
      <c r="S115" s="93">
        <f t="shared" si="38"/>
        <v>18.46372515740741</v>
      </c>
      <c r="T115" s="99" t="e">
        <f t="shared" si="39"/>
        <v>#N/A</v>
      </c>
      <c r="U115" s="99">
        <f t="shared" si="40"/>
        <v>0</v>
      </c>
      <c r="X115" s="92">
        <f t="shared" si="57"/>
        <v>45996</v>
      </c>
      <c r="Y115" s="91">
        <f t="shared" si="58"/>
        <v>108</v>
      </c>
      <c r="Z115" s="91">
        <f>INDEX(地温!$D$2:$D$366,MATCH(X115,地温!$C$2:$C$366,FALSE))</f>
        <v>8.6748759999999994</v>
      </c>
      <c r="AA115" s="91">
        <f t="shared" si="59"/>
        <v>1994.0823170000001</v>
      </c>
      <c r="AB115" s="93">
        <f t="shared" si="41"/>
        <v>18.46372515740741</v>
      </c>
      <c r="AC115" s="99" t="e">
        <f t="shared" si="42"/>
        <v>#N/A</v>
      </c>
      <c r="AD115" s="99">
        <f t="shared" si="43"/>
        <v>0</v>
      </c>
      <c r="AG115" s="92">
        <f t="shared" si="60"/>
        <v>45996</v>
      </c>
      <c r="AH115" s="91">
        <f t="shared" si="61"/>
        <v>108</v>
      </c>
      <c r="AI115" s="91">
        <f>INDEX(地温!$D$2:$D$366,MATCH(AG115,地温!$C$2:$C$366,FALSE))</f>
        <v>8.6748759999999994</v>
      </c>
      <c r="AJ115" s="91">
        <f t="shared" si="62"/>
        <v>1994.0823170000001</v>
      </c>
      <c r="AK115" s="93">
        <f t="shared" si="44"/>
        <v>18.46372515740741</v>
      </c>
      <c r="AL115" s="99" t="e">
        <f t="shared" si="45"/>
        <v>#N/A</v>
      </c>
      <c r="AM115" s="99">
        <f t="shared" si="46"/>
        <v>0</v>
      </c>
      <c r="AP115" s="92">
        <f t="shared" si="63"/>
        <v>45996</v>
      </c>
      <c r="AQ115" s="91">
        <f t="shared" si="64"/>
        <v>108</v>
      </c>
      <c r="AR115" s="91">
        <f>INDEX(地温!$D$2:$D$366,MATCH(AP115,地温!$C$2:$C$366,FALSE))</f>
        <v>8.6748759999999994</v>
      </c>
      <c r="AS115" s="91">
        <f t="shared" si="65"/>
        <v>1994.0823170000001</v>
      </c>
      <c r="AT115" s="93">
        <f t="shared" si="47"/>
        <v>18.46372515740741</v>
      </c>
      <c r="AU115" s="99" t="e">
        <f t="shared" si="48"/>
        <v>#N/A</v>
      </c>
      <c r="AV115" s="99">
        <f t="shared" si="49"/>
        <v>0</v>
      </c>
    </row>
    <row r="116" spans="1:48" s="91" customFormat="1">
      <c r="A116" s="92">
        <f t="shared" si="50"/>
        <v>45997</v>
      </c>
      <c r="B116" s="91">
        <f t="shared" si="33"/>
        <v>109</v>
      </c>
      <c r="C116" s="99">
        <f t="shared" si="34"/>
        <v>6.3706330276660879</v>
      </c>
      <c r="F116" s="92">
        <f t="shared" si="51"/>
        <v>45997</v>
      </c>
      <c r="G116" s="91">
        <f t="shared" si="52"/>
        <v>109</v>
      </c>
      <c r="H116" s="91">
        <f>INDEX(地温!$D$2:$D$366,MATCH(F116,地温!$C$2:$C$366,FALSE))</f>
        <v>8.9992920000000005</v>
      </c>
      <c r="I116" s="91">
        <f t="shared" si="53"/>
        <v>2003.0816090000001</v>
      </c>
      <c r="J116" s="93">
        <f t="shared" si="35"/>
        <v>18.376895495412846</v>
      </c>
      <c r="K116" s="99">
        <f t="shared" si="36"/>
        <v>5.6594158035531326e-002</v>
      </c>
      <c r="L116" s="99">
        <f t="shared" si="37"/>
        <v>6.3706330276660879</v>
      </c>
      <c r="O116" s="92">
        <f t="shared" si="54"/>
        <v>45997</v>
      </c>
      <c r="P116" s="91">
        <f t="shared" si="55"/>
        <v>109</v>
      </c>
      <c r="Q116" s="91">
        <f>INDEX(地温!$D$2:$D$366,MATCH(O116,地温!$C$2:$C$366,FALSE))</f>
        <v>8.9992920000000005</v>
      </c>
      <c r="R116" s="91">
        <f t="shared" si="56"/>
        <v>2003.0816090000001</v>
      </c>
      <c r="S116" s="93">
        <f t="shared" si="38"/>
        <v>18.376895495412846</v>
      </c>
      <c r="T116" s="99" t="e">
        <f t="shared" si="39"/>
        <v>#N/A</v>
      </c>
      <c r="U116" s="99">
        <f t="shared" si="40"/>
        <v>0</v>
      </c>
      <c r="X116" s="92">
        <f t="shared" si="57"/>
        <v>45997</v>
      </c>
      <c r="Y116" s="91">
        <f t="shared" si="58"/>
        <v>109</v>
      </c>
      <c r="Z116" s="91">
        <f>INDEX(地温!$D$2:$D$366,MATCH(X116,地温!$C$2:$C$366,FALSE))</f>
        <v>8.9992920000000005</v>
      </c>
      <c r="AA116" s="91">
        <f t="shared" si="59"/>
        <v>2003.0816090000001</v>
      </c>
      <c r="AB116" s="93">
        <f t="shared" si="41"/>
        <v>18.376895495412846</v>
      </c>
      <c r="AC116" s="99" t="e">
        <f t="shared" si="42"/>
        <v>#N/A</v>
      </c>
      <c r="AD116" s="99">
        <f t="shared" si="43"/>
        <v>0</v>
      </c>
      <c r="AG116" s="92">
        <f t="shared" si="60"/>
        <v>45997</v>
      </c>
      <c r="AH116" s="91">
        <f t="shared" si="61"/>
        <v>109</v>
      </c>
      <c r="AI116" s="91">
        <f>INDEX(地温!$D$2:$D$366,MATCH(AG116,地温!$C$2:$C$366,FALSE))</f>
        <v>8.9992920000000005</v>
      </c>
      <c r="AJ116" s="91">
        <f t="shared" si="62"/>
        <v>2003.0816090000001</v>
      </c>
      <c r="AK116" s="93">
        <f t="shared" si="44"/>
        <v>18.376895495412846</v>
      </c>
      <c r="AL116" s="99" t="e">
        <f t="shared" si="45"/>
        <v>#N/A</v>
      </c>
      <c r="AM116" s="99">
        <f t="shared" si="46"/>
        <v>0</v>
      </c>
      <c r="AP116" s="92">
        <f t="shared" si="63"/>
        <v>45997</v>
      </c>
      <c r="AQ116" s="91">
        <f t="shared" si="64"/>
        <v>109</v>
      </c>
      <c r="AR116" s="91">
        <f>INDEX(地温!$D$2:$D$366,MATCH(AP116,地温!$C$2:$C$366,FALSE))</f>
        <v>8.9992920000000005</v>
      </c>
      <c r="AS116" s="91">
        <f t="shared" si="65"/>
        <v>2003.0816090000001</v>
      </c>
      <c r="AT116" s="93">
        <f t="shared" si="47"/>
        <v>18.376895495412846</v>
      </c>
      <c r="AU116" s="99" t="e">
        <f t="shared" si="48"/>
        <v>#N/A</v>
      </c>
      <c r="AV116" s="99">
        <f t="shared" si="49"/>
        <v>0</v>
      </c>
    </row>
    <row r="117" spans="1:48" s="91" customFormat="1">
      <c r="A117" s="92">
        <f t="shared" si="50"/>
        <v>45998</v>
      </c>
      <c r="B117" s="91">
        <f t="shared" si="33"/>
        <v>110</v>
      </c>
      <c r="C117" s="99">
        <f t="shared" si="34"/>
        <v>6.3710800173940791</v>
      </c>
      <c r="F117" s="92">
        <f t="shared" si="51"/>
        <v>45998</v>
      </c>
      <c r="G117" s="91">
        <f t="shared" si="52"/>
        <v>110</v>
      </c>
      <c r="H117" s="91">
        <f>INDEX(地温!$D$2:$D$366,MATCH(F117,地温!$C$2:$C$366,FALSE))</f>
        <v>8.6546000000000003</v>
      </c>
      <c r="I117" s="91">
        <f t="shared" si="53"/>
        <v>2011.7362090000001</v>
      </c>
      <c r="J117" s="93">
        <f t="shared" si="35"/>
        <v>18.288510990909092</v>
      </c>
      <c r="K117" s="99">
        <f t="shared" si="36"/>
        <v>5.6388863518790404e-002</v>
      </c>
      <c r="L117" s="99">
        <f t="shared" si="37"/>
        <v>6.3710800173940791</v>
      </c>
      <c r="O117" s="92">
        <f t="shared" si="54"/>
        <v>45998</v>
      </c>
      <c r="P117" s="91">
        <f t="shared" si="55"/>
        <v>110</v>
      </c>
      <c r="Q117" s="91">
        <f>INDEX(地温!$D$2:$D$366,MATCH(O117,地温!$C$2:$C$366,FALSE))</f>
        <v>8.6546000000000003</v>
      </c>
      <c r="R117" s="91">
        <f t="shared" si="56"/>
        <v>2011.7362090000001</v>
      </c>
      <c r="S117" s="93">
        <f t="shared" si="38"/>
        <v>18.288510990909092</v>
      </c>
      <c r="T117" s="99" t="e">
        <f t="shared" si="39"/>
        <v>#N/A</v>
      </c>
      <c r="U117" s="99">
        <f t="shared" si="40"/>
        <v>0</v>
      </c>
      <c r="X117" s="92">
        <f t="shared" si="57"/>
        <v>45998</v>
      </c>
      <c r="Y117" s="91">
        <f t="shared" si="58"/>
        <v>110</v>
      </c>
      <c r="Z117" s="91">
        <f>INDEX(地温!$D$2:$D$366,MATCH(X117,地温!$C$2:$C$366,FALSE))</f>
        <v>8.6546000000000003</v>
      </c>
      <c r="AA117" s="91">
        <f t="shared" si="59"/>
        <v>2011.7362090000001</v>
      </c>
      <c r="AB117" s="93">
        <f t="shared" si="41"/>
        <v>18.288510990909092</v>
      </c>
      <c r="AC117" s="99" t="e">
        <f t="shared" si="42"/>
        <v>#N/A</v>
      </c>
      <c r="AD117" s="99">
        <f t="shared" si="43"/>
        <v>0</v>
      </c>
      <c r="AG117" s="92">
        <f t="shared" si="60"/>
        <v>45998</v>
      </c>
      <c r="AH117" s="91">
        <f t="shared" si="61"/>
        <v>110</v>
      </c>
      <c r="AI117" s="91">
        <f>INDEX(地温!$D$2:$D$366,MATCH(AG117,地温!$C$2:$C$366,FALSE))</f>
        <v>8.6546000000000003</v>
      </c>
      <c r="AJ117" s="91">
        <f t="shared" si="62"/>
        <v>2011.7362090000001</v>
      </c>
      <c r="AK117" s="93">
        <f t="shared" si="44"/>
        <v>18.288510990909092</v>
      </c>
      <c r="AL117" s="99" t="e">
        <f t="shared" si="45"/>
        <v>#N/A</v>
      </c>
      <c r="AM117" s="99">
        <f t="shared" si="46"/>
        <v>0</v>
      </c>
      <c r="AP117" s="92">
        <f t="shared" si="63"/>
        <v>45998</v>
      </c>
      <c r="AQ117" s="91">
        <f t="shared" si="64"/>
        <v>110</v>
      </c>
      <c r="AR117" s="91">
        <f>INDEX(地温!$D$2:$D$366,MATCH(AP117,地温!$C$2:$C$366,FALSE))</f>
        <v>8.6546000000000003</v>
      </c>
      <c r="AS117" s="91">
        <f t="shared" si="65"/>
        <v>2011.7362090000001</v>
      </c>
      <c r="AT117" s="93">
        <f t="shared" si="47"/>
        <v>18.288510990909092</v>
      </c>
      <c r="AU117" s="99" t="e">
        <f t="shared" si="48"/>
        <v>#N/A</v>
      </c>
      <c r="AV117" s="99">
        <f t="shared" si="49"/>
        <v>0</v>
      </c>
    </row>
    <row r="118" spans="1:48" s="91" customFormat="1">
      <c r="A118" s="92">
        <f t="shared" si="50"/>
        <v>45999</v>
      </c>
      <c r="B118" s="91">
        <f t="shared" si="33"/>
        <v>111</v>
      </c>
      <c r="C118" s="99">
        <f t="shared" si="34"/>
        <v>6.3714988393464234</v>
      </c>
      <c r="F118" s="92">
        <f t="shared" si="51"/>
        <v>45999</v>
      </c>
      <c r="G118" s="91">
        <f t="shared" si="52"/>
        <v>111</v>
      </c>
      <c r="H118" s="91">
        <f>INDEX(地温!$D$2:$D$366,MATCH(F118,地温!$C$2:$C$366,FALSE))</f>
        <v>8.1679759999999995</v>
      </c>
      <c r="I118" s="91">
        <f t="shared" si="53"/>
        <v>2019.9041850000001</v>
      </c>
      <c r="J118" s="93">
        <f t="shared" si="35"/>
        <v>18.197335000000002</v>
      </c>
      <c r="K118" s="99">
        <f t="shared" si="36"/>
        <v>5.6177735557168131e-002</v>
      </c>
      <c r="L118" s="99">
        <f t="shared" si="37"/>
        <v>6.3714988393464234</v>
      </c>
      <c r="O118" s="92">
        <f t="shared" si="54"/>
        <v>45999</v>
      </c>
      <c r="P118" s="91">
        <f t="shared" si="55"/>
        <v>111</v>
      </c>
      <c r="Q118" s="91">
        <f>INDEX(地温!$D$2:$D$366,MATCH(O118,地温!$C$2:$C$366,FALSE))</f>
        <v>8.1679759999999995</v>
      </c>
      <c r="R118" s="91">
        <f t="shared" si="56"/>
        <v>2019.9041850000001</v>
      </c>
      <c r="S118" s="93">
        <f t="shared" si="38"/>
        <v>18.197335000000002</v>
      </c>
      <c r="T118" s="99" t="e">
        <f t="shared" si="39"/>
        <v>#N/A</v>
      </c>
      <c r="U118" s="99">
        <f t="shared" si="40"/>
        <v>0</v>
      </c>
      <c r="X118" s="92">
        <f t="shared" si="57"/>
        <v>45999</v>
      </c>
      <c r="Y118" s="91">
        <f t="shared" si="58"/>
        <v>111</v>
      </c>
      <c r="Z118" s="91">
        <f>INDEX(地温!$D$2:$D$366,MATCH(X118,地温!$C$2:$C$366,FALSE))</f>
        <v>8.1679759999999995</v>
      </c>
      <c r="AA118" s="91">
        <f t="shared" si="59"/>
        <v>2019.9041850000001</v>
      </c>
      <c r="AB118" s="93">
        <f t="shared" si="41"/>
        <v>18.197335000000002</v>
      </c>
      <c r="AC118" s="99" t="e">
        <f t="shared" si="42"/>
        <v>#N/A</v>
      </c>
      <c r="AD118" s="99">
        <f t="shared" si="43"/>
        <v>0</v>
      </c>
      <c r="AG118" s="92">
        <f t="shared" si="60"/>
        <v>45999</v>
      </c>
      <c r="AH118" s="91">
        <f t="shared" si="61"/>
        <v>111</v>
      </c>
      <c r="AI118" s="91">
        <f>INDEX(地温!$D$2:$D$366,MATCH(AG118,地温!$C$2:$C$366,FALSE))</f>
        <v>8.1679759999999995</v>
      </c>
      <c r="AJ118" s="91">
        <f t="shared" si="62"/>
        <v>2019.9041850000001</v>
      </c>
      <c r="AK118" s="93">
        <f t="shared" si="44"/>
        <v>18.197335000000002</v>
      </c>
      <c r="AL118" s="99" t="e">
        <f t="shared" si="45"/>
        <v>#N/A</v>
      </c>
      <c r="AM118" s="99">
        <f t="shared" si="46"/>
        <v>0</v>
      </c>
      <c r="AP118" s="92">
        <f t="shared" si="63"/>
        <v>45999</v>
      </c>
      <c r="AQ118" s="91">
        <f t="shared" si="64"/>
        <v>111</v>
      </c>
      <c r="AR118" s="91">
        <f>INDEX(地温!$D$2:$D$366,MATCH(AP118,地温!$C$2:$C$366,FALSE))</f>
        <v>8.1679759999999995</v>
      </c>
      <c r="AS118" s="91">
        <f t="shared" si="65"/>
        <v>2019.9041850000001</v>
      </c>
      <c r="AT118" s="93">
        <f t="shared" si="47"/>
        <v>18.197335000000002</v>
      </c>
      <c r="AU118" s="99" t="e">
        <f t="shared" si="48"/>
        <v>#N/A</v>
      </c>
      <c r="AV118" s="99">
        <f t="shared" si="49"/>
        <v>0</v>
      </c>
    </row>
    <row r="119" spans="1:48" s="91" customFormat="1">
      <c r="A119" s="92">
        <f t="shared" si="50"/>
        <v>46000</v>
      </c>
      <c r="B119" s="91">
        <f t="shared" si="33"/>
        <v>112</v>
      </c>
      <c r="C119" s="99">
        <f t="shared" si="34"/>
        <v>6.3719009961487201</v>
      </c>
      <c r="F119" s="92">
        <f t="shared" si="51"/>
        <v>46000</v>
      </c>
      <c r="G119" s="91">
        <f t="shared" si="52"/>
        <v>112</v>
      </c>
      <c r="H119" s="91">
        <f>INDEX(地温!$D$2:$D$366,MATCH(F119,地温!$C$2:$C$366,FALSE))</f>
        <v>8.0260440000000006</v>
      </c>
      <c r="I119" s="91">
        <f t="shared" si="53"/>
        <v>2027.9302290000001</v>
      </c>
      <c r="J119" s="93">
        <f t="shared" si="35"/>
        <v>18.106519901785713</v>
      </c>
      <c r="K119" s="99">
        <f t="shared" si="36"/>
        <v>5.5968098359431749e-002</v>
      </c>
      <c r="L119" s="99">
        <f t="shared" si="37"/>
        <v>6.3719009961487201</v>
      </c>
      <c r="O119" s="92">
        <f t="shared" si="54"/>
        <v>46000</v>
      </c>
      <c r="P119" s="91">
        <f t="shared" si="55"/>
        <v>112</v>
      </c>
      <c r="Q119" s="91">
        <f>INDEX(地温!$D$2:$D$366,MATCH(O119,地温!$C$2:$C$366,FALSE))</f>
        <v>8.0260440000000006</v>
      </c>
      <c r="R119" s="91">
        <f t="shared" si="56"/>
        <v>2027.9302290000001</v>
      </c>
      <c r="S119" s="93">
        <f t="shared" si="38"/>
        <v>18.106519901785713</v>
      </c>
      <c r="T119" s="99" t="e">
        <f t="shared" si="39"/>
        <v>#N/A</v>
      </c>
      <c r="U119" s="99">
        <f t="shared" si="40"/>
        <v>0</v>
      </c>
      <c r="X119" s="92">
        <f t="shared" si="57"/>
        <v>46000</v>
      </c>
      <c r="Y119" s="91">
        <f t="shared" si="58"/>
        <v>112</v>
      </c>
      <c r="Z119" s="91">
        <f>INDEX(地温!$D$2:$D$366,MATCH(X119,地温!$C$2:$C$366,FALSE))</f>
        <v>8.0260440000000006</v>
      </c>
      <c r="AA119" s="91">
        <f t="shared" si="59"/>
        <v>2027.9302290000001</v>
      </c>
      <c r="AB119" s="93">
        <f t="shared" si="41"/>
        <v>18.106519901785713</v>
      </c>
      <c r="AC119" s="99" t="e">
        <f t="shared" si="42"/>
        <v>#N/A</v>
      </c>
      <c r="AD119" s="99">
        <f t="shared" si="43"/>
        <v>0</v>
      </c>
      <c r="AG119" s="92">
        <f t="shared" si="60"/>
        <v>46000</v>
      </c>
      <c r="AH119" s="91">
        <f t="shared" si="61"/>
        <v>112</v>
      </c>
      <c r="AI119" s="91">
        <f>INDEX(地温!$D$2:$D$366,MATCH(AG119,地温!$C$2:$C$366,FALSE))</f>
        <v>8.0260440000000006</v>
      </c>
      <c r="AJ119" s="91">
        <f t="shared" si="62"/>
        <v>2027.9302290000001</v>
      </c>
      <c r="AK119" s="93">
        <f t="shared" si="44"/>
        <v>18.106519901785713</v>
      </c>
      <c r="AL119" s="99" t="e">
        <f t="shared" si="45"/>
        <v>#N/A</v>
      </c>
      <c r="AM119" s="99">
        <f t="shared" si="46"/>
        <v>0</v>
      </c>
      <c r="AP119" s="92">
        <f t="shared" si="63"/>
        <v>46000</v>
      </c>
      <c r="AQ119" s="91">
        <f t="shared" si="64"/>
        <v>112</v>
      </c>
      <c r="AR119" s="91">
        <f>INDEX(地温!$D$2:$D$366,MATCH(AP119,地温!$C$2:$C$366,FALSE))</f>
        <v>8.0260440000000006</v>
      </c>
      <c r="AS119" s="91">
        <f t="shared" si="65"/>
        <v>2027.9302290000001</v>
      </c>
      <c r="AT119" s="93">
        <f t="shared" si="47"/>
        <v>18.106519901785713</v>
      </c>
      <c r="AU119" s="99" t="e">
        <f t="shared" si="48"/>
        <v>#N/A</v>
      </c>
      <c r="AV119" s="99">
        <f t="shared" si="49"/>
        <v>0</v>
      </c>
    </row>
    <row r="120" spans="1:48" s="91" customFormat="1">
      <c r="A120" s="92">
        <f t="shared" si="50"/>
        <v>46001</v>
      </c>
      <c r="B120" s="91">
        <f t="shared" si="33"/>
        <v>113</v>
      </c>
      <c r="C120" s="99">
        <f t="shared" si="34"/>
        <v>6.3723095905835274</v>
      </c>
      <c r="F120" s="92">
        <f t="shared" si="51"/>
        <v>46001</v>
      </c>
      <c r="G120" s="91">
        <f t="shared" si="52"/>
        <v>113</v>
      </c>
      <c r="H120" s="91">
        <f>INDEX(地温!$D$2:$D$366,MATCH(F120,地温!$C$2:$C$366,FALSE))</f>
        <v>8.7154279999999993</v>
      </c>
      <c r="I120" s="91">
        <f t="shared" si="53"/>
        <v>2036.645657</v>
      </c>
      <c r="J120" s="93">
        <f t="shared" si="35"/>
        <v>18.023412893805311</v>
      </c>
      <c r="K120" s="99">
        <f t="shared" si="36"/>
        <v>5.577682603065412e-002</v>
      </c>
      <c r="L120" s="99">
        <f t="shared" si="37"/>
        <v>6.3723095905835274</v>
      </c>
      <c r="O120" s="92">
        <f t="shared" si="54"/>
        <v>46001</v>
      </c>
      <c r="P120" s="91">
        <f t="shared" si="55"/>
        <v>113</v>
      </c>
      <c r="Q120" s="91">
        <f>INDEX(地温!$D$2:$D$366,MATCH(O120,地温!$C$2:$C$366,FALSE))</f>
        <v>8.7154279999999993</v>
      </c>
      <c r="R120" s="91">
        <f t="shared" si="56"/>
        <v>2036.645657</v>
      </c>
      <c r="S120" s="93">
        <f t="shared" si="38"/>
        <v>18.023412893805311</v>
      </c>
      <c r="T120" s="99" t="e">
        <f t="shared" si="39"/>
        <v>#N/A</v>
      </c>
      <c r="U120" s="99">
        <f t="shared" si="40"/>
        <v>0</v>
      </c>
      <c r="X120" s="92">
        <f t="shared" si="57"/>
        <v>46001</v>
      </c>
      <c r="Y120" s="91">
        <f t="shared" si="58"/>
        <v>113</v>
      </c>
      <c r="Z120" s="91">
        <f>INDEX(地温!$D$2:$D$366,MATCH(X120,地温!$C$2:$C$366,FALSE))</f>
        <v>8.7154279999999993</v>
      </c>
      <c r="AA120" s="91">
        <f t="shared" si="59"/>
        <v>2036.645657</v>
      </c>
      <c r="AB120" s="93">
        <f t="shared" si="41"/>
        <v>18.023412893805311</v>
      </c>
      <c r="AC120" s="99" t="e">
        <f t="shared" si="42"/>
        <v>#N/A</v>
      </c>
      <c r="AD120" s="99">
        <f t="shared" si="43"/>
        <v>0</v>
      </c>
      <c r="AG120" s="92">
        <f t="shared" si="60"/>
        <v>46001</v>
      </c>
      <c r="AH120" s="91">
        <f t="shared" si="61"/>
        <v>113</v>
      </c>
      <c r="AI120" s="91">
        <f>INDEX(地温!$D$2:$D$366,MATCH(AG120,地温!$C$2:$C$366,FALSE))</f>
        <v>8.7154279999999993</v>
      </c>
      <c r="AJ120" s="91">
        <f t="shared" si="62"/>
        <v>2036.645657</v>
      </c>
      <c r="AK120" s="93">
        <f t="shared" si="44"/>
        <v>18.023412893805311</v>
      </c>
      <c r="AL120" s="99" t="e">
        <f t="shared" si="45"/>
        <v>#N/A</v>
      </c>
      <c r="AM120" s="99">
        <f t="shared" si="46"/>
        <v>0</v>
      </c>
      <c r="AP120" s="92">
        <f t="shared" si="63"/>
        <v>46001</v>
      </c>
      <c r="AQ120" s="91">
        <f t="shared" si="64"/>
        <v>113</v>
      </c>
      <c r="AR120" s="91">
        <f>INDEX(地温!$D$2:$D$366,MATCH(AP120,地温!$C$2:$C$366,FALSE))</f>
        <v>8.7154279999999993</v>
      </c>
      <c r="AS120" s="91">
        <f t="shared" si="65"/>
        <v>2036.645657</v>
      </c>
      <c r="AT120" s="93">
        <f t="shared" si="47"/>
        <v>18.023412893805311</v>
      </c>
      <c r="AU120" s="99" t="e">
        <f t="shared" si="48"/>
        <v>#N/A</v>
      </c>
      <c r="AV120" s="99">
        <f t="shared" si="49"/>
        <v>0</v>
      </c>
    </row>
    <row r="121" spans="1:48" s="91" customFormat="1">
      <c r="A121" s="92">
        <f t="shared" si="50"/>
        <v>46002</v>
      </c>
      <c r="B121" s="91">
        <f t="shared" si="33"/>
        <v>114</v>
      </c>
      <c r="C121" s="99">
        <f t="shared" si="34"/>
        <v>6.3727192332741902</v>
      </c>
      <c r="F121" s="92">
        <f t="shared" si="51"/>
        <v>46002</v>
      </c>
      <c r="G121" s="91">
        <f t="shared" si="52"/>
        <v>114</v>
      </c>
      <c r="H121" s="91">
        <f>INDEX(地温!$D$2:$D$366,MATCH(F121,地温!$C$2:$C$366,FALSE))</f>
        <v>9.2628800000000009</v>
      </c>
      <c r="I121" s="91">
        <f t="shared" si="53"/>
        <v>2045.908537</v>
      </c>
      <c r="J121" s="93">
        <f t="shared" si="35"/>
        <v>17.94656611403509</v>
      </c>
      <c r="K121" s="99">
        <f t="shared" si="36"/>
        <v>5.5600446694941387e-002</v>
      </c>
      <c r="L121" s="99">
        <f t="shared" si="37"/>
        <v>6.3727192332741902</v>
      </c>
      <c r="O121" s="92">
        <f t="shared" si="54"/>
        <v>46002</v>
      </c>
      <c r="P121" s="91">
        <f t="shared" si="55"/>
        <v>114</v>
      </c>
      <c r="Q121" s="91">
        <f>INDEX(地温!$D$2:$D$366,MATCH(O121,地温!$C$2:$C$366,FALSE))</f>
        <v>9.2628800000000009</v>
      </c>
      <c r="R121" s="91">
        <f t="shared" si="56"/>
        <v>2045.908537</v>
      </c>
      <c r="S121" s="93">
        <f t="shared" si="38"/>
        <v>17.94656611403509</v>
      </c>
      <c r="T121" s="99" t="e">
        <f t="shared" si="39"/>
        <v>#N/A</v>
      </c>
      <c r="U121" s="99">
        <f t="shared" si="40"/>
        <v>0</v>
      </c>
      <c r="X121" s="92">
        <f t="shared" si="57"/>
        <v>46002</v>
      </c>
      <c r="Y121" s="91">
        <f t="shared" si="58"/>
        <v>114</v>
      </c>
      <c r="Z121" s="91">
        <f>INDEX(地温!$D$2:$D$366,MATCH(X121,地温!$C$2:$C$366,FALSE))</f>
        <v>9.2628800000000009</v>
      </c>
      <c r="AA121" s="91">
        <f t="shared" si="59"/>
        <v>2045.908537</v>
      </c>
      <c r="AB121" s="93">
        <f t="shared" si="41"/>
        <v>17.94656611403509</v>
      </c>
      <c r="AC121" s="99" t="e">
        <f t="shared" si="42"/>
        <v>#N/A</v>
      </c>
      <c r="AD121" s="99">
        <f t="shared" si="43"/>
        <v>0</v>
      </c>
      <c r="AG121" s="92">
        <f t="shared" si="60"/>
        <v>46002</v>
      </c>
      <c r="AH121" s="91">
        <f t="shared" si="61"/>
        <v>114</v>
      </c>
      <c r="AI121" s="91">
        <f>INDEX(地温!$D$2:$D$366,MATCH(AG121,地温!$C$2:$C$366,FALSE))</f>
        <v>9.2628800000000009</v>
      </c>
      <c r="AJ121" s="91">
        <f t="shared" si="62"/>
        <v>2045.908537</v>
      </c>
      <c r="AK121" s="93">
        <f t="shared" si="44"/>
        <v>17.94656611403509</v>
      </c>
      <c r="AL121" s="99" t="e">
        <f t="shared" si="45"/>
        <v>#N/A</v>
      </c>
      <c r="AM121" s="99">
        <f t="shared" si="46"/>
        <v>0</v>
      </c>
      <c r="AP121" s="92">
        <f t="shared" si="63"/>
        <v>46002</v>
      </c>
      <c r="AQ121" s="91">
        <f t="shared" si="64"/>
        <v>114</v>
      </c>
      <c r="AR121" s="91">
        <f>INDEX(地温!$D$2:$D$366,MATCH(AP121,地温!$C$2:$C$366,FALSE))</f>
        <v>9.2628800000000009</v>
      </c>
      <c r="AS121" s="91">
        <f t="shared" si="65"/>
        <v>2045.908537</v>
      </c>
      <c r="AT121" s="93">
        <f t="shared" si="47"/>
        <v>17.94656611403509</v>
      </c>
      <c r="AU121" s="99" t="e">
        <f t="shared" si="48"/>
        <v>#N/A</v>
      </c>
      <c r="AV121" s="99">
        <f t="shared" si="49"/>
        <v>0</v>
      </c>
    </row>
    <row r="122" spans="1:48" s="91" customFormat="1">
      <c r="A122" s="92">
        <f t="shared" si="50"/>
        <v>46003</v>
      </c>
      <c r="B122" s="91">
        <f t="shared" si="33"/>
        <v>115</v>
      </c>
      <c r="C122" s="99">
        <f t="shared" si="34"/>
        <v>6.3731191246812111</v>
      </c>
      <c r="F122" s="92">
        <f t="shared" si="51"/>
        <v>46003</v>
      </c>
      <c r="G122" s="91">
        <f t="shared" si="52"/>
        <v>115</v>
      </c>
      <c r="H122" s="91">
        <f>INDEX(地温!$D$2:$D$366,MATCH(F122,地温!$C$2:$C$366,FALSE))</f>
        <v>9.4250880000000006</v>
      </c>
      <c r="I122" s="91">
        <f t="shared" si="53"/>
        <v>2055.3336250000002</v>
      </c>
      <c r="J122" s="93">
        <f t="shared" si="35"/>
        <v>17.872466304347828</v>
      </c>
      <c r="K122" s="99">
        <f t="shared" si="36"/>
        <v>5.5430812598636907e-002</v>
      </c>
      <c r="L122" s="99">
        <f t="shared" si="37"/>
        <v>6.3731191246812111</v>
      </c>
      <c r="O122" s="92">
        <f t="shared" si="54"/>
        <v>46003</v>
      </c>
      <c r="P122" s="91">
        <f t="shared" si="55"/>
        <v>115</v>
      </c>
      <c r="Q122" s="91">
        <f>INDEX(地温!$D$2:$D$366,MATCH(O122,地温!$C$2:$C$366,FALSE))</f>
        <v>9.4250880000000006</v>
      </c>
      <c r="R122" s="91">
        <f t="shared" si="56"/>
        <v>2055.3336250000002</v>
      </c>
      <c r="S122" s="93">
        <f t="shared" si="38"/>
        <v>17.872466304347828</v>
      </c>
      <c r="T122" s="99" t="e">
        <f t="shared" si="39"/>
        <v>#N/A</v>
      </c>
      <c r="U122" s="99">
        <f t="shared" si="40"/>
        <v>0</v>
      </c>
      <c r="X122" s="92">
        <f t="shared" si="57"/>
        <v>46003</v>
      </c>
      <c r="Y122" s="91">
        <f t="shared" si="58"/>
        <v>115</v>
      </c>
      <c r="Z122" s="91">
        <f>INDEX(地温!$D$2:$D$366,MATCH(X122,地温!$C$2:$C$366,FALSE))</f>
        <v>9.4250880000000006</v>
      </c>
      <c r="AA122" s="91">
        <f t="shared" si="59"/>
        <v>2055.3336250000002</v>
      </c>
      <c r="AB122" s="93">
        <f t="shared" si="41"/>
        <v>17.872466304347828</v>
      </c>
      <c r="AC122" s="99" t="e">
        <f t="shared" si="42"/>
        <v>#N/A</v>
      </c>
      <c r="AD122" s="99">
        <f t="shared" si="43"/>
        <v>0</v>
      </c>
      <c r="AG122" s="92">
        <f t="shared" si="60"/>
        <v>46003</v>
      </c>
      <c r="AH122" s="91">
        <f t="shared" si="61"/>
        <v>115</v>
      </c>
      <c r="AI122" s="91">
        <f>INDEX(地温!$D$2:$D$366,MATCH(AG122,地温!$C$2:$C$366,FALSE))</f>
        <v>9.4250880000000006</v>
      </c>
      <c r="AJ122" s="91">
        <f t="shared" si="62"/>
        <v>2055.3336250000002</v>
      </c>
      <c r="AK122" s="93">
        <f t="shared" si="44"/>
        <v>17.872466304347828</v>
      </c>
      <c r="AL122" s="99" t="e">
        <f t="shared" si="45"/>
        <v>#N/A</v>
      </c>
      <c r="AM122" s="99">
        <f t="shared" si="46"/>
        <v>0</v>
      </c>
      <c r="AP122" s="92">
        <f t="shared" si="63"/>
        <v>46003</v>
      </c>
      <c r="AQ122" s="91">
        <f t="shared" si="64"/>
        <v>115</v>
      </c>
      <c r="AR122" s="91">
        <f>INDEX(地温!$D$2:$D$366,MATCH(AP122,地温!$C$2:$C$366,FALSE))</f>
        <v>9.4250880000000006</v>
      </c>
      <c r="AS122" s="91">
        <f t="shared" si="65"/>
        <v>2055.3336250000002</v>
      </c>
      <c r="AT122" s="93">
        <f t="shared" si="47"/>
        <v>17.872466304347828</v>
      </c>
      <c r="AU122" s="99" t="e">
        <f t="shared" si="48"/>
        <v>#N/A</v>
      </c>
      <c r="AV122" s="99">
        <f t="shared" si="49"/>
        <v>0</v>
      </c>
    </row>
    <row r="123" spans="1:48" s="91" customFormat="1">
      <c r="A123" s="92">
        <f t="shared" si="50"/>
        <v>46004</v>
      </c>
      <c r="B123" s="91">
        <f t="shared" si="33"/>
        <v>116</v>
      </c>
      <c r="C123" s="99">
        <f t="shared" si="34"/>
        <v>6.3734611093881668</v>
      </c>
      <c r="F123" s="92">
        <f t="shared" si="51"/>
        <v>46004</v>
      </c>
      <c r="G123" s="91">
        <f t="shared" si="52"/>
        <v>116</v>
      </c>
      <c r="H123" s="91">
        <f>INDEX(地温!$D$2:$D$366,MATCH(F123,地温!$C$2:$C$366,FALSE))</f>
        <v>7.5799719999999997</v>
      </c>
      <c r="I123" s="91">
        <f t="shared" si="53"/>
        <v>2062.9135970000002</v>
      </c>
      <c r="J123" s="93">
        <f t="shared" si="35"/>
        <v>17.783737905172416</v>
      </c>
      <c r="K123" s="99">
        <f t="shared" si="36"/>
        <v>5.5228257384485155e-002</v>
      </c>
      <c r="L123" s="99">
        <f t="shared" si="37"/>
        <v>6.3734611093881668</v>
      </c>
      <c r="O123" s="92">
        <f t="shared" si="54"/>
        <v>46004</v>
      </c>
      <c r="P123" s="91">
        <f t="shared" si="55"/>
        <v>116</v>
      </c>
      <c r="Q123" s="91">
        <f>INDEX(地温!$D$2:$D$366,MATCH(O123,地温!$C$2:$C$366,FALSE))</f>
        <v>7.5799719999999997</v>
      </c>
      <c r="R123" s="91">
        <f t="shared" si="56"/>
        <v>2062.9135970000002</v>
      </c>
      <c r="S123" s="93">
        <f t="shared" si="38"/>
        <v>17.783737905172416</v>
      </c>
      <c r="T123" s="99" t="e">
        <f t="shared" si="39"/>
        <v>#N/A</v>
      </c>
      <c r="U123" s="99">
        <f t="shared" si="40"/>
        <v>0</v>
      </c>
      <c r="X123" s="92">
        <f t="shared" si="57"/>
        <v>46004</v>
      </c>
      <c r="Y123" s="91">
        <f t="shared" si="58"/>
        <v>116</v>
      </c>
      <c r="Z123" s="91">
        <f>INDEX(地温!$D$2:$D$366,MATCH(X123,地温!$C$2:$C$366,FALSE))</f>
        <v>7.5799719999999997</v>
      </c>
      <c r="AA123" s="91">
        <f t="shared" si="59"/>
        <v>2062.9135970000002</v>
      </c>
      <c r="AB123" s="93">
        <f t="shared" si="41"/>
        <v>17.783737905172416</v>
      </c>
      <c r="AC123" s="99" t="e">
        <f t="shared" si="42"/>
        <v>#N/A</v>
      </c>
      <c r="AD123" s="99">
        <f t="shared" si="43"/>
        <v>0</v>
      </c>
      <c r="AG123" s="92">
        <f t="shared" si="60"/>
        <v>46004</v>
      </c>
      <c r="AH123" s="91">
        <f t="shared" si="61"/>
        <v>116</v>
      </c>
      <c r="AI123" s="91">
        <f>INDEX(地温!$D$2:$D$366,MATCH(AG123,地温!$C$2:$C$366,FALSE))</f>
        <v>7.5799719999999997</v>
      </c>
      <c r="AJ123" s="91">
        <f t="shared" si="62"/>
        <v>2062.9135970000002</v>
      </c>
      <c r="AK123" s="93">
        <f t="shared" si="44"/>
        <v>17.783737905172416</v>
      </c>
      <c r="AL123" s="99" t="e">
        <f t="shared" si="45"/>
        <v>#N/A</v>
      </c>
      <c r="AM123" s="99">
        <f t="shared" si="46"/>
        <v>0</v>
      </c>
      <c r="AP123" s="92">
        <f t="shared" si="63"/>
        <v>46004</v>
      </c>
      <c r="AQ123" s="91">
        <f t="shared" si="64"/>
        <v>116</v>
      </c>
      <c r="AR123" s="91">
        <f>INDEX(地温!$D$2:$D$366,MATCH(AP123,地温!$C$2:$C$366,FALSE))</f>
        <v>7.5799719999999997</v>
      </c>
      <c r="AS123" s="91">
        <f t="shared" si="65"/>
        <v>2062.9135970000002</v>
      </c>
      <c r="AT123" s="93">
        <f t="shared" si="47"/>
        <v>17.783737905172416</v>
      </c>
      <c r="AU123" s="99" t="e">
        <f t="shared" si="48"/>
        <v>#N/A</v>
      </c>
      <c r="AV123" s="99">
        <f t="shared" si="49"/>
        <v>0</v>
      </c>
    </row>
    <row r="124" spans="1:48" s="91" customFormat="1">
      <c r="A124" s="92">
        <f t="shared" si="50"/>
        <v>46005</v>
      </c>
      <c r="B124" s="91">
        <f t="shared" si="33"/>
        <v>117</v>
      </c>
      <c r="C124" s="99">
        <f t="shared" si="34"/>
        <v>6.373775649141364</v>
      </c>
      <c r="F124" s="92">
        <f t="shared" si="51"/>
        <v>46005</v>
      </c>
      <c r="G124" s="91">
        <f t="shared" si="52"/>
        <v>117</v>
      </c>
      <c r="H124" s="91">
        <f>INDEX(地温!$D$2:$D$366,MATCH(F124,地温!$C$2:$C$366,FALSE))</f>
        <v>6.8297600000000012</v>
      </c>
      <c r="I124" s="91">
        <f t="shared" si="53"/>
        <v>2069.7433570000003</v>
      </c>
      <c r="J124" s="93">
        <f t="shared" si="35"/>
        <v>17.690114162393165</v>
      </c>
      <c r="K124" s="99">
        <f t="shared" si="36"/>
        <v>5.501519593952077e-002</v>
      </c>
      <c r="L124" s="99">
        <f t="shared" si="37"/>
        <v>6.373775649141364</v>
      </c>
      <c r="O124" s="92">
        <f t="shared" si="54"/>
        <v>46005</v>
      </c>
      <c r="P124" s="91">
        <f t="shared" si="55"/>
        <v>117</v>
      </c>
      <c r="Q124" s="91">
        <f>INDEX(地温!$D$2:$D$366,MATCH(O124,地温!$C$2:$C$366,FALSE))</f>
        <v>6.8297600000000012</v>
      </c>
      <c r="R124" s="91">
        <f t="shared" si="56"/>
        <v>2069.7433570000003</v>
      </c>
      <c r="S124" s="93">
        <f t="shared" si="38"/>
        <v>17.690114162393165</v>
      </c>
      <c r="T124" s="99" t="e">
        <f t="shared" si="39"/>
        <v>#N/A</v>
      </c>
      <c r="U124" s="99">
        <f t="shared" si="40"/>
        <v>0</v>
      </c>
      <c r="X124" s="92">
        <f t="shared" si="57"/>
        <v>46005</v>
      </c>
      <c r="Y124" s="91">
        <f t="shared" si="58"/>
        <v>117</v>
      </c>
      <c r="Z124" s="91">
        <f>INDEX(地温!$D$2:$D$366,MATCH(X124,地温!$C$2:$C$366,FALSE))</f>
        <v>6.8297600000000012</v>
      </c>
      <c r="AA124" s="91">
        <f t="shared" si="59"/>
        <v>2069.7433570000003</v>
      </c>
      <c r="AB124" s="93">
        <f t="shared" si="41"/>
        <v>17.690114162393165</v>
      </c>
      <c r="AC124" s="99" t="e">
        <f t="shared" si="42"/>
        <v>#N/A</v>
      </c>
      <c r="AD124" s="99">
        <f t="shared" si="43"/>
        <v>0</v>
      </c>
      <c r="AG124" s="92">
        <f t="shared" si="60"/>
        <v>46005</v>
      </c>
      <c r="AH124" s="91">
        <f t="shared" si="61"/>
        <v>117</v>
      </c>
      <c r="AI124" s="91">
        <f>INDEX(地温!$D$2:$D$366,MATCH(AG124,地温!$C$2:$C$366,FALSE))</f>
        <v>6.8297600000000012</v>
      </c>
      <c r="AJ124" s="91">
        <f t="shared" si="62"/>
        <v>2069.7433570000003</v>
      </c>
      <c r="AK124" s="93">
        <f t="shared" si="44"/>
        <v>17.690114162393165</v>
      </c>
      <c r="AL124" s="99" t="e">
        <f t="shared" si="45"/>
        <v>#N/A</v>
      </c>
      <c r="AM124" s="99">
        <f t="shared" si="46"/>
        <v>0</v>
      </c>
      <c r="AP124" s="92">
        <f t="shared" si="63"/>
        <v>46005</v>
      </c>
      <c r="AQ124" s="91">
        <f t="shared" si="64"/>
        <v>117</v>
      </c>
      <c r="AR124" s="91">
        <f>INDEX(地温!$D$2:$D$366,MATCH(AP124,地温!$C$2:$C$366,FALSE))</f>
        <v>6.8297600000000012</v>
      </c>
      <c r="AS124" s="91">
        <f t="shared" si="65"/>
        <v>2069.7433570000003</v>
      </c>
      <c r="AT124" s="93">
        <f t="shared" si="47"/>
        <v>17.690114162393165</v>
      </c>
      <c r="AU124" s="99" t="e">
        <f t="shared" si="48"/>
        <v>#N/A</v>
      </c>
      <c r="AV124" s="99">
        <f t="shared" si="49"/>
        <v>0</v>
      </c>
    </row>
    <row r="125" spans="1:48" s="91" customFormat="1">
      <c r="A125" s="92">
        <f t="shared" si="50"/>
        <v>46006</v>
      </c>
      <c r="B125" s="91">
        <f t="shared" si="33"/>
        <v>118</v>
      </c>
      <c r="C125" s="99">
        <f t="shared" si="34"/>
        <v>6.3740619808549006</v>
      </c>
      <c r="F125" s="92">
        <f t="shared" si="51"/>
        <v>46006</v>
      </c>
      <c r="G125" s="91">
        <f t="shared" si="52"/>
        <v>118</v>
      </c>
      <c r="H125" s="91">
        <f>INDEX(地温!$D$2:$D$366,MATCH(F125,地温!$C$2:$C$366,FALSE))</f>
        <v>5.9578920000000011</v>
      </c>
      <c r="I125" s="91">
        <f t="shared" si="53"/>
        <v>2075.7012490000002</v>
      </c>
      <c r="J125" s="93">
        <f t="shared" si="35"/>
        <v>17.59068855084746</v>
      </c>
      <c r="K125" s="99">
        <f t="shared" si="36"/>
        <v>5.4789681521163307e-002</v>
      </c>
      <c r="L125" s="99">
        <f t="shared" si="37"/>
        <v>6.3740619808549006</v>
      </c>
      <c r="O125" s="92">
        <f t="shared" si="54"/>
        <v>46006</v>
      </c>
      <c r="P125" s="91">
        <f t="shared" si="55"/>
        <v>118</v>
      </c>
      <c r="Q125" s="91">
        <f>INDEX(地温!$D$2:$D$366,MATCH(O125,地温!$C$2:$C$366,FALSE))</f>
        <v>5.9578920000000011</v>
      </c>
      <c r="R125" s="91">
        <f t="shared" si="56"/>
        <v>2075.7012490000002</v>
      </c>
      <c r="S125" s="93">
        <f t="shared" si="38"/>
        <v>17.59068855084746</v>
      </c>
      <c r="T125" s="99" t="e">
        <f t="shared" si="39"/>
        <v>#N/A</v>
      </c>
      <c r="U125" s="99">
        <f t="shared" si="40"/>
        <v>0</v>
      </c>
      <c r="X125" s="92">
        <f t="shared" si="57"/>
        <v>46006</v>
      </c>
      <c r="Y125" s="91">
        <f t="shared" si="58"/>
        <v>118</v>
      </c>
      <c r="Z125" s="91">
        <f>INDEX(地温!$D$2:$D$366,MATCH(X125,地温!$C$2:$C$366,FALSE))</f>
        <v>5.9578920000000011</v>
      </c>
      <c r="AA125" s="91">
        <f t="shared" si="59"/>
        <v>2075.7012490000002</v>
      </c>
      <c r="AB125" s="93">
        <f t="shared" si="41"/>
        <v>17.59068855084746</v>
      </c>
      <c r="AC125" s="99" t="e">
        <f t="shared" si="42"/>
        <v>#N/A</v>
      </c>
      <c r="AD125" s="99">
        <f t="shared" si="43"/>
        <v>0</v>
      </c>
      <c r="AG125" s="92">
        <f t="shared" si="60"/>
        <v>46006</v>
      </c>
      <c r="AH125" s="91">
        <f t="shared" si="61"/>
        <v>118</v>
      </c>
      <c r="AI125" s="91">
        <f>INDEX(地温!$D$2:$D$366,MATCH(AG125,地温!$C$2:$C$366,FALSE))</f>
        <v>5.9578920000000011</v>
      </c>
      <c r="AJ125" s="91">
        <f t="shared" si="62"/>
        <v>2075.7012490000002</v>
      </c>
      <c r="AK125" s="93">
        <f t="shared" si="44"/>
        <v>17.59068855084746</v>
      </c>
      <c r="AL125" s="99" t="e">
        <f t="shared" si="45"/>
        <v>#N/A</v>
      </c>
      <c r="AM125" s="99">
        <f t="shared" si="46"/>
        <v>0</v>
      </c>
      <c r="AP125" s="92">
        <f t="shared" si="63"/>
        <v>46006</v>
      </c>
      <c r="AQ125" s="91">
        <f t="shared" si="64"/>
        <v>118</v>
      </c>
      <c r="AR125" s="91">
        <f>INDEX(地温!$D$2:$D$366,MATCH(AP125,地温!$C$2:$C$366,FALSE))</f>
        <v>5.9578920000000011</v>
      </c>
      <c r="AS125" s="91">
        <f t="shared" si="65"/>
        <v>2075.7012490000002</v>
      </c>
      <c r="AT125" s="93">
        <f t="shared" si="47"/>
        <v>17.59068855084746</v>
      </c>
      <c r="AU125" s="99" t="e">
        <f t="shared" si="48"/>
        <v>#N/A</v>
      </c>
      <c r="AV125" s="99">
        <f t="shared" si="49"/>
        <v>0</v>
      </c>
    </row>
    <row r="126" spans="1:48" s="91" customFormat="1">
      <c r="A126" s="92">
        <f t="shared" si="50"/>
        <v>46007</v>
      </c>
      <c r="B126" s="91">
        <f t="shared" si="33"/>
        <v>119</v>
      </c>
      <c r="C126" s="99">
        <f t="shared" si="34"/>
        <v>6.3743464600723945</v>
      </c>
      <c r="F126" s="92">
        <f t="shared" si="51"/>
        <v>46007</v>
      </c>
      <c r="G126" s="91">
        <f t="shared" si="52"/>
        <v>119</v>
      </c>
      <c r="H126" s="91">
        <f>INDEX(地温!$D$2:$D$366,MATCH(F126,地温!$C$2:$C$366,FALSE))</f>
        <v>6.2012040000000006</v>
      </c>
      <c r="I126" s="91">
        <f t="shared" si="53"/>
        <v>2081.9024530000002</v>
      </c>
      <c r="J126" s="93">
        <f t="shared" si="35"/>
        <v>17.494978596638656</v>
      </c>
      <c r="K126" s="99">
        <f t="shared" si="36"/>
        <v>5.457332318629194e-002</v>
      </c>
      <c r="L126" s="99">
        <f t="shared" si="37"/>
        <v>6.3743464600723945</v>
      </c>
      <c r="O126" s="92">
        <f t="shared" si="54"/>
        <v>46007</v>
      </c>
      <c r="P126" s="91">
        <f t="shared" si="55"/>
        <v>119</v>
      </c>
      <c r="Q126" s="91">
        <f>INDEX(地温!$D$2:$D$366,MATCH(O126,地温!$C$2:$C$366,FALSE))</f>
        <v>6.2012040000000006</v>
      </c>
      <c r="R126" s="91">
        <f t="shared" si="56"/>
        <v>2081.9024530000002</v>
      </c>
      <c r="S126" s="93">
        <f t="shared" si="38"/>
        <v>17.494978596638656</v>
      </c>
      <c r="T126" s="99" t="e">
        <f t="shared" si="39"/>
        <v>#N/A</v>
      </c>
      <c r="U126" s="99">
        <f t="shared" si="40"/>
        <v>0</v>
      </c>
      <c r="X126" s="92">
        <f t="shared" si="57"/>
        <v>46007</v>
      </c>
      <c r="Y126" s="91">
        <f t="shared" si="58"/>
        <v>119</v>
      </c>
      <c r="Z126" s="91">
        <f>INDEX(地温!$D$2:$D$366,MATCH(X126,地温!$C$2:$C$366,FALSE))</f>
        <v>6.2012040000000006</v>
      </c>
      <c r="AA126" s="91">
        <f t="shared" si="59"/>
        <v>2081.9024530000002</v>
      </c>
      <c r="AB126" s="93">
        <f t="shared" si="41"/>
        <v>17.494978596638656</v>
      </c>
      <c r="AC126" s="99" t="e">
        <f t="shared" si="42"/>
        <v>#N/A</v>
      </c>
      <c r="AD126" s="99">
        <f t="shared" si="43"/>
        <v>0</v>
      </c>
      <c r="AG126" s="92">
        <f t="shared" si="60"/>
        <v>46007</v>
      </c>
      <c r="AH126" s="91">
        <f t="shared" si="61"/>
        <v>119</v>
      </c>
      <c r="AI126" s="91">
        <f>INDEX(地温!$D$2:$D$366,MATCH(AG126,地温!$C$2:$C$366,FALSE))</f>
        <v>6.2012040000000006</v>
      </c>
      <c r="AJ126" s="91">
        <f t="shared" si="62"/>
        <v>2081.9024530000002</v>
      </c>
      <c r="AK126" s="93">
        <f t="shared" si="44"/>
        <v>17.494978596638656</v>
      </c>
      <c r="AL126" s="99" t="e">
        <f t="shared" si="45"/>
        <v>#N/A</v>
      </c>
      <c r="AM126" s="99">
        <f t="shared" si="46"/>
        <v>0</v>
      </c>
      <c r="AP126" s="92">
        <f t="shared" si="63"/>
        <v>46007</v>
      </c>
      <c r="AQ126" s="91">
        <f t="shared" si="64"/>
        <v>119</v>
      </c>
      <c r="AR126" s="91">
        <f>INDEX(地温!$D$2:$D$366,MATCH(AP126,地温!$C$2:$C$366,FALSE))</f>
        <v>6.2012040000000006</v>
      </c>
      <c r="AS126" s="91">
        <f t="shared" si="65"/>
        <v>2081.9024530000002</v>
      </c>
      <c r="AT126" s="93">
        <f t="shared" si="47"/>
        <v>17.494978596638656</v>
      </c>
      <c r="AU126" s="99" t="e">
        <f t="shared" si="48"/>
        <v>#N/A</v>
      </c>
      <c r="AV126" s="99">
        <f t="shared" si="49"/>
        <v>0</v>
      </c>
    </row>
    <row r="127" spans="1:48" s="91" customFormat="1">
      <c r="A127" s="92">
        <f t="shared" si="50"/>
        <v>46008</v>
      </c>
      <c r="B127" s="91">
        <f t="shared" si="33"/>
        <v>120</v>
      </c>
      <c r="C127" s="99">
        <f t="shared" si="34"/>
        <v>6.3745815843038347</v>
      </c>
      <c r="F127" s="92">
        <f t="shared" si="51"/>
        <v>46008</v>
      </c>
      <c r="G127" s="91">
        <f t="shared" si="52"/>
        <v>120</v>
      </c>
      <c r="H127" s="91">
        <f>INDEX(地温!$D$2:$D$366,MATCH(F127,地温!$C$2:$C$366,FALSE))</f>
        <v>4.214156</v>
      </c>
      <c r="I127" s="91">
        <f t="shared" si="53"/>
        <v>2086.1166090000002</v>
      </c>
      <c r="J127" s="93">
        <f t="shared" si="35"/>
        <v>17.384305075</v>
      </c>
      <c r="K127" s="99">
        <f t="shared" si="36"/>
        <v>5.4324027081720128e-002</v>
      </c>
      <c r="L127" s="99">
        <f t="shared" si="37"/>
        <v>6.3745815843038347</v>
      </c>
      <c r="O127" s="92">
        <f t="shared" si="54"/>
        <v>46008</v>
      </c>
      <c r="P127" s="91">
        <f t="shared" si="55"/>
        <v>120</v>
      </c>
      <c r="Q127" s="91">
        <f>INDEX(地温!$D$2:$D$366,MATCH(O127,地温!$C$2:$C$366,FALSE))</f>
        <v>4.214156</v>
      </c>
      <c r="R127" s="91">
        <f t="shared" si="56"/>
        <v>2086.1166090000002</v>
      </c>
      <c r="S127" s="93">
        <f t="shared" si="38"/>
        <v>17.384305075</v>
      </c>
      <c r="T127" s="99" t="e">
        <f t="shared" si="39"/>
        <v>#N/A</v>
      </c>
      <c r="U127" s="99">
        <f t="shared" si="40"/>
        <v>0</v>
      </c>
      <c r="X127" s="92">
        <f t="shared" si="57"/>
        <v>46008</v>
      </c>
      <c r="Y127" s="91">
        <f t="shared" si="58"/>
        <v>120</v>
      </c>
      <c r="Z127" s="91">
        <f>INDEX(地温!$D$2:$D$366,MATCH(X127,地温!$C$2:$C$366,FALSE))</f>
        <v>4.214156</v>
      </c>
      <c r="AA127" s="91">
        <f t="shared" si="59"/>
        <v>2086.1166090000002</v>
      </c>
      <c r="AB127" s="93">
        <f t="shared" si="41"/>
        <v>17.384305075</v>
      </c>
      <c r="AC127" s="99" t="e">
        <f t="shared" si="42"/>
        <v>#N/A</v>
      </c>
      <c r="AD127" s="99">
        <f t="shared" si="43"/>
        <v>0</v>
      </c>
      <c r="AG127" s="92">
        <f t="shared" si="60"/>
        <v>46008</v>
      </c>
      <c r="AH127" s="91">
        <f t="shared" si="61"/>
        <v>120</v>
      </c>
      <c r="AI127" s="91">
        <f>INDEX(地温!$D$2:$D$366,MATCH(AG127,地温!$C$2:$C$366,FALSE))</f>
        <v>4.214156</v>
      </c>
      <c r="AJ127" s="91">
        <f t="shared" si="62"/>
        <v>2086.1166090000002</v>
      </c>
      <c r="AK127" s="93">
        <f t="shared" si="44"/>
        <v>17.384305075</v>
      </c>
      <c r="AL127" s="99" t="e">
        <f t="shared" si="45"/>
        <v>#N/A</v>
      </c>
      <c r="AM127" s="99">
        <f t="shared" si="46"/>
        <v>0</v>
      </c>
      <c r="AP127" s="92">
        <f t="shared" si="63"/>
        <v>46008</v>
      </c>
      <c r="AQ127" s="91">
        <f t="shared" si="64"/>
        <v>120</v>
      </c>
      <c r="AR127" s="91">
        <f>INDEX(地温!$D$2:$D$366,MATCH(AP127,地温!$C$2:$C$366,FALSE))</f>
        <v>4.214156</v>
      </c>
      <c r="AS127" s="91">
        <f t="shared" si="65"/>
        <v>2086.1166090000002</v>
      </c>
      <c r="AT127" s="93">
        <f t="shared" si="47"/>
        <v>17.384305075</v>
      </c>
      <c r="AU127" s="99" t="e">
        <f t="shared" si="48"/>
        <v>#N/A</v>
      </c>
      <c r="AV127" s="99">
        <f t="shared" si="49"/>
        <v>0</v>
      </c>
    </row>
    <row r="128" spans="1:48" s="91" customFormat="1">
      <c r="A128" s="92">
        <f t="shared" si="50"/>
        <v>46009</v>
      </c>
      <c r="B128" s="91">
        <f t="shared" si="33"/>
        <v>121</v>
      </c>
      <c r="C128" s="99">
        <f t="shared" si="34"/>
        <v>6.3747810889271914</v>
      </c>
      <c r="F128" s="92">
        <f t="shared" si="51"/>
        <v>46009</v>
      </c>
      <c r="G128" s="91">
        <f t="shared" si="52"/>
        <v>121</v>
      </c>
      <c r="H128" s="91">
        <f>INDEX(地温!$D$2:$D$366,MATCH(F128,地温!$C$2:$C$366,FALSE))</f>
        <v>2.7137319999999998</v>
      </c>
      <c r="I128" s="91">
        <f t="shared" si="53"/>
        <v>2088.8303410000003</v>
      </c>
      <c r="J128" s="93">
        <f t="shared" si="35"/>
        <v>17.263060669421492</v>
      </c>
      <c r="K128" s="99">
        <f t="shared" si="36"/>
        <v>5.405201002840853e-002</v>
      </c>
      <c r="L128" s="99">
        <f t="shared" si="37"/>
        <v>6.3747810889271914</v>
      </c>
      <c r="O128" s="92">
        <f t="shared" si="54"/>
        <v>46009</v>
      </c>
      <c r="P128" s="91">
        <f t="shared" si="55"/>
        <v>121</v>
      </c>
      <c r="Q128" s="91">
        <f>INDEX(地温!$D$2:$D$366,MATCH(O128,地温!$C$2:$C$366,FALSE))</f>
        <v>2.7137319999999998</v>
      </c>
      <c r="R128" s="91">
        <f t="shared" si="56"/>
        <v>2088.8303410000003</v>
      </c>
      <c r="S128" s="93">
        <f t="shared" si="38"/>
        <v>17.263060669421492</v>
      </c>
      <c r="T128" s="99" t="e">
        <f t="shared" si="39"/>
        <v>#N/A</v>
      </c>
      <c r="U128" s="99">
        <f t="shared" si="40"/>
        <v>0</v>
      </c>
      <c r="X128" s="92">
        <f t="shared" si="57"/>
        <v>46009</v>
      </c>
      <c r="Y128" s="91">
        <f t="shared" si="58"/>
        <v>121</v>
      </c>
      <c r="Z128" s="91">
        <f>INDEX(地温!$D$2:$D$366,MATCH(X128,地温!$C$2:$C$366,FALSE))</f>
        <v>2.7137319999999998</v>
      </c>
      <c r="AA128" s="91">
        <f t="shared" si="59"/>
        <v>2088.8303410000003</v>
      </c>
      <c r="AB128" s="93">
        <f t="shared" si="41"/>
        <v>17.263060669421492</v>
      </c>
      <c r="AC128" s="99" t="e">
        <f t="shared" si="42"/>
        <v>#N/A</v>
      </c>
      <c r="AD128" s="99">
        <f t="shared" si="43"/>
        <v>0</v>
      </c>
      <c r="AG128" s="92">
        <f t="shared" si="60"/>
        <v>46009</v>
      </c>
      <c r="AH128" s="91">
        <f t="shared" si="61"/>
        <v>121</v>
      </c>
      <c r="AI128" s="91">
        <f>INDEX(地温!$D$2:$D$366,MATCH(AG128,地温!$C$2:$C$366,FALSE))</f>
        <v>2.7137319999999998</v>
      </c>
      <c r="AJ128" s="91">
        <f t="shared" si="62"/>
        <v>2088.8303410000003</v>
      </c>
      <c r="AK128" s="93">
        <f t="shared" si="44"/>
        <v>17.263060669421492</v>
      </c>
      <c r="AL128" s="99" t="e">
        <f t="shared" si="45"/>
        <v>#N/A</v>
      </c>
      <c r="AM128" s="99">
        <f t="shared" si="46"/>
        <v>0</v>
      </c>
      <c r="AP128" s="92">
        <f t="shared" si="63"/>
        <v>46009</v>
      </c>
      <c r="AQ128" s="91">
        <f t="shared" si="64"/>
        <v>121</v>
      </c>
      <c r="AR128" s="91">
        <f>INDEX(地温!$D$2:$D$366,MATCH(AP128,地温!$C$2:$C$366,FALSE))</f>
        <v>2.7137319999999998</v>
      </c>
      <c r="AS128" s="91">
        <f t="shared" si="65"/>
        <v>2088.8303410000003</v>
      </c>
      <c r="AT128" s="93">
        <f t="shared" si="47"/>
        <v>17.263060669421492</v>
      </c>
      <c r="AU128" s="99" t="e">
        <f t="shared" si="48"/>
        <v>#N/A</v>
      </c>
      <c r="AV128" s="99">
        <f t="shared" si="49"/>
        <v>0</v>
      </c>
    </row>
    <row r="129" spans="1:48" s="91" customFormat="1">
      <c r="A129" s="92">
        <f t="shared" si="50"/>
        <v>46010</v>
      </c>
      <c r="B129" s="91">
        <f t="shared" si="33"/>
        <v>122</v>
      </c>
      <c r="C129" s="99">
        <f t="shared" si="34"/>
        <v>6.3749812583336212</v>
      </c>
      <c r="F129" s="92">
        <f t="shared" si="51"/>
        <v>46010</v>
      </c>
      <c r="G129" s="91">
        <f t="shared" si="52"/>
        <v>122</v>
      </c>
      <c r="H129" s="91">
        <f>INDEX(地温!$D$2:$D$366,MATCH(F129,地温!$C$2:$C$366,FALSE))</f>
        <v>2.8962159999999995</v>
      </c>
      <c r="I129" s="91">
        <f t="shared" si="53"/>
        <v>2091.7265570000004</v>
      </c>
      <c r="J129" s="93">
        <f t="shared" si="35"/>
        <v>17.145299647540988</v>
      </c>
      <c r="K129" s="99">
        <f t="shared" si="36"/>
        <v>5.3788896062481599e-002</v>
      </c>
      <c r="L129" s="99">
        <f t="shared" si="37"/>
        <v>6.3749812583336212</v>
      </c>
      <c r="O129" s="92">
        <f t="shared" si="54"/>
        <v>46010</v>
      </c>
      <c r="P129" s="91">
        <f t="shared" si="55"/>
        <v>122</v>
      </c>
      <c r="Q129" s="91">
        <f>INDEX(地温!$D$2:$D$366,MATCH(O129,地温!$C$2:$C$366,FALSE))</f>
        <v>2.8962159999999995</v>
      </c>
      <c r="R129" s="91">
        <f t="shared" si="56"/>
        <v>2091.7265570000004</v>
      </c>
      <c r="S129" s="93">
        <f t="shared" si="38"/>
        <v>17.145299647540988</v>
      </c>
      <c r="T129" s="99" t="e">
        <f t="shared" si="39"/>
        <v>#N/A</v>
      </c>
      <c r="U129" s="99">
        <f t="shared" si="40"/>
        <v>0</v>
      </c>
      <c r="X129" s="92">
        <f t="shared" si="57"/>
        <v>46010</v>
      </c>
      <c r="Y129" s="91">
        <f t="shared" si="58"/>
        <v>122</v>
      </c>
      <c r="Z129" s="91">
        <f>INDEX(地温!$D$2:$D$366,MATCH(X129,地温!$C$2:$C$366,FALSE))</f>
        <v>2.8962159999999995</v>
      </c>
      <c r="AA129" s="91">
        <f t="shared" si="59"/>
        <v>2091.7265570000004</v>
      </c>
      <c r="AB129" s="93">
        <f t="shared" si="41"/>
        <v>17.145299647540988</v>
      </c>
      <c r="AC129" s="99" t="e">
        <f t="shared" si="42"/>
        <v>#N/A</v>
      </c>
      <c r="AD129" s="99">
        <f t="shared" si="43"/>
        <v>0</v>
      </c>
      <c r="AG129" s="92">
        <f t="shared" si="60"/>
        <v>46010</v>
      </c>
      <c r="AH129" s="91">
        <f t="shared" si="61"/>
        <v>122</v>
      </c>
      <c r="AI129" s="91">
        <f>INDEX(地温!$D$2:$D$366,MATCH(AG129,地温!$C$2:$C$366,FALSE))</f>
        <v>2.8962159999999995</v>
      </c>
      <c r="AJ129" s="91">
        <f t="shared" si="62"/>
        <v>2091.7265570000004</v>
      </c>
      <c r="AK129" s="93">
        <f t="shared" si="44"/>
        <v>17.145299647540988</v>
      </c>
      <c r="AL129" s="99" t="e">
        <f t="shared" si="45"/>
        <v>#N/A</v>
      </c>
      <c r="AM129" s="99">
        <f t="shared" si="46"/>
        <v>0</v>
      </c>
      <c r="AP129" s="92">
        <f t="shared" si="63"/>
        <v>46010</v>
      </c>
      <c r="AQ129" s="91">
        <f t="shared" si="64"/>
        <v>122</v>
      </c>
      <c r="AR129" s="91">
        <f>INDEX(地温!$D$2:$D$366,MATCH(AP129,地温!$C$2:$C$366,FALSE))</f>
        <v>2.8962159999999995</v>
      </c>
      <c r="AS129" s="91">
        <f t="shared" si="65"/>
        <v>2091.7265570000004</v>
      </c>
      <c r="AT129" s="93">
        <f t="shared" si="47"/>
        <v>17.145299647540988</v>
      </c>
      <c r="AU129" s="99" t="e">
        <f t="shared" si="48"/>
        <v>#N/A</v>
      </c>
      <c r="AV129" s="99">
        <f t="shared" si="49"/>
        <v>0</v>
      </c>
    </row>
    <row r="130" spans="1:48" s="91" customFormat="1">
      <c r="A130" s="92">
        <f t="shared" si="50"/>
        <v>46011</v>
      </c>
      <c r="B130" s="91">
        <f t="shared" si="33"/>
        <v>123</v>
      </c>
      <c r="C130" s="99">
        <f t="shared" si="34"/>
        <v>6.3751968662824927</v>
      </c>
      <c r="F130" s="92">
        <f t="shared" si="51"/>
        <v>46011</v>
      </c>
      <c r="G130" s="91">
        <f t="shared" si="52"/>
        <v>123</v>
      </c>
      <c r="H130" s="91">
        <f>INDEX(地温!$D$2:$D$366,MATCH(F130,地温!$C$2:$C$366,FALSE))</f>
        <v>3.8491879999999994</v>
      </c>
      <c r="I130" s="91">
        <f t="shared" si="53"/>
        <v>2095.5757450000006</v>
      </c>
      <c r="J130" s="93">
        <f t="shared" si="35"/>
        <v>17.037201178861793</v>
      </c>
      <c r="K130" s="99">
        <f t="shared" si="36"/>
        <v>5.3548312006286597e-002</v>
      </c>
      <c r="L130" s="99">
        <f t="shared" si="37"/>
        <v>6.3751968662824927</v>
      </c>
      <c r="O130" s="92">
        <f t="shared" si="54"/>
        <v>46011</v>
      </c>
      <c r="P130" s="91">
        <f t="shared" si="55"/>
        <v>123</v>
      </c>
      <c r="Q130" s="91">
        <f>INDEX(地温!$D$2:$D$366,MATCH(O130,地温!$C$2:$C$366,FALSE))</f>
        <v>3.8491879999999994</v>
      </c>
      <c r="R130" s="91">
        <f t="shared" si="56"/>
        <v>2095.5757450000006</v>
      </c>
      <c r="S130" s="93">
        <f t="shared" si="38"/>
        <v>17.037201178861793</v>
      </c>
      <c r="T130" s="99" t="e">
        <f t="shared" si="39"/>
        <v>#N/A</v>
      </c>
      <c r="U130" s="99">
        <f t="shared" si="40"/>
        <v>0</v>
      </c>
      <c r="X130" s="92">
        <f t="shared" si="57"/>
        <v>46011</v>
      </c>
      <c r="Y130" s="91">
        <f t="shared" si="58"/>
        <v>123</v>
      </c>
      <c r="Z130" s="91">
        <f>INDEX(地温!$D$2:$D$366,MATCH(X130,地温!$C$2:$C$366,FALSE))</f>
        <v>3.8491879999999994</v>
      </c>
      <c r="AA130" s="91">
        <f t="shared" si="59"/>
        <v>2095.5757450000006</v>
      </c>
      <c r="AB130" s="93">
        <f t="shared" si="41"/>
        <v>17.037201178861793</v>
      </c>
      <c r="AC130" s="99" t="e">
        <f t="shared" si="42"/>
        <v>#N/A</v>
      </c>
      <c r="AD130" s="99">
        <f t="shared" si="43"/>
        <v>0</v>
      </c>
      <c r="AG130" s="92">
        <f t="shared" si="60"/>
        <v>46011</v>
      </c>
      <c r="AH130" s="91">
        <f t="shared" si="61"/>
        <v>123</v>
      </c>
      <c r="AI130" s="91">
        <f>INDEX(地温!$D$2:$D$366,MATCH(AG130,地温!$C$2:$C$366,FALSE))</f>
        <v>3.8491879999999994</v>
      </c>
      <c r="AJ130" s="91">
        <f t="shared" si="62"/>
        <v>2095.5757450000006</v>
      </c>
      <c r="AK130" s="93">
        <f t="shared" si="44"/>
        <v>17.037201178861793</v>
      </c>
      <c r="AL130" s="99" t="e">
        <f t="shared" si="45"/>
        <v>#N/A</v>
      </c>
      <c r="AM130" s="99">
        <f t="shared" si="46"/>
        <v>0</v>
      </c>
      <c r="AP130" s="92">
        <f t="shared" si="63"/>
        <v>46011</v>
      </c>
      <c r="AQ130" s="91">
        <f t="shared" si="64"/>
        <v>123</v>
      </c>
      <c r="AR130" s="91">
        <f>INDEX(地温!$D$2:$D$366,MATCH(AP130,地温!$C$2:$C$366,FALSE))</f>
        <v>3.8491879999999994</v>
      </c>
      <c r="AS130" s="91">
        <f t="shared" si="65"/>
        <v>2095.5757450000006</v>
      </c>
      <c r="AT130" s="93">
        <f t="shared" si="47"/>
        <v>17.037201178861793</v>
      </c>
      <c r="AU130" s="99" t="e">
        <f t="shared" si="48"/>
        <v>#N/A</v>
      </c>
      <c r="AV130" s="99">
        <f t="shared" si="49"/>
        <v>0</v>
      </c>
    </row>
    <row r="131" spans="1:48" s="91" customFormat="1">
      <c r="A131" s="92">
        <f t="shared" si="50"/>
        <v>46012</v>
      </c>
      <c r="B131" s="91">
        <f t="shared" si="33"/>
        <v>124</v>
      </c>
      <c r="C131" s="99">
        <f t="shared" si="34"/>
        <v>6.3754186582080488</v>
      </c>
      <c r="F131" s="92">
        <f t="shared" si="51"/>
        <v>46012</v>
      </c>
      <c r="G131" s="91">
        <f t="shared" si="52"/>
        <v>124</v>
      </c>
      <c r="H131" s="91">
        <f>INDEX(地温!$D$2:$D$366,MATCH(F131,地温!$C$2:$C$366,FALSE))</f>
        <v>4.3966400000000005</v>
      </c>
      <c r="I131" s="91">
        <f t="shared" si="53"/>
        <v>2099.9723850000005</v>
      </c>
      <c r="J131" s="93">
        <f t="shared" si="35"/>
        <v>16.935261169354842</v>
      </c>
      <c r="K131" s="99">
        <f t="shared" si="36"/>
        <v>5.3322256869744844e-002</v>
      </c>
      <c r="L131" s="99">
        <f t="shared" si="37"/>
        <v>6.3754186582080488</v>
      </c>
      <c r="O131" s="92">
        <f t="shared" si="54"/>
        <v>46012</v>
      </c>
      <c r="P131" s="91">
        <f t="shared" si="55"/>
        <v>124</v>
      </c>
      <c r="Q131" s="91">
        <f>INDEX(地温!$D$2:$D$366,MATCH(O131,地温!$C$2:$C$366,FALSE))</f>
        <v>4.3966400000000005</v>
      </c>
      <c r="R131" s="91">
        <f t="shared" si="56"/>
        <v>2099.9723850000005</v>
      </c>
      <c r="S131" s="93">
        <f t="shared" si="38"/>
        <v>16.935261169354842</v>
      </c>
      <c r="T131" s="99" t="e">
        <f t="shared" si="39"/>
        <v>#N/A</v>
      </c>
      <c r="U131" s="99">
        <f t="shared" si="40"/>
        <v>0</v>
      </c>
      <c r="X131" s="92">
        <f t="shared" si="57"/>
        <v>46012</v>
      </c>
      <c r="Y131" s="91">
        <f t="shared" si="58"/>
        <v>124</v>
      </c>
      <c r="Z131" s="91">
        <f>INDEX(地温!$D$2:$D$366,MATCH(X131,地温!$C$2:$C$366,FALSE))</f>
        <v>4.3966400000000005</v>
      </c>
      <c r="AA131" s="91">
        <f t="shared" si="59"/>
        <v>2099.9723850000005</v>
      </c>
      <c r="AB131" s="93">
        <f t="shared" si="41"/>
        <v>16.935261169354842</v>
      </c>
      <c r="AC131" s="99" t="e">
        <f t="shared" si="42"/>
        <v>#N/A</v>
      </c>
      <c r="AD131" s="99">
        <f t="shared" si="43"/>
        <v>0</v>
      </c>
      <c r="AG131" s="92">
        <f t="shared" si="60"/>
        <v>46012</v>
      </c>
      <c r="AH131" s="91">
        <f t="shared" si="61"/>
        <v>124</v>
      </c>
      <c r="AI131" s="91">
        <f>INDEX(地温!$D$2:$D$366,MATCH(AG131,地温!$C$2:$C$366,FALSE))</f>
        <v>4.3966400000000005</v>
      </c>
      <c r="AJ131" s="91">
        <f t="shared" si="62"/>
        <v>2099.9723850000005</v>
      </c>
      <c r="AK131" s="93">
        <f t="shared" si="44"/>
        <v>16.935261169354842</v>
      </c>
      <c r="AL131" s="99" t="e">
        <f t="shared" si="45"/>
        <v>#N/A</v>
      </c>
      <c r="AM131" s="99">
        <f t="shared" si="46"/>
        <v>0</v>
      </c>
      <c r="AP131" s="92">
        <f t="shared" si="63"/>
        <v>46012</v>
      </c>
      <c r="AQ131" s="91">
        <f t="shared" si="64"/>
        <v>124</v>
      </c>
      <c r="AR131" s="91">
        <f>INDEX(地温!$D$2:$D$366,MATCH(AP131,地温!$C$2:$C$366,FALSE))</f>
        <v>4.3966400000000005</v>
      </c>
      <c r="AS131" s="91">
        <f t="shared" si="65"/>
        <v>2099.9723850000005</v>
      </c>
      <c r="AT131" s="93">
        <f t="shared" si="47"/>
        <v>16.935261169354842</v>
      </c>
      <c r="AU131" s="99" t="e">
        <f t="shared" si="48"/>
        <v>#N/A</v>
      </c>
      <c r="AV131" s="99">
        <f t="shared" si="49"/>
        <v>0</v>
      </c>
    </row>
    <row r="132" spans="1:48" s="91" customFormat="1">
      <c r="A132" s="92">
        <f t="shared" si="50"/>
        <v>46013</v>
      </c>
      <c r="B132" s="91">
        <f t="shared" si="33"/>
        <v>125</v>
      </c>
      <c r="C132" s="99">
        <f t="shared" si="34"/>
        <v>6.3756364230942575</v>
      </c>
      <c r="F132" s="92">
        <f t="shared" si="51"/>
        <v>46013</v>
      </c>
      <c r="G132" s="91">
        <f t="shared" si="52"/>
        <v>125</v>
      </c>
      <c r="H132" s="91">
        <f>INDEX(地温!$D$2:$D$366,MATCH(F132,地温!$C$2:$C$366,FALSE))</f>
        <v>4.4371920000000005</v>
      </c>
      <c r="I132" s="91">
        <f t="shared" si="53"/>
        <v>2104.4095770000004</v>
      </c>
      <c r="J132" s="93">
        <f t="shared" si="35"/>
        <v>16.835276616000002</v>
      </c>
      <c r="K132" s="99">
        <f t="shared" si="36"/>
        <v>5.3101311552000832e-002</v>
      </c>
      <c r="L132" s="99">
        <f t="shared" si="37"/>
        <v>6.3756364230942575</v>
      </c>
      <c r="O132" s="92">
        <f t="shared" si="54"/>
        <v>46013</v>
      </c>
      <c r="P132" s="91">
        <f t="shared" si="55"/>
        <v>125</v>
      </c>
      <c r="Q132" s="91">
        <f>INDEX(地温!$D$2:$D$366,MATCH(O132,地温!$C$2:$C$366,FALSE))</f>
        <v>4.4371920000000005</v>
      </c>
      <c r="R132" s="91">
        <f t="shared" si="56"/>
        <v>2104.4095770000004</v>
      </c>
      <c r="S132" s="93">
        <f t="shared" si="38"/>
        <v>16.835276616000002</v>
      </c>
      <c r="T132" s="99" t="e">
        <f t="shared" si="39"/>
        <v>#N/A</v>
      </c>
      <c r="U132" s="99">
        <f t="shared" si="40"/>
        <v>0</v>
      </c>
      <c r="X132" s="92">
        <f t="shared" si="57"/>
        <v>46013</v>
      </c>
      <c r="Y132" s="91">
        <f t="shared" si="58"/>
        <v>125</v>
      </c>
      <c r="Z132" s="91">
        <f>INDEX(地温!$D$2:$D$366,MATCH(X132,地温!$C$2:$C$366,FALSE))</f>
        <v>4.4371920000000005</v>
      </c>
      <c r="AA132" s="91">
        <f t="shared" si="59"/>
        <v>2104.4095770000004</v>
      </c>
      <c r="AB132" s="93">
        <f t="shared" si="41"/>
        <v>16.835276616000002</v>
      </c>
      <c r="AC132" s="99" t="e">
        <f t="shared" si="42"/>
        <v>#N/A</v>
      </c>
      <c r="AD132" s="99">
        <f t="shared" si="43"/>
        <v>0</v>
      </c>
      <c r="AG132" s="92">
        <f t="shared" si="60"/>
        <v>46013</v>
      </c>
      <c r="AH132" s="91">
        <f t="shared" si="61"/>
        <v>125</v>
      </c>
      <c r="AI132" s="91">
        <f>INDEX(地温!$D$2:$D$366,MATCH(AG132,地温!$C$2:$C$366,FALSE))</f>
        <v>4.4371920000000005</v>
      </c>
      <c r="AJ132" s="91">
        <f t="shared" si="62"/>
        <v>2104.4095770000004</v>
      </c>
      <c r="AK132" s="93">
        <f t="shared" si="44"/>
        <v>16.835276616000002</v>
      </c>
      <c r="AL132" s="99" t="e">
        <f t="shared" si="45"/>
        <v>#N/A</v>
      </c>
      <c r="AM132" s="99">
        <f t="shared" si="46"/>
        <v>0</v>
      </c>
      <c r="AP132" s="92">
        <f t="shared" si="63"/>
        <v>46013</v>
      </c>
      <c r="AQ132" s="91">
        <f t="shared" si="64"/>
        <v>125</v>
      </c>
      <c r="AR132" s="91">
        <f>INDEX(地温!$D$2:$D$366,MATCH(AP132,地温!$C$2:$C$366,FALSE))</f>
        <v>4.4371920000000005</v>
      </c>
      <c r="AS132" s="91">
        <f t="shared" si="65"/>
        <v>2104.4095770000004</v>
      </c>
      <c r="AT132" s="93">
        <f t="shared" si="47"/>
        <v>16.835276616000002</v>
      </c>
      <c r="AU132" s="99" t="e">
        <f t="shared" si="48"/>
        <v>#N/A</v>
      </c>
      <c r="AV132" s="99">
        <f t="shared" si="49"/>
        <v>0</v>
      </c>
    </row>
    <row r="133" spans="1:48" s="91" customFormat="1">
      <c r="A133" s="92">
        <f t="shared" si="50"/>
        <v>46014</v>
      </c>
      <c r="B133" s="91">
        <f t="shared" si="33"/>
        <v>126</v>
      </c>
      <c r="C133" s="99">
        <f t="shared" si="34"/>
        <v>6.3758283314903874</v>
      </c>
      <c r="F133" s="92">
        <f t="shared" si="51"/>
        <v>46014</v>
      </c>
      <c r="G133" s="91">
        <f t="shared" si="52"/>
        <v>126</v>
      </c>
      <c r="H133" s="91">
        <f>INDEX(地温!$D$2:$D$366,MATCH(F133,地温!$C$2:$C$366,FALSE))</f>
        <v>3.2611839999999996</v>
      </c>
      <c r="I133" s="91">
        <f t="shared" si="53"/>
        <v>2107.6707610000003</v>
      </c>
      <c r="J133" s="93">
        <f t="shared" si="35"/>
        <v>16.727545722222224</v>
      </c>
      <c r="K133" s="99">
        <f t="shared" si="36"/>
        <v>5.2864103390203754e-002</v>
      </c>
      <c r="L133" s="99">
        <f t="shared" si="37"/>
        <v>6.3758283314903874</v>
      </c>
      <c r="O133" s="92">
        <f t="shared" si="54"/>
        <v>46014</v>
      </c>
      <c r="P133" s="91">
        <f t="shared" si="55"/>
        <v>126</v>
      </c>
      <c r="Q133" s="91">
        <f>INDEX(地温!$D$2:$D$366,MATCH(O133,地温!$C$2:$C$366,FALSE))</f>
        <v>3.2611839999999996</v>
      </c>
      <c r="R133" s="91">
        <f t="shared" si="56"/>
        <v>2107.6707610000003</v>
      </c>
      <c r="S133" s="93">
        <f t="shared" si="38"/>
        <v>16.727545722222224</v>
      </c>
      <c r="T133" s="99" t="e">
        <f t="shared" si="39"/>
        <v>#N/A</v>
      </c>
      <c r="U133" s="99">
        <f t="shared" si="40"/>
        <v>0</v>
      </c>
      <c r="X133" s="92">
        <f t="shared" si="57"/>
        <v>46014</v>
      </c>
      <c r="Y133" s="91">
        <f t="shared" si="58"/>
        <v>126</v>
      </c>
      <c r="Z133" s="91">
        <f>INDEX(地温!$D$2:$D$366,MATCH(X133,地温!$C$2:$C$366,FALSE))</f>
        <v>3.2611839999999996</v>
      </c>
      <c r="AA133" s="91">
        <f t="shared" si="59"/>
        <v>2107.6707610000003</v>
      </c>
      <c r="AB133" s="93">
        <f t="shared" si="41"/>
        <v>16.727545722222224</v>
      </c>
      <c r="AC133" s="99" t="e">
        <f t="shared" si="42"/>
        <v>#N/A</v>
      </c>
      <c r="AD133" s="99">
        <f t="shared" si="43"/>
        <v>0</v>
      </c>
      <c r="AG133" s="92">
        <f t="shared" si="60"/>
        <v>46014</v>
      </c>
      <c r="AH133" s="91">
        <f t="shared" si="61"/>
        <v>126</v>
      </c>
      <c r="AI133" s="91">
        <f>INDEX(地温!$D$2:$D$366,MATCH(AG133,地温!$C$2:$C$366,FALSE))</f>
        <v>3.2611839999999996</v>
      </c>
      <c r="AJ133" s="91">
        <f t="shared" si="62"/>
        <v>2107.6707610000003</v>
      </c>
      <c r="AK133" s="93">
        <f t="shared" si="44"/>
        <v>16.727545722222224</v>
      </c>
      <c r="AL133" s="99" t="e">
        <f t="shared" si="45"/>
        <v>#N/A</v>
      </c>
      <c r="AM133" s="99">
        <f t="shared" si="46"/>
        <v>0</v>
      </c>
      <c r="AP133" s="92">
        <f t="shared" si="63"/>
        <v>46014</v>
      </c>
      <c r="AQ133" s="91">
        <f t="shared" si="64"/>
        <v>126</v>
      </c>
      <c r="AR133" s="91">
        <f>INDEX(地温!$D$2:$D$366,MATCH(AP133,地温!$C$2:$C$366,FALSE))</f>
        <v>3.2611839999999996</v>
      </c>
      <c r="AS133" s="91">
        <f t="shared" si="65"/>
        <v>2107.6707610000003</v>
      </c>
      <c r="AT133" s="93">
        <f t="shared" si="47"/>
        <v>16.727545722222224</v>
      </c>
      <c r="AU133" s="99" t="e">
        <f t="shared" si="48"/>
        <v>#N/A</v>
      </c>
      <c r="AV133" s="99">
        <f t="shared" si="49"/>
        <v>0</v>
      </c>
    </row>
    <row r="134" spans="1:48" s="91" customFormat="1">
      <c r="A134" s="92">
        <f t="shared" si="50"/>
        <v>46015</v>
      </c>
      <c r="B134" s="91">
        <f t="shared" si="33"/>
        <v>127</v>
      </c>
      <c r="C134" s="99">
        <f t="shared" si="34"/>
        <v>6.376023798098899</v>
      </c>
      <c r="F134" s="92">
        <f t="shared" si="51"/>
        <v>46015</v>
      </c>
      <c r="G134" s="91">
        <f t="shared" si="52"/>
        <v>127</v>
      </c>
      <c r="H134" s="91">
        <f>INDEX(地温!$D$2:$D$366,MATCH(F134,地温!$C$2:$C$366,FALSE))</f>
        <v>3.6667039999999997</v>
      </c>
      <c r="I134" s="91">
        <f t="shared" si="53"/>
        <v>2111.3374650000005</v>
      </c>
      <c r="J134" s="93">
        <f t="shared" si="35"/>
        <v>16.624704448818903</v>
      </c>
      <c r="K134" s="99">
        <f t="shared" si="36"/>
        <v>5.2638486560723646e-002</v>
      </c>
      <c r="L134" s="99">
        <f t="shared" si="37"/>
        <v>6.376023798098899</v>
      </c>
      <c r="O134" s="92">
        <f t="shared" si="54"/>
        <v>46015</v>
      </c>
      <c r="P134" s="91">
        <f t="shared" si="55"/>
        <v>127</v>
      </c>
      <c r="Q134" s="91">
        <f>INDEX(地温!$D$2:$D$366,MATCH(O134,地温!$C$2:$C$366,FALSE))</f>
        <v>3.6667039999999997</v>
      </c>
      <c r="R134" s="91">
        <f t="shared" si="56"/>
        <v>2111.3374650000005</v>
      </c>
      <c r="S134" s="93">
        <f t="shared" si="38"/>
        <v>16.624704448818903</v>
      </c>
      <c r="T134" s="99" t="e">
        <f t="shared" si="39"/>
        <v>#N/A</v>
      </c>
      <c r="U134" s="99">
        <f t="shared" si="40"/>
        <v>0</v>
      </c>
      <c r="X134" s="92">
        <f t="shared" si="57"/>
        <v>46015</v>
      </c>
      <c r="Y134" s="91">
        <f t="shared" si="58"/>
        <v>127</v>
      </c>
      <c r="Z134" s="91">
        <f>INDEX(地温!$D$2:$D$366,MATCH(X134,地温!$C$2:$C$366,FALSE))</f>
        <v>3.6667039999999997</v>
      </c>
      <c r="AA134" s="91">
        <f t="shared" si="59"/>
        <v>2111.3374650000005</v>
      </c>
      <c r="AB134" s="93">
        <f t="shared" si="41"/>
        <v>16.624704448818903</v>
      </c>
      <c r="AC134" s="99" t="e">
        <f t="shared" si="42"/>
        <v>#N/A</v>
      </c>
      <c r="AD134" s="99">
        <f t="shared" si="43"/>
        <v>0</v>
      </c>
      <c r="AG134" s="92">
        <f t="shared" si="60"/>
        <v>46015</v>
      </c>
      <c r="AH134" s="91">
        <f t="shared" si="61"/>
        <v>127</v>
      </c>
      <c r="AI134" s="91">
        <f>INDEX(地温!$D$2:$D$366,MATCH(AG134,地温!$C$2:$C$366,FALSE))</f>
        <v>3.6667039999999997</v>
      </c>
      <c r="AJ134" s="91">
        <f t="shared" si="62"/>
        <v>2111.3374650000005</v>
      </c>
      <c r="AK134" s="93">
        <f t="shared" si="44"/>
        <v>16.624704448818903</v>
      </c>
      <c r="AL134" s="99" t="e">
        <f t="shared" si="45"/>
        <v>#N/A</v>
      </c>
      <c r="AM134" s="99">
        <f t="shared" si="46"/>
        <v>0</v>
      </c>
      <c r="AP134" s="92">
        <f t="shared" si="63"/>
        <v>46015</v>
      </c>
      <c r="AQ134" s="91">
        <f t="shared" si="64"/>
        <v>127</v>
      </c>
      <c r="AR134" s="91">
        <f>INDEX(地温!$D$2:$D$366,MATCH(AP134,地温!$C$2:$C$366,FALSE))</f>
        <v>3.6667039999999997</v>
      </c>
      <c r="AS134" s="91">
        <f t="shared" si="65"/>
        <v>2111.3374650000005</v>
      </c>
      <c r="AT134" s="93">
        <f t="shared" si="47"/>
        <v>16.624704448818903</v>
      </c>
      <c r="AU134" s="99" t="e">
        <f t="shared" si="48"/>
        <v>#N/A</v>
      </c>
      <c r="AV134" s="99">
        <f t="shared" si="49"/>
        <v>0</v>
      </c>
    </row>
    <row r="135" spans="1:48" s="91" customFormat="1">
      <c r="A135" s="92">
        <f t="shared" si="50"/>
        <v>46016</v>
      </c>
      <c r="B135" s="91">
        <f t="shared" si="33"/>
        <v>128</v>
      </c>
      <c r="C135" s="99">
        <f t="shared" si="34"/>
        <v>6.3762349831466034</v>
      </c>
      <c r="F135" s="92">
        <f t="shared" si="51"/>
        <v>46016</v>
      </c>
      <c r="G135" s="91">
        <f t="shared" si="52"/>
        <v>128</v>
      </c>
      <c r="H135" s="91">
        <f>INDEX(地温!$D$2:$D$366,MATCH(F135,地温!$C$2:$C$366,FALSE))</f>
        <v>4.8224360000000015</v>
      </c>
      <c r="I135" s="91">
        <f t="shared" si="53"/>
        <v>2116.1599010000004</v>
      </c>
      <c r="J135" s="93">
        <f t="shared" si="35"/>
        <v>16.532499226562503</v>
      </c>
      <c r="K135" s="99">
        <f t="shared" si="36"/>
        <v>5.243688681328236e-002</v>
      </c>
      <c r="L135" s="99">
        <f t="shared" si="37"/>
        <v>6.3762349831466034</v>
      </c>
      <c r="O135" s="92">
        <f t="shared" si="54"/>
        <v>46016</v>
      </c>
      <c r="P135" s="91">
        <f t="shared" si="55"/>
        <v>128</v>
      </c>
      <c r="Q135" s="91">
        <f>INDEX(地温!$D$2:$D$366,MATCH(O135,地温!$C$2:$C$366,FALSE))</f>
        <v>4.8224360000000015</v>
      </c>
      <c r="R135" s="91">
        <f t="shared" si="56"/>
        <v>2116.1599010000004</v>
      </c>
      <c r="S135" s="93">
        <f t="shared" si="38"/>
        <v>16.532499226562503</v>
      </c>
      <c r="T135" s="99" t="e">
        <f t="shared" si="39"/>
        <v>#N/A</v>
      </c>
      <c r="U135" s="99">
        <f t="shared" si="40"/>
        <v>0</v>
      </c>
      <c r="X135" s="92">
        <f t="shared" si="57"/>
        <v>46016</v>
      </c>
      <c r="Y135" s="91">
        <f t="shared" si="58"/>
        <v>128</v>
      </c>
      <c r="Z135" s="91">
        <f>INDEX(地温!$D$2:$D$366,MATCH(X135,地温!$C$2:$C$366,FALSE))</f>
        <v>4.8224360000000015</v>
      </c>
      <c r="AA135" s="91">
        <f t="shared" si="59"/>
        <v>2116.1599010000004</v>
      </c>
      <c r="AB135" s="93">
        <f t="shared" si="41"/>
        <v>16.532499226562503</v>
      </c>
      <c r="AC135" s="99" t="e">
        <f t="shared" si="42"/>
        <v>#N/A</v>
      </c>
      <c r="AD135" s="99">
        <f t="shared" si="43"/>
        <v>0</v>
      </c>
      <c r="AG135" s="92">
        <f t="shared" si="60"/>
        <v>46016</v>
      </c>
      <c r="AH135" s="91">
        <f t="shared" si="61"/>
        <v>128</v>
      </c>
      <c r="AI135" s="91">
        <f>INDEX(地温!$D$2:$D$366,MATCH(AG135,地温!$C$2:$C$366,FALSE))</f>
        <v>4.8224360000000015</v>
      </c>
      <c r="AJ135" s="91">
        <f t="shared" si="62"/>
        <v>2116.1599010000004</v>
      </c>
      <c r="AK135" s="93">
        <f t="shared" si="44"/>
        <v>16.532499226562503</v>
      </c>
      <c r="AL135" s="99" t="e">
        <f t="shared" si="45"/>
        <v>#N/A</v>
      </c>
      <c r="AM135" s="99">
        <f t="shared" si="46"/>
        <v>0</v>
      </c>
      <c r="AP135" s="92">
        <f t="shared" si="63"/>
        <v>46016</v>
      </c>
      <c r="AQ135" s="91">
        <f t="shared" si="64"/>
        <v>128</v>
      </c>
      <c r="AR135" s="91">
        <f>INDEX(地温!$D$2:$D$366,MATCH(AP135,地温!$C$2:$C$366,FALSE))</f>
        <v>4.8224360000000015</v>
      </c>
      <c r="AS135" s="91">
        <f t="shared" si="65"/>
        <v>2116.1599010000004</v>
      </c>
      <c r="AT135" s="93">
        <f t="shared" si="47"/>
        <v>16.532499226562503</v>
      </c>
      <c r="AU135" s="99" t="e">
        <f t="shared" si="48"/>
        <v>#N/A</v>
      </c>
      <c r="AV135" s="99">
        <f t="shared" si="49"/>
        <v>0</v>
      </c>
    </row>
    <row r="136" spans="1:48" s="91" customFormat="1">
      <c r="A136" s="92">
        <f t="shared" si="50"/>
        <v>46017</v>
      </c>
      <c r="B136" s="91">
        <f t="shared" ref="B136:B199" si="66">G136</f>
        <v>129</v>
      </c>
      <c r="C136" s="99">
        <f t="shared" ref="C136:C199" si="67">L136+U136+AD136+AM136+AV136</f>
        <v>6.3764141340690959</v>
      </c>
      <c r="F136" s="92">
        <f t="shared" si="51"/>
        <v>46017</v>
      </c>
      <c r="G136" s="91">
        <f t="shared" si="52"/>
        <v>129</v>
      </c>
      <c r="H136" s="91">
        <f>INDEX(地温!$D$2:$D$366,MATCH(F136,地温!$C$2:$C$366,FALSE))</f>
        <v>3.1800799999999998</v>
      </c>
      <c r="I136" s="91">
        <f t="shared" si="53"/>
        <v>2119.3399810000005</v>
      </c>
      <c r="J136" s="93">
        <f t="shared" ref="J136:J199" si="68">I136/G136</f>
        <v>16.428992100775197</v>
      </c>
      <c r="K136" s="99">
        <f t="shared" ref="K136:K199" si="69">$H$4*EXP(-$I$4/(8.31*(J136+273)))</f>
        <v>5.2211343947639009e-002</v>
      </c>
      <c r="L136" s="99">
        <f t="shared" ref="L136:L199" si="70">IF($G$1=0,0,$J$1*$G$4*0.01*(1-EXP(-K136*G136)))</f>
        <v>6.3764141340690959</v>
      </c>
      <c r="O136" s="92">
        <f t="shared" si="54"/>
        <v>46017</v>
      </c>
      <c r="P136" s="91">
        <f t="shared" si="55"/>
        <v>129</v>
      </c>
      <c r="Q136" s="91">
        <f>INDEX(地温!$D$2:$D$366,MATCH(O136,地温!$C$2:$C$366,FALSE))</f>
        <v>3.1800799999999998</v>
      </c>
      <c r="R136" s="91">
        <f t="shared" si="56"/>
        <v>2119.3399810000005</v>
      </c>
      <c r="S136" s="93">
        <f t="shared" ref="S136:S199" si="71">R136/P136</f>
        <v>16.428992100775197</v>
      </c>
      <c r="T136" s="99" t="e">
        <f t="shared" ref="T136:T199" si="72">$Q$4*EXP(-$R$4/(8.31*(S136+273)))</f>
        <v>#N/A</v>
      </c>
      <c r="U136" s="99">
        <f t="shared" ref="U136:U199" si="73">IF($P$1=0,0,$S$1*$P$4*0.01*(1-EXP(-T136*P136)))</f>
        <v>0</v>
      </c>
      <c r="X136" s="92">
        <f t="shared" si="57"/>
        <v>46017</v>
      </c>
      <c r="Y136" s="91">
        <f t="shared" si="58"/>
        <v>129</v>
      </c>
      <c r="Z136" s="91">
        <f>INDEX(地温!$D$2:$D$366,MATCH(X136,地温!$C$2:$C$366,FALSE))</f>
        <v>3.1800799999999998</v>
      </c>
      <c r="AA136" s="91">
        <f t="shared" si="59"/>
        <v>2119.3399810000005</v>
      </c>
      <c r="AB136" s="93">
        <f t="shared" ref="AB136:AB199" si="74">AA136/Y136</f>
        <v>16.428992100775197</v>
      </c>
      <c r="AC136" s="99" t="e">
        <f t="shared" ref="AC136:AC199" si="75">$Z$4*EXP(-$AA$4/(8.31*(AB136+273)))</f>
        <v>#N/A</v>
      </c>
      <c r="AD136" s="99">
        <f t="shared" ref="AD136:AD199" si="76">IF($Y$1=0,0,$AB$1*$Y$4*0.01*(1-EXP(-AC136*Y136)))</f>
        <v>0</v>
      </c>
      <c r="AG136" s="92">
        <f t="shared" si="60"/>
        <v>46017</v>
      </c>
      <c r="AH136" s="91">
        <f t="shared" si="61"/>
        <v>129</v>
      </c>
      <c r="AI136" s="91">
        <f>INDEX(地温!$D$2:$D$366,MATCH(AG136,地温!$C$2:$C$366,FALSE))</f>
        <v>3.1800799999999998</v>
      </c>
      <c r="AJ136" s="91">
        <f t="shared" si="62"/>
        <v>2119.3399810000005</v>
      </c>
      <c r="AK136" s="93">
        <f t="shared" ref="AK136:AK199" si="77">AJ136/AH136</f>
        <v>16.428992100775197</v>
      </c>
      <c r="AL136" s="99" t="e">
        <f t="shared" ref="AL136:AL199" si="78">$AI$4*EXP(-$AJ$4/(8.31*(AK136+273)))</f>
        <v>#N/A</v>
      </c>
      <c r="AM136" s="99">
        <f t="shared" ref="AM136:AM199" si="79">IF($AH$1=0,0,$AK$1*$AH$4*0.01*(1-EXP(-AL136*AH136)))</f>
        <v>0</v>
      </c>
      <c r="AP136" s="92">
        <f t="shared" si="63"/>
        <v>46017</v>
      </c>
      <c r="AQ136" s="91">
        <f t="shared" si="64"/>
        <v>129</v>
      </c>
      <c r="AR136" s="91">
        <f>INDEX(地温!$D$2:$D$366,MATCH(AP136,地温!$C$2:$C$366,FALSE))</f>
        <v>3.1800799999999998</v>
      </c>
      <c r="AS136" s="91">
        <f t="shared" si="65"/>
        <v>2119.3399810000005</v>
      </c>
      <c r="AT136" s="93">
        <f t="shared" ref="AT136:AT199" si="80">AS136/AQ136</f>
        <v>16.428992100775197</v>
      </c>
      <c r="AU136" s="99" t="e">
        <f t="shared" ref="AU136:AU199" si="81">$AR$4*EXP(-$AS$4/(8.31*(AT136+273)))</f>
        <v>#N/A</v>
      </c>
      <c r="AV136" s="99">
        <f t="shared" ref="AV136:AV199" si="82">IF($AQ$1=0,0,$AT$1*$AQ$4*0.01*(1-EXP(-AU136*AQ136)))</f>
        <v>0</v>
      </c>
    </row>
    <row r="137" spans="1:48" s="91" customFormat="1">
      <c r="A137" s="92">
        <f t="shared" ref="A137:A200" si="83">A136+1</f>
        <v>46018</v>
      </c>
      <c r="B137" s="91">
        <f t="shared" si="66"/>
        <v>130</v>
      </c>
      <c r="C137" s="99">
        <f t="shared" si="67"/>
        <v>6.3766117040010748</v>
      </c>
      <c r="F137" s="92">
        <f t="shared" ref="F137:F200" si="84">F136+1</f>
        <v>46018</v>
      </c>
      <c r="G137" s="91">
        <f t="shared" ref="G137:G200" si="85">F137-F$8+1</f>
        <v>130</v>
      </c>
      <c r="H137" s="91">
        <f>INDEX(地温!$D$2:$D$366,MATCH(F137,地温!$C$2:$C$366,FALSE))</f>
        <v>4.5385720000000012</v>
      </c>
      <c r="I137" s="91">
        <f t="shared" ref="I137:I200" si="86">I136+H137</f>
        <v>2123.8785530000005</v>
      </c>
      <c r="J137" s="93">
        <f t="shared" si="68"/>
        <v>16.337527330769234</v>
      </c>
      <c r="K137" s="99">
        <f t="shared" si="69"/>
        <v>5.2012715482848526e-002</v>
      </c>
      <c r="L137" s="99">
        <f t="shared" si="70"/>
        <v>6.3766117040010748</v>
      </c>
      <c r="O137" s="92">
        <f t="shared" ref="O137:O200" si="87">O136+1</f>
        <v>46018</v>
      </c>
      <c r="P137" s="91">
        <f t="shared" ref="P137:P200" si="88">O137-O$8+1</f>
        <v>130</v>
      </c>
      <c r="Q137" s="91">
        <f>INDEX(地温!$D$2:$D$366,MATCH(O137,地温!$C$2:$C$366,FALSE))</f>
        <v>4.5385720000000012</v>
      </c>
      <c r="R137" s="91">
        <f t="shared" ref="R137:R200" si="89">R136+Q137</f>
        <v>2123.8785530000005</v>
      </c>
      <c r="S137" s="93">
        <f t="shared" si="71"/>
        <v>16.337527330769234</v>
      </c>
      <c r="T137" s="99" t="e">
        <f t="shared" si="72"/>
        <v>#N/A</v>
      </c>
      <c r="U137" s="99">
        <f t="shared" si="73"/>
        <v>0</v>
      </c>
      <c r="X137" s="92">
        <f t="shared" ref="X137:X200" si="90">X136+1</f>
        <v>46018</v>
      </c>
      <c r="Y137" s="91">
        <f t="shared" ref="Y137:Y200" si="91">X137-X$8+1</f>
        <v>130</v>
      </c>
      <c r="Z137" s="91">
        <f>INDEX(地温!$D$2:$D$366,MATCH(X137,地温!$C$2:$C$366,FALSE))</f>
        <v>4.5385720000000012</v>
      </c>
      <c r="AA137" s="91">
        <f t="shared" ref="AA137:AA200" si="92">AA136+Z137</f>
        <v>2123.8785530000005</v>
      </c>
      <c r="AB137" s="93">
        <f t="shared" si="74"/>
        <v>16.337527330769234</v>
      </c>
      <c r="AC137" s="99" t="e">
        <f t="shared" si="75"/>
        <v>#N/A</v>
      </c>
      <c r="AD137" s="99">
        <f t="shared" si="76"/>
        <v>0</v>
      </c>
      <c r="AG137" s="92">
        <f t="shared" ref="AG137:AG200" si="93">AG136+1</f>
        <v>46018</v>
      </c>
      <c r="AH137" s="91">
        <f t="shared" ref="AH137:AH200" si="94">AG137-AG$8+1</f>
        <v>130</v>
      </c>
      <c r="AI137" s="91">
        <f>INDEX(地温!$D$2:$D$366,MATCH(AG137,地温!$C$2:$C$366,FALSE))</f>
        <v>4.5385720000000012</v>
      </c>
      <c r="AJ137" s="91">
        <f t="shared" ref="AJ137:AJ200" si="95">AJ136+AI137</f>
        <v>2123.8785530000005</v>
      </c>
      <c r="AK137" s="93">
        <f t="shared" si="77"/>
        <v>16.337527330769234</v>
      </c>
      <c r="AL137" s="99" t="e">
        <f t="shared" si="78"/>
        <v>#N/A</v>
      </c>
      <c r="AM137" s="99">
        <f t="shared" si="79"/>
        <v>0</v>
      </c>
      <c r="AP137" s="92">
        <f t="shared" ref="AP137:AP200" si="96">AP136+1</f>
        <v>46018</v>
      </c>
      <c r="AQ137" s="91">
        <f t="shared" ref="AQ137:AQ200" si="97">AP137-AP$8+1</f>
        <v>130</v>
      </c>
      <c r="AR137" s="91">
        <f>INDEX(地温!$D$2:$D$366,MATCH(AP137,地温!$C$2:$C$366,FALSE))</f>
        <v>4.5385720000000012</v>
      </c>
      <c r="AS137" s="91">
        <f t="shared" ref="AS137:AS200" si="98">AS136+AR137</f>
        <v>2123.8785530000005</v>
      </c>
      <c r="AT137" s="93">
        <f t="shared" si="80"/>
        <v>16.337527330769234</v>
      </c>
      <c r="AU137" s="99" t="e">
        <f t="shared" si="81"/>
        <v>#N/A</v>
      </c>
      <c r="AV137" s="99">
        <f t="shared" si="82"/>
        <v>0</v>
      </c>
    </row>
    <row r="138" spans="1:48" s="91" customFormat="1">
      <c r="A138" s="92">
        <f t="shared" si="83"/>
        <v>46019</v>
      </c>
      <c r="B138" s="91">
        <f t="shared" si="66"/>
        <v>131</v>
      </c>
      <c r="C138" s="99">
        <f t="shared" si="67"/>
        <v>6.3768169980410123</v>
      </c>
      <c r="F138" s="92">
        <f t="shared" si="84"/>
        <v>46019</v>
      </c>
      <c r="G138" s="91">
        <f t="shared" si="85"/>
        <v>131</v>
      </c>
      <c r="H138" s="91">
        <f>INDEX(地温!$D$2:$D$366,MATCH(F138,地温!$C$2:$C$366,FALSE))</f>
        <v>5.3293360000000014</v>
      </c>
      <c r="I138" s="91">
        <f t="shared" si="86"/>
        <v>2129.2078890000003</v>
      </c>
      <c r="J138" s="93">
        <f t="shared" si="68"/>
        <v>16.253495335877865</v>
      </c>
      <c r="K138" s="99">
        <f t="shared" si="69"/>
        <v>5.1830784300086384e-002</v>
      </c>
      <c r="L138" s="99">
        <f t="shared" si="70"/>
        <v>6.3768169980410123</v>
      </c>
      <c r="O138" s="92">
        <f t="shared" si="87"/>
        <v>46019</v>
      </c>
      <c r="P138" s="91">
        <f t="shared" si="88"/>
        <v>131</v>
      </c>
      <c r="Q138" s="91">
        <f>INDEX(地温!$D$2:$D$366,MATCH(O138,地温!$C$2:$C$366,FALSE))</f>
        <v>5.3293360000000014</v>
      </c>
      <c r="R138" s="91">
        <f t="shared" si="89"/>
        <v>2129.2078890000003</v>
      </c>
      <c r="S138" s="93">
        <f t="shared" si="71"/>
        <v>16.253495335877865</v>
      </c>
      <c r="T138" s="99" t="e">
        <f t="shared" si="72"/>
        <v>#N/A</v>
      </c>
      <c r="U138" s="99">
        <f t="shared" si="73"/>
        <v>0</v>
      </c>
      <c r="X138" s="92">
        <f t="shared" si="90"/>
        <v>46019</v>
      </c>
      <c r="Y138" s="91">
        <f t="shared" si="91"/>
        <v>131</v>
      </c>
      <c r="Z138" s="91">
        <f>INDEX(地温!$D$2:$D$366,MATCH(X138,地温!$C$2:$C$366,FALSE))</f>
        <v>5.3293360000000014</v>
      </c>
      <c r="AA138" s="91">
        <f t="shared" si="92"/>
        <v>2129.2078890000003</v>
      </c>
      <c r="AB138" s="93">
        <f t="shared" si="74"/>
        <v>16.253495335877865</v>
      </c>
      <c r="AC138" s="99" t="e">
        <f t="shared" si="75"/>
        <v>#N/A</v>
      </c>
      <c r="AD138" s="99">
        <f t="shared" si="76"/>
        <v>0</v>
      </c>
      <c r="AG138" s="92">
        <f t="shared" si="93"/>
        <v>46019</v>
      </c>
      <c r="AH138" s="91">
        <f t="shared" si="94"/>
        <v>131</v>
      </c>
      <c r="AI138" s="91">
        <f>INDEX(地温!$D$2:$D$366,MATCH(AG138,地温!$C$2:$C$366,FALSE))</f>
        <v>5.3293360000000014</v>
      </c>
      <c r="AJ138" s="91">
        <f t="shared" si="95"/>
        <v>2129.2078890000003</v>
      </c>
      <c r="AK138" s="93">
        <f t="shared" si="77"/>
        <v>16.253495335877865</v>
      </c>
      <c r="AL138" s="99" t="e">
        <f t="shared" si="78"/>
        <v>#N/A</v>
      </c>
      <c r="AM138" s="99">
        <f t="shared" si="79"/>
        <v>0</v>
      </c>
      <c r="AP138" s="92">
        <f t="shared" si="96"/>
        <v>46019</v>
      </c>
      <c r="AQ138" s="91">
        <f t="shared" si="97"/>
        <v>131</v>
      </c>
      <c r="AR138" s="91">
        <f>INDEX(地温!$D$2:$D$366,MATCH(AP138,地温!$C$2:$C$366,FALSE))</f>
        <v>5.3293360000000014</v>
      </c>
      <c r="AS138" s="91">
        <f t="shared" si="98"/>
        <v>2129.2078890000003</v>
      </c>
      <c r="AT138" s="93">
        <f t="shared" si="80"/>
        <v>16.253495335877865</v>
      </c>
      <c r="AU138" s="99" t="e">
        <f t="shared" si="81"/>
        <v>#N/A</v>
      </c>
      <c r="AV138" s="99">
        <f t="shared" si="82"/>
        <v>0</v>
      </c>
    </row>
    <row r="139" spans="1:48" s="91" customFormat="1">
      <c r="A139" s="92">
        <f t="shared" si="83"/>
        <v>46020</v>
      </c>
      <c r="B139" s="91">
        <f t="shared" si="66"/>
        <v>132</v>
      </c>
      <c r="C139" s="99">
        <f t="shared" si="67"/>
        <v>6.3770219481043009</v>
      </c>
      <c r="F139" s="92">
        <f t="shared" si="84"/>
        <v>46020</v>
      </c>
      <c r="G139" s="91">
        <f t="shared" si="85"/>
        <v>132</v>
      </c>
      <c r="H139" s="91">
        <f>INDEX(地温!$D$2:$D$366,MATCH(F139,地温!$C$2:$C$366,FALSE))</f>
        <v>5.6537520000000017</v>
      </c>
      <c r="I139" s="91">
        <f t="shared" si="86"/>
        <v>2134.8616410000004</v>
      </c>
      <c r="J139" s="93">
        <f t="shared" si="68"/>
        <v>16.173194250000002</v>
      </c>
      <c r="K139" s="99">
        <f t="shared" si="69"/>
        <v>5.1657426964755025e-002</v>
      </c>
      <c r="L139" s="99">
        <f t="shared" si="70"/>
        <v>6.3770219481043009</v>
      </c>
      <c r="O139" s="92">
        <f t="shared" si="87"/>
        <v>46020</v>
      </c>
      <c r="P139" s="91">
        <f t="shared" si="88"/>
        <v>132</v>
      </c>
      <c r="Q139" s="91">
        <f>INDEX(地温!$D$2:$D$366,MATCH(O139,地温!$C$2:$C$366,FALSE))</f>
        <v>5.6537520000000017</v>
      </c>
      <c r="R139" s="91">
        <f t="shared" si="89"/>
        <v>2134.8616410000004</v>
      </c>
      <c r="S139" s="93">
        <f t="shared" si="71"/>
        <v>16.173194250000002</v>
      </c>
      <c r="T139" s="99" t="e">
        <f t="shared" si="72"/>
        <v>#N/A</v>
      </c>
      <c r="U139" s="99">
        <f t="shared" si="73"/>
        <v>0</v>
      </c>
      <c r="X139" s="92">
        <f t="shared" si="90"/>
        <v>46020</v>
      </c>
      <c r="Y139" s="91">
        <f t="shared" si="91"/>
        <v>132</v>
      </c>
      <c r="Z139" s="91">
        <f>INDEX(地温!$D$2:$D$366,MATCH(X139,地温!$C$2:$C$366,FALSE))</f>
        <v>5.6537520000000017</v>
      </c>
      <c r="AA139" s="91">
        <f t="shared" si="92"/>
        <v>2134.8616410000004</v>
      </c>
      <c r="AB139" s="93">
        <f t="shared" si="74"/>
        <v>16.173194250000002</v>
      </c>
      <c r="AC139" s="99" t="e">
        <f t="shared" si="75"/>
        <v>#N/A</v>
      </c>
      <c r="AD139" s="99">
        <f t="shared" si="76"/>
        <v>0</v>
      </c>
      <c r="AG139" s="92">
        <f t="shared" si="93"/>
        <v>46020</v>
      </c>
      <c r="AH139" s="91">
        <f t="shared" si="94"/>
        <v>132</v>
      </c>
      <c r="AI139" s="91">
        <f>INDEX(地温!$D$2:$D$366,MATCH(AG139,地温!$C$2:$C$366,FALSE))</f>
        <v>5.6537520000000017</v>
      </c>
      <c r="AJ139" s="91">
        <f t="shared" si="95"/>
        <v>2134.8616410000004</v>
      </c>
      <c r="AK139" s="93">
        <f t="shared" si="77"/>
        <v>16.173194250000002</v>
      </c>
      <c r="AL139" s="99" t="e">
        <f t="shared" si="78"/>
        <v>#N/A</v>
      </c>
      <c r="AM139" s="99">
        <f t="shared" si="79"/>
        <v>0</v>
      </c>
      <c r="AP139" s="92">
        <f t="shared" si="96"/>
        <v>46020</v>
      </c>
      <c r="AQ139" s="91">
        <f t="shared" si="97"/>
        <v>132</v>
      </c>
      <c r="AR139" s="91">
        <f>INDEX(地温!$D$2:$D$366,MATCH(AP139,地温!$C$2:$C$366,FALSE))</f>
        <v>5.6537520000000017</v>
      </c>
      <c r="AS139" s="91">
        <f t="shared" si="98"/>
        <v>2134.8616410000004</v>
      </c>
      <c r="AT139" s="93">
        <f t="shared" si="80"/>
        <v>16.173194250000002</v>
      </c>
      <c r="AU139" s="99" t="e">
        <f t="shared" si="81"/>
        <v>#N/A</v>
      </c>
      <c r="AV139" s="99">
        <f t="shared" si="82"/>
        <v>0</v>
      </c>
    </row>
    <row r="140" spans="1:48" s="91" customFormat="1">
      <c r="A140" s="92">
        <f t="shared" si="83"/>
        <v>46021</v>
      </c>
      <c r="B140" s="91">
        <f t="shared" si="66"/>
        <v>133</v>
      </c>
      <c r="C140" s="99">
        <f t="shared" si="67"/>
        <v>6.377214086324039</v>
      </c>
      <c r="F140" s="92">
        <f t="shared" si="84"/>
        <v>46021</v>
      </c>
      <c r="G140" s="91">
        <f t="shared" si="85"/>
        <v>133</v>
      </c>
      <c r="H140" s="91">
        <f>INDEX(地温!$D$2:$D$366,MATCH(F140,地温!$C$2:$C$366,FALSE))</f>
        <v>5.1468520000000018</v>
      </c>
      <c r="I140" s="91">
        <f t="shared" si="86"/>
        <v>2140.0084930000003</v>
      </c>
      <c r="J140" s="93">
        <f t="shared" si="68"/>
        <v>16.090289421052635</v>
      </c>
      <c r="K140" s="99">
        <f t="shared" si="69"/>
        <v>5.1478956343985145e-002</v>
      </c>
      <c r="L140" s="99">
        <f t="shared" si="70"/>
        <v>6.377214086324039</v>
      </c>
      <c r="O140" s="92">
        <f t="shared" si="87"/>
        <v>46021</v>
      </c>
      <c r="P140" s="91">
        <f t="shared" si="88"/>
        <v>133</v>
      </c>
      <c r="Q140" s="91">
        <f>INDEX(地温!$D$2:$D$366,MATCH(O140,地温!$C$2:$C$366,FALSE))</f>
        <v>5.1468520000000018</v>
      </c>
      <c r="R140" s="91">
        <f t="shared" si="89"/>
        <v>2140.0084930000003</v>
      </c>
      <c r="S140" s="93">
        <f t="shared" si="71"/>
        <v>16.090289421052635</v>
      </c>
      <c r="T140" s="99" t="e">
        <f t="shared" si="72"/>
        <v>#N/A</v>
      </c>
      <c r="U140" s="99">
        <f t="shared" si="73"/>
        <v>0</v>
      </c>
      <c r="X140" s="92">
        <f t="shared" si="90"/>
        <v>46021</v>
      </c>
      <c r="Y140" s="91">
        <f t="shared" si="91"/>
        <v>133</v>
      </c>
      <c r="Z140" s="91">
        <f>INDEX(地温!$D$2:$D$366,MATCH(X140,地温!$C$2:$C$366,FALSE))</f>
        <v>5.1468520000000018</v>
      </c>
      <c r="AA140" s="91">
        <f t="shared" si="92"/>
        <v>2140.0084930000003</v>
      </c>
      <c r="AB140" s="93">
        <f t="shared" si="74"/>
        <v>16.090289421052635</v>
      </c>
      <c r="AC140" s="99" t="e">
        <f t="shared" si="75"/>
        <v>#N/A</v>
      </c>
      <c r="AD140" s="99">
        <f t="shared" si="76"/>
        <v>0</v>
      </c>
      <c r="AG140" s="92">
        <f t="shared" si="93"/>
        <v>46021</v>
      </c>
      <c r="AH140" s="91">
        <f t="shared" si="94"/>
        <v>133</v>
      </c>
      <c r="AI140" s="91">
        <f>INDEX(地温!$D$2:$D$366,MATCH(AG140,地温!$C$2:$C$366,FALSE))</f>
        <v>5.1468520000000018</v>
      </c>
      <c r="AJ140" s="91">
        <f t="shared" si="95"/>
        <v>2140.0084930000003</v>
      </c>
      <c r="AK140" s="93">
        <f t="shared" si="77"/>
        <v>16.090289421052635</v>
      </c>
      <c r="AL140" s="99" t="e">
        <f t="shared" si="78"/>
        <v>#N/A</v>
      </c>
      <c r="AM140" s="99">
        <f t="shared" si="79"/>
        <v>0</v>
      </c>
      <c r="AP140" s="92">
        <f t="shared" si="96"/>
        <v>46021</v>
      </c>
      <c r="AQ140" s="91">
        <f t="shared" si="97"/>
        <v>133</v>
      </c>
      <c r="AR140" s="91">
        <f>INDEX(地温!$D$2:$D$366,MATCH(AP140,地温!$C$2:$C$366,FALSE))</f>
        <v>5.1468520000000018</v>
      </c>
      <c r="AS140" s="91">
        <f t="shared" si="98"/>
        <v>2140.0084930000003</v>
      </c>
      <c r="AT140" s="93">
        <f t="shared" si="80"/>
        <v>16.090289421052635</v>
      </c>
      <c r="AU140" s="99" t="e">
        <f t="shared" si="81"/>
        <v>#N/A</v>
      </c>
      <c r="AV140" s="99">
        <f t="shared" si="82"/>
        <v>0</v>
      </c>
    </row>
    <row r="141" spans="1:48" s="91" customFormat="1">
      <c r="A141" s="92">
        <f t="shared" si="83"/>
        <v>46022</v>
      </c>
      <c r="B141" s="91">
        <f t="shared" si="66"/>
        <v>134</v>
      </c>
      <c r="C141" s="99">
        <f t="shared" si="67"/>
        <v>6.3773781134154293</v>
      </c>
      <c r="F141" s="92">
        <f t="shared" si="84"/>
        <v>46022</v>
      </c>
      <c r="G141" s="91">
        <f t="shared" si="85"/>
        <v>134</v>
      </c>
      <c r="H141" s="91">
        <f>INDEX(地温!$D$2:$D$366,MATCH(F141,地温!$C$2:$C$366,FALSE))</f>
        <v>3.5044960000000001</v>
      </c>
      <c r="I141" s="91">
        <f t="shared" si="86"/>
        <v>2143.5129890000003</v>
      </c>
      <c r="J141" s="93">
        <f t="shared" si="68"/>
        <v>15.996365589552241</v>
      </c>
      <c r="K141" s="99">
        <f t="shared" si="69"/>
        <v>5.1277386770274547e-002</v>
      </c>
      <c r="L141" s="99">
        <f t="shared" si="70"/>
        <v>6.3773781134154293</v>
      </c>
      <c r="O141" s="92">
        <f t="shared" si="87"/>
        <v>46022</v>
      </c>
      <c r="P141" s="91">
        <f t="shared" si="88"/>
        <v>134</v>
      </c>
      <c r="Q141" s="91">
        <f>INDEX(地温!$D$2:$D$366,MATCH(O141,地温!$C$2:$C$366,FALSE))</f>
        <v>3.5044960000000001</v>
      </c>
      <c r="R141" s="91">
        <f t="shared" si="89"/>
        <v>2143.5129890000003</v>
      </c>
      <c r="S141" s="93">
        <f t="shared" si="71"/>
        <v>15.996365589552241</v>
      </c>
      <c r="T141" s="99" t="e">
        <f t="shared" si="72"/>
        <v>#N/A</v>
      </c>
      <c r="U141" s="99">
        <f t="shared" si="73"/>
        <v>0</v>
      </c>
      <c r="X141" s="92">
        <f t="shared" si="90"/>
        <v>46022</v>
      </c>
      <c r="Y141" s="91">
        <f t="shared" si="91"/>
        <v>134</v>
      </c>
      <c r="Z141" s="91">
        <f>INDEX(地温!$D$2:$D$366,MATCH(X141,地温!$C$2:$C$366,FALSE))</f>
        <v>3.5044960000000001</v>
      </c>
      <c r="AA141" s="91">
        <f t="shared" si="92"/>
        <v>2143.5129890000003</v>
      </c>
      <c r="AB141" s="93">
        <f t="shared" si="74"/>
        <v>15.996365589552241</v>
      </c>
      <c r="AC141" s="99" t="e">
        <f t="shared" si="75"/>
        <v>#N/A</v>
      </c>
      <c r="AD141" s="99">
        <f t="shared" si="76"/>
        <v>0</v>
      </c>
      <c r="AG141" s="92">
        <f t="shared" si="93"/>
        <v>46022</v>
      </c>
      <c r="AH141" s="91">
        <f t="shared" si="94"/>
        <v>134</v>
      </c>
      <c r="AI141" s="91">
        <f>INDEX(地温!$D$2:$D$366,MATCH(AG141,地温!$C$2:$C$366,FALSE))</f>
        <v>3.5044960000000001</v>
      </c>
      <c r="AJ141" s="91">
        <f t="shared" si="95"/>
        <v>2143.5129890000003</v>
      </c>
      <c r="AK141" s="93">
        <f t="shared" si="77"/>
        <v>15.996365589552241</v>
      </c>
      <c r="AL141" s="99" t="e">
        <f t="shared" si="78"/>
        <v>#N/A</v>
      </c>
      <c r="AM141" s="99">
        <f t="shared" si="79"/>
        <v>0</v>
      </c>
      <c r="AP141" s="92">
        <f t="shared" si="96"/>
        <v>46022</v>
      </c>
      <c r="AQ141" s="91">
        <f t="shared" si="97"/>
        <v>134</v>
      </c>
      <c r="AR141" s="91">
        <f>INDEX(地温!$D$2:$D$366,MATCH(AP141,地温!$C$2:$C$366,FALSE))</f>
        <v>3.5044960000000001</v>
      </c>
      <c r="AS141" s="91">
        <f t="shared" si="98"/>
        <v>2143.5129890000003</v>
      </c>
      <c r="AT141" s="93">
        <f t="shared" si="80"/>
        <v>15.996365589552241</v>
      </c>
      <c r="AU141" s="99" t="e">
        <f t="shared" si="81"/>
        <v>#N/A</v>
      </c>
      <c r="AV141" s="99">
        <f t="shared" si="82"/>
        <v>0</v>
      </c>
    </row>
    <row r="142" spans="1:48" s="91" customFormat="1">
      <c r="A142" s="92">
        <f t="shared" si="83"/>
        <v>46023</v>
      </c>
      <c r="B142" s="91">
        <f t="shared" si="66"/>
        <v>135</v>
      </c>
      <c r="C142" s="99" t="e">
        <f t="shared" si="67"/>
        <v>#N/A</v>
      </c>
      <c r="F142" s="92">
        <f t="shared" si="84"/>
        <v>46023</v>
      </c>
      <c r="G142" s="91">
        <f t="shared" si="85"/>
        <v>135</v>
      </c>
      <c r="H142" s="91" t="e">
        <f>INDEX(地温!$D$2:$D$366,MATCH(F142,地温!$C$2:$C$366,FALSE))</f>
        <v>#N/A</v>
      </c>
      <c r="I142" s="91" t="e">
        <f t="shared" si="86"/>
        <v>#N/A</v>
      </c>
      <c r="J142" s="93" t="e">
        <f t="shared" si="68"/>
        <v>#N/A</v>
      </c>
      <c r="K142" s="99" t="e">
        <f t="shared" si="69"/>
        <v>#N/A</v>
      </c>
      <c r="L142" s="99" t="e">
        <f t="shared" si="70"/>
        <v>#N/A</v>
      </c>
      <c r="O142" s="92">
        <f t="shared" si="87"/>
        <v>46023</v>
      </c>
      <c r="P142" s="91">
        <f t="shared" si="88"/>
        <v>135</v>
      </c>
      <c r="Q142" s="91" t="e">
        <f>INDEX(地温!$D$2:$D$366,MATCH(O142,地温!$C$2:$C$366,FALSE))</f>
        <v>#N/A</v>
      </c>
      <c r="R142" s="91" t="e">
        <f t="shared" si="89"/>
        <v>#N/A</v>
      </c>
      <c r="S142" s="93" t="e">
        <f t="shared" si="71"/>
        <v>#N/A</v>
      </c>
      <c r="T142" s="99" t="e">
        <f t="shared" si="72"/>
        <v>#N/A</v>
      </c>
      <c r="U142" s="99">
        <f t="shared" si="73"/>
        <v>0</v>
      </c>
      <c r="X142" s="92">
        <f t="shared" si="90"/>
        <v>46023</v>
      </c>
      <c r="Y142" s="91">
        <f t="shared" si="91"/>
        <v>135</v>
      </c>
      <c r="Z142" s="91" t="e">
        <f>INDEX(地温!$D$2:$D$366,MATCH(X142,地温!$C$2:$C$366,FALSE))</f>
        <v>#N/A</v>
      </c>
      <c r="AA142" s="91" t="e">
        <f t="shared" si="92"/>
        <v>#N/A</v>
      </c>
      <c r="AB142" s="93" t="e">
        <f t="shared" si="74"/>
        <v>#N/A</v>
      </c>
      <c r="AC142" s="99" t="e">
        <f t="shared" si="75"/>
        <v>#N/A</v>
      </c>
      <c r="AD142" s="99">
        <f t="shared" si="76"/>
        <v>0</v>
      </c>
      <c r="AG142" s="92">
        <f t="shared" si="93"/>
        <v>46023</v>
      </c>
      <c r="AH142" s="91">
        <f t="shared" si="94"/>
        <v>135</v>
      </c>
      <c r="AI142" s="91" t="e">
        <f>INDEX(地温!$D$2:$D$366,MATCH(AG142,地温!$C$2:$C$366,FALSE))</f>
        <v>#N/A</v>
      </c>
      <c r="AJ142" s="91" t="e">
        <f t="shared" si="95"/>
        <v>#N/A</v>
      </c>
      <c r="AK142" s="93" t="e">
        <f t="shared" si="77"/>
        <v>#N/A</v>
      </c>
      <c r="AL142" s="99" t="e">
        <f t="shared" si="78"/>
        <v>#N/A</v>
      </c>
      <c r="AM142" s="99">
        <f t="shared" si="79"/>
        <v>0</v>
      </c>
      <c r="AP142" s="92">
        <f t="shared" si="96"/>
        <v>46023</v>
      </c>
      <c r="AQ142" s="91">
        <f t="shared" si="97"/>
        <v>135</v>
      </c>
      <c r="AR142" s="91" t="e">
        <f>INDEX(地温!$D$2:$D$366,MATCH(AP142,地温!$C$2:$C$366,FALSE))</f>
        <v>#N/A</v>
      </c>
      <c r="AS142" s="91" t="e">
        <f t="shared" si="98"/>
        <v>#N/A</v>
      </c>
      <c r="AT142" s="93" t="e">
        <f t="shared" si="80"/>
        <v>#N/A</v>
      </c>
      <c r="AU142" s="99" t="e">
        <f t="shared" si="81"/>
        <v>#N/A</v>
      </c>
      <c r="AV142" s="99">
        <f t="shared" si="82"/>
        <v>0</v>
      </c>
    </row>
    <row r="143" spans="1:48" s="91" customFormat="1">
      <c r="A143" s="92">
        <f t="shared" si="83"/>
        <v>46024</v>
      </c>
      <c r="B143" s="91">
        <f t="shared" si="66"/>
        <v>136</v>
      </c>
      <c r="C143" s="99" t="e">
        <f t="shared" si="67"/>
        <v>#N/A</v>
      </c>
      <c r="F143" s="92">
        <f t="shared" si="84"/>
        <v>46024</v>
      </c>
      <c r="G143" s="91">
        <f t="shared" si="85"/>
        <v>136</v>
      </c>
      <c r="H143" s="91" t="e">
        <f>INDEX(地温!$D$2:$D$366,MATCH(F143,地温!$C$2:$C$366,FALSE))</f>
        <v>#N/A</v>
      </c>
      <c r="I143" s="91" t="e">
        <f t="shared" si="86"/>
        <v>#N/A</v>
      </c>
      <c r="J143" s="93" t="e">
        <f t="shared" si="68"/>
        <v>#N/A</v>
      </c>
      <c r="K143" s="99" t="e">
        <f t="shared" si="69"/>
        <v>#N/A</v>
      </c>
      <c r="L143" s="99" t="e">
        <f t="shared" si="70"/>
        <v>#N/A</v>
      </c>
      <c r="O143" s="92">
        <f t="shared" si="87"/>
        <v>46024</v>
      </c>
      <c r="P143" s="91">
        <f t="shared" si="88"/>
        <v>136</v>
      </c>
      <c r="Q143" s="91" t="e">
        <f>INDEX(地温!$D$2:$D$366,MATCH(O143,地温!$C$2:$C$366,FALSE))</f>
        <v>#N/A</v>
      </c>
      <c r="R143" s="91" t="e">
        <f t="shared" si="89"/>
        <v>#N/A</v>
      </c>
      <c r="S143" s="93" t="e">
        <f t="shared" si="71"/>
        <v>#N/A</v>
      </c>
      <c r="T143" s="99" t="e">
        <f t="shared" si="72"/>
        <v>#N/A</v>
      </c>
      <c r="U143" s="99">
        <f t="shared" si="73"/>
        <v>0</v>
      </c>
      <c r="X143" s="92">
        <f t="shared" si="90"/>
        <v>46024</v>
      </c>
      <c r="Y143" s="91">
        <f t="shared" si="91"/>
        <v>136</v>
      </c>
      <c r="Z143" s="91" t="e">
        <f>INDEX(地温!$D$2:$D$366,MATCH(X143,地温!$C$2:$C$366,FALSE))</f>
        <v>#N/A</v>
      </c>
      <c r="AA143" s="91" t="e">
        <f t="shared" si="92"/>
        <v>#N/A</v>
      </c>
      <c r="AB143" s="93" t="e">
        <f t="shared" si="74"/>
        <v>#N/A</v>
      </c>
      <c r="AC143" s="99" t="e">
        <f t="shared" si="75"/>
        <v>#N/A</v>
      </c>
      <c r="AD143" s="99">
        <f t="shared" si="76"/>
        <v>0</v>
      </c>
      <c r="AG143" s="92">
        <f t="shared" si="93"/>
        <v>46024</v>
      </c>
      <c r="AH143" s="91">
        <f t="shared" si="94"/>
        <v>136</v>
      </c>
      <c r="AI143" s="91" t="e">
        <f>INDEX(地温!$D$2:$D$366,MATCH(AG143,地温!$C$2:$C$366,FALSE))</f>
        <v>#N/A</v>
      </c>
      <c r="AJ143" s="91" t="e">
        <f t="shared" si="95"/>
        <v>#N/A</v>
      </c>
      <c r="AK143" s="93" t="e">
        <f t="shared" si="77"/>
        <v>#N/A</v>
      </c>
      <c r="AL143" s="99" t="e">
        <f t="shared" si="78"/>
        <v>#N/A</v>
      </c>
      <c r="AM143" s="99">
        <f t="shared" si="79"/>
        <v>0</v>
      </c>
      <c r="AP143" s="92">
        <f t="shared" si="96"/>
        <v>46024</v>
      </c>
      <c r="AQ143" s="91">
        <f t="shared" si="97"/>
        <v>136</v>
      </c>
      <c r="AR143" s="91" t="e">
        <f>INDEX(地温!$D$2:$D$366,MATCH(AP143,地温!$C$2:$C$366,FALSE))</f>
        <v>#N/A</v>
      </c>
      <c r="AS143" s="91" t="e">
        <f t="shared" si="98"/>
        <v>#N/A</v>
      </c>
      <c r="AT143" s="93" t="e">
        <f t="shared" si="80"/>
        <v>#N/A</v>
      </c>
      <c r="AU143" s="99" t="e">
        <f t="shared" si="81"/>
        <v>#N/A</v>
      </c>
      <c r="AV143" s="99">
        <f t="shared" si="82"/>
        <v>0</v>
      </c>
    </row>
    <row r="144" spans="1:48" s="91" customFormat="1">
      <c r="A144" s="92">
        <f t="shared" si="83"/>
        <v>46025</v>
      </c>
      <c r="B144" s="91">
        <f t="shared" si="66"/>
        <v>137</v>
      </c>
      <c r="C144" s="99" t="e">
        <f t="shared" si="67"/>
        <v>#N/A</v>
      </c>
      <c r="F144" s="92">
        <f t="shared" si="84"/>
        <v>46025</v>
      </c>
      <c r="G144" s="91">
        <f t="shared" si="85"/>
        <v>137</v>
      </c>
      <c r="H144" s="91" t="e">
        <f>INDEX(地温!$D$2:$D$366,MATCH(F144,地温!$C$2:$C$366,FALSE))</f>
        <v>#N/A</v>
      </c>
      <c r="I144" s="91" t="e">
        <f t="shared" si="86"/>
        <v>#N/A</v>
      </c>
      <c r="J144" s="93" t="e">
        <f t="shared" si="68"/>
        <v>#N/A</v>
      </c>
      <c r="K144" s="99" t="e">
        <f t="shared" si="69"/>
        <v>#N/A</v>
      </c>
      <c r="L144" s="99" t="e">
        <f t="shared" si="70"/>
        <v>#N/A</v>
      </c>
      <c r="O144" s="92">
        <f t="shared" si="87"/>
        <v>46025</v>
      </c>
      <c r="P144" s="91">
        <f t="shared" si="88"/>
        <v>137</v>
      </c>
      <c r="Q144" s="91" t="e">
        <f>INDEX(地温!$D$2:$D$366,MATCH(O144,地温!$C$2:$C$366,FALSE))</f>
        <v>#N/A</v>
      </c>
      <c r="R144" s="91" t="e">
        <f t="shared" si="89"/>
        <v>#N/A</v>
      </c>
      <c r="S144" s="93" t="e">
        <f t="shared" si="71"/>
        <v>#N/A</v>
      </c>
      <c r="T144" s="99" t="e">
        <f t="shared" si="72"/>
        <v>#N/A</v>
      </c>
      <c r="U144" s="99">
        <f t="shared" si="73"/>
        <v>0</v>
      </c>
      <c r="X144" s="92">
        <f t="shared" si="90"/>
        <v>46025</v>
      </c>
      <c r="Y144" s="91">
        <f t="shared" si="91"/>
        <v>137</v>
      </c>
      <c r="Z144" s="91" t="e">
        <f>INDEX(地温!$D$2:$D$366,MATCH(X144,地温!$C$2:$C$366,FALSE))</f>
        <v>#N/A</v>
      </c>
      <c r="AA144" s="91" t="e">
        <f t="shared" si="92"/>
        <v>#N/A</v>
      </c>
      <c r="AB144" s="93" t="e">
        <f t="shared" si="74"/>
        <v>#N/A</v>
      </c>
      <c r="AC144" s="99" t="e">
        <f t="shared" si="75"/>
        <v>#N/A</v>
      </c>
      <c r="AD144" s="99">
        <f t="shared" si="76"/>
        <v>0</v>
      </c>
      <c r="AG144" s="92">
        <f t="shared" si="93"/>
        <v>46025</v>
      </c>
      <c r="AH144" s="91">
        <f t="shared" si="94"/>
        <v>137</v>
      </c>
      <c r="AI144" s="91" t="e">
        <f>INDEX(地温!$D$2:$D$366,MATCH(AG144,地温!$C$2:$C$366,FALSE))</f>
        <v>#N/A</v>
      </c>
      <c r="AJ144" s="91" t="e">
        <f t="shared" si="95"/>
        <v>#N/A</v>
      </c>
      <c r="AK144" s="93" t="e">
        <f t="shared" si="77"/>
        <v>#N/A</v>
      </c>
      <c r="AL144" s="99" t="e">
        <f t="shared" si="78"/>
        <v>#N/A</v>
      </c>
      <c r="AM144" s="99">
        <f t="shared" si="79"/>
        <v>0</v>
      </c>
      <c r="AP144" s="92">
        <f t="shared" si="96"/>
        <v>46025</v>
      </c>
      <c r="AQ144" s="91">
        <f t="shared" si="97"/>
        <v>137</v>
      </c>
      <c r="AR144" s="91" t="e">
        <f>INDEX(地温!$D$2:$D$366,MATCH(AP144,地温!$C$2:$C$366,FALSE))</f>
        <v>#N/A</v>
      </c>
      <c r="AS144" s="91" t="e">
        <f t="shared" si="98"/>
        <v>#N/A</v>
      </c>
      <c r="AT144" s="93" t="e">
        <f t="shared" si="80"/>
        <v>#N/A</v>
      </c>
      <c r="AU144" s="99" t="e">
        <f t="shared" si="81"/>
        <v>#N/A</v>
      </c>
      <c r="AV144" s="99">
        <f t="shared" si="82"/>
        <v>0</v>
      </c>
    </row>
    <row r="145" spans="1:48" s="91" customFormat="1">
      <c r="A145" s="92">
        <f t="shared" si="83"/>
        <v>46026</v>
      </c>
      <c r="B145" s="91">
        <f t="shared" si="66"/>
        <v>138</v>
      </c>
      <c r="C145" s="99" t="e">
        <f t="shared" si="67"/>
        <v>#N/A</v>
      </c>
      <c r="F145" s="92">
        <f t="shared" si="84"/>
        <v>46026</v>
      </c>
      <c r="G145" s="91">
        <f t="shared" si="85"/>
        <v>138</v>
      </c>
      <c r="H145" s="91" t="e">
        <f>INDEX(地温!$D$2:$D$366,MATCH(F145,地温!$C$2:$C$366,FALSE))</f>
        <v>#N/A</v>
      </c>
      <c r="I145" s="91" t="e">
        <f t="shared" si="86"/>
        <v>#N/A</v>
      </c>
      <c r="J145" s="93" t="e">
        <f t="shared" si="68"/>
        <v>#N/A</v>
      </c>
      <c r="K145" s="99" t="e">
        <f t="shared" si="69"/>
        <v>#N/A</v>
      </c>
      <c r="L145" s="99" t="e">
        <f t="shared" si="70"/>
        <v>#N/A</v>
      </c>
      <c r="O145" s="92">
        <f t="shared" si="87"/>
        <v>46026</v>
      </c>
      <c r="P145" s="91">
        <f t="shared" si="88"/>
        <v>138</v>
      </c>
      <c r="Q145" s="91" t="e">
        <f>INDEX(地温!$D$2:$D$366,MATCH(O145,地温!$C$2:$C$366,FALSE))</f>
        <v>#N/A</v>
      </c>
      <c r="R145" s="91" t="e">
        <f t="shared" si="89"/>
        <v>#N/A</v>
      </c>
      <c r="S145" s="93" t="e">
        <f t="shared" si="71"/>
        <v>#N/A</v>
      </c>
      <c r="T145" s="99" t="e">
        <f t="shared" si="72"/>
        <v>#N/A</v>
      </c>
      <c r="U145" s="99">
        <f t="shared" si="73"/>
        <v>0</v>
      </c>
      <c r="X145" s="92">
        <f t="shared" si="90"/>
        <v>46026</v>
      </c>
      <c r="Y145" s="91">
        <f t="shared" si="91"/>
        <v>138</v>
      </c>
      <c r="Z145" s="91" t="e">
        <f>INDEX(地温!$D$2:$D$366,MATCH(X145,地温!$C$2:$C$366,FALSE))</f>
        <v>#N/A</v>
      </c>
      <c r="AA145" s="91" t="e">
        <f t="shared" si="92"/>
        <v>#N/A</v>
      </c>
      <c r="AB145" s="93" t="e">
        <f t="shared" si="74"/>
        <v>#N/A</v>
      </c>
      <c r="AC145" s="99" t="e">
        <f t="shared" si="75"/>
        <v>#N/A</v>
      </c>
      <c r="AD145" s="99">
        <f t="shared" si="76"/>
        <v>0</v>
      </c>
      <c r="AG145" s="92">
        <f t="shared" si="93"/>
        <v>46026</v>
      </c>
      <c r="AH145" s="91">
        <f t="shared" si="94"/>
        <v>138</v>
      </c>
      <c r="AI145" s="91" t="e">
        <f>INDEX(地温!$D$2:$D$366,MATCH(AG145,地温!$C$2:$C$366,FALSE))</f>
        <v>#N/A</v>
      </c>
      <c r="AJ145" s="91" t="e">
        <f t="shared" si="95"/>
        <v>#N/A</v>
      </c>
      <c r="AK145" s="93" t="e">
        <f t="shared" si="77"/>
        <v>#N/A</v>
      </c>
      <c r="AL145" s="99" t="e">
        <f t="shared" si="78"/>
        <v>#N/A</v>
      </c>
      <c r="AM145" s="99">
        <f t="shared" si="79"/>
        <v>0</v>
      </c>
      <c r="AP145" s="92">
        <f t="shared" si="96"/>
        <v>46026</v>
      </c>
      <c r="AQ145" s="91">
        <f t="shared" si="97"/>
        <v>138</v>
      </c>
      <c r="AR145" s="91" t="e">
        <f>INDEX(地温!$D$2:$D$366,MATCH(AP145,地温!$C$2:$C$366,FALSE))</f>
        <v>#N/A</v>
      </c>
      <c r="AS145" s="91" t="e">
        <f t="shared" si="98"/>
        <v>#N/A</v>
      </c>
      <c r="AT145" s="93" t="e">
        <f t="shared" si="80"/>
        <v>#N/A</v>
      </c>
      <c r="AU145" s="99" t="e">
        <f t="shared" si="81"/>
        <v>#N/A</v>
      </c>
      <c r="AV145" s="99">
        <f t="shared" si="82"/>
        <v>0</v>
      </c>
    </row>
    <row r="146" spans="1:48" s="91" customFormat="1">
      <c r="A146" s="92">
        <f t="shared" si="83"/>
        <v>46027</v>
      </c>
      <c r="B146" s="91">
        <f t="shared" si="66"/>
        <v>139</v>
      </c>
      <c r="C146" s="99" t="e">
        <f t="shared" si="67"/>
        <v>#N/A</v>
      </c>
      <c r="F146" s="92">
        <f t="shared" si="84"/>
        <v>46027</v>
      </c>
      <c r="G146" s="91">
        <f t="shared" si="85"/>
        <v>139</v>
      </c>
      <c r="H146" s="91" t="e">
        <f>INDEX(地温!$D$2:$D$366,MATCH(F146,地温!$C$2:$C$366,FALSE))</f>
        <v>#N/A</v>
      </c>
      <c r="I146" s="91" t="e">
        <f t="shared" si="86"/>
        <v>#N/A</v>
      </c>
      <c r="J146" s="93" t="e">
        <f t="shared" si="68"/>
        <v>#N/A</v>
      </c>
      <c r="K146" s="99" t="e">
        <f t="shared" si="69"/>
        <v>#N/A</v>
      </c>
      <c r="L146" s="99" t="e">
        <f t="shared" si="70"/>
        <v>#N/A</v>
      </c>
      <c r="O146" s="92">
        <f t="shared" si="87"/>
        <v>46027</v>
      </c>
      <c r="P146" s="91">
        <f t="shared" si="88"/>
        <v>139</v>
      </c>
      <c r="Q146" s="91" t="e">
        <f>INDEX(地温!$D$2:$D$366,MATCH(O146,地温!$C$2:$C$366,FALSE))</f>
        <v>#N/A</v>
      </c>
      <c r="R146" s="91" t="e">
        <f t="shared" si="89"/>
        <v>#N/A</v>
      </c>
      <c r="S146" s="93" t="e">
        <f t="shared" si="71"/>
        <v>#N/A</v>
      </c>
      <c r="T146" s="99" t="e">
        <f t="shared" si="72"/>
        <v>#N/A</v>
      </c>
      <c r="U146" s="99">
        <f t="shared" si="73"/>
        <v>0</v>
      </c>
      <c r="X146" s="92">
        <f t="shared" si="90"/>
        <v>46027</v>
      </c>
      <c r="Y146" s="91">
        <f t="shared" si="91"/>
        <v>139</v>
      </c>
      <c r="Z146" s="91" t="e">
        <f>INDEX(地温!$D$2:$D$366,MATCH(X146,地温!$C$2:$C$366,FALSE))</f>
        <v>#N/A</v>
      </c>
      <c r="AA146" s="91" t="e">
        <f t="shared" si="92"/>
        <v>#N/A</v>
      </c>
      <c r="AB146" s="93" t="e">
        <f t="shared" si="74"/>
        <v>#N/A</v>
      </c>
      <c r="AC146" s="99" t="e">
        <f t="shared" si="75"/>
        <v>#N/A</v>
      </c>
      <c r="AD146" s="99">
        <f t="shared" si="76"/>
        <v>0</v>
      </c>
      <c r="AG146" s="92">
        <f t="shared" si="93"/>
        <v>46027</v>
      </c>
      <c r="AH146" s="91">
        <f t="shared" si="94"/>
        <v>139</v>
      </c>
      <c r="AI146" s="91" t="e">
        <f>INDEX(地温!$D$2:$D$366,MATCH(AG146,地温!$C$2:$C$366,FALSE))</f>
        <v>#N/A</v>
      </c>
      <c r="AJ146" s="91" t="e">
        <f t="shared" si="95"/>
        <v>#N/A</v>
      </c>
      <c r="AK146" s="93" t="e">
        <f t="shared" si="77"/>
        <v>#N/A</v>
      </c>
      <c r="AL146" s="99" t="e">
        <f t="shared" si="78"/>
        <v>#N/A</v>
      </c>
      <c r="AM146" s="99">
        <f t="shared" si="79"/>
        <v>0</v>
      </c>
      <c r="AP146" s="92">
        <f t="shared" si="96"/>
        <v>46027</v>
      </c>
      <c r="AQ146" s="91">
        <f t="shared" si="97"/>
        <v>139</v>
      </c>
      <c r="AR146" s="91" t="e">
        <f>INDEX(地温!$D$2:$D$366,MATCH(AP146,地温!$C$2:$C$366,FALSE))</f>
        <v>#N/A</v>
      </c>
      <c r="AS146" s="91" t="e">
        <f t="shared" si="98"/>
        <v>#N/A</v>
      </c>
      <c r="AT146" s="93" t="e">
        <f t="shared" si="80"/>
        <v>#N/A</v>
      </c>
      <c r="AU146" s="99" t="e">
        <f t="shared" si="81"/>
        <v>#N/A</v>
      </c>
      <c r="AV146" s="99">
        <f t="shared" si="82"/>
        <v>0</v>
      </c>
    </row>
    <row r="147" spans="1:48" s="91" customFormat="1">
      <c r="A147" s="92">
        <f t="shared" si="83"/>
        <v>46028</v>
      </c>
      <c r="B147" s="91">
        <f t="shared" si="66"/>
        <v>140</v>
      </c>
      <c r="C147" s="99" t="e">
        <f t="shared" si="67"/>
        <v>#N/A</v>
      </c>
      <c r="F147" s="92">
        <f t="shared" si="84"/>
        <v>46028</v>
      </c>
      <c r="G147" s="91">
        <f t="shared" si="85"/>
        <v>140</v>
      </c>
      <c r="H147" s="91" t="e">
        <f>INDEX(地温!$D$2:$D$366,MATCH(F147,地温!$C$2:$C$366,FALSE))</f>
        <v>#N/A</v>
      </c>
      <c r="I147" s="91" t="e">
        <f t="shared" si="86"/>
        <v>#N/A</v>
      </c>
      <c r="J147" s="93" t="e">
        <f t="shared" si="68"/>
        <v>#N/A</v>
      </c>
      <c r="K147" s="99" t="e">
        <f t="shared" si="69"/>
        <v>#N/A</v>
      </c>
      <c r="L147" s="99" t="e">
        <f t="shared" si="70"/>
        <v>#N/A</v>
      </c>
      <c r="O147" s="92">
        <f t="shared" si="87"/>
        <v>46028</v>
      </c>
      <c r="P147" s="91">
        <f t="shared" si="88"/>
        <v>140</v>
      </c>
      <c r="Q147" s="91" t="e">
        <f>INDEX(地温!$D$2:$D$366,MATCH(O147,地温!$C$2:$C$366,FALSE))</f>
        <v>#N/A</v>
      </c>
      <c r="R147" s="91" t="e">
        <f t="shared" si="89"/>
        <v>#N/A</v>
      </c>
      <c r="S147" s="93" t="e">
        <f t="shared" si="71"/>
        <v>#N/A</v>
      </c>
      <c r="T147" s="99" t="e">
        <f t="shared" si="72"/>
        <v>#N/A</v>
      </c>
      <c r="U147" s="99">
        <f t="shared" si="73"/>
        <v>0</v>
      </c>
      <c r="X147" s="92">
        <f t="shared" si="90"/>
        <v>46028</v>
      </c>
      <c r="Y147" s="91">
        <f t="shared" si="91"/>
        <v>140</v>
      </c>
      <c r="Z147" s="91" t="e">
        <f>INDEX(地温!$D$2:$D$366,MATCH(X147,地温!$C$2:$C$366,FALSE))</f>
        <v>#N/A</v>
      </c>
      <c r="AA147" s="91" t="e">
        <f t="shared" si="92"/>
        <v>#N/A</v>
      </c>
      <c r="AB147" s="93" t="e">
        <f t="shared" si="74"/>
        <v>#N/A</v>
      </c>
      <c r="AC147" s="99" t="e">
        <f t="shared" si="75"/>
        <v>#N/A</v>
      </c>
      <c r="AD147" s="99">
        <f t="shared" si="76"/>
        <v>0</v>
      </c>
      <c r="AG147" s="92">
        <f t="shared" si="93"/>
        <v>46028</v>
      </c>
      <c r="AH147" s="91">
        <f t="shared" si="94"/>
        <v>140</v>
      </c>
      <c r="AI147" s="91" t="e">
        <f>INDEX(地温!$D$2:$D$366,MATCH(AG147,地温!$C$2:$C$366,FALSE))</f>
        <v>#N/A</v>
      </c>
      <c r="AJ147" s="91" t="e">
        <f t="shared" si="95"/>
        <v>#N/A</v>
      </c>
      <c r="AK147" s="93" t="e">
        <f t="shared" si="77"/>
        <v>#N/A</v>
      </c>
      <c r="AL147" s="99" t="e">
        <f t="shared" si="78"/>
        <v>#N/A</v>
      </c>
      <c r="AM147" s="99">
        <f t="shared" si="79"/>
        <v>0</v>
      </c>
      <c r="AP147" s="92">
        <f t="shared" si="96"/>
        <v>46028</v>
      </c>
      <c r="AQ147" s="91">
        <f t="shared" si="97"/>
        <v>140</v>
      </c>
      <c r="AR147" s="91" t="e">
        <f>INDEX(地温!$D$2:$D$366,MATCH(AP147,地温!$C$2:$C$366,FALSE))</f>
        <v>#N/A</v>
      </c>
      <c r="AS147" s="91" t="e">
        <f t="shared" si="98"/>
        <v>#N/A</v>
      </c>
      <c r="AT147" s="93" t="e">
        <f t="shared" si="80"/>
        <v>#N/A</v>
      </c>
      <c r="AU147" s="99" t="e">
        <f t="shared" si="81"/>
        <v>#N/A</v>
      </c>
      <c r="AV147" s="99">
        <f t="shared" si="82"/>
        <v>0</v>
      </c>
    </row>
    <row r="148" spans="1:48" s="91" customFormat="1">
      <c r="A148" s="92">
        <f t="shared" si="83"/>
        <v>46029</v>
      </c>
      <c r="B148" s="91">
        <f t="shared" si="66"/>
        <v>141</v>
      </c>
      <c r="C148" s="99" t="e">
        <f t="shared" si="67"/>
        <v>#N/A</v>
      </c>
      <c r="F148" s="92">
        <f t="shared" si="84"/>
        <v>46029</v>
      </c>
      <c r="G148" s="91">
        <f t="shared" si="85"/>
        <v>141</v>
      </c>
      <c r="H148" s="91" t="e">
        <f>INDEX(地温!$D$2:$D$366,MATCH(F148,地温!$C$2:$C$366,FALSE))</f>
        <v>#N/A</v>
      </c>
      <c r="I148" s="91" t="e">
        <f t="shared" si="86"/>
        <v>#N/A</v>
      </c>
      <c r="J148" s="93" t="e">
        <f t="shared" si="68"/>
        <v>#N/A</v>
      </c>
      <c r="K148" s="99" t="e">
        <f t="shared" si="69"/>
        <v>#N/A</v>
      </c>
      <c r="L148" s="99" t="e">
        <f t="shared" si="70"/>
        <v>#N/A</v>
      </c>
      <c r="O148" s="92">
        <f t="shared" si="87"/>
        <v>46029</v>
      </c>
      <c r="P148" s="91">
        <f t="shared" si="88"/>
        <v>141</v>
      </c>
      <c r="Q148" s="91" t="e">
        <f>INDEX(地温!$D$2:$D$366,MATCH(O148,地温!$C$2:$C$366,FALSE))</f>
        <v>#N/A</v>
      </c>
      <c r="R148" s="91" t="e">
        <f t="shared" si="89"/>
        <v>#N/A</v>
      </c>
      <c r="S148" s="93" t="e">
        <f t="shared" si="71"/>
        <v>#N/A</v>
      </c>
      <c r="T148" s="99" t="e">
        <f t="shared" si="72"/>
        <v>#N/A</v>
      </c>
      <c r="U148" s="99">
        <f t="shared" si="73"/>
        <v>0</v>
      </c>
      <c r="X148" s="92">
        <f t="shared" si="90"/>
        <v>46029</v>
      </c>
      <c r="Y148" s="91">
        <f t="shared" si="91"/>
        <v>141</v>
      </c>
      <c r="Z148" s="91" t="e">
        <f>INDEX(地温!$D$2:$D$366,MATCH(X148,地温!$C$2:$C$366,FALSE))</f>
        <v>#N/A</v>
      </c>
      <c r="AA148" s="91" t="e">
        <f t="shared" si="92"/>
        <v>#N/A</v>
      </c>
      <c r="AB148" s="93" t="e">
        <f t="shared" si="74"/>
        <v>#N/A</v>
      </c>
      <c r="AC148" s="99" t="e">
        <f t="shared" si="75"/>
        <v>#N/A</v>
      </c>
      <c r="AD148" s="99">
        <f t="shared" si="76"/>
        <v>0</v>
      </c>
      <c r="AG148" s="92">
        <f t="shared" si="93"/>
        <v>46029</v>
      </c>
      <c r="AH148" s="91">
        <f t="shared" si="94"/>
        <v>141</v>
      </c>
      <c r="AI148" s="91" t="e">
        <f>INDEX(地温!$D$2:$D$366,MATCH(AG148,地温!$C$2:$C$366,FALSE))</f>
        <v>#N/A</v>
      </c>
      <c r="AJ148" s="91" t="e">
        <f t="shared" si="95"/>
        <v>#N/A</v>
      </c>
      <c r="AK148" s="93" t="e">
        <f t="shared" si="77"/>
        <v>#N/A</v>
      </c>
      <c r="AL148" s="99" t="e">
        <f t="shared" si="78"/>
        <v>#N/A</v>
      </c>
      <c r="AM148" s="99">
        <f t="shared" si="79"/>
        <v>0</v>
      </c>
      <c r="AP148" s="92">
        <f t="shared" si="96"/>
        <v>46029</v>
      </c>
      <c r="AQ148" s="91">
        <f t="shared" si="97"/>
        <v>141</v>
      </c>
      <c r="AR148" s="91" t="e">
        <f>INDEX(地温!$D$2:$D$366,MATCH(AP148,地温!$C$2:$C$366,FALSE))</f>
        <v>#N/A</v>
      </c>
      <c r="AS148" s="91" t="e">
        <f t="shared" si="98"/>
        <v>#N/A</v>
      </c>
      <c r="AT148" s="93" t="e">
        <f t="shared" si="80"/>
        <v>#N/A</v>
      </c>
      <c r="AU148" s="99" t="e">
        <f t="shared" si="81"/>
        <v>#N/A</v>
      </c>
      <c r="AV148" s="99">
        <f t="shared" si="82"/>
        <v>0</v>
      </c>
    </row>
    <row r="149" spans="1:48" s="91" customFormat="1">
      <c r="A149" s="92">
        <f t="shared" si="83"/>
        <v>46030</v>
      </c>
      <c r="B149" s="91">
        <f t="shared" si="66"/>
        <v>142</v>
      </c>
      <c r="C149" s="99" t="e">
        <f t="shared" si="67"/>
        <v>#N/A</v>
      </c>
      <c r="F149" s="92">
        <f t="shared" si="84"/>
        <v>46030</v>
      </c>
      <c r="G149" s="91">
        <f t="shared" si="85"/>
        <v>142</v>
      </c>
      <c r="H149" s="91" t="e">
        <f>INDEX(地温!$D$2:$D$366,MATCH(F149,地温!$C$2:$C$366,FALSE))</f>
        <v>#N/A</v>
      </c>
      <c r="I149" s="91" t="e">
        <f t="shared" si="86"/>
        <v>#N/A</v>
      </c>
      <c r="J149" s="93" t="e">
        <f t="shared" si="68"/>
        <v>#N/A</v>
      </c>
      <c r="K149" s="99" t="e">
        <f t="shared" si="69"/>
        <v>#N/A</v>
      </c>
      <c r="L149" s="99" t="e">
        <f t="shared" si="70"/>
        <v>#N/A</v>
      </c>
      <c r="O149" s="92">
        <f t="shared" si="87"/>
        <v>46030</v>
      </c>
      <c r="P149" s="91">
        <f t="shared" si="88"/>
        <v>142</v>
      </c>
      <c r="Q149" s="91" t="e">
        <f>INDEX(地温!$D$2:$D$366,MATCH(O149,地温!$C$2:$C$366,FALSE))</f>
        <v>#N/A</v>
      </c>
      <c r="R149" s="91" t="e">
        <f t="shared" si="89"/>
        <v>#N/A</v>
      </c>
      <c r="S149" s="93" t="e">
        <f t="shared" si="71"/>
        <v>#N/A</v>
      </c>
      <c r="T149" s="99" t="e">
        <f t="shared" si="72"/>
        <v>#N/A</v>
      </c>
      <c r="U149" s="99">
        <f t="shared" si="73"/>
        <v>0</v>
      </c>
      <c r="X149" s="92">
        <f t="shared" si="90"/>
        <v>46030</v>
      </c>
      <c r="Y149" s="91">
        <f t="shared" si="91"/>
        <v>142</v>
      </c>
      <c r="Z149" s="91" t="e">
        <f>INDEX(地温!$D$2:$D$366,MATCH(X149,地温!$C$2:$C$366,FALSE))</f>
        <v>#N/A</v>
      </c>
      <c r="AA149" s="91" t="e">
        <f t="shared" si="92"/>
        <v>#N/A</v>
      </c>
      <c r="AB149" s="93" t="e">
        <f t="shared" si="74"/>
        <v>#N/A</v>
      </c>
      <c r="AC149" s="99" t="e">
        <f t="shared" si="75"/>
        <v>#N/A</v>
      </c>
      <c r="AD149" s="99">
        <f t="shared" si="76"/>
        <v>0</v>
      </c>
      <c r="AG149" s="92">
        <f t="shared" si="93"/>
        <v>46030</v>
      </c>
      <c r="AH149" s="91">
        <f t="shared" si="94"/>
        <v>142</v>
      </c>
      <c r="AI149" s="91" t="e">
        <f>INDEX(地温!$D$2:$D$366,MATCH(AG149,地温!$C$2:$C$366,FALSE))</f>
        <v>#N/A</v>
      </c>
      <c r="AJ149" s="91" t="e">
        <f t="shared" si="95"/>
        <v>#N/A</v>
      </c>
      <c r="AK149" s="93" t="e">
        <f t="shared" si="77"/>
        <v>#N/A</v>
      </c>
      <c r="AL149" s="99" t="e">
        <f t="shared" si="78"/>
        <v>#N/A</v>
      </c>
      <c r="AM149" s="99">
        <f t="shared" si="79"/>
        <v>0</v>
      </c>
      <c r="AP149" s="92">
        <f t="shared" si="96"/>
        <v>46030</v>
      </c>
      <c r="AQ149" s="91">
        <f t="shared" si="97"/>
        <v>142</v>
      </c>
      <c r="AR149" s="91" t="e">
        <f>INDEX(地温!$D$2:$D$366,MATCH(AP149,地温!$C$2:$C$366,FALSE))</f>
        <v>#N/A</v>
      </c>
      <c r="AS149" s="91" t="e">
        <f t="shared" si="98"/>
        <v>#N/A</v>
      </c>
      <c r="AT149" s="93" t="e">
        <f t="shared" si="80"/>
        <v>#N/A</v>
      </c>
      <c r="AU149" s="99" t="e">
        <f t="shared" si="81"/>
        <v>#N/A</v>
      </c>
      <c r="AV149" s="99">
        <f t="shared" si="82"/>
        <v>0</v>
      </c>
    </row>
    <row r="150" spans="1:48" s="91" customFormat="1">
      <c r="A150" s="92">
        <f t="shared" si="83"/>
        <v>46031</v>
      </c>
      <c r="B150" s="91">
        <f t="shared" si="66"/>
        <v>143</v>
      </c>
      <c r="C150" s="99" t="e">
        <f t="shared" si="67"/>
        <v>#N/A</v>
      </c>
      <c r="F150" s="92">
        <f t="shared" si="84"/>
        <v>46031</v>
      </c>
      <c r="G150" s="91">
        <f t="shared" si="85"/>
        <v>143</v>
      </c>
      <c r="H150" s="91" t="e">
        <f>INDEX(地温!$D$2:$D$366,MATCH(F150,地温!$C$2:$C$366,FALSE))</f>
        <v>#N/A</v>
      </c>
      <c r="I150" s="91" t="e">
        <f t="shared" si="86"/>
        <v>#N/A</v>
      </c>
      <c r="J150" s="93" t="e">
        <f t="shared" si="68"/>
        <v>#N/A</v>
      </c>
      <c r="K150" s="99" t="e">
        <f t="shared" si="69"/>
        <v>#N/A</v>
      </c>
      <c r="L150" s="99" t="e">
        <f t="shared" si="70"/>
        <v>#N/A</v>
      </c>
      <c r="O150" s="92">
        <f t="shared" si="87"/>
        <v>46031</v>
      </c>
      <c r="P150" s="91">
        <f t="shared" si="88"/>
        <v>143</v>
      </c>
      <c r="Q150" s="91" t="e">
        <f>INDEX(地温!$D$2:$D$366,MATCH(O150,地温!$C$2:$C$366,FALSE))</f>
        <v>#N/A</v>
      </c>
      <c r="R150" s="91" t="e">
        <f t="shared" si="89"/>
        <v>#N/A</v>
      </c>
      <c r="S150" s="93" t="e">
        <f t="shared" si="71"/>
        <v>#N/A</v>
      </c>
      <c r="T150" s="99" t="e">
        <f t="shared" si="72"/>
        <v>#N/A</v>
      </c>
      <c r="U150" s="99">
        <f t="shared" si="73"/>
        <v>0</v>
      </c>
      <c r="X150" s="92">
        <f t="shared" si="90"/>
        <v>46031</v>
      </c>
      <c r="Y150" s="91">
        <f t="shared" si="91"/>
        <v>143</v>
      </c>
      <c r="Z150" s="91" t="e">
        <f>INDEX(地温!$D$2:$D$366,MATCH(X150,地温!$C$2:$C$366,FALSE))</f>
        <v>#N/A</v>
      </c>
      <c r="AA150" s="91" t="e">
        <f t="shared" si="92"/>
        <v>#N/A</v>
      </c>
      <c r="AB150" s="93" t="e">
        <f t="shared" si="74"/>
        <v>#N/A</v>
      </c>
      <c r="AC150" s="99" t="e">
        <f t="shared" si="75"/>
        <v>#N/A</v>
      </c>
      <c r="AD150" s="99">
        <f t="shared" si="76"/>
        <v>0</v>
      </c>
      <c r="AG150" s="92">
        <f t="shared" si="93"/>
        <v>46031</v>
      </c>
      <c r="AH150" s="91">
        <f t="shared" si="94"/>
        <v>143</v>
      </c>
      <c r="AI150" s="91" t="e">
        <f>INDEX(地温!$D$2:$D$366,MATCH(AG150,地温!$C$2:$C$366,FALSE))</f>
        <v>#N/A</v>
      </c>
      <c r="AJ150" s="91" t="e">
        <f t="shared" si="95"/>
        <v>#N/A</v>
      </c>
      <c r="AK150" s="93" t="e">
        <f t="shared" si="77"/>
        <v>#N/A</v>
      </c>
      <c r="AL150" s="99" t="e">
        <f t="shared" si="78"/>
        <v>#N/A</v>
      </c>
      <c r="AM150" s="99">
        <f t="shared" si="79"/>
        <v>0</v>
      </c>
      <c r="AP150" s="92">
        <f t="shared" si="96"/>
        <v>46031</v>
      </c>
      <c r="AQ150" s="91">
        <f t="shared" si="97"/>
        <v>143</v>
      </c>
      <c r="AR150" s="91" t="e">
        <f>INDEX(地温!$D$2:$D$366,MATCH(AP150,地温!$C$2:$C$366,FALSE))</f>
        <v>#N/A</v>
      </c>
      <c r="AS150" s="91" t="e">
        <f t="shared" si="98"/>
        <v>#N/A</v>
      </c>
      <c r="AT150" s="93" t="e">
        <f t="shared" si="80"/>
        <v>#N/A</v>
      </c>
      <c r="AU150" s="99" t="e">
        <f t="shared" si="81"/>
        <v>#N/A</v>
      </c>
      <c r="AV150" s="99">
        <f t="shared" si="82"/>
        <v>0</v>
      </c>
    </row>
    <row r="151" spans="1:48" s="91" customFormat="1">
      <c r="A151" s="92">
        <f t="shared" si="83"/>
        <v>46032</v>
      </c>
      <c r="B151" s="91">
        <f t="shared" si="66"/>
        <v>144</v>
      </c>
      <c r="C151" s="99" t="e">
        <f t="shared" si="67"/>
        <v>#N/A</v>
      </c>
      <c r="F151" s="92">
        <f t="shared" si="84"/>
        <v>46032</v>
      </c>
      <c r="G151" s="91">
        <f t="shared" si="85"/>
        <v>144</v>
      </c>
      <c r="H151" s="91" t="e">
        <f>INDEX(地温!$D$2:$D$366,MATCH(F151,地温!$C$2:$C$366,FALSE))</f>
        <v>#N/A</v>
      </c>
      <c r="I151" s="91" t="e">
        <f t="shared" si="86"/>
        <v>#N/A</v>
      </c>
      <c r="J151" s="93" t="e">
        <f t="shared" si="68"/>
        <v>#N/A</v>
      </c>
      <c r="K151" s="99" t="e">
        <f t="shared" si="69"/>
        <v>#N/A</v>
      </c>
      <c r="L151" s="99" t="e">
        <f t="shared" si="70"/>
        <v>#N/A</v>
      </c>
      <c r="O151" s="92">
        <f t="shared" si="87"/>
        <v>46032</v>
      </c>
      <c r="P151" s="91">
        <f t="shared" si="88"/>
        <v>144</v>
      </c>
      <c r="Q151" s="91" t="e">
        <f>INDEX(地温!$D$2:$D$366,MATCH(O151,地温!$C$2:$C$366,FALSE))</f>
        <v>#N/A</v>
      </c>
      <c r="R151" s="91" t="e">
        <f t="shared" si="89"/>
        <v>#N/A</v>
      </c>
      <c r="S151" s="93" t="e">
        <f t="shared" si="71"/>
        <v>#N/A</v>
      </c>
      <c r="T151" s="99" t="e">
        <f t="shared" si="72"/>
        <v>#N/A</v>
      </c>
      <c r="U151" s="99">
        <f t="shared" si="73"/>
        <v>0</v>
      </c>
      <c r="X151" s="92">
        <f t="shared" si="90"/>
        <v>46032</v>
      </c>
      <c r="Y151" s="91">
        <f t="shared" si="91"/>
        <v>144</v>
      </c>
      <c r="Z151" s="91" t="e">
        <f>INDEX(地温!$D$2:$D$366,MATCH(X151,地温!$C$2:$C$366,FALSE))</f>
        <v>#N/A</v>
      </c>
      <c r="AA151" s="91" t="e">
        <f t="shared" si="92"/>
        <v>#N/A</v>
      </c>
      <c r="AB151" s="93" t="e">
        <f t="shared" si="74"/>
        <v>#N/A</v>
      </c>
      <c r="AC151" s="99" t="e">
        <f t="shared" si="75"/>
        <v>#N/A</v>
      </c>
      <c r="AD151" s="99">
        <f t="shared" si="76"/>
        <v>0</v>
      </c>
      <c r="AG151" s="92">
        <f t="shared" si="93"/>
        <v>46032</v>
      </c>
      <c r="AH151" s="91">
        <f t="shared" si="94"/>
        <v>144</v>
      </c>
      <c r="AI151" s="91" t="e">
        <f>INDEX(地温!$D$2:$D$366,MATCH(AG151,地温!$C$2:$C$366,FALSE))</f>
        <v>#N/A</v>
      </c>
      <c r="AJ151" s="91" t="e">
        <f t="shared" si="95"/>
        <v>#N/A</v>
      </c>
      <c r="AK151" s="93" t="e">
        <f t="shared" si="77"/>
        <v>#N/A</v>
      </c>
      <c r="AL151" s="99" t="e">
        <f t="shared" si="78"/>
        <v>#N/A</v>
      </c>
      <c r="AM151" s="99">
        <f t="shared" si="79"/>
        <v>0</v>
      </c>
      <c r="AP151" s="92">
        <f t="shared" si="96"/>
        <v>46032</v>
      </c>
      <c r="AQ151" s="91">
        <f t="shared" si="97"/>
        <v>144</v>
      </c>
      <c r="AR151" s="91" t="e">
        <f>INDEX(地温!$D$2:$D$366,MATCH(AP151,地温!$C$2:$C$366,FALSE))</f>
        <v>#N/A</v>
      </c>
      <c r="AS151" s="91" t="e">
        <f t="shared" si="98"/>
        <v>#N/A</v>
      </c>
      <c r="AT151" s="93" t="e">
        <f t="shared" si="80"/>
        <v>#N/A</v>
      </c>
      <c r="AU151" s="99" t="e">
        <f t="shared" si="81"/>
        <v>#N/A</v>
      </c>
      <c r="AV151" s="99">
        <f t="shared" si="82"/>
        <v>0</v>
      </c>
    </row>
    <row r="152" spans="1:48" s="91" customFormat="1">
      <c r="A152" s="92">
        <f t="shared" si="83"/>
        <v>46033</v>
      </c>
      <c r="B152" s="91">
        <f t="shared" si="66"/>
        <v>145</v>
      </c>
      <c r="C152" s="99" t="e">
        <f t="shared" si="67"/>
        <v>#N/A</v>
      </c>
      <c r="F152" s="92">
        <f t="shared" si="84"/>
        <v>46033</v>
      </c>
      <c r="G152" s="91">
        <f t="shared" si="85"/>
        <v>145</v>
      </c>
      <c r="H152" s="91" t="e">
        <f>INDEX(地温!$D$2:$D$366,MATCH(F152,地温!$C$2:$C$366,FALSE))</f>
        <v>#N/A</v>
      </c>
      <c r="I152" s="91" t="e">
        <f t="shared" si="86"/>
        <v>#N/A</v>
      </c>
      <c r="J152" s="93" t="e">
        <f t="shared" si="68"/>
        <v>#N/A</v>
      </c>
      <c r="K152" s="99" t="e">
        <f t="shared" si="69"/>
        <v>#N/A</v>
      </c>
      <c r="L152" s="99" t="e">
        <f t="shared" si="70"/>
        <v>#N/A</v>
      </c>
      <c r="O152" s="92">
        <f t="shared" si="87"/>
        <v>46033</v>
      </c>
      <c r="P152" s="91">
        <f t="shared" si="88"/>
        <v>145</v>
      </c>
      <c r="Q152" s="91" t="e">
        <f>INDEX(地温!$D$2:$D$366,MATCH(O152,地温!$C$2:$C$366,FALSE))</f>
        <v>#N/A</v>
      </c>
      <c r="R152" s="91" t="e">
        <f t="shared" si="89"/>
        <v>#N/A</v>
      </c>
      <c r="S152" s="93" t="e">
        <f t="shared" si="71"/>
        <v>#N/A</v>
      </c>
      <c r="T152" s="99" t="e">
        <f t="shared" si="72"/>
        <v>#N/A</v>
      </c>
      <c r="U152" s="99">
        <f t="shared" si="73"/>
        <v>0</v>
      </c>
      <c r="X152" s="92">
        <f t="shared" si="90"/>
        <v>46033</v>
      </c>
      <c r="Y152" s="91">
        <f t="shared" si="91"/>
        <v>145</v>
      </c>
      <c r="Z152" s="91" t="e">
        <f>INDEX(地温!$D$2:$D$366,MATCH(X152,地温!$C$2:$C$366,FALSE))</f>
        <v>#N/A</v>
      </c>
      <c r="AA152" s="91" t="e">
        <f t="shared" si="92"/>
        <v>#N/A</v>
      </c>
      <c r="AB152" s="93" t="e">
        <f t="shared" si="74"/>
        <v>#N/A</v>
      </c>
      <c r="AC152" s="99" t="e">
        <f t="shared" si="75"/>
        <v>#N/A</v>
      </c>
      <c r="AD152" s="99">
        <f t="shared" si="76"/>
        <v>0</v>
      </c>
      <c r="AG152" s="92">
        <f t="shared" si="93"/>
        <v>46033</v>
      </c>
      <c r="AH152" s="91">
        <f t="shared" si="94"/>
        <v>145</v>
      </c>
      <c r="AI152" s="91" t="e">
        <f>INDEX(地温!$D$2:$D$366,MATCH(AG152,地温!$C$2:$C$366,FALSE))</f>
        <v>#N/A</v>
      </c>
      <c r="AJ152" s="91" t="e">
        <f t="shared" si="95"/>
        <v>#N/A</v>
      </c>
      <c r="AK152" s="93" t="e">
        <f t="shared" si="77"/>
        <v>#N/A</v>
      </c>
      <c r="AL152" s="99" t="e">
        <f t="shared" si="78"/>
        <v>#N/A</v>
      </c>
      <c r="AM152" s="99">
        <f t="shared" si="79"/>
        <v>0</v>
      </c>
      <c r="AP152" s="92">
        <f t="shared" si="96"/>
        <v>46033</v>
      </c>
      <c r="AQ152" s="91">
        <f t="shared" si="97"/>
        <v>145</v>
      </c>
      <c r="AR152" s="91" t="e">
        <f>INDEX(地温!$D$2:$D$366,MATCH(AP152,地温!$C$2:$C$366,FALSE))</f>
        <v>#N/A</v>
      </c>
      <c r="AS152" s="91" t="e">
        <f t="shared" si="98"/>
        <v>#N/A</v>
      </c>
      <c r="AT152" s="93" t="e">
        <f t="shared" si="80"/>
        <v>#N/A</v>
      </c>
      <c r="AU152" s="99" t="e">
        <f t="shared" si="81"/>
        <v>#N/A</v>
      </c>
      <c r="AV152" s="99">
        <f t="shared" si="82"/>
        <v>0</v>
      </c>
    </row>
    <row r="153" spans="1:48" s="91" customFormat="1">
      <c r="A153" s="92">
        <f t="shared" si="83"/>
        <v>46034</v>
      </c>
      <c r="B153" s="91">
        <f t="shared" si="66"/>
        <v>146</v>
      </c>
      <c r="C153" s="99" t="e">
        <f t="shared" si="67"/>
        <v>#N/A</v>
      </c>
      <c r="F153" s="92">
        <f t="shared" si="84"/>
        <v>46034</v>
      </c>
      <c r="G153" s="91">
        <f t="shared" si="85"/>
        <v>146</v>
      </c>
      <c r="H153" s="91" t="e">
        <f>INDEX(地温!$D$2:$D$366,MATCH(F153,地温!$C$2:$C$366,FALSE))</f>
        <v>#N/A</v>
      </c>
      <c r="I153" s="91" t="e">
        <f t="shared" si="86"/>
        <v>#N/A</v>
      </c>
      <c r="J153" s="93" t="e">
        <f t="shared" si="68"/>
        <v>#N/A</v>
      </c>
      <c r="K153" s="99" t="e">
        <f t="shared" si="69"/>
        <v>#N/A</v>
      </c>
      <c r="L153" s="99" t="e">
        <f t="shared" si="70"/>
        <v>#N/A</v>
      </c>
      <c r="O153" s="92">
        <f t="shared" si="87"/>
        <v>46034</v>
      </c>
      <c r="P153" s="91">
        <f t="shared" si="88"/>
        <v>146</v>
      </c>
      <c r="Q153" s="91" t="e">
        <f>INDEX(地温!$D$2:$D$366,MATCH(O153,地温!$C$2:$C$366,FALSE))</f>
        <v>#N/A</v>
      </c>
      <c r="R153" s="91" t="e">
        <f t="shared" si="89"/>
        <v>#N/A</v>
      </c>
      <c r="S153" s="93" t="e">
        <f t="shared" si="71"/>
        <v>#N/A</v>
      </c>
      <c r="T153" s="99" t="e">
        <f t="shared" si="72"/>
        <v>#N/A</v>
      </c>
      <c r="U153" s="99">
        <f t="shared" si="73"/>
        <v>0</v>
      </c>
      <c r="X153" s="92">
        <f t="shared" si="90"/>
        <v>46034</v>
      </c>
      <c r="Y153" s="91">
        <f t="shared" si="91"/>
        <v>146</v>
      </c>
      <c r="Z153" s="91" t="e">
        <f>INDEX(地温!$D$2:$D$366,MATCH(X153,地温!$C$2:$C$366,FALSE))</f>
        <v>#N/A</v>
      </c>
      <c r="AA153" s="91" t="e">
        <f t="shared" si="92"/>
        <v>#N/A</v>
      </c>
      <c r="AB153" s="93" t="e">
        <f t="shared" si="74"/>
        <v>#N/A</v>
      </c>
      <c r="AC153" s="99" t="e">
        <f t="shared" si="75"/>
        <v>#N/A</v>
      </c>
      <c r="AD153" s="99">
        <f t="shared" si="76"/>
        <v>0</v>
      </c>
      <c r="AG153" s="92">
        <f t="shared" si="93"/>
        <v>46034</v>
      </c>
      <c r="AH153" s="91">
        <f t="shared" si="94"/>
        <v>146</v>
      </c>
      <c r="AI153" s="91" t="e">
        <f>INDEX(地温!$D$2:$D$366,MATCH(AG153,地温!$C$2:$C$366,FALSE))</f>
        <v>#N/A</v>
      </c>
      <c r="AJ153" s="91" t="e">
        <f t="shared" si="95"/>
        <v>#N/A</v>
      </c>
      <c r="AK153" s="93" t="e">
        <f t="shared" si="77"/>
        <v>#N/A</v>
      </c>
      <c r="AL153" s="99" t="e">
        <f t="shared" si="78"/>
        <v>#N/A</v>
      </c>
      <c r="AM153" s="99">
        <f t="shared" si="79"/>
        <v>0</v>
      </c>
      <c r="AP153" s="92">
        <f t="shared" si="96"/>
        <v>46034</v>
      </c>
      <c r="AQ153" s="91">
        <f t="shared" si="97"/>
        <v>146</v>
      </c>
      <c r="AR153" s="91" t="e">
        <f>INDEX(地温!$D$2:$D$366,MATCH(AP153,地温!$C$2:$C$366,FALSE))</f>
        <v>#N/A</v>
      </c>
      <c r="AS153" s="91" t="e">
        <f t="shared" si="98"/>
        <v>#N/A</v>
      </c>
      <c r="AT153" s="93" t="e">
        <f t="shared" si="80"/>
        <v>#N/A</v>
      </c>
      <c r="AU153" s="99" t="e">
        <f t="shared" si="81"/>
        <v>#N/A</v>
      </c>
      <c r="AV153" s="99">
        <f t="shared" si="82"/>
        <v>0</v>
      </c>
    </row>
    <row r="154" spans="1:48" s="91" customFormat="1">
      <c r="A154" s="92">
        <f t="shared" si="83"/>
        <v>46035</v>
      </c>
      <c r="B154" s="91">
        <f t="shared" si="66"/>
        <v>147</v>
      </c>
      <c r="C154" s="99" t="e">
        <f t="shared" si="67"/>
        <v>#N/A</v>
      </c>
      <c r="F154" s="92">
        <f t="shared" si="84"/>
        <v>46035</v>
      </c>
      <c r="G154" s="91">
        <f t="shared" si="85"/>
        <v>147</v>
      </c>
      <c r="H154" s="91" t="e">
        <f>INDEX(地温!$D$2:$D$366,MATCH(F154,地温!$C$2:$C$366,FALSE))</f>
        <v>#N/A</v>
      </c>
      <c r="I154" s="91" t="e">
        <f t="shared" si="86"/>
        <v>#N/A</v>
      </c>
      <c r="J154" s="93" t="e">
        <f t="shared" si="68"/>
        <v>#N/A</v>
      </c>
      <c r="K154" s="99" t="e">
        <f t="shared" si="69"/>
        <v>#N/A</v>
      </c>
      <c r="L154" s="99" t="e">
        <f t="shared" si="70"/>
        <v>#N/A</v>
      </c>
      <c r="O154" s="92">
        <f t="shared" si="87"/>
        <v>46035</v>
      </c>
      <c r="P154" s="91">
        <f t="shared" si="88"/>
        <v>147</v>
      </c>
      <c r="Q154" s="91" t="e">
        <f>INDEX(地温!$D$2:$D$366,MATCH(O154,地温!$C$2:$C$366,FALSE))</f>
        <v>#N/A</v>
      </c>
      <c r="R154" s="91" t="e">
        <f t="shared" si="89"/>
        <v>#N/A</v>
      </c>
      <c r="S154" s="93" t="e">
        <f t="shared" si="71"/>
        <v>#N/A</v>
      </c>
      <c r="T154" s="99" t="e">
        <f t="shared" si="72"/>
        <v>#N/A</v>
      </c>
      <c r="U154" s="99">
        <f t="shared" si="73"/>
        <v>0</v>
      </c>
      <c r="X154" s="92">
        <f t="shared" si="90"/>
        <v>46035</v>
      </c>
      <c r="Y154" s="91">
        <f t="shared" si="91"/>
        <v>147</v>
      </c>
      <c r="Z154" s="91" t="e">
        <f>INDEX(地温!$D$2:$D$366,MATCH(X154,地温!$C$2:$C$366,FALSE))</f>
        <v>#N/A</v>
      </c>
      <c r="AA154" s="91" t="e">
        <f t="shared" si="92"/>
        <v>#N/A</v>
      </c>
      <c r="AB154" s="93" t="e">
        <f t="shared" si="74"/>
        <v>#N/A</v>
      </c>
      <c r="AC154" s="99" t="e">
        <f t="shared" si="75"/>
        <v>#N/A</v>
      </c>
      <c r="AD154" s="99">
        <f t="shared" si="76"/>
        <v>0</v>
      </c>
      <c r="AG154" s="92">
        <f t="shared" si="93"/>
        <v>46035</v>
      </c>
      <c r="AH154" s="91">
        <f t="shared" si="94"/>
        <v>147</v>
      </c>
      <c r="AI154" s="91" t="e">
        <f>INDEX(地温!$D$2:$D$366,MATCH(AG154,地温!$C$2:$C$366,FALSE))</f>
        <v>#N/A</v>
      </c>
      <c r="AJ154" s="91" t="e">
        <f t="shared" si="95"/>
        <v>#N/A</v>
      </c>
      <c r="AK154" s="93" t="e">
        <f t="shared" si="77"/>
        <v>#N/A</v>
      </c>
      <c r="AL154" s="99" t="e">
        <f t="shared" si="78"/>
        <v>#N/A</v>
      </c>
      <c r="AM154" s="99">
        <f t="shared" si="79"/>
        <v>0</v>
      </c>
      <c r="AP154" s="92">
        <f t="shared" si="96"/>
        <v>46035</v>
      </c>
      <c r="AQ154" s="91">
        <f t="shared" si="97"/>
        <v>147</v>
      </c>
      <c r="AR154" s="91" t="e">
        <f>INDEX(地温!$D$2:$D$366,MATCH(AP154,地温!$C$2:$C$366,FALSE))</f>
        <v>#N/A</v>
      </c>
      <c r="AS154" s="91" t="e">
        <f t="shared" si="98"/>
        <v>#N/A</v>
      </c>
      <c r="AT154" s="93" t="e">
        <f t="shared" si="80"/>
        <v>#N/A</v>
      </c>
      <c r="AU154" s="99" t="e">
        <f t="shared" si="81"/>
        <v>#N/A</v>
      </c>
      <c r="AV154" s="99">
        <f t="shared" si="82"/>
        <v>0</v>
      </c>
    </row>
    <row r="155" spans="1:48" s="91" customFormat="1">
      <c r="A155" s="92">
        <f t="shared" si="83"/>
        <v>46036</v>
      </c>
      <c r="B155" s="91">
        <f t="shared" si="66"/>
        <v>148</v>
      </c>
      <c r="C155" s="99" t="e">
        <f t="shared" si="67"/>
        <v>#N/A</v>
      </c>
      <c r="F155" s="92">
        <f t="shared" si="84"/>
        <v>46036</v>
      </c>
      <c r="G155" s="91">
        <f t="shared" si="85"/>
        <v>148</v>
      </c>
      <c r="H155" s="91" t="e">
        <f>INDEX(地温!$D$2:$D$366,MATCH(F155,地温!$C$2:$C$366,FALSE))</f>
        <v>#N/A</v>
      </c>
      <c r="I155" s="91" t="e">
        <f t="shared" si="86"/>
        <v>#N/A</v>
      </c>
      <c r="J155" s="93" t="e">
        <f t="shared" si="68"/>
        <v>#N/A</v>
      </c>
      <c r="K155" s="99" t="e">
        <f t="shared" si="69"/>
        <v>#N/A</v>
      </c>
      <c r="L155" s="99" t="e">
        <f t="shared" si="70"/>
        <v>#N/A</v>
      </c>
      <c r="O155" s="92">
        <f t="shared" si="87"/>
        <v>46036</v>
      </c>
      <c r="P155" s="91">
        <f t="shared" si="88"/>
        <v>148</v>
      </c>
      <c r="Q155" s="91" t="e">
        <f>INDEX(地温!$D$2:$D$366,MATCH(O155,地温!$C$2:$C$366,FALSE))</f>
        <v>#N/A</v>
      </c>
      <c r="R155" s="91" t="e">
        <f t="shared" si="89"/>
        <v>#N/A</v>
      </c>
      <c r="S155" s="93" t="e">
        <f t="shared" si="71"/>
        <v>#N/A</v>
      </c>
      <c r="T155" s="99" t="e">
        <f t="shared" si="72"/>
        <v>#N/A</v>
      </c>
      <c r="U155" s="99">
        <f t="shared" si="73"/>
        <v>0</v>
      </c>
      <c r="X155" s="92">
        <f t="shared" si="90"/>
        <v>46036</v>
      </c>
      <c r="Y155" s="91">
        <f t="shared" si="91"/>
        <v>148</v>
      </c>
      <c r="Z155" s="91" t="e">
        <f>INDEX(地温!$D$2:$D$366,MATCH(X155,地温!$C$2:$C$366,FALSE))</f>
        <v>#N/A</v>
      </c>
      <c r="AA155" s="91" t="e">
        <f t="shared" si="92"/>
        <v>#N/A</v>
      </c>
      <c r="AB155" s="93" t="e">
        <f t="shared" si="74"/>
        <v>#N/A</v>
      </c>
      <c r="AC155" s="99" t="e">
        <f t="shared" si="75"/>
        <v>#N/A</v>
      </c>
      <c r="AD155" s="99">
        <f t="shared" si="76"/>
        <v>0</v>
      </c>
      <c r="AG155" s="92">
        <f t="shared" si="93"/>
        <v>46036</v>
      </c>
      <c r="AH155" s="91">
        <f t="shared" si="94"/>
        <v>148</v>
      </c>
      <c r="AI155" s="91" t="e">
        <f>INDEX(地温!$D$2:$D$366,MATCH(AG155,地温!$C$2:$C$366,FALSE))</f>
        <v>#N/A</v>
      </c>
      <c r="AJ155" s="91" t="e">
        <f t="shared" si="95"/>
        <v>#N/A</v>
      </c>
      <c r="AK155" s="93" t="e">
        <f t="shared" si="77"/>
        <v>#N/A</v>
      </c>
      <c r="AL155" s="99" t="e">
        <f t="shared" si="78"/>
        <v>#N/A</v>
      </c>
      <c r="AM155" s="99">
        <f t="shared" si="79"/>
        <v>0</v>
      </c>
      <c r="AP155" s="92">
        <f t="shared" si="96"/>
        <v>46036</v>
      </c>
      <c r="AQ155" s="91">
        <f t="shared" si="97"/>
        <v>148</v>
      </c>
      <c r="AR155" s="91" t="e">
        <f>INDEX(地温!$D$2:$D$366,MATCH(AP155,地温!$C$2:$C$366,FALSE))</f>
        <v>#N/A</v>
      </c>
      <c r="AS155" s="91" t="e">
        <f t="shared" si="98"/>
        <v>#N/A</v>
      </c>
      <c r="AT155" s="93" t="e">
        <f t="shared" si="80"/>
        <v>#N/A</v>
      </c>
      <c r="AU155" s="99" t="e">
        <f t="shared" si="81"/>
        <v>#N/A</v>
      </c>
      <c r="AV155" s="99">
        <f t="shared" si="82"/>
        <v>0</v>
      </c>
    </row>
    <row r="156" spans="1:48" s="91" customFormat="1">
      <c r="A156" s="92">
        <f t="shared" si="83"/>
        <v>46037</v>
      </c>
      <c r="B156" s="91">
        <f t="shared" si="66"/>
        <v>149</v>
      </c>
      <c r="C156" s="99" t="e">
        <f t="shared" si="67"/>
        <v>#N/A</v>
      </c>
      <c r="F156" s="92">
        <f t="shared" si="84"/>
        <v>46037</v>
      </c>
      <c r="G156" s="91">
        <f t="shared" si="85"/>
        <v>149</v>
      </c>
      <c r="H156" s="91" t="e">
        <f>INDEX(地温!$D$2:$D$366,MATCH(F156,地温!$C$2:$C$366,FALSE))</f>
        <v>#N/A</v>
      </c>
      <c r="I156" s="91" t="e">
        <f t="shared" si="86"/>
        <v>#N/A</v>
      </c>
      <c r="J156" s="93" t="e">
        <f t="shared" si="68"/>
        <v>#N/A</v>
      </c>
      <c r="K156" s="99" t="e">
        <f t="shared" si="69"/>
        <v>#N/A</v>
      </c>
      <c r="L156" s="99" t="e">
        <f t="shared" si="70"/>
        <v>#N/A</v>
      </c>
      <c r="O156" s="92">
        <f t="shared" si="87"/>
        <v>46037</v>
      </c>
      <c r="P156" s="91">
        <f t="shared" si="88"/>
        <v>149</v>
      </c>
      <c r="Q156" s="91" t="e">
        <f>INDEX(地温!$D$2:$D$366,MATCH(O156,地温!$C$2:$C$366,FALSE))</f>
        <v>#N/A</v>
      </c>
      <c r="R156" s="91" t="e">
        <f t="shared" si="89"/>
        <v>#N/A</v>
      </c>
      <c r="S156" s="93" t="e">
        <f t="shared" si="71"/>
        <v>#N/A</v>
      </c>
      <c r="T156" s="99" t="e">
        <f t="shared" si="72"/>
        <v>#N/A</v>
      </c>
      <c r="U156" s="99">
        <f t="shared" si="73"/>
        <v>0</v>
      </c>
      <c r="X156" s="92">
        <f t="shared" si="90"/>
        <v>46037</v>
      </c>
      <c r="Y156" s="91">
        <f t="shared" si="91"/>
        <v>149</v>
      </c>
      <c r="Z156" s="91" t="e">
        <f>INDEX(地温!$D$2:$D$366,MATCH(X156,地温!$C$2:$C$366,FALSE))</f>
        <v>#N/A</v>
      </c>
      <c r="AA156" s="91" t="e">
        <f t="shared" si="92"/>
        <v>#N/A</v>
      </c>
      <c r="AB156" s="93" t="e">
        <f t="shared" si="74"/>
        <v>#N/A</v>
      </c>
      <c r="AC156" s="99" t="e">
        <f t="shared" si="75"/>
        <v>#N/A</v>
      </c>
      <c r="AD156" s="99">
        <f t="shared" si="76"/>
        <v>0</v>
      </c>
      <c r="AG156" s="92">
        <f t="shared" si="93"/>
        <v>46037</v>
      </c>
      <c r="AH156" s="91">
        <f t="shared" si="94"/>
        <v>149</v>
      </c>
      <c r="AI156" s="91" t="e">
        <f>INDEX(地温!$D$2:$D$366,MATCH(AG156,地温!$C$2:$C$366,FALSE))</f>
        <v>#N/A</v>
      </c>
      <c r="AJ156" s="91" t="e">
        <f t="shared" si="95"/>
        <v>#N/A</v>
      </c>
      <c r="AK156" s="93" t="e">
        <f t="shared" si="77"/>
        <v>#N/A</v>
      </c>
      <c r="AL156" s="99" t="e">
        <f t="shared" si="78"/>
        <v>#N/A</v>
      </c>
      <c r="AM156" s="99">
        <f t="shared" si="79"/>
        <v>0</v>
      </c>
      <c r="AP156" s="92">
        <f t="shared" si="96"/>
        <v>46037</v>
      </c>
      <c r="AQ156" s="91">
        <f t="shared" si="97"/>
        <v>149</v>
      </c>
      <c r="AR156" s="91" t="e">
        <f>INDEX(地温!$D$2:$D$366,MATCH(AP156,地温!$C$2:$C$366,FALSE))</f>
        <v>#N/A</v>
      </c>
      <c r="AS156" s="91" t="e">
        <f t="shared" si="98"/>
        <v>#N/A</v>
      </c>
      <c r="AT156" s="93" t="e">
        <f t="shared" si="80"/>
        <v>#N/A</v>
      </c>
      <c r="AU156" s="99" t="e">
        <f t="shared" si="81"/>
        <v>#N/A</v>
      </c>
      <c r="AV156" s="99">
        <f t="shared" si="82"/>
        <v>0</v>
      </c>
    </row>
    <row r="157" spans="1:48" s="91" customFormat="1">
      <c r="A157" s="92">
        <f t="shared" si="83"/>
        <v>46038</v>
      </c>
      <c r="B157" s="91">
        <f t="shared" si="66"/>
        <v>150</v>
      </c>
      <c r="C157" s="99" t="e">
        <f t="shared" si="67"/>
        <v>#N/A</v>
      </c>
      <c r="F157" s="92">
        <f t="shared" si="84"/>
        <v>46038</v>
      </c>
      <c r="G157" s="91">
        <f t="shared" si="85"/>
        <v>150</v>
      </c>
      <c r="H157" s="91" t="e">
        <f>INDEX(地温!$D$2:$D$366,MATCH(F157,地温!$C$2:$C$366,FALSE))</f>
        <v>#N/A</v>
      </c>
      <c r="I157" s="91" t="e">
        <f t="shared" si="86"/>
        <v>#N/A</v>
      </c>
      <c r="J157" s="93" t="e">
        <f t="shared" si="68"/>
        <v>#N/A</v>
      </c>
      <c r="K157" s="99" t="e">
        <f t="shared" si="69"/>
        <v>#N/A</v>
      </c>
      <c r="L157" s="99" t="e">
        <f t="shared" si="70"/>
        <v>#N/A</v>
      </c>
      <c r="O157" s="92">
        <f t="shared" si="87"/>
        <v>46038</v>
      </c>
      <c r="P157" s="91">
        <f t="shared" si="88"/>
        <v>150</v>
      </c>
      <c r="Q157" s="91" t="e">
        <f>INDEX(地温!$D$2:$D$366,MATCH(O157,地温!$C$2:$C$366,FALSE))</f>
        <v>#N/A</v>
      </c>
      <c r="R157" s="91" t="e">
        <f t="shared" si="89"/>
        <v>#N/A</v>
      </c>
      <c r="S157" s="93" t="e">
        <f t="shared" si="71"/>
        <v>#N/A</v>
      </c>
      <c r="T157" s="99" t="e">
        <f t="shared" si="72"/>
        <v>#N/A</v>
      </c>
      <c r="U157" s="99">
        <f t="shared" si="73"/>
        <v>0</v>
      </c>
      <c r="X157" s="92">
        <f t="shared" si="90"/>
        <v>46038</v>
      </c>
      <c r="Y157" s="91">
        <f t="shared" si="91"/>
        <v>150</v>
      </c>
      <c r="Z157" s="91" t="e">
        <f>INDEX(地温!$D$2:$D$366,MATCH(X157,地温!$C$2:$C$366,FALSE))</f>
        <v>#N/A</v>
      </c>
      <c r="AA157" s="91" t="e">
        <f t="shared" si="92"/>
        <v>#N/A</v>
      </c>
      <c r="AB157" s="93" t="e">
        <f t="shared" si="74"/>
        <v>#N/A</v>
      </c>
      <c r="AC157" s="99" t="e">
        <f t="shared" si="75"/>
        <v>#N/A</v>
      </c>
      <c r="AD157" s="99">
        <f t="shared" si="76"/>
        <v>0</v>
      </c>
      <c r="AG157" s="92">
        <f t="shared" si="93"/>
        <v>46038</v>
      </c>
      <c r="AH157" s="91">
        <f t="shared" si="94"/>
        <v>150</v>
      </c>
      <c r="AI157" s="91" t="e">
        <f>INDEX(地温!$D$2:$D$366,MATCH(AG157,地温!$C$2:$C$366,FALSE))</f>
        <v>#N/A</v>
      </c>
      <c r="AJ157" s="91" t="e">
        <f t="shared" si="95"/>
        <v>#N/A</v>
      </c>
      <c r="AK157" s="93" t="e">
        <f t="shared" si="77"/>
        <v>#N/A</v>
      </c>
      <c r="AL157" s="99" t="e">
        <f t="shared" si="78"/>
        <v>#N/A</v>
      </c>
      <c r="AM157" s="99">
        <f t="shared" si="79"/>
        <v>0</v>
      </c>
      <c r="AP157" s="92">
        <f t="shared" si="96"/>
        <v>46038</v>
      </c>
      <c r="AQ157" s="91">
        <f t="shared" si="97"/>
        <v>150</v>
      </c>
      <c r="AR157" s="91" t="e">
        <f>INDEX(地温!$D$2:$D$366,MATCH(AP157,地温!$C$2:$C$366,FALSE))</f>
        <v>#N/A</v>
      </c>
      <c r="AS157" s="91" t="e">
        <f t="shared" si="98"/>
        <v>#N/A</v>
      </c>
      <c r="AT157" s="93" t="e">
        <f t="shared" si="80"/>
        <v>#N/A</v>
      </c>
      <c r="AU157" s="99" t="e">
        <f t="shared" si="81"/>
        <v>#N/A</v>
      </c>
      <c r="AV157" s="99">
        <f t="shared" si="82"/>
        <v>0</v>
      </c>
    </row>
    <row r="158" spans="1:48" s="91" customFormat="1">
      <c r="A158" s="92">
        <f t="shared" si="83"/>
        <v>46039</v>
      </c>
      <c r="B158" s="91">
        <f t="shared" si="66"/>
        <v>151</v>
      </c>
      <c r="C158" s="99" t="e">
        <f t="shared" si="67"/>
        <v>#N/A</v>
      </c>
      <c r="F158" s="92">
        <f t="shared" si="84"/>
        <v>46039</v>
      </c>
      <c r="G158" s="91">
        <f t="shared" si="85"/>
        <v>151</v>
      </c>
      <c r="H158" s="91" t="e">
        <f>INDEX(地温!$D$2:$D$366,MATCH(F158,地温!$C$2:$C$366,FALSE))</f>
        <v>#N/A</v>
      </c>
      <c r="I158" s="91" t="e">
        <f t="shared" si="86"/>
        <v>#N/A</v>
      </c>
      <c r="J158" s="93" t="e">
        <f t="shared" si="68"/>
        <v>#N/A</v>
      </c>
      <c r="K158" s="99" t="e">
        <f t="shared" si="69"/>
        <v>#N/A</v>
      </c>
      <c r="L158" s="99" t="e">
        <f t="shared" si="70"/>
        <v>#N/A</v>
      </c>
      <c r="O158" s="92">
        <f t="shared" si="87"/>
        <v>46039</v>
      </c>
      <c r="P158" s="91">
        <f t="shared" si="88"/>
        <v>151</v>
      </c>
      <c r="Q158" s="91" t="e">
        <f>INDEX(地温!$D$2:$D$366,MATCH(O158,地温!$C$2:$C$366,FALSE))</f>
        <v>#N/A</v>
      </c>
      <c r="R158" s="91" t="e">
        <f t="shared" si="89"/>
        <v>#N/A</v>
      </c>
      <c r="S158" s="93" t="e">
        <f t="shared" si="71"/>
        <v>#N/A</v>
      </c>
      <c r="T158" s="99" t="e">
        <f t="shared" si="72"/>
        <v>#N/A</v>
      </c>
      <c r="U158" s="99">
        <f t="shared" si="73"/>
        <v>0</v>
      </c>
      <c r="X158" s="92">
        <f t="shared" si="90"/>
        <v>46039</v>
      </c>
      <c r="Y158" s="91">
        <f t="shared" si="91"/>
        <v>151</v>
      </c>
      <c r="Z158" s="91" t="e">
        <f>INDEX(地温!$D$2:$D$366,MATCH(X158,地温!$C$2:$C$366,FALSE))</f>
        <v>#N/A</v>
      </c>
      <c r="AA158" s="91" t="e">
        <f t="shared" si="92"/>
        <v>#N/A</v>
      </c>
      <c r="AB158" s="93" t="e">
        <f t="shared" si="74"/>
        <v>#N/A</v>
      </c>
      <c r="AC158" s="99" t="e">
        <f t="shared" si="75"/>
        <v>#N/A</v>
      </c>
      <c r="AD158" s="99">
        <f t="shared" si="76"/>
        <v>0</v>
      </c>
      <c r="AG158" s="92">
        <f t="shared" si="93"/>
        <v>46039</v>
      </c>
      <c r="AH158" s="91">
        <f t="shared" si="94"/>
        <v>151</v>
      </c>
      <c r="AI158" s="91" t="e">
        <f>INDEX(地温!$D$2:$D$366,MATCH(AG158,地温!$C$2:$C$366,FALSE))</f>
        <v>#N/A</v>
      </c>
      <c r="AJ158" s="91" t="e">
        <f t="shared" si="95"/>
        <v>#N/A</v>
      </c>
      <c r="AK158" s="93" t="e">
        <f t="shared" si="77"/>
        <v>#N/A</v>
      </c>
      <c r="AL158" s="99" t="e">
        <f t="shared" si="78"/>
        <v>#N/A</v>
      </c>
      <c r="AM158" s="99">
        <f t="shared" si="79"/>
        <v>0</v>
      </c>
      <c r="AP158" s="92">
        <f t="shared" si="96"/>
        <v>46039</v>
      </c>
      <c r="AQ158" s="91">
        <f t="shared" si="97"/>
        <v>151</v>
      </c>
      <c r="AR158" s="91" t="e">
        <f>INDEX(地温!$D$2:$D$366,MATCH(AP158,地温!$C$2:$C$366,FALSE))</f>
        <v>#N/A</v>
      </c>
      <c r="AS158" s="91" t="e">
        <f t="shared" si="98"/>
        <v>#N/A</v>
      </c>
      <c r="AT158" s="93" t="e">
        <f t="shared" si="80"/>
        <v>#N/A</v>
      </c>
      <c r="AU158" s="99" t="e">
        <f t="shared" si="81"/>
        <v>#N/A</v>
      </c>
      <c r="AV158" s="99">
        <f t="shared" si="82"/>
        <v>0</v>
      </c>
    </row>
    <row r="159" spans="1:48" s="91" customFormat="1">
      <c r="A159" s="92">
        <f t="shared" si="83"/>
        <v>46040</v>
      </c>
      <c r="B159" s="91">
        <f t="shared" si="66"/>
        <v>152</v>
      </c>
      <c r="C159" s="99" t="e">
        <f t="shared" si="67"/>
        <v>#N/A</v>
      </c>
      <c r="F159" s="92">
        <f t="shared" si="84"/>
        <v>46040</v>
      </c>
      <c r="G159" s="91">
        <f t="shared" si="85"/>
        <v>152</v>
      </c>
      <c r="H159" s="91" t="e">
        <f>INDEX(地温!$D$2:$D$366,MATCH(F159,地温!$C$2:$C$366,FALSE))</f>
        <v>#N/A</v>
      </c>
      <c r="I159" s="91" t="e">
        <f t="shared" si="86"/>
        <v>#N/A</v>
      </c>
      <c r="J159" s="93" t="e">
        <f t="shared" si="68"/>
        <v>#N/A</v>
      </c>
      <c r="K159" s="99" t="e">
        <f t="shared" si="69"/>
        <v>#N/A</v>
      </c>
      <c r="L159" s="99" t="e">
        <f t="shared" si="70"/>
        <v>#N/A</v>
      </c>
      <c r="O159" s="92">
        <f t="shared" si="87"/>
        <v>46040</v>
      </c>
      <c r="P159" s="91">
        <f t="shared" si="88"/>
        <v>152</v>
      </c>
      <c r="Q159" s="91" t="e">
        <f>INDEX(地温!$D$2:$D$366,MATCH(O159,地温!$C$2:$C$366,FALSE))</f>
        <v>#N/A</v>
      </c>
      <c r="R159" s="91" t="e">
        <f t="shared" si="89"/>
        <v>#N/A</v>
      </c>
      <c r="S159" s="93" t="e">
        <f t="shared" si="71"/>
        <v>#N/A</v>
      </c>
      <c r="T159" s="99" t="e">
        <f t="shared" si="72"/>
        <v>#N/A</v>
      </c>
      <c r="U159" s="99">
        <f t="shared" si="73"/>
        <v>0</v>
      </c>
      <c r="X159" s="92">
        <f t="shared" si="90"/>
        <v>46040</v>
      </c>
      <c r="Y159" s="91">
        <f t="shared" si="91"/>
        <v>152</v>
      </c>
      <c r="Z159" s="91" t="e">
        <f>INDEX(地温!$D$2:$D$366,MATCH(X159,地温!$C$2:$C$366,FALSE))</f>
        <v>#N/A</v>
      </c>
      <c r="AA159" s="91" t="e">
        <f t="shared" si="92"/>
        <v>#N/A</v>
      </c>
      <c r="AB159" s="93" t="e">
        <f t="shared" si="74"/>
        <v>#N/A</v>
      </c>
      <c r="AC159" s="99" t="e">
        <f t="shared" si="75"/>
        <v>#N/A</v>
      </c>
      <c r="AD159" s="99">
        <f t="shared" si="76"/>
        <v>0</v>
      </c>
      <c r="AG159" s="92">
        <f t="shared" si="93"/>
        <v>46040</v>
      </c>
      <c r="AH159" s="91">
        <f t="shared" si="94"/>
        <v>152</v>
      </c>
      <c r="AI159" s="91" t="e">
        <f>INDEX(地温!$D$2:$D$366,MATCH(AG159,地温!$C$2:$C$366,FALSE))</f>
        <v>#N/A</v>
      </c>
      <c r="AJ159" s="91" t="e">
        <f t="shared" si="95"/>
        <v>#N/A</v>
      </c>
      <c r="AK159" s="93" t="e">
        <f t="shared" si="77"/>
        <v>#N/A</v>
      </c>
      <c r="AL159" s="99" t="e">
        <f t="shared" si="78"/>
        <v>#N/A</v>
      </c>
      <c r="AM159" s="99">
        <f t="shared" si="79"/>
        <v>0</v>
      </c>
      <c r="AP159" s="92">
        <f t="shared" si="96"/>
        <v>46040</v>
      </c>
      <c r="AQ159" s="91">
        <f t="shared" si="97"/>
        <v>152</v>
      </c>
      <c r="AR159" s="91" t="e">
        <f>INDEX(地温!$D$2:$D$366,MATCH(AP159,地温!$C$2:$C$366,FALSE))</f>
        <v>#N/A</v>
      </c>
      <c r="AS159" s="91" t="e">
        <f t="shared" si="98"/>
        <v>#N/A</v>
      </c>
      <c r="AT159" s="93" t="e">
        <f t="shared" si="80"/>
        <v>#N/A</v>
      </c>
      <c r="AU159" s="99" t="e">
        <f t="shared" si="81"/>
        <v>#N/A</v>
      </c>
      <c r="AV159" s="99">
        <f t="shared" si="82"/>
        <v>0</v>
      </c>
    </row>
    <row r="160" spans="1:48" s="91" customFormat="1">
      <c r="A160" s="92">
        <f t="shared" si="83"/>
        <v>46041</v>
      </c>
      <c r="B160" s="91">
        <f t="shared" si="66"/>
        <v>153</v>
      </c>
      <c r="C160" s="99" t="e">
        <f t="shared" si="67"/>
        <v>#N/A</v>
      </c>
      <c r="F160" s="92">
        <f t="shared" si="84"/>
        <v>46041</v>
      </c>
      <c r="G160" s="91">
        <f t="shared" si="85"/>
        <v>153</v>
      </c>
      <c r="H160" s="91" t="e">
        <f>INDEX(地温!$D$2:$D$366,MATCH(F160,地温!$C$2:$C$366,FALSE))</f>
        <v>#N/A</v>
      </c>
      <c r="I160" s="91" t="e">
        <f t="shared" si="86"/>
        <v>#N/A</v>
      </c>
      <c r="J160" s="93" t="e">
        <f t="shared" si="68"/>
        <v>#N/A</v>
      </c>
      <c r="K160" s="99" t="e">
        <f t="shared" si="69"/>
        <v>#N/A</v>
      </c>
      <c r="L160" s="99" t="e">
        <f t="shared" si="70"/>
        <v>#N/A</v>
      </c>
      <c r="O160" s="92">
        <f t="shared" si="87"/>
        <v>46041</v>
      </c>
      <c r="P160" s="91">
        <f t="shared" si="88"/>
        <v>153</v>
      </c>
      <c r="Q160" s="91" t="e">
        <f>INDEX(地温!$D$2:$D$366,MATCH(O160,地温!$C$2:$C$366,FALSE))</f>
        <v>#N/A</v>
      </c>
      <c r="R160" s="91" t="e">
        <f t="shared" si="89"/>
        <v>#N/A</v>
      </c>
      <c r="S160" s="93" t="e">
        <f t="shared" si="71"/>
        <v>#N/A</v>
      </c>
      <c r="T160" s="99" t="e">
        <f t="shared" si="72"/>
        <v>#N/A</v>
      </c>
      <c r="U160" s="99">
        <f t="shared" si="73"/>
        <v>0</v>
      </c>
      <c r="X160" s="92">
        <f t="shared" si="90"/>
        <v>46041</v>
      </c>
      <c r="Y160" s="91">
        <f t="shared" si="91"/>
        <v>153</v>
      </c>
      <c r="Z160" s="91" t="e">
        <f>INDEX(地温!$D$2:$D$366,MATCH(X160,地温!$C$2:$C$366,FALSE))</f>
        <v>#N/A</v>
      </c>
      <c r="AA160" s="91" t="e">
        <f t="shared" si="92"/>
        <v>#N/A</v>
      </c>
      <c r="AB160" s="93" t="e">
        <f t="shared" si="74"/>
        <v>#N/A</v>
      </c>
      <c r="AC160" s="99" t="e">
        <f t="shared" si="75"/>
        <v>#N/A</v>
      </c>
      <c r="AD160" s="99">
        <f t="shared" si="76"/>
        <v>0</v>
      </c>
      <c r="AG160" s="92">
        <f t="shared" si="93"/>
        <v>46041</v>
      </c>
      <c r="AH160" s="91">
        <f t="shared" si="94"/>
        <v>153</v>
      </c>
      <c r="AI160" s="91" t="e">
        <f>INDEX(地温!$D$2:$D$366,MATCH(AG160,地温!$C$2:$C$366,FALSE))</f>
        <v>#N/A</v>
      </c>
      <c r="AJ160" s="91" t="e">
        <f t="shared" si="95"/>
        <v>#N/A</v>
      </c>
      <c r="AK160" s="93" t="e">
        <f t="shared" si="77"/>
        <v>#N/A</v>
      </c>
      <c r="AL160" s="99" t="e">
        <f t="shared" si="78"/>
        <v>#N/A</v>
      </c>
      <c r="AM160" s="99">
        <f t="shared" si="79"/>
        <v>0</v>
      </c>
      <c r="AP160" s="92">
        <f t="shared" si="96"/>
        <v>46041</v>
      </c>
      <c r="AQ160" s="91">
        <f t="shared" si="97"/>
        <v>153</v>
      </c>
      <c r="AR160" s="91" t="e">
        <f>INDEX(地温!$D$2:$D$366,MATCH(AP160,地温!$C$2:$C$366,FALSE))</f>
        <v>#N/A</v>
      </c>
      <c r="AS160" s="91" t="e">
        <f t="shared" si="98"/>
        <v>#N/A</v>
      </c>
      <c r="AT160" s="93" t="e">
        <f t="shared" si="80"/>
        <v>#N/A</v>
      </c>
      <c r="AU160" s="99" t="e">
        <f t="shared" si="81"/>
        <v>#N/A</v>
      </c>
      <c r="AV160" s="99">
        <f t="shared" si="82"/>
        <v>0</v>
      </c>
    </row>
    <row r="161" spans="1:48" s="91" customFormat="1">
      <c r="A161" s="92">
        <f t="shared" si="83"/>
        <v>46042</v>
      </c>
      <c r="B161" s="91">
        <f t="shared" si="66"/>
        <v>154</v>
      </c>
      <c r="C161" s="99" t="e">
        <f t="shared" si="67"/>
        <v>#N/A</v>
      </c>
      <c r="F161" s="92">
        <f t="shared" si="84"/>
        <v>46042</v>
      </c>
      <c r="G161" s="91">
        <f t="shared" si="85"/>
        <v>154</v>
      </c>
      <c r="H161" s="91" t="e">
        <f>INDEX(地温!$D$2:$D$366,MATCH(F161,地温!$C$2:$C$366,FALSE))</f>
        <v>#N/A</v>
      </c>
      <c r="I161" s="91" t="e">
        <f t="shared" si="86"/>
        <v>#N/A</v>
      </c>
      <c r="J161" s="93" t="e">
        <f t="shared" si="68"/>
        <v>#N/A</v>
      </c>
      <c r="K161" s="99" t="e">
        <f t="shared" si="69"/>
        <v>#N/A</v>
      </c>
      <c r="L161" s="99" t="e">
        <f t="shared" si="70"/>
        <v>#N/A</v>
      </c>
      <c r="O161" s="92">
        <f t="shared" si="87"/>
        <v>46042</v>
      </c>
      <c r="P161" s="91">
        <f t="shared" si="88"/>
        <v>154</v>
      </c>
      <c r="Q161" s="91" t="e">
        <f>INDEX(地温!$D$2:$D$366,MATCH(O161,地温!$C$2:$C$366,FALSE))</f>
        <v>#N/A</v>
      </c>
      <c r="R161" s="91" t="e">
        <f t="shared" si="89"/>
        <v>#N/A</v>
      </c>
      <c r="S161" s="93" t="e">
        <f t="shared" si="71"/>
        <v>#N/A</v>
      </c>
      <c r="T161" s="99" t="e">
        <f t="shared" si="72"/>
        <v>#N/A</v>
      </c>
      <c r="U161" s="99">
        <f t="shared" si="73"/>
        <v>0</v>
      </c>
      <c r="X161" s="92">
        <f t="shared" si="90"/>
        <v>46042</v>
      </c>
      <c r="Y161" s="91">
        <f t="shared" si="91"/>
        <v>154</v>
      </c>
      <c r="Z161" s="91" t="e">
        <f>INDEX(地温!$D$2:$D$366,MATCH(X161,地温!$C$2:$C$366,FALSE))</f>
        <v>#N/A</v>
      </c>
      <c r="AA161" s="91" t="e">
        <f t="shared" si="92"/>
        <v>#N/A</v>
      </c>
      <c r="AB161" s="93" t="e">
        <f t="shared" si="74"/>
        <v>#N/A</v>
      </c>
      <c r="AC161" s="99" t="e">
        <f t="shared" si="75"/>
        <v>#N/A</v>
      </c>
      <c r="AD161" s="99">
        <f t="shared" si="76"/>
        <v>0</v>
      </c>
      <c r="AG161" s="92">
        <f t="shared" si="93"/>
        <v>46042</v>
      </c>
      <c r="AH161" s="91">
        <f t="shared" si="94"/>
        <v>154</v>
      </c>
      <c r="AI161" s="91" t="e">
        <f>INDEX(地温!$D$2:$D$366,MATCH(AG161,地温!$C$2:$C$366,FALSE))</f>
        <v>#N/A</v>
      </c>
      <c r="AJ161" s="91" t="e">
        <f t="shared" si="95"/>
        <v>#N/A</v>
      </c>
      <c r="AK161" s="93" t="e">
        <f t="shared" si="77"/>
        <v>#N/A</v>
      </c>
      <c r="AL161" s="99" t="e">
        <f t="shared" si="78"/>
        <v>#N/A</v>
      </c>
      <c r="AM161" s="99">
        <f t="shared" si="79"/>
        <v>0</v>
      </c>
      <c r="AP161" s="92">
        <f t="shared" si="96"/>
        <v>46042</v>
      </c>
      <c r="AQ161" s="91">
        <f t="shared" si="97"/>
        <v>154</v>
      </c>
      <c r="AR161" s="91" t="e">
        <f>INDEX(地温!$D$2:$D$366,MATCH(AP161,地温!$C$2:$C$366,FALSE))</f>
        <v>#N/A</v>
      </c>
      <c r="AS161" s="91" t="e">
        <f t="shared" si="98"/>
        <v>#N/A</v>
      </c>
      <c r="AT161" s="93" t="e">
        <f t="shared" si="80"/>
        <v>#N/A</v>
      </c>
      <c r="AU161" s="99" t="e">
        <f t="shared" si="81"/>
        <v>#N/A</v>
      </c>
      <c r="AV161" s="99">
        <f t="shared" si="82"/>
        <v>0</v>
      </c>
    </row>
    <row r="162" spans="1:48" s="91" customFormat="1">
      <c r="A162" s="92">
        <f t="shared" si="83"/>
        <v>46043</v>
      </c>
      <c r="B162" s="91">
        <f t="shared" si="66"/>
        <v>155</v>
      </c>
      <c r="C162" s="99" t="e">
        <f t="shared" si="67"/>
        <v>#N/A</v>
      </c>
      <c r="F162" s="92">
        <f t="shared" si="84"/>
        <v>46043</v>
      </c>
      <c r="G162" s="91">
        <f t="shared" si="85"/>
        <v>155</v>
      </c>
      <c r="H162" s="91" t="e">
        <f>INDEX(地温!$D$2:$D$366,MATCH(F162,地温!$C$2:$C$366,FALSE))</f>
        <v>#N/A</v>
      </c>
      <c r="I162" s="91" t="e">
        <f t="shared" si="86"/>
        <v>#N/A</v>
      </c>
      <c r="J162" s="93" t="e">
        <f t="shared" si="68"/>
        <v>#N/A</v>
      </c>
      <c r="K162" s="99" t="e">
        <f t="shared" si="69"/>
        <v>#N/A</v>
      </c>
      <c r="L162" s="99" t="e">
        <f t="shared" si="70"/>
        <v>#N/A</v>
      </c>
      <c r="O162" s="92">
        <f t="shared" si="87"/>
        <v>46043</v>
      </c>
      <c r="P162" s="91">
        <f t="shared" si="88"/>
        <v>155</v>
      </c>
      <c r="Q162" s="91" t="e">
        <f>INDEX(地温!$D$2:$D$366,MATCH(O162,地温!$C$2:$C$366,FALSE))</f>
        <v>#N/A</v>
      </c>
      <c r="R162" s="91" t="e">
        <f t="shared" si="89"/>
        <v>#N/A</v>
      </c>
      <c r="S162" s="93" t="e">
        <f t="shared" si="71"/>
        <v>#N/A</v>
      </c>
      <c r="T162" s="99" t="e">
        <f t="shared" si="72"/>
        <v>#N/A</v>
      </c>
      <c r="U162" s="99">
        <f t="shared" si="73"/>
        <v>0</v>
      </c>
      <c r="X162" s="92">
        <f t="shared" si="90"/>
        <v>46043</v>
      </c>
      <c r="Y162" s="91">
        <f t="shared" si="91"/>
        <v>155</v>
      </c>
      <c r="Z162" s="91" t="e">
        <f>INDEX(地温!$D$2:$D$366,MATCH(X162,地温!$C$2:$C$366,FALSE))</f>
        <v>#N/A</v>
      </c>
      <c r="AA162" s="91" t="e">
        <f t="shared" si="92"/>
        <v>#N/A</v>
      </c>
      <c r="AB162" s="93" t="e">
        <f t="shared" si="74"/>
        <v>#N/A</v>
      </c>
      <c r="AC162" s="99" t="e">
        <f t="shared" si="75"/>
        <v>#N/A</v>
      </c>
      <c r="AD162" s="99">
        <f t="shared" si="76"/>
        <v>0</v>
      </c>
      <c r="AG162" s="92">
        <f t="shared" si="93"/>
        <v>46043</v>
      </c>
      <c r="AH162" s="91">
        <f t="shared" si="94"/>
        <v>155</v>
      </c>
      <c r="AI162" s="91" t="e">
        <f>INDEX(地温!$D$2:$D$366,MATCH(AG162,地温!$C$2:$C$366,FALSE))</f>
        <v>#N/A</v>
      </c>
      <c r="AJ162" s="91" t="e">
        <f t="shared" si="95"/>
        <v>#N/A</v>
      </c>
      <c r="AK162" s="93" t="e">
        <f t="shared" si="77"/>
        <v>#N/A</v>
      </c>
      <c r="AL162" s="99" t="e">
        <f t="shared" si="78"/>
        <v>#N/A</v>
      </c>
      <c r="AM162" s="99">
        <f t="shared" si="79"/>
        <v>0</v>
      </c>
      <c r="AP162" s="92">
        <f t="shared" si="96"/>
        <v>46043</v>
      </c>
      <c r="AQ162" s="91">
        <f t="shared" si="97"/>
        <v>155</v>
      </c>
      <c r="AR162" s="91" t="e">
        <f>INDEX(地温!$D$2:$D$366,MATCH(AP162,地温!$C$2:$C$366,FALSE))</f>
        <v>#N/A</v>
      </c>
      <c r="AS162" s="91" t="e">
        <f t="shared" si="98"/>
        <v>#N/A</v>
      </c>
      <c r="AT162" s="93" t="e">
        <f t="shared" si="80"/>
        <v>#N/A</v>
      </c>
      <c r="AU162" s="99" t="e">
        <f t="shared" si="81"/>
        <v>#N/A</v>
      </c>
      <c r="AV162" s="99">
        <f t="shared" si="82"/>
        <v>0</v>
      </c>
    </row>
    <row r="163" spans="1:48" s="91" customFormat="1">
      <c r="A163" s="92">
        <f t="shared" si="83"/>
        <v>46044</v>
      </c>
      <c r="B163" s="91">
        <f t="shared" si="66"/>
        <v>156</v>
      </c>
      <c r="C163" s="99" t="e">
        <f t="shared" si="67"/>
        <v>#N/A</v>
      </c>
      <c r="F163" s="92">
        <f t="shared" si="84"/>
        <v>46044</v>
      </c>
      <c r="G163" s="91">
        <f t="shared" si="85"/>
        <v>156</v>
      </c>
      <c r="H163" s="91" t="e">
        <f>INDEX(地温!$D$2:$D$366,MATCH(F163,地温!$C$2:$C$366,FALSE))</f>
        <v>#N/A</v>
      </c>
      <c r="I163" s="91" t="e">
        <f t="shared" si="86"/>
        <v>#N/A</v>
      </c>
      <c r="J163" s="93" t="e">
        <f t="shared" si="68"/>
        <v>#N/A</v>
      </c>
      <c r="K163" s="99" t="e">
        <f t="shared" si="69"/>
        <v>#N/A</v>
      </c>
      <c r="L163" s="99" t="e">
        <f t="shared" si="70"/>
        <v>#N/A</v>
      </c>
      <c r="O163" s="92">
        <f t="shared" si="87"/>
        <v>46044</v>
      </c>
      <c r="P163" s="91">
        <f t="shared" si="88"/>
        <v>156</v>
      </c>
      <c r="Q163" s="91" t="e">
        <f>INDEX(地温!$D$2:$D$366,MATCH(O163,地温!$C$2:$C$366,FALSE))</f>
        <v>#N/A</v>
      </c>
      <c r="R163" s="91" t="e">
        <f t="shared" si="89"/>
        <v>#N/A</v>
      </c>
      <c r="S163" s="93" t="e">
        <f t="shared" si="71"/>
        <v>#N/A</v>
      </c>
      <c r="T163" s="99" t="e">
        <f t="shared" si="72"/>
        <v>#N/A</v>
      </c>
      <c r="U163" s="99">
        <f t="shared" si="73"/>
        <v>0</v>
      </c>
      <c r="X163" s="92">
        <f t="shared" si="90"/>
        <v>46044</v>
      </c>
      <c r="Y163" s="91">
        <f t="shared" si="91"/>
        <v>156</v>
      </c>
      <c r="Z163" s="91" t="e">
        <f>INDEX(地温!$D$2:$D$366,MATCH(X163,地温!$C$2:$C$366,FALSE))</f>
        <v>#N/A</v>
      </c>
      <c r="AA163" s="91" t="e">
        <f t="shared" si="92"/>
        <v>#N/A</v>
      </c>
      <c r="AB163" s="93" t="e">
        <f t="shared" si="74"/>
        <v>#N/A</v>
      </c>
      <c r="AC163" s="99" t="e">
        <f t="shared" si="75"/>
        <v>#N/A</v>
      </c>
      <c r="AD163" s="99">
        <f t="shared" si="76"/>
        <v>0</v>
      </c>
      <c r="AG163" s="92">
        <f t="shared" si="93"/>
        <v>46044</v>
      </c>
      <c r="AH163" s="91">
        <f t="shared" si="94"/>
        <v>156</v>
      </c>
      <c r="AI163" s="91" t="e">
        <f>INDEX(地温!$D$2:$D$366,MATCH(AG163,地温!$C$2:$C$366,FALSE))</f>
        <v>#N/A</v>
      </c>
      <c r="AJ163" s="91" t="e">
        <f t="shared" si="95"/>
        <v>#N/A</v>
      </c>
      <c r="AK163" s="93" t="e">
        <f t="shared" si="77"/>
        <v>#N/A</v>
      </c>
      <c r="AL163" s="99" t="e">
        <f t="shared" si="78"/>
        <v>#N/A</v>
      </c>
      <c r="AM163" s="99">
        <f t="shared" si="79"/>
        <v>0</v>
      </c>
      <c r="AP163" s="92">
        <f t="shared" si="96"/>
        <v>46044</v>
      </c>
      <c r="AQ163" s="91">
        <f t="shared" si="97"/>
        <v>156</v>
      </c>
      <c r="AR163" s="91" t="e">
        <f>INDEX(地温!$D$2:$D$366,MATCH(AP163,地温!$C$2:$C$366,FALSE))</f>
        <v>#N/A</v>
      </c>
      <c r="AS163" s="91" t="e">
        <f t="shared" si="98"/>
        <v>#N/A</v>
      </c>
      <c r="AT163" s="93" t="e">
        <f t="shared" si="80"/>
        <v>#N/A</v>
      </c>
      <c r="AU163" s="99" t="e">
        <f t="shared" si="81"/>
        <v>#N/A</v>
      </c>
      <c r="AV163" s="99">
        <f t="shared" si="82"/>
        <v>0</v>
      </c>
    </row>
    <row r="164" spans="1:48" s="91" customFormat="1">
      <c r="A164" s="92">
        <f t="shared" si="83"/>
        <v>46045</v>
      </c>
      <c r="B164" s="91">
        <f t="shared" si="66"/>
        <v>157</v>
      </c>
      <c r="C164" s="99" t="e">
        <f t="shared" si="67"/>
        <v>#N/A</v>
      </c>
      <c r="F164" s="92">
        <f t="shared" si="84"/>
        <v>46045</v>
      </c>
      <c r="G164" s="91">
        <f t="shared" si="85"/>
        <v>157</v>
      </c>
      <c r="H164" s="91" t="e">
        <f>INDEX(地温!$D$2:$D$366,MATCH(F164,地温!$C$2:$C$366,FALSE))</f>
        <v>#N/A</v>
      </c>
      <c r="I164" s="91" t="e">
        <f t="shared" si="86"/>
        <v>#N/A</v>
      </c>
      <c r="J164" s="93" t="e">
        <f t="shared" si="68"/>
        <v>#N/A</v>
      </c>
      <c r="K164" s="99" t="e">
        <f t="shared" si="69"/>
        <v>#N/A</v>
      </c>
      <c r="L164" s="99" t="e">
        <f t="shared" si="70"/>
        <v>#N/A</v>
      </c>
      <c r="O164" s="92">
        <f t="shared" si="87"/>
        <v>46045</v>
      </c>
      <c r="P164" s="91">
        <f t="shared" si="88"/>
        <v>157</v>
      </c>
      <c r="Q164" s="91" t="e">
        <f>INDEX(地温!$D$2:$D$366,MATCH(O164,地温!$C$2:$C$366,FALSE))</f>
        <v>#N/A</v>
      </c>
      <c r="R164" s="91" t="e">
        <f t="shared" si="89"/>
        <v>#N/A</v>
      </c>
      <c r="S164" s="93" t="e">
        <f t="shared" si="71"/>
        <v>#N/A</v>
      </c>
      <c r="T164" s="99" t="e">
        <f t="shared" si="72"/>
        <v>#N/A</v>
      </c>
      <c r="U164" s="99">
        <f t="shared" si="73"/>
        <v>0</v>
      </c>
      <c r="X164" s="92">
        <f t="shared" si="90"/>
        <v>46045</v>
      </c>
      <c r="Y164" s="91">
        <f t="shared" si="91"/>
        <v>157</v>
      </c>
      <c r="Z164" s="91" t="e">
        <f>INDEX(地温!$D$2:$D$366,MATCH(X164,地温!$C$2:$C$366,FALSE))</f>
        <v>#N/A</v>
      </c>
      <c r="AA164" s="91" t="e">
        <f t="shared" si="92"/>
        <v>#N/A</v>
      </c>
      <c r="AB164" s="93" t="e">
        <f t="shared" si="74"/>
        <v>#N/A</v>
      </c>
      <c r="AC164" s="99" t="e">
        <f t="shared" si="75"/>
        <v>#N/A</v>
      </c>
      <c r="AD164" s="99">
        <f t="shared" si="76"/>
        <v>0</v>
      </c>
      <c r="AG164" s="92">
        <f t="shared" si="93"/>
        <v>46045</v>
      </c>
      <c r="AH164" s="91">
        <f t="shared" si="94"/>
        <v>157</v>
      </c>
      <c r="AI164" s="91" t="e">
        <f>INDEX(地温!$D$2:$D$366,MATCH(AG164,地温!$C$2:$C$366,FALSE))</f>
        <v>#N/A</v>
      </c>
      <c r="AJ164" s="91" t="e">
        <f t="shared" si="95"/>
        <v>#N/A</v>
      </c>
      <c r="AK164" s="93" t="e">
        <f t="shared" si="77"/>
        <v>#N/A</v>
      </c>
      <c r="AL164" s="99" t="e">
        <f t="shared" si="78"/>
        <v>#N/A</v>
      </c>
      <c r="AM164" s="99">
        <f t="shared" si="79"/>
        <v>0</v>
      </c>
      <c r="AP164" s="92">
        <f t="shared" si="96"/>
        <v>46045</v>
      </c>
      <c r="AQ164" s="91">
        <f t="shared" si="97"/>
        <v>157</v>
      </c>
      <c r="AR164" s="91" t="e">
        <f>INDEX(地温!$D$2:$D$366,MATCH(AP164,地温!$C$2:$C$366,FALSE))</f>
        <v>#N/A</v>
      </c>
      <c r="AS164" s="91" t="e">
        <f t="shared" si="98"/>
        <v>#N/A</v>
      </c>
      <c r="AT164" s="93" t="e">
        <f t="shared" si="80"/>
        <v>#N/A</v>
      </c>
      <c r="AU164" s="99" t="e">
        <f t="shared" si="81"/>
        <v>#N/A</v>
      </c>
      <c r="AV164" s="99">
        <f t="shared" si="82"/>
        <v>0</v>
      </c>
    </row>
    <row r="165" spans="1:48" s="91" customFormat="1">
      <c r="A165" s="92">
        <f t="shared" si="83"/>
        <v>46046</v>
      </c>
      <c r="B165" s="91">
        <f t="shared" si="66"/>
        <v>158</v>
      </c>
      <c r="C165" s="99" t="e">
        <f t="shared" si="67"/>
        <v>#N/A</v>
      </c>
      <c r="F165" s="92">
        <f t="shared" si="84"/>
        <v>46046</v>
      </c>
      <c r="G165" s="91">
        <f t="shared" si="85"/>
        <v>158</v>
      </c>
      <c r="H165" s="91" t="e">
        <f>INDEX(地温!$D$2:$D$366,MATCH(F165,地温!$C$2:$C$366,FALSE))</f>
        <v>#N/A</v>
      </c>
      <c r="I165" s="91" t="e">
        <f t="shared" si="86"/>
        <v>#N/A</v>
      </c>
      <c r="J165" s="93" t="e">
        <f t="shared" si="68"/>
        <v>#N/A</v>
      </c>
      <c r="K165" s="99" t="e">
        <f t="shared" si="69"/>
        <v>#N/A</v>
      </c>
      <c r="L165" s="99" t="e">
        <f t="shared" si="70"/>
        <v>#N/A</v>
      </c>
      <c r="O165" s="92">
        <f t="shared" si="87"/>
        <v>46046</v>
      </c>
      <c r="P165" s="91">
        <f t="shared" si="88"/>
        <v>158</v>
      </c>
      <c r="Q165" s="91" t="e">
        <f>INDEX(地温!$D$2:$D$366,MATCH(O165,地温!$C$2:$C$366,FALSE))</f>
        <v>#N/A</v>
      </c>
      <c r="R165" s="91" t="e">
        <f t="shared" si="89"/>
        <v>#N/A</v>
      </c>
      <c r="S165" s="93" t="e">
        <f t="shared" si="71"/>
        <v>#N/A</v>
      </c>
      <c r="T165" s="99" t="e">
        <f t="shared" si="72"/>
        <v>#N/A</v>
      </c>
      <c r="U165" s="99">
        <f t="shared" si="73"/>
        <v>0</v>
      </c>
      <c r="X165" s="92">
        <f t="shared" si="90"/>
        <v>46046</v>
      </c>
      <c r="Y165" s="91">
        <f t="shared" si="91"/>
        <v>158</v>
      </c>
      <c r="Z165" s="91" t="e">
        <f>INDEX(地温!$D$2:$D$366,MATCH(X165,地温!$C$2:$C$366,FALSE))</f>
        <v>#N/A</v>
      </c>
      <c r="AA165" s="91" t="e">
        <f t="shared" si="92"/>
        <v>#N/A</v>
      </c>
      <c r="AB165" s="93" t="e">
        <f t="shared" si="74"/>
        <v>#N/A</v>
      </c>
      <c r="AC165" s="99" t="e">
        <f t="shared" si="75"/>
        <v>#N/A</v>
      </c>
      <c r="AD165" s="99">
        <f t="shared" si="76"/>
        <v>0</v>
      </c>
      <c r="AG165" s="92">
        <f t="shared" si="93"/>
        <v>46046</v>
      </c>
      <c r="AH165" s="91">
        <f t="shared" si="94"/>
        <v>158</v>
      </c>
      <c r="AI165" s="91" t="e">
        <f>INDEX(地温!$D$2:$D$366,MATCH(AG165,地温!$C$2:$C$366,FALSE))</f>
        <v>#N/A</v>
      </c>
      <c r="AJ165" s="91" t="e">
        <f t="shared" si="95"/>
        <v>#N/A</v>
      </c>
      <c r="AK165" s="93" t="e">
        <f t="shared" si="77"/>
        <v>#N/A</v>
      </c>
      <c r="AL165" s="99" t="e">
        <f t="shared" si="78"/>
        <v>#N/A</v>
      </c>
      <c r="AM165" s="99">
        <f t="shared" si="79"/>
        <v>0</v>
      </c>
      <c r="AP165" s="92">
        <f t="shared" si="96"/>
        <v>46046</v>
      </c>
      <c r="AQ165" s="91">
        <f t="shared" si="97"/>
        <v>158</v>
      </c>
      <c r="AR165" s="91" t="e">
        <f>INDEX(地温!$D$2:$D$366,MATCH(AP165,地温!$C$2:$C$366,FALSE))</f>
        <v>#N/A</v>
      </c>
      <c r="AS165" s="91" t="e">
        <f t="shared" si="98"/>
        <v>#N/A</v>
      </c>
      <c r="AT165" s="93" t="e">
        <f t="shared" si="80"/>
        <v>#N/A</v>
      </c>
      <c r="AU165" s="99" t="e">
        <f t="shared" si="81"/>
        <v>#N/A</v>
      </c>
      <c r="AV165" s="99">
        <f t="shared" si="82"/>
        <v>0</v>
      </c>
    </row>
    <row r="166" spans="1:48" s="91" customFormat="1">
      <c r="A166" s="92">
        <f t="shared" si="83"/>
        <v>46047</v>
      </c>
      <c r="B166" s="91">
        <f t="shared" si="66"/>
        <v>159</v>
      </c>
      <c r="C166" s="99" t="e">
        <f t="shared" si="67"/>
        <v>#N/A</v>
      </c>
      <c r="F166" s="92">
        <f t="shared" si="84"/>
        <v>46047</v>
      </c>
      <c r="G166" s="91">
        <f t="shared" si="85"/>
        <v>159</v>
      </c>
      <c r="H166" s="91" t="e">
        <f>INDEX(地温!$D$2:$D$366,MATCH(F166,地温!$C$2:$C$366,FALSE))</f>
        <v>#N/A</v>
      </c>
      <c r="I166" s="91" t="e">
        <f t="shared" si="86"/>
        <v>#N/A</v>
      </c>
      <c r="J166" s="93" t="e">
        <f t="shared" si="68"/>
        <v>#N/A</v>
      </c>
      <c r="K166" s="99" t="e">
        <f t="shared" si="69"/>
        <v>#N/A</v>
      </c>
      <c r="L166" s="99" t="e">
        <f t="shared" si="70"/>
        <v>#N/A</v>
      </c>
      <c r="O166" s="92">
        <f t="shared" si="87"/>
        <v>46047</v>
      </c>
      <c r="P166" s="91">
        <f t="shared" si="88"/>
        <v>159</v>
      </c>
      <c r="Q166" s="91" t="e">
        <f>INDEX(地温!$D$2:$D$366,MATCH(O166,地温!$C$2:$C$366,FALSE))</f>
        <v>#N/A</v>
      </c>
      <c r="R166" s="91" t="e">
        <f t="shared" si="89"/>
        <v>#N/A</v>
      </c>
      <c r="S166" s="93" t="e">
        <f t="shared" si="71"/>
        <v>#N/A</v>
      </c>
      <c r="T166" s="99" t="e">
        <f t="shared" si="72"/>
        <v>#N/A</v>
      </c>
      <c r="U166" s="99">
        <f t="shared" si="73"/>
        <v>0</v>
      </c>
      <c r="X166" s="92">
        <f t="shared" si="90"/>
        <v>46047</v>
      </c>
      <c r="Y166" s="91">
        <f t="shared" si="91"/>
        <v>159</v>
      </c>
      <c r="Z166" s="91" t="e">
        <f>INDEX(地温!$D$2:$D$366,MATCH(X166,地温!$C$2:$C$366,FALSE))</f>
        <v>#N/A</v>
      </c>
      <c r="AA166" s="91" t="e">
        <f t="shared" si="92"/>
        <v>#N/A</v>
      </c>
      <c r="AB166" s="93" t="e">
        <f t="shared" si="74"/>
        <v>#N/A</v>
      </c>
      <c r="AC166" s="99" t="e">
        <f t="shared" si="75"/>
        <v>#N/A</v>
      </c>
      <c r="AD166" s="99">
        <f t="shared" si="76"/>
        <v>0</v>
      </c>
      <c r="AG166" s="92">
        <f t="shared" si="93"/>
        <v>46047</v>
      </c>
      <c r="AH166" s="91">
        <f t="shared" si="94"/>
        <v>159</v>
      </c>
      <c r="AI166" s="91" t="e">
        <f>INDEX(地温!$D$2:$D$366,MATCH(AG166,地温!$C$2:$C$366,FALSE))</f>
        <v>#N/A</v>
      </c>
      <c r="AJ166" s="91" t="e">
        <f t="shared" si="95"/>
        <v>#N/A</v>
      </c>
      <c r="AK166" s="93" t="e">
        <f t="shared" si="77"/>
        <v>#N/A</v>
      </c>
      <c r="AL166" s="99" t="e">
        <f t="shared" si="78"/>
        <v>#N/A</v>
      </c>
      <c r="AM166" s="99">
        <f t="shared" si="79"/>
        <v>0</v>
      </c>
      <c r="AP166" s="92">
        <f t="shared" si="96"/>
        <v>46047</v>
      </c>
      <c r="AQ166" s="91">
        <f t="shared" si="97"/>
        <v>159</v>
      </c>
      <c r="AR166" s="91" t="e">
        <f>INDEX(地温!$D$2:$D$366,MATCH(AP166,地温!$C$2:$C$366,FALSE))</f>
        <v>#N/A</v>
      </c>
      <c r="AS166" s="91" t="e">
        <f t="shared" si="98"/>
        <v>#N/A</v>
      </c>
      <c r="AT166" s="93" t="e">
        <f t="shared" si="80"/>
        <v>#N/A</v>
      </c>
      <c r="AU166" s="99" t="e">
        <f t="shared" si="81"/>
        <v>#N/A</v>
      </c>
      <c r="AV166" s="99">
        <f t="shared" si="82"/>
        <v>0</v>
      </c>
    </row>
    <row r="167" spans="1:48" s="91" customFormat="1">
      <c r="A167" s="92">
        <f t="shared" si="83"/>
        <v>46048</v>
      </c>
      <c r="B167" s="91">
        <f t="shared" si="66"/>
        <v>160</v>
      </c>
      <c r="C167" s="99" t="e">
        <f t="shared" si="67"/>
        <v>#N/A</v>
      </c>
      <c r="F167" s="92">
        <f t="shared" si="84"/>
        <v>46048</v>
      </c>
      <c r="G167" s="91">
        <f t="shared" si="85"/>
        <v>160</v>
      </c>
      <c r="H167" s="91" t="e">
        <f>INDEX(地温!$D$2:$D$366,MATCH(F167,地温!$C$2:$C$366,FALSE))</f>
        <v>#N/A</v>
      </c>
      <c r="I167" s="91" t="e">
        <f t="shared" si="86"/>
        <v>#N/A</v>
      </c>
      <c r="J167" s="93" t="e">
        <f t="shared" si="68"/>
        <v>#N/A</v>
      </c>
      <c r="K167" s="99" t="e">
        <f t="shared" si="69"/>
        <v>#N/A</v>
      </c>
      <c r="L167" s="99" t="e">
        <f t="shared" si="70"/>
        <v>#N/A</v>
      </c>
      <c r="O167" s="92">
        <f t="shared" si="87"/>
        <v>46048</v>
      </c>
      <c r="P167" s="91">
        <f t="shared" si="88"/>
        <v>160</v>
      </c>
      <c r="Q167" s="91" t="e">
        <f>INDEX(地温!$D$2:$D$366,MATCH(O167,地温!$C$2:$C$366,FALSE))</f>
        <v>#N/A</v>
      </c>
      <c r="R167" s="91" t="e">
        <f t="shared" si="89"/>
        <v>#N/A</v>
      </c>
      <c r="S167" s="93" t="e">
        <f t="shared" si="71"/>
        <v>#N/A</v>
      </c>
      <c r="T167" s="99" t="e">
        <f t="shared" si="72"/>
        <v>#N/A</v>
      </c>
      <c r="U167" s="99">
        <f t="shared" si="73"/>
        <v>0</v>
      </c>
      <c r="X167" s="92">
        <f t="shared" si="90"/>
        <v>46048</v>
      </c>
      <c r="Y167" s="91">
        <f t="shared" si="91"/>
        <v>160</v>
      </c>
      <c r="Z167" s="91" t="e">
        <f>INDEX(地温!$D$2:$D$366,MATCH(X167,地温!$C$2:$C$366,FALSE))</f>
        <v>#N/A</v>
      </c>
      <c r="AA167" s="91" t="e">
        <f t="shared" si="92"/>
        <v>#N/A</v>
      </c>
      <c r="AB167" s="93" t="e">
        <f t="shared" si="74"/>
        <v>#N/A</v>
      </c>
      <c r="AC167" s="99" t="e">
        <f t="shared" si="75"/>
        <v>#N/A</v>
      </c>
      <c r="AD167" s="99">
        <f t="shared" si="76"/>
        <v>0</v>
      </c>
      <c r="AG167" s="92">
        <f t="shared" si="93"/>
        <v>46048</v>
      </c>
      <c r="AH167" s="91">
        <f t="shared" si="94"/>
        <v>160</v>
      </c>
      <c r="AI167" s="91" t="e">
        <f>INDEX(地温!$D$2:$D$366,MATCH(AG167,地温!$C$2:$C$366,FALSE))</f>
        <v>#N/A</v>
      </c>
      <c r="AJ167" s="91" t="e">
        <f t="shared" si="95"/>
        <v>#N/A</v>
      </c>
      <c r="AK167" s="93" t="e">
        <f t="shared" si="77"/>
        <v>#N/A</v>
      </c>
      <c r="AL167" s="99" t="e">
        <f t="shared" si="78"/>
        <v>#N/A</v>
      </c>
      <c r="AM167" s="99">
        <f t="shared" si="79"/>
        <v>0</v>
      </c>
      <c r="AP167" s="92">
        <f t="shared" si="96"/>
        <v>46048</v>
      </c>
      <c r="AQ167" s="91">
        <f t="shared" si="97"/>
        <v>160</v>
      </c>
      <c r="AR167" s="91" t="e">
        <f>INDEX(地温!$D$2:$D$366,MATCH(AP167,地温!$C$2:$C$366,FALSE))</f>
        <v>#N/A</v>
      </c>
      <c r="AS167" s="91" t="e">
        <f t="shared" si="98"/>
        <v>#N/A</v>
      </c>
      <c r="AT167" s="93" t="e">
        <f t="shared" si="80"/>
        <v>#N/A</v>
      </c>
      <c r="AU167" s="99" t="e">
        <f t="shared" si="81"/>
        <v>#N/A</v>
      </c>
      <c r="AV167" s="99">
        <f t="shared" si="82"/>
        <v>0</v>
      </c>
    </row>
    <row r="168" spans="1:48" s="91" customFormat="1">
      <c r="A168" s="92">
        <f t="shared" si="83"/>
        <v>46049</v>
      </c>
      <c r="B168" s="91">
        <f t="shared" si="66"/>
        <v>161</v>
      </c>
      <c r="C168" s="99" t="e">
        <f t="shared" si="67"/>
        <v>#N/A</v>
      </c>
      <c r="F168" s="92">
        <f t="shared" si="84"/>
        <v>46049</v>
      </c>
      <c r="G168" s="91">
        <f t="shared" si="85"/>
        <v>161</v>
      </c>
      <c r="H168" s="91" t="e">
        <f>INDEX(地温!$D$2:$D$366,MATCH(F168,地温!$C$2:$C$366,FALSE))</f>
        <v>#N/A</v>
      </c>
      <c r="I168" s="91" t="e">
        <f t="shared" si="86"/>
        <v>#N/A</v>
      </c>
      <c r="J168" s="93" t="e">
        <f t="shared" si="68"/>
        <v>#N/A</v>
      </c>
      <c r="K168" s="99" t="e">
        <f t="shared" si="69"/>
        <v>#N/A</v>
      </c>
      <c r="L168" s="99" t="e">
        <f t="shared" si="70"/>
        <v>#N/A</v>
      </c>
      <c r="O168" s="92">
        <f t="shared" si="87"/>
        <v>46049</v>
      </c>
      <c r="P168" s="91">
        <f t="shared" si="88"/>
        <v>161</v>
      </c>
      <c r="Q168" s="91" t="e">
        <f>INDEX(地温!$D$2:$D$366,MATCH(O168,地温!$C$2:$C$366,FALSE))</f>
        <v>#N/A</v>
      </c>
      <c r="R168" s="91" t="e">
        <f t="shared" si="89"/>
        <v>#N/A</v>
      </c>
      <c r="S168" s="93" t="e">
        <f t="shared" si="71"/>
        <v>#N/A</v>
      </c>
      <c r="T168" s="99" t="e">
        <f t="shared" si="72"/>
        <v>#N/A</v>
      </c>
      <c r="U168" s="99">
        <f t="shared" si="73"/>
        <v>0</v>
      </c>
      <c r="X168" s="92">
        <f t="shared" si="90"/>
        <v>46049</v>
      </c>
      <c r="Y168" s="91">
        <f t="shared" si="91"/>
        <v>161</v>
      </c>
      <c r="Z168" s="91" t="e">
        <f>INDEX(地温!$D$2:$D$366,MATCH(X168,地温!$C$2:$C$366,FALSE))</f>
        <v>#N/A</v>
      </c>
      <c r="AA168" s="91" t="e">
        <f t="shared" si="92"/>
        <v>#N/A</v>
      </c>
      <c r="AB168" s="93" t="e">
        <f t="shared" si="74"/>
        <v>#N/A</v>
      </c>
      <c r="AC168" s="99" t="e">
        <f t="shared" si="75"/>
        <v>#N/A</v>
      </c>
      <c r="AD168" s="99">
        <f t="shared" si="76"/>
        <v>0</v>
      </c>
      <c r="AG168" s="92">
        <f t="shared" si="93"/>
        <v>46049</v>
      </c>
      <c r="AH168" s="91">
        <f t="shared" si="94"/>
        <v>161</v>
      </c>
      <c r="AI168" s="91" t="e">
        <f>INDEX(地温!$D$2:$D$366,MATCH(AG168,地温!$C$2:$C$366,FALSE))</f>
        <v>#N/A</v>
      </c>
      <c r="AJ168" s="91" t="e">
        <f t="shared" si="95"/>
        <v>#N/A</v>
      </c>
      <c r="AK168" s="93" t="e">
        <f t="shared" si="77"/>
        <v>#N/A</v>
      </c>
      <c r="AL168" s="99" t="e">
        <f t="shared" si="78"/>
        <v>#N/A</v>
      </c>
      <c r="AM168" s="99">
        <f t="shared" si="79"/>
        <v>0</v>
      </c>
      <c r="AP168" s="92">
        <f t="shared" si="96"/>
        <v>46049</v>
      </c>
      <c r="AQ168" s="91">
        <f t="shared" si="97"/>
        <v>161</v>
      </c>
      <c r="AR168" s="91" t="e">
        <f>INDEX(地温!$D$2:$D$366,MATCH(AP168,地温!$C$2:$C$366,FALSE))</f>
        <v>#N/A</v>
      </c>
      <c r="AS168" s="91" t="e">
        <f t="shared" si="98"/>
        <v>#N/A</v>
      </c>
      <c r="AT168" s="93" t="e">
        <f t="shared" si="80"/>
        <v>#N/A</v>
      </c>
      <c r="AU168" s="99" t="e">
        <f t="shared" si="81"/>
        <v>#N/A</v>
      </c>
      <c r="AV168" s="99">
        <f t="shared" si="82"/>
        <v>0</v>
      </c>
    </row>
    <row r="169" spans="1:48" s="91" customFormat="1">
      <c r="A169" s="92">
        <f t="shared" si="83"/>
        <v>46050</v>
      </c>
      <c r="B169" s="91">
        <f t="shared" si="66"/>
        <v>162</v>
      </c>
      <c r="C169" s="99" t="e">
        <f t="shared" si="67"/>
        <v>#N/A</v>
      </c>
      <c r="F169" s="92">
        <f t="shared" si="84"/>
        <v>46050</v>
      </c>
      <c r="G169" s="91">
        <f t="shared" si="85"/>
        <v>162</v>
      </c>
      <c r="H169" s="91" t="e">
        <f>INDEX(地温!$D$2:$D$366,MATCH(F169,地温!$C$2:$C$366,FALSE))</f>
        <v>#N/A</v>
      </c>
      <c r="I169" s="91" t="e">
        <f t="shared" si="86"/>
        <v>#N/A</v>
      </c>
      <c r="J169" s="93" t="e">
        <f t="shared" si="68"/>
        <v>#N/A</v>
      </c>
      <c r="K169" s="99" t="e">
        <f t="shared" si="69"/>
        <v>#N/A</v>
      </c>
      <c r="L169" s="99" t="e">
        <f t="shared" si="70"/>
        <v>#N/A</v>
      </c>
      <c r="O169" s="92">
        <f t="shared" si="87"/>
        <v>46050</v>
      </c>
      <c r="P169" s="91">
        <f t="shared" si="88"/>
        <v>162</v>
      </c>
      <c r="Q169" s="91" t="e">
        <f>INDEX(地温!$D$2:$D$366,MATCH(O169,地温!$C$2:$C$366,FALSE))</f>
        <v>#N/A</v>
      </c>
      <c r="R169" s="91" t="e">
        <f t="shared" si="89"/>
        <v>#N/A</v>
      </c>
      <c r="S169" s="93" t="e">
        <f t="shared" si="71"/>
        <v>#N/A</v>
      </c>
      <c r="T169" s="99" t="e">
        <f t="shared" si="72"/>
        <v>#N/A</v>
      </c>
      <c r="U169" s="99">
        <f t="shared" si="73"/>
        <v>0</v>
      </c>
      <c r="X169" s="92">
        <f t="shared" si="90"/>
        <v>46050</v>
      </c>
      <c r="Y169" s="91">
        <f t="shared" si="91"/>
        <v>162</v>
      </c>
      <c r="Z169" s="91" t="e">
        <f>INDEX(地温!$D$2:$D$366,MATCH(X169,地温!$C$2:$C$366,FALSE))</f>
        <v>#N/A</v>
      </c>
      <c r="AA169" s="91" t="e">
        <f t="shared" si="92"/>
        <v>#N/A</v>
      </c>
      <c r="AB169" s="93" t="e">
        <f t="shared" si="74"/>
        <v>#N/A</v>
      </c>
      <c r="AC169" s="99" t="e">
        <f t="shared" si="75"/>
        <v>#N/A</v>
      </c>
      <c r="AD169" s="99">
        <f t="shared" si="76"/>
        <v>0</v>
      </c>
      <c r="AG169" s="92">
        <f t="shared" si="93"/>
        <v>46050</v>
      </c>
      <c r="AH169" s="91">
        <f t="shared" si="94"/>
        <v>162</v>
      </c>
      <c r="AI169" s="91" t="e">
        <f>INDEX(地温!$D$2:$D$366,MATCH(AG169,地温!$C$2:$C$366,FALSE))</f>
        <v>#N/A</v>
      </c>
      <c r="AJ169" s="91" t="e">
        <f t="shared" si="95"/>
        <v>#N/A</v>
      </c>
      <c r="AK169" s="93" t="e">
        <f t="shared" si="77"/>
        <v>#N/A</v>
      </c>
      <c r="AL169" s="99" t="e">
        <f t="shared" si="78"/>
        <v>#N/A</v>
      </c>
      <c r="AM169" s="99">
        <f t="shared" si="79"/>
        <v>0</v>
      </c>
      <c r="AP169" s="92">
        <f t="shared" si="96"/>
        <v>46050</v>
      </c>
      <c r="AQ169" s="91">
        <f t="shared" si="97"/>
        <v>162</v>
      </c>
      <c r="AR169" s="91" t="e">
        <f>INDEX(地温!$D$2:$D$366,MATCH(AP169,地温!$C$2:$C$366,FALSE))</f>
        <v>#N/A</v>
      </c>
      <c r="AS169" s="91" t="e">
        <f t="shared" si="98"/>
        <v>#N/A</v>
      </c>
      <c r="AT169" s="93" t="e">
        <f t="shared" si="80"/>
        <v>#N/A</v>
      </c>
      <c r="AU169" s="99" t="e">
        <f t="shared" si="81"/>
        <v>#N/A</v>
      </c>
      <c r="AV169" s="99">
        <f t="shared" si="82"/>
        <v>0</v>
      </c>
    </row>
    <row r="170" spans="1:48" s="91" customFormat="1">
      <c r="A170" s="92">
        <f t="shared" si="83"/>
        <v>46051</v>
      </c>
      <c r="B170" s="91">
        <f t="shared" si="66"/>
        <v>163</v>
      </c>
      <c r="C170" s="99" t="e">
        <f t="shared" si="67"/>
        <v>#N/A</v>
      </c>
      <c r="F170" s="92">
        <f t="shared" si="84"/>
        <v>46051</v>
      </c>
      <c r="G170" s="91">
        <f t="shared" si="85"/>
        <v>163</v>
      </c>
      <c r="H170" s="91" t="e">
        <f>INDEX(地温!$D$2:$D$366,MATCH(F170,地温!$C$2:$C$366,FALSE))</f>
        <v>#N/A</v>
      </c>
      <c r="I170" s="91" t="e">
        <f t="shared" si="86"/>
        <v>#N/A</v>
      </c>
      <c r="J170" s="93" t="e">
        <f t="shared" si="68"/>
        <v>#N/A</v>
      </c>
      <c r="K170" s="99" t="e">
        <f t="shared" si="69"/>
        <v>#N/A</v>
      </c>
      <c r="L170" s="99" t="e">
        <f t="shared" si="70"/>
        <v>#N/A</v>
      </c>
      <c r="O170" s="92">
        <f t="shared" si="87"/>
        <v>46051</v>
      </c>
      <c r="P170" s="91">
        <f t="shared" si="88"/>
        <v>163</v>
      </c>
      <c r="Q170" s="91" t="e">
        <f>INDEX(地温!$D$2:$D$366,MATCH(O170,地温!$C$2:$C$366,FALSE))</f>
        <v>#N/A</v>
      </c>
      <c r="R170" s="91" t="e">
        <f t="shared" si="89"/>
        <v>#N/A</v>
      </c>
      <c r="S170" s="93" t="e">
        <f t="shared" si="71"/>
        <v>#N/A</v>
      </c>
      <c r="T170" s="99" t="e">
        <f t="shared" si="72"/>
        <v>#N/A</v>
      </c>
      <c r="U170" s="99">
        <f t="shared" si="73"/>
        <v>0</v>
      </c>
      <c r="X170" s="92">
        <f t="shared" si="90"/>
        <v>46051</v>
      </c>
      <c r="Y170" s="91">
        <f t="shared" si="91"/>
        <v>163</v>
      </c>
      <c r="Z170" s="91" t="e">
        <f>INDEX(地温!$D$2:$D$366,MATCH(X170,地温!$C$2:$C$366,FALSE))</f>
        <v>#N/A</v>
      </c>
      <c r="AA170" s="91" t="e">
        <f t="shared" si="92"/>
        <v>#N/A</v>
      </c>
      <c r="AB170" s="93" t="e">
        <f t="shared" si="74"/>
        <v>#N/A</v>
      </c>
      <c r="AC170" s="99" t="e">
        <f t="shared" si="75"/>
        <v>#N/A</v>
      </c>
      <c r="AD170" s="99">
        <f t="shared" si="76"/>
        <v>0</v>
      </c>
      <c r="AG170" s="92">
        <f t="shared" si="93"/>
        <v>46051</v>
      </c>
      <c r="AH170" s="91">
        <f t="shared" si="94"/>
        <v>163</v>
      </c>
      <c r="AI170" s="91" t="e">
        <f>INDEX(地温!$D$2:$D$366,MATCH(AG170,地温!$C$2:$C$366,FALSE))</f>
        <v>#N/A</v>
      </c>
      <c r="AJ170" s="91" t="e">
        <f t="shared" si="95"/>
        <v>#N/A</v>
      </c>
      <c r="AK170" s="93" t="e">
        <f t="shared" si="77"/>
        <v>#N/A</v>
      </c>
      <c r="AL170" s="99" t="e">
        <f t="shared" si="78"/>
        <v>#N/A</v>
      </c>
      <c r="AM170" s="99">
        <f t="shared" si="79"/>
        <v>0</v>
      </c>
      <c r="AP170" s="92">
        <f t="shared" si="96"/>
        <v>46051</v>
      </c>
      <c r="AQ170" s="91">
        <f t="shared" si="97"/>
        <v>163</v>
      </c>
      <c r="AR170" s="91" t="e">
        <f>INDEX(地温!$D$2:$D$366,MATCH(AP170,地温!$C$2:$C$366,FALSE))</f>
        <v>#N/A</v>
      </c>
      <c r="AS170" s="91" t="e">
        <f t="shared" si="98"/>
        <v>#N/A</v>
      </c>
      <c r="AT170" s="93" t="e">
        <f t="shared" si="80"/>
        <v>#N/A</v>
      </c>
      <c r="AU170" s="99" t="e">
        <f t="shared" si="81"/>
        <v>#N/A</v>
      </c>
      <c r="AV170" s="99">
        <f t="shared" si="82"/>
        <v>0</v>
      </c>
    </row>
    <row r="171" spans="1:48" s="91" customFormat="1">
      <c r="A171" s="92">
        <f t="shared" si="83"/>
        <v>46052</v>
      </c>
      <c r="B171" s="91">
        <f t="shared" si="66"/>
        <v>164</v>
      </c>
      <c r="C171" s="99" t="e">
        <f t="shared" si="67"/>
        <v>#N/A</v>
      </c>
      <c r="F171" s="92">
        <f t="shared" si="84"/>
        <v>46052</v>
      </c>
      <c r="G171" s="91">
        <f t="shared" si="85"/>
        <v>164</v>
      </c>
      <c r="H171" s="91" t="e">
        <f>INDEX(地温!$D$2:$D$366,MATCH(F171,地温!$C$2:$C$366,FALSE))</f>
        <v>#N/A</v>
      </c>
      <c r="I171" s="91" t="e">
        <f t="shared" si="86"/>
        <v>#N/A</v>
      </c>
      <c r="J171" s="93" t="e">
        <f t="shared" si="68"/>
        <v>#N/A</v>
      </c>
      <c r="K171" s="99" t="e">
        <f t="shared" si="69"/>
        <v>#N/A</v>
      </c>
      <c r="L171" s="99" t="e">
        <f t="shared" si="70"/>
        <v>#N/A</v>
      </c>
      <c r="O171" s="92">
        <f t="shared" si="87"/>
        <v>46052</v>
      </c>
      <c r="P171" s="91">
        <f t="shared" si="88"/>
        <v>164</v>
      </c>
      <c r="Q171" s="91" t="e">
        <f>INDEX(地温!$D$2:$D$366,MATCH(O171,地温!$C$2:$C$366,FALSE))</f>
        <v>#N/A</v>
      </c>
      <c r="R171" s="91" t="e">
        <f t="shared" si="89"/>
        <v>#N/A</v>
      </c>
      <c r="S171" s="93" t="e">
        <f t="shared" si="71"/>
        <v>#N/A</v>
      </c>
      <c r="T171" s="99" t="e">
        <f t="shared" si="72"/>
        <v>#N/A</v>
      </c>
      <c r="U171" s="99">
        <f t="shared" si="73"/>
        <v>0</v>
      </c>
      <c r="X171" s="92">
        <f t="shared" si="90"/>
        <v>46052</v>
      </c>
      <c r="Y171" s="91">
        <f t="shared" si="91"/>
        <v>164</v>
      </c>
      <c r="Z171" s="91" t="e">
        <f>INDEX(地温!$D$2:$D$366,MATCH(X171,地温!$C$2:$C$366,FALSE))</f>
        <v>#N/A</v>
      </c>
      <c r="AA171" s="91" t="e">
        <f t="shared" si="92"/>
        <v>#N/A</v>
      </c>
      <c r="AB171" s="93" t="e">
        <f t="shared" si="74"/>
        <v>#N/A</v>
      </c>
      <c r="AC171" s="99" t="e">
        <f t="shared" si="75"/>
        <v>#N/A</v>
      </c>
      <c r="AD171" s="99">
        <f t="shared" si="76"/>
        <v>0</v>
      </c>
      <c r="AG171" s="92">
        <f t="shared" si="93"/>
        <v>46052</v>
      </c>
      <c r="AH171" s="91">
        <f t="shared" si="94"/>
        <v>164</v>
      </c>
      <c r="AI171" s="91" t="e">
        <f>INDEX(地温!$D$2:$D$366,MATCH(AG171,地温!$C$2:$C$366,FALSE))</f>
        <v>#N/A</v>
      </c>
      <c r="AJ171" s="91" t="e">
        <f t="shared" si="95"/>
        <v>#N/A</v>
      </c>
      <c r="AK171" s="93" t="e">
        <f t="shared" si="77"/>
        <v>#N/A</v>
      </c>
      <c r="AL171" s="99" t="e">
        <f t="shared" si="78"/>
        <v>#N/A</v>
      </c>
      <c r="AM171" s="99">
        <f t="shared" si="79"/>
        <v>0</v>
      </c>
      <c r="AP171" s="92">
        <f t="shared" si="96"/>
        <v>46052</v>
      </c>
      <c r="AQ171" s="91">
        <f t="shared" si="97"/>
        <v>164</v>
      </c>
      <c r="AR171" s="91" t="e">
        <f>INDEX(地温!$D$2:$D$366,MATCH(AP171,地温!$C$2:$C$366,FALSE))</f>
        <v>#N/A</v>
      </c>
      <c r="AS171" s="91" t="e">
        <f t="shared" si="98"/>
        <v>#N/A</v>
      </c>
      <c r="AT171" s="93" t="e">
        <f t="shared" si="80"/>
        <v>#N/A</v>
      </c>
      <c r="AU171" s="99" t="e">
        <f t="shared" si="81"/>
        <v>#N/A</v>
      </c>
      <c r="AV171" s="99">
        <f t="shared" si="82"/>
        <v>0</v>
      </c>
    </row>
    <row r="172" spans="1:48" s="91" customFormat="1">
      <c r="A172" s="92">
        <f t="shared" si="83"/>
        <v>46053</v>
      </c>
      <c r="B172" s="91">
        <f t="shared" si="66"/>
        <v>165</v>
      </c>
      <c r="C172" s="99" t="e">
        <f t="shared" si="67"/>
        <v>#N/A</v>
      </c>
      <c r="F172" s="92">
        <f t="shared" si="84"/>
        <v>46053</v>
      </c>
      <c r="G172" s="91">
        <f t="shared" si="85"/>
        <v>165</v>
      </c>
      <c r="H172" s="91" t="e">
        <f>INDEX(地温!$D$2:$D$366,MATCH(F172,地温!$C$2:$C$366,FALSE))</f>
        <v>#N/A</v>
      </c>
      <c r="I172" s="91" t="e">
        <f t="shared" si="86"/>
        <v>#N/A</v>
      </c>
      <c r="J172" s="93" t="e">
        <f t="shared" si="68"/>
        <v>#N/A</v>
      </c>
      <c r="K172" s="99" t="e">
        <f t="shared" si="69"/>
        <v>#N/A</v>
      </c>
      <c r="L172" s="99" t="e">
        <f t="shared" si="70"/>
        <v>#N/A</v>
      </c>
      <c r="O172" s="92">
        <f t="shared" si="87"/>
        <v>46053</v>
      </c>
      <c r="P172" s="91">
        <f t="shared" si="88"/>
        <v>165</v>
      </c>
      <c r="Q172" s="91" t="e">
        <f>INDEX(地温!$D$2:$D$366,MATCH(O172,地温!$C$2:$C$366,FALSE))</f>
        <v>#N/A</v>
      </c>
      <c r="R172" s="91" t="e">
        <f t="shared" si="89"/>
        <v>#N/A</v>
      </c>
      <c r="S172" s="93" t="e">
        <f t="shared" si="71"/>
        <v>#N/A</v>
      </c>
      <c r="T172" s="99" t="e">
        <f t="shared" si="72"/>
        <v>#N/A</v>
      </c>
      <c r="U172" s="99">
        <f t="shared" si="73"/>
        <v>0</v>
      </c>
      <c r="X172" s="92">
        <f t="shared" si="90"/>
        <v>46053</v>
      </c>
      <c r="Y172" s="91">
        <f t="shared" si="91"/>
        <v>165</v>
      </c>
      <c r="Z172" s="91" t="e">
        <f>INDEX(地温!$D$2:$D$366,MATCH(X172,地温!$C$2:$C$366,FALSE))</f>
        <v>#N/A</v>
      </c>
      <c r="AA172" s="91" t="e">
        <f t="shared" si="92"/>
        <v>#N/A</v>
      </c>
      <c r="AB172" s="93" t="e">
        <f t="shared" si="74"/>
        <v>#N/A</v>
      </c>
      <c r="AC172" s="99" t="e">
        <f t="shared" si="75"/>
        <v>#N/A</v>
      </c>
      <c r="AD172" s="99">
        <f t="shared" si="76"/>
        <v>0</v>
      </c>
      <c r="AG172" s="92">
        <f t="shared" si="93"/>
        <v>46053</v>
      </c>
      <c r="AH172" s="91">
        <f t="shared" si="94"/>
        <v>165</v>
      </c>
      <c r="AI172" s="91" t="e">
        <f>INDEX(地温!$D$2:$D$366,MATCH(AG172,地温!$C$2:$C$366,FALSE))</f>
        <v>#N/A</v>
      </c>
      <c r="AJ172" s="91" t="e">
        <f t="shared" si="95"/>
        <v>#N/A</v>
      </c>
      <c r="AK172" s="93" t="e">
        <f t="shared" si="77"/>
        <v>#N/A</v>
      </c>
      <c r="AL172" s="99" t="e">
        <f t="shared" si="78"/>
        <v>#N/A</v>
      </c>
      <c r="AM172" s="99">
        <f t="shared" si="79"/>
        <v>0</v>
      </c>
      <c r="AP172" s="92">
        <f t="shared" si="96"/>
        <v>46053</v>
      </c>
      <c r="AQ172" s="91">
        <f t="shared" si="97"/>
        <v>165</v>
      </c>
      <c r="AR172" s="91" t="e">
        <f>INDEX(地温!$D$2:$D$366,MATCH(AP172,地温!$C$2:$C$366,FALSE))</f>
        <v>#N/A</v>
      </c>
      <c r="AS172" s="91" t="e">
        <f t="shared" si="98"/>
        <v>#N/A</v>
      </c>
      <c r="AT172" s="93" t="e">
        <f t="shared" si="80"/>
        <v>#N/A</v>
      </c>
      <c r="AU172" s="99" t="e">
        <f t="shared" si="81"/>
        <v>#N/A</v>
      </c>
      <c r="AV172" s="99">
        <f t="shared" si="82"/>
        <v>0</v>
      </c>
    </row>
    <row r="173" spans="1:48" s="91" customFormat="1">
      <c r="A173" s="92">
        <f t="shared" si="83"/>
        <v>46054</v>
      </c>
      <c r="B173" s="91">
        <f t="shared" si="66"/>
        <v>166</v>
      </c>
      <c r="C173" s="99" t="e">
        <f t="shared" si="67"/>
        <v>#N/A</v>
      </c>
      <c r="F173" s="92">
        <f t="shared" si="84"/>
        <v>46054</v>
      </c>
      <c r="G173" s="91">
        <f t="shared" si="85"/>
        <v>166</v>
      </c>
      <c r="H173" s="91" t="e">
        <f>INDEX(地温!$D$2:$D$366,MATCH(F173,地温!$C$2:$C$366,FALSE))</f>
        <v>#N/A</v>
      </c>
      <c r="I173" s="91" t="e">
        <f t="shared" si="86"/>
        <v>#N/A</v>
      </c>
      <c r="J173" s="93" t="e">
        <f t="shared" si="68"/>
        <v>#N/A</v>
      </c>
      <c r="K173" s="99" t="e">
        <f t="shared" si="69"/>
        <v>#N/A</v>
      </c>
      <c r="L173" s="99" t="e">
        <f t="shared" si="70"/>
        <v>#N/A</v>
      </c>
      <c r="O173" s="92">
        <f t="shared" si="87"/>
        <v>46054</v>
      </c>
      <c r="P173" s="91">
        <f t="shared" si="88"/>
        <v>166</v>
      </c>
      <c r="Q173" s="91" t="e">
        <f>INDEX(地温!$D$2:$D$366,MATCH(O173,地温!$C$2:$C$366,FALSE))</f>
        <v>#N/A</v>
      </c>
      <c r="R173" s="91" t="e">
        <f t="shared" si="89"/>
        <v>#N/A</v>
      </c>
      <c r="S173" s="93" t="e">
        <f t="shared" si="71"/>
        <v>#N/A</v>
      </c>
      <c r="T173" s="99" t="e">
        <f t="shared" si="72"/>
        <v>#N/A</v>
      </c>
      <c r="U173" s="99">
        <f t="shared" si="73"/>
        <v>0</v>
      </c>
      <c r="X173" s="92">
        <f t="shared" si="90"/>
        <v>46054</v>
      </c>
      <c r="Y173" s="91">
        <f t="shared" si="91"/>
        <v>166</v>
      </c>
      <c r="Z173" s="91" t="e">
        <f>INDEX(地温!$D$2:$D$366,MATCH(X173,地温!$C$2:$C$366,FALSE))</f>
        <v>#N/A</v>
      </c>
      <c r="AA173" s="91" t="e">
        <f t="shared" si="92"/>
        <v>#N/A</v>
      </c>
      <c r="AB173" s="93" t="e">
        <f t="shared" si="74"/>
        <v>#N/A</v>
      </c>
      <c r="AC173" s="99" t="e">
        <f t="shared" si="75"/>
        <v>#N/A</v>
      </c>
      <c r="AD173" s="99">
        <f t="shared" si="76"/>
        <v>0</v>
      </c>
      <c r="AG173" s="92">
        <f t="shared" si="93"/>
        <v>46054</v>
      </c>
      <c r="AH173" s="91">
        <f t="shared" si="94"/>
        <v>166</v>
      </c>
      <c r="AI173" s="91" t="e">
        <f>INDEX(地温!$D$2:$D$366,MATCH(AG173,地温!$C$2:$C$366,FALSE))</f>
        <v>#N/A</v>
      </c>
      <c r="AJ173" s="91" t="e">
        <f t="shared" si="95"/>
        <v>#N/A</v>
      </c>
      <c r="AK173" s="93" t="e">
        <f t="shared" si="77"/>
        <v>#N/A</v>
      </c>
      <c r="AL173" s="99" t="e">
        <f t="shared" si="78"/>
        <v>#N/A</v>
      </c>
      <c r="AM173" s="99">
        <f t="shared" si="79"/>
        <v>0</v>
      </c>
      <c r="AP173" s="92">
        <f t="shared" si="96"/>
        <v>46054</v>
      </c>
      <c r="AQ173" s="91">
        <f t="shared" si="97"/>
        <v>166</v>
      </c>
      <c r="AR173" s="91" t="e">
        <f>INDEX(地温!$D$2:$D$366,MATCH(AP173,地温!$C$2:$C$366,FALSE))</f>
        <v>#N/A</v>
      </c>
      <c r="AS173" s="91" t="e">
        <f t="shared" si="98"/>
        <v>#N/A</v>
      </c>
      <c r="AT173" s="93" t="e">
        <f t="shared" si="80"/>
        <v>#N/A</v>
      </c>
      <c r="AU173" s="99" t="e">
        <f t="shared" si="81"/>
        <v>#N/A</v>
      </c>
      <c r="AV173" s="99">
        <f t="shared" si="82"/>
        <v>0</v>
      </c>
    </row>
    <row r="174" spans="1:48" s="91" customFormat="1">
      <c r="A174" s="92">
        <f t="shared" si="83"/>
        <v>46055</v>
      </c>
      <c r="B174" s="91">
        <f t="shared" si="66"/>
        <v>167</v>
      </c>
      <c r="C174" s="99" t="e">
        <f t="shared" si="67"/>
        <v>#N/A</v>
      </c>
      <c r="F174" s="92">
        <f t="shared" si="84"/>
        <v>46055</v>
      </c>
      <c r="G174" s="91">
        <f t="shared" si="85"/>
        <v>167</v>
      </c>
      <c r="H174" s="91" t="e">
        <f>INDEX(地温!$D$2:$D$366,MATCH(F174,地温!$C$2:$C$366,FALSE))</f>
        <v>#N/A</v>
      </c>
      <c r="I174" s="91" t="e">
        <f t="shared" si="86"/>
        <v>#N/A</v>
      </c>
      <c r="J174" s="93" t="e">
        <f t="shared" si="68"/>
        <v>#N/A</v>
      </c>
      <c r="K174" s="99" t="e">
        <f t="shared" si="69"/>
        <v>#N/A</v>
      </c>
      <c r="L174" s="99" t="e">
        <f t="shared" si="70"/>
        <v>#N/A</v>
      </c>
      <c r="O174" s="92">
        <f t="shared" si="87"/>
        <v>46055</v>
      </c>
      <c r="P174" s="91">
        <f t="shared" si="88"/>
        <v>167</v>
      </c>
      <c r="Q174" s="91" t="e">
        <f>INDEX(地温!$D$2:$D$366,MATCH(O174,地温!$C$2:$C$366,FALSE))</f>
        <v>#N/A</v>
      </c>
      <c r="R174" s="91" t="e">
        <f t="shared" si="89"/>
        <v>#N/A</v>
      </c>
      <c r="S174" s="93" t="e">
        <f t="shared" si="71"/>
        <v>#N/A</v>
      </c>
      <c r="T174" s="99" t="e">
        <f t="shared" si="72"/>
        <v>#N/A</v>
      </c>
      <c r="U174" s="99">
        <f t="shared" si="73"/>
        <v>0</v>
      </c>
      <c r="X174" s="92">
        <f t="shared" si="90"/>
        <v>46055</v>
      </c>
      <c r="Y174" s="91">
        <f t="shared" si="91"/>
        <v>167</v>
      </c>
      <c r="Z174" s="91" t="e">
        <f>INDEX(地温!$D$2:$D$366,MATCH(X174,地温!$C$2:$C$366,FALSE))</f>
        <v>#N/A</v>
      </c>
      <c r="AA174" s="91" t="e">
        <f t="shared" si="92"/>
        <v>#N/A</v>
      </c>
      <c r="AB174" s="93" t="e">
        <f t="shared" si="74"/>
        <v>#N/A</v>
      </c>
      <c r="AC174" s="99" t="e">
        <f t="shared" si="75"/>
        <v>#N/A</v>
      </c>
      <c r="AD174" s="99">
        <f t="shared" si="76"/>
        <v>0</v>
      </c>
      <c r="AG174" s="92">
        <f t="shared" si="93"/>
        <v>46055</v>
      </c>
      <c r="AH174" s="91">
        <f t="shared" si="94"/>
        <v>167</v>
      </c>
      <c r="AI174" s="91" t="e">
        <f>INDEX(地温!$D$2:$D$366,MATCH(AG174,地温!$C$2:$C$366,FALSE))</f>
        <v>#N/A</v>
      </c>
      <c r="AJ174" s="91" t="e">
        <f t="shared" si="95"/>
        <v>#N/A</v>
      </c>
      <c r="AK174" s="93" t="e">
        <f t="shared" si="77"/>
        <v>#N/A</v>
      </c>
      <c r="AL174" s="99" t="e">
        <f t="shared" si="78"/>
        <v>#N/A</v>
      </c>
      <c r="AM174" s="99">
        <f t="shared" si="79"/>
        <v>0</v>
      </c>
      <c r="AP174" s="92">
        <f t="shared" si="96"/>
        <v>46055</v>
      </c>
      <c r="AQ174" s="91">
        <f t="shared" si="97"/>
        <v>167</v>
      </c>
      <c r="AR174" s="91" t="e">
        <f>INDEX(地温!$D$2:$D$366,MATCH(AP174,地温!$C$2:$C$366,FALSE))</f>
        <v>#N/A</v>
      </c>
      <c r="AS174" s="91" t="e">
        <f t="shared" si="98"/>
        <v>#N/A</v>
      </c>
      <c r="AT174" s="93" t="e">
        <f t="shared" si="80"/>
        <v>#N/A</v>
      </c>
      <c r="AU174" s="99" t="e">
        <f t="shared" si="81"/>
        <v>#N/A</v>
      </c>
      <c r="AV174" s="99">
        <f t="shared" si="82"/>
        <v>0</v>
      </c>
    </row>
    <row r="175" spans="1:48" s="91" customFormat="1">
      <c r="A175" s="92">
        <f t="shared" si="83"/>
        <v>46056</v>
      </c>
      <c r="B175" s="91">
        <f t="shared" si="66"/>
        <v>168</v>
      </c>
      <c r="C175" s="99" t="e">
        <f t="shared" si="67"/>
        <v>#N/A</v>
      </c>
      <c r="F175" s="92">
        <f t="shared" si="84"/>
        <v>46056</v>
      </c>
      <c r="G175" s="91">
        <f t="shared" si="85"/>
        <v>168</v>
      </c>
      <c r="H175" s="91" t="e">
        <f>INDEX(地温!$D$2:$D$366,MATCH(F175,地温!$C$2:$C$366,FALSE))</f>
        <v>#N/A</v>
      </c>
      <c r="I175" s="91" t="e">
        <f t="shared" si="86"/>
        <v>#N/A</v>
      </c>
      <c r="J175" s="93" t="e">
        <f t="shared" si="68"/>
        <v>#N/A</v>
      </c>
      <c r="K175" s="99" t="e">
        <f t="shared" si="69"/>
        <v>#N/A</v>
      </c>
      <c r="L175" s="99" t="e">
        <f t="shared" si="70"/>
        <v>#N/A</v>
      </c>
      <c r="O175" s="92">
        <f t="shared" si="87"/>
        <v>46056</v>
      </c>
      <c r="P175" s="91">
        <f t="shared" si="88"/>
        <v>168</v>
      </c>
      <c r="Q175" s="91" t="e">
        <f>INDEX(地温!$D$2:$D$366,MATCH(O175,地温!$C$2:$C$366,FALSE))</f>
        <v>#N/A</v>
      </c>
      <c r="R175" s="91" t="e">
        <f t="shared" si="89"/>
        <v>#N/A</v>
      </c>
      <c r="S175" s="93" t="e">
        <f t="shared" si="71"/>
        <v>#N/A</v>
      </c>
      <c r="T175" s="99" t="e">
        <f t="shared" si="72"/>
        <v>#N/A</v>
      </c>
      <c r="U175" s="99">
        <f t="shared" si="73"/>
        <v>0</v>
      </c>
      <c r="X175" s="92">
        <f t="shared" si="90"/>
        <v>46056</v>
      </c>
      <c r="Y175" s="91">
        <f t="shared" si="91"/>
        <v>168</v>
      </c>
      <c r="Z175" s="91" t="e">
        <f>INDEX(地温!$D$2:$D$366,MATCH(X175,地温!$C$2:$C$366,FALSE))</f>
        <v>#N/A</v>
      </c>
      <c r="AA175" s="91" t="e">
        <f t="shared" si="92"/>
        <v>#N/A</v>
      </c>
      <c r="AB175" s="93" t="e">
        <f t="shared" si="74"/>
        <v>#N/A</v>
      </c>
      <c r="AC175" s="99" t="e">
        <f t="shared" si="75"/>
        <v>#N/A</v>
      </c>
      <c r="AD175" s="99">
        <f t="shared" si="76"/>
        <v>0</v>
      </c>
      <c r="AG175" s="92">
        <f t="shared" si="93"/>
        <v>46056</v>
      </c>
      <c r="AH175" s="91">
        <f t="shared" si="94"/>
        <v>168</v>
      </c>
      <c r="AI175" s="91" t="e">
        <f>INDEX(地温!$D$2:$D$366,MATCH(AG175,地温!$C$2:$C$366,FALSE))</f>
        <v>#N/A</v>
      </c>
      <c r="AJ175" s="91" t="e">
        <f t="shared" si="95"/>
        <v>#N/A</v>
      </c>
      <c r="AK175" s="93" t="e">
        <f t="shared" si="77"/>
        <v>#N/A</v>
      </c>
      <c r="AL175" s="99" t="e">
        <f t="shared" si="78"/>
        <v>#N/A</v>
      </c>
      <c r="AM175" s="99">
        <f t="shared" si="79"/>
        <v>0</v>
      </c>
      <c r="AP175" s="92">
        <f t="shared" si="96"/>
        <v>46056</v>
      </c>
      <c r="AQ175" s="91">
        <f t="shared" si="97"/>
        <v>168</v>
      </c>
      <c r="AR175" s="91" t="e">
        <f>INDEX(地温!$D$2:$D$366,MATCH(AP175,地温!$C$2:$C$366,FALSE))</f>
        <v>#N/A</v>
      </c>
      <c r="AS175" s="91" t="e">
        <f t="shared" si="98"/>
        <v>#N/A</v>
      </c>
      <c r="AT175" s="93" t="e">
        <f t="shared" si="80"/>
        <v>#N/A</v>
      </c>
      <c r="AU175" s="99" t="e">
        <f t="shared" si="81"/>
        <v>#N/A</v>
      </c>
      <c r="AV175" s="99">
        <f t="shared" si="82"/>
        <v>0</v>
      </c>
    </row>
    <row r="176" spans="1:48" s="91" customFormat="1">
      <c r="A176" s="92">
        <f t="shared" si="83"/>
        <v>46057</v>
      </c>
      <c r="B176" s="91">
        <f t="shared" si="66"/>
        <v>169</v>
      </c>
      <c r="C176" s="99" t="e">
        <f t="shared" si="67"/>
        <v>#N/A</v>
      </c>
      <c r="F176" s="92">
        <f t="shared" si="84"/>
        <v>46057</v>
      </c>
      <c r="G176" s="91">
        <f t="shared" si="85"/>
        <v>169</v>
      </c>
      <c r="H176" s="91" t="e">
        <f>INDEX(地温!$D$2:$D$366,MATCH(F176,地温!$C$2:$C$366,FALSE))</f>
        <v>#N/A</v>
      </c>
      <c r="I176" s="91" t="e">
        <f t="shared" si="86"/>
        <v>#N/A</v>
      </c>
      <c r="J176" s="93" t="e">
        <f t="shared" si="68"/>
        <v>#N/A</v>
      </c>
      <c r="K176" s="99" t="e">
        <f t="shared" si="69"/>
        <v>#N/A</v>
      </c>
      <c r="L176" s="99" t="e">
        <f t="shared" si="70"/>
        <v>#N/A</v>
      </c>
      <c r="O176" s="92">
        <f t="shared" si="87"/>
        <v>46057</v>
      </c>
      <c r="P176" s="91">
        <f t="shared" si="88"/>
        <v>169</v>
      </c>
      <c r="Q176" s="91" t="e">
        <f>INDEX(地温!$D$2:$D$366,MATCH(O176,地温!$C$2:$C$366,FALSE))</f>
        <v>#N/A</v>
      </c>
      <c r="R176" s="91" t="e">
        <f t="shared" si="89"/>
        <v>#N/A</v>
      </c>
      <c r="S176" s="93" t="e">
        <f t="shared" si="71"/>
        <v>#N/A</v>
      </c>
      <c r="T176" s="99" t="e">
        <f t="shared" si="72"/>
        <v>#N/A</v>
      </c>
      <c r="U176" s="99">
        <f t="shared" si="73"/>
        <v>0</v>
      </c>
      <c r="X176" s="92">
        <f t="shared" si="90"/>
        <v>46057</v>
      </c>
      <c r="Y176" s="91">
        <f t="shared" si="91"/>
        <v>169</v>
      </c>
      <c r="Z176" s="91" t="e">
        <f>INDEX(地温!$D$2:$D$366,MATCH(X176,地温!$C$2:$C$366,FALSE))</f>
        <v>#N/A</v>
      </c>
      <c r="AA176" s="91" t="e">
        <f t="shared" si="92"/>
        <v>#N/A</v>
      </c>
      <c r="AB176" s="93" t="e">
        <f t="shared" si="74"/>
        <v>#N/A</v>
      </c>
      <c r="AC176" s="99" t="e">
        <f t="shared" si="75"/>
        <v>#N/A</v>
      </c>
      <c r="AD176" s="99">
        <f t="shared" si="76"/>
        <v>0</v>
      </c>
      <c r="AG176" s="92">
        <f t="shared" si="93"/>
        <v>46057</v>
      </c>
      <c r="AH176" s="91">
        <f t="shared" si="94"/>
        <v>169</v>
      </c>
      <c r="AI176" s="91" t="e">
        <f>INDEX(地温!$D$2:$D$366,MATCH(AG176,地温!$C$2:$C$366,FALSE))</f>
        <v>#N/A</v>
      </c>
      <c r="AJ176" s="91" t="e">
        <f t="shared" si="95"/>
        <v>#N/A</v>
      </c>
      <c r="AK176" s="93" t="e">
        <f t="shared" si="77"/>
        <v>#N/A</v>
      </c>
      <c r="AL176" s="99" t="e">
        <f t="shared" si="78"/>
        <v>#N/A</v>
      </c>
      <c r="AM176" s="99">
        <f t="shared" si="79"/>
        <v>0</v>
      </c>
      <c r="AP176" s="92">
        <f t="shared" si="96"/>
        <v>46057</v>
      </c>
      <c r="AQ176" s="91">
        <f t="shared" si="97"/>
        <v>169</v>
      </c>
      <c r="AR176" s="91" t="e">
        <f>INDEX(地温!$D$2:$D$366,MATCH(AP176,地温!$C$2:$C$366,FALSE))</f>
        <v>#N/A</v>
      </c>
      <c r="AS176" s="91" t="e">
        <f t="shared" si="98"/>
        <v>#N/A</v>
      </c>
      <c r="AT176" s="93" t="e">
        <f t="shared" si="80"/>
        <v>#N/A</v>
      </c>
      <c r="AU176" s="99" t="e">
        <f t="shared" si="81"/>
        <v>#N/A</v>
      </c>
      <c r="AV176" s="99">
        <f t="shared" si="82"/>
        <v>0</v>
      </c>
    </row>
    <row r="177" spans="1:48" s="91" customFormat="1">
      <c r="A177" s="92">
        <f t="shared" si="83"/>
        <v>46058</v>
      </c>
      <c r="B177" s="91">
        <f t="shared" si="66"/>
        <v>170</v>
      </c>
      <c r="C177" s="99" t="e">
        <f t="shared" si="67"/>
        <v>#N/A</v>
      </c>
      <c r="F177" s="92">
        <f t="shared" si="84"/>
        <v>46058</v>
      </c>
      <c r="G177" s="91">
        <f t="shared" si="85"/>
        <v>170</v>
      </c>
      <c r="H177" s="91" t="e">
        <f>INDEX(地温!$D$2:$D$366,MATCH(F177,地温!$C$2:$C$366,FALSE))</f>
        <v>#N/A</v>
      </c>
      <c r="I177" s="91" t="e">
        <f t="shared" si="86"/>
        <v>#N/A</v>
      </c>
      <c r="J177" s="93" t="e">
        <f t="shared" si="68"/>
        <v>#N/A</v>
      </c>
      <c r="K177" s="99" t="e">
        <f t="shared" si="69"/>
        <v>#N/A</v>
      </c>
      <c r="L177" s="99" t="e">
        <f t="shared" si="70"/>
        <v>#N/A</v>
      </c>
      <c r="O177" s="92">
        <f t="shared" si="87"/>
        <v>46058</v>
      </c>
      <c r="P177" s="91">
        <f t="shared" si="88"/>
        <v>170</v>
      </c>
      <c r="Q177" s="91" t="e">
        <f>INDEX(地温!$D$2:$D$366,MATCH(O177,地温!$C$2:$C$366,FALSE))</f>
        <v>#N/A</v>
      </c>
      <c r="R177" s="91" t="e">
        <f t="shared" si="89"/>
        <v>#N/A</v>
      </c>
      <c r="S177" s="93" t="e">
        <f t="shared" si="71"/>
        <v>#N/A</v>
      </c>
      <c r="T177" s="99" t="e">
        <f t="shared" si="72"/>
        <v>#N/A</v>
      </c>
      <c r="U177" s="99">
        <f t="shared" si="73"/>
        <v>0</v>
      </c>
      <c r="X177" s="92">
        <f t="shared" si="90"/>
        <v>46058</v>
      </c>
      <c r="Y177" s="91">
        <f t="shared" si="91"/>
        <v>170</v>
      </c>
      <c r="Z177" s="91" t="e">
        <f>INDEX(地温!$D$2:$D$366,MATCH(X177,地温!$C$2:$C$366,FALSE))</f>
        <v>#N/A</v>
      </c>
      <c r="AA177" s="91" t="e">
        <f t="shared" si="92"/>
        <v>#N/A</v>
      </c>
      <c r="AB177" s="93" t="e">
        <f t="shared" si="74"/>
        <v>#N/A</v>
      </c>
      <c r="AC177" s="99" t="e">
        <f t="shared" si="75"/>
        <v>#N/A</v>
      </c>
      <c r="AD177" s="99">
        <f t="shared" si="76"/>
        <v>0</v>
      </c>
      <c r="AG177" s="92">
        <f t="shared" si="93"/>
        <v>46058</v>
      </c>
      <c r="AH177" s="91">
        <f t="shared" si="94"/>
        <v>170</v>
      </c>
      <c r="AI177" s="91" t="e">
        <f>INDEX(地温!$D$2:$D$366,MATCH(AG177,地温!$C$2:$C$366,FALSE))</f>
        <v>#N/A</v>
      </c>
      <c r="AJ177" s="91" t="e">
        <f t="shared" si="95"/>
        <v>#N/A</v>
      </c>
      <c r="AK177" s="93" t="e">
        <f t="shared" si="77"/>
        <v>#N/A</v>
      </c>
      <c r="AL177" s="99" t="e">
        <f t="shared" si="78"/>
        <v>#N/A</v>
      </c>
      <c r="AM177" s="99">
        <f t="shared" si="79"/>
        <v>0</v>
      </c>
      <c r="AP177" s="92">
        <f t="shared" si="96"/>
        <v>46058</v>
      </c>
      <c r="AQ177" s="91">
        <f t="shared" si="97"/>
        <v>170</v>
      </c>
      <c r="AR177" s="91" t="e">
        <f>INDEX(地温!$D$2:$D$366,MATCH(AP177,地温!$C$2:$C$366,FALSE))</f>
        <v>#N/A</v>
      </c>
      <c r="AS177" s="91" t="e">
        <f t="shared" si="98"/>
        <v>#N/A</v>
      </c>
      <c r="AT177" s="93" t="e">
        <f t="shared" si="80"/>
        <v>#N/A</v>
      </c>
      <c r="AU177" s="99" t="e">
        <f t="shared" si="81"/>
        <v>#N/A</v>
      </c>
      <c r="AV177" s="99">
        <f t="shared" si="82"/>
        <v>0</v>
      </c>
    </row>
    <row r="178" spans="1:48" s="91" customFormat="1">
      <c r="A178" s="92">
        <f t="shared" si="83"/>
        <v>46059</v>
      </c>
      <c r="B178" s="91">
        <f t="shared" si="66"/>
        <v>171</v>
      </c>
      <c r="C178" s="99" t="e">
        <f t="shared" si="67"/>
        <v>#N/A</v>
      </c>
      <c r="F178" s="92">
        <f t="shared" si="84"/>
        <v>46059</v>
      </c>
      <c r="G178" s="91">
        <f t="shared" si="85"/>
        <v>171</v>
      </c>
      <c r="H178" s="91" t="e">
        <f>INDEX(地温!$D$2:$D$366,MATCH(F178,地温!$C$2:$C$366,FALSE))</f>
        <v>#N/A</v>
      </c>
      <c r="I178" s="91" t="e">
        <f t="shared" si="86"/>
        <v>#N/A</v>
      </c>
      <c r="J178" s="93" t="e">
        <f t="shared" si="68"/>
        <v>#N/A</v>
      </c>
      <c r="K178" s="99" t="e">
        <f t="shared" si="69"/>
        <v>#N/A</v>
      </c>
      <c r="L178" s="99" t="e">
        <f t="shared" si="70"/>
        <v>#N/A</v>
      </c>
      <c r="O178" s="92">
        <f t="shared" si="87"/>
        <v>46059</v>
      </c>
      <c r="P178" s="91">
        <f t="shared" si="88"/>
        <v>171</v>
      </c>
      <c r="Q178" s="91" t="e">
        <f>INDEX(地温!$D$2:$D$366,MATCH(O178,地温!$C$2:$C$366,FALSE))</f>
        <v>#N/A</v>
      </c>
      <c r="R178" s="91" t="e">
        <f t="shared" si="89"/>
        <v>#N/A</v>
      </c>
      <c r="S178" s="93" t="e">
        <f t="shared" si="71"/>
        <v>#N/A</v>
      </c>
      <c r="T178" s="99" t="e">
        <f t="shared" si="72"/>
        <v>#N/A</v>
      </c>
      <c r="U178" s="99">
        <f t="shared" si="73"/>
        <v>0</v>
      </c>
      <c r="X178" s="92">
        <f t="shared" si="90"/>
        <v>46059</v>
      </c>
      <c r="Y178" s="91">
        <f t="shared" si="91"/>
        <v>171</v>
      </c>
      <c r="Z178" s="91" t="e">
        <f>INDEX(地温!$D$2:$D$366,MATCH(X178,地温!$C$2:$C$366,FALSE))</f>
        <v>#N/A</v>
      </c>
      <c r="AA178" s="91" t="e">
        <f t="shared" si="92"/>
        <v>#N/A</v>
      </c>
      <c r="AB178" s="93" t="e">
        <f t="shared" si="74"/>
        <v>#N/A</v>
      </c>
      <c r="AC178" s="99" t="e">
        <f t="shared" si="75"/>
        <v>#N/A</v>
      </c>
      <c r="AD178" s="99">
        <f t="shared" si="76"/>
        <v>0</v>
      </c>
      <c r="AG178" s="92">
        <f t="shared" si="93"/>
        <v>46059</v>
      </c>
      <c r="AH178" s="91">
        <f t="shared" si="94"/>
        <v>171</v>
      </c>
      <c r="AI178" s="91" t="e">
        <f>INDEX(地温!$D$2:$D$366,MATCH(AG178,地温!$C$2:$C$366,FALSE))</f>
        <v>#N/A</v>
      </c>
      <c r="AJ178" s="91" t="e">
        <f t="shared" si="95"/>
        <v>#N/A</v>
      </c>
      <c r="AK178" s="93" t="e">
        <f t="shared" si="77"/>
        <v>#N/A</v>
      </c>
      <c r="AL178" s="99" t="e">
        <f t="shared" si="78"/>
        <v>#N/A</v>
      </c>
      <c r="AM178" s="99">
        <f t="shared" si="79"/>
        <v>0</v>
      </c>
      <c r="AP178" s="92">
        <f t="shared" si="96"/>
        <v>46059</v>
      </c>
      <c r="AQ178" s="91">
        <f t="shared" si="97"/>
        <v>171</v>
      </c>
      <c r="AR178" s="91" t="e">
        <f>INDEX(地温!$D$2:$D$366,MATCH(AP178,地温!$C$2:$C$366,FALSE))</f>
        <v>#N/A</v>
      </c>
      <c r="AS178" s="91" t="e">
        <f t="shared" si="98"/>
        <v>#N/A</v>
      </c>
      <c r="AT178" s="93" t="e">
        <f t="shared" si="80"/>
        <v>#N/A</v>
      </c>
      <c r="AU178" s="99" t="e">
        <f t="shared" si="81"/>
        <v>#N/A</v>
      </c>
      <c r="AV178" s="99">
        <f t="shared" si="82"/>
        <v>0</v>
      </c>
    </row>
    <row r="179" spans="1:48" s="91" customFormat="1">
      <c r="A179" s="92">
        <f t="shared" si="83"/>
        <v>46060</v>
      </c>
      <c r="B179" s="91">
        <f t="shared" si="66"/>
        <v>172</v>
      </c>
      <c r="C179" s="99" t="e">
        <f t="shared" si="67"/>
        <v>#N/A</v>
      </c>
      <c r="F179" s="92">
        <f t="shared" si="84"/>
        <v>46060</v>
      </c>
      <c r="G179" s="91">
        <f t="shared" si="85"/>
        <v>172</v>
      </c>
      <c r="H179" s="91" t="e">
        <f>INDEX(地温!$D$2:$D$366,MATCH(F179,地温!$C$2:$C$366,FALSE))</f>
        <v>#N/A</v>
      </c>
      <c r="I179" s="91" t="e">
        <f t="shared" si="86"/>
        <v>#N/A</v>
      </c>
      <c r="J179" s="93" t="e">
        <f t="shared" si="68"/>
        <v>#N/A</v>
      </c>
      <c r="K179" s="99" t="e">
        <f t="shared" si="69"/>
        <v>#N/A</v>
      </c>
      <c r="L179" s="99" t="e">
        <f t="shared" si="70"/>
        <v>#N/A</v>
      </c>
      <c r="O179" s="92">
        <f t="shared" si="87"/>
        <v>46060</v>
      </c>
      <c r="P179" s="91">
        <f t="shared" si="88"/>
        <v>172</v>
      </c>
      <c r="Q179" s="91" t="e">
        <f>INDEX(地温!$D$2:$D$366,MATCH(O179,地温!$C$2:$C$366,FALSE))</f>
        <v>#N/A</v>
      </c>
      <c r="R179" s="91" t="e">
        <f t="shared" si="89"/>
        <v>#N/A</v>
      </c>
      <c r="S179" s="93" t="e">
        <f t="shared" si="71"/>
        <v>#N/A</v>
      </c>
      <c r="T179" s="99" t="e">
        <f t="shared" si="72"/>
        <v>#N/A</v>
      </c>
      <c r="U179" s="99">
        <f t="shared" si="73"/>
        <v>0</v>
      </c>
      <c r="X179" s="92">
        <f t="shared" si="90"/>
        <v>46060</v>
      </c>
      <c r="Y179" s="91">
        <f t="shared" si="91"/>
        <v>172</v>
      </c>
      <c r="Z179" s="91" t="e">
        <f>INDEX(地温!$D$2:$D$366,MATCH(X179,地温!$C$2:$C$366,FALSE))</f>
        <v>#N/A</v>
      </c>
      <c r="AA179" s="91" t="e">
        <f t="shared" si="92"/>
        <v>#N/A</v>
      </c>
      <c r="AB179" s="93" t="e">
        <f t="shared" si="74"/>
        <v>#N/A</v>
      </c>
      <c r="AC179" s="99" t="e">
        <f t="shared" si="75"/>
        <v>#N/A</v>
      </c>
      <c r="AD179" s="99">
        <f t="shared" si="76"/>
        <v>0</v>
      </c>
      <c r="AG179" s="92">
        <f t="shared" si="93"/>
        <v>46060</v>
      </c>
      <c r="AH179" s="91">
        <f t="shared" si="94"/>
        <v>172</v>
      </c>
      <c r="AI179" s="91" t="e">
        <f>INDEX(地温!$D$2:$D$366,MATCH(AG179,地温!$C$2:$C$366,FALSE))</f>
        <v>#N/A</v>
      </c>
      <c r="AJ179" s="91" t="e">
        <f t="shared" si="95"/>
        <v>#N/A</v>
      </c>
      <c r="AK179" s="93" t="e">
        <f t="shared" si="77"/>
        <v>#N/A</v>
      </c>
      <c r="AL179" s="99" t="e">
        <f t="shared" si="78"/>
        <v>#N/A</v>
      </c>
      <c r="AM179" s="99">
        <f t="shared" si="79"/>
        <v>0</v>
      </c>
      <c r="AP179" s="92">
        <f t="shared" si="96"/>
        <v>46060</v>
      </c>
      <c r="AQ179" s="91">
        <f t="shared" si="97"/>
        <v>172</v>
      </c>
      <c r="AR179" s="91" t="e">
        <f>INDEX(地温!$D$2:$D$366,MATCH(AP179,地温!$C$2:$C$366,FALSE))</f>
        <v>#N/A</v>
      </c>
      <c r="AS179" s="91" t="e">
        <f t="shared" si="98"/>
        <v>#N/A</v>
      </c>
      <c r="AT179" s="93" t="e">
        <f t="shared" si="80"/>
        <v>#N/A</v>
      </c>
      <c r="AU179" s="99" t="e">
        <f t="shared" si="81"/>
        <v>#N/A</v>
      </c>
      <c r="AV179" s="99">
        <f t="shared" si="82"/>
        <v>0</v>
      </c>
    </row>
    <row r="180" spans="1:48" s="91" customFormat="1">
      <c r="A180" s="92">
        <f t="shared" si="83"/>
        <v>46061</v>
      </c>
      <c r="B180" s="91">
        <f t="shared" si="66"/>
        <v>173</v>
      </c>
      <c r="C180" s="99" t="e">
        <f t="shared" si="67"/>
        <v>#N/A</v>
      </c>
      <c r="F180" s="92">
        <f t="shared" si="84"/>
        <v>46061</v>
      </c>
      <c r="G180" s="91">
        <f t="shared" si="85"/>
        <v>173</v>
      </c>
      <c r="H180" s="91" t="e">
        <f>INDEX(地温!$D$2:$D$366,MATCH(F180,地温!$C$2:$C$366,FALSE))</f>
        <v>#N/A</v>
      </c>
      <c r="I180" s="91" t="e">
        <f t="shared" si="86"/>
        <v>#N/A</v>
      </c>
      <c r="J180" s="93" t="e">
        <f t="shared" si="68"/>
        <v>#N/A</v>
      </c>
      <c r="K180" s="99" t="e">
        <f t="shared" si="69"/>
        <v>#N/A</v>
      </c>
      <c r="L180" s="99" t="e">
        <f t="shared" si="70"/>
        <v>#N/A</v>
      </c>
      <c r="O180" s="92">
        <f t="shared" si="87"/>
        <v>46061</v>
      </c>
      <c r="P180" s="91">
        <f t="shared" si="88"/>
        <v>173</v>
      </c>
      <c r="Q180" s="91" t="e">
        <f>INDEX(地温!$D$2:$D$366,MATCH(O180,地温!$C$2:$C$366,FALSE))</f>
        <v>#N/A</v>
      </c>
      <c r="R180" s="91" t="e">
        <f t="shared" si="89"/>
        <v>#N/A</v>
      </c>
      <c r="S180" s="93" t="e">
        <f t="shared" si="71"/>
        <v>#N/A</v>
      </c>
      <c r="T180" s="99" t="e">
        <f t="shared" si="72"/>
        <v>#N/A</v>
      </c>
      <c r="U180" s="99">
        <f t="shared" si="73"/>
        <v>0</v>
      </c>
      <c r="X180" s="92">
        <f t="shared" si="90"/>
        <v>46061</v>
      </c>
      <c r="Y180" s="91">
        <f t="shared" si="91"/>
        <v>173</v>
      </c>
      <c r="Z180" s="91" t="e">
        <f>INDEX(地温!$D$2:$D$366,MATCH(X180,地温!$C$2:$C$366,FALSE))</f>
        <v>#N/A</v>
      </c>
      <c r="AA180" s="91" t="e">
        <f t="shared" si="92"/>
        <v>#N/A</v>
      </c>
      <c r="AB180" s="93" t="e">
        <f t="shared" si="74"/>
        <v>#N/A</v>
      </c>
      <c r="AC180" s="99" t="e">
        <f t="shared" si="75"/>
        <v>#N/A</v>
      </c>
      <c r="AD180" s="99">
        <f t="shared" si="76"/>
        <v>0</v>
      </c>
      <c r="AG180" s="92">
        <f t="shared" si="93"/>
        <v>46061</v>
      </c>
      <c r="AH180" s="91">
        <f t="shared" si="94"/>
        <v>173</v>
      </c>
      <c r="AI180" s="91" t="e">
        <f>INDEX(地温!$D$2:$D$366,MATCH(AG180,地温!$C$2:$C$366,FALSE))</f>
        <v>#N/A</v>
      </c>
      <c r="AJ180" s="91" t="e">
        <f t="shared" si="95"/>
        <v>#N/A</v>
      </c>
      <c r="AK180" s="93" t="e">
        <f t="shared" si="77"/>
        <v>#N/A</v>
      </c>
      <c r="AL180" s="99" t="e">
        <f t="shared" si="78"/>
        <v>#N/A</v>
      </c>
      <c r="AM180" s="99">
        <f t="shared" si="79"/>
        <v>0</v>
      </c>
      <c r="AP180" s="92">
        <f t="shared" si="96"/>
        <v>46061</v>
      </c>
      <c r="AQ180" s="91">
        <f t="shared" si="97"/>
        <v>173</v>
      </c>
      <c r="AR180" s="91" t="e">
        <f>INDEX(地温!$D$2:$D$366,MATCH(AP180,地温!$C$2:$C$366,FALSE))</f>
        <v>#N/A</v>
      </c>
      <c r="AS180" s="91" t="e">
        <f t="shared" si="98"/>
        <v>#N/A</v>
      </c>
      <c r="AT180" s="93" t="e">
        <f t="shared" si="80"/>
        <v>#N/A</v>
      </c>
      <c r="AU180" s="99" t="e">
        <f t="shared" si="81"/>
        <v>#N/A</v>
      </c>
      <c r="AV180" s="99">
        <f t="shared" si="82"/>
        <v>0</v>
      </c>
    </row>
    <row r="181" spans="1:48" s="91" customFormat="1">
      <c r="A181" s="92">
        <f t="shared" si="83"/>
        <v>46062</v>
      </c>
      <c r="B181" s="91">
        <f t="shared" si="66"/>
        <v>174</v>
      </c>
      <c r="C181" s="99" t="e">
        <f t="shared" si="67"/>
        <v>#N/A</v>
      </c>
      <c r="F181" s="92">
        <f t="shared" si="84"/>
        <v>46062</v>
      </c>
      <c r="G181" s="91">
        <f t="shared" si="85"/>
        <v>174</v>
      </c>
      <c r="H181" s="91" t="e">
        <f>INDEX(地温!$D$2:$D$366,MATCH(F181,地温!$C$2:$C$366,FALSE))</f>
        <v>#N/A</v>
      </c>
      <c r="I181" s="91" t="e">
        <f t="shared" si="86"/>
        <v>#N/A</v>
      </c>
      <c r="J181" s="93" t="e">
        <f t="shared" si="68"/>
        <v>#N/A</v>
      </c>
      <c r="K181" s="99" t="e">
        <f t="shared" si="69"/>
        <v>#N/A</v>
      </c>
      <c r="L181" s="99" t="e">
        <f t="shared" si="70"/>
        <v>#N/A</v>
      </c>
      <c r="O181" s="92">
        <f t="shared" si="87"/>
        <v>46062</v>
      </c>
      <c r="P181" s="91">
        <f t="shared" si="88"/>
        <v>174</v>
      </c>
      <c r="Q181" s="91" t="e">
        <f>INDEX(地温!$D$2:$D$366,MATCH(O181,地温!$C$2:$C$366,FALSE))</f>
        <v>#N/A</v>
      </c>
      <c r="R181" s="91" t="e">
        <f t="shared" si="89"/>
        <v>#N/A</v>
      </c>
      <c r="S181" s="93" t="e">
        <f t="shared" si="71"/>
        <v>#N/A</v>
      </c>
      <c r="T181" s="99" t="e">
        <f t="shared" si="72"/>
        <v>#N/A</v>
      </c>
      <c r="U181" s="99">
        <f t="shared" si="73"/>
        <v>0</v>
      </c>
      <c r="X181" s="92">
        <f t="shared" si="90"/>
        <v>46062</v>
      </c>
      <c r="Y181" s="91">
        <f t="shared" si="91"/>
        <v>174</v>
      </c>
      <c r="Z181" s="91" t="e">
        <f>INDEX(地温!$D$2:$D$366,MATCH(X181,地温!$C$2:$C$366,FALSE))</f>
        <v>#N/A</v>
      </c>
      <c r="AA181" s="91" t="e">
        <f t="shared" si="92"/>
        <v>#N/A</v>
      </c>
      <c r="AB181" s="93" t="e">
        <f t="shared" si="74"/>
        <v>#N/A</v>
      </c>
      <c r="AC181" s="99" t="e">
        <f t="shared" si="75"/>
        <v>#N/A</v>
      </c>
      <c r="AD181" s="99">
        <f t="shared" si="76"/>
        <v>0</v>
      </c>
      <c r="AG181" s="92">
        <f t="shared" si="93"/>
        <v>46062</v>
      </c>
      <c r="AH181" s="91">
        <f t="shared" si="94"/>
        <v>174</v>
      </c>
      <c r="AI181" s="91" t="e">
        <f>INDEX(地温!$D$2:$D$366,MATCH(AG181,地温!$C$2:$C$366,FALSE))</f>
        <v>#N/A</v>
      </c>
      <c r="AJ181" s="91" t="e">
        <f t="shared" si="95"/>
        <v>#N/A</v>
      </c>
      <c r="AK181" s="93" t="e">
        <f t="shared" si="77"/>
        <v>#N/A</v>
      </c>
      <c r="AL181" s="99" t="e">
        <f t="shared" si="78"/>
        <v>#N/A</v>
      </c>
      <c r="AM181" s="99">
        <f t="shared" si="79"/>
        <v>0</v>
      </c>
      <c r="AP181" s="92">
        <f t="shared" si="96"/>
        <v>46062</v>
      </c>
      <c r="AQ181" s="91">
        <f t="shared" si="97"/>
        <v>174</v>
      </c>
      <c r="AR181" s="91" t="e">
        <f>INDEX(地温!$D$2:$D$366,MATCH(AP181,地温!$C$2:$C$366,FALSE))</f>
        <v>#N/A</v>
      </c>
      <c r="AS181" s="91" t="e">
        <f t="shared" si="98"/>
        <v>#N/A</v>
      </c>
      <c r="AT181" s="93" t="e">
        <f t="shared" si="80"/>
        <v>#N/A</v>
      </c>
      <c r="AU181" s="99" t="e">
        <f t="shared" si="81"/>
        <v>#N/A</v>
      </c>
      <c r="AV181" s="99">
        <f t="shared" si="82"/>
        <v>0</v>
      </c>
    </row>
    <row r="182" spans="1:48" s="91" customFormat="1">
      <c r="A182" s="92">
        <f t="shared" si="83"/>
        <v>46063</v>
      </c>
      <c r="B182" s="91">
        <f t="shared" si="66"/>
        <v>175</v>
      </c>
      <c r="C182" s="99" t="e">
        <f t="shared" si="67"/>
        <v>#N/A</v>
      </c>
      <c r="F182" s="92">
        <f t="shared" si="84"/>
        <v>46063</v>
      </c>
      <c r="G182" s="91">
        <f t="shared" si="85"/>
        <v>175</v>
      </c>
      <c r="H182" s="91" t="e">
        <f>INDEX(地温!$D$2:$D$366,MATCH(F182,地温!$C$2:$C$366,FALSE))</f>
        <v>#N/A</v>
      </c>
      <c r="I182" s="91" t="e">
        <f t="shared" si="86"/>
        <v>#N/A</v>
      </c>
      <c r="J182" s="93" t="e">
        <f t="shared" si="68"/>
        <v>#N/A</v>
      </c>
      <c r="K182" s="99" t="e">
        <f t="shared" si="69"/>
        <v>#N/A</v>
      </c>
      <c r="L182" s="99" t="e">
        <f t="shared" si="70"/>
        <v>#N/A</v>
      </c>
      <c r="O182" s="92">
        <f t="shared" si="87"/>
        <v>46063</v>
      </c>
      <c r="P182" s="91">
        <f t="shared" si="88"/>
        <v>175</v>
      </c>
      <c r="Q182" s="91" t="e">
        <f>INDEX(地温!$D$2:$D$366,MATCH(O182,地温!$C$2:$C$366,FALSE))</f>
        <v>#N/A</v>
      </c>
      <c r="R182" s="91" t="e">
        <f t="shared" si="89"/>
        <v>#N/A</v>
      </c>
      <c r="S182" s="93" t="e">
        <f t="shared" si="71"/>
        <v>#N/A</v>
      </c>
      <c r="T182" s="99" t="e">
        <f t="shared" si="72"/>
        <v>#N/A</v>
      </c>
      <c r="U182" s="99">
        <f t="shared" si="73"/>
        <v>0</v>
      </c>
      <c r="X182" s="92">
        <f t="shared" si="90"/>
        <v>46063</v>
      </c>
      <c r="Y182" s="91">
        <f t="shared" si="91"/>
        <v>175</v>
      </c>
      <c r="Z182" s="91" t="e">
        <f>INDEX(地温!$D$2:$D$366,MATCH(X182,地温!$C$2:$C$366,FALSE))</f>
        <v>#N/A</v>
      </c>
      <c r="AA182" s="91" t="e">
        <f t="shared" si="92"/>
        <v>#N/A</v>
      </c>
      <c r="AB182" s="93" t="e">
        <f t="shared" si="74"/>
        <v>#N/A</v>
      </c>
      <c r="AC182" s="99" t="e">
        <f t="shared" si="75"/>
        <v>#N/A</v>
      </c>
      <c r="AD182" s="99">
        <f t="shared" si="76"/>
        <v>0</v>
      </c>
      <c r="AG182" s="92">
        <f t="shared" si="93"/>
        <v>46063</v>
      </c>
      <c r="AH182" s="91">
        <f t="shared" si="94"/>
        <v>175</v>
      </c>
      <c r="AI182" s="91" t="e">
        <f>INDEX(地温!$D$2:$D$366,MATCH(AG182,地温!$C$2:$C$366,FALSE))</f>
        <v>#N/A</v>
      </c>
      <c r="AJ182" s="91" t="e">
        <f t="shared" si="95"/>
        <v>#N/A</v>
      </c>
      <c r="AK182" s="93" t="e">
        <f t="shared" si="77"/>
        <v>#N/A</v>
      </c>
      <c r="AL182" s="99" t="e">
        <f t="shared" si="78"/>
        <v>#N/A</v>
      </c>
      <c r="AM182" s="99">
        <f t="shared" si="79"/>
        <v>0</v>
      </c>
      <c r="AP182" s="92">
        <f t="shared" si="96"/>
        <v>46063</v>
      </c>
      <c r="AQ182" s="91">
        <f t="shared" si="97"/>
        <v>175</v>
      </c>
      <c r="AR182" s="91" t="e">
        <f>INDEX(地温!$D$2:$D$366,MATCH(AP182,地温!$C$2:$C$366,FALSE))</f>
        <v>#N/A</v>
      </c>
      <c r="AS182" s="91" t="e">
        <f t="shared" si="98"/>
        <v>#N/A</v>
      </c>
      <c r="AT182" s="93" t="e">
        <f t="shared" si="80"/>
        <v>#N/A</v>
      </c>
      <c r="AU182" s="99" t="e">
        <f t="shared" si="81"/>
        <v>#N/A</v>
      </c>
      <c r="AV182" s="99">
        <f t="shared" si="82"/>
        <v>0</v>
      </c>
    </row>
    <row r="183" spans="1:48" s="91" customFormat="1">
      <c r="A183" s="92">
        <f t="shared" si="83"/>
        <v>46064</v>
      </c>
      <c r="B183" s="91">
        <f t="shared" si="66"/>
        <v>176</v>
      </c>
      <c r="C183" s="99" t="e">
        <f t="shared" si="67"/>
        <v>#N/A</v>
      </c>
      <c r="F183" s="92">
        <f t="shared" si="84"/>
        <v>46064</v>
      </c>
      <c r="G183" s="91">
        <f t="shared" si="85"/>
        <v>176</v>
      </c>
      <c r="H183" s="91" t="e">
        <f>INDEX(地温!$D$2:$D$366,MATCH(F183,地温!$C$2:$C$366,FALSE))</f>
        <v>#N/A</v>
      </c>
      <c r="I183" s="91" t="e">
        <f t="shared" si="86"/>
        <v>#N/A</v>
      </c>
      <c r="J183" s="93" t="e">
        <f t="shared" si="68"/>
        <v>#N/A</v>
      </c>
      <c r="K183" s="99" t="e">
        <f t="shared" si="69"/>
        <v>#N/A</v>
      </c>
      <c r="L183" s="99" t="e">
        <f t="shared" si="70"/>
        <v>#N/A</v>
      </c>
      <c r="O183" s="92">
        <f t="shared" si="87"/>
        <v>46064</v>
      </c>
      <c r="P183" s="91">
        <f t="shared" si="88"/>
        <v>176</v>
      </c>
      <c r="Q183" s="91" t="e">
        <f>INDEX(地温!$D$2:$D$366,MATCH(O183,地温!$C$2:$C$366,FALSE))</f>
        <v>#N/A</v>
      </c>
      <c r="R183" s="91" t="e">
        <f t="shared" si="89"/>
        <v>#N/A</v>
      </c>
      <c r="S183" s="93" t="e">
        <f t="shared" si="71"/>
        <v>#N/A</v>
      </c>
      <c r="T183" s="99" t="e">
        <f t="shared" si="72"/>
        <v>#N/A</v>
      </c>
      <c r="U183" s="99">
        <f t="shared" si="73"/>
        <v>0</v>
      </c>
      <c r="X183" s="92">
        <f t="shared" si="90"/>
        <v>46064</v>
      </c>
      <c r="Y183" s="91">
        <f t="shared" si="91"/>
        <v>176</v>
      </c>
      <c r="Z183" s="91" t="e">
        <f>INDEX(地温!$D$2:$D$366,MATCH(X183,地温!$C$2:$C$366,FALSE))</f>
        <v>#N/A</v>
      </c>
      <c r="AA183" s="91" t="e">
        <f t="shared" si="92"/>
        <v>#N/A</v>
      </c>
      <c r="AB183" s="93" t="e">
        <f t="shared" si="74"/>
        <v>#N/A</v>
      </c>
      <c r="AC183" s="99" t="e">
        <f t="shared" si="75"/>
        <v>#N/A</v>
      </c>
      <c r="AD183" s="99">
        <f t="shared" si="76"/>
        <v>0</v>
      </c>
      <c r="AG183" s="92">
        <f t="shared" si="93"/>
        <v>46064</v>
      </c>
      <c r="AH183" s="91">
        <f t="shared" si="94"/>
        <v>176</v>
      </c>
      <c r="AI183" s="91" t="e">
        <f>INDEX(地温!$D$2:$D$366,MATCH(AG183,地温!$C$2:$C$366,FALSE))</f>
        <v>#N/A</v>
      </c>
      <c r="AJ183" s="91" t="e">
        <f t="shared" si="95"/>
        <v>#N/A</v>
      </c>
      <c r="AK183" s="93" t="e">
        <f t="shared" si="77"/>
        <v>#N/A</v>
      </c>
      <c r="AL183" s="99" t="e">
        <f t="shared" si="78"/>
        <v>#N/A</v>
      </c>
      <c r="AM183" s="99">
        <f t="shared" si="79"/>
        <v>0</v>
      </c>
      <c r="AP183" s="92">
        <f t="shared" si="96"/>
        <v>46064</v>
      </c>
      <c r="AQ183" s="91">
        <f t="shared" si="97"/>
        <v>176</v>
      </c>
      <c r="AR183" s="91" t="e">
        <f>INDEX(地温!$D$2:$D$366,MATCH(AP183,地温!$C$2:$C$366,FALSE))</f>
        <v>#N/A</v>
      </c>
      <c r="AS183" s="91" t="e">
        <f t="shared" si="98"/>
        <v>#N/A</v>
      </c>
      <c r="AT183" s="93" t="e">
        <f t="shared" si="80"/>
        <v>#N/A</v>
      </c>
      <c r="AU183" s="99" t="e">
        <f t="shared" si="81"/>
        <v>#N/A</v>
      </c>
      <c r="AV183" s="99">
        <f t="shared" si="82"/>
        <v>0</v>
      </c>
    </row>
    <row r="184" spans="1:48" s="91" customFormat="1">
      <c r="A184" s="92">
        <f t="shared" si="83"/>
        <v>46065</v>
      </c>
      <c r="B184" s="91">
        <f t="shared" si="66"/>
        <v>177</v>
      </c>
      <c r="C184" s="99" t="e">
        <f t="shared" si="67"/>
        <v>#N/A</v>
      </c>
      <c r="F184" s="92">
        <f t="shared" si="84"/>
        <v>46065</v>
      </c>
      <c r="G184" s="91">
        <f t="shared" si="85"/>
        <v>177</v>
      </c>
      <c r="H184" s="91" t="e">
        <f>INDEX(地温!$D$2:$D$366,MATCH(F184,地温!$C$2:$C$366,FALSE))</f>
        <v>#N/A</v>
      </c>
      <c r="I184" s="91" t="e">
        <f t="shared" si="86"/>
        <v>#N/A</v>
      </c>
      <c r="J184" s="93" t="e">
        <f t="shared" si="68"/>
        <v>#N/A</v>
      </c>
      <c r="K184" s="99" t="e">
        <f t="shared" si="69"/>
        <v>#N/A</v>
      </c>
      <c r="L184" s="99" t="e">
        <f t="shared" si="70"/>
        <v>#N/A</v>
      </c>
      <c r="O184" s="92">
        <f t="shared" si="87"/>
        <v>46065</v>
      </c>
      <c r="P184" s="91">
        <f t="shared" si="88"/>
        <v>177</v>
      </c>
      <c r="Q184" s="91" t="e">
        <f>INDEX(地温!$D$2:$D$366,MATCH(O184,地温!$C$2:$C$366,FALSE))</f>
        <v>#N/A</v>
      </c>
      <c r="R184" s="91" t="e">
        <f t="shared" si="89"/>
        <v>#N/A</v>
      </c>
      <c r="S184" s="93" t="e">
        <f t="shared" si="71"/>
        <v>#N/A</v>
      </c>
      <c r="T184" s="99" t="e">
        <f t="shared" si="72"/>
        <v>#N/A</v>
      </c>
      <c r="U184" s="99">
        <f t="shared" si="73"/>
        <v>0</v>
      </c>
      <c r="X184" s="92">
        <f t="shared" si="90"/>
        <v>46065</v>
      </c>
      <c r="Y184" s="91">
        <f t="shared" si="91"/>
        <v>177</v>
      </c>
      <c r="Z184" s="91" t="e">
        <f>INDEX(地温!$D$2:$D$366,MATCH(X184,地温!$C$2:$C$366,FALSE))</f>
        <v>#N/A</v>
      </c>
      <c r="AA184" s="91" t="e">
        <f t="shared" si="92"/>
        <v>#N/A</v>
      </c>
      <c r="AB184" s="93" t="e">
        <f t="shared" si="74"/>
        <v>#N/A</v>
      </c>
      <c r="AC184" s="99" t="e">
        <f t="shared" si="75"/>
        <v>#N/A</v>
      </c>
      <c r="AD184" s="99">
        <f t="shared" si="76"/>
        <v>0</v>
      </c>
      <c r="AG184" s="92">
        <f t="shared" si="93"/>
        <v>46065</v>
      </c>
      <c r="AH184" s="91">
        <f t="shared" si="94"/>
        <v>177</v>
      </c>
      <c r="AI184" s="91" t="e">
        <f>INDEX(地温!$D$2:$D$366,MATCH(AG184,地温!$C$2:$C$366,FALSE))</f>
        <v>#N/A</v>
      </c>
      <c r="AJ184" s="91" t="e">
        <f t="shared" si="95"/>
        <v>#N/A</v>
      </c>
      <c r="AK184" s="93" t="e">
        <f t="shared" si="77"/>
        <v>#N/A</v>
      </c>
      <c r="AL184" s="99" t="e">
        <f t="shared" si="78"/>
        <v>#N/A</v>
      </c>
      <c r="AM184" s="99">
        <f t="shared" si="79"/>
        <v>0</v>
      </c>
      <c r="AP184" s="92">
        <f t="shared" si="96"/>
        <v>46065</v>
      </c>
      <c r="AQ184" s="91">
        <f t="shared" si="97"/>
        <v>177</v>
      </c>
      <c r="AR184" s="91" t="e">
        <f>INDEX(地温!$D$2:$D$366,MATCH(AP184,地温!$C$2:$C$366,FALSE))</f>
        <v>#N/A</v>
      </c>
      <c r="AS184" s="91" t="e">
        <f t="shared" si="98"/>
        <v>#N/A</v>
      </c>
      <c r="AT184" s="93" t="e">
        <f t="shared" si="80"/>
        <v>#N/A</v>
      </c>
      <c r="AU184" s="99" t="e">
        <f t="shared" si="81"/>
        <v>#N/A</v>
      </c>
      <c r="AV184" s="99">
        <f t="shared" si="82"/>
        <v>0</v>
      </c>
    </row>
    <row r="185" spans="1:48" s="91" customFormat="1">
      <c r="A185" s="92">
        <f t="shared" si="83"/>
        <v>46066</v>
      </c>
      <c r="B185" s="91">
        <f t="shared" si="66"/>
        <v>178</v>
      </c>
      <c r="C185" s="99" t="e">
        <f t="shared" si="67"/>
        <v>#N/A</v>
      </c>
      <c r="F185" s="92">
        <f t="shared" si="84"/>
        <v>46066</v>
      </c>
      <c r="G185" s="91">
        <f t="shared" si="85"/>
        <v>178</v>
      </c>
      <c r="H185" s="91" t="e">
        <f>INDEX(地温!$D$2:$D$366,MATCH(F185,地温!$C$2:$C$366,FALSE))</f>
        <v>#N/A</v>
      </c>
      <c r="I185" s="91" t="e">
        <f t="shared" si="86"/>
        <v>#N/A</v>
      </c>
      <c r="J185" s="93" t="e">
        <f t="shared" si="68"/>
        <v>#N/A</v>
      </c>
      <c r="K185" s="99" t="e">
        <f t="shared" si="69"/>
        <v>#N/A</v>
      </c>
      <c r="L185" s="99" t="e">
        <f t="shared" si="70"/>
        <v>#N/A</v>
      </c>
      <c r="O185" s="92">
        <f t="shared" si="87"/>
        <v>46066</v>
      </c>
      <c r="P185" s="91">
        <f t="shared" si="88"/>
        <v>178</v>
      </c>
      <c r="Q185" s="91" t="e">
        <f>INDEX(地温!$D$2:$D$366,MATCH(O185,地温!$C$2:$C$366,FALSE))</f>
        <v>#N/A</v>
      </c>
      <c r="R185" s="91" t="e">
        <f t="shared" si="89"/>
        <v>#N/A</v>
      </c>
      <c r="S185" s="93" t="e">
        <f t="shared" si="71"/>
        <v>#N/A</v>
      </c>
      <c r="T185" s="99" t="e">
        <f t="shared" si="72"/>
        <v>#N/A</v>
      </c>
      <c r="U185" s="99">
        <f t="shared" si="73"/>
        <v>0</v>
      </c>
      <c r="X185" s="92">
        <f t="shared" si="90"/>
        <v>46066</v>
      </c>
      <c r="Y185" s="91">
        <f t="shared" si="91"/>
        <v>178</v>
      </c>
      <c r="Z185" s="91" t="e">
        <f>INDEX(地温!$D$2:$D$366,MATCH(X185,地温!$C$2:$C$366,FALSE))</f>
        <v>#N/A</v>
      </c>
      <c r="AA185" s="91" t="e">
        <f t="shared" si="92"/>
        <v>#N/A</v>
      </c>
      <c r="AB185" s="93" t="e">
        <f t="shared" si="74"/>
        <v>#N/A</v>
      </c>
      <c r="AC185" s="99" t="e">
        <f t="shared" si="75"/>
        <v>#N/A</v>
      </c>
      <c r="AD185" s="99">
        <f t="shared" si="76"/>
        <v>0</v>
      </c>
      <c r="AG185" s="92">
        <f t="shared" si="93"/>
        <v>46066</v>
      </c>
      <c r="AH185" s="91">
        <f t="shared" si="94"/>
        <v>178</v>
      </c>
      <c r="AI185" s="91" t="e">
        <f>INDEX(地温!$D$2:$D$366,MATCH(AG185,地温!$C$2:$C$366,FALSE))</f>
        <v>#N/A</v>
      </c>
      <c r="AJ185" s="91" t="e">
        <f t="shared" si="95"/>
        <v>#N/A</v>
      </c>
      <c r="AK185" s="93" t="e">
        <f t="shared" si="77"/>
        <v>#N/A</v>
      </c>
      <c r="AL185" s="99" t="e">
        <f t="shared" si="78"/>
        <v>#N/A</v>
      </c>
      <c r="AM185" s="99">
        <f t="shared" si="79"/>
        <v>0</v>
      </c>
      <c r="AP185" s="92">
        <f t="shared" si="96"/>
        <v>46066</v>
      </c>
      <c r="AQ185" s="91">
        <f t="shared" si="97"/>
        <v>178</v>
      </c>
      <c r="AR185" s="91" t="e">
        <f>INDEX(地温!$D$2:$D$366,MATCH(AP185,地温!$C$2:$C$366,FALSE))</f>
        <v>#N/A</v>
      </c>
      <c r="AS185" s="91" t="e">
        <f t="shared" si="98"/>
        <v>#N/A</v>
      </c>
      <c r="AT185" s="93" t="e">
        <f t="shared" si="80"/>
        <v>#N/A</v>
      </c>
      <c r="AU185" s="99" t="e">
        <f t="shared" si="81"/>
        <v>#N/A</v>
      </c>
      <c r="AV185" s="99">
        <f t="shared" si="82"/>
        <v>0</v>
      </c>
    </row>
    <row r="186" spans="1:48" s="91" customFormat="1">
      <c r="A186" s="92">
        <f t="shared" si="83"/>
        <v>46067</v>
      </c>
      <c r="B186" s="91">
        <f t="shared" si="66"/>
        <v>179</v>
      </c>
      <c r="C186" s="99" t="e">
        <f t="shared" si="67"/>
        <v>#N/A</v>
      </c>
      <c r="F186" s="92">
        <f t="shared" si="84"/>
        <v>46067</v>
      </c>
      <c r="G186" s="91">
        <f t="shared" si="85"/>
        <v>179</v>
      </c>
      <c r="H186" s="91" t="e">
        <f>INDEX(地温!$D$2:$D$366,MATCH(F186,地温!$C$2:$C$366,FALSE))</f>
        <v>#N/A</v>
      </c>
      <c r="I186" s="91" t="e">
        <f t="shared" si="86"/>
        <v>#N/A</v>
      </c>
      <c r="J186" s="93" t="e">
        <f t="shared" si="68"/>
        <v>#N/A</v>
      </c>
      <c r="K186" s="99" t="e">
        <f t="shared" si="69"/>
        <v>#N/A</v>
      </c>
      <c r="L186" s="99" t="e">
        <f t="shared" si="70"/>
        <v>#N/A</v>
      </c>
      <c r="O186" s="92">
        <f t="shared" si="87"/>
        <v>46067</v>
      </c>
      <c r="P186" s="91">
        <f t="shared" si="88"/>
        <v>179</v>
      </c>
      <c r="Q186" s="91" t="e">
        <f>INDEX(地温!$D$2:$D$366,MATCH(O186,地温!$C$2:$C$366,FALSE))</f>
        <v>#N/A</v>
      </c>
      <c r="R186" s="91" t="e">
        <f t="shared" si="89"/>
        <v>#N/A</v>
      </c>
      <c r="S186" s="93" t="e">
        <f t="shared" si="71"/>
        <v>#N/A</v>
      </c>
      <c r="T186" s="99" t="e">
        <f t="shared" si="72"/>
        <v>#N/A</v>
      </c>
      <c r="U186" s="99">
        <f t="shared" si="73"/>
        <v>0</v>
      </c>
      <c r="X186" s="92">
        <f t="shared" si="90"/>
        <v>46067</v>
      </c>
      <c r="Y186" s="91">
        <f t="shared" si="91"/>
        <v>179</v>
      </c>
      <c r="Z186" s="91" t="e">
        <f>INDEX(地温!$D$2:$D$366,MATCH(X186,地温!$C$2:$C$366,FALSE))</f>
        <v>#N/A</v>
      </c>
      <c r="AA186" s="91" t="e">
        <f t="shared" si="92"/>
        <v>#N/A</v>
      </c>
      <c r="AB186" s="93" t="e">
        <f t="shared" si="74"/>
        <v>#N/A</v>
      </c>
      <c r="AC186" s="99" t="e">
        <f t="shared" si="75"/>
        <v>#N/A</v>
      </c>
      <c r="AD186" s="99">
        <f t="shared" si="76"/>
        <v>0</v>
      </c>
      <c r="AG186" s="92">
        <f t="shared" si="93"/>
        <v>46067</v>
      </c>
      <c r="AH186" s="91">
        <f t="shared" si="94"/>
        <v>179</v>
      </c>
      <c r="AI186" s="91" t="e">
        <f>INDEX(地温!$D$2:$D$366,MATCH(AG186,地温!$C$2:$C$366,FALSE))</f>
        <v>#N/A</v>
      </c>
      <c r="AJ186" s="91" t="e">
        <f t="shared" si="95"/>
        <v>#N/A</v>
      </c>
      <c r="AK186" s="93" t="e">
        <f t="shared" si="77"/>
        <v>#N/A</v>
      </c>
      <c r="AL186" s="99" t="e">
        <f t="shared" si="78"/>
        <v>#N/A</v>
      </c>
      <c r="AM186" s="99">
        <f t="shared" si="79"/>
        <v>0</v>
      </c>
      <c r="AP186" s="92">
        <f t="shared" si="96"/>
        <v>46067</v>
      </c>
      <c r="AQ186" s="91">
        <f t="shared" si="97"/>
        <v>179</v>
      </c>
      <c r="AR186" s="91" t="e">
        <f>INDEX(地温!$D$2:$D$366,MATCH(AP186,地温!$C$2:$C$366,FALSE))</f>
        <v>#N/A</v>
      </c>
      <c r="AS186" s="91" t="e">
        <f t="shared" si="98"/>
        <v>#N/A</v>
      </c>
      <c r="AT186" s="93" t="e">
        <f t="shared" si="80"/>
        <v>#N/A</v>
      </c>
      <c r="AU186" s="99" t="e">
        <f t="shared" si="81"/>
        <v>#N/A</v>
      </c>
      <c r="AV186" s="99">
        <f t="shared" si="82"/>
        <v>0</v>
      </c>
    </row>
    <row r="187" spans="1:48" s="91" customFormat="1">
      <c r="A187" s="92">
        <f t="shared" si="83"/>
        <v>46068</v>
      </c>
      <c r="B187" s="91">
        <f t="shared" si="66"/>
        <v>180</v>
      </c>
      <c r="C187" s="99" t="e">
        <f t="shared" si="67"/>
        <v>#N/A</v>
      </c>
      <c r="F187" s="92">
        <f t="shared" si="84"/>
        <v>46068</v>
      </c>
      <c r="G187" s="91">
        <f t="shared" si="85"/>
        <v>180</v>
      </c>
      <c r="H187" s="91" t="e">
        <f>INDEX(地温!$D$2:$D$366,MATCH(F187,地温!$C$2:$C$366,FALSE))</f>
        <v>#N/A</v>
      </c>
      <c r="I187" s="91" t="e">
        <f t="shared" si="86"/>
        <v>#N/A</v>
      </c>
      <c r="J187" s="93" t="e">
        <f t="shared" si="68"/>
        <v>#N/A</v>
      </c>
      <c r="K187" s="99" t="e">
        <f t="shared" si="69"/>
        <v>#N/A</v>
      </c>
      <c r="L187" s="99" t="e">
        <f t="shared" si="70"/>
        <v>#N/A</v>
      </c>
      <c r="O187" s="92">
        <f t="shared" si="87"/>
        <v>46068</v>
      </c>
      <c r="P187" s="91">
        <f t="shared" si="88"/>
        <v>180</v>
      </c>
      <c r="Q187" s="91" t="e">
        <f>INDEX(地温!$D$2:$D$366,MATCH(O187,地温!$C$2:$C$366,FALSE))</f>
        <v>#N/A</v>
      </c>
      <c r="R187" s="91" t="e">
        <f t="shared" si="89"/>
        <v>#N/A</v>
      </c>
      <c r="S187" s="93" t="e">
        <f t="shared" si="71"/>
        <v>#N/A</v>
      </c>
      <c r="T187" s="99" t="e">
        <f t="shared" si="72"/>
        <v>#N/A</v>
      </c>
      <c r="U187" s="99">
        <f t="shared" si="73"/>
        <v>0</v>
      </c>
      <c r="X187" s="92">
        <f t="shared" si="90"/>
        <v>46068</v>
      </c>
      <c r="Y187" s="91">
        <f t="shared" si="91"/>
        <v>180</v>
      </c>
      <c r="Z187" s="91" t="e">
        <f>INDEX(地温!$D$2:$D$366,MATCH(X187,地温!$C$2:$C$366,FALSE))</f>
        <v>#N/A</v>
      </c>
      <c r="AA187" s="91" t="e">
        <f t="shared" si="92"/>
        <v>#N/A</v>
      </c>
      <c r="AB187" s="93" t="e">
        <f t="shared" si="74"/>
        <v>#N/A</v>
      </c>
      <c r="AC187" s="99" t="e">
        <f t="shared" si="75"/>
        <v>#N/A</v>
      </c>
      <c r="AD187" s="99">
        <f t="shared" si="76"/>
        <v>0</v>
      </c>
      <c r="AG187" s="92">
        <f t="shared" si="93"/>
        <v>46068</v>
      </c>
      <c r="AH187" s="91">
        <f t="shared" si="94"/>
        <v>180</v>
      </c>
      <c r="AI187" s="91" t="e">
        <f>INDEX(地温!$D$2:$D$366,MATCH(AG187,地温!$C$2:$C$366,FALSE))</f>
        <v>#N/A</v>
      </c>
      <c r="AJ187" s="91" t="e">
        <f t="shared" si="95"/>
        <v>#N/A</v>
      </c>
      <c r="AK187" s="93" t="e">
        <f t="shared" si="77"/>
        <v>#N/A</v>
      </c>
      <c r="AL187" s="99" t="e">
        <f t="shared" si="78"/>
        <v>#N/A</v>
      </c>
      <c r="AM187" s="99">
        <f t="shared" si="79"/>
        <v>0</v>
      </c>
      <c r="AP187" s="92">
        <f t="shared" si="96"/>
        <v>46068</v>
      </c>
      <c r="AQ187" s="91">
        <f t="shared" si="97"/>
        <v>180</v>
      </c>
      <c r="AR187" s="91" t="e">
        <f>INDEX(地温!$D$2:$D$366,MATCH(AP187,地温!$C$2:$C$366,FALSE))</f>
        <v>#N/A</v>
      </c>
      <c r="AS187" s="91" t="e">
        <f t="shared" si="98"/>
        <v>#N/A</v>
      </c>
      <c r="AT187" s="93" t="e">
        <f t="shared" si="80"/>
        <v>#N/A</v>
      </c>
      <c r="AU187" s="99" t="e">
        <f t="shared" si="81"/>
        <v>#N/A</v>
      </c>
      <c r="AV187" s="99">
        <f t="shared" si="82"/>
        <v>0</v>
      </c>
    </row>
    <row r="188" spans="1:48" s="91" customFormat="1">
      <c r="A188" s="92">
        <f t="shared" si="83"/>
        <v>46069</v>
      </c>
      <c r="B188" s="91">
        <f t="shared" si="66"/>
        <v>181</v>
      </c>
      <c r="C188" s="99" t="e">
        <f t="shared" si="67"/>
        <v>#N/A</v>
      </c>
      <c r="F188" s="92">
        <f t="shared" si="84"/>
        <v>46069</v>
      </c>
      <c r="G188" s="91">
        <f t="shared" si="85"/>
        <v>181</v>
      </c>
      <c r="H188" s="91" t="e">
        <f>INDEX(地温!$D$2:$D$366,MATCH(F188,地温!$C$2:$C$366,FALSE))</f>
        <v>#N/A</v>
      </c>
      <c r="I188" s="91" t="e">
        <f t="shared" si="86"/>
        <v>#N/A</v>
      </c>
      <c r="J188" s="93" t="e">
        <f t="shared" si="68"/>
        <v>#N/A</v>
      </c>
      <c r="K188" s="99" t="e">
        <f t="shared" si="69"/>
        <v>#N/A</v>
      </c>
      <c r="L188" s="99" t="e">
        <f t="shared" si="70"/>
        <v>#N/A</v>
      </c>
      <c r="O188" s="92">
        <f t="shared" si="87"/>
        <v>46069</v>
      </c>
      <c r="P188" s="91">
        <f t="shared" si="88"/>
        <v>181</v>
      </c>
      <c r="Q188" s="91" t="e">
        <f>INDEX(地温!$D$2:$D$366,MATCH(O188,地温!$C$2:$C$366,FALSE))</f>
        <v>#N/A</v>
      </c>
      <c r="R188" s="91" t="e">
        <f t="shared" si="89"/>
        <v>#N/A</v>
      </c>
      <c r="S188" s="93" t="e">
        <f t="shared" si="71"/>
        <v>#N/A</v>
      </c>
      <c r="T188" s="99" t="e">
        <f t="shared" si="72"/>
        <v>#N/A</v>
      </c>
      <c r="U188" s="99">
        <f t="shared" si="73"/>
        <v>0</v>
      </c>
      <c r="X188" s="92">
        <f t="shared" si="90"/>
        <v>46069</v>
      </c>
      <c r="Y188" s="91">
        <f t="shared" si="91"/>
        <v>181</v>
      </c>
      <c r="Z188" s="91" t="e">
        <f>INDEX(地温!$D$2:$D$366,MATCH(X188,地温!$C$2:$C$366,FALSE))</f>
        <v>#N/A</v>
      </c>
      <c r="AA188" s="91" t="e">
        <f t="shared" si="92"/>
        <v>#N/A</v>
      </c>
      <c r="AB188" s="93" t="e">
        <f t="shared" si="74"/>
        <v>#N/A</v>
      </c>
      <c r="AC188" s="99" t="e">
        <f t="shared" si="75"/>
        <v>#N/A</v>
      </c>
      <c r="AD188" s="99">
        <f t="shared" si="76"/>
        <v>0</v>
      </c>
      <c r="AG188" s="92">
        <f t="shared" si="93"/>
        <v>46069</v>
      </c>
      <c r="AH188" s="91">
        <f t="shared" si="94"/>
        <v>181</v>
      </c>
      <c r="AI188" s="91" t="e">
        <f>INDEX(地温!$D$2:$D$366,MATCH(AG188,地温!$C$2:$C$366,FALSE))</f>
        <v>#N/A</v>
      </c>
      <c r="AJ188" s="91" t="e">
        <f t="shared" si="95"/>
        <v>#N/A</v>
      </c>
      <c r="AK188" s="93" t="e">
        <f t="shared" si="77"/>
        <v>#N/A</v>
      </c>
      <c r="AL188" s="99" t="e">
        <f t="shared" si="78"/>
        <v>#N/A</v>
      </c>
      <c r="AM188" s="99">
        <f t="shared" si="79"/>
        <v>0</v>
      </c>
      <c r="AP188" s="92">
        <f t="shared" si="96"/>
        <v>46069</v>
      </c>
      <c r="AQ188" s="91">
        <f t="shared" si="97"/>
        <v>181</v>
      </c>
      <c r="AR188" s="91" t="e">
        <f>INDEX(地温!$D$2:$D$366,MATCH(AP188,地温!$C$2:$C$366,FALSE))</f>
        <v>#N/A</v>
      </c>
      <c r="AS188" s="91" t="e">
        <f t="shared" si="98"/>
        <v>#N/A</v>
      </c>
      <c r="AT188" s="93" t="e">
        <f t="shared" si="80"/>
        <v>#N/A</v>
      </c>
      <c r="AU188" s="99" t="e">
        <f t="shared" si="81"/>
        <v>#N/A</v>
      </c>
      <c r="AV188" s="99">
        <f t="shared" si="82"/>
        <v>0</v>
      </c>
    </row>
    <row r="189" spans="1:48" s="91" customFormat="1">
      <c r="A189" s="92">
        <f t="shared" si="83"/>
        <v>46070</v>
      </c>
      <c r="B189" s="91">
        <f t="shared" si="66"/>
        <v>182</v>
      </c>
      <c r="C189" s="99" t="e">
        <f t="shared" si="67"/>
        <v>#N/A</v>
      </c>
      <c r="F189" s="92">
        <f t="shared" si="84"/>
        <v>46070</v>
      </c>
      <c r="G189" s="91">
        <f t="shared" si="85"/>
        <v>182</v>
      </c>
      <c r="H189" s="91" t="e">
        <f>INDEX(地温!$D$2:$D$366,MATCH(F189,地温!$C$2:$C$366,FALSE))</f>
        <v>#N/A</v>
      </c>
      <c r="I189" s="91" t="e">
        <f t="shared" si="86"/>
        <v>#N/A</v>
      </c>
      <c r="J189" s="93" t="e">
        <f t="shared" si="68"/>
        <v>#N/A</v>
      </c>
      <c r="K189" s="99" t="e">
        <f t="shared" si="69"/>
        <v>#N/A</v>
      </c>
      <c r="L189" s="99" t="e">
        <f t="shared" si="70"/>
        <v>#N/A</v>
      </c>
      <c r="O189" s="92">
        <f t="shared" si="87"/>
        <v>46070</v>
      </c>
      <c r="P189" s="91">
        <f t="shared" si="88"/>
        <v>182</v>
      </c>
      <c r="Q189" s="91" t="e">
        <f>INDEX(地温!$D$2:$D$366,MATCH(O189,地温!$C$2:$C$366,FALSE))</f>
        <v>#N/A</v>
      </c>
      <c r="R189" s="91" t="e">
        <f t="shared" si="89"/>
        <v>#N/A</v>
      </c>
      <c r="S189" s="93" t="e">
        <f t="shared" si="71"/>
        <v>#N/A</v>
      </c>
      <c r="T189" s="99" t="e">
        <f t="shared" si="72"/>
        <v>#N/A</v>
      </c>
      <c r="U189" s="99">
        <f t="shared" si="73"/>
        <v>0</v>
      </c>
      <c r="X189" s="92">
        <f t="shared" si="90"/>
        <v>46070</v>
      </c>
      <c r="Y189" s="91">
        <f t="shared" si="91"/>
        <v>182</v>
      </c>
      <c r="Z189" s="91" t="e">
        <f>INDEX(地温!$D$2:$D$366,MATCH(X189,地温!$C$2:$C$366,FALSE))</f>
        <v>#N/A</v>
      </c>
      <c r="AA189" s="91" t="e">
        <f t="shared" si="92"/>
        <v>#N/A</v>
      </c>
      <c r="AB189" s="93" t="e">
        <f t="shared" si="74"/>
        <v>#N/A</v>
      </c>
      <c r="AC189" s="99" t="e">
        <f t="shared" si="75"/>
        <v>#N/A</v>
      </c>
      <c r="AD189" s="99">
        <f t="shared" si="76"/>
        <v>0</v>
      </c>
      <c r="AG189" s="92">
        <f t="shared" si="93"/>
        <v>46070</v>
      </c>
      <c r="AH189" s="91">
        <f t="shared" si="94"/>
        <v>182</v>
      </c>
      <c r="AI189" s="91" t="e">
        <f>INDEX(地温!$D$2:$D$366,MATCH(AG189,地温!$C$2:$C$366,FALSE))</f>
        <v>#N/A</v>
      </c>
      <c r="AJ189" s="91" t="e">
        <f t="shared" si="95"/>
        <v>#N/A</v>
      </c>
      <c r="AK189" s="93" t="e">
        <f t="shared" si="77"/>
        <v>#N/A</v>
      </c>
      <c r="AL189" s="99" t="e">
        <f t="shared" si="78"/>
        <v>#N/A</v>
      </c>
      <c r="AM189" s="99">
        <f t="shared" si="79"/>
        <v>0</v>
      </c>
      <c r="AP189" s="92">
        <f t="shared" si="96"/>
        <v>46070</v>
      </c>
      <c r="AQ189" s="91">
        <f t="shared" si="97"/>
        <v>182</v>
      </c>
      <c r="AR189" s="91" t="e">
        <f>INDEX(地温!$D$2:$D$366,MATCH(AP189,地温!$C$2:$C$366,FALSE))</f>
        <v>#N/A</v>
      </c>
      <c r="AS189" s="91" t="e">
        <f t="shared" si="98"/>
        <v>#N/A</v>
      </c>
      <c r="AT189" s="93" t="e">
        <f t="shared" si="80"/>
        <v>#N/A</v>
      </c>
      <c r="AU189" s="99" t="e">
        <f t="shared" si="81"/>
        <v>#N/A</v>
      </c>
      <c r="AV189" s="99">
        <f t="shared" si="82"/>
        <v>0</v>
      </c>
    </row>
    <row r="190" spans="1:48" s="91" customFormat="1">
      <c r="A190" s="92">
        <f t="shared" si="83"/>
        <v>46071</v>
      </c>
      <c r="B190" s="91">
        <f t="shared" si="66"/>
        <v>183</v>
      </c>
      <c r="C190" s="99" t="e">
        <f t="shared" si="67"/>
        <v>#N/A</v>
      </c>
      <c r="F190" s="92">
        <f t="shared" si="84"/>
        <v>46071</v>
      </c>
      <c r="G190" s="91">
        <f t="shared" si="85"/>
        <v>183</v>
      </c>
      <c r="H190" s="91" t="e">
        <f>INDEX(地温!$D$2:$D$366,MATCH(F190,地温!$C$2:$C$366,FALSE))</f>
        <v>#N/A</v>
      </c>
      <c r="I190" s="91" t="e">
        <f t="shared" si="86"/>
        <v>#N/A</v>
      </c>
      <c r="J190" s="93" t="e">
        <f t="shared" si="68"/>
        <v>#N/A</v>
      </c>
      <c r="K190" s="99" t="e">
        <f t="shared" si="69"/>
        <v>#N/A</v>
      </c>
      <c r="L190" s="99" t="e">
        <f t="shared" si="70"/>
        <v>#N/A</v>
      </c>
      <c r="O190" s="92">
        <f t="shared" si="87"/>
        <v>46071</v>
      </c>
      <c r="P190" s="91">
        <f t="shared" si="88"/>
        <v>183</v>
      </c>
      <c r="Q190" s="91" t="e">
        <f>INDEX(地温!$D$2:$D$366,MATCH(O190,地温!$C$2:$C$366,FALSE))</f>
        <v>#N/A</v>
      </c>
      <c r="R190" s="91" t="e">
        <f t="shared" si="89"/>
        <v>#N/A</v>
      </c>
      <c r="S190" s="93" t="e">
        <f t="shared" si="71"/>
        <v>#N/A</v>
      </c>
      <c r="T190" s="99" t="e">
        <f t="shared" si="72"/>
        <v>#N/A</v>
      </c>
      <c r="U190" s="99">
        <f t="shared" si="73"/>
        <v>0</v>
      </c>
      <c r="X190" s="92">
        <f t="shared" si="90"/>
        <v>46071</v>
      </c>
      <c r="Y190" s="91">
        <f t="shared" si="91"/>
        <v>183</v>
      </c>
      <c r="Z190" s="91" t="e">
        <f>INDEX(地温!$D$2:$D$366,MATCH(X190,地温!$C$2:$C$366,FALSE))</f>
        <v>#N/A</v>
      </c>
      <c r="AA190" s="91" t="e">
        <f t="shared" si="92"/>
        <v>#N/A</v>
      </c>
      <c r="AB190" s="93" t="e">
        <f t="shared" si="74"/>
        <v>#N/A</v>
      </c>
      <c r="AC190" s="99" t="e">
        <f t="shared" si="75"/>
        <v>#N/A</v>
      </c>
      <c r="AD190" s="99">
        <f t="shared" si="76"/>
        <v>0</v>
      </c>
      <c r="AG190" s="92">
        <f t="shared" si="93"/>
        <v>46071</v>
      </c>
      <c r="AH190" s="91">
        <f t="shared" si="94"/>
        <v>183</v>
      </c>
      <c r="AI190" s="91" t="e">
        <f>INDEX(地温!$D$2:$D$366,MATCH(AG190,地温!$C$2:$C$366,FALSE))</f>
        <v>#N/A</v>
      </c>
      <c r="AJ190" s="91" t="e">
        <f t="shared" si="95"/>
        <v>#N/A</v>
      </c>
      <c r="AK190" s="93" t="e">
        <f t="shared" si="77"/>
        <v>#N/A</v>
      </c>
      <c r="AL190" s="99" t="e">
        <f t="shared" si="78"/>
        <v>#N/A</v>
      </c>
      <c r="AM190" s="99">
        <f t="shared" si="79"/>
        <v>0</v>
      </c>
      <c r="AP190" s="92">
        <f t="shared" si="96"/>
        <v>46071</v>
      </c>
      <c r="AQ190" s="91">
        <f t="shared" si="97"/>
        <v>183</v>
      </c>
      <c r="AR190" s="91" t="e">
        <f>INDEX(地温!$D$2:$D$366,MATCH(AP190,地温!$C$2:$C$366,FALSE))</f>
        <v>#N/A</v>
      </c>
      <c r="AS190" s="91" t="e">
        <f t="shared" si="98"/>
        <v>#N/A</v>
      </c>
      <c r="AT190" s="93" t="e">
        <f t="shared" si="80"/>
        <v>#N/A</v>
      </c>
      <c r="AU190" s="99" t="e">
        <f t="shared" si="81"/>
        <v>#N/A</v>
      </c>
      <c r="AV190" s="99">
        <f t="shared" si="82"/>
        <v>0</v>
      </c>
    </row>
    <row r="191" spans="1:48" s="91" customFormat="1">
      <c r="A191" s="92">
        <f t="shared" si="83"/>
        <v>46072</v>
      </c>
      <c r="B191" s="91">
        <f t="shared" si="66"/>
        <v>184</v>
      </c>
      <c r="C191" s="99" t="e">
        <f t="shared" si="67"/>
        <v>#N/A</v>
      </c>
      <c r="F191" s="92">
        <f t="shared" si="84"/>
        <v>46072</v>
      </c>
      <c r="G191" s="91">
        <f t="shared" si="85"/>
        <v>184</v>
      </c>
      <c r="H191" s="91" t="e">
        <f>INDEX(地温!$D$2:$D$366,MATCH(F191,地温!$C$2:$C$366,FALSE))</f>
        <v>#N/A</v>
      </c>
      <c r="I191" s="91" t="e">
        <f t="shared" si="86"/>
        <v>#N/A</v>
      </c>
      <c r="J191" s="93" t="e">
        <f t="shared" si="68"/>
        <v>#N/A</v>
      </c>
      <c r="K191" s="99" t="e">
        <f t="shared" si="69"/>
        <v>#N/A</v>
      </c>
      <c r="L191" s="99" t="e">
        <f t="shared" si="70"/>
        <v>#N/A</v>
      </c>
      <c r="O191" s="92">
        <f t="shared" si="87"/>
        <v>46072</v>
      </c>
      <c r="P191" s="91">
        <f t="shared" si="88"/>
        <v>184</v>
      </c>
      <c r="Q191" s="91" t="e">
        <f>INDEX(地温!$D$2:$D$366,MATCH(O191,地温!$C$2:$C$366,FALSE))</f>
        <v>#N/A</v>
      </c>
      <c r="R191" s="91" t="e">
        <f t="shared" si="89"/>
        <v>#N/A</v>
      </c>
      <c r="S191" s="93" t="e">
        <f t="shared" si="71"/>
        <v>#N/A</v>
      </c>
      <c r="T191" s="99" t="e">
        <f t="shared" si="72"/>
        <v>#N/A</v>
      </c>
      <c r="U191" s="99">
        <f t="shared" si="73"/>
        <v>0</v>
      </c>
      <c r="X191" s="92">
        <f t="shared" si="90"/>
        <v>46072</v>
      </c>
      <c r="Y191" s="91">
        <f t="shared" si="91"/>
        <v>184</v>
      </c>
      <c r="Z191" s="91" t="e">
        <f>INDEX(地温!$D$2:$D$366,MATCH(X191,地温!$C$2:$C$366,FALSE))</f>
        <v>#N/A</v>
      </c>
      <c r="AA191" s="91" t="e">
        <f t="shared" si="92"/>
        <v>#N/A</v>
      </c>
      <c r="AB191" s="93" t="e">
        <f t="shared" si="74"/>
        <v>#N/A</v>
      </c>
      <c r="AC191" s="99" t="e">
        <f t="shared" si="75"/>
        <v>#N/A</v>
      </c>
      <c r="AD191" s="99">
        <f t="shared" si="76"/>
        <v>0</v>
      </c>
      <c r="AG191" s="92">
        <f t="shared" si="93"/>
        <v>46072</v>
      </c>
      <c r="AH191" s="91">
        <f t="shared" si="94"/>
        <v>184</v>
      </c>
      <c r="AI191" s="91" t="e">
        <f>INDEX(地温!$D$2:$D$366,MATCH(AG191,地温!$C$2:$C$366,FALSE))</f>
        <v>#N/A</v>
      </c>
      <c r="AJ191" s="91" t="e">
        <f t="shared" si="95"/>
        <v>#N/A</v>
      </c>
      <c r="AK191" s="93" t="e">
        <f t="shared" si="77"/>
        <v>#N/A</v>
      </c>
      <c r="AL191" s="99" t="e">
        <f t="shared" si="78"/>
        <v>#N/A</v>
      </c>
      <c r="AM191" s="99">
        <f t="shared" si="79"/>
        <v>0</v>
      </c>
      <c r="AP191" s="92">
        <f t="shared" si="96"/>
        <v>46072</v>
      </c>
      <c r="AQ191" s="91">
        <f t="shared" si="97"/>
        <v>184</v>
      </c>
      <c r="AR191" s="91" t="e">
        <f>INDEX(地温!$D$2:$D$366,MATCH(AP191,地温!$C$2:$C$366,FALSE))</f>
        <v>#N/A</v>
      </c>
      <c r="AS191" s="91" t="e">
        <f t="shared" si="98"/>
        <v>#N/A</v>
      </c>
      <c r="AT191" s="93" t="e">
        <f t="shared" si="80"/>
        <v>#N/A</v>
      </c>
      <c r="AU191" s="99" t="e">
        <f t="shared" si="81"/>
        <v>#N/A</v>
      </c>
      <c r="AV191" s="99">
        <f t="shared" si="82"/>
        <v>0</v>
      </c>
    </row>
    <row r="192" spans="1:48" s="91" customFormat="1">
      <c r="A192" s="92">
        <f t="shared" si="83"/>
        <v>46073</v>
      </c>
      <c r="B192" s="91">
        <f t="shared" si="66"/>
        <v>185</v>
      </c>
      <c r="C192" s="99" t="e">
        <f t="shared" si="67"/>
        <v>#N/A</v>
      </c>
      <c r="F192" s="92">
        <f t="shared" si="84"/>
        <v>46073</v>
      </c>
      <c r="G192" s="91">
        <f t="shared" si="85"/>
        <v>185</v>
      </c>
      <c r="H192" s="91" t="e">
        <f>INDEX(地温!$D$2:$D$366,MATCH(F192,地温!$C$2:$C$366,FALSE))</f>
        <v>#N/A</v>
      </c>
      <c r="I192" s="91" t="e">
        <f t="shared" si="86"/>
        <v>#N/A</v>
      </c>
      <c r="J192" s="93" t="e">
        <f t="shared" si="68"/>
        <v>#N/A</v>
      </c>
      <c r="K192" s="99" t="e">
        <f t="shared" si="69"/>
        <v>#N/A</v>
      </c>
      <c r="L192" s="99" t="e">
        <f t="shared" si="70"/>
        <v>#N/A</v>
      </c>
      <c r="O192" s="92">
        <f t="shared" si="87"/>
        <v>46073</v>
      </c>
      <c r="P192" s="91">
        <f t="shared" si="88"/>
        <v>185</v>
      </c>
      <c r="Q192" s="91" t="e">
        <f>INDEX(地温!$D$2:$D$366,MATCH(O192,地温!$C$2:$C$366,FALSE))</f>
        <v>#N/A</v>
      </c>
      <c r="R192" s="91" t="e">
        <f t="shared" si="89"/>
        <v>#N/A</v>
      </c>
      <c r="S192" s="93" t="e">
        <f t="shared" si="71"/>
        <v>#N/A</v>
      </c>
      <c r="T192" s="99" t="e">
        <f t="shared" si="72"/>
        <v>#N/A</v>
      </c>
      <c r="U192" s="99">
        <f t="shared" si="73"/>
        <v>0</v>
      </c>
      <c r="X192" s="92">
        <f t="shared" si="90"/>
        <v>46073</v>
      </c>
      <c r="Y192" s="91">
        <f t="shared" si="91"/>
        <v>185</v>
      </c>
      <c r="Z192" s="91" t="e">
        <f>INDEX(地温!$D$2:$D$366,MATCH(X192,地温!$C$2:$C$366,FALSE))</f>
        <v>#N/A</v>
      </c>
      <c r="AA192" s="91" t="e">
        <f t="shared" si="92"/>
        <v>#N/A</v>
      </c>
      <c r="AB192" s="93" t="e">
        <f t="shared" si="74"/>
        <v>#N/A</v>
      </c>
      <c r="AC192" s="99" t="e">
        <f t="shared" si="75"/>
        <v>#N/A</v>
      </c>
      <c r="AD192" s="99">
        <f t="shared" si="76"/>
        <v>0</v>
      </c>
      <c r="AG192" s="92">
        <f t="shared" si="93"/>
        <v>46073</v>
      </c>
      <c r="AH192" s="91">
        <f t="shared" si="94"/>
        <v>185</v>
      </c>
      <c r="AI192" s="91" t="e">
        <f>INDEX(地温!$D$2:$D$366,MATCH(AG192,地温!$C$2:$C$366,FALSE))</f>
        <v>#N/A</v>
      </c>
      <c r="AJ192" s="91" t="e">
        <f t="shared" si="95"/>
        <v>#N/A</v>
      </c>
      <c r="AK192" s="93" t="e">
        <f t="shared" si="77"/>
        <v>#N/A</v>
      </c>
      <c r="AL192" s="99" t="e">
        <f t="shared" si="78"/>
        <v>#N/A</v>
      </c>
      <c r="AM192" s="99">
        <f t="shared" si="79"/>
        <v>0</v>
      </c>
      <c r="AP192" s="92">
        <f t="shared" si="96"/>
        <v>46073</v>
      </c>
      <c r="AQ192" s="91">
        <f t="shared" si="97"/>
        <v>185</v>
      </c>
      <c r="AR192" s="91" t="e">
        <f>INDEX(地温!$D$2:$D$366,MATCH(AP192,地温!$C$2:$C$366,FALSE))</f>
        <v>#N/A</v>
      </c>
      <c r="AS192" s="91" t="e">
        <f t="shared" si="98"/>
        <v>#N/A</v>
      </c>
      <c r="AT192" s="93" t="e">
        <f t="shared" si="80"/>
        <v>#N/A</v>
      </c>
      <c r="AU192" s="99" t="e">
        <f t="shared" si="81"/>
        <v>#N/A</v>
      </c>
      <c r="AV192" s="99">
        <f t="shared" si="82"/>
        <v>0</v>
      </c>
    </row>
    <row r="193" spans="1:48" s="91" customFormat="1">
      <c r="A193" s="92">
        <f t="shared" si="83"/>
        <v>46074</v>
      </c>
      <c r="B193" s="91">
        <f t="shared" si="66"/>
        <v>186</v>
      </c>
      <c r="C193" s="99" t="e">
        <f t="shared" si="67"/>
        <v>#N/A</v>
      </c>
      <c r="F193" s="92">
        <f t="shared" si="84"/>
        <v>46074</v>
      </c>
      <c r="G193" s="91">
        <f t="shared" si="85"/>
        <v>186</v>
      </c>
      <c r="H193" s="91" t="e">
        <f>INDEX(地温!$D$2:$D$366,MATCH(F193,地温!$C$2:$C$366,FALSE))</f>
        <v>#N/A</v>
      </c>
      <c r="I193" s="91" t="e">
        <f t="shared" si="86"/>
        <v>#N/A</v>
      </c>
      <c r="J193" s="93" t="e">
        <f t="shared" si="68"/>
        <v>#N/A</v>
      </c>
      <c r="K193" s="99" t="e">
        <f t="shared" si="69"/>
        <v>#N/A</v>
      </c>
      <c r="L193" s="99" t="e">
        <f t="shared" si="70"/>
        <v>#N/A</v>
      </c>
      <c r="O193" s="92">
        <f t="shared" si="87"/>
        <v>46074</v>
      </c>
      <c r="P193" s="91">
        <f t="shared" si="88"/>
        <v>186</v>
      </c>
      <c r="Q193" s="91" t="e">
        <f>INDEX(地温!$D$2:$D$366,MATCH(O193,地温!$C$2:$C$366,FALSE))</f>
        <v>#N/A</v>
      </c>
      <c r="R193" s="91" t="e">
        <f t="shared" si="89"/>
        <v>#N/A</v>
      </c>
      <c r="S193" s="93" t="e">
        <f t="shared" si="71"/>
        <v>#N/A</v>
      </c>
      <c r="T193" s="99" t="e">
        <f t="shared" si="72"/>
        <v>#N/A</v>
      </c>
      <c r="U193" s="99">
        <f t="shared" si="73"/>
        <v>0</v>
      </c>
      <c r="X193" s="92">
        <f t="shared" si="90"/>
        <v>46074</v>
      </c>
      <c r="Y193" s="91">
        <f t="shared" si="91"/>
        <v>186</v>
      </c>
      <c r="Z193" s="91" t="e">
        <f>INDEX(地温!$D$2:$D$366,MATCH(X193,地温!$C$2:$C$366,FALSE))</f>
        <v>#N/A</v>
      </c>
      <c r="AA193" s="91" t="e">
        <f t="shared" si="92"/>
        <v>#N/A</v>
      </c>
      <c r="AB193" s="93" t="e">
        <f t="shared" si="74"/>
        <v>#N/A</v>
      </c>
      <c r="AC193" s="99" t="e">
        <f t="shared" si="75"/>
        <v>#N/A</v>
      </c>
      <c r="AD193" s="99">
        <f t="shared" si="76"/>
        <v>0</v>
      </c>
      <c r="AG193" s="92">
        <f t="shared" si="93"/>
        <v>46074</v>
      </c>
      <c r="AH193" s="91">
        <f t="shared" si="94"/>
        <v>186</v>
      </c>
      <c r="AI193" s="91" t="e">
        <f>INDEX(地温!$D$2:$D$366,MATCH(AG193,地温!$C$2:$C$366,FALSE))</f>
        <v>#N/A</v>
      </c>
      <c r="AJ193" s="91" t="e">
        <f t="shared" si="95"/>
        <v>#N/A</v>
      </c>
      <c r="AK193" s="93" t="e">
        <f t="shared" si="77"/>
        <v>#N/A</v>
      </c>
      <c r="AL193" s="99" t="e">
        <f t="shared" si="78"/>
        <v>#N/A</v>
      </c>
      <c r="AM193" s="99">
        <f t="shared" si="79"/>
        <v>0</v>
      </c>
      <c r="AP193" s="92">
        <f t="shared" si="96"/>
        <v>46074</v>
      </c>
      <c r="AQ193" s="91">
        <f t="shared" si="97"/>
        <v>186</v>
      </c>
      <c r="AR193" s="91" t="e">
        <f>INDEX(地温!$D$2:$D$366,MATCH(AP193,地温!$C$2:$C$366,FALSE))</f>
        <v>#N/A</v>
      </c>
      <c r="AS193" s="91" t="e">
        <f t="shared" si="98"/>
        <v>#N/A</v>
      </c>
      <c r="AT193" s="93" t="e">
        <f t="shared" si="80"/>
        <v>#N/A</v>
      </c>
      <c r="AU193" s="99" t="e">
        <f t="shared" si="81"/>
        <v>#N/A</v>
      </c>
      <c r="AV193" s="99">
        <f t="shared" si="82"/>
        <v>0</v>
      </c>
    </row>
    <row r="194" spans="1:48" s="91" customFormat="1">
      <c r="A194" s="92">
        <f t="shared" si="83"/>
        <v>46075</v>
      </c>
      <c r="B194" s="91">
        <f t="shared" si="66"/>
        <v>187</v>
      </c>
      <c r="C194" s="99" t="e">
        <f t="shared" si="67"/>
        <v>#N/A</v>
      </c>
      <c r="F194" s="92">
        <f t="shared" si="84"/>
        <v>46075</v>
      </c>
      <c r="G194" s="91">
        <f t="shared" si="85"/>
        <v>187</v>
      </c>
      <c r="H194" s="91" t="e">
        <f>INDEX(地温!$D$2:$D$366,MATCH(F194,地温!$C$2:$C$366,FALSE))</f>
        <v>#N/A</v>
      </c>
      <c r="I194" s="91" t="e">
        <f t="shared" si="86"/>
        <v>#N/A</v>
      </c>
      <c r="J194" s="93" t="e">
        <f t="shared" si="68"/>
        <v>#N/A</v>
      </c>
      <c r="K194" s="99" t="e">
        <f t="shared" si="69"/>
        <v>#N/A</v>
      </c>
      <c r="L194" s="99" t="e">
        <f t="shared" si="70"/>
        <v>#N/A</v>
      </c>
      <c r="O194" s="92">
        <f t="shared" si="87"/>
        <v>46075</v>
      </c>
      <c r="P194" s="91">
        <f t="shared" si="88"/>
        <v>187</v>
      </c>
      <c r="Q194" s="91" t="e">
        <f>INDEX(地温!$D$2:$D$366,MATCH(O194,地温!$C$2:$C$366,FALSE))</f>
        <v>#N/A</v>
      </c>
      <c r="R194" s="91" t="e">
        <f t="shared" si="89"/>
        <v>#N/A</v>
      </c>
      <c r="S194" s="93" t="e">
        <f t="shared" si="71"/>
        <v>#N/A</v>
      </c>
      <c r="T194" s="99" t="e">
        <f t="shared" si="72"/>
        <v>#N/A</v>
      </c>
      <c r="U194" s="99">
        <f t="shared" si="73"/>
        <v>0</v>
      </c>
      <c r="X194" s="92">
        <f t="shared" si="90"/>
        <v>46075</v>
      </c>
      <c r="Y194" s="91">
        <f t="shared" si="91"/>
        <v>187</v>
      </c>
      <c r="Z194" s="91" t="e">
        <f>INDEX(地温!$D$2:$D$366,MATCH(X194,地温!$C$2:$C$366,FALSE))</f>
        <v>#N/A</v>
      </c>
      <c r="AA194" s="91" t="e">
        <f t="shared" si="92"/>
        <v>#N/A</v>
      </c>
      <c r="AB194" s="93" t="e">
        <f t="shared" si="74"/>
        <v>#N/A</v>
      </c>
      <c r="AC194" s="99" t="e">
        <f t="shared" si="75"/>
        <v>#N/A</v>
      </c>
      <c r="AD194" s="99">
        <f t="shared" si="76"/>
        <v>0</v>
      </c>
      <c r="AG194" s="92">
        <f t="shared" si="93"/>
        <v>46075</v>
      </c>
      <c r="AH194" s="91">
        <f t="shared" si="94"/>
        <v>187</v>
      </c>
      <c r="AI194" s="91" t="e">
        <f>INDEX(地温!$D$2:$D$366,MATCH(AG194,地温!$C$2:$C$366,FALSE))</f>
        <v>#N/A</v>
      </c>
      <c r="AJ194" s="91" t="e">
        <f t="shared" si="95"/>
        <v>#N/A</v>
      </c>
      <c r="AK194" s="93" t="e">
        <f t="shared" si="77"/>
        <v>#N/A</v>
      </c>
      <c r="AL194" s="99" t="e">
        <f t="shared" si="78"/>
        <v>#N/A</v>
      </c>
      <c r="AM194" s="99">
        <f t="shared" si="79"/>
        <v>0</v>
      </c>
      <c r="AP194" s="92">
        <f t="shared" si="96"/>
        <v>46075</v>
      </c>
      <c r="AQ194" s="91">
        <f t="shared" si="97"/>
        <v>187</v>
      </c>
      <c r="AR194" s="91" t="e">
        <f>INDEX(地温!$D$2:$D$366,MATCH(AP194,地温!$C$2:$C$366,FALSE))</f>
        <v>#N/A</v>
      </c>
      <c r="AS194" s="91" t="e">
        <f t="shared" si="98"/>
        <v>#N/A</v>
      </c>
      <c r="AT194" s="93" t="e">
        <f t="shared" si="80"/>
        <v>#N/A</v>
      </c>
      <c r="AU194" s="99" t="e">
        <f t="shared" si="81"/>
        <v>#N/A</v>
      </c>
      <c r="AV194" s="99">
        <f t="shared" si="82"/>
        <v>0</v>
      </c>
    </row>
    <row r="195" spans="1:48" s="91" customFormat="1">
      <c r="A195" s="92">
        <f t="shared" si="83"/>
        <v>46076</v>
      </c>
      <c r="B195" s="91">
        <f t="shared" si="66"/>
        <v>188</v>
      </c>
      <c r="C195" s="99" t="e">
        <f t="shared" si="67"/>
        <v>#N/A</v>
      </c>
      <c r="F195" s="92">
        <f t="shared" si="84"/>
        <v>46076</v>
      </c>
      <c r="G195" s="91">
        <f t="shared" si="85"/>
        <v>188</v>
      </c>
      <c r="H195" s="91" t="e">
        <f>INDEX(地温!$D$2:$D$366,MATCH(F195,地温!$C$2:$C$366,FALSE))</f>
        <v>#N/A</v>
      </c>
      <c r="I195" s="91" t="e">
        <f t="shared" si="86"/>
        <v>#N/A</v>
      </c>
      <c r="J195" s="93" t="e">
        <f t="shared" si="68"/>
        <v>#N/A</v>
      </c>
      <c r="K195" s="99" t="e">
        <f t="shared" si="69"/>
        <v>#N/A</v>
      </c>
      <c r="L195" s="99" t="e">
        <f t="shared" si="70"/>
        <v>#N/A</v>
      </c>
      <c r="O195" s="92">
        <f t="shared" si="87"/>
        <v>46076</v>
      </c>
      <c r="P195" s="91">
        <f t="shared" si="88"/>
        <v>188</v>
      </c>
      <c r="Q195" s="91" t="e">
        <f>INDEX(地温!$D$2:$D$366,MATCH(O195,地温!$C$2:$C$366,FALSE))</f>
        <v>#N/A</v>
      </c>
      <c r="R195" s="91" t="e">
        <f t="shared" si="89"/>
        <v>#N/A</v>
      </c>
      <c r="S195" s="93" t="e">
        <f t="shared" si="71"/>
        <v>#N/A</v>
      </c>
      <c r="T195" s="99" t="e">
        <f t="shared" si="72"/>
        <v>#N/A</v>
      </c>
      <c r="U195" s="99">
        <f t="shared" si="73"/>
        <v>0</v>
      </c>
      <c r="X195" s="92">
        <f t="shared" si="90"/>
        <v>46076</v>
      </c>
      <c r="Y195" s="91">
        <f t="shared" si="91"/>
        <v>188</v>
      </c>
      <c r="Z195" s="91" t="e">
        <f>INDEX(地温!$D$2:$D$366,MATCH(X195,地温!$C$2:$C$366,FALSE))</f>
        <v>#N/A</v>
      </c>
      <c r="AA195" s="91" t="e">
        <f t="shared" si="92"/>
        <v>#N/A</v>
      </c>
      <c r="AB195" s="93" t="e">
        <f t="shared" si="74"/>
        <v>#N/A</v>
      </c>
      <c r="AC195" s="99" t="e">
        <f t="shared" si="75"/>
        <v>#N/A</v>
      </c>
      <c r="AD195" s="99">
        <f t="shared" si="76"/>
        <v>0</v>
      </c>
      <c r="AG195" s="92">
        <f t="shared" si="93"/>
        <v>46076</v>
      </c>
      <c r="AH195" s="91">
        <f t="shared" si="94"/>
        <v>188</v>
      </c>
      <c r="AI195" s="91" t="e">
        <f>INDEX(地温!$D$2:$D$366,MATCH(AG195,地温!$C$2:$C$366,FALSE))</f>
        <v>#N/A</v>
      </c>
      <c r="AJ195" s="91" t="e">
        <f t="shared" si="95"/>
        <v>#N/A</v>
      </c>
      <c r="AK195" s="93" t="e">
        <f t="shared" si="77"/>
        <v>#N/A</v>
      </c>
      <c r="AL195" s="99" t="e">
        <f t="shared" si="78"/>
        <v>#N/A</v>
      </c>
      <c r="AM195" s="99">
        <f t="shared" si="79"/>
        <v>0</v>
      </c>
      <c r="AP195" s="92">
        <f t="shared" si="96"/>
        <v>46076</v>
      </c>
      <c r="AQ195" s="91">
        <f t="shared" si="97"/>
        <v>188</v>
      </c>
      <c r="AR195" s="91" t="e">
        <f>INDEX(地温!$D$2:$D$366,MATCH(AP195,地温!$C$2:$C$366,FALSE))</f>
        <v>#N/A</v>
      </c>
      <c r="AS195" s="91" t="e">
        <f t="shared" si="98"/>
        <v>#N/A</v>
      </c>
      <c r="AT195" s="93" t="e">
        <f t="shared" si="80"/>
        <v>#N/A</v>
      </c>
      <c r="AU195" s="99" t="e">
        <f t="shared" si="81"/>
        <v>#N/A</v>
      </c>
      <c r="AV195" s="99">
        <f t="shared" si="82"/>
        <v>0</v>
      </c>
    </row>
    <row r="196" spans="1:48" s="91" customFormat="1">
      <c r="A196" s="92">
        <f t="shared" si="83"/>
        <v>46077</v>
      </c>
      <c r="B196" s="91">
        <f t="shared" si="66"/>
        <v>189</v>
      </c>
      <c r="C196" s="99" t="e">
        <f t="shared" si="67"/>
        <v>#N/A</v>
      </c>
      <c r="F196" s="92">
        <f t="shared" si="84"/>
        <v>46077</v>
      </c>
      <c r="G196" s="91">
        <f t="shared" si="85"/>
        <v>189</v>
      </c>
      <c r="H196" s="91" t="e">
        <f>INDEX(地温!$D$2:$D$366,MATCH(F196,地温!$C$2:$C$366,FALSE))</f>
        <v>#N/A</v>
      </c>
      <c r="I196" s="91" t="e">
        <f t="shared" si="86"/>
        <v>#N/A</v>
      </c>
      <c r="J196" s="93" t="e">
        <f t="shared" si="68"/>
        <v>#N/A</v>
      </c>
      <c r="K196" s="99" t="e">
        <f t="shared" si="69"/>
        <v>#N/A</v>
      </c>
      <c r="L196" s="99" t="e">
        <f t="shared" si="70"/>
        <v>#N/A</v>
      </c>
      <c r="O196" s="92">
        <f t="shared" si="87"/>
        <v>46077</v>
      </c>
      <c r="P196" s="91">
        <f t="shared" si="88"/>
        <v>189</v>
      </c>
      <c r="Q196" s="91" t="e">
        <f>INDEX(地温!$D$2:$D$366,MATCH(O196,地温!$C$2:$C$366,FALSE))</f>
        <v>#N/A</v>
      </c>
      <c r="R196" s="91" t="e">
        <f t="shared" si="89"/>
        <v>#N/A</v>
      </c>
      <c r="S196" s="93" t="e">
        <f t="shared" si="71"/>
        <v>#N/A</v>
      </c>
      <c r="T196" s="99" t="e">
        <f t="shared" si="72"/>
        <v>#N/A</v>
      </c>
      <c r="U196" s="99">
        <f t="shared" si="73"/>
        <v>0</v>
      </c>
      <c r="X196" s="92">
        <f t="shared" si="90"/>
        <v>46077</v>
      </c>
      <c r="Y196" s="91">
        <f t="shared" si="91"/>
        <v>189</v>
      </c>
      <c r="Z196" s="91" t="e">
        <f>INDEX(地温!$D$2:$D$366,MATCH(X196,地温!$C$2:$C$366,FALSE))</f>
        <v>#N/A</v>
      </c>
      <c r="AA196" s="91" t="e">
        <f t="shared" si="92"/>
        <v>#N/A</v>
      </c>
      <c r="AB196" s="93" t="e">
        <f t="shared" si="74"/>
        <v>#N/A</v>
      </c>
      <c r="AC196" s="99" t="e">
        <f t="shared" si="75"/>
        <v>#N/A</v>
      </c>
      <c r="AD196" s="99">
        <f t="shared" si="76"/>
        <v>0</v>
      </c>
      <c r="AG196" s="92">
        <f t="shared" si="93"/>
        <v>46077</v>
      </c>
      <c r="AH196" s="91">
        <f t="shared" si="94"/>
        <v>189</v>
      </c>
      <c r="AI196" s="91" t="e">
        <f>INDEX(地温!$D$2:$D$366,MATCH(AG196,地温!$C$2:$C$366,FALSE))</f>
        <v>#N/A</v>
      </c>
      <c r="AJ196" s="91" t="e">
        <f t="shared" si="95"/>
        <v>#N/A</v>
      </c>
      <c r="AK196" s="93" t="e">
        <f t="shared" si="77"/>
        <v>#N/A</v>
      </c>
      <c r="AL196" s="99" t="e">
        <f t="shared" si="78"/>
        <v>#N/A</v>
      </c>
      <c r="AM196" s="99">
        <f t="shared" si="79"/>
        <v>0</v>
      </c>
      <c r="AP196" s="92">
        <f t="shared" si="96"/>
        <v>46077</v>
      </c>
      <c r="AQ196" s="91">
        <f t="shared" si="97"/>
        <v>189</v>
      </c>
      <c r="AR196" s="91" t="e">
        <f>INDEX(地温!$D$2:$D$366,MATCH(AP196,地温!$C$2:$C$366,FALSE))</f>
        <v>#N/A</v>
      </c>
      <c r="AS196" s="91" t="e">
        <f t="shared" si="98"/>
        <v>#N/A</v>
      </c>
      <c r="AT196" s="93" t="e">
        <f t="shared" si="80"/>
        <v>#N/A</v>
      </c>
      <c r="AU196" s="99" t="e">
        <f t="shared" si="81"/>
        <v>#N/A</v>
      </c>
      <c r="AV196" s="99">
        <f t="shared" si="82"/>
        <v>0</v>
      </c>
    </row>
    <row r="197" spans="1:48" s="91" customFormat="1">
      <c r="A197" s="92">
        <f t="shared" si="83"/>
        <v>46078</v>
      </c>
      <c r="B197" s="91">
        <f t="shared" si="66"/>
        <v>190</v>
      </c>
      <c r="C197" s="99" t="e">
        <f t="shared" si="67"/>
        <v>#N/A</v>
      </c>
      <c r="F197" s="92">
        <f t="shared" si="84"/>
        <v>46078</v>
      </c>
      <c r="G197" s="91">
        <f t="shared" si="85"/>
        <v>190</v>
      </c>
      <c r="H197" s="91" t="e">
        <f>INDEX(地温!$D$2:$D$366,MATCH(F197,地温!$C$2:$C$366,FALSE))</f>
        <v>#N/A</v>
      </c>
      <c r="I197" s="91" t="e">
        <f t="shared" si="86"/>
        <v>#N/A</v>
      </c>
      <c r="J197" s="93" t="e">
        <f t="shared" si="68"/>
        <v>#N/A</v>
      </c>
      <c r="K197" s="99" t="e">
        <f t="shared" si="69"/>
        <v>#N/A</v>
      </c>
      <c r="L197" s="99" t="e">
        <f t="shared" si="70"/>
        <v>#N/A</v>
      </c>
      <c r="O197" s="92">
        <f t="shared" si="87"/>
        <v>46078</v>
      </c>
      <c r="P197" s="91">
        <f t="shared" si="88"/>
        <v>190</v>
      </c>
      <c r="Q197" s="91" t="e">
        <f>INDEX(地温!$D$2:$D$366,MATCH(O197,地温!$C$2:$C$366,FALSE))</f>
        <v>#N/A</v>
      </c>
      <c r="R197" s="91" t="e">
        <f t="shared" si="89"/>
        <v>#N/A</v>
      </c>
      <c r="S197" s="93" t="e">
        <f t="shared" si="71"/>
        <v>#N/A</v>
      </c>
      <c r="T197" s="99" t="e">
        <f t="shared" si="72"/>
        <v>#N/A</v>
      </c>
      <c r="U197" s="99">
        <f t="shared" si="73"/>
        <v>0</v>
      </c>
      <c r="X197" s="92">
        <f t="shared" si="90"/>
        <v>46078</v>
      </c>
      <c r="Y197" s="91">
        <f t="shared" si="91"/>
        <v>190</v>
      </c>
      <c r="Z197" s="91" t="e">
        <f>INDEX(地温!$D$2:$D$366,MATCH(X197,地温!$C$2:$C$366,FALSE))</f>
        <v>#N/A</v>
      </c>
      <c r="AA197" s="91" t="e">
        <f t="shared" si="92"/>
        <v>#N/A</v>
      </c>
      <c r="AB197" s="93" t="e">
        <f t="shared" si="74"/>
        <v>#N/A</v>
      </c>
      <c r="AC197" s="99" t="e">
        <f t="shared" si="75"/>
        <v>#N/A</v>
      </c>
      <c r="AD197" s="99">
        <f t="shared" si="76"/>
        <v>0</v>
      </c>
      <c r="AG197" s="92">
        <f t="shared" si="93"/>
        <v>46078</v>
      </c>
      <c r="AH197" s="91">
        <f t="shared" si="94"/>
        <v>190</v>
      </c>
      <c r="AI197" s="91" t="e">
        <f>INDEX(地温!$D$2:$D$366,MATCH(AG197,地温!$C$2:$C$366,FALSE))</f>
        <v>#N/A</v>
      </c>
      <c r="AJ197" s="91" t="e">
        <f t="shared" si="95"/>
        <v>#N/A</v>
      </c>
      <c r="AK197" s="93" t="e">
        <f t="shared" si="77"/>
        <v>#N/A</v>
      </c>
      <c r="AL197" s="99" t="e">
        <f t="shared" si="78"/>
        <v>#N/A</v>
      </c>
      <c r="AM197" s="99">
        <f t="shared" si="79"/>
        <v>0</v>
      </c>
      <c r="AP197" s="92">
        <f t="shared" si="96"/>
        <v>46078</v>
      </c>
      <c r="AQ197" s="91">
        <f t="shared" si="97"/>
        <v>190</v>
      </c>
      <c r="AR197" s="91" t="e">
        <f>INDEX(地温!$D$2:$D$366,MATCH(AP197,地温!$C$2:$C$366,FALSE))</f>
        <v>#N/A</v>
      </c>
      <c r="AS197" s="91" t="e">
        <f t="shared" si="98"/>
        <v>#N/A</v>
      </c>
      <c r="AT197" s="93" t="e">
        <f t="shared" si="80"/>
        <v>#N/A</v>
      </c>
      <c r="AU197" s="99" t="e">
        <f t="shared" si="81"/>
        <v>#N/A</v>
      </c>
      <c r="AV197" s="99">
        <f t="shared" si="82"/>
        <v>0</v>
      </c>
    </row>
    <row r="198" spans="1:48" s="91" customFormat="1">
      <c r="A198" s="92">
        <f t="shared" si="83"/>
        <v>46079</v>
      </c>
      <c r="B198" s="91">
        <f t="shared" si="66"/>
        <v>191</v>
      </c>
      <c r="C198" s="99" t="e">
        <f t="shared" si="67"/>
        <v>#N/A</v>
      </c>
      <c r="F198" s="92">
        <f t="shared" si="84"/>
        <v>46079</v>
      </c>
      <c r="G198" s="91">
        <f t="shared" si="85"/>
        <v>191</v>
      </c>
      <c r="H198" s="91" t="e">
        <f>INDEX(地温!$D$2:$D$366,MATCH(F198,地温!$C$2:$C$366,FALSE))</f>
        <v>#N/A</v>
      </c>
      <c r="I198" s="91" t="e">
        <f t="shared" si="86"/>
        <v>#N/A</v>
      </c>
      <c r="J198" s="93" t="e">
        <f t="shared" si="68"/>
        <v>#N/A</v>
      </c>
      <c r="K198" s="99" t="e">
        <f t="shared" si="69"/>
        <v>#N/A</v>
      </c>
      <c r="L198" s="99" t="e">
        <f t="shared" si="70"/>
        <v>#N/A</v>
      </c>
      <c r="O198" s="92">
        <f t="shared" si="87"/>
        <v>46079</v>
      </c>
      <c r="P198" s="91">
        <f t="shared" si="88"/>
        <v>191</v>
      </c>
      <c r="Q198" s="91" t="e">
        <f>INDEX(地温!$D$2:$D$366,MATCH(O198,地温!$C$2:$C$366,FALSE))</f>
        <v>#N/A</v>
      </c>
      <c r="R198" s="91" t="e">
        <f t="shared" si="89"/>
        <v>#N/A</v>
      </c>
      <c r="S198" s="93" t="e">
        <f t="shared" si="71"/>
        <v>#N/A</v>
      </c>
      <c r="T198" s="99" t="e">
        <f t="shared" si="72"/>
        <v>#N/A</v>
      </c>
      <c r="U198" s="99">
        <f t="shared" si="73"/>
        <v>0</v>
      </c>
      <c r="X198" s="92">
        <f t="shared" si="90"/>
        <v>46079</v>
      </c>
      <c r="Y198" s="91">
        <f t="shared" si="91"/>
        <v>191</v>
      </c>
      <c r="Z198" s="91" t="e">
        <f>INDEX(地温!$D$2:$D$366,MATCH(X198,地温!$C$2:$C$366,FALSE))</f>
        <v>#N/A</v>
      </c>
      <c r="AA198" s="91" t="e">
        <f t="shared" si="92"/>
        <v>#N/A</v>
      </c>
      <c r="AB198" s="93" t="e">
        <f t="shared" si="74"/>
        <v>#N/A</v>
      </c>
      <c r="AC198" s="99" t="e">
        <f t="shared" si="75"/>
        <v>#N/A</v>
      </c>
      <c r="AD198" s="99">
        <f t="shared" si="76"/>
        <v>0</v>
      </c>
      <c r="AG198" s="92">
        <f t="shared" si="93"/>
        <v>46079</v>
      </c>
      <c r="AH198" s="91">
        <f t="shared" si="94"/>
        <v>191</v>
      </c>
      <c r="AI198" s="91" t="e">
        <f>INDEX(地温!$D$2:$D$366,MATCH(AG198,地温!$C$2:$C$366,FALSE))</f>
        <v>#N/A</v>
      </c>
      <c r="AJ198" s="91" t="e">
        <f t="shared" si="95"/>
        <v>#N/A</v>
      </c>
      <c r="AK198" s="93" t="e">
        <f t="shared" si="77"/>
        <v>#N/A</v>
      </c>
      <c r="AL198" s="99" t="e">
        <f t="shared" si="78"/>
        <v>#N/A</v>
      </c>
      <c r="AM198" s="99">
        <f t="shared" si="79"/>
        <v>0</v>
      </c>
      <c r="AP198" s="92">
        <f t="shared" si="96"/>
        <v>46079</v>
      </c>
      <c r="AQ198" s="91">
        <f t="shared" si="97"/>
        <v>191</v>
      </c>
      <c r="AR198" s="91" t="e">
        <f>INDEX(地温!$D$2:$D$366,MATCH(AP198,地温!$C$2:$C$366,FALSE))</f>
        <v>#N/A</v>
      </c>
      <c r="AS198" s="91" t="e">
        <f t="shared" si="98"/>
        <v>#N/A</v>
      </c>
      <c r="AT198" s="93" t="e">
        <f t="shared" si="80"/>
        <v>#N/A</v>
      </c>
      <c r="AU198" s="99" t="e">
        <f t="shared" si="81"/>
        <v>#N/A</v>
      </c>
      <c r="AV198" s="99">
        <f t="shared" si="82"/>
        <v>0</v>
      </c>
    </row>
    <row r="199" spans="1:48" s="91" customFormat="1">
      <c r="A199" s="92">
        <f t="shared" si="83"/>
        <v>46080</v>
      </c>
      <c r="B199" s="91">
        <f t="shared" si="66"/>
        <v>192</v>
      </c>
      <c r="C199" s="99" t="e">
        <f t="shared" si="67"/>
        <v>#N/A</v>
      </c>
      <c r="F199" s="92">
        <f t="shared" si="84"/>
        <v>46080</v>
      </c>
      <c r="G199" s="91">
        <f t="shared" si="85"/>
        <v>192</v>
      </c>
      <c r="H199" s="91" t="e">
        <f>INDEX(地温!$D$2:$D$366,MATCH(F199,地温!$C$2:$C$366,FALSE))</f>
        <v>#N/A</v>
      </c>
      <c r="I199" s="91" t="e">
        <f t="shared" si="86"/>
        <v>#N/A</v>
      </c>
      <c r="J199" s="93" t="e">
        <f t="shared" si="68"/>
        <v>#N/A</v>
      </c>
      <c r="K199" s="99" t="e">
        <f t="shared" si="69"/>
        <v>#N/A</v>
      </c>
      <c r="L199" s="99" t="e">
        <f t="shared" si="70"/>
        <v>#N/A</v>
      </c>
      <c r="O199" s="92">
        <f t="shared" si="87"/>
        <v>46080</v>
      </c>
      <c r="P199" s="91">
        <f t="shared" si="88"/>
        <v>192</v>
      </c>
      <c r="Q199" s="91" t="e">
        <f>INDEX(地温!$D$2:$D$366,MATCH(O199,地温!$C$2:$C$366,FALSE))</f>
        <v>#N/A</v>
      </c>
      <c r="R199" s="91" t="e">
        <f t="shared" si="89"/>
        <v>#N/A</v>
      </c>
      <c r="S199" s="93" t="e">
        <f t="shared" si="71"/>
        <v>#N/A</v>
      </c>
      <c r="T199" s="99" t="e">
        <f t="shared" si="72"/>
        <v>#N/A</v>
      </c>
      <c r="U199" s="99">
        <f t="shared" si="73"/>
        <v>0</v>
      </c>
      <c r="X199" s="92">
        <f t="shared" si="90"/>
        <v>46080</v>
      </c>
      <c r="Y199" s="91">
        <f t="shared" si="91"/>
        <v>192</v>
      </c>
      <c r="Z199" s="91" t="e">
        <f>INDEX(地温!$D$2:$D$366,MATCH(X199,地温!$C$2:$C$366,FALSE))</f>
        <v>#N/A</v>
      </c>
      <c r="AA199" s="91" t="e">
        <f t="shared" si="92"/>
        <v>#N/A</v>
      </c>
      <c r="AB199" s="93" t="e">
        <f t="shared" si="74"/>
        <v>#N/A</v>
      </c>
      <c r="AC199" s="99" t="e">
        <f t="shared" si="75"/>
        <v>#N/A</v>
      </c>
      <c r="AD199" s="99">
        <f t="shared" si="76"/>
        <v>0</v>
      </c>
      <c r="AG199" s="92">
        <f t="shared" si="93"/>
        <v>46080</v>
      </c>
      <c r="AH199" s="91">
        <f t="shared" si="94"/>
        <v>192</v>
      </c>
      <c r="AI199" s="91" t="e">
        <f>INDEX(地温!$D$2:$D$366,MATCH(AG199,地温!$C$2:$C$366,FALSE))</f>
        <v>#N/A</v>
      </c>
      <c r="AJ199" s="91" t="e">
        <f t="shared" si="95"/>
        <v>#N/A</v>
      </c>
      <c r="AK199" s="93" t="e">
        <f t="shared" si="77"/>
        <v>#N/A</v>
      </c>
      <c r="AL199" s="99" t="e">
        <f t="shared" si="78"/>
        <v>#N/A</v>
      </c>
      <c r="AM199" s="99">
        <f t="shared" si="79"/>
        <v>0</v>
      </c>
      <c r="AP199" s="92">
        <f t="shared" si="96"/>
        <v>46080</v>
      </c>
      <c r="AQ199" s="91">
        <f t="shared" si="97"/>
        <v>192</v>
      </c>
      <c r="AR199" s="91" t="e">
        <f>INDEX(地温!$D$2:$D$366,MATCH(AP199,地温!$C$2:$C$366,FALSE))</f>
        <v>#N/A</v>
      </c>
      <c r="AS199" s="91" t="e">
        <f t="shared" si="98"/>
        <v>#N/A</v>
      </c>
      <c r="AT199" s="93" t="e">
        <f t="shared" si="80"/>
        <v>#N/A</v>
      </c>
      <c r="AU199" s="99" t="e">
        <f t="shared" si="81"/>
        <v>#N/A</v>
      </c>
      <c r="AV199" s="99">
        <f t="shared" si="82"/>
        <v>0</v>
      </c>
    </row>
    <row r="200" spans="1:48" s="91" customFormat="1">
      <c r="A200" s="92">
        <f t="shared" si="83"/>
        <v>46081</v>
      </c>
      <c r="B200" s="91">
        <f t="shared" ref="B200:B263" si="99">G200</f>
        <v>193</v>
      </c>
      <c r="C200" s="99" t="e">
        <f t="shared" ref="C200:C263" si="100">L200+U200+AD200+AM200+AV200</f>
        <v>#N/A</v>
      </c>
      <c r="F200" s="92">
        <f t="shared" si="84"/>
        <v>46081</v>
      </c>
      <c r="G200" s="91">
        <f t="shared" si="85"/>
        <v>193</v>
      </c>
      <c r="H200" s="91" t="e">
        <f>INDEX(地温!$D$2:$D$366,MATCH(F200,地温!$C$2:$C$366,FALSE))</f>
        <v>#N/A</v>
      </c>
      <c r="I200" s="91" t="e">
        <f t="shared" si="86"/>
        <v>#N/A</v>
      </c>
      <c r="J200" s="93" t="e">
        <f t="shared" ref="J200:J263" si="101">I200/G200</f>
        <v>#N/A</v>
      </c>
      <c r="K200" s="99" t="e">
        <f t="shared" ref="K200:K263" si="102">$H$4*EXP(-$I$4/(8.31*(J200+273)))</f>
        <v>#N/A</v>
      </c>
      <c r="L200" s="99" t="e">
        <f t="shared" ref="L200:L263" si="103">IF($G$1=0,0,$J$1*$G$4*0.01*(1-EXP(-K200*G200)))</f>
        <v>#N/A</v>
      </c>
      <c r="O200" s="92">
        <f t="shared" si="87"/>
        <v>46081</v>
      </c>
      <c r="P200" s="91">
        <f t="shared" si="88"/>
        <v>193</v>
      </c>
      <c r="Q200" s="91" t="e">
        <f>INDEX(地温!$D$2:$D$366,MATCH(O200,地温!$C$2:$C$366,FALSE))</f>
        <v>#N/A</v>
      </c>
      <c r="R200" s="91" t="e">
        <f t="shared" si="89"/>
        <v>#N/A</v>
      </c>
      <c r="S200" s="93" t="e">
        <f t="shared" ref="S200:S263" si="104">R200/P200</f>
        <v>#N/A</v>
      </c>
      <c r="T200" s="99" t="e">
        <f t="shared" ref="T200:T263" si="105">$Q$4*EXP(-$R$4/(8.31*(S200+273)))</f>
        <v>#N/A</v>
      </c>
      <c r="U200" s="99">
        <f t="shared" ref="U200:U263" si="106">IF($P$1=0,0,$S$1*$P$4*0.01*(1-EXP(-T200*P200)))</f>
        <v>0</v>
      </c>
      <c r="X200" s="92">
        <f t="shared" si="90"/>
        <v>46081</v>
      </c>
      <c r="Y200" s="91">
        <f t="shared" si="91"/>
        <v>193</v>
      </c>
      <c r="Z200" s="91" t="e">
        <f>INDEX(地温!$D$2:$D$366,MATCH(X200,地温!$C$2:$C$366,FALSE))</f>
        <v>#N/A</v>
      </c>
      <c r="AA200" s="91" t="e">
        <f t="shared" si="92"/>
        <v>#N/A</v>
      </c>
      <c r="AB200" s="93" t="e">
        <f t="shared" ref="AB200:AB263" si="107">AA200/Y200</f>
        <v>#N/A</v>
      </c>
      <c r="AC200" s="99" t="e">
        <f t="shared" ref="AC200:AC263" si="108">$Z$4*EXP(-$AA$4/(8.31*(AB200+273)))</f>
        <v>#N/A</v>
      </c>
      <c r="AD200" s="99">
        <f t="shared" ref="AD200:AD263" si="109">IF($Y$1=0,0,$AB$1*$Y$4*0.01*(1-EXP(-AC200*Y200)))</f>
        <v>0</v>
      </c>
      <c r="AG200" s="92">
        <f t="shared" si="93"/>
        <v>46081</v>
      </c>
      <c r="AH200" s="91">
        <f t="shared" si="94"/>
        <v>193</v>
      </c>
      <c r="AI200" s="91" t="e">
        <f>INDEX(地温!$D$2:$D$366,MATCH(AG200,地温!$C$2:$C$366,FALSE))</f>
        <v>#N/A</v>
      </c>
      <c r="AJ200" s="91" t="e">
        <f t="shared" si="95"/>
        <v>#N/A</v>
      </c>
      <c r="AK200" s="93" t="e">
        <f t="shared" ref="AK200:AK263" si="110">AJ200/AH200</f>
        <v>#N/A</v>
      </c>
      <c r="AL200" s="99" t="e">
        <f t="shared" ref="AL200:AL263" si="111">$AI$4*EXP(-$AJ$4/(8.31*(AK200+273)))</f>
        <v>#N/A</v>
      </c>
      <c r="AM200" s="99">
        <f t="shared" ref="AM200:AM263" si="112">IF($AH$1=0,0,$AK$1*$AH$4*0.01*(1-EXP(-AL200*AH200)))</f>
        <v>0</v>
      </c>
      <c r="AP200" s="92">
        <f t="shared" si="96"/>
        <v>46081</v>
      </c>
      <c r="AQ200" s="91">
        <f t="shared" si="97"/>
        <v>193</v>
      </c>
      <c r="AR200" s="91" t="e">
        <f>INDEX(地温!$D$2:$D$366,MATCH(AP200,地温!$C$2:$C$366,FALSE))</f>
        <v>#N/A</v>
      </c>
      <c r="AS200" s="91" t="e">
        <f t="shared" si="98"/>
        <v>#N/A</v>
      </c>
      <c r="AT200" s="93" t="e">
        <f t="shared" ref="AT200:AT263" si="113">AS200/AQ200</f>
        <v>#N/A</v>
      </c>
      <c r="AU200" s="99" t="e">
        <f t="shared" ref="AU200:AU263" si="114">$AR$4*EXP(-$AS$4/(8.31*(AT200+273)))</f>
        <v>#N/A</v>
      </c>
      <c r="AV200" s="99">
        <f t="shared" ref="AV200:AV263" si="115">IF($AQ$1=0,0,$AT$1*$AQ$4*0.01*(1-EXP(-AU200*AQ200)))</f>
        <v>0</v>
      </c>
    </row>
    <row r="201" spans="1:48" s="91" customFormat="1">
      <c r="A201" s="92">
        <f t="shared" ref="A201:A264" si="116">A200+1</f>
        <v>46082</v>
      </c>
      <c r="B201" s="91">
        <f t="shared" si="99"/>
        <v>194</v>
      </c>
      <c r="C201" s="99" t="e">
        <f t="shared" si="100"/>
        <v>#N/A</v>
      </c>
      <c r="F201" s="92">
        <f t="shared" ref="F201:F264" si="117">F200+1</f>
        <v>46082</v>
      </c>
      <c r="G201" s="91">
        <f t="shared" ref="G201:G264" si="118">F201-F$8+1</f>
        <v>194</v>
      </c>
      <c r="H201" s="91" t="e">
        <f>INDEX(地温!$D$2:$D$366,MATCH(F201,地温!$C$2:$C$366,FALSE))</f>
        <v>#N/A</v>
      </c>
      <c r="I201" s="91" t="e">
        <f t="shared" ref="I201:I264" si="119">I200+H201</f>
        <v>#N/A</v>
      </c>
      <c r="J201" s="93" t="e">
        <f t="shared" si="101"/>
        <v>#N/A</v>
      </c>
      <c r="K201" s="99" t="e">
        <f t="shared" si="102"/>
        <v>#N/A</v>
      </c>
      <c r="L201" s="99" t="e">
        <f t="shared" si="103"/>
        <v>#N/A</v>
      </c>
      <c r="O201" s="92">
        <f t="shared" ref="O201:O264" si="120">O200+1</f>
        <v>46082</v>
      </c>
      <c r="P201" s="91">
        <f t="shared" ref="P201:P264" si="121">O201-O$8+1</f>
        <v>194</v>
      </c>
      <c r="Q201" s="91" t="e">
        <f>INDEX(地温!$D$2:$D$366,MATCH(O201,地温!$C$2:$C$366,FALSE))</f>
        <v>#N/A</v>
      </c>
      <c r="R201" s="91" t="e">
        <f t="shared" ref="R201:R264" si="122">R200+Q201</f>
        <v>#N/A</v>
      </c>
      <c r="S201" s="93" t="e">
        <f t="shared" si="104"/>
        <v>#N/A</v>
      </c>
      <c r="T201" s="99" t="e">
        <f t="shared" si="105"/>
        <v>#N/A</v>
      </c>
      <c r="U201" s="99">
        <f t="shared" si="106"/>
        <v>0</v>
      </c>
      <c r="X201" s="92">
        <f t="shared" ref="X201:X264" si="123">X200+1</f>
        <v>46082</v>
      </c>
      <c r="Y201" s="91">
        <f t="shared" ref="Y201:Y264" si="124">X201-X$8+1</f>
        <v>194</v>
      </c>
      <c r="Z201" s="91" t="e">
        <f>INDEX(地温!$D$2:$D$366,MATCH(X201,地温!$C$2:$C$366,FALSE))</f>
        <v>#N/A</v>
      </c>
      <c r="AA201" s="91" t="e">
        <f t="shared" ref="AA201:AA264" si="125">AA200+Z201</f>
        <v>#N/A</v>
      </c>
      <c r="AB201" s="93" t="e">
        <f t="shared" si="107"/>
        <v>#N/A</v>
      </c>
      <c r="AC201" s="99" t="e">
        <f t="shared" si="108"/>
        <v>#N/A</v>
      </c>
      <c r="AD201" s="99">
        <f t="shared" si="109"/>
        <v>0</v>
      </c>
      <c r="AG201" s="92">
        <f t="shared" ref="AG201:AG264" si="126">AG200+1</f>
        <v>46082</v>
      </c>
      <c r="AH201" s="91">
        <f t="shared" ref="AH201:AH264" si="127">AG201-AG$8+1</f>
        <v>194</v>
      </c>
      <c r="AI201" s="91" t="e">
        <f>INDEX(地温!$D$2:$D$366,MATCH(AG201,地温!$C$2:$C$366,FALSE))</f>
        <v>#N/A</v>
      </c>
      <c r="AJ201" s="91" t="e">
        <f t="shared" ref="AJ201:AJ264" si="128">AJ200+AI201</f>
        <v>#N/A</v>
      </c>
      <c r="AK201" s="93" t="e">
        <f t="shared" si="110"/>
        <v>#N/A</v>
      </c>
      <c r="AL201" s="99" t="e">
        <f t="shared" si="111"/>
        <v>#N/A</v>
      </c>
      <c r="AM201" s="99">
        <f t="shared" si="112"/>
        <v>0</v>
      </c>
      <c r="AP201" s="92">
        <f t="shared" ref="AP201:AP264" si="129">AP200+1</f>
        <v>46082</v>
      </c>
      <c r="AQ201" s="91">
        <f t="shared" ref="AQ201:AQ264" si="130">AP201-AP$8+1</f>
        <v>194</v>
      </c>
      <c r="AR201" s="91" t="e">
        <f>INDEX(地温!$D$2:$D$366,MATCH(AP201,地温!$C$2:$C$366,FALSE))</f>
        <v>#N/A</v>
      </c>
      <c r="AS201" s="91" t="e">
        <f t="shared" ref="AS201:AS264" si="131">AS200+AR201</f>
        <v>#N/A</v>
      </c>
      <c r="AT201" s="93" t="e">
        <f t="shared" si="113"/>
        <v>#N/A</v>
      </c>
      <c r="AU201" s="99" t="e">
        <f t="shared" si="114"/>
        <v>#N/A</v>
      </c>
      <c r="AV201" s="99">
        <f t="shared" si="115"/>
        <v>0</v>
      </c>
    </row>
    <row r="202" spans="1:48" s="91" customFormat="1">
      <c r="A202" s="92">
        <f t="shared" si="116"/>
        <v>46083</v>
      </c>
      <c r="B202" s="91">
        <f t="shared" si="99"/>
        <v>195</v>
      </c>
      <c r="C202" s="99" t="e">
        <f t="shared" si="100"/>
        <v>#N/A</v>
      </c>
      <c r="F202" s="92">
        <f t="shared" si="117"/>
        <v>46083</v>
      </c>
      <c r="G202" s="91">
        <f t="shared" si="118"/>
        <v>195</v>
      </c>
      <c r="H202" s="91" t="e">
        <f>INDEX(地温!$D$2:$D$366,MATCH(F202,地温!$C$2:$C$366,FALSE))</f>
        <v>#N/A</v>
      </c>
      <c r="I202" s="91" t="e">
        <f t="shared" si="119"/>
        <v>#N/A</v>
      </c>
      <c r="J202" s="93" t="e">
        <f t="shared" si="101"/>
        <v>#N/A</v>
      </c>
      <c r="K202" s="99" t="e">
        <f t="shared" si="102"/>
        <v>#N/A</v>
      </c>
      <c r="L202" s="99" t="e">
        <f t="shared" si="103"/>
        <v>#N/A</v>
      </c>
      <c r="O202" s="92">
        <f t="shared" si="120"/>
        <v>46083</v>
      </c>
      <c r="P202" s="91">
        <f t="shared" si="121"/>
        <v>195</v>
      </c>
      <c r="Q202" s="91" t="e">
        <f>INDEX(地温!$D$2:$D$366,MATCH(O202,地温!$C$2:$C$366,FALSE))</f>
        <v>#N/A</v>
      </c>
      <c r="R202" s="91" t="e">
        <f t="shared" si="122"/>
        <v>#N/A</v>
      </c>
      <c r="S202" s="93" t="e">
        <f t="shared" si="104"/>
        <v>#N/A</v>
      </c>
      <c r="T202" s="99" t="e">
        <f t="shared" si="105"/>
        <v>#N/A</v>
      </c>
      <c r="U202" s="99">
        <f t="shared" si="106"/>
        <v>0</v>
      </c>
      <c r="X202" s="92">
        <f t="shared" si="123"/>
        <v>46083</v>
      </c>
      <c r="Y202" s="91">
        <f t="shared" si="124"/>
        <v>195</v>
      </c>
      <c r="Z202" s="91" t="e">
        <f>INDEX(地温!$D$2:$D$366,MATCH(X202,地温!$C$2:$C$366,FALSE))</f>
        <v>#N/A</v>
      </c>
      <c r="AA202" s="91" t="e">
        <f t="shared" si="125"/>
        <v>#N/A</v>
      </c>
      <c r="AB202" s="93" t="e">
        <f t="shared" si="107"/>
        <v>#N/A</v>
      </c>
      <c r="AC202" s="99" t="e">
        <f t="shared" si="108"/>
        <v>#N/A</v>
      </c>
      <c r="AD202" s="99">
        <f t="shared" si="109"/>
        <v>0</v>
      </c>
      <c r="AG202" s="92">
        <f t="shared" si="126"/>
        <v>46083</v>
      </c>
      <c r="AH202" s="91">
        <f t="shared" si="127"/>
        <v>195</v>
      </c>
      <c r="AI202" s="91" t="e">
        <f>INDEX(地温!$D$2:$D$366,MATCH(AG202,地温!$C$2:$C$366,FALSE))</f>
        <v>#N/A</v>
      </c>
      <c r="AJ202" s="91" t="e">
        <f t="shared" si="128"/>
        <v>#N/A</v>
      </c>
      <c r="AK202" s="93" t="e">
        <f t="shared" si="110"/>
        <v>#N/A</v>
      </c>
      <c r="AL202" s="99" t="e">
        <f t="shared" si="111"/>
        <v>#N/A</v>
      </c>
      <c r="AM202" s="99">
        <f t="shared" si="112"/>
        <v>0</v>
      </c>
      <c r="AP202" s="92">
        <f t="shared" si="129"/>
        <v>46083</v>
      </c>
      <c r="AQ202" s="91">
        <f t="shared" si="130"/>
        <v>195</v>
      </c>
      <c r="AR202" s="91" t="e">
        <f>INDEX(地温!$D$2:$D$366,MATCH(AP202,地温!$C$2:$C$366,FALSE))</f>
        <v>#N/A</v>
      </c>
      <c r="AS202" s="91" t="e">
        <f t="shared" si="131"/>
        <v>#N/A</v>
      </c>
      <c r="AT202" s="93" t="e">
        <f t="shared" si="113"/>
        <v>#N/A</v>
      </c>
      <c r="AU202" s="99" t="e">
        <f t="shared" si="114"/>
        <v>#N/A</v>
      </c>
      <c r="AV202" s="99">
        <f t="shared" si="115"/>
        <v>0</v>
      </c>
    </row>
    <row r="203" spans="1:48" s="91" customFormat="1">
      <c r="A203" s="92">
        <f t="shared" si="116"/>
        <v>46084</v>
      </c>
      <c r="B203" s="91">
        <f t="shared" si="99"/>
        <v>196</v>
      </c>
      <c r="C203" s="99" t="e">
        <f t="shared" si="100"/>
        <v>#N/A</v>
      </c>
      <c r="F203" s="92">
        <f t="shared" si="117"/>
        <v>46084</v>
      </c>
      <c r="G203" s="91">
        <f t="shared" si="118"/>
        <v>196</v>
      </c>
      <c r="H203" s="91" t="e">
        <f>INDEX(地温!$D$2:$D$366,MATCH(F203,地温!$C$2:$C$366,FALSE))</f>
        <v>#N/A</v>
      </c>
      <c r="I203" s="91" t="e">
        <f t="shared" si="119"/>
        <v>#N/A</v>
      </c>
      <c r="J203" s="93" t="e">
        <f t="shared" si="101"/>
        <v>#N/A</v>
      </c>
      <c r="K203" s="99" t="e">
        <f t="shared" si="102"/>
        <v>#N/A</v>
      </c>
      <c r="L203" s="99" t="e">
        <f t="shared" si="103"/>
        <v>#N/A</v>
      </c>
      <c r="O203" s="92">
        <f t="shared" si="120"/>
        <v>46084</v>
      </c>
      <c r="P203" s="91">
        <f t="shared" si="121"/>
        <v>196</v>
      </c>
      <c r="Q203" s="91" t="e">
        <f>INDEX(地温!$D$2:$D$366,MATCH(O203,地温!$C$2:$C$366,FALSE))</f>
        <v>#N/A</v>
      </c>
      <c r="R203" s="91" t="e">
        <f t="shared" si="122"/>
        <v>#N/A</v>
      </c>
      <c r="S203" s="93" t="e">
        <f t="shared" si="104"/>
        <v>#N/A</v>
      </c>
      <c r="T203" s="99" t="e">
        <f t="shared" si="105"/>
        <v>#N/A</v>
      </c>
      <c r="U203" s="99">
        <f t="shared" si="106"/>
        <v>0</v>
      </c>
      <c r="X203" s="92">
        <f t="shared" si="123"/>
        <v>46084</v>
      </c>
      <c r="Y203" s="91">
        <f t="shared" si="124"/>
        <v>196</v>
      </c>
      <c r="Z203" s="91" t="e">
        <f>INDEX(地温!$D$2:$D$366,MATCH(X203,地温!$C$2:$C$366,FALSE))</f>
        <v>#N/A</v>
      </c>
      <c r="AA203" s="91" t="e">
        <f t="shared" si="125"/>
        <v>#N/A</v>
      </c>
      <c r="AB203" s="93" t="e">
        <f t="shared" si="107"/>
        <v>#N/A</v>
      </c>
      <c r="AC203" s="99" t="e">
        <f t="shared" si="108"/>
        <v>#N/A</v>
      </c>
      <c r="AD203" s="99">
        <f t="shared" si="109"/>
        <v>0</v>
      </c>
      <c r="AG203" s="92">
        <f t="shared" si="126"/>
        <v>46084</v>
      </c>
      <c r="AH203" s="91">
        <f t="shared" si="127"/>
        <v>196</v>
      </c>
      <c r="AI203" s="91" t="e">
        <f>INDEX(地温!$D$2:$D$366,MATCH(AG203,地温!$C$2:$C$366,FALSE))</f>
        <v>#N/A</v>
      </c>
      <c r="AJ203" s="91" t="e">
        <f t="shared" si="128"/>
        <v>#N/A</v>
      </c>
      <c r="AK203" s="93" t="e">
        <f t="shared" si="110"/>
        <v>#N/A</v>
      </c>
      <c r="AL203" s="99" t="e">
        <f t="shared" si="111"/>
        <v>#N/A</v>
      </c>
      <c r="AM203" s="99">
        <f t="shared" si="112"/>
        <v>0</v>
      </c>
      <c r="AP203" s="92">
        <f t="shared" si="129"/>
        <v>46084</v>
      </c>
      <c r="AQ203" s="91">
        <f t="shared" si="130"/>
        <v>196</v>
      </c>
      <c r="AR203" s="91" t="e">
        <f>INDEX(地温!$D$2:$D$366,MATCH(AP203,地温!$C$2:$C$366,FALSE))</f>
        <v>#N/A</v>
      </c>
      <c r="AS203" s="91" t="e">
        <f t="shared" si="131"/>
        <v>#N/A</v>
      </c>
      <c r="AT203" s="93" t="e">
        <f t="shared" si="113"/>
        <v>#N/A</v>
      </c>
      <c r="AU203" s="99" t="e">
        <f t="shared" si="114"/>
        <v>#N/A</v>
      </c>
      <c r="AV203" s="99">
        <f t="shared" si="115"/>
        <v>0</v>
      </c>
    </row>
    <row r="204" spans="1:48" s="91" customFormat="1">
      <c r="A204" s="92">
        <f t="shared" si="116"/>
        <v>46085</v>
      </c>
      <c r="B204" s="91">
        <f t="shared" si="99"/>
        <v>197</v>
      </c>
      <c r="C204" s="99" t="e">
        <f t="shared" si="100"/>
        <v>#N/A</v>
      </c>
      <c r="F204" s="92">
        <f t="shared" si="117"/>
        <v>46085</v>
      </c>
      <c r="G204" s="91">
        <f t="shared" si="118"/>
        <v>197</v>
      </c>
      <c r="H204" s="91" t="e">
        <f>INDEX(地温!$D$2:$D$366,MATCH(F204,地温!$C$2:$C$366,FALSE))</f>
        <v>#N/A</v>
      </c>
      <c r="I204" s="91" t="e">
        <f t="shared" si="119"/>
        <v>#N/A</v>
      </c>
      <c r="J204" s="93" t="e">
        <f t="shared" si="101"/>
        <v>#N/A</v>
      </c>
      <c r="K204" s="99" t="e">
        <f t="shared" si="102"/>
        <v>#N/A</v>
      </c>
      <c r="L204" s="99" t="e">
        <f t="shared" si="103"/>
        <v>#N/A</v>
      </c>
      <c r="O204" s="92">
        <f t="shared" si="120"/>
        <v>46085</v>
      </c>
      <c r="P204" s="91">
        <f t="shared" si="121"/>
        <v>197</v>
      </c>
      <c r="Q204" s="91" t="e">
        <f>INDEX(地温!$D$2:$D$366,MATCH(O204,地温!$C$2:$C$366,FALSE))</f>
        <v>#N/A</v>
      </c>
      <c r="R204" s="91" t="e">
        <f t="shared" si="122"/>
        <v>#N/A</v>
      </c>
      <c r="S204" s="93" t="e">
        <f t="shared" si="104"/>
        <v>#N/A</v>
      </c>
      <c r="T204" s="99" t="e">
        <f t="shared" si="105"/>
        <v>#N/A</v>
      </c>
      <c r="U204" s="99">
        <f t="shared" si="106"/>
        <v>0</v>
      </c>
      <c r="X204" s="92">
        <f t="shared" si="123"/>
        <v>46085</v>
      </c>
      <c r="Y204" s="91">
        <f t="shared" si="124"/>
        <v>197</v>
      </c>
      <c r="Z204" s="91" t="e">
        <f>INDEX(地温!$D$2:$D$366,MATCH(X204,地温!$C$2:$C$366,FALSE))</f>
        <v>#N/A</v>
      </c>
      <c r="AA204" s="91" t="e">
        <f t="shared" si="125"/>
        <v>#N/A</v>
      </c>
      <c r="AB204" s="93" t="e">
        <f t="shared" si="107"/>
        <v>#N/A</v>
      </c>
      <c r="AC204" s="99" t="e">
        <f t="shared" si="108"/>
        <v>#N/A</v>
      </c>
      <c r="AD204" s="99">
        <f t="shared" si="109"/>
        <v>0</v>
      </c>
      <c r="AG204" s="92">
        <f t="shared" si="126"/>
        <v>46085</v>
      </c>
      <c r="AH204" s="91">
        <f t="shared" si="127"/>
        <v>197</v>
      </c>
      <c r="AI204" s="91" t="e">
        <f>INDEX(地温!$D$2:$D$366,MATCH(AG204,地温!$C$2:$C$366,FALSE))</f>
        <v>#N/A</v>
      </c>
      <c r="AJ204" s="91" t="e">
        <f t="shared" si="128"/>
        <v>#N/A</v>
      </c>
      <c r="AK204" s="93" t="e">
        <f t="shared" si="110"/>
        <v>#N/A</v>
      </c>
      <c r="AL204" s="99" t="e">
        <f t="shared" si="111"/>
        <v>#N/A</v>
      </c>
      <c r="AM204" s="99">
        <f t="shared" si="112"/>
        <v>0</v>
      </c>
      <c r="AP204" s="92">
        <f t="shared" si="129"/>
        <v>46085</v>
      </c>
      <c r="AQ204" s="91">
        <f t="shared" si="130"/>
        <v>197</v>
      </c>
      <c r="AR204" s="91" t="e">
        <f>INDEX(地温!$D$2:$D$366,MATCH(AP204,地温!$C$2:$C$366,FALSE))</f>
        <v>#N/A</v>
      </c>
      <c r="AS204" s="91" t="e">
        <f t="shared" si="131"/>
        <v>#N/A</v>
      </c>
      <c r="AT204" s="93" t="e">
        <f t="shared" si="113"/>
        <v>#N/A</v>
      </c>
      <c r="AU204" s="99" t="e">
        <f t="shared" si="114"/>
        <v>#N/A</v>
      </c>
      <c r="AV204" s="99">
        <f t="shared" si="115"/>
        <v>0</v>
      </c>
    </row>
    <row r="205" spans="1:48" s="91" customFormat="1">
      <c r="A205" s="92">
        <f t="shared" si="116"/>
        <v>46086</v>
      </c>
      <c r="B205" s="91">
        <f t="shared" si="99"/>
        <v>198</v>
      </c>
      <c r="C205" s="99" t="e">
        <f t="shared" si="100"/>
        <v>#N/A</v>
      </c>
      <c r="F205" s="92">
        <f t="shared" si="117"/>
        <v>46086</v>
      </c>
      <c r="G205" s="91">
        <f t="shared" si="118"/>
        <v>198</v>
      </c>
      <c r="H205" s="91" t="e">
        <f>INDEX(地温!$D$2:$D$366,MATCH(F205,地温!$C$2:$C$366,FALSE))</f>
        <v>#N/A</v>
      </c>
      <c r="I205" s="91" t="e">
        <f t="shared" si="119"/>
        <v>#N/A</v>
      </c>
      <c r="J205" s="93" t="e">
        <f t="shared" si="101"/>
        <v>#N/A</v>
      </c>
      <c r="K205" s="99" t="e">
        <f t="shared" si="102"/>
        <v>#N/A</v>
      </c>
      <c r="L205" s="99" t="e">
        <f t="shared" si="103"/>
        <v>#N/A</v>
      </c>
      <c r="O205" s="92">
        <f t="shared" si="120"/>
        <v>46086</v>
      </c>
      <c r="P205" s="91">
        <f t="shared" si="121"/>
        <v>198</v>
      </c>
      <c r="Q205" s="91" t="e">
        <f>INDEX(地温!$D$2:$D$366,MATCH(O205,地温!$C$2:$C$366,FALSE))</f>
        <v>#N/A</v>
      </c>
      <c r="R205" s="91" t="e">
        <f t="shared" si="122"/>
        <v>#N/A</v>
      </c>
      <c r="S205" s="93" t="e">
        <f t="shared" si="104"/>
        <v>#N/A</v>
      </c>
      <c r="T205" s="99" t="e">
        <f t="shared" si="105"/>
        <v>#N/A</v>
      </c>
      <c r="U205" s="99">
        <f t="shared" si="106"/>
        <v>0</v>
      </c>
      <c r="X205" s="92">
        <f t="shared" si="123"/>
        <v>46086</v>
      </c>
      <c r="Y205" s="91">
        <f t="shared" si="124"/>
        <v>198</v>
      </c>
      <c r="Z205" s="91" t="e">
        <f>INDEX(地温!$D$2:$D$366,MATCH(X205,地温!$C$2:$C$366,FALSE))</f>
        <v>#N/A</v>
      </c>
      <c r="AA205" s="91" t="e">
        <f t="shared" si="125"/>
        <v>#N/A</v>
      </c>
      <c r="AB205" s="93" t="e">
        <f t="shared" si="107"/>
        <v>#N/A</v>
      </c>
      <c r="AC205" s="99" t="e">
        <f t="shared" si="108"/>
        <v>#N/A</v>
      </c>
      <c r="AD205" s="99">
        <f t="shared" si="109"/>
        <v>0</v>
      </c>
      <c r="AG205" s="92">
        <f t="shared" si="126"/>
        <v>46086</v>
      </c>
      <c r="AH205" s="91">
        <f t="shared" si="127"/>
        <v>198</v>
      </c>
      <c r="AI205" s="91" t="e">
        <f>INDEX(地温!$D$2:$D$366,MATCH(AG205,地温!$C$2:$C$366,FALSE))</f>
        <v>#N/A</v>
      </c>
      <c r="AJ205" s="91" t="e">
        <f t="shared" si="128"/>
        <v>#N/A</v>
      </c>
      <c r="AK205" s="93" t="e">
        <f t="shared" si="110"/>
        <v>#N/A</v>
      </c>
      <c r="AL205" s="99" t="e">
        <f t="shared" si="111"/>
        <v>#N/A</v>
      </c>
      <c r="AM205" s="99">
        <f t="shared" si="112"/>
        <v>0</v>
      </c>
      <c r="AP205" s="92">
        <f t="shared" si="129"/>
        <v>46086</v>
      </c>
      <c r="AQ205" s="91">
        <f t="shared" si="130"/>
        <v>198</v>
      </c>
      <c r="AR205" s="91" t="e">
        <f>INDEX(地温!$D$2:$D$366,MATCH(AP205,地温!$C$2:$C$366,FALSE))</f>
        <v>#N/A</v>
      </c>
      <c r="AS205" s="91" t="e">
        <f t="shared" si="131"/>
        <v>#N/A</v>
      </c>
      <c r="AT205" s="93" t="e">
        <f t="shared" si="113"/>
        <v>#N/A</v>
      </c>
      <c r="AU205" s="99" t="e">
        <f t="shared" si="114"/>
        <v>#N/A</v>
      </c>
      <c r="AV205" s="99">
        <f t="shared" si="115"/>
        <v>0</v>
      </c>
    </row>
    <row r="206" spans="1:48" s="91" customFormat="1">
      <c r="A206" s="92">
        <f t="shared" si="116"/>
        <v>46087</v>
      </c>
      <c r="B206" s="91">
        <f t="shared" si="99"/>
        <v>199</v>
      </c>
      <c r="C206" s="99" t="e">
        <f t="shared" si="100"/>
        <v>#N/A</v>
      </c>
      <c r="F206" s="92">
        <f t="shared" si="117"/>
        <v>46087</v>
      </c>
      <c r="G206" s="91">
        <f t="shared" si="118"/>
        <v>199</v>
      </c>
      <c r="H206" s="91" t="e">
        <f>INDEX(地温!$D$2:$D$366,MATCH(F206,地温!$C$2:$C$366,FALSE))</f>
        <v>#N/A</v>
      </c>
      <c r="I206" s="91" t="e">
        <f t="shared" si="119"/>
        <v>#N/A</v>
      </c>
      <c r="J206" s="93" t="e">
        <f t="shared" si="101"/>
        <v>#N/A</v>
      </c>
      <c r="K206" s="99" t="e">
        <f t="shared" si="102"/>
        <v>#N/A</v>
      </c>
      <c r="L206" s="99" t="e">
        <f t="shared" si="103"/>
        <v>#N/A</v>
      </c>
      <c r="O206" s="92">
        <f t="shared" si="120"/>
        <v>46087</v>
      </c>
      <c r="P206" s="91">
        <f t="shared" si="121"/>
        <v>199</v>
      </c>
      <c r="Q206" s="91" t="e">
        <f>INDEX(地温!$D$2:$D$366,MATCH(O206,地温!$C$2:$C$366,FALSE))</f>
        <v>#N/A</v>
      </c>
      <c r="R206" s="91" t="e">
        <f t="shared" si="122"/>
        <v>#N/A</v>
      </c>
      <c r="S206" s="93" t="e">
        <f t="shared" si="104"/>
        <v>#N/A</v>
      </c>
      <c r="T206" s="99" t="e">
        <f t="shared" si="105"/>
        <v>#N/A</v>
      </c>
      <c r="U206" s="99">
        <f t="shared" si="106"/>
        <v>0</v>
      </c>
      <c r="X206" s="92">
        <f t="shared" si="123"/>
        <v>46087</v>
      </c>
      <c r="Y206" s="91">
        <f t="shared" si="124"/>
        <v>199</v>
      </c>
      <c r="Z206" s="91" t="e">
        <f>INDEX(地温!$D$2:$D$366,MATCH(X206,地温!$C$2:$C$366,FALSE))</f>
        <v>#N/A</v>
      </c>
      <c r="AA206" s="91" t="e">
        <f t="shared" si="125"/>
        <v>#N/A</v>
      </c>
      <c r="AB206" s="93" t="e">
        <f t="shared" si="107"/>
        <v>#N/A</v>
      </c>
      <c r="AC206" s="99" t="e">
        <f t="shared" si="108"/>
        <v>#N/A</v>
      </c>
      <c r="AD206" s="99">
        <f t="shared" si="109"/>
        <v>0</v>
      </c>
      <c r="AG206" s="92">
        <f t="shared" si="126"/>
        <v>46087</v>
      </c>
      <c r="AH206" s="91">
        <f t="shared" si="127"/>
        <v>199</v>
      </c>
      <c r="AI206" s="91" t="e">
        <f>INDEX(地温!$D$2:$D$366,MATCH(AG206,地温!$C$2:$C$366,FALSE))</f>
        <v>#N/A</v>
      </c>
      <c r="AJ206" s="91" t="e">
        <f t="shared" si="128"/>
        <v>#N/A</v>
      </c>
      <c r="AK206" s="93" t="e">
        <f t="shared" si="110"/>
        <v>#N/A</v>
      </c>
      <c r="AL206" s="99" t="e">
        <f t="shared" si="111"/>
        <v>#N/A</v>
      </c>
      <c r="AM206" s="99">
        <f t="shared" si="112"/>
        <v>0</v>
      </c>
      <c r="AP206" s="92">
        <f t="shared" si="129"/>
        <v>46087</v>
      </c>
      <c r="AQ206" s="91">
        <f t="shared" si="130"/>
        <v>199</v>
      </c>
      <c r="AR206" s="91" t="e">
        <f>INDEX(地温!$D$2:$D$366,MATCH(AP206,地温!$C$2:$C$366,FALSE))</f>
        <v>#N/A</v>
      </c>
      <c r="AS206" s="91" t="e">
        <f t="shared" si="131"/>
        <v>#N/A</v>
      </c>
      <c r="AT206" s="93" t="e">
        <f t="shared" si="113"/>
        <v>#N/A</v>
      </c>
      <c r="AU206" s="99" t="e">
        <f t="shared" si="114"/>
        <v>#N/A</v>
      </c>
      <c r="AV206" s="99">
        <f t="shared" si="115"/>
        <v>0</v>
      </c>
    </row>
    <row r="207" spans="1:48" s="91" customFormat="1">
      <c r="A207" s="92">
        <f t="shared" si="116"/>
        <v>46088</v>
      </c>
      <c r="B207" s="91">
        <f t="shared" si="99"/>
        <v>200</v>
      </c>
      <c r="C207" s="99" t="e">
        <f t="shared" si="100"/>
        <v>#N/A</v>
      </c>
      <c r="F207" s="92">
        <f t="shared" si="117"/>
        <v>46088</v>
      </c>
      <c r="G207" s="91">
        <f t="shared" si="118"/>
        <v>200</v>
      </c>
      <c r="H207" s="91" t="e">
        <f>INDEX(地温!$D$2:$D$366,MATCH(F207,地温!$C$2:$C$366,FALSE))</f>
        <v>#N/A</v>
      </c>
      <c r="I207" s="91" t="e">
        <f t="shared" si="119"/>
        <v>#N/A</v>
      </c>
      <c r="J207" s="93" t="e">
        <f t="shared" si="101"/>
        <v>#N/A</v>
      </c>
      <c r="K207" s="99" t="e">
        <f t="shared" si="102"/>
        <v>#N/A</v>
      </c>
      <c r="L207" s="99" t="e">
        <f t="shared" si="103"/>
        <v>#N/A</v>
      </c>
      <c r="O207" s="92">
        <f t="shared" si="120"/>
        <v>46088</v>
      </c>
      <c r="P207" s="91">
        <f t="shared" si="121"/>
        <v>200</v>
      </c>
      <c r="Q207" s="91" t="e">
        <f>INDEX(地温!$D$2:$D$366,MATCH(O207,地温!$C$2:$C$366,FALSE))</f>
        <v>#N/A</v>
      </c>
      <c r="R207" s="91" t="e">
        <f t="shared" si="122"/>
        <v>#N/A</v>
      </c>
      <c r="S207" s="93" t="e">
        <f t="shared" si="104"/>
        <v>#N/A</v>
      </c>
      <c r="T207" s="99" t="e">
        <f t="shared" si="105"/>
        <v>#N/A</v>
      </c>
      <c r="U207" s="99">
        <f t="shared" si="106"/>
        <v>0</v>
      </c>
      <c r="X207" s="92">
        <f t="shared" si="123"/>
        <v>46088</v>
      </c>
      <c r="Y207" s="91">
        <f t="shared" si="124"/>
        <v>200</v>
      </c>
      <c r="Z207" s="91" t="e">
        <f>INDEX(地温!$D$2:$D$366,MATCH(X207,地温!$C$2:$C$366,FALSE))</f>
        <v>#N/A</v>
      </c>
      <c r="AA207" s="91" t="e">
        <f t="shared" si="125"/>
        <v>#N/A</v>
      </c>
      <c r="AB207" s="93" t="e">
        <f t="shared" si="107"/>
        <v>#N/A</v>
      </c>
      <c r="AC207" s="99" t="e">
        <f t="shared" si="108"/>
        <v>#N/A</v>
      </c>
      <c r="AD207" s="99">
        <f t="shared" si="109"/>
        <v>0</v>
      </c>
      <c r="AG207" s="92">
        <f t="shared" si="126"/>
        <v>46088</v>
      </c>
      <c r="AH207" s="91">
        <f t="shared" si="127"/>
        <v>200</v>
      </c>
      <c r="AI207" s="91" t="e">
        <f>INDEX(地温!$D$2:$D$366,MATCH(AG207,地温!$C$2:$C$366,FALSE))</f>
        <v>#N/A</v>
      </c>
      <c r="AJ207" s="91" t="e">
        <f t="shared" si="128"/>
        <v>#N/A</v>
      </c>
      <c r="AK207" s="93" t="e">
        <f t="shared" si="110"/>
        <v>#N/A</v>
      </c>
      <c r="AL207" s="99" t="e">
        <f t="shared" si="111"/>
        <v>#N/A</v>
      </c>
      <c r="AM207" s="99">
        <f t="shared" si="112"/>
        <v>0</v>
      </c>
      <c r="AP207" s="92">
        <f t="shared" si="129"/>
        <v>46088</v>
      </c>
      <c r="AQ207" s="91">
        <f t="shared" si="130"/>
        <v>200</v>
      </c>
      <c r="AR207" s="91" t="e">
        <f>INDEX(地温!$D$2:$D$366,MATCH(AP207,地温!$C$2:$C$366,FALSE))</f>
        <v>#N/A</v>
      </c>
      <c r="AS207" s="91" t="e">
        <f t="shared" si="131"/>
        <v>#N/A</v>
      </c>
      <c r="AT207" s="93" t="e">
        <f t="shared" si="113"/>
        <v>#N/A</v>
      </c>
      <c r="AU207" s="99" t="e">
        <f t="shared" si="114"/>
        <v>#N/A</v>
      </c>
      <c r="AV207" s="99">
        <f t="shared" si="115"/>
        <v>0</v>
      </c>
    </row>
    <row r="208" spans="1:48" s="91" customFormat="1">
      <c r="A208" s="92">
        <f t="shared" si="116"/>
        <v>46089</v>
      </c>
      <c r="B208" s="91">
        <f t="shared" si="99"/>
        <v>201</v>
      </c>
      <c r="C208" s="99" t="e">
        <f t="shared" si="100"/>
        <v>#N/A</v>
      </c>
      <c r="F208" s="92">
        <f t="shared" si="117"/>
        <v>46089</v>
      </c>
      <c r="G208" s="91">
        <f t="shared" si="118"/>
        <v>201</v>
      </c>
      <c r="H208" s="91" t="e">
        <f>INDEX(地温!$D$2:$D$366,MATCH(F208,地温!$C$2:$C$366,FALSE))</f>
        <v>#N/A</v>
      </c>
      <c r="I208" s="91" t="e">
        <f t="shared" si="119"/>
        <v>#N/A</v>
      </c>
      <c r="J208" s="93" t="e">
        <f t="shared" si="101"/>
        <v>#N/A</v>
      </c>
      <c r="K208" s="99" t="e">
        <f t="shared" si="102"/>
        <v>#N/A</v>
      </c>
      <c r="L208" s="99" t="e">
        <f t="shared" si="103"/>
        <v>#N/A</v>
      </c>
      <c r="O208" s="92">
        <f t="shared" si="120"/>
        <v>46089</v>
      </c>
      <c r="P208" s="91">
        <f t="shared" si="121"/>
        <v>201</v>
      </c>
      <c r="Q208" s="91" t="e">
        <f>INDEX(地温!$D$2:$D$366,MATCH(O208,地温!$C$2:$C$366,FALSE))</f>
        <v>#N/A</v>
      </c>
      <c r="R208" s="91" t="e">
        <f t="shared" si="122"/>
        <v>#N/A</v>
      </c>
      <c r="S208" s="93" t="e">
        <f t="shared" si="104"/>
        <v>#N/A</v>
      </c>
      <c r="T208" s="99" t="e">
        <f t="shared" si="105"/>
        <v>#N/A</v>
      </c>
      <c r="U208" s="99">
        <f t="shared" si="106"/>
        <v>0</v>
      </c>
      <c r="X208" s="92">
        <f t="shared" si="123"/>
        <v>46089</v>
      </c>
      <c r="Y208" s="91">
        <f t="shared" si="124"/>
        <v>201</v>
      </c>
      <c r="Z208" s="91" t="e">
        <f>INDEX(地温!$D$2:$D$366,MATCH(X208,地温!$C$2:$C$366,FALSE))</f>
        <v>#N/A</v>
      </c>
      <c r="AA208" s="91" t="e">
        <f t="shared" si="125"/>
        <v>#N/A</v>
      </c>
      <c r="AB208" s="93" t="e">
        <f t="shared" si="107"/>
        <v>#N/A</v>
      </c>
      <c r="AC208" s="99" t="e">
        <f t="shared" si="108"/>
        <v>#N/A</v>
      </c>
      <c r="AD208" s="99">
        <f t="shared" si="109"/>
        <v>0</v>
      </c>
      <c r="AG208" s="92">
        <f t="shared" si="126"/>
        <v>46089</v>
      </c>
      <c r="AH208" s="91">
        <f t="shared" si="127"/>
        <v>201</v>
      </c>
      <c r="AI208" s="91" t="e">
        <f>INDEX(地温!$D$2:$D$366,MATCH(AG208,地温!$C$2:$C$366,FALSE))</f>
        <v>#N/A</v>
      </c>
      <c r="AJ208" s="91" t="e">
        <f t="shared" si="128"/>
        <v>#N/A</v>
      </c>
      <c r="AK208" s="93" t="e">
        <f t="shared" si="110"/>
        <v>#N/A</v>
      </c>
      <c r="AL208" s="99" t="e">
        <f t="shared" si="111"/>
        <v>#N/A</v>
      </c>
      <c r="AM208" s="99">
        <f t="shared" si="112"/>
        <v>0</v>
      </c>
      <c r="AP208" s="92">
        <f t="shared" si="129"/>
        <v>46089</v>
      </c>
      <c r="AQ208" s="91">
        <f t="shared" si="130"/>
        <v>201</v>
      </c>
      <c r="AR208" s="91" t="e">
        <f>INDEX(地温!$D$2:$D$366,MATCH(AP208,地温!$C$2:$C$366,FALSE))</f>
        <v>#N/A</v>
      </c>
      <c r="AS208" s="91" t="e">
        <f t="shared" si="131"/>
        <v>#N/A</v>
      </c>
      <c r="AT208" s="93" t="e">
        <f t="shared" si="113"/>
        <v>#N/A</v>
      </c>
      <c r="AU208" s="99" t="e">
        <f t="shared" si="114"/>
        <v>#N/A</v>
      </c>
      <c r="AV208" s="99">
        <f t="shared" si="115"/>
        <v>0</v>
      </c>
    </row>
    <row r="209" spans="1:48" s="91" customFormat="1">
      <c r="A209" s="92">
        <f t="shared" si="116"/>
        <v>46090</v>
      </c>
      <c r="B209" s="91">
        <f t="shared" si="99"/>
        <v>202</v>
      </c>
      <c r="C209" s="99" t="e">
        <f t="shared" si="100"/>
        <v>#N/A</v>
      </c>
      <c r="F209" s="92">
        <f t="shared" si="117"/>
        <v>46090</v>
      </c>
      <c r="G209" s="91">
        <f t="shared" si="118"/>
        <v>202</v>
      </c>
      <c r="H209" s="91" t="e">
        <f>INDEX(地温!$D$2:$D$366,MATCH(F209,地温!$C$2:$C$366,FALSE))</f>
        <v>#N/A</v>
      </c>
      <c r="I209" s="91" t="e">
        <f t="shared" si="119"/>
        <v>#N/A</v>
      </c>
      <c r="J209" s="93" t="e">
        <f t="shared" si="101"/>
        <v>#N/A</v>
      </c>
      <c r="K209" s="99" t="e">
        <f t="shared" si="102"/>
        <v>#N/A</v>
      </c>
      <c r="L209" s="99" t="e">
        <f t="shared" si="103"/>
        <v>#N/A</v>
      </c>
      <c r="O209" s="92">
        <f t="shared" si="120"/>
        <v>46090</v>
      </c>
      <c r="P209" s="91">
        <f t="shared" si="121"/>
        <v>202</v>
      </c>
      <c r="Q209" s="91" t="e">
        <f>INDEX(地温!$D$2:$D$366,MATCH(O209,地温!$C$2:$C$366,FALSE))</f>
        <v>#N/A</v>
      </c>
      <c r="R209" s="91" t="e">
        <f t="shared" si="122"/>
        <v>#N/A</v>
      </c>
      <c r="S209" s="93" t="e">
        <f t="shared" si="104"/>
        <v>#N/A</v>
      </c>
      <c r="T209" s="99" t="e">
        <f t="shared" si="105"/>
        <v>#N/A</v>
      </c>
      <c r="U209" s="99">
        <f t="shared" si="106"/>
        <v>0</v>
      </c>
      <c r="X209" s="92">
        <f t="shared" si="123"/>
        <v>46090</v>
      </c>
      <c r="Y209" s="91">
        <f t="shared" si="124"/>
        <v>202</v>
      </c>
      <c r="Z209" s="91" t="e">
        <f>INDEX(地温!$D$2:$D$366,MATCH(X209,地温!$C$2:$C$366,FALSE))</f>
        <v>#N/A</v>
      </c>
      <c r="AA209" s="91" t="e">
        <f t="shared" si="125"/>
        <v>#N/A</v>
      </c>
      <c r="AB209" s="93" t="e">
        <f t="shared" si="107"/>
        <v>#N/A</v>
      </c>
      <c r="AC209" s="99" t="e">
        <f t="shared" si="108"/>
        <v>#N/A</v>
      </c>
      <c r="AD209" s="99">
        <f t="shared" si="109"/>
        <v>0</v>
      </c>
      <c r="AG209" s="92">
        <f t="shared" si="126"/>
        <v>46090</v>
      </c>
      <c r="AH209" s="91">
        <f t="shared" si="127"/>
        <v>202</v>
      </c>
      <c r="AI209" s="91" t="e">
        <f>INDEX(地温!$D$2:$D$366,MATCH(AG209,地温!$C$2:$C$366,FALSE))</f>
        <v>#N/A</v>
      </c>
      <c r="AJ209" s="91" t="e">
        <f t="shared" si="128"/>
        <v>#N/A</v>
      </c>
      <c r="AK209" s="93" t="e">
        <f t="shared" si="110"/>
        <v>#N/A</v>
      </c>
      <c r="AL209" s="99" t="e">
        <f t="shared" si="111"/>
        <v>#N/A</v>
      </c>
      <c r="AM209" s="99">
        <f t="shared" si="112"/>
        <v>0</v>
      </c>
      <c r="AP209" s="92">
        <f t="shared" si="129"/>
        <v>46090</v>
      </c>
      <c r="AQ209" s="91">
        <f t="shared" si="130"/>
        <v>202</v>
      </c>
      <c r="AR209" s="91" t="e">
        <f>INDEX(地温!$D$2:$D$366,MATCH(AP209,地温!$C$2:$C$366,FALSE))</f>
        <v>#N/A</v>
      </c>
      <c r="AS209" s="91" t="e">
        <f t="shared" si="131"/>
        <v>#N/A</v>
      </c>
      <c r="AT209" s="93" t="e">
        <f t="shared" si="113"/>
        <v>#N/A</v>
      </c>
      <c r="AU209" s="99" t="e">
        <f t="shared" si="114"/>
        <v>#N/A</v>
      </c>
      <c r="AV209" s="99">
        <f t="shared" si="115"/>
        <v>0</v>
      </c>
    </row>
    <row r="210" spans="1:48" s="91" customFormat="1">
      <c r="A210" s="92">
        <f t="shared" si="116"/>
        <v>46091</v>
      </c>
      <c r="B210" s="91">
        <f t="shared" si="99"/>
        <v>203</v>
      </c>
      <c r="C210" s="99" t="e">
        <f t="shared" si="100"/>
        <v>#N/A</v>
      </c>
      <c r="F210" s="92">
        <f t="shared" si="117"/>
        <v>46091</v>
      </c>
      <c r="G210" s="91">
        <f t="shared" si="118"/>
        <v>203</v>
      </c>
      <c r="H210" s="91" t="e">
        <f>INDEX(地温!$D$2:$D$366,MATCH(F210,地温!$C$2:$C$366,FALSE))</f>
        <v>#N/A</v>
      </c>
      <c r="I210" s="91" t="e">
        <f t="shared" si="119"/>
        <v>#N/A</v>
      </c>
      <c r="J210" s="93" t="e">
        <f t="shared" si="101"/>
        <v>#N/A</v>
      </c>
      <c r="K210" s="99" t="e">
        <f t="shared" si="102"/>
        <v>#N/A</v>
      </c>
      <c r="L210" s="99" t="e">
        <f t="shared" si="103"/>
        <v>#N/A</v>
      </c>
      <c r="O210" s="92">
        <f t="shared" si="120"/>
        <v>46091</v>
      </c>
      <c r="P210" s="91">
        <f t="shared" si="121"/>
        <v>203</v>
      </c>
      <c r="Q210" s="91" t="e">
        <f>INDEX(地温!$D$2:$D$366,MATCH(O210,地温!$C$2:$C$366,FALSE))</f>
        <v>#N/A</v>
      </c>
      <c r="R210" s="91" t="e">
        <f t="shared" si="122"/>
        <v>#N/A</v>
      </c>
      <c r="S210" s="93" t="e">
        <f t="shared" si="104"/>
        <v>#N/A</v>
      </c>
      <c r="T210" s="99" t="e">
        <f t="shared" si="105"/>
        <v>#N/A</v>
      </c>
      <c r="U210" s="99">
        <f t="shared" si="106"/>
        <v>0</v>
      </c>
      <c r="X210" s="92">
        <f t="shared" si="123"/>
        <v>46091</v>
      </c>
      <c r="Y210" s="91">
        <f t="shared" si="124"/>
        <v>203</v>
      </c>
      <c r="Z210" s="91" t="e">
        <f>INDEX(地温!$D$2:$D$366,MATCH(X210,地温!$C$2:$C$366,FALSE))</f>
        <v>#N/A</v>
      </c>
      <c r="AA210" s="91" t="e">
        <f t="shared" si="125"/>
        <v>#N/A</v>
      </c>
      <c r="AB210" s="93" t="e">
        <f t="shared" si="107"/>
        <v>#N/A</v>
      </c>
      <c r="AC210" s="99" t="e">
        <f t="shared" si="108"/>
        <v>#N/A</v>
      </c>
      <c r="AD210" s="99">
        <f t="shared" si="109"/>
        <v>0</v>
      </c>
      <c r="AG210" s="92">
        <f t="shared" si="126"/>
        <v>46091</v>
      </c>
      <c r="AH210" s="91">
        <f t="shared" si="127"/>
        <v>203</v>
      </c>
      <c r="AI210" s="91" t="e">
        <f>INDEX(地温!$D$2:$D$366,MATCH(AG210,地温!$C$2:$C$366,FALSE))</f>
        <v>#N/A</v>
      </c>
      <c r="AJ210" s="91" t="e">
        <f t="shared" si="128"/>
        <v>#N/A</v>
      </c>
      <c r="AK210" s="93" t="e">
        <f t="shared" si="110"/>
        <v>#N/A</v>
      </c>
      <c r="AL210" s="99" t="e">
        <f t="shared" si="111"/>
        <v>#N/A</v>
      </c>
      <c r="AM210" s="99">
        <f t="shared" si="112"/>
        <v>0</v>
      </c>
      <c r="AP210" s="92">
        <f t="shared" si="129"/>
        <v>46091</v>
      </c>
      <c r="AQ210" s="91">
        <f t="shared" si="130"/>
        <v>203</v>
      </c>
      <c r="AR210" s="91" t="e">
        <f>INDEX(地温!$D$2:$D$366,MATCH(AP210,地温!$C$2:$C$366,FALSE))</f>
        <v>#N/A</v>
      </c>
      <c r="AS210" s="91" t="e">
        <f t="shared" si="131"/>
        <v>#N/A</v>
      </c>
      <c r="AT210" s="93" t="e">
        <f t="shared" si="113"/>
        <v>#N/A</v>
      </c>
      <c r="AU210" s="99" t="e">
        <f t="shared" si="114"/>
        <v>#N/A</v>
      </c>
      <c r="AV210" s="99">
        <f t="shared" si="115"/>
        <v>0</v>
      </c>
    </row>
    <row r="211" spans="1:48" s="91" customFormat="1">
      <c r="A211" s="92">
        <f t="shared" si="116"/>
        <v>46092</v>
      </c>
      <c r="B211" s="91">
        <f t="shared" si="99"/>
        <v>204</v>
      </c>
      <c r="C211" s="99" t="e">
        <f t="shared" si="100"/>
        <v>#N/A</v>
      </c>
      <c r="F211" s="92">
        <f t="shared" si="117"/>
        <v>46092</v>
      </c>
      <c r="G211" s="91">
        <f t="shared" si="118"/>
        <v>204</v>
      </c>
      <c r="H211" s="91" t="e">
        <f>INDEX(地温!$D$2:$D$366,MATCH(F211,地温!$C$2:$C$366,FALSE))</f>
        <v>#N/A</v>
      </c>
      <c r="I211" s="91" t="e">
        <f t="shared" si="119"/>
        <v>#N/A</v>
      </c>
      <c r="J211" s="93" t="e">
        <f t="shared" si="101"/>
        <v>#N/A</v>
      </c>
      <c r="K211" s="99" t="e">
        <f t="shared" si="102"/>
        <v>#N/A</v>
      </c>
      <c r="L211" s="99" t="e">
        <f t="shared" si="103"/>
        <v>#N/A</v>
      </c>
      <c r="O211" s="92">
        <f t="shared" si="120"/>
        <v>46092</v>
      </c>
      <c r="P211" s="91">
        <f t="shared" si="121"/>
        <v>204</v>
      </c>
      <c r="Q211" s="91" t="e">
        <f>INDEX(地温!$D$2:$D$366,MATCH(O211,地温!$C$2:$C$366,FALSE))</f>
        <v>#N/A</v>
      </c>
      <c r="R211" s="91" t="e">
        <f t="shared" si="122"/>
        <v>#N/A</v>
      </c>
      <c r="S211" s="93" t="e">
        <f t="shared" si="104"/>
        <v>#N/A</v>
      </c>
      <c r="T211" s="99" t="e">
        <f t="shared" si="105"/>
        <v>#N/A</v>
      </c>
      <c r="U211" s="99">
        <f t="shared" si="106"/>
        <v>0</v>
      </c>
      <c r="X211" s="92">
        <f t="shared" si="123"/>
        <v>46092</v>
      </c>
      <c r="Y211" s="91">
        <f t="shared" si="124"/>
        <v>204</v>
      </c>
      <c r="Z211" s="91" t="e">
        <f>INDEX(地温!$D$2:$D$366,MATCH(X211,地温!$C$2:$C$366,FALSE))</f>
        <v>#N/A</v>
      </c>
      <c r="AA211" s="91" t="e">
        <f t="shared" si="125"/>
        <v>#N/A</v>
      </c>
      <c r="AB211" s="93" t="e">
        <f t="shared" si="107"/>
        <v>#N/A</v>
      </c>
      <c r="AC211" s="99" t="e">
        <f t="shared" si="108"/>
        <v>#N/A</v>
      </c>
      <c r="AD211" s="99">
        <f t="shared" si="109"/>
        <v>0</v>
      </c>
      <c r="AG211" s="92">
        <f t="shared" si="126"/>
        <v>46092</v>
      </c>
      <c r="AH211" s="91">
        <f t="shared" si="127"/>
        <v>204</v>
      </c>
      <c r="AI211" s="91" t="e">
        <f>INDEX(地温!$D$2:$D$366,MATCH(AG211,地温!$C$2:$C$366,FALSE))</f>
        <v>#N/A</v>
      </c>
      <c r="AJ211" s="91" t="e">
        <f t="shared" si="128"/>
        <v>#N/A</v>
      </c>
      <c r="AK211" s="93" t="e">
        <f t="shared" si="110"/>
        <v>#N/A</v>
      </c>
      <c r="AL211" s="99" t="e">
        <f t="shared" si="111"/>
        <v>#N/A</v>
      </c>
      <c r="AM211" s="99">
        <f t="shared" si="112"/>
        <v>0</v>
      </c>
      <c r="AP211" s="92">
        <f t="shared" si="129"/>
        <v>46092</v>
      </c>
      <c r="AQ211" s="91">
        <f t="shared" si="130"/>
        <v>204</v>
      </c>
      <c r="AR211" s="91" t="e">
        <f>INDEX(地温!$D$2:$D$366,MATCH(AP211,地温!$C$2:$C$366,FALSE))</f>
        <v>#N/A</v>
      </c>
      <c r="AS211" s="91" t="e">
        <f t="shared" si="131"/>
        <v>#N/A</v>
      </c>
      <c r="AT211" s="93" t="e">
        <f t="shared" si="113"/>
        <v>#N/A</v>
      </c>
      <c r="AU211" s="99" t="e">
        <f t="shared" si="114"/>
        <v>#N/A</v>
      </c>
      <c r="AV211" s="99">
        <f t="shared" si="115"/>
        <v>0</v>
      </c>
    </row>
    <row r="212" spans="1:48" s="91" customFormat="1">
      <c r="A212" s="92">
        <f t="shared" si="116"/>
        <v>46093</v>
      </c>
      <c r="B212" s="91">
        <f t="shared" si="99"/>
        <v>205</v>
      </c>
      <c r="C212" s="99" t="e">
        <f t="shared" si="100"/>
        <v>#N/A</v>
      </c>
      <c r="F212" s="92">
        <f t="shared" si="117"/>
        <v>46093</v>
      </c>
      <c r="G212" s="91">
        <f t="shared" si="118"/>
        <v>205</v>
      </c>
      <c r="H212" s="91" t="e">
        <f>INDEX(地温!$D$2:$D$366,MATCH(F212,地温!$C$2:$C$366,FALSE))</f>
        <v>#N/A</v>
      </c>
      <c r="I212" s="91" t="e">
        <f t="shared" si="119"/>
        <v>#N/A</v>
      </c>
      <c r="J212" s="93" t="e">
        <f t="shared" si="101"/>
        <v>#N/A</v>
      </c>
      <c r="K212" s="99" t="e">
        <f t="shared" si="102"/>
        <v>#N/A</v>
      </c>
      <c r="L212" s="99" t="e">
        <f t="shared" si="103"/>
        <v>#N/A</v>
      </c>
      <c r="O212" s="92">
        <f t="shared" si="120"/>
        <v>46093</v>
      </c>
      <c r="P212" s="91">
        <f t="shared" si="121"/>
        <v>205</v>
      </c>
      <c r="Q212" s="91" t="e">
        <f>INDEX(地温!$D$2:$D$366,MATCH(O212,地温!$C$2:$C$366,FALSE))</f>
        <v>#N/A</v>
      </c>
      <c r="R212" s="91" t="e">
        <f t="shared" si="122"/>
        <v>#N/A</v>
      </c>
      <c r="S212" s="93" t="e">
        <f t="shared" si="104"/>
        <v>#N/A</v>
      </c>
      <c r="T212" s="99" t="e">
        <f t="shared" si="105"/>
        <v>#N/A</v>
      </c>
      <c r="U212" s="99">
        <f t="shared" si="106"/>
        <v>0</v>
      </c>
      <c r="X212" s="92">
        <f t="shared" si="123"/>
        <v>46093</v>
      </c>
      <c r="Y212" s="91">
        <f t="shared" si="124"/>
        <v>205</v>
      </c>
      <c r="Z212" s="91" t="e">
        <f>INDEX(地温!$D$2:$D$366,MATCH(X212,地温!$C$2:$C$366,FALSE))</f>
        <v>#N/A</v>
      </c>
      <c r="AA212" s="91" t="e">
        <f t="shared" si="125"/>
        <v>#N/A</v>
      </c>
      <c r="AB212" s="93" t="e">
        <f t="shared" si="107"/>
        <v>#N/A</v>
      </c>
      <c r="AC212" s="99" t="e">
        <f t="shared" si="108"/>
        <v>#N/A</v>
      </c>
      <c r="AD212" s="99">
        <f t="shared" si="109"/>
        <v>0</v>
      </c>
      <c r="AG212" s="92">
        <f t="shared" si="126"/>
        <v>46093</v>
      </c>
      <c r="AH212" s="91">
        <f t="shared" si="127"/>
        <v>205</v>
      </c>
      <c r="AI212" s="91" t="e">
        <f>INDEX(地温!$D$2:$D$366,MATCH(AG212,地温!$C$2:$C$366,FALSE))</f>
        <v>#N/A</v>
      </c>
      <c r="AJ212" s="91" t="e">
        <f t="shared" si="128"/>
        <v>#N/A</v>
      </c>
      <c r="AK212" s="93" t="e">
        <f t="shared" si="110"/>
        <v>#N/A</v>
      </c>
      <c r="AL212" s="99" t="e">
        <f t="shared" si="111"/>
        <v>#N/A</v>
      </c>
      <c r="AM212" s="99">
        <f t="shared" si="112"/>
        <v>0</v>
      </c>
      <c r="AP212" s="92">
        <f t="shared" si="129"/>
        <v>46093</v>
      </c>
      <c r="AQ212" s="91">
        <f t="shared" si="130"/>
        <v>205</v>
      </c>
      <c r="AR212" s="91" t="e">
        <f>INDEX(地温!$D$2:$D$366,MATCH(AP212,地温!$C$2:$C$366,FALSE))</f>
        <v>#N/A</v>
      </c>
      <c r="AS212" s="91" t="e">
        <f t="shared" si="131"/>
        <v>#N/A</v>
      </c>
      <c r="AT212" s="93" t="e">
        <f t="shared" si="113"/>
        <v>#N/A</v>
      </c>
      <c r="AU212" s="99" t="e">
        <f t="shared" si="114"/>
        <v>#N/A</v>
      </c>
      <c r="AV212" s="99">
        <f t="shared" si="115"/>
        <v>0</v>
      </c>
    </row>
    <row r="213" spans="1:48" s="91" customFormat="1">
      <c r="A213" s="92">
        <f t="shared" si="116"/>
        <v>46094</v>
      </c>
      <c r="B213" s="91">
        <f t="shared" si="99"/>
        <v>206</v>
      </c>
      <c r="C213" s="99" t="e">
        <f t="shared" si="100"/>
        <v>#N/A</v>
      </c>
      <c r="F213" s="92">
        <f t="shared" si="117"/>
        <v>46094</v>
      </c>
      <c r="G213" s="91">
        <f t="shared" si="118"/>
        <v>206</v>
      </c>
      <c r="H213" s="91" t="e">
        <f>INDEX(地温!$D$2:$D$366,MATCH(F213,地温!$C$2:$C$366,FALSE))</f>
        <v>#N/A</v>
      </c>
      <c r="I213" s="91" t="e">
        <f t="shared" si="119"/>
        <v>#N/A</v>
      </c>
      <c r="J213" s="93" t="e">
        <f t="shared" si="101"/>
        <v>#N/A</v>
      </c>
      <c r="K213" s="99" t="e">
        <f t="shared" si="102"/>
        <v>#N/A</v>
      </c>
      <c r="L213" s="99" t="e">
        <f t="shared" si="103"/>
        <v>#N/A</v>
      </c>
      <c r="O213" s="92">
        <f t="shared" si="120"/>
        <v>46094</v>
      </c>
      <c r="P213" s="91">
        <f t="shared" si="121"/>
        <v>206</v>
      </c>
      <c r="Q213" s="91" t="e">
        <f>INDEX(地温!$D$2:$D$366,MATCH(O213,地温!$C$2:$C$366,FALSE))</f>
        <v>#N/A</v>
      </c>
      <c r="R213" s="91" t="e">
        <f t="shared" si="122"/>
        <v>#N/A</v>
      </c>
      <c r="S213" s="93" t="e">
        <f t="shared" si="104"/>
        <v>#N/A</v>
      </c>
      <c r="T213" s="99" t="e">
        <f t="shared" si="105"/>
        <v>#N/A</v>
      </c>
      <c r="U213" s="99">
        <f t="shared" si="106"/>
        <v>0</v>
      </c>
      <c r="X213" s="92">
        <f t="shared" si="123"/>
        <v>46094</v>
      </c>
      <c r="Y213" s="91">
        <f t="shared" si="124"/>
        <v>206</v>
      </c>
      <c r="Z213" s="91" t="e">
        <f>INDEX(地温!$D$2:$D$366,MATCH(X213,地温!$C$2:$C$366,FALSE))</f>
        <v>#N/A</v>
      </c>
      <c r="AA213" s="91" t="e">
        <f t="shared" si="125"/>
        <v>#N/A</v>
      </c>
      <c r="AB213" s="93" t="e">
        <f t="shared" si="107"/>
        <v>#N/A</v>
      </c>
      <c r="AC213" s="99" t="e">
        <f t="shared" si="108"/>
        <v>#N/A</v>
      </c>
      <c r="AD213" s="99">
        <f t="shared" si="109"/>
        <v>0</v>
      </c>
      <c r="AG213" s="92">
        <f t="shared" si="126"/>
        <v>46094</v>
      </c>
      <c r="AH213" s="91">
        <f t="shared" si="127"/>
        <v>206</v>
      </c>
      <c r="AI213" s="91" t="e">
        <f>INDEX(地温!$D$2:$D$366,MATCH(AG213,地温!$C$2:$C$366,FALSE))</f>
        <v>#N/A</v>
      </c>
      <c r="AJ213" s="91" t="e">
        <f t="shared" si="128"/>
        <v>#N/A</v>
      </c>
      <c r="AK213" s="93" t="e">
        <f t="shared" si="110"/>
        <v>#N/A</v>
      </c>
      <c r="AL213" s="99" t="e">
        <f t="shared" si="111"/>
        <v>#N/A</v>
      </c>
      <c r="AM213" s="99">
        <f t="shared" si="112"/>
        <v>0</v>
      </c>
      <c r="AP213" s="92">
        <f t="shared" si="129"/>
        <v>46094</v>
      </c>
      <c r="AQ213" s="91">
        <f t="shared" si="130"/>
        <v>206</v>
      </c>
      <c r="AR213" s="91" t="e">
        <f>INDEX(地温!$D$2:$D$366,MATCH(AP213,地温!$C$2:$C$366,FALSE))</f>
        <v>#N/A</v>
      </c>
      <c r="AS213" s="91" t="e">
        <f t="shared" si="131"/>
        <v>#N/A</v>
      </c>
      <c r="AT213" s="93" t="e">
        <f t="shared" si="113"/>
        <v>#N/A</v>
      </c>
      <c r="AU213" s="99" t="e">
        <f t="shared" si="114"/>
        <v>#N/A</v>
      </c>
      <c r="AV213" s="99">
        <f t="shared" si="115"/>
        <v>0</v>
      </c>
    </row>
    <row r="214" spans="1:48" s="91" customFormat="1">
      <c r="A214" s="92">
        <f t="shared" si="116"/>
        <v>46095</v>
      </c>
      <c r="B214" s="91">
        <f t="shared" si="99"/>
        <v>207</v>
      </c>
      <c r="C214" s="99" t="e">
        <f t="shared" si="100"/>
        <v>#N/A</v>
      </c>
      <c r="F214" s="92">
        <f t="shared" si="117"/>
        <v>46095</v>
      </c>
      <c r="G214" s="91">
        <f t="shared" si="118"/>
        <v>207</v>
      </c>
      <c r="H214" s="91" t="e">
        <f>INDEX(地温!$D$2:$D$366,MATCH(F214,地温!$C$2:$C$366,FALSE))</f>
        <v>#N/A</v>
      </c>
      <c r="I214" s="91" t="e">
        <f t="shared" si="119"/>
        <v>#N/A</v>
      </c>
      <c r="J214" s="93" t="e">
        <f t="shared" si="101"/>
        <v>#N/A</v>
      </c>
      <c r="K214" s="99" t="e">
        <f t="shared" si="102"/>
        <v>#N/A</v>
      </c>
      <c r="L214" s="99" t="e">
        <f t="shared" si="103"/>
        <v>#N/A</v>
      </c>
      <c r="O214" s="92">
        <f t="shared" si="120"/>
        <v>46095</v>
      </c>
      <c r="P214" s="91">
        <f t="shared" si="121"/>
        <v>207</v>
      </c>
      <c r="Q214" s="91" t="e">
        <f>INDEX(地温!$D$2:$D$366,MATCH(O214,地温!$C$2:$C$366,FALSE))</f>
        <v>#N/A</v>
      </c>
      <c r="R214" s="91" t="e">
        <f t="shared" si="122"/>
        <v>#N/A</v>
      </c>
      <c r="S214" s="93" t="e">
        <f t="shared" si="104"/>
        <v>#N/A</v>
      </c>
      <c r="T214" s="99" t="e">
        <f t="shared" si="105"/>
        <v>#N/A</v>
      </c>
      <c r="U214" s="99">
        <f t="shared" si="106"/>
        <v>0</v>
      </c>
      <c r="X214" s="92">
        <f t="shared" si="123"/>
        <v>46095</v>
      </c>
      <c r="Y214" s="91">
        <f t="shared" si="124"/>
        <v>207</v>
      </c>
      <c r="Z214" s="91" t="e">
        <f>INDEX(地温!$D$2:$D$366,MATCH(X214,地温!$C$2:$C$366,FALSE))</f>
        <v>#N/A</v>
      </c>
      <c r="AA214" s="91" t="e">
        <f t="shared" si="125"/>
        <v>#N/A</v>
      </c>
      <c r="AB214" s="93" t="e">
        <f t="shared" si="107"/>
        <v>#N/A</v>
      </c>
      <c r="AC214" s="99" t="e">
        <f t="shared" si="108"/>
        <v>#N/A</v>
      </c>
      <c r="AD214" s="99">
        <f t="shared" si="109"/>
        <v>0</v>
      </c>
      <c r="AG214" s="92">
        <f t="shared" si="126"/>
        <v>46095</v>
      </c>
      <c r="AH214" s="91">
        <f t="shared" si="127"/>
        <v>207</v>
      </c>
      <c r="AI214" s="91" t="e">
        <f>INDEX(地温!$D$2:$D$366,MATCH(AG214,地温!$C$2:$C$366,FALSE))</f>
        <v>#N/A</v>
      </c>
      <c r="AJ214" s="91" t="e">
        <f t="shared" si="128"/>
        <v>#N/A</v>
      </c>
      <c r="AK214" s="93" t="e">
        <f t="shared" si="110"/>
        <v>#N/A</v>
      </c>
      <c r="AL214" s="99" t="e">
        <f t="shared" si="111"/>
        <v>#N/A</v>
      </c>
      <c r="AM214" s="99">
        <f t="shared" si="112"/>
        <v>0</v>
      </c>
      <c r="AP214" s="92">
        <f t="shared" si="129"/>
        <v>46095</v>
      </c>
      <c r="AQ214" s="91">
        <f t="shared" si="130"/>
        <v>207</v>
      </c>
      <c r="AR214" s="91" t="e">
        <f>INDEX(地温!$D$2:$D$366,MATCH(AP214,地温!$C$2:$C$366,FALSE))</f>
        <v>#N/A</v>
      </c>
      <c r="AS214" s="91" t="e">
        <f t="shared" si="131"/>
        <v>#N/A</v>
      </c>
      <c r="AT214" s="93" t="e">
        <f t="shared" si="113"/>
        <v>#N/A</v>
      </c>
      <c r="AU214" s="99" t="e">
        <f t="shared" si="114"/>
        <v>#N/A</v>
      </c>
      <c r="AV214" s="99">
        <f t="shared" si="115"/>
        <v>0</v>
      </c>
    </row>
    <row r="215" spans="1:48" s="91" customFormat="1">
      <c r="A215" s="92">
        <f t="shared" si="116"/>
        <v>46096</v>
      </c>
      <c r="B215" s="91">
        <f t="shared" si="99"/>
        <v>208</v>
      </c>
      <c r="C215" s="99" t="e">
        <f t="shared" si="100"/>
        <v>#N/A</v>
      </c>
      <c r="F215" s="92">
        <f t="shared" si="117"/>
        <v>46096</v>
      </c>
      <c r="G215" s="91">
        <f t="shared" si="118"/>
        <v>208</v>
      </c>
      <c r="H215" s="91" t="e">
        <f>INDEX(地温!$D$2:$D$366,MATCH(F215,地温!$C$2:$C$366,FALSE))</f>
        <v>#N/A</v>
      </c>
      <c r="I215" s="91" t="e">
        <f t="shared" si="119"/>
        <v>#N/A</v>
      </c>
      <c r="J215" s="93" t="e">
        <f t="shared" si="101"/>
        <v>#N/A</v>
      </c>
      <c r="K215" s="99" t="e">
        <f t="shared" si="102"/>
        <v>#N/A</v>
      </c>
      <c r="L215" s="99" t="e">
        <f t="shared" si="103"/>
        <v>#N/A</v>
      </c>
      <c r="O215" s="92">
        <f t="shared" si="120"/>
        <v>46096</v>
      </c>
      <c r="P215" s="91">
        <f t="shared" si="121"/>
        <v>208</v>
      </c>
      <c r="Q215" s="91" t="e">
        <f>INDEX(地温!$D$2:$D$366,MATCH(O215,地温!$C$2:$C$366,FALSE))</f>
        <v>#N/A</v>
      </c>
      <c r="R215" s="91" t="e">
        <f t="shared" si="122"/>
        <v>#N/A</v>
      </c>
      <c r="S215" s="93" t="e">
        <f t="shared" si="104"/>
        <v>#N/A</v>
      </c>
      <c r="T215" s="99" t="e">
        <f t="shared" si="105"/>
        <v>#N/A</v>
      </c>
      <c r="U215" s="99">
        <f t="shared" si="106"/>
        <v>0</v>
      </c>
      <c r="X215" s="92">
        <f t="shared" si="123"/>
        <v>46096</v>
      </c>
      <c r="Y215" s="91">
        <f t="shared" si="124"/>
        <v>208</v>
      </c>
      <c r="Z215" s="91" t="e">
        <f>INDEX(地温!$D$2:$D$366,MATCH(X215,地温!$C$2:$C$366,FALSE))</f>
        <v>#N/A</v>
      </c>
      <c r="AA215" s="91" t="e">
        <f t="shared" si="125"/>
        <v>#N/A</v>
      </c>
      <c r="AB215" s="93" t="e">
        <f t="shared" si="107"/>
        <v>#N/A</v>
      </c>
      <c r="AC215" s="99" t="e">
        <f t="shared" si="108"/>
        <v>#N/A</v>
      </c>
      <c r="AD215" s="99">
        <f t="shared" si="109"/>
        <v>0</v>
      </c>
      <c r="AG215" s="92">
        <f t="shared" si="126"/>
        <v>46096</v>
      </c>
      <c r="AH215" s="91">
        <f t="shared" si="127"/>
        <v>208</v>
      </c>
      <c r="AI215" s="91" t="e">
        <f>INDEX(地温!$D$2:$D$366,MATCH(AG215,地温!$C$2:$C$366,FALSE))</f>
        <v>#N/A</v>
      </c>
      <c r="AJ215" s="91" t="e">
        <f t="shared" si="128"/>
        <v>#N/A</v>
      </c>
      <c r="AK215" s="93" t="e">
        <f t="shared" si="110"/>
        <v>#N/A</v>
      </c>
      <c r="AL215" s="99" t="e">
        <f t="shared" si="111"/>
        <v>#N/A</v>
      </c>
      <c r="AM215" s="99">
        <f t="shared" si="112"/>
        <v>0</v>
      </c>
      <c r="AP215" s="92">
        <f t="shared" si="129"/>
        <v>46096</v>
      </c>
      <c r="AQ215" s="91">
        <f t="shared" si="130"/>
        <v>208</v>
      </c>
      <c r="AR215" s="91" t="e">
        <f>INDEX(地温!$D$2:$D$366,MATCH(AP215,地温!$C$2:$C$366,FALSE))</f>
        <v>#N/A</v>
      </c>
      <c r="AS215" s="91" t="e">
        <f t="shared" si="131"/>
        <v>#N/A</v>
      </c>
      <c r="AT215" s="93" t="e">
        <f t="shared" si="113"/>
        <v>#N/A</v>
      </c>
      <c r="AU215" s="99" t="e">
        <f t="shared" si="114"/>
        <v>#N/A</v>
      </c>
      <c r="AV215" s="99">
        <f t="shared" si="115"/>
        <v>0</v>
      </c>
    </row>
    <row r="216" spans="1:48" s="91" customFormat="1">
      <c r="A216" s="92">
        <f t="shared" si="116"/>
        <v>46097</v>
      </c>
      <c r="B216" s="91">
        <f t="shared" si="99"/>
        <v>209</v>
      </c>
      <c r="C216" s="99" t="e">
        <f t="shared" si="100"/>
        <v>#N/A</v>
      </c>
      <c r="F216" s="92">
        <f t="shared" si="117"/>
        <v>46097</v>
      </c>
      <c r="G216" s="91">
        <f t="shared" si="118"/>
        <v>209</v>
      </c>
      <c r="H216" s="91" t="e">
        <f>INDEX(地温!$D$2:$D$366,MATCH(F216,地温!$C$2:$C$366,FALSE))</f>
        <v>#N/A</v>
      </c>
      <c r="I216" s="91" t="e">
        <f t="shared" si="119"/>
        <v>#N/A</v>
      </c>
      <c r="J216" s="93" t="e">
        <f t="shared" si="101"/>
        <v>#N/A</v>
      </c>
      <c r="K216" s="99" t="e">
        <f t="shared" si="102"/>
        <v>#N/A</v>
      </c>
      <c r="L216" s="99" t="e">
        <f t="shared" si="103"/>
        <v>#N/A</v>
      </c>
      <c r="O216" s="92">
        <f t="shared" si="120"/>
        <v>46097</v>
      </c>
      <c r="P216" s="91">
        <f t="shared" si="121"/>
        <v>209</v>
      </c>
      <c r="Q216" s="91" t="e">
        <f>INDEX(地温!$D$2:$D$366,MATCH(O216,地温!$C$2:$C$366,FALSE))</f>
        <v>#N/A</v>
      </c>
      <c r="R216" s="91" t="e">
        <f t="shared" si="122"/>
        <v>#N/A</v>
      </c>
      <c r="S216" s="93" t="e">
        <f t="shared" si="104"/>
        <v>#N/A</v>
      </c>
      <c r="T216" s="99" t="e">
        <f t="shared" si="105"/>
        <v>#N/A</v>
      </c>
      <c r="U216" s="99">
        <f t="shared" si="106"/>
        <v>0</v>
      </c>
      <c r="X216" s="92">
        <f t="shared" si="123"/>
        <v>46097</v>
      </c>
      <c r="Y216" s="91">
        <f t="shared" si="124"/>
        <v>209</v>
      </c>
      <c r="Z216" s="91" t="e">
        <f>INDEX(地温!$D$2:$D$366,MATCH(X216,地温!$C$2:$C$366,FALSE))</f>
        <v>#N/A</v>
      </c>
      <c r="AA216" s="91" t="e">
        <f t="shared" si="125"/>
        <v>#N/A</v>
      </c>
      <c r="AB216" s="93" t="e">
        <f t="shared" si="107"/>
        <v>#N/A</v>
      </c>
      <c r="AC216" s="99" t="e">
        <f t="shared" si="108"/>
        <v>#N/A</v>
      </c>
      <c r="AD216" s="99">
        <f t="shared" si="109"/>
        <v>0</v>
      </c>
      <c r="AG216" s="92">
        <f t="shared" si="126"/>
        <v>46097</v>
      </c>
      <c r="AH216" s="91">
        <f t="shared" si="127"/>
        <v>209</v>
      </c>
      <c r="AI216" s="91" t="e">
        <f>INDEX(地温!$D$2:$D$366,MATCH(AG216,地温!$C$2:$C$366,FALSE))</f>
        <v>#N/A</v>
      </c>
      <c r="AJ216" s="91" t="e">
        <f t="shared" si="128"/>
        <v>#N/A</v>
      </c>
      <c r="AK216" s="93" t="e">
        <f t="shared" si="110"/>
        <v>#N/A</v>
      </c>
      <c r="AL216" s="99" t="e">
        <f t="shared" si="111"/>
        <v>#N/A</v>
      </c>
      <c r="AM216" s="99">
        <f t="shared" si="112"/>
        <v>0</v>
      </c>
      <c r="AP216" s="92">
        <f t="shared" si="129"/>
        <v>46097</v>
      </c>
      <c r="AQ216" s="91">
        <f t="shared" si="130"/>
        <v>209</v>
      </c>
      <c r="AR216" s="91" t="e">
        <f>INDEX(地温!$D$2:$D$366,MATCH(AP216,地温!$C$2:$C$366,FALSE))</f>
        <v>#N/A</v>
      </c>
      <c r="AS216" s="91" t="e">
        <f t="shared" si="131"/>
        <v>#N/A</v>
      </c>
      <c r="AT216" s="93" t="e">
        <f t="shared" si="113"/>
        <v>#N/A</v>
      </c>
      <c r="AU216" s="99" t="e">
        <f t="shared" si="114"/>
        <v>#N/A</v>
      </c>
      <c r="AV216" s="99">
        <f t="shared" si="115"/>
        <v>0</v>
      </c>
    </row>
    <row r="217" spans="1:48" s="91" customFormat="1">
      <c r="A217" s="92">
        <f t="shared" si="116"/>
        <v>46098</v>
      </c>
      <c r="B217" s="91">
        <f t="shared" si="99"/>
        <v>210</v>
      </c>
      <c r="C217" s="99" t="e">
        <f t="shared" si="100"/>
        <v>#N/A</v>
      </c>
      <c r="F217" s="92">
        <f t="shared" si="117"/>
        <v>46098</v>
      </c>
      <c r="G217" s="91">
        <f t="shared" si="118"/>
        <v>210</v>
      </c>
      <c r="H217" s="91" t="e">
        <f>INDEX(地温!$D$2:$D$366,MATCH(F217,地温!$C$2:$C$366,FALSE))</f>
        <v>#N/A</v>
      </c>
      <c r="I217" s="91" t="e">
        <f t="shared" si="119"/>
        <v>#N/A</v>
      </c>
      <c r="J217" s="93" t="e">
        <f t="shared" si="101"/>
        <v>#N/A</v>
      </c>
      <c r="K217" s="99" t="e">
        <f t="shared" si="102"/>
        <v>#N/A</v>
      </c>
      <c r="L217" s="99" t="e">
        <f t="shared" si="103"/>
        <v>#N/A</v>
      </c>
      <c r="O217" s="92">
        <f t="shared" si="120"/>
        <v>46098</v>
      </c>
      <c r="P217" s="91">
        <f t="shared" si="121"/>
        <v>210</v>
      </c>
      <c r="Q217" s="91" t="e">
        <f>INDEX(地温!$D$2:$D$366,MATCH(O217,地温!$C$2:$C$366,FALSE))</f>
        <v>#N/A</v>
      </c>
      <c r="R217" s="91" t="e">
        <f t="shared" si="122"/>
        <v>#N/A</v>
      </c>
      <c r="S217" s="93" t="e">
        <f t="shared" si="104"/>
        <v>#N/A</v>
      </c>
      <c r="T217" s="99" t="e">
        <f t="shared" si="105"/>
        <v>#N/A</v>
      </c>
      <c r="U217" s="99">
        <f t="shared" si="106"/>
        <v>0</v>
      </c>
      <c r="X217" s="92">
        <f t="shared" si="123"/>
        <v>46098</v>
      </c>
      <c r="Y217" s="91">
        <f t="shared" si="124"/>
        <v>210</v>
      </c>
      <c r="Z217" s="91" t="e">
        <f>INDEX(地温!$D$2:$D$366,MATCH(X217,地温!$C$2:$C$366,FALSE))</f>
        <v>#N/A</v>
      </c>
      <c r="AA217" s="91" t="e">
        <f t="shared" si="125"/>
        <v>#N/A</v>
      </c>
      <c r="AB217" s="93" t="e">
        <f t="shared" si="107"/>
        <v>#N/A</v>
      </c>
      <c r="AC217" s="99" t="e">
        <f t="shared" si="108"/>
        <v>#N/A</v>
      </c>
      <c r="AD217" s="99">
        <f t="shared" si="109"/>
        <v>0</v>
      </c>
      <c r="AG217" s="92">
        <f t="shared" si="126"/>
        <v>46098</v>
      </c>
      <c r="AH217" s="91">
        <f t="shared" si="127"/>
        <v>210</v>
      </c>
      <c r="AI217" s="91" t="e">
        <f>INDEX(地温!$D$2:$D$366,MATCH(AG217,地温!$C$2:$C$366,FALSE))</f>
        <v>#N/A</v>
      </c>
      <c r="AJ217" s="91" t="e">
        <f t="shared" si="128"/>
        <v>#N/A</v>
      </c>
      <c r="AK217" s="93" t="e">
        <f t="shared" si="110"/>
        <v>#N/A</v>
      </c>
      <c r="AL217" s="99" t="e">
        <f t="shared" si="111"/>
        <v>#N/A</v>
      </c>
      <c r="AM217" s="99">
        <f t="shared" si="112"/>
        <v>0</v>
      </c>
      <c r="AP217" s="92">
        <f t="shared" si="129"/>
        <v>46098</v>
      </c>
      <c r="AQ217" s="91">
        <f t="shared" si="130"/>
        <v>210</v>
      </c>
      <c r="AR217" s="91" t="e">
        <f>INDEX(地温!$D$2:$D$366,MATCH(AP217,地温!$C$2:$C$366,FALSE))</f>
        <v>#N/A</v>
      </c>
      <c r="AS217" s="91" t="e">
        <f t="shared" si="131"/>
        <v>#N/A</v>
      </c>
      <c r="AT217" s="93" t="e">
        <f t="shared" si="113"/>
        <v>#N/A</v>
      </c>
      <c r="AU217" s="99" t="e">
        <f t="shared" si="114"/>
        <v>#N/A</v>
      </c>
      <c r="AV217" s="99">
        <f t="shared" si="115"/>
        <v>0</v>
      </c>
    </row>
    <row r="218" spans="1:48" s="91" customFormat="1">
      <c r="A218" s="92">
        <f t="shared" si="116"/>
        <v>46099</v>
      </c>
      <c r="B218" s="91">
        <f t="shared" si="99"/>
        <v>211</v>
      </c>
      <c r="C218" s="99" t="e">
        <f t="shared" si="100"/>
        <v>#N/A</v>
      </c>
      <c r="F218" s="92">
        <f t="shared" si="117"/>
        <v>46099</v>
      </c>
      <c r="G218" s="91">
        <f t="shared" si="118"/>
        <v>211</v>
      </c>
      <c r="H218" s="91" t="e">
        <f>INDEX(地温!$D$2:$D$366,MATCH(F218,地温!$C$2:$C$366,FALSE))</f>
        <v>#N/A</v>
      </c>
      <c r="I218" s="91" t="e">
        <f t="shared" si="119"/>
        <v>#N/A</v>
      </c>
      <c r="J218" s="93" t="e">
        <f t="shared" si="101"/>
        <v>#N/A</v>
      </c>
      <c r="K218" s="99" t="e">
        <f t="shared" si="102"/>
        <v>#N/A</v>
      </c>
      <c r="L218" s="99" t="e">
        <f t="shared" si="103"/>
        <v>#N/A</v>
      </c>
      <c r="O218" s="92">
        <f t="shared" si="120"/>
        <v>46099</v>
      </c>
      <c r="P218" s="91">
        <f t="shared" si="121"/>
        <v>211</v>
      </c>
      <c r="Q218" s="91" t="e">
        <f>INDEX(地温!$D$2:$D$366,MATCH(O218,地温!$C$2:$C$366,FALSE))</f>
        <v>#N/A</v>
      </c>
      <c r="R218" s="91" t="e">
        <f t="shared" si="122"/>
        <v>#N/A</v>
      </c>
      <c r="S218" s="93" t="e">
        <f t="shared" si="104"/>
        <v>#N/A</v>
      </c>
      <c r="T218" s="99" t="e">
        <f t="shared" si="105"/>
        <v>#N/A</v>
      </c>
      <c r="U218" s="99">
        <f t="shared" si="106"/>
        <v>0</v>
      </c>
      <c r="X218" s="92">
        <f t="shared" si="123"/>
        <v>46099</v>
      </c>
      <c r="Y218" s="91">
        <f t="shared" si="124"/>
        <v>211</v>
      </c>
      <c r="Z218" s="91" t="e">
        <f>INDEX(地温!$D$2:$D$366,MATCH(X218,地温!$C$2:$C$366,FALSE))</f>
        <v>#N/A</v>
      </c>
      <c r="AA218" s="91" t="e">
        <f t="shared" si="125"/>
        <v>#N/A</v>
      </c>
      <c r="AB218" s="93" t="e">
        <f t="shared" si="107"/>
        <v>#N/A</v>
      </c>
      <c r="AC218" s="99" t="e">
        <f t="shared" si="108"/>
        <v>#N/A</v>
      </c>
      <c r="AD218" s="99">
        <f t="shared" si="109"/>
        <v>0</v>
      </c>
      <c r="AG218" s="92">
        <f t="shared" si="126"/>
        <v>46099</v>
      </c>
      <c r="AH218" s="91">
        <f t="shared" si="127"/>
        <v>211</v>
      </c>
      <c r="AI218" s="91" t="e">
        <f>INDEX(地温!$D$2:$D$366,MATCH(AG218,地温!$C$2:$C$366,FALSE))</f>
        <v>#N/A</v>
      </c>
      <c r="AJ218" s="91" t="e">
        <f t="shared" si="128"/>
        <v>#N/A</v>
      </c>
      <c r="AK218" s="93" t="e">
        <f t="shared" si="110"/>
        <v>#N/A</v>
      </c>
      <c r="AL218" s="99" t="e">
        <f t="shared" si="111"/>
        <v>#N/A</v>
      </c>
      <c r="AM218" s="99">
        <f t="shared" si="112"/>
        <v>0</v>
      </c>
      <c r="AP218" s="92">
        <f t="shared" si="129"/>
        <v>46099</v>
      </c>
      <c r="AQ218" s="91">
        <f t="shared" si="130"/>
        <v>211</v>
      </c>
      <c r="AR218" s="91" t="e">
        <f>INDEX(地温!$D$2:$D$366,MATCH(AP218,地温!$C$2:$C$366,FALSE))</f>
        <v>#N/A</v>
      </c>
      <c r="AS218" s="91" t="e">
        <f t="shared" si="131"/>
        <v>#N/A</v>
      </c>
      <c r="AT218" s="93" t="e">
        <f t="shared" si="113"/>
        <v>#N/A</v>
      </c>
      <c r="AU218" s="99" t="e">
        <f t="shared" si="114"/>
        <v>#N/A</v>
      </c>
      <c r="AV218" s="99">
        <f t="shared" si="115"/>
        <v>0</v>
      </c>
    </row>
    <row r="219" spans="1:48" s="91" customFormat="1">
      <c r="A219" s="92">
        <f t="shared" si="116"/>
        <v>46100</v>
      </c>
      <c r="B219" s="91">
        <f t="shared" si="99"/>
        <v>212</v>
      </c>
      <c r="C219" s="99" t="e">
        <f t="shared" si="100"/>
        <v>#N/A</v>
      </c>
      <c r="F219" s="92">
        <f t="shared" si="117"/>
        <v>46100</v>
      </c>
      <c r="G219" s="91">
        <f t="shared" si="118"/>
        <v>212</v>
      </c>
      <c r="H219" s="91" t="e">
        <f>INDEX(地温!$D$2:$D$366,MATCH(F219,地温!$C$2:$C$366,FALSE))</f>
        <v>#N/A</v>
      </c>
      <c r="I219" s="91" t="e">
        <f t="shared" si="119"/>
        <v>#N/A</v>
      </c>
      <c r="J219" s="93" t="e">
        <f t="shared" si="101"/>
        <v>#N/A</v>
      </c>
      <c r="K219" s="99" t="e">
        <f t="shared" si="102"/>
        <v>#N/A</v>
      </c>
      <c r="L219" s="99" t="e">
        <f t="shared" si="103"/>
        <v>#N/A</v>
      </c>
      <c r="O219" s="92">
        <f t="shared" si="120"/>
        <v>46100</v>
      </c>
      <c r="P219" s="91">
        <f t="shared" si="121"/>
        <v>212</v>
      </c>
      <c r="Q219" s="91" t="e">
        <f>INDEX(地温!$D$2:$D$366,MATCH(O219,地温!$C$2:$C$366,FALSE))</f>
        <v>#N/A</v>
      </c>
      <c r="R219" s="91" t="e">
        <f t="shared" si="122"/>
        <v>#N/A</v>
      </c>
      <c r="S219" s="93" t="e">
        <f t="shared" si="104"/>
        <v>#N/A</v>
      </c>
      <c r="T219" s="99" t="e">
        <f t="shared" si="105"/>
        <v>#N/A</v>
      </c>
      <c r="U219" s="99">
        <f t="shared" si="106"/>
        <v>0</v>
      </c>
      <c r="X219" s="92">
        <f t="shared" si="123"/>
        <v>46100</v>
      </c>
      <c r="Y219" s="91">
        <f t="shared" si="124"/>
        <v>212</v>
      </c>
      <c r="Z219" s="91" t="e">
        <f>INDEX(地温!$D$2:$D$366,MATCH(X219,地温!$C$2:$C$366,FALSE))</f>
        <v>#N/A</v>
      </c>
      <c r="AA219" s="91" t="e">
        <f t="shared" si="125"/>
        <v>#N/A</v>
      </c>
      <c r="AB219" s="93" t="e">
        <f t="shared" si="107"/>
        <v>#N/A</v>
      </c>
      <c r="AC219" s="99" t="e">
        <f t="shared" si="108"/>
        <v>#N/A</v>
      </c>
      <c r="AD219" s="99">
        <f t="shared" si="109"/>
        <v>0</v>
      </c>
      <c r="AG219" s="92">
        <f t="shared" si="126"/>
        <v>46100</v>
      </c>
      <c r="AH219" s="91">
        <f t="shared" si="127"/>
        <v>212</v>
      </c>
      <c r="AI219" s="91" t="e">
        <f>INDEX(地温!$D$2:$D$366,MATCH(AG219,地温!$C$2:$C$366,FALSE))</f>
        <v>#N/A</v>
      </c>
      <c r="AJ219" s="91" t="e">
        <f t="shared" si="128"/>
        <v>#N/A</v>
      </c>
      <c r="AK219" s="93" t="e">
        <f t="shared" si="110"/>
        <v>#N/A</v>
      </c>
      <c r="AL219" s="99" t="e">
        <f t="shared" si="111"/>
        <v>#N/A</v>
      </c>
      <c r="AM219" s="99">
        <f t="shared" si="112"/>
        <v>0</v>
      </c>
      <c r="AP219" s="92">
        <f t="shared" si="129"/>
        <v>46100</v>
      </c>
      <c r="AQ219" s="91">
        <f t="shared" si="130"/>
        <v>212</v>
      </c>
      <c r="AR219" s="91" t="e">
        <f>INDEX(地温!$D$2:$D$366,MATCH(AP219,地温!$C$2:$C$366,FALSE))</f>
        <v>#N/A</v>
      </c>
      <c r="AS219" s="91" t="e">
        <f t="shared" si="131"/>
        <v>#N/A</v>
      </c>
      <c r="AT219" s="93" t="e">
        <f t="shared" si="113"/>
        <v>#N/A</v>
      </c>
      <c r="AU219" s="99" t="e">
        <f t="shared" si="114"/>
        <v>#N/A</v>
      </c>
      <c r="AV219" s="99">
        <f t="shared" si="115"/>
        <v>0</v>
      </c>
    </row>
    <row r="220" spans="1:48" s="91" customFormat="1">
      <c r="A220" s="92">
        <f t="shared" si="116"/>
        <v>46101</v>
      </c>
      <c r="B220" s="91">
        <f t="shared" si="99"/>
        <v>213</v>
      </c>
      <c r="C220" s="99" t="e">
        <f t="shared" si="100"/>
        <v>#N/A</v>
      </c>
      <c r="F220" s="92">
        <f t="shared" si="117"/>
        <v>46101</v>
      </c>
      <c r="G220" s="91">
        <f t="shared" si="118"/>
        <v>213</v>
      </c>
      <c r="H220" s="91" t="e">
        <f>INDEX(地温!$D$2:$D$366,MATCH(F220,地温!$C$2:$C$366,FALSE))</f>
        <v>#N/A</v>
      </c>
      <c r="I220" s="91" t="e">
        <f t="shared" si="119"/>
        <v>#N/A</v>
      </c>
      <c r="J220" s="93" t="e">
        <f t="shared" si="101"/>
        <v>#N/A</v>
      </c>
      <c r="K220" s="99" t="e">
        <f t="shared" si="102"/>
        <v>#N/A</v>
      </c>
      <c r="L220" s="99" t="e">
        <f t="shared" si="103"/>
        <v>#N/A</v>
      </c>
      <c r="O220" s="92">
        <f t="shared" si="120"/>
        <v>46101</v>
      </c>
      <c r="P220" s="91">
        <f t="shared" si="121"/>
        <v>213</v>
      </c>
      <c r="Q220" s="91" t="e">
        <f>INDEX(地温!$D$2:$D$366,MATCH(O220,地温!$C$2:$C$366,FALSE))</f>
        <v>#N/A</v>
      </c>
      <c r="R220" s="91" t="e">
        <f t="shared" si="122"/>
        <v>#N/A</v>
      </c>
      <c r="S220" s="93" t="e">
        <f t="shared" si="104"/>
        <v>#N/A</v>
      </c>
      <c r="T220" s="99" t="e">
        <f t="shared" si="105"/>
        <v>#N/A</v>
      </c>
      <c r="U220" s="99">
        <f t="shared" si="106"/>
        <v>0</v>
      </c>
      <c r="X220" s="92">
        <f t="shared" si="123"/>
        <v>46101</v>
      </c>
      <c r="Y220" s="91">
        <f t="shared" si="124"/>
        <v>213</v>
      </c>
      <c r="Z220" s="91" t="e">
        <f>INDEX(地温!$D$2:$D$366,MATCH(X220,地温!$C$2:$C$366,FALSE))</f>
        <v>#N/A</v>
      </c>
      <c r="AA220" s="91" t="e">
        <f t="shared" si="125"/>
        <v>#N/A</v>
      </c>
      <c r="AB220" s="93" t="e">
        <f t="shared" si="107"/>
        <v>#N/A</v>
      </c>
      <c r="AC220" s="99" t="e">
        <f t="shared" si="108"/>
        <v>#N/A</v>
      </c>
      <c r="AD220" s="99">
        <f t="shared" si="109"/>
        <v>0</v>
      </c>
      <c r="AG220" s="92">
        <f t="shared" si="126"/>
        <v>46101</v>
      </c>
      <c r="AH220" s="91">
        <f t="shared" si="127"/>
        <v>213</v>
      </c>
      <c r="AI220" s="91" t="e">
        <f>INDEX(地温!$D$2:$D$366,MATCH(AG220,地温!$C$2:$C$366,FALSE))</f>
        <v>#N/A</v>
      </c>
      <c r="AJ220" s="91" t="e">
        <f t="shared" si="128"/>
        <v>#N/A</v>
      </c>
      <c r="AK220" s="93" t="e">
        <f t="shared" si="110"/>
        <v>#N/A</v>
      </c>
      <c r="AL220" s="99" t="e">
        <f t="shared" si="111"/>
        <v>#N/A</v>
      </c>
      <c r="AM220" s="99">
        <f t="shared" si="112"/>
        <v>0</v>
      </c>
      <c r="AP220" s="92">
        <f t="shared" si="129"/>
        <v>46101</v>
      </c>
      <c r="AQ220" s="91">
        <f t="shared" si="130"/>
        <v>213</v>
      </c>
      <c r="AR220" s="91" t="e">
        <f>INDEX(地温!$D$2:$D$366,MATCH(AP220,地温!$C$2:$C$366,FALSE))</f>
        <v>#N/A</v>
      </c>
      <c r="AS220" s="91" t="e">
        <f t="shared" si="131"/>
        <v>#N/A</v>
      </c>
      <c r="AT220" s="93" t="e">
        <f t="shared" si="113"/>
        <v>#N/A</v>
      </c>
      <c r="AU220" s="99" t="e">
        <f t="shared" si="114"/>
        <v>#N/A</v>
      </c>
      <c r="AV220" s="99">
        <f t="shared" si="115"/>
        <v>0</v>
      </c>
    </row>
    <row r="221" spans="1:48" s="91" customFormat="1">
      <c r="A221" s="92">
        <f t="shared" si="116"/>
        <v>46102</v>
      </c>
      <c r="B221" s="91">
        <f t="shared" si="99"/>
        <v>214</v>
      </c>
      <c r="C221" s="99" t="e">
        <f t="shared" si="100"/>
        <v>#N/A</v>
      </c>
      <c r="F221" s="92">
        <f t="shared" si="117"/>
        <v>46102</v>
      </c>
      <c r="G221" s="91">
        <f t="shared" si="118"/>
        <v>214</v>
      </c>
      <c r="H221" s="91" t="e">
        <f>INDEX(地温!$D$2:$D$366,MATCH(F221,地温!$C$2:$C$366,FALSE))</f>
        <v>#N/A</v>
      </c>
      <c r="I221" s="91" t="e">
        <f t="shared" si="119"/>
        <v>#N/A</v>
      </c>
      <c r="J221" s="93" t="e">
        <f t="shared" si="101"/>
        <v>#N/A</v>
      </c>
      <c r="K221" s="99" t="e">
        <f t="shared" si="102"/>
        <v>#N/A</v>
      </c>
      <c r="L221" s="99" t="e">
        <f t="shared" si="103"/>
        <v>#N/A</v>
      </c>
      <c r="O221" s="92">
        <f t="shared" si="120"/>
        <v>46102</v>
      </c>
      <c r="P221" s="91">
        <f t="shared" si="121"/>
        <v>214</v>
      </c>
      <c r="Q221" s="91" t="e">
        <f>INDEX(地温!$D$2:$D$366,MATCH(O221,地温!$C$2:$C$366,FALSE))</f>
        <v>#N/A</v>
      </c>
      <c r="R221" s="91" t="e">
        <f t="shared" si="122"/>
        <v>#N/A</v>
      </c>
      <c r="S221" s="93" t="e">
        <f t="shared" si="104"/>
        <v>#N/A</v>
      </c>
      <c r="T221" s="99" t="e">
        <f t="shared" si="105"/>
        <v>#N/A</v>
      </c>
      <c r="U221" s="99">
        <f t="shared" si="106"/>
        <v>0</v>
      </c>
      <c r="X221" s="92">
        <f t="shared" si="123"/>
        <v>46102</v>
      </c>
      <c r="Y221" s="91">
        <f t="shared" si="124"/>
        <v>214</v>
      </c>
      <c r="Z221" s="91" t="e">
        <f>INDEX(地温!$D$2:$D$366,MATCH(X221,地温!$C$2:$C$366,FALSE))</f>
        <v>#N/A</v>
      </c>
      <c r="AA221" s="91" t="e">
        <f t="shared" si="125"/>
        <v>#N/A</v>
      </c>
      <c r="AB221" s="93" t="e">
        <f t="shared" si="107"/>
        <v>#N/A</v>
      </c>
      <c r="AC221" s="99" t="e">
        <f t="shared" si="108"/>
        <v>#N/A</v>
      </c>
      <c r="AD221" s="99">
        <f t="shared" si="109"/>
        <v>0</v>
      </c>
      <c r="AG221" s="92">
        <f t="shared" si="126"/>
        <v>46102</v>
      </c>
      <c r="AH221" s="91">
        <f t="shared" si="127"/>
        <v>214</v>
      </c>
      <c r="AI221" s="91" t="e">
        <f>INDEX(地温!$D$2:$D$366,MATCH(AG221,地温!$C$2:$C$366,FALSE))</f>
        <v>#N/A</v>
      </c>
      <c r="AJ221" s="91" t="e">
        <f t="shared" si="128"/>
        <v>#N/A</v>
      </c>
      <c r="AK221" s="93" t="e">
        <f t="shared" si="110"/>
        <v>#N/A</v>
      </c>
      <c r="AL221" s="99" t="e">
        <f t="shared" si="111"/>
        <v>#N/A</v>
      </c>
      <c r="AM221" s="99">
        <f t="shared" si="112"/>
        <v>0</v>
      </c>
      <c r="AP221" s="92">
        <f t="shared" si="129"/>
        <v>46102</v>
      </c>
      <c r="AQ221" s="91">
        <f t="shared" si="130"/>
        <v>214</v>
      </c>
      <c r="AR221" s="91" t="e">
        <f>INDEX(地温!$D$2:$D$366,MATCH(AP221,地温!$C$2:$C$366,FALSE))</f>
        <v>#N/A</v>
      </c>
      <c r="AS221" s="91" t="e">
        <f t="shared" si="131"/>
        <v>#N/A</v>
      </c>
      <c r="AT221" s="93" t="e">
        <f t="shared" si="113"/>
        <v>#N/A</v>
      </c>
      <c r="AU221" s="99" t="e">
        <f t="shared" si="114"/>
        <v>#N/A</v>
      </c>
      <c r="AV221" s="99">
        <f t="shared" si="115"/>
        <v>0</v>
      </c>
    </row>
    <row r="222" spans="1:48" s="91" customFormat="1">
      <c r="A222" s="92">
        <f t="shared" si="116"/>
        <v>46103</v>
      </c>
      <c r="B222" s="91">
        <f t="shared" si="99"/>
        <v>215</v>
      </c>
      <c r="C222" s="99" t="e">
        <f t="shared" si="100"/>
        <v>#N/A</v>
      </c>
      <c r="F222" s="92">
        <f t="shared" si="117"/>
        <v>46103</v>
      </c>
      <c r="G222" s="91">
        <f t="shared" si="118"/>
        <v>215</v>
      </c>
      <c r="H222" s="91" t="e">
        <f>INDEX(地温!$D$2:$D$366,MATCH(F222,地温!$C$2:$C$366,FALSE))</f>
        <v>#N/A</v>
      </c>
      <c r="I222" s="91" t="e">
        <f t="shared" si="119"/>
        <v>#N/A</v>
      </c>
      <c r="J222" s="93" t="e">
        <f t="shared" si="101"/>
        <v>#N/A</v>
      </c>
      <c r="K222" s="99" t="e">
        <f t="shared" si="102"/>
        <v>#N/A</v>
      </c>
      <c r="L222" s="99" t="e">
        <f t="shared" si="103"/>
        <v>#N/A</v>
      </c>
      <c r="O222" s="92">
        <f t="shared" si="120"/>
        <v>46103</v>
      </c>
      <c r="P222" s="91">
        <f t="shared" si="121"/>
        <v>215</v>
      </c>
      <c r="Q222" s="91" t="e">
        <f>INDEX(地温!$D$2:$D$366,MATCH(O222,地温!$C$2:$C$366,FALSE))</f>
        <v>#N/A</v>
      </c>
      <c r="R222" s="91" t="e">
        <f t="shared" si="122"/>
        <v>#N/A</v>
      </c>
      <c r="S222" s="93" t="e">
        <f t="shared" si="104"/>
        <v>#N/A</v>
      </c>
      <c r="T222" s="99" t="e">
        <f t="shared" si="105"/>
        <v>#N/A</v>
      </c>
      <c r="U222" s="99">
        <f t="shared" si="106"/>
        <v>0</v>
      </c>
      <c r="X222" s="92">
        <f t="shared" si="123"/>
        <v>46103</v>
      </c>
      <c r="Y222" s="91">
        <f t="shared" si="124"/>
        <v>215</v>
      </c>
      <c r="Z222" s="91" t="e">
        <f>INDEX(地温!$D$2:$D$366,MATCH(X222,地温!$C$2:$C$366,FALSE))</f>
        <v>#N/A</v>
      </c>
      <c r="AA222" s="91" t="e">
        <f t="shared" si="125"/>
        <v>#N/A</v>
      </c>
      <c r="AB222" s="93" t="e">
        <f t="shared" si="107"/>
        <v>#N/A</v>
      </c>
      <c r="AC222" s="99" t="e">
        <f t="shared" si="108"/>
        <v>#N/A</v>
      </c>
      <c r="AD222" s="99">
        <f t="shared" si="109"/>
        <v>0</v>
      </c>
      <c r="AG222" s="92">
        <f t="shared" si="126"/>
        <v>46103</v>
      </c>
      <c r="AH222" s="91">
        <f t="shared" si="127"/>
        <v>215</v>
      </c>
      <c r="AI222" s="91" t="e">
        <f>INDEX(地温!$D$2:$D$366,MATCH(AG222,地温!$C$2:$C$366,FALSE))</f>
        <v>#N/A</v>
      </c>
      <c r="AJ222" s="91" t="e">
        <f t="shared" si="128"/>
        <v>#N/A</v>
      </c>
      <c r="AK222" s="93" t="e">
        <f t="shared" si="110"/>
        <v>#N/A</v>
      </c>
      <c r="AL222" s="99" t="e">
        <f t="shared" si="111"/>
        <v>#N/A</v>
      </c>
      <c r="AM222" s="99">
        <f t="shared" si="112"/>
        <v>0</v>
      </c>
      <c r="AP222" s="92">
        <f t="shared" si="129"/>
        <v>46103</v>
      </c>
      <c r="AQ222" s="91">
        <f t="shared" si="130"/>
        <v>215</v>
      </c>
      <c r="AR222" s="91" t="e">
        <f>INDEX(地温!$D$2:$D$366,MATCH(AP222,地温!$C$2:$C$366,FALSE))</f>
        <v>#N/A</v>
      </c>
      <c r="AS222" s="91" t="e">
        <f t="shared" si="131"/>
        <v>#N/A</v>
      </c>
      <c r="AT222" s="93" t="e">
        <f t="shared" si="113"/>
        <v>#N/A</v>
      </c>
      <c r="AU222" s="99" t="e">
        <f t="shared" si="114"/>
        <v>#N/A</v>
      </c>
      <c r="AV222" s="99">
        <f t="shared" si="115"/>
        <v>0</v>
      </c>
    </row>
    <row r="223" spans="1:48" s="91" customFormat="1">
      <c r="A223" s="92">
        <f t="shared" si="116"/>
        <v>46104</v>
      </c>
      <c r="B223" s="91">
        <f t="shared" si="99"/>
        <v>216</v>
      </c>
      <c r="C223" s="99" t="e">
        <f t="shared" si="100"/>
        <v>#N/A</v>
      </c>
      <c r="F223" s="92">
        <f t="shared" si="117"/>
        <v>46104</v>
      </c>
      <c r="G223" s="91">
        <f t="shared" si="118"/>
        <v>216</v>
      </c>
      <c r="H223" s="91" t="e">
        <f>INDEX(地温!$D$2:$D$366,MATCH(F223,地温!$C$2:$C$366,FALSE))</f>
        <v>#N/A</v>
      </c>
      <c r="I223" s="91" t="e">
        <f t="shared" si="119"/>
        <v>#N/A</v>
      </c>
      <c r="J223" s="93" t="e">
        <f t="shared" si="101"/>
        <v>#N/A</v>
      </c>
      <c r="K223" s="99" t="e">
        <f t="shared" si="102"/>
        <v>#N/A</v>
      </c>
      <c r="L223" s="99" t="e">
        <f t="shared" si="103"/>
        <v>#N/A</v>
      </c>
      <c r="O223" s="92">
        <f t="shared" si="120"/>
        <v>46104</v>
      </c>
      <c r="P223" s="91">
        <f t="shared" si="121"/>
        <v>216</v>
      </c>
      <c r="Q223" s="91" t="e">
        <f>INDEX(地温!$D$2:$D$366,MATCH(O223,地温!$C$2:$C$366,FALSE))</f>
        <v>#N/A</v>
      </c>
      <c r="R223" s="91" t="e">
        <f t="shared" si="122"/>
        <v>#N/A</v>
      </c>
      <c r="S223" s="93" t="e">
        <f t="shared" si="104"/>
        <v>#N/A</v>
      </c>
      <c r="T223" s="99" t="e">
        <f t="shared" si="105"/>
        <v>#N/A</v>
      </c>
      <c r="U223" s="99">
        <f t="shared" si="106"/>
        <v>0</v>
      </c>
      <c r="X223" s="92">
        <f t="shared" si="123"/>
        <v>46104</v>
      </c>
      <c r="Y223" s="91">
        <f t="shared" si="124"/>
        <v>216</v>
      </c>
      <c r="Z223" s="91" t="e">
        <f>INDEX(地温!$D$2:$D$366,MATCH(X223,地温!$C$2:$C$366,FALSE))</f>
        <v>#N/A</v>
      </c>
      <c r="AA223" s="91" t="e">
        <f t="shared" si="125"/>
        <v>#N/A</v>
      </c>
      <c r="AB223" s="93" t="e">
        <f t="shared" si="107"/>
        <v>#N/A</v>
      </c>
      <c r="AC223" s="99" t="e">
        <f t="shared" si="108"/>
        <v>#N/A</v>
      </c>
      <c r="AD223" s="99">
        <f t="shared" si="109"/>
        <v>0</v>
      </c>
      <c r="AG223" s="92">
        <f t="shared" si="126"/>
        <v>46104</v>
      </c>
      <c r="AH223" s="91">
        <f t="shared" si="127"/>
        <v>216</v>
      </c>
      <c r="AI223" s="91" t="e">
        <f>INDEX(地温!$D$2:$D$366,MATCH(AG223,地温!$C$2:$C$366,FALSE))</f>
        <v>#N/A</v>
      </c>
      <c r="AJ223" s="91" t="e">
        <f t="shared" si="128"/>
        <v>#N/A</v>
      </c>
      <c r="AK223" s="93" t="e">
        <f t="shared" si="110"/>
        <v>#N/A</v>
      </c>
      <c r="AL223" s="99" t="e">
        <f t="shared" si="111"/>
        <v>#N/A</v>
      </c>
      <c r="AM223" s="99">
        <f t="shared" si="112"/>
        <v>0</v>
      </c>
      <c r="AP223" s="92">
        <f t="shared" si="129"/>
        <v>46104</v>
      </c>
      <c r="AQ223" s="91">
        <f t="shared" si="130"/>
        <v>216</v>
      </c>
      <c r="AR223" s="91" t="e">
        <f>INDEX(地温!$D$2:$D$366,MATCH(AP223,地温!$C$2:$C$366,FALSE))</f>
        <v>#N/A</v>
      </c>
      <c r="AS223" s="91" t="e">
        <f t="shared" si="131"/>
        <v>#N/A</v>
      </c>
      <c r="AT223" s="93" t="e">
        <f t="shared" si="113"/>
        <v>#N/A</v>
      </c>
      <c r="AU223" s="99" t="e">
        <f t="shared" si="114"/>
        <v>#N/A</v>
      </c>
      <c r="AV223" s="99">
        <f t="shared" si="115"/>
        <v>0</v>
      </c>
    </row>
    <row r="224" spans="1:48" s="91" customFormat="1">
      <c r="A224" s="92">
        <f t="shared" si="116"/>
        <v>46105</v>
      </c>
      <c r="B224" s="91">
        <f t="shared" si="99"/>
        <v>217</v>
      </c>
      <c r="C224" s="99" t="e">
        <f t="shared" si="100"/>
        <v>#N/A</v>
      </c>
      <c r="F224" s="92">
        <f t="shared" si="117"/>
        <v>46105</v>
      </c>
      <c r="G224" s="91">
        <f t="shared" si="118"/>
        <v>217</v>
      </c>
      <c r="H224" s="91" t="e">
        <f>INDEX(地温!$D$2:$D$366,MATCH(F224,地温!$C$2:$C$366,FALSE))</f>
        <v>#N/A</v>
      </c>
      <c r="I224" s="91" t="e">
        <f t="shared" si="119"/>
        <v>#N/A</v>
      </c>
      <c r="J224" s="93" t="e">
        <f t="shared" si="101"/>
        <v>#N/A</v>
      </c>
      <c r="K224" s="99" t="e">
        <f t="shared" si="102"/>
        <v>#N/A</v>
      </c>
      <c r="L224" s="99" t="e">
        <f t="shared" si="103"/>
        <v>#N/A</v>
      </c>
      <c r="O224" s="92">
        <f t="shared" si="120"/>
        <v>46105</v>
      </c>
      <c r="P224" s="91">
        <f t="shared" si="121"/>
        <v>217</v>
      </c>
      <c r="Q224" s="91" t="e">
        <f>INDEX(地温!$D$2:$D$366,MATCH(O224,地温!$C$2:$C$366,FALSE))</f>
        <v>#N/A</v>
      </c>
      <c r="R224" s="91" t="e">
        <f t="shared" si="122"/>
        <v>#N/A</v>
      </c>
      <c r="S224" s="93" t="e">
        <f t="shared" si="104"/>
        <v>#N/A</v>
      </c>
      <c r="T224" s="99" t="e">
        <f t="shared" si="105"/>
        <v>#N/A</v>
      </c>
      <c r="U224" s="99">
        <f t="shared" si="106"/>
        <v>0</v>
      </c>
      <c r="X224" s="92">
        <f t="shared" si="123"/>
        <v>46105</v>
      </c>
      <c r="Y224" s="91">
        <f t="shared" si="124"/>
        <v>217</v>
      </c>
      <c r="Z224" s="91" t="e">
        <f>INDEX(地温!$D$2:$D$366,MATCH(X224,地温!$C$2:$C$366,FALSE))</f>
        <v>#N/A</v>
      </c>
      <c r="AA224" s="91" t="e">
        <f t="shared" si="125"/>
        <v>#N/A</v>
      </c>
      <c r="AB224" s="93" t="e">
        <f t="shared" si="107"/>
        <v>#N/A</v>
      </c>
      <c r="AC224" s="99" t="e">
        <f t="shared" si="108"/>
        <v>#N/A</v>
      </c>
      <c r="AD224" s="99">
        <f t="shared" si="109"/>
        <v>0</v>
      </c>
      <c r="AG224" s="92">
        <f t="shared" si="126"/>
        <v>46105</v>
      </c>
      <c r="AH224" s="91">
        <f t="shared" si="127"/>
        <v>217</v>
      </c>
      <c r="AI224" s="91" t="e">
        <f>INDEX(地温!$D$2:$D$366,MATCH(AG224,地温!$C$2:$C$366,FALSE))</f>
        <v>#N/A</v>
      </c>
      <c r="AJ224" s="91" t="e">
        <f t="shared" si="128"/>
        <v>#N/A</v>
      </c>
      <c r="AK224" s="93" t="e">
        <f t="shared" si="110"/>
        <v>#N/A</v>
      </c>
      <c r="AL224" s="99" t="e">
        <f t="shared" si="111"/>
        <v>#N/A</v>
      </c>
      <c r="AM224" s="99">
        <f t="shared" si="112"/>
        <v>0</v>
      </c>
      <c r="AP224" s="92">
        <f t="shared" si="129"/>
        <v>46105</v>
      </c>
      <c r="AQ224" s="91">
        <f t="shared" si="130"/>
        <v>217</v>
      </c>
      <c r="AR224" s="91" t="e">
        <f>INDEX(地温!$D$2:$D$366,MATCH(AP224,地温!$C$2:$C$366,FALSE))</f>
        <v>#N/A</v>
      </c>
      <c r="AS224" s="91" t="e">
        <f t="shared" si="131"/>
        <v>#N/A</v>
      </c>
      <c r="AT224" s="93" t="e">
        <f t="shared" si="113"/>
        <v>#N/A</v>
      </c>
      <c r="AU224" s="99" t="e">
        <f t="shared" si="114"/>
        <v>#N/A</v>
      </c>
      <c r="AV224" s="99">
        <f t="shared" si="115"/>
        <v>0</v>
      </c>
    </row>
    <row r="225" spans="1:48" s="91" customFormat="1">
      <c r="A225" s="92">
        <f t="shared" si="116"/>
        <v>46106</v>
      </c>
      <c r="B225" s="91">
        <f t="shared" si="99"/>
        <v>218</v>
      </c>
      <c r="C225" s="99" t="e">
        <f t="shared" si="100"/>
        <v>#N/A</v>
      </c>
      <c r="F225" s="92">
        <f t="shared" si="117"/>
        <v>46106</v>
      </c>
      <c r="G225" s="91">
        <f t="shared" si="118"/>
        <v>218</v>
      </c>
      <c r="H225" s="91" t="e">
        <f>INDEX(地温!$D$2:$D$366,MATCH(F225,地温!$C$2:$C$366,FALSE))</f>
        <v>#N/A</v>
      </c>
      <c r="I225" s="91" t="e">
        <f t="shared" si="119"/>
        <v>#N/A</v>
      </c>
      <c r="J225" s="93" t="e">
        <f t="shared" si="101"/>
        <v>#N/A</v>
      </c>
      <c r="K225" s="99" t="e">
        <f t="shared" si="102"/>
        <v>#N/A</v>
      </c>
      <c r="L225" s="99" t="e">
        <f t="shared" si="103"/>
        <v>#N/A</v>
      </c>
      <c r="O225" s="92">
        <f t="shared" si="120"/>
        <v>46106</v>
      </c>
      <c r="P225" s="91">
        <f t="shared" si="121"/>
        <v>218</v>
      </c>
      <c r="Q225" s="91" t="e">
        <f>INDEX(地温!$D$2:$D$366,MATCH(O225,地温!$C$2:$C$366,FALSE))</f>
        <v>#N/A</v>
      </c>
      <c r="R225" s="91" t="e">
        <f t="shared" si="122"/>
        <v>#N/A</v>
      </c>
      <c r="S225" s="93" t="e">
        <f t="shared" si="104"/>
        <v>#N/A</v>
      </c>
      <c r="T225" s="99" t="e">
        <f t="shared" si="105"/>
        <v>#N/A</v>
      </c>
      <c r="U225" s="99">
        <f t="shared" si="106"/>
        <v>0</v>
      </c>
      <c r="X225" s="92">
        <f t="shared" si="123"/>
        <v>46106</v>
      </c>
      <c r="Y225" s="91">
        <f t="shared" si="124"/>
        <v>218</v>
      </c>
      <c r="Z225" s="91" t="e">
        <f>INDEX(地温!$D$2:$D$366,MATCH(X225,地温!$C$2:$C$366,FALSE))</f>
        <v>#N/A</v>
      </c>
      <c r="AA225" s="91" t="e">
        <f t="shared" si="125"/>
        <v>#N/A</v>
      </c>
      <c r="AB225" s="93" t="e">
        <f t="shared" si="107"/>
        <v>#N/A</v>
      </c>
      <c r="AC225" s="99" t="e">
        <f t="shared" si="108"/>
        <v>#N/A</v>
      </c>
      <c r="AD225" s="99">
        <f t="shared" si="109"/>
        <v>0</v>
      </c>
      <c r="AG225" s="92">
        <f t="shared" si="126"/>
        <v>46106</v>
      </c>
      <c r="AH225" s="91">
        <f t="shared" si="127"/>
        <v>218</v>
      </c>
      <c r="AI225" s="91" t="e">
        <f>INDEX(地温!$D$2:$D$366,MATCH(AG225,地温!$C$2:$C$366,FALSE))</f>
        <v>#N/A</v>
      </c>
      <c r="AJ225" s="91" t="e">
        <f t="shared" si="128"/>
        <v>#N/A</v>
      </c>
      <c r="AK225" s="93" t="e">
        <f t="shared" si="110"/>
        <v>#N/A</v>
      </c>
      <c r="AL225" s="99" t="e">
        <f t="shared" si="111"/>
        <v>#N/A</v>
      </c>
      <c r="AM225" s="99">
        <f t="shared" si="112"/>
        <v>0</v>
      </c>
      <c r="AP225" s="92">
        <f t="shared" si="129"/>
        <v>46106</v>
      </c>
      <c r="AQ225" s="91">
        <f t="shared" si="130"/>
        <v>218</v>
      </c>
      <c r="AR225" s="91" t="e">
        <f>INDEX(地温!$D$2:$D$366,MATCH(AP225,地温!$C$2:$C$366,FALSE))</f>
        <v>#N/A</v>
      </c>
      <c r="AS225" s="91" t="e">
        <f t="shared" si="131"/>
        <v>#N/A</v>
      </c>
      <c r="AT225" s="93" t="e">
        <f t="shared" si="113"/>
        <v>#N/A</v>
      </c>
      <c r="AU225" s="99" t="e">
        <f t="shared" si="114"/>
        <v>#N/A</v>
      </c>
      <c r="AV225" s="99">
        <f t="shared" si="115"/>
        <v>0</v>
      </c>
    </row>
    <row r="226" spans="1:48" s="91" customFormat="1">
      <c r="A226" s="92">
        <f t="shared" si="116"/>
        <v>46107</v>
      </c>
      <c r="B226" s="91">
        <f t="shared" si="99"/>
        <v>219</v>
      </c>
      <c r="C226" s="99" t="e">
        <f t="shared" si="100"/>
        <v>#N/A</v>
      </c>
      <c r="F226" s="92">
        <f t="shared" si="117"/>
        <v>46107</v>
      </c>
      <c r="G226" s="91">
        <f t="shared" si="118"/>
        <v>219</v>
      </c>
      <c r="H226" s="91" t="e">
        <f>INDEX(地温!$D$2:$D$366,MATCH(F226,地温!$C$2:$C$366,FALSE))</f>
        <v>#N/A</v>
      </c>
      <c r="I226" s="91" t="e">
        <f t="shared" si="119"/>
        <v>#N/A</v>
      </c>
      <c r="J226" s="93" t="e">
        <f t="shared" si="101"/>
        <v>#N/A</v>
      </c>
      <c r="K226" s="99" t="e">
        <f t="shared" si="102"/>
        <v>#N/A</v>
      </c>
      <c r="L226" s="99" t="e">
        <f t="shared" si="103"/>
        <v>#N/A</v>
      </c>
      <c r="O226" s="92">
        <f t="shared" si="120"/>
        <v>46107</v>
      </c>
      <c r="P226" s="91">
        <f t="shared" si="121"/>
        <v>219</v>
      </c>
      <c r="Q226" s="91" t="e">
        <f>INDEX(地温!$D$2:$D$366,MATCH(O226,地温!$C$2:$C$366,FALSE))</f>
        <v>#N/A</v>
      </c>
      <c r="R226" s="91" t="e">
        <f t="shared" si="122"/>
        <v>#N/A</v>
      </c>
      <c r="S226" s="93" t="e">
        <f t="shared" si="104"/>
        <v>#N/A</v>
      </c>
      <c r="T226" s="99" t="e">
        <f t="shared" si="105"/>
        <v>#N/A</v>
      </c>
      <c r="U226" s="99">
        <f t="shared" si="106"/>
        <v>0</v>
      </c>
      <c r="X226" s="92">
        <f t="shared" si="123"/>
        <v>46107</v>
      </c>
      <c r="Y226" s="91">
        <f t="shared" si="124"/>
        <v>219</v>
      </c>
      <c r="Z226" s="91" t="e">
        <f>INDEX(地温!$D$2:$D$366,MATCH(X226,地温!$C$2:$C$366,FALSE))</f>
        <v>#N/A</v>
      </c>
      <c r="AA226" s="91" t="e">
        <f t="shared" si="125"/>
        <v>#N/A</v>
      </c>
      <c r="AB226" s="93" t="e">
        <f t="shared" si="107"/>
        <v>#N/A</v>
      </c>
      <c r="AC226" s="99" t="e">
        <f t="shared" si="108"/>
        <v>#N/A</v>
      </c>
      <c r="AD226" s="99">
        <f t="shared" si="109"/>
        <v>0</v>
      </c>
      <c r="AG226" s="92">
        <f t="shared" si="126"/>
        <v>46107</v>
      </c>
      <c r="AH226" s="91">
        <f t="shared" si="127"/>
        <v>219</v>
      </c>
      <c r="AI226" s="91" t="e">
        <f>INDEX(地温!$D$2:$D$366,MATCH(AG226,地温!$C$2:$C$366,FALSE))</f>
        <v>#N/A</v>
      </c>
      <c r="AJ226" s="91" t="e">
        <f t="shared" si="128"/>
        <v>#N/A</v>
      </c>
      <c r="AK226" s="93" t="e">
        <f t="shared" si="110"/>
        <v>#N/A</v>
      </c>
      <c r="AL226" s="99" t="e">
        <f t="shared" si="111"/>
        <v>#N/A</v>
      </c>
      <c r="AM226" s="99">
        <f t="shared" si="112"/>
        <v>0</v>
      </c>
      <c r="AP226" s="92">
        <f t="shared" si="129"/>
        <v>46107</v>
      </c>
      <c r="AQ226" s="91">
        <f t="shared" si="130"/>
        <v>219</v>
      </c>
      <c r="AR226" s="91" t="e">
        <f>INDEX(地温!$D$2:$D$366,MATCH(AP226,地温!$C$2:$C$366,FALSE))</f>
        <v>#N/A</v>
      </c>
      <c r="AS226" s="91" t="e">
        <f t="shared" si="131"/>
        <v>#N/A</v>
      </c>
      <c r="AT226" s="93" t="e">
        <f t="shared" si="113"/>
        <v>#N/A</v>
      </c>
      <c r="AU226" s="99" t="e">
        <f t="shared" si="114"/>
        <v>#N/A</v>
      </c>
      <c r="AV226" s="99">
        <f t="shared" si="115"/>
        <v>0</v>
      </c>
    </row>
    <row r="227" spans="1:48" s="91" customFormat="1">
      <c r="A227" s="92">
        <f t="shared" si="116"/>
        <v>46108</v>
      </c>
      <c r="B227" s="91">
        <f t="shared" si="99"/>
        <v>220</v>
      </c>
      <c r="C227" s="99" t="e">
        <f t="shared" si="100"/>
        <v>#N/A</v>
      </c>
      <c r="F227" s="92">
        <f t="shared" si="117"/>
        <v>46108</v>
      </c>
      <c r="G227" s="91">
        <f t="shared" si="118"/>
        <v>220</v>
      </c>
      <c r="H227" s="91" t="e">
        <f>INDEX(地温!$D$2:$D$366,MATCH(F227,地温!$C$2:$C$366,FALSE))</f>
        <v>#N/A</v>
      </c>
      <c r="I227" s="91" t="e">
        <f t="shared" si="119"/>
        <v>#N/A</v>
      </c>
      <c r="J227" s="93" t="e">
        <f t="shared" si="101"/>
        <v>#N/A</v>
      </c>
      <c r="K227" s="99" t="e">
        <f t="shared" si="102"/>
        <v>#N/A</v>
      </c>
      <c r="L227" s="99" t="e">
        <f t="shared" si="103"/>
        <v>#N/A</v>
      </c>
      <c r="O227" s="92">
        <f t="shared" si="120"/>
        <v>46108</v>
      </c>
      <c r="P227" s="91">
        <f t="shared" si="121"/>
        <v>220</v>
      </c>
      <c r="Q227" s="91" t="e">
        <f>INDEX(地温!$D$2:$D$366,MATCH(O227,地温!$C$2:$C$366,FALSE))</f>
        <v>#N/A</v>
      </c>
      <c r="R227" s="91" t="e">
        <f t="shared" si="122"/>
        <v>#N/A</v>
      </c>
      <c r="S227" s="93" t="e">
        <f t="shared" si="104"/>
        <v>#N/A</v>
      </c>
      <c r="T227" s="99" t="e">
        <f t="shared" si="105"/>
        <v>#N/A</v>
      </c>
      <c r="U227" s="99">
        <f t="shared" si="106"/>
        <v>0</v>
      </c>
      <c r="X227" s="92">
        <f t="shared" si="123"/>
        <v>46108</v>
      </c>
      <c r="Y227" s="91">
        <f t="shared" si="124"/>
        <v>220</v>
      </c>
      <c r="Z227" s="91" t="e">
        <f>INDEX(地温!$D$2:$D$366,MATCH(X227,地温!$C$2:$C$366,FALSE))</f>
        <v>#N/A</v>
      </c>
      <c r="AA227" s="91" t="e">
        <f t="shared" si="125"/>
        <v>#N/A</v>
      </c>
      <c r="AB227" s="93" t="e">
        <f t="shared" si="107"/>
        <v>#N/A</v>
      </c>
      <c r="AC227" s="99" t="e">
        <f t="shared" si="108"/>
        <v>#N/A</v>
      </c>
      <c r="AD227" s="99">
        <f t="shared" si="109"/>
        <v>0</v>
      </c>
      <c r="AG227" s="92">
        <f t="shared" si="126"/>
        <v>46108</v>
      </c>
      <c r="AH227" s="91">
        <f t="shared" si="127"/>
        <v>220</v>
      </c>
      <c r="AI227" s="91" t="e">
        <f>INDEX(地温!$D$2:$D$366,MATCH(AG227,地温!$C$2:$C$366,FALSE))</f>
        <v>#N/A</v>
      </c>
      <c r="AJ227" s="91" t="e">
        <f t="shared" si="128"/>
        <v>#N/A</v>
      </c>
      <c r="AK227" s="93" t="e">
        <f t="shared" si="110"/>
        <v>#N/A</v>
      </c>
      <c r="AL227" s="99" t="e">
        <f t="shared" si="111"/>
        <v>#N/A</v>
      </c>
      <c r="AM227" s="99">
        <f t="shared" si="112"/>
        <v>0</v>
      </c>
      <c r="AP227" s="92">
        <f t="shared" si="129"/>
        <v>46108</v>
      </c>
      <c r="AQ227" s="91">
        <f t="shared" si="130"/>
        <v>220</v>
      </c>
      <c r="AR227" s="91" t="e">
        <f>INDEX(地温!$D$2:$D$366,MATCH(AP227,地温!$C$2:$C$366,FALSE))</f>
        <v>#N/A</v>
      </c>
      <c r="AS227" s="91" t="e">
        <f t="shared" si="131"/>
        <v>#N/A</v>
      </c>
      <c r="AT227" s="93" t="e">
        <f t="shared" si="113"/>
        <v>#N/A</v>
      </c>
      <c r="AU227" s="99" t="e">
        <f t="shared" si="114"/>
        <v>#N/A</v>
      </c>
      <c r="AV227" s="99">
        <f t="shared" si="115"/>
        <v>0</v>
      </c>
    </row>
    <row r="228" spans="1:48" s="91" customFormat="1">
      <c r="A228" s="92">
        <f t="shared" si="116"/>
        <v>46109</v>
      </c>
      <c r="B228" s="91">
        <f t="shared" si="99"/>
        <v>221</v>
      </c>
      <c r="C228" s="99" t="e">
        <f t="shared" si="100"/>
        <v>#N/A</v>
      </c>
      <c r="F228" s="92">
        <f t="shared" si="117"/>
        <v>46109</v>
      </c>
      <c r="G228" s="91">
        <f t="shared" si="118"/>
        <v>221</v>
      </c>
      <c r="H228" s="91" t="e">
        <f>INDEX(地温!$D$2:$D$366,MATCH(F228,地温!$C$2:$C$366,FALSE))</f>
        <v>#N/A</v>
      </c>
      <c r="I228" s="91" t="e">
        <f t="shared" si="119"/>
        <v>#N/A</v>
      </c>
      <c r="J228" s="93" t="e">
        <f t="shared" si="101"/>
        <v>#N/A</v>
      </c>
      <c r="K228" s="99" t="e">
        <f t="shared" si="102"/>
        <v>#N/A</v>
      </c>
      <c r="L228" s="99" t="e">
        <f t="shared" si="103"/>
        <v>#N/A</v>
      </c>
      <c r="O228" s="92">
        <f t="shared" si="120"/>
        <v>46109</v>
      </c>
      <c r="P228" s="91">
        <f t="shared" si="121"/>
        <v>221</v>
      </c>
      <c r="Q228" s="91" t="e">
        <f>INDEX(地温!$D$2:$D$366,MATCH(O228,地温!$C$2:$C$366,FALSE))</f>
        <v>#N/A</v>
      </c>
      <c r="R228" s="91" t="e">
        <f t="shared" si="122"/>
        <v>#N/A</v>
      </c>
      <c r="S228" s="93" t="e">
        <f t="shared" si="104"/>
        <v>#N/A</v>
      </c>
      <c r="T228" s="99" t="e">
        <f t="shared" si="105"/>
        <v>#N/A</v>
      </c>
      <c r="U228" s="99">
        <f t="shared" si="106"/>
        <v>0</v>
      </c>
      <c r="X228" s="92">
        <f t="shared" si="123"/>
        <v>46109</v>
      </c>
      <c r="Y228" s="91">
        <f t="shared" si="124"/>
        <v>221</v>
      </c>
      <c r="Z228" s="91" t="e">
        <f>INDEX(地温!$D$2:$D$366,MATCH(X228,地温!$C$2:$C$366,FALSE))</f>
        <v>#N/A</v>
      </c>
      <c r="AA228" s="91" t="e">
        <f t="shared" si="125"/>
        <v>#N/A</v>
      </c>
      <c r="AB228" s="93" t="e">
        <f t="shared" si="107"/>
        <v>#N/A</v>
      </c>
      <c r="AC228" s="99" t="e">
        <f t="shared" si="108"/>
        <v>#N/A</v>
      </c>
      <c r="AD228" s="99">
        <f t="shared" si="109"/>
        <v>0</v>
      </c>
      <c r="AG228" s="92">
        <f t="shared" si="126"/>
        <v>46109</v>
      </c>
      <c r="AH228" s="91">
        <f t="shared" si="127"/>
        <v>221</v>
      </c>
      <c r="AI228" s="91" t="e">
        <f>INDEX(地温!$D$2:$D$366,MATCH(AG228,地温!$C$2:$C$366,FALSE))</f>
        <v>#N/A</v>
      </c>
      <c r="AJ228" s="91" t="e">
        <f t="shared" si="128"/>
        <v>#N/A</v>
      </c>
      <c r="AK228" s="93" t="e">
        <f t="shared" si="110"/>
        <v>#N/A</v>
      </c>
      <c r="AL228" s="99" t="e">
        <f t="shared" si="111"/>
        <v>#N/A</v>
      </c>
      <c r="AM228" s="99">
        <f t="shared" si="112"/>
        <v>0</v>
      </c>
      <c r="AP228" s="92">
        <f t="shared" si="129"/>
        <v>46109</v>
      </c>
      <c r="AQ228" s="91">
        <f t="shared" si="130"/>
        <v>221</v>
      </c>
      <c r="AR228" s="91" t="e">
        <f>INDEX(地温!$D$2:$D$366,MATCH(AP228,地温!$C$2:$C$366,FALSE))</f>
        <v>#N/A</v>
      </c>
      <c r="AS228" s="91" t="e">
        <f t="shared" si="131"/>
        <v>#N/A</v>
      </c>
      <c r="AT228" s="93" t="e">
        <f t="shared" si="113"/>
        <v>#N/A</v>
      </c>
      <c r="AU228" s="99" t="e">
        <f t="shared" si="114"/>
        <v>#N/A</v>
      </c>
      <c r="AV228" s="99">
        <f t="shared" si="115"/>
        <v>0</v>
      </c>
    </row>
    <row r="229" spans="1:48" s="91" customFormat="1">
      <c r="A229" s="92">
        <f t="shared" si="116"/>
        <v>46110</v>
      </c>
      <c r="B229" s="91">
        <f t="shared" si="99"/>
        <v>222</v>
      </c>
      <c r="C229" s="99" t="e">
        <f t="shared" si="100"/>
        <v>#N/A</v>
      </c>
      <c r="F229" s="92">
        <f t="shared" si="117"/>
        <v>46110</v>
      </c>
      <c r="G229" s="91">
        <f t="shared" si="118"/>
        <v>222</v>
      </c>
      <c r="H229" s="91" t="e">
        <f>INDEX(地温!$D$2:$D$366,MATCH(F229,地温!$C$2:$C$366,FALSE))</f>
        <v>#N/A</v>
      </c>
      <c r="I229" s="91" t="e">
        <f t="shared" si="119"/>
        <v>#N/A</v>
      </c>
      <c r="J229" s="93" t="e">
        <f t="shared" si="101"/>
        <v>#N/A</v>
      </c>
      <c r="K229" s="99" t="e">
        <f t="shared" si="102"/>
        <v>#N/A</v>
      </c>
      <c r="L229" s="99" t="e">
        <f t="shared" si="103"/>
        <v>#N/A</v>
      </c>
      <c r="O229" s="92">
        <f t="shared" si="120"/>
        <v>46110</v>
      </c>
      <c r="P229" s="91">
        <f t="shared" si="121"/>
        <v>222</v>
      </c>
      <c r="Q229" s="91" t="e">
        <f>INDEX(地温!$D$2:$D$366,MATCH(O229,地温!$C$2:$C$366,FALSE))</f>
        <v>#N/A</v>
      </c>
      <c r="R229" s="91" t="e">
        <f t="shared" si="122"/>
        <v>#N/A</v>
      </c>
      <c r="S229" s="93" t="e">
        <f t="shared" si="104"/>
        <v>#N/A</v>
      </c>
      <c r="T229" s="99" t="e">
        <f t="shared" si="105"/>
        <v>#N/A</v>
      </c>
      <c r="U229" s="99">
        <f t="shared" si="106"/>
        <v>0</v>
      </c>
      <c r="X229" s="92">
        <f t="shared" si="123"/>
        <v>46110</v>
      </c>
      <c r="Y229" s="91">
        <f t="shared" si="124"/>
        <v>222</v>
      </c>
      <c r="Z229" s="91" t="e">
        <f>INDEX(地温!$D$2:$D$366,MATCH(X229,地温!$C$2:$C$366,FALSE))</f>
        <v>#N/A</v>
      </c>
      <c r="AA229" s="91" t="e">
        <f t="shared" si="125"/>
        <v>#N/A</v>
      </c>
      <c r="AB229" s="93" t="e">
        <f t="shared" si="107"/>
        <v>#N/A</v>
      </c>
      <c r="AC229" s="99" t="e">
        <f t="shared" si="108"/>
        <v>#N/A</v>
      </c>
      <c r="AD229" s="99">
        <f t="shared" si="109"/>
        <v>0</v>
      </c>
      <c r="AG229" s="92">
        <f t="shared" si="126"/>
        <v>46110</v>
      </c>
      <c r="AH229" s="91">
        <f t="shared" si="127"/>
        <v>222</v>
      </c>
      <c r="AI229" s="91" t="e">
        <f>INDEX(地温!$D$2:$D$366,MATCH(AG229,地温!$C$2:$C$366,FALSE))</f>
        <v>#N/A</v>
      </c>
      <c r="AJ229" s="91" t="e">
        <f t="shared" si="128"/>
        <v>#N/A</v>
      </c>
      <c r="AK229" s="93" t="e">
        <f t="shared" si="110"/>
        <v>#N/A</v>
      </c>
      <c r="AL229" s="99" t="e">
        <f t="shared" si="111"/>
        <v>#N/A</v>
      </c>
      <c r="AM229" s="99">
        <f t="shared" si="112"/>
        <v>0</v>
      </c>
      <c r="AP229" s="92">
        <f t="shared" si="129"/>
        <v>46110</v>
      </c>
      <c r="AQ229" s="91">
        <f t="shared" si="130"/>
        <v>222</v>
      </c>
      <c r="AR229" s="91" t="e">
        <f>INDEX(地温!$D$2:$D$366,MATCH(AP229,地温!$C$2:$C$366,FALSE))</f>
        <v>#N/A</v>
      </c>
      <c r="AS229" s="91" t="e">
        <f t="shared" si="131"/>
        <v>#N/A</v>
      </c>
      <c r="AT229" s="93" t="e">
        <f t="shared" si="113"/>
        <v>#N/A</v>
      </c>
      <c r="AU229" s="99" t="e">
        <f t="shared" si="114"/>
        <v>#N/A</v>
      </c>
      <c r="AV229" s="99">
        <f t="shared" si="115"/>
        <v>0</v>
      </c>
    </row>
    <row r="230" spans="1:48" s="91" customFormat="1">
      <c r="A230" s="92">
        <f t="shared" si="116"/>
        <v>46111</v>
      </c>
      <c r="B230" s="91">
        <f t="shared" si="99"/>
        <v>223</v>
      </c>
      <c r="C230" s="99" t="e">
        <f t="shared" si="100"/>
        <v>#N/A</v>
      </c>
      <c r="F230" s="92">
        <f t="shared" si="117"/>
        <v>46111</v>
      </c>
      <c r="G230" s="91">
        <f t="shared" si="118"/>
        <v>223</v>
      </c>
      <c r="H230" s="91" t="e">
        <f>INDEX(地温!$D$2:$D$366,MATCH(F230,地温!$C$2:$C$366,FALSE))</f>
        <v>#N/A</v>
      </c>
      <c r="I230" s="91" t="e">
        <f t="shared" si="119"/>
        <v>#N/A</v>
      </c>
      <c r="J230" s="93" t="e">
        <f t="shared" si="101"/>
        <v>#N/A</v>
      </c>
      <c r="K230" s="99" t="e">
        <f t="shared" si="102"/>
        <v>#N/A</v>
      </c>
      <c r="L230" s="99" t="e">
        <f t="shared" si="103"/>
        <v>#N/A</v>
      </c>
      <c r="O230" s="92">
        <f t="shared" si="120"/>
        <v>46111</v>
      </c>
      <c r="P230" s="91">
        <f t="shared" si="121"/>
        <v>223</v>
      </c>
      <c r="Q230" s="91" t="e">
        <f>INDEX(地温!$D$2:$D$366,MATCH(O230,地温!$C$2:$C$366,FALSE))</f>
        <v>#N/A</v>
      </c>
      <c r="R230" s="91" t="e">
        <f t="shared" si="122"/>
        <v>#N/A</v>
      </c>
      <c r="S230" s="93" t="e">
        <f t="shared" si="104"/>
        <v>#N/A</v>
      </c>
      <c r="T230" s="99" t="e">
        <f t="shared" si="105"/>
        <v>#N/A</v>
      </c>
      <c r="U230" s="99">
        <f t="shared" si="106"/>
        <v>0</v>
      </c>
      <c r="X230" s="92">
        <f t="shared" si="123"/>
        <v>46111</v>
      </c>
      <c r="Y230" s="91">
        <f t="shared" si="124"/>
        <v>223</v>
      </c>
      <c r="Z230" s="91" t="e">
        <f>INDEX(地温!$D$2:$D$366,MATCH(X230,地温!$C$2:$C$366,FALSE))</f>
        <v>#N/A</v>
      </c>
      <c r="AA230" s="91" t="e">
        <f t="shared" si="125"/>
        <v>#N/A</v>
      </c>
      <c r="AB230" s="93" t="e">
        <f t="shared" si="107"/>
        <v>#N/A</v>
      </c>
      <c r="AC230" s="99" t="e">
        <f t="shared" si="108"/>
        <v>#N/A</v>
      </c>
      <c r="AD230" s="99">
        <f t="shared" si="109"/>
        <v>0</v>
      </c>
      <c r="AG230" s="92">
        <f t="shared" si="126"/>
        <v>46111</v>
      </c>
      <c r="AH230" s="91">
        <f t="shared" si="127"/>
        <v>223</v>
      </c>
      <c r="AI230" s="91" t="e">
        <f>INDEX(地温!$D$2:$D$366,MATCH(AG230,地温!$C$2:$C$366,FALSE))</f>
        <v>#N/A</v>
      </c>
      <c r="AJ230" s="91" t="e">
        <f t="shared" si="128"/>
        <v>#N/A</v>
      </c>
      <c r="AK230" s="93" t="e">
        <f t="shared" si="110"/>
        <v>#N/A</v>
      </c>
      <c r="AL230" s="99" t="e">
        <f t="shared" si="111"/>
        <v>#N/A</v>
      </c>
      <c r="AM230" s="99">
        <f t="shared" si="112"/>
        <v>0</v>
      </c>
      <c r="AP230" s="92">
        <f t="shared" si="129"/>
        <v>46111</v>
      </c>
      <c r="AQ230" s="91">
        <f t="shared" si="130"/>
        <v>223</v>
      </c>
      <c r="AR230" s="91" t="e">
        <f>INDEX(地温!$D$2:$D$366,MATCH(AP230,地温!$C$2:$C$366,FALSE))</f>
        <v>#N/A</v>
      </c>
      <c r="AS230" s="91" t="e">
        <f t="shared" si="131"/>
        <v>#N/A</v>
      </c>
      <c r="AT230" s="93" t="e">
        <f t="shared" si="113"/>
        <v>#N/A</v>
      </c>
      <c r="AU230" s="99" t="e">
        <f t="shared" si="114"/>
        <v>#N/A</v>
      </c>
      <c r="AV230" s="99">
        <f t="shared" si="115"/>
        <v>0</v>
      </c>
    </row>
    <row r="231" spans="1:48" s="91" customFormat="1">
      <c r="A231" s="92">
        <f t="shared" si="116"/>
        <v>46112</v>
      </c>
      <c r="B231" s="91">
        <f t="shared" si="99"/>
        <v>224</v>
      </c>
      <c r="C231" s="99" t="e">
        <f t="shared" si="100"/>
        <v>#N/A</v>
      </c>
      <c r="F231" s="92">
        <f t="shared" si="117"/>
        <v>46112</v>
      </c>
      <c r="G231" s="91">
        <f t="shared" si="118"/>
        <v>224</v>
      </c>
      <c r="H231" s="91" t="e">
        <f>INDEX(地温!$D$2:$D$366,MATCH(F231,地温!$C$2:$C$366,FALSE))</f>
        <v>#N/A</v>
      </c>
      <c r="I231" s="91" t="e">
        <f t="shared" si="119"/>
        <v>#N/A</v>
      </c>
      <c r="J231" s="93" t="e">
        <f t="shared" si="101"/>
        <v>#N/A</v>
      </c>
      <c r="K231" s="99" t="e">
        <f t="shared" si="102"/>
        <v>#N/A</v>
      </c>
      <c r="L231" s="99" t="e">
        <f t="shared" si="103"/>
        <v>#N/A</v>
      </c>
      <c r="O231" s="92">
        <f t="shared" si="120"/>
        <v>46112</v>
      </c>
      <c r="P231" s="91">
        <f t="shared" si="121"/>
        <v>224</v>
      </c>
      <c r="Q231" s="91" t="e">
        <f>INDEX(地温!$D$2:$D$366,MATCH(O231,地温!$C$2:$C$366,FALSE))</f>
        <v>#N/A</v>
      </c>
      <c r="R231" s="91" t="e">
        <f t="shared" si="122"/>
        <v>#N/A</v>
      </c>
      <c r="S231" s="93" t="e">
        <f t="shared" si="104"/>
        <v>#N/A</v>
      </c>
      <c r="T231" s="99" t="e">
        <f t="shared" si="105"/>
        <v>#N/A</v>
      </c>
      <c r="U231" s="99">
        <f t="shared" si="106"/>
        <v>0</v>
      </c>
      <c r="X231" s="92">
        <f t="shared" si="123"/>
        <v>46112</v>
      </c>
      <c r="Y231" s="91">
        <f t="shared" si="124"/>
        <v>224</v>
      </c>
      <c r="Z231" s="91" t="e">
        <f>INDEX(地温!$D$2:$D$366,MATCH(X231,地温!$C$2:$C$366,FALSE))</f>
        <v>#N/A</v>
      </c>
      <c r="AA231" s="91" t="e">
        <f t="shared" si="125"/>
        <v>#N/A</v>
      </c>
      <c r="AB231" s="93" t="e">
        <f t="shared" si="107"/>
        <v>#N/A</v>
      </c>
      <c r="AC231" s="99" t="e">
        <f t="shared" si="108"/>
        <v>#N/A</v>
      </c>
      <c r="AD231" s="99">
        <f t="shared" si="109"/>
        <v>0</v>
      </c>
      <c r="AG231" s="92">
        <f t="shared" si="126"/>
        <v>46112</v>
      </c>
      <c r="AH231" s="91">
        <f t="shared" si="127"/>
        <v>224</v>
      </c>
      <c r="AI231" s="91" t="e">
        <f>INDEX(地温!$D$2:$D$366,MATCH(AG231,地温!$C$2:$C$366,FALSE))</f>
        <v>#N/A</v>
      </c>
      <c r="AJ231" s="91" t="e">
        <f t="shared" si="128"/>
        <v>#N/A</v>
      </c>
      <c r="AK231" s="93" t="e">
        <f t="shared" si="110"/>
        <v>#N/A</v>
      </c>
      <c r="AL231" s="99" t="e">
        <f t="shared" si="111"/>
        <v>#N/A</v>
      </c>
      <c r="AM231" s="99">
        <f t="shared" si="112"/>
        <v>0</v>
      </c>
      <c r="AP231" s="92">
        <f t="shared" si="129"/>
        <v>46112</v>
      </c>
      <c r="AQ231" s="91">
        <f t="shared" si="130"/>
        <v>224</v>
      </c>
      <c r="AR231" s="91" t="e">
        <f>INDEX(地温!$D$2:$D$366,MATCH(AP231,地温!$C$2:$C$366,FALSE))</f>
        <v>#N/A</v>
      </c>
      <c r="AS231" s="91" t="e">
        <f t="shared" si="131"/>
        <v>#N/A</v>
      </c>
      <c r="AT231" s="93" t="e">
        <f t="shared" si="113"/>
        <v>#N/A</v>
      </c>
      <c r="AU231" s="99" t="e">
        <f t="shared" si="114"/>
        <v>#N/A</v>
      </c>
      <c r="AV231" s="99">
        <f t="shared" si="115"/>
        <v>0</v>
      </c>
    </row>
    <row r="232" spans="1:48" s="91" customFormat="1">
      <c r="A232" s="92">
        <f t="shared" si="116"/>
        <v>46113</v>
      </c>
      <c r="B232" s="91">
        <f t="shared" si="99"/>
        <v>225</v>
      </c>
      <c r="C232" s="99" t="e">
        <f t="shared" si="100"/>
        <v>#N/A</v>
      </c>
      <c r="F232" s="92">
        <f t="shared" si="117"/>
        <v>46113</v>
      </c>
      <c r="G232" s="91">
        <f t="shared" si="118"/>
        <v>225</v>
      </c>
      <c r="H232" s="91" t="e">
        <f>INDEX(地温!$D$2:$D$366,MATCH(F232,地温!$C$2:$C$366,FALSE))</f>
        <v>#N/A</v>
      </c>
      <c r="I232" s="91" t="e">
        <f t="shared" si="119"/>
        <v>#N/A</v>
      </c>
      <c r="J232" s="93" t="e">
        <f t="shared" si="101"/>
        <v>#N/A</v>
      </c>
      <c r="K232" s="99" t="e">
        <f t="shared" si="102"/>
        <v>#N/A</v>
      </c>
      <c r="L232" s="99" t="e">
        <f t="shared" si="103"/>
        <v>#N/A</v>
      </c>
      <c r="O232" s="92">
        <f t="shared" si="120"/>
        <v>46113</v>
      </c>
      <c r="P232" s="91">
        <f t="shared" si="121"/>
        <v>225</v>
      </c>
      <c r="Q232" s="91" t="e">
        <f>INDEX(地温!$D$2:$D$366,MATCH(O232,地温!$C$2:$C$366,FALSE))</f>
        <v>#N/A</v>
      </c>
      <c r="R232" s="91" t="e">
        <f t="shared" si="122"/>
        <v>#N/A</v>
      </c>
      <c r="S232" s="93" t="e">
        <f t="shared" si="104"/>
        <v>#N/A</v>
      </c>
      <c r="T232" s="99" t="e">
        <f t="shared" si="105"/>
        <v>#N/A</v>
      </c>
      <c r="U232" s="99">
        <f t="shared" si="106"/>
        <v>0</v>
      </c>
      <c r="X232" s="92">
        <f t="shared" si="123"/>
        <v>46113</v>
      </c>
      <c r="Y232" s="91">
        <f t="shared" si="124"/>
        <v>225</v>
      </c>
      <c r="Z232" s="91" t="e">
        <f>INDEX(地温!$D$2:$D$366,MATCH(X232,地温!$C$2:$C$366,FALSE))</f>
        <v>#N/A</v>
      </c>
      <c r="AA232" s="91" t="e">
        <f t="shared" si="125"/>
        <v>#N/A</v>
      </c>
      <c r="AB232" s="93" t="e">
        <f t="shared" si="107"/>
        <v>#N/A</v>
      </c>
      <c r="AC232" s="99" t="e">
        <f t="shared" si="108"/>
        <v>#N/A</v>
      </c>
      <c r="AD232" s="99">
        <f t="shared" si="109"/>
        <v>0</v>
      </c>
      <c r="AG232" s="92">
        <f t="shared" si="126"/>
        <v>46113</v>
      </c>
      <c r="AH232" s="91">
        <f t="shared" si="127"/>
        <v>225</v>
      </c>
      <c r="AI232" s="91" t="e">
        <f>INDEX(地温!$D$2:$D$366,MATCH(AG232,地温!$C$2:$C$366,FALSE))</f>
        <v>#N/A</v>
      </c>
      <c r="AJ232" s="91" t="e">
        <f t="shared" si="128"/>
        <v>#N/A</v>
      </c>
      <c r="AK232" s="93" t="e">
        <f t="shared" si="110"/>
        <v>#N/A</v>
      </c>
      <c r="AL232" s="99" t="e">
        <f t="shared" si="111"/>
        <v>#N/A</v>
      </c>
      <c r="AM232" s="99">
        <f t="shared" si="112"/>
        <v>0</v>
      </c>
      <c r="AP232" s="92">
        <f t="shared" si="129"/>
        <v>46113</v>
      </c>
      <c r="AQ232" s="91">
        <f t="shared" si="130"/>
        <v>225</v>
      </c>
      <c r="AR232" s="91" t="e">
        <f>INDEX(地温!$D$2:$D$366,MATCH(AP232,地温!$C$2:$C$366,FALSE))</f>
        <v>#N/A</v>
      </c>
      <c r="AS232" s="91" t="e">
        <f t="shared" si="131"/>
        <v>#N/A</v>
      </c>
      <c r="AT232" s="93" t="e">
        <f t="shared" si="113"/>
        <v>#N/A</v>
      </c>
      <c r="AU232" s="99" t="e">
        <f t="shared" si="114"/>
        <v>#N/A</v>
      </c>
      <c r="AV232" s="99">
        <f t="shared" si="115"/>
        <v>0</v>
      </c>
    </row>
    <row r="233" spans="1:48" s="91" customFormat="1">
      <c r="A233" s="92">
        <f t="shared" si="116"/>
        <v>46114</v>
      </c>
      <c r="B233" s="91">
        <f t="shared" si="99"/>
        <v>226</v>
      </c>
      <c r="C233" s="99" t="e">
        <f t="shared" si="100"/>
        <v>#N/A</v>
      </c>
      <c r="F233" s="92">
        <f t="shared" si="117"/>
        <v>46114</v>
      </c>
      <c r="G233" s="91">
        <f t="shared" si="118"/>
        <v>226</v>
      </c>
      <c r="H233" s="91" t="e">
        <f>INDEX(地温!$D$2:$D$366,MATCH(F233,地温!$C$2:$C$366,FALSE))</f>
        <v>#N/A</v>
      </c>
      <c r="I233" s="91" t="e">
        <f t="shared" si="119"/>
        <v>#N/A</v>
      </c>
      <c r="J233" s="93" t="e">
        <f t="shared" si="101"/>
        <v>#N/A</v>
      </c>
      <c r="K233" s="99" t="e">
        <f t="shared" si="102"/>
        <v>#N/A</v>
      </c>
      <c r="L233" s="99" t="e">
        <f t="shared" si="103"/>
        <v>#N/A</v>
      </c>
      <c r="O233" s="92">
        <f t="shared" si="120"/>
        <v>46114</v>
      </c>
      <c r="P233" s="91">
        <f t="shared" si="121"/>
        <v>226</v>
      </c>
      <c r="Q233" s="91" t="e">
        <f>INDEX(地温!$D$2:$D$366,MATCH(O233,地温!$C$2:$C$366,FALSE))</f>
        <v>#N/A</v>
      </c>
      <c r="R233" s="91" t="e">
        <f t="shared" si="122"/>
        <v>#N/A</v>
      </c>
      <c r="S233" s="93" t="e">
        <f t="shared" si="104"/>
        <v>#N/A</v>
      </c>
      <c r="T233" s="99" t="e">
        <f t="shared" si="105"/>
        <v>#N/A</v>
      </c>
      <c r="U233" s="99">
        <f t="shared" si="106"/>
        <v>0</v>
      </c>
      <c r="X233" s="92">
        <f t="shared" si="123"/>
        <v>46114</v>
      </c>
      <c r="Y233" s="91">
        <f t="shared" si="124"/>
        <v>226</v>
      </c>
      <c r="Z233" s="91" t="e">
        <f>INDEX(地温!$D$2:$D$366,MATCH(X233,地温!$C$2:$C$366,FALSE))</f>
        <v>#N/A</v>
      </c>
      <c r="AA233" s="91" t="e">
        <f t="shared" si="125"/>
        <v>#N/A</v>
      </c>
      <c r="AB233" s="93" t="e">
        <f t="shared" si="107"/>
        <v>#N/A</v>
      </c>
      <c r="AC233" s="99" t="e">
        <f t="shared" si="108"/>
        <v>#N/A</v>
      </c>
      <c r="AD233" s="99">
        <f t="shared" si="109"/>
        <v>0</v>
      </c>
      <c r="AG233" s="92">
        <f t="shared" si="126"/>
        <v>46114</v>
      </c>
      <c r="AH233" s="91">
        <f t="shared" si="127"/>
        <v>226</v>
      </c>
      <c r="AI233" s="91" t="e">
        <f>INDEX(地温!$D$2:$D$366,MATCH(AG233,地温!$C$2:$C$366,FALSE))</f>
        <v>#N/A</v>
      </c>
      <c r="AJ233" s="91" t="e">
        <f t="shared" si="128"/>
        <v>#N/A</v>
      </c>
      <c r="AK233" s="93" t="e">
        <f t="shared" si="110"/>
        <v>#N/A</v>
      </c>
      <c r="AL233" s="99" t="e">
        <f t="shared" si="111"/>
        <v>#N/A</v>
      </c>
      <c r="AM233" s="99">
        <f t="shared" si="112"/>
        <v>0</v>
      </c>
      <c r="AP233" s="92">
        <f t="shared" si="129"/>
        <v>46114</v>
      </c>
      <c r="AQ233" s="91">
        <f t="shared" si="130"/>
        <v>226</v>
      </c>
      <c r="AR233" s="91" t="e">
        <f>INDEX(地温!$D$2:$D$366,MATCH(AP233,地温!$C$2:$C$366,FALSE))</f>
        <v>#N/A</v>
      </c>
      <c r="AS233" s="91" t="e">
        <f t="shared" si="131"/>
        <v>#N/A</v>
      </c>
      <c r="AT233" s="93" t="e">
        <f t="shared" si="113"/>
        <v>#N/A</v>
      </c>
      <c r="AU233" s="99" t="e">
        <f t="shared" si="114"/>
        <v>#N/A</v>
      </c>
      <c r="AV233" s="99">
        <f t="shared" si="115"/>
        <v>0</v>
      </c>
    </row>
    <row r="234" spans="1:48" s="91" customFormat="1">
      <c r="A234" s="92">
        <f t="shared" si="116"/>
        <v>46115</v>
      </c>
      <c r="B234" s="91">
        <f t="shared" si="99"/>
        <v>227</v>
      </c>
      <c r="C234" s="99" t="e">
        <f t="shared" si="100"/>
        <v>#N/A</v>
      </c>
      <c r="F234" s="92">
        <f t="shared" si="117"/>
        <v>46115</v>
      </c>
      <c r="G234" s="91">
        <f t="shared" si="118"/>
        <v>227</v>
      </c>
      <c r="H234" s="91" t="e">
        <f>INDEX(地温!$D$2:$D$366,MATCH(F234,地温!$C$2:$C$366,FALSE))</f>
        <v>#N/A</v>
      </c>
      <c r="I234" s="91" t="e">
        <f t="shared" si="119"/>
        <v>#N/A</v>
      </c>
      <c r="J234" s="93" t="e">
        <f t="shared" si="101"/>
        <v>#N/A</v>
      </c>
      <c r="K234" s="99" t="e">
        <f t="shared" si="102"/>
        <v>#N/A</v>
      </c>
      <c r="L234" s="99" t="e">
        <f t="shared" si="103"/>
        <v>#N/A</v>
      </c>
      <c r="O234" s="92">
        <f t="shared" si="120"/>
        <v>46115</v>
      </c>
      <c r="P234" s="91">
        <f t="shared" si="121"/>
        <v>227</v>
      </c>
      <c r="Q234" s="91" t="e">
        <f>INDEX(地温!$D$2:$D$366,MATCH(O234,地温!$C$2:$C$366,FALSE))</f>
        <v>#N/A</v>
      </c>
      <c r="R234" s="91" t="e">
        <f t="shared" si="122"/>
        <v>#N/A</v>
      </c>
      <c r="S234" s="93" t="e">
        <f t="shared" si="104"/>
        <v>#N/A</v>
      </c>
      <c r="T234" s="99" t="e">
        <f t="shared" si="105"/>
        <v>#N/A</v>
      </c>
      <c r="U234" s="99">
        <f t="shared" si="106"/>
        <v>0</v>
      </c>
      <c r="X234" s="92">
        <f t="shared" si="123"/>
        <v>46115</v>
      </c>
      <c r="Y234" s="91">
        <f t="shared" si="124"/>
        <v>227</v>
      </c>
      <c r="Z234" s="91" t="e">
        <f>INDEX(地温!$D$2:$D$366,MATCH(X234,地温!$C$2:$C$366,FALSE))</f>
        <v>#N/A</v>
      </c>
      <c r="AA234" s="91" t="e">
        <f t="shared" si="125"/>
        <v>#N/A</v>
      </c>
      <c r="AB234" s="93" t="e">
        <f t="shared" si="107"/>
        <v>#N/A</v>
      </c>
      <c r="AC234" s="99" t="e">
        <f t="shared" si="108"/>
        <v>#N/A</v>
      </c>
      <c r="AD234" s="99">
        <f t="shared" si="109"/>
        <v>0</v>
      </c>
      <c r="AG234" s="92">
        <f t="shared" si="126"/>
        <v>46115</v>
      </c>
      <c r="AH234" s="91">
        <f t="shared" si="127"/>
        <v>227</v>
      </c>
      <c r="AI234" s="91" t="e">
        <f>INDEX(地温!$D$2:$D$366,MATCH(AG234,地温!$C$2:$C$366,FALSE))</f>
        <v>#N/A</v>
      </c>
      <c r="AJ234" s="91" t="e">
        <f t="shared" si="128"/>
        <v>#N/A</v>
      </c>
      <c r="AK234" s="93" t="e">
        <f t="shared" si="110"/>
        <v>#N/A</v>
      </c>
      <c r="AL234" s="99" t="e">
        <f t="shared" si="111"/>
        <v>#N/A</v>
      </c>
      <c r="AM234" s="99">
        <f t="shared" si="112"/>
        <v>0</v>
      </c>
      <c r="AP234" s="92">
        <f t="shared" si="129"/>
        <v>46115</v>
      </c>
      <c r="AQ234" s="91">
        <f t="shared" si="130"/>
        <v>227</v>
      </c>
      <c r="AR234" s="91" t="e">
        <f>INDEX(地温!$D$2:$D$366,MATCH(AP234,地温!$C$2:$C$366,FALSE))</f>
        <v>#N/A</v>
      </c>
      <c r="AS234" s="91" t="e">
        <f t="shared" si="131"/>
        <v>#N/A</v>
      </c>
      <c r="AT234" s="93" t="e">
        <f t="shared" si="113"/>
        <v>#N/A</v>
      </c>
      <c r="AU234" s="99" t="e">
        <f t="shared" si="114"/>
        <v>#N/A</v>
      </c>
      <c r="AV234" s="99">
        <f t="shared" si="115"/>
        <v>0</v>
      </c>
    </row>
    <row r="235" spans="1:48" s="91" customFormat="1">
      <c r="A235" s="92">
        <f t="shared" si="116"/>
        <v>46116</v>
      </c>
      <c r="B235" s="91">
        <f t="shared" si="99"/>
        <v>228</v>
      </c>
      <c r="C235" s="99" t="e">
        <f t="shared" si="100"/>
        <v>#N/A</v>
      </c>
      <c r="F235" s="92">
        <f t="shared" si="117"/>
        <v>46116</v>
      </c>
      <c r="G235" s="91">
        <f t="shared" si="118"/>
        <v>228</v>
      </c>
      <c r="H235" s="91" t="e">
        <f>INDEX(地温!$D$2:$D$366,MATCH(F235,地温!$C$2:$C$366,FALSE))</f>
        <v>#N/A</v>
      </c>
      <c r="I235" s="91" t="e">
        <f t="shared" si="119"/>
        <v>#N/A</v>
      </c>
      <c r="J235" s="93" t="e">
        <f t="shared" si="101"/>
        <v>#N/A</v>
      </c>
      <c r="K235" s="99" t="e">
        <f t="shared" si="102"/>
        <v>#N/A</v>
      </c>
      <c r="L235" s="99" t="e">
        <f t="shared" si="103"/>
        <v>#N/A</v>
      </c>
      <c r="O235" s="92">
        <f t="shared" si="120"/>
        <v>46116</v>
      </c>
      <c r="P235" s="91">
        <f t="shared" si="121"/>
        <v>228</v>
      </c>
      <c r="Q235" s="91" t="e">
        <f>INDEX(地温!$D$2:$D$366,MATCH(O235,地温!$C$2:$C$366,FALSE))</f>
        <v>#N/A</v>
      </c>
      <c r="R235" s="91" t="e">
        <f t="shared" si="122"/>
        <v>#N/A</v>
      </c>
      <c r="S235" s="93" t="e">
        <f t="shared" si="104"/>
        <v>#N/A</v>
      </c>
      <c r="T235" s="99" t="e">
        <f t="shared" si="105"/>
        <v>#N/A</v>
      </c>
      <c r="U235" s="99">
        <f t="shared" si="106"/>
        <v>0</v>
      </c>
      <c r="X235" s="92">
        <f t="shared" si="123"/>
        <v>46116</v>
      </c>
      <c r="Y235" s="91">
        <f t="shared" si="124"/>
        <v>228</v>
      </c>
      <c r="Z235" s="91" t="e">
        <f>INDEX(地温!$D$2:$D$366,MATCH(X235,地温!$C$2:$C$366,FALSE))</f>
        <v>#N/A</v>
      </c>
      <c r="AA235" s="91" t="e">
        <f t="shared" si="125"/>
        <v>#N/A</v>
      </c>
      <c r="AB235" s="93" t="e">
        <f t="shared" si="107"/>
        <v>#N/A</v>
      </c>
      <c r="AC235" s="99" t="e">
        <f t="shared" si="108"/>
        <v>#N/A</v>
      </c>
      <c r="AD235" s="99">
        <f t="shared" si="109"/>
        <v>0</v>
      </c>
      <c r="AG235" s="92">
        <f t="shared" si="126"/>
        <v>46116</v>
      </c>
      <c r="AH235" s="91">
        <f t="shared" si="127"/>
        <v>228</v>
      </c>
      <c r="AI235" s="91" t="e">
        <f>INDEX(地温!$D$2:$D$366,MATCH(AG235,地温!$C$2:$C$366,FALSE))</f>
        <v>#N/A</v>
      </c>
      <c r="AJ235" s="91" t="e">
        <f t="shared" si="128"/>
        <v>#N/A</v>
      </c>
      <c r="AK235" s="93" t="e">
        <f t="shared" si="110"/>
        <v>#N/A</v>
      </c>
      <c r="AL235" s="99" t="e">
        <f t="shared" si="111"/>
        <v>#N/A</v>
      </c>
      <c r="AM235" s="99">
        <f t="shared" si="112"/>
        <v>0</v>
      </c>
      <c r="AP235" s="92">
        <f t="shared" si="129"/>
        <v>46116</v>
      </c>
      <c r="AQ235" s="91">
        <f t="shared" si="130"/>
        <v>228</v>
      </c>
      <c r="AR235" s="91" t="e">
        <f>INDEX(地温!$D$2:$D$366,MATCH(AP235,地温!$C$2:$C$366,FALSE))</f>
        <v>#N/A</v>
      </c>
      <c r="AS235" s="91" t="e">
        <f t="shared" si="131"/>
        <v>#N/A</v>
      </c>
      <c r="AT235" s="93" t="e">
        <f t="shared" si="113"/>
        <v>#N/A</v>
      </c>
      <c r="AU235" s="99" t="e">
        <f t="shared" si="114"/>
        <v>#N/A</v>
      </c>
      <c r="AV235" s="99">
        <f t="shared" si="115"/>
        <v>0</v>
      </c>
    </row>
    <row r="236" spans="1:48" s="91" customFormat="1">
      <c r="A236" s="92">
        <f t="shared" si="116"/>
        <v>46117</v>
      </c>
      <c r="B236" s="91">
        <f t="shared" si="99"/>
        <v>229</v>
      </c>
      <c r="C236" s="99" t="e">
        <f t="shared" si="100"/>
        <v>#N/A</v>
      </c>
      <c r="F236" s="92">
        <f t="shared" si="117"/>
        <v>46117</v>
      </c>
      <c r="G236" s="91">
        <f t="shared" si="118"/>
        <v>229</v>
      </c>
      <c r="H236" s="91" t="e">
        <f>INDEX(地温!$D$2:$D$366,MATCH(F236,地温!$C$2:$C$366,FALSE))</f>
        <v>#N/A</v>
      </c>
      <c r="I236" s="91" t="e">
        <f t="shared" si="119"/>
        <v>#N/A</v>
      </c>
      <c r="J236" s="93" t="e">
        <f t="shared" si="101"/>
        <v>#N/A</v>
      </c>
      <c r="K236" s="99" t="e">
        <f t="shared" si="102"/>
        <v>#N/A</v>
      </c>
      <c r="L236" s="99" t="e">
        <f t="shared" si="103"/>
        <v>#N/A</v>
      </c>
      <c r="O236" s="92">
        <f t="shared" si="120"/>
        <v>46117</v>
      </c>
      <c r="P236" s="91">
        <f t="shared" si="121"/>
        <v>229</v>
      </c>
      <c r="Q236" s="91" t="e">
        <f>INDEX(地温!$D$2:$D$366,MATCH(O236,地温!$C$2:$C$366,FALSE))</f>
        <v>#N/A</v>
      </c>
      <c r="R236" s="91" t="e">
        <f t="shared" si="122"/>
        <v>#N/A</v>
      </c>
      <c r="S236" s="93" t="e">
        <f t="shared" si="104"/>
        <v>#N/A</v>
      </c>
      <c r="T236" s="99" t="e">
        <f t="shared" si="105"/>
        <v>#N/A</v>
      </c>
      <c r="U236" s="99">
        <f t="shared" si="106"/>
        <v>0</v>
      </c>
      <c r="X236" s="92">
        <f t="shared" si="123"/>
        <v>46117</v>
      </c>
      <c r="Y236" s="91">
        <f t="shared" si="124"/>
        <v>229</v>
      </c>
      <c r="Z236" s="91" t="e">
        <f>INDEX(地温!$D$2:$D$366,MATCH(X236,地温!$C$2:$C$366,FALSE))</f>
        <v>#N/A</v>
      </c>
      <c r="AA236" s="91" t="e">
        <f t="shared" si="125"/>
        <v>#N/A</v>
      </c>
      <c r="AB236" s="93" t="e">
        <f t="shared" si="107"/>
        <v>#N/A</v>
      </c>
      <c r="AC236" s="99" t="e">
        <f t="shared" si="108"/>
        <v>#N/A</v>
      </c>
      <c r="AD236" s="99">
        <f t="shared" si="109"/>
        <v>0</v>
      </c>
      <c r="AG236" s="92">
        <f t="shared" si="126"/>
        <v>46117</v>
      </c>
      <c r="AH236" s="91">
        <f t="shared" si="127"/>
        <v>229</v>
      </c>
      <c r="AI236" s="91" t="e">
        <f>INDEX(地温!$D$2:$D$366,MATCH(AG236,地温!$C$2:$C$366,FALSE))</f>
        <v>#N/A</v>
      </c>
      <c r="AJ236" s="91" t="e">
        <f t="shared" si="128"/>
        <v>#N/A</v>
      </c>
      <c r="AK236" s="93" t="e">
        <f t="shared" si="110"/>
        <v>#N/A</v>
      </c>
      <c r="AL236" s="99" t="e">
        <f t="shared" si="111"/>
        <v>#N/A</v>
      </c>
      <c r="AM236" s="99">
        <f t="shared" si="112"/>
        <v>0</v>
      </c>
      <c r="AP236" s="92">
        <f t="shared" si="129"/>
        <v>46117</v>
      </c>
      <c r="AQ236" s="91">
        <f t="shared" si="130"/>
        <v>229</v>
      </c>
      <c r="AR236" s="91" t="e">
        <f>INDEX(地温!$D$2:$D$366,MATCH(AP236,地温!$C$2:$C$366,FALSE))</f>
        <v>#N/A</v>
      </c>
      <c r="AS236" s="91" t="e">
        <f t="shared" si="131"/>
        <v>#N/A</v>
      </c>
      <c r="AT236" s="93" t="e">
        <f t="shared" si="113"/>
        <v>#N/A</v>
      </c>
      <c r="AU236" s="99" t="e">
        <f t="shared" si="114"/>
        <v>#N/A</v>
      </c>
      <c r="AV236" s="99">
        <f t="shared" si="115"/>
        <v>0</v>
      </c>
    </row>
    <row r="237" spans="1:48" s="91" customFormat="1">
      <c r="A237" s="92">
        <f t="shared" si="116"/>
        <v>46118</v>
      </c>
      <c r="B237" s="91">
        <f t="shared" si="99"/>
        <v>230</v>
      </c>
      <c r="C237" s="99" t="e">
        <f t="shared" si="100"/>
        <v>#N/A</v>
      </c>
      <c r="F237" s="92">
        <f t="shared" si="117"/>
        <v>46118</v>
      </c>
      <c r="G237" s="91">
        <f t="shared" si="118"/>
        <v>230</v>
      </c>
      <c r="H237" s="91" t="e">
        <f>INDEX(地温!$D$2:$D$366,MATCH(F237,地温!$C$2:$C$366,FALSE))</f>
        <v>#N/A</v>
      </c>
      <c r="I237" s="91" t="e">
        <f t="shared" si="119"/>
        <v>#N/A</v>
      </c>
      <c r="J237" s="93" t="e">
        <f t="shared" si="101"/>
        <v>#N/A</v>
      </c>
      <c r="K237" s="99" t="e">
        <f t="shared" si="102"/>
        <v>#N/A</v>
      </c>
      <c r="L237" s="99" t="e">
        <f t="shared" si="103"/>
        <v>#N/A</v>
      </c>
      <c r="O237" s="92">
        <f t="shared" si="120"/>
        <v>46118</v>
      </c>
      <c r="P237" s="91">
        <f t="shared" si="121"/>
        <v>230</v>
      </c>
      <c r="Q237" s="91" t="e">
        <f>INDEX(地温!$D$2:$D$366,MATCH(O237,地温!$C$2:$C$366,FALSE))</f>
        <v>#N/A</v>
      </c>
      <c r="R237" s="91" t="e">
        <f t="shared" si="122"/>
        <v>#N/A</v>
      </c>
      <c r="S237" s="93" t="e">
        <f t="shared" si="104"/>
        <v>#N/A</v>
      </c>
      <c r="T237" s="99" t="e">
        <f t="shared" si="105"/>
        <v>#N/A</v>
      </c>
      <c r="U237" s="99">
        <f t="shared" si="106"/>
        <v>0</v>
      </c>
      <c r="X237" s="92">
        <f t="shared" si="123"/>
        <v>46118</v>
      </c>
      <c r="Y237" s="91">
        <f t="shared" si="124"/>
        <v>230</v>
      </c>
      <c r="Z237" s="91" t="e">
        <f>INDEX(地温!$D$2:$D$366,MATCH(X237,地温!$C$2:$C$366,FALSE))</f>
        <v>#N/A</v>
      </c>
      <c r="AA237" s="91" t="e">
        <f t="shared" si="125"/>
        <v>#N/A</v>
      </c>
      <c r="AB237" s="93" t="e">
        <f t="shared" si="107"/>
        <v>#N/A</v>
      </c>
      <c r="AC237" s="99" t="e">
        <f t="shared" si="108"/>
        <v>#N/A</v>
      </c>
      <c r="AD237" s="99">
        <f t="shared" si="109"/>
        <v>0</v>
      </c>
      <c r="AG237" s="92">
        <f t="shared" si="126"/>
        <v>46118</v>
      </c>
      <c r="AH237" s="91">
        <f t="shared" si="127"/>
        <v>230</v>
      </c>
      <c r="AI237" s="91" t="e">
        <f>INDEX(地温!$D$2:$D$366,MATCH(AG237,地温!$C$2:$C$366,FALSE))</f>
        <v>#N/A</v>
      </c>
      <c r="AJ237" s="91" t="e">
        <f t="shared" si="128"/>
        <v>#N/A</v>
      </c>
      <c r="AK237" s="93" t="e">
        <f t="shared" si="110"/>
        <v>#N/A</v>
      </c>
      <c r="AL237" s="99" t="e">
        <f t="shared" si="111"/>
        <v>#N/A</v>
      </c>
      <c r="AM237" s="99">
        <f t="shared" si="112"/>
        <v>0</v>
      </c>
      <c r="AP237" s="92">
        <f t="shared" si="129"/>
        <v>46118</v>
      </c>
      <c r="AQ237" s="91">
        <f t="shared" si="130"/>
        <v>230</v>
      </c>
      <c r="AR237" s="91" t="e">
        <f>INDEX(地温!$D$2:$D$366,MATCH(AP237,地温!$C$2:$C$366,FALSE))</f>
        <v>#N/A</v>
      </c>
      <c r="AS237" s="91" t="e">
        <f t="shared" si="131"/>
        <v>#N/A</v>
      </c>
      <c r="AT237" s="93" t="e">
        <f t="shared" si="113"/>
        <v>#N/A</v>
      </c>
      <c r="AU237" s="99" t="e">
        <f t="shared" si="114"/>
        <v>#N/A</v>
      </c>
      <c r="AV237" s="99">
        <f t="shared" si="115"/>
        <v>0</v>
      </c>
    </row>
    <row r="238" spans="1:48" s="91" customFormat="1">
      <c r="A238" s="92">
        <f t="shared" si="116"/>
        <v>46119</v>
      </c>
      <c r="B238" s="91">
        <f t="shared" si="99"/>
        <v>231</v>
      </c>
      <c r="C238" s="99" t="e">
        <f t="shared" si="100"/>
        <v>#N/A</v>
      </c>
      <c r="F238" s="92">
        <f t="shared" si="117"/>
        <v>46119</v>
      </c>
      <c r="G238" s="91">
        <f t="shared" si="118"/>
        <v>231</v>
      </c>
      <c r="H238" s="91" t="e">
        <f>INDEX(地温!$D$2:$D$366,MATCH(F238,地温!$C$2:$C$366,FALSE))</f>
        <v>#N/A</v>
      </c>
      <c r="I238" s="91" t="e">
        <f t="shared" si="119"/>
        <v>#N/A</v>
      </c>
      <c r="J238" s="93" t="e">
        <f t="shared" si="101"/>
        <v>#N/A</v>
      </c>
      <c r="K238" s="99" t="e">
        <f t="shared" si="102"/>
        <v>#N/A</v>
      </c>
      <c r="L238" s="99" t="e">
        <f t="shared" si="103"/>
        <v>#N/A</v>
      </c>
      <c r="O238" s="92">
        <f t="shared" si="120"/>
        <v>46119</v>
      </c>
      <c r="P238" s="91">
        <f t="shared" si="121"/>
        <v>231</v>
      </c>
      <c r="Q238" s="91" t="e">
        <f>INDEX(地温!$D$2:$D$366,MATCH(O238,地温!$C$2:$C$366,FALSE))</f>
        <v>#N/A</v>
      </c>
      <c r="R238" s="91" t="e">
        <f t="shared" si="122"/>
        <v>#N/A</v>
      </c>
      <c r="S238" s="93" t="e">
        <f t="shared" si="104"/>
        <v>#N/A</v>
      </c>
      <c r="T238" s="99" t="e">
        <f t="shared" si="105"/>
        <v>#N/A</v>
      </c>
      <c r="U238" s="99">
        <f t="shared" si="106"/>
        <v>0</v>
      </c>
      <c r="X238" s="92">
        <f t="shared" si="123"/>
        <v>46119</v>
      </c>
      <c r="Y238" s="91">
        <f t="shared" si="124"/>
        <v>231</v>
      </c>
      <c r="Z238" s="91" t="e">
        <f>INDEX(地温!$D$2:$D$366,MATCH(X238,地温!$C$2:$C$366,FALSE))</f>
        <v>#N/A</v>
      </c>
      <c r="AA238" s="91" t="e">
        <f t="shared" si="125"/>
        <v>#N/A</v>
      </c>
      <c r="AB238" s="93" t="e">
        <f t="shared" si="107"/>
        <v>#N/A</v>
      </c>
      <c r="AC238" s="99" t="e">
        <f t="shared" si="108"/>
        <v>#N/A</v>
      </c>
      <c r="AD238" s="99">
        <f t="shared" si="109"/>
        <v>0</v>
      </c>
      <c r="AG238" s="92">
        <f t="shared" si="126"/>
        <v>46119</v>
      </c>
      <c r="AH238" s="91">
        <f t="shared" si="127"/>
        <v>231</v>
      </c>
      <c r="AI238" s="91" t="e">
        <f>INDEX(地温!$D$2:$D$366,MATCH(AG238,地温!$C$2:$C$366,FALSE))</f>
        <v>#N/A</v>
      </c>
      <c r="AJ238" s="91" t="e">
        <f t="shared" si="128"/>
        <v>#N/A</v>
      </c>
      <c r="AK238" s="93" t="e">
        <f t="shared" si="110"/>
        <v>#N/A</v>
      </c>
      <c r="AL238" s="99" t="e">
        <f t="shared" si="111"/>
        <v>#N/A</v>
      </c>
      <c r="AM238" s="99">
        <f t="shared" si="112"/>
        <v>0</v>
      </c>
      <c r="AP238" s="92">
        <f t="shared" si="129"/>
        <v>46119</v>
      </c>
      <c r="AQ238" s="91">
        <f t="shared" si="130"/>
        <v>231</v>
      </c>
      <c r="AR238" s="91" t="e">
        <f>INDEX(地温!$D$2:$D$366,MATCH(AP238,地温!$C$2:$C$366,FALSE))</f>
        <v>#N/A</v>
      </c>
      <c r="AS238" s="91" t="e">
        <f t="shared" si="131"/>
        <v>#N/A</v>
      </c>
      <c r="AT238" s="93" t="e">
        <f t="shared" si="113"/>
        <v>#N/A</v>
      </c>
      <c r="AU238" s="99" t="e">
        <f t="shared" si="114"/>
        <v>#N/A</v>
      </c>
      <c r="AV238" s="99">
        <f t="shared" si="115"/>
        <v>0</v>
      </c>
    </row>
    <row r="239" spans="1:48" s="91" customFormat="1">
      <c r="A239" s="92">
        <f t="shared" si="116"/>
        <v>46120</v>
      </c>
      <c r="B239" s="91">
        <f t="shared" si="99"/>
        <v>232</v>
      </c>
      <c r="C239" s="99" t="e">
        <f t="shared" si="100"/>
        <v>#N/A</v>
      </c>
      <c r="F239" s="92">
        <f t="shared" si="117"/>
        <v>46120</v>
      </c>
      <c r="G239" s="91">
        <f t="shared" si="118"/>
        <v>232</v>
      </c>
      <c r="H239" s="91" t="e">
        <f>INDEX(地温!$D$2:$D$366,MATCH(F239,地温!$C$2:$C$366,FALSE))</f>
        <v>#N/A</v>
      </c>
      <c r="I239" s="91" t="e">
        <f t="shared" si="119"/>
        <v>#N/A</v>
      </c>
      <c r="J239" s="93" t="e">
        <f t="shared" si="101"/>
        <v>#N/A</v>
      </c>
      <c r="K239" s="99" t="e">
        <f t="shared" si="102"/>
        <v>#N/A</v>
      </c>
      <c r="L239" s="99" t="e">
        <f t="shared" si="103"/>
        <v>#N/A</v>
      </c>
      <c r="O239" s="92">
        <f t="shared" si="120"/>
        <v>46120</v>
      </c>
      <c r="P239" s="91">
        <f t="shared" si="121"/>
        <v>232</v>
      </c>
      <c r="Q239" s="91" t="e">
        <f>INDEX(地温!$D$2:$D$366,MATCH(O239,地温!$C$2:$C$366,FALSE))</f>
        <v>#N/A</v>
      </c>
      <c r="R239" s="91" t="e">
        <f t="shared" si="122"/>
        <v>#N/A</v>
      </c>
      <c r="S239" s="93" t="e">
        <f t="shared" si="104"/>
        <v>#N/A</v>
      </c>
      <c r="T239" s="99" t="e">
        <f t="shared" si="105"/>
        <v>#N/A</v>
      </c>
      <c r="U239" s="99">
        <f t="shared" si="106"/>
        <v>0</v>
      </c>
      <c r="X239" s="92">
        <f t="shared" si="123"/>
        <v>46120</v>
      </c>
      <c r="Y239" s="91">
        <f t="shared" si="124"/>
        <v>232</v>
      </c>
      <c r="Z239" s="91" t="e">
        <f>INDEX(地温!$D$2:$D$366,MATCH(X239,地温!$C$2:$C$366,FALSE))</f>
        <v>#N/A</v>
      </c>
      <c r="AA239" s="91" t="e">
        <f t="shared" si="125"/>
        <v>#N/A</v>
      </c>
      <c r="AB239" s="93" t="e">
        <f t="shared" si="107"/>
        <v>#N/A</v>
      </c>
      <c r="AC239" s="99" t="e">
        <f t="shared" si="108"/>
        <v>#N/A</v>
      </c>
      <c r="AD239" s="99">
        <f t="shared" si="109"/>
        <v>0</v>
      </c>
      <c r="AG239" s="92">
        <f t="shared" si="126"/>
        <v>46120</v>
      </c>
      <c r="AH239" s="91">
        <f t="shared" si="127"/>
        <v>232</v>
      </c>
      <c r="AI239" s="91" t="e">
        <f>INDEX(地温!$D$2:$D$366,MATCH(AG239,地温!$C$2:$C$366,FALSE))</f>
        <v>#N/A</v>
      </c>
      <c r="AJ239" s="91" t="e">
        <f t="shared" si="128"/>
        <v>#N/A</v>
      </c>
      <c r="AK239" s="93" t="e">
        <f t="shared" si="110"/>
        <v>#N/A</v>
      </c>
      <c r="AL239" s="99" t="e">
        <f t="shared" si="111"/>
        <v>#N/A</v>
      </c>
      <c r="AM239" s="99">
        <f t="shared" si="112"/>
        <v>0</v>
      </c>
      <c r="AP239" s="92">
        <f t="shared" si="129"/>
        <v>46120</v>
      </c>
      <c r="AQ239" s="91">
        <f t="shared" si="130"/>
        <v>232</v>
      </c>
      <c r="AR239" s="91" t="e">
        <f>INDEX(地温!$D$2:$D$366,MATCH(AP239,地温!$C$2:$C$366,FALSE))</f>
        <v>#N/A</v>
      </c>
      <c r="AS239" s="91" t="e">
        <f t="shared" si="131"/>
        <v>#N/A</v>
      </c>
      <c r="AT239" s="93" t="e">
        <f t="shared" si="113"/>
        <v>#N/A</v>
      </c>
      <c r="AU239" s="99" t="e">
        <f t="shared" si="114"/>
        <v>#N/A</v>
      </c>
      <c r="AV239" s="99">
        <f t="shared" si="115"/>
        <v>0</v>
      </c>
    </row>
    <row r="240" spans="1:48" s="91" customFormat="1">
      <c r="A240" s="92">
        <f t="shared" si="116"/>
        <v>46121</v>
      </c>
      <c r="B240" s="91">
        <f t="shared" si="99"/>
        <v>233</v>
      </c>
      <c r="C240" s="99" t="e">
        <f t="shared" si="100"/>
        <v>#N/A</v>
      </c>
      <c r="F240" s="92">
        <f t="shared" si="117"/>
        <v>46121</v>
      </c>
      <c r="G240" s="91">
        <f t="shared" si="118"/>
        <v>233</v>
      </c>
      <c r="H240" s="91" t="e">
        <f>INDEX(地温!$D$2:$D$366,MATCH(F240,地温!$C$2:$C$366,FALSE))</f>
        <v>#N/A</v>
      </c>
      <c r="I240" s="91" t="e">
        <f t="shared" si="119"/>
        <v>#N/A</v>
      </c>
      <c r="J240" s="93" t="e">
        <f t="shared" si="101"/>
        <v>#N/A</v>
      </c>
      <c r="K240" s="99" t="e">
        <f t="shared" si="102"/>
        <v>#N/A</v>
      </c>
      <c r="L240" s="99" t="e">
        <f t="shared" si="103"/>
        <v>#N/A</v>
      </c>
      <c r="O240" s="92">
        <f t="shared" si="120"/>
        <v>46121</v>
      </c>
      <c r="P240" s="91">
        <f t="shared" si="121"/>
        <v>233</v>
      </c>
      <c r="Q240" s="91" t="e">
        <f>INDEX(地温!$D$2:$D$366,MATCH(O240,地温!$C$2:$C$366,FALSE))</f>
        <v>#N/A</v>
      </c>
      <c r="R240" s="91" t="e">
        <f t="shared" si="122"/>
        <v>#N/A</v>
      </c>
      <c r="S240" s="93" t="e">
        <f t="shared" si="104"/>
        <v>#N/A</v>
      </c>
      <c r="T240" s="99" t="e">
        <f t="shared" si="105"/>
        <v>#N/A</v>
      </c>
      <c r="U240" s="99">
        <f t="shared" si="106"/>
        <v>0</v>
      </c>
      <c r="X240" s="92">
        <f t="shared" si="123"/>
        <v>46121</v>
      </c>
      <c r="Y240" s="91">
        <f t="shared" si="124"/>
        <v>233</v>
      </c>
      <c r="Z240" s="91" t="e">
        <f>INDEX(地温!$D$2:$D$366,MATCH(X240,地温!$C$2:$C$366,FALSE))</f>
        <v>#N/A</v>
      </c>
      <c r="AA240" s="91" t="e">
        <f t="shared" si="125"/>
        <v>#N/A</v>
      </c>
      <c r="AB240" s="93" t="e">
        <f t="shared" si="107"/>
        <v>#N/A</v>
      </c>
      <c r="AC240" s="99" t="e">
        <f t="shared" si="108"/>
        <v>#N/A</v>
      </c>
      <c r="AD240" s="99">
        <f t="shared" si="109"/>
        <v>0</v>
      </c>
      <c r="AG240" s="92">
        <f t="shared" si="126"/>
        <v>46121</v>
      </c>
      <c r="AH240" s="91">
        <f t="shared" si="127"/>
        <v>233</v>
      </c>
      <c r="AI240" s="91" t="e">
        <f>INDEX(地温!$D$2:$D$366,MATCH(AG240,地温!$C$2:$C$366,FALSE))</f>
        <v>#N/A</v>
      </c>
      <c r="AJ240" s="91" t="e">
        <f t="shared" si="128"/>
        <v>#N/A</v>
      </c>
      <c r="AK240" s="93" t="e">
        <f t="shared" si="110"/>
        <v>#N/A</v>
      </c>
      <c r="AL240" s="99" t="e">
        <f t="shared" si="111"/>
        <v>#N/A</v>
      </c>
      <c r="AM240" s="99">
        <f t="shared" si="112"/>
        <v>0</v>
      </c>
      <c r="AP240" s="92">
        <f t="shared" si="129"/>
        <v>46121</v>
      </c>
      <c r="AQ240" s="91">
        <f t="shared" si="130"/>
        <v>233</v>
      </c>
      <c r="AR240" s="91" t="e">
        <f>INDEX(地温!$D$2:$D$366,MATCH(AP240,地温!$C$2:$C$366,FALSE))</f>
        <v>#N/A</v>
      </c>
      <c r="AS240" s="91" t="e">
        <f t="shared" si="131"/>
        <v>#N/A</v>
      </c>
      <c r="AT240" s="93" t="e">
        <f t="shared" si="113"/>
        <v>#N/A</v>
      </c>
      <c r="AU240" s="99" t="e">
        <f t="shared" si="114"/>
        <v>#N/A</v>
      </c>
      <c r="AV240" s="99">
        <f t="shared" si="115"/>
        <v>0</v>
      </c>
    </row>
    <row r="241" spans="1:48" s="91" customFormat="1">
      <c r="A241" s="92">
        <f t="shared" si="116"/>
        <v>46122</v>
      </c>
      <c r="B241" s="91">
        <f t="shared" si="99"/>
        <v>234</v>
      </c>
      <c r="C241" s="99" t="e">
        <f t="shared" si="100"/>
        <v>#N/A</v>
      </c>
      <c r="F241" s="92">
        <f t="shared" si="117"/>
        <v>46122</v>
      </c>
      <c r="G241" s="91">
        <f t="shared" si="118"/>
        <v>234</v>
      </c>
      <c r="H241" s="91" t="e">
        <f>INDEX(地温!$D$2:$D$366,MATCH(F241,地温!$C$2:$C$366,FALSE))</f>
        <v>#N/A</v>
      </c>
      <c r="I241" s="91" t="e">
        <f t="shared" si="119"/>
        <v>#N/A</v>
      </c>
      <c r="J241" s="93" t="e">
        <f t="shared" si="101"/>
        <v>#N/A</v>
      </c>
      <c r="K241" s="99" t="e">
        <f t="shared" si="102"/>
        <v>#N/A</v>
      </c>
      <c r="L241" s="99" t="e">
        <f t="shared" si="103"/>
        <v>#N/A</v>
      </c>
      <c r="O241" s="92">
        <f t="shared" si="120"/>
        <v>46122</v>
      </c>
      <c r="P241" s="91">
        <f t="shared" si="121"/>
        <v>234</v>
      </c>
      <c r="Q241" s="91" t="e">
        <f>INDEX(地温!$D$2:$D$366,MATCH(O241,地温!$C$2:$C$366,FALSE))</f>
        <v>#N/A</v>
      </c>
      <c r="R241" s="91" t="e">
        <f t="shared" si="122"/>
        <v>#N/A</v>
      </c>
      <c r="S241" s="93" t="e">
        <f t="shared" si="104"/>
        <v>#N/A</v>
      </c>
      <c r="T241" s="99" t="e">
        <f t="shared" si="105"/>
        <v>#N/A</v>
      </c>
      <c r="U241" s="99">
        <f t="shared" si="106"/>
        <v>0</v>
      </c>
      <c r="X241" s="92">
        <f t="shared" si="123"/>
        <v>46122</v>
      </c>
      <c r="Y241" s="91">
        <f t="shared" si="124"/>
        <v>234</v>
      </c>
      <c r="Z241" s="91" t="e">
        <f>INDEX(地温!$D$2:$D$366,MATCH(X241,地温!$C$2:$C$366,FALSE))</f>
        <v>#N/A</v>
      </c>
      <c r="AA241" s="91" t="e">
        <f t="shared" si="125"/>
        <v>#N/A</v>
      </c>
      <c r="AB241" s="93" t="e">
        <f t="shared" si="107"/>
        <v>#N/A</v>
      </c>
      <c r="AC241" s="99" t="e">
        <f t="shared" si="108"/>
        <v>#N/A</v>
      </c>
      <c r="AD241" s="99">
        <f t="shared" si="109"/>
        <v>0</v>
      </c>
      <c r="AG241" s="92">
        <f t="shared" si="126"/>
        <v>46122</v>
      </c>
      <c r="AH241" s="91">
        <f t="shared" si="127"/>
        <v>234</v>
      </c>
      <c r="AI241" s="91" t="e">
        <f>INDEX(地温!$D$2:$D$366,MATCH(AG241,地温!$C$2:$C$366,FALSE))</f>
        <v>#N/A</v>
      </c>
      <c r="AJ241" s="91" t="e">
        <f t="shared" si="128"/>
        <v>#N/A</v>
      </c>
      <c r="AK241" s="93" t="e">
        <f t="shared" si="110"/>
        <v>#N/A</v>
      </c>
      <c r="AL241" s="99" t="e">
        <f t="shared" si="111"/>
        <v>#N/A</v>
      </c>
      <c r="AM241" s="99">
        <f t="shared" si="112"/>
        <v>0</v>
      </c>
      <c r="AP241" s="92">
        <f t="shared" si="129"/>
        <v>46122</v>
      </c>
      <c r="AQ241" s="91">
        <f t="shared" si="130"/>
        <v>234</v>
      </c>
      <c r="AR241" s="91" t="e">
        <f>INDEX(地温!$D$2:$D$366,MATCH(AP241,地温!$C$2:$C$366,FALSE))</f>
        <v>#N/A</v>
      </c>
      <c r="AS241" s="91" t="e">
        <f t="shared" si="131"/>
        <v>#N/A</v>
      </c>
      <c r="AT241" s="93" t="e">
        <f t="shared" si="113"/>
        <v>#N/A</v>
      </c>
      <c r="AU241" s="99" t="e">
        <f t="shared" si="114"/>
        <v>#N/A</v>
      </c>
      <c r="AV241" s="99">
        <f t="shared" si="115"/>
        <v>0</v>
      </c>
    </row>
    <row r="242" spans="1:48" s="91" customFormat="1">
      <c r="A242" s="92">
        <f t="shared" si="116"/>
        <v>46123</v>
      </c>
      <c r="B242" s="91">
        <f t="shared" si="99"/>
        <v>235</v>
      </c>
      <c r="C242" s="99" t="e">
        <f t="shared" si="100"/>
        <v>#N/A</v>
      </c>
      <c r="F242" s="92">
        <f t="shared" si="117"/>
        <v>46123</v>
      </c>
      <c r="G242" s="91">
        <f t="shared" si="118"/>
        <v>235</v>
      </c>
      <c r="H242" s="91" t="e">
        <f>INDEX(地温!$D$2:$D$366,MATCH(F242,地温!$C$2:$C$366,FALSE))</f>
        <v>#N/A</v>
      </c>
      <c r="I242" s="91" t="e">
        <f t="shared" si="119"/>
        <v>#N/A</v>
      </c>
      <c r="J242" s="93" t="e">
        <f t="shared" si="101"/>
        <v>#N/A</v>
      </c>
      <c r="K242" s="99" t="e">
        <f t="shared" si="102"/>
        <v>#N/A</v>
      </c>
      <c r="L242" s="99" t="e">
        <f t="shared" si="103"/>
        <v>#N/A</v>
      </c>
      <c r="O242" s="92">
        <f t="shared" si="120"/>
        <v>46123</v>
      </c>
      <c r="P242" s="91">
        <f t="shared" si="121"/>
        <v>235</v>
      </c>
      <c r="Q242" s="91" t="e">
        <f>INDEX(地温!$D$2:$D$366,MATCH(O242,地温!$C$2:$C$366,FALSE))</f>
        <v>#N/A</v>
      </c>
      <c r="R242" s="91" t="e">
        <f t="shared" si="122"/>
        <v>#N/A</v>
      </c>
      <c r="S242" s="93" t="e">
        <f t="shared" si="104"/>
        <v>#N/A</v>
      </c>
      <c r="T242" s="99" t="e">
        <f t="shared" si="105"/>
        <v>#N/A</v>
      </c>
      <c r="U242" s="99">
        <f t="shared" si="106"/>
        <v>0</v>
      </c>
      <c r="X242" s="92">
        <f t="shared" si="123"/>
        <v>46123</v>
      </c>
      <c r="Y242" s="91">
        <f t="shared" si="124"/>
        <v>235</v>
      </c>
      <c r="Z242" s="91" t="e">
        <f>INDEX(地温!$D$2:$D$366,MATCH(X242,地温!$C$2:$C$366,FALSE))</f>
        <v>#N/A</v>
      </c>
      <c r="AA242" s="91" t="e">
        <f t="shared" si="125"/>
        <v>#N/A</v>
      </c>
      <c r="AB242" s="93" t="e">
        <f t="shared" si="107"/>
        <v>#N/A</v>
      </c>
      <c r="AC242" s="99" t="e">
        <f t="shared" si="108"/>
        <v>#N/A</v>
      </c>
      <c r="AD242" s="99">
        <f t="shared" si="109"/>
        <v>0</v>
      </c>
      <c r="AG242" s="92">
        <f t="shared" si="126"/>
        <v>46123</v>
      </c>
      <c r="AH242" s="91">
        <f t="shared" si="127"/>
        <v>235</v>
      </c>
      <c r="AI242" s="91" t="e">
        <f>INDEX(地温!$D$2:$D$366,MATCH(AG242,地温!$C$2:$C$366,FALSE))</f>
        <v>#N/A</v>
      </c>
      <c r="AJ242" s="91" t="e">
        <f t="shared" si="128"/>
        <v>#N/A</v>
      </c>
      <c r="AK242" s="93" t="e">
        <f t="shared" si="110"/>
        <v>#N/A</v>
      </c>
      <c r="AL242" s="99" t="e">
        <f t="shared" si="111"/>
        <v>#N/A</v>
      </c>
      <c r="AM242" s="99">
        <f t="shared" si="112"/>
        <v>0</v>
      </c>
      <c r="AP242" s="92">
        <f t="shared" si="129"/>
        <v>46123</v>
      </c>
      <c r="AQ242" s="91">
        <f t="shared" si="130"/>
        <v>235</v>
      </c>
      <c r="AR242" s="91" t="e">
        <f>INDEX(地温!$D$2:$D$366,MATCH(AP242,地温!$C$2:$C$366,FALSE))</f>
        <v>#N/A</v>
      </c>
      <c r="AS242" s="91" t="e">
        <f t="shared" si="131"/>
        <v>#N/A</v>
      </c>
      <c r="AT242" s="93" t="e">
        <f t="shared" si="113"/>
        <v>#N/A</v>
      </c>
      <c r="AU242" s="99" t="e">
        <f t="shared" si="114"/>
        <v>#N/A</v>
      </c>
      <c r="AV242" s="99">
        <f t="shared" si="115"/>
        <v>0</v>
      </c>
    </row>
    <row r="243" spans="1:48" s="91" customFormat="1">
      <c r="A243" s="92">
        <f t="shared" si="116"/>
        <v>46124</v>
      </c>
      <c r="B243" s="91">
        <f t="shared" si="99"/>
        <v>236</v>
      </c>
      <c r="C243" s="99" t="e">
        <f t="shared" si="100"/>
        <v>#N/A</v>
      </c>
      <c r="F243" s="92">
        <f t="shared" si="117"/>
        <v>46124</v>
      </c>
      <c r="G243" s="91">
        <f t="shared" si="118"/>
        <v>236</v>
      </c>
      <c r="H243" s="91" t="e">
        <f>INDEX(地温!$D$2:$D$366,MATCH(F243,地温!$C$2:$C$366,FALSE))</f>
        <v>#N/A</v>
      </c>
      <c r="I243" s="91" t="e">
        <f t="shared" si="119"/>
        <v>#N/A</v>
      </c>
      <c r="J243" s="93" t="e">
        <f t="shared" si="101"/>
        <v>#N/A</v>
      </c>
      <c r="K243" s="99" t="e">
        <f t="shared" si="102"/>
        <v>#N/A</v>
      </c>
      <c r="L243" s="99" t="e">
        <f t="shared" si="103"/>
        <v>#N/A</v>
      </c>
      <c r="O243" s="92">
        <f t="shared" si="120"/>
        <v>46124</v>
      </c>
      <c r="P243" s="91">
        <f t="shared" si="121"/>
        <v>236</v>
      </c>
      <c r="Q243" s="91" t="e">
        <f>INDEX(地温!$D$2:$D$366,MATCH(O243,地温!$C$2:$C$366,FALSE))</f>
        <v>#N/A</v>
      </c>
      <c r="R243" s="91" t="e">
        <f t="shared" si="122"/>
        <v>#N/A</v>
      </c>
      <c r="S243" s="93" t="e">
        <f t="shared" si="104"/>
        <v>#N/A</v>
      </c>
      <c r="T243" s="99" t="e">
        <f t="shared" si="105"/>
        <v>#N/A</v>
      </c>
      <c r="U243" s="99">
        <f t="shared" si="106"/>
        <v>0</v>
      </c>
      <c r="X243" s="92">
        <f t="shared" si="123"/>
        <v>46124</v>
      </c>
      <c r="Y243" s="91">
        <f t="shared" si="124"/>
        <v>236</v>
      </c>
      <c r="Z243" s="91" t="e">
        <f>INDEX(地温!$D$2:$D$366,MATCH(X243,地温!$C$2:$C$366,FALSE))</f>
        <v>#N/A</v>
      </c>
      <c r="AA243" s="91" t="e">
        <f t="shared" si="125"/>
        <v>#N/A</v>
      </c>
      <c r="AB243" s="93" t="e">
        <f t="shared" si="107"/>
        <v>#N/A</v>
      </c>
      <c r="AC243" s="99" t="e">
        <f t="shared" si="108"/>
        <v>#N/A</v>
      </c>
      <c r="AD243" s="99">
        <f t="shared" si="109"/>
        <v>0</v>
      </c>
      <c r="AG243" s="92">
        <f t="shared" si="126"/>
        <v>46124</v>
      </c>
      <c r="AH243" s="91">
        <f t="shared" si="127"/>
        <v>236</v>
      </c>
      <c r="AI243" s="91" t="e">
        <f>INDEX(地温!$D$2:$D$366,MATCH(AG243,地温!$C$2:$C$366,FALSE))</f>
        <v>#N/A</v>
      </c>
      <c r="AJ243" s="91" t="e">
        <f t="shared" si="128"/>
        <v>#N/A</v>
      </c>
      <c r="AK243" s="93" t="e">
        <f t="shared" si="110"/>
        <v>#N/A</v>
      </c>
      <c r="AL243" s="99" t="e">
        <f t="shared" si="111"/>
        <v>#N/A</v>
      </c>
      <c r="AM243" s="99">
        <f t="shared" si="112"/>
        <v>0</v>
      </c>
      <c r="AP243" s="92">
        <f t="shared" si="129"/>
        <v>46124</v>
      </c>
      <c r="AQ243" s="91">
        <f t="shared" si="130"/>
        <v>236</v>
      </c>
      <c r="AR243" s="91" t="e">
        <f>INDEX(地温!$D$2:$D$366,MATCH(AP243,地温!$C$2:$C$366,FALSE))</f>
        <v>#N/A</v>
      </c>
      <c r="AS243" s="91" t="e">
        <f t="shared" si="131"/>
        <v>#N/A</v>
      </c>
      <c r="AT243" s="93" t="e">
        <f t="shared" si="113"/>
        <v>#N/A</v>
      </c>
      <c r="AU243" s="99" t="e">
        <f t="shared" si="114"/>
        <v>#N/A</v>
      </c>
      <c r="AV243" s="99">
        <f t="shared" si="115"/>
        <v>0</v>
      </c>
    </row>
    <row r="244" spans="1:48" s="91" customFormat="1">
      <c r="A244" s="92">
        <f t="shared" si="116"/>
        <v>46125</v>
      </c>
      <c r="B244" s="91">
        <f t="shared" si="99"/>
        <v>237</v>
      </c>
      <c r="C244" s="99" t="e">
        <f t="shared" si="100"/>
        <v>#N/A</v>
      </c>
      <c r="F244" s="92">
        <f t="shared" si="117"/>
        <v>46125</v>
      </c>
      <c r="G244" s="91">
        <f t="shared" si="118"/>
        <v>237</v>
      </c>
      <c r="H244" s="91" t="e">
        <f>INDEX(地温!$D$2:$D$366,MATCH(F244,地温!$C$2:$C$366,FALSE))</f>
        <v>#N/A</v>
      </c>
      <c r="I244" s="91" t="e">
        <f t="shared" si="119"/>
        <v>#N/A</v>
      </c>
      <c r="J244" s="93" t="e">
        <f t="shared" si="101"/>
        <v>#N/A</v>
      </c>
      <c r="K244" s="99" t="e">
        <f t="shared" si="102"/>
        <v>#N/A</v>
      </c>
      <c r="L244" s="99" t="e">
        <f t="shared" si="103"/>
        <v>#N/A</v>
      </c>
      <c r="O244" s="92">
        <f t="shared" si="120"/>
        <v>46125</v>
      </c>
      <c r="P244" s="91">
        <f t="shared" si="121"/>
        <v>237</v>
      </c>
      <c r="Q244" s="91" t="e">
        <f>INDEX(地温!$D$2:$D$366,MATCH(O244,地温!$C$2:$C$366,FALSE))</f>
        <v>#N/A</v>
      </c>
      <c r="R244" s="91" t="e">
        <f t="shared" si="122"/>
        <v>#N/A</v>
      </c>
      <c r="S244" s="93" t="e">
        <f t="shared" si="104"/>
        <v>#N/A</v>
      </c>
      <c r="T244" s="99" t="e">
        <f t="shared" si="105"/>
        <v>#N/A</v>
      </c>
      <c r="U244" s="99">
        <f t="shared" si="106"/>
        <v>0</v>
      </c>
      <c r="X244" s="92">
        <f t="shared" si="123"/>
        <v>46125</v>
      </c>
      <c r="Y244" s="91">
        <f t="shared" si="124"/>
        <v>237</v>
      </c>
      <c r="Z244" s="91" t="e">
        <f>INDEX(地温!$D$2:$D$366,MATCH(X244,地温!$C$2:$C$366,FALSE))</f>
        <v>#N/A</v>
      </c>
      <c r="AA244" s="91" t="e">
        <f t="shared" si="125"/>
        <v>#N/A</v>
      </c>
      <c r="AB244" s="93" t="e">
        <f t="shared" si="107"/>
        <v>#N/A</v>
      </c>
      <c r="AC244" s="99" t="e">
        <f t="shared" si="108"/>
        <v>#N/A</v>
      </c>
      <c r="AD244" s="99">
        <f t="shared" si="109"/>
        <v>0</v>
      </c>
      <c r="AG244" s="92">
        <f t="shared" si="126"/>
        <v>46125</v>
      </c>
      <c r="AH244" s="91">
        <f t="shared" si="127"/>
        <v>237</v>
      </c>
      <c r="AI244" s="91" t="e">
        <f>INDEX(地温!$D$2:$D$366,MATCH(AG244,地温!$C$2:$C$366,FALSE))</f>
        <v>#N/A</v>
      </c>
      <c r="AJ244" s="91" t="e">
        <f t="shared" si="128"/>
        <v>#N/A</v>
      </c>
      <c r="AK244" s="93" t="e">
        <f t="shared" si="110"/>
        <v>#N/A</v>
      </c>
      <c r="AL244" s="99" t="e">
        <f t="shared" si="111"/>
        <v>#N/A</v>
      </c>
      <c r="AM244" s="99">
        <f t="shared" si="112"/>
        <v>0</v>
      </c>
      <c r="AP244" s="92">
        <f t="shared" si="129"/>
        <v>46125</v>
      </c>
      <c r="AQ244" s="91">
        <f t="shared" si="130"/>
        <v>237</v>
      </c>
      <c r="AR244" s="91" t="e">
        <f>INDEX(地温!$D$2:$D$366,MATCH(AP244,地温!$C$2:$C$366,FALSE))</f>
        <v>#N/A</v>
      </c>
      <c r="AS244" s="91" t="e">
        <f t="shared" si="131"/>
        <v>#N/A</v>
      </c>
      <c r="AT244" s="93" t="e">
        <f t="shared" si="113"/>
        <v>#N/A</v>
      </c>
      <c r="AU244" s="99" t="e">
        <f t="shared" si="114"/>
        <v>#N/A</v>
      </c>
      <c r="AV244" s="99">
        <f t="shared" si="115"/>
        <v>0</v>
      </c>
    </row>
    <row r="245" spans="1:48" s="91" customFormat="1">
      <c r="A245" s="92">
        <f t="shared" si="116"/>
        <v>46126</v>
      </c>
      <c r="B245" s="91">
        <f t="shared" si="99"/>
        <v>238</v>
      </c>
      <c r="C245" s="99" t="e">
        <f t="shared" si="100"/>
        <v>#N/A</v>
      </c>
      <c r="F245" s="92">
        <f t="shared" si="117"/>
        <v>46126</v>
      </c>
      <c r="G245" s="91">
        <f t="shared" si="118"/>
        <v>238</v>
      </c>
      <c r="H245" s="91" t="e">
        <f>INDEX(地温!$D$2:$D$366,MATCH(F245,地温!$C$2:$C$366,FALSE))</f>
        <v>#N/A</v>
      </c>
      <c r="I245" s="91" t="e">
        <f t="shared" si="119"/>
        <v>#N/A</v>
      </c>
      <c r="J245" s="93" t="e">
        <f t="shared" si="101"/>
        <v>#N/A</v>
      </c>
      <c r="K245" s="99" t="e">
        <f t="shared" si="102"/>
        <v>#N/A</v>
      </c>
      <c r="L245" s="99" t="e">
        <f t="shared" si="103"/>
        <v>#N/A</v>
      </c>
      <c r="O245" s="92">
        <f t="shared" si="120"/>
        <v>46126</v>
      </c>
      <c r="P245" s="91">
        <f t="shared" si="121"/>
        <v>238</v>
      </c>
      <c r="Q245" s="91" t="e">
        <f>INDEX(地温!$D$2:$D$366,MATCH(O245,地温!$C$2:$C$366,FALSE))</f>
        <v>#N/A</v>
      </c>
      <c r="R245" s="91" t="e">
        <f t="shared" si="122"/>
        <v>#N/A</v>
      </c>
      <c r="S245" s="93" t="e">
        <f t="shared" si="104"/>
        <v>#N/A</v>
      </c>
      <c r="T245" s="99" t="e">
        <f t="shared" si="105"/>
        <v>#N/A</v>
      </c>
      <c r="U245" s="99">
        <f t="shared" si="106"/>
        <v>0</v>
      </c>
      <c r="X245" s="92">
        <f t="shared" si="123"/>
        <v>46126</v>
      </c>
      <c r="Y245" s="91">
        <f t="shared" si="124"/>
        <v>238</v>
      </c>
      <c r="Z245" s="91" t="e">
        <f>INDEX(地温!$D$2:$D$366,MATCH(X245,地温!$C$2:$C$366,FALSE))</f>
        <v>#N/A</v>
      </c>
      <c r="AA245" s="91" t="e">
        <f t="shared" si="125"/>
        <v>#N/A</v>
      </c>
      <c r="AB245" s="93" t="e">
        <f t="shared" si="107"/>
        <v>#N/A</v>
      </c>
      <c r="AC245" s="99" t="e">
        <f t="shared" si="108"/>
        <v>#N/A</v>
      </c>
      <c r="AD245" s="99">
        <f t="shared" si="109"/>
        <v>0</v>
      </c>
      <c r="AG245" s="92">
        <f t="shared" si="126"/>
        <v>46126</v>
      </c>
      <c r="AH245" s="91">
        <f t="shared" si="127"/>
        <v>238</v>
      </c>
      <c r="AI245" s="91" t="e">
        <f>INDEX(地温!$D$2:$D$366,MATCH(AG245,地温!$C$2:$C$366,FALSE))</f>
        <v>#N/A</v>
      </c>
      <c r="AJ245" s="91" t="e">
        <f t="shared" si="128"/>
        <v>#N/A</v>
      </c>
      <c r="AK245" s="93" t="e">
        <f t="shared" si="110"/>
        <v>#N/A</v>
      </c>
      <c r="AL245" s="99" t="e">
        <f t="shared" si="111"/>
        <v>#N/A</v>
      </c>
      <c r="AM245" s="99">
        <f t="shared" si="112"/>
        <v>0</v>
      </c>
      <c r="AP245" s="92">
        <f t="shared" si="129"/>
        <v>46126</v>
      </c>
      <c r="AQ245" s="91">
        <f t="shared" si="130"/>
        <v>238</v>
      </c>
      <c r="AR245" s="91" t="e">
        <f>INDEX(地温!$D$2:$D$366,MATCH(AP245,地温!$C$2:$C$366,FALSE))</f>
        <v>#N/A</v>
      </c>
      <c r="AS245" s="91" t="e">
        <f t="shared" si="131"/>
        <v>#N/A</v>
      </c>
      <c r="AT245" s="93" t="e">
        <f t="shared" si="113"/>
        <v>#N/A</v>
      </c>
      <c r="AU245" s="99" t="e">
        <f t="shared" si="114"/>
        <v>#N/A</v>
      </c>
      <c r="AV245" s="99">
        <f t="shared" si="115"/>
        <v>0</v>
      </c>
    </row>
    <row r="246" spans="1:48" s="91" customFormat="1">
      <c r="A246" s="92">
        <f t="shared" si="116"/>
        <v>46127</v>
      </c>
      <c r="B246" s="91">
        <f t="shared" si="99"/>
        <v>239</v>
      </c>
      <c r="C246" s="99" t="e">
        <f t="shared" si="100"/>
        <v>#N/A</v>
      </c>
      <c r="F246" s="92">
        <f t="shared" si="117"/>
        <v>46127</v>
      </c>
      <c r="G246" s="91">
        <f t="shared" si="118"/>
        <v>239</v>
      </c>
      <c r="H246" s="91" t="e">
        <f>INDEX(地温!$D$2:$D$366,MATCH(F246,地温!$C$2:$C$366,FALSE))</f>
        <v>#N/A</v>
      </c>
      <c r="I246" s="91" t="e">
        <f t="shared" si="119"/>
        <v>#N/A</v>
      </c>
      <c r="J246" s="93" t="e">
        <f t="shared" si="101"/>
        <v>#N/A</v>
      </c>
      <c r="K246" s="99" t="e">
        <f t="shared" si="102"/>
        <v>#N/A</v>
      </c>
      <c r="L246" s="99" t="e">
        <f t="shared" si="103"/>
        <v>#N/A</v>
      </c>
      <c r="O246" s="92">
        <f t="shared" si="120"/>
        <v>46127</v>
      </c>
      <c r="P246" s="91">
        <f t="shared" si="121"/>
        <v>239</v>
      </c>
      <c r="Q246" s="91" t="e">
        <f>INDEX(地温!$D$2:$D$366,MATCH(O246,地温!$C$2:$C$366,FALSE))</f>
        <v>#N/A</v>
      </c>
      <c r="R246" s="91" t="e">
        <f t="shared" si="122"/>
        <v>#N/A</v>
      </c>
      <c r="S246" s="93" t="e">
        <f t="shared" si="104"/>
        <v>#N/A</v>
      </c>
      <c r="T246" s="99" t="e">
        <f t="shared" si="105"/>
        <v>#N/A</v>
      </c>
      <c r="U246" s="99">
        <f t="shared" si="106"/>
        <v>0</v>
      </c>
      <c r="X246" s="92">
        <f t="shared" si="123"/>
        <v>46127</v>
      </c>
      <c r="Y246" s="91">
        <f t="shared" si="124"/>
        <v>239</v>
      </c>
      <c r="Z246" s="91" t="e">
        <f>INDEX(地温!$D$2:$D$366,MATCH(X246,地温!$C$2:$C$366,FALSE))</f>
        <v>#N/A</v>
      </c>
      <c r="AA246" s="91" t="e">
        <f t="shared" si="125"/>
        <v>#N/A</v>
      </c>
      <c r="AB246" s="93" t="e">
        <f t="shared" si="107"/>
        <v>#N/A</v>
      </c>
      <c r="AC246" s="99" t="e">
        <f t="shared" si="108"/>
        <v>#N/A</v>
      </c>
      <c r="AD246" s="99">
        <f t="shared" si="109"/>
        <v>0</v>
      </c>
      <c r="AG246" s="92">
        <f t="shared" si="126"/>
        <v>46127</v>
      </c>
      <c r="AH246" s="91">
        <f t="shared" si="127"/>
        <v>239</v>
      </c>
      <c r="AI246" s="91" t="e">
        <f>INDEX(地温!$D$2:$D$366,MATCH(AG246,地温!$C$2:$C$366,FALSE))</f>
        <v>#N/A</v>
      </c>
      <c r="AJ246" s="91" t="e">
        <f t="shared" si="128"/>
        <v>#N/A</v>
      </c>
      <c r="AK246" s="93" t="e">
        <f t="shared" si="110"/>
        <v>#N/A</v>
      </c>
      <c r="AL246" s="99" t="e">
        <f t="shared" si="111"/>
        <v>#N/A</v>
      </c>
      <c r="AM246" s="99">
        <f t="shared" si="112"/>
        <v>0</v>
      </c>
      <c r="AP246" s="92">
        <f t="shared" si="129"/>
        <v>46127</v>
      </c>
      <c r="AQ246" s="91">
        <f t="shared" si="130"/>
        <v>239</v>
      </c>
      <c r="AR246" s="91" t="e">
        <f>INDEX(地温!$D$2:$D$366,MATCH(AP246,地温!$C$2:$C$366,FALSE))</f>
        <v>#N/A</v>
      </c>
      <c r="AS246" s="91" t="e">
        <f t="shared" si="131"/>
        <v>#N/A</v>
      </c>
      <c r="AT246" s="93" t="e">
        <f t="shared" si="113"/>
        <v>#N/A</v>
      </c>
      <c r="AU246" s="99" t="e">
        <f t="shared" si="114"/>
        <v>#N/A</v>
      </c>
      <c r="AV246" s="99">
        <f t="shared" si="115"/>
        <v>0</v>
      </c>
    </row>
    <row r="247" spans="1:48" s="91" customFormat="1">
      <c r="A247" s="92">
        <f t="shared" si="116"/>
        <v>46128</v>
      </c>
      <c r="B247" s="91">
        <f t="shared" si="99"/>
        <v>240</v>
      </c>
      <c r="C247" s="99" t="e">
        <f t="shared" si="100"/>
        <v>#N/A</v>
      </c>
      <c r="F247" s="92">
        <f t="shared" si="117"/>
        <v>46128</v>
      </c>
      <c r="G247" s="91">
        <f t="shared" si="118"/>
        <v>240</v>
      </c>
      <c r="H247" s="91" t="e">
        <f>INDEX(地温!$D$2:$D$366,MATCH(F247,地温!$C$2:$C$366,FALSE))</f>
        <v>#N/A</v>
      </c>
      <c r="I247" s="91" t="e">
        <f t="shared" si="119"/>
        <v>#N/A</v>
      </c>
      <c r="J247" s="93" t="e">
        <f t="shared" si="101"/>
        <v>#N/A</v>
      </c>
      <c r="K247" s="99" t="e">
        <f t="shared" si="102"/>
        <v>#N/A</v>
      </c>
      <c r="L247" s="99" t="e">
        <f t="shared" si="103"/>
        <v>#N/A</v>
      </c>
      <c r="O247" s="92">
        <f t="shared" si="120"/>
        <v>46128</v>
      </c>
      <c r="P247" s="91">
        <f t="shared" si="121"/>
        <v>240</v>
      </c>
      <c r="Q247" s="91" t="e">
        <f>INDEX(地温!$D$2:$D$366,MATCH(O247,地温!$C$2:$C$366,FALSE))</f>
        <v>#N/A</v>
      </c>
      <c r="R247" s="91" t="e">
        <f t="shared" si="122"/>
        <v>#N/A</v>
      </c>
      <c r="S247" s="93" t="e">
        <f t="shared" si="104"/>
        <v>#N/A</v>
      </c>
      <c r="T247" s="99" t="e">
        <f t="shared" si="105"/>
        <v>#N/A</v>
      </c>
      <c r="U247" s="99">
        <f t="shared" si="106"/>
        <v>0</v>
      </c>
      <c r="X247" s="92">
        <f t="shared" si="123"/>
        <v>46128</v>
      </c>
      <c r="Y247" s="91">
        <f t="shared" si="124"/>
        <v>240</v>
      </c>
      <c r="Z247" s="91" t="e">
        <f>INDEX(地温!$D$2:$D$366,MATCH(X247,地温!$C$2:$C$366,FALSE))</f>
        <v>#N/A</v>
      </c>
      <c r="AA247" s="91" t="e">
        <f t="shared" si="125"/>
        <v>#N/A</v>
      </c>
      <c r="AB247" s="93" t="e">
        <f t="shared" si="107"/>
        <v>#N/A</v>
      </c>
      <c r="AC247" s="99" t="e">
        <f t="shared" si="108"/>
        <v>#N/A</v>
      </c>
      <c r="AD247" s="99">
        <f t="shared" si="109"/>
        <v>0</v>
      </c>
      <c r="AG247" s="92">
        <f t="shared" si="126"/>
        <v>46128</v>
      </c>
      <c r="AH247" s="91">
        <f t="shared" si="127"/>
        <v>240</v>
      </c>
      <c r="AI247" s="91" t="e">
        <f>INDEX(地温!$D$2:$D$366,MATCH(AG247,地温!$C$2:$C$366,FALSE))</f>
        <v>#N/A</v>
      </c>
      <c r="AJ247" s="91" t="e">
        <f t="shared" si="128"/>
        <v>#N/A</v>
      </c>
      <c r="AK247" s="93" t="e">
        <f t="shared" si="110"/>
        <v>#N/A</v>
      </c>
      <c r="AL247" s="99" t="e">
        <f t="shared" si="111"/>
        <v>#N/A</v>
      </c>
      <c r="AM247" s="99">
        <f t="shared" si="112"/>
        <v>0</v>
      </c>
      <c r="AP247" s="92">
        <f t="shared" si="129"/>
        <v>46128</v>
      </c>
      <c r="AQ247" s="91">
        <f t="shared" si="130"/>
        <v>240</v>
      </c>
      <c r="AR247" s="91" t="e">
        <f>INDEX(地温!$D$2:$D$366,MATCH(AP247,地温!$C$2:$C$366,FALSE))</f>
        <v>#N/A</v>
      </c>
      <c r="AS247" s="91" t="e">
        <f t="shared" si="131"/>
        <v>#N/A</v>
      </c>
      <c r="AT247" s="93" t="e">
        <f t="shared" si="113"/>
        <v>#N/A</v>
      </c>
      <c r="AU247" s="99" t="e">
        <f t="shared" si="114"/>
        <v>#N/A</v>
      </c>
      <c r="AV247" s="99">
        <f t="shared" si="115"/>
        <v>0</v>
      </c>
    </row>
    <row r="248" spans="1:48" s="91" customFormat="1">
      <c r="A248" s="92">
        <f t="shared" si="116"/>
        <v>46129</v>
      </c>
      <c r="B248" s="91">
        <f t="shared" si="99"/>
        <v>241</v>
      </c>
      <c r="C248" s="99" t="e">
        <f t="shared" si="100"/>
        <v>#N/A</v>
      </c>
      <c r="F248" s="92">
        <f t="shared" si="117"/>
        <v>46129</v>
      </c>
      <c r="G248" s="91">
        <f t="shared" si="118"/>
        <v>241</v>
      </c>
      <c r="H248" s="91" t="e">
        <f>INDEX(地温!$D$2:$D$366,MATCH(F248,地温!$C$2:$C$366,FALSE))</f>
        <v>#N/A</v>
      </c>
      <c r="I248" s="91" t="e">
        <f t="shared" si="119"/>
        <v>#N/A</v>
      </c>
      <c r="J248" s="93" t="e">
        <f t="shared" si="101"/>
        <v>#N/A</v>
      </c>
      <c r="K248" s="99" t="e">
        <f t="shared" si="102"/>
        <v>#N/A</v>
      </c>
      <c r="L248" s="99" t="e">
        <f t="shared" si="103"/>
        <v>#N/A</v>
      </c>
      <c r="O248" s="92">
        <f t="shared" si="120"/>
        <v>46129</v>
      </c>
      <c r="P248" s="91">
        <f t="shared" si="121"/>
        <v>241</v>
      </c>
      <c r="Q248" s="91" t="e">
        <f>INDEX(地温!$D$2:$D$366,MATCH(O248,地温!$C$2:$C$366,FALSE))</f>
        <v>#N/A</v>
      </c>
      <c r="R248" s="91" t="e">
        <f t="shared" si="122"/>
        <v>#N/A</v>
      </c>
      <c r="S248" s="93" t="e">
        <f t="shared" si="104"/>
        <v>#N/A</v>
      </c>
      <c r="T248" s="99" t="e">
        <f t="shared" si="105"/>
        <v>#N/A</v>
      </c>
      <c r="U248" s="99">
        <f t="shared" si="106"/>
        <v>0</v>
      </c>
      <c r="X248" s="92">
        <f t="shared" si="123"/>
        <v>46129</v>
      </c>
      <c r="Y248" s="91">
        <f t="shared" si="124"/>
        <v>241</v>
      </c>
      <c r="Z248" s="91" t="e">
        <f>INDEX(地温!$D$2:$D$366,MATCH(X248,地温!$C$2:$C$366,FALSE))</f>
        <v>#N/A</v>
      </c>
      <c r="AA248" s="91" t="e">
        <f t="shared" si="125"/>
        <v>#N/A</v>
      </c>
      <c r="AB248" s="93" t="e">
        <f t="shared" si="107"/>
        <v>#N/A</v>
      </c>
      <c r="AC248" s="99" t="e">
        <f t="shared" si="108"/>
        <v>#N/A</v>
      </c>
      <c r="AD248" s="99">
        <f t="shared" si="109"/>
        <v>0</v>
      </c>
      <c r="AG248" s="92">
        <f t="shared" si="126"/>
        <v>46129</v>
      </c>
      <c r="AH248" s="91">
        <f t="shared" si="127"/>
        <v>241</v>
      </c>
      <c r="AI248" s="91" t="e">
        <f>INDEX(地温!$D$2:$D$366,MATCH(AG248,地温!$C$2:$C$366,FALSE))</f>
        <v>#N/A</v>
      </c>
      <c r="AJ248" s="91" t="e">
        <f t="shared" si="128"/>
        <v>#N/A</v>
      </c>
      <c r="AK248" s="93" t="e">
        <f t="shared" si="110"/>
        <v>#N/A</v>
      </c>
      <c r="AL248" s="99" t="e">
        <f t="shared" si="111"/>
        <v>#N/A</v>
      </c>
      <c r="AM248" s="99">
        <f t="shared" si="112"/>
        <v>0</v>
      </c>
      <c r="AP248" s="92">
        <f t="shared" si="129"/>
        <v>46129</v>
      </c>
      <c r="AQ248" s="91">
        <f t="shared" si="130"/>
        <v>241</v>
      </c>
      <c r="AR248" s="91" t="e">
        <f>INDEX(地温!$D$2:$D$366,MATCH(AP248,地温!$C$2:$C$366,FALSE))</f>
        <v>#N/A</v>
      </c>
      <c r="AS248" s="91" t="e">
        <f t="shared" si="131"/>
        <v>#N/A</v>
      </c>
      <c r="AT248" s="93" t="e">
        <f t="shared" si="113"/>
        <v>#N/A</v>
      </c>
      <c r="AU248" s="99" t="e">
        <f t="shared" si="114"/>
        <v>#N/A</v>
      </c>
      <c r="AV248" s="99">
        <f t="shared" si="115"/>
        <v>0</v>
      </c>
    </row>
    <row r="249" spans="1:48" s="91" customFormat="1">
      <c r="A249" s="92">
        <f t="shared" si="116"/>
        <v>46130</v>
      </c>
      <c r="B249" s="91">
        <f t="shared" si="99"/>
        <v>242</v>
      </c>
      <c r="C249" s="99" t="e">
        <f t="shared" si="100"/>
        <v>#N/A</v>
      </c>
      <c r="F249" s="92">
        <f t="shared" si="117"/>
        <v>46130</v>
      </c>
      <c r="G249" s="91">
        <f t="shared" si="118"/>
        <v>242</v>
      </c>
      <c r="H249" s="91" t="e">
        <f>INDEX(地温!$D$2:$D$366,MATCH(F249,地温!$C$2:$C$366,FALSE))</f>
        <v>#N/A</v>
      </c>
      <c r="I249" s="91" t="e">
        <f t="shared" si="119"/>
        <v>#N/A</v>
      </c>
      <c r="J249" s="93" t="e">
        <f t="shared" si="101"/>
        <v>#N/A</v>
      </c>
      <c r="K249" s="99" t="e">
        <f t="shared" si="102"/>
        <v>#N/A</v>
      </c>
      <c r="L249" s="99" t="e">
        <f t="shared" si="103"/>
        <v>#N/A</v>
      </c>
      <c r="O249" s="92">
        <f t="shared" si="120"/>
        <v>46130</v>
      </c>
      <c r="P249" s="91">
        <f t="shared" si="121"/>
        <v>242</v>
      </c>
      <c r="Q249" s="91" t="e">
        <f>INDEX(地温!$D$2:$D$366,MATCH(O249,地温!$C$2:$C$366,FALSE))</f>
        <v>#N/A</v>
      </c>
      <c r="R249" s="91" t="e">
        <f t="shared" si="122"/>
        <v>#N/A</v>
      </c>
      <c r="S249" s="93" t="e">
        <f t="shared" si="104"/>
        <v>#N/A</v>
      </c>
      <c r="T249" s="99" t="e">
        <f t="shared" si="105"/>
        <v>#N/A</v>
      </c>
      <c r="U249" s="99">
        <f t="shared" si="106"/>
        <v>0</v>
      </c>
      <c r="X249" s="92">
        <f t="shared" si="123"/>
        <v>46130</v>
      </c>
      <c r="Y249" s="91">
        <f t="shared" si="124"/>
        <v>242</v>
      </c>
      <c r="Z249" s="91" t="e">
        <f>INDEX(地温!$D$2:$D$366,MATCH(X249,地温!$C$2:$C$366,FALSE))</f>
        <v>#N/A</v>
      </c>
      <c r="AA249" s="91" t="e">
        <f t="shared" si="125"/>
        <v>#N/A</v>
      </c>
      <c r="AB249" s="93" t="e">
        <f t="shared" si="107"/>
        <v>#N/A</v>
      </c>
      <c r="AC249" s="99" t="e">
        <f t="shared" si="108"/>
        <v>#N/A</v>
      </c>
      <c r="AD249" s="99">
        <f t="shared" si="109"/>
        <v>0</v>
      </c>
      <c r="AG249" s="92">
        <f t="shared" si="126"/>
        <v>46130</v>
      </c>
      <c r="AH249" s="91">
        <f t="shared" si="127"/>
        <v>242</v>
      </c>
      <c r="AI249" s="91" t="e">
        <f>INDEX(地温!$D$2:$D$366,MATCH(AG249,地温!$C$2:$C$366,FALSE))</f>
        <v>#N/A</v>
      </c>
      <c r="AJ249" s="91" t="e">
        <f t="shared" si="128"/>
        <v>#N/A</v>
      </c>
      <c r="AK249" s="93" t="e">
        <f t="shared" si="110"/>
        <v>#N/A</v>
      </c>
      <c r="AL249" s="99" t="e">
        <f t="shared" si="111"/>
        <v>#N/A</v>
      </c>
      <c r="AM249" s="99">
        <f t="shared" si="112"/>
        <v>0</v>
      </c>
      <c r="AP249" s="92">
        <f t="shared" si="129"/>
        <v>46130</v>
      </c>
      <c r="AQ249" s="91">
        <f t="shared" si="130"/>
        <v>242</v>
      </c>
      <c r="AR249" s="91" t="e">
        <f>INDEX(地温!$D$2:$D$366,MATCH(AP249,地温!$C$2:$C$366,FALSE))</f>
        <v>#N/A</v>
      </c>
      <c r="AS249" s="91" t="e">
        <f t="shared" si="131"/>
        <v>#N/A</v>
      </c>
      <c r="AT249" s="93" t="e">
        <f t="shared" si="113"/>
        <v>#N/A</v>
      </c>
      <c r="AU249" s="99" t="e">
        <f t="shared" si="114"/>
        <v>#N/A</v>
      </c>
      <c r="AV249" s="99">
        <f t="shared" si="115"/>
        <v>0</v>
      </c>
    </row>
    <row r="250" spans="1:48" s="91" customFormat="1">
      <c r="A250" s="92">
        <f t="shared" si="116"/>
        <v>46131</v>
      </c>
      <c r="B250" s="91">
        <f t="shared" si="99"/>
        <v>243</v>
      </c>
      <c r="C250" s="99" t="e">
        <f t="shared" si="100"/>
        <v>#N/A</v>
      </c>
      <c r="F250" s="92">
        <f t="shared" si="117"/>
        <v>46131</v>
      </c>
      <c r="G250" s="91">
        <f t="shared" si="118"/>
        <v>243</v>
      </c>
      <c r="H250" s="91" t="e">
        <f>INDEX(地温!$D$2:$D$366,MATCH(F250,地温!$C$2:$C$366,FALSE))</f>
        <v>#N/A</v>
      </c>
      <c r="I250" s="91" t="e">
        <f t="shared" si="119"/>
        <v>#N/A</v>
      </c>
      <c r="J250" s="93" t="e">
        <f t="shared" si="101"/>
        <v>#N/A</v>
      </c>
      <c r="K250" s="99" t="e">
        <f t="shared" si="102"/>
        <v>#N/A</v>
      </c>
      <c r="L250" s="99" t="e">
        <f t="shared" si="103"/>
        <v>#N/A</v>
      </c>
      <c r="O250" s="92">
        <f t="shared" si="120"/>
        <v>46131</v>
      </c>
      <c r="P250" s="91">
        <f t="shared" si="121"/>
        <v>243</v>
      </c>
      <c r="Q250" s="91" t="e">
        <f>INDEX(地温!$D$2:$D$366,MATCH(O250,地温!$C$2:$C$366,FALSE))</f>
        <v>#N/A</v>
      </c>
      <c r="R250" s="91" t="e">
        <f t="shared" si="122"/>
        <v>#N/A</v>
      </c>
      <c r="S250" s="93" t="e">
        <f t="shared" si="104"/>
        <v>#N/A</v>
      </c>
      <c r="T250" s="99" t="e">
        <f t="shared" si="105"/>
        <v>#N/A</v>
      </c>
      <c r="U250" s="99">
        <f t="shared" si="106"/>
        <v>0</v>
      </c>
      <c r="X250" s="92">
        <f t="shared" si="123"/>
        <v>46131</v>
      </c>
      <c r="Y250" s="91">
        <f t="shared" si="124"/>
        <v>243</v>
      </c>
      <c r="Z250" s="91" t="e">
        <f>INDEX(地温!$D$2:$D$366,MATCH(X250,地温!$C$2:$C$366,FALSE))</f>
        <v>#N/A</v>
      </c>
      <c r="AA250" s="91" t="e">
        <f t="shared" si="125"/>
        <v>#N/A</v>
      </c>
      <c r="AB250" s="93" t="e">
        <f t="shared" si="107"/>
        <v>#N/A</v>
      </c>
      <c r="AC250" s="99" t="e">
        <f t="shared" si="108"/>
        <v>#N/A</v>
      </c>
      <c r="AD250" s="99">
        <f t="shared" si="109"/>
        <v>0</v>
      </c>
      <c r="AG250" s="92">
        <f t="shared" si="126"/>
        <v>46131</v>
      </c>
      <c r="AH250" s="91">
        <f t="shared" si="127"/>
        <v>243</v>
      </c>
      <c r="AI250" s="91" t="e">
        <f>INDEX(地温!$D$2:$D$366,MATCH(AG250,地温!$C$2:$C$366,FALSE))</f>
        <v>#N/A</v>
      </c>
      <c r="AJ250" s="91" t="e">
        <f t="shared" si="128"/>
        <v>#N/A</v>
      </c>
      <c r="AK250" s="93" t="e">
        <f t="shared" si="110"/>
        <v>#N/A</v>
      </c>
      <c r="AL250" s="99" t="e">
        <f t="shared" si="111"/>
        <v>#N/A</v>
      </c>
      <c r="AM250" s="99">
        <f t="shared" si="112"/>
        <v>0</v>
      </c>
      <c r="AP250" s="92">
        <f t="shared" si="129"/>
        <v>46131</v>
      </c>
      <c r="AQ250" s="91">
        <f t="shared" si="130"/>
        <v>243</v>
      </c>
      <c r="AR250" s="91" t="e">
        <f>INDEX(地温!$D$2:$D$366,MATCH(AP250,地温!$C$2:$C$366,FALSE))</f>
        <v>#N/A</v>
      </c>
      <c r="AS250" s="91" t="e">
        <f t="shared" si="131"/>
        <v>#N/A</v>
      </c>
      <c r="AT250" s="93" t="e">
        <f t="shared" si="113"/>
        <v>#N/A</v>
      </c>
      <c r="AU250" s="99" t="e">
        <f t="shared" si="114"/>
        <v>#N/A</v>
      </c>
      <c r="AV250" s="99">
        <f t="shared" si="115"/>
        <v>0</v>
      </c>
    </row>
    <row r="251" spans="1:48" s="91" customFormat="1">
      <c r="A251" s="92">
        <f t="shared" si="116"/>
        <v>46132</v>
      </c>
      <c r="B251" s="91">
        <f t="shared" si="99"/>
        <v>244</v>
      </c>
      <c r="C251" s="99" t="e">
        <f t="shared" si="100"/>
        <v>#N/A</v>
      </c>
      <c r="F251" s="92">
        <f t="shared" si="117"/>
        <v>46132</v>
      </c>
      <c r="G251" s="91">
        <f t="shared" si="118"/>
        <v>244</v>
      </c>
      <c r="H251" s="91" t="e">
        <f>INDEX(地温!$D$2:$D$366,MATCH(F251,地温!$C$2:$C$366,FALSE))</f>
        <v>#N/A</v>
      </c>
      <c r="I251" s="91" t="e">
        <f t="shared" si="119"/>
        <v>#N/A</v>
      </c>
      <c r="J251" s="93" t="e">
        <f t="shared" si="101"/>
        <v>#N/A</v>
      </c>
      <c r="K251" s="99" t="e">
        <f t="shared" si="102"/>
        <v>#N/A</v>
      </c>
      <c r="L251" s="99" t="e">
        <f t="shared" si="103"/>
        <v>#N/A</v>
      </c>
      <c r="O251" s="92">
        <f t="shared" si="120"/>
        <v>46132</v>
      </c>
      <c r="P251" s="91">
        <f t="shared" si="121"/>
        <v>244</v>
      </c>
      <c r="Q251" s="91" t="e">
        <f>INDEX(地温!$D$2:$D$366,MATCH(O251,地温!$C$2:$C$366,FALSE))</f>
        <v>#N/A</v>
      </c>
      <c r="R251" s="91" t="e">
        <f t="shared" si="122"/>
        <v>#N/A</v>
      </c>
      <c r="S251" s="93" t="e">
        <f t="shared" si="104"/>
        <v>#N/A</v>
      </c>
      <c r="T251" s="99" t="e">
        <f t="shared" si="105"/>
        <v>#N/A</v>
      </c>
      <c r="U251" s="99">
        <f t="shared" si="106"/>
        <v>0</v>
      </c>
      <c r="X251" s="92">
        <f t="shared" si="123"/>
        <v>46132</v>
      </c>
      <c r="Y251" s="91">
        <f t="shared" si="124"/>
        <v>244</v>
      </c>
      <c r="Z251" s="91" t="e">
        <f>INDEX(地温!$D$2:$D$366,MATCH(X251,地温!$C$2:$C$366,FALSE))</f>
        <v>#N/A</v>
      </c>
      <c r="AA251" s="91" t="e">
        <f t="shared" si="125"/>
        <v>#N/A</v>
      </c>
      <c r="AB251" s="93" t="e">
        <f t="shared" si="107"/>
        <v>#N/A</v>
      </c>
      <c r="AC251" s="99" t="e">
        <f t="shared" si="108"/>
        <v>#N/A</v>
      </c>
      <c r="AD251" s="99">
        <f t="shared" si="109"/>
        <v>0</v>
      </c>
      <c r="AG251" s="92">
        <f t="shared" si="126"/>
        <v>46132</v>
      </c>
      <c r="AH251" s="91">
        <f t="shared" si="127"/>
        <v>244</v>
      </c>
      <c r="AI251" s="91" t="e">
        <f>INDEX(地温!$D$2:$D$366,MATCH(AG251,地温!$C$2:$C$366,FALSE))</f>
        <v>#N/A</v>
      </c>
      <c r="AJ251" s="91" t="e">
        <f t="shared" si="128"/>
        <v>#N/A</v>
      </c>
      <c r="AK251" s="93" t="e">
        <f t="shared" si="110"/>
        <v>#N/A</v>
      </c>
      <c r="AL251" s="99" t="e">
        <f t="shared" si="111"/>
        <v>#N/A</v>
      </c>
      <c r="AM251" s="99">
        <f t="shared" si="112"/>
        <v>0</v>
      </c>
      <c r="AP251" s="92">
        <f t="shared" si="129"/>
        <v>46132</v>
      </c>
      <c r="AQ251" s="91">
        <f t="shared" si="130"/>
        <v>244</v>
      </c>
      <c r="AR251" s="91" t="e">
        <f>INDEX(地温!$D$2:$D$366,MATCH(AP251,地温!$C$2:$C$366,FALSE))</f>
        <v>#N/A</v>
      </c>
      <c r="AS251" s="91" t="e">
        <f t="shared" si="131"/>
        <v>#N/A</v>
      </c>
      <c r="AT251" s="93" t="e">
        <f t="shared" si="113"/>
        <v>#N/A</v>
      </c>
      <c r="AU251" s="99" t="e">
        <f t="shared" si="114"/>
        <v>#N/A</v>
      </c>
      <c r="AV251" s="99">
        <f t="shared" si="115"/>
        <v>0</v>
      </c>
    </row>
    <row r="252" spans="1:48" s="91" customFormat="1">
      <c r="A252" s="92">
        <f t="shared" si="116"/>
        <v>46133</v>
      </c>
      <c r="B252" s="91">
        <f t="shared" si="99"/>
        <v>245</v>
      </c>
      <c r="C252" s="99" t="e">
        <f t="shared" si="100"/>
        <v>#N/A</v>
      </c>
      <c r="F252" s="92">
        <f t="shared" si="117"/>
        <v>46133</v>
      </c>
      <c r="G252" s="91">
        <f t="shared" si="118"/>
        <v>245</v>
      </c>
      <c r="H252" s="91" t="e">
        <f>INDEX(地温!$D$2:$D$366,MATCH(F252,地温!$C$2:$C$366,FALSE))</f>
        <v>#N/A</v>
      </c>
      <c r="I252" s="91" t="e">
        <f t="shared" si="119"/>
        <v>#N/A</v>
      </c>
      <c r="J252" s="93" t="e">
        <f t="shared" si="101"/>
        <v>#N/A</v>
      </c>
      <c r="K252" s="99" t="e">
        <f t="shared" si="102"/>
        <v>#N/A</v>
      </c>
      <c r="L252" s="99" t="e">
        <f t="shared" si="103"/>
        <v>#N/A</v>
      </c>
      <c r="O252" s="92">
        <f t="shared" si="120"/>
        <v>46133</v>
      </c>
      <c r="P252" s="91">
        <f t="shared" si="121"/>
        <v>245</v>
      </c>
      <c r="Q252" s="91" t="e">
        <f>INDEX(地温!$D$2:$D$366,MATCH(O252,地温!$C$2:$C$366,FALSE))</f>
        <v>#N/A</v>
      </c>
      <c r="R252" s="91" t="e">
        <f t="shared" si="122"/>
        <v>#N/A</v>
      </c>
      <c r="S252" s="93" t="e">
        <f t="shared" si="104"/>
        <v>#N/A</v>
      </c>
      <c r="T252" s="99" t="e">
        <f t="shared" si="105"/>
        <v>#N/A</v>
      </c>
      <c r="U252" s="99">
        <f t="shared" si="106"/>
        <v>0</v>
      </c>
      <c r="X252" s="92">
        <f t="shared" si="123"/>
        <v>46133</v>
      </c>
      <c r="Y252" s="91">
        <f t="shared" si="124"/>
        <v>245</v>
      </c>
      <c r="Z252" s="91" t="e">
        <f>INDEX(地温!$D$2:$D$366,MATCH(X252,地温!$C$2:$C$366,FALSE))</f>
        <v>#N/A</v>
      </c>
      <c r="AA252" s="91" t="e">
        <f t="shared" si="125"/>
        <v>#N/A</v>
      </c>
      <c r="AB252" s="93" t="e">
        <f t="shared" si="107"/>
        <v>#N/A</v>
      </c>
      <c r="AC252" s="99" t="e">
        <f t="shared" si="108"/>
        <v>#N/A</v>
      </c>
      <c r="AD252" s="99">
        <f t="shared" si="109"/>
        <v>0</v>
      </c>
      <c r="AG252" s="92">
        <f t="shared" si="126"/>
        <v>46133</v>
      </c>
      <c r="AH252" s="91">
        <f t="shared" si="127"/>
        <v>245</v>
      </c>
      <c r="AI252" s="91" t="e">
        <f>INDEX(地温!$D$2:$D$366,MATCH(AG252,地温!$C$2:$C$366,FALSE))</f>
        <v>#N/A</v>
      </c>
      <c r="AJ252" s="91" t="e">
        <f t="shared" si="128"/>
        <v>#N/A</v>
      </c>
      <c r="AK252" s="93" t="e">
        <f t="shared" si="110"/>
        <v>#N/A</v>
      </c>
      <c r="AL252" s="99" t="e">
        <f t="shared" si="111"/>
        <v>#N/A</v>
      </c>
      <c r="AM252" s="99">
        <f t="shared" si="112"/>
        <v>0</v>
      </c>
      <c r="AP252" s="92">
        <f t="shared" si="129"/>
        <v>46133</v>
      </c>
      <c r="AQ252" s="91">
        <f t="shared" si="130"/>
        <v>245</v>
      </c>
      <c r="AR252" s="91" t="e">
        <f>INDEX(地温!$D$2:$D$366,MATCH(AP252,地温!$C$2:$C$366,FALSE))</f>
        <v>#N/A</v>
      </c>
      <c r="AS252" s="91" t="e">
        <f t="shared" si="131"/>
        <v>#N/A</v>
      </c>
      <c r="AT252" s="93" t="e">
        <f t="shared" si="113"/>
        <v>#N/A</v>
      </c>
      <c r="AU252" s="99" t="e">
        <f t="shared" si="114"/>
        <v>#N/A</v>
      </c>
      <c r="AV252" s="99">
        <f t="shared" si="115"/>
        <v>0</v>
      </c>
    </row>
    <row r="253" spans="1:48" s="91" customFormat="1">
      <c r="A253" s="92">
        <f t="shared" si="116"/>
        <v>46134</v>
      </c>
      <c r="B253" s="91">
        <f t="shared" si="99"/>
        <v>246</v>
      </c>
      <c r="C253" s="99" t="e">
        <f t="shared" si="100"/>
        <v>#N/A</v>
      </c>
      <c r="F253" s="92">
        <f t="shared" si="117"/>
        <v>46134</v>
      </c>
      <c r="G253" s="91">
        <f t="shared" si="118"/>
        <v>246</v>
      </c>
      <c r="H253" s="91" t="e">
        <f>INDEX(地温!$D$2:$D$366,MATCH(F253,地温!$C$2:$C$366,FALSE))</f>
        <v>#N/A</v>
      </c>
      <c r="I253" s="91" t="e">
        <f t="shared" si="119"/>
        <v>#N/A</v>
      </c>
      <c r="J253" s="93" t="e">
        <f t="shared" si="101"/>
        <v>#N/A</v>
      </c>
      <c r="K253" s="99" t="e">
        <f t="shared" si="102"/>
        <v>#N/A</v>
      </c>
      <c r="L253" s="99" t="e">
        <f t="shared" si="103"/>
        <v>#N/A</v>
      </c>
      <c r="O253" s="92">
        <f t="shared" si="120"/>
        <v>46134</v>
      </c>
      <c r="P253" s="91">
        <f t="shared" si="121"/>
        <v>246</v>
      </c>
      <c r="Q253" s="91" t="e">
        <f>INDEX(地温!$D$2:$D$366,MATCH(O253,地温!$C$2:$C$366,FALSE))</f>
        <v>#N/A</v>
      </c>
      <c r="R253" s="91" t="e">
        <f t="shared" si="122"/>
        <v>#N/A</v>
      </c>
      <c r="S253" s="93" t="e">
        <f t="shared" si="104"/>
        <v>#N/A</v>
      </c>
      <c r="T253" s="99" t="e">
        <f t="shared" si="105"/>
        <v>#N/A</v>
      </c>
      <c r="U253" s="99">
        <f t="shared" si="106"/>
        <v>0</v>
      </c>
      <c r="X253" s="92">
        <f t="shared" si="123"/>
        <v>46134</v>
      </c>
      <c r="Y253" s="91">
        <f t="shared" si="124"/>
        <v>246</v>
      </c>
      <c r="Z253" s="91" t="e">
        <f>INDEX(地温!$D$2:$D$366,MATCH(X253,地温!$C$2:$C$366,FALSE))</f>
        <v>#N/A</v>
      </c>
      <c r="AA253" s="91" t="e">
        <f t="shared" si="125"/>
        <v>#N/A</v>
      </c>
      <c r="AB253" s="93" t="e">
        <f t="shared" si="107"/>
        <v>#N/A</v>
      </c>
      <c r="AC253" s="99" t="e">
        <f t="shared" si="108"/>
        <v>#N/A</v>
      </c>
      <c r="AD253" s="99">
        <f t="shared" si="109"/>
        <v>0</v>
      </c>
      <c r="AG253" s="92">
        <f t="shared" si="126"/>
        <v>46134</v>
      </c>
      <c r="AH253" s="91">
        <f t="shared" si="127"/>
        <v>246</v>
      </c>
      <c r="AI253" s="91" t="e">
        <f>INDEX(地温!$D$2:$D$366,MATCH(AG253,地温!$C$2:$C$366,FALSE))</f>
        <v>#N/A</v>
      </c>
      <c r="AJ253" s="91" t="e">
        <f t="shared" si="128"/>
        <v>#N/A</v>
      </c>
      <c r="AK253" s="93" t="e">
        <f t="shared" si="110"/>
        <v>#N/A</v>
      </c>
      <c r="AL253" s="99" t="e">
        <f t="shared" si="111"/>
        <v>#N/A</v>
      </c>
      <c r="AM253" s="99">
        <f t="shared" si="112"/>
        <v>0</v>
      </c>
      <c r="AP253" s="92">
        <f t="shared" si="129"/>
        <v>46134</v>
      </c>
      <c r="AQ253" s="91">
        <f t="shared" si="130"/>
        <v>246</v>
      </c>
      <c r="AR253" s="91" t="e">
        <f>INDEX(地温!$D$2:$D$366,MATCH(AP253,地温!$C$2:$C$366,FALSE))</f>
        <v>#N/A</v>
      </c>
      <c r="AS253" s="91" t="e">
        <f t="shared" si="131"/>
        <v>#N/A</v>
      </c>
      <c r="AT253" s="93" t="e">
        <f t="shared" si="113"/>
        <v>#N/A</v>
      </c>
      <c r="AU253" s="99" t="e">
        <f t="shared" si="114"/>
        <v>#N/A</v>
      </c>
      <c r="AV253" s="99">
        <f t="shared" si="115"/>
        <v>0</v>
      </c>
    </row>
    <row r="254" spans="1:48" s="91" customFormat="1">
      <c r="A254" s="92">
        <f t="shared" si="116"/>
        <v>46135</v>
      </c>
      <c r="B254" s="91">
        <f t="shared" si="99"/>
        <v>247</v>
      </c>
      <c r="C254" s="99" t="e">
        <f t="shared" si="100"/>
        <v>#N/A</v>
      </c>
      <c r="F254" s="92">
        <f t="shared" si="117"/>
        <v>46135</v>
      </c>
      <c r="G254" s="91">
        <f t="shared" si="118"/>
        <v>247</v>
      </c>
      <c r="H254" s="91" t="e">
        <f>INDEX(地温!$D$2:$D$366,MATCH(F254,地温!$C$2:$C$366,FALSE))</f>
        <v>#N/A</v>
      </c>
      <c r="I254" s="91" t="e">
        <f t="shared" si="119"/>
        <v>#N/A</v>
      </c>
      <c r="J254" s="93" t="e">
        <f t="shared" si="101"/>
        <v>#N/A</v>
      </c>
      <c r="K254" s="99" t="e">
        <f t="shared" si="102"/>
        <v>#N/A</v>
      </c>
      <c r="L254" s="99" t="e">
        <f t="shared" si="103"/>
        <v>#N/A</v>
      </c>
      <c r="O254" s="92">
        <f t="shared" si="120"/>
        <v>46135</v>
      </c>
      <c r="P254" s="91">
        <f t="shared" si="121"/>
        <v>247</v>
      </c>
      <c r="Q254" s="91" t="e">
        <f>INDEX(地温!$D$2:$D$366,MATCH(O254,地温!$C$2:$C$366,FALSE))</f>
        <v>#N/A</v>
      </c>
      <c r="R254" s="91" t="e">
        <f t="shared" si="122"/>
        <v>#N/A</v>
      </c>
      <c r="S254" s="93" t="e">
        <f t="shared" si="104"/>
        <v>#N/A</v>
      </c>
      <c r="T254" s="99" t="e">
        <f t="shared" si="105"/>
        <v>#N/A</v>
      </c>
      <c r="U254" s="99">
        <f t="shared" si="106"/>
        <v>0</v>
      </c>
      <c r="X254" s="92">
        <f t="shared" si="123"/>
        <v>46135</v>
      </c>
      <c r="Y254" s="91">
        <f t="shared" si="124"/>
        <v>247</v>
      </c>
      <c r="Z254" s="91" t="e">
        <f>INDEX(地温!$D$2:$D$366,MATCH(X254,地温!$C$2:$C$366,FALSE))</f>
        <v>#N/A</v>
      </c>
      <c r="AA254" s="91" t="e">
        <f t="shared" si="125"/>
        <v>#N/A</v>
      </c>
      <c r="AB254" s="93" t="e">
        <f t="shared" si="107"/>
        <v>#N/A</v>
      </c>
      <c r="AC254" s="99" t="e">
        <f t="shared" si="108"/>
        <v>#N/A</v>
      </c>
      <c r="AD254" s="99">
        <f t="shared" si="109"/>
        <v>0</v>
      </c>
      <c r="AG254" s="92">
        <f t="shared" si="126"/>
        <v>46135</v>
      </c>
      <c r="AH254" s="91">
        <f t="shared" si="127"/>
        <v>247</v>
      </c>
      <c r="AI254" s="91" t="e">
        <f>INDEX(地温!$D$2:$D$366,MATCH(AG254,地温!$C$2:$C$366,FALSE))</f>
        <v>#N/A</v>
      </c>
      <c r="AJ254" s="91" t="e">
        <f t="shared" si="128"/>
        <v>#N/A</v>
      </c>
      <c r="AK254" s="93" t="e">
        <f t="shared" si="110"/>
        <v>#N/A</v>
      </c>
      <c r="AL254" s="99" t="e">
        <f t="shared" si="111"/>
        <v>#N/A</v>
      </c>
      <c r="AM254" s="99">
        <f t="shared" si="112"/>
        <v>0</v>
      </c>
      <c r="AP254" s="92">
        <f t="shared" si="129"/>
        <v>46135</v>
      </c>
      <c r="AQ254" s="91">
        <f t="shared" si="130"/>
        <v>247</v>
      </c>
      <c r="AR254" s="91" t="e">
        <f>INDEX(地温!$D$2:$D$366,MATCH(AP254,地温!$C$2:$C$366,FALSE))</f>
        <v>#N/A</v>
      </c>
      <c r="AS254" s="91" t="e">
        <f t="shared" si="131"/>
        <v>#N/A</v>
      </c>
      <c r="AT254" s="93" t="e">
        <f t="shared" si="113"/>
        <v>#N/A</v>
      </c>
      <c r="AU254" s="99" t="e">
        <f t="shared" si="114"/>
        <v>#N/A</v>
      </c>
      <c r="AV254" s="99">
        <f t="shared" si="115"/>
        <v>0</v>
      </c>
    </row>
    <row r="255" spans="1:48" s="91" customFormat="1">
      <c r="A255" s="92">
        <f t="shared" si="116"/>
        <v>46136</v>
      </c>
      <c r="B255" s="91">
        <f t="shared" si="99"/>
        <v>248</v>
      </c>
      <c r="C255" s="99" t="e">
        <f t="shared" si="100"/>
        <v>#N/A</v>
      </c>
      <c r="F255" s="92">
        <f t="shared" si="117"/>
        <v>46136</v>
      </c>
      <c r="G255" s="91">
        <f t="shared" si="118"/>
        <v>248</v>
      </c>
      <c r="H255" s="91" t="e">
        <f>INDEX(地温!$D$2:$D$366,MATCH(F255,地温!$C$2:$C$366,FALSE))</f>
        <v>#N/A</v>
      </c>
      <c r="I255" s="91" t="e">
        <f t="shared" si="119"/>
        <v>#N/A</v>
      </c>
      <c r="J255" s="93" t="e">
        <f t="shared" si="101"/>
        <v>#N/A</v>
      </c>
      <c r="K255" s="99" t="e">
        <f t="shared" si="102"/>
        <v>#N/A</v>
      </c>
      <c r="L255" s="99" t="e">
        <f t="shared" si="103"/>
        <v>#N/A</v>
      </c>
      <c r="O255" s="92">
        <f t="shared" si="120"/>
        <v>46136</v>
      </c>
      <c r="P255" s="91">
        <f t="shared" si="121"/>
        <v>248</v>
      </c>
      <c r="Q255" s="91" t="e">
        <f>INDEX(地温!$D$2:$D$366,MATCH(O255,地温!$C$2:$C$366,FALSE))</f>
        <v>#N/A</v>
      </c>
      <c r="R255" s="91" t="e">
        <f t="shared" si="122"/>
        <v>#N/A</v>
      </c>
      <c r="S255" s="93" t="e">
        <f t="shared" si="104"/>
        <v>#N/A</v>
      </c>
      <c r="T255" s="99" t="e">
        <f t="shared" si="105"/>
        <v>#N/A</v>
      </c>
      <c r="U255" s="99">
        <f t="shared" si="106"/>
        <v>0</v>
      </c>
      <c r="X255" s="92">
        <f t="shared" si="123"/>
        <v>46136</v>
      </c>
      <c r="Y255" s="91">
        <f t="shared" si="124"/>
        <v>248</v>
      </c>
      <c r="Z255" s="91" t="e">
        <f>INDEX(地温!$D$2:$D$366,MATCH(X255,地温!$C$2:$C$366,FALSE))</f>
        <v>#N/A</v>
      </c>
      <c r="AA255" s="91" t="e">
        <f t="shared" si="125"/>
        <v>#N/A</v>
      </c>
      <c r="AB255" s="93" t="e">
        <f t="shared" si="107"/>
        <v>#N/A</v>
      </c>
      <c r="AC255" s="99" t="e">
        <f t="shared" si="108"/>
        <v>#N/A</v>
      </c>
      <c r="AD255" s="99">
        <f t="shared" si="109"/>
        <v>0</v>
      </c>
      <c r="AG255" s="92">
        <f t="shared" si="126"/>
        <v>46136</v>
      </c>
      <c r="AH255" s="91">
        <f t="shared" si="127"/>
        <v>248</v>
      </c>
      <c r="AI255" s="91" t="e">
        <f>INDEX(地温!$D$2:$D$366,MATCH(AG255,地温!$C$2:$C$366,FALSE))</f>
        <v>#N/A</v>
      </c>
      <c r="AJ255" s="91" t="e">
        <f t="shared" si="128"/>
        <v>#N/A</v>
      </c>
      <c r="AK255" s="93" t="e">
        <f t="shared" si="110"/>
        <v>#N/A</v>
      </c>
      <c r="AL255" s="99" t="e">
        <f t="shared" si="111"/>
        <v>#N/A</v>
      </c>
      <c r="AM255" s="99">
        <f t="shared" si="112"/>
        <v>0</v>
      </c>
      <c r="AP255" s="92">
        <f t="shared" si="129"/>
        <v>46136</v>
      </c>
      <c r="AQ255" s="91">
        <f t="shared" si="130"/>
        <v>248</v>
      </c>
      <c r="AR255" s="91" t="e">
        <f>INDEX(地温!$D$2:$D$366,MATCH(AP255,地温!$C$2:$C$366,FALSE))</f>
        <v>#N/A</v>
      </c>
      <c r="AS255" s="91" t="e">
        <f t="shared" si="131"/>
        <v>#N/A</v>
      </c>
      <c r="AT255" s="93" t="e">
        <f t="shared" si="113"/>
        <v>#N/A</v>
      </c>
      <c r="AU255" s="99" t="e">
        <f t="shared" si="114"/>
        <v>#N/A</v>
      </c>
      <c r="AV255" s="99">
        <f t="shared" si="115"/>
        <v>0</v>
      </c>
    </row>
    <row r="256" spans="1:48" s="91" customFormat="1">
      <c r="A256" s="92">
        <f t="shared" si="116"/>
        <v>46137</v>
      </c>
      <c r="B256" s="91">
        <f t="shared" si="99"/>
        <v>249</v>
      </c>
      <c r="C256" s="99" t="e">
        <f t="shared" si="100"/>
        <v>#N/A</v>
      </c>
      <c r="F256" s="92">
        <f t="shared" si="117"/>
        <v>46137</v>
      </c>
      <c r="G256" s="91">
        <f t="shared" si="118"/>
        <v>249</v>
      </c>
      <c r="H256" s="91" t="e">
        <f>INDEX(地温!$D$2:$D$366,MATCH(F256,地温!$C$2:$C$366,FALSE))</f>
        <v>#N/A</v>
      </c>
      <c r="I256" s="91" t="e">
        <f t="shared" si="119"/>
        <v>#N/A</v>
      </c>
      <c r="J256" s="93" t="e">
        <f t="shared" si="101"/>
        <v>#N/A</v>
      </c>
      <c r="K256" s="99" t="e">
        <f t="shared" si="102"/>
        <v>#N/A</v>
      </c>
      <c r="L256" s="99" t="e">
        <f t="shared" si="103"/>
        <v>#N/A</v>
      </c>
      <c r="O256" s="92">
        <f t="shared" si="120"/>
        <v>46137</v>
      </c>
      <c r="P256" s="91">
        <f t="shared" si="121"/>
        <v>249</v>
      </c>
      <c r="Q256" s="91" t="e">
        <f>INDEX(地温!$D$2:$D$366,MATCH(O256,地温!$C$2:$C$366,FALSE))</f>
        <v>#N/A</v>
      </c>
      <c r="R256" s="91" t="e">
        <f t="shared" si="122"/>
        <v>#N/A</v>
      </c>
      <c r="S256" s="93" t="e">
        <f t="shared" si="104"/>
        <v>#N/A</v>
      </c>
      <c r="T256" s="99" t="e">
        <f t="shared" si="105"/>
        <v>#N/A</v>
      </c>
      <c r="U256" s="99">
        <f t="shared" si="106"/>
        <v>0</v>
      </c>
      <c r="X256" s="92">
        <f t="shared" si="123"/>
        <v>46137</v>
      </c>
      <c r="Y256" s="91">
        <f t="shared" si="124"/>
        <v>249</v>
      </c>
      <c r="Z256" s="91" t="e">
        <f>INDEX(地温!$D$2:$D$366,MATCH(X256,地温!$C$2:$C$366,FALSE))</f>
        <v>#N/A</v>
      </c>
      <c r="AA256" s="91" t="e">
        <f t="shared" si="125"/>
        <v>#N/A</v>
      </c>
      <c r="AB256" s="93" t="e">
        <f t="shared" si="107"/>
        <v>#N/A</v>
      </c>
      <c r="AC256" s="99" t="e">
        <f t="shared" si="108"/>
        <v>#N/A</v>
      </c>
      <c r="AD256" s="99">
        <f t="shared" si="109"/>
        <v>0</v>
      </c>
      <c r="AG256" s="92">
        <f t="shared" si="126"/>
        <v>46137</v>
      </c>
      <c r="AH256" s="91">
        <f t="shared" si="127"/>
        <v>249</v>
      </c>
      <c r="AI256" s="91" t="e">
        <f>INDEX(地温!$D$2:$D$366,MATCH(AG256,地温!$C$2:$C$366,FALSE))</f>
        <v>#N/A</v>
      </c>
      <c r="AJ256" s="91" t="e">
        <f t="shared" si="128"/>
        <v>#N/A</v>
      </c>
      <c r="AK256" s="93" t="e">
        <f t="shared" si="110"/>
        <v>#N/A</v>
      </c>
      <c r="AL256" s="99" t="e">
        <f t="shared" si="111"/>
        <v>#N/A</v>
      </c>
      <c r="AM256" s="99">
        <f t="shared" si="112"/>
        <v>0</v>
      </c>
      <c r="AP256" s="92">
        <f t="shared" si="129"/>
        <v>46137</v>
      </c>
      <c r="AQ256" s="91">
        <f t="shared" si="130"/>
        <v>249</v>
      </c>
      <c r="AR256" s="91" t="e">
        <f>INDEX(地温!$D$2:$D$366,MATCH(AP256,地温!$C$2:$C$366,FALSE))</f>
        <v>#N/A</v>
      </c>
      <c r="AS256" s="91" t="e">
        <f t="shared" si="131"/>
        <v>#N/A</v>
      </c>
      <c r="AT256" s="93" t="e">
        <f t="shared" si="113"/>
        <v>#N/A</v>
      </c>
      <c r="AU256" s="99" t="e">
        <f t="shared" si="114"/>
        <v>#N/A</v>
      </c>
      <c r="AV256" s="99">
        <f t="shared" si="115"/>
        <v>0</v>
      </c>
    </row>
    <row r="257" spans="1:48" s="91" customFormat="1">
      <c r="A257" s="92">
        <f t="shared" si="116"/>
        <v>46138</v>
      </c>
      <c r="B257" s="91">
        <f t="shared" si="99"/>
        <v>250</v>
      </c>
      <c r="C257" s="99" t="e">
        <f t="shared" si="100"/>
        <v>#N/A</v>
      </c>
      <c r="F257" s="92">
        <f t="shared" si="117"/>
        <v>46138</v>
      </c>
      <c r="G257" s="91">
        <f t="shared" si="118"/>
        <v>250</v>
      </c>
      <c r="H257" s="91" t="e">
        <f>INDEX(地温!$D$2:$D$366,MATCH(F257,地温!$C$2:$C$366,FALSE))</f>
        <v>#N/A</v>
      </c>
      <c r="I257" s="91" t="e">
        <f t="shared" si="119"/>
        <v>#N/A</v>
      </c>
      <c r="J257" s="93" t="e">
        <f t="shared" si="101"/>
        <v>#N/A</v>
      </c>
      <c r="K257" s="99" t="e">
        <f t="shared" si="102"/>
        <v>#N/A</v>
      </c>
      <c r="L257" s="99" t="e">
        <f t="shared" si="103"/>
        <v>#N/A</v>
      </c>
      <c r="O257" s="92">
        <f t="shared" si="120"/>
        <v>46138</v>
      </c>
      <c r="P257" s="91">
        <f t="shared" si="121"/>
        <v>250</v>
      </c>
      <c r="Q257" s="91" t="e">
        <f>INDEX(地温!$D$2:$D$366,MATCH(O257,地温!$C$2:$C$366,FALSE))</f>
        <v>#N/A</v>
      </c>
      <c r="R257" s="91" t="e">
        <f t="shared" si="122"/>
        <v>#N/A</v>
      </c>
      <c r="S257" s="93" t="e">
        <f t="shared" si="104"/>
        <v>#N/A</v>
      </c>
      <c r="T257" s="99" t="e">
        <f t="shared" si="105"/>
        <v>#N/A</v>
      </c>
      <c r="U257" s="99">
        <f t="shared" si="106"/>
        <v>0</v>
      </c>
      <c r="X257" s="92">
        <f t="shared" si="123"/>
        <v>46138</v>
      </c>
      <c r="Y257" s="91">
        <f t="shared" si="124"/>
        <v>250</v>
      </c>
      <c r="Z257" s="91" t="e">
        <f>INDEX(地温!$D$2:$D$366,MATCH(X257,地温!$C$2:$C$366,FALSE))</f>
        <v>#N/A</v>
      </c>
      <c r="AA257" s="91" t="e">
        <f t="shared" si="125"/>
        <v>#N/A</v>
      </c>
      <c r="AB257" s="93" t="e">
        <f t="shared" si="107"/>
        <v>#N/A</v>
      </c>
      <c r="AC257" s="99" t="e">
        <f t="shared" si="108"/>
        <v>#N/A</v>
      </c>
      <c r="AD257" s="99">
        <f t="shared" si="109"/>
        <v>0</v>
      </c>
      <c r="AG257" s="92">
        <f t="shared" si="126"/>
        <v>46138</v>
      </c>
      <c r="AH257" s="91">
        <f t="shared" si="127"/>
        <v>250</v>
      </c>
      <c r="AI257" s="91" t="e">
        <f>INDEX(地温!$D$2:$D$366,MATCH(AG257,地温!$C$2:$C$366,FALSE))</f>
        <v>#N/A</v>
      </c>
      <c r="AJ257" s="91" t="e">
        <f t="shared" si="128"/>
        <v>#N/A</v>
      </c>
      <c r="AK257" s="93" t="e">
        <f t="shared" si="110"/>
        <v>#N/A</v>
      </c>
      <c r="AL257" s="99" t="e">
        <f t="shared" si="111"/>
        <v>#N/A</v>
      </c>
      <c r="AM257" s="99">
        <f t="shared" si="112"/>
        <v>0</v>
      </c>
      <c r="AP257" s="92">
        <f t="shared" si="129"/>
        <v>46138</v>
      </c>
      <c r="AQ257" s="91">
        <f t="shared" si="130"/>
        <v>250</v>
      </c>
      <c r="AR257" s="91" t="e">
        <f>INDEX(地温!$D$2:$D$366,MATCH(AP257,地温!$C$2:$C$366,FALSE))</f>
        <v>#N/A</v>
      </c>
      <c r="AS257" s="91" t="e">
        <f t="shared" si="131"/>
        <v>#N/A</v>
      </c>
      <c r="AT257" s="93" t="e">
        <f t="shared" si="113"/>
        <v>#N/A</v>
      </c>
      <c r="AU257" s="99" t="e">
        <f t="shared" si="114"/>
        <v>#N/A</v>
      </c>
      <c r="AV257" s="99">
        <f t="shared" si="115"/>
        <v>0</v>
      </c>
    </row>
    <row r="258" spans="1:48" s="91" customFormat="1">
      <c r="A258" s="92">
        <f t="shared" si="116"/>
        <v>46139</v>
      </c>
      <c r="B258" s="91">
        <f t="shared" si="99"/>
        <v>251</v>
      </c>
      <c r="C258" s="99" t="e">
        <f t="shared" si="100"/>
        <v>#N/A</v>
      </c>
      <c r="F258" s="92">
        <f t="shared" si="117"/>
        <v>46139</v>
      </c>
      <c r="G258" s="91">
        <f t="shared" si="118"/>
        <v>251</v>
      </c>
      <c r="H258" s="91" t="e">
        <f>INDEX(地温!$D$2:$D$366,MATCH(F258,地温!$C$2:$C$366,FALSE))</f>
        <v>#N/A</v>
      </c>
      <c r="I258" s="91" t="e">
        <f t="shared" si="119"/>
        <v>#N/A</v>
      </c>
      <c r="J258" s="93" t="e">
        <f t="shared" si="101"/>
        <v>#N/A</v>
      </c>
      <c r="K258" s="99" t="e">
        <f t="shared" si="102"/>
        <v>#N/A</v>
      </c>
      <c r="L258" s="99" t="e">
        <f t="shared" si="103"/>
        <v>#N/A</v>
      </c>
      <c r="O258" s="92">
        <f t="shared" si="120"/>
        <v>46139</v>
      </c>
      <c r="P258" s="91">
        <f t="shared" si="121"/>
        <v>251</v>
      </c>
      <c r="Q258" s="91" t="e">
        <f>INDEX(地温!$D$2:$D$366,MATCH(O258,地温!$C$2:$C$366,FALSE))</f>
        <v>#N/A</v>
      </c>
      <c r="R258" s="91" t="e">
        <f t="shared" si="122"/>
        <v>#N/A</v>
      </c>
      <c r="S258" s="93" t="e">
        <f t="shared" si="104"/>
        <v>#N/A</v>
      </c>
      <c r="T258" s="99" t="e">
        <f t="shared" si="105"/>
        <v>#N/A</v>
      </c>
      <c r="U258" s="99">
        <f t="shared" si="106"/>
        <v>0</v>
      </c>
      <c r="X258" s="92">
        <f t="shared" si="123"/>
        <v>46139</v>
      </c>
      <c r="Y258" s="91">
        <f t="shared" si="124"/>
        <v>251</v>
      </c>
      <c r="Z258" s="91" t="e">
        <f>INDEX(地温!$D$2:$D$366,MATCH(X258,地温!$C$2:$C$366,FALSE))</f>
        <v>#N/A</v>
      </c>
      <c r="AA258" s="91" t="e">
        <f t="shared" si="125"/>
        <v>#N/A</v>
      </c>
      <c r="AB258" s="93" t="e">
        <f t="shared" si="107"/>
        <v>#N/A</v>
      </c>
      <c r="AC258" s="99" t="e">
        <f t="shared" si="108"/>
        <v>#N/A</v>
      </c>
      <c r="AD258" s="99">
        <f t="shared" si="109"/>
        <v>0</v>
      </c>
      <c r="AG258" s="92">
        <f t="shared" si="126"/>
        <v>46139</v>
      </c>
      <c r="AH258" s="91">
        <f t="shared" si="127"/>
        <v>251</v>
      </c>
      <c r="AI258" s="91" t="e">
        <f>INDEX(地温!$D$2:$D$366,MATCH(AG258,地温!$C$2:$C$366,FALSE))</f>
        <v>#N/A</v>
      </c>
      <c r="AJ258" s="91" t="e">
        <f t="shared" si="128"/>
        <v>#N/A</v>
      </c>
      <c r="AK258" s="93" t="e">
        <f t="shared" si="110"/>
        <v>#N/A</v>
      </c>
      <c r="AL258" s="99" t="e">
        <f t="shared" si="111"/>
        <v>#N/A</v>
      </c>
      <c r="AM258" s="99">
        <f t="shared" si="112"/>
        <v>0</v>
      </c>
      <c r="AP258" s="92">
        <f t="shared" si="129"/>
        <v>46139</v>
      </c>
      <c r="AQ258" s="91">
        <f t="shared" si="130"/>
        <v>251</v>
      </c>
      <c r="AR258" s="91" t="e">
        <f>INDEX(地温!$D$2:$D$366,MATCH(AP258,地温!$C$2:$C$366,FALSE))</f>
        <v>#N/A</v>
      </c>
      <c r="AS258" s="91" t="e">
        <f t="shared" si="131"/>
        <v>#N/A</v>
      </c>
      <c r="AT258" s="93" t="e">
        <f t="shared" si="113"/>
        <v>#N/A</v>
      </c>
      <c r="AU258" s="99" t="e">
        <f t="shared" si="114"/>
        <v>#N/A</v>
      </c>
      <c r="AV258" s="99">
        <f t="shared" si="115"/>
        <v>0</v>
      </c>
    </row>
    <row r="259" spans="1:48" s="91" customFormat="1">
      <c r="A259" s="92">
        <f t="shared" si="116"/>
        <v>46140</v>
      </c>
      <c r="B259" s="91">
        <f t="shared" si="99"/>
        <v>252</v>
      </c>
      <c r="C259" s="99" t="e">
        <f t="shared" si="100"/>
        <v>#N/A</v>
      </c>
      <c r="F259" s="92">
        <f t="shared" si="117"/>
        <v>46140</v>
      </c>
      <c r="G259" s="91">
        <f t="shared" si="118"/>
        <v>252</v>
      </c>
      <c r="H259" s="91" t="e">
        <f>INDEX(地温!$D$2:$D$366,MATCH(F259,地温!$C$2:$C$366,FALSE))</f>
        <v>#N/A</v>
      </c>
      <c r="I259" s="91" t="e">
        <f t="shared" si="119"/>
        <v>#N/A</v>
      </c>
      <c r="J259" s="93" t="e">
        <f t="shared" si="101"/>
        <v>#N/A</v>
      </c>
      <c r="K259" s="99" t="e">
        <f t="shared" si="102"/>
        <v>#N/A</v>
      </c>
      <c r="L259" s="99" t="e">
        <f t="shared" si="103"/>
        <v>#N/A</v>
      </c>
      <c r="O259" s="92">
        <f t="shared" si="120"/>
        <v>46140</v>
      </c>
      <c r="P259" s="91">
        <f t="shared" si="121"/>
        <v>252</v>
      </c>
      <c r="Q259" s="91" t="e">
        <f>INDEX(地温!$D$2:$D$366,MATCH(O259,地温!$C$2:$C$366,FALSE))</f>
        <v>#N/A</v>
      </c>
      <c r="R259" s="91" t="e">
        <f t="shared" si="122"/>
        <v>#N/A</v>
      </c>
      <c r="S259" s="93" t="e">
        <f t="shared" si="104"/>
        <v>#N/A</v>
      </c>
      <c r="T259" s="99" t="e">
        <f t="shared" si="105"/>
        <v>#N/A</v>
      </c>
      <c r="U259" s="99">
        <f t="shared" si="106"/>
        <v>0</v>
      </c>
      <c r="X259" s="92">
        <f t="shared" si="123"/>
        <v>46140</v>
      </c>
      <c r="Y259" s="91">
        <f t="shared" si="124"/>
        <v>252</v>
      </c>
      <c r="Z259" s="91" t="e">
        <f>INDEX(地温!$D$2:$D$366,MATCH(X259,地温!$C$2:$C$366,FALSE))</f>
        <v>#N/A</v>
      </c>
      <c r="AA259" s="91" t="e">
        <f t="shared" si="125"/>
        <v>#N/A</v>
      </c>
      <c r="AB259" s="93" t="e">
        <f t="shared" si="107"/>
        <v>#N/A</v>
      </c>
      <c r="AC259" s="99" t="e">
        <f t="shared" si="108"/>
        <v>#N/A</v>
      </c>
      <c r="AD259" s="99">
        <f t="shared" si="109"/>
        <v>0</v>
      </c>
      <c r="AG259" s="92">
        <f t="shared" si="126"/>
        <v>46140</v>
      </c>
      <c r="AH259" s="91">
        <f t="shared" si="127"/>
        <v>252</v>
      </c>
      <c r="AI259" s="91" t="e">
        <f>INDEX(地温!$D$2:$D$366,MATCH(AG259,地温!$C$2:$C$366,FALSE))</f>
        <v>#N/A</v>
      </c>
      <c r="AJ259" s="91" t="e">
        <f t="shared" si="128"/>
        <v>#N/A</v>
      </c>
      <c r="AK259" s="93" t="e">
        <f t="shared" si="110"/>
        <v>#N/A</v>
      </c>
      <c r="AL259" s="99" t="e">
        <f t="shared" si="111"/>
        <v>#N/A</v>
      </c>
      <c r="AM259" s="99">
        <f t="shared" si="112"/>
        <v>0</v>
      </c>
      <c r="AP259" s="92">
        <f t="shared" si="129"/>
        <v>46140</v>
      </c>
      <c r="AQ259" s="91">
        <f t="shared" si="130"/>
        <v>252</v>
      </c>
      <c r="AR259" s="91" t="e">
        <f>INDEX(地温!$D$2:$D$366,MATCH(AP259,地温!$C$2:$C$366,FALSE))</f>
        <v>#N/A</v>
      </c>
      <c r="AS259" s="91" t="e">
        <f t="shared" si="131"/>
        <v>#N/A</v>
      </c>
      <c r="AT259" s="93" t="e">
        <f t="shared" si="113"/>
        <v>#N/A</v>
      </c>
      <c r="AU259" s="99" t="e">
        <f t="shared" si="114"/>
        <v>#N/A</v>
      </c>
      <c r="AV259" s="99">
        <f t="shared" si="115"/>
        <v>0</v>
      </c>
    </row>
    <row r="260" spans="1:48" s="91" customFormat="1">
      <c r="A260" s="92">
        <f t="shared" si="116"/>
        <v>46141</v>
      </c>
      <c r="B260" s="91">
        <f t="shared" si="99"/>
        <v>253</v>
      </c>
      <c r="C260" s="99" t="e">
        <f t="shared" si="100"/>
        <v>#N/A</v>
      </c>
      <c r="F260" s="92">
        <f t="shared" si="117"/>
        <v>46141</v>
      </c>
      <c r="G260" s="91">
        <f t="shared" si="118"/>
        <v>253</v>
      </c>
      <c r="H260" s="91" t="e">
        <f>INDEX(地温!$D$2:$D$366,MATCH(F260,地温!$C$2:$C$366,FALSE))</f>
        <v>#N/A</v>
      </c>
      <c r="I260" s="91" t="e">
        <f t="shared" si="119"/>
        <v>#N/A</v>
      </c>
      <c r="J260" s="93" t="e">
        <f t="shared" si="101"/>
        <v>#N/A</v>
      </c>
      <c r="K260" s="99" t="e">
        <f t="shared" si="102"/>
        <v>#N/A</v>
      </c>
      <c r="L260" s="99" t="e">
        <f t="shared" si="103"/>
        <v>#N/A</v>
      </c>
      <c r="O260" s="92">
        <f t="shared" si="120"/>
        <v>46141</v>
      </c>
      <c r="P260" s="91">
        <f t="shared" si="121"/>
        <v>253</v>
      </c>
      <c r="Q260" s="91" t="e">
        <f>INDEX(地温!$D$2:$D$366,MATCH(O260,地温!$C$2:$C$366,FALSE))</f>
        <v>#N/A</v>
      </c>
      <c r="R260" s="91" t="e">
        <f t="shared" si="122"/>
        <v>#N/A</v>
      </c>
      <c r="S260" s="93" t="e">
        <f t="shared" si="104"/>
        <v>#N/A</v>
      </c>
      <c r="T260" s="99" t="e">
        <f t="shared" si="105"/>
        <v>#N/A</v>
      </c>
      <c r="U260" s="99">
        <f t="shared" si="106"/>
        <v>0</v>
      </c>
      <c r="X260" s="92">
        <f t="shared" si="123"/>
        <v>46141</v>
      </c>
      <c r="Y260" s="91">
        <f t="shared" si="124"/>
        <v>253</v>
      </c>
      <c r="Z260" s="91" t="e">
        <f>INDEX(地温!$D$2:$D$366,MATCH(X260,地温!$C$2:$C$366,FALSE))</f>
        <v>#N/A</v>
      </c>
      <c r="AA260" s="91" t="e">
        <f t="shared" si="125"/>
        <v>#N/A</v>
      </c>
      <c r="AB260" s="93" t="e">
        <f t="shared" si="107"/>
        <v>#N/A</v>
      </c>
      <c r="AC260" s="99" t="e">
        <f t="shared" si="108"/>
        <v>#N/A</v>
      </c>
      <c r="AD260" s="99">
        <f t="shared" si="109"/>
        <v>0</v>
      </c>
      <c r="AG260" s="92">
        <f t="shared" si="126"/>
        <v>46141</v>
      </c>
      <c r="AH260" s="91">
        <f t="shared" si="127"/>
        <v>253</v>
      </c>
      <c r="AI260" s="91" t="e">
        <f>INDEX(地温!$D$2:$D$366,MATCH(AG260,地温!$C$2:$C$366,FALSE))</f>
        <v>#N/A</v>
      </c>
      <c r="AJ260" s="91" t="e">
        <f t="shared" si="128"/>
        <v>#N/A</v>
      </c>
      <c r="AK260" s="93" t="e">
        <f t="shared" si="110"/>
        <v>#N/A</v>
      </c>
      <c r="AL260" s="99" t="e">
        <f t="shared" si="111"/>
        <v>#N/A</v>
      </c>
      <c r="AM260" s="99">
        <f t="shared" si="112"/>
        <v>0</v>
      </c>
      <c r="AP260" s="92">
        <f t="shared" si="129"/>
        <v>46141</v>
      </c>
      <c r="AQ260" s="91">
        <f t="shared" si="130"/>
        <v>253</v>
      </c>
      <c r="AR260" s="91" t="e">
        <f>INDEX(地温!$D$2:$D$366,MATCH(AP260,地温!$C$2:$C$366,FALSE))</f>
        <v>#N/A</v>
      </c>
      <c r="AS260" s="91" t="e">
        <f t="shared" si="131"/>
        <v>#N/A</v>
      </c>
      <c r="AT260" s="93" t="e">
        <f t="shared" si="113"/>
        <v>#N/A</v>
      </c>
      <c r="AU260" s="99" t="e">
        <f t="shared" si="114"/>
        <v>#N/A</v>
      </c>
      <c r="AV260" s="99">
        <f t="shared" si="115"/>
        <v>0</v>
      </c>
    </row>
    <row r="261" spans="1:48" s="91" customFormat="1">
      <c r="A261" s="92">
        <f t="shared" si="116"/>
        <v>46142</v>
      </c>
      <c r="B261" s="91">
        <f t="shared" si="99"/>
        <v>254</v>
      </c>
      <c r="C261" s="99" t="e">
        <f t="shared" si="100"/>
        <v>#N/A</v>
      </c>
      <c r="F261" s="92">
        <f t="shared" si="117"/>
        <v>46142</v>
      </c>
      <c r="G261" s="91">
        <f t="shared" si="118"/>
        <v>254</v>
      </c>
      <c r="H261" s="91" t="e">
        <f>INDEX(地温!$D$2:$D$366,MATCH(F261,地温!$C$2:$C$366,FALSE))</f>
        <v>#N/A</v>
      </c>
      <c r="I261" s="91" t="e">
        <f t="shared" si="119"/>
        <v>#N/A</v>
      </c>
      <c r="J261" s="93" t="e">
        <f t="shared" si="101"/>
        <v>#N/A</v>
      </c>
      <c r="K261" s="99" t="e">
        <f t="shared" si="102"/>
        <v>#N/A</v>
      </c>
      <c r="L261" s="99" t="e">
        <f t="shared" si="103"/>
        <v>#N/A</v>
      </c>
      <c r="O261" s="92">
        <f t="shared" si="120"/>
        <v>46142</v>
      </c>
      <c r="P261" s="91">
        <f t="shared" si="121"/>
        <v>254</v>
      </c>
      <c r="Q261" s="91" t="e">
        <f>INDEX(地温!$D$2:$D$366,MATCH(O261,地温!$C$2:$C$366,FALSE))</f>
        <v>#N/A</v>
      </c>
      <c r="R261" s="91" t="e">
        <f t="shared" si="122"/>
        <v>#N/A</v>
      </c>
      <c r="S261" s="93" t="e">
        <f t="shared" si="104"/>
        <v>#N/A</v>
      </c>
      <c r="T261" s="99" t="e">
        <f t="shared" si="105"/>
        <v>#N/A</v>
      </c>
      <c r="U261" s="99">
        <f t="shared" si="106"/>
        <v>0</v>
      </c>
      <c r="X261" s="92">
        <f t="shared" si="123"/>
        <v>46142</v>
      </c>
      <c r="Y261" s="91">
        <f t="shared" si="124"/>
        <v>254</v>
      </c>
      <c r="Z261" s="91" t="e">
        <f>INDEX(地温!$D$2:$D$366,MATCH(X261,地温!$C$2:$C$366,FALSE))</f>
        <v>#N/A</v>
      </c>
      <c r="AA261" s="91" t="e">
        <f t="shared" si="125"/>
        <v>#N/A</v>
      </c>
      <c r="AB261" s="93" t="e">
        <f t="shared" si="107"/>
        <v>#N/A</v>
      </c>
      <c r="AC261" s="99" t="e">
        <f t="shared" si="108"/>
        <v>#N/A</v>
      </c>
      <c r="AD261" s="99">
        <f t="shared" si="109"/>
        <v>0</v>
      </c>
      <c r="AG261" s="92">
        <f t="shared" si="126"/>
        <v>46142</v>
      </c>
      <c r="AH261" s="91">
        <f t="shared" si="127"/>
        <v>254</v>
      </c>
      <c r="AI261" s="91" t="e">
        <f>INDEX(地温!$D$2:$D$366,MATCH(AG261,地温!$C$2:$C$366,FALSE))</f>
        <v>#N/A</v>
      </c>
      <c r="AJ261" s="91" t="e">
        <f t="shared" si="128"/>
        <v>#N/A</v>
      </c>
      <c r="AK261" s="93" t="e">
        <f t="shared" si="110"/>
        <v>#N/A</v>
      </c>
      <c r="AL261" s="99" t="e">
        <f t="shared" si="111"/>
        <v>#N/A</v>
      </c>
      <c r="AM261" s="99">
        <f t="shared" si="112"/>
        <v>0</v>
      </c>
      <c r="AP261" s="92">
        <f t="shared" si="129"/>
        <v>46142</v>
      </c>
      <c r="AQ261" s="91">
        <f t="shared" si="130"/>
        <v>254</v>
      </c>
      <c r="AR261" s="91" t="e">
        <f>INDEX(地温!$D$2:$D$366,MATCH(AP261,地温!$C$2:$C$366,FALSE))</f>
        <v>#N/A</v>
      </c>
      <c r="AS261" s="91" t="e">
        <f t="shared" si="131"/>
        <v>#N/A</v>
      </c>
      <c r="AT261" s="93" t="e">
        <f t="shared" si="113"/>
        <v>#N/A</v>
      </c>
      <c r="AU261" s="99" t="e">
        <f t="shared" si="114"/>
        <v>#N/A</v>
      </c>
      <c r="AV261" s="99">
        <f t="shared" si="115"/>
        <v>0</v>
      </c>
    </row>
    <row r="262" spans="1:48" s="91" customFormat="1">
      <c r="A262" s="92">
        <f t="shared" si="116"/>
        <v>46143</v>
      </c>
      <c r="B262" s="91">
        <f t="shared" si="99"/>
        <v>255</v>
      </c>
      <c r="C262" s="99" t="e">
        <f t="shared" si="100"/>
        <v>#N/A</v>
      </c>
      <c r="F262" s="92">
        <f t="shared" si="117"/>
        <v>46143</v>
      </c>
      <c r="G262" s="91">
        <f t="shared" si="118"/>
        <v>255</v>
      </c>
      <c r="H262" s="91" t="e">
        <f>INDEX(地温!$D$2:$D$366,MATCH(F262,地温!$C$2:$C$366,FALSE))</f>
        <v>#N/A</v>
      </c>
      <c r="I262" s="91" t="e">
        <f t="shared" si="119"/>
        <v>#N/A</v>
      </c>
      <c r="J262" s="93" t="e">
        <f t="shared" si="101"/>
        <v>#N/A</v>
      </c>
      <c r="K262" s="99" t="e">
        <f t="shared" si="102"/>
        <v>#N/A</v>
      </c>
      <c r="L262" s="99" t="e">
        <f t="shared" si="103"/>
        <v>#N/A</v>
      </c>
      <c r="O262" s="92">
        <f t="shared" si="120"/>
        <v>46143</v>
      </c>
      <c r="P262" s="91">
        <f t="shared" si="121"/>
        <v>255</v>
      </c>
      <c r="Q262" s="91" t="e">
        <f>INDEX(地温!$D$2:$D$366,MATCH(O262,地温!$C$2:$C$366,FALSE))</f>
        <v>#N/A</v>
      </c>
      <c r="R262" s="91" t="e">
        <f t="shared" si="122"/>
        <v>#N/A</v>
      </c>
      <c r="S262" s="93" t="e">
        <f t="shared" si="104"/>
        <v>#N/A</v>
      </c>
      <c r="T262" s="99" t="e">
        <f t="shared" si="105"/>
        <v>#N/A</v>
      </c>
      <c r="U262" s="99">
        <f t="shared" si="106"/>
        <v>0</v>
      </c>
      <c r="X262" s="92">
        <f t="shared" si="123"/>
        <v>46143</v>
      </c>
      <c r="Y262" s="91">
        <f t="shared" si="124"/>
        <v>255</v>
      </c>
      <c r="Z262" s="91" t="e">
        <f>INDEX(地温!$D$2:$D$366,MATCH(X262,地温!$C$2:$C$366,FALSE))</f>
        <v>#N/A</v>
      </c>
      <c r="AA262" s="91" t="e">
        <f t="shared" si="125"/>
        <v>#N/A</v>
      </c>
      <c r="AB262" s="93" t="e">
        <f t="shared" si="107"/>
        <v>#N/A</v>
      </c>
      <c r="AC262" s="99" t="e">
        <f t="shared" si="108"/>
        <v>#N/A</v>
      </c>
      <c r="AD262" s="99">
        <f t="shared" si="109"/>
        <v>0</v>
      </c>
      <c r="AG262" s="92">
        <f t="shared" si="126"/>
        <v>46143</v>
      </c>
      <c r="AH262" s="91">
        <f t="shared" si="127"/>
        <v>255</v>
      </c>
      <c r="AI262" s="91" t="e">
        <f>INDEX(地温!$D$2:$D$366,MATCH(AG262,地温!$C$2:$C$366,FALSE))</f>
        <v>#N/A</v>
      </c>
      <c r="AJ262" s="91" t="e">
        <f t="shared" si="128"/>
        <v>#N/A</v>
      </c>
      <c r="AK262" s="93" t="e">
        <f t="shared" si="110"/>
        <v>#N/A</v>
      </c>
      <c r="AL262" s="99" t="e">
        <f t="shared" si="111"/>
        <v>#N/A</v>
      </c>
      <c r="AM262" s="99">
        <f t="shared" si="112"/>
        <v>0</v>
      </c>
      <c r="AP262" s="92">
        <f t="shared" si="129"/>
        <v>46143</v>
      </c>
      <c r="AQ262" s="91">
        <f t="shared" si="130"/>
        <v>255</v>
      </c>
      <c r="AR262" s="91" t="e">
        <f>INDEX(地温!$D$2:$D$366,MATCH(AP262,地温!$C$2:$C$366,FALSE))</f>
        <v>#N/A</v>
      </c>
      <c r="AS262" s="91" t="e">
        <f t="shared" si="131"/>
        <v>#N/A</v>
      </c>
      <c r="AT262" s="93" t="e">
        <f t="shared" si="113"/>
        <v>#N/A</v>
      </c>
      <c r="AU262" s="99" t="e">
        <f t="shared" si="114"/>
        <v>#N/A</v>
      </c>
      <c r="AV262" s="99">
        <f t="shared" si="115"/>
        <v>0</v>
      </c>
    </row>
    <row r="263" spans="1:48" s="91" customFormat="1">
      <c r="A263" s="92">
        <f t="shared" si="116"/>
        <v>46144</v>
      </c>
      <c r="B263" s="91">
        <f t="shared" si="99"/>
        <v>256</v>
      </c>
      <c r="C263" s="99" t="e">
        <f t="shared" si="100"/>
        <v>#N/A</v>
      </c>
      <c r="F263" s="92">
        <f t="shared" si="117"/>
        <v>46144</v>
      </c>
      <c r="G263" s="91">
        <f t="shared" si="118"/>
        <v>256</v>
      </c>
      <c r="H263" s="91" t="e">
        <f>INDEX(地温!$D$2:$D$366,MATCH(F263,地温!$C$2:$C$366,FALSE))</f>
        <v>#N/A</v>
      </c>
      <c r="I263" s="91" t="e">
        <f t="shared" si="119"/>
        <v>#N/A</v>
      </c>
      <c r="J263" s="93" t="e">
        <f t="shared" si="101"/>
        <v>#N/A</v>
      </c>
      <c r="K263" s="99" t="e">
        <f t="shared" si="102"/>
        <v>#N/A</v>
      </c>
      <c r="L263" s="99" t="e">
        <f t="shared" si="103"/>
        <v>#N/A</v>
      </c>
      <c r="O263" s="92">
        <f t="shared" si="120"/>
        <v>46144</v>
      </c>
      <c r="P263" s="91">
        <f t="shared" si="121"/>
        <v>256</v>
      </c>
      <c r="Q263" s="91" t="e">
        <f>INDEX(地温!$D$2:$D$366,MATCH(O263,地温!$C$2:$C$366,FALSE))</f>
        <v>#N/A</v>
      </c>
      <c r="R263" s="91" t="e">
        <f t="shared" si="122"/>
        <v>#N/A</v>
      </c>
      <c r="S263" s="93" t="e">
        <f t="shared" si="104"/>
        <v>#N/A</v>
      </c>
      <c r="T263" s="99" t="e">
        <f t="shared" si="105"/>
        <v>#N/A</v>
      </c>
      <c r="U263" s="99">
        <f t="shared" si="106"/>
        <v>0</v>
      </c>
      <c r="X263" s="92">
        <f t="shared" si="123"/>
        <v>46144</v>
      </c>
      <c r="Y263" s="91">
        <f t="shared" si="124"/>
        <v>256</v>
      </c>
      <c r="Z263" s="91" t="e">
        <f>INDEX(地温!$D$2:$D$366,MATCH(X263,地温!$C$2:$C$366,FALSE))</f>
        <v>#N/A</v>
      </c>
      <c r="AA263" s="91" t="e">
        <f t="shared" si="125"/>
        <v>#N/A</v>
      </c>
      <c r="AB263" s="93" t="e">
        <f t="shared" si="107"/>
        <v>#N/A</v>
      </c>
      <c r="AC263" s="99" t="e">
        <f t="shared" si="108"/>
        <v>#N/A</v>
      </c>
      <c r="AD263" s="99">
        <f t="shared" si="109"/>
        <v>0</v>
      </c>
      <c r="AG263" s="92">
        <f t="shared" si="126"/>
        <v>46144</v>
      </c>
      <c r="AH263" s="91">
        <f t="shared" si="127"/>
        <v>256</v>
      </c>
      <c r="AI263" s="91" t="e">
        <f>INDEX(地温!$D$2:$D$366,MATCH(AG263,地温!$C$2:$C$366,FALSE))</f>
        <v>#N/A</v>
      </c>
      <c r="AJ263" s="91" t="e">
        <f t="shared" si="128"/>
        <v>#N/A</v>
      </c>
      <c r="AK263" s="93" t="e">
        <f t="shared" si="110"/>
        <v>#N/A</v>
      </c>
      <c r="AL263" s="99" t="e">
        <f t="shared" si="111"/>
        <v>#N/A</v>
      </c>
      <c r="AM263" s="99">
        <f t="shared" si="112"/>
        <v>0</v>
      </c>
      <c r="AP263" s="92">
        <f t="shared" si="129"/>
        <v>46144</v>
      </c>
      <c r="AQ263" s="91">
        <f t="shared" si="130"/>
        <v>256</v>
      </c>
      <c r="AR263" s="91" t="e">
        <f>INDEX(地温!$D$2:$D$366,MATCH(AP263,地温!$C$2:$C$366,FALSE))</f>
        <v>#N/A</v>
      </c>
      <c r="AS263" s="91" t="e">
        <f t="shared" si="131"/>
        <v>#N/A</v>
      </c>
      <c r="AT263" s="93" t="e">
        <f t="shared" si="113"/>
        <v>#N/A</v>
      </c>
      <c r="AU263" s="99" t="e">
        <f t="shared" si="114"/>
        <v>#N/A</v>
      </c>
      <c r="AV263" s="99">
        <f t="shared" si="115"/>
        <v>0</v>
      </c>
    </row>
    <row r="264" spans="1:48" s="91" customFormat="1">
      <c r="A264" s="92">
        <f t="shared" si="116"/>
        <v>46145</v>
      </c>
      <c r="B264" s="91">
        <f t="shared" ref="B264:B327" si="132">G264</f>
        <v>257</v>
      </c>
      <c r="C264" s="99" t="e">
        <f t="shared" ref="C264:C327" si="133">L264+U264+AD264+AM264+AV264</f>
        <v>#N/A</v>
      </c>
      <c r="F264" s="92">
        <f t="shared" si="117"/>
        <v>46145</v>
      </c>
      <c r="G264" s="91">
        <f t="shared" si="118"/>
        <v>257</v>
      </c>
      <c r="H264" s="91" t="e">
        <f>INDEX(地温!$D$2:$D$366,MATCH(F264,地温!$C$2:$C$366,FALSE))</f>
        <v>#N/A</v>
      </c>
      <c r="I264" s="91" t="e">
        <f t="shared" si="119"/>
        <v>#N/A</v>
      </c>
      <c r="J264" s="93" t="e">
        <f t="shared" ref="J264:J327" si="134">I264/G264</f>
        <v>#N/A</v>
      </c>
      <c r="K264" s="99" t="e">
        <f t="shared" ref="K264:K327" si="135">$H$4*EXP(-$I$4/(8.31*(J264+273)))</f>
        <v>#N/A</v>
      </c>
      <c r="L264" s="99" t="e">
        <f t="shared" ref="L264:L327" si="136">IF($G$1=0,0,$J$1*$G$4*0.01*(1-EXP(-K264*G264)))</f>
        <v>#N/A</v>
      </c>
      <c r="O264" s="92">
        <f t="shared" si="120"/>
        <v>46145</v>
      </c>
      <c r="P264" s="91">
        <f t="shared" si="121"/>
        <v>257</v>
      </c>
      <c r="Q264" s="91" t="e">
        <f>INDEX(地温!$D$2:$D$366,MATCH(O264,地温!$C$2:$C$366,FALSE))</f>
        <v>#N/A</v>
      </c>
      <c r="R264" s="91" t="e">
        <f t="shared" si="122"/>
        <v>#N/A</v>
      </c>
      <c r="S264" s="93" t="e">
        <f t="shared" ref="S264:S327" si="137">R264/P264</f>
        <v>#N/A</v>
      </c>
      <c r="T264" s="99" t="e">
        <f t="shared" ref="T264:T327" si="138">$Q$4*EXP(-$R$4/(8.31*(S264+273)))</f>
        <v>#N/A</v>
      </c>
      <c r="U264" s="99">
        <f t="shared" ref="U264:U327" si="139">IF($P$1=0,0,$S$1*$P$4*0.01*(1-EXP(-T264*P264)))</f>
        <v>0</v>
      </c>
      <c r="X264" s="92">
        <f t="shared" si="123"/>
        <v>46145</v>
      </c>
      <c r="Y264" s="91">
        <f t="shared" si="124"/>
        <v>257</v>
      </c>
      <c r="Z264" s="91" t="e">
        <f>INDEX(地温!$D$2:$D$366,MATCH(X264,地温!$C$2:$C$366,FALSE))</f>
        <v>#N/A</v>
      </c>
      <c r="AA264" s="91" t="e">
        <f t="shared" si="125"/>
        <v>#N/A</v>
      </c>
      <c r="AB264" s="93" t="e">
        <f t="shared" ref="AB264:AB327" si="140">AA264/Y264</f>
        <v>#N/A</v>
      </c>
      <c r="AC264" s="99" t="e">
        <f t="shared" ref="AC264:AC327" si="141">$Z$4*EXP(-$AA$4/(8.31*(AB264+273)))</f>
        <v>#N/A</v>
      </c>
      <c r="AD264" s="99">
        <f t="shared" ref="AD264:AD327" si="142">IF($Y$1=0,0,$AB$1*$Y$4*0.01*(1-EXP(-AC264*Y264)))</f>
        <v>0</v>
      </c>
      <c r="AG264" s="92">
        <f t="shared" si="126"/>
        <v>46145</v>
      </c>
      <c r="AH264" s="91">
        <f t="shared" si="127"/>
        <v>257</v>
      </c>
      <c r="AI264" s="91" t="e">
        <f>INDEX(地温!$D$2:$D$366,MATCH(AG264,地温!$C$2:$C$366,FALSE))</f>
        <v>#N/A</v>
      </c>
      <c r="AJ264" s="91" t="e">
        <f t="shared" si="128"/>
        <v>#N/A</v>
      </c>
      <c r="AK264" s="93" t="e">
        <f t="shared" ref="AK264:AK327" si="143">AJ264/AH264</f>
        <v>#N/A</v>
      </c>
      <c r="AL264" s="99" t="e">
        <f t="shared" ref="AL264:AL327" si="144">$AI$4*EXP(-$AJ$4/(8.31*(AK264+273)))</f>
        <v>#N/A</v>
      </c>
      <c r="AM264" s="99">
        <f t="shared" ref="AM264:AM327" si="145">IF($AH$1=0,0,$AK$1*$AH$4*0.01*(1-EXP(-AL264*AH264)))</f>
        <v>0</v>
      </c>
      <c r="AP264" s="92">
        <f t="shared" si="129"/>
        <v>46145</v>
      </c>
      <c r="AQ264" s="91">
        <f t="shared" si="130"/>
        <v>257</v>
      </c>
      <c r="AR264" s="91" t="e">
        <f>INDEX(地温!$D$2:$D$366,MATCH(AP264,地温!$C$2:$C$366,FALSE))</f>
        <v>#N/A</v>
      </c>
      <c r="AS264" s="91" t="e">
        <f t="shared" si="131"/>
        <v>#N/A</v>
      </c>
      <c r="AT264" s="93" t="e">
        <f t="shared" ref="AT264:AT327" si="146">AS264/AQ264</f>
        <v>#N/A</v>
      </c>
      <c r="AU264" s="99" t="e">
        <f t="shared" ref="AU264:AU327" si="147">$AR$4*EXP(-$AS$4/(8.31*(AT264+273)))</f>
        <v>#N/A</v>
      </c>
      <c r="AV264" s="99">
        <f t="shared" ref="AV264:AV327" si="148">IF($AQ$1=0,0,$AT$1*$AQ$4*0.01*(1-EXP(-AU264*AQ264)))</f>
        <v>0</v>
      </c>
    </row>
    <row r="265" spans="1:48" s="91" customFormat="1">
      <c r="A265" s="92">
        <f t="shared" ref="A265:A328" si="149">A264+1</f>
        <v>46146</v>
      </c>
      <c r="B265" s="91">
        <f t="shared" si="132"/>
        <v>258</v>
      </c>
      <c r="C265" s="99" t="e">
        <f t="shared" si="133"/>
        <v>#N/A</v>
      </c>
      <c r="F265" s="92">
        <f t="shared" ref="F265:F328" si="150">F264+1</f>
        <v>46146</v>
      </c>
      <c r="G265" s="91">
        <f t="shared" ref="G265:G328" si="151">F265-F$8+1</f>
        <v>258</v>
      </c>
      <c r="H265" s="91" t="e">
        <f>INDEX(地温!$D$2:$D$366,MATCH(F265,地温!$C$2:$C$366,FALSE))</f>
        <v>#N/A</v>
      </c>
      <c r="I265" s="91" t="e">
        <f t="shared" ref="I265:I328" si="152">I264+H265</f>
        <v>#N/A</v>
      </c>
      <c r="J265" s="93" t="e">
        <f t="shared" si="134"/>
        <v>#N/A</v>
      </c>
      <c r="K265" s="99" t="e">
        <f t="shared" si="135"/>
        <v>#N/A</v>
      </c>
      <c r="L265" s="99" t="e">
        <f t="shared" si="136"/>
        <v>#N/A</v>
      </c>
      <c r="O265" s="92">
        <f t="shared" ref="O265:O328" si="153">O264+1</f>
        <v>46146</v>
      </c>
      <c r="P265" s="91">
        <f t="shared" ref="P265:P328" si="154">O265-O$8+1</f>
        <v>258</v>
      </c>
      <c r="Q265" s="91" t="e">
        <f>INDEX(地温!$D$2:$D$366,MATCH(O265,地温!$C$2:$C$366,FALSE))</f>
        <v>#N/A</v>
      </c>
      <c r="R265" s="91" t="e">
        <f t="shared" ref="R265:R328" si="155">R264+Q265</f>
        <v>#N/A</v>
      </c>
      <c r="S265" s="93" t="e">
        <f t="shared" si="137"/>
        <v>#N/A</v>
      </c>
      <c r="T265" s="99" t="e">
        <f t="shared" si="138"/>
        <v>#N/A</v>
      </c>
      <c r="U265" s="99">
        <f t="shared" si="139"/>
        <v>0</v>
      </c>
      <c r="X265" s="92">
        <f t="shared" ref="X265:X328" si="156">X264+1</f>
        <v>46146</v>
      </c>
      <c r="Y265" s="91">
        <f t="shared" ref="Y265:Y328" si="157">X265-X$8+1</f>
        <v>258</v>
      </c>
      <c r="Z265" s="91" t="e">
        <f>INDEX(地温!$D$2:$D$366,MATCH(X265,地温!$C$2:$C$366,FALSE))</f>
        <v>#N/A</v>
      </c>
      <c r="AA265" s="91" t="e">
        <f t="shared" ref="AA265:AA328" si="158">AA264+Z265</f>
        <v>#N/A</v>
      </c>
      <c r="AB265" s="93" t="e">
        <f t="shared" si="140"/>
        <v>#N/A</v>
      </c>
      <c r="AC265" s="99" t="e">
        <f t="shared" si="141"/>
        <v>#N/A</v>
      </c>
      <c r="AD265" s="99">
        <f t="shared" si="142"/>
        <v>0</v>
      </c>
      <c r="AG265" s="92">
        <f t="shared" ref="AG265:AG328" si="159">AG264+1</f>
        <v>46146</v>
      </c>
      <c r="AH265" s="91">
        <f t="shared" ref="AH265:AH328" si="160">AG265-AG$8+1</f>
        <v>258</v>
      </c>
      <c r="AI265" s="91" t="e">
        <f>INDEX(地温!$D$2:$D$366,MATCH(AG265,地温!$C$2:$C$366,FALSE))</f>
        <v>#N/A</v>
      </c>
      <c r="AJ265" s="91" t="e">
        <f t="shared" ref="AJ265:AJ328" si="161">AJ264+AI265</f>
        <v>#N/A</v>
      </c>
      <c r="AK265" s="93" t="e">
        <f t="shared" si="143"/>
        <v>#N/A</v>
      </c>
      <c r="AL265" s="99" t="e">
        <f t="shared" si="144"/>
        <v>#N/A</v>
      </c>
      <c r="AM265" s="99">
        <f t="shared" si="145"/>
        <v>0</v>
      </c>
      <c r="AP265" s="92">
        <f t="shared" ref="AP265:AP328" si="162">AP264+1</f>
        <v>46146</v>
      </c>
      <c r="AQ265" s="91">
        <f t="shared" ref="AQ265:AQ328" si="163">AP265-AP$8+1</f>
        <v>258</v>
      </c>
      <c r="AR265" s="91" t="e">
        <f>INDEX(地温!$D$2:$D$366,MATCH(AP265,地温!$C$2:$C$366,FALSE))</f>
        <v>#N/A</v>
      </c>
      <c r="AS265" s="91" t="e">
        <f t="shared" ref="AS265:AS328" si="164">AS264+AR265</f>
        <v>#N/A</v>
      </c>
      <c r="AT265" s="93" t="e">
        <f t="shared" si="146"/>
        <v>#N/A</v>
      </c>
      <c r="AU265" s="99" t="e">
        <f t="shared" si="147"/>
        <v>#N/A</v>
      </c>
      <c r="AV265" s="99">
        <f t="shared" si="148"/>
        <v>0</v>
      </c>
    </row>
    <row r="266" spans="1:48" s="91" customFormat="1">
      <c r="A266" s="92">
        <f t="shared" si="149"/>
        <v>46147</v>
      </c>
      <c r="B266" s="91">
        <f t="shared" si="132"/>
        <v>259</v>
      </c>
      <c r="C266" s="99" t="e">
        <f t="shared" si="133"/>
        <v>#N/A</v>
      </c>
      <c r="F266" s="92">
        <f t="shared" si="150"/>
        <v>46147</v>
      </c>
      <c r="G266" s="91">
        <f t="shared" si="151"/>
        <v>259</v>
      </c>
      <c r="H266" s="91" t="e">
        <f>INDEX(地温!$D$2:$D$366,MATCH(F266,地温!$C$2:$C$366,FALSE))</f>
        <v>#N/A</v>
      </c>
      <c r="I266" s="91" t="e">
        <f t="shared" si="152"/>
        <v>#N/A</v>
      </c>
      <c r="J266" s="93" t="e">
        <f t="shared" si="134"/>
        <v>#N/A</v>
      </c>
      <c r="K266" s="99" t="e">
        <f t="shared" si="135"/>
        <v>#N/A</v>
      </c>
      <c r="L266" s="99" t="e">
        <f t="shared" si="136"/>
        <v>#N/A</v>
      </c>
      <c r="O266" s="92">
        <f t="shared" si="153"/>
        <v>46147</v>
      </c>
      <c r="P266" s="91">
        <f t="shared" si="154"/>
        <v>259</v>
      </c>
      <c r="Q266" s="91" t="e">
        <f>INDEX(地温!$D$2:$D$366,MATCH(O266,地温!$C$2:$C$366,FALSE))</f>
        <v>#N/A</v>
      </c>
      <c r="R266" s="91" t="e">
        <f t="shared" si="155"/>
        <v>#N/A</v>
      </c>
      <c r="S266" s="93" t="e">
        <f t="shared" si="137"/>
        <v>#N/A</v>
      </c>
      <c r="T266" s="99" t="e">
        <f t="shared" si="138"/>
        <v>#N/A</v>
      </c>
      <c r="U266" s="99">
        <f t="shared" si="139"/>
        <v>0</v>
      </c>
      <c r="X266" s="92">
        <f t="shared" si="156"/>
        <v>46147</v>
      </c>
      <c r="Y266" s="91">
        <f t="shared" si="157"/>
        <v>259</v>
      </c>
      <c r="Z266" s="91" t="e">
        <f>INDEX(地温!$D$2:$D$366,MATCH(X266,地温!$C$2:$C$366,FALSE))</f>
        <v>#N/A</v>
      </c>
      <c r="AA266" s="91" t="e">
        <f t="shared" si="158"/>
        <v>#N/A</v>
      </c>
      <c r="AB266" s="93" t="e">
        <f t="shared" si="140"/>
        <v>#N/A</v>
      </c>
      <c r="AC266" s="99" t="e">
        <f t="shared" si="141"/>
        <v>#N/A</v>
      </c>
      <c r="AD266" s="99">
        <f t="shared" si="142"/>
        <v>0</v>
      </c>
      <c r="AG266" s="92">
        <f t="shared" si="159"/>
        <v>46147</v>
      </c>
      <c r="AH266" s="91">
        <f t="shared" si="160"/>
        <v>259</v>
      </c>
      <c r="AI266" s="91" t="e">
        <f>INDEX(地温!$D$2:$D$366,MATCH(AG266,地温!$C$2:$C$366,FALSE))</f>
        <v>#N/A</v>
      </c>
      <c r="AJ266" s="91" t="e">
        <f t="shared" si="161"/>
        <v>#N/A</v>
      </c>
      <c r="AK266" s="93" t="e">
        <f t="shared" si="143"/>
        <v>#N/A</v>
      </c>
      <c r="AL266" s="99" t="e">
        <f t="shared" si="144"/>
        <v>#N/A</v>
      </c>
      <c r="AM266" s="99">
        <f t="shared" si="145"/>
        <v>0</v>
      </c>
      <c r="AP266" s="92">
        <f t="shared" si="162"/>
        <v>46147</v>
      </c>
      <c r="AQ266" s="91">
        <f t="shared" si="163"/>
        <v>259</v>
      </c>
      <c r="AR266" s="91" t="e">
        <f>INDEX(地温!$D$2:$D$366,MATCH(AP266,地温!$C$2:$C$366,FALSE))</f>
        <v>#N/A</v>
      </c>
      <c r="AS266" s="91" t="e">
        <f t="shared" si="164"/>
        <v>#N/A</v>
      </c>
      <c r="AT266" s="93" t="e">
        <f t="shared" si="146"/>
        <v>#N/A</v>
      </c>
      <c r="AU266" s="99" t="e">
        <f t="shared" si="147"/>
        <v>#N/A</v>
      </c>
      <c r="AV266" s="99">
        <f t="shared" si="148"/>
        <v>0</v>
      </c>
    </row>
    <row r="267" spans="1:48" s="91" customFormat="1">
      <c r="A267" s="92">
        <f t="shared" si="149"/>
        <v>46148</v>
      </c>
      <c r="B267" s="91">
        <f t="shared" si="132"/>
        <v>260</v>
      </c>
      <c r="C267" s="99" t="e">
        <f t="shared" si="133"/>
        <v>#N/A</v>
      </c>
      <c r="F267" s="92">
        <f t="shared" si="150"/>
        <v>46148</v>
      </c>
      <c r="G267" s="91">
        <f t="shared" si="151"/>
        <v>260</v>
      </c>
      <c r="H267" s="91" t="e">
        <f>INDEX(地温!$D$2:$D$366,MATCH(F267,地温!$C$2:$C$366,FALSE))</f>
        <v>#N/A</v>
      </c>
      <c r="I267" s="91" t="e">
        <f t="shared" si="152"/>
        <v>#N/A</v>
      </c>
      <c r="J267" s="93" t="e">
        <f t="shared" si="134"/>
        <v>#N/A</v>
      </c>
      <c r="K267" s="99" t="e">
        <f t="shared" si="135"/>
        <v>#N/A</v>
      </c>
      <c r="L267" s="99" t="e">
        <f t="shared" si="136"/>
        <v>#N/A</v>
      </c>
      <c r="O267" s="92">
        <f t="shared" si="153"/>
        <v>46148</v>
      </c>
      <c r="P267" s="91">
        <f t="shared" si="154"/>
        <v>260</v>
      </c>
      <c r="Q267" s="91" t="e">
        <f>INDEX(地温!$D$2:$D$366,MATCH(O267,地温!$C$2:$C$366,FALSE))</f>
        <v>#N/A</v>
      </c>
      <c r="R267" s="91" t="e">
        <f t="shared" si="155"/>
        <v>#N/A</v>
      </c>
      <c r="S267" s="93" t="e">
        <f t="shared" si="137"/>
        <v>#N/A</v>
      </c>
      <c r="T267" s="99" t="e">
        <f t="shared" si="138"/>
        <v>#N/A</v>
      </c>
      <c r="U267" s="99">
        <f t="shared" si="139"/>
        <v>0</v>
      </c>
      <c r="X267" s="92">
        <f t="shared" si="156"/>
        <v>46148</v>
      </c>
      <c r="Y267" s="91">
        <f t="shared" si="157"/>
        <v>260</v>
      </c>
      <c r="Z267" s="91" t="e">
        <f>INDEX(地温!$D$2:$D$366,MATCH(X267,地温!$C$2:$C$366,FALSE))</f>
        <v>#N/A</v>
      </c>
      <c r="AA267" s="91" t="e">
        <f t="shared" si="158"/>
        <v>#N/A</v>
      </c>
      <c r="AB267" s="93" t="e">
        <f t="shared" si="140"/>
        <v>#N/A</v>
      </c>
      <c r="AC267" s="99" t="e">
        <f t="shared" si="141"/>
        <v>#N/A</v>
      </c>
      <c r="AD267" s="99">
        <f t="shared" si="142"/>
        <v>0</v>
      </c>
      <c r="AG267" s="92">
        <f t="shared" si="159"/>
        <v>46148</v>
      </c>
      <c r="AH267" s="91">
        <f t="shared" si="160"/>
        <v>260</v>
      </c>
      <c r="AI267" s="91" t="e">
        <f>INDEX(地温!$D$2:$D$366,MATCH(AG267,地温!$C$2:$C$366,FALSE))</f>
        <v>#N/A</v>
      </c>
      <c r="AJ267" s="91" t="e">
        <f t="shared" si="161"/>
        <v>#N/A</v>
      </c>
      <c r="AK267" s="93" t="e">
        <f t="shared" si="143"/>
        <v>#N/A</v>
      </c>
      <c r="AL267" s="99" t="e">
        <f t="shared" si="144"/>
        <v>#N/A</v>
      </c>
      <c r="AM267" s="99">
        <f t="shared" si="145"/>
        <v>0</v>
      </c>
      <c r="AP267" s="92">
        <f t="shared" si="162"/>
        <v>46148</v>
      </c>
      <c r="AQ267" s="91">
        <f t="shared" si="163"/>
        <v>260</v>
      </c>
      <c r="AR267" s="91" t="e">
        <f>INDEX(地温!$D$2:$D$366,MATCH(AP267,地温!$C$2:$C$366,FALSE))</f>
        <v>#N/A</v>
      </c>
      <c r="AS267" s="91" t="e">
        <f t="shared" si="164"/>
        <v>#N/A</v>
      </c>
      <c r="AT267" s="93" t="e">
        <f t="shared" si="146"/>
        <v>#N/A</v>
      </c>
      <c r="AU267" s="99" t="e">
        <f t="shared" si="147"/>
        <v>#N/A</v>
      </c>
      <c r="AV267" s="99">
        <f t="shared" si="148"/>
        <v>0</v>
      </c>
    </row>
    <row r="268" spans="1:48" s="91" customFormat="1">
      <c r="A268" s="92">
        <f t="shared" si="149"/>
        <v>46149</v>
      </c>
      <c r="B268" s="91">
        <f t="shared" si="132"/>
        <v>261</v>
      </c>
      <c r="C268" s="99" t="e">
        <f t="shared" si="133"/>
        <v>#N/A</v>
      </c>
      <c r="F268" s="92">
        <f t="shared" si="150"/>
        <v>46149</v>
      </c>
      <c r="G268" s="91">
        <f t="shared" si="151"/>
        <v>261</v>
      </c>
      <c r="H268" s="91" t="e">
        <f>INDEX(地温!$D$2:$D$366,MATCH(F268,地温!$C$2:$C$366,FALSE))</f>
        <v>#N/A</v>
      </c>
      <c r="I268" s="91" t="e">
        <f t="shared" si="152"/>
        <v>#N/A</v>
      </c>
      <c r="J268" s="93" t="e">
        <f t="shared" si="134"/>
        <v>#N/A</v>
      </c>
      <c r="K268" s="99" t="e">
        <f t="shared" si="135"/>
        <v>#N/A</v>
      </c>
      <c r="L268" s="99" t="e">
        <f t="shared" si="136"/>
        <v>#N/A</v>
      </c>
      <c r="O268" s="92">
        <f t="shared" si="153"/>
        <v>46149</v>
      </c>
      <c r="P268" s="91">
        <f t="shared" si="154"/>
        <v>261</v>
      </c>
      <c r="Q268" s="91" t="e">
        <f>INDEX(地温!$D$2:$D$366,MATCH(O268,地温!$C$2:$C$366,FALSE))</f>
        <v>#N/A</v>
      </c>
      <c r="R268" s="91" t="e">
        <f t="shared" si="155"/>
        <v>#N/A</v>
      </c>
      <c r="S268" s="93" t="e">
        <f t="shared" si="137"/>
        <v>#N/A</v>
      </c>
      <c r="T268" s="99" t="e">
        <f t="shared" si="138"/>
        <v>#N/A</v>
      </c>
      <c r="U268" s="99">
        <f t="shared" si="139"/>
        <v>0</v>
      </c>
      <c r="X268" s="92">
        <f t="shared" si="156"/>
        <v>46149</v>
      </c>
      <c r="Y268" s="91">
        <f t="shared" si="157"/>
        <v>261</v>
      </c>
      <c r="Z268" s="91" t="e">
        <f>INDEX(地温!$D$2:$D$366,MATCH(X268,地温!$C$2:$C$366,FALSE))</f>
        <v>#N/A</v>
      </c>
      <c r="AA268" s="91" t="e">
        <f t="shared" si="158"/>
        <v>#N/A</v>
      </c>
      <c r="AB268" s="93" t="e">
        <f t="shared" si="140"/>
        <v>#N/A</v>
      </c>
      <c r="AC268" s="99" t="e">
        <f t="shared" si="141"/>
        <v>#N/A</v>
      </c>
      <c r="AD268" s="99">
        <f t="shared" si="142"/>
        <v>0</v>
      </c>
      <c r="AG268" s="92">
        <f t="shared" si="159"/>
        <v>46149</v>
      </c>
      <c r="AH268" s="91">
        <f t="shared" si="160"/>
        <v>261</v>
      </c>
      <c r="AI268" s="91" t="e">
        <f>INDEX(地温!$D$2:$D$366,MATCH(AG268,地温!$C$2:$C$366,FALSE))</f>
        <v>#N/A</v>
      </c>
      <c r="AJ268" s="91" t="e">
        <f t="shared" si="161"/>
        <v>#N/A</v>
      </c>
      <c r="AK268" s="93" t="e">
        <f t="shared" si="143"/>
        <v>#N/A</v>
      </c>
      <c r="AL268" s="99" t="e">
        <f t="shared" si="144"/>
        <v>#N/A</v>
      </c>
      <c r="AM268" s="99">
        <f t="shared" si="145"/>
        <v>0</v>
      </c>
      <c r="AP268" s="92">
        <f t="shared" si="162"/>
        <v>46149</v>
      </c>
      <c r="AQ268" s="91">
        <f t="shared" si="163"/>
        <v>261</v>
      </c>
      <c r="AR268" s="91" t="e">
        <f>INDEX(地温!$D$2:$D$366,MATCH(AP268,地温!$C$2:$C$366,FALSE))</f>
        <v>#N/A</v>
      </c>
      <c r="AS268" s="91" t="e">
        <f t="shared" si="164"/>
        <v>#N/A</v>
      </c>
      <c r="AT268" s="93" t="e">
        <f t="shared" si="146"/>
        <v>#N/A</v>
      </c>
      <c r="AU268" s="99" t="e">
        <f t="shared" si="147"/>
        <v>#N/A</v>
      </c>
      <c r="AV268" s="99">
        <f t="shared" si="148"/>
        <v>0</v>
      </c>
    </row>
    <row r="269" spans="1:48" s="91" customFormat="1">
      <c r="A269" s="92">
        <f t="shared" si="149"/>
        <v>46150</v>
      </c>
      <c r="B269" s="91">
        <f t="shared" si="132"/>
        <v>262</v>
      </c>
      <c r="C269" s="99" t="e">
        <f t="shared" si="133"/>
        <v>#N/A</v>
      </c>
      <c r="F269" s="92">
        <f t="shared" si="150"/>
        <v>46150</v>
      </c>
      <c r="G269" s="91">
        <f t="shared" si="151"/>
        <v>262</v>
      </c>
      <c r="H269" s="91" t="e">
        <f>INDEX(地温!$D$2:$D$366,MATCH(F269,地温!$C$2:$C$366,FALSE))</f>
        <v>#N/A</v>
      </c>
      <c r="I269" s="91" t="e">
        <f t="shared" si="152"/>
        <v>#N/A</v>
      </c>
      <c r="J269" s="93" t="e">
        <f t="shared" si="134"/>
        <v>#N/A</v>
      </c>
      <c r="K269" s="99" t="e">
        <f t="shared" si="135"/>
        <v>#N/A</v>
      </c>
      <c r="L269" s="99" t="e">
        <f t="shared" si="136"/>
        <v>#N/A</v>
      </c>
      <c r="O269" s="92">
        <f t="shared" si="153"/>
        <v>46150</v>
      </c>
      <c r="P269" s="91">
        <f t="shared" si="154"/>
        <v>262</v>
      </c>
      <c r="Q269" s="91" t="e">
        <f>INDEX(地温!$D$2:$D$366,MATCH(O269,地温!$C$2:$C$366,FALSE))</f>
        <v>#N/A</v>
      </c>
      <c r="R269" s="91" t="e">
        <f t="shared" si="155"/>
        <v>#N/A</v>
      </c>
      <c r="S269" s="93" t="e">
        <f t="shared" si="137"/>
        <v>#N/A</v>
      </c>
      <c r="T269" s="99" t="e">
        <f t="shared" si="138"/>
        <v>#N/A</v>
      </c>
      <c r="U269" s="99">
        <f t="shared" si="139"/>
        <v>0</v>
      </c>
      <c r="X269" s="92">
        <f t="shared" si="156"/>
        <v>46150</v>
      </c>
      <c r="Y269" s="91">
        <f t="shared" si="157"/>
        <v>262</v>
      </c>
      <c r="Z269" s="91" t="e">
        <f>INDEX(地温!$D$2:$D$366,MATCH(X269,地温!$C$2:$C$366,FALSE))</f>
        <v>#N/A</v>
      </c>
      <c r="AA269" s="91" t="e">
        <f t="shared" si="158"/>
        <v>#N/A</v>
      </c>
      <c r="AB269" s="93" t="e">
        <f t="shared" si="140"/>
        <v>#N/A</v>
      </c>
      <c r="AC269" s="99" t="e">
        <f t="shared" si="141"/>
        <v>#N/A</v>
      </c>
      <c r="AD269" s="99">
        <f t="shared" si="142"/>
        <v>0</v>
      </c>
      <c r="AG269" s="92">
        <f t="shared" si="159"/>
        <v>46150</v>
      </c>
      <c r="AH269" s="91">
        <f t="shared" si="160"/>
        <v>262</v>
      </c>
      <c r="AI269" s="91" t="e">
        <f>INDEX(地温!$D$2:$D$366,MATCH(AG269,地温!$C$2:$C$366,FALSE))</f>
        <v>#N/A</v>
      </c>
      <c r="AJ269" s="91" t="e">
        <f t="shared" si="161"/>
        <v>#N/A</v>
      </c>
      <c r="AK269" s="93" t="e">
        <f t="shared" si="143"/>
        <v>#N/A</v>
      </c>
      <c r="AL269" s="99" t="e">
        <f t="shared" si="144"/>
        <v>#N/A</v>
      </c>
      <c r="AM269" s="99">
        <f t="shared" si="145"/>
        <v>0</v>
      </c>
      <c r="AP269" s="92">
        <f t="shared" si="162"/>
        <v>46150</v>
      </c>
      <c r="AQ269" s="91">
        <f t="shared" si="163"/>
        <v>262</v>
      </c>
      <c r="AR269" s="91" t="e">
        <f>INDEX(地温!$D$2:$D$366,MATCH(AP269,地温!$C$2:$C$366,FALSE))</f>
        <v>#N/A</v>
      </c>
      <c r="AS269" s="91" t="e">
        <f t="shared" si="164"/>
        <v>#N/A</v>
      </c>
      <c r="AT269" s="93" t="e">
        <f t="shared" si="146"/>
        <v>#N/A</v>
      </c>
      <c r="AU269" s="99" t="e">
        <f t="shared" si="147"/>
        <v>#N/A</v>
      </c>
      <c r="AV269" s="99">
        <f t="shared" si="148"/>
        <v>0</v>
      </c>
    </row>
    <row r="270" spans="1:48" s="91" customFormat="1">
      <c r="A270" s="92">
        <f t="shared" si="149"/>
        <v>46151</v>
      </c>
      <c r="B270" s="91">
        <f t="shared" si="132"/>
        <v>263</v>
      </c>
      <c r="C270" s="99" t="e">
        <f t="shared" si="133"/>
        <v>#N/A</v>
      </c>
      <c r="F270" s="92">
        <f t="shared" si="150"/>
        <v>46151</v>
      </c>
      <c r="G270" s="91">
        <f t="shared" si="151"/>
        <v>263</v>
      </c>
      <c r="H270" s="91" t="e">
        <f>INDEX(地温!$D$2:$D$366,MATCH(F270,地温!$C$2:$C$366,FALSE))</f>
        <v>#N/A</v>
      </c>
      <c r="I270" s="91" t="e">
        <f t="shared" si="152"/>
        <v>#N/A</v>
      </c>
      <c r="J270" s="93" t="e">
        <f t="shared" si="134"/>
        <v>#N/A</v>
      </c>
      <c r="K270" s="99" t="e">
        <f t="shared" si="135"/>
        <v>#N/A</v>
      </c>
      <c r="L270" s="99" t="e">
        <f t="shared" si="136"/>
        <v>#N/A</v>
      </c>
      <c r="O270" s="92">
        <f t="shared" si="153"/>
        <v>46151</v>
      </c>
      <c r="P270" s="91">
        <f t="shared" si="154"/>
        <v>263</v>
      </c>
      <c r="Q270" s="91" t="e">
        <f>INDEX(地温!$D$2:$D$366,MATCH(O270,地温!$C$2:$C$366,FALSE))</f>
        <v>#N/A</v>
      </c>
      <c r="R270" s="91" t="e">
        <f t="shared" si="155"/>
        <v>#N/A</v>
      </c>
      <c r="S270" s="93" t="e">
        <f t="shared" si="137"/>
        <v>#N/A</v>
      </c>
      <c r="T270" s="99" t="e">
        <f t="shared" si="138"/>
        <v>#N/A</v>
      </c>
      <c r="U270" s="99">
        <f t="shared" si="139"/>
        <v>0</v>
      </c>
      <c r="X270" s="92">
        <f t="shared" si="156"/>
        <v>46151</v>
      </c>
      <c r="Y270" s="91">
        <f t="shared" si="157"/>
        <v>263</v>
      </c>
      <c r="Z270" s="91" t="e">
        <f>INDEX(地温!$D$2:$D$366,MATCH(X270,地温!$C$2:$C$366,FALSE))</f>
        <v>#N/A</v>
      </c>
      <c r="AA270" s="91" t="e">
        <f t="shared" si="158"/>
        <v>#N/A</v>
      </c>
      <c r="AB270" s="93" t="e">
        <f t="shared" si="140"/>
        <v>#N/A</v>
      </c>
      <c r="AC270" s="99" t="e">
        <f t="shared" si="141"/>
        <v>#N/A</v>
      </c>
      <c r="AD270" s="99">
        <f t="shared" si="142"/>
        <v>0</v>
      </c>
      <c r="AG270" s="92">
        <f t="shared" si="159"/>
        <v>46151</v>
      </c>
      <c r="AH270" s="91">
        <f t="shared" si="160"/>
        <v>263</v>
      </c>
      <c r="AI270" s="91" t="e">
        <f>INDEX(地温!$D$2:$D$366,MATCH(AG270,地温!$C$2:$C$366,FALSE))</f>
        <v>#N/A</v>
      </c>
      <c r="AJ270" s="91" t="e">
        <f t="shared" si="161"/>
        <v>#N/A</v>
      </c>
      <c r="AK270" s="93" t="e">
        <f t="shared" si="143"/>
        <v>#N/A</v>
      </c>
      <c r="AL270" s="99" t="e">
        <f t="shared" si="144"/>
        <v>#N/A</v>
      </c>
      <c r="AM270" s="99">
        <f t="shared" si="145"/>
        <v>0</v>
      </c>
      <c r="AP270" s="92">
        <f t="shared" si="162"/>
        <v>46151</v>
      </c>
      <c r="AQ270" s="91">
        <f t="shared" si="163"/>
        <v>263</v>
      </c>
      <c r="AR270" s="91" t="e">
        <f>INDEX(地温!$D$2:$D$366,MATCH(AP270,地温!$C$2:$C$366,FALSE))</f>
        <v>#N/A</v>
      </c>
      <c r="AS270" s="91" t="e">
        <f t="shared" si="164"/>
        <v>#N/A</v>
      </c>
      <c r="AT270" s="93" t="e">
        <f t="shared" si="146"/>
        <v>#N/A</v>
      </c>
      <c r="AU270" s="99" t="e">
        <f t="shared" si="147"/>
        <v>#N/A</v>
      </c>
      <c r="AV270" s="99">
        <f t="shared" si="148"/>
        <v>0</v>
      </c>
    </row>
    <row r="271" spans="1:48" s="91" customFormat="1">
      <c r="A271" s="92">
        <f t="shared" si="149"/>
        <v>46152</v>
      </c>
      <c r="B271" s="91">
        <f t="shared" si="132"/>
        <v>264</v>
      </c>
      <c r="C271" s="99" t="e">
        <f t="shared" si="133"/>
        <v>#N/A</v>
      </c>
      <c r="F271" s="92">
        <f t="shared" si="150"/>
        <v>46152</v>
      </c>
      <c r="G271" s="91">
        <f t="shared" si="151"/>
        <v>264</v>
      </c>
      <c r="H271" s="91" t="e">
        <f>INDEX(地温!$D$2:$D$366,MATCH(F271,地温!$C$2:$C$366,FALSE))</f>
        <v>#N/A</v>
      </c>
      <c r="I271" s="91" t="e">
        <f t="shared" si="152"/>
        <v>#N/A</v>
      </c>
      <c r="J271" s="93" t="e">
        <f t="shared" si="134"/>
        <v>#N/A</v>
      </c>
      <c r="K271" s="99" t="e">
        <f t="shared" si="135"/>
        <v>#N/A</v>
      </c>
      <c r="L271" s="99" t="e">
        <f t="shared" si="136"/>
        <v>#N/A</v>
      </c>
      <c r="O271" s="92">
        <f t="shared" si="153"/>
        <v>46152</v>
      </c>
      <c r="P271" s="91">
        <f t="shared" si="154"/>
        <v>264</v>
      </c>
      <c r="Q271" s="91" t="e">
        <f>INDEX(地温!$D$2:$D$366,MATCH(O271,地温!$C$2:$C$366,FALSE))</f>
        <v>#N/A</v>
      </c>
      <c r="R271" s="91" t="e">
        <f t="shared" si="155"/>
        <v>#N/A</v>
      </c>
      <c r="S271" s="93" t="e">
        <f t="shared" si="137"/>
        <v>#N/A</v>
      </c>
      <c r="T271" s="99" t="e">
        <f t="shared" si="138"/>
        <v>#N/A</v>
      </c>
      <c r="U271" s="99">
        <f t="shared" si="139"/>
        <v>0</v>
      </c>
      <c r="X271" s="92">
        <f t="shared" si="156"/>
        <v>46152</v>
      </c>
      <c r="Y271" s="91">
        <f t="shared" si="157"/>
        <v>264</v>
      </c>
      <c r="Z271" s="91" t="e">
        <f>INDEX(地温!$D$2:$D$366,MATCH(X271,地温!$C$2:$C$366,FALSE))</f>
        <v>#N/A</v>
      </c>
      <c r="AA271" s="91" t="e">
        <f t="shared" si="158"/>
        <v>#N/A</v>
      </c>
      <c r="AB271" s="93" t="e">
        <f t="shared" si="140"/>
        <v>#N/A</v>
      </c>
      <c r="AC271" s="99" t="e">
        <f t="shared" si="141"/>
        <v>#N/A</v>
      </c>
      <c r="AD271" s="99">
        <f t="shared" si="142"/>
        <v>0</v>
      </c>
      <c r="AG271" s="92">
        <f t="shared" si="159"/>
        <v>46152</v>
      </c>
      <c r="AH271" s="91">
        <f t="shared" si="160"/>
        <v>264</v>
      </c>
      <c r="AI271" s="91" t="e">
        <f>INDEX(地温!$D$2:$D$366,MATCH(AG271,地温!$C$2:$C$366,FALSE))</f>
        <v>#N/A</v>
      </c>
      <c r="AJ271" s="91" t="e">
        <f t="shared" si="161"/>
        <v>#N/A</v>
      </c>
      <c r="AK271" s="93" t="e">
        <f t="shared" si="143"/>
        <v>#N/A</v>
      </c>
      <c r="AL271" s="99" t="e">
        <f t="shared" si="144"/>
        <v>#N/A</v>
      </c>
      <c r="AM271" s="99">
        <f t="shared" si="145"/>
        <v>0</v>
      </c>
      <c r="AP271" s="92">
        <f t="shared" si="162"/>
        <v>46152</v>
      </c>
      <c r="AQ271" s="91">
        <f t="shared" si="163"/>
        <v>264</v>
      </c>
      <c r="AR271" s="91" t="e">
        <f>INDEX(地温!$D$2:$D$366,MATCH(AP271,地温!$C$2:$C$366,FALSE))</f>
        <v>#N/A</v>
      </c>
      <c r="AS271" s="91" t="e">
        <f t="shared" si="164"/>
        <v>#N/A</v>
      </c>
      <c r="AT271" s="93" t="e">
        <f t="shared" si="146"/>
        <v>#N/A</v>
      </c>
      <c r="AU271" s="99" t="e">
        <f t="shared" si="147"/>
        <v>#N/A</v>
      </c>
      <c r="AV271" s="99">
        <f t="shared" si="148"/>
        <v>0</v>
      </c>
    </row>
    <row r="272" spans="1:48" s="91" customFormat="1">
      <c r="A272" s="92">
        <f t="shared" si="149"/>
        <v>46153</v>
      </c>
      <c r="B272" s="91">
        <f t="shared" si="132"/>
        <v>265</v>
      </c>
      <c r="C272" s="99" t="e">
        <f t="shared" si="133"/>
        <v>#N/A</v>
      </c>
      <c r="F272" s="92">
        <f t="shared" si="150"/>
        <v>46153</v>
      </c>
      <c r="G272" s="91">
        <f t="shared" si="151"/>
        <v>265</v>
      </c>
      <c r="H272" s="91" t="e">
        <f>INDEX(地温!$D$2:$D$366,MATCH(F272,地温!$C$2:$C$366,FALSE))</f>
        <v>#N/A</v>
      </c>
      <c r="I272" s="91" t="e">
        <f t="shared" si="152"/>
        <v>#N/A</v>
      </c>
      <c r="J272" s="93" t="e">
        <f t="shared" si="134"/>
        <v>#N/A</v>
      </c>
      <c r="K272" s="99" t="e">
        <f t="shared" si="135"/>
        <v>#N/A</v>
      </c>
      <c r="L272" s="99" t="e">
        <f t="shared" si="136"/>
        <v>#N/A</v>
      </c>
      <c r="O272" s="92">
        <f t="shared" si="153"/>
        <v>46153</v>
      </c>
      <c r="P272" s="91">
        <f t="shared" si="154"/>
        <v>265</v>
      </c>
      <c r="Q272" s="91" t="e">
        <f>INDEX(地温!$D$2:$D$366,MATCH(O272,地温!$C$2:$C$366,FALSE))</f>
        <v>#N/A</v>
      </c>
      <c r="R272" s="91" t="e">
        <f t="shared" si="155"/>
        <v>#N/A</v>
      </c>
      <c r="S272" s="93" t="e">
        <f t="shared" si="137"/>
        <v>#N/A</v>
      </c>
      <c r="T272" s="99" t="e">
        <f t="shared" si="138"/>
        <v>#N/A</v>
      </c>
      <c r="U272" s="99">
        <f t="shared" si="139"/>
        <v>0</v>
      </c>
      <c r="X272" s="92">
        <f t="shared" si="156"/>
        <v>46153</v>
      </c>
      <c r="Y272" s="91">
        <f t="shared" si="157"/>
        <v>265</v>
      </c>
      <c r="Z272" s="91" t="e">
        <f>INDEX(地温!$D$2:$D$366,MATCH(X272,地温!$C$2:$C$366,FALSE))</f>
        <v>#N/A</v>
      </c>
      <c r="AA272" s="91" t="e">
        <f t="shared" si="158"/>
        <v>#N/A</v>
      </c>
      <c r="AB272" s="93" t="e">
        <f t="shared" si="140"/>
        <v>#N/A</v>
      </c>
      <c r="AC272" s="99" t="e">
        <f t="shared" si="141"/>
        <v>#N/A</v>
      </c>
      <c r="AD272" s="99">
        <f t="shared" si="142"/>
        <v>0</v>
      </c>
      <c r="AG272" s="92">
        <f t="shared" si="159"/>
        <v>46153</v>
      </c>
      <c r="AH272" s="91">
        <f t="shared" si="160"/>
        <v>265</v>
      </c>
      <c r="AI272" s="91" t="e">
        <f>INDEX(地温!$D$2:$D$366,MATCH(AG272,地温!$C$2:$C$366,FALSE))</f>
        <v>#N/A</v>
      </c>
      <c r="AJ272" s="91" t="e">
        <f t="shared" si="161"/>
        <v>#N/A</v>
      </c>
      <c r="AK272" s="93" t="e">
        <f t="shared" si="143"/>
        <v>#N/A</v>
      </c>
      <c r="AL272" s="99" t="e">
        <f t="shared" si="144"/>
        <v>#N/A</v>
      </c>
      <c r="AM272" s="99">
        <f t="shared" si="145"/>
        <v>0</v>
      </c>
      <c r="AP272" s="92">
        <f t="shared" si="162"/>
        <v>46153</v>
      </c>
      <c r="AQ272" s="91">
        <f t="shared" si="163"/>
        <v>265</v>
      </c>
      <c r="AR272" s="91" t="e">
        <f>INDEX(地温!$D$2:$D$366,MATCH(AP272,地温!$C$2:$C$366,FALSE))</f>
        <v>#N/A</v>
      </c>
      <c r="AS272" s="91" t="e">
        <f t="shared" si="164"/>
        <v>#N/A</v>
      </c>
      <c r="AT272" s="93" t="e">
        <f t="shared" si="146"/>
        <v>#N/A</v>
      </c>
      <c r="AU272" s="99" t="e">
        <f t="shared" si="147"/>
        <v>#N/A</v>
      </c>
      <c r="AV272" s="99">
        <f t="shared" si="148"/>
        <v>0</v>
      </c>
    </row>
    <row r="273" spans="1:48" s="91" customFormat="1">
      <c r="A273" s="92">
        <f t="shared" si="149"/>
        <v>46154</v>
      </c>
      <c r="B273" s="91">
        <f t="shared" si="132"/>
        <v>266</v>
      </c>
      <c r="C273" s="99" t="e">
        <f t="shared" si="133"/>
        <v>#N/A</v>
      </c>
      <c r="F273" s="92">
        <f t="shared" si="150"/>
        <v>46154</v>
      </c>
      <c r="G273" s="91">
        <f t="shared" si="151"/>
        <v>266</v>
      </c>
      <c r="H273" s="91" t="e">
        <f>INDEX(地温!$D$2:$D$366,MATCH(F273,地温!$C$2:$C$366,FALSE))</f>
        <v>#N/A</v>
      </c>
      <c r="I273" s="91" t="e">
        <f t="shared" si="152"/>
        <v>#N/A</v>
      </c>
      <c r="J273" s="93" t="e">
        <f t="shared" si="134"/>
        <v>#N/A</v>
      </c>
      <c r="K273" s="99" t="e">
        <f t="shared" si="135"/>
        <v>#N/A</v>
      </c>
      <c r="L273" s="99" t="e">
        <f t="shared" si="136"/>
        <v>#N/A</v>
      </c>
      <c r="O273" s="92">
        <f t="shared" si="153"/>
        <v>46154</v>
      </c>
      <c r="P273" s="91">
        <f t="shared" si="154"/>
        <v>266</v>
      </c>
      <c r="Q273" s="91" t="e">
        <f>INDEX(地温!$D$2:$D$366,MATCH(O273,地温!$C$2:$C$366,FALSE))</f>
        <v>#N/A</v>
      </c>
      <c r="R273" s="91" t="e">
        <f t="shared" si="155"/>
        <v>#N/A</v>
      </c>
      <c r="S273" s="93" t="e">
        <f t="shared" si="137"/>
        <v>#N/A</v>
      </c>
      <c r="T273" s="99" t="e">
        <f t="shared" si="138"/>
        <v>#N/A</v>
      </c>
      <c r="U273" s="99">
        <f t="shared" si="139"/>
        <v>0</v>
      </c>
      <c r="X273" s="92">
        <f t="shared" si="156"/>
        <v>46154</v>
      </c>
      <c r="Y273" s="91">
        <f t="shared" si="157"/>
        <v>266</v>
      </c>
      <c r="Z273" s="91" t="e">
        <f>INDEX(地温!$D$2:$D$366,MATCH(X273,地温!$C$2:$C$366,FALSE))</f>
        <v>#N/A</v>
      </c>
      <c r="AA273" s="91" t="e">
        <f t="shared" si="158"/>
        <v>#N/A</v>
      </c>
      <c r="AB273" s="93" t="e">
        <f t="shared" si="140"/>
        <v>#N/A</v>
      </c>
      <c r="AC273" s="99" t="e">
        <f t="shared" si="141"/>
        <v>#N/A</v>
      </c>
      <c r="AD273" s="99">
        <f t="shared" si="142"/>
        <v>0</v>
      </c>
      <c r="AG273" s="92">
        <f t="shared" si="159"/>
        <v>46154</v>
      </c>
      <c r="AH273" s="91">
        <f t="shared" si="160"/>
        <v>266</v>
      </c>
      <c r="AI273" s="91" t="e">
        <f>INDEX(地温!$D$2:$D$366,MATCH(AG273,地温!$C$2:$C$366,FALSE))</f>
        <v>#N/A</v>
      </c>
      <c r="AJ273" s="91" t="e">
        <f t="shared" si="161"/>
        <v>#N/A</v>
      </c>
      <c r="AK273" s="93" t="e">
        <f t="shared" si="143"/>
        <v>#N/A</v>
      </c>
      <c r="AL273" s="99" t="e">
        <f t="shared" si="144"/>
        <v>#N/A</v>
      </c>
      <c r="AM273" s="99">
        <f t="shared" si="145"/>
        <v>0</v>
      </c>
      <c r="AP273" s="92">
        <f t="shared" si="162"/>
        <v>46154</v>
      </c>
      <c r="AQ273" s="91">
        <f t="shared" si="163"/>
        <v>266</v>
      </c>
      <c r="AR273" s="91" t="e">
        <f>INDEX(地温!$D$2:$D$366,MATCH(AP273,地温!$C$2:$C$366,FALSE))</f>
        <v>#N/A</v>
      </c>
      <c r="AS273" s="91" t="e">
        <f t="shared" si="164"/>
        <v>#N/A</v>
      </c>
      <c r="AT273" s="93" t="e">
        <f t="shared" si="146"/>
        <v>#N/A</v>
      </c>
      <c r="AU273" s="99" t="e">
        <f t="shared" si="147"/>
        <v>#N/A</v>
      </c>
      <c r="AV273" s="99">
        <f t="shared" si="148"/>
        <v>0</v>
      </c>
    </row>
    <row r="274" spans="1:48" s="91" customFormat="1">
      <c r="A274" s="92">
        <f t="shared" si="149"/>
        <v>46155</v>
      </c>
      <c r="B274" s="91">
        <f t="shared" si="132"/>
        <v>267</v>
      </c>
      <c r="C274" s="99" t="e">
        <f t="shared" si="133"/>
        <v>#N/A</v>
      </c>
      <c r="F274" s="92">
        <f t="shared" si="150"/>
        <v>46155</v>
      </c>
      <c r="G274" s="91">
        <f t="shared" si="151"/>
        <v>267</v>
      </c>
      <c r="H274" s="91" t="e">
        <f>INDEX(地温!$D$2:$D$366,MATCH(F274,地温!$C$2:$C$366,FALSE))</f>
        <v>#N/A</v>
      </c>
      <c r="I274" s="91" t="e">
        <f t="shared" si="152"/>
        <v>#N/A</v>
      </c>
      <c r="J274" s="93" t="e">
        <f t="shared" si="134"/>
        <v>#N/A</v>
      </c>
      <c r="K274" s="99" t="e">
        <f t="shared" si="135"/>
        <v>#N/A</v>
      </c>
      <c r="L274" s="99" t="e">
        <f t="shared" si="136"/>
        <v>#N/A</v>
      </c>
      <c r="O274" s="92">
        <f t="shared" si="153"/>
        <v>46155</v>
      </c>
      <c r="P274" s="91">
        <f t="shared" si="154"/>
        <v>267</v>
      </c>
      <c r="Q274" s="91" t="e">
        <f>INDEX(地温!$D$2:$D$366,MATCH(O274,地温!$C$2:$C$366,FALSE))</f>
        <v>#N/A</v>
      </c>
      <c r="R274" s="91" t="e">
        <f t="shared" si="155"/>
        <v>#N/A</v>
      </c>
      <c r="S274" s="93" t="e">
        <f t="shared" si="137"/>
        <v>#N/A</v>
      </c>
      <c r="T274" s="99" t="e">
        <f t="shared" si="138"/>
        <v>#N/A</v>
      </c>
      <c r="U274" s="99">
        <f t="shared" si="139"/>
        <v>0</v>
      </c>
      <c r="X274" s="92">
        <f t="shared" si="156"/>
        <v>46155</v>
      </c>
      <c r="Y274" s="91">
        <f t="shared" si="157"/>
        <v>267</v>
      </c>
      <c r="Z274" s="91" t="e">
        <f>INDEX(地温!$D$2:$D$366,MATCH(X274,地温!$C$2:$C$366,FALSE))</f>
        <v>#N/A</v>
      </c>
      <c r="AA274" s="91" t="e">
        <f t="shared" si="158"/>
        <v>#N/A</v>
      </c>
      <c r="AB274" s="93" t="e">
        <f t="shared" si="140"/>
        <v>#N/A</v>
      </c>
      <c r="AC274" s="99" t="e">
        <f t="shared" si="141"/>
        <v>#N/A</v>
      </c>
      <c r="AD274" s="99">
        <f t="shared" si="142"/>
        <v>0</v>
      </c>
      <c r="AG274" s="92">
        <f t="shared" si="159"/>
        <v>46155</v>
      </c>
      <c r="AH274" s="91">
        <f t="shared" si="160"/>
        <v>267</v>
      </c>
      <c r="AI274" s="91" t="e">
        <f>INDEX(地温!$D$2:$D$366,MATCH(AG274,地温!$C$2:$C$366,FALSE))</f>
        <v>#N/A</v>
      </c>
      <c r="AJ274" s="91" t="e">
        <f t="shared" si="161"/>
        <v>#N/A</v>
      </c>
      <c r="AK274" s="93" t="e">
        <f t="shared" si="143"/>
        <v>#N/A</v>
      </c>
      <c r="AL274" s="99" t="e">
        <f t="shared" si="144"/>
        <v>#N/A</v>
      </c>
      <c r="AM274" s="99">
        <f t="shared" si="145"/>
        <v>0</v>
      </c>
      <c r="AP274" s="92">
        <f t="shared" si="162"/>
        <v>46155</v>
      </c>
      <c r="AQ274" s="91">
        <f t="shared" si="163"/>
        <v>267</v>
      </c>
      <c r="AR274" s="91" t="e">
        <f>INDEX(地温!$D$2:$D$366,MATCH(AP274,地温!$C$2:$C$366,FALSE))</f>
        <v>#N/A</v>
      </c>
      <c r="AS274" s="91" t="e">
        <f t="shared" si="164"/>
        <v>#N/A</v>
      </c>
      <c r="AT274" s="93" t="e">
        <f t="shared" si="146"/>
        <v>#N/A</v>
      </c>
      <c r="AU274" s="99" t="e">
        <f t="shared" si="147"/>
        <v>#N/A</v>
      </c>
      <c r="AV274" s="99">
        <f t="shared" si="148"/>
        <v>0</v>
      </c>
    </row>
    <row r="275" spans="1:48" s="91" customFormat="1">
      <c r="A275" s="92">
        <f t="shared" si="149"/>
        <v>46156</v>
      </c>
      <c r="B275" s="91">
        <f t="shared" si="132"/>
        <v>268</v>
      </c>
      <c r="C275" s="99" t="e">
        <f t="shared" si="133"/>
        <v>#N/A</v>
      </c>
      <c r="F275" s="92">
        <f t="shared" si="150"/>
        <v>46156</v>
      </c>
      <c r="G275" s="91">
        <f t="shared" si="151"/>
        <v>268</v>
      </c>
      <c r="H275" s="91" t="e">
        <f>INDEX(地温!$D$2:$D$366,MATCH(F275,地温!$C$2:$C$366,FALSE))</f>
        <v>#N/A</v>
      </c>
      <c r="I275" s="91" t="e">
        <f t="shared" si="152"/>
        <v>#N/A</v>
      </c>
      <c r="J275" s="93" t="e">
        <f t="shared" si="134"/>
        <v>#N/A</v>
      </c>
      <c r="K275" s="99" t="e">
        <f t="shared" si="135"/>
        <v>#N/A</v>
      </c>
      <c r="L275" s="99" t="e">
        <f t="shared" si="136"/>
        <v>#N/A</v>
      </c>
      <c r="O275" s="92">
        <f t="shared" si="153"/>
        <v>46156</v>
      </c>
      <c r="P275" s="91">
        <f t="shared" si="154"/>
        <v>268</v>
      </c>
      <c r="Q275" s="91" t="e">
        <f>INDEX(地温!$D$2:$D$366,MATCH(O275,地温!$C$2:$C$366,FALSE))</f>
        <v>#N/A</v>
      </c>
      <c r="R275" s="91" t="e">
        <f t="shared" si="155"/>
        <v>#N/A</v>
      </c>
      <c r="S275" s="93" t="e">
        <f t="shared" si="137"/>
        <v>#N/A</v>
      </c>
      <c r="T275" s="99" t="e">
        <f t="shared" si="138"/>
        <v>#N/A</v>
      </c>
      <c r="U275" s="99">
        <f t="shared" si="139"/>
        <v>0</v>
      </c>
      <c r="X275" s="92">
        <f t="shared" si="156"/>
        <v>46156</v>
      </c>
      <c r="Y275" s="91">
        <f t="shared" si="157"/>
        <v>268</v>
      </c>
      <c r="Z275" s="91" t="e">
        <f>INDEX(地温!$D$2:$D$366,MATCH(X275,地温!$C$2:$C$366,FALSE))</f>
        <v>#N/A</v>
      </c>
      <c r="AA275" s="91" t="e">
        <f t="shared" si="158"/>
        <v>#N/A</v>
      </c>
      <c r="AB275" s="93" t="e">
        <f t="shared" si="140"/>
        <v>#N/A</v>
      </c>
      <c r="AC275" s="99" t="e">
        <f t="shared" si="141"/>
        <v>#N/A</v>
      </c>
      <c r="AD275" s="99">
        <f t="shared" si="142"/>
        <v>0</v>
      </c>
      <c r="AG275" s="92">
        <f t="shared" si="159"/>
        <v>46156</v>
      </c>
      <c r="AH275" s="91">
        <f t="shared" si="160"/>
        <v>268</v>
      </c>
      <c r="AI275" s="91" t="e">
        <f>INDEX(地温!$D$2:$D$366,MATCH(AG275,地温!$C$2:$C$366,FALSE))</f>
        <v>#N/A</v>
      </c>
      <c r="AJ275" s="91" t="e">
        <f t="shared" si="161"/>
        <v>#N/A</v>
      </c>
      <c r="AK275" s="93" t="e">
        <f t="shared" si="143"/>
        <v>#N/A</v>
      </c>
      <c r="AL275" s="99" t="e">
        <f t="shared" si="144"/>
        <v>#N/A</v>
      </c>
      <c r="AM275" s="99">
        <f t="shared" si="145"/>
        <v>0</v>
      </c>
      <c r="AP275" s="92">
        <f t="shared" si="162"/>
        <v>46156</v>
      </c>
      <c r="AQ275" s="91">
        <f t="shared" si="163"/>
        <v>268</v>
      </c>
      <c r="AR275" s="91" t="e">
        <f>INDEX(地温!$D$2:$D$366,MATCH(AP275,地温!$C$2:$C$366,FALSE))</f>
        <v>#N/A</v>
      </c>
      <c r="AS275" s="91" t="e">
        <f t="shared" si="164"/>
        <v>#N/A</v>
      </c>
      <c r="AT275" s="93" t="e">
        <f t="shared" si="146"/>
        <v>#N/A</v>
      </c>
      <c r="AU275" s="99" t="e">
        <f t="shared" si="147"/>
        <v>#N/A</v>
      </c>
      <c r="AV275" s="99">
        <f t="shared" si="148"/>
        <v>0</v>
      </c>
    </row>
    <row r="276" spans="1:48" s="91" customFormat="1">
      <c r="A276" s="92">
        <f t="shared" si="149"/>
        <v>46157</v>
      </c>
      <c r="B276" s="91">
        <f t="shared" si="132"/>
        <v>269</v>
      </c>
      <c r="C276" s="99" t="e">
        <f t="shared" si="133"/>
        <v>#N/A</v>
      </c>
      <c r="F276" s="92">
        <f t="shared" si="150"/>
        <v>46157</v>
      </c>
      <c r="G276" s="91">
        <f t="shared" si="151"/>
        <v>269</v>
      </c>
      <c r="H276" s="91" t="e">
        <f>INDEX(地温!$D$2:$D$366,MATCH(F276,地温!$C$2:$C$366,FALSE))</f>
        <v>#N/A</v>
      </c>
      <c r="I276" s="91" t="e">
        <f t="shared" si="152"/>
        <v>#N/A</v>
      </c>
      <c r="J276" s="93" t="e">
        <f t="shared" si="134"/>
        <v>#N/A</v>
      </c>
      <c r="K276" s="99" t="e">
        <f t="shared" si="135"/>
        <v>#N/A</v>
      </c>
      <c r="L276" s="99" t="e">
        <f t="shared" si="136"/>
        <v>#N/A</v>
      </c>
      <c r="O276" s="92">
        <f t="shared" si="153"/>
        <v>46157</v>
      </c>
      <c r="P276" s="91">
        <f t="shared" si="154"/>
        <v>269</v>
      </c>
      <c r="Q276" s="91" t="e">
        <f>INDEX(地温!$D$2:$D$366,MATCH(O276,地温!$C$2:$C$366,FALSE))</f>
        <v>#N/A</v>
      </c>
      <c r="R276" s="91" t="e">
        <f t="shared" si="155"/>
        <v>#N/A</v>
      </c>
      <c r="S276" s="93" t="e">
        <f t="shared" si="137"/>
        <v>#N/A</v>
      </c>
      <c r="T276" s="99" t="e">
        <f t="shared" si="138"/>
        <v>#N/A</v>
      </c>
      <c r="U276" s="99">
        <f t="shared" si="139"/>
        <v>0</v>
      </c>
      <c r="X276" s="92">
        <f t="shared" si="156"/>
        <v>46157</v>
      </c>
      <c r="Y276" s="91">
        <f t="shared" si="157"/>
        <v>269</v>
      </c>
      <c r="Z276" s="91" t="e">
        <f>INDEX(地温!$D$2:$D$366,MATCH(X276,地温!$C$2:$C$366,FALSE))</f>
        <v>#N/A</v>
      </c>
      <c r="AA276" s="91" t="e">
        <f t="shared" si="158"/>
        <v>#N/A</v>
      </c>
      <c r="AB276" s="93" t="e">
        <f t="shared" si="140"/>
        <v>#N/A</v>
      </c>
      <c r="AC276" s="99" t="e">
        <f t="shared" si="141"/>
        <v>#N/A</v>
      </c>
      <c r="AD276" s="99">
        <f t="shared" si="142"/>
        <v>0</v>
      </c>
      <c r="AG276" s="92">
        <f t="shared" si="159"/>
        <v>46157</v>
      </c>
      <c r="AH276" s="91">
        <f t="shared" si="160"/>
        <v>269</v>
      </c>
      <c r="AI276" s="91" t="e">
        <f>INDEX(地温!$D$2:$D$366,MATCH(AG276,地温!$C$2:$C$366,FALSE))</f>
        <v>#N/A</v>
      </c>
      <c r="AJ276" s="91" t="e">
        <f t="shared" si="161"/>
        <v>#N/A</v>
      </c>
      <c r="AK276" s="93" t="e">
        <f t="shared" si="143"/>
        <v>#N/A</v>
      </c>
      <c r="AL276" s="99" t="e">
        <f t="shared" si="144"/>
        <v>#N/A</v>
      </c>
      <c r="AM276" s="99">
        <f t="shared" si="145"/>
        <v>0</v>
      </c>
      <c r="AP276" s="92">
        <f t="shared" si="162"/>
        <v>46157</v>
      </c>
      <c r="AQ276" s="91">
        <f t="shared" si="163"/>
        <v>269</v>
      </c>
      <c r="AR276" s="91" t="e">
        <f>INDEX(地温!$D$2:$D$366,MATCH(AP276,地温!$C$2:$C$366,FALSE))</f>
        <v>#N/A</v>
      </c>
      <c r="AS276" s="91" t="e">
        <f t="shared" si="164"/>
        <v>#N/A</v>
      </c>
      <c r="AT276" s="93" t="e">
        <f t="shared" si="146"/>
        <v>#N/A</v>
      </c>
      <c r="AU276" s="99" t="e">
        <f t="shared" si="147"/>
        <v>#N/A</v>
      </c>
      <c r="AV276" s="99">
        <f t="shared" si="148"/>
        <v>0</v>
      </c>
    </row>
    <row r="277" spans="1:48" s="91" customFormat="1">
      <c r="A277" s="92">
        <f t="shared" si="149"/>
        <v>46158</v>
      </c>
      <c r="B277" s="91">
        <f t="shared" si="132"/>
        <v>270</v>
      </c>
      <c r="C277" s="99" t="e">
        <f t="shared" si="133"/>
        <v>#N/A</v>
      </c>
      <c r="F277" s="92">
        <f t="shared" si="150"/>
        <v>46158</v>
      </c>
      <c r="G277" s="91">
        <f t="shared" si="151"/>
        <v>270</v>
      </c>
      <c r="H277" s="91" t="e">
        <f>INDEX(地温!$D$2:$D$366,MATCH(F277,地温!$C$2:$C$366,FALSE))</f>
        <v>#N/A</v>
      </c>
      <c r="I277" s="91" t="e">
        <f t="shared" si="152"/>
        <v>#N/A</v>
      </c>
      <c r="J277" s="93" t="e">
        <f t="shared" si="134"/>
        <v>#N/A</v>
      </c>
      <c r="K277" s="99" t="e">
        <f t="shared" si="135"/>
        <v>#N/A</v>
      </c>
      <c r="L277" s="99" t="e">
        <f t="shared" si="136"/>
        <v>#N/A</v>
      </c>
      <c r="O277" s="92">
        <f t="shared" si="153"/>
        <v>46158</v>
      </c>
      <c r="P277" s="91">
        <f t="shared" si="154"/>
        <v>270</v>
      </c>
      <c r="Q277" s="91" t="e">
        <f>INDEX(地温!$D$2:$D$366,MATCH(O277,地温!$C$2:$C$366,FALSE))</f>
        <v>#N/A</v>
      </c>
      <c r="R277" s="91" t="e">
        <f t="shared" si="155"/>
        <v>#N/A</v>
      </c>
      <c r="S277" s="93" t="e">
        <f t="shared" si="137"/>
        <v>#N/A</v>
      </c>
      <c r="T277" s="99" t="e">
        <f t="shared" si="138"/>
        <v>#N/A</v>
      </c>
      <c r="U277" s="99">
        <f t="shared" si="139"/>
        <v>0</v>
      </c>
      <c r="X277" s="92">
        <f t="shared" si="156"/>
        <v>46158</v>
      </c>
      <c r="Y277" s="91">
        <f t="shared" si="157"/>
        <v>270</v>
      </c>
      <c r="Z277" s="91" t="e">
        <f>INDEX(地温!$D$2:$D$366,MATCH(X277,地温!$C$2:$C$366,FALSE))</f>
        <v>#N/A</v>
      </c>
      <c r="AA277" s="91" t="e">
        <f t="shared" si="158"/>
        <v>#N/A</v>
      </c>
      <c r="AB277" s="93" t="e">
        <f t="shared" si="140"/>
        <v>#N/A</v>
      </c>
      <c r="AC277" s="99" t="e">
        <f t="shared" si="141"/>
        <v>#N/A</v>
      </c>
      <c r="AD277" s="99">
        <f t="shared" si="142"/>
        <v>0</v>
      </c>
      <c r="AG277" s="92">
        <f t="shared" si="159"/>
        <v>46158</v>
      </c>
      <c r="AH277" s="91">
        <f t="shared" si="160"/>
        <v>270</v>
      </c>
      <c r="AI277" s="91" t="e">
        <f>INDEX(地温!$D$2:$D$366,MATCH(AG277,地温!$C$2:$C$366,FALSE))</f>
        <v>#N/A</v>
      </c>
      <c r="AJ277" s="91" t="e">
        <f t="shared" si="161"/>
        <v>#N/A</v>
      </c>
      <c r="AK277" s="93" t="e">
        <f t="shared" si="143"/>
        <v>#N/A</v>
      </c>
      <c r="AL277" s="99" t="e">
        <f t="shared" si="144"/>
        <v>#N/A</v>
      </c>
      <c r="AM277" s="99">
        <f t="shared" si="145"/>
        <v>0</v>
      </c>
      <c r="AP277" s="92">
        <f t="shared" si="162"/>
        <v>46158</v>
      </c>
      <c r="AQ277" s="91">
        <f t="shared" si="163"/>
        <v>270</v>
      </c>
      <c r="AR277" s="91" t="e">
        <f>INDEX(地温!$D$2:$D$366,MATCH(AP277,地温!$C$2:$C$366,FALSE))</f>
        <v>#N/A</v>
      </c>
      <c r="AS277" s="91" t="e">
        <f t="shared" si="164"/>
        <v>#N/A</v>
      </c>
      <c r="AT277" s="93" t="e">
        <f t="shared" si="146"/>
        <v>#N/A</v>
      </c>
      <c r="AU277" s="99" t="e">
        <f t="shared" si="147"/>
        <v>#N/A</v>
      </c>
      <c r="AV277" s="99">
        <f t="shared" si="148"/>
        <v>0</v>
      </c>
    </row>
    <row r="278" spans="1:48" s="91" customFormat="1">
      <c r="A278" s="92">
        <f t="shared" si="149"/>
        <v>46159</v>
      </c>
      <c r="B278" s="91">
        <f t="shared" si="132"/>
        <v>271</v>
      </c>
      <c r="C278" s="99" t="e">
        <f t="shared" si="133"/>
        <v>#N/A</v>
      </c>
      <c r="F278" s="92">
        <f t="shared" si="150"/>
        <v>46159</v>
      </c>
      <c r="G278" s="91">
        <f t="shared" si="151"/>
        <v>271</v>
      </c>
      <c r="H278" s="91" t="e">
        <f>INDEX(地温!$D$2:$D$366,MATCH(F278,地温!$C$2:$C$366,FALSE))</f>
        <v>#N/A</v>
      </c>
      <c r="I278" s="91" t="e">
        <f t="shared" si="152"/>
        <v>#N/A</v>
      </c>
      <c r="J278" s="93" t="e">
        <f t="shared" si="134"/>
        <v>#N/A</v>
      </c>
      <c r="K278" s="99" t="e">
        <f t="shared" si="135"/>
        <v>#N/A</v>
      </c>
      <c r="L278" s="99" t="e">
        <f t="shared" si="136"/>
        <v>#N/A</v>
      </c>
      <c r="O278" s="92">
        <f t="shared" si="153"/>
        <v>46159</v>
      </c>
      <c r="P278" s="91">
        <f t="shared" si="154"/>
        <v>271</v>
      </c>
      <c r="Q278" s="91" t="e">
        <f>INDEX(地温!$D$2:$D$366,MATCH(O278,地温!$C$2:$C$366,FALSE))</f>
        <v>#N/A</v>
      </c>
      <c r="R278" s="91" t="e">
        <f t="shared" si="155"/>
        <v>#N/A</v>
      </c>
      <c r="S278" s="93" t="e">
        <f t="shared" si="137"/>
        <v>#N/A</v>
      </c>
      <c r="T278" s="99" t="e">
        <f t="shared" si="138"/>
        <v>#N/A</v>
      </c>
      <c r="U278" s="99">
        <f t="shared" si="139"/>
        <v>0</v>
      </c>
      <c r="X278" s="92">
        <f t="shared" si="156"/>
        <v>46159</v>
      </c>
      <c r="Y278" s="91">
        <f t="shared" si="157"/>
        <v>271</v>
      </c>
      <c r="Z278" s="91" t="e">
        <f>INDEX(地温!$D$2:$D$366,MATCH(X278,地温!$C$2:$C$366,FALSE))</f>
        <v>#N/A</v>
      </c>
      <c r="AA278" s="91" t="e">
        <f t="shared" si="158"/>
        <v>#N/A</v>
      </c>
      <c r="AB278" s="93" t="e">
        <f t="shared" si="140"/>
        <v>#N/A</v>
      </c>
      <c r="AC278" s="99" t="e">
        <f t="shared" si="141"/>
        <v>#N/A</v>
      </c>
      <c r="AD278" s="99">
        <f t="shared" si="142"/>
        <v>0</v>
      </c>
      <c r="AG278" s="92">
        <f t="shared" si="159"/>
        <v>46159</v>
      </c>
      <c r="AH278" s="91">
        <f t="shared" si="160"/>
        <v>271</v>
      </c>
      <c r="AI278" s="91" t="e">
        <f>INDEX(地温!$D$2:$D$366,MATCH(AG278,地温!$C$2:$C$366,FALSE))</f>
        <v>#N/A</v>
      </c>
      <c r="AJ278" s="91" t="e">
        <f t="shared" si="161"/>
        <v>#N/A</v>
      </c>
      <c r="AK278" s="93" t="e">
        <f t="shared" si="143"/>
        <v>#N/A</v>
      </c>
      <c r="AL278" s="99" t="e">
        <f t="shared" si="144"/>
        <v>#N/A</v>
      </c>
      <c r="AM278" s="99">
        <f t="shared" si="145"/>
        <v>0</v>
      </c>
      <c r="AP278" s="92">
        <f t="shared" si="162"/>
        <v>46159</v>
      </c>
      <c r="AQ278" s="91">
        <f t="shared" si="163"/>
        <v>271</v>
      </c>
      <c r="AR278" s="91" t="e">
        <f>INDEX(地温!$D$2:$D$366,MATCH(AP278,地温!$C$2:$C$366,FALSE))</f>
        <v>#N/A</v>
      </c>
      <c r="AS278" s="91" t="e">
        <f t="shared" si="164"/>
        <v>#N/A</v>
      </c>
      <c r="AT278" s="93" t="e">
        <f t="shared" si="146"/>
        <v>#N/A</v>
      </c>
      <c r="AU278" s="99" t="e">
        <f t="shared" si="147"/>
        <v>#N/A</v>
      </c>
      <c r="AV278" s="99">
        <f t="shared" si="148"/>
        <v>0</v>
      </c>
    </row>
    <row r="279" spans="1:48" s="91" customFormat="1">
      <c r="A279" s="92">
        <f t="shared" si="149"/>
        <v>46160</v>
      </c>
      <c r="B279" s="91">
        <f t="shared" si="132"/>
        <v>272</v>
      </c>
      <c r="C279" s="99" t="e">
        <f t="shared" si="133"/>
        <v>#N/A</v>
      </c>
      <c r="F279" s="92">
        <f t="shared" si="150"/>
        <v>46160</v>
      </c>
      <c r="G279" s="91">
        <f t="shared" si="151"/>
        <v>272</v>
      </c>
      <c r="H279" s="91" t="e">
        <f>INDEX(地温!$D$2:$D$366,MATCH(F279,地温!$C$2:$C$366,FALSE))</f>
        <v>#N/A</v>
      </c>
      <c r="I279" s="91" t="e">
        <f t="shared" si="152"/>
        <v>#N/A</v>
      </c>
      <c r="J279" s="93" t="e">
        <f t="shared" si="134"/>
        <v>#N/A</v>
      </c>
      <c r="K279" s="99" t="e">
        <f t="shared" si="135"/>
        <v>#N/A</v>
      </c>
      <c r="L279" s="99" t="e">
        <f t="shared" si="136"/>
        <v>#N/A</v>
      </c>
      <c r="O279" s="92">
        <f t="shared" si="153"/>
        <v>46160</v>
      </c>
      <c r="P279" s="91">
        <f t="shared" si="154"/>
        <v>272</v>
      </c>
      <c r="Q279" s="91" t="e">
        <f>INDEX(地温!$D$2:$D$366,MATCH(O279,地温!$C$2:$C$366,FALSE))</f>
        <v>#N/A</v>
      </c>
      <c r="R279" s="91" t="e">
        <f t="shared" si="155"/>
        <v>#N/A</v>
      </c>
      <c r="S279" s="93" t="e">
        <f t="shared" si="137"/>
        <v>#N/A</v>
      </c>
      <c r="T279" s="99" t="e">
        <f t="shared" si="138"/>
        <v>#N/A</v>
      </c>
      <c r="U279" s="99">
        <f t="shared" si="139"/>
        <v>0</v>
      </c>
      <c r="X279" s="92">
        <f t="shared" si="156"/>
        <v>46160</v>
      </c>
      <c r="Y279" s="91">
        <f t="shared" si="157"/>
        <v>272</v>
      </c>
      <c r="Z279" s="91" t="e">
        <f>INDEX(地温!$D$2:$D$366,MATCH(X279,地温!$C$2:$C$366,FALSE))</f>
        <v>#N/A</v>
      </c>
      <c r="AA279" s="91" t="e">
        <f t="shared" si="158"/>
        <v>#N/A</v>
      </c>
      <c r="AB279" s="93" t="e">
        <f t="shared" si="140"/>
        <v>#N/A</v>
      </c>
      <c r="AC279" s="99" t="e">
        <f t="shared" si="141"/>
        <v>#N/A</v>
      </c>
      <c r="AD279" s="99">
        <f t="shared" si="142"/>
        <v>0</v>
      </c>
      <c r="AG279" s="92">
        <f t="shared" si="159"/>
        <v>46160</v>
      </c>
      <c r="AH279" s="91">
        <f t="shared" si="160"/>
        <v>272</v>
      </c>
      <c r="AI279" s="91" t="e">
        <f>INDEX(地温!$D$2:$D$366,MATCH(AG279,地温!$C$2:$C$366,FALSE))</f>
        <v>#N/A</v>
      </c>
      <c r="AJ279" s="91" t="e">
        <f t="shared" si="161"/>
        <v>#N/A</v>
      </c>
      <c r="AK279" s="93" t="e">
        <f t="shared" si="143"/>
        <v>#N/A</v>
      </c>
      <c r="AL279" s="99" t="e">
        <f t="shared" si="144"/>
        <v>#N/A</v>
      </c>
      <c r="AM279" s="99">
        <f t="shared" si="145"/>
        <v>0</v>
      </c>
      <c r="AP279" s="92">
        <f t="shared" si="162"/>
        <v>46160</v>
      </c>
      <c r="AQ279" s="91">
        <f t="shared" si="163"/>
        <v>272</v>
      </c>
      <c r="AR279" s="91" t="e">
        <f>INDEX(地温!$D$2:$D$366,MATCH(AP279,地温!$C$2:$C$366,FALSE))</f>
        <v>#N/A</v>
      </c>
      <c r="AS279" s="91" t="e">
        <f t="shared" si="164"/>
        <v>#N/A</v>
      </c>
      <c r="AT279" s="93" t="e">
        <f t="shared" si="146"/>
        <v>#N/A</v>
      </c>
      <c r="AU279" s="99" t="e">
        <f t="shared" si="147"/>
        <v>#N/A</v>
      </c>
      <c r="AV279" s="99">
        <f t="shared" si="148"/>
        <v>0</v>
      </c>
    </row>
    <row r="280" spans="1:48" s="91" customFormat="1">
      <c r="A280" s="92">
        <f t="shared" si="149"/>
        <v>46161</v>
      </c>
      <c r="B280" s="91">
        <f t="shared" si="132"/>
        <v>273</v>
      </c>
      <c r="C280" s="99" t="e">
        <f t="shared" si="133"/>
        <v>#N/A</v>
      </c>
      <c r="F280" s="92">
        <f t="shared" si="150"/>
        <v>46161</v>
      </c>
      <c r="G280" s="91">
        <f t="shared" si="151"/>
        <v>273</v>
      </c>
      <c r="H280" s="91" t="e">
        <f>INDEX(地温!$D$2:$D$366,MATCH(F280,地温!$C$2:$C$366,FALSE))</f>
        <v>#N/A</v>
      </c>
      <c r="I280" s="91" t="e">
        <f t="shared" si="152"/>
        <v>#N/A</v>
      </c>
      <c r="J280" s="93" t="e">
        <f t="shared" si="134"/>
        <v>#N/A</v>
      </c>
      <c r="K280" s="99" t="e">
        <f t="shared" si="135"/>
        <v>#N/A</v>
      </c>
      <c r="L280" s="99" t="e">
        <f t="shared" si="136"/>
        <v>#N/A</v>
      </c>
      <c r="O280" s="92">
        <f t="shared" si="153"/>
        <v>46161</v>
      </c>
      <c r="P280" s="91">
        <f t="shared" si="154"/>
        <v>273</v>
      </c>
      <c r="Q280" s="91" t="e">
        <f>INDEX(地温!$D$2:$D$366,MATCH(O280,地温!$C$2:$C$366,FALSE))</f>
        <v>#N/A</v>
      </c>
      <c r="R280" s="91" t="e">
        <f t="shared" si="155"/>
        <v>#N/A</v>
      </c>
      <c r="S280" s="93" t="e">
        <f t="shared" si="137"/>
        <v>#N/A</v>
      </c>
      <c r="T280" s="99" t="e">
        <f t="shared" si="138"/>
        <v>#N/A</v>
      </c>
      <c r="U280" s="99">
        <f t="shared" si="139"/>
        <v>0</v>
      </c>
      <c r="X280" s="92">
        <f t="shared" si="156"/>
        <v>46161</v>
      </c>
      <c r="Y280" s="91">
        <f t="shared" si="157"/>
        <v>273</v>
      </c>
      <c r="Z280" s="91" t="e">
        <f>INDEX(地温!$D$2:$D$366,MATCH(X280,地温!$C$2:$C$366,FALSE))</f>
        <v>#N/A</v>
      </c>
      <c r="AA280" s="91" t="e">
        <f t="shared" si="158"/>
        <v>#N/A</v>
      </c>
      <c r="AB280" s="93" t="e">
        <f t="shared" si="140"/>
        <v>#N/A</v>
      </c>
      <c r="AC280" s="99" t="e">
        <f t="shared" si="141"/>
        <v>#N/A</v>
      </c>
      <c r="AD280" s="99">
        <f t="shared" si="142"/>
        <v>0</v>
      </c>
      <c r="AG280" s="92">
        <f t="shared" si="159"/>
        <v>46161</v>
      </c>
      <c r="AH280" s="91">
        <f t="shared" si="160"/>
        <v>273</v>
      </c>
      <c r="AI280" s="91" t="e">
        <f>INDEX(地温!$D$2:$D$366,MATCH(AG280,地温!$C$2:$C$366,FALSE))</f>
        <v>#N/A</v>
      </c>
      <c r="AJ280" s="91" t="e">
        <f t="shared" si="161"/>
        <v>#N/A</v>
      </c>
      <c r="AK280" s="93" t="e">
        <f t="shared" si="143"/>
        <v>#N/A</v>
      </c>
      <c r="AL280" s="99" t="e">
        <f t="shared" si="144"/>
        <v>#N/A</v>
      </c>
      <c r="AM280" s="99">
        <f t="shared" si="145"/>
        <v>0</v>
      </c>
      <c r="AP280" s="92">
        <f t="shared" si="162"/>
        <v>46161</v>
      </c>
      <c r="AQ280" s="91">
        <f t="shared" si="163"/>
        <v>273</v>
      </c>
      <c r="AR280" s="91" t="e">
        <f>INDEX(地温!$D$2:$D$366,MATCH(AP280,地温!$C$2:$C$366,FALSE))</f>
        <v>#N/A</v>
      </c>
      <c r="AS280" s="91" t="e">
        <f t="shared" si="164"/>
        <v>#N/A</v>
      </c>
      <c r="AT280" s="93" t="e">
        <f t="shared" si="146"/>
        <v>#N/A</v>
      </c>
      <c r="AU280" s="99" t="e">
        <f t="shared" si="147"/>
        <v>#N/A</v>
      </c>
      <c r="AV280" s="99">
        <f t="shared" si="148"/>
        <v>0</v>
      </c>
    </row>
    <row r="281" spans="1:48" s="91" customFormat="1">
      <c r="A281" s="92">
        <f t="shared" si="149"/>
        <v>46162</v>
      </c>
      <c r="B281" s="91">
        <f t="shared" si="132"/>
        <v>274</v>
      </c>
      <c r="C281" s="99" t="e">
        <f t="shared" si="133"/>
        <v>#N/A</v>
      </c>
      <c r="F281" s="92">
        <f t="shared" si="150"/>
        <v>46162</v>
      </c>
      <c r="G281" s="91">
        <f t="shared" si="151"/>
        <v>274</v>
      </c>
      <c r="H281" s="91" t="e">
        <f>INDEX(地温!$D$2:$D$366,MATCH(F281,地温!$C$2:$C$366,FALSE))</f>
        <v>#N/A</v>
      </c>
      <c r="I281" s="91" t="e">
        <f t="shared" si="152"/>
        <v>#N/A</v>
      </c>
      <c r="J281" s="93" t="e">
        <f t="shared" si="134"/>
        <v>#N/A</v>
      </c>
      <c r="K281" s="99" t="e">
        <f t="shared" si="135"/>
        <v>#N/A</v>
      </c>
      <c r="L281" s="99" t="e">
        <f t="shared" si="136"/>
        <v>#N/A</v>
      </c>
      <c r="O281" s="92">
        <f t="shared" si="153"/>
        <v>46162</v>
      </c>
      <c r="P281" s="91">
        <f t="shared" si="154"/>
        <v>274</v>
      </c>
      <c r="Q281" s="91" t="e">
        <f>INDEX(地温!$D$2:$D$366,MATCH(O281,地温!$C$2:$C$366,FALSE))</f>
        <v>#N/A</v>
      </c>
      <c r="R281" s="91" t="e">
        <f t="shared" si="155"/>
        <v>#N/A</v>
      </c>
      <c r="S281" s="93" t="e">
        <f t="shared" si="137"/>
        <v>#N/A</v>
      </c>
      <c r="T281" s="99" t="e">
        <f t="shared" si="138"/>
        <v>#N/A</v>
      </c>
      <c r="U281" s="99">
        <f t="shared" si="139"/>
        <v>0</v>
      </c>
      <c r="X281" s="92">
        <f t="shared" si="156"/>
        <v>46162</v>
      </c>
      <c r="Y281" s="91">
        <f t="shared" si="157"/>
        <v>274</v>
      </c>
      <c r="Z281" s="91" t="e">
        <f>INDEX(地温!$D$2:$D$366,MATCH(X281,地温!$C$2:$C$366,FALSE))</f>
        <v>#N/A</v>
      </c>
      <c r="AA281" s="91" t="e">
        <f t="shared" si="158"/>
        <v>#N/A</v>
      </c>
      <c r="AB281" s="93" t="e">
        <f t="shared" si="140"/>
        <v>#N/A</v>
      </c>
      <c r="AC281" s="99" t="e">
        <f t="shared" si="141"/>
        <v>#N/A</v>
      </c>
      <c r="AD281" s="99">
        <f t="shared" si="142"/>
        <v>0</v>
      </c>
      <c r="AG281" s="92">
        <f t="shared" si="159"/>
        <v>46162</v>
      </c>
      <c r="AH281" s="91">
        <f t="shared" si="160"/>
        <v>274</v>
      </c>
      <c r="AI281" s="91" t="e">
        <f>INDEX(地温!$D$2:$D$366,MATCH(AG281,地温!$C$2:$C$366,FALSE))</f>
        <v>#N/A</v>
      </c>
      <c r="AJ281" s="91" t="e">
        <f t="shared" si="161"/>
        <v>#N/A</v>
      </c>
      <c r="AK281" s="93" t="e">
        <f t="shared" si="143"/>
        <v>#N/A</v>
      </c>
      <c r="AL281" s="99" t="e">
        <f t="shared" si="144"/>
        <v>#N/A</v>
      </c>
      <c r="AM281" s="99">
        <f t="shared" si="145"/>
        <v>0</v>
      </c>
      <c r="AP281" s="92">
        <f t="shared" si="162"/>
        <v>46162</v>
      </c>
      <c r="AQ281" s="91">
        <f t="shared" si="163"/>
        <v>274</v>
      </c>
      <c r="AR281" s="91" t="e">
        <f>INDEX(地温!$D$2:$D$366,MATCH(AP281,地温!$C$2:$C$366,FALSE))</f>
        <v>#N/A</v>
      </c>
      <c r="AS281" s="91" t="e">
        <f t="shared" si="164"/>
        <v>#N/A</v>
      </c>
      <c r="AT281" s="93" t="e">
        <f t="shared" si="146"/>
        <v>#N/A</v>
      </c>
      <c r="AU281" s="99" t="e">
        <f t="shared" si="147"/>
        <v>#N/A</v>
      </c>
      <c r="AV281" s="99">
        <f t="shared" si="148"/>
        <v>0</v>
      </c>
    </row>
    <row r="282" spans="1:48" s="91" customFormat="1">
      <c r="A282" s="92">
        <f t="shared" si="149"/>
        <v>46163</v>
      </c>
      <c r="B282" s="91">
        <f t="shared" si="132"/>
        <v>275</v>
      </c>
      <c r="C282" s="99" t="e">
        <f t="shared" si="133"/>
        <v>#N/A</v>
      </c>
      <c r="F282" s="92">
        <f t="shared" si="150"/>
        <v>46163</v>
      </c>
      <c r="G282" s="91">
        <f t="shared" si="151"/>
        <v>275</v>
      </c>
      <c r="H282" s="91" t="e">
        <f>INDEX(地温!$D$2:$D$366,MATCH(F282,地温!$C$2:$C$366,FALSE))</f>
        <v>#N/A</v>
      </c>
      <c r="I282" s="91" t="e">
        <f t="shared" si="152"/>
        <v>#N/A</v>
      </c>
      <c r="J282" s="93" t="e">
        <f t="shared" si="134"/>
        <v>#N/A</v>
      </c>
      <c r="K282" s="99" t="e">
        <f t="shared" si="135"/>
        <v>#N/A</v>
      </c>
      <c r="L282" s="99" t="e">
        <f t="shared" si="136"/>
        <v>#N/A</v>
      </c>
      <c r="O282" s="92">
        <f t="shared" si="153"/>
        <v>46163</v>
      </c>
      <c r="P282" s="91">
        <f t="shared" si="154"/>
        <v>275</v>
      </c>
      <c r="Q282" s="91" t="e">
        <f>INDEX(地温!$D$2:$D$366,MATCH(O282,地温!$C$2:$C$366,FALSE))</f>
        <v>#N/A</v>
      </c>
      <c r="R282" s="91" t="e">
        <f t="shared" si="155"/>
        <v>#N/A</v>
      </c>
      <c r="S282" s="93" t="e">
        <f t="shared" si="137"/>
        <v>#N/A</v>
      </c>
      <c r="T282" s="99" t="e">
        <f t="shared" si="138"/>
        <v>#N/A</v>
      </c>
      <c r="U282" s="99">
        <f t="shared" si="139"/>
        <v>0</v>
      </c>
      <c r="X282" s="92">
        <f t="shared" si="156"/>
        <v>46163</v>
      </c>
      <c r="Y282" s="91">
        <f t="shared" si="157"/>
        <v>275</v>
      </c>
      <c r="Z282" s="91" t="e">
        <f>INDEX(地温!$D$2:$D$366,MATCH(X282,地温!$C$2:$C$366,FALSE))</f>
        <v>#N/A</v>
      </c>
      <c r="AA282" s="91" t="e">
        <f t="shared" si="158"/>
        <v>#N/A</v>
      </c>
      <c r="AB282" s="93" t="e">
        <f t="shared" si="140"/>
        <v>#N/A</v>
      </c>
      <c r="AC282" s="99" t="e">
        <f t="shared" si="141"/>
        <v>#N/A</v>
      </c>
      <c r="AD282" s="99">
        <f t="shared" si="142"/>
        <v>0</v>
      </c>
      <c r="AG282" s="92">
        <f t="shared" si="159"/>
        <v>46163</v>
      </c>
      <c r="AH282" s="91">
        <f t="shared" si="160"/>
        <v>275</v>
      </c>
      <c r="AI282" s="91" t="e">
        <f>INDEX(地温!$D$2:$D$366,MATCH(AG282,地温!$C$2:$C$366,FALSE))</f>
        <v>#N/A</v>
      </c>
      <c r="AJ282" s="91" t="e">
        <f t="shared" si="161"/>
        <v>#N/A</v>
      </c>
      <c r="AK282" s="93" t="e">
        <f t="shared" si="143"/>
        <v>#N/A</v>
      </c>
      <c r="AL282" s="99" t="e">
        <f t="shared" si="144"/>
        <v>#N/A</v>
      </c>
      <c r="AM282" s="99">
        <f t="shared" si="145"/>
        <v>0</v>
      </c>
      <c r="AP282" s="92">
        <f t="shared" si="162"/>
        <v>46163</v>
      </c>
      <c r="AQ282" s="91">
        <f t="shared" si="163"/>
        <v>275</v>
      </c>
      <c r="AR282" s="91" t="e">
        <f>INDEX(地温!$D$2:$D$366,MATCH(AP282,地温!$C$2:$C$366,FALSE))</f>
        <v>#N/A</v>
      </c>
      <c r="AS282" s="91" t="e">
        <f t="shared" si="164"/>
        <v>#N/A</v>
      </c>
      <c r="AT282" s="93" t="e">
        <f t="shared" si="146"/>
        <v>#N/A</v>
      </c>
      <c r="AU282" s="99" t="e">
        <f t="shared" si="147"/>
        <v>#N/A</v>
      </c>
      <c r="AV282" s="99">
        <f t="shared" si="148"/>
        <v>0</v>
      </c>
    </row>
    <row r="283" spans="1:48" s="91" customFormat="1">
      <c r="A283" s="92">
        <f t="shared" si="149"/>
        <v>46164</v>
      </c>
      <c r="B283" s="91">
        <f t="shared" si="132"/>
        <v>276</v>
      </c>
      <c r="C283" s="99" t="e">
        <f t="shared" si="133"/>
        <v>#N/A</v>
      </c>
      <c r="F283" s="92">
        <f t="shared" si="150"/>
        <v>46164</v>
      </c>
      <c r="G283" s="91">
        <f t="shared" si="151"/>
        <v>276</v>
      </c>
      <c r="H283" s="91" t="e">
        <f>INDEX(地温!$D$2:$D$366,MATCH(F283,地温!$C$2:$C$366,FALSE))</f>
        <v>#N/A</v>
      </c>
      <c r="I283" s="91" t="e">
        <f t="shared" si="152"/>
        <v>#N/A</v>
      </c>
      <c r="J283" s="93" t="e">
        <f t="shared" si="134"/>
        <v>#N/A</v>
      </c>
      <c r="K283" s="99" t="e">
        <f t="shared" si="135"/>
        <v>#N/A</v>
      </c>
      <c r="L283" s="99" t="e">
        <f t="shared" si="136"/>
        <v>#N/A</v>
      </c>
      <c r="O283" s="92">
        <f t="shared" si="153"/>
        <v>46164</v>
      </c>
      <c r="P283" s="91">
        <f t="shared" si="154"/>
        <v>276</v>
      </c>
      <c r="Q283" s="91" t="e">
        <f>INDEX(地温!$D$2:$D$366,MATCH(O283,地温!$C$2:$C$366,FALSE))</f>
        <v>#N/A</v>
      </c>
      <c r="R283" s="91" t="e">
        <f t="shared" si="155"/>
        <v>#N/A</v>
      </c>
      <c r="S283" s="93" t="e">
        <f t="shared" si="137"/>
        <v>#N/A</v>
      </c>
      <c r="T283" s="99" t="e">
        <f t="shared" si="138"/>
        <v>#N/A</v>
      </c>
      <c r="U283" s="99">
        <f t="shared" si="139"/>
        <v>0</v>
      </c>
      <c r="X283" s="92">
        <f t="shared" si="156"/>
        <v>46164</v>
      </c>
      <c r="Y283" s="91">
        <f t="shared" si="157"/>
        <v>276</v>
      </c>
      <c r="Z283" s="91" t="e">
        <f>INDEX(地温!$D$2:$D$366,MATCH(X283,地温!$C$2:$C$366,FALSE))</f>
        <v>#N/A</v>
      </c>
      <c r="AA283" s="91" t="e">
        <f t="shared" si="158"/>
        <v>#N/A</v>
      </c>
      <c r="AB283" s="93" t="e">
        <f t="shared" si="140"/>
        <v>#N/A</v>
      </c>
      <c r="AC283" s="99" t="e">
        <f t="shared" si="141"/>
        <v>#N/A</v>
      </c>
      <c r="AD283" s="99">
        <f t="shared" si="142"/>
        <v>0</v>
      </c>
      <c r="AG283" s="92">
        <f t="shared" si="159"/>
        <v>46164</v>
      </c>
      <c r="AH283" s="91">
        <f t="shared" si="160"/>
        <v>276</v>
      </c>
      <c r="AI283" s="91" t="e">
        <f>INDEX(地温!$D$2:$D$366,MATCH(AG283,地温!$C$2:$C$366,FALSE))</f>
        <v>#N/A</v>
      </c>
      <c r="AJ283" s="91" t="e">
        <f t="shared" si="161"/>
        <v>#N/A</v>
      </c>
      <c r="AK283" s="93" t="e">
        <f t="shared" si="143"/>
        <v>#N/A</v>
      </c>
      <c r="AL283" s="99" t="e">
        <f t="shared" si="144"/>
        <v>#N/A</v>
      </c>
      <c r="AM283" s="99">
        <f t="shared" si="145"/>
        <v>0</v>
      </c>
      <c r="AP283" s="92">
        <f t="shared" si="162"/>
        <v>46164</v>
      </c>
      <c r="AQ283" s="91">
        <f t="shared" si="163"/>
        <v>276</v>
      </c>
      <c r="AR283" s="91" t="e">
        <f>INDEX(地温!$D$2:$D$366,MATCH(AP283,地温!$C$2:$C$366,FALSE))</f>
        <v>#N/A</v>
      </c>
      <c r="AS283" s="91" t="e">
        <f t="shared" si="164"/>
        <v>#N/A</v>
      </c>
      <c r="AT283" s="93" t="e">
        <f t="shared" si="146"/>
        <v>#N/A</v>
      </c>
      <c r="AU283" s="99" t="e">
        <f t="shared" si="147"/>
        <v>#N/A</v>
      </c>
      <c r="AV283" s="99">
        <f t="shared" si="148"/>
        <v>0</v>
      </c>
    </row>
    <row r="284" spans="1:48" s="91" customFormat="1">
      <c r="A284" s="92">
        <f t="shared" si="149"/>
        <v>46165</v>
      </c>
      <c r="B284" s="91">
        <f t="shared" si="132"/>
        <v>277</v>
      </c>
      <c r="C284" s="99" t="e">
        <f t="shared" si="133"/>
        <v>#N/A</v>
      </c>
      <c r="F284" s="92">
        <f t="shared" si="150"/>
        <v>46165</v>
      </c>
      <c r="G284" s="91">
        <f t="shared" si="151"/>
        <v>277</v>
      </c>
      <c r="H284" s="91" t="e">
        <f>INDEX(地温!$D$2:$D$366,MATCH(F284,地温!$C$2:$C$366,FALSE))</f>
        <v>#N/A</v>
      </c>
      <c r="I284" s="91" t="e">
        <f t="shared" si="152"/>
        <v>#N/A</v>
      </c>
      <c r="J284" s="93" t="e">
        <f t="shared" si="134"/>
        <v>#N/A</v>
      </c>
      <c r="K284" s="99" t="e">
        <f t="shared" si="135"/>
        <v>#N/A</v>
      </c>
      <c r="L284" s="99" t="e">
        <f t="shared" si="136"/>
        <v>#N/A</v>
      </c>
      <c r="O284" s="92">
        <f t="shared" si="153"/>
        <v>46165</v>
      </c>
      <c r="P284" s="91">
        <f t="shared" si="154"/>
        <v>277</v>
      </c>
      <c r="Q284" s="91" t="e">
        <f>INDEX(地温!$D$2:$D$366,MATCH(O284,地温!$C$2:$C$366,FALSE))</f>
        <v>#N/A</v>
      </c>
      <c r="R284" s="91" t="e">
        <f t="shared" si="155"/>
        <v>#N/A</v>
      </c>
      <c r="S284" s="93" t="e">
        <f t="shared" si="137"/>
        <v>#N/A</v>
      </c>
      <c r="T284" s="99" t="e">
        <f t="shared" si="138"/>
        <v>#N/A</v>
      </c>
      <c r="U284" s="99">
        <f t="shared" si="139"/>
        <v>0</v>
      </c>
      <c r="X284" s="92">
        <f t="shared" si="156"/>
        <v>46165</v>
      </c>
      <c r="Y284" s="91">
        <f t="shared" si="157"/>
        <v>277</v>
      </c>
      <c r="Z284" s="91" t="e">
        <f>INDEX(地温!$D$2:$D$366,MATCH(X284,地温!$C$2:$C$366,FALSE))</f>
        <v>#N/A</v>
      </c>
      <c r="AA284" s="91" t="e">
        <f t="shared" si="158"/>
        <v>#N/A</v>
      </c>
      <c r="AB284" s="93" t="e">
        <f t="shared" si="140"/>
        <v>#N/A</v>
      </c>
      <c r="AC284" s="99" t="e">
        <f t="shared" si="141"/>
        <v>#N/A</v>
      </c>
      <c r="AD284" s="99">
        <f t="shared" si="142"/>
        <v>0</v>
      </c>
      <c r="AG284" s="92">
        <f t="shared" si="159"/>
        <v>46165</v>
      </c>
      <c r="AH284" s="91">
        <f t="shared" si="160"/>
        <v>277</v>
      </c>
      <c r="AI284" s="91" t="e">
        <f>INDEX(地温!$D$2:$D$366,MATCH(AG284,地温!$C$2:$C$366,FALSE))</f>
        <v>#N/A</v>
      </c>
      <c r="AJ284" s="91" t="e">
        <f t="shared" si="161"/>
        <v>#N/A</v>
      </c>
      <c r="AK284" s="93" t="e">
        <f t="shared" si="143"/>
        <v>#N/A</v>
      </c>
      <c r="AL284" s="99" t="e">
        <f t="shared" si="144"/>
        <v>#N/A</v>
      </c>
      <c r="AM284" s="99">
        <f t="shared" si="145"/>
        <v>0</v>
      </c>
      <c r="AP284" s="92">
        <f t="shared" si="162"/>
        <v>46165</v>
      </c>
      <c r="AQ284" s="91">
        <f t="shared" si="163"/>
        <v>277</v>
      </c>
      <c r="AR284" s="91" t="e">
        <f>INDEX(地温!$D$2:$D$366,MATCH(AP284,地温!$C$2:$C$366,FALSE))</f>
        <v>#N/A</v>
      </c>
      <c r="AS284" s="91" t="e">
        <f t="shared" si="164"/>
        <v>#N/A</v>
      </c>
      <c r="AT284" s="93" t="e">
        <f t="shared" si="146"/>
        <v>#N/A</v>
      </c>
      <c r="AU284" s="99" t="e">
        <f t="shared" si="147"/>
        <v>#N/A</v>
      </c>
      <c r="AV284" s="99">
        <f t="shared" si="148"/>
        <v>0</v>
      </c>
    </row>
    <row r="285" spans="1:48" s="91" customFormat="1">
      <c r="A285" s="92">
        <f t="shared" si="149"/>
        <v>46166</v>
      </c>
      <c r="B285" s="91">
        <f t="shared" si="132"/>
        <v>278</v>
      </c>
      <c r="C285" s="99" t="e">
        <f t="shared" si="133"/>
        <v>#N/A</v>
      </c>
      <c r="F285" s="92">
        <f t="shared" si="150"/>
        <v>46166</v>
      </c>
      <c r="G285" s="91">
        <f t="shared" si="151"/>
        <v>278</v>
      </c>
      <c r="H285" s="91" t="e">
        <f>INDEX(地温!$D$2:$D$366,MATCH(F285,地温!$C$2:$C$366,FALSE))</f>
        <v>#N/A</v>
      </c>
      <c r="I285" s="91" t="e">
        <f t="shared" si="152"/>
        <v>#N/A</v>
      </c>
      <c r="J285" s="93" t="e">
        <f t="shared" si="134"/>
        <v>#N/A</v>
      </c>
      <c r="K285" s="99" t="e">
        <f t="shared" si="135"/>
        <v>#N/A</v>
      </c>
      <c r="L285" s="99" t="e">
        <f t="shared" si="136"/>
        <v>#N/A</v>
      </c>
      <c r="O285" s="92">
        <f t="shared" si="153"/>
        <v>46166</v>
      </c>
      <c r="P285" s="91">
        <f t="shared" si="154"/>
        <v>278</v>
      </c>
      <c r="Q285" s="91" t="e">
        <f>INDEX(地温!$D$2:$D$366,MATCH(O285,地温!$C$2:$C$366,FALSE))</f>
        <v>#N/A</v>
      </c>
      <c r="R285" s="91" t="e">
        <f t="shared" si="155"/>
        <v>#N/A</v>
      </c>
      <c r="S285" s="93" t="e">
        <f t="shared" si="137"/>
        <v>#N/A</v>
      </c>
      <c r="T285" s="99" t="e">
        <f t="shared" si="138"/>
        <v>#N/A</v>
      </c>
      <c r="U285" s="99">
        <f t="shared" si="139"/>
        <v>0</v>
      </c>
      <c r="X285" s="92">
        <f t="shared" si="156"/>
        <v>46166</v>
      </c>
      <c r="Y285" s="91">
        <f t="shared" si="157"/>
        <v>278</v>
      </c>
      <c r="Z285" s="91" t="e">
        <f>INDEX(地温!$D$2:$D$366,MATCH(X285,地温!$C$2:$C$366,FALSE))</f>
        <v>#N/A</v>
      </c>
      <c r="AA285" s="91" t="e">
        <f t="shared" si="158"/>
        <v>#N/A</v>
      </c>
      <c r="AB285" s="93" t="e">
        <f t="shared" si="140"/>
        <v>#N/A</v>
      </c>
      <c r="AC285" s="99" t="e">
        <f t="shared" si="141"/>
        <v>#N/A</v>
      </c>
      <c r="AD285" s="99">
        <f t="shared" si="142"/>
        <v>0</v>
      </c>
      <c r="AG285" s="92">
        <f t="shared" si="159"/>
        <v>46166</v>
      </c>
      <c r="AH285" s="91">
        <f t="shared" si="160"/>
        <v>278</v>
      </c>
      <c r="AI285" s="91" t="e">
        <f>INDEX(地温!$D$2:$D$366,MATCH(AG285,地温!$C$2:$C$366,FALSE))</f>
        <v>#N/A</v>
      </c>
      <c r="AJ285" s="91" t="e">
        <f t="shared" si="161"/>
        <v>#N/A</v>
      </c>
      <c r="AK285" s="93" t="e">
        <f t="shared" si="143"/>
        <v>#N/A</v>
      </c>
      <c r="AL285" s="99" t="e">
        <f t="shared" si="144"/>
        <v>#N/A</v>
      </c>
      <c r="AM285" s="99">
        <f t="shared" si="145"/>
        <v>0</v>
      </c>
      <c r="AP285" s="92">
        <f t="shared" si="162"/>
        <v>46166</v>
      </c>
      <c r="AQ285" s="91">
        <f t="shared" si="163"/>
        <v>278</v>
      </c>
      <c r="AR285" s="91" t="e">
        <f>INDEX(地温!$D$2:$D$366,MATCH(AP285,地温!$C$2:$C$366,FALSE))</f>
        <v>#N/A</v>
      </c>
      <c r="AS285" s="91" t="e">
        <f t="shared" si="164"/>
        <v>#N/A</v>
      </c>
      <c r="AT285" s="93" t="e">
        <f t="shared" si="146"/>
        <v>#N/A</v>
      </c>
      <c r="AU285" s="99" t="e">
        <f t="shared" si="147"/>
        <v>#N/A</v>
      </c>
      <c r="AV285" s="99">
        <f t="shared" si="148"/>
        <v>0</v>
      </c>
    </row>
    <row r="286" spans="1:48" s="91" customFormat="1">
      <c r="A286" s="92">
        <f t="shared" si="149"/>
        <v>46167</v>
      </c>
      <c r="B286" s="91">
        <f t="shared" si="132"/>
        <v>279</v>
      </c>
      <c r="C286" s="99" t="e">
        <f t="shared" si="133"/>
        <v>#N/A</v>
      </c>
      <c r="F286" s="92">
        <f t="shared" si="150"/>
        <v>46167</v>
      </c>
      <c r="G286" s="91">
        <f t="shared" si="151"/>
        <v>279</v>
      </c>
      <c r="H286" s="91" t="e">
        <f>INDEX(地温!$D$2:$D$366,MATCH(F286,地温!$C$2:$C$366,FALSE))</f>
        <v>#N/A</v>
      </c>
      <c r="I286" s="91" t="e">
        <f t="shared" si="152"/>
        <v>#N/A</v>
      </c>
      <c r="J286" s="93" t="e">
        <f t="shared" si="134"/>
        <v>#N/A</v>
      </c>
      <c r="K286" s="99" t="e">
        <f t="shared" si="135"/>
        <v>#N/A</v>
      </c>
      <c r="L286" s="99" t="e">
        <f t="shared" si="136"/>
        <v>#N/A</v>
      </c>
      <c r="O286" s="92">
        <f t="shared" si="153"/>
        <v>46167</v>
      </c>
      <c r="P286" s="91">
        <f t="shared" si="154"/>
        <v>279</v>
      </c>
      <c r="Q286" s="91" t="e">
        <f>INDEX(地温!$D$2:$D$366,MATCH(O286,地温!$C$2:$C$366,FALSE))</f>
        <v>#N/A</v>
      </c>
      <c r="R286" s="91" t="e">
        <f t="shared" si="155"/>
        <v>#N/A</v>
      </c>
      <c r="S286" s="93" t="e">
        <f t="shared" si="137"/>
        <v>#N/A</v>
      </c>
      <c r="T286" s="99" t="e">
        <f t="shared" si="138"/>
        <v>#N/A</v>
      </c>
      <c r="U286" s="99">
        <f t="shared" si="139"/>
        <v>0</v>
      </c>
      <c r="X286" s="92">
        <f t="shared" si="156"/>
        <v>46167</v>
      </c>
      <c r="Y286" s="91">
        <f t="shared" si="157"/>
        <v>279</v>
      </c>
      <c r="Z286" s="91" t="e">
        <f>INDEX(地温!$D$2:$D$366,MATCH(X286,地温!$C$2:$C$366,FALSE))</f>
        <v>#N/A</v>
      </c>
      <c r="AA286" s="91" t="e">
        <f t="shared" si="158"/>
        <v>#N/A</v>
      </c>
      <c r="AB286" s="93" t="e">
        <f t="shared" si="140"/>
        <v>#N/A</v>
      </c>
      <c r="AC286" s="99" t="e">
        <f t="shared" si="141"/>
        <v>#N/A</v>
      </c>
      <c r="AD286" s="99">
        <f t="shared" si="142"/>
        <v>0</v>
      </c>
      <c r="AG286" s="92">
        <f t="shared" si="159"/>
        <v>46167</v>
      </c>
      <c r="AH286" s="91">
        <f t="shared" si="160"/>
        <v>279</v>
      </c>
      <c r="AI286" s="91" t="e">
        <f>INDEX(地温!$D$2:$D$366,MATCH(AG286,地温!$C$2:$C$366,FALSE))</f>
        <v>#N/A</v>
      </c>
      <c r="AJ286" s="91" t="e">
        <f t="shared" si="161"/>
        <v>#N/A</v>
      </c>
      <c r="AK286" s="93" t="e">
        <f t="shared" si="143"/>
        <v>#N/A</v>
      </c>
      <c r="AL286" s="99" t="e">
        <f t="shared" si="144"/>
        <v>#N/A</v>
      </c>
      <c r="AM286" s="99">
        <f t="shared" si="145"/>
        <v>0</v>
      </c>
      <c r="AP286" s="92">
        <f t="shared" si="162"/>
        <v>46167</v>
      </c>
      <c r="AQ286" s="91">
        <f t="shared" si="163"/>
        <v>279</v>
      </c>
      <c r="AR286" s="91" t="e">
        <f>INDEX(地温!$D$2:$D$366,MATCH(AP286,地温!$C$2:$C$366,FALSE))</f>
        <v>#N/A</v>
      </c>
      <c r="AS286" s="91" t="e">
        <f t="shared" si="164"/>
        <v>#N/A</v>
      </c>
      <c r="AT286" s="93" t="e">
        <f t="shared" si="146"/>
        <v>#N/A</v>
      </c>
      <c r="AU286" s="99" t="e">
        <f t="shared" si="147"/>
        <v>#N/A</v>
      </c>
      <c r="AV286" s="99">
        <f t="shared" si="148"/>
        <v>0</v>
      </c>
    </row>
    <row r="287" spans="1:48" s="91" customFormat="1">
      <c r="A287" s="92">
        <f t="shared" si="149"/>
        <v>46168</v>
      </c>
      <c r="B287" s="91">
        <f t="shared" si="132"/>
        <v>280</v>
      </c>
      <c r="C287" s="99" t="e">
        <f t="shared" si="133"/>
        <v>#N/A</v>
      </c>
      <c r="F287" s="92">
        <f t="shared" si="150"/>
        <v>46168</v>
      </c>
      <c r="G287" s="91">
        <f t="shared" si="151"/>
        <v>280</v>
      </c>
      <c r="H287" s="91" t="e">
        <f>INDEX(地温!$D$2:$D$366,MATCH(F287,地温!$C$2:$C$366,FALSE))</f>
        <v>#N/A</v>
      </c>
      <c r="I287" s="91" t="e">
        <f t="shared" si="152"/>
        <v>#N/A</v>
      </c>
      <c r="J287" s="93" t="e">
        <f t="shared" si="134"/>
        <v>#N/A</v>
      </c>
      <c r="K287" s="99" t="e">
        <f t="shared" si="135"/>
        <v>#N/A</v>
      </c>
      <c r="L287" s="99" t="e">
        <f t="shared" si="136"/>
        <v>#N/A</v>
      </c>
      <c r="O287" s="92">
        <f t="shared" si="153"/>
        <v>46168</v>
      </c>
      <c r="P287" s="91">
        <f t="shared" si="154"/>
        <v>280</v>
      </c>
      <c r="Q287" s="91" t="e">
        <f>INDEX(地温!$D$2:$D$366,MATCH(O287,地温!$C$2:$C$366,FALSE))</f>
        <v>#N/A</v>
      </c>
      <c r="R287" s="91" t="e">
        <f t="shared" si="155"/>
        <v>#N/A</v>
      </c>
      <c r="S287" s="93" t="e">
        <f t="shared" si="137"/>
        <v>#N/A</v>
      </c>
      <c r="T287" s="99" t="e">
        <f t="shared" si="138"/>
        <v>#N/A</v>
      </c>
      <c r="U287" s="99">
        <f t="shared" si="139"/>
        <v>0</v>
      </c>
      <c r="X287" s="92">
        <f t="shared" si="156"/>
        <v>46168</v>
      </c>
      <c r="Y287" s="91">
        <f t="shared" si="157"/>
        <v>280</v>
      </c>
      <c r="Z287" s="91" t="e">
        <f>INDEX(地温!$D$2:$D$366,MATCH(X287,地温!$C$2:$C$366,FALSE))</f>
        <v>#N/A</v>
      </c>
      <c r="AA287" s="91" t="e">
        <f t="shared" si="158"/>
        <v>#N/A</v>
      </c>
      <c r="AB287" s="93" t="e">
        <f t="shared" si="140"/>
        <v>#N/A</v>
      </c>
      <c r="AC287" s="99" t="e">
        <f t="shared" si="141"/>
        <v>#N/A</v>
      </c>
      <c r="AD287" s="99">
        <f t="shared" si="142"/>
        <v>0</v>
      </c>
      <c r="AG287" s="92">
        <f t="shared" si="159"/>
        <v>46168</v>
      </c>
      <c r="AH287" s="91">
        <f t="shared" si="160"/>
        <v>280</v>
      </c>
      <c r="AI287" s="91" t="e">
        <f>INDEX(地温!$D$2:$D$366,MATCH(AG287,地温!$C$2:$C$366,FALSE))</f>
        <v>#N/A</v>
      </c>
      <c r="AJ287" s="91" t="e">
        <f t="shared" si="161"/>
        <v>#N/A</v>
      </c>
      <c r="AK287" s="93" t="e">
        <f t="shared" si="143"/>
        <v>#N/A</v>
      </c>
      <c r="AL287" s="99" t="e">
        <f t="shared" si="144"/>
        <v>#N/A</v>
      </c>
      <c r="AM287" s="99">
        <f t="shared" si="145"/>
        <v>0</v>
      </c>
      <c r="AP287" s="92">
        <f t="shared" si="162"/>
        <v>46168</v>
      </c>
      <c r="AQ287" s="91">
        <f t="shared" si="163"/>
        <v>280</v>
      </c>
      <c r="AR287" s="91" t="e">
        <f>INDEX(地温!$D$2:$D$366,MATCH(AP287,地温!$C$2:$C$366,FALSE))</f>
        <v>#N/A</v>
      </c>
      <c r="AS287" s="91" t="e">
        <f t="shared" si="164"/>
        <v>#N/A</v>
      </c>
      <c r="AT287" s="93" t="e">
        <f t="shared" si="146"/>
        <v>#N/A</v>
      </c>
      <c r="AU287" s="99" t="e">
        <f t="shared" si="147"/>
        <v>#N/A</v>
      </c>
      <c r="AV287" s="99">
        <f t="shared" si="148"/>
        <v>0</v>
      </c>
    </row>
    <row r="288" spans="1:48" s="91" customFormat="1">
      <c r="A288" s="92">
        <f t="shared" si="149"/>
        <v>46169</v>
      </c>
      <c r="B288" s="91">
        <f t="shared" si="132"/>
        <v>281</v>
      </c>
      <c r="C288" s="99" t="e">
        <f t="shared" si="133"/>
        <v>#N/A</v>
      </c>
      <c r="F288" s="92">
        <f t="shared" si="150"/>
        <v>46169</v>
      </c>
      <c r="G288" s="91">
        <f t="shared" si="151"/>
        <v>281</v>
      </c>
      <c r="H288" s="91" t="e">
        <f>INDEX(地温!$D$2:$D$366,MATCH(F288,地温!$C$2:$C$366,FALSE))</f>
        <v>#N/A</v>
      </c>
      <c r="I288" s="91" t="e">
        <f t="shared" si="152"/>
        <v>#N/A</v>
      </c>
      <c r="J288" s="93" t="e">
        <f t="shared" si="134"/>
        <v>#N/A</v>
      </c>
      <c r="K288" s="99" t="e">
        <f t="shared" si="135"/>
        <v>#N/A</v>
      </c>
      <c r="L288" s="99" t="e">
        <f t="shared" si="136"/>
        <v>#N/A</v>
      </c>
      <c r="O288" s="92">
        <f t="shared" si="153"/>
        <v>46169</v>
      </c>
      <c r="P288" s="91">
        <f t="shared" si="154"/>
        <v>281</v>
      </c>
      <c r="Q288" s="91" t="e">
        <f>INDEX(地温!$D$2:$D$366,MATCH(O288,地温!$C$2:$C$366,FALSE))</f>
        <v>#N/A</v>
      </c>
      <c r="R288" s="91" t="e">
        <f t="shared" si="155"/>
        <v>#N/A</v>
      </c>
      <c r="S288" s="93" t="e">
        <f t="shared" si="137"/>
        <v>#N/A</v>
      </c>
      <c r="T288" s="99" t="e">
        <f t="shared" si="138"/>
        <v>#N/A</v>
      </c>
      <c r="U288" s="99">
        <f t="shared" si="139"/>
        <v>0</v>
      </c>
      <c r="X288" s="92">
        <f t="shared" si="156"/>
        <v>46169</v>
      </c>
      <c r="Y288" s="91">
        <f t="shared" si="157"/>
        <v>281</v>
      </c>
      <c r="Z288" s="91" t="e">
        <f>INDEX(地温!$D$2:$D$366,MATCH(X288,地温!$C$2:$C$366,FALSE))</f>
        <v>#N/A</v>
      </c>
      <c r="AA288" s="91" t="e">
        <f t="shared" si="158"/>
        <v>#N/A</v>
      </c>
      <c r="AB288" s="93" t="e">
        <f t="shared" si="140"/>
        <v>#N/A</v>
      </c>
      <c r="AC288" s="99" t="e">
        <f t="shared" si="141"/>
        <v>#N/A</v>
      </c>
      <c r="AD288" s="99">
        <f t="shared" si="142"/>
        <v>0</v>
      </c>
      <c r="AG288" s="92">
        <f t="shared" si="159"/>
        <v>46169</v>
      </c>
      <c r="AH288" s="91">
        <f t="shared" si="160"/>
        <v>281</v>
      </c>
      <c r="AI288" s="91" t="e">
        <f>INDEX(地温!$D$2:$D$366,MATCH(AG288,地温!$C$2:$C$366,FALSE))</f>
        <v>#N/A</v>
      </c>
      <c r="AJ288" s="91" t="e">
        <f t="shared" si="161"/>
        <v>#N/A</v>
      </c>
      <c r="AK288" s="93" t="e">
        <f t="shared" si="143"/>
        <v>#N/A</v>
      </c>
      <c r="AL288" s="99" t="e">
        <f t="shared" si="144"/>
        <v>#N/A</v>
      </c>
      <c r="AM288" s="99">
        <f t="shared" si="145"/>
        <v>0</v>
      </c>
      <c r="AP288" s="92">
        <f t="shared" si="162"/>
        <v>46169</v>
      </c>
      <c r="AQ288" s="91">
        <f t="shared" si="163"/>
        <v>281</v>
      </c>
      <c r="AR288" s="91" t="e">
        <f>INDEX(地温!$D$2:$D$366,MATCH(AP288,地温!$C$2:$C$366,FALSE))</f>
        <v>#N/A</v>
      </c>
      <c r="AS288" s="91" t="e">
        <f t="shared" si="164"/>
        <v>#N/A</v>
      </c>
      <c r="AT288" s="93" t="e">
        <f t="shared" si="146"/>
        <v>#N/A</v>
      </c>
      <c r="AU288" s="99" t="e">
        <f t="shared" si="147"/>
        <v>#N/A</v>
      </c>
      <c r="AV288" s="99">
        <f t="shared" si="148"/>
        <v>0</v>
      </c>
    </row>
    <row r="289" spans="1:48" s="91" customFormat="1">
      <c r="A289" s="92">
        <f t="shared" si="149"/>
        <v>46170</v>
      </c>
      <c r="B289" s="91">
        <f t="shared" si="132"/>
        <v>282</v>
      </c>
      <c r="C289" s="99" t="e">
        <f t="shared" si="133"/>
        <v>#N/A</v>
      </c>
      <c r="F289" s="92">
        <f t="shared" si="150"/>
        <v>46170</v>
      </c>
      <c r="G289" s="91">
        <f t="shared" si="151"/>
        <v>282</v>
      </c>
      <c r="H289" s="91" t="e">
        <f>INDEX(地温!$D$2:$D$366,MATCH(F289,地温!$C$2:$C$366,FALSE))</f>
        <v>#N/A</v>
      </c>
      <c r="I289" s="91" t="e">
        <f t="shared" si="152"/>
        <v>#N/A</v>
      </c>
      <c r="J289" s="93" t="e">
        <f t="shared" si="134"/>
        <v>#N/A</v>
      </c>
      <c r="K289" s="99" t="e">
        <f t="shared" si="135"/>
        <v>#N/A</v>
      </c>
      <c r="L289" s="99" t="e">
        <f t="shared" si="136"/>
        <v>#N/A</v>
      </c>
      <c r="O289" s="92">
        <f t="shared" si="153"/>
        <v>46170</v>
      </c>
      <c r="P289" s="91">
        <f t="shared" si="154"/>
        <v>282</v>
      </c>
      <c r="Q289" s="91" t="e">
        <f>INDEX(地温!$D$2:$D$366,MATCH(O289,地温!$C$2:$C$366,FALSE))</f>
        <v>#N/A</v>
      </c>
      <c r="R289" s="91" t="e">
        <f t="shared" si="155"/>
        <v>#N/A</v>
      </c>
      <c r="S289" s="93" t="e">
        <f t="shared" si="137"/>
        <v>#N/A</v>
      </c>
      <c r="T289" s="99" t="e">
        <f t="shared" si="138"/>
        <v>#N/A</v>
      </c>
      <c r="U289" s="99">
        <f t="shared" si="139"/>
        <v>0</v>
      </c>
      <c r="X289" s="92">
        <f t="shared" si="156"/>
        <v>46170</v>
      </c>
      <c r="Y289" s="91">
        <f t="shared" si="157"/>
        <v>282</v>
      </c>
      <c r="Z289" s="91" t="e">
        <f>INDEX(地温!$D$2:$D$366,MATCH(X289,地温!$C$2:$C$366,FALSE))</f>
        <v>#N/A</v>
      </c>
      <c r="AA289" s="91" t="e">
        <f t="shared" si="158"/>
        <v>#N/A</v>
      </c>
      <c r="AB289" s="93" t="e">
        <f t="shared" si="140"/>
        <v>#N/A</v>
      </c>
      <c r="AC289" s="99" t="e">
        <f t="shared" si="141"/>
        <v>#N/A</v>
      </c>
      <c r="AD289" s="99">
        <f t="shared" si="142"/>
        <v>0</v>
      </c>
      <c r="AG289" s="92">
        <f t="shared" si="159"/>
        <v>46170</v>
      </c>
      <c r="AH289" s="91">
        <f t="shared" si="160"/>
        <v>282</v>
      </c>
      <c r="AI289" s="91" t="e">
        <f>INDEX(地温!$D$2:$D$366,MATCH(AG289,地温!$C$2:$C$366,FALSE))</f>
        <v>#N/A</v>
      </c>
      <c r="AJ289" s="91" t="e">
        <f t="shared" si="161"/>
        <v>#N/A</v>
      </c>
      <c r="AK289" s="93" t="e">
        <f t="shared" si="143"/>
        <v>#N/A</v>
      </c>
      <c r="AL289" s="99" t="e">
        <f t="shared" si="144"/>
        <v>#N/A</v>
      </c>
      <c r="AM289" s="99">
        <f t="shared" si="145"/>
        <v>0</v>
      </c>
      <c r="AP289" s="92">
        <f t="shared" si="162"/>
        <v>46170</v>
      </c>
      <c r="AQ289" s="91">
        <f t="shared" si="163"/>
        <v>282</v>
      </c>
      <c r="AR289" s="91" t="e">
        <f>INDEX(地温!$D$2:$D$366,MATCH(AP289,地温!$C$2:$C$366,FALSE))</f>
        <v>#N/A</v>
      </c>
      <c r="AS289" s="91" t="e">
        <f t="shared" si="164"/>
        <v>#N/A</v>
      </c>
      <c r="AT289" s="93" t="e">
        <f t="shared" si="146"/>
        <v>#N/A</v>
      </c>
      <c r="AU289" s="99" t="e">
        <f t="shared" si="147"/>
        <v>#N/A</v>
      </c>
      <c r="AV289" s="99">
        <f t="shared" si="148"/>
        <v>0</v>
      </c>
    </row>
    <row r="290" spans="1:48" s="91" customFormat="1">
      <c r="A290" s="92">
        <f t="shared" si="149"/>
        <v>46171</v>
      </c>
      <c r="B290" s="91">
        <f t="shared" si="132"/>
        <v>283</v>
      </c>
      <c r="C290" s="99" t="e">
        <f t="shared" si="133"/>
        <v>#N/A</v>
      </c>
      <c r="F290" s="92">
        <f t="shared" si="150"/>
        <v>46171</v>
      </c>
      <c r="G290" s="91">
        <f t="shared" si="151"/>
        <v>283</v>
      </c>
      <c r="H290" s="91" t="e">
        <f>INDEX(地温!$D$2:$D$366,MATCH(F290,地温!$C$2:$C$366,FALSE))</f>
        <v>#N/A</v>
      </c>
      <c r="I290" s="91" t="e">
        <f t="shared" si="152"/>
        <v>#N/A</v>
      </c>
      <c r="J290" s="93" t="e">
        <f t="shared" si="134"/>
        <v>#N/A</v>
      </c>
      <c r="K290" s="99" t="e">
        <f t="shared" si="135"/>
        <v>#N/A</v>
      </c>
      <c r="L290" s="99" t="e">
        <f t="shared" si="136"/>
        <v>#N/A</v>
      </c>
      <c r="O290" s="92">
        <f t="shared" si="153"/>
        <v>46171</v>
      </c>
      <c r="P290" s="91">
        <f t="shared" si="154"/>
        <v>283</v>
      </c>
      <c r="Q290" s="91" t="e">
        <f>INDEX(地温!$D$2:$D$366,MATCH(O290,地温!$C$2:$C$366,FALSE))</f>
        <v>#N/A</v>
      </c>
      <c r="R290" s="91" t="e">
        <f t="shared" si="155"/>
        <v>#N/A</v>
      </c>
      <c r="S290" s="93" t="e">
        <f t="shared" si="137"/>
        <v>#N/A</v>
      </c>
      <c r="T290" s="99" t="e">
        <f t="shared" si="138"/>
        <v>#N/A</v>
      </c>
      <c r="U290" s="99">
        <f t="shared" si="139"/>
        <v>0</v>
      </c>
      <c r="X290" s="92">
        <f t="shared" si="156"/>
        <v>46171</v>
      </c>
      <c r="Y290" s="91">
        <f t="shared" si="157"/>
        <v>283</v>
      </c>
      <c r="Z290" s="91" t="e">
        <f>INDEX(地温!$D$2:$D$366,MATCH(X290,地温!$C$2:$C$366,FALSE))</f>
        <v>#N/A</v>
      </c>
      <c r="AA290" s="91" t="e">
        <f t="shared" si="158"/>
        <v>#N/A</v>
      </c>
      <c r="AB290" s="93" t="e">
        <f t="shared" si="140"/>
        <v>#N/A</v>
      </c>
      <c r="AC290" s="99" t="e">
        <f t="shared" si="141"/>
        <v>#N/A</v>
      </c>
      <c r="AD290" s="99">
        <f t="shared" si="142"/>
        <v>0</v>
      </c>
      <c r="AG290" s="92">
        <f t="shared" si="159"/>
        <v>46171</v>
      </c>
      <c r="AH290" s="91">
        <f t="shared" si="160"/>
        <v>283</v>
      </c>
      <c r="AI290" s="91" t="e">
        <f>INDEX(地温!$D$2:$D$366,MATCH(AG290,地温!$C$2:$C$366,FALSE))</f>
        <v>#N/A</v>
      </c>
      <c r="AJ290" s="91" t="e">
        <f t="shared" si="161"/>
        <v>#N/A</v>
      </c>
      <c r="AK290" s="93" t="e">
        <f t="shared" si="143"/>
        <v>#N/A</v>
      </c>
      <c r="AL290" s="99" t="e">
        <f t="shared" si="144"/>
        <v>#N/A</v>
      </c>
      <c r="AM290" s="99">
        <f t="shared" si="145"/>
        <v>0</v>
      </c>
      <c r="AP290" s="92">
        <f t="shared" si="162"/>
        <v>46171</v>
      </c>
      <c r="AQ290" s="91">
        <f t="shared" si="163"/>
        <v>283</v>
      </c>
      <c r="AR290" s="91" t="e">
        <f>INDEX(地温!$D$2:$D$366,MATCH(AP290,地温!$C$2:$C$366,FALSE))</f>
        <v>#N/A</v>
      </c>
      <c r="AS290" s="91" t="e">
        <f t="shared" si="164"/>
        <v>#N/A</v>
      </c>
      <c r="AT290" s="93" t="e">
        <f t="shared" si="146"/>
        <v>#N/A</v>
      </c>
      <c r="AU290" s="99" t="e">
        <f t="shared" si="147"/>
        <v>#N/A</v>
      </c>
      <c r="AV290" s="99">
        <f t="shared" si="148"/>
        <v>0</v>
      </c>
    </row>
    <row r="291" spans="1:48" s="91" customFormat="1">
      <c r="A291" s="92">
        <f t="shared" si="149"/>
        <v>46172</v>
      </c>
      <c r="B291" s="91">
        <f t="shared" si="132"/>
        <v>284</v>
      </c>
      <c r="C291" s="99" t="e">
        <f t="shared" si="133"/>
        <v>#N/A</v>
      </c>
      <c r="F291" s="92">
        <f t="shared" si="150"/>
        <v>46172</v>
      </c>
      <c r="G291" s="91">
        <f t="shared" si="151"/>
        <v>284</v>
      </c>
      <c r="H291" s="91" t="e">
        <f>INDEX(地温!$D$2:$D$366,MATCH(F291,地温!$C$2:$C$366,FALSE))</f>
        <v>#N/A</v>
      </c>
      <c r="I291" s="91" t="e">
        <f t="shared" si="152"/>
        <v>#N/A</v>
      </c>
      <c r="J291" s="93" t="e">
        <f t="shared" si="134"/>
        <v>#N/A</v>
      </c>
      <c r="K291" s="99" t="e">
        <f t="shared" si="135"/>
        <v>#N/A</v>
      </c>
      <c r="L291" s="99" t="e">
        <f t="shared" si="136"/>
        <v>#N/A</v>
      </c>
      <c r="O291" s="92">
        <f t="shared" si="153"/>
        <v>46172</v>
      </c>
      <c r="P291" s="91">
        <f t="shared" si="154"/>
        <v>284</v>
      </c>
      <c r="Q291" s="91" t="e">
        <f>INDEX(地温!$D$2:$D$366,MATCH(O291,地温!$C$2:$C$366,FALSE))</f>
        <v>#N/A</v>
      </c>
      <c r="R291" s="91" t="e">
        <f t="shared" si="155"/>
        <v>#N/A</v>
      </c>
      <c r="S291" s="93" t="e">
        <f t="shared" si="137"/>
        <v>#N/A</v>
      </c>
      <c r="T291" s="99" t="e">
        <f t="shared" si="138"/>
        <v>#N/A</v>
      </c>
      <c r="U291" s="99">
        <f t="shared" si="139"/>
        <v>0</v>
      </c>
      <c r="X291" s="92">
        <f t="shared" si="156"/>
        <v>46172</v>
      </c>
      <c r="Y291" s="91">
        <f t="shared" si="157"/>
        <v>284</v>
      </c>
      <c r="Z291" s="91" t="e">
        <f>INDEX(地温!$D$2:$D$366,MATCH(X291,地温!$C$2:$C$366,FALSE))</f>
        <v>#N/A</v>
      </c>
      <c r="AA291" s="91" t="e">
        <f t="shared" si="158"/>
        <v>#N/A</v>
      </c>
      <c r="AB291" s="93" t="e">
        <f t="shared" si="140"/>
        <v>#N/A</v>
      </c>
      <c r="AC291" s="99" t="e">
        <f t="shared" si="141"/>
        <v>#N/A</v>
      </c>
      <c r="AD291" s="99">
        <f t="shared" si="142"/>
        <v>0</v>
      </c>
      <c r="AG291" s="92">
        <f t="shared" si="159"/>
        <v>46172</v>
      </c>
      <c r="AH291" s="91">
        <f t="shared" si="160"/>
        <v>284</v>
      </c>
      <c r="AI291" s="91" t="e">
        <f>INDEX(地温!$D$2:$D$366,MATCH(AG291,地温!$C$2:$C$366,FALSE))</f>
        <v>#N/A</v>
      </c>
      <c r="AJ291" s="91" t="e">
        <f t="shared" si="161"/>
        <v>#N/A</v>
      </c>
      <c r="AK291" s="93" t="e">
        <f t="shared" si="143"/>
        <v>#N/A</v>
      </c>
      <c r="AL291" s="99" t="e">
        <f t="shared" si="144"/>
        <v>#N/A</v>
      </c>
      <c r="AM291" s="99">
        <f t="shared" si="145"/>
        <v>0</v>
      </c>
      <c r="AP291" s="92">
        <f t="shared" si="162"/>
        <v>46172</v>
      </c>
      <c r="AQ291" s="91">
        <f t="shared" si="163"/>
        <v>284</v>
      </c>
      <c r="AR291" s="91" t="e">
        <f>INDEX(地温!$D$2:$D$366,MATCH(AP291,地温!$C$2:$C$366,FALSE))</f>
        <v>#N/A</v>
      </c>
      <c r="AS291" s="91" t="e">
        <f t="shared" si="164"/>
        <v>#N/A</v>
      </c>
      <c r="AT291" s="93" t="e">
        <f t="shared" si="146"/>
        <v>#N/A</v>
      </c>
      <c r="AU291" s="99" t="e">
        <f t="shared" si="147"/>
        <v>#N/A</v>
      </c>
      <c r="AV291" s="99">
        <f t="shared" si="148"/>
        <v>0</v>
      </c>
    </row>
    <row r="292" spans="1:48" s="91" customFormat="1">
      <c r="A292" s="92">
        <f t="shared" si="149"/>
        <v>46173</v>
      </c>
      <c r="B292" s="91">
        <f t="shared" si="132"/>
        <v>285</v>
      </c>
      <c r="C292" s="99" t="e">
        <f t="shared" si="133"/>
        <v>#N/A</v>
      </c>
      <c r="F292" s="92">
        <f t="shared" si="150"/>
        <v>46173</v>
      </c>
      <c r="G292" s="91">
        <f t="shared" si="151"/>
        <v>285</v>
      </c>
      <c r="H292" s="91" t="e">
        <f>INDEX(地温!$D$2:$D$366,MATCH(F292,地温!$C$2:$C$366,FALSE))</f>
        <v>#N/A</v>
      </c>
      <c r="I292" s="91" t="e">
        <f t="shared" si="152"/>
        <v>#N/A</v>
      </c>
      <c r="J292" s="93" t="e">
        <f t="shared" si="134"/>
        <v>#N/A</v>
      </c>
      <c r="K292" s="99" t="e">
        <f t="shared" si="135"/>
        <v>#N/A</v>
      </c>
      <c r="L292" s="99" t="e">
        <f t="shared" si="136"/>
        <v>#N/A</v>
      </c>
      <c r="O292" s="92">
        <f t="shared" si="153"/>
        <v>46173</v>
      </c>
      <c r="P292" s="91">
        <f t="shared" si="154"/>
        <v>285</v>
      </c>
      <c r="Q292" s="91" t="e">
        <f>INDEX(地温!$D$2:$D$366,MATCH(O292,地温!$C$2:$C$366,FALSE))</f>
        <v>#N/A</v>
      </c>
      <c r="R292" s="91" t="e">
        <f t="shared" si="155"/>
        <v>#N/A</v>
      </c>
      <c r="S292" s="93" t="e">
        <f t="shared" si="137"/>
        <v>#N/A</v>
      </c>
      <c r="T292" s="99" t="e">
        <f t="shared" si="138"/>
        <v>#N/A</v>
      </c>
      <c r="U292" s="99">
        <f t="shared" si="139"/>
        <v>0</v>
      </c>
      <c r="X292" s="92">
        <f t="shared" si="156"/>
        <v>46173</v>
      </c>
      <c r="Y292" s="91">
        <f t="shared" si="157"/>
        <v>285</v>
      </c>
      <c r="Z292" s="91" t="e">
        <f>INDEX(地温!$D$2:$D$366,MATCH(X292,地温!$C$2:$C$366,FALSE))</f>
        <v>#N/A</v>
      </c>
      <c r="AA292" s="91" t="e">
        <f t="shared" si="158"/>
        <v>#N/A</v>
      </c>
      <c r="AB292" s="93" t="e">
        <f t="shared" si="140"/>
        <v>#N/A</v>
      </c>
      <c r="AC292" s="99" t="e">
        <f t="shared" si="141"/>
        <v>#N/A</v>
      </c>
      <c r="AD292" s="99">
        <f t="shared" si="142"/>
        <v>0</v>
      </c>
      <c r="AG292" s="92">
        <f t="shared" si="159"/>
        <v>46173</v>
      </c>
      <c r="AH292" s="91">
        <f t="shared" si="160"/>
        <v>285</v>
      </c>
      <c r="AI292" s="91" t="e">
        <f>INDEX(地温!$D$2:$D$366,MATCH(AG292,地温!$C$2:$C$366,FALSE))</f>
        <v>#N/A</v>
      </c>
      <c r="AJ292" s="91" t="e">
        <f t="shared" si="161"/>
        <v>#N/A</v>
      </c>
      <c r="AK292" s="93" t="e">
        <f t="shared" si="143"/>
        <v>#N/A</v>
      </c>
      <c r="AL292" s="99" t="e">
        <f t="shared" si="144"/>
        <v>#N/A</v>
      </c>
      <c r="AM292" s="99">
        <f t="shared" si="145"/>
        <v>0</v>
      </c>
      <c r="AP292" s="92">
        <f t="shared" si="162"/>
        <v>46173</v>
      </c>
      <c r="AQ292" s="91">
        <f t="shared" si="163"/>
        <v>285</v>
      </c>
      <c r="AR292" s="91" t="e">
        <f>INDEX(地温!$D$2:$D$366,MATCH(AP292,地温!$C$2:$C$366,FALSE))</f>
        <v>#N/A</v>
      </c>
      <c r="AS292" s="91" t="e">
        <f t="shared" si="164"/>
        <v>#N/A</v>
      </c>
      <c r="AT292" s="93" t="e">
        <f t="shared" si="146"/>
        <v>#N/A</v>
      </c>
      <c r="AU292" s="99" t="e">
        <f t="shared" si="147"/>
        <v>#N/A</v>
      </c>
      <c r="AV292" s="99">
        <f t="shared" si="148"/>
        <v>0</v>
      </c>
    </row>
    <row r="293" spans="1:48" s="91" customFormat="1">
      <c r="A293" s="92">
        <f t="shared" si="149"/>
        <v>46174</v>
      </c>
      <c r="B293" s="91">
        <f t="shared" si="132"/>
        <v>286</v>
      </c>
      <c r="C293" s="99" t="e">
        <f t="shared" si="133"/>
        <v>#N/A</v>
      </c>
      <c r="F293" s="92">
        <f t="shared" si="150"/>
        <v>46174</v>
      </c>
      <c r="G293" s="91">
        <f t="shared" si="151"/>
        <v>286</v>
      </c>
      <c r="H293" s="91" t="e">
        <f>INDEX(地温!$D$2:$D$366,MATCH(F293,地温!$C$2:$C$366,FALSE))</f>
        <v>#N/A</v>
      </c>
      <c r="I293" s="91" t="e">
        <f t="shared" si="152"/>
        <v>#N/A</v>
      </c>
      <c r="J293" s="93" t="e">
        <f t="shared" si="134"/>
        <v>#N/A</v>
      </c>
      <c r="K293" s="99" t="e">
        <f t="shared" si="135"/>
        <v>#N/A</v>
      </c>
      <c r="L293" s="99" t="e">
        <f t="shared" si="136"/>
        <v>#N/A</v>
      </c>
      <c r="O293" s="92">
        <f t="shared" si="153"/>
        <v>46174</v>
      </c>
      <c r="P293" s="91">
        <f t="shared" si="154"/>
        <v>286</v>
      </c>
      <c r="Q293" s="91" t="e">
        <f>INDEX(地温!$D$2:$D$366,MATCH(O293,地温!$C$2:$C$366,FALSE))</f>
        <v>#N/A</v>
      </c>
      <c r="R293" s="91" t="e">
        <f t="shared" si="155"/>
        <v>#N/A</v>
      </c>
      <c r="S293" s="93" t="e">
        <f t="shared" si="137"/>
        <v>#N/A</v>
      </c>
      <c r="T293" s="99" t="e">
        <f t="shared" si="138"/>
        <v>#N/A</v>
      </c>
      <c r="U293" s="99">
        <f t="shared" si="139"/>
        <v>0</v>
      </c>
      <c r="X293" s="92">
        <f t="shared" si="156"/>
        <v>46174</v>
      </c>
      <c r="Y293" s="91">
        <f t="shared" si="157"/>
        <v>286</v>
      </c>
      <c r="Z293" s="91" t="e">
        <f>INDEX(地温!$D$2:$D$366,MATCH(X293,地温!$C$2:$C$366,FALSE))</f>
        <v>#N/A</v>
      </c>
      <c r="AA293" s="91" t="e">
        <f t="shared" si="158"/>
        <v>#N/A</v>
      </c>
      <c r="AB293" s="93" t="e">
        <f t="shared" si="140"/>
        <v>#N/A</v>
      </c>
      <c r="AC293" s="99" t="e">
        <f t="shared" si="141"/>
        <v>#N/A</v>
      </c>
      <c r="AD293" s="99">
        <f t="shared" si="142"/>
        <v>0</v>
      </c>
      <c r="AG293" s="92">
        <f t="shared" si="159"/>
        <v>46174</v>
      </c>
      <c r="AH293" s="91">
        <f t="shared" si="160"/>
        <v>286</v>
      </c>
      <c r="AI293" s="91" t="e">
        <f>INDEX(地温!$D$2:$D$366,MATCH(AG293,地温!$C$2:$C$366,FALSE))</f>
        <v>#N/A</v>
      </c>
      <c r="AJ293" s="91" t="e">
        <f t="shared" si="161"/>
        <v>#N/A</v>
      </c>
      <c r="AK293" s="93" t="e">
        <f t="shared" si="143"/>
        <v>#N/A</v>
      </c>
      <c r="AL293" s="99" t="e">
        <f t="shared" si="144"/>
        <v>#N/A</v>
      </c>
      <c r="AM293" s="99">
        <f t="shared" si="145"/>
        <v>0</v>
      </c>
      <c r="AP293" s="92">
        <f t="shared" si="162"/>
        <v>46174</v>
      </c>
      <c r="AQ293" s="91">
        <f t="shared" si="163"/>
        <v>286</v>
      </c>
      <c r="AR293" s="91" t="e">
        <f>INDEX(地温!$D$2:$D$366,MATCH(AP293,地温!$C$2:$C$366,FALSE))</f>
        <v>#N/A</v>
      </c>
      <c r="AS293" s="91" t="e">
        <f t="shared" si="164"/>
        <v>#N/A</v>
      </c>
      <c r="AT293" s="93" t="e">
        <f t="shared" si="146"/>
        <v>#N/A</v>
      </c>
      <c r="AU293" s="99" t="e">
        <f t="shared" si="147"/>
        <v>#N/A</v>
      </c>
      <c r="AV293" s="99">
        <f t="shared" si="148"/>
        <v>0</v>
      </c>
    </row>
    <row r="294" spans="1:48" s="91" customFormat="1">
      <c r="A294" s="92">
        <f t="shared" si="149"/>
        <v>46175</v>
      </c>
      <c r="B294" s="91">
        <f t="shared" si="132"/>
        <v>287</v>
      </c>
      <c r="C294" s="99" t="e">
        <f t="shared" si="133"/>
        <v>#N/A</v>
      </c>
      <c r="F294" s="92">
        <f t="shared" si="150"/>
        <v>46175</v>
      </c>
      <c r="G294" s="91">
        <f t="shared" si="151"/>
        <v>287</v>
      </c>
      <c r="H294" s="91" t="e">
        <f>INDEX(地温!$D$2:$D$366,MATCH(F294,地温!$C$2:$C$366,FALSE))</f>
        <v>#N/A</v>
      </c>
      <c r="I294" s="91" t="e">
        <f t="shared" si="152"/>
        <v>#N/A</v>
      </c>
      <c r="J294" s="93" t="e">
        <f t="shared" si="134"/>
        <v>#N/A</v>
      </c>
      <c r="K294" s="99" t="e">
        <f t="shared" si="135"/>
        <v>#N/A</v>
      </c>
      <c r="L294" s="99" t="e">
        <f t="shared" si="136"/>
        <v>#N/A</v>
      </c>
      <c r="O294" s="92">
        <f t="shared" si="153"/>
        <v>46175</v>
      </c>
      <c r="P294" s="91">
        <f t="shared" si="154"/>
        <v>287</v>
      </c>
      <c r="Q294" s="91" t="e">
        <f>INDEX(地温!$D$2:$D$366,MATCH(O294,地温!$C$2:$C$366,FALSE))</f>
        <v>#N/A</v>
      </c>
      <c r="R294" s="91" t="e">
        <f t="shared" si="155"/>
        <v>#N/A</v>
      </c>
      <c r="S294" s="93" t="e">
        <f t="shared" si="137"/>
        <v>#N/A</v>
      </c>
      <c r="T294" s="99" t="e">
        <f t="shared" si="138"/>
        <v>#N/A</v>
      </c>
      <c r="U294" s="99">
        <f t="shared" si="139"/>
        <v>0</v>
      </c>
      <c r="X294" s="92">
        <f t="shared" si="156"/>
        <v>46175</v>
      </c>
      <c r="Y294" s="91">
        <f t="shared" si="157"/>
        <v>287</v>
      </c>
      <c r="Z294" s="91" t="e">
        <f>INDEX(地温!$D$2:$D$366,MATCH(X294,地温!$C$2:$C$366,FALSE))</f>
        <v>#N/A</v>
      </c>
      <c r="AA294" s="91" t="e">
        <f t="shared" si="158"/>
        <v>#N/A</v>
      </c>
      <c r="AB294" s="93" t="e">
        <f t="shared" si="140"/>
        <v>#N/A</v>
      </c>
      <c r="AC294" s="99" t="e">
        <f t="shared" si="141"/>
        <v>#N/A</v>
      </c>
      <c r="AD294" s="99">
        <f t="shared" si="142"/>
        <v>0</v>
      </c>
      <c r="AG294" s="92">
        <f t="shared" si="159"/>
        <v>46175</v>
      </c>
      <c r="AH294" s="91">
        <f t="shared" si="160"/>
        <v>287</v>
      </c>
      <c r="AI294" s="91" t="e">
        <f>INDEX(地温!$D$2:$D$366,MATCH(AG294,地温!$C$2:$C$366,FALSE))</f>
        <v>#N/A</v>
      </c>
      <c r="AJ294" s="91" t="e">
        <f t="shared" si="161"/>
        <v>#N/A</v>
      </c>
      <c r="AK294" s="93" t="e">
        <f t="shared" si="143"/>
        <v>#N/A</v>
      </c>
      <c r="AL294" s="99" t="e">
        <f t="shared" si="144"/>
        <v>#N/A</v>
      </c>
      <c r="AM294" s="99">
        <f t="shared" si="145"/>
        <v>0</v>
      </c>
      <c r="AP294" s="92">
        <f t="shared" si="162"/>
        <v>46175</v>
      </c>
      <c r="AQ294" s="91">
        <f t="shared" si="163"/>
        <v>287</v>
      </c>
      <c r="AR294" s="91" t="e">
        <f>INDEX(地温!$D$2:$D$366,MATCH(AP294,地温!$C$2:$C$366,FALSE))</f>
        <v>#N/A</v>
      </c>
      <c r="AS294" s="91" t="e">
        <f t="shared" si="164"/>
        <v>#N/A</v>
      </c>
      <c r="AT294" s="93" t="e">
        <f t="shared" si="146"/>
        <v>#N/A</v>
      </c>
      <c r="AU294" s="99" t="e">
        <f t="shared" si="147"/>
        <v>#N/A</v>
      </c>
      <c r="AV294" s="99">
        <f t="shared" si="148"/>
        <v>0</v>
      </c>
    </row>
    <row r="295" spans="1:48" s="91" customFormat="1">
      <c r="A295" s="92">
        <f t="shared" si="149"/>
        <v>46176</v>
      </c>
      <c r="B295" s="91">
        <f t="shared" si="132"/>
        <v>288</v>
      </c>
      <c r="C295" s="99" t="e">
        <f t="shared" si="133"/>
        <v>#N/A</v>
      </c>
      <c r="F295" s="92">
        <f t="shared" si="150"/>
        <v>46176</v>
      </c>
      <c r="G295" s="91">
        <f t="shared" si="151"/>
        <v>288</v>
      </c>
      <c r="H295" s="91" t="e">
        <f>INDEX(地温!$D$2:$D$366,MATCH(F295,地温!$C$2:$C$366,FALSE))</f>
        <v>#N/A</v>
      </c>
      <c r="I295" s="91" t="e">
        <f t="shared" si="152"/>
        <v>#N/A</v>
      </c>
      <c r="J295" s="93" t="e">
        <f t="shared" si="134"/>
        <v>#N/A</v>
      </c>
      <c r="K295" s="99" t="e">
        <f t="shared" si="135"/>
        <v>#N/A</v>
      </c>
      <c r="L295" s="99" t="e">
        <f t="shared" si="136"/>
        <v>#N/A</v>
      </c>
      <c r="O295" s="92">
        <f t="shared" si="153"/>
        <v>46176</v>
      </c>
      <c r="P295" s="91">
        <f t="shared" si="154"/>
        <v>288</v>
      </c>
      <c r="Q295" s="91" t="e">
        <f>INDEX(地温!$D$2:$D$366,MATCH(O295,地温!$C$2:$C$366,FALSE))</f>
        <v>#N/A</v>
      </c>
      <c r="R295" s="91" t="e">
        <f t="shared" si="155"/>
        <v>#N/A</v>
      </c>
      <c r="S295" s="93" t="e">
        <f t="shared" si="137"/>
        <v>#N/A</v>
      </c>
      <c r="T295" s="99" t="e">
        <f t="shared" si="138"/>
        <v>#N/A</v>
      </c>
      <c r="U295" s="99">
        <f t="shared" si="139"/>
        <v>0</v>
      </c>
      <c r="X295" s="92">
        <f t="shared" si="156"/>
        <v>46176</v>
      </c>
      <c r="Y295" s="91">
        <f t="shared" si="157"/>
        <v>288</v>
      </c>
      <c r="Z295" s="91" t="e">
        <f>INDEX(地温!$D$2:$D$366,MATCH(X295,地温!$C$2:$C$366,FALSE))</f>
        <v>#N/A</v>
      </c>
      <c r="AA295" s="91" t="e">
        <f t="shared" si="158"/>
        <v>#N/A</v>
      </c>
      <c r="AB295" s="93" t="e">
        <f t="shared" si="140"/>
        <v>#N/A</v>
      </c>
      <c r="AC295" s="99" t="e">
        <f t="shared" si="141"/>
        <v>#N/A</v>
      </c>
      <c r="AD295" s="99">
        <f t="shared" si="142"/>
        <v>0</v>
      </c>
      <c r="AG295" s="92">
        <f t="shared" si="159"/>
        <v>46176</v>
      </c>
      <c r="AH295" s="91">
        <f t="shared" si="160"/>
        <v>288</v>
      </c>
      <c r="AI295" s="91" t="e">
        <f>INDEX(地温!$D$2:$D$366,MATCH(AG295,地温!$C$2:$C$366,FALSE))</f>
        <v>#N/A</v>
      </c>
      <c r="AJ295" s="91" t="e">
        <f t="shared" si="161"/>
        <v>#N/A</v>
      </c>
      <c r="AK295" s="93" t="e">
        <f t="shared" si="143"/>
        <v>#N/A</v>
      </c>
      <c r="AL295" s="99" t="e">
        <f t="shared" si="144"/>
        <v>#N/A</v>
      </c>
      <c r="AM295" s="99">
        <f t="shared" si="145"/>
        <v>0</v>
      </c>
      <c r="AP295" s="92">
        <f t="shared" si="162"/>
        <v>46176</v>
      </c>
      <c r="AQ295" s="91">
        <f t="shared" si="163"/>
        <v>288</v>
      </c>
      <c r="AR295" s="91" t="e">
        <f>INDEX(地温!$D$2:$D$366,MATCH(AP295,地温!$C$2:$C$366,FALSE))</f>
        <v>#N/A</v>
      </c>
      <c r="AS295" s="91" t="e">
        <f t="shared" si="164"/>
        <v>#N/A</v>
      </c>
      <c r="AT295" s="93" t="e">
        <f t="shared" si="146"/>
        <v>#N/A</v>
      </c>
      <c r="AU295" s="99" t="e">
        <f t="shared" si="147"/>
        <v>#N/A</v>
      </c>
      <c r="AV295" s="99">
        <f t="shared" si="148"/>
        <v>0</v>
      </c>
    </row>
    <row r="296" spans="1:48" s="91" customFormat="1">
      <c r="A296" s="92">
        <f t="shared" si="149"/>
        <v>46177</v>
      </c>
      <c r="B296" s="91">
        <f t="shared" si="132"/>
        <v>289</v>
      </c>
      <c r="C296" s="99" t="e">
        <f t="shared" si="133"/>
        <v>#N/A</v>
      </c>
      <c r="F296" s="92">
        <f t="shared" si="150"/>
        <v>46177</v>
      </c>
      <c r="G296" s="91">
        <f t="shared" si="151"/>
        <v>289</v>
      </c>
      <c r="H296" s="91" t="e">
        <f>INDEX(地温!$D$2:$D$366,MATCH(F296,地温!$C$2:$C$366,FALSE))</f>
        <v>#N/A</v>
      </c>
      <c r="I296" s="91" t="e">
        <f t="shared" si="152"/>
        <v>#N/A</v>
      </c>
      <c r="J296" s="93" t="e">
        <f t="shared" si="134"/>
        <v>#N/A</v>
      </c>
      <c r="K296" s="99" t="e">
        <f t="shared" si="135"/>
        <v>#N/A</v>
      </c>
      <c r="L296" s="99" t="e">
        <f t="shared" si="136"/>
        <v>#N/A</v>
      </c>
      <c r="O296" s="92">
        <f t="shared" si="153"/>
        <v>46177</v>
      </c>
      <c r="P296" s="91">
        <f t="shared" si="154"/>
        <v>289</v>
      </c>
      <c r="Q296" s="91" t="e">
        <f>INDEX(地温!$D$2:$D$366,MATCH(O296,地温!$C$2:$C$366,FALSE))</f>
        <v>#N/A</v>
      </c>
      <c r="R296" s="91" t="e">
        <f t="shared" si="155"/>
        <v>#N/A</v>
      </c>
      <c r="S296" s="93" t="e">
        <f t="shared" si="137"/>
        <v>#N/A</v>
      </c>
      <c r="T296" s="99" t="e">
        <f t="shared" si="138"/>
        <v>#N/A</v>
      </c>
      <c r="U296" s="99">
        <f t="shared" si="139"/>
        <v>0</v>
      </c>
      <c r="X296" s="92">
        <f t="shared" si="156"/>
        <v>46177</v>
      </c>
      <c r="Y296" s="91">
        <f t="shared" si="157"/>
        <v>289</v>
      </c>
      <c r="Z296" s="91" t="e">
        <f>INDEX(地温!$D$2:$D$366,MATCH(X296,地温!$C$2:$C$366,FALSE))</f>
        <v>#N/A</v>
      </c>
      <c r="AA296" s="91" t="e">
        <f t="shared" si="158"/>
        <v>#N/A</v>
      </c>
      <c r="AB296" s="93" t="e">
        <f t="shared" si="140"/>
        <v>#N/A</v>
      </c>
      <c r="AC296" s="99" t="e">
        <f t="shared" si="141"/>
        <v>#N/A</v>
      </c>
      <c r="AD296" s="99">
        <f t="shared" si="142"/>
        <v>0</v>
      </c>
      <c r="AG296" s="92">
        <f t="shared" si="159"/>
        <v>46177</v>
      </c>
      <c r="AH296" s="91">
        <f t="shared" si="160"/>
        <v>289</v>
      </c>
      <c r="AI296" s="91" t="e">
        <f>INDEX(地温!$D$2:$D$366,MATCH(AG296,地温!$C$2:$C$366,FALSE))</f>
        <v>#N/A</v>
      </c>
      <c r="AJ296" s="91" t="e">
        <f t="shared" si="161"/>
        <v>#N/A</v>
      </c>
      <c r="AK296" s="93" t="e">
        <f t="shared" si="143"/>
        <v>#N/A</v>
      </c>
      <c r="AL296" s="99" t="e">
        <f t="shared" si="144"/>
        <v>#N/A</v>
      </c>
      <c r="AM296" s="99">
        <f t="shared" si="145"/>
        <v>0</v>
      </c>
      <c r="AP296" s="92">
        <f t="shared" si="162"/>
        <v>46177</v>
      </c>
      <c r="AQ296" s="91">
        <f t="shared" si="163"/>
        <v>289</v>
      </c>
      <c r="AR296" s="91" t="e">
        <f>INDEX(地温!$D$2:$D$366,MATCH(AP296,地温!$C$2:$C$366,FALSE))</f>
        <v>#N/A</v>
      </c>
      <c r="AS296" s="91" t="e">
        <f t="shared" si="164"/>
        <v>#N/A</v>
      </c>
      <c r="AT296" s="93" t="e">
        <f t="shared" si="146"/>
        <v>#N/A</v>
      </c>
      <c r="AU296" s="99" t="e">
        <f t="shared" si="147"/>
        <v>#N/A</v>
      </c>
      <c r="AV296" s="99">
        <f t="shared" si="148"/>
        <v>0</v>
      </c>
    </row>
    <row r="297" spans="1:48" s="91" customFormat="1">
      <c r="A297" s="92">
        <f t="shared" si="149"/>
        <v>46178</v>
      </c>
      <c r="B297" s="91">
        <f t="shared" si="132"/>
        <v>290</v>
      </c>
      <c r="C297" s="99" t="e">
        <f t="shared" si="133"/>
        <v>#N/A</v>
      </c>
      <c r="F297" s="92">
        <f t="shared" si="150"/>
        <v>46178</v>
      </c>
      <c r="G297" s="91">
        <f t="shared" si="151"/>
        <v>290</v>
      </c>
      <c r="H297" s="91" t="e">
        <f>INDEX(地温!$D$2:$D$366,MATCH(F297,地温!$C$2:$C$366,FALSE))</f>
        <v>#N/A</v>
      </c>
      <c r="I297" s="91" t="e">
        <f t="shared" si="152"/>
        <v>#N/A</v>
      </c>
      <c r="J297" s="93" t="e">
        <f t="shared" si="134"/>
        <v>#N/A</v>
      </c>
      <c r="K297" s="99" t="e">
        <f t="shared" si="135"/>
        <v>#N/A</v>
      </c>
      <c r="L297" s="99" t="e">
        <f t="shared" si="136"/>
        <v>#N/A</v>
      </c>
      <c r="O297" s="92">
        <f t="shared" si="153"/>
        <v>46178</v>
      </c>
      <c r="P297" s="91">
        <f t="shared" si="154"/>
        <v>290</v>
      </c>
      <c r="Q297" s="91" t="e">
        <f>INDEX(地温!$D$2:$D$366,MATCH(O297,地温!$C$2:$C$366,FALSE))</f>
        <v>#N/A</v>
      </c>
      <c r="R297" s="91" t="e">
        <f t="shared" si="155"/>
        <v>#N/A</v>
      </c>
      <c r="S297" s="93" t="e">
        <f t="shared" si="137"/>
        <v>#N/A</v>
      </c>
      <c r="T297" s="99" t="e">
        <f t="shared" si="138"/>
        <v>#N/A</v>
      </c>
      <c r="U297" s="99">
        <f t="shared" si="139"/>
        <v>0</v>
      </c>
      <c r="X297" s="92">
        <f t="shared" si="156"/>
        <v>46178</v>
      </c>
      <c r="Y297" s="91">
        <f t="shared" si="157"/>
        <v>290</v>
      </c>
      <c r="Z297" s="91" t="e">
        <f>INDEX(地温!$D$2:$D$366,MATCH(X297,地温!$C$2:$C$366,FALSE))</f>
        <v>#N/A</v>
      </c>
      <c r="AA297" s="91" t="e">
        <f t="shared" si="158"/>
        <v>#N/A</v>
      </c>
      <c r="AB297" s="93" t="e">
        <f t="shared" si="140"/>
        <v>#N/A</v>
      </c>
      <c r="AC297" s="99" t="e">
        <f t="shared" si="141"/>
        <v>#N/A</v>
      </c>
      <c r="AD297" s="99">
        <f t="shared" si="142"/>
        <v>0</v>
      </c>
      <c r="AG297" s="92">
        <f t="shared" si="159"/>
        <v>46178</v>
      </c>
      <c r="AH297" s="91">
        <f t="shared" si="160"/>
        <v>290</v>
      </c>
      <c r="AI297" s="91" t="e">
        <f>INDEX(地温!$D$2:$D$366,MATCH(AG297,地温!$C$2:$C$366,FALSE))</f>
        <v>#N/A</v>
      </c>
      <c r="AJ297" s="91" t="e">
        <f t="shared" si="161"/>
        <v>#N/A</v>
      </c>
      <c r="AK297" s="93" t="e">
        <f t="shared" si="143"/>
        <v>#N/A</v>
      </c>
      <c r="AL297" s="99" t="e">
        <f t="shared" si="144"/>
        <v>#N/A</v>
      </c>
      <c r="AM297" s="99">
        <f t="shared" si="145"/>
        <v>0</v>
      </c>
      <c r="AP297" s="92">
        <f t="shared" si="162"/>
        <v>46178</v>
      </c>
      <c r="AQ297" s="91">
        <f t="shared" si="163"/>
        <v>290</v>
      </c>
      <c r="AR297" s="91" t="e">
        <f>INDEX(地温!$D$2:$D$366,MATCH(AP297,地温!$C$2:$C$366,FALSE))</f>
        <v>#N/A</v>
      </c>
      <c r="AS297" s="91" t="e">
        <f t="shared" si="164"/>
        <v>#N/A</v>
      </c>
      <c r="AT297" s="93" t="e">
        <f t="shared" si="146"/>
        <v>#N/A</v>
      </c>
      <c r="AU297" s="99" t="e">
        <f t="shared" si="147"/>
        <v>#N/A</v>
      </c>
      <c r="AV297" s="99">
        <f t="shared" si="148"/>
        <v>0</v>
      </c>
    </row>
    <row r="298" spans="1:48" s="91" customFormat="1">
      <c r="A298" s="92">
        <f t="shared" si="149"/>
        <v>46179</v>
      </c>
      <c r="B298" s="91">
        <f t="shared" si="132"/>
        <v>291</v>
      </c>
      <c r="C298" s="99" t="e">
        <f t="shared" si="133"/>
        <v>#N/A</v>
      </c>
      <c r="F298" s="92">
        <f t="shared" si="150"/>
        <v>46179</v>
      </c>
      <c r="G298" s="91">
        <f t="shared" si="151"/>
        <v>291</v>
      </c>
      <c r="H298" s="91" t="e">
        <f>INDEX(地温!$D$2:$D$366,MATCH(F298,地温!$C$2:$C$366,FALSE))</f>
        <v>#N/A</v>
      </c>
      <c r="I298" s="91" t="e">
        <f t="shared" si="152"/>
        <v>#N/A</v>
      </c>
      <c r="J298" s="93" t="e">
        <f t="shared" si="134"/>
        <v>#N/A</v>
      </c>
      <c r="K298" s="99" t="e">
        <f t="shared" si="135"/>
        <v>#N/A</v>
      </c>
      <c r="L298" s="99" t="e">
        <f t="shared" si="136"/>
        <v>#N/A</v>
      </c>
      <c r="O298" s="92">
        <f t="shared" si="153"/>
        <v>46179</v>
      </c>
      <c r="P298" s="91">
        <f t="shared" si="154"/>
        <v>291</v>
      </c>
      <c r="Q298" s="91" t="e">
        <f>INDEX(地温!$D$2:$D$366,MATCH(O298,地温!$C$2:$C$366,FALSE))</f>
        <v>#N/A</v>
      </c>
      <c r="R298" s="91" t="e">
        <f t="shared" si="155"/>
        <v>#N/A</v>
      </c>
      <c r="S298" s="93" t="e">
        <f t="shared" si="137"/>
        <v>#N/A</v>
      </c>
      <c r="T298" s="99" t="e">
        <f t="shared" si="138"/>
        <v>#N/A</v>
      </c>
      <c r="U298" s="99">
        <f t="shared" si="139"/>
        <v>0</v>
      </c>
      <c r="X298" s="92">
        <f t="shared" si="156"/>
        <v>46179</v>
      </c>
      <c r="Y298" s="91">
        <f t="shared" si="157"/>
        <v>291</v>
      </c>
      <c r="Z298" s="91" t="e">
        <f>INDEX(地温!$D$2:$D$366,MATCH(X298,地温!$C$2:$C$366,FALSE))</f>
        <v>#N/A</v>
      </c>
      <c r="AA298" s="91" t="e">
        <f t="shared" si="158"/>
        <v>#N/A</v>
      </c>
      <c r="AB298" s="93" t="e">
        <f t="shared" si="140"/>
        <v>#N/A</v>
      </c>
      <c r="AC298" s="99" t="e">
        <f t="shared" si="141"/>
        <v>#N/A</v>
      </c>
      <c r="AD298" s="99">
        <f t="shared" si="142"/>
        <v>0</v>
      </c>
      <c r="AG298" s="92">
        <f t="shared" si="159"/>
        <v>46179</v>
      </c>
      <c r="AH298" s="91">
        <f t="shared" si="160"/>
        <v>291</v>
      </c>
      <c r="AI298" s="91" t="e">
        <f>INDEX(地温!$D$2:$D$366,MATCH(AG298,地温!$C$2:$C$366,FALSE))</f>
        <v>#N/A</v>
      </c>
      <c r="AJ298" s="91" t="e">
        <f t="shared" si="161"/>
        <v>#N/A</v>
      </c>
      <c r="AK298" s="93" t="e">
        <f t="shared" si="143"/>
        <v>#N/A</v>
      </c>
      <c r="AL298" s="99" t="e">
        <f t="shared" si="144"/>
        <v>#N/A</v>
      </c>
      <c r="AM298" s="99">
        <f t="shared" si="145"/>
        <v>0</v>
      </c>
      <c r="AP298" s="92">
        <f t="shared" si="162"/>
        <v>46179</v>
      </c>
      <c r="AQ298" s="91">
        <f t="shared" si="163"/>
        <v>291</v>
      </c>
      <c r="AR298" s="91" t="e">
        <f>INDEX(地温!$D$2:$D$366,MATCH(AP298,地温!$C$2:$C$366,FALSE))</f>
        <v>#N/A</v>
      </c>
      <c r="AS298" s="91" t="e">
        <f t="shared" si="164"/>
        <v>#N/A</v>
      </c>
      <c r="AT298" s="93" t="e">
        <f t="shared" si="146"/>
        <v>#N/A</v>
      </c>
      <c r="AU298" s="99" t="e">
        <f t="shared" si="147"/>
        <v>#N/A</v>
      </c>
      <c r="AV298" s="99">
        <f t="shared" si="148"/>
        <v>0</v>
      </c>
    </row>
    <row r="299" spans="1:48" s="91" customFormat="1">
      <c r="A299" s="92">
        <f t="shared" si="149"/>
        <v>46180</v>
      </c>
      <c r="B299" s="91">
        <f t="shared" si="132"/>
        <v>292</v>
      </c>
      <c r="C299" s="99" t="e">
        <f t="shared" si="133"/>
        <v>#N/A</v>
      </c>
      <c r="F299" s="92">
        <f t="shared" si="150"/>
        <v>46180</v>
      </c>
      <c r="G299" s="91">
        <f t="shared" si="151"/>
        <v>292</v>
      </c>
      <c r="H299" s="91" t="e">
        <f>INDEX(地温!$D$2:$D$366,MATCH(F299,地温!$C$2:$C$366,FALSE))</f>
        <v>#N/A</v>
      </c>
      <c r="I299" s="91" t="e">
        <f t="shared" si="152"/>
        <v>#N/A</v>
      </c>
      <c r="J299" s="93" t="e">
        <f t="shared" si="134"/>
        <v>#N/A</v>
      </c>
      <c r="K299" s="99" t="e">
        <f t="shared" si="135"/>
        <v>#N/A</v>
      </c>
      <c r="L299" s="99" t="e">
        <f t="shared" si="136"/>
        <v>#N/A</v>
      </c>
      <c r="O299" s="92">
        <f t="shared" si="153"/>
        <v>46180</v>
      </c>
      <c r="P299" s="91">
        <f t="shared" si="154"/>
        <v>292</v>
      </c>
      <c r="Q299" s="91" t="e">
        <f>INDEX(地温!$D$2:$D$366,MATCH(O299,地温!$C$2:$C$366,FALSE))</f>
        <v>#N/A</v>
      </c>
      <c r="R299" s="91" t="e">
        <f t="shared" si="155"/>
        <v>#N/A</v>
      </c>
      <c r="S299" s="93" t="e">
        <f t="shared" si="137"/>
        <v>#N/A</v>
      </c>
      <c r="T299" s="99" t="e">
        <f t="shared" si="138"/>
        <v>#N/A</v>
      </c>
      <c r="U299" s="99">
        <f t="shared" si="139"/>
        <v>0</v>
      </c>
      <c r="X299" s="92">
        <f t="shared" si="156"/>
        <v>46180</v>
      </c>
      <c r="Y299" s="91">
        <f t="shared" si="157"/>
        <v>292</v>
      </c>
      <c r="Z299" s="91" t="e">
        <f>INDEX(地温!$D$2:$D$366,MATCH(X299,地温!$C$2:$C$366,FALSE))</f>
        <v>#N/A</v>
      </c>
      <c r="AA299" s="91" t="e">
        <f t="shared" si="158"/>
        <v>#N/A</v>
      </c>
      <c r="AB299" s="93" t="e">
        <f t="shared" si="140"/>
        <v>#N/A</v>
      </c>
      <c r="AC299" s="99" t="e">
        <f t="shared" si="141"/>
        <v>#N/A</v>
      </c>
      <c r="AD299" s="99">
        <f t="shared" si="142"/>
        <v>0</v>
      </c>
      <c r="AG299" s="92">
        <f t="shared" si="159"/>
        <v>46180</v>
      </c>
      <c r="AH299" s="91">
        <f t="shared" si="160"/>
        <v>292</v>
      </c>
      <c r="AI299" s="91" t="e">
        <f>INDEX(地温!$D$2:$D$366,MATCH(AG299,地温!$C$2:$C$366,FALSE))</f>
        <v>#N/A</v>
      </c>
      <c r="AJ299" s="91" t="e">
        <f t="shared" si="161"/>
        <v>#N/A</v>
      </c>
      <c r="AK299" s="93" t="e">
        <f t="shared" si="143"/>
        <v>#N/A</v>
      </c>
      <c r="AL299" s="99" t="e">
        <f t="shared" si="144"/>
        <v>#N/A</v>
      </c>
      <c r="AM299" s="99">
        <f t="shared" si="145"/>
        <v>0</v>
      </c>
      <c r="AP299" s="92">
        <f t="shared" si="162"/>
        <v>46180</v>
      </c>
      <c r="AQ299" s="91">
        <f t="shared" si="163"/>
        <v>292</v>
      </c>
      <c r="AR299" s="91" t="e">
        <f>INDEX(地温!$D$2:$D$366,MATCH(AP299,地温!$C$2:$C$366,FALSE))</f>
        <v>#N/A</v>
      </c>
      <c r="AS299" s="91" t="e">
        <f t="shared" si="164"/>
        <v>#N/A</v>
      </c>
      <c r="AT299" s="93" t="e">
        <f t="shared" si="146"/>
        <v>#N/A</v>
      </c>
      <c r="AU299" s="99" t="e">
        <f t="shared" si="147"/>
        <v>#N/A</v>
      </c>
      <c r="AV299" s="99">
        <f t="shared" si="148"/>
        <v>0</v>
      </c>
    </row>
    <row r="300" spans="1:48" s="91" customFormat="1">
      <c r="A300" s="92">
        <f t="shared" si="149"/>
        <v>46181</v>
      </c>
      <c r="B300" s="91">
        <f t="shared" si="132"/>
        <v>293</v>
      </c>
      <c r="C300" s="99" t="e">
        <f t="shared" si="133"/>
        <v>#N/A</v>
      </c>
      <c r="F300" s="92">
        <f t="shared" si="150"/>
        <v>46181</v>
      </c>
      <c r="G300" s="91">
        <f t="shared" si="151"/>
        <v>293</v>
      </c>
      <c r="H300" s="91" t="e">
        <f>INDEX(地温!$D$2:$D$366,MATCH(F300,地温!$C$2:$C$366,FALSE))</f>
        <v>#N/A</v>
      </c>
      <c r="I300" s="91" t="e">
        <f t="shared" si="152"/>
        <v>#N/A</v>
      </c>
      <c r="J300" s="93" t="e">
        <f t="shared" si="134"/>
        <v>#N/A</v>
      </c>
      <c r="K300" s="99" t="e">
        <f t="shared" si="135"/>
        <v>#N/A</v>
      </c>
      <c r="L300" s="99" t="e">
        <f t="shared" si="136"/>
        <v>#N/A</v>
      </c>
      <c r="O300" s="92">
        <f t="shared" si="153"/>
        <v>46181</v>
      </c>
      <c r="P300" s="91">
        <f t="shared" si="154"/>
        <v>293</v>
      </c>
      <c r="Q300" s="91" t="e">
        <f>INDEX(地温!$D$2:$D$366,MATCH(O300,地温!$C$2:$C$366,FALSE))</f>
        <v>#N/A</v>
      </c>
      <c r="R300" s="91" t="e">
        <f t="shared" si="155"/>
        <v>#N/A</v>
      </c>
      <c r="S300" s="93" t="e">
        <f t="shared" si="137"/>
        <v>#N/A</v>
      </c>
      <c r="T300" s="99" t="e">
        <f t="shared" si="138"/>
        <v>#N/A</v>
      </c>
      <c r="U300" s="99">
        <f t="shared" si="139"/>
        <v>0</v>
      </c>
      <c r="X300" s="92">
        <f t="shared" si="156"/>
        <v>46181</v>
      </c>
      <c r="Y300" s="91">
        <f t="shared" si="157"/>
        <v>293</v>
      </c>
      <c r="Z300" s="91" t="e">
        <f>INDEX(地温!$D$2:$D$366,MATCH(X300,地温!$C$2:$C$366,FALSE))</f>
        <v>#N/A</v>
      </c>
      <c r="AA300" s="91" t="e">
        <f t="shared" si="158"/>
        <v>#N/A</v>
      </c>
      <c r="AB300" s="93" t="e">
        <f t="shared" si="140"/>
        <v>#N/A</v>
      </c>
      <c r="AC300" s="99" t="e">
        <f t="shared" si="141"/>
        <v>#N/A</v>
      </c>
      <c r="AD300" s="99">
        <f t="shared" si="142"/>
        <v>0</v>
      </c>
      <c r="AG300" s="92">
        <f t="shared" si="159"/>
        <v>46181</v>
      </c>
      <c r="AH300" s="91">
        <f t="shared" si="160"/>
        <v>293</v>
      </c>
      <c r="AI300" s="91" t="e">
        <f>INDEX(地温!$D$2:$D$366,MATCH(AG300,地温!$C$2:$C$366,FALSE))</f>
        <v>#N/A</v>
      </c>
      <c r="AJ300" s="91" t="e">
        <f t="shared" si="161"/>
        <v>#N/A</v>
      </c>
      <c r="AK300" s="93" t="e">
        <f t="shared" si="143"/>
        <v>#N/A</v>
      </c>
      <c r="AL300" s="99" t="e">
        <f t="shared" si="144"/>
        <v>#N/A</v>
      </c>
      <c r="AM300" s="99">
        <f t="shared" si="145"/>
        <v>0</v>
      </c>
      <c r="AP300" s="92">
        <f t="shared" si="162"/>
        <v>46181</v>
      </c>
      <c r="AQ300" s="91">
        <f t="shared" si="163"/>
        <v>293</v>
      </c>
      <c r="AR300" s="91" t="e">
        <f>INDEX(地温!$D$2:$D$366,MATCH(AP300,地温!$C$2:$C$366,FALSE))</f>
        <v>#N/A</v>
      </c>
      <c r="AS300" s="91" t="e">
        <f t="shared" si="164"/>
        <v>#N/A</v>
      </c>
      <c r="AT300" s="93" t="e">
        <f t="shared" si="146"/>
        <v>#N/A</v>
      </c>
      <c r="AU300" s="99" t="e">
        <f t="shared" si="147"/>
        <v>#N/A</v>
      </c>
      <c r="AV300" s="99">
        <f t="shared" si="148"/>
        <v>0</v>
      </c>
    </row>
    <row r="301" spans="1:48" s="91" customFormat="1">
      <c r="A301" s="92">
        <f t="shared" si="149"/>
        <v>46182</v>
      </c>
      <c r="B301" s="91">
        <f t="shared" si="132"/>
        <v>294</v>
      </c>
      <c r="C301" s="99" t="e">
        <f t="shared" si="133"/>
        <v>#N/A</v>
      </c>
      <c r="F301" s="92">
        <f t="shared" si="150"/>
        <v>46182</v>
      </c>
      <c r="G301" s="91">
        <f t="shared" si="151"/>
        <v>294</v>
      </c>
      <c r="H301" s="91" t="e">
        <f>INDEX(地温!$D$2:$D$366,MATCH(F301,地温!$C$2:$C$366,FALSE))</f>
        <v>#N/A</v>
      </c>
      <c r="I301" s="91" t="e">
        <f t="shared" si="152"/>
        <v>#N/A</v>
      </c>
      <c r="J301" s="93" t="e">
        <f t="shared" si="134"/>
        <v>#N/A</v>
      </c>
      <c r="K301" s="99" t="e">
        <f t="shared" si="135"/>
        <v>#N/A</v>
      </c>
      <c r="L301" s="99" t="e">
        <f t="shared" si="136"/>
        <v>#N/A</v>
      </c>
      <c r="O301" s="92">
        <f t="shared" si="153"/>
        <v>46182</v>
      </c>
      <c r="P301" s="91">
        <f t="shared" si="154"/>
        <v>294</v>
      </c>
      <c r="Q301" s="91" t="e">
        <f>INDEX(地温!$D$2:$D$366,MATCH(O301,地温!$C$2:$C$366,FALSE))</f>
        <v>#N/A</v>
      </c>
      <c r="R301" s="91" t="e">
        <f t="shared" si="155"/>
        <v>#N/A</v>
      </c>
      <c r="S301" s="93" t="e">
        <f t="shared" si="137"/>
        <v>#N/A</v>
      </c>
      <c r="T301" s="99" t="e">
        <f t="shared" si="138"/>
        <v>#N/A</v>
      </c>
      <c r="U301" s="99">
        <f t="shared" si="139"/>
        <v>0</v>
      </c>
      <c r="X301" s="92">
        <f t="shared" si="156"/>
        <v>46182</v>
      </c>
      <c r="Y301" s="91">
        <f t="shared" si="157"/>
        <v>294</v>
      </c>
      <c r="Z301" s="91" t="e">
        <f>INDEX(地温!$D$2:$D$366,MATCH(X301,地温!$C$2:$C$366,FALSE))</f>
        <v>#N/A</v>
      </c>
      <c r="AA301" s="91" t="e">
        <f t="shared" si="158"/>
        <v>#N/A</v>
      </c>
      <c r="AB301" s="93" t="e">
        <f t="shared" si="140"/>
        <v>#N/A</v>
      </c>
      <c r="AC301" s="99" t="e">
        <f t="shared" si="141"/>
        <v>#N/A</v>
      </c>
      <c r="AD301" s="99">
        <f t="shared" si="142"/>
        <v>0</v>
      </c>
      <c r="AG301" s="92">
        <f t="shared" si="159"/>
        <v>46182</v>
      </c>
      <c r="AH301" s="91">
        <f t="shared" si="160"/>
        <v>294</v>
      </c>
      <c r="AI301" s="91" t="e">
        <f>INDEX(地温!$D$2:$D$366,MATCH(AG301,地温!$C$2:$C$366,FALSE))</f>
        <v>#N/A</v>
      </c>
      <c r="AJ301" s="91" t="e">
        <f t="shared" si="161"/>
        <v>#N/A</v>
      </c>
      <c r="AK301" s="93" t="e">
        <f t="shared" si="143"/>
        <v>#N/A</v>
      </c>
      <c r="AL301" s="99" t="e">
        <f t="shared" si="144"/>
        <v>#N/A</v>
      </c>
      <c r="AM301" s="99">
        <f t="shared" si="145"/>
        <v>0</v>
      </c>
      <c r="AP301" s="92">
        <f t="shared" si="162"/>
        <v>46182</v>
      </c>
      <c r="AQ301" s="91">
        <f t="shared" si="163"/>
        <v>294</v>
      </c>
      <c r="AR301" s="91" t="e">
        <f>INDEX(地温!$D$2:$D$366,MATCH(AP301,地温!$C$2:$C$366,FALSE))</f>
        <v>#N/A</v>
      </c>
      <c r="AS301" s="91" t="e">
        <f t="shared" si="164"/>
        <v>#N/A</v>
      </c>
      <c r="AT301" s="93" t="e">
        <f t="shared" si="146"/>
        <v>#N/A</v>
      </c>
      <c r="AU301" s="99" t="e">
        <f t="shared" si="147"/>
        <v>#N/A</v>
      </c>
      <c r="AV301" s="99">
        <f t="shared" si="148"/>
        <v>0</v>
      </c>
    </row>
    <row r="302" spans="1:48" s="91" customFormat="1">
      <c r="A302" s="92">
        <f t="shared" si="149"/>
        <v>46183</v>
      </c>
      <c r="B302" s="91">
        <f t="shared" si="132"/>
        <v>295</v>
      </c>
      <c r="C302" s="99" t="e">
        <f t="shared" si="133"/>
        <v>#N/A</v>
      </c>
      <c r="F302" s="92">
        <f t="shared" si="150"/>
        <v>46183</v>
      </c>
      <c r="G302" s="91">
        <f t="shared" si="151"/>
        <v>295</v>
      </c>
      <c r="H302" s="91" t="e">
        <f>INDEX(地温!$D$2:$D$366,MATCH(F302,地温!$C$2:$C$366,FALSE))</f>
        <v>#N/A</v>
      </c>
      <c r="I302" s="91" t="e">
        <f t="shared" si="152"/>
        <v>#N/A</v>
      </c>
      <c r="J302" s="93" t="e">
        <f t="shared" si="134"/>
        <v>#N/A</v>
      </c>
      <c r="K302" s="99" t="e">
        <f t="shared" si="135"/>
        <v>#N/A</v>
      </c>
      <c r="L302" s="99" t="e">
        <f t="shared" si="136"/>
        <v>#N/A</v>
      </c>
      <c r="O302" s="92">
        <f t="shared" si="153"/>
        <v>46183</v>
      </c>
      <c r="P302" s="91">
        <f t="shared" si="154"/>
        <v>295</v>
      </c>
      <c r="Q302" s="91" t="e">
        <f>INDEX(地温!$D$2:$D$366,MATCH(O302,地温!$C$2:$C$366,FALSE))</f>
        <v>#N/A</v>
      </c>
      <c r="R302" s="91" t="e">
        <f t="shared" si="155"/>
        <v>#N/A</v>
      </c>
      <c r="S302" s="93" t="e">
        <f t="shared" si="137"/>
        <v>#N/A</v>
      </c>
      <c r="T302" s="99" t="e">
        <f t="shared" si="138"/>
        <v>#N/A</v>
      </c>
      <c r="U302" s="99">
        <f t="shared" si="139"/>
        <v>0</v>
      </c>
      <c r="X302" s="92">
        <f t="shared" si="156"/>
        <v>46183</v>
      </c>
      <c r="Y302" s="91">
        <f t="shared" si="157"/>
        <v>295</v>
      </c>
      <c r="Z302" s="91" t="e">
        <f>INDEX(地温!$D$2:$D$366,MATCH(X302,地温!$C$2:$C$366,FALSE))</f>
        <v>#N/A</v>
      </c>
      <c r="AA302" s="91" t="e">
        <f t="shared" si="158"/>
        <v>#N/A</v>
      </c>
      <c r="AB302" s="93" t="e">
        <f t="shared" si="140"/>
        <v>#N/A</v>
      </c>
      <c r="AC302" s="99" t="e">
        <f t="shared" si="141"/>
        <v>#N/A</v>
      </c>
      <c r="AD302" s="99">
        <f t="shared" si="142"/>
        <v>0</v>
      </c>
      <c r="AG302" s="92">
        <f t="shared" si="159"/>
        <v>46183</v>
      </c>
      <c r="AH302" s="91">
        <f t="shared" si="160"/>
        <v>295</v>
      </c>
      <c r="AI302" s="91" t="e">
        <f>INDEX(地温!$D$2:$D$366,MATCH(AG302,地温!$C$2:$C$366,FALSE))</f>
        <v>#N/A</v>
      </c>
      <c r="AJ302" s="91" t="e">
        <f t="shared" si="161"/>
        <v>#N/A</v>
      </c>
      <c r="AK302" s="93" t="e">
        <f t="shared" si="143"/>
        <v>#N/A</v>
      </c>
      <c r="AL302" s="99" t="e">
        <f t="shared" si="144"/>
        <v>#N/A</v>
      </c>
      <c r="AM302" s="99">
        <f t="shared" si="145"/>
        <v>0</v>
      </c>
      <c r="AP302" s="92">
        <f t="shared" si="162"/>
        <v>46183</v>
      </c>
      <c r="AQ302" s="91">
        <f t="shared" si="163"/>
        <v>295</v>
      </c>
      <c r="AR302" s="91" t="e">
        <f>INDEX(地温!$D$2:$D$366,MATCH(AP302,地温!$C$2:$C$366,FALSE))</f>
        <v>#N/A</v>
      </c>
      <c r="AS302" s="91" t="e">
        <f t="shared" si="164"/>
        <v>#N/A</v>
      </c>
      <c r="AT302" s="93" t="e">
        <f t="shared" si="146"/>
        <v>#N/A</v>
      </c>
      <c r="AU302" s="99" t="e">
        <f t="shared" si="147"/>
        <v>#N/A</v>
      </c>
      <c r="AV302" s="99">
        <f t="shared" si="148"/>
        <v>0</v>
      </c>
    </row>
    <row r="303" spans="1:48" s="91" customFormat="1">
      <c r="A303" s="92">
        <f t="shared" si="149"/>
        <v>46184</v>
      </c>
      <c r="B303" s="91">
        <f t="shared" si="132"/>
        <v>296</v>
      </c>
      <c r="C303" s="99" t="e">
        <f t="shared" si="133"/>
        <v>#N/A</v>
      </c>
      <c r="F303" s="92">
        <f t="shared" si="150"/>
        <v>46184</v>
      </c>
      <c r="G303" s="91">
        <f t="shared" si="151"/>
        <v>296</v>
      </c>
      <c r="H303" s="91" t="e">
        <f>INDEX(地温!$D$2:$D$366,MATCH(F303,地温!$C$2:$C$366,FALSE))</f>
        <v>#N/A</v>
      </c>
      <c r="I303" s="91" t="e">
        <f t="shared" si="152"/>
        <v>#N/A</v>
      </c>
      <c r="J303" s="93" t="e">
        <f t="shared" si="134"/>
        <v>#N/A</v>
      </c>
      <c r="K303" s="99" t="e">
        <f t="shared" si="135"/>
        <v>#N/A</v>
      </c>
      <c r="L303" s="99" t="e">
        <f t="shared" si="136"/>
        <v>#N/A</v>
      </c>
      <c r="O303" s="92">
        <f t="shared" si="153"/>
        <v>46184</v>
      </c>
      <c r="P303" s="91">
        <f t="shared" si="154"/>
        <v>296</v>
      </c>
      <c r="Q303" s="91" t="e">
        <f>INDEX(地温!$D$2:$D$366,MATCH(O303,地温!$C$2:$C$366,FALSE))</f>
        <v>#N/A</v>
      </c>
      <c r="R303" s="91" t="e">
        <f t="shared" si="155"/>
        <v>#N/A</v>
      </c>
      <c r="S303" s="93" t="e">
        <f t="shared" si="137"/>
        <v>#N/A</v>
      </c>
      <c r="T303" s="99" t="e">
        <f t="shared" si="138"/>
        <v>#N/A</v>
      </c>
      <c r="U303" s="99">
        <f t="shared" si="139"/>
        <v>0</v>
      </c>
      <c r="X303" s="92">
        <f t="shared" si="156"/>
        <v>46184</v>
      </c>
      <c r="Y303" s="91">
        <f t="shared" si="157"/>
        <v>296</v>
      </c>
      <c r="Z303" s="91" t="e">
        <f>INDEX(地温!$D$2:$D$366,MATCH(X303,地温!$C$2:$C$366,FALSE))</f>
        <v>#N/A</v>
      </c>
      <c r="AA303" s="91" t="e">
        <f t="shared" si="158"/>
        <v>#N/A</v>
      </c>
      <c r="AB303" s="93" t="e">
        <f t="shared" si="140"/>
        <v>#N/A</v>
      </c>
      <c r="AC303" s="99" t="e">
        <f t="shared" si="141"/>
        <v>#N/A</v>
      </c>
      <c r="AD303" s="99">
        <f t="shared" si="142"/>
        <v>0</v>
      </c>
      <c r="AG303" s="92">
        <f t="shared" si="159"/>
        <v>46184</v>
      </c>
      <c r="AH303" s="91">
        <f t="shared" si="160"/>
        <v>296</v>
      </c>
      <c r="AI303" s="91" t="e">
        <f>INDEX(地温!$D$2:$D$366,MATCH(AG303,地温!$C$2:$C$366,FALSE))</f>
        <v>#N/A</v>
      </c>
      <c r="AJ303" s="91" t="e">
        <f t="shared" si="161"/>
        <v>#N/A</v>
      </c>
      <c r="AK303" s="93" t="e">
        <f t="shared" si="143"/>
        <v>#N/A</v>
      </c>
      <c r="AL303" s="99" t="e">
        <f t="shared" si="144"/>
        <v>#N/A</v>
      </c>
      <c r="AM303" s="99">
        <f t="shared" si="145"/>
        <v>0</v>
      </c>
      <c r="AP303" s="92">
        <f t="shared" si="162"/>
        <v>46184</v>
      </c>
      <c r="AQ303" s="91">
        <f t="shared" si="163"/>
        <v>296</v>
      </c>
      <c r="AR303" s="91" t="e">
        <f>INDEX(地温!$D$2:$D$366,MATCH(AP303,地温!$C$2:$C$366,FALSE))</f>
        <v>#N/A</v>
      </c>
      <c r="AS303" s="91" t="e">
        <f t="shared" si="164"/>
        <v>#N/A</v>
      </c>
      <c r="AT303" s="93" t="e">
        <f t="shared" si="146"/>
        <v>#N/A</v>
      </c>
      <c r="AU303" s="99" t="e">
        <f t="shared" si="147"/>
        <v>#N/A</v>
      </c>
      <c r="AV303" s="99">
        <f t="shared" si="148"/>
        <v>0</v>
      </c>
    </row>
    <row r="304" spans="1:48" s="91" customFormat="1">
      <c r="A304" s="92">
        <f t="shared" si="149"/>
        <v>46185</v>
      </c>
      <c r="B304" s="91">
        <f t="shared" si="132"/>
        <v>297</v>
      </c>
      <c r="C304" s="99" t="e">
        <f t="shared" si="133"/>
        <v>#N/A</v>
      </c>
      <c r="F304" s="92">
        <f t="shared" si="150"/>
        <v>46185</v>
      </c>
      <c r="G304" s="91">
        <f t="shared" si="151"/>
        <v>297</v>
      </c>
      <c r="H304" s="91" t="e">
        <f>INDEX(地温!$D$2:$D$366,MATCH(F304,地温!$C$2:$C$366,FALSE))</f>
        <v>#N/A</v>
      </c>
      <c r="I304" s="91" t="e">
        <f t="shared" si="152"/>
        <v>#N/A</v>
      </c>
      <c r="J304" s="93" t="e">
        <f t="shared" si="134"/>
        <v>#N/A</v>
      </c>
      <c r="K304" s="99" t="e">
        <f t="shared" si="135"/>
        <v>#N/A</v>
      </c>
      <c r="L304" s="99" t="e">
        <f t="shared" si="136"/>
        <v>#N/A</v>
      </c>
      <c r="O304" s="92">
        <f t="shared" si="153"/>
        <v>46185</v>
      </c>
      <c r="P304" s="91">
        <f t="shared" si="154"/>
        <v>297</v>
      </c>
      <c r="Q304" s="91" t="e">
        <f>INDEX(地温!$D$2:$D$366,MATCH(O304,地温!$C$2:$C$366,FALSE))</f>
        <v>#N/A</v>
      </c>
      <c r="R304" s="91" t="e">
        <f t="shared" si="155"/>
        <v>#N/A</v>
      </c>
      <c r="S304" s="93" t="e">
        <f t="shared" si="137"/>
        <v>#N/A</v>
      </c>
      <c r="T304" s="99" t="e">
        <f t="shared" si="138"/>
        <v>#N/A</v>
      </c>
      <c r="U304" s="99">
        <f t="shared" si="139"/>
        <v>0</v>
      </c>
      <c r="X304" s="92">
        <f t="shared" si="156"/>
        <v>46185</v>
      </c>
      <c r="Y304" s="91">
        <f t="shared" si="157"/>
        <v>297</v>
      </c>
      <c r="Z304" s="91" t="e">
        <f>INDEX(地温!$D$2:$D$366,MATCH(X304,地温!$C$2:$C$366,FALSE))</f>
        <v>#N/A</v>
      </c>
      <c r="AA304" s="91" t="e">
        <f t="shared" si="158"/>
        <v>#N/A</v>
      </c>
      <c r="AB304" s="93" t="e">
        <f t="shared" si="140"/>
        <v>#N/A</v>
      </c>
      <c r="AC304" s="99" t="e">
        <f t="shared" si="141"/>
        <v>#N/A</v>
      </c>
      <c r="AD304" s="99">
        <f t="shared" si="142"/>
        <v>0</v>
      </c>
      <c r="AG304" s="92">
        <f t="shared" si="159"/>
        <v>46185</v>
      </c>
      <c r="AH304" s="91">
        <f t="shared" si="160"/>
        <v>297</v>
      </c>
      <c r="AI304" s="91" t="e">
        <f>INDEX(地温!$D$2:$D$366,MATCH(AG304,地温!$C$2:$C$366,FALSE))</f>
        <v>#N/A</v>
      </c>
      <c r="AJ304" s="91" t="e">
        <f t="shared" si="161"/>
        <v>#N/A</v>
      </c>
      <c r="AK304" s="93" t="e">
        <f t="shared" si="143"/>
        <v>#N/A</v>
      </c>
      <c r="AL304" s="99" t="e">
        <f t="shared" si="144"/>
        <v>#N/A</v>
      </c>
      <c r="AM304" s="99">
        <f t="shared" si="145"/>
        <v>0</v>
      </c>
      <c r="AP304" s="92">
        <f t="shared" si="162"/>
        <v>46185</v>
      </c>
      <c r="AQ304" s="91">
        <f t="shared" si="163"/>
        <v>297</v>
      </c>
      <c r="AR304" s="91" t="e">
        <f>INDEX(地温!$D$2:$D$366,MATCH(AP304,地温!$C$2:$C$366,FALSE))</f>
        <v>#N/A</v>
      </c>
      <c r="AS304" s="91" t="e">
        <f t="shared" si="164"/>
        <v>#N/A</v>
      </c>
      <c r="AT304" s="93" t="e">
        <f t="shared" si="146"/>
        <v>#N/A</v>
      </c>
      <c r="AU304" s="99" t="e">
        <f t="shared" si="147"/>
        <v>#N/A</v>
      </c>
      <c r="AV304" s="99">
        <f t="shared" si="148"/>
        <v>0</v>
      </c>
    </row>
    <row r="305" spans="1:48" s="91" customFormat="1">
      <c r="A305" s="92">
        <f t="shared" si="149"/>
        <v>46186</v>
      </c>
      <c r="B305" s="91">
        <f t="shared" si="132"/>
        <v>298</v>
      </c>
      <c r="C305" s="99" t="e">
        <f t="shared" si="133"/>
        <v>#N/A</v>
      </c>
      <c r="F305" s="92">
        <f t="shared" si="150"/>
        <v>46186</v>
      </c>
      <c r="G305" s="91">
        <f t="shared" si="151"/>
        <v>298</v>
      </c>
      <c r="H305" s="91" t="e">
        <f>INDEX(地温!$D$2:$D$366,MATCH(F305,地温!$C$2:$C$366,FALSE))</f>
        <v>#N/A</v>
      </c>
      <c r="I305" s="91" t="e">
        <f t="shared" si="152"/>
        <v>#N/A</v>
      </c>
      <c r="J305" s="93" t="e">
        <f t="shared" si="134"/>
        <v>#N/A</v>
      </c>
      <c r="K305" s="99" t="e">
        <f t="shared" si="135"/>
        <v>#N/A</v>
      </c>
      <c r="L305" s="99" t="e">
        <f t="shared" si="136"/>
        <v>#N/A</v>
      </c>
      <c r="O305" s="92">
        <f t="shared" si="153"/>
        <v>46186</v>
      </c>
      <c r="P305" s="91">
        <f t="shared" si="154"/>
        <v>298</v>
      </c>
      <c r="Q305" s="91" t="e">
        <f>INDEX(地温!$D$2:$D$366,MATCH(O305,地温!$C$2:$C$366,FALSE))</f>
        <v>#N/A</v>
      </c>
      <c r="R305" s="91" t="e">
        <f t="shared" si="155"/>
        <v>#N/A</v>
      </c>
      <c r="S305" s="93" t="e">
        <f t="shared" si="137"/>
        <v>#N/A</v>
      </c>
      <c r="T305" s="99" t="e">
        <f t="shared" si="138"/>
        <v>#N/A</v>
      </c>
      <c r="U305" s="99">
        <f t="shared" si="139"/>
        <v>0</v>
      </c>
      <c r="X305" s="92">
        <f t="shared" si="156"/>
        <v>46186</v>
      </c>
      <c r="Y305" s="91">
        <f t="shared" si="157"/>
        <v>298</v>
      </c>
      <c r="Z305" s="91" t="e">
        <f>INDEX(地温!$D$2:$D$366,MATCH(X305,地温!$C$2:$C$366,FALSE))</f>
        <v>#N/A</v>
      </c>
      <c r="AA305" s="91" t="e">
        <f t="shared" si="158"/>
        <v>#N/A</v>
      </c>
      <c r="AB305" s="93" t="e">
        <f t="shared" si="140"/>
        <v>#N/A</v>
      </c>
      <c r="AC305" s="99" t="e">
        <f t="shared" si="141"/>
        <v>#N/A</v>
      </c>
      <c r="AD305" s="99">
        <f t="shared" si="142"/>
        <v>0</v>
      </c>
      <c r="AG305" s="92">
        <f t="shared" si="159"/>
        <v>46186</v>
      </c>
      <c r="AH305" s="91">
        <f t="shared" si="160"/>
        <v>298</v>
      </c>
      <c r="AI305" s="91" t="e">
        <f>INDEX(地温!$D$2:$D$366,MATCH(AG305,地温!$C$2:$C$366,FALSE))</f>
        <v>#N/A</v>
      </c>
      <c r="AJ305" s="91" t="e">
        <f t="shared" si="161"/>
        <v>#N/A</v>
      </c>
      <c r="AK305" s="93" t="e">
        <f t="shared" si="143"/>
        <v>#N/A</v>
      </c>
      <c r="AL305" s="99" t="e">
        <f t="shared" si="144"/>
        <v>#N/A</v>
      </c>
      <c r="AM305" s="99">
        <f t="shared" si="145"/>
        <v>0</v>
      </c>
      <c r="AP305" s="92">
        <f t="shared" si="162"/>
        <v>46186</v>
      </c>
      <c r="AQ305" s="91">
        <f t="shared" si="163"/>
        <v>298</v>
      </c>
      <c r="AR305" s="91" t="e">
        <f>INDEX(地温!$D$2:$D$366,MATCH(AP305,地温!$C$2:$C$366,FALSE))</f>
        <v>#N/A</v>
      </c>
      <c r="AS305" s="91" t="e">
        <f t="shared" si="164"/>
        <v>#N/A</v>
      </c>
      <c r="AT305" s="93" t="e">
        <f t="shared" si="146"/>
        <v>#N/A</v>
      </c>
      <c r="AU305" s="99" t="e">
        <f t="shared" si="147"/>
        <v>#N/A</v>
      </c>
      <c r="AV305" s="99">
        <f t="shared" si="148"/>
        <v>0</v>
      </c>
    </row>
    <row r="306" spans="1:48" s="91" customFormat="1">
      <c r="A306" s="92">
        <f t="shared" si="149"/>
        <v>46187</v>
      </c>
      <c r="B306" s="91">
        <f t="shared" si="132"/>
        <v>299</v>
      </c>
      <c r="C306" s="99" t="e">
        <f t="shared" si="133"/>
        <v>#N/A</v>
      </c>
      <c r="F306" s="92">
        <f t="shared" si="150"/>
        <v>46187</v>
      </c>
      <c r="G306" s="91">
        <f t="shared" si="151"/>
        <v>299</v>
      </c>
      <c r="H306" s="91" t="e">
        <f>INDEX(地温!$D$2:$D$366,MATCH(F306,地温!$C$2:$C$366,FALSE))</f>
        <v>#N/A</v>
      </c>
      <c r="I306" s="91" t="e">
        <f t="shared" si="152"/>
        <v>#N/A</v>
      </c>
      <c r="J306" s="93" t="e">
        <f t="shared" si="134"/>
        <v>#N/A</v>
      </c>
      <c r="K306" s="99" t="e">
        <f t="shared" si="135"/>
        <v>#N/A</v>
      </c>
      <c r="L306" s="99" t="e">
        <f t="shared" si="136"/>
        <v>#N/A</v>
      </c>
      <c r="O306" s="92">
        <f t="shared" si="153"/>
        <v>46187</v>
      </c>
      <c r="P306" s="91">
        <f t="shared" si="154"/>
        <v>299</v>
      </c>
      <c r="Q306" s="91" t="e">
        <f>INDEX(地温!$D$2:$D$366,MATCH(O306,地温!$C$2:$C$366,FALSE))</f>
        <v>#N/A</v>
      </c>
      <c r="R306" s="91" t="e">
        <f t="shared" si="155"/>
        <v>#N/A</v>
      </c>
      <c r="S306" s="93" t="e">
        <f t="shared" si="137"/>
        <v>#N/A</v>
      </c>
      <c r="T306" s="99" t="e">
        <f t="shared" si="138"/>
        <v>#N/A</v>
      </c>
      <c r="U306" s="99">
        <f t="shared" si="139"/>
        <v>0</v>
      </c>
      <c r="X306" s="92">
        <f t="shared" si="156"/>
        <v>46187</v>
      </c>
      <c r="Y306" s="91">
        <f t="shared" si="157"/>
        <v>299</v>
      </c>
      <c r="Z306" s="91" t="e">
        <f>INDEX(地温!$D$2:$D$366,MATCH(X306,地温!$C$2:$C$366,FALSE))</f>
        <v>#N/A</v>
      </c>
      <c r="AA306" s="91" t="e">
        <f t="shared" si="158"/>
        <v>#N/A</v>
      </c>
      <c r="AB306" s="93" t="e">
        <f t="shared" si="140"/>
        <v>#N/A</v>
      </c>
      <c r="AC306" s="99" t="e">
        <f t="shared" si="141"/>
        <v>#N/A</v>
      </c>
      <c r="AD306" s="99">
        <f t="shared" si="142"/>
        <v>0</v>
      </c>
      <c r="AG306" s="92">
        <f t="shared" si="159"/>
        <v>46187</v>
      </c>
      <c r="AH306" s="91">
        <f t="shared" si="160"/>
        <v>299</v>
      </c>
      <c r="AI306" s="91" t="e">
        <f>INDEX(地温!$D$2:$D$366,MATCH(AG306,地温!$C$2:$C$366,FALSE))</f>
        <v>#N/A</v>
      </c>
      <c r="AJ306" s="91" t="e">
        <f t="shared" si="161"/>
        <v>#N/A</v>
      </c>
      <c r="AK306" s="93" t="e">
        <f t="shared" si="143"/>
        <v>#N/A</v>
      </c>
      <c r="AL306" s="99" t="e">
        <f t="shared" si="144"/>
        <v>#N/A</v>
      </c>
      <c r="AM306" s="99">
        <f t="shared" si="145"/>
        <v>0</v>
      </c>
      <c r="AP306" s="92">
        <f t="shared" si="162"/>
        <v>46187</v>
      </c>
      <c r="AQ306" s="91">
        <f t="shared" si="163"/>
        <v>299</v>
      </c>
      <c r="AR306" s="91" t="e">
        <f>INDEX(地温!$D$2:$D$366,MATCH(AP306,地温!$C$2:$C$366,FALSE))</f>
        <v>#N/A</v>
      </c>
      <c r="AS306" s="91" t="e">
        <f t="shared" si="164"/>
        <v>#N/A</v>
      </c>
      <c r="AT306" s="93" t="e">
        <f t="shared" si="146"/>
        <v>#N/A</v>
      </c>
      <c r="AU306" s="99" t="e">
        <f t="shared" si="147"/>
        <v>#N/A</v>
      </c>
      <c r="AV306" s="99">
        <f t="shared" si="148"/>
        <v>0</v>
      </c>
    </row>
    <row r="307" spans="1:48" s="91" customFormat="1">
      <c r="A307" s="92">
        <f t="shared" si="149"/>
        <v>46188</v>
      </c>
      <c r="B307" s="91">
        <f t="shared" si="132"/>
        <v>300</v>
      </c>
      <c r="C307" s="99" t="e">
        <f t="shared" si="133"/>
        <v>#N/A</v>
      </c>
      <c r="F307" s="92">
        <f t="shared" si="150"/>
        <v>46188</v>
      </c>
      <c r="G307" s="91">
        <f t="shared" si="151"/>
        <v>300</v>
      </c>
      <c r="H307" s="91" t="e">
        <f>INDEX(地温!$D$2:$D$366,MATCH(F307,地温!$C$2:$C$366,FALSE))</f>
        <v>#N/A</v>
      </c>
      <c r="I307" s="91" t="e">
        <f t="shared" si="152"/>
        <v>#N/A</v>
      </c>
      <c r="J307" s="93" t="e">
        <f t="shared" si="134"/>
        <v>#N/A</v>
      </c>
      <c r="K307" s="99" t="e">
        <f t="shared" si="135"/>
        <v>#N/A</v>
      </c>
      <c r="L307" s="99" t="e">
        <f t="shared" si="136"/>
        <v>#N/A</v>
      </c>
      <c r="O307" s="92">
        <f t="shared" si="153"/>
        <v>46188</v>
      </c>
      <c r="P307" s="91">
        <f t="shared" si="154"/>
        <v>300</v>
      </c>
      <c r="Q307" s="91" t="e">
        <f>INDEX(地温!$D$2:$D$366,MATCH(O307,地温!$C$2:$C$366,FALSE))</f>
        <v>#N/A</v>
      </c>
      <c r="R307" s="91" t="e">
        <f t="shared" si="155"/>
        <v>#N/A</v>
      </c>
      <c r="S307" s="93" t="e">
        <f t="shared" si="137"/>
        <v>#N/A</v>
      </c>
      <c r="T307" s="99" t="e">
        <f t="shared" si="138"/>
        <v>#N/A</v>
      </c>
      <c r="U307" s="99">
        <f t="shared" si="139"/>
        <v>0</v>
      </c>
      <c r="X307" s="92">
        <f t="shared" si="156"/>
        <v>46188</v>
      </c>
      <c r="Y307" s="91">
        <f t="shared" si="157"/>
        <v>300</v>
      </c>
      <c r="Z307" s="91" t="e">
        <f>INDEX(地温!$D$2:$D$366,MATCH(X307,地温!$C$2:$C$366,FALSE))</f>
        <v>#N/A</v>
      </c>
      <c r="AA307" s="91" t="e">
        <f t="shared" si="158"/>
        <v>#N/A</v>
      </c>
      <c r="AB307" s="93" t="e">
        <f t="shared" si="140"/>
        <v>#N/A</v>
      </c>
      <c r="AC307" s="99" t="e">
        <f t="shared" si="141"/>
        <v>#N/A</v>
      </c>
      <c r="AD307" s="99">
        <f t="shared" si="142"/>
        <v>0</v>
      </c>
      <c r="AG307" s="92">
        <f t="shared" si="159"/>
        <v>46188</v>
      </c>
      <c r="AH307" s="91">
        <f t="shared" si="160"/>
        <v>300</v>
      </c>
      <c r="AI307" s="91" t="e">
        <f>INDEX(地温!$D$2:$D$366,MATCH(AG307,地温!$C$2:$C$366,FALSE))</f>
        <v>#N/A</v>
      </c>
      <c r="AJ307" s="91" t="e">
        <f t="shared" si="161"/>
        <v>#N/A</v>
      </c>
      <c r="AK307" s="93" t="e">
        <f t="shared" si="143"/>
        <v>#N/A</v>
      </c>
      <c r="AL307" s="99" t="e">
        <f t="shared" si="144"/>
        <v>#N/A</v>
      </c>
      <c r="AM307" s="99">
        <f t="shared" si="145"/>
        <v>0</v>
      </c>
      <c r="AP307" s="92">
        <f t="shared" si="162"/>
        <v>46188</v>
      </c>
      <c r="AQ307" s="91">
        <f t="shared" si="163"/>
        <v>300</v>
      </c>
      <c r="AR307" s="91" t="e">
        <f>INDEX(地温!$D$2:$D$366,MATCH(AP307,地温!$C$2:$C$366,FALSE))</f>
        <v>#N/A</v>
      </c>
      <c r="AS307" s="91" t="e">
        <f t="shared" si="164"/>
        <v>#N/A</v>
      </c>
      <c r="AT307" s="93" t="e">
        <f t="shared" si="146"/>
        <v>#N/A</v>
      </c>
      <c r="AU307" s="99" t="e">
        <f t="shared" si="147"/>
        <v>#N/A</v>
      </c>
      <c r="AV307" s="99">
        <f t="shared" si="148"/>
        <v>0</v>
      </c>
    </row>
    <row r="308" spans="1:48" s="91" customFormat="1">
      <c r="A308" s="92">
        <f t="shared" si="149"/>
        <v>46189</v>
      </c>
      <c r="B308" s="91">
        <f t="shared" si="132"/>
        <v>301</v>
      </c>
      <c r="C308" s="99" t="e">
        <f t="shared" si="133"/>
        <v>#N/A</v>
      </c>
      <c r="F308" s="92">
        <f t="shared" si="150"/>
        <v>46189</v>
      </c>
      <c r="G308" s="91">
        <f t="shared" si="151"/>
        <v>301</v>
      </c>
      <c r="H308" s="91" t="e">
        <f>INDEX(地温!$D$2:$D$366,MATCH(F308,地温!$C$2:$C$366,FALSE))</f>
        <v>#N/A</v>
      </c>
      <c r="I308" s="91" t="e">
        <f t="shared" si="152"/>
        <v>#N/A</v>
      </c>
      <c r="J308" s="93" t="e">
        <f t="shared" si="134"/>
        <v>#N/A</v>
      </c>
      <c r="K308" s="99" t="e">
        <f t="shared" si="135"/>
        <v>#N/A</v>
      </c>
      <c r="L308" s="99" t="e">
        <f t="shared" si="136"/>
        <v>#N/A</v>
      </c>
      <c r="O308" s="92">
        <f t="shared" si="153"/>
        <v>46189</v>
      </c>
      <c r="P308" s="91">
        <f t="shared" si="154"/>
        <v>301</v>
      </c>
      <c r="Q308" s="91" t="e">
        <f>INDEX(地温!$D$2:$D$366,MATCH(O308,地温!$C$2:$C$366,FALSE))</f>
        <v>#N/A</v>
      </c>
      <c r="R308" s="91" t="e">
        <f t="shared" si="155"/>
        <v>#N/A</v>
      </c>
      <c r="S308" s="93" t="e">
        <f t="shared" si="137"/>
        <v>#N/A</v>
      </c>
      <c r="T308" s="99" t="e">
        <f t="shared" si="138"/>
        <v>#N/A</v>
      </c>
      <c r="U308" s="99">
        <f t="shared" si="139"/>
        <v>0</v>
      </c>
      <c r="X308" s="92">
        <f t="shared" si="156"/>
        <v>46189</v>
      </c>
      <c r="Y308" s="91">
        <f t="shared" si="157"/>
        <v>301</v>
      </c>
      <c r="Z308" s="91" t="e">
        <f>INDEX(地温!$D$2:$D$366,MATCH(X308,地温!$C$2:$C$366,FALSE))</f>
        <v>#N/A</v>
      </c>
      <c r="AA308" s="91" t="e">
        <f t="shared" si="158"/>
        <v>#N/A</v>
      </c>
      <c r="AB308" s="93" t="e">
        <f t="shared" si="140"/>
        <v>#N/A</v>
      </c>
      <c r="AC308" s="99" t="e">
        <f t="shared" si="141"/>
        <v>#N/A</v>
      </c>
      <c r="AD308" s="99">
        <f t="shared" si="142"/>
        <v>0</v>
      </c>
      <c r="AG308" s="92">
        <f t="shared" si="159"/>
        <v>46189</v>
      </c>
      <c r="AH308" s="91">
        <f t="shared" si="160"/>
        <v>301</v>
      </c>
      <c r="AI308" s="91" t="e">
        <f>INDEX(地温!$D$2:$D$366,MATCH(AG308,地温!$C$2:$C$366,FALSE))</f>
        <v>#N/A</v>
      </c>
      <c r="AJ308" s="91" t="e">
        <f t="shared" si="161"/>
        <v>#N/A</v>
      </c>
      <c r="AK308" s="93" t="e">
        <f t="shared" si="143"/>
        <v>#N/A</v>
      </c>
      <c r="AL308" s="99" t="e">
        <f t="shared" si="144"/>
        <v>#N/A</v>
      </c>
      <c r="AM308" s="99">
        <f t="shared" si="145"/>
        <v>0</v>
      </c>
      <c r="AP308" s="92">
        <f t="shared" si="162"/>
        <v>46189</v>
      </c>
      <c r="AQ308" s="91">
        <f t="shared" si="163"/>
        <v>301</v>
      </c>
      <c r="AR308" s="91" t="e">
        <f>INDEX(地温!$D$2:$D$366,MATCH(AP308,地温!$C$2:$C$366,FALSE))</f>
        <v>#N/A</v>
      </c>
      <c r="AS308" s="91" t="e">
        <f t="shared" si="164"/>
        <v>#N/A</v>
      </c>
      <c r="AT308" s="93" t="e">
        <f t="shared" si="146"/>
        <v>#N/A</v>
      </c>
      <c r="AU308" s="99" t="e">
        <f t="shared" si="147"/>
        <v>#N/A</v>
      </c>
      <c r="AV308" s="99">
        <f t="shared" si="148"/>
        <v>0</v>
      </c>
    </row>
    <row r="309" spans="1:48" s="91" customFormat="1">
      <c r="A309" s="92">
        <f t="shared" si="149"/>
        <v>46190</v>
      </c>
      <c r="B309" s="91">
        <f t="shared" si="132"/>
        <v>302</v>
      </c>
      <c r="C309" s="99" t="e">
        <f t="shared" si="133"/>
        <v>#N/A</v>
      </c>
      <c r="F309" s="92">
        <f t="shared" si="150"/>
        <v>46190</v>
      </c>
      <c r="G309" s="91">
        <f t="shared" si="151"/>
        <v>302</v>
      </c>
      <c r="H309" s="91" t="e">
        <f>INDEX(地温!$D$2:$D$366,MATCH(F309,地温!$C$2:$C$366,FALSE))</f>
        <v>#N/A</v>
      </c>
      <c r="I309" s="91" t="e">
        <f t="shared" si="152"/>
        <v>#N/A</v>
      </c>
      <c r="J309" s="93" t="e">
        <f t="shared" si="134"/>
        <v>#N/A</v>
      </c>
      <c r="K309" s="99" t="e">
        <f t="shared" si="135"/>
        <v>#N/A</v>
      </c>
      <c r="L309" s="99" t="e">
        <f t="shared" si="136"/>
        <v>#N/A</v>
      </c>
      <c r="O309" s="92">
        <f t="shared" si="153"/>
        <v>46190</v>
      </c>
      <c r="P309" s="91">
        <f t="shared" si="154"/>
        <v>302</v>
      </c>
      <c r="Q309" s="91" t="e">
        <f>INDEX(地温!$D$2:$D$366,MATCH(O309,地温!$C$2:$C$366,FALSE))</f>
        <v>#N/A</v>
      </c>
      <c r="R309" s="91" t="e">
        <f t="shared" si="155"/>
        <v>#N/A</v>
      </c>
      <c r="S309" s="93" t="e">
        <f t="shared" si="137"/>
        <v>#N/A</v>
      </c>
      <c r="T309" s="99" t="e">
        <f t="shared" si="138"/>
        <v>#N/A</v>
      </c>
      <c r="U309" s="99">
        <f t="shared" si="139"/>
        <v>0</v>
      </c>
      <c r="X309" s="92">
        <f t="shared" si="156"/>
        <v>46190</v>
      </c>
      <c r="Y309" s="91">
        <f t="shared" si="157"/>
        <v>302</v>
      </c>
      <c r="Z309" s="91" t="e">
        <f>INDEX(地温!$D$2:$D$366,MATCH(X309,地温!$C$2:$C$366,FALSE))</f>
        <v>#N/A</v>
      </c>
      <c r="AA309" s="91" t="e">
        <f t="shared" si="158"/>
        <v>#N/A</v>
      </c>
      <c r="AB309" s="93" t="e">
        <f t="shared" si="140"/>
        <v>#N/A</v>
      </c>
      <c r="AC309" s="99" t="e">
        <f t="shared" si="141"/>
        <v>#N/A</v>
      </c>
      <c r="AD309" s="99">
        <f t="shared" si="142"/>
        <v>0</v>
      </c>
      <c r="AG309" s="92">
        <f t="shared" si="159"/>
        <v>46190</v>
      </c>
      <c r="AH309" s="91">
        <f t="shared" si="160"/>
        <v>302</v>
      </c>
      <c r="AI309" s="91" t="e">
        <f>INDEX(地温!$D$2:$D$366,MATCH(AG309,地温!$C$2:$C$366,FALSE))</f>
        <v>#N/A</v>
      </c>
      <c r="AJ309" s="91" t="e">
        <f t="shared" si="161"/>
        <v>#N/A</v>
      </c>
      <c r="AK309" s="93" t="e">
        <f t="shared" si="143"/>
        <v>#N/A</v>
      </c>
      <c r="AL309" s="99" t="e">
        <f t="shared" si="144"/>
        <v>#N/A</v>
      </c>
      <c r="AM309" s="99">
        <f t="shared" si="145"/>
        <v>0</v>
      </c>
      <c r="AP309" s="92">
        <f t="shared" si="162"/>
        <v>46190</v>
      </c>
      <c r="AQ309" s="91">
        <f t="shared" si="163"/>
        <v>302</v>
      </c>
      <c r="AR309" s="91" t="e">
        <f>INDEX(地温!$D$2:$D$366,MATCH(AP309,地温!$C$2:$C$366,FALSE))</f>
        <v>#N/A</v>
      </c>
      <c r="AS309" s="91" t="e">
        <f t="shared" si="164"/>
        <v>#N/A</v>
      </c>
      <c r="AT309" s="93" t="e">
        <f t="shared" si="146"/>
        <v>#N/A</v>
      </c>
      <c r="AU309" s="99" t="e">
        <f t="shared" si="147"/>
        <v>#N/A</v>
      </c>
      <c r="AV309" s="99">
        <f t="shared" si="148"/>
        <v>0</v>
      </c>
    </row>
    <row r="310" spans="1:48" s="91" customFormat="1">
      <c r="A310" s="92">
        <f t="shared" si="149"/>
        <v>46191</v>
      </c>
      <c r="B310" s="91">
        <f t="shared" si="132"/>
        <v>303</v>
      </c>
      <c r="C310" s="99" t="e">
        <f t="shared" si="133"/>
        <v>#N/A</v>
      </c>
      <c r="F310" s="92">
        <f t="shared" si="150"/>
        <v>46191</v>
      </c>
      <c r="G310" s="91">
        <f t="shared" si="151"/>
        <v>303</v>
      </c>
      <c r="H310" s="91" t="e">
        <f>INDEX(地温!$D$2:$D$366,MATCH(F310,地温!$C$2:$C$366,FALSE))</f>
        <v>#N/A</v>
      </c>
      <c r="I310" s="91" t="e">
        <f t="shared" si="152"/>
        <v>#N/A</v>
      </c>
      <c r="J310" s="93" t="e">
        <f t="shared" si="134"/>
        <v>#N/A</v>
      </c>
      <c r="K310" s="99" t="e">
        <f t="shared" si="135"/>
        <v>#N/A</v>
      </c>
      <c r="L310" s="99" t="e">
        <f t="shared" si="136"/>
        <v>#N/A</v>
      </c>
      <c r="O310" s="92">
        <f t="shared" si="153"/>
        <v>46191</v>
      </c>
      <c r="P310" s="91">
        <f t="shared" si="154"/>
        <v>303</v>
      </c>
      <c r="Q310" s="91" t="e">
        <f>INDEX(地温!$D$2:$D$366,MATCH(O310,地温!$C$2:$C$366,FALSE))</f>
        <v>#N/A</v>
      </c>
      <c r="R310" s="91" t="e">
        <f t="shared" si="155"/>
        <v>#N/A</v>
      </c>
      <c r="S310" s="93" t="e">
        <f t="shared" si="137"/>
        <v>#N/A</v>
      </c>
      <c r="T310" s="99" t="e">
        <f t="shared" si="138"/>
        <v>#N/A</v>
      </c>
      <c r="U310" s="99">
        <f t="shared" si="139"/>
        <v>0</v>
      </c>
      <c r="X310" s="92">
        <f t="shared" si="156"/>
        <v>46191</v>
      </c>
      <c r="Y310" s="91">
        <f t="shared" si="157"/>
        <v>303</v>
      </c>
      <c r="Z310" s="91" t="e">
        <f>INDEX(地温!$D$2:$D$366,MATCH(X310,地温!$C$2:$C$366,FALSE))</f>
        <v>#N/A</v>
      </c>
      <c r="AA310" s="91" t="e">
        <f t="shared" si="158"/>
        <v>#N/A</v>
      </c>
      <c r="AB310" s="93" t="e">
        <f t="shared" si="140"/>
        <v>#N/A</v>
      </c>
      <c r="AC310" s="99" t="e">
        <f t="shared" si="141"/>
        <v>#N/A</v>
      </c>
      <c r="AD310" s="99">
        <f t="shared" si="142"/>
        <v>0</v>
      </c>
      <c r="AG310" s="92">
        <f t="shared" si="159"/>
        <v>46191</v>
      </c>
      <c r="AH310" s="91">
        <f t="shared" si="160"/>
        <v>303</v>
      </c>
      <c r="AI310" s="91" t="e">
        <f>INDEX(地温!$D$2:$D$366,MATCH(AG310,地温!$C$2:$C$366,FALSE))</f>
        <v>#N/A</v>
      </c>
      <c r="AJ310" s="91" t="e">
        <f t="shared" si="161"/>
        <v>#N/A</v>
      </c>
      <c r="AK310" s="93" t="e">
        <f t="shared" si="143"/>
        <v>#N/A</v>
      </c>
      <c r="AL310" s="99" t="e">
        <f t="shared" si="144"/>
        <v>#N/A</v>
      </c>
      <c r="AM310" s="99">
        <f t="shared" si="145"/>
        <v>0</v>
      </c>
      <c r="AP310" s="92">
        <f t="shared" si="162"/>
        <v>46191</v>
      </c>
      <c r="AQ310" s="91">
        <f t="shared" si="163"/>
        <v>303</v>
      </c>
      <c r="AR310" s="91" t="e">
        <f>INDEX(地温!$D$2:$D$366,MATCH(AP310,地温!$C$2:$C$366,FALSE))</f>
        <v>#N/A</v>
      </c>
      <c r="AS310" s="91" t="e">
        <f t="shared" si="164"/>
        <v>#N/A</v>
      </c>
      <c r="AT310" s="93" t="e">
        <f t="shared" si="146"/>
        <v>#N/A</v>
      </c>
      <c r="AU310" s="99" t="e">
        <f t="shared" si="147"/>
        <v>#N/A</v>
      </c>
      <c r="AV310" s="99">
        <f t="shared" si="148"/>
        <v>0</v>
      </c>
    </row>
    <row r="311" spans="1:48" s="91" customFormat="1">
      <c r="A311" s="92">
        <f t="shared" si="149"/>
        <v>46192</v>
      </c>
      <c r="B311" s="91">
        <f t="shared" si="132"/>
        <v>304</v>
      </c>
      <c r="C311" s="99" t="e">
        <f t="shared" si="133"/>
        <v>#N/A</v>
      </c>
      <c r="F311" s="92">
        <f t="shared" si="150"/>
        <v>46192</v>
      </c>
      <c r="G311" s="91">
        <f t="shared" si="151"/>
        <v>304</v>
      </c>
      <c r="H311" s="91" t="e">
        <f>INDEX(地温!$D$2:$D$366,MATCH(F311,地温!$C$2:$C$366,FALSE))</f>
        <v>#N/A</v>
      </c>
      <c r="I311" s="91" t="e">
        <f t="shared" si="152"/>
        <v>#N/A</v>
      </c>
      <c r="J311" s="93" t="e">
        <f t="shared" si="134"/>
        <v>#N/A</v>
      </c>
      <c r="K311" s="99" t="e">
        <f t="shared" si="135"/>
        <v>#N/A</v>
      </c>
      <c r="L311" s="99" t="e">
        <f t="shared" si="136"/>
        <v>#N/A</v>
      </c>
      <c r="O311" s="92">
        <f t="shared" si="153"/>
        <v>46192</v>
      </c>
      <c r="P311" s="91">
        <f t="shared" si="154"/>
        <v>304</v>
      </c>
      <c r="Q311" s="91" t="e">
        <f>INDEX(地温!$D$2:$D$366,MATCH(O311,地温!$C$2:$C$366,FALSE))</f>
        <v>#N/A</v>
      </c>
      <c r="R311" s="91" t="e">
        <f t="shared" si="155"/>
        <v>#N/A</v>
      </c>
      <c r="S311" s="93" t="e">
        <f t="shared" si="137"/>
        <v>#N/A</v>
      </c>
      <c r="T311" s="99" t="e">
        <f t="shared" si="138"/>
        <v>#N/A</v>
      </c>
      <c r="U311" s="99">
        <f t="shared" si="139"/>
        <v>0</v>
      </c>
      <c r="X311" s="92">
        <f t="shared" si="156"/>
        <v>46192</v>
      </c>
      <c r="Y311" s="91">
        <f t="shared" si="157"/>
        <v>304</v>
      </c>
      <c r="Z311" s="91" t="e">
        <f>INDEX(地温!$D$2:$D$366,MATCH(X311,地温!$C$2:$C$366,FALSE))</f>
        <v>#N/A</v>
      </c>
      <c r="AA311" s="91" t="e">
        <f t="shared" si="158"/>
        <v>#N/A</v>
      </c>
      <c r="AB311" s="93" t="e">
        <f t="shared" si="140"/>
        <v>#N/A</v>
      </c>
      <c r="AC311" s="99" t="e">
        <f t="shared" si="141"/>
        <v>#N/A</v>
      </c>
      <c r="AD311" s="99">
        <f t="shared" si="142"/>
        <v>0</v>
      </c>
      <c r="AG311" s="92">
        <f t="shared" si="159"/>
        <v>46192</v>
      </c>
      <c r="AH311" s="91">
        <f t="shared" si="160"/>
        <v>304</v>
      </c>
      <c r="AI311" s="91" t="e">
        <f>INDEX(地温!$D$2:$D$366,MATCH(AG311,地温!$C$2:$C$366,FALSE))</f>
        <v>#N/A</v>
      </c>
      <c r="AJ311" s="91" t="e">
        <f t="shared" si="161"/>
        <v>#N/A</v>
      </c>
      <c r="AK311" s="93" t="e">
        <f t="shared" si="143"/>
        <v>#N/A</v>
      </c>
      <c r="AL311" s="99" t="e">
        <f t="shared" si="144"/>
        <v>#N/A</v>
      </c>
      <c r="AM311" s="99">
        <f t="shared" si="145"/>
        <v>0</v>
      </c>
      <c r="AP311" s="92">
        <f t="shared" si="162"/>
        <v>46192</v>
      </c>
      <c r="AQ311" s="91">
        <f t="shared" si="163"/>
        <v>304</v>
      </c>
      <c r="AR311" s="91" t="e">
        <f>INDEX(地温!$D$2:$D$366,MATCH(AP311,地温!$C$2:$C$366,FALSE))</f>
        <v>#N/A</v>
      </c>
      <c r="AS311" s="91" t="e">
        <f t="shared" si="164"/>
        <v>#N/A</v>
      </c>
      <c r="AT311" s="93" t="e">
        <f t="shared" si="146"/>
        <v>#N/A</v>
      </c>
      <c r="AU311" s="99" t="e">
        <f t="shared" si="147"/>
        <v>#N/A</v>
      </c>
      <c r="AV311" s="99">
        <f t="shared" si="148"/>
        <v>0</v>
      </c>
    </row>
    <row r="312" spans="1:48" s="91" customFormat="1">
      <c r="A312" s="92">
        <f t="shared" si="149"/>
        <v>46193</v>
      </c>
      <c r="B312" s="91">
        <f t="shared" si="132"/>
        <v>305</v>
      </c>
      <c r="C312" s="99" t="e">
        <f t="shared" si="133"/>
        <v>#N/A</v>
      </c>
      <c r="F312" s="92">
        <f t="shared" si="150"/>
        <v>46193</v>
      </c>
      <c r="G312" s="91">
        <f t="shared" si="151"/>
        <v>305</v>
      </c>
      <c r="H312" s="91" t="e">
        <f>INDEX(地温!$D$2:$D$366,MATCH(F312,地温!$C$2:$C$366,FALSE))</f>
        <v>#N/A</v>
      </c>
      <c r="I312" s="91" t="e">
        <f t="shared" si="152"/>
        <v>#N/A</v>
      </c>
      <c r="J312" s="93" t="e">
        <f t="shared" si="134"/>
        <v>#N/A</v>
      </c>
      <c r="K312" s="99" t="e">
        <f t="shared" si="135"/>
        <v>#N/A</v>
      </c>
      <c r="L312" s="99" t="e">
        <f t="shared" si="136"/>
        <v>#N/A</v>
      </c>
      <c r="O312" s="92">
        <f t="shared" si="153"/>
        <v>46193</v>
      </c>
      <c r="P312" s="91">
        <f t="shared" si="154"/>
        <v>305</v>
      </c>
      <c r="Q312" s="91" t="e">
        <f>INDEX(地温!$D$2:$D$366,MATCH(O312,地温!$C$2:$C$366,FALSE))</f>
        <v>#N/A</v>
      </c>
      <c r="R312" s="91" t="e">
        <f t="shared" si="155"/>
        <v>#N/A</v>
      </c>
      <c r="S312" s="93" t="e">
        <f t="shared" si="137"/>
        <v>#N/A</v>
      </c>
      <c r="T312" s="99" t="e">
        <f t="shared" si="138"/>
        <v>#N/A</v>
      </c>
      <c r="U312" s="99">
        <f t="shared" si="139"/>
        <v>0</v>
      </c>
      <c r="X312" s="92">
        <f t="shared" si="156"/>
        <v>46193</v>
      </c>
      <c r="Y312" s="91">
        <f t="shared" si="157"/>
        <v>305</v>
      </c>
      <c r="Z312" s="91" t="e">
        <f>INDEX(地温!$D$2:$D$366,MATCH(X312,地温!$C$2:$C$366,FALSE))</f>
        <v>#N/A</v>
      </c>
      <c r="AA312" s="91" t="e">
        <f t="shared" si="158"/>
        <v>#N/A</v>
      </c>
      <c r="AB312" s="93" t="e">
        <f t="shared" si="140"/>
        <v>#N/A</v>
      </c>
      <c r="AC312" s="99" t="e">
        <f t="shared" si="141"/>
        <v>#N/A</v>
      </c>
      <c r="AD312" s="99">
        <f t="shared" si="142"/>
        <v>0</v>
      </c>
      <c r="AG312" s="92">
        <f t="shared" si="159"/>
        <v>46193</v>
      </c>
      <c r="AH312" s="91">
        <f t="shared" si="160"/>
        <v>305</v>
      </c>
      <c r="AI312" s="91" t="e">
        <f>INDEX(地温!$D$2:$D$366,MATCH(AG312,地温!$C$2:$C$366,FALSE))</f>
        <v>#N/A</v>
      </c>
      <c r="AJ312" s="91" t="e">
        <f t="shared" si="161"/>
        <v>#N/A</v>
      </c>
      <c r="AK312" s="93" t="e">
        <f t="shared" si="143"/>
        <v>#N/A</v>
      </c>
      <c r="AL312" s="99" t="e">
        <f t="shared" si="144"/>
        <v>#N/A</v>
      </c>
      <c r="AM312" s="99">
        <f t="shared" si="145"/>
        <v>0</v>
      </c>
      <c r="AP312" s="92">
        <f t="shared" si="162"/>
        <v>46193</v>
      </c>
      <c r="AQ312" s="91">
        <f t="shared" si="163"/>
        <v>305</v>
      </c>
      <c r="AR312" s="91" t="e">
        <f>INDEX(地温!$D$2:$D$366,MATCH(AP312,地温!$C$2:$C$366,FALSE))</f>
        <v>#N/A</v>
      </c>
      <c r="AS312" s="91" t="e">
        <f t="shared" si="164"/>
        <v>#N/A</v>
      </c>
      <c r="AT312" s="93" t="e">
        <f t="shared" si="146"/>
        <v>#N/A</v>
      </c>
      <c r="AU312" s="99" t="e">
        <f t="shared" si="147"/>
        <v>#N/A</v>
      </c>
      <c r="AV312" s="99">
        <f t="shared" si="148"/>
        <v>0</v>
      </c>
    </row>
    <row r="313" spans="1:48" s="91" customFormat="1">
      <c r="A313" s="92">
        <f t="shared" si="149"/>
        <v>46194</v>
      </c>
      <c r="B313" s="91">
        <f t="shared" si="132"/>
        <v>306</v>
      </c>
      <c r="C313" s="99" t="e">
        <f t="shared" si="133"/>
        <v>#N/A</v>
      </c>
      <c r="F313" s="92">
        <f t="shared" si="150"/>
        <v>46194</v>
      </c>
      <c r="G313" s="91">
        <f t="shared" si="151"/>
        <v>306</v>
      </c>
      <c r="H313" s="91" t="e">
        <f>INDEX(地温!$D$2:$D$366,MATCH(F313,地温!$C$2:$C$366,FALSE))</f>
        <v>#N/A</v>
      </c>
      <c r="I313" s="91" t="e">
        <f t="shared" si="152"/>
        <v>#N/A</v>
      </c>
      <c r="J313" s="93" t="e">
        <f t="shared" si="134"/>
        <v>#N/A</v>
      </c>
      <c r="K313" s="99" t="e">
        <f t="shared" si="135"/>
        <v>#N/A</v>
      </c>
      <c r="L313" s="99" t="e">
        <f t="shared" si="136"/>
        <v>#N/A</v>
      </c>
      <c r="O313" s="92">
        <f t="shared" si="153"/>
        <v>46194</v>
      </c>
      <c r="P313" s="91">
        <f t="shared" si="154"/>
        <v>306</v>
      </c>
      <c r="Q313" s="91" t="e">
        <f>INDEX(地温!$D$2:$D$366,MATCH(O313,地温!$C$2:$C$366,FALSE))</f>
        <v>#N/A</v>
      </c>
      <c r="R313" s="91" t="e">
        <f t="shared" si="155"/>
        <v>#N/A</v>
      </c>
      <c r="S313" s="93" t="e">
        <f t="shared" si="137"/>
        <v>#N/A</v>
      </c>
      <c r="T313" s="99" t="e">
        <f t="shared" si="138"/>
        <v>#N/A</v>
      </c>
      <c r="U313" s="99">
        <f t="shared" si="139"/>
        <v>0</v>
      </c>
      <c r="X313" s="92">
        <f t="shared" si="156"/>
        <v>46194</v>
      </c>
      <c r="Y313" s="91">
        <f t="shared" si="157"/>
        <v>306</v>
      </c>
      <c r="Z313" s="91" t="e">
        <f>INDEX(地温!$D$2:$D$366,MATCH(X313,地温!$C$2:$C$366,FALSE))</f>
        <v>#N/A</v>
      </c>
      <c r="AA313" s="91" t="e">
        <f t="shared" si="158"/>
        <v>#N/A</v>
      </c>
      <c r="AB313" s="93" t="e">
        <f t="shared" si="140"/>
        <v>#N/A</v>
      </c>
      <c r="AC313" s="99" t="e">
        <f t="shared" si="141"/>
        <v>#N/A</v>
      </c>
      <c r="AD313" s="99">
        <f t="shared" si="142"/>
        <v>0</v>
      </c>
      <c r="AG313" s="92">
        <f t="shared" si="159"/>
        <v>46194</v>
      </c>
      <c r="AH313" s="91">
        <f t="shared" si="160"/>
        <v>306</v>
      </c>
      <c r="AI313" s="91" t="e">
        <f>INDEX(地温!$D$2:$D$366,MATCH(AG313,地温!$C$2:$C$366,FALSE))</f>
        <v>#N/A</v>
      </c>
      <c r="AJ313" s="91" t="e">
        <f t="shared" si="161"/>
        <v>#N/A</v>
      </c>
      <c r="AK313" s="93" t="e">
        <f t="shared" si="143"/>
        <v>#N/A</v>
      </c>
      <c r="AL313" s="99" t="e">
        <f t="shared" si="144"/>
        <v>#N/A</v>
      </c>
      <c r="AM313" s="99">
        <f t="shared" si="145"/>
        <v>0</v>
      </c>
      <c r="AP313" s="92">
        <f t="shared" si="162"/>
        <v>46194</v>
      </c>
      <c r="AQ313" s="91">
        <f t="shared" si="163"/>
        <v>306</v>
      </c>
      <c r="AR313" s="91" t="e">
        <f>INDEX(地温!$D$2:$D$366,MATCH(AP313,地温!$C$2:$C$366,FALSE))</f>
        <v>#N/A</v>
      </c>
      <c r="AS313" s="91" t="e">
        <f t="shared" si="164"/>
        <v>#N/A</v>
      </c>
      <c r="AT313" s="93" t="e">
        <f t="shared" si="146"/>
        <v>#N/A</v>
      </c>
      <c r="AU313" s="99" t="e">
        <f t="shared" si="147"/>
        <v>#N/A</v>
      </c>
      <c r="AV313" s="99">
        <f t="shared" si="148"/>
        <v>0</v>
      </c>
    </row>
    <row r="314" spans="1:48" s="91" customFormat="1">
      <c r="A314" s="92">
        <f t="shared" si="149"/>
        <v>46195</v>
      </c>
      <c r="B314" s="91">
        <f t="shared" si="132"/>
        <v>307</v>
      </c>
      <c r="C314" s="99" t="e">
        <f t="shared" si="133"/>
        <v>#N/A</v>
      </c>
      <c r="F314" s="92">
        <f t="shared" si="150"/>
        <v>46195</v>
      </c>
      <c r="G314" s="91">
        <f t="shared" si="151"/>
        <v>307</v>
      </c>
      <c r="H314" s="91" t="e">
        <f>INDEX(地温!$D$2:$D$366,MATCH(F314,地温!$C$2:$C$366,FALSE))</f>
        <v>#N/A</v>
      </c>
      <c r="I314" s="91" t="e">
        <f t="shared" si="152"/>
        <v>#N/A</v>
      </c>
      <c r="J314" s="93" t="e">
        <f t="shared" si="134"/>
        <v>#N/A</v>
      </c>
      <c r="K314" s="99" t="e">
        <f t="shared" si="135"/>
        <v>#N/A</v>
      </c>
      <c r="L314" s="99" t="e">
        <f t="shared" si="136"/>
        <v>#N/A</v>
      </c>
      <c r="O314" s="92">
        <f t="shared" si="153"/>
        <v>46195</v>
      </c>
      <c r="P314" s="91">
        <f t="shared" si="154"/>
        <v>307</v>
      </c>
      <c r="Q314" s="91" t="e">
        <f>INDEX(地温!$D$2:$D$366,MATCH(O314,地温!$C$2:$C$366,FALSE))</f>
        <v>#N/A</v>
      </c>
      <c r="R314" s="91" t="e">
        <f t="shared" si="155"/>
        <v>#N/A</v>
      </c>
      <c r="S314" s="93" t="e">
        <f t="shared" si="137"/>
        <v>#N/A</v>
      </c>
      <c r="T314" s="99" t="e">
        <f t="shared" si="138"/>
        <v>#N/A</v>
      </c>
      <c r="U314" s="99">
        <f t="shared" si="139"/>
        <v>0</v>
      </c>
      <c r="X314" s="92">
        <f t="shared" si="156"/>
        <v>46195</v>
      </c>
      <c r="Y314" s="91">
        <f t="shared" si="157"/>
        <v>307</v>
      </c>
      <c r="Z314" s="91" t="e">
        <f>INDEX(地温!$D$2:$D$366,MATCH(X314,地温!$C$2:$C$366,FALSE))</f>
        <v>#N/A</v>
      </c>
      <c r="AA314" s="91" t="e">
        <f t="shared" si="158"/>
        <v>#N/A</v>
      </c>
      <c r="AB314" s="93" t="e">
        <f t="shared" si="140"/>
        <v>#N/A</v>
      </c>
      <c r="AC314" s="99" t="e">
        <f t="shared" si="141"/>
        <v>#N/A</v>
      </c>
      <c r="AD314" s="99">
        <f t="shared" si="142"/>
        <v>0</v>
      </c>
      <c r="AG314" s="92">
        <f t="shared" si="159"/>
        <v>46195</v>
      </c>
      <c r="AH314" s="91">
        <f t="shared" si="160"/>
        <v>307</v>
      </c>
      <c r="AI314" s="91" t="e">
        <f>INDEX(地温!$D$2:$D$366,MATCH(AG314,地温!$C$2:$C$366,FALSE))</f>
        <v>#N/A</v>
      </c>
      <c r="AJ314" s="91" t="e">
        <f t="shared" si="161"/>
        <v>#N/A</v>
      </c>
      <c r="AK314" s="93" t="e">
        <f t="shared" si="143"/>
        <v>#N/A</v>
      </c>
      <c r="AL314" s="99" t="e">
        <f t="shared" si="144"/>
        <v>#N/A</v>
      </c>
      <c r="AM314" s="99">
        <f t="shared" si="145"/>
        <v>0</v>
      </c>
      <c r="AP314" s="92">
        <f t="shared" si="162"/>
        <v>46195</v>
      </c>
      <c r="AQ314" s="91">
        <f t="shared" si="163"/>
        <v>307</v>
      </c>
      <c r="AR314" s="91" t="e">
        <f>INDEX(地温!$D$2:$D$366,MATCH(AP314,地温!$C$2:$C$366,FALSE))</f>
        <v>#N/A</v>
      </c>
      <c r="AS314" s="91" t="e">
        <f t="shared" si="164"/>
        <v>#N/A</v>
      </c>
      <c r="AT314" s="93" t="e">
        <f t="shared" si="146"/>
        <v>#N/A</v>
      </c>
      <c r="AU314" s="99" t="e">
        <f t="shared" si="147"/>
        <v>#N/A</v>
      </c>
      <c r="AV314" s="99">
        <f t="shared" si="148"/>
        <v>0</v>
      </c>
    </row>
    <row r="315" spans="1:48" s="91" customFormat="1">
      <c r="A315" s="92">
        <f t="shared" si="149"/>
        <v>46196</v>
      </c>
      <c r="B315" s="91">
        <f t="shared" si="132"/>
        <v>308</v>
      </c>
      <c r="C315" s="99" t="e">
        <f t="shared" si="133"/>
        <v>#N/A</v>
      </c>
      <c r="F315" s="92">
        <f t="shared" si="150"/>
        <v>46196</v>
      </c>
      <c r="G315" s="91">
        <f t="shared" si="151"/>
        <v>308</v>
      </c>
      <c r="H315" s="91" t="e">
        <f>INDEX(地温!$D$2:$D$366,MATCH(F315,地温!$C$2:$C$366,FALSE))</f>
        <v>#N/A</v>
      </c>
      <c r="I315" s="91" t="e">
        <f t="shared" si="152"/>
        <v>#N/A</v>
      </c>
      <c r="J315" s="93" t="e">
        <f t="shared" si="134"/>
        <v>#N/A</v>
      </c>
      <c r="K315" s="99" t="e">
        <f t="shared" si="135"/>
        <v>#N/A</v>
      </c>
      <c r="L315" s="99" t="e">
        <f t="shared" si="136"/>
        <v>#N/A</v>
      </c>
      <c r="O315" s="92">
        <f t="shared" si="153"/>
        <v>46196</v>
      </c>
      <c r="P315" s="91">
        <f t="shared" si="154"/>
        <v>308</v>
      </c>
      <c r="Q315" s="91" t="e">
        <f>INDEX(地温!$D$2:$D$366,MATCH(O315,地温!$C$2:$C$366,FALSE))</f>
        <v>#N/A</v>
      </c>
      <c r="R315" s="91" t="e">
        <f t="shared" si="155"/>
        <v>#N/A</v>
      </c>
      <c r="S315" s="93" t="e">
        <f t="shared" si="137"/>
        <v>#N/A</v>
      </c>
      <c r="T315" s="99" t="e">
        <f t="shared" si="138"/>
        <v>#N/A</v>
      </c>
      <c r="U315" s="99">
        <f t="shared" si="139"/>
        <v>0</v>
      </c>
      <c r="X315" s="92">
        <f t="shared" si="156"/>
        <v>46196</v>
      </c>
      <c r="Y315" s="91">
        <f t="shared" si="157"/>
        <v>308</v>
      </c>
      <c r="Z315" s="91" t="e">
        <f>INDEX(地温!$D$2:$D$366,MATCH(X315,地温!$C$2:$C$366,FALSE))</f>
        <v>#N/A</v>
      </c>
      <c r="AA315" s="91" t="e">
        <f t="shared" si="158"/>
        <v>#N/A</v>
      </c>
      <c r="AB315" s="93" t="e">
        <f t="shared" si="140"/>
        <v>#N/A</v>
      </c>
      <c r="AC315" s="99" t="e">
        <f t="shared" si="141"/>
        <v>#N/A</v>
      </c>
      <c r="AD315" s="99">
        <f t="shared" si="142"/>
        <v>0</v>
      </c>
      <c r="AG315" s="92">
        <f t="shared" si="159"/>
        <v>46196</v>
      </c>
      <c r="AH315" s="91">
        <f t="shared" si="160"/>
        <v>308</v>
      </c>
      <c r="AI315" s="91" t="e">
        <f>INDEX(地温!$D$2:$D$366,MATCH(AG315,地温!$C$2:$C$366,FALSE))</f>
        <v>#N/A</v>
      </c>
      <c r="AJ315" s="91" t="e">
        <f t="shared" si="161"/>
        <v>#N/A</v>
      </c>
      <c r="AK315" s="93" t="e">
        <f t="shared" si="143"/>
        <v>#N/A</v>
      </c>
      <c r="AL315" s="99" t="e">
        <f t="shared" si="144"/>
        <v>#N/A</v>
      </c>
      <c r="AM315" s="99">
        <f t="shared" si="145"/>
        <v>0</v>
      </c>
      <c r="AP315" s="92">
        <f t="shared" si="162"/>
        <v>46196</v>
      </c>
      <c r="AQ315" s="91">
        <f t="shared" si="163"/>
        <v>308</v>
      </c>
      <c r="AR315" s="91" t="e">
        <f>INDEX(地温!$D$2:$D$366,MATCH(AP315,地温!$C$2:$C$366,FALSE))</f>
        <v>#N/A</v>
      </c>
      <c r="AS315" s="91" t="e">
        <f t="shared" si="164"/>
        <v>#N/A</v>
      </c>
      <c r="AT315" s="93" t="e">
        <f t="shared" si="146"/>
        <v>#N/A</v>
      </c>
      <c r="AU315" s="99" t="e">
        <f t="shared" si="147"/>
        <v>#N/A</v>
      </c>
      <c r="AV315" s="99">
        <f t="shared" si="148"/>
        <v>0</v>
      </c>
    </row>
    <row r="316" spans="1:48" s="91" customFormat="1">
      <c r="A316" s="92">
        <f t="shared" si="149"/>
        <v>46197</v>
      </c>
      <c r="B316" s="91">
        <f t="shared" si="132"/>
        <v>309</v>
      </c>
      <c r="C316" s="99" t="e">
        <f t="shared" si="133"/>
        <v>#N/A</v>
      </c>
      <c r="F316" s="92">
        <f t="shared" si="150"/>
        <v>46197</v>
      </c>
      <c r="G316" s="91">
        <f t="shared" si="151"/>
        <v>309</v>
      </c>
      <c r="H316" s="91" t="e">
        <f>INDEX(地温!$D$2:$D$366,MATCH(F316,地温!$C$2:$C$366,FALSE))</f>
        <v>#N/A</v>
      </c>
      <c r="I316" s="91" t="e">
        <f t="shared" si="152"/>
        <v>#N/A</v>
      </c>
      <c r="J316" s="93" t="e">
        <f t="shared" si="134"/>
        <v>#N/A</v>
      </c>
      <c r="K316" s="99" t="e">
        <f t="shared" si="135"/>
        <v>#N/A</v>
      </c>
      <c r="L316" s="99" t="e">
        <f t="shared" si="136"/>
        <v>#N/A</v>
      </c>
      <c r="O316" s="92">
        <f t="shared" si="153"/>
        <v>46197</v>
      </c>
      <c r="P316" s="91">
        <f t="shared" si="154"/>
        <v>309</v>
      </c>
      <c r="Q316" s="91" t="e">
        <f>INDEX(地温!$D$2:$D$366,MATCH(O316,地温!$C$2:$C$366,FALSE))</f>
        <v>#N/A</v>
      </c>
      <c r="R316" s="91" t="e">
        <f t="shared" si="155"/>
        <v>#N/A</v>
      </c>
      <c r="S316" s="93" t="e">
        <f t="shared" si="137"/>
        <v>#N/A</v>
      </c>
      <c r="T316" s="99" t="e">
        <f t="shared" si="138"/>
        <v>#N/A</v>
      </c>
      <c r="U316" s="99">
        <f t="shared" si="139"/>
        <v>0</v>
      </c>
      <c r="X316" s="92">
        <f t="shared" si="156"/>
        <v>46197</v>
      </c>
      <c r="Y316" s="91">
        <f t="shared" si="157"/>
        <v>309</v>
      </c>
      <c r="Z316" s="91" t="e">
        <f>INDEX(地温!$D$2:$D$366,MATCH(X316,地温!$C$2:$C$366,FALSE))</f>
        <v>#N/A</v>
      </c>
      <c r="AA316" s="91" t="e">
        <f t="shared" si="158"/>
        <v>#N/A</v>
      </c>
      <c r="AB316" s="93" t="e">
        <f t="shared" si="140"/>
        <v>#N/A</v>
      </c>
      <c r="AC316" s="99" t="e">
        <f t="shared" si="141"/>
        <v>#N/A</v>
      </c>
      <c r="AD316" s="99">
        <f t="shared" si="142"/>
        <v>0</v>
      </c>
      <c r="AG316" s="92">
        <f t="shared" si="159"/>
        <v>46197</v>
      </c>
      <c r="AH316" s="91">
        <f t="shared" si="160"/>
        <v>309</v>
      </c>
      <c r="AI316" s="91" t="e">
        <f>INDEX(地温!$D$2:$D$366,MATCH(AG316,地温!$C$2:$C$366,FALSE))</f>
        <v>#N/A</v>
      </c>
      <c r="AJ316" s="91" t="e">
        <f t="shared" si="161"/>
        <v>#N/A</v>
      </c>
      <c r="AK316" s="93" t="e">
        <f t="shared" si="143"/>
        <v>#N/A</v>
      </c>
      <c r="AL316" s="99" t="e">
        <f t="shared" si="144"/>
        <v>#N/A</v>
      </c>
      <c r="AM316" s="99">
        <f t="shared" si="145"/>
        <v>0</v>
      </c>
      <c r="AP316" s="92">
        <f t="shared" si="162"/>
        <v>46197</v>
      </c>
      <c r="AQ316" s="91">
        <f t="shared" si="163"/>
        <v>309</v>
      </c>
      <c r="AR316" s="91" t="e">
        <f>INDEX(地温!$D$2:$D$366,MATCH(AP316,地温!$C$2:$C$366,FALSE))</f>
        <v>#N/A</v>
      </c>
      <c r="AS316" s="91" t="e">
        <f t="shared" si="164"/>
        <v>#N/A</v>
      </c>
      <c r="AT316" s="93" t="e">
        <f t="shared" si="146"/>
        <v>#N/A</v>
      </c>
      <c r="AU316" s="99" t="e">
        <f t="shared" si="147"/>
        <v>#N/A</v>
      </c>
      <c r="AV316" s="99">
        <f t="shared" si="148"/>
        <v>0</v>
      </c>
    </row>
    <row r="317" spans="1:48" s="91" customFormat="1">
      <c r="A317" s="92">
        <f t="shared" si="149"/>
        <v>46198</v>
      </c>
      <c r="B317" s="91">
        <f t="shared" si="132"/>
        <v>310</v>
      </c>
      <c r="C317" s="99" t="e">
        <f t="shared" si="133"/>
        <v>#N/A</v>
      </c>
      <c r="F317" s="92">
        <f t="shared" si="150"/>
        <v>46198</v>
      </c>
      <c r="G317" s="91">
        <f t="shared" si="151"/>
        <v>310</v>
      </c>
      <c r="H317" s="91" t="e">
        <f>INDEX(地温!$D$2:$D$366,MATCH(F317,地温!$C$2:$C$366,FALSE))</f>
        <v>#N/A</v>
      </c>
      <c r="I317" s="91" t="e">
        <f t="shared" si="152"/>
        <v>#N/A</v>
      </c>
      <c r="J317" s="93" t="e">
        <f t="shared" si="134"/>
        <v>#N/A</v>
      </c>
      <c r="K317" s="99" t="e">
        <f t="shared" si="135"/>
        <v>#N/A</v>
      </c>
      <c r="L317" s="99" t="e">
        <f t="shared" si="136"/>
        <v>#N/A</v>
      </c>
      <c r="O317" s="92">
        <f t="shared" si="153"/>
        <v>46198</v>
      </c>
      <c r="P317" s="91">
        <f t="shared" si="154"/>
        <v>310</v>
      </c>
      <c r="Q317" s="91" t="e">
        <f>INDEX(地温!$D$2:$D$366,MATCH(O317,地温!$C$2:$C$366,FALSE))</f>
        <v>#N/A</v>
      </c>
      <c r="R317" s="91" t="e">
        <f t="shared" si="155"/>
        <v>#N/A</v>
      </c>
      <c r="S317" s="93" t="e">
        <f t="shared" si="137"/>
        <v>#N/A</v>
      </c>
      <c r="T317" s="99" t="e">
        <f t="shared" si="138"/>
        <v>#N/A</v>
      </c>
      <c r="U317" s="99">
        <f t="shared" si="139"/>
        <v>0</v>
      </c>
      <c r="X317" s="92">
        <f t="shared" si="156"/>
        <v>46198</v>
      </c>
      <c r="Y317" s="91">
        <f t="shared" si="157"/>
        <v>310</v>
      </c>
      <c r="Z317" s="91" t="e">
        <f>INDEX(地温!$D$2:$D$366,MATCH(X317,地温!$C$2:$C$366,FALSE))</f>
        <v>#N/A</v>
      </c>
      <c r="AA317" s="91" t="e">
        <f t="shared" si="158"/>
        <v>#N/A</v>
      </c>
      <c r="AB317" s="93" t="e">
        <f t="shared" si="140"/>
        <v>#N/A</v>
      </c>
      <c r="AC317" s="99" t="e">
        <f t="shared" si="141"/>
        <v>#N/A</v>
      </c>
      <c r="AD317" s="99">
        <f t="shared" si="142"/>
        <v>0</v>
      </c>
      <c r="AG317" s="92">
        <f t="shared" si="159"/>
        <v>46198</v>
      </c>
      <c r="AH317" s="91">
        <f t="shared" si="160"/>
        <v>310</v>
      </c>
      <c r="AI317" s="91" t="e">
        <f>INDEX(地温!$D$2:$D$366,MATCH(AG317,地温!$C$2:$C$366,FALSE))</f>
        <v>#N/A</v>
      </c>
      <c r="AJ317" s="91" t="e">
        <f t="shared" si="161"/>
        <v>#N/A</v>
      </c>
      <c r="AK317" s="93" t="e">
        <f t="shared" si="143"/>
        <v>#N/A</v>
      </c>
      <c r="AL317" s="99" t="e">
        <f t="shared" si="144"/>
        <v>#N/A</v>
      </c>
      <c r="AM317" s="99">
        <f t="shared" si="145"/>
        <v>0</v>
      </c>
      <c r="AP317" s="92">
        <f t="shared" si="162"/>
        <v>46198</v>
      </c>
      <c r="AQ317" s="91">
        <f t="shared" si="163"/>
        <v>310</v>
      </c>
      <c r="AR317" s="91" t="e">
        <f>INDEX(地温!$D$2:$D$366,MATCH(AP317,地温!$C$2:$C$366,FALSE))</f>
        <v>#N/A</v>
      </c>
      <c r="AS317" s="91" t="e">
        <f t="shared" si="164"/>
        <v>#N/A</v>
      </c>
      <c r="AT317" s="93" t="e">
        <f t="shared" si="146"/>
        <v>#N/A</v>
      </c>
      <c r="AU317" s="99" t="e">
        <f t="shared" si="147"/>
        <v>#N/A</v>
      </c>
      <c r="AV317" s="99">
        <f t="shared" si="148"/>
        <v>0</v>
      </c>
    </row>
    <row r="318" spans="1:48" s="91" customFormat="1">
      <c r="A318" s="92">
        <f t="shared" si="149"/>
        <v>46199</v>
      </c>
      <c r="B318" s="91">
        <f t="shared" si="132"/>
        <v>311</v>
      </c>
      <c r="C318" s="99" t="e">
        <f t="shared" si="133"/>
        <v>#N/A</v>
      </c>
      <c r="F318" s="92">
        <f t="shared" si="150"/>
        <v>46199</v>
      </c>
      <c r="G318" s="91">
        <f t="shared" si="151"/>
        <v>311</v>
      </c>
      <c r="H318" s="91" t="e">
        <f>INDEX(地温!$D$2:$D$366,MATCH(F318,地温!$C$2:$C$366,FALSE))</f>
        <v>#N/A</v>
      </c>
      <c r="I318" s="91" t="e">
        <f t="shared" si="152"/>
        <v>#N/A</v>
      </c>
      <c r="J318" s="93" t="e">
        <f t="shared" si="134"/>
        <v>#N/A</v>
      </c>
      <c r="K318" s="99" t="e">
        <f t="shared" si="135"/>
        <v>#N/A</v>
      </c>
      <c r="L318" s="99" t="e">
        <f t="shared" si="136"/>
        <v>#N/A</v>
      </c>
      <c r="O318" s="92">
        <f t="shared" si="153"/>
        <v>46199</v>
      </c>
      <c r="P318" s="91">
        <f t="shared" si="154"/>
        <v>311</v>
      </c>
      <c r="Q318" s="91" t="e">
        <f>INDEX(地温!$D$2:$D$366,MATCH(O318,地温!$C$2:$C$366,FALSE))</f>
        <v>#N/A</v>
      </c>
      <c r="R318" s="91" t="e">
        <f t="shared" si="155"/>
        <v>#N/A</v>
      </c>
      <c r="S318" s="93" t="e">
        <f t="shared" si="137"/>
        <v>#N/A</v>
      </c>
      <c r="T318" s="99" t="e">
        <f t="shared" si="138"/>
        <v>#N/A</v>
      </c>
      <c r="U318" s="99">
        <f t="shared" si="139"/>
        <v>0</v>
      </c>
      <c r="X318" s="92">
        <f t="shared" si="156"/>
        <v>46199</v>
      </c>
      <c r="Y318" s="91">
        <f t="shared" si="157"/>
        <v>311</v>
      </c>
      <c r="Z318" s="91" t="e">
        <f>INDEX(地温!$D$2:$D$366,MATCH(X318,地温!$C$2:$C$366,FALSE))</f>
        <v>#N/A</v>
      </c>
      <c r="AA318" s="91" t="e">
        <f t="shared" si="158"/>
        <v>#N/A</v>
      </c>
      <c r="AB318" s="93" t="e">
        <f t="shared" si="140"/>
        <v>#N/A</v>
      </c>
      <c r="AC318" s="99" t="e">
        <f t="shared" si="141"/>
        <v>#N/A</v>
      </c>
      <c r="AD318" s="99">
        <f t="shared" si="142"/>
        <v>0</v>
      </c>
      <c r="AG318" s="92">
        <f t="shared" si="159"/>
        <v>46199</v>
      </c>
      <c r="AH318" s="91">
        <f t="shared" si="160"/>
        <v>311</v>
      </c>
      <c r="AI318" s="91" t="e">
        <f>INDEX(地温!$D$2:$D$366,MATCH(AG318,地温!$C$2:$C$366,FALSE))</f>
        <v>#N/A</v>
      </c>
      <c r="AJ318" s="91" t="e">
        <f t="shared" si="161"/>
        <v>#N/A</v>
      </c>
      <c r="AK318" s="93" t="e">
        <f t="shared" si="143"/>
        <v>#N/A</v>
      </c>
      <c r="AL318" s="99" t="e">
        <f t="shared" si="144"/>
        <v>#N/A</v>
      </c>
      <c r="AM318" s="99">
        <f t="shared" si="145"/>
        <v>0</v>
      </c>
      <c r="AP318" s="92">
        <f t="shared" si="162"/>
        <v>46199</v>
      </c>
      <c r="AQ318" s="91">
        <f t="shared" si="163"/>
        <v>311</v>
      </c>
      <c r="AR318" s="91" t="e">
        <f>INDEX(地温!$D$2:$D$366,MATCH(AP318,地温!$C$2:$C$366,FALSE))</f>
        <v>#N/A</v>
      </c>
      <c r="AS318" s="91" t="e">
        <f t="shared" si="164"/>
        <v>#N/A</v>
      </c>
      <c r="AT318" s="93" t="e">
        <f t="shared" si="146"/>
        <v>#N/A</v>
      </c>
      <c r="AU318" s="99" t="e">
        <f t="shared" si="147"/>
        <v>#N/A</v>
      </c>
      <c r="AV318" s="99">
        <f t="shared" si="148"/>
        <v>0</v>
      </c>
    </row>
    <row r="319" spans="1:48" s="91" customFormat="1">
      <c r="A319" s="92">
        <f t="shared" si="149"/>
        <v>46200</v>
      </c>
      <c r="B319" s="91">
        <f t="shared" si="132"/>
        <v>312</v>
      </c>
      <c r="C319" s="99" t="e">
        <f t="shared" si="133"/>
        <v>#N/A</v>
      </c>
      <c r="F319" s="92">
        <f t="shared" si="150"/>
        <v>46200</v>
      </c>
      <c r="G319" s="91">
        <f t="shared" si="151"/>
        <v>312</v>
      </c>
      <c r="H319" s="91" t="e">
        <f>INDEX(地温!$D$2:$D$366,MATCH(F319,地温!$C$2:$C$366,FALSE))</f>
        <v>#N/A</v>
      </c>
      <c r="I319" s="91" t="e">
        <f t="shared" si="152"/>
        <v>#N/A</v>
      </c>
      <c r="J319" s="93" t="e">
        <f t="shared" si="134"/>
        <v>#N/A</v>
      </c>
      <c r="K319" s="99" t="e">
        <f t="shared" si="135"/>
        <v>#N/A</v>
      </c>
      <c r="L319" s="99" t="e">
        <f t="shared" si="136"/>
        <v>#N/A</v>
      </c>
      <c r="O319" s="92">
        <f t="shared" si="153"/>
        <v>46200</v>
      </c>
      <c r="P319" s="91">
        <f t="shared" si="154"/>
        <v>312</v>
      </c>
      <c r="Q319" s="91" t="e">
        <f>INDEX(地温!$D$2:$D$366,MATCH(O319,地温!$C$2:$C$366,FALSE))</f>
        <v>#N/A</v>
      </c>
      <c r="R319" s="91" t="e">
        <f t="shared" si="155"/>
        <v>#N/A</v>
      </c>
      <c r="S319" s="93" t="e">
        <f t="shared" si="137"/>
        <v>#N/A</v>
      </c>
      <c r="T319" s="99" t="e">
        <f t="shared" si="138"/>
        <v>#N/A</v>
      </c>
      <c r="U319" s="99">
        <f t="shared" si="139"/>
        <v>0</v>
      </c>
      <c r="X319" s="92">
        <f t="shared" si="156"/>
        <v>46200</v>
      </c>
      <c r="Y319" s="91">
        <f t="shared" si="157"/>
        <v>312</v>
      </c>
      <c r="Z319" s="91" t="e">
        <f>INDEX(地温!$D$2:$D$366,MATCH(X319,地温!$C$2:$C$366,FALSE))</f>
        <v>#N/A</v>
      </c>
      <c r="AA319" s="91" t="e">
        <f t="shared" si="158"/>
        <v>#N/A</v>
      </c>
      <c r="AB319" s="93" t="e">
        <f t="shared" si="140"/>
        <v>#N/A</v>
      </c>
      <c r="AC319" s="99" t="e">
        <f t="shared" si="141"/>
        <v>#N/A</v>
      </c>
      <c r="AD319" s="99">
        <f t="shared" si="142"/>
        <v>0</v>
      </c>
      <c r="AG319" s="92">
        <f t="shared" si="159"/>
        <v>46200</v>
      </c>
      <c r="AH319" s="91">
        <f t="shared" si="160"/>
        <v>312</v>
      </c>
      <c r="AI319" s="91" t="e">
        <f>INDEX(地温!$D$2:$D$366,MATCH(AG319,地温!$C$2:$C$366,FALSE))</f>
        <v>#N/A</v>
      </c>
      <c r="AJ319" s="91" t="e">
        <f t="shared" si="161"/>
        <v>#N/A</v>
      </c>
      <c r="AK319" s="93" t="e">
        <f t="shared" si="143"/>
        <v>#N/A</v>
      </c>
      <c r="AL319" s="99" t="e">
        <f t="shared" si="144"/>
        <v>#N/A</v>
      </c>
      <c r="AM319" s="99">
        <f t="shared" si="145"/>
        <v>0</v>
      </c>
      <c r="AP319" s="92">
        <f t="shared" si="162"/>
        <v>46200</v>
      </c>
      <c r="AQ319" s="91">
        <f t="shared" si="163"/>
        <v>312</v>
      </c>
      <c r="AR319" s="91" t="e">
        <f>INDEX(地温!$D$2:$D$366,MATCH(AP319,地温!$C$2:$C$366,FALSE))</f>
        <v>#N/A</v>
      </c>
      <c r="AS319" s="91" t="e">
        <f t="shared" si="164"/>
        <v>#N/A</v>
      </c>
      <c r="AT319" s="93" t="e">
        <f t="shared" si="146"/>
        <v>#N/A</v>
      </c>
      <c r="AU319" s="99" t="e">
        <f t="shared" si="147"/>
        <v>#N/A</v>
      </c>
      <c r="AV319" s="99">
        <f t="shared" si="148"/>
        <v>0</v>
      </c>
    </row>
    <row r="320" spans="1:48" s="91" customFormat="1">
      <c r="A320" s="92">
        <f t="shared" si="149"/>
        <v>46201</v>
      </c>
      <c r="B320" s="91">
        <f t="shared" si="132"/>
        <v>313</v>
      </c>
      <c r="C320" s="99" t="e">
        <f t="shared" si="133"/>
        <v>#N/A</v>
      </c>
      <c r="F320" s="92">
        <f t="shared" si="150"/>
        <v>46201</v>
      </c>
      <c r="G320" s="91">
        <f t="shared" si="151"/>
        <v>313</v>
      </c>
      <c r="H320" s="91" t="e">
        <f>INDEX(地温!$D$2:$D$366,MATCH(F320,地温!$C$2:$C$366,FALSE))</f>
        <v>#N/A</v>
      </c>
      <c r="I320" s="91" t="e">
        <f t="shared" si="152"/>
        <v>#N/A</v>
      </c>
      <c r="J320" s="93" t="e">
        <f t="shared" si="134"/>
        <v>#N/A</v>
      </c>
      <c r="K320" s="99" t="e">
        <f t="shared" si="135"/>
        <v>#N/A</v>
      </c>
      <c r="L320" s="99" t="e">
        <f t="shared" si="136"/>
        <v>#N/A</v>
      </c>
      <c r="O320" s="92">
        <f t="shared" si="153"/>
        <v>46201</v>
      </c>
      <c r="P320" s="91">
        <f t="shared" si="154"/>
        <v>313</v>
      </c>
      <c r="Q320" s="91" t="e">
        <f>INDEX(地温!$D$2:$D$366,MATCH(O320,地温!$C$2:$C$366,FALSE))</f>
        <v>#N/A</v>
      </c>
      <c r="R320" s="91" t="e">
        <f t="shared" si="155"/>
        <v>#N/A</v>
      </c>
      <c r="S320" s="93" t="e">
        <f t="shared" si="137"/>
        <v>#N/A</v>
      </c>
      <c r="T320" s="99" t="e">
        <f t="shared" si="138"/>
        <v>#N/A</v>
      </c>
      <c r="U320" s="99">
        <f t="shared" si="139"/>
        <v>0</v>
      </c>
      <c r="X320" s="92">
        <f t="shared" si="156"/>
        <v>46201</v>
      </c>
      <c r="Y320" s="91">
        <f t="shared" si="157"/>
        <v>313</v>
      </c>
      <c r="Z320" s="91" t="e">
        <f>INDEX(地温!$D$2:$D$366,MATCH(X320,地温!$C$2:$C$366,FALSE))</f>
        <v>#N/A</v>
      </c>
      <c r="AA320" s="91" t="e">
        <f t="shared" si="158"/>
        <v>#N/A</v>
      </c>
      <c r="AB320" s="93" t="e">
        <f t="shared" si="140"/>
        <v>#N/A</v>
      </c>
      <c r="AC320" s="99" t="e">
        <f t="shared" si="141"/>
        <v>#N/A</v>
      </c>
      <c r="AD320" s="99">
        <f t="shared" si="142"/>
        <v>0</v>
      </c>
      <c r="AG320" s="92">
        <f t="shared" si="159"/>
        <v>46201</v>
      </c>
      <c r="AH320" s="91">
        <f t="shared" si="160"/>
        <v>313</v>
      </c>
      <c r="AI320" s="91" t="e">
        <f>INDEX(地温!$D$2:$D$366,MATCH(AG320,地温!$C$2:$C$366,FALSE))</f>
        <v>#N/A</v>
      </c>
      <c r="AJ320" s="91" t="e">
        <f t="shared" si="161"/>
        <v>#N/A</v>
      </c>
      <c r="AK320" s="93" t="e">
        <f t="shared" si="143"/>
        <v>#N/A</v>
      </c>
      <c r="AL320" s="99" t="e">
        <f t="shared" si="144"/>
        <v>#N/A</v>
      </c>
      <c r="AM320" s="99">
        <f t="shared" si="145"/>
        <v>0</v>
      </c>
      <c r="AP320" s="92">
        <f t="shared" si="162"/>
        <v>46201</v>
      </c>
      <c r="AQ320" s="91">
        <f t="shared" si="163"/>
        <v>313</v>
      </c>
      <c r="AR320" s="91" t="e">
        <f>INDEX(地温!$D$2:$D$366,MATCH(AP320,地温!$C$2:$C$366,FALSE))</f>
        <v>#N/A</v>
      </c>
      <c r="AS320" s="91" t="e">
        <f t="shared" si="164"/>
        <v>#N/A</v>
      </c>
      <c r="AT320" s="93" t="e">
        <f t="shared" si="146"/>
        <v>#N/A</v>
      </c>
      <c r="AU320" s="99" t="e">
        <f t="shared" si="147"/>
        <v>#N/A</v>
      </c>
      <c r="AV320" s="99">
        <f t="shared" si="148"/>
        <v>0</v>
      </c>
    </row>
    <row r="321" spans="1:48" s="91" customFormat="1">
      <c r="A321" s="92">
        <f t="shared" si="149"/>
        <v>46202</v>
      </c>
      <c r="B321" s="91">
        <f t="shared" si="132"/>
        <v>314</v>
      </c>
      <c r="C321" s="99" t="e">
        <f t="shared" si="133"/>
        <v>#N/A</v>
      </c>
      <c r="F321" s="92">
        <f t="shared" si="150"/>
        <v>46202</v>
      </c>
      <c r="G321" s="91">
        <f t="shared" si="151"/>
        <v>314</v>
      </c>
      <c r="H321" s="91" t="e">
        <f>INDEX(地温!$D$2:$D$366,MATCH(F321,地温!$C$2:$C$366,FALSE))</f>
        <v>#N/A</v>
      </c>
      <c r="I321" s="91" t="e">
        <f t="shared" si="152"/>
        <v>#N/A</v>
      </c>
      <c r="J321" s="93" t="e">
        <f t="shared" si="134"/>
        <v>#N/A</v>
      </c>
      <c r="K321" s="99" t="e">
        <f t="shared" si="135"/>
        <v>#N/A</v>
      </c>
      <c r="L321" s="99" t="e">
        <f t="shared" si="136"/>
        <v>#N/A</v>
      </c>
      <c r="O321" s="92">
        <f t="shared" si="153"/>
        <v>46202</v>
      </c>
      <c r="P321" s="91">
        <f t="shared" si="154"/>
        <v>314</v>
      </c>
      <c r="Q321" s="91" t="e">
        <f>INDEX(地温!$D$2:$D$366,MATCH(O321,地温!$C$2:$C$366,FALSE))</f>
        <v>#N/A</v>
      </c>
      <c r="R321" s="91" t="e">
        <f t="shared" si="155"/>
        <v>#N/A</v>
      </c>
      <c r="S321" s="93" t="e">
        <f t="shared" si="137"/>
        <v>#N/A</v>
      </c>
      <c r="T321" s="99" t="e">
        <f t="shared" si="138"/>
        <v>#N/A</v>
      </c>
      <c r="U321" s="99">
        <f t="shared" si="139"/>
        <v>0</v>
      </c>
      <c r="X321" s="92">
        <f t="shared" si="156"/>
        <v>46202</v>
      </c>
      <c r="Y321" s="91">
        <f t="shared" si="157"/>
        <v>314</v>
      </c>
      <c r="Z321" s="91" t="e">
        <f>INDEX(地温!$D$2:$D$366,MATCH(X321,地温!$C$2:$C$366,FALSE))</f>
        <v>#N/A</v>
      </c>
      <c r="AA321" s="91" t="e">
        <f t="shared" si="158"/>
        <v>#N/A</v>
      </c>
      <c r="AB321" s="93" t="e">
        <f t="shared" si="140"/>
        <v>#N/A</v>
      </c>
      <c r="AC321" s="99" t="e">
        <f t="shared" si="141"/>
        <v>#N/A</v>
      </c>
      <c r="AD321" s="99">
        <f t="shared" si="142"/>
        <v>0</v>
      </c>
      <c r="AG321" s="92">
        <f t="shared" si="159"/>
        <v>46202</v>
      </c>
      <c r="AH321" s="91">
        <f t="shared" si="160"/>
        <v>314</v>
      </c>
      <c r="AI321" s="91" t="e">
        <f>INDEX(地温!$D$2:$D$366,MATCH(AG321,地温!$C$2:$C$366,FALSE))</f>
        <v>#N/A</v>
      </c>
      <c r="AJ321" s="91" t="e">
        <f t="shared" si="161"/>
        <v>#N/A</v>
      </c>
      <c r="AK321" s="93" t="e">
        <f t="shared" si="143"/>
        <v>#N/A</v>
      </c>
      <c r="AL321" s="99" t="e">
        <f t="shared" si="144"/>
        <v>#N/A</v>
      </c>
      <c r="AM321" s="99">
        <f t="shared" si="145"/>
        <v>0</v>
      </c>
      <c r="AP321" s="92">
        <f t="shared" si="162"/>
        <v>46202</v>
      </c>
      <c r="AQ321" s="91">
        <f t="shared" si="163"/>
        <v>314</v>
      </c>
      <c r="AR321" s="91" t="e">
        <f>INDEX(地温!$D$2:$D$366,MATCH(AP321,地温!$C$2:$C$366,FALSE))</f>
        <v>#N/A</v>
      </c>
      <c r="AS321" s="91" t="e">
        <f t="shared" si="164"/>
        <v>#N/A</v>
      </c>
      <c r="AT321" s="93" t="e">
        <f t="shared" si="146"/>
        <v>#N/A</v>
      </c>
      <c r="AU321" s="99" t="e">
        <f t="shared" si="147"/>
        <v>#N/A</v>
      </c>
      <c r="AV321" s="99">
        <f t="shared" si="148"/>
        <v>0</v>
      </c>
    </row>
    <row r="322" spans="1:48" s="91" customFormat="1">
      <c r="A322" s="92">
        <f t="shared" si="149"/>
        <v>46203</v>
      </c>
      <c r="B322" s="91">
        <f t="shared" si="132"/>
        <v>315</v>
      </c>
      <c r="C322" s="99" t="e">
        <f t="shared" si="133"/>
        <v>#N/A</v>
      </c>
      <c r="F322" s="92">
        <f t="shared" si="150"/>
        <v>46203</v>
      </c>
      <c r="G322" s="91">
        <f t="shared" si="151"/>
        <v>315</v>
      </c>
      <c r="H322" s="91" t="e">
        <f>INDEX(地温!$D$2:$D$366,MATCH(F322,地温!$C$2:$C$366,FALSE))</f>
        <v>#N/A</v>
      </c>
      <c r="I322" s="91" t="e">
        <f t="shared" si="152"/>
        <v>#N/A</v>
      </c>
      <c r="J322" s="93" t="e">
        <f t="shared" si="134"/>
        <v>#N/A</v>
      </c>
      <c r="K322" s="99" t="e">
        <f t="shared" si="135"/>
        <v>#N/A</v>
      </c>
      <c r="L322" s="99" t="e">
        <f t="shared" si="136"/>
        <v>#N/A</v>
      </c>
      <c r="O322" s="92">
        <f t="shared" si="153"/>
        <v>46203</v>
      </c>
      <c r="P322" s="91">
        <f t="shared" si="154"/>
        <v>315</v>
      </c>
      <c r="Q322" s="91" t="e">
        <f>INDEX(地温!$D$2:$D$366,MATCH(O322,地温!$C$2:$C$366,FALSE))</f>
        <v>#N/A</v>
      </c>
      <c r="R322" s="91" t="e">
        <f t="shared" si="155"/>
        <v>#N/A</v>
      </c>
      <c r="S322" s="93" t="e">
        <f t="shared" si="137"/>
        <v>#N/A</v>
      </c>
      <c r="T322" s="99" t="e">
        <f t="shared" si="138"/>
        <v>#N/A</v>
      </c>
      <c r="U322" s="99">
        <f t="shared" si="139"/>
        <v>0</v>
      </c>
      <c r="X322" s="92">
        <f t="shared" si="156"/>
        <v>46203</v>
      </c>
      <c r="Y322" s="91">
        <f t="shared" si="157"/>
        <v>315</v>
      </c>
      <c r="Z322" s="91" t="e">
        <f>INDEX(地温!$D$2:$D$366,MATCH(X322,地温!$C$2:$C$366,FALSE))</f>
        <v>#N/A</v>
      </c>
      <c r="AA322" s="91" t="e">
        <f t="shared" si="158"/>
        <v>#N/A</v>
      </c>
      <c r="AB322" s="93" t="e">
        <f t="shared" si="140"/>
        <v>#N/A</v>
      </c>
      <c r="AC322" s="99" t="e">
        <f t="shared" si="141"/>
        <v>#N/A</v>
      </c>
      <c r="AD322" s="99">
        <f t="shared" si="142"/>
        <v>0</v>
      </c>
      <c r="AG322" s="92">
        <f t="shared" si="159"/>
        <v>46203</v>
      </c>
      <c r="AH322" s="91">
        <f t="shared" si="160"/>
        <v>315</v>
      </c>
      <c r="AI322" s="91" t="e">
        <f>INDEX(地温!$D$2:$D$366,MATCH(AG322,地温!$C$2:$C$366,FALSE))</f>
        <v>#N/A</v>
      </c>
      <c r="AJ322" s="91" t="e">
        <f t="shared" si="161"/>
        <v>#N/A</v>
      </c>
      <c r="AK322" s="93" t="e">
        <f t="shared" si="143"/>
        <v>#N/A</v>
      </c>
      <c r="AL322" s="99" t="e">
        <f t="shared" si="144"/>
        <v>#N/A</v>
      </c>
      <c r="AM322" s="99">
        <f t="shared" si="145"/>
        <v>0</v>
      </c>
      <c r="AP322" s="92">
        <f t="shared" si="162"/>
        <v>46203</v>
      </c>
      <c r="AQ322" s="91">
        <f t="shared" si="163"/>
        <v>315</v>
      </c>
      <c r="AR322" s="91" t="e">
        <f>INDEX(地温!$D$2:$D$366,MATCH(AP322,地温!$C$2:$C$366,FALSE))</f>
        <v>#N/A</v>
      </c>
      <c r="AS322" s="91" t="e">
        <f t="shared" si="164"/>
        <v>#N/A</v>
      </c>
      <c r="AT322" s="93" t="e">
        <f t="shared" si="146"/>
        <v>#N/A</v>
      </c>
      <c r="AU322" s="99" t="e">
        <f t="shared" si="147"/>
        <v>#N/A</v>
      </c>
      <c r="AV322" s="99">
        <f t="shared" si="148"/>
        <v>0</v>
      </c>
    </row>
    <row r="323" spans="1:48" s="91" customFormat="1">
      <c r="A323" s="92">
        <f t="shared" si="149"/>
        <v>46204</v>
      </c>
      <c r="B323" s="91">
        <f t="shared" si="132"/>
        <v>316</v>
      </c>
      <c r="C323" s="99" t="e">
        <f t="shared" si="133"/>
        <v>#N/A</v>
      </c>
      <c r="F323" s="92">
        <f t="shared" si="150"/>
        <v>46204</v>
      </c>
      <c r="G323" s="91">
        <f t="shared" si="151"/>
        <v>316</v>
      </c>
      <c r="H323" s="91" t="e">
        <f>INDEX(地温!$D$2:$D$366,MATCH(F323,地温!$C$2:$C$366,FALSE))</f>
        <v>#N/A</v>
      </c>
      <c r="I323" s="91" t="e">
        <f t="shared" si="152"/>
        <v>#N/A</v>
      </c>
      <c r="J323" s="93" t="e">
        <f t="shared" si="134"/>
        <v>#N/A</v>
      </c>
      <c r="K323" s="99" t="e">
        <f t="shared" si="135"/>
        <v>#N/A</v>
      </c>
      <c r="L323" s="99" t="e">
        <f t="shared" si="136"/>
        <v>#N/A</v>
      </c>
      <c r="O323" s="92">
        <f t="shared" si="153"/>
        <v>46204</v>
      </c>
      <c r="P323" s="91">
        <f t="shared" si="154"/>
        <v>316</v>
      </c>
      <c r="Q323" s="91" t="e">
        <f>INDEX(地温!$D$2:$D$366,MATCH(O323,地温!$C$2:$C$366,FALSE))</f>
        <v>#N/A</v>
      </c>
      <c r="R323" s="91" t="e">
        <f t="shared" si="155"/>
        <v>#N/A</v>
      </c>
      <c r="S323" s="93" t="e">
        <f t="shared" si="137"/>
        <v>#N/A</v>
      </c>
      <c r="T323" s="99" t="e">
        <f t="shared" si="138"/>
        <v>#N/A</v>
      </c>
      <c r="U323" s="99">
        <f t="shared" si="139"/>
        <v>0</v>
      </c>
      <c r="X323" s="92">
        <f t="shared" si="156"/>
        <v>46204</v>
      </c>
      <c r="Y323" s="91">
        <f t="shared" si="157"/>
        <v>316</v>
      </c>
      <c r="Z323" s="91" t="e">
        <f>INDEX(地温!$D$2:$D$366,MATCH(X323,地温!$C$2:$C$366,FALSE))</f>
        <v>#N/A</v>
      </c>
      <c r="AA323" s="91" t="e">
        <f t="shared" si="158"/>
        <v>#N/A</v>
      </c>
      <c r="AB323" s="93" t="e">
        <f t="shared" si="140"/>
        <v>#N/A</v>
      </c>
      <c r="AC323" s="99" t="e">
        <f t="shared" si="141"/>
        <v>#N/A</v>
      </c>
      <c r="AD323" s="99">
        <f t="shared" si="142"/>
        <v>0</v>
      </c>
      <c r="AG323" s="92">
        <f t="shared" si="159"/>
        <v>46204</v>
      </c>
      <c r="AH323" s="91">
        <f t="shared" si="160"/>
        <v>316</v>
      </c>
      <c r="AI323" s="91" t="e">
        <f>INDEX(地温!$D$2:$D$366,MATCH(AG323,地温!$C$2:$C$366,FALSE))</f>
        <v>#N/A</v>
      </c>
      <c r="AJ323" s="91" t="e">
        <f t="shared" si="161"/>
        <v>#N/A</v>
      </c>
      <c r="AK323" s="93" t="e">
        <f t="shared" si="143"/>
        <v>#N/A</v>
      </c>
      <c r="AL323" s="99" t="e">
        <f t="shared" si="144"/>
        <v>#N/A</v>
      </c>
      <c r="AM323" s="99">
        <f t="shared" si="145"/>
        <v>0</v>
      </c>
      <c r="AP323" s="92">
        <f t="shared" si="162"/>
        <v>46204</v>
      </c>
      <c r="AQ323" s="91">
        <f t="shared" si="163"/>
        <v>316</v>
      </c>
      <c r="AR323" s="91" t="e">
        <f>INDEX(地温!$D$2:$D$366,MATCH(AP323,地温!$C$2:$C$366,FALSE))</f>
        <v>#N/A</v>
      </c>
      <c r="AS323" s="91" t="e">
        <f t="shared" si="164"/>
        <v>#N/A</v>
      </c>
      <c r="AT323" s="93" t="e">
        <f t="shared" si="146"/>
        <v>#N/A</v>
      </c>
      <c r="AU323" s="99" t="e">
        <f t="shared" si="147"/>
        <v>#N/A</v>
      </c>
      <c r="AV323" s="99">
        <f t="shared" si="148"/>
        <v>0</v>
      </c>
    </row>
    <row r="324" spans="1:48" s="91" customFormat="1">
      <c r="A324" s="92">
        <f t="shared" si="149"/>
        <v>46205</v>
      </c>
      <c r="B324" s="91">
        <f t="shared" si="132"/>
        <v>317</v>
      </c>
      <c r="C324" s="99" t="e">
        <f t="shared" si="133"/>
        <v>#N/A</v>
      </c>
      <c r="F324" s="92">
        <f t="shared" si="150"/>
        <v>46205</v>
      </c>
      <c r="G324" s="91">
        <f t="shared" si="151"/>
        <v>317</v>
      </c>
      <c r="H324" s="91" t="e">
        <f>INDEX(地温!$D$2:$D$366,MATCH(F324,地温!$C$2:$C$366,FALSE))</f>
        <v>#N/A</v>
      </c>
      <c r="I324" s="91" t="e">
        <f t="shared" si="152"/>
        <v>#N/A</v>
      </c>
      <c r="J324" s="93" t="e">
        <f t="shared" si="134"/>
        <v>#N/A</v>
      </c>
      <c r="K324" s="99" t="e">
        <f t="shared" si="135"/>
        <v>#N/A</v>
      </c>
      <c r="L324" s="99" t="e">
        <f t="shared" si="136"/>
        <v>#N/A</v>
      </c>
      <c r="O324" s="92">
        <f t="shared" si="153"/>
        <v>46205</v>
      </c>
      <c r="P324" s="91">
        <f t="shared" si="154"/>
        <v>317</v>
      </c>
      <c r="Q324" s="91" t="e">
        <f>INDEX(地温!$D$2:$D$366,MATCH(O324,地温!$C$2:$C$366,FALSE))</f>
        <v>#N/A</v>
      </c>
      <c r="R324" s="91" t="e">
        <f t="shared" si="155"/>
        <v>#N/A</v>
      </c>
      <c r="S324" s="93" t="e">
        <f t="shared" si="137"/>
        <v>#N/A</v>
      </c>
      <c r="T324" s="99" t="e">
        <f t="shared" si="138"/>
        <v>#N/A</v>
      </c>
      <c r="U324" s="99">
        <f t="shared" si="139"/>
        <v>0</v>
      </c>
      <c r="X324" s="92">
        <f t="shared" si="156"/>
        <v>46205</v>
      </c>
      <c r="Y324" s="91">
        <f t="shared" si="157"/>
        <v>317</v>
      </c>
      <c r="Z324" s="91" t="e">
        <f>INDEX(地温!$D$2:$D$366,MATCH(X324,地温!$C$2:$C$366,FALSE))</f>
        <v>#N/A</v>
      </c>
      <c r="AA324" s="91" t="e">
        <f t="shared" si="158"/>
        <v>#N/A</v>
      </c>
      <c r="AB324" s="93" t="e">
        <f t="shared" si="140"/>
        <v>#N/A</v>
      </c>
      <c r="AC324" s="99" t="e">
        <f t="shared" si="141"/>
        <v>#N/A</v>
      </c>
      <c r="AD324" s="99">
        <f t="shared" si="142"/>
        <v>0</v>
      </c>
      <c r="AG324" s="92">
        <f t="shared" si="159"/>
        <v>46205</v>
      </c>
      <c r="AH324" s="91">
        <f t="shared" si="160"/>
        <v>317</v>
      </c>
      <c r="AI324" s="91" t="e">
        <f>INDEX(地温!$D$2:$D$366,MATCH(AG324,地温!$C$2:$C$366,FALSE))</f>
        <v>#N/A</v>
      </c>
      <c r="AJ324" s="91" t="e">
        <f t="shared" si="161"/>
        <v>#N/A</v>
      </c>
      <c r="AK324" s="93" t="e">
        <f t="shared" si="143"/>
        <v>#N/A</v>
      </c>
      <c r="AL324" s="99" t="e">
        <f t="shared" si="144"/>
        <v>#N/A</v>
      </c>
      <c r="AM324" s="99">
        <f t="shared" si="145"/>
        <v>0</v>
      </c>
      <c r="AP324" s="92">
        <f t="shared" si="162"/>
        <v>46205</v>
      </c>
      <c r="AQ324" s="91">
        <f t="shared" si="163"/>
        <v>317</v>
      </c>
      <c r="AR324" s="91" t="e">
        <f>INDEX(地温!$D$2:$D$366,MATCH(AP324,地温!$C$2:$C$366,FALSE))</f>
        <v>#N/A</v>
      </c>
      <c r="AS324" s="91" t="e">
        <f t="shared" si="164"/>
        <v>#N/A</v>
      </c>
      <c r="AT324" s="93" t="e">
        <f t="shared" si="146"/>
        <v>#N/A</v>
      </c>
      <c r="AU324" s="99" t="e">
        <f t="shared" si="147"/>
        <v>#N/A</v>
      </c>
      <c r="AV324" s="99">
        <f t="shared" si="148"/>
        <v>0</v>
      </c>
    </row>
    <row r="325" spans="1:48" s="91" customFormat="1">
      <c r="A325" s="92">
        <f t="shared" si="149"/>
        <v>46206</v>
      </c>
      <c r="B325" s="91">
        <f t="shared" si="132"/>
        <v>318</v>
      </c>
      <c r="C325" s="99" t="e">
        <f t="shared" si="133"/>
        <v>#N/A</v>
      </c>
      <c r="F325" s="92">
        <f t="shared" si="150"/>
        <v>46206</v>
      </c>
      <c r="G325" s="91">
        <f t="shared" si="151"/>
        <v>318</v>
      </c>
      <c r="H325" s="91" t="e">
        <f>INDEX(地温!$D$2:$D$366,MATCH(F325,地温!$C$2:$C$366,FALSE))</f>
        <v>#N/A</v>
      </c>
      <c r="I325" s="91" t="e">
        <f t="shared" si="152"/>
        <v>#N/A</v>
      </c>
      <c r="J325" s="93" t="e">
        <f t="shared" si="134"/>
        <v>#N/A</v>
      </c>
      <c r="K325" s="99" t="e">
        <f t="shared" si="135"/>
        <v>#N/A</v>
      </c>
      <c r="L325" s="99" t="e">
        <f t="shared" si="136"/>
        <v>#N/A</v>
      </c>
      <c r="O325" s="92">
        <f t="shared" si="153"/>
        <v>46206</v>
      </c>
      <c r="P325" s="91">
        <f t="shared" si="154"/>
        <v>318</v>
      </c>
      <c r="Q325" s="91" t="e">
        <f>INDEX(地温!$D$2:$D$366,MATCH(O325,地温!$C$2:$C$366,FALSE))</f>
        <v>#N/A</v>
      </c>
      <c r="R325" s="91" t="e">
        <f t="shared" si="155"/>
        <v>#N/A</v>
      </c>
      <c r="S325" s="93" t="e">
        <f t="shared" si="137"/>
        <v>#N/A</v>
      </c>
      <c r="T325" s="99" t="e">
        <f t="shared" si="138"/>
        <v>#N/A</v>
      </c>
      <c r="U325" s="99">
        <f t="shared" si="139"/>
        <v>0</v>
      </c>
      <c r="X325" s="92">
        <f t="shared" si="156"/>
        <v>46206</v>
      </c>
      <c r="Y325" s="91">
        <f t="shared" si="157"/>
        <v>318</v>
      </c>
      <c r="Z325" s="91" t="e">
        <f>INDEX(地温!$D$2:$D$366,MATCH(X325,地温!$C$2:$C$366,FALSE))</f>
        <v>#N/A</v>
      </c>
      <c r="AA325" s="91" t="e">
        <f t="shared" si="158"/>
        <v>#N/A</v>
      </c>
      <c r="AB325" s="93" t="e">
        <f t="shared" si="140"/>
        <v>#N/A</v>
      </c>
      <c r="AC325" s="99" t="e">
        <f t="shared" si="141"/>
        <v>#N/A</v>
      </c>
      <c r="AD325" s="99">
        <f t="shared" si="142"/>
        <v>0</v>
      </c>
      <c r="AG325" s="92">
        <f t="shared" si="159"/>
        <v>46206</v>
      </c>
      <c r="AH325" s="91">
        <f t="shared" si="160"/>
        <v>318</v>
      </c>
      <c r="AI325" s="91" t="e">
        <f>INDEX(地温!$D$2:$D$366,MATCH(AG325,地温!$C$2:$C$366,FALSE))</f>
        <v>#N/A</v>
      </c>
      <c r="AJ325" s="91" t="e">
        <f t="shared" si="161"/>
        <v>#N/A</v>
      </c>
      <c r="AK325" s="93" t="e">
        <f t="shared" si="143"/>
        <v>#N/A</v>
      </c>
      <c r="AL325" s="99" t="e">
        <f t="shared" si="144"/>
        <v>#N/A</v>
      </c>
      <c r="AM325" s="99">
        <f t="shared" si="145"/>
        <v>0</v>
      </c>
      <c r="AP325" s="92">
        <f t="shared" si="162"/>
        <v>46206</v>
      </c>
      <c r="AQ325" s="91">
        <f t="shared" si="163"/>
        <v>318</v>
      </c>
      <c r="AR325" s="91" t="e">
        <f>INDEX(地温!$D$2:$D$366,MATCH(AP325,地温!$C$2:$C$366,FALSE))</f>
        <v>#N/A</v>
      </c>
      <c r="AS325" s="91" t="e">
        <f t="shared" si="164"/>
        <v>#N/A</v>
      </c>
      <c r="AT325" s="93" t="e">
        <f t="shared" si="146"/>
        <v>#N/A</v>
      </c>
      <c r="AU325" s="99" t="e">
        <f t="shared" si="147"/>
        <v>#N/A</v>
      </c>
      <c r="AV325" s="99">
        <f t="shared" si="148"/>
        <v>0</v>
      </c>
    </row>
    <row r="326" spans="1:48" s="91" customFormat="1">
      <c r="A326" s="92">
        <f t="shared" si="149"/>
        <v>46207</v>
      </c>
      <c r="B326" s="91">
        <f t="shared" si="132"/>
        <v>319</v>
      </c>
      <c r="C326" s="99" t="e">
        <f t="shared" si="133"/>
        <v>#N/A</v>
      </c>
      <c r="F326" s="92">
        <f t="shared" si="150"/>
        <v>46207</v>
      </c>
      <c r="G326" s="91">
        <f t="shared" si="151"/>
        <v>319</v>
      </c>
      <c r="H326" s="91" t="e">
        <f>INDEX(地温!$D$2:$D$366,MATCH(F326,地温!$C$2:$C$366,FALSE))</f>
        <v>#N/A</v>
      </c>
      <c r="I326" s="91" t="e">
        <f t="shared" si="152"/>
        <v>#N/A</v>
      </c>
      <c r="J326" s="93" t="e">
        <f t="shared" si="134"/>
        <v>#N/A</v>
      </c>
      <c r="K326" s="99" t="e">
        <f t="shared" si="135"/>
        <v>#N/A</v>
      </c>
      <c r="L326" s="99" t="e">
        <f t="shared" si="136"/>
        <v>#N/A</v>
      </c>
      <c r="O326" s="92">
        <f t="shared" si="153"/>
        <v>46207</v>
      </c>
      <c r="P326" s="91">
        <f t="shared" si="154"/>
        <v>319</v>
      </c>
      <c r="Q326" s="91" t="e">
        <f>INDEX(地温!$D$2:$D$366,MATCH(O326,地温!$C$2:$C$366,FALSE))</f>
        <v>#N/A</v>
      </c>
      <c r="R326" s="91" t="e">
        <f t="shared" si="155"/>
        <v>#N/A</v>
      </c>
      <c r="S326" s="93" t="e">
        <f t="shared" si="137"/>
        <v>#N/A</v>
      </c>
      <c r="T326" s="99" t="e">
        <f t="shared" si="138"/>
        <v>#N/A</v>
      </c>
      <c r="U326" s="99">
        <f t="shared" si="139"/>
        <v>0</v>
      </c>
      <c r="X326" s="92">
        <f t="shared" si="156"/>
        <v>46207</v>
      </c>
      <c r="Y326" s="91">
        <f t="shared" si="157"/>
        <v>319</v>
      </c>
      <c r="Z326" s="91" t="e">
        <f>INDEX(地温!$D$2:$D$366,MATCH(X326,地温!$C$2:$C$366,FALSE))</f>
        <v>#N/A</v>
      </c>
      <c r="AA326" s="91" t="e">
        <f t="shared" si="158"/>
        <v>#N/A</v>
      </c>
      <c r="AB326" s="93" t="e">
        <f t="shared" si="140"/>
        <v>#N/A</v>
      </c>
      <c r="AC326" s="99" t="e">
        <f t="shared" si="141"/>
        <v>#N/A</v>
      </c>
      <c r="AD326" s="99">
        <f t="shared" si="142"/>
        <v>0</v>
      </c>
      <c r="AG326" s="92">
        <f t="shared" si="159"/>
        <v>46207</v>
      </c>
      <c r="AH326" s="91">
        <f t="shared" si="160"/>
        <v>319</v>
      </c>
      <c r="AI326" s="91" t="e">
        <f>INDEX(地温!$D$2:$D$366,MATCH(AG326,地温!$C$2:$C$366,FALSE))</f>
        <v>#N/A</v>
      </c>
      <c r="AJ326" s="91" t="e">
        <f t="shared" si="161"/>
        <v>#N/A</v>
      </c>
      <c r="AK326" s="93" t="e">
        <f t="shared" si="143"/>
        <v>#N/A</v>
      </c>
      <c r="AL326" s="99" t="e">
        <f t="shared" si="144"/>
        <v>#N/A</v>
      </c>
      <c r="AM326" s="99">
        <f t="shared" si="145"/>
        <v>0</v>
      </c>
      <c r="AP326" s="92">
        <f t="shared" si="162"/>
        <v>46207</v>
      </c>
      <c r="AQ326" s="91">
        <f t="shared" si="163"/>
        <v>319</v>
      </c>
      <c r="AR326" s="91" t="e">
        <f>INDEX(地温!$D$2:$D$366,MATCH(AP326,地温!$C$2:$C$366,FALSE))</f>
        <v>#N/A</v>
      </c>
      <c r="AS326" s="91" t="e">
        <f t="shared" si="164"/>
        <v>#N/A</v>
      </c>
      <c r="AT326" s="93" t="e">
        <f t="shared" si="146"/>
        <v>#N/A</v>
      </c>
      <c r="AU326" s="99" t="e">
        <f t="shared" si="147"/>
        <v>#N/A</v>
      </c>
      <c r="AV326" s="99">
        <f t="shared" si="148"/>
        <v>0</v>
      </c>
    </row>
    <row r="327" spans="1:48" s="91" customFormat="1">
      <c r="A327" s="92">
        <f t="shared" si="149"/>
        <v>46208</v>
      </c>
      <c r="B327" s="91">
        <f t="shared" si="132"/>
        <v>320</v>
      </c>
      <c r="C327" s="99" t="e">
        <f t="shared" si="133"/>
        <v>#N/A</v>
      </c>
      <c r="F327" s="92">
        <f t="shared" si="150"/>
        <v>46208</v>
      </c>
      <c r="G327" s="91">
        <f t="shared" si="151"/>
        <v>320</v>
      </c>
      <c r="H327" s="91" t="e">
        <f>INDEX(地温!$D$2:$D$366,MATCH(F327,地温!$C$2:$C$366,FALSE))</f>
        <v>#N/A</v>
      </c>
      <c r="I327" s="91" t="e">
        <f t="shared" si="152"/>
        <v>#N/A</v>
      </c>
      <c r="J327" s="93" t="e">
        <f t="shared" si="134"/>
        <v>#N/A</v>
      </c>
      <c r="K327" s="99" t="e">
        <f t="shared" si="135"/>
        <v>#N/A</v>
      </c>
      <c r="L327" s="99" t="e">
        <f t="shared" si="136"/>
        <v>#N/A</v>
      </c>
      <c r="O327" s="92">
        <f t="shared" si="153"/>
        <v>46208</v>
      </c>
      <c r="P327" s="91">
        <f t="shared" si="154"/>
        <v>320</v>
      </c>
      <c r="Q327" s="91" t="e">
        <f>INDEX(地温!$D$2:$D$366,MATCH(O327,地温!$C$2:$C$366,FALSE))</f>
        <v>#N/A</v>
      </c>
      <c r="R327" s="91" t="e">
        <f t="shared" si="155"/>
        <v>#N/A</v>
      </c>
      <c r="S327" s="93" t="e">
        <f t="shared" si="137"/>
        <v>#N/A</v>
      </c>
      <c r="T327" s="99" t="e">
        <f t="shared" si="138"/>
        <v>#N/A</v>
      </c>
      <c r="U327" s="99">
        <f t="shared" si="139"/>
        <v>0</v>
      </c>
      <c r="X327" s="92">
        <f t="shared" si="156"/>
        <v>46208</v>
      </c>
      <c r="Y327" s="91">
        <f t="shared" si="157"/>
        <v>320</v>
      </c>
      <c r="Z327" s="91" t="e">
        <f>INDEX(地温!$D$2:$D$366,MATCH(X327,地温!$C$2:$C$366,FALSE))</f>
        <v>#N/A</v>
      </c>
      <c r="AA327" s="91" t="e">
        <f t="shared" si="158"/>
        <v>#N/A</v>
      </c>
      <c r="AB327" s="93" t="e">
        <f t="shared" si="140"/>
        <v>#N/A</v>
      </c>
      <c r="AC327" s="99" t="e">
        <f t="shared" si="141"/>
        <v>#N/A</v>
      </c>
      <c r="AD327" s="99">
        <f t="shared" si="142"/>
        <v>0</v>
      </c>
      <c r="AG327" s="92">
        <f t="shared" si="159"/>
        <v>46208</v>
      </c>
      <c r="AH327" s="91">
        <f t="shared" si="160"/>
        <v>320</v>
      </c>
      <c r="AI327" s="91" t="e">
        <f>INDEX(地温!$D$2:$D$366,MATCH(AG327,地温!$C$2:$C$366,FALSE))</f>
        <v>#N/A</v>
      </c>
      <c r="AJ327" s="91" t="e">
        <f t="shared" si="161"/>
        <v>#N/A</v>
      </c>
      <c r="AK327" s="93" t="e">
        <f t="shared" si="143"/>
        <v>#N/A</v>
      </c>
      <c r="AL327" s="99" t="e">
        <f t="shared" si="144"/>
        <v>#N/A</v>
      </c>
      <c r="AM327" s="99">
        <f t="shared" si="145"/>
        <v>0</v>
      </c>
      <c r="AP327" s="92">
        <f t="shared" si="162"/>
        <v>46208</v>
      </c>
      <c r="AQ327" s="91">
        <f t="shared" si="163"/>
        <v>320</v>
      </c>
      <c r="AR327" s="91" t="e">
        <f>INDEX(地温!$D$2:$D$366,MATCH(AP327,地温!$C$2:$C$366,FALSE))</f>
        <v>#N/A</v>
      </c>
      <c r="AS327" s="91" t="e">
        <f t="shared" si="164"/>
        <v>#N/A</v>
      </c>
      <c r="AT327" s="93" t="e">
        <f t="shared" si="146"/>
        <v>#N/A</v>
      </c>
      <c r="AU327" s="99" t="e">
        <f t="shared" si="147"/>
        <v>#N/A</v>
      </c>
      <c r="AV327" s="99">
        <f t="shared" si="148"/>
        <v>0</v>
      </c>
    </row>
    <row r="328" spans="1:48" s="91" customFormat="1">
      <c r="A328" s="92">
        <f t="shared" si="149"/>
        <v>46209</v>
      </c>
      <c r="B328" s="91">
        <f t="shared" ref="B328:B374" si="165">G328</f>
        <v>321</v>
      </c>
      <c r="C328" s="99" t="e">
        <f t="shared" ref="C328:C374" si="166">L328+U328+AD328+AM328+AV328</f>
        <v>#N/A</v>
      </c>
      <c r="F328" s="92">
        <f t="shared" si="150"/>
        <v>46209</v>
      </c>
      <c r="G328" s="91">
        <f t="shared" si="151"/>
        <v>321</v>
      </c>
      <c r="H328" s="91" t="e">
        <f>INDEX(地温!$D$2:$D$366,MATCH(F328,地温!$C$2:$C$366,FALSE))</f>
        <v>#N/A</v>
      </c>
      <c r="I328" s="91" t="e">
        <f t="shared" si="152"/>
        <v>#N/A</v>
      </c>
      <c r="J328" s="93" t="e">
        <f t="shared" ref="J328:J374" si="167">I328/G328</f>
        <v>#N/A</v>
      </c>
      <c r="K328" s="99" t="e">
        <f t="shared" ref="K328:K374" si="168">$H$4*EXP(-$I$4/(8.31*(J328+273)))</f>
        <v>#N/A</v>
      </c>
      <c r="L328" s="99" t="e">
        <f t="shared" ref="L328:L374" si="169">IF($G$1=0,0,$J$1*$G$4*0.01*(1-EXP(-K328*G328)))</f>
        <v>#N/A</v>
      </c>
      <c r="O328" s="92">
        <f t="shared" si="153"/>
        <v>46209</v>
      </c>
      <c r="P328" s="91">
        <f t="shared" si="154"/>
        <v>321</v>
      </c>
      <c r="Q328" s="91" t="e">
        <f>INDEX(地温!$D$2:$D$366,MATCH(O328,地温!$C$2:$C$366,FALSE))</f>
        <v>#N/A</v>
      </c>
      <c r="R328" s="91" t="e">
        <f t="shared" si="155"/>
        <v>#N/A</v>
      </c>
      <c r="S328" s="93" t="e">
        <f t="shared" ref="S328:S374" si="170">R328/P328</f>
        <v>#N/A</v>
      </c>
      <c r="T328" s="99" t="e">
        <f t="shared" ref="T328:T374" si="171">$Q$4*EXP(-$R$4/(8.31*(S328+273)))</f>
        <v>#N/A</v>
      </c>
      <c r="U328" s="99">
        <f t="shared" ref="U328:U374" si="172">IF($P$1=0,0,$S$1*$P$4*0.01*(1-EXP(-T328*P328)))</f>
        <v>0</v>
      </c>
      <c r="X328" s="92">
        <f t="shared" si="156"/>
        <v>46209</v>
      </c>
      <c r="Y328" s="91">
        <f t="shared" si="157"/>
        <v>321</v>
      </c>
      <c r="Z328" s="91" t="e">
        <f>INDEX(地温!$D$2:$D$366,MATCH(X328,地温!$C$2:$C$366,FALSE))</f>
        <v>#N/A</v>
      </c>
      <c r="AA328" s="91" t="e">
        <f t="shared" si="158"/>
        <v>#N/A</v>
      </c>
      <c r="AB328" s="93" t="e">
        <f t="shared" ref="AB328:AB374" si="173">AA328/Y328</f>
        <v>#N/A</v>
      </c>
      <c r="AC328" s="99" t="e">
        <f t="shared" ref="AC328:AC374" si="174">$Z$4*EXP(-$AA$4/(8.31*(AB328+273)))</f>
        <v>#N/A</v>
      </c>
      <c r="AD328" s="99">
        <f t="shared" ref="AD328:AD374" si="175">IF($Y$1=0,0,$AB$1*$Y$4*0.01*(1-EXP(-AC328*Y328)))</f>
        <v>0</v>
      </c>
      <c r="AG328" s="92">
        <f t="shared" si="159"/>
        <v>46209</v>
      </c>
      <c r="AH328" s="91">
        <f t="shared" si="160"/>
        <v>321</v>
      </c>
      <c r="AI328" s="91" t="e">
        <f>INDEX(地温!$D$2:$D$366,MATCH(AG328,地温!$C$2:$C$366,FALSE))</f>
        <v>#N/A</v>
      </c>
      <c r="AJ328" s="91" t="e">
        <f t="shared" si="161"/>
        <v>#N/A</v>
      </c>
      <c r="AK328" s="93" t="e">
        <f t="shared" ref="AK328:AK374" si="176">AJ328/AH328</f>
        <v>#N/A</v>
      </c>
      <c r="AL328" s="99" t="e">
        <f t="shared" ref="AL328:AL374" si="177">$AI$4*EXP(-$AJ$4/(8.31*(AK328+273)))</f>
        <v>#N/A</v>
      </c>
      <c r="AM328" s="99">
        <f t="shared" ref="AM328:AM374" si="178">IF($AH$1=0,0,$AK$1*$AH$4*0.01*(1-EXP(-AL328*AH328)))</f>
        <v>0</v>
      </c>
      <c r="AP328" s="92">
        <f t="shared" si="162"/>
        <v>46209</v>
      </c>
      <c r="AQ328" s="91">
        <f t="shared" si="163"/>
        <v>321</v>
      </c>
      <c r="AR328" s="91" t="e">
        <f>INDEX(地温!$D$2:$D$366,MATCH(AP328,地温!$C$2:$C$366,FALSE))</f>
        <v>#N/A</v>
      </c>
      <c r="AS328" s="91" t="e">
        <f t="shared" si="164"/>
        <v>#N/A</v>
      </c>
      <c r="AT328" s="93" t="e">
        <f t="shared" ref="AT328:AT374" si="179">AS328/AQ328</f>
        <v>#N/A</v>
      </c>
      <c r="AU328" s="99" t="e">
        <f t="shared" ref="AU328:AU374" si="180">$AR$4*EXP(-$AS$4/(8.31*(AT328+273)))</f>
        <v>#N/A</v>
      </c>
      <c r="AV328" s="99">
        <f t="shared" ref="AV328:AV374" si="181">IF($AQ$1=0,0,$AT$1*$AQ$4*0.01*(1-EXP(-AU328*AQ328)))</f>
        <v>0</v>
      </c>
    </row>
    <row r="329" spans="1:48" s="91" customFormat="1">
      <c r="A329" s="92">
        <f t="shared" ref="A329:A374" si="182">A328+1</f>
        <v>46210</v>
      </c>
      <c r="B329" s="91">
        <f t="shared" si="165"/>
        <v>322</v>
      </c>
      <c r="C329" s="99" t="e">
        <f t="shared" si="166"/>
        <v>#N/A</v>
      </c>
      <c r="F329" s="92">
        <f t="shared" ref="F329:F374" si="183">F328+1</f>
        <v>46210</v>
      </c>
      <c r="G329" s="91">
        <f t="shared" ref="G329:G374" si="184">F329-F$8+1</f>
        <v>322</v>
      </c>
      <c r="H329" s="91" t="e">
        <f>INDEX(地温!$D$2:$D$366,MATCH(F329,地温!$C$2:$C$366,FALSE))</f>
        <v>#N/A</v>
      </c>
      <c r="I329" s="91" t="e">
        <f t="shared" ref="I329:I374" si="185">I328+H329</f>
        <v>#N/A</v>
      </c>
      <c r="J329" s="93" t="e">
        <f t="shared" si="167"/>
        <v>#N/A</v>
      </c>
      <c r="K329" s="99" t="e">
        <f t="shared" si="168"/>
        <v>#N/A</v>
      </c>
      <c r="L329" s="99" t="e">
        <f t="shared" si="169"/>
        <v>#N/A</v>
      </c>
      <c r="O329" s="92">
        <f t="shared" ref="O329:O374" si="186">O328+1</f>
        <v>46210</v>
      </c>
      <c r="P329" s="91">
        <f t="shared" ref="P329:P374" si="187">O329-O$8+1</f>
        <v>322</v>
      </c>
      <c r="Q329" s="91" t="e">
        <f>INDEX(地温!$D$2:$D$366,MATCH(O329,地温!$C$2:$C$366,FALSE))</f>
        <v>#N/A</v>
      </c>
      <c r="R329" s="91" t="e">
        <f t="shared" ref="R329:R374" si="188">R328+Q329</f>
        <v>#N/A</v>
      </c>
      <c r="S329" s="93" t="e">
        <f t="shared" si="170"/>
        <v>#N/A</v>
      </c>
      <c r="T329" s="99" t="e">
        <f t="shared" si="171"/>
        <v>#N/A</v>
      </c>
      <c r="U329" s="99">
        <f t="shared" si="172"/>
        <v>0</v>
      </c>
      <c r="X329" s="92">
        <f t="shared" ref="X329:X374" si="189">X328+1</f>
        <v>46210</v>
      </c>
      <c r="Y329" s="91">
        <f t="shared" ref="Y329:Y374" si="190">X329-X$8+1</f>
        <v>322</v>
      </c>
      <c r="Z329" s="91" t="e">
        <f>INDEX(地温!$D$2:$D$366,MATCH(X329,地温!$C$2:$C$366,FALSE))</f>
        <v>#N/A</v>
      </c>
      <c r="AA329" s="91" t="e">
        <f t="shared" ref="AA329:AA374" si="191">AA328+Z329</f>
        <v>#N/A</v>
      </c>
      <c r="AB329" s="93" t="e">
        <f t="shared" si="173"/>
        <v>#N/A</v>
      </c>
      <c r="AC329" s="99" t="e">
        <f t="shared" si="174"/>
        <v>#N/A</v>
      </c>
      <c r="AD329" s="99">
        <f t="shared" si="175"/>
        <v>0</v>
      </c>
      <c r="AG329" s="92">
        <f t="shared" ref="AG329:AG374" si="192">AG328+1</f>
        <v>46210</v>
      </c>
      <c r="AH329" s="91">
        <f t="shared" ref="AH329:AH374" si="193">AG329-AG$8+1</f>
        <v>322</v>
      </c>
      <c r="AI329" s="91" t="e">
        <f>INDEX(地温!$D$2:$D$366,MATCH(AG329,地温!$C$2:$C$366,FALSE))</f>
        <v>#N/A</v>
      </c>
      <c r="AJ329" s="91" t="e">
        <f t="shared" ref="AJ329:AJ374" si="194">AJ328+AI329</f>
        <v>#N/A</v>
      </c>
      <c r="AK329" s="93" t="e">
        <f t="shared" si="176"/>
        <v>#N/A</v>
      </c>
      <c r="AL329" s="99" t="e">
        <f t="shared" si="177"/>
        <v>#N/A</v>
      </c>
      <c r="AM329" s="99">
        <f t="shared" si="178"/>
        <v>0</v>
      </c>
      <c r="AP329" s="92">
        <f t="shared" ref="AP329:AP374" si="195">AP328+1</f>
        <v>46210</v>
      </c>
      <c r="AQ329" s="91">
        <f t="shared" ref="AQ329:AQ374" si="196">AP329-AP$8+1</f>
        <v>322</v>
      </c>
      <c r="AR329" s="91" t="e">
        <f>INDEX(地温!$D$2:$D$366,MATCH(AP329,地温!$C$2:$C$366,FALSE))</f>
        <v>#N/A</v>
      </c>
      <c r="AS329" s="91" t="e">
        <f t="shared" ref="AS329:AS374" si="197">AS328+AR329</f>
        <v>#N/A</v>
      </c>
      <c r="AT329" s="93" t="e">
        <f t="shared" si="179"/>
        <v>#N/A</v>
      </c>
      <c r="AU329" s="99" t="e">
        <f t="shared" si="180"/>
        <v>#N/A</v>
      </c>
      <c r="AV329" s="99">
        <f t="shared" si="181"/>
        <v>0</v>
      </c>
    </row>
    <row r="330" spans="1:48" s="91" customFormat="1">
      <c r="A330" s="92">
        <f t="shared" si="182"/>
        <v>46211</v>
      </c>
      <c r="B330" s="91">
        <f t="shared" si="165"/>
        <v>323</v>
      </c>
      <c r="C330" s="99" t="e">
        <f t="shared" si="166"/>
        <v>#N/A</v>
      </c>
      <c r="F330" s="92">
        <f t="shared" si="183"/>
        <v>46211</v>
      </c>
      <c r="G330" s="91">
        <f t="shared" si="184"/>
        <v>323</v>
      </c>
      <c r="H330" s="91" t="e">
        <f>INDEX(地温!$D$2:$D$366,MATCH(F330,地温!$C$2:$C$366,FALSE))</f>
        <v>#N/A</v>
      </c>
      <c r="I330" s="91" t="e">
        <f t="shared" si="185"/>
        <v>#N/A</v>
      </c>
      <c r="J330" s="93" t="e">
        <f t="shared" si="167"/>
        <v>#N/A</v>
      </c>
      <c r="K330" s="99" t="e">
        <f t="shared" si="168"/>
        <v>#N/A</v>
      </c>
      <c r="L330" s="99" t="e">
        <f t="shared" si="169"/>
        <v>#N/A</v>
      </c>
      <c r="O330" s="92">
        <f t="shared" si="186"/>
        <v>46211</v>
      </c>
      <c r="P330" s="91">
        <f t="shared" si="187"/>
        <v>323</v>
      </c>
      <c r="Q330" s="91" t="e">
        <f>INDEX(地温!$D$2:$D$366,MATCH(O330,地温!$C$2:$C$366,FALSE))</f>
        <v>#N/A</v>
      </c>
      <c r="R330" s="91" t="e">
        <f t="shared" si="188"/>
        <v>#N/A</v>
      </c>
      <c r="S330" s="93" t="e">
        <f t="shared" si="170"/>
        <v>#N/A</v>
      </c>
      <c r="T330" s="99" t="e">
        <f t="shared" si="171"/>
        <v>#N/A</v>
      </c>
      <c r="U330" s="99">
        <f t="shared" si="172"/>
        <v>0</v>
      </c>
      <c r="X330" s="92">
        <f t="shared" si="189"/>
        <v>46211</v>
      </c>
      <c r="Y330" s="91">
        <f t="shared" si="190"/>
        <v>323</v>
      </c>
      <c r="Z330" s="91" t="e">
        <f>INDEX(地温!$D$2:$D$366,MATCH(X330,地温!$C$2:$C$366,FALSE))</f>
        <v>#N/A</v>
      </c>
      <c r="AA330" s="91" t="e">
        <f t="shared" si="191"/>
        <v>#N/A</v>
      </c>
      <c r="AB330" s="93" t="e">
        <f t="shared" si="173"/>
        <v>#N/A</v>
      </c>
      <c r="AC330" s="99" t="e">
        <f t="shared" si="174"/>
        <v>#N/A</v>
      </c>
      <c r="AD330" s="99">
        <f t="shared" si="175"/>
        <v>0</v>
      </c>
      <c r="AG330" s="92">
        <f t="shared" si="192"/>
        <v>46211</v>
      </c>
      <c r="AH330" s="91">
        <f t="shared" si="193"/>
        <v>323</v>
      </c>
      <c r="AI330" s="91" t="e">
        <f>INDEX(地温!$D$2:$D$366,MATCH(AG330,地温!$C$2:$C$366,FALSE))</f>
        <v>#N/A</v>
      </c>
      <c r="AJ330" s="91" t="e">
        <f t="shared" si="194"/>
        <v>#N/A</v>
      </c>
      <c r="AK330" s="93" t="e">
        <f t="shared" si="176"/>
        <v>#N/A</v>
      </c>
      <c r="AL330" s="99" t="e">
        <f t="shared" si="177"/>
        <v>#N/A</v>
      </c>
      <c r="AM330" s="99">
        <f t="shared" si="178"/>
        <v>0</v>
      </c>
      <c r="AP330" s="92">
        <f t="shared" si="195"/>
        <v>46211</v>
      </c>
      <c r="AQ330" s="91">
        <f t="shared" si="196"/>
        <v>323</v>
      </c>
      <c r="AR330" s="91" t="e">
        <f>INDEX(地温!$D$2:$D$366,MATCH(AP330,地温!$C$2:$C$366,FALSE))</f>
        <v>#N/A</v>
      </c>
      <c r="AS330" s="91" t="e">
        <f t="shared" si="197"/>
        <v>#N/A</v>
      </c>
      <c r="AT330" s="93" t="e">
        <f t="shared" si="179"/>
        <v>#N/A</v>
      </c>
      <c r="AU330" s="99" t="e">
        <f t="shared" si="180"/>
        <v>#N/A</v>
      </c>
      <c r="AV330" s="99">
        <f t="shared" si="181"/>
        <v>0</v>
      </c>
    </row>
    <row r="331" spans="1:48" s="91" customFormat="1">
      <c r="A331" s="92">
        <f t="shared" si="182"/>
        <v>46212</v>
      </c>
      <c r="B331" s="91">
        <f t="shared" si="165"/>
        <v>324</v>
      </c>
      <c r="C331" s="99" t="e">
        <f t="shared" si="166"/>
        <v>#N/A</v>
      </c>
      <c r="F331" s="92">
        <f t="shared" si="183"/>
        <v>46212</v>
      </c>
      <c r="G331" s="91">
        <f t="shared" si="184"/>
        <v>324</v>
      </c>
      <c r="H331" s="91" t="e">
        <f>INDEX(地温!$D$2:$D$366,MATCH(F331,地温!$C$2:$C$366,FALSE))</f>
        <v>#N/A</v>
      </c>
      <c r="I331" s="91" t="e">
        <f t="shared" si="185"/>
        <v>#N/A</v>
      </c>
      <c r="J331" s="93" t="e">
        <f t="shared" si="167"/>
        <v>#N/A</v>
      </c>
      <c r="K331" s="99" t="e">
        <f t="shared" si="168"/>
        <v>#N/A</v>
      </c>
      <c r="L331" s="99" t="e">
        <f t="shared" si="169"/>
        <v>#N/A</v>
      </c>
      <c r="O331" s="92">
        <f t="shared" si="186"/>
        <v>46212</v>
      </c>
      <c r="P331" s="91">
        <f t="shared" si="187"/>
        <v>324</v>
      </c>
      <c r="Q331" s="91" t="e">
        <f>INDEX(地温!$D$2:$D$366,MATCH(O331,地温!$C$2:$C$366,FALSE))</f>
        <v>#N/A</v>
      </c>
      <c r="R331" s="91" t="e">
        <f t="shared" si="188"/>
        <v>#N/A</v>
      </c>
      <c r="S331" s="93" t="e">
        <f t="shared" si="170"/>
        <v>#N/A</v>
      </c>
      <c r="T331" s="99" t="e">
        <f t="shared" si="171"/>
        <v>#N/A</v>
      </c>
      <c r="U331" s="99">
        <f t="shared" si="172"/>
        <v>0</v>
      </c>
      <c r="X331" s="92">
        <f t="shared" si="189"/>
        <v>46212</v>
      </c>
      <c r="Y331" s="91">
        <f t="shared" si="190"/>
        <v>324</v>
      </c>
      <c r="Z331" s="91" t="e">
        <f>INDEX(地温!$D$2:$D$366,MATCH(X331,地温!$C$2:$C$366,FALSE))</f>
        <v>#N/A</v>
      </c>
      <c r="AA331" s="91" t="e">
        <f t="shared" si="191"/>
        <v>#N/A</v>
      </c>
      <c r="AB331" s="93" t="e">
        <f t="shared" si="173"/>
        <v>#N/A</v>
      </c>
      <c r="AC331" s="99" t="e">
        <f t="shared" si="174"/>
        <v>#N/A</v>
      </c>
      <c r="AD331" s="99">
        <f t="shared" si="175"/>
        <v>0</v>
      </c>
      <c r="AG331" s="92">
        <f t="shared" si="192"/>
        <v>46212</v>
      </c>
      <c r="AH331" s="91">
        <f t="shared" si="193"/>
        <v>324</v>
      </c>
      <c r="AI331" s="91" t="e">
        <f>INDEX(地温!$D$2:$D$366,MATCH(AG331,地温!$C$2:$C$366,FALSE))</f>
        <v>#N/A</v>
      </c>
      <c r="AJ331" s="91" t="e">
        <f t="shared" si="194"/>
        <v>#N/A</v>
      </c>
      <c r="AK331" s="93" t="e">
        <f t="shared" si="176"/>
        <v>#N/A</v>
      </c>
      <c r="AL331" s="99" t="e">
        <f t="shared" si="177"/>
        <v>#N/A</v>
      </c>
      <c r="AM331" s="99">
        <f t="shared" si="178"/>
        <v>0</v>
      </c>
      <c r="AP331" s="92">
        <f t="shared" si="195"/>
        <v>46212</v>
      </c>
      <c r="AQ331" s="91">
        <f t="shared" si="196"/>
        <v>324</v>
      </c>
      <c r="AR331" s="91" t="e">
        <f>INDEX(地温!$D$2:$D$366,MATCH(AP331,地温!$C$2:$C$366,FALSE))</f>
        <v>#N/A</v>
      </c>
      <c r="AS331" s="91" t="e">
        <f t="shared" si="197"/>
        <v>#N/A</v>
      </c>
      <c r="AT331" s="93" t="e">
        <f t="shared" si="179"/>
        <v>#N/A</v>
      </c>
      <c r="AU331" s="99" t="e">
        <f t="shared" si="180"/>
        <v>#N/A</v>
      </c>
      <c r="AV331" s="99">
        <f t="shared" si="181"/>
        <v>0</v>
      </c>
    </row>
    <row r="332" spans="1:48" s="91" customFormat="1">
      <c r="A332" s="92">
        <f t="shared" si="182"/>
        <v>46213</v>
      </c>
      <c r="B332" s="91">
        <f t="shared" si="165"/>
        <v>325</v>
      </c>
      <c r="C332" s="99" t="e">
        <f t="shared" si="166"/>
        <v>#N/A</v>
      </c>
      <c r="F332" s="92">
        <f t="shared" si="183"/>
        <v>46213</v>
      </c>
      <c r="G332" s="91">
        <f t="shared" si="184"/>
        <v>325</v>
      </c>
      <c r="H332" s="91" t="e">
        <f>INDEX(地温!$D$2:$D$366,MATCH(F332,地温!$C$2:$C$366,FALSE))</f>
        <v>#N/A</v>
      </c>
      <c r="I332" s="91" t="e">
        <f t="shared" si="185"/>
        <v>#N/A</v>
      </c>
      <c r="J332" s="93" t="e">
        <f t="shared" si="167"/>
        <v>#N/A</v>
      </c>
      <c r="K332" s="99" t="e">
        <f t="shared" si="168"/>
        <v>#N/A</v>
      </c>
      <c r="L332" s="99" t="e">
        <f t="shared" si="169"/>
        <v>#N/A</v>
      </c>
      <c r="O332" s="92">
        <f t="shared" si="186"/>
        <v>46213</v>
      </c>
      <c r="P332" s="91">
        <f t="shared" si="187"/>
        <v>325</v>
      </c>
      <c r="Q332" s="91" t="e">
        <f>INDEX(地温!$D$2:$D$366,MATCH(O332,地温!$C$2:$C$366,FALSE))</f>
        <v>#N/A</v>
      </c>
      <c r="R332" s="91" t="e">
        <f t="shared" si="188"/>
        <v>#N/A</v>
      </c>
      <c r="S332" s="93" t="e">
        <f t="shared" si="170"/>
        <v>#N/A</v>
      </c>
      <c r="T332" s="99" t="e">
        <f t="shared" si="171"/>
        <v>#N/A</v>
      </c>
      <c r="U332" s="99">
        <f t="shared" si="172"/>
        <v>0</v>
      </c>
      <c r="X332" s="92">
        <f t="shared" si="189"/>
        <v>46213</v>
      </c>
      <c r="Y332" s="91">
        <f t="shared" si="190"/>
        <v>325</v>
      </c>
      <c r="Z332" s="91" t="e">
        <f>INDEX(地温!$D$2:$D$366,MATCH(X332,地温!$C$2:$C$366,FALSE))</f>
        <v>#N/A</v>
      </c>
      <c r="AA332" s="91" t="e">
        <f t="shared" si="191"/>
        <v>#N/A</v>
      </c>
      <c r="AB332" s="93" t="e">
        <f t="shared" si="173"/>
        <v>#N/A</v>
      </c>
      <c r="AC332" s="99" t="e">
        <f t="shared" si="174"/>
        <v>#N/A</v>
      </c>
      <c r="AD332" s="99">
        <f t="shared" si="175"/>
        <v>0</v>
      </c>
      <c r="AG332" s="92">
        <f t="shared" si="192"/>
        <v>46213</v>
      </c>
      <c r="AH332" s="91">
        <f t="shared" si="193"/>
        <v>325</v>
      </c>
      <c r="AI332" s="91" t="e">
        <f>INDEX(地温!$D$2:$D$366,MATCH(AG332,地温!$C$2:$C$366,FALSE))</f>
        <v>#N/A</v>
      </c>
      <c r="AJ332" s="91" t="e">
        <f t="shared" si="194"/>
        <v>#N/A</v>
      </c>
      <c r="AK332" s="93" t="e">
        <f t="shared" si="176"/>
        <v>#N/A</v>
      </c>
      <c r="AL332" s="99" t="e">
        <f t="shared" si="177"/>
        <v>#N/A</v>
      </c>
      <c r="AM332" s="99">
        <f t="shared" si="178"/>
        <v>0</v>
      </c>
      <c r="AP332" s="92">
        <f t="shared" si="195"/>
        <v>46213</v>
      </c>
      <c r="AQ332" s="91">
        <f t="shared" si="196"/>
        <v>325</v>
      </c>
      <c r="AR332" s="91" t="e">
        <f>INDEX(地温!$D$2:$D$366,MATCH(AP332,地温!$C$2:$C$366,FALSE))</f>
        <v>#N/A</v>
      </c>
      <c r="AS332" s="91" t="e">
        <f t="shared" si="197"/>
        <v>#N/A</v>
      </c>
      <c r="AT332" s="93" t="e">
        <f t="shared" si="179"/>
        <v>#N/A</v>
      </c>
      <c r="AU332" s="99" t="e">
        <f t="shared" si="180"/>
        <v>#N/A</v>
      </c>
      <c r="AV332" s="99">
        <f t="shared" si="181"/>
        <v>0</v>
      </c>
    </row>
    <row r="333" spans="1:48" s="91" customFormat="1">
      <c r="A333" s="92">
        <f t="shared" si="182"/>
        <v>46214</v>
      </c>
      <c r="B333" s="91">
        <f t="shared" si="165"/>
        <v>326</v>
      </c>
      <c r="C333" s="99" t="e">
        <f t="shared" si="166"/>
        <v>#N/A</v>
      </c>
      <c r="F333" s="92">
        <f t="shared" si="183"/>
        <v>46214</v>
      </c>
      <c r="G333" s="91">
        <f t="shared" si="184"/>
        <v>326</v>
      </c>
      <c r="H333" s="91" t="e">
        <f>INDEX(地温!$D$2:$D$366,MATCH(F333,地温!$C$2:$C$366,FALSE))</f>
        <v>#N/A</v>
      </c>
      <c r="I333" s="91" t="e">
        <f t="shared" si="185"/>
        <v>#N/A</v>
      </c>
      <c r="J333" s="93" t="e">
        <f t="shared" si="167"/>
        <v>#N/A</v>
      </c>
      <c r="K333" s="99" t="e">
        <f t="shared" si="168"/>
        <v>#N/A</v>
      </c>
      <c r="L333" s="99" t="e">
        <f t="shared" si="169"/>
        <v>#N/A</v>
      </c>
      <c r="O333" s="92">
        <f t="shared" si="186"/>
        <v>46214</v>
      </c>
      <c r="P333" s="91">
        <f t="shared" si="187"/>
        <v>326</v>
      </c>
      <c r="Q333" s="91" t="e">
        <f>INDEX(地温!$D$2:$D$366,MATCH(O333,地温!$C$2:$C$366,FALSE))</f>
        <v>#N/A</v>
      </c>
      <c r="R333" s="91" t="e">
        <f t="shared" si="188"/>
        <v>#N/A</v>
      </c>
      <c r="S333" s="93" t="e">
        <f t="shared" si="170"/>
        <v>#N/A</v>
      </c>
      <c r="T333" s="99" t="e">
        <f t="shared" si="171"/>
        <v>#N/A</v>
      </c>
      <c r="U333" s="99">
        <f t="shared" si="172"/>
        <v>0</v>
      </c>
      <c r="X333" s="92">
        <f t="shared" si="189"/>
        <v>46214</v>
      </c>
      <c r="Y333" s="91">
        <f t="shared" si="190"/>
        <v>326</v>
      </c>
      <c r="Z333" s="91" t="e">
        <f>INDEX(地温!$D$2:$D$366,MATCH(X333,地温!$C$2:$C$366,FALSE))</f>
        <v>#N/A</v>
      </c>
      <c r="AA333" s="91" t="e">
        <f t="shared" si="191"/>
        <v>#N/A</v>
      </c>
      <c r="AB333" s="93" t="e">
        <f t="shared" si="173"/>
        <v>#N/A</v>
      </c>
      <c r="AC333" s="99" t="e">
        <f t="shared" si="174"/>
        <v>#N/A</v>
      </c>
      <c r="AD333" s="99">
        <f t="shared" si="175"/>
        <v>0</v>
      </c>
      <c r="AG333" s="92">
        <f t="shared" si="192"/>
        <v>46214</v>
      </c>
      <c r="AH333" s="91">
        <f t="shared" si="193"/>
        <v>326</v>
      </c>
      <c r="AI333" s="91" t="e">
        <f>INDEX(地温!$D$2:$D$366,MATCH(AG333,地温!$C$2:$C$366,FALSE))</f>
        <v>#N/A</v>
      </c>
      <c r="AJ333" s="91" t="e">
        <f t="shared" si="194"/>
        <v>#N/A</v>
      </c>
      <c r="AK333" s="93" t="e">
        <f t="shared" si="176"/>
        <v>#N/A</v>
      </c>
      <c r="AL333" s="99" t="e">
        <f t="shared" si="177"/>
        <v>#N/A</v>
      </c>
      <c r="AM333" s="99">
        <f t="shared" si="178"/>
        <v>0</v>
      </c>
      <c r="AP333" s="92">
        <f t="shared" si="195"/>
        <v>46214</v>
      </c>
      <c r="AQ333" s="91">
        <f t="shared" si="196"/>
        <v>326</v>
      </c>
      <c r="AR333" s="91" t="e">
        <f>INDEX(地温!$D$2:$D$366,MATCH(AP333,地温!$C$2:$C$366,FALSE))</f>
        <v>#N/A</v>
      </c>
      <c r="AS333" s="91" t="e">
        <f t="shared" si="197"/>
        <v>#N/A</v>
      </c>
      <c r="AT333" s="93" t="e">
        <f t="shared" si="179"/>
        <v>#N/A</v>
      </c>
      <c r="AU333" s="99" t="e">
        <f t="shared" si="180"/>
        <v>#N/A</v>
      </c>
      <c r="AV333" s="99">
        <f t="shared" si="181"/>
        <v>0</v>
      </c>
    </row>
    <row r="334" spans="1:48" s="91" customFormat="1">
      <c r="A334" s="92">
        <f t="shared" si="182"/>
        <v>46215</v>
      </c>
      <c r="B334" s="91">
        <f t="shared" si="165"/>
        <v>327</v>
      </c>
      <c r="C334" s="99" t="e">
        <f t="shared" si="166"/>
        <v>#N/A</v>
      </c>
      <c r="F334" s="92">
        <f t="shared" si="183"/>
        <v>46215</v>
      </c>
      <c r="G334" s="91">
        <f t="shared" si="184"/>
        <v>327</v>
      </c>
      <c r="H334" s="91" t="e">
        <f>INDEX(地温!$D$2:$D$366,MATCH(F334,地温!$C$2:$C$366,FALSE))</f>
        <v>#N/A</v>
      </c>
      <c r="I334" s="91" t="e">
        <f t="shared" si="185"/>
        <v>#N/A</v>
      </c>
      <c r="J334" s="93" t="e">
        <f t="shared" si="167"/>
        <v>#N/A</v>
      </c>
      <c r="K334" s="99" t="e">
        <f t="shared" si="168"/>
        <v>#N/A</v>
      </c>
      <c r="L334" s="99" t="e">
        <f t="shared" si="169"/>
        <v>#N/A</v>
      </c>
      <c r="O334" s="92">
        <f t="shared" si="186"/>
        <v>46215</v>
      </c>
      <c r="P334" s="91">
        <f t="shared" si="187"/>
        <v>327</v>
      </c>
      <c r="Q334" s="91" t="e">
        <f>INDEX(地温!$D$2:$D$366,MATCH(O334,地温!$C$2:$C$366,FALSE))</f>
        <v>#N/A</v>
      </c>
      <c r="R334" s="91" t="e">
        <f t="shared" si="188"/>
        <v>#N/A</v>
      </c>
      <c r="S334" s="93" t="e">
        <f t="shared" si="170"/>
        <v>#N/A</v>
      </c>
      <c r="T334" s="99" t="e">
        <f t="shared" si="171"/>
        <v>#N/A</v>
      </c>
      <c r="U334" s="99">
        <f t="shared" si="172"/>
        <v>0</v>
      </c>
      <c r="X334" s="92">
        <f t="shared" si="189"/>
        <v>46215</v>
      </c>
      <c r="Y334" s="91">
        <f t="shared" si="190"/>
        <v>327</v>
      </c>
      <c r="Z334" s="91" t="e">
        <f>INDEX(地温!$D$2:$D$366,MATCH(X334,地温!$C$2:$C$366,FALSE))</f>
        <v>#N/A</v>
      </c>
      <c r="AA334" s="91" t="e">
        <f t="shared" si="191"/>
        <v>#N/A</v>
      </c>
      <c r="AB334" s="93" t="e">
        <f t="shared" si="173"/>
        <v>#N/A</v>
      </c>
      <c r="AC334" s="99" t="e">
        <f t="shared" si="174"/>
        <v>#N/A</v>
      </c>
      <c r="AD334" s="99">
        <f t="shared" si="175"/>
        <v>0</v>
      </c>
      <c r="AG334" s="92">
        <f t="shared" si="192"/>
        <v>46215</v>
      </c>
      <c r="AH334" s="91">
        <f t="shared" si="193"/>
        <v>327</v>
      </c>
      <c r="AI334" s="91" t="e">
        <f>INDEX(地温!$D$2:$D$366,MATCH(AG334,地温!$C$2:$C$366,FALSE))</f>
        <v>#N/A</v>
      </c>
      <c r="AJ334" s="91" t="e">
        <f t="shared" si="194"/>
        <v>#N/A</v>
      </c>
      <c r="AK334" s="93" t="e">
        <f t="shared" si="176"/>
        <v>#N/A</v>
      </c>
      <c r="AL334" s="99" t="e">
        <f t="shared" si="177"/>
        <v>#N/A</v>
      </c>
      <c r="AM334" s="99">
        <f t="shared" si="178"/>
        <v>0</v>
      </c>
      <c r="AP334" s="92">
        <f t="shared" si="195"/>
        <v>46215</v>
      </c>
      <c r="AQ334" s="91">
        <f t="shared" si="196"/>
        <v>327</v>
      </c>
      <c r="AR334" s="91" t="e">
        <f>INDEX(地温!$D$2:$D$366,MATCH(AP334,地温!$C$2:$C$366,FALSE))</f>
        <v>#N/A</v>
      </c>
      <c r="AS334" s="91" t="e">
        <f t="shared" si="197"/>
        <v>#N/A</v>
      </c>
      <c r="AT334" s="93" t="e">
        <f t="shared" si="179"/>
        <v>#N/A</v>
      </c>
      <c r="AU334" s="99" t="e">
        <f t="shared" si="180"/>
        <v>#N/A</v>
      </c>
      <c r="AV334" s="99">
        <f t="shared" si="181"/>
        <v>0</v>
      </c>
    </row>
    <row r="335" spans="1:48" s="91" customFormat="1">
      <c r="A335" s="92">
        <f t="shared" si="182"/>
        <v>46216</v>
      </c>
      <c r="B335" s="91">
        <f t="shared" si="165"/>
        <v>328</v>
      </c>
      <c r="C335" s="99" t="e">
        <f t="shared" si="166"/>
        <v>#N/A</v>
      </c>
      <c r="F335" s="92">
        <f t="shared" si="183"/>
        <v>46216</v>
      </c>
      <c r="G335" s="91">
        <f t="shared" si="184"/>
        <v>328</v>
      </c>
      <c r="H335" s="91" t="e">
        <f>INDEX(地温!$D$2:$D$366,MATCH(F335,地温!$C$2:$C$366,FALSE))</f>
        <v>#N/A</v>
      </c>
      <c r="I335" s="91" t="e">
        <f t="shared" si="185"/>
        <v>#N/A</v>
      </c>
      <c r="J335" s="93" t="e">
        <f t="shared" si="167"/>
        <v>#N/A</v>
      </c>
      <c r="K335" s="99" t="e">
        <f t="shared" si="168"/>
        <v>#N/A</v>
      </c>
      <c r="L335" s="99" t="e">
        <f t="shared" si="169"/>
        <v>#N/A</v>
      </c>
      <c r="O335" s="92">
        <f t="shared" si="186"/>
        <v>46216</v>
      </c>
      <c r="P335" s="91">
        <f t="shared" si="187"/>
        <v>328</v>
      </c>
      <c r="Q335" s="91" t="e">
        <f>INDEX(地温!$D$2:$D$366,MATCH(O335,地温!$C$2:$C$366,FALSE))</f>
        <v>#N/A</v>
      </c>
      <c r="R335" s="91" t="e">
        <f t="shared" si="188"/>
        <v>#N/A</v>
      </c>
      <c r="S335" s="93" t="e">
        <f t="shared" si="170"/>
        <v>#N/A</v>
      </c>
      <c r="T335" s="99" t="e">
        <f t="shared" si="171"/>
        <v>#N/A</v>
      </c>
      <c r="U335" s="99">
        <f t="shared" si="172"/>
        <v>0</v>
      </c>
      <c r="X335" s="92">
        <f t="shared" si="189"/>
        <v>46216</v>
      </c>
      <c r="Y335" s="91">
        <f t="shared" si="190"/>
        <v>328</v>
      </c>
      <c r="Z335" s="91" t="e">
        <f>INDEX(地温!$D$2:$D$366,MATCH(X335,地温!$C$2:$C$366,FALSE))</f>
        <v>#N/A</v>
      </c>
      <c r="AA335" s="91" t="e">
        <f t="shared" si="191"/>
        <v>#N/A</v>
      </c>
      <c r="AB335" s="93" t="e">
        <f t="shared" si="173"/>
        <v>#N/A</v>
      </c>
      <c r="AC335" s="99" t="e">
        <f t="shared" si="174"/>
        <v>#N/A</v>
      </c>
      <c r="AD335" s="99">
        <f t="shared" si="175"/>
        <v>0</v>
      </c>
      <c r="AG335" s="92">
        <f t="shared" si="192"/>
        <v>46216</v>
      </c>
      <c r="AH335" s="91">
        <f t="shared" si="193"/>
        <v>328</v>
      </c>
      <c r="AI335" s="91" t="e">
        <f>INDEX(地温!$D$2:$D$366,MATCH(AG335,地温!$C$2:$C$366,FALSE))</f>
        <v>#N/A</v>
      </c>
      <c r="AJ335" s="91" t="e">
        <f t="shared" si="194"/>
        <v>#N/A</v>
      </c>
      <c r="AK335" s="93" t="e">
        <f t="shared" si="176"/>
        <v>#N/A</v>
      </c>
      <c r="AL335" s="99" t="e">
        <f t="shared" si="177"/>
        <v>#N/A</v>
      </c>
      <c r="AM335" s="99">
        <f t="shared" si="178"/>
        <v>0</v>
      </c>
      <c r="AP335" s="92">
        <f t="shared" si="195"/>
        <v>46216</v>
      </c>
      <c r="AQ335" s="91">
        <f t="shared" si="196"/>
        <v>328</v>
      </c>
      <c r="AR335" s="91" t="e">
        <f>INDEX(地温!$D$2:$D$366,MATCH(AP335,地温!$C$2:$C$366,FALSE))</f>
        <v>#N/A</v>
      </c>
      <c r="AS335" s="91" t="e">
        <f t="shared" si="197"/>
        <v>#N/A</v>
      </c>
      <c r="AT335" s="93" t="e">
        <f t="shared" si="179"/>
        <v>#N/A</v>
      </c>
      <c r="AU335" s="99" t="e">
        <f t="shared" si="180"/>
        <v>#N/A</v>
      </c>
      <c r="AV335" s="99">
        <f t="shared" si="181"/>
        <v>0</v>
      </c>
    </row>
    <row r="336" spans="1:48" s="91" customFormat="1">
      <c r="A336" s="92">
        <f t="shared" si="182"/>
        <v>46217</v>
      </c>
      <c r="B336" s="91">
        <f t="shared" si="165"/>
        <v>329</v>
      </c>
      <c r="C336" s="99" t="e">
        <f t="shared" si="166"/>
        <v>#N/A</v>
      </c>
      <c r="F336" s="92">
        <f t="shared" si="183"/>
        <v>46217</v>
      </c>
      <c r="G336" s="91">
        <f t="shared" si="184"/>
        <v>329</v>
      </c>
      <c r="H336" s="91" t="e">
        <f>INDEX(地温!$D$2:$D$366,MATCH(F336,地温!$C$2:$C$366,FALSE))</f>
        <v>#N/A</v>
      </c>
      <c r="I336" s="91" t="e">
        <f t="shared" si="185"/>
        <v>#N/A</v>
      </c>
      <c r="J336" s="93" t="e">
        <f t="shared" si="167"/>
        <v>#N/A</v>
      </c>
      <c r="K336" s="99" t="e">
        <f t="shared" si="168"/>
        <v>#N/A</v>
      </c>
      <c r="L336" s="99" t="e">
        <f t="shared" si="169"/>
        <v>#N/A</v>
      </c>
      <c r="O336" s="92">
        <f t="shared" si="186"/>
        <v>46217</v>
      </c>
      <c r="P336" s="91">
        <f t="shared" si="187"/>
        <v>329</v>
      </c>
      <c r="Q336" s="91" t="e">
        <f>INDEX(地温!$D$2:$D$366,MATCH(O336,地温!$C$2:$C$366,FALSE))</f>
        <v>#N/A</v>
      </c>
      <c r="R336" s="91" t="e">
        <f t="shared" si="188"/>
        <v>#N/A</v>
      </c>
      <c r="S336" s="93" t="e">
        <f t="shared" si="170"/>
        <v>#N/A</v>
      </c>
      <c r="T336" s="99" t="e">
        <f t="shared" si="171"/>
        <v>#N/A</v>
      </c>
      <c r="U336" s="99">
        <f t="shared" si="172"/>
        <v>0</v>
      </c>
      <c r="X336" s="92">
        <f t="shared" si="189"/>
        <v>46217</v>
      </c>
      <c r="Y336" s="91">
        <f t="shared" si="190"/>
        <v>329</v>
      </c>
      <c r="Z336" s="91" t="e">
        <f>INDEX(地温!$D$2:$D$366,MATCH(X336,地温!$C$2:$C$366,FALSE))</f>
        <v>#N/A</v>
      </c>
      <c r="AA336" s="91" t="e">
        <f t="shared" si="191"/>
        <v>#N/A</v>
      </c>
      <c r="AB336" s="93" t="e">
        <f t="shared" si="173"/>
        <v>#N/A</v>
      </c>
      <c r="AC336" s="99" t="e">
        <f t="shared" si="174"/>
        <v>#N/A</v>
      </c>
      <c r="AD336" s="99">
        <f t="shared" si="175"/>
        <v>0</v>
      </c>
      <c r="AG336" s="92">
        <f t="shared" si="192"/>
        <v>46217</v>
      </c>
      <c r="AH336" s="91">
        <f t="shared" si="193"/>
        <v>329</v>
      </c>
      <c r="AI336" s="91" t="e">
        <f>INDEX(地温!$D$2:$D$366,MATCH(AG336,地温!$C$2:$C$366,FALSE))</f>
        <v>#N/A</v>
      </c>
      <c r="AJ336" s="91" t="e">
        <f t="shared" si="194"/>
        <v>#N/A</v>
      </c>
      <c r="AK336" s="93" t="e">
        <f t="shared" si="176"/>
        <v>#N/A</v>
      </c>
      <c r="AL336" s="99" t="e">
        <f t="shared" si="177"/>
        <v>#N/A</v>
      </c>
      <c r="AM336" s="99">
        <f t="shared" si="178"/>
        <v>0</v>
      </c>
      <c r="AP336" s="92">
        <f t="shared" si="195"/>
        <v>46217</v>
      </c>
      <c r="AQ336" s="91">
        <f t="shared" si="196"/>
        <v>329</v>
      </c>
      <c r="AR336" s="91" t="e">
        <f>INDEX(地温!$D$2:$D$366,MATCH(AP336,地温!$C$2:$C$366,FALSE))</f>
        <v>#N/A</v>
      </c>
      <c r="AS336" s="91" t="e">
        <f t="shared" si="197"/>
        <v>#N/A</v>
      </c>
      <c r="AT336" s="93" t="e">
        <f t="shared" si="179"/>
        <v>#N/A</v>
      </c>
      <c r="AU336" s="99" t="e">
        <f t="shared" si="180"/>
        <v>#N/A</v>
      </c>
      <c r="AV336" s="99">
        <f t="shared" si="181"/>
        <v>0</v>
      </c>
    </row>
    <row r="337" spans="1:48" s="91" customFormat="1">
      <c r="A337" s="92">
        <f t="shared" si="182"/>
        <v>46218</v>
      </c>
      <c r="B337" s="91">
        <f t="shared" si="165"/>
        <v>330</v>
      </c>
      <c r="C337" s="99" t="e">
        <f t="shared" si="166"/>
        <v>#N/A</v>
      </c>
      <c r="F337" s="92">
        <f t="shared" si="183"/>
        <v>46218</v>
      </c>
      <c r="G337" s="91">
        <f t="shared" si="184"/>
        <v>330</v>
      </c>
      <c r="H337" s="91" t="e">
        <f>INDEX(地温!$D$2:$D$366,MATCH(F337,地温!$C$2:$C$366,FALSE))</f>
        <v>#N/A</v>
      </c>
      <c r="I337" s="91" t="e">
        <f t="shared" si="185"/>
        <v>#N/A</v>
      </c>
      <c r="J337" s="93" t="e">
        <f t="shared" si="167"/>
        <v>#N/A</v>
      </c>
      <c r="K337" s="99" t="e">
        <f t="shared" si="168"/>
        <v>#N/A</v>
      </c>
      <c r="L337" s="99" t="e">
        <f t="shared" si="169"/>
        <v>#N/A</v>
      </c>
      <c r="O337" s="92">
        <f t="shared" si="186"/>
        <v>46218</v>
      </c>
      <c r="P337" s="91">
        <f t="shared" si="187"/>
        <v>330</v>
      </c>
      <c r="Q337" s="91" t="e">
        <f>INDEX(地温!$D$2:$D$366,MATCH(O337,地温!$C$2:$C$366,FALSE))</f>
        <v>#N/A</v>
      </c>
      <c r="R337" s="91" t="e">
        <f t="shared" si="188"/>
        <v>#N/A</v>
      </c>
      <c r="S337" s="93" t="e">
        <f t="shared" si="170"/>
        <v>#N/A</v>
      </c>
      <c r="T337" s="99" t="e">
        <f t="shared" si="171"/>
        <v>#N/A</v>
      </c>
      <c r="U337" s="99">
        <f t="shared" si="172"/>
        <v>0</v>
      </c>
      <c r="X337" s="92">
        <f t="shared" si="189"/>
        <v>46218</v>
      </c>
      <c r="Y337" s="91">
        <f t="shared" si="190"/>
        <v>330</v>
      </c>
      <c r="Z337" s="91" t="e">
        <f>INDEX(地温!$D$2:$D$366,MATCH(X337,地温!$C$2:$C$366,FALSE))</f>
        <v>#N/A</v>
      </c>
      <c r="AA337" s="91" t="e">
        <f t="shared" si="191"/>
        <v>#N/A</v>
      </c>
      <c r="AB337" s="93" t="e">
        <f t="shared" si="173"/>
        <v>#N/A</v>
      </c>
      <c r="AC337" s="99" t="e">
        <f t="shared" si="174"/>
        <v>#N/A</v>
      </c>
      <c r="AD337" s="99">
        <f t="shared" si="175"/>
        <v>0</v>
      </c>
      <c r="AG337" s="92">
        <f t="shared" si="192"/>
        <v>46218</v>
      </c>
      <c r="AH337" s="91">
        <f t="shared" si="193"/>
        <v>330</v>
      </c>
      <c r="AI337" s="91" t="e">
        <f>INDEX(地温!$D$2:$D$366,MATCH(AG337,地温!$C$2:$C$366,FALSE))</f>
        <v>#N/A</v>
      </c>
      <c r="AJ337" s="91" t="e">
        <f t="shared" si="194"/>
        <v>#N/A</v>
      </c>
      <c r="AK337" s="93" t="e">
        <f t="shared" si="176"/>
        <v>#N/A</v>
      </c>
      <c r="AL337" s="99" t="e">
        <f t="shared" si="177"/>
        <v>#N/A</v>
      </c>
      <c r="AM337" s="99">
        <f t="shared" si="178"/>
        <v>0</v>
      </c>
      <c r="AP337" s="92">
        <f t="shared" si="195"/>
        <v>46218</v>
      </c>
      <c r="AQ337" s="91">
        <f t="shared" si="196"/>
        <v>330</v>
      </c>
      <c r="AR337" s="91" t="e">
        <f>INDEX(地温!$D$2:$D$366,MATCH(AP337,地温!$C$2:$C$366,FALSE))</f>
        <v>#N/A</v>
      </c>
      <c r="AS337" s="91" t="e">
        <f t="shared" si="197"/>
        <v>#N/A</v>
      </c>
      <c r="AT337" s="93" t="e">
        <f t="shared" si="179"/>
        <v>#N/A</v>
      </c>
      <c r="AU337" s="99" t="e">
        <f t="shared" si="180"/>
        <v>#N/A</v>
      </c>
      <c r="AV337" s="99">
        <f t="shared" si="181"/>
        <v>0</v>
      </c>
    </row>
    <row r="338" spans="1:48" s="91" customFormat="1">
      <c r="A338" s="92">
        <f t="shared" si="182"/>
        <v>46219</v>
      </c>
      <c r="B338" s="91">
        <f t="shared" si="165"/>
        <v>331</v>
      </c>
      <c r="C338" s="99" t="e">
        <f t="shared" si="166"/>
        <v>#N/A</v>
      </c>
      <c r="F338" s="92">
        <f t="shared" si="183"/>
        <v>46219</v>
      </c>
      <c r="G338" s="91">
        <f t="shared" si="184"/>
        <v>331</v>
      </c>
      <c r="H338" s="91" t="e">
        <f>INDEX(地温!$D$2:$D$366,MATCH(F338,地温!$C$2:$C$366,FALSE))</f>
        <v>#N/A</v>
      </c>
      <c r="I338" s="91" t="e">
        <f t="shared" si="185"/>
        <v>#N/A</v>
      </c>
      <c r="J338" s="93" t="e">
        <f t="shared" si="167"/>
        <v>#N/A</v>
      </c>
      <c r="K338" s="99" t="e">
        <f t="shared" si="168"/>
        <v>#N/A</v>
      </c>
      <c r="L338" s="99" t="e">
        <f t="shared" si="169"/>
        <v>#N/A</v>
      </c>
      <c r="O338" s="92">
        <f t="shared" si="186"/>
        <v>46219</v>
      </c>
      <c r="P338" s="91">
        <f t="shared" si="187"/>
        <v>331</v>
      </c>
      <c r="Q338" s="91" t="e">
        <f>INDEX(地温!$D$2:$D$366,MATCH(O338,地温!$C$2:$C$366,FALSE))</f>
        <v>#N/A</v>
      </c>
      <c r="R338" s="91" t="e">
        <f t="shared" si="188"/>
        <v>#N/A</v>
      </c>
      <c r="S338" s="93" t="e">
        <f t="shared" si="170"/>
        <v>#N/A</v>
      </c>
      <c r="T338" s="99" t="e">
        <f t="shared" si="171"/>
        <v>#N/A</v>
      </c>
      <c r="U338" s="99">
        <f t="shared" si="172"/>
        <v>0</v>
      </c>
      <c r="X338" s="92">
        <f t="shared" si="189"/>
        <v>46219</v>
      </c>
      <c r="Y338" s="91">
        <f t="shared" si="190"/>
        <v>331</v>
      </c>
      <c r="Z338" s="91" t="e">
        <f>INDEX(地温!$D$2:$D$366,MATCH(X338,地温!$C$2:$C$366,FALSE))</f>
        <v>#N/A</v>
      </c>
      <c r="AA338" s="91" t="e">
        <f t="shared" si="191"/>
        <v>#N/A</v>
      </c>
      <c r="AB338" s="93" t="e">
        <f t="shared" si="173"/>
        <v>#N/A</v>
      </c>
      <c r="AC338" s="99" t="e">
        <f t="shared" si="174"/>
        <v>#N/A</v>
      </c>
      <c r="AD338" s="99">
        <f t="shared" si="175"/>
        <v>0</v>
      </c>
      <c r="AG338" s="92">
        <f t="shared" si="192"/>
        <v>46219</v>
      </c>
      <c r="AH338" s="91">
        <f t="shared" si="193"/>
        <v>331</v>
      </c>
      <c r="AI338" s="91" t="e">
        <f>INDEX(地温!$D$2:$D$366,MATCH(AG338,地温!$C$2:$C$366,FALSE))</f>
        <v>#N/A</v>
      </c>
      <c r="AJ338" s="91" t="e">
        <f t="shared" si="194"/>
        <v>#N/A</v>
      </c>
      <c r="AK338" s="93" t="e">
        <f t="shared" si="176"/>
        <v>#N/A</v>
      </c>
      <c r="AL338" s="99" t="e">
        <f t="shared" si="177"/>
        <v>#N/A</v>
      </c>
      <c r="AM338" s="99">
        <f t="shared" si="178"/>
        <v>0</v>
      </c>
      <c r="AP338" s="92">
        <f t="shared" si="195"/>
        <v>46219</v>
      </c>
      <c r="AQ338" s="91">
        <f t="shared" si="196"/>
        <v>331</v>
      </c>
      <c r="AR338" s="91" t="e">
        <f>INDEX(地温!$D$2:$D$366,MATCH(AP338,地温!$C$2:$C$366,FALSE))</f>
        <v>#N/A</v>
      </c>
      <c r="AS338" s="91" t="e">
        <f t="shared" si="197"/>
        <v>#N/A</v>
      </c>
      <c r="AT338" s="93" t="e">
        <f t="shared" si="179"/>
        <v>#N/A</v>
      </c>
      <c r="AU338" s="99" t="e">
        <f t="shared" si="180"/>
        <v>#N/A</v>
      </c>
      <c r="AV338" s="99">
        <f t="shared" si="181"/>
        <v>0</v>
      </c>
    </row>
    <row r="339" spans="1:48" s="91" customFormat="1">
      <c r="A339" s="92">
        <f t="shared" si="182"/>
        <v>46220</v>
      </c>
      <c r="B339" s="91">
        <f t="shared" si="165"/>
        <v>332</v>
      </c>
      <c r="C339" s="99" t="e">
        <f t="shared" si="166"/>
        <v>#N/A</v>
      </c>
      <c r="F339" s="92">
        <f t="shared" si="183"/>
        <v>46220</v>
      </c>
      <c r="G339" s="91">
        <f t="shared" si="184"/>
        <v>332</v>
      </c>
      <c r="H339" s="91" t="e">
        <f>INDEX(地温!$D$2:$D$366,MATCH(F339,地温!$C$2:$C$366,FALSE))</f>
        <v>#N/A</v>
      </c>
      <c r="I339" s="91" t="e">
        <f t="shared" si="185"/>
        <v>#N/A</v>
      </c>
      <c r="J339" s="93" t="e">
        <f t="shared" si="167"/>
        <v>#N/A</v>
      </c>
      <c r="K339" s="99" t="e">
        <f t="shared" si="168"/>
        <v>#N/A</v>
      </c>
      <c r="L339" s="99" t="e">
        <f t="shared" si="169"/>
        <v>#N/A</v>
      </c>
      <c r="O339" s="92">
        <f t="shared" si="186"/>
        <v>46220</v>
      </c>
      <c r="P339" s="91">
        <f t="shared" si="187"/>
        <v>332</v>
      </c>
      <c r="Q339" s="91" t="e">
        <f>INDEX(地温!$D$2:$D$366,MATCH(O339,地温!$C$2:$C$366,FALSE))</f>
        <v>#N/A</v>
      </c>
      <c r="R339" s="91" t="e">
        <f t="shared" si="188"/>
        <v>#N/A</v>
      </c>
      <c r="S339" s="93" t="e">
        <f t="shared" si="170"/>
        <v>#N/A</v>
      </c>
      <c r="T339" s="99" t="e">
        <f t="shared" si="171"/>
        <v>#N/A</v>
      </c>
      <c r="U339" s="99">
        <f t="shared" si="172"/>
        <v>0</v>
      </c>
      <c r="X339" s="92">
        <f t="shared" si="189"/>
        <v>46220</v>
      </c>
      <c r="Y339" s="91">
        <f t="shared" si="190"/>
        <v>332</v>
      </c>
      <c r="Z339" s="91" t="e">
        <f>INDEX(地温!$D$2:$D$366,MATCH(X339,地温!$C$2:$C$366,FALSE))</f>
        <v>#N/A</v>
      </c>
      <c r="AA339" s="91" t="e">
        <f t="shared" si="191"/>
        <v>#N/A</v>
      </c>
      <c r="AB339" s="93" t="e">
        <f t="shared" si="173"/>
        <v>#N/A</v>
      </c>
      <c r="AC339" s="99" t="e">
        <f t="shared" si="174"/>
        <v>#N/A</v>
      </c>
      <c r="AD339" s="99">
        <f t="shared" si="175"/>
        <v>0</v>
      </c>
      <c r="AG339" s="92">
        <f t="shared" si="192"/>
        <v>46220</v>
      </c>
      <c r="AH339" s="91">
        <f t="shared" si="193"/>
        <v>332</v>
      </c>
      <c r="AI339" s="91" t="e">
        <f>INDEX(地温!$D$2:$D$366,MATCH(AG339,地温!$C$2:$C$366,FALSE))</f>
        <v>#N/A</v>
      </c>
      <c r="AJ339" s="91" t="e">
        <f t="shared" si="194"/>
        <v>#N/A</v>
      </c>
      <c r="AK339" s="93" t="e">
        <f t="shared" si="176"/>
        <v>#N/A</v>
      </c>
      <c r="AL339" s="99" t="e">
        <f t="shared" si="177"/>
        <v>#N/A</v>
      </c>
      <c r="AM339" s="99">
        <f t="shared" si="178"/>
        <v>0</v>
      </c>
      <c r="AP339" s="92">
        <f t="shared" si="195"/>
        <v>46220</v>
      </c>
      <c r="AQ339" s="91">
        <f t="shared" si="196"/>
        <v>332</v>
      </c>
      <c r="AR339" s="91" t="e">
        <f>INDEX(地温!$D$2:$D$366,MATCH(AP339,地温!$C$2:$C$366,FALSE))</f>
        <v>#N/A</v>
      </c>
      <c r="AS339" s="91" t="e">
        <f t="shared" si="197"/>
        <v>#N/A</v>
      </c>
      <c r="AT339" s="93" t="e">
        <f t="shared" si="179"/>
        <v>#N/A</v>
      </c>
      <c r="AU339" s="99" t="e">
        <f t="shared" si="180"/>
        <v>#N/A</v>
      </c>
      <c r="AV339" s="99">
        <f t="shared" si="181"/>
        <v>0</v>
      </c>
    </row>
    <row r="340" spans="1:48" s="91" customFormat="1">
      <c r="A340" s="92">
        <f t="shared" si="182"/>
        <v>46221</v>
      </c>
      <c r="B340" s="91">
        <f t="shared" si="165"/>
        <v>333</v>
      </c>
      <c r="C340" s="99" t="e">
        <f t="shared" si="166"/>
        <v>#N/A</v>
      </c>
      <c r="F340" s="92">
        <f t="shared" si="183"/>
        <v>46221</v>
      </c>
      <c r="G340" s="91">
        <f t="shared" si="184"/>
        <v>333</v>
      </c>
      <c r="H340" s="91" t="e">
        <f>INDEX(地温!$D$2:$D$366,MATCH(F340,地温!$C$2:$C$366,FALSE))</f>
        <v>#N/A</v>
      </c>
      <c r="I340" s="91" t="e">
        <f t="shared" si="185"/>
        <v>#N/A</v>
      </c>
      <c r="J340" s="93" t="e">
        <f t="shared" si="167"/>
        <v>#N/A</v>
      </c>
      <c r="K340" s="99" t="e">
        <f t="shared" si="168"/>
        <v>#N/A</v>
      </c>
      <c r="L340" s="99" t="e">
        <f t="shared" si="169"/>
        <v>#N/A</v>
      </c>
      <c r="O340" s="92">
        <f t="shared" si="186"/>
        <v>46221</v>
      </c>
      <c r="P340" s="91">
        <f t="shared" si="187"/>
        <v>333</v>
      </c>
      <c r="Q340" s="91" t="e">
        <f>INDEX(地温!$D$2:$D$366,MATCH(O340,地温!$C$2:$C$366,FALSE))</f>
        <v>#N/A</v>
      </c>
      <c r="R340" s="91" t="e">
        <f t="shared" si="188"/>
        <v>#N/A</v>
      </c>
      <c r="S340" s="93" t="e">
        <f t="shared" si="170"/>
        <v>#N/A</v>
      </c>
      <c r="T340" s="99" t="e">
        <f t="shared" si="171"/>
        <v>#N/A</v>
      </c>
      <c r="U340" s="99">
        <f t="shared" si="172"/>
        <v>0</v>
      </c>
      <c r="X340" s="92">
        <f t="shared" si="189"/>
        <v>46221</v>
      </c>
      <c r="Y340" s="91">
        <f t="shared" si="190"/>
        <v>333</v>
      </c>
      <c r="Z340" s="91" t="e">
        <f>INDEX(地温!$D$2:$D$366,MATCH(X340,地温!$C$2:$C$366,FALSE))</f>
        <v>#N/A</v>
      </c>
      <c r="AA340" s="91" t="e">
        <f t="shared" si="191"/>
        <v>#N/A</v>
      </c>
      <c r="AB340" s="93" t="e">
        <f t="shared" si="173"/>
        <v>#N/A</v>
      </c>
      <c r="AC340" s="99" t="e">
        <f t="shared" si="174"/>
        <v>#N/A</v>
      </c>
      <c r="AD340" s="99">
        <f t="shared" si="175"/>
        <v>0</v>
      </c>
      <c r="AG340" s="92">
        <f t="shared" si="192"/>
        <v>46221</v>
      </c>
      <c r="AH340" s="91">
        <f t="shared" si="193"/>
        <v>333</v>
      </c>
      <c r="AI340" s="91" t="e">
        <f>INDEX(地温!$D$2:$D$366,MATCH(AG340,地温!$C$2:$C$366,FALSE))</f>
        <v>#N/A</v>
      </c>
      <c r="AJ340" s="91" t="e">
        <f t="shared" si="194"/>
        <v>#N/A</v>
      </c>
      <c r="AK340" s="93" t="e">
        <f t="shared" si="176"/>
        <v>#N/A</v>
      </c>
      <c r="AL340" s="99" t="e">
        <f t="shared" si="177"/>
        <v>#N/A</v>
      </c>
      <c r="AM340" s="99">
        <f t="shared" si="178"/>
        <v>0</v>
      </c>
      <c r="AP340" s="92">
        <f t="shared" si="195"/>
        <v>46221</v>
      </c>
      <c r="AQ340" s="91">
        <f t="shared" si="196"/>
        <v>333</v>
      </c>
      <c r="AR340" s="91" t="e">
        <f>INDEX(地温!$D$2:$D$366,MATCH(AP340,地温!$C$2:$C$366,FALSE))</f>
        <v>#N/A</v>
      </c>
      <c r="AS340" s="91" t="e">
        <f t="shared" si="197"/>
        <v>#N/A</v>
      </c>
      <c r="AT340" s="93" t="e">
        <f t="shared" si="179"/>
        <v>#N/A</v>
      </c>
      <c r="AU340" s="99" t="e">
        <f t="shared" si="180"/>
        <v>#N/A</v>
      </c>
      <c r="AV340" s="99">
        <f t="shared" si="181"/>
        <v>0</v>
      </c>
    </row>
    <row r="341" spans="1:48" s="91" customFormat="1">
      <c r="A341" s="92">
        <f t="shared" si="182"/>
        <v>46222</v>
      </c>
      <c r="B341" s="91">
        <f t="shared" si="165"/>
        <v>334</v>
      </c>
      <c r="C341" s="99" t="e">
        <f t="shared" si="166"/>
        <v>#N/A</v>
      </c>
      <c r="F341" s="92">
        <f t="shared" si="183"/>
        <v>46222</v>
      </c>
      <c r="G341" s="91">
        <f t="shared" si="184"/>
        <v>334</v>
      </c>
      <c r="H341" s="91" t="e">
        <f>INDEX(地温!$D$2:$D$366,MATCH(F341,地温!$C$2:$C$366,FALSE))</f>
        <v>#N/A</v>
      </c>
      <c r="I341" s="91" t="e">
        <f t="shared" si="185"/>
        <v>#N/A</v>
      </c>
      <c r="J341" s="93" t="e">
        <f t="shared" si="167"/>
        <v>#N/A</v>
      </c>
      <c r="K341" s="99" t="e">
        <f t="shared" si="168"/>
        <v>#N/A</v>
      </c>
      <c r="L341" s="99" t="e">
        <f t="shared" si="169"/>
        <v>#N/A</v>
      </c>
      <c r="O341" s="92">
        <f t="shared" si="186"/>
        <v>46222</v>
      </c>
      <c r="P341" s="91">
        <f t="shared" si="187"/>
        <v>334</v>
      </c>
      <c r="Q341" s="91" t="e">
        <f>INDEX(地温!$D$2:$D$366,MATCH(O341,地温!$C$2:$C$366,FALSE))</f>
        <v>#N/A</v>
      </c>
      <c r="R341" s="91" t="e">
        <f t="shared" si="188"/>
        <v>#N/A</v>
      </c>
      <c r="S341" s="93" t="e">
        <f t="shared" si="170"/>
        <v>#N/A</v>
      </c>
      <c r="T341" s="99" t="e">
        <f t="shared" si="171"/>
        <v>#N/A</v>
      </c>
      <c r="U341" s="99">
        <f t="shared" si="172"/>
        <v>0</v>
      </c>
      <c r="X341" s="92">
        <f t="shared" si="189"/>
        <v>46222</v>
      </c>
      <c r="Y341" s="91">
        <f t="shared" si="190"/>
        <v>334</v>
      </c>
      <c r="Z341" s="91" t="e">
        <f>INDEX(地温!$D$2:$D$366,MATCH(X341,地温!$C$2:$C$366,FALSE))</f>
        <v>#N/A</v>
      </c>
      <c r="AA341" s="91" t="e">
        <f t="shared" si="191"/>
        <v>#N/A</v>
      </c>
      <c r="AB341" s="93" t="e">
        <f t="shared" si="173"/>
        <v>#N/A</v>
      </c>
      <c r="AC341" s="99" t="e">
        <f t="shared" si="174"/>
        <v>#N/A</v>
      </c>
      <c r="AD341" s="99">
        <f t="shared" si="175"/>
        <v>0</v>
      </c>
      <c r="AG341" s="92">
        <f t="shared" si="192"/>
        <v>46222</v>
      </c>
      <c r="AH341" s="91">
        <f t="shared" si="193"/>
        <v>334</v>
      </c>
      <c r="AI341" s="91" t="e">
        <f>INDEX(地温!$D$2:$D$366,MATCH(AG341,地温!$C$2:$C$366,FALSE))</f>
        <v>#N/A</v>
      </c>
      <c r="AJ341" s="91" t="e">
        <f t="shared" si="194"/>
        <v>#N/A</v>
      </c>
      <c r="AK341" s="93" t="e">
        <f t="shared" si="176"/>
        <v>#N/A</v>
      </c>
      <c r="AL341" s="99" t="e">
        <f t="shared" si="177"/>
        <v>#N/A</v>
      </c>
      <c r="AM341" s="99">
        <f t="shared" si="178"/>
        <v>0</v>
      </c>
      <c r="AP341" s="92">
        <f t="shared" si="195"/>
        <v>46222</v>
      </c>
      <c r="AQ341" s="91">
        <f t="shared" si="196"/>
        <v>334</v>
      </c>
      <c r="AR341" s="91" t="e">
        <f>INDEX(地温!$D$2:$D$366,MATCH(AP341,地温!$C$2:$C$366,FALSE))</f>
        <v>#N/A</v>
      </c>
      <c r="AS341" s="91" t="e">
        <f t="shared" si="197"/>
        <v>#N/A</v>
      </c>
      <c r="AT341" s="93" t="e">
        <f t="shared" si="179"/>
        <v>#N/A</v>
      </c>
      <c r="AU341" s="99" t="e">
        <f t="shared" si="180"/>
        <v>#N/A</v>
      </c>
      <c r="AV341" s="99">
        <f t="shared" si="181"/>
        <v>0</v>
      </c>
    </row>
    <row r="342" spans="1:48" s="91" customFormat="1">
      <c r="A342" s="92">
        <f t="shared" si="182"/>
        <v>46223</v>
      </c>
      <c r="B342" s="91">
        <f t="shared" si="165"/>
        <v>335</v>
      </c>
      <c r="C342" s="99" t="e">
        <f t="shared" si="166"/>
        <v>#N/A</v>
      </c>
      <c r="F342" s="92">
        <f t="shared" si="183"/>
        <v>46223</v>
      </c>
      <c r="G342" s="91">
        <f t="shared" si="184"/>
        <v>335</v>
      </c>
      <c r="H342" s="91" t="e">
        <f>INDEX(地温!$D$2:$D$366,MATCH(F342,地温!$C$2:$C$366,FALSE))</f>
        <v>#N/A</v>
      </c>
      <c r="I342" s="91" t="e">
        <f t="shared" si="185"/>
        <v>#N/A</v>
      </c>
      <c r="J342" s="93" t="e">
        <f t="shared" si="167"/>
        <v>#N/A</v>
      </c>
      <c r="K342" s="99" t="e">
        <f t="shared" si="168"/>
        <v>#N/A</v>
      </c>
      <c r="L342" s="99" t="e">
        <f t="shared" si="169"/>
        <v>#N/A</v>
      </c>
      <c r="O342" s="92">
        <f t="shared" si="186"/>
        <v>46223</v>
      </c>
      <c r="P342" s="91">
        <f t="shared" si="187"/>
        <v>335</v>
      </c>
      <c r="Q342" s="91" t="e">
        <f>INDEX(地温!$D$2:$D$366,MATCH(O342,地温!$C$2:$C$366,FALSE))</f>
        <v>#N/A</v>
      </c>
      <c r="R342" s="91" t="e">
        <f t="shared" si="188"/>
        <v>#N/A</v>
      </c>
      <c r="S342" s="93" t="e">
        <f t="shared" si="170"/>
        <v>#N/A</v>
      </c>
      <c r="T342" s="99" t="e">
        <f t="shared" si="171"/>
        <v>#N/A</v>
      </c>
      <c r="U342" s="99">
        <f t="shared" si="172"/>
        <v>0</v>
      </c>
      <c r="X342" s="92">
        <f t="shared" si="189"/>
        <v>46223</v>
      </c>
      <c r="Y342" s="91">
        <f t="shared" si="190"/>
        <v>335</v>
      </c>
      <c r="Z342" s="91" t="e">
        <f>INDEX(地温!$D$2:$D$366,MATCH(X342,地温!$C$2:$C$366,FALSE))</f>
        <v>#N/A</v>
      </c>
      <c r="AA342" s="91" t="e">
        <f t="shared" si="191"/>
        <v>#N/A</v>
      </c>
      <c r="AB342" s="93" t="e">
        <f t="shared" si="173"/>
        <v>#N/A</v>
      </c>
      <c r="AC342" s="99" t="e">
        <f t="shared" si="174"/>
        <v>#N/A</v>
      </c>
      <c r="AD342" s="99">
        <f t="shared" si="175"/>
        <v>0</v>
      </c>
      <c r="AG342" s="92">
        <f t="shared" si="192"/>
        <v>46223</v>
      </c>
      <c r="AH342" s="91">
        <f t="shared" si="193"/>
        <v>335</v>
      </c>
      <c r="AI342" s="91" t="e">
        <f>INDEX(地温!$D$2:$D$366,MATCH(AG342,地温!$C$2:$C$366,FALSE))</f>
        <v>#N/A</v>
      </c>
      <c r="AJ342" s="91" t="e">
        <f t="shared" si="194"/>
        <v>#N/A</v>
      </c>
      <c r="AK342" s="93" t="e">
        <f t="shared" si="176"/>
        <v>#N/A</v>
      </c>
      <c r="AL342" s="99" t="e">
        <f t="shared" si="177"/>
        <v>#N/A</v>
      </c>
      <c r="AM342" s="99">
        <f t="shared" si="178"/>
        <v>0</v>
      </c>
      <c r="AP342" s="92">
        <f t="shared" si="195"/>
        <v>46223</v>
      </c>
      <c r="AQ342" s="91">
        <f t="shared" si="196"/>
        <v>335</v>
      </c>
      <c r="AR342" s="91" t="e">
        <f>INDEX(地温!$D$2:$D$366,MATCH(AP342,地温!$C$2:$C$366,FALSE))</f>
        <v>#N/A</v>
      </c>
      <c r="AS342" s="91" t="e">
        <f t="shared" si="197"/>
        <v>#N/A</v>
      </c>
      <c r="AT342" s="93" t="e">
        <f t="shared" si="179"/>
        <v>#N/A</v>
      </c>
      <c r="AU342" s="99" t="e">
        <f t="shared" si="180"/>
        <v>#N/A</v>
      </c>
      <c r="AV342" s="99">
        <f t="shared" si="181"/>
        <v>0</v>
      </c>
    </row>
    <row r="343" spans="1:48" s="91" customFormat="1">
      <c r="A343" s="92">
        <f t="shared" si="182"/>
        <v>46224</v>
      </c>
      <c r="B343" s="91">
        <f t="shared" si="165"/>
        <v>336</v>
      </c>
      <c r="C343" s="99" t="e">
        <f t="shared" si="166"/>
        <v>#N/A</v>
      </c>
      <c r="F343" s="92">
        <f t="shared" si="183"/>
        <v>46224</v>
      </c>
      <c r="G343" s="91">
        <f t="shared" si="184"/>
        <v>336</v>
      </c>
      <c r="H343" s="91" t="e">
        <f>INDEX(地温!$D$2:$D$366,MATCH(F343,地温!$C$2:$C$366,FALSE))</f>
        <v>#N/A</v>
      </c>
      <c r="I343" s="91" t="e">
        <f t="shared" si="185"/>
        <v>#N/A</v>
      </c>
      <c r="J343" s="93" t="e">
        <f t="shared" si="167"/>
        <v>#N/A</v>
      </c>
      <c r="K343" s="99" t="e">
        <f t="shared" si="168"/>
        <v>#N/A</v>
      </c>
      <c r="L343" s="99" t="e">
        <f t="shared" si="169"/>
        <v>#N/A</v>
      </c>
      <c r="O343" s="92">
        <f t="shared" si="186"/>
        <v>46224</v>
      </c>
      <c r="P343" s="91">
        <f t="shared" si="187"/>
        <v>336</v>
      </c>
      <c r="Q343" s="91" t="e">
        <f>INDEX(地温!$D$2:$D$366,MATCH(O343,地温!$C$2:$C$366,FALSE))</f>
        <v>#N/A</v>
      </c>
      <c r="R343" s="91" t="e">
        <f t="shared" si="188"/>
        <v>#N/A</v>
      </c>
      <c r="S343" s="93" t="e">
        <f t="shared" si="170"/>
        <v>#N/A</v>
      </c>
      <c r="T343" s="99" t="e">
        <f t="shared" si="171"/>
        <v>#N/A</v>
      </c>
      <c r="U343" s="99">
        <f t="shared" si="172"/>
        <v>0</v>
      </c>
      <c r="X343" s="92">
        <f t="shared" si="189"/>
        <v>46224</v>
      </c>
      <c r="Y343" s="91">
        <f t="shared" si="190"/>
        <v>336</v>
      </c>
      <c r="Z343" s="91" t="e">
        <f>INDEX(地温!$D$2:$D$366,MATCH(X343,地温!$C$2:$C$366,FALSE))</f>
        <v>#N/A</v>
      </c>
      <c r="AA343" s="91" t="e">
        <f t="shared" si="191"/>
        <v>#N/A</v>
      </c>
      <c r="AB343" s="93" t="e">
        <f t="shared" si="173"/>
        <v>#N/A</v>
      </c>
      <c r="AC343" s="99" t="e">
        <f t="shared" si="174"/>
        <v>#N/A</v>
      </c>
      <c r="AD343" s="99">
        <f t="shared" si="175"/>
        <v>0</v>
      </c>
      <c r="AG343" s="92">
        <f t="shared" si="192"/>
        <v>46224</v>
      </c>
      <c r="AH343" s="91">
        <f t="shared" si="193"/>
        <v>336</v>
      </c>
      <c r="AI343" s="91" t="e">
        <f>INDEX(地温!$D$2:$D$366,MATCH(AG343,地温!$C$2:$C$366,FALSE))</f>
        <v>#N/A</v>
      </c>
      <c r="AJ343" s="91" t="e">
        <f t="shared" si="194"/>
        <v>#N/A</v>
      </c>
      <c r="AK343" s="93" t="e">
        <f t="shared" si="176"/>
        <v>#N/A</v>
      </c>
      <c r="AL343" s="99" t="e">
        <f t="shared" si="177"/>
        <v>#N/A</v>
      </c>
      <c r="AM343" s="99">
        <f t="shared" si="178"/>
        <v>0</v>
      </c>
      <c r="AP343" s="92">
        <f t="shared" si="195"/>
        <v>46224</v>
      </c>
      <c r="AQ343" s="91">
        <f t="shared" si="196"/>
        <v>336</v>
      </c>
      <c r="AR343" s="91" t="e">
        <f>INDEX(地温!$D$2:$D$366,MATCH(AP343,地温!$C$2:$C$366,FALSE))</f>
        <v>#N/A</v>
      </c>
      <c r="AS343" s="91" t="e">
        <f t="shared" si="197"/>
        <v>#N/A</v>
      </c>
      <c r="AT343" s="93" t="e">
        <f t="shared" si="179"/>
        <v>#N/A</v>
      </c>
      <c r="AU343" s="99" t="e">
        <f t="shared" si="180"/>
        <v>#N/A</v>
      </c>
      <c r="AV343" s="99">
        <f t="shared" si="181"/>
        <v>0</v>
      </c>
    </row>
    <row r="344" spans="1:48" s="91" customFormat="1">
      <c r="A344" s="92">
        <f t="shared" si="182"/>
        <v>46225</v>
      </c>
      <c r="B344" s="91">
        <f t="shared" si="165"/>
        <v>337</v>
      </c>
      <c r="C344" s="99" t="e">
        <f t="shared" si="166"/>
        <v>#N/A</v>
      </c>
      <c r="F344" s="92">
        <f t="shared" si="183"/>
        <v>46225</v>
      </c>
      <c r="G344" s="91">
        <f t="shared" si="184"/>
        <v>337</v>
      </c>
      <c r="H344" s="91" t="e">
        <f>INDEX(地温!$D$2:$D$366,MATCH(F344,地温!$C$2:$C$366,FALSE))</f>
        <v>#N/A</v>
      </c>
      <c r="I344" s="91" t="e">
        <f t="shared" si="185"/>
        <v>#N/A</v>
      </c>
      <c r="J344" s="93" t="e">
        <f t="shared" si="167"/>
        <v>#N/A</v>
      </c>
      <c r="K344" s="99" t="e">
        <f t="shared" si="168"/>
        <v>#N/A</v>
      </c>
      <c r="L344" s="99" t="e">
        <f t="shared" si="169"/>
        <v>#N/A</v>
      </c>
      <c r="O344" s="92">
        <f t="shared" si="186"/>
        <v>46225</v>
      </c>
      <c r="P344" s="91">
        <f t="shared" si="187"/>
        <v>337</v>
      </c>
      <c r="Q344" s="91" t="e">
        <f>INDEX(地温!$D$2:$D$366,MATCH(O344,地温!$C$2:$C$366,FALSE))</f>
        <v>#N/A</v>
      </c>
      <c r="R344" s="91" t="e">
        <f t="shared" si="188"/>
        <v>#N/A</v>
      </c>
      <c r="S344" s="93" t="e">
        <f t="shared" si="170"/>
        <v>#N/A</v>
      </c>
      <c r="T344" s="99" t="e">
        <f t="shared" si="171"/>
        <v>#N/A</v>
      </c>
      <c r="U344" s="99">
        <f t="shared" si="172"/>
        <v>0</v>
      </c>
      <c r="X344" s="92">
        <f t="shared" si="189"/>
        <v>46225</v>
      </c>
      <c r="Y344" s="91">
        <f t="shared" si="190"/>
        <v>337</v>
      </c>
      <c r="Z344" s="91" t="e">
        <f>INDEX(地温!$D$2:$D$366,MATCH(X344,地温!$C$2:$C$366,FALSE))</f>
        <v>#N/A</v>
      </c>
      <c r="AA344" s="91" t="e">
        <f t="shared" si="191"/>
        <v>#N/A</v>
      </c>
      <c r="AB344" s="93" t="e">
        <f t="shared" si="173"/>
        <v>#N/A</v>
      </c>
      <c r="AC344" s="99" t="e">
        <f t="shared" si="174"/>
        <v>#N/A</v>
      </c>
      <c r="AD344" s="99">
        <f t="shared" si="175"/>
        <v>0</v>
      </c>
      <c r="AG344" s="92">
        <f t="shared" si="192"/>
        <v>46225</v>
      </c>
      <c r="AH344" s="91">
        <f t="shared" si="193"/>
        <v>337</v>
      </c>
      <c r="AI344" s="91" t="e">
        <f>INDEX(地温!$D$2:$D$366,MATCH(AG344,地温!$C$2:$C$366,FALSE))</f>
        <v>#N/A</v>
      </c>
      <c r="AJ344" s="91" t="e">
        <f t="shared" si="194"/>
        <v>#N/A</v>
      </c>
      <c r="AK344" s="93" t="e">
        <f t="shared" si="176"/>
        <v>#N/A</v>
      </c>
      <c r="AL344" s="99" t="e">
        <f t="shared" si="177"/>
        <v>#N/A</v>
      </c>
      <c r="AM344" s="99">
        <f t="shared" si="178"/>
        <v>0</v>
      </c>
      <c r="AP344" s="92">
        <f t="shared" si="195"/>
        <v>46225</v>
      </c>
      <c r="AQ344" s="91">
        <f t="shared" si="196"/>
        <v>337</v>
      </c>
      <c r="AR344" s="91" t="e">
        <f>INDEX(地温!$D$2:$D$366,MATCH(AP344,地温!$C$2:$C$366,FALSE))</f>
        <v>#N/A</v>
      </c>
      <c r="AS344" s="91" t="e">
        <f t="shared" si="197"/>
        <v>#N/A</v>
      </c>
      <c r="AT344" s="93" t="e">
        <f t="shared" si="179"/>
        <v>#N/A</v>
      </c>
      <c r="AU344" s="99" t="e">
        <f t="shared" si="180"/>
        <v>#N/A</v>
      </c>
      <c r="AV344" s="99">
        <f t="shared" si="181"/>
        <v>0</v>
      </c>
    </row>
    <row r="345" spans="1:48" s="91" customFormat="1">
      <c r="A345" s="92">
        <f t="shared" si="182"/>
        <v>46226</v>
      </c>
      <c r="B345" s="91">
        <f t="shared" si="165"/>
        <v>338</v>
      </c>
      <c r="C345" s="99" t="e">
        <f t="shared" si="166"/>
        <v>#N/A</v>
      </c>
      <c r="F345" s="92">
        <f t="shared" si="183"/>
        <v>46226</v>
      </c>
      <c r="G345" s="91">
        <f t="shared" si="184"/>
        <v>338</v>
      </c>
      <c r="H345" s="91" t="e">
        <f>INDEX(地温!$D$2:$D$366,MATCH(F345,地温!$C$2:$C$366,FALSE))</f>
        <v>#N/A</v>
      </c>
      <c r="I345" s="91" t="e">
        <f t="shared" si="185"/>
        <v>#N/A</v>
      </c>
      <c r="J345" s="93" t="e">
        <f t="shared" si="167"/>
        <v>#N/A</v>
      </c>
      <c r="K345" s="99" t="e">
        <f t="shared" si="168"/>
        <v>#N/A</v>
      </c>
      <c r="L345" s="99" t="e">
        <f t="shared" si="169"/>
        <v>#N/A</v>
      </c>
      <c r="O345" s="92">
        <f t="shared" si="186"/>
        <v>46226</v>
      </c>
      <c r="P345" s="91">
        <f t="shared" si="187"/>
        <v>338</v>
      </c>
      <c r="Q345" s="91" t="e">
        <f>INDEX(地温!$D$2:$D$366,MATCH(O345,地温!$C$2:$C$366,FALSE))</f>
        <v>#N/A</v>
      </c>
      <c r="R345" s="91" t="e">
        <f t="shared" si="188"/>
        <v>#N/A</v>
      </c>
      <c r="S345" s="93" t="e">
        <f t="shared" si="170"/>
        <v>#N/A</v>
      </c>
      <c r="T345" s="99" t="e">
        <f t="shared" si="171"/>
        <v>#N/A</v>
      </c>
      <c r="U345" s="99">
        <f t="shared" si="172"/>
        <v>0</v>
      </c>
      <c r="X345" s="92">
        <f t="shared" si="189"/>
        <v>46226</v>
      </c>
      <c r="Y345" s="91">
        <f t="shared" si="190"/>
        <v>338</v>
      </c>
      <c r="Z345" s="91" t="e">
        <f>INDEX(地温!$D$2:$D$366,MATCH(X345,地温!$C$2:$C$366,FALSE))</f>
        <v>#N/A</v>
      </c>
      <c r="AA345" s="91" t="e">
        <f t="shared" si="191"/>
        <v>#N/A</v>
      </c>
      <c r="AB345" s="93" t="e">
        <f t="shared" si="173"/>
        <v>#N/A</v>
      </c>
      <c r="AC345" s="99" t="e">
        <f t="shared" si="174"/>
        <v>#N/A</v>
      </c>
      <c r="AD345" s="99">
        <f t="shared" si="175"/>
        <v>0</v>
      </c>
      <c r="AG345" s="92">
        <f t="shared" si="192"/>
        <v>46226</v>
      </c>
      <c r="AH345" s="91">
        <f t="shared" si="193"/>
        <v>338</v>
      </c>
      <c r="AI345" s="91" t="e">
        <f>INDEX(地温!$D$2:$D$366,MATCH(AG345,地温!$C$2:$C$366,FALSE))</f>
        <v>#N/A</v>
      </c>
      <c r="AJ345" s="91" t="e">
        <f t="shared" si="194"/>
        <v>#N/A</v>
      </c>
      <c r="AK345" s="93" t="e">
        <f t="shared" si="176"/>
        <v>#N/A</v>
      </c>
      <c r="AL345" s="99" t="e">
        <f t="shared" si="177"/>
        <v>#N/A</v>
      </c>
      <c r="AM345" s="99">
        <f t="shared" si="178"/>
        <v>0</v>
      </c>
      <c r="AP345" s="92">
        <f t="shared" si="195"/>
        <v>46226</v>
      </c>
      <c r="AQ345" s="91">
        <f t="shared" si="196"/>
        <v>338</v>
      </c>
      <c r="AR345" s="91" t="e">
        <f>INDEX(地温!$D$2:$D$366,MATCH(AP345,地温!$C$2:$C$366,FALSE))</f>
        <v>#N/A</v>
      </c>
      <c r="AS345" s="91" t="e">
        <f t="shared" si="197"/>
        <v>#N/A</v>
      </c>
      <c r="AT345" s="93" t="e">
        <f t="shared" si="179"/>
        <v>#N/A</v>
      </c>
      <c r="AU345" s="99" t="e">
        <f t="shared" si="180"/>
        <v>#N/A</v>
      </c>
      <c r="AV345" s="99">
        <f t="shared" si="181"/>
        <v>0</v>
      </c>
    </row>
    <row r="346" spans="1:48" s="91" customFormat="1">
      <c r="A346" s="92">
        <f t="shared" si="182"/>
        <v>46227</v>
      </c>
      <c r="B346" s="91">
        <f t="shared" si="165"/>
        <v>339</v>
      </c>
      <c r="C346" s="99" t="e">
        <f t="shared" si="166"/>
        <v>#N/A</v>
      </c>
      <c r="F346" s="92">
        <f t="shared" si="183"/>
        <v>46227</v>
      </c>
      <c r="G346" s="91">
        <f t="shared" si="184"/>
        <v>339</v>
      </c>
      <c r="H346" s="91" t="e">
        <f>INDEX(地温!$D$2:$D$366,MATCH(F346,地温!$C$2:$C$366,FALSE))</f>
        <v>#N/A</v>
      </c>
      <c r="I346" s="91" t="e">
        <f t="shared" si="185"/>
        <v>#N/A</v>
      </c>
      <c r="J346" s="93" t="e">
        <f t="shared" si="167"/>
        <v>#N/A</v>
      </c>
      <c r="K346" s="99" t="e">
        <f t="shared" si="168"/>
        <v>#N/A</v>
      </c>
      <c r="L346" s="99" t="e">
        <f t="shared" si="169"/>
        <v>#N/A</v>
      </c>
      <c r="O346" s="92">
        <f t="shared" si="186"/>
        <v>46227</v>
      </c>
      <c r="P346" s="91">
        <f t="shared" si="187"/>
        <v>339</v>
      </c>
      <c r="Q346" s="91" t="e">
        <f>INDEX(地温!$D$2:$D$366,MATCH(O346,地温!$C$2:$C$366,FALSE))</f>
        <v>#N/A</v>
      </c>
      <c r="R346" s="91" t="e">
        <f t="shared" si="188"/>
        <v>#N/A</v>
      </c>
      <c r="S346" s="93" t="e">
        <f t="shared" si="170"/>
        <v>#N/A</v>
      </c>
      <c r="T346" s="99" t="e">
        <f t="shared" si="171"/>
        <v>#N/A</v>
      </c>
      <c r="U346" s="99">
        <f t="shared" si="172"/>
        <v>0</v>
      </c>
      <c r="X346" s="92">
        <f t="shared" si="189"/>
        <v>46227</v>
      </c>
      <c r="Y346" s="91">
        <f t="shared" si="190"/>
        <v>339</v>
      </c>
      <c r="Z346" s="91" t="e">
        <f>INDEX(地温!$D$2:$D$366,MATCH(X346,地温!$C$2:$C$366,FALSE))</f>
        <v>#N/A</v>
      </c>
      <c r="AA346" s="91" t="e">
        <f t="shared" si="191"/>
        <v>#N/A</v>
      </c>
      <c r="AB346" s="93" t="e">
        <f t="shared" si="173"/>
        <v>#N/A</v>
      </c>
      <c r="AC346" s="99" t="e">
        <f t="shared" si="174"/>
        <v>#N/A</v>
      </c>
      <c r="AD346" s="99">
        <f t="shared" si="175"/>
        <v>0</v>
      </c>
      <c r="AG346" s="92">
        <f t="shared" si="192"/>
        <v>46227</v>
      </c>
      <c r="AH346" s="91">
        <f t="shared" si="193"/>
        <v>339</v>
      </c>
      <c r="AI346" s="91" t="e">
        <f>INDEX(地温!$D$2:$D$366,MATCH(AG346,地温!$C$2:$C$366,FALSE))</f>
        <v>#N/A</v>
      </c>
      <c r="AJ346" s="91" t="e">
        <f t="shared" si="194"/>
        <v>#N/A</v>
      </c>
      <c r="AK346" s="93" t="e">
        <f t="shared" si="176"/>
        <v>#N/A</v>
      </c>
      <c r="AL346" s="99" t="e">
        <f t="shared" si="177"/>
        <v>#N/A</v>
      </c>
      <c r="AM346" s="99">
        <f t="shared" si="178"/>
        <v>0</v>
      </c>
      <c r="AP346" s="92">
        <f t="shared" si="195"/>
        <v>46227</v>
      </c>
      <c r="AQ346" s="91">
        <f t="shared" si="196"/>
        <v>339</v>
      </c>
      <c r="AR346" s="91" t="e">
        <f>INDEX(地温!$D$2:$D$366,MATCH(AP346,地温!$C$2:$C$366,FALSE))</f>
        <v>#N/A</v>
      </c>
      <c r="AS346" s="91" t="e">
        <f t="shared" si="197"/>
        <v>#N/A</v>
      </c>
      <c r="AT346" s="93" t="e">
        <f t="shared" si="179"/>
        <v>#N/A</v>
      </c>
      <c r="AU346" s="99" t="e">
        <f t="shared" si="180"/>
        <v>#N/A</v>
      </c>
      <c r="AV346" s="99">
        <f t="shared" si="181"/>
        <v>0</v>
      </c>
    </row>
    <row r="347" spans="1:48" s="91" customFormat="1">
      <c r="A347" s="92">
        <f t="shared" si="182"/>
        <v>46228</v>
      </c>
      <c r="B347" s="91">
        <f t="shared" si="165"/>
        <v>340</v>
      </c>
      <c r="C347" s="99" t="e">
        <f t="shared" si="166"/>
        <v>#N/A</v>
      </c>
      <c r="F347" s="92">
        <f t="shared" si="183"/>
        <v>46228</v>
      </c>
      <c r="G347" s="91">
        <f t="shared" si="184"/>
        <v>340</v>
      </c>
      <c r="H347" s="91" t="e">
        <f>INDEX(地温!$D$2:$D$366,MATCH(F347,地温!$C$2:$C$366,FALSE))</f>
        <v>#N/A</v>
      </c>
      <c r="I347" s="91" t="e">
        <f t="shared" si="185"/>
        <v>#N/A</v>
      </c>
      <c r="J347" s="93" t="e">
        <f t="shared" si="167"/>
        <v>#N/A</v>
      </c>
      <c r="K347" s="99" t="e">
        <f t="shared" si="168"/>
        <v>#N/A</v>
      </c>
      <c r="L347" s="99" t="e">
        <f t="shared" si="169"/>
        <v>#N/A</v>
      </c>
      <c r="O347" s="92">
        <f t="shared" si="186"/>
        <v>46228</v>
      </c>
      <c r="P347" s="91">
        <f t="shared" si="187"/>
        <v>340</v>
      </c>
      <c r="Q347" s="91" t="e">
        <f>INDEX(地温!$D$2:$D$366,MATCH(O347,地温!$C$2:$C$366,FALSE))</f>
        <v>#N/A</v>
      </c>
      <c r="R347" s="91" t="e">
        <f t="shared" si="188"/>
        <v>#N/A</v>
      </c>
      <c r="S347" s="93" t="e">
        <f t="shared" si="170"/>
        <v>#N/A</v>
      </c>
      <c r="T347" s="99" t="e">
        <f t="shared" si="171"/>
        <v>#N/A</v>
      </c>
      <c r="U347" s="99">
        <f t="shared" si="172"/>
        <v>0</v>
      </c>
      <c r="X347" s="92">
        <f t="shared" si="189"/>
        <v>46228</v>
      </c>
      <c r="Y347" s="91">
        <f t="shared" si="190"/>
        <v>340</v>
      </c>
      <c r="Z347" s="91" t="e">
        <f>INDEX(地温!$D$2:$D$366,MATCH(X347,地温!$C$2:$C$366,FALSE))</f>
        <v>#N/A</v>
      </c>
      <c r="AA347" s="91" t="e">
        <f t="shared" si="191"/>
        <v>#N/A</v>
      </c>
      <c r="AB347" s="93" t="e">
        <f t="shared" si="173"/>
        <v>#N/A</v>
      </c>
      <c r="AC347" s="99" t="e">
        <f t="shared" si="174"/>
        <v>#N/A</v>
      </c>
      <c r="AD347" s="99">
        <f t="shared" si="175"/>
        <v>0</v>
      </c>
      <c r="AG347" s="92">
        <f t="shared" si="192"/>
        <v>46228</v>
      </c>
      <c r="AH347" s="91">
        <f t="shared" si="193"/>
        <v>340</v>
      </c>
      <c r="AI347" s="91" t="e">
        <f>INDEX(地温!$D$2:$D$366,MATCH(AG347,地温!$C$2:$C$366,FALSE))</f>
        <v>#N/A</v>
      </c>
      <c r="AJ347" s="91" t="e">
        <f t="shared" si="194"/>
        <v>#N/A</v>
      </c>
      <c r="AK347" s="93" t="e">
        <f t="shared" si="176"/>
        <v>#N/A</v>
      </c>
      <c r="AL347" s="99" t="e">
        <f t="shared" si="177"/>
        <v>#N/A</v>
      </c>
      <c r="AM347" s="99">
        <f t="shared" si="178"/>
        <v>0</v>
      </c>
      <c r="AP347" s="92">
        <f t="shared" si="195"/>
        <v>46228</v>
      </c>
      <c r="AQ347" s="91">
        <f t="shared" si="196"/>
        <v>340</v>
      </c>
      <c r="AR347" s="91" t="e">
        <f>INDEX(地温!$D$2:$D$366,MATCH(AP347,地温!$C$2:$C$366,FALSE))</f>
        <v>#N/A</v>
      </c>
      <c r="AS347" s="91" t="e">
        <f t="shared" si="197"/>
        <v>#N/A</v>
      </c>
      <c r="AT347" s="93" t="e">
        <f t="shared" si="179"/>
        <v>#N/A</v>
      </c>
      <c r="AU347" s="99" t="e">
        <f t="shared" si="180"/>
        <v>#N/A</v>
      </c>
      <c r="AV347" s="99">
        <f t="shared" si="181"/>
        <v>0</v>
      </c>
    </row>
    <row r="348" spans="1:48" s="91" customFormat="1">
      <c r="A348" s="92">
        <f t="shared" si="182"/>
        <v>46229</v>
      </c>
      <c r="B348" s="91">
        <f t="shared" si="165"/>
        <v>341</v>
      </c>
      <c r="C348" s="99" t="e">
        <f t="shared" si="166"/>
        <v>#N/A</v>
      </c>
      <c r="F348" s="92">
        <f t="shared" si="183"/>
        <v>46229</v>
      </c>
      <c r="G348" s="91">
        <f t="shared" si="184"/>
        <v>341</v>
      </c>
      <c r="H348" s="91" t="e">
        <f>INDEX(地温!$D$2:$D$366,MATCH(F348,地温!$C$2:$C$366,FALSE))</f>
        <v>#N/A</v>
      </c>
      <c r="I348" s="91" t="e">
        <f t="shared" si="185"/>
        <v>#N/A</v>
      </c>
      <c r="J348" s="93" t="e">
        <f t="shared" si="167"/>
        <v>#N/A</v>
      </c>
      <c r="K348" s="99" t="e">
        <f t="shared" si="168"/>
        <v>#N/A</v>
      </c>
      <c r="L348" s="99" t="e">
        <f t="shared" si="169"/>
        <v>#N/A</v>
      </c>
      <c r="O348" s="92">
        <f t="shared" si="186"/>
        <v>46229</v>
      </c>
      <c r="P348" s="91">
        <f t="shared" si="187"/>
        <v>341</v>
      </c>
      <c r="Q348" s="91" t="e">
        <f>INDEX(地温!$D$2:$D$366,MATCH(O348,地温!$C$2:$C$366,FALSE))</f>
        <v>#N/A</v>
      </c>
      <c r="R348" s="91" t="e">
        <f t="shared" si="188"/>
        <v>#N/A</v>
      </c>
      <c r="S348" s="93" t="e">
        <f t="shared" si="170"/>
        <v>#N/A</v>
      </c>
      <c r="T348" s="99" t="e">
        <f t="shared" si="171"/>
        <v>#N/A</v>
      </c>
      <c r="U348" s="99">
        <f t="shared" si="172"/>
        <v>0</v>
      </c>
      <c r="X348" s="92">
        <f t="shared" si="189"/>
        <v>46229</v>
      </c>
      <c r="Y348" s="91">
        <f t="shared" si="190"/>
        <v>341</v>
      </c>
      <c r="Z348" s="91" t="e">
        <f>INDEX(地温!$D$2:$D$366,MATCH(X348,地温!$C$2:$C$366,FALSE))</f>
        <v>#N/A</v>
      </c>
      <c r="AA348" s="91" t="e">
        <f t="shared" si="191"/>
        <v>#N/A</v>
      </c>
      <c r="AB348" s="93" t="e">
        <f t="shared" si="173"/>
        <v>#N/A</v>
      </c>
      <c r="AC348" s="99" t="e">
        <f t="shared" si="174"/>
        <v>#N/A</v>
      </c>
      <c r="AD348" s="99">
        <f t="shared" si="175"/>
        <v>0</v>
      </c>
      <c r="AG348" s="92">
        <f t="shared" si="192"/>
        <v>46229</v>
      </c>
      <c r="AH348" s="91">
        <f t="shared" si="193"/>
        <v>341</v>
      </c>
      <c r="AI348" s="91" t="e">
        <f>INDEX(地温!$D$2:$D$366,MATCH(AG348,地温!$C$2:$C$366,FALSE))</f>
        <v>#N/A</v>
      </c>
      <c r="AJ348" s="91" t="e">
        <f t="shared" si="194"/>
        <v>#N/A</v>
      </c>
      <c r="AK348" s="93" t="e">
        <f t="shared" si="176"/>
        <v>#N/A</v>
      </c>
      <c r="AL348" s="99" t="e">
        <f t="shared" si="177"/>
        <v>#N/A</v>
      </c>
      <c r="AM348" s="99">
        <f t="shared" si="178"/>
        <v>0</v>
      </c>
      <c r="AP348" s="92">
        <f t="shared" si="195"/>
        <v>46229</v>
      </c>
      <c r="AQ348" s="91">
        <f t="shared" si="196"/>
        <v>341</v>
      </c>
      <c r="AR348" s="91" t="e">
        <f>INDEX(地温!$D$2:$D$366,MATCH(AP348,地温!$C$2:$C$366,FALSE))</f>
        <v>#N/A</v>
      </c>
      <c r="AS348" s="91" t="e">
        <f t="shared" si="197"/>
        <v>#N/A</v>
      </c>
      <c r="AT348" s="93" t="e">
        <f t="shared" si="179"/>
        <v>#N/A</v>
      </c>
      <c r="AU348" s="99" t="e">
        <f t="shared" si="180"/>
        <v>#N/A</v>
      </c>
      <c r="AV348" s="99">
        <f t="shared" si="181"/>
        <v>0</v>
      </c>
    </row>
    <row r="349" spans="1:48" s="91" customFormat="1">
      <c r="A349" s="92">
        <f t="shared" si="182"/>
        <v>46230</v>
      </c>
      <c r="B349" s="91">
        <f t="shared" si="165"/>
        <v>342</v>
      </c>
      <c r="C349" s="99" t="e">
        <f t="shared" si="166"/>
        <v>#N/A</v>
      </c>
      <c r="F349" s="92">
        <f t="shared" si="183"/>
        <v>46230</v>
      </c>
      <c r="G349" s="91">
        <f t="shared" si="184"/>
        <v>342</v>
      </c>
      <c r="H349" s="91" t="e">
        <f>INDEX(地温!$D$2:$D$366,MATCH(F349,地温!$C$2:$C$366,FALSE))</f>
        <v>#N/A</v>
      </c>
      <c r="I349" s="91" t="e">
        <f t="shared" si="185"/>
        <v>#N/A</v>
      </c>
      <c r="J349" s="93" t="e">
        <f t="shared" si="167"/>
        <v>#N/A</v>
      </c>
      <c r="K349" s="99" t="e">
        <f t="shared" si="168"/>
        <v>#N/A</v>
      </c>
      <c r="L349" s="99" t="e">
        <f t="shared" si="169"/>
        <v>#N/A</v>
      </c>
      <c r="O349" s="92">
        <f t="shared" si="186"/>
        <v>46230</v>
      </c>
      <c r="P349" s="91">
        <f t="shared" si="187"/>
        <v>342</v>
      </c>
      <c r="Q349" s="91" t="e">
        <f>INDEX(地温!$D$2:$D$366,MATCH(O349,地温!$C$2:$C$366,FALSE))</f>
        <v>#N/A</v>
      </c>
      <c r="R349" s="91" t="e">
        <f t="shared" si="188"/>
        <v>#N/A</v>
      </c>
      <c r="S349" s="93" t="e">
        <f t="shared" si="170"/>
        <v>#N/A</v>
      </c>
      <c r="T349" s="99" t="e">
        <f t="shared" si="171"/>
        <v>#N/A</v>
      </c>
      <c r="U349" s="99">
        <f t="shared" si="172"/>
        <v>0</v>
      </c>
      <c r="X349" s="92">
        <f t="shared" si="189"/>
        <v>46230</v>
      </c>
      <c r="Y349" s="91">
        <f t="shared" si="190"/>
        <v>342</v>
      </c>
      <c r="Z349" s="91" t="e">
        <f>INDEX(地温!$D$2:$D$366,MATCH(X349,地温!$C$2:$C$366,FALSE))</f>
        <v>#N/A</v>
      </c>
      <c r="AA349" s="91" t="e">
        <f t="shared" si="191"/>
        <v>#N/A</v>
      </c>
      <c r="AB349" s="93" t="e">
        <f t="shared" si="173"/>
        <v>#N/A</v>
      </c>
      <c r="AC349" s="99" t="e">
        <f t="shared" si="174"/>
        <v>#N/A</v>
      </c>
      <c r="AD349" s="99">
        <f t="shared" si="175"/>
        <v>0</v>
      </c>
      <c r="AG349" s="92">
        <f t="shared" si="192"/>
        <v>46230</v>
      </c>
      <c r="AH349" s="91">
        <f t="shared" si="193"/>
        <v>342</v>
      </c>
      <c r="AI349" s="91" t="e">
        <f>INDEX(地温!$D$2:$D$366,MATCH(AG349,地温!$C$2:$C$366,FALSE))</f>
        <v>#N/A</v>
      </c>
      <c r="AJ349" s="91" t="e">
        <f t="shared" si="194"/>
        <v>#N/A</v>
      </c>
      <c r="AK349" s="93" t="e">
        <f t="shared" si="176"/>
        <v>#N/A</v>
      </c>
      <c r="AL349" s="99" t="e">
        <f t="shared" si="177"/>
        <v>#N/A</v>
      </c>
      <c r="AM349" s="99">
        <f t="shared" si="178"/>
        <v>0</v>
      </c>
      <c r="AP349" s="92">
        <f t="shared" si="195"/>
        <v>46230</v>
      </c>
      <c r="AQ349" s="91">
        <f t="shared" si="196"/>
        <v>342</v>
      </c>
      <c r="AR349" s="91" t="e">
        <f>INDEX(地温!$D$2:$D$366,MATCH(AP349,地温!$C$2:$C$366,FALSE))</f>
        <v>#N/A</v>
      </c>
      <c r="AS349" s="91" t="e">
        <f t="shared" si="197"/>
        <v>#N/A</v>
      </c>
      <c r="AT349" s="93" t="e">
        <f t="shared" si="179"/>
        <v>#N/A</v>
      </c>
      <c r="AU349" s="99" t="e">
        <f t="shared" si="180"/>
        <v>#N/A</v>
      </c>
      <c r="AV349" s="99">
        <f t="shared" si="181"/>
        <v>0</v>
      </c>
    </row>
    <row r="350" spans="1:48" s="91" customFormat="1">
      <c r="A350" s="92">
        <f t="shared" si="182"/>
        <v>46231</v>
      </c>
      <c r="B350" s="91">
        <f t="shared" si="165"/>
        <v>343</v>
      </c>
      <c r="C350" s="99" t="e">
        <f t="shared" si="166"/>
        <v>#N/A</v>
      </c>
      <c r="F350" s="92">
        <f t="shared" si="183"/>
        <v>46231</v>
      </c>
      <c r="G350" s="91">
        <f t="shared" si="184"/>
        <v>343</v>
      </c>
      <c r="H350" s="91" t="e">
        <f>INDEX(地温!$D$2:$D$366,MATCH(F350,地温!$C$2:$C$366,FALSE))</f>
        <v>#N/A</v>
      </c>
      <c r="I350" s="91" t="e">
        <f t="shared" si="185"/>
        <v>#N/A</v>
      </c>
      <c r="J350" s="93" t="e">
        <f t="shared" si="167"/>
        <v>#N/A</v>
      </c>
      <c r="K350" s="99" t="e">
        <f t="shared" si="168"/>
        <v>#N/A</v>
      </c>
      <c r="L350" s="99" t="e">
        <f t="shared" si="169"/>
        <v>#N/A</v>
      </c>
      <c r="O350" s="92">
        <f t="shared" si="186"/>
        <v>46231</v>
      </c>
      <c r="P350" s="91">
        <f t="shared" si="187"/>
        <v>343</v>
      </c>
      <c r="Q350" s="91" t="e">
        <f>INDEX(地温!$D$2:$D$366,MATCH(O350,地温!$C$2:$C$366,FALSE))</f>
        <v>#N/A</v>
      </c>
      <c r="R350" s="91" t="e">
        <f t="shared" si="188"/>
        <v>#N/A</v>
      </c>
      <c r="S350" s="93" t="e">
        <f t="shared" si="170"/>
        <v>#N/A</v>
      </c>
      <c r="T350" s="99" t="e">
        <f t="shared" si="171"/>
        <v>#N/A</v>
      </c>
      <c r="U350" s="99">
        <f t="shared" si="172"/>
        <v>0</v>
      </c>
      <c r="X350" s="92">
        <f t="shared" si="189"/>
        <v>46231</v>
      </c>
      <c r="Y350" s="91">
        <f t="shared" si="190"/>
        <v>343</v>
      </c>
      <c r="Z350" s="91" t="e">
        <f>INDEX(地温!$D$2:$D$366,MATCH(X350,地温!$C$2:$C$366,FALSE))</f>
        <v>#N/A</v>
      </c>
      <c r="AA350" s="91" t="e">
        <f t="shared" si="191"/>
        <v>#N/A</v>
      </c>
      <c r="AB350" s="93" t="e">
        <f t="shared" si="173"/>
        <v>#N/A</v>
      </c>
      <c r="AC350" s="99" t="e">
        <f t="shared" si="174"/>
        <v>#N/A</v>
      </c>
      <c r="AD350" s="99">
        <f t="shared" si="175"/>
        <v>0</v>
      </c>
      <c r="AG350" s="92">
        <f t="shared" si="192"/>
        <v>46231</v>
      </c>
      <c r="AH350" s="91">
        <f t="shared" si="193"/>
        <v>343</v>
      </c>
      <c r="AI350" s="91" t="e">
        <f>INDEX(地温!$D$2:$D$366,MATCH(AG350,地温!$C$2:$C$366,FALSE))</f>
        <v>#N/A</v>
      </c>
      <c r="AJ350" s="91" t="e">
        <f t="shared" si="194"/>
        <v>#N/A</v>
      </c>
      <c r="AK350" s="93" t="e">
        <f t="shared" si="176"/>
        <v>#N/A</v>
      </c>
      <c r="AL350" s="99" t="e">
        <f t="shared" si="177"/>
        <v>#N/A</v>
      </c>
      <c r="AM350" s="99">
        <f t="shared" si="178"/>
        <v>0</v>
      </c>
      <c r="AP350" s="92">
        <f t="shared" si="195"/>
        <v>46231</v>
      </c>
      <c r="AQ350" s="91">
        <f t="shared" si="196"/>
        <v>343</v>
      </c>
      <c r="AR350" s="91" t="e">
        <f>INDEX(地温!$D$2:$D$366,MATCH(AP350,地温!$C$2:$C$366,FALSE))</f>
        <v>#N/A</v>
      </c>
      <c r="AS350" s="91" t="e">
        <f t="shared" si="197"/>
        <v>#N/A</v>
      </c>
      <c r="AT350" s="93" t="e">
        <f t="shared" si="179"/>
        <v>#N/A</v>
      </c>
      <c r="AU350" s="99" t="e">
        <f t="shared" si="180"/>
        <v>#N/A</v>
      </c>
      <c r="AV350" s="99">
        <f t="shared" si="181"/>
        <v>0</v>
      </c>
    </row>
    <row r="351" spans="1:48" s="91" customFormat="1">
      <c r="A351" s="92">
        <f t="shared" si="182"/>
        <v>46232</v>
      </c>
      <c r="B351" s="91">
        <f t="shared" si="165"/>
        <v>344</v>
      </c>
      <c r="C351" s="99" t="e">
        <f t="shared" si="166"/>
        <v>#N/A</v>
      </c>
      <c r="F351" s="92">
        <f t="shared" si="183"/>
        <v>46232</v>
      </c>
      <c r="G351" s="91">
        <f t="shared" si="184"/>
        <v>344</v>
      </c>
      <c r="H351" s="91" t="e">
        <f>INDEX(地温!$D$2:$D$366,MATCH(F351,地温!$C$2:$C$366,FALSE))</f>
        <v>#N/A</v>
      </c>
      <c r="I351" s="91" t="e">
        <f t="shared" si="185"/>
        <v>#N/A</v>
      </c>
      <c r="J351" s="93" t="e">
        <f t="shared" si="167"/>
        <v>#N/A</v>
      </c>
      <c r="K351" s="99" t="e">
        <f t="shared" si="168"/>
        <v>#N/A</v>
      </c>
      <c r="L351" s="99" t="e">
        <f t="shared" si="169"/>
        <v>#N/A</v>
      </c>
      <c r="O351" s="92">
        <f t="shared" si="186"/>
        <v>46232</v>
      </c>
      <c r="P351" s="91">
        <f t="shared" si="187"/>
        <v>344</v>
      </c>
      <c r="Q351" s="91" t="e">
        <f>INDEX(地温!$D$2:$D$366,MATCH(O351,地温!$C$2:$C$366,FALSE))</f>
        <v>#N/A</v>
      </c>
      <c r="R351" s="91" t="e">
        <f t="shared" si="188"/>
        <v>#N/A</v>
      </c>
      <c r="S351" s="93" t="e">
        <f t="shared" si="170"/>
        <v>#N/A</v>
      </c>
      <c r="T351" s="99" t="e">
        <f t="shared" si="171"/>
        <v>#N/A</v>
      </c>
      <c r="U351" s="99">
        <f t="shared" si="172"/>
        <v>0</v>
      </c>
      <c r="X351" s="92">
        <f t="shared" si="189"/>
        <v>46232</v>
      </c>
      <c r="Y351" s="91">
        <f t="shared" si="190"/>
        <v>344</v>
      </c>
      <c r="Z351" s="91" t="e">
        <f>INDEX(地温!$D$2:$D$366,MATCH(X351,地温!$C$2:$C$366,FALSE))</f>
        <v>#N/A</v>
      </c>
      <c r="AA351" s="91" t="e">
        <f t="shared" si="191"/>
        <v>#N/A</v>
      </c>
      <c r="AB351" s="93" t="e">
        <f t="shared" si="173"/>
        <v>#N/A</v>
      </c>
      <c r="AC351" s="99" t="e">
        <f t="shared" si="174"/>
        <v>#N/A</v>
      </c>
      <c r="AD351" s="99">
        <f t="shared" si="175"/>
        <v>0</v>
      </c>
      <c r="AG351" s="92">
        <f t="shared" si="192"/>
        <v>46232</v>
      </c>
      <c r="AH351" s="91">
        <f t="shared" si="193"/>
        <v>344</v>
      </c>
      <c r="AI351" s="91" t="e">
        <f>INDEX(地温!$D$2:$D$366,MATCH(AG351,地温!$C$2:$C$366,FALSE))</f>
        <v>#N/A</v>
      </c>
      <c r="AJ351" s="91" t="e">
        <f t="shared" si="194"/>
        <v>#N/A</v>
      </c>
      <c r="AK351" s="93" t="e">
        <f t="shared" si="176"/>
        <v>#N/A</v>
      </c>
      <c r="AL351" s="99" t="e">
        <f t="shared" si="177"/>
        <v>#N/A</v>
      </c>
      <c r="AM351" s="99">
        <f t="shared" si="178"/>
        <v>0</v>
      </c>
      <c r="AP351" s="92">
        <f t="shared" si="195"/>
        <v>46232</v>
      </c>
      <c r="AQ351" s="91">
        <f t="shared" si="196"/>
        <v>344</v>
      </c>
      <c r="AR351" s="91" t="e">
        <f>INDEX(地温!$D$2:$D$366,MATCH(AP351,地温!$C$2:$C$366,FALSE))</f>
        <v>#N/A</v>
      </c>
      <c r="AS351" s="91" t="e">
        <f t="shared" si="197"/>
        <v>#N/A</v>
      </c>
      <c r="AT351" s="93" t="e">
        <f t="shared" si="179"/>
        <v>#N/A</v>
      </c>
      <c r="AU351" s="99" t="e">
        <f t="shared" si="180"/>
        <v>#N/A</v>
      </c>
      <c r="AV351" s="99">
        <f t="shared" si="181"/>
        <v>0</v>
      </c>
    </row>
    <row r="352" spans="1:48" s="91" customFormat="1">
      <c r="A352" s="92">
        <f t="shared" si="182"/>
        <v>46233</v>
      </c>
      <c r="B352" s="91">
        <f t="shared" si="165"/>
        <v>345</v>
      </c>
      <c r="C352" s="99" t="e">
        <f t="shared" si="166"/>
        <v>#N/A</v>
      </c>
      <c r="F352" s="92">
        <f t="shared" si="183"/>
        <v>46233</v>
      </c>
      <c r="G352" s="91">
        <f t="shared" si="184"/>
        <v>345</v>
      </c>
      <c r="H352" s="91" t="e">
        <f>INDEX(地温!$D$2:$D$366,MATCH(F352,地温!$C$2:$C$366,FALSE))</f>
        <v>#N/A</v>
      </c>
      <c r="I352" s="91" t="e">
        <f t="shared" si="185"/>
        <v>#N/A</v>
      </c>
      <c r="J352" s="93" t="e">
        <f t="shared" si="167"/>
        <v>#N/A</v>
      </c>
      <c r="K352" s="99" t="e">
        <f t="shared" si="168"/>
        <v>#N/A</v>
      </c>
      <c r="L352" s="99" t="e">
        <f t="shared" si="169"/>
        <v>#N/A</v>
      </c>
      <c r="O352" s="92">
        <f t="shared" si="186"/>
        <v>46233</v>
      </c>
      <c r="P352" s="91">
        <f t="shared" si="187"/>
        <v>345</v>
      </c>
      <c r="Q352" s="91" t="e">
        <f>INDEX(地温!$D$2:$D$366,MATCH(O352,地温!$C$2:$C$366,FALSE))</f>
        <v>#N/A</v>
      </c>
      <c r="R352" s="91" t="e">
        <f t="shared" si="188"/>
        <v>#N/A</v>
      </c>
      <c r="S352" s="93" t="e">
        <f t="shared" si="170"/>
        <v>#N/A</v>
      </c>
      <c r="T352" s="99" t="e">
        <f t="shared" si="171"/>
        <v>#N/A</v>
      </c>
      <c r="U352" s="99">
        <f t="shared" si="172"/>
        <v>0</v>
      </c>
      <c r="X352" s="92">
        <f t="shared" si="189"/>
        <v>46233</v>
      </c>
      <c r="Y352" s="91">
        <f t="shared" si="190"/>
        <v>345</v>
      </c>
      <c r="Z352" s="91" t="e">
        <f>INDEX(地温!$D$2:$D$366,MATCH(X352,地温!$C$2:$C$366,FALSE))</f>
        <v>#N/A</v>
      </c>
      <c r="AA352" s="91" t="e">
        <f t="shared" si="191"/>
        <v>#N/A</v>
      </c>
      <c r="AB352" s="93" t="e">
        <f t="shared" si="173"/>
        <v>#N/A</v>
      </c>
      <c r="AC352" s="99" t="e">
        <f t="shared" si="174"/>
        <v>#N/A</v>
      </c>
      <c r="AD352" s="99">
        <f t="shared" si="175"/>
        <v>0</v>
      </c>
      <c r="AG352" s="92">
        <f t="shared" si="192"/>
        <v>46233</v>
      </c>
      <c r="AH352" s="91">
        <f t="shared" si="193"/>
        <v>345</v>
      </c>
      <c r="AI352" s="91" t="e">
        <f>INDEX(地温!$D$2:$D$366,MATCH(AG352,地温!$C$2:$C$366,FALSE))</f>
        <v>#N/A</v>
      </c>
      <c r="AJ352" s="91" t="e">
        <f t="shared" si="194"/>
        <v>#N/A</v>
      </c>
      <c r="AK352" s="93" t="e">
        <f t="shared" si="176"/>
        <v>#N/A</v>
      </c>
      <c r="AL352" s="99" t="e">
        <f t="shared" si="177"/>
        <v>#N/A</v>
      </c>
      <c r="AM352" s="99">
        <f t="shared" si="178"/>
        <v>0</v>
      </c>
      <c r="AP352" s="92">
        <f t="shared" si="195"/>
        <v>46233</v>
      </c>
      <c r="AQ352" s="91">
        <f t="shared" si="196"/>
        <v>345</v>
      </c>
      <c r="AR352" s="91" t="e">
        <f>INDEX(地温!$D$2:$D$366,MATCH(AP352,地温!$C$2:$C$366,FALSE))</f>
        <v>#N/A</v>
      </c>
      <c r="AS352" s="91" t="e">
        <f t="shared" si="197"/>
        <v>#N/A</v>
      </c>
      <c r="AT352" s="93" t="e">
        <f t="shared" si="179"/>
        <v>#N/A</v>
      </c>
      <c r="AU352" s="99" t="e">
        <f t="shared" si="180"/>
        <v>#N/A</v>
      </c>
      <c r="AV352" s="99">
        <f t="shared" si="181"/>
        <v>0</v>
      </c>
    </row>
    <row r="353" spans="1:48" s="91" customFormat="1">
      <c r="A353" s="92">
        <f t="shared" si="182"/>
        <v>46234</v>
      </c>
      <c r="B353" s="91">
        <f t="shared" si="165"/>
        <v>346</v>
      </c>
      <c r="C353" s="99" t="e">
        <f t="shared" si="166"/>
        <v>#N/A</v>
      </c>
      <c r="F353" s="92">
        <f t="shared" si="183"/>
        <v>46234</v>
      </c>
      <c r="G353" s="91">
        <f t="shared" si="184"/>
        <v>346</v>
      </c>
      <c r="H353" s="91" t="e">
        <f>INDEX(地温!$D$2:$D$366,MATCH(F353,地温!$C$2:$C$366,FALSE))</f>
        <v>#N/A</v>
      </c>
      <c r="I353" s="91" t="e">
        <f t="shared" si="185"/>
        <v>#N/A</v>
      </c>
      <c r="J353" s="93" t="e">
        <f t="shared" si="167"/>
        <v>#N/A</v>
      </c>
      <c r="K353" s="99" t="e">
        <f t="shared" si="168"/>
        <v>#N/A</v>
      </c>
      <c r="L353" s="99" t="e">
        <f t="shared" si="169"/>
        <v>#N/A</v>
      </c>
      <c r="O353" s="92">
        <f t="shared" si="186"/>
        <v>46234</v>
      </c>
      <c r="P353" s="91">
        <f t="shared" si="187"/>
        <v>346</v>
      </c>
      <c r="Q353" s="91" t="e">
        <f>INDEX(地温!$D$2:$D$366,MATCH(O353,地温!$C$2:$C$366,FALSE))</f>
        <v>#N/A</v>
      </c>
      <c r="R353" s="91" t="e">
        <f t="shared" si="188"/>
        <v>#N/A</v>
      </c>
      <c r="S353" s="93" t="e">
        <f t="shared" si="170"/>
        <v>#N/A</v>
      </c>
      <c r="T353" s="99" t="e">
        <f t="shared" si="171"/>
        <v>#N/A</v>
      </c>
      <c r="U353" s="99">
        <f t="shared" si="172"/>
        <v>0</v>
      </c>
      <c r="X353" s="92">
        <f t="shared" si="189"/>
        <v>46234</v>
      </c>
      <c r="Y353" s="91">
        <f t="shared" si="190"/>
        <v>346</v>
      </c>
      <c r="Z353" s="91" t="e">
        <f>INDEX(地温!$D$2:$D$366,MATCH(X353,地温!$C$2:$C$366,FALSE))</f>
        <v>#N/A</v>
      </c>
      <c r="AA353" s="91" t="e">
        <f t="shared" si="191"/>
        <v>#N/A</v>
      </c>
      <c r="AB353" s="93" t="e">
        <f t="shared" si="173"/>
        <v>#N/A</v>
      </c>
      <c r="AC353" s="99" t="e">
        <f t="shared" si="174"/>
        <v>#N/A</v>
      </c>
      <c r="AD353" s="99">
        <f t="shared" si="175"/>
        <v>0</v>
      </c>
      <c r="AG353" s="92">
        <f t="shared" si="192"/>
        <v>46234</v>
      </c>
      <c r="AH353" s="91">
        <f t="shared" si="193"/>
        <v>346</v>
      </c>
      <c r="AI353" s="91" t="e">
        <f>INDEX(地温!$D$2:$D$366,MATCH(AG353,地温!$C$2:$C$366,FALSE))</f>
        <v>#N/A</v>
      </c>
      <c r="AJ353" s="91" t="e">
        <f t="shared" si="194"/>
        <v>#N/A</v>
      </c>
      <c r="AK353" s="93" t="e">
        <f t="shared" si="176"/>
        <v>#N/A</v>
      </c>
      <c r="AL353" s="99" t="e">
        <f t="shared" si="177"/>
        <v>#N/A</v>
      </c>
      <c r="AM353" s="99">
        <f t="shared" si="178"/>
        <v>0</v>
      </c>
      <c r="AP353" s="92">
        <f t="shared" si="195"/>
        <v>46234</v>
      </c>
      <c r="AQ353" s="91">
        <f t="shared" si="196"/>
        <v>346</v>
      </c>
      <c r="AR353" s="91" t="e">
        <f>INDEX(地温!$D$2:$D$366,MATCH(AP353,地温!$C$2:$C$366,FALSE))</f>
        <v>#N/A</v>
      </c>
      <c r="AS353" s="91" t="e">
        <f t="shared" si="197"/>
        <v>#N/A</v>
      </c>
      <c r="AT353" s="93" t="e">
        <f t="shared" si="179"/>
        <v>#N/A</v>
      </c>
      <c r="AU353" s="99" t="e">
        <f t="shared" si="180"/>
        <v>#N/A</v>
      </c>
      <c r="AV353" s="99">
        <f t="shared" si="181"/>
        <v>0</v>
      </c>
    </row>
    <row r="354" spans="1:48" s="91" customFormat="1">
      <c r="A354" s="92">
        <f t="shared" si="182"/>
        <v>46235</v>
      </c>
      <c r="B354" s="91">
        <f t="shared" si="165"/>
        <v>347</v>
      </c>
      <c r="C354" s="99" t="e">
        <f t="shared" si="166"/>
        <v>#N/A</v>
      </c>
      <c r="F354" s="92">
        <f t="shared" si="183"/>
        <v>46235</v>
      </c>
      <c r="G354" s="91">
        <f t="shared" si="184"/>
        <v>347</v>
      </c>
      <c r="H354" s="91" t="e">
        <f>INDEX(地温!$D$2:$D$366,MATCH(F354,地温!$C$2:$C$366,FALSE))</f>
        <v>#N/A</v>
      </c>
      <c r="I354" s="91" t="e">
        <f t="shared" si="185"/>
        <v>#N/A</v>
      </c>
      <c r="J354" s="93" t="e">
        <f t="shared" si="167"/>
        <v>#N/A</v>
      </c>
      <c r="K354" s="99" t="e">
        <f t="shared" si="168"/>
        <v>#N/A</v>
      </c>
      <c r="L354" s="99" t="e">
        <f t="shared" si="169"/>
        <v>#N/A</v>
      </c>
      <c r="O354" s="92">
        <f t="shared" si="186"/>
        <v>46235</v>
      </c>
      <c r="P354" s="91">
        <f t="shared" si="187"/>
        <v>347</v>
      </c>
      <c r="Q354" s="91" t="e">
        <f>INDEX(地温!$D$2:$D$366,MATCH(O354,地温!$C$2:$C$366,FALSE))</f>
        <v>#N/A</v>
      </c>
      <c r="R354" s="91" t="e">
        <f t="shared" si="188"/>
        <v>#N/A</v>
      </c>
      <c r="S354" s="93" t="e">
        <f t="shared" si="170"/>
        <v>#N/A</v>
      </c>
      <c r="T354" s="99" t="e">
        <f t="shared" si="171"/>
        <v>#N/A</v>
      </c>
      <c r="U354" s="99">
        <f t="shared" si="172"/>
        <v>0</v>
      </c>
      <c r="X354" s="92">
        <f t="shared" si="189"/>
        <v>46235</v>
      </c>
      <c r="Y354" s="91">
        <f t="shared" si="190"/>
        <v>347</v>
      </c>
      <c r="Z354" s="91" t="e">
        <f>INDEX(地温!$D$2:$D$366,MATCH(X354,地温!$C$2:$C$366,FALSE))</f>
        <v>#N/A</v>
      </c>
      <c r="AA354" s="91" t="e">
        <f t="shared" si="191"/>
        <v>#N/A</v>
      </c>
      <c r="AB354" s="93" t="e">
        <f t="shared" si="173"/>
        <v>#N/A</v>
      </c>
      <c r="AC354" s="99" t="e">
        <f t="shared" si="174"/>
        <v>#N/A</v>
      </c>
      <c r="AD354" s="99">
        <f t="shared" si="175"/>
        <v>0</v>
      </c>
      <c r="AG354" s="92">
        <f t="shared" si="192"/>
        <v>46235</v>
      </c>
      <c r="AH354" s="91">
        <f t="shared" si="193"/>
        <v>347</v>
      </c>
      <c r="AI354" s="91" t="e">
        <f>INDEX(地温!$D$2:$D$366,MATCH(AG354,地温!$C$2:$C$366,FALSE))</f>
        <v>#N/A</v>
      </c>
      <c r="AJ354" s="91" t="e">
        <f t="shared" si="194"/>
        <v>#N/A</v>
      </c>
      <c r="AK354" s="93" t="e">
        <f t="shared" si="176"/>
        <v>#N/A</v>
      </c>
      <c r="AL354" s="99" t="e">
        <f t="shared" si="177"/>
        <v>#N/A</v>
      </c>
      <c r="AM354" s="99">
        <f t="shared" si="178"/>
        <v>0</v>
      </c>
      <c r="AP354" s="92">
        <f t="shared" si="195"/>
        <v>46235</v>
      </c>
      <c r="AQ354" s="91">
        <f t="shared" si="196"/>
        <v>347</v>
      </c>
      <c r="AR354" s="91" t="e">
        <f>INDEX(地温!$D$2:$D$366,MATCH(AP354,地温!$C$2:$C$366,FALSE))</f>
        <v>#N/A</v>
      </c>
      <c r="AS354" s="91" t="e">
        <f t="shared" si="197"/>
        <v>#N/A</v>
      </c>
      <c r="AT354" s="93" t="e">
        <f t="shared" si="179"/>
        <v>#N/A</v>
      </c>
      <c r="AU354" s="99" t="e">
        <f t="shared" si="180"/>
        <v>#N/A</v>
      </c>
      <c r="AV354" s="99">
        <f t="shared" si="181"/>
        <v>0</v>
      </c>
    </row>
    <row r="355" spans="1:48" s="91" customFormat="1">
      <c r="A355" s="92">
        <f t="shared" si="182"/>
        <v>46236</v>
      </c>
      <c r="B355" s="91">
        <f t="shared" si="165"/>
        <v>348</v>
      </c>
      <c r="C355" s="99" t="e">
        <f t="shared" si="166"/>
        <v>#N/A</v>
      </c>
      <c r="F355" s="92">
        <f t="shared" si="183"/>
        <v>46236</v>
      </c>
      <c r="G355" s="91">
        <f t="shared" si="184"/>
        <v>348</v>
      </c>
      <c r="H355" s="91" t="e">
        <f>INDEX(地温!$D$2:$D$366,MATCH(F355,地温!$C$2:$C$366,FALSE))</f>
        <v>#N/A</v>
      </c>
      <c r="I355" s="91" t="e">
        <f t="shared" si="185"/>
        <v>#N/A</v>
      </c>
      <c r="J355" s="93" t="e">
        <f t="shared" si="167"/>
        <v>#N/A</v>
      </c>
      <c r="K355" s="99" t="e">
        <f t="shared" si="168"/>
        <v>#N/A</v>
      </c>
      <c r="L355" s="99" t="e">
        <f t="shared" si="169"/>
        <v>#N/A</v>
      </c>
      <c r="O355" s="92">
        <f t="shared" si="186"/>
        <v>46236</v>
      </c>
      <c r="P355" s="91">
        <f t="shared" si="187"/>
        <v>348</v>
      </c>
      <c r="Q355" s="91" t="e">
        <f>INDEX(地温!$D$2:$D$366,MATCH(O355,地温!$C$2:$C$366,FALSE))</f>
        <v>#N/A</v>
      </c>
      <c r="R355" s="91" t="e">
        <f t="shared" si="188"/>
        <v>#N/A</v>
      </c>
      <c r="S355" s="93" t="e">
        <f t="shared" si="170"/>
        <v>#N/A</v>
      </c>
      <c r="T355" s="99" t="e">
        <f t="shared" si="171"/>
        <v>#N/A</v>
      </c>
      <c r="U355" s="99">
        <f t="shared" si="172"/>
        <v>0</v>
      </c>
      <c r="X355" s="92">
        <f t="shared" si="189"/>
        <v>46236</v>
      </c>
      <c r="Y355" s="91">
        <f t="shared" si="190"/>
        <v>348</v>
      </c>
      <c r="Z355" s="91" t="e">
        <f>INDEX(地温!$D$2:$D$366,MATCH(X355,地温!$C$2:$C$366,FALSE))</f>
        <v>#N/A</v>
      </c>
      <c r="AA355" s="91" t="e">
        <f t="shared" si="191"/>
        <v>#N/A</v>
      </c>
      <c r="AB355" s="93" t="e">
        <f t="shared" si="173"/>
        <v>#N/A</v>
      </c>
      <c r="AC355" s="99" t="e">
        <f t="shared" si="174"/>
        <v>#N/A</v>
      </c>
      <c r="AD355" s="99">
        <f t="shared" si="175"/>
        <v>0</v>
      </c>
      <c r="AG355" s="92">
        <f t="shared" si="192"/>
        <v>46236</v>
      </c>
      <c r="AH355" s="91">
        <f t="shared" si="193"/>
        <v>348</v>
      </c>
      <c r="AI355" s="91" t="e">
        <f>INDEX(地温!$D$2:$D$366,MATCH(AG355,地温!$C$2:$C$366,FALSE))</f>
        <v>#N/A</v>
      </c>
      <c r="AJ355" s="91" t="e">
        <f t="shared" si="194"/>
        <v>#N/A</v>
      </c>
      <c r="AK355" s="93" t="e">
        <f t="shared" si="176"/>
        <v>#N/A</v>
      </c>
      <c r="AL355" s="99" t="e">
        <f t="shared" si="177"/>
        <v>#N/A</v>
      </c>
      <c r="AM355" s="99">
        <f t="shared" si="178"/>
        <v>0</v>
      </c>
      <c r="AP355" s="92">
        <f t="shared" si="195"/>
        <v>46236</v>
      </c>
      <c r="AQ355" s="91">
        <f t="shared" si="196"/>
        <v>348</v>
      </c>
      <c r="AR355" s="91" t="e">
        <f>INDEX(地温!$D$2:$D$366,MATCH(AP355,地温!$C$2:$C$366,FALSE))</f>
        <v>#N/A</v>
      </c>
      <c r="AS355" s="91" t="e">
        <f t="shared" si="197"/>
        <v>#N/A</v>
      </c>
      <c r="AT355" s="93" t="e">
        <f t="shared" si="179"/>
        <v>#N/A</v>
      </c>
      <c r="AU355" s="99" t="e">
        <f t="shared" si="180"/>
        <v>#N/A</v>
      </c>
      <c r="AV355" s="99">
        <f t="shared" si="181"/>
        <v>0</v>
      </c>
    </row>
    <row r="356" spans="1:48" s="91" customFormat="1">
      <c r="A356" s="92">
        <f t="shared" si="182"/>
        <v>46237</v>
      </c>
      <c r="B356" s="91">
        <f t="shared" si="165"/>
        <v>349</v>
      </c>
      <c r="C356" s="99" t="e">
        <f t="shared" si="166"/>
        <v>#N/A</v>
      </c>
      <c r="F356" s="92">
        <f t="shared" si="183"/>
        <v>46237</v>
      </c>
      <c r="G356" s="91">
        <f t="shared" si="184"/>
        <v>349</v>
      </c>
      <c r="H356" s="91" t="e">
        <f>INDEX(地温!$D$2:$D$366,MATCH(F356,地温!$C$2:$C$366,FALSE))</f>
        <v>#N/A</v>
      </c>
      <c r="I356" s="91" t="e">
        <f t="shared" si="185"/>
        <v>#N/A</v>
      </c>
      <c r="J356" s="93" t="e">
        <f t="shared" si="167"/>
        <v>#N/A</v>
      </c>
      <c r="K356" s="99" t="e">
        <f t="shared" si="168"/>
        <v>#N/A</v>
      </c>
      <c r="L356" s="99" t="e">
        <f t="shared" si="169"/>
        <v>#N/A</v>
      </c>
      <c r="O356" s="92">
        <f t="shared" si="186"/>
        <v>46237</v>
      </c>
      <c r="P356" s="91">
        <f t="shared" si="187"/>
        <v>349</v>
      </c>
      <c r="Q356" s="91" t="e">
        <f>INDEX(地温!$D$2:$D$366,MATCH(O356,地温!$C$2:$C$366,FALSE))</f>
        <v>#N/A</v>
      </c>
      <c r="R356" s="91" t="e">
        <f t="shared" si="188"/>
        <v>#N/A</v>
      </c>
      <c r="S356" s="93" t="e">
        <f t="shared" si="170"/>
        <v>#N/A</v>
      </c>
      <c r="T356" s="99" t="e">
        <f t="shared" si="171"/>
        <v>#N/A</v>
      </c>
      <c r="U356" s="99">
        <f t="shared" si="172"/>
        <v>0</v>
      </c>
      <c r="X356" s="92">
        <f t="shared" si="189"/>
        <v>46237</v>
      </c>
      <c r="Y356" s="91">
        <f t="shared" si="190"/>
        <v>349</v>
      </c>
      <c r="Z356" s="91" t="e">
        <f>INDEX(地温!$D$2:$D$366,MATCH(X356,地温!$C$2:$C$366,FALSE))</f>
        <v>#N/A</v>
      </c>
      <c r="AA356" s="91" t="e">
        <f t="shared" si="191"/>
        <v>#N/A</v>
      </c>
      <c r="AB356" s="93" t="e">
        <f t="shared" si="173"/>
        <v>#N/A</v>
      </c>
      <c r="AC356" s="99" t="e">
        <f t="shared" si="174"/>
        <v>#N/A</v>
      </c>
      <c r="AD356" s="99">
        <f t="shared" si="175"/>
        <v>0</v>
      </c>
      <c r="AG356" s="92">
        <f t="shared" si="192"/>
        <v>46237</v>
      </c>
      <c r="AH356" s="91">
        <f t="shared" si="193"/>
        <v>349</v>
      </c>
      <c r="AI356" s="91" t="e">
        <f>INDEX(地温!$D$2:$D$366,MATCH(AG356,地温!$C$2:$C$366,FALSE))</f>
        <v>#N/A</v>
      </c>
      <c r="AJ356" s="91" t="e">
        <f t="shared" si="194"/>
        <v>#N/A</v>
      </c>
      <c r="AK356" s="93" t="e">
        <f t="shared" si="176"/>
        <v>#N/A</v>
      </c>
      <c r="AL356" s="99" t="e">
        <f t="shared" si="177"/>
        <v>#N/A</v>
      </c>
      <c r="AM356" s="99">
        <f t="shared" si="178"/>
        <v>0</v>
      </c>
      <c r="AP356" s="92">
        <f t="shared" si="195"/>
        <v>46237</v>
      </c>
      <c r="AQ356" s="91">
        <f t="shared" si="196"/>
        <v>349</v>
      </c>
      <c r="AR356" s="91" t="e">
        <f>INDEX(地温!$D$2:$D$366,MATCH(AP356,地温!$C$2:$C$366,FALSE))</f>
        <v>#N/A</v>
      </c>
      <c r="AS356" s="91" t="e">
        <f t="shared" si="197"/>
        <v>#N/A</v>
      </c>
      <c r="AT356" s="93" t="e">
        <f t="shared" si="179"/>
        <v>#N/A</v>
      </c>
      <c r="AU356" s="99" t="e">
        <f t="shared" si="180"/>
        <v>#N/A</v>
      </c>
      <c r="AV356" s="99">
        <f t="shared" si="181"/>
        <v>0</v>
      </c>
    </row>
    <row r="357" spans="1:48" s="91" customFormat="1">
      <c r="A357" s="92">
        <f t="shared" si="182"/>
        <v>46238</v>
      </c>
      <c r="B357" s="91">
        <f t="shared" si="165"/>
        <v>350</v>
      </c>
      <c r="C357" s="99" t="e">
        <f t="shared" si="166"/>
        <v>#N/A</v>
      </c>
      <c r="F357" s="92">
        <f t="shared" si="183"/>
        <v>46238</v>
      </c>
      <c r="G357" s="91">
        <f t="shared" si="184"/>
        <v>350</v>
      </c>
      <c r="H357" s="91" t="e">
        <f>INDEX(地温!$D$2:$D$366,MATCH(F357,地温!$C$2:$C$366,FALSE))</f>
        <v>#N/A</v>
      </c>
      <c r="I357" s="91" t="e">
        <f t="shared" si="185"/>
        <v>#N/A</v>
      </c>
      <c r="J357" s="93" t="e">
        <f t="shared" si="167"/>
        <v>#N/A</v>
      </c>
      <c r="K357" s="99" t="e">
        <f t="shared" si="168"/>
        <v>#N/A</v>
      </c>
      <c r="L357" s="99" t="e">
        <f t="shared" si="169"/>
        <v>#N/A</v>
      </c>
      <c r="O357" s="92">
        <f t="shared" si="186"/>
        <v>46238</v>
      </c>
      <c r="P357" s="91">
        <f t="shared" si="187"/>
        <v>350</v>
      </c>
      <c r="Q357" s="91" t="e">
        <f>INDEX(地温!$D$2:$D$366,MATCH(O357,地温!$C$2:$C$366,FALSE))</f>
        <v>#N/A</v>
      </c>
      <c r="R357" s="91" t="e">
        <f t="shared" si="188"/>
        <v>#N/A</v>
      </c>
      <c r="S357" s="93" t="e">
        <f t="shared" si="170"/>
        <v>#N/A</v>
      </c>
      <c r="T357" s="99" t="e">
        <f t="shared" si="171"/>
        <v>#N/A</v>
      </c>
      <c r="U357" s="99">
        <f t="shared" si="172"/>
        <v>0</v>
      </c>
      <c r="X357" s="92">
        <f t="shared" si="189"/>
        <v>46238</v>
      </c>
      <c r="Y357" s="91">
        <f t="shared" si="190"/>
        <v>350</v>
      </c>
      <c r="Z357" s="91" t="e">
        <f>INDEX(地温!$D$2:$D$366,MATCH(X357,地温!$C$2:$C$366,FALSE))</f>
        <v>#N/A</v>
      </c>
      <c r="AA357" s="91" t="e">
        <f t="shared" si="191"/>
        <v>#N/A</v>
      </c>
      <c r="AB357" s="93" t="e">
        <f t="shared" si="173"/>
        <v>#N/A</v>
      </c>
      <c r="AC357" s="99" t="e">
        <f t="shared" si="174"/>
        <v>#N/A</v>
      </c>
      <c r="AD357" s="99">
        <f t="shared" si="175"/>
        <v>0</v>
      </c>
      <c r="AG357" s="92">
        <f t="shared" si="192"/>
        <v>46238</v>
      </c>
      <c r="AH357" s="91">
        <f t="shared" si="193"/>
        <v>350</v>
      </c>
      <c r="AI357" s="91" t="e">
        <f>INDEX(地温!$D$2:$D$366,MATCH(AG357,地温!$C$2:$C$366,FALSE))</f>
        <v>#N/A</v>
      </c>
      <c r="AJ357" s="91" t="e">
        <f t="shared" si="194"/>
        <v>#N/A</v>
      </c>
      <c r="AK357" s="93" t="e">
        <f t="shared" si="176"/>
        <v>#N/A</v>
      </c>
      <c r="AL357" s="99" t="e">
        <f t="shared" si="177"/>
        <v>#N/A</v>
      </c>
      <c r="AM357" s="99">
        <f t="shared" si="178"/>
        <v>0</v>
      </c>
      <c r="AP357" s="92">
        <f t="shared" si="195"/>
        <v>46238</v>
      </c>
      <c r="AQ357" s="91">
        <f t="shared" si="196"/>
        <v>350</v>
      </c>
      <c r="AR357" s="91" t="e">
        <f>INDEX(地温!$D$2:$D$366,MATCH(AP357,地温!$C$2:$C$366,FALSE))</f>
        <v>#N/A</v>
      </c>
      <c r="AS357" s="91" t="e">
        <f t="shared" si="197"/>
        <v>#N/A</v>
      </c>
      <c r="AT357" s="93" t="e">
        <f t="shared" si="179"/>
        <v>#N/A</v>
      </c>
      <c r="AU357" s="99" t="e">
        <f t="shared" si="180"/>
        <v>#N/A</v>
      </c>
      <c r="AV357" s="99">
        <f t="shared" si="181"/>
        <v>0</v>
      </c>
    </row>
    <row r="358" spans="1:48" s="91" customFormat="1">
      <c r="A358" s="92">
        <f t="shared" si="182"/>
        <v>46239</v>
      </c>
      <c r="B358" s="91">
        <f t="shared" si="165"/>
        <v>351</v>
      </c>
      <c r="C358" s="99" t="e">
        <f t="shared" si="166"/>
        <v>#N/A</v>
      </c>
      <c r="F358" s="92">
        <f t="shared" si="183"/>
        <v>46239</v>
      </c>
      <c r="G358" s="91">
        <f t="shared" si="184"/>
        <v>351</v>
      </c>
      <c r="H358" s="91" t="e">
        <f>INDEX(地温!$D$2:$D$366,MATCH(F358,地温!$C$2:$C$366,FALSE))</f>
        <v>#N/A</v>
      </c>
      <c r="I358" s="91" t="e">
        <f t="shared" si="185"/>
        <v>#N/A</v>
      </c>
      <c r="J358" s="93" t="e">
        <f t="shared" si="167"/>
        <v>#N/A</v>
      </c>
      <c r="K358" s="99" t="e">
        <f t="shared" si="168"/>
        <v>#N/A</v>
      </c>
      <c r="L358" s="99" t="e">
        <f t="shared" si="169"/>
        <v>#N/A</v>
      </c>
      <c r="O358" s="92">
        <f t="shared" si="186"/>
        <v>46239</v>
      </c>
      <c r="P358" s="91">
        <f t="shared" si="187"/>
        <v>351</v>
      </c>
      <c r="Q358" s="91" t="e">
        <f>INDEX(地温!$D$2:$D$366,MATCH(O358,地温!$C$2:$C$366,FALSE))</f>
        <v>#N/A</v>
      </c>
      <c r="R358" s="91" t="e">
        <f t="shared" si="188"/>
        <v>#N/A</v>
      </c>
      <c r="S358" s="93" t="e">
        <f t="shared" si="170"/>
        <v>#N/A</v>
      </c>
      <c r="T358" s="99" t="e">
        <f t="shared" si="171"/>
        <v>#N/A</v>
      </c>
      <c r="U358" s="99">
        <f t="shared" si="172"/>
        <v>0</v>
      </c>
      <c r="X358" s="92">
        <f t="shared" si="189"/>
        <v>46239</v>
      </c>
      <c r="Y358" s="91">
        <f t="shared" si="190"/>
        <v>351</v>
      </c>
      <c r="Z358" s="91" t="e">
        <f>INDEX(地温!$D$2:$D$366,MATCH(X358,地温!$C$2:$C$366,FALSE))</f>
        <v>#N/A</v>
      </c>
      <c r="AA358" s="91" t="e">
        <f t="shared" si="191"/>
        <v>#N/A</v>
      </c>
      <c r="AB358" s="93" t="e">
        <f t="shared" si="173"/>
        <v>#N/A</v>
      </c>
      <c r="AC358" s="99" t="e">
        <f t="shared" si="174"/>
        <v>#N/A</v>
      </c>
      <c r="AD358" s="99">
        <f t="shared" si="175"/>
        <v>0</v>
      </c>
      <c r="AG358" s="92">
        <f t="shared" si="192"/>
        <v>46239</v>
      </c>
      <c r="AH358" s="91">
        <f t="shared" si="193"/>
        <v>351</v>
      </c>
      <c r="AI358" s="91" t="e">
        <f>INDEX(地温!$D$2:$D$366,MATCH(AG358,地温!$C$2:$C$366,FALSE))</f>
        <v>#N/A</v>
      </c>
      <c r="AJ358" s="91" t="e">
        <f t="shared" si="194"/>
        <v>#N/A</v>
      </c>
      <c r="AK358" s="93" t="e">
        <f t="shared" si="176"/>
        <v>#N/A</v>
      </c>
      <c r="AL358" s="99" t="e">
        <f t="shared" si="177"/>
        <v>#N/A</v>
      </c>
      <c r="AM358" s="99">
        <f t="shared" si="178"/>
        <v>0</v>
      </c>
      <c r="AP358" s="92">
        <f t="shared" si="195"/>
        <v>46239</v>
      </c>
      <c r="AQ358" s="91">
        <f t="shared" si="196"/>
        <v>351</v>
      </c>
      <c r="AR358" s="91" t="e">
        <f>INDEX(地温!$D$2:$D$366,MATCH(AP358,地温!$C$2:$C$366,FALSE))</f>
        <v>#N/A</v>
      </c>
      <c r="AS358" s="91" t="e">
        <f t="shared" si="197"/>
        <v>#N/A</v>
      </c>
      <c r="AT358" s="93" t="e">
        <f t="shared" si="179"/>
        <v>#N/A</v>
      </c>
      <c r="AU358" s="99" t="e">
        <f t="shared" si="180"/>
        <v>#N/A</v>
      </c>
      <c r="AV358" s="99">
        <f t="shared" si="181"/>
        <v>0</v>
      </c>
    </row>
    <row r="359" spans="1:48" s="91" customFormat="1">
      <c r="A359" s="92">
        <f t="shared" si="182"/>
        <v>46240</v>
      </c>
      <c r="B359" s="91">
        <f t="shared" si="165"/>
        <v>352</v>
      </c>
      <c r="C359" s="99" t="e">
        <f t="shared" si="166"/>
        <v>#N/A</v>
      </c>
      <c r="F359" s="92">
        <f t="shared" si="183"/>
        <v>46240</v>
      </c>
      <c r="G359" s="91">
        <f t="shared" si="184"/>
        <v>352</v>
      </c>
      <c r="H359" s="91" t="e">
        <f>INDEX(地温!$D$2:$D$366,MATCH(F359,地温!$C$2:$C$366,FALSE))</f>
        <v>#N/A</v>
      </c>
      <c r="I359" s="91" t="e">
        <f t="shared" si="185"/>
        <v>#N/A</v>
      </c>
      <c r="J359" s="93" t="e">
        <f t="shared" si="167"/>
        <v>#N/A</v>
      </c>
      <c r="K359" s="99" t="e">
        <f t="shared" si="168"/>
        <v>#N/A</v>
      </c>
      <c r="L359" s="99" t="e">
        <f t="shared" si="169"/>
        <v>#N/A</v>
      </c>
      <c r="O359" s="92">
        <f t="shared" si="186"/>
        <v>46240</v>
      </c>
      <c r="P359" s="91">
        <f t="shared" si="187"/>
        <v>352</v>
      </c>
      <c r="Q359" s="91" t="e">
        <f>INDEX(地温!$D$2:$D$366,MATCH(O359,地温!$C$2:$C$366,FALSE))</f>
        <v>#N/A</v>
      </c>
      <c r="R359" s="91" t="e">
        <f t="shared" si="188"/>
        <v>#N/A</v>
      </c>
      <c r="S359" s="93" t="e">
        <f t="shared" si="170"/>
        <v>#N/A</v>
      </c>
      <c r="T359" s="99" t="e">
        <f t="shared" si="171"/>
        <v>#N/A</v>
      </c>
      <c r="U359" s="99">
        <f t="shared" si="172"/>
        <v>0</v>
      </c>
      <c r="X359" s="92">
        <f t="shared" si="189"/>
        <v>46240</v>
      </c>
      <c r="Y359" s="91">
        <f t="shared" si="190"/>
        <v>352</v>
      </c>
      <c r="Z359" s="91" t="e">
        <f>INDEX(地温!$D$2:$D$366,MATCH(X359,地温!$C$2:$C$366,FALSE))</f>
        <v>#N/A</v>
      </c>
      <c r="AA359" s="91" t="e">
        <f t="shared" si="191"/>
        <v>#N/A</v>
      </c>
      <c r="AB359" s="93" t="e">
        <f t="shared" si="173"/>
        <v>#N/A</v>
      </c>
      <c r="AC359" s="99" t="e">
        <f t="shared" si="174"/>
        <v>#N/A</v>
      </c>
      <c r="AD359" s="99">
        <f t="shared" si="175"/>
        <v>0</v>
      </c>
      <c r="AG359" s="92">
        <f t="shared" si="192"/>
        <v>46240</v>
      </c>
      <c r="AH359" s="91">
        <f t="shared" si="193"/>
        <v>352</v>
      </c>
      <c r="AI359" s="91" t="e">
        <f>INDEX(地温!$D$2:$D$366,MATCH(AG359,地温!$C$2:$C$366,FALSE))</f>
        <v>#N/A</v>
      </c>
      <c r="AJ359" s="91" t="e">
        <f t="shared" si="194"/>
        <v>#N/A</v>
      </c>
      <c r="AK359" s="93" t="e">
        <f t="shared" si="176"/>
        <v>#N/A</v>
      </c>
      <c r="AL359" s="99" t="e">
        <f t="shared" si="177"/>
        <v>#N/A</v>
      </c>
      <c r="AM359" s="99">
        <f t="shared" si="178"/>
        <v>0</v>
      </c>
      <c r="AP359" s="92">
        <f t="shared" si="195"/>
        <v>46240</v>
      </c>
      <c r="AQ359" s="91">
        <f t="shared" si="196"/>
        <v>352</v>
      </c>
      <c r="AR359" s="91" t="e">
        <f>INDEX(地温!$D$2:$D$366,MATCH(AP359,地温!$C$2:$C$366,FALSE))</f>
        <v>#N/A</v>
      </c>
      <c r="AS359" s="91" t="e">
        <f t="shared" si="197"/>
        <v>#N/A</v>
      </c>
      <c r="AT359" s="93" t="e">
        <f t="shared" si="179"/>
        <v>#N/A</v>
      </c>
      <c r="AU359" s="99" t="e">
        <f t="shared" si="180"/>
        <v>#N/A</v>
      </c>
      <c r="AV359" s="99">
        <f t="shared" si="181"/>
        <v>0</v>
      </c>
    </row>
    <row r="360" spans="1:48" s="91" customFormat="1">
      <c r="A360" s="92">
        <f t="shared" si="182"/>
        <v>46241</v>
      </c>
      <c r="B360" s="91">
        <f t="shared" si="165"/>
        <v>353</v>
      </c>
      <c r="C360" s="99" t="e">
        <f t="shared" si="166"/>
        <v>#N/A</v>
      </c>
      <c r="F360" s="92">
        <f t="shared" si="183"/>
        <v>46241</v>
      </c>
      <c r="G360" s="91">
        <f t="shared" si="184"/>
        <v>353</v>
      </c>
      <c r="H360" s="91" t="e">
        <f>INDEX(地温!$D$2:$D$366,MATCH(F360,地温!$C$2:$C$366,FALSE))</f>
        <v>#N/A</v>
      </c>
      <c r="I360" s="91" t="e">
        <f t="shared" si="185"/>
        <v>#N/A</v>
      </c>
      <c r="J360" s="93" t="e">
        <f t="shared" si="167"/>
        <v>#N/A</v>
      </c>
      <c r="K360" s="99" t="e">
        <f t="shared" si="168"/>
        <v>#N/A</v>
      </c>
      <c r="L360" s="99" t="e">
        <f t="shared" si="169"/>
        <v>#N/A</v>
      </c>
      <c r="O360" s="92">
        <f t="shared" si="186"/>
        <v>46241</v>
      </c>
      <c r="P360" s="91">
        <f t="shared" si="187"/>
        <v>353</v>
      </c>
      <c r="Q360" s="91" t="e">
        <f>INDEX(地温!$D$2:$D$366,MATCH(O360,地温!$C$2:$C$366,FALSE))</f>
        <v>#N/A</v>
      </c>
      <c r="R360" s="91" t="e">
        <f t="shared" si="188"/>
        <v>#N/A</v>
      </c>
      <c r="S360" s="93" t="e">
        <f t="shared" si="170"/>
        <v>#N/A</v>
      </c>
      <c r="T360" s="99" t="e">
        <f t="shared" si="171"/>
        <v>#N/A</v>
      </c>
      <c r="U360" s="99">
        <f t="shared" si="172"/>
        <v>0</v>
      </c>
      <c r="X360" s="92">
        <f t="shared" si="189"/>
        <v>46241</v>
      </c>
      <c r="Y360" s="91">
        <f t="shared" si="190"/>
        <v>353</v>
      </c>
      <c r="Z360" s="91" t="e">
        <f>INDEX(地温!$D$2:$D$366,MATCH(X360,地温!$C$2:$C$366,FALSE))</f>
        <v>#N/A</v>
      </c>
      <c r="AA360" s="91" t="e">
        <f t="shared" si="191"/>
        <v>#N/A</v>
      </c>
      <c r="AB360" s="93" t="e">
        <f t="shared" si="173"/>
        <v>#N/A</v>
      </c>
      <c r="AC360" s="99" t="e">
        <f t="shared" si="174"/>
        <v>#N/A</v>
      </c>
      <c r="AD360" s="99">
        <f t="shared" si="175"/>
        <v>0</v>
      </c>
      <c r="AG360" s="92">
        <f t="shared" si="192"/>
        <v>46241</v>
      </c>
      <c r="AH360" s="91">
        <f t="shared" si="193"/>
        <v>353</v>
      </c>
      <c r="AI360" s="91" t="e">
        <f>INDEX(地温!$D$2:$D$366,MATCH(AG360,地温!$C$2:$C$366,FALSE))</f>
        <v>#N/A</v>
      </c>
      <c r="AJ360" s="91" t="e">
        <f t="shared" si="194"/>
        <v>#N/A</v>
      </c>
      <c r="AK360" s="93" t="e">
        <f t="shared" si="176"/>
        <v>#N/A</v>
      </c>
      <c r="AL360" s="99" t="e">
        <f t="shared" si="177"/>
        <v>#N/A</v>
      </c>
      <c r="AM360" s="99">
        <f t="shared" si="178"/>
        <v>0</v>
      </c>
      <c r="AP360" s="92">
        <f t="shared" si="195"/>
        <v>46241</v>
      </c>
      <c r="AQ360" s="91">
        <f t="shared" si="196"/>
        <v>353</v>
      </c>
      <c r="AR360" s="91" t="e">
        <f>INDEX(地温!$D$2:$D$366,MATCH(AP360,地温!$C$2:$C$366,FALSE))</f>
        <v>#N/A</v>
      </c>
      <c r="AS360" s="91" t="e">
        <f t="shared" si="197"/>
        <v>#N/A</v>
      </c>
      <c r="AT360" s="93" t="e">
        <f t="shared" si="179"/>
        <v>#N/A</v>
      </c>
      <c r="AU360" s="99" t="e">
        <f t="shared" si="180"/>
        <v>#N/A</v>
      </c>
      <c r="AV360" s="99">
        <f t="shared" si="181"/>
        <v>0</v>
      </c>
    </row>
    <row r="361" spans="1:48" s="91" customFormat="1">
      <c r="A361" s="92">
        <f t="shared" si="182"/>
        <v>46242</v>
      </c>
      <c r="B361" s="91">
        <f t="shared" si="165"/>
        <v>354</v>
      </c>
      <c r="C361" s="99" t="e">
        <f t="shared" si="166"/>
        <v>#N/A</v>
      </c>
      <c r="F361" s="92">
        <f t="shared" si="183"/>
        <v>46242</v>
      </c>
      <c r="G361" s="91">
        <f t="shared" si="184"/>
        <v>354</v>
      </c>
      <c r="H361" s="91" t="e">
        <f>INDEX(地温!$D$2:$D$366,MATCH(F361,地温!$C$2:$C$366,FALSE))</f>
        <v>#N/A</v>
      </c>
      <c r="I361" s="91" t="e">
        <f t="shared" si="185"/>
        <v>#N/A</v>
      </c>
      <c r="J361" s="93" t="e">
        <f t="shared" si="167"/>
        <v>#N/A</v>
      </c>
      <c r="K361" s="99" t="e">
        <f t="shared" si="168"/>
        <v>#N/A</v>
      </c>
      <c r="L361" s="99" t="e">
        <f t="shared" si="169"/>
        <v>#N/A</v>
      </c>
      <c r="O361" s="92">
        <f t="shared" si="186"/>
        <v>46242</v>
      </c>
      <c r="P361" s="91">
        <f t="shared" si="187"/>
        <v>354</v>
      </c>
      <c r="Q361" s="91" t="e">
        <f>INDEX(地温!$D$2:$D$366,MATCH(O361,地温!$C$2:$C$366,FALSE))</f>
        <v>#N/A</v>
      </c>
      <c r="R361" s="91" t="e">
        <f t="shared" si="188"/>
        <v>#N/A</v>
      </c>
      <c r="S361" s="93" t="e">
        <f t="shared" si="170"/>
        <v>#N/A</v>
      </c>
      <c r="T361" s="99" t="e">
        <f t="shared" si="171"/>
        <v>#N/A</v>
      </c>
      <c r="U361" s="99">
        <f t="shared" si="172"/>
        <v>0</v>
      </c>
      <c r="X361" s="92">
        <f t="shared" si="189"/>
        <v>46242</v>
      </c>
      <c r="Y361" s="91">
        <f t="shared" si="190"/>
        <v>354</v>
      </c>
      <c r="Z361" s="91" t="e">
        <f>INDEX(地温!$D$2:$D$366,MATCH(X361,地温!$C$2:$C$366,FALSE))</f>
        <v>#N/A</v>
      </c>
      <c r="AA361" s="91" t="e">
        <f t="shared" si="191"/>
        <v>#N/A</v>
      </c>
      <c r="AB361" s="93" t="e">
        <f t="shared" si="173"/>
        <v>#N/A</v>
      </c>
      <c r="AC361" s="99" t="e">
        <f t="shared" si="174"/>
        <v>#N/A</v>
      </c>
      <c r="AD361" s="99">
        <f t="shared" si="175"/>
        <v>0</v>
      </c>
      <c r="AG361" s="92">
        <f t="shared" si="192"/>
        <v>46242</v>
      </c>
      <c r="AH361" s="91">
        <f t="shared" si="193"/>
        <v>354</v>
      </c>
      <c r="AI361" s="91" t="e">
        <f>INDEX(地温!$D$2:$D$366,MATCH(AG361,地温!$C$2:$C$366,FALSE))</f>
        <v>#N/A</v>
      </c>
      <c r="AJ361" s="91" t="e">
        <f t="shared" si="194"/>
        <v>#N/A</v>
      </c>
      <c r="AK361" s="93" t="e">
        <f t="shared" si="176"/>
        <v>#N/A</v>
      </c>
      <c r="AL361" s="99" t="e">
        <f t="shared" si="177"/>
        <v>#N/A</v>
      </c>
      <c r="AM361" s="99">
        <f t="shared" si="178"/>
        <v>0</v>
      </c>
      <c r="AP361" s="92">
        <f t="shared" si="195"/>
        <v>46242</v>
      </c>
      <c r="AQ361" s="91">
        <f t="shared" si="196"/>
        <v>354</v>
      </c>
      <c r="AR361" s="91" t="e">
        <f>INDEX(地温!$D$2:$D$366,MATCH(AP361,地温!$C$2:$C$366,FALSE))</f>
        <v>#N/A</v>
      </c>
      <c r="AS361" s="91" t="e">
        <f t="shared" si="197"/>
        <v>#N/A</v>
      </c>
      <c r="AT361" s="93" t="e">
        <f t="shared" si="179"/>
        <v>#N/A</v>
      </c>
      <c r="AU361" s="99" t="e">
        <f t="shared" si="180"/>
        <v>#N/A</v>
      </c>
      <c r="AV361" s="99">
        <f t="shared" si="181"/>
        <v>0</v>
      </c>
    </row>
    <row r="362" spans="1:48" s="91" customFormat="1">
      <c r="A362" s="92">
        <f t="shared" si="182"/>
        <v>46243</v>
      </c>
      <c r="B362" s="91">
        <f t="shared" si="165"/>
        <v>355</v>
      </c>
      <c r="C362" s="99" t="e">
        <f t="shared" si="166"/>
        <v>#N/A</v>
      </c>
      <c r="F362" s="92">
        <f t="shared" si="183"/>
        <v>46243</v>
      </c>
      <c r="G362" s="91">
        <f t="shared" si="184"/>
        <v>355</v>
      </c>
      <c r="H362" s="91" t="e">
        <f>INDEX(地温!$D$2:$D$366,MATCH(F362,地温!$C$2:$C$366,FALSE))</f>
        <v>#N/A</v>
      </c>
      <c r="I362" s="91" t="e">
        <f t="shared" si="185"/>
        <v>#N/A</v>
      </c>
      <c r="J362" s="93" t="e">
        <f t="shared" si="167"/>
        <v>#N/A</v>
      </c>
      <c r="K362" s="99" t="e">
        <f t="shared" si="168"/>
        <v>#N/A</v>
      </c>
      <c r="L362" s="99" t="e">
        <f t="shared" si="169"/>
        <v>#N/A</v>
      </c>
      <c r="O362" s="92">
        <f t="shared" si="186"/>
        <v>46243</v>
      </c>
      <c r="P362" s="91">
        <f t="shared" si="187"/>
        <v>355</v>
      </c>
      <c r="Q362" s="91" t="e">
        <f>INDEX(地温!$D$2:$D$366,MATCH(O362,地温!$C$2:$C$366,FALSE))</f>
        <v>#N/A</v>
      </c>
      <c r="R362" s="91" t="e">
        <f t="shared" si="188"/>
        <v>#N/A</v>
      </c>
      <c r="S362" s="93" t="e">
        <f t="shared" si="170"/>
        <v>#N/A</v>
      </c>
      <c r="T362" s="99" t="e">
        <f t="shared" si="171"/>
        <v>#N/A</v>
      </c>
      <c r="U362" s="99">
        <f t="shared" si="172"/>
        <v>0</v>
      </c>
      <c r="X362" s="92">
        <f t="shared" si="189"/>
        <v>46243</v>
      </c>
      <c r="Y362" s="91">
        <f t="shared" si="190"/>
        <v>355</v>
      </c>
      <c r="Z362" s="91" t="e">
        <f>INDEX(地温!$D$2:$D$366,MATCH(X362,地温!$C$2:$C$366,FALSE))</f>
        <v>#N/A</v>
      </c>
      <c r="AA362" s="91" t="e">
        <f t="shared" si="191"/>
        <v>#N/A</v>
      </c>
      <c r="AB362" s="93" t="e">
        <f t="shared" si="173"/>
        <v>#N/A</v>
      </c>
      <c r="AC362" s="99" t="e">
        <f t="shared" si="174"/>
        <v>#N/A</v>
      </c>
      <c r="AD362" s="99">
        <f t="shared" si="175"/>
        <v>0</v>
      </c>
      <c r="AG362" s="92">
        <f t="shared" si="192"/>
        <v>46243</v>
      </c>
      <c r="AH362" s="91">
        <f t="shared" si="193"/>
        <v>355</v>
      </c>
      <c r="AI362" s="91" t="e">
        <f>INDEX(地温!$D$2:$D$366,MATCH(AG362,地温!$C$2:$C$366,FALSE))</f>
        <v>#N/A</v>
      </c>
      <c r="AJ362" s="91" t="e">
        <f t="shared" si="194"/>
        <v>#N/A</v>
      </c>
      <c r="AK362" s="93" t="e">
        <f t="shared" si="176"/>
        <v>#N/A</v>
      </c>
      <c r="AL362" s="99" t="e">
        <f t="shared" si="177"/>
        <v>#N/A</v>
      </c>
      <c r="AM362" s="99">
        <f t="shared" si="178"/>
        <v>0</v>
      </c>
      <c r="AP362" s="92">
        <f t="shared" si="195"/>
        <v>46243</v>
      </c>
      <c r="AQ362" s="91">
        <f t="shared" si="196"/>
        <v>355</v>
      </c>
      <c r="AR362" s="91" t="e">
        <f>INDEX(地温!$D$2:$D$366,MATCH(AP362,地温!$C$2:$C$366,FALSE))</f>
        <v>#N/A</v>
      </c>
      <c r="AS362" s="91" t="e">
        <f t="shared" si="197"/>
        <v>#N/A</v>
      </c>
      <c r="AT362" s="93" t="e">
        <f t="shared" si="179"/>
        <v>#N/A</v>
      </c>
      <c r="AU362" s="99" t="e">
        <f t="shared" si="180"/>
        <v>#N/A</v>
      </c>
      <c r="AV362" s="99">
        <f t="shared" si="181"/>
        <v>0</v>
      </c>
    </row>
    <row r="363" spans="1:48" s="91" customFormat="1">
      <c r="A363" s="92">
        <f t="shared" si="182"/>
        <v>46244</v>
      </c>
      <c r="B363" s="91">
        <f t="shared" si="165"/>
        <v>356</v>
      </c>
      <c r="C363" s="99" t="e">
        <f t="shared" si="166"/>
        <v>#N/A</v>
      </c>
      <c r="F363" s="92">
        <f t="shared" si="183"/>
        <v>46244</v>
      </c>
      <c r="G363" s="91">
        <f t="shared" si="184"/>
        <v>356</v>
      </c>
      <c r="H363" s="91" t="e">
        <f>INDEX(地温!$D$2:$D$366,MATCH(F363,地温!$C$2:$C$366,FALSE))</f>
        <v>#N/A</v>
      </c>
      <c r="I363" s="91" t="e">
        <f t="shared" si="185"/>
        <v>#N/A</v>
      </c>
      <c r="J363" s="93" t="e">
        <f t="shared" si="167"/>
        <v>#N/A</v>
      </c>
      <c r="K363" s="99" t="e">
        <f t="shared" si="168"/>
        <v>#N/A</v>
      </c>
      <c r="L363" s="99" t="e">
        <f t="shared" si="169"/>
        <v>#N/A</v>
      </c>
      <c r="O363" s="92">
        <f t="shared" si="186"/>
        <v>46244</v>
      </c>
      <c r="P363" s="91">
        <f t="shared" si="187"/>
        <v>356</v>
      </c>
      <c r="Q363" s="91" t="e">
        <f>INDEX(地温!$D$2:$D$366,MATCH(O363,地温!$C$2:$C$366,FALSE))</f>
        <v>#N/A</v>
      </c>
      <c r="R363" s="91" t="e">
        <f t="shared" si="188"/>
        <v>#N/A</v>
      </c>
      <c r="S363" s="93" t="e">
        <f t="shared" si="170"/>
        <v>#N/A</v>
      </c>
      <c r="T363" s="99" t="e">
        <f t="shared" si="171"/>
        <v>#N/A</v>
      </c>
      <c r="U363" s="99">
        <f t="shared" si="172"/>
        <v>0</v>
      </c>
      <c r="X363" s="92">
        <f t="shared" si="189"/>
        <v>46244</v>
      </c>
      <c r="Y363" s="91">
        <f t="shared" si="190"/>
        <v>356</v>
      </c>
      <c r="Z363" s="91" t="e">
        <f>INDEX(地温!$D$2:$D$366,MATCH(X363,地温!$C$2:$C$366,FALSE))</f>
        <v>#N/A</v>
      </c>
      <c r="AA363" s="91" t="e">
        <f t="shared" si="191"/>
        <v>#N/A</v>
      </c>
      <c r="AB363" s="93" t="e">
        <f t="shared" si="173"/>
        <v>#N/A</v>
      </c>
      <c r="AC363" s="99" t="e">
        <f t="shared" si="174"/>
        <v>#N/A</v>
      </c>
      <c r="AD363" s="99">
        <f t="shared" si="175"/>
        <v>0</v>
      </c>
      <c r="AG363" s="92">
        <f t="shared" si="192"/>
        <v>46244</v>
      </c>
      <c r="AH363" s="91">
        <f t="shared" si="193"/>
        <v>356</v>
      </c>
      <c r="AI363" s="91" t="e">
        <f>INDEX(地温!$D$2:$D$366,MATCH(AG363,地温!$C$2:$C$366,FALSE))</f>
        <v>#N/A</v>
      </c>
      <c r="AJ363" s="91" t="e">
        <f t="shared" si="194"/>
        <v>#N/A</v>
      </c>
      <c r="AK363" s="93" t="e">
        <f t="shared" si="176"/>
        <v>#N/A</v>
      </c>
      <c r="AL363" s="99" t="e">
        <f t="shared" si="177"/>
        <v>#N/A</v>
      </c>
      <c r="AM363" s="99">
        <f t="shared" si="178"/>
        <v>0</v>
      </c>
      <c r="AP363" s="92">
        <f t="shared" si="195"/>
        <v>46244</v>
      </c>
      <c r="AQ363" s="91">
        <f t="shared" si="196"/>
        <v>356</v>
      </c>
      <c r="AR363" s="91" t="e">
        <f>INDEX(地温!$D$2:$D$366,MATCH(AP363,地温!$C$2:$C$366,FALSE))</f>
        <v>#N/A</v>
      </c>
      <c r="AS363" s="91" t="e">
        <f t="shared" si="197"/>
        <v>#N/A</v>
      </c>
      <c r="AT363" s="93" t="e">
        <f t="shared" si="179"/>
        <v>#N/A</v>
      </c>
      <c r="AU363" s="99" t="e">
        <f t="shared" si="180"/>
        <v>#N/A</v>
      </c>
      <c r="AV363" s="99">
        <f t="shared" si="181"/>
        <v>0</v>
      </c>
    </row>
    <row r="364" spans="1:48" s="91" customFormat="1">
      <c r="A364" s="92">
        <f t="shared" si="182"/>
        <v>46245</v>
      </c>
      <c r="B364" s="91">
        <f t="shared" si="165"/>
        <v>357</v>
      </c>
      <c r="C364" s="99" t="e">
        <f t="shared" si="166"/>
        <v>#N/A</v>
      </c>
      <c r="F364" s="92">
        <f t="shared" si="183"/>
        <v>46245</v>
      </c>
      <c r="G364" s="91">
        <f t="shared" si="184"/>
        <v>357</v>
      </c>
      <c r="H364" s="91" t="e">
        <f>INDEX(地温!$D$2:$D$366,MATCH(F364,地温!$C$2:$C$366,FALSE))</f>
        <v>#N/A</v>
      </c>
      <c r="I364" s="91" t="e">
        <f t="shared" si="185"/>
        <v>#N/A</v>
      </c>
      <c r="J364" s="93" t="e">
        <f t="shared" si="167"/>
        <v>#N/A</v>
      </c>
      <c r="K364" s="99" t="e">
        <f t="shared" si="168"/>
        <v>#N/A</v>
      </c>
      <c r="L364" s="99" t="e">
        <f t="shared" si="169"/>
        <v>#N/A</v>
      </c>
      <c r="O364" s="92">
        <f t="shared" si="186"/>
        <v>46245</v>
      </c>
      <c r="P364" s="91">
        <f t="shared" si="187"/>
        <v>357</v>
      </c>
      <c r="Q364" s="91" t="e">
        <f>INDEX(地温!$D$2:$D$366,MATCH(O364,地温!$C$2:$C$366,FALSE))</f>
        <v>#N/A</v>
      </c>
      <c r="R364" s="91" t="e">
        <f t="shared" si="188"/>
        <v>#N/A</v>
      </c>
      <c r="S364" s="93" t="e">
        <f t="shared" si="170"/>
        <v>#N/A</v>
      </c>
      <c r="T364" s="99" t="e">
        <f t="shared" si="171"/>
        <v>#N/A</v>
      </c>
      <c r="U364" s="99">
        <f t="shared" si="172"/>
        <v>0</v>
      </c>
      <c r="X364" s="92">
        <f t="shared" si="189"/>
        <v>46245</v>
      </c>
      <c r="Y364" s="91">
        <f t="shared" si="190"/>
        <v>357</v>
      </c>
      <c r="Z364" s="91" t="e">
        <f>INDEX(地温!$D$2:$D$366,MATCH(X364,地温!$C$2:$C$366,FALSE))</f>
        <v>#N/A</v>
      </c>
      <c r="AA364" s="91" t="e">
        <f t="shared" si="191"/>
        <v>#N/A</v>
      </c>
      <c r="AB364" s="93" t="e">
        <f t="shared" si="173"/>
        <v>#N/A</v>
      </c>
      <c r="AC364" s="99" t="e">
        <f t="shared" si="174"/>
        <v>#N/A</v>
      </c>
      <c r="AD364" s="99">
        <f t="shared" si="175"/>
        <v>0</v>
      </c>
      <c r="AG364" s="92">
        <f t="shared" si="192"/>
        <v>46245</v>
      </c>
      <c r="AH364" s="91">
        <f t="shared" si="193"/>
        <v>357</v>
      </c>
      <c r="AI364" s="91" t="e">
        <f>INDEX(地温!$D$2:$D$366,MATCH(AG364,地温!$C$2:$C$366,FALSE))</f>
        <v>#N/A</v>
      </c>
      <c r="AJ364" s="91" t="e">
        <f t="shared" si="194"/>
        <v>#N/A</v>
      </c>
      <c r="AK364" s="93" t="e">
        <f t="shared" si="176"/>
        <v>#N/A</v>
      </c>
      <c r="AL364" s="99" t="e">
        <f t="shared" si="177"/>
        <v>#N/A</v>
      </c>
      <c r="AM364" s="99">
        <f t="shared" si="178"/>
        <v>0</v>
      </c>
      <c r="AP364" s="92">
        <f t="shared" si="195"/>
        <v>46245</v>
      </c>
      <c r="AQ364" s="91">
        <f t="shared" si="196"/>
        <v>357</v>
      </c>
      <c r="AR364" s="91" t="e">
        <f>INDEX(地温!$D$2:$D$366,MATCH(AP364,地温!$C$2:$C$366,FALSE))</f>
        <v>#N/A</v>
      </c>
      <c r="AS364" s="91" t="e">
        <f t="shared" si="197"/>
        <v>#N/A</v>
      </c>
      <c r="AT364" s="93" t="e">
        <f t="shared" si="179"/>
        <v>#N/A</v>
      </c>
      <c r="AU364" s="99" t="e">
        <f t="shared" si="180"/>
        <v>#N/A</v>
      </c>
      <c r="AV364" s="99">
        <f t="shared" si="181"/>
        <v>0</v>
      </c>
    </row>
    <row r="365" spans="1:48" s="91" customFormat="1">
      <c r="A365" s="92">
        <f t="shared" si="182"/>
        <v>46246</v>
      </c>
      <c r="B365" s="91">
        <f t="shared" si="165"/>
        <v>358</v>
      </c>
      <c r="C365" s="99" t="e">
        <f t="shared" si="166"/>
        <v>#N/A</v>
      </c>
      <c r="F365" s="92">
        <f t="shared" si="183"/>
        <v>46246</v>
      </c>
      <c r="G365" s="91">
        <f t="shared" si="184"/>
        <v>358</v>
      </c>
      <c r="H365" s="91" t="e">
        <f>INDEX(地温!$D$2:$D$366,MATCH(F365,地温!$C$2:$C$366,FALSE))</f>
        <v>#N/A</v>
      </c>
      <c r="I365" s="91" t="e">
        <f t="shared" si="185"/>
        <v>#N/A</v>
      </c>
      <c r="J365" s="93" t="e">
        <f t="shared" si="167"/>
        <v>#N/A</v>
      </c>
      <c r="K365" s="99" t="e">
        <f t="shared" si="168"/>
        <v>#N/A</v>
      </c>
      <c r="L365" s="99" t="e">
        <f t="shared" si="169"/>
        <v>#N/A</v>
      </c>
      <c r="O365" s="92">
        <f t="shared" si="186"/>
        <v>46246</v>
      </c>
      <c r="P365" s="91">
        <f t="shared" si="187"/>
        <v>358</v>
      </c>
      <c r="Q365" s="91" t="e">
        <f>INDEX(地温!$D$2:$D$366,MATCH(O365,地温!$C$2:$C$366,FALSE))</f>
        <v>#N/A</v>
      </c>
      <c r="R365" s="91" t="e">
        <f t="shared" si="188"/>
        <v>#N/A</v>
      </c>
      <c r="S365" s="93" t="e">
        <f t="shared" si="170"/>
        <v>#N/A</v>
      </c>
      <c r="T365" s="99" t="e">
        <f t="shared" si="171"/>
        <v>#N/A</v>
      </c>
      <c r="U365" s="99">
        <f t="shared" si="172"/>
        <v>0</v>
      </c>
      <c r="X365" s="92">
        <f t="shared" si="189"/>
        <v>46246</v>
      </c>
      <c r="Y365" s="91">
        <f t="shared" si="190"/>
        <v>358</v>
      </c>
      <c r="Z365" s="91" t="e">
        <f>INDEX(地温!$D$2:$D$366,MATCH(X365,地温!$C$2:$C$366,FALSE))</f>
        <v>#N/A</v>
      </c>
      <c r="AA365" s="91" t="e">
        <f t="shared" si="191"/>
        <v>#N/A</v>
      </c>
      <c r="AB365" s="93" t="e">
        <f t="shared" si="173"/>
        <v>#N/A</v>
      </c>
      <c r="AC365" s="99" t="e">
        <f t="shared" si="174"/>
        <v>#N/A</v>
      </c>
      <c r="AD365" s="99">
        <f t="shared" si="175"/>
        <v>0</v>
      </c>
      <c r="AG365" s="92">
        <f t="shared" si="192"/>
        <v>46246</v>
      </c>
      <c r="AH365" s="91">
        <f t="shared" si="193"/>
        <v>358</v>
      </c>
      <c r="AI365" s="91" t="e">
        <f>INDEX(地温!$D$2:$D$366,MATCH(AG365,地温!$C$2:$C$366,FALSE))</f>
        <v>#N/A</v>
      </c>
      <c r="AJ365" s="91" t="e">
        <f t="shared" si="194"/>
        <v>#N/A</v>
      </c>
      <c r="AK365" s="93" t="e">
        <f t="shared" si="176"/>
        <v>#N/A</v>
      </c>
      <c r="AL365" s="99" t="e">
        <f t="shared" si="177"/>
        <v>#N/A</v>
      </c>
      <c r="AM365" s="99">
        <f t="shared" si="178"/>
        <v>0</v>
      </c>
      <c r="AP365" s="92">
        <f t="shared" si="195"/>
        <v>46246</v>
      </c>
      <c r="AQ365" s="91">
        <f t="shared" si="196"/>
        <v>358</v>
      </c>
      <c r="AR365" s="91" t="e">
        <f>INDEX(地温!$D$2:$D$366,MATCH(AP365,地温!$C$2:$C$366,FALSE))</f>
        <v>#N/A</v>
      </c>
      <c r="AS365" s="91" t="e">
        <f t="shared" si="197"/>
        <v>#N/A</v>
      </c>
      <c r="AT365" s="93" t="e">
        <f t="shared" si="179"/>
        <v>#N/A</v>
      </c>
      <c r="AU365" s="99" t="e">
        <f t="shared" si="180"/>
        <v>#N/A</v>
      </c>
      <c r="AV365" s="99">
        <f t="shared" si="181"/>
        <v>0</v>
      </c>
    </row>
    <row r="366" spans="1:48" s="91" customFormat="1">
      <c r="A366" s="92">
        <f t="shared" si="182"/>
        <v>46247</v>
      </c>
      <c r="B366" s="91">
        <f t="shared" si="165"/>
        <v>359</v>
      </c>
      <c r="C366" s="99" t="e">
        <f t="shared" si="166"/>
        <v>#N/A</v>
      </c>
      <c r="F366" s="92">
        <f t="shared" si="183"/>
        <v>46247</v>
      </c>
      <c r="G366" s="91">
        <f t="shared" si="184"/>
        <v>359</v>
      </c>
      <c r="H366" s="91" t="e">
        <f>INDEX(地温!$D$2:$D$366,MATCH(F366,地温!$C$2:$C$366,FALSE))</f>
        <v>#N/A</v>
      </c>
      <c r="I366" s="91" t="e">
        <f t="shared" si="185"/>
        <v>#N/A</v>
      </c>
      <c r="J366" s="93" t="e">
        <f t="shared" si="167"/>
        <v>#N/A</v>
      </c>
      <c r="K366" s="99" t="e">
        <f t="shared" si="168"/>
        <v>#N/A</v>
      </c>
      <c r="L366" s="99" t="e">
        <f t="shared" si="169"/>
        <v>#N/A</v>
      </c>
      <c r="O366" s="92">
        <f t="shared" si="186"/>
        <v>46247</v>
      </c>
      <c r="P366" s="91">
        <f t="shared" si="187"/>
        <v>359</v>
      </c>
      <c r="Q366" s="91" t="e">
        <f>INDEX(地温!$D$2:$D$366,MATCH(O366,地温!$C$2:$C$366,FALSE))</f>
        <v>#N/A</v>
      </c>
      <c r="R366" s="91" t="e">
        <f t="shared" si="188"/>
        <v>#N/A</v>
      </c>
      <c r="S366" s="93" t="e">
        <f t="shared" si="170"/>
        <v>#N/A</v>
      </c>
      <c r="T366" s="99" t="e">
        <f t="shared" si="171"/>
        <v>#N/A</v>
      </c>
      <c r="U366" s="99">
        <f t="shared" si="172"/>
        <v>0</v>
      </c>
      <c r="X366" s="92">
        <f t="shared" si="189"/>
        <v>46247</v>
      </c>
      <c r="Y366" s="91">
        <f t="shared" si="190"/>
        <v>359</v>
      </c>
      <c r="Z366" s="91" t="e">
        <f>INDEX(地温!$D$2:$D$366,MATCH(X366,地温!$C$2:$C$366,FALSE))</f>
        <v>#N/A</v>
      </c>
      <c r="AA366" s="91" t="e">
        <f t="shared" si="191"/>
        <v>#N/A</v>
      </c>
      <c r="AB366" s="93" t="e">
        <f t="shared" si="173"/>
        <v>#N/A</v>
      </c>
      <c r="AC366" s="99" t="e">
        <f t="shared" si="174"/>
        <v>#N/A</v>
      </c>
      <c r="AD366" s="99">
        <f t="shared" si="175"/>
        <v>0</v>
      </c>
      <c r="AG366" s="92">
        <f t="shared" si="192"/>
        <v>46247</v>
      </c>
      <c r="AH366" s="91">
        <f t="shared" si="193"/>
        <v>359</v>
      </c>
      <c r="AI366" s="91" t="e">
        <f>INDEX(地温!$D$2:$D$366,MATCH(AG366,地温!$C$2:$C$366,FALSE))</f>
        <v>#N/A</v>
      </c>
      <c r="AJ366" s="91" t="e">
        <f t="shared" si="194"/>
        <v>#N/A</v>
      </c>
      <c r="AK366" s="93" t="e">
        <f t="shared" si="176"/>
        <v>#N/A</v>
      </c>
      <c r="AL366" s="99" t="e">
        <f t="shared" si="177"/>
        <v>#N/A</v>
      </c>
      <c r="AM366" s="99">
        <f t="shared" si="178"/>
        <v>0</v>
      </c>
      <c r="AP366" s="92">
        <f t="shared" si="195"/>
        <v>46247</v>
      </c>
      <c r="AQ366" s="91">
        <f t="shared" si="196"/>
        <v>359</v>
      </c>
      <c r="AR366" s="91" t="e">
        <f>INDEX(地温!$D$2:$D$366,MATCH(AP366,地温!$C$2:$C$366,FALSE))</f>
        <v>#N/A</v>
      </c>
      <c r="AS366" s="91" t="e">
        <f t="shared" si="197"/>
        <v>#N/A</v>
      </c>
      <c r="AT366" s="93" t="e">
        <f t="shared" si="179"/>
        <v>#N/A</v>
      </c>
      <c r="AU366" s="99" t="e">
        <f t="shared" si="180"/>
        <v>#N/A</v>
      </c>
      <c r="AV366" s="99">
        <f t="shared" si="181"/>
        <v>0</v>
      </c>
    </row>
    <row r="367" spans="1:48" s="91" customFormat="1">
      <c r="A367" s="92">
        <f t="shared" si="182"/>
        <v>46248</v>
      </c>
      <c r="B367" s="91">
        <f t="shared" si="165"/>
        <v>360</v>
      </c>
      <c r="C367" s="99" t="e">
        <f t="shared" si="166"/>
        <v>#N/A</v>
      </c>
      <c r="F367" s="92">
        <f t="shared" si="183"/>
        <v>46248</v>
      </c>
      <c r="G367" s="91">
        <f t="shared" si="184"/>
        <v>360</v>
      </c>
      <c r="H367" s="91" t="e">
        <f>INDEX(地温!$D$2:$D$366,MATCH(F367,地温!$C$2:$C$366,FALSE))</f>
        <v>#N/A</v>
      </c>
      <c r="I367" s="91" t="e">
        <f t="shared" si="185"/>
        <v>#N/A</v>
      </c>
      <c r="J367" s="93" t="e">
        <f t="shared" si="167"/>
        <v>#N/A</v>
      </c>
      <c r="K367" s="99" t="e">
        <f t="shared" si="168"/>
        <v>#N/A</v>
      </c>
      <c r="L367" s="99" t="e">
        <f t="shared" si="169"/>
        <v>#N/A</v>
      </c>
      <c r="O367" s="92">
        <f t="shared" si="186"/>
        <v>46248</v>
      </c>
      <c r="P367" s="91">
        <f t="shared" si="187"/>
        <v>360</v>
      </c>
      <c r="Q367" s="91" t="e">
        <f>INDEX(地温!$D$2:$D$366,MATCH(O367,地温!$C$2:$C$366,FALSE))</f>
        <v>#N/A</v>
      </c>
      <c r="R367" s="91" t="e">
        <f t="shared" si="188"/>
        <v>#N/A</v>
      </c>
      <c r="S367" s="93" t="e">
        <f t="shared" si="170"/>
        <v>#N/A</v>
      </c>
      <c r="T367" s="99" t="e">
        <f t="shared" si="171"/>
        <v>#N/A</v>
      </c>
      <c r="U367" s="99">
        <f t="shared" si="172"/>
        <v>0</v>
      </c>
      <c r="X367" s="92">
        <f t="shared" si="189"/>
        <v>46248</v>
      </c>
      <c r="Y367" s="91">
        <f t="shared" si="190"/>
        <v>360</v>
      </c>
      <c r="Z367" s="91" t="e">
        <f>INDEX(地温!$D$2:$D$366,MATCH(X367,地温!$C$2:$C$366,FALSE))</f>
        <v>#N/A</v>
      </c>
      <c r="AA367" s="91" t="e">
        <f t="shared" si="191"/>
        <v>#N/A</v>
      </c>
      <c r="AB367" s="93" t="e">
        <f t="shared" si="173"/>
        <v>#N/A</v>
      </c>
      <c r="AC367" s="99" t="e">
        <f t="shared" si="174"/>
        <v>#N/A</v>
      </c>
      <c r="AD367" s="99">
        <f t="shared" si="175"/>
        <v>0</v>
      </c>
      <c r="AG367" s="92">
        <f t="shared" si="192"/>
        <v>46248</v>
      </c>
      <c r="AH367" s="91">
        <f t="shared" si="193"/>
        <v>360</v>
      </c>
      <c r="AI367" s="91" t="e">
        <f>INDEX(地温!$D$2:$D$366,MATCH(AG367,地温!$C$2:$C$366,FALSE))</f>
        <v>#N/A</v>
      </c>
      <c r="AJ367" s="91" t="e">
        <f t="shared" si="194"/>
        <v>#N/A</v>
      </c>
      <c r="AK367" s="93" t="e">
        <f t="shared" si="176"/>
        <v>#N/A</v>
      </c>
      <c r="AL367" s="99" t="e">
        <f t="shared" si="177"/>
        <v>#N/A</v>
      </c>
      <c r="AM367" s="99">
        <f t="shared" si="178"/>
        <v>0</v>
      </c>
      <c r="AP367" s="92">
        <f t="shared" si="195"/>
        <v>46248</v>
      </c>
      <c r="AQ367" s="91">
        <f t="shared" si="196"/>
        <v>360</v>
      </c>
      <c r="AR367" s="91" t="e">
        <f>INDEX(地温!$D$2:$D$366,MATCH(AP367,地温!$C$2:$C$366,FALSE))</f>
        <v>#N/A</v>
      </c>
      <c r="AS367" s="91" t="e">
        <f t="shared" si="197"/>
        <v>#N/A</v>
      </c>
      <c r="AT367" s="93" t="e">
        <f t="shared" si="179"/>
        <v>#N/A</v>
      </c>
      <c r="AU367" s="99" t="e">
        <f t="shared" si="180"/>
        <v>#N/A</v>
      </c>
      <c r="AV367" s="99">
        <f t="shared" si="181"/>
        <v>0</v>
      </c>
    </row>
    <row r="368" spans="1:48" s="91" customFormat="1">
      <c r="A368" s="92">
        <f t="shared" si="182"/>
        <v>46249</v>
      </c>
      <c r="B368" s="91">
        <f t="shared" si="165"/>
        <v>361</v>
      </c>
      <c r="C368" s="99" t="e">
        <f t="shared" si="166"/>
        <v>#N/A</v>
      </c>
      <c r="F368" s="92">
        <f t="shared" si="183"/>
        <v>46249</v>
      </c>
      <c r="G368" s="91">
        <f t="shared" si="184"/>
        <v>361</v>
      </c>
      <c r="H368" s="91" t="e">
        <f>INDEX(地温!$D$2:$D$366,MATCH(F368,地温!$C$2:$C$366,FALSE))</f>
        <v>#N/A</v>
      </c>
      <c r="I368" s="91" t="e">
        <f t="shared" si="185"/>
        <v>#N/A</v>
      </c>
      <c r="J368" s="93" t="e">
        <f t="shared" si="167"/>
        <v>#N/A</v>
      </c>
      <c r="K368" s="99" t="e">
        <f t="shared" si="168"/>
        <v>#N/A</v>
      </c>
      <c r="L368" s="99" t="e">
        <f t="shared" si="169"/>
        <v>#N/A</v>
      </c>
      <c r="O368" s="92">
        <f t="shared" si="186"/>
        <v>46249</v>
      </c>
      <c r="P368" s="91">
        <f t="shared" si="187"/>
        <v>361</v>
      </c>
      <c r="Q368" s="91" t="e">
        <f>INDEX(地温!$D$2:$D$366,MATCH(O368,地温!$C$2:$C$366,FALSE))</f>
        <v>#N/A</v>
      </c>
      <c r="R368" s="91" t="e">
        <f t="shared" si="188"/>
        <v>#N/A</v>
      </c>
      <c r="S368" s="93" t="e">
        <f t="shared" si="170"/>
        <v>#N/A</v>
      </c>
      <c r="T368" s="99" t="e">
        <f t="shared" si="171"/>
        <v>#N/A</v>
      </c>
      <c r="U368" s="99">
        <f t="shared" si="172"/>
        <v>0</v>
      </c>
      <c r="X368" s="92">
        <f t="shared" si="189"/>
        <v>46249</v>
      </c>
      <c r="Y368" s="91">
        <f t="shared" si="190"/>
        <v>361</v>
      </c>
      <c r="Z368" s="91" t="e">
        <f>INDEX(地温!$D$2:$D$366,MATCH(X368,地温!$C$2:$C$366,FALSE))</f>
        <v>#N/A</v>
      </c>
      <c r="AA368" s="91" t="e">
        <f t="shared" si="191"/>
        <v>#N/A</v>
      </c>
      <c r="AB368" s="93" t="e">
        <f t="shared" si="173"/>
        <v>#N/A</v>
      </c>
      <c r="AC368" s="99" t="e">
        <f t="shared" si="174"/>
        <v>#N/A</v>
      </c>
      <c r="AD368" s="99">
        <f t="shared" si="175"/>
        <v>0</v>
      </c>
      <c r="AG368" s="92">
        <f t="shared" si="192"/>
        <v>46249</v>
      </c>
      <c r="AH368" s="91">
        <f t="shared" si="193"/>
        <v>361</v>
      </c>
      <c r="AI368" s="91" t="e">
        <f>INDEX(地温!$D$2:$D$366,MATCH(AG368,地温!$C$2:$C$366,FALSE))</f>
        <v>#N/A</v>
      </c>
      <c r="AJ368" s="91" t="e">
        <f t="shared" si="194"/>
        <v>#N/A</v>
      </c>
      <c r="AK368" s="93" t="e">
        <f t="shared" si="176"/>
        <v>#N/A</v>
      </c>
      <c r="AL368" s="99" t="e">
        <f t="shared" si="177"/>
        <v>#N/A</v>
      </c>
      <c r="AM368" s="99">
        <f t="shared" si="178"/>
        <v>0</v>
      </c>
      <c r="AP368" s="92">
        <f t="shared" si="195"/>
        <v>46249</v>
      </c>
      <c r="AQ368" s="91">
        <f t="shared" si="196"/>
        <v>361</v>
      </c>
      <c r="AR368" s="91" t="e">
        <f>INDEX(地温!$D$2:$D$366,MATCH(AP368,地温!$C$2:$C$366,FALSE))</f>
        <v>#N/A</v>
      </c>
      <c r="AS368" s="91" t="e">
        <f t="shared" si="197"/>
        <v>#N/A</v>
      </c>
      <c r="AT368" s="93" t="e">
        <f t="shared" si="179"/>
        <v>#N/A</v>
      </c>
      <c r="AU368" s="99" t="e">
        <f t="shared" si="180"/>
        <v>#N/A</v>
      </c>
      <c r="AV368" s="99">
        <f t="shared" si="181"/>
        <v>0</v>
      </c>
    </row>
    <row r="369" spans="1:48" s="91" customFormat="1">
      <c r="A369" s="92">
        <f t="shared" si="182"/>
        <v>46250</v>
      </c>
      <c r="B369" s="91">
        <f t="shared" si="165"/>
        <v>362</v>
      </c>
      <c r="C369" s="99" t="e">
        <f t="shared" si="166"/>
        <v>#N/A</v>
      </c>
      <c r="F369" s="92">
        <f t="shared" si="183"/>
        <v>46250</v>
      </c>
      <c r="G369" s="91">
        <f t="shared" si="184"/>
        <v>362</v>
      </c>
      <c r="H369" s="91" t="e">
        <f>INDEX(地温!$D$2:$D$366,MATCH(F369,地温!$C$2:$C$366,FALSE))</f>
        <v>#N/A</v>
      </c>
      <c r="I369" s="91" t="e">
        <f t="shared" si="185"/>
        <v>#N/A</v>
      </c>
      <c r="J369" s="93" t="e">
        <f t="shared" si="167"/>
        <v>#N/A</v>
      </c>
      <c r="K369" s="99" t="e">
        <f t="shared" si="168"/>
        <v>#N/A</v>
      </c>
      <c r="L369" s="99" t="e">
        <f t="shared" si="169"/>
        <v>#N/A</v>
      </c>
      <c r="O369" s="92">
        <f t="shared" si="186"/>
        <v>46250</v>
      </c>
      <c r="P369" s="91">
        <f t="shared" si="187"/>
        <v>362</v>
      </c>
      <c r="Q369" s="91" t="e">
        <f>INDEX(地温!$D$2:$D$366,MATCH(O369,地温!$C$2:$C$366,FALSE))</f>
        <v>#N/A</v>
      </c>
      <c r="R369" s="91" t="e">
        <f t="shared" si="188"/>
        <v>#N/A</v>
      </c>
      <c r="S369" s="93" t="e">
        <f t="shared" si="170"/>
        <v>#N/A</v>
      </c>
      <c r="T369" s="99" t="e">
        <f t="shared" si="171"/>
        <v>#N/A</v>
      </c>
      <c r="U369" s="99">
        <f t="shared" si="172"/>
        <v>0</v>
      </c>
      <c r="X369" s="92">
        <f t="shared" si="189"/>
        <v>46250</v>
      </c>
      <c r="Y369" s="91">
        <f t="shared" si="190"/>
        <v>362</v>
      </c>
      <c r="Z369" s="91" t="e">
        <f>INDEX(地温!$D$2:$D$366,MATCH(X369,地温!$C$2:$C$366,FALSE))</f>
        <v>#N/A</v>
      </c>
      <c r="AA369" s="91" t="e">
        <f t="shared" si="191"/>
        <v>#N/A</v>
      </c>
      <c r="AB369" s="93" t="e">
        <f t="shared" si="173"/>
        <v>#N/A</v>
      </c>
      <c r="AC369" s="99" t="e">
        <f t="shared" si="174"/>
        <v>#N/A</v>
      </c>
      <c r="AD369" s="99">
        <f t="shared" si="175"/>
        <v>0</v>
      </c>
      <c r="AG369" s="92">
        <f t="shared" si="192"/>
        <v>46250</v>
      </c>
      <c r="AH369" s="91">
        <f t="shared" si="193"/>
        <v>362</v>
      </c>
      <c r="AI369" s="91" t="e">
        <f>INDEX(地温!$D$2:$D$366,MATCH(AG369,地温!$C$2:$C$366,FALSE))</f>
        <v>#N/A</v>
      </c>
      <c r="AJ369" s="91" t="e">
        <f t="shared" si="194"/>
        <v>#N/A</v>
      </c>
      <c r="AK369" s="93" t="e">
        <f t="shared" si="176"/>
        <v>#N/A</v>
      </c>
      <c r="AL369" s="99" t="e">
        <f t="shared" si="177"/>
        <v>#N/A</v>
      </c>
      <c r="AM369" s="99">
        <f t="shared" si="178"/>
        <v>0</v>
      </c>
      <c r="AP369" s="92">
        <f t="shared" si="195"/>
        <v>46250</v>
      </c>
      <c r="AQ369" s="91">
        <f t="shared" si="196"/>
        <v>362</v>
      </c>
      <c r="AR369" s="91" t="e">
        <f>INDEX(地温!$D$2:$D$366,MATCH(AP369,地温!$C$2:$C$366,FALSE))</f>
        <v>#N/A</v>
      </c>
      <c r="AS369" s="91" t="e">
        <f t="shared" si="197"/>
        <v>#N/A</v>
      </c>
      <c r="AT369" s="93" t="e">
        <f t="shared" si="179"/>
        <v>#N/A</v>
      </c>
      <c r="AU369" s="99" t="e">
        <f t="shared" si="180"/>
        <v>#N/A</v>
      </c>
      <c r="AV369" s="99">
        <f t="shared" si="181"/>
        <v>0</v>
      </c>
    </row>
    <row r="370" spans="1:48" s="91" customFormat="1">
      <c r="A370" s="92">
        <f t="shared" si="182"/>
        <v>46251</v>
      </c>
      <c r="B370" s="91">
        <f t="shared" si="165"/>
        <v>363</v>
      </c>
      <c r="C370" s="99" t="e">
        <f t="shared" si="166"/>
        <v>#N/A</v>
      </c>
      <c r="F370" s="92">
        <f t="shared" si="183"/>
        <v>46251</v>
      </c>
      <c r="G370" s="91">
        <f t="shared" si="184"/>
        <v>363</v>
      </c>
      <c r="H370" s="91" t="e">
        <f>INDEX(地温!$D$2:$D$366,MATCH(F370,地温!$C$2:$C$366,FALSE))</f>
        <v>#N/A</v>
      </c>
      <c r="I370" s="91" t="e">
        <f t="shared" si="185"/>
        <v>#N/A</v>
      </c>
      <c r="J370" s="93" t="e">
        <f t="shared" si="167"/>
        <v>#N/A</v>
      </c>
      <c r="K370" s="99" t="e">
        <f t="shared" si="168"/>
        <v>#N/A</v>
      </c>
      <c r="L370" s="99" t="e">
        <f t="shared" si="169"/>
        <v>#N/A</v>
      </c>
      <c r="O370" s="92">
        <f t="shared" si="186"/>
        <v>46251</v>
      </c>
      <c r="P370" s="91">
        <f t="shared" si="187"/>
        <v>363</v>
      </c>
      <c r="Q370" s="91" t="e">
        <f>INDEX(地温!$D$2:$D$366,MATCH(O370,地温!$C$2:$C$366,FALSE))</f>
        <v>#N/A</v>
      </c>
      <c r="R370" s="91" t="e">
        <f t="shared" si="188"/>
        <v>#N/A</v>
      </c>
      <c r="S370" s="93" t="e">
        <f t="shared" si="170"/>
        <v>#N/A</v>
      </c>
      <c r="T370" s="99" t="e">
        <f t="shared" si="171"/>
        <v>#N/A</v>
      </c>
      <c r="U370" s="99">
        <f t="shared" si="172"/>
        <v>0</v>
      </c>
      <c r="X370" s="92">
        <f t="shared" si="189"/>
        <v>46251</v>
      </c>
      <c r="Y370" s="91">
        <f t="shared" si="190"/>
        <v>363</v>
      </c>
      <c r="Z370" s="91" t="e">
        <f>INDEX(地温!$D$2:$D$366,MATCH(X370,地温!$C$2:$C$366,FALSE))</f>
        <v>#N/A</v>
      </c>
      <c r="AA370" s="91" t="e">
        <f t="shared" si="191"/>
        <v>#N/A</v>
      </c>
      <c r="AB370" s="93" t="e">
        <f t="shared" si="173"/>
        <v>#N/A</v>
      </c>
      <c r="AC370" s="99" t="e">
        <f t="shared" si="174"/>
        <v>#N/A</v>
      </c>
      <c r="AD370" s="99">
        <f t="shared" si="175"/>
        <v>0</v>
      </c>
      <c r="AG370" s="92">
        <f t="shared" si="192"/>
        <v>46251</v>
      </c>
      <c r="AH370" s="91">
        <f t="shared" si="193"/>
        <v>363</v>
      </c>
      <c r="AI370" s="91" t="e">
        <f>INDEX(地温!$D$2:$D$366,MATCH(AG370,地温!$C$2:$C$366,FALSE))</f>
        <v>#N/A</v>
      </c>
      <c r="AJ370" s="91" t="e">
        <f t="shared" si="194"/>
        <v>#N/A</v>
      </c>
      <c r="AK370" s="93" t="e">
        <f t="shared" si="176"/>
        <v>#N/A</v>
      </c>
      <c r="AL370" s="99" t="e">
        <f t="shared" si="177"/>
        <v>#N/A</v>
      </c>
      <c r="AM370" s="99">
        <f t="shared" si="178"/>
        <v>0</v>
      </c>
      <c r="AP370" s="92">
        <f t="shared" si="195"/>
        <v>46251</v>
      </c>
      <c r="AQ370" s="91">
        <f t="shared" si="196"/>
        <v>363</v>
      </c>
      <c r="AR370" s="91" t="e">
        <f>INDEX(地温!$D$2:$D$366,MATCH(AP370,地温!$C$2:$C$366,FALSE))</f>
        <v>#N/A</v>
      </c>
      <c r="AS370" s="91" t="e">
        <f t="shared" si="197"/>
        <v>#N/A</v>
      </c>
      <c r="AT370" s="93" t="e">
        <f t="shared" si="179"/>
        <v>#N/A</v>
      </c>
      <c r="AU370" s="99" t="e">
        <f t="shared" si="180"/>
        <v>#N/A</v>
      </c>
      <c r="AV370" s="99">
        <f t="shared" si="181"/>
        <v>0</v>
      </c>
    </row>
    <row r="371" spans="1:48" s="91" customFormat="1">
      <c r="A371" s="92">
        <f t="shared" si="182"/>
        <v>46252</v>
      </c>
      <c r="B371" s="91">
        <f t="shared" si="165"/>
        <v>364</v>
      </c>
      <c r="C371" s="99" t="e">
        <f t="shared" si="166"/>
        <v>#N/A</v>
      </c>
      <c r="F371" s="92">
        <f t="shared" si="183"/>
        <v>46252</v>
      </c>
      <c r="G371" s="91">
        <f t="shared" si="184"/>
        <v>364</v>
      </c>
      <c r="H371" s="91" t="e">
        <f>INDEX(地温!$D$2:$D$366,MATCH(F371,地温!$C$2:$C$366,FALSE))</f>
        <v>#N/A</v>
      </c>
      <c r="I371" s="91" t="e">
        <f t="shared" si="185"/>
        <v>#N/A</v>
      </c>
      <c r="J371" s="93" t="e">
        <f t="shared" si="167"/>
        <v>#N/A</v>
      </c>
      <c r="K371" s="99" t="e">
        <f t="shared" si="168"/>
        <v>#N/A</v>
      </c>
      <c r="L371" s="99" t="e">
        <f t="shared" si="169"/>
        <v>#N/A</v>
      </c>
      <c r="O371" s="92">
        <f t="shared" si="186"/>
        <v>46252</v>
      </c>
      <c r="P371" s="91">
        <f t="shared" si="187"/>
        <v>364</v>
      </c>
      <c r="Q371" s="91" t="e">
        <f>INDEX(地温!$D$2:$D$366,MATCH(O371,地温!$C$2:$C$366,FALSE))</f>
        <v>#N/A</v>
      </c>
      <c r="R371" s="91" t="e">
        <f t="shared" si="188"/>
        <v>#N/A</v>
      </c>
      <c r="S371" s="93" t="e">
        <f t="shared" si="170"/>
        <v>#N/A</v>
      </c>
      <c r="T371" s="99" t="e">
        <f t="shared" si="171"/>
        <v>#N/A</v>
      </c>
      <c r="U371" s="99">
        <f t="shared" si="172"/>
        <v>0</v>
      </c>
      <c r="X371" s="92">
        <f t="shared" si="189"/>
        <v>46252</v>
      </c>
      <c r="Y371" s="91">
        <f t="shared" si="190"/>
        <v>364</v>
      </c>
      <c r="Z371" s="91" t="e">
        <f>INDEX(地温!$D$2:$D$366,MATCH(X371,地温!$C$2:$C$366,FALSE))</f>
        <v>#N/A</v>
      </c>
      <c r="AA371" s="91" t="e">
        <f t="shared" si="191"/>
        <v>#N/A</v>
      </c>
      <c r="AB371" s="93" t="e">
        <f t="shared" si="173"/>
        <v>#N/A</v>
      </c>
      <c r="AC371" s="99" t="e">
        <f t="shared" si="174"/>
        <v>#N/A</v>
      </c>
      <c r="AD371" s="99">
        <f t="shared" si="175"/>
        <v>0</v>
      </c>
      <c r="AG371" s="92">
        <f t="shared" si="192"/>
        <v>46252</v>
      </c>
      <c r="AH371" s="91">
        <f t="shared" si="193"/>
        <v>364</v>
      </c>
      <c r="AI371" s="91" t="e">
        <f>INDEX(地温!$D$2:$D$366,MATCH(AG371,地温!$C$2:$C$366,FALSE))</f>
        <v>#N/A</v>
      </c>
      <c r="AJ371" s="91" t="e">
        <f t="shared" si="194"/>
        <v>#N/A</v>
      </c>
      <c r="AK371" s="93" t="e">
        <f t="shared" si="176"/>
        <v>#N/A</v>
      </c>
      <c r="AL371" s="99" t="e">
        <f t="shared" si="177"/>
        <v>#N/A</v>
      </c>
      <c r="AM371" s="99">
        <f t="shared" si="178"/>
        <v>0</v>
      </c>
      <c r="AP371" s="92">
        <f t="shared" si="195"/>
        <v>46252</v>
      </c>
      <c r="AQ371" s="91">
        <f t="shared" si="196"/>
        <v>364</v>
      </c>
      <c r="AR371" s="91" t="e">
        <f>INDEX(地温!$D$2:$D$366,MATCH(AP371,地温!$C$2:$C$366,FALSE))</f>
        <v>#N/A</v>
      </c>
      <c r="AS371" s="91" t="e">
        <f t="shared" si="197"/>
        <v>#N/A</v>
      </c>
      <c r="AT371" s="93" t="e">
        <f t="shared" si="179"/>
        <v>#N/A</v>
      </c>
      <c r="AU371" s="99" t="e">
        <f t="shared" si="180"/>
        <v>#N/A</v>
      </c>
      <c r="AV371" s="99">
        <f t="shared" si="181"/>
        <v>0</v>
      </c>
    </row>
    <row r="372" spans="1:48" s="91" customFormat="1">
      <c r="A372" s="92">
        <f t="shared" si="182"/>
        <v>46253</v>
      </c>
      <c r="B372" s="91">
        <f t="shared" si="165"/>
        <v>365</v>
      </c>
      <c r="C372" s="99" t="e">
        <f t="shared" si="166"/>
        <v>#N/A</v>
      </c>
      <c r="F372" s="92">
        <f t="shared" si="183"/>
        <v>46253</v>
      </c>
      <c r="G372" s="91">
        <f t="shared" si="184"/>
        <v>365</v>
      </c>
      <c r="H372" s="91" t="e">
        <f>INDEX(地温!$D$2:$D$366,MATCH(F372,地温!$C$2:$C$366,FALSE))</f>
        <v>#N/A</v>
      </c>
      <c r="I372" s="91" t="e">
        <f t="shared" si="185"/>
        <v>#N/A</v>
      </c>
      <c r="J372" s="93" t="e">
        <f t="shared" si="167"/>
        <v>#N/A</v>
      </c>
      <c r="K372" s="99" t="e">
        <f t="shared" si="168"/>
        <v>#N/A</v>
      </c>
      <c r="L372" s="99" t="e">
        <f t="shared" si="169"/>
        <v>#N/A</v>
      </c>
      <c r="O372" s="92">
        <f t="shared" si="186"/>
        <v>46253</v>
      </c>
      <c r="P372" s="91">
        <f t="shared" si="187"/>
        <v>365</v>
      </c>
      <c r="Q372" s="91" t="e">
        <f>INDEX(地温!$D$2:$D$366,MATCH(O372,地温!$C$2:$C$366,FALSE))</f>
        <v>#N/A</v>
      </c>
      <c r="R372" s="91" t="e">
        <f t="shared" si="188"/>
        <v>#N/A</v>
      </c>
      <c r="S372" s="93" t="e">
        <f t="shared" si="170"/>
        <v>#N/A</v>
      </c>
      <c r="T372" s="99" t="e">
        <f t="shared" si="171"/>
        <v>#N/A</v>
      </c>
      <c r="U372" s="99">
        <f t="shared" si="172"/>
        <v>0</v>
      </c>
      <c r="X372" s="92">
        <f t="shared" si="189"/>
        <v>46253</v>
      </c>
      <c r="Y372" s="91">
        <f t="shared" si="190"/>
        <v>365</v>
      </c>
      <c r="Z372" s="91" t="e">
        <f>INDEX(地温!$D$2:$D$366,MATCH(X372,地温!$C$2:$C$366,FALSE))</f>
        <v>#N/A</v>
      </c>
      <c r="AA372" s="91" t="e">
        <f t="shared" si="191"/>
        <v>#N/A</v>
      </c>
      <c r="AB372" s="93" t="e">
        <f t="shared" si="173"/>
        <v>#N/A</v>
      </c>
      <c r="AC372" s="99" t="e">
        <f t="shared" si="174"/>
        <v>#N/A</v>
      </c>
      <c r="AD372" s="99">
        <f t="shared" si="175"/>
        <v>0</v>
      </c>
      <c r="AG372" s="92">
        <f t="shared" si="192"/>
        <v>46253</v>
      </c>
      <c r="AH372" s="91">
        <f t="shared" si="193"/>
        <v>365</v>
      </c>
      <c r="AI372" s="91" t="e">
        <f>INDEX(地温!$D$2:$D$366,MATCH(AG372,地温!$C$2:$C$366,FALSE))</f>
        <v>#N/A</v>
      </c>
      <c r="AJ372" s="91" t="e">
        <f t="shared" si="194"/>
        <v>#N/A</v>
      </c>
      <c r="AK372" s="93" t="e">
        <f t="shared" si="176"/>
        <v>#N/A</v>
      </c>
      <c r="AL372" s="99" t="e">
        <f t="shared" si="177"/>
        <v>#N/A</v>
      </c>
      <c r="AM372" s="99">
        <f t="shared" si="178"/>
        <v>0</v>
      </c>
      <c r="AP372" s="92">
        <f t="shared" si="195"/>
        <v>46253</v>
      </c>
      <c r="AQ372" s="91">
        <f t="shared" si="196"/>
        <v>365</v>
      </c>
      <c r="AR372" s="91" t="e">
        <f>INDEX(地温!$D$2:$D$366,MATCH(AP372,地温!$C$2:$C$366,FALSE))</f>
        <v>#N/A</v>
      </c>
      <c r="AS372" s="91" t="e">
        <f t="shared" si="197"/>
        <v>#N/A</v>
      </c>
      <c r="AT372" s="93" t="e">
        <f t="shared" si="179"/>
        <v>#N/A</v>
      </c>
      <c r="AU372" s="99" t="e">
        <f t="shared" si="180"/>
        <v>#N/A</v>
      </c>
      <c r="AV372" s="99">
        <f t="shared" si="181"/>
        <v>0</v>
      </c>
    </row>
    <row r="373" spans="1:48" s="91" customFormat="1">
      <c r="A373" s="92">
        <f t="shared" si="182"/>
        <v>46254</v>
      </c>
      <c r="B373" s="91">
        <f t="shared" si="165"/>
        <v>366</v>
      </c>
      <c r="C373" s="99" t="e">
        <f t="shared" si="166"/>
        <v>#N/A</v>
      </c>
      <c r="F373" s="92">
        <f t="shared" si="183"/>
        <v>46254</v>
      </c>
      <c r="G373" s="91">
        <f t="shared" si="184"/>
        <v>366</v>
      </c>
      <c r="H373" s="91" t="e">
        <f>INDEX(地温!$D$2:$D$366,MATCH(F373,地温!$C$2:$C$366,FALSE))</f>
        <v>#N/A</v>
      </c>
      <c r="I373" s="91" t="e">
        <f t="shared" si="185"/>
        <v>#N/A</v>
      </c>
      <c r="J373" s="93" t="e">
        <f t="shared" si="167"/>
        <v>#N/A</v>
      </c>
      <c r="K373" s="99" t="e">
        <f t="shared" si="168"/>
        <v>#N/A</v>
      </c>
      <c r="L373" s="99" t="e">
        <f t="shared" si="169"/>
        <v>#N/A</v>
      </c>
      <c r="O373" s="92">
        <f t="shared" si="186"/>
        <v>46254</v>
      </c>
      <c r="P373" s="91">
        <f t="shared" si="187"/>
        <v>366</v>
      </c>
      <c r="Q373" s="91" t="e">
        <f>INDEX(地温!$D$2:$D$366,MATCH(O373,地温!$C$2:$C$366,FALSE))</f>
        <v>#N/A</v>
      </c>
      <c r="R373" s="91" t="e">
        <f t="shared" si="188"/>
        <v>#N/A</v>
      </c>
      <c r="S373" s="93" t="e">
        <f t="shared" si="170"/>
        <v>#N/A</v>
      </c>
      <c r="T373" s="99" t="e">
        <f t="shared" si="171"/>
        <v>#N/A</v>
      </c>
      <c r="U373" s="99">
        <f t="shared" si="172"/>
        <v>0</v>
      </c>
      <c r="X373" s="92">
        <f t="shared" si="189"/>
        <v>46254</v>
      </c>
      <c r="Y373" s="91">
        <f t="shared" si="190"/>
        <v>366</v>
      </c>
      <c r="Z373" s="91" t="e">
        <f>INDEX(地温!$D$2:$D$366,MATCH(X373,地温!$C$2:$C$366,FALSE))</f>
        <v>#N/A</v>
      </c>
      <c r="AA373" s="91" t="e">
        <f t="shared" si="191"/>
        <v>#N/A</v>
      </c>
      <c r="AB373" s="93" t="e">
        <f t="shared" si="173"/>
        <v>#N/A</v>
      </c>
      <c r="AC373" s="99" t="e">
        <f t="shared" si="174"/>
        <v>#N/A</v>
      </c>
      <c r="AD373" s="99">
        <f t="shared" si="175"/>
        <v>0</v>
      </c>
      <c r="AG373" s="92">
        <f t="shared" si="192"/>
        <v>46254</v>
      </c>
      <c r="AH373" s="91">
        <f t="shared" si="193"/>
        <v>366</v>
      </c>
      <c r="AI373" s="91" t="e">
        <f>INDEX(地温!$D$2:$D$366,MATCH(AG373,地温!$C$2:$C$366,FALSE))</f>
        <v>#N/A</v>
      </c>
      <c r="AJ373" s="91" t="e">
        <f t="shared" si="194"/>
        <v>#N/A</v>
      </c>
      <c r="AK373" s="93" t="e">
        <f t="shared" si="176"/>
        <v>#N/A</v>
      </c>
      <c r="AL373" s="99" t="e">
        <f t="shared" si="177"/>
        <v>#N/A</v>
      </c>
      <c r="AM373" s="99">
        <f t="shared" si="178"/>
        <v>0</v>
      </c>
      <c r="AP373" s="92">
        <f t="shared" si="195"/>
        <v>46254</v>
      </c>
      <c r="AQ373" s="91">
        <f t="shared" si="196"/>
        <v>366</v>
      </c>
      <c r="AR373" s="91" t="e">
        <f>INDEX(地温!$D$2:$D$366,MATCH(AP373,地温!$C$2:$C$366,FALSE))</f>
        <v>#N/A</v>
      </c>
      <c r="AS373" s="91" t="e">
        <f t="shared" si="197"/>
        <v>#N/A</v>
      </c>
      <c r="AT373" s="93" t="e">
        <f t="shared" si="179"/>
        <v>#N/A</v>
      </c>
      <c r="AU373" s="99" t="e">
        <f t="shared" si="180"/>
        <v>#N/A</v>
      </c>
      <c r="AV373" s="99">
        <f t="shared" si="181"/>
        <v>0</v>
      </c>
    </row>
    <row r="374" spans="1:48" s="91" customFormat="1">
      <c r="A374" s="92">
        <f t="shared" si="182"/>
        <v>46255</v>
      </c>
      <c r="B374" s="91">
        <f t="shared" si="165"/>
        <v>367</v>
      </c>
      <c r="C374" s="99" t="e">
        <f t="shared" si="166"/>
        <v>#N/A</v>
      </c>
      <c r="F374" s="92">
        <f t="shared" si="183"/>
        <v>46255</v>
      </c>
      <c r="G374" s="91">
        <f t="shared" si="184"/>
        <v>367</v>
      </c>
      <c r="H374" s="91" t="e">
        <f>INDEX(地温!$D$2:$D$366,MATCH(F374,地温!$C$2:$C$366,FALSE))</f>
        <v>#N/A</v>
      </c>
      <c r="I374" s="91" t="e">
        <f t="shared" si="185"/>
        <v>#N/A</v>
      </c>
      <c r="J374" s="93" t="e">
        <f t="shared" si="167"/>
        <v>#N/A</v>
      </c>
      <c r="K374" s="99" t="e">
        <f t="shared" si="168"/>
        <v>#N/A</v>
      </c>
      <c r="L374" s="99" t="e">
        <f t="shared" si="169"/>
        <v>#N/A</v>
      </c>
      <c r="O374" s="92">
        <f t="shared" si="186"/>
        <v>46255</v>
      </c>
      <c r="P374" s="91">
        <f t="shared" si="187"/>
        <v>367</v>
      </c>
      <c r="Q374" s="91" t="e">
        <f>INDEX(地温!$D$2:$D$366,MATCH(O374,地温!$C$2:$C$366,FALSE))</f>
        <v>#N/A</v>
      </c>
      <c r="R374" s="91" t="e">
        <f t="shared" si="188"/>
        <v>#N/A</v>
      </c>
      <c r="S374" s="93" t="e">
        <f t="shared" si="170"/>
        <v>#N/A</v>
      </c>
      <c r="T374" s="99" t="e">
        <f t="shared" si="171"/>
        <v>#N/A</v>
      </c>
      <c r="U374" s="99">
        <f t="shared" si="172"/>
        <v>0</v>
      </c>
      <c r="X374" s="92">
        <f t="shared" si="189"/>
        <v>46255</v>
      </c>
      <c r="Y374" s="91">
        <f t="shared" si="190"/>
        <v>367</v>
      </c>
      <c r="Z374" s="91" t="e">
        <f>INDEX(地温!$D$2:$D$366,MATCH(X374,地温!$C$2:$C$366,FALSE))</f>
        <v>#N/A</v>
      </c>
      <c r="AA374" s="91" t="e">
        <f t="shared" si="191"/>
        <v>#N/A</v>
      </c>
      <c r="AB374" s="93" t="e">
        <f t="shared" si="173"/>
        <v>#N/A</v>
      </c>
      <c r="AC374" s="99" t="e">
        <f t="shared" si="174"/>
        <v>#N/A</v>
      </c>
      <c r="AD374" s="99">
        <f t="shared" si="175"/>
        <v>0</v>
      </c>
      <c r="AG374" s="92">
        <f t="shared" si="192"/>
        <v>46255</v>
      </c>
      <c r="AH374" s="91">
        <f t="shared" si="193"/>
        <v>367</v>
      </c>
      <c r="AI374" s="91" t="e">
        <f>INDEX(地温!$D$2:$D$366,MATCH(AG374,地温!$C$2:$C$366,FALSE))</f>
        <v>#N/A</v>
      </c>
      <c r="AJ374" s="91" t="e">
        <f t="shared" si="194"/>
        <v>#N/A</v>
      </c>
      <c r="AK374" s="93" t="e">
        <f t="shared" si="176"/>
        <v>#N/A</v>
      </c>
      <c r="AL374" s="99" t="e">
        <f t="shared" si="177"/>
        <v>#N/A</v>
      </c>
      <c r="AM374" s="99">
        <f t="shared" si="178"/>
        <v>0</v>
      </c>
      <c r="AP374" s="92">
        <f t="shared" si="195"/>
        <v>46255</v>
      </c>
      <c r="AQ374" s="91">
        <f t="shared" si="196"/>
        <v>367</v>
      </c>
      <c r="AR374" s="91" t="e">
        <f>INDEX(地温!$D$2:$D$366,MATCH(AP374,地温!$C$2:$C$366,FALSE))</f>
        <v>#N/A</v>
      </c>
      <c r="AS374" s="91" t="e">
        <f t="shared" si="197"/>
        <v>#N/A</v>
      </c>
      <c r="AT374" s="93" t="e">
        <f t="shared" si="179"/>
        <v>#N/A</v>
      </c>
      <c r="AU374" s="99" t="e">
        <f t="shared" si="180"/>
        <v>#N/A</v>
      </c>
      <c r="AV374" s="99">
        <f t="shared" si="181"/>
        <v>0</v>
      </c>
    </row>
    <row r="375" spans="1:48" s="91" customFormat="1"/>
    <row r="376" spans="1:48" s="91" customFormat="1"/>
    <row r="377" spans="1:48" s="91" customFormat="1"/>
    <row r="378" spans="1:48" s="91" customFormat="1"/>
    <row r="379" spans="1:48" s="91" customFormat="1"/>
    <row r="380" spans="1:48" s="91" customFormat="1"/>
  </sheetData>
  <sheetProtection password="DDC9" sheet="1" objects="1" scenarios="1"/>
  <phoneticPr fontId="1" type="Hiragana"/>
  <pageMargins left="0.7" right="0.7" top="0.75" bottom="0.75" header="0.3" footer="0.3"/>
  <pageSetup paperSize="9" fitToWidth="1" fitToHeight="1" orientation="portrait" usePrinterDefaults="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theme="0" tint="-0.25"/>
  </sheetPr>
  <dimension ref="A1:AV380"/>
  <sheetViews>
    <sheetView workbookViewId="0"/>
  </sheetViews>
  <sheetFormatPr defaultRowHeight="18"/>
  <cols>
    <col min="1" max="1" width="11.8984375" customWidth="1"/>
    <col min="7" max="7" width="10" customWidth="1"/>
    <col min="11" max="11" width="8.796875" customWidth="1"/>
    <col min="12" max="12" width="10" customWidth="1"/>
    <col min="16" max="16" width="10" customWidth="1"/>
    <col min="20" max="20" width="8.796875" customWidth="1"/>
    <col min="21" max="21" width="10" customWidth="1"/>
    <col min="25" max="25" width="10" customWidth="1"/>
    <col min="29" max="29" width="8.796875" customWidth="1"/>
    <col min="30" max="30" width="10" customWidth="1"/>
    <col min="34" max="34" width="10" customWidth="1"/>
    <col min="38" max="38" width="8.796875" customWidth="1"/>
    <col min="39" max="39" width="10" customWidth="1"/>
    <col min="43" max="43" width="10" customWidth="1"/>
    <col min="47" max="47" width="8.796875" customWidth="1"/>
    <col min="48" max="48" width="10" customWidth="1"/>
  </cols>
  <sheetData>
    <row r="1" spans="1:48" s="101" customFormat="1">
      <c r="A1" s="101" t="s">
        <v>96</v>
      </c>
      <c r="F1" s="101" t="s">
        <v>77</v>
      </c>
      <c r="G1" s="101">
        <f>施肥設計試算シート!D41</f>
        <v>0</v>
      </c>
      <c r="I1" s="101" t="s">
        <v>98</v>
      </c>
      <c r="J1" s="102" t="str">
        <f>施肥設計試算シート!F41</f>
        <v xml:space="preserve"> </v>
      </c>
      <c r="K1" s="101" t="s">
        <v>99</v>
      </c>
      <c r="O1" s="101" t="s">
        <v>102</v>
      </c>
      <c r="P1" s="101">
        <f>施肥設計試算シート!D42</f>
        <v>0</v>
      </c>
      <c r="R1" s="101" t="s">
        <v>98</v>
      </c>
      <c r="S1" s="102" t="str">
        <f>施肥設計試算シート!F42</f>
        <v xml:space="preserve"> </v>
      </c>
      <c r="T1" s="101" t="s">
        <v>99</v>
      </c>
      <c r="X1" s="101" t="s">
        <v>45</v>
      </c>
      <c r="Y1" s="102">
        <f>施肥設計試算シート!D43</f>
        <v>0</v>
      </c>
      <c r="AA1" s="101" t="s">
        <v>98</v>
      </c>
      <c r="AB1" s="102" t="str">
        <f>施肥設計試算シート!F43</f>
        <v xml:space="preserve"> </v>
      </c>
      <c r="AC1" s="101" t="s">
        <v>99</v>
      </c>
      <c r="AG1" s="101" t="s">
        <v>23</v>
      </c>
      <c r="AH1" s="102">
        <f>施肥設計試算シート!D44</f>
        <v>0</v>
      </c>
      <c r="AJ1" s="101" t="s">
        <v>98</v>
      </c>
      <c r="AK1" s="102" t="str">
        <f>施肥設計試算シート!F44</f>
        <v xml:space="preserve"> </v>
      </c>
      <c r="AL1" s="101" t="s">
        <v>99</v>
      </c>
      <c r="AP1" s="101" t="s">
        <v>106</v>
      </c>
      <c r="AQ1" s="102">
        <f>施肥設計試算シート!D45</f>
        <v>0</v>
      </c>
      <c r="AS1" s="101" t="s">
        <v>98</v>
      </c>
      <c r="AT1" s="102" t="str">
        <f>施肥設計試算シート!F45</f>
        <v xml:space="preserve"> </v>
      </c>
      <c r="AU1" s="101" t="s">
        <v>99</v>
      </c>
    </row>
    <row r="2" spans="1:48" s="101" customFormat="1">
      <c r="A2" s="101" t="s">
        <v>105</v>
      </c>
    </row>
    <row r="3" spans="1:48" s="91" customFormat="1">
      <c r="G3" s="91" t="s">
        <v>67</v>
      </c>
      <c r="H3" s="91" t="s">
        <v>69</v>
      </c>
      <c r="I3" s="91" t="s">
        <v>53</v>
      </c>
      <c r="P3" s="91" t="s">
        <v>67</v>
      </c>
      <c r="Q3" s="91" t="s">
        <v>69</v>
      </c>
      <c r="R3" s="91" t="s">
        <v>53</v>
      </c>
      <c r="Y3" s="91" t="s">
        <v>67</v>
      </c>
      <c r="Z3" s="91" t="s">
        <v>69</v>
      </c>
      <c r="AA3" s="91" t="s">
        <v>53</v>
      </c>
      <c r="AH3" s="91" t="s">
        <v>67</v>
      </c>
      <c r="AI3" s="91" t="s">
        <v>69</v>
      </c>
      <c r="AJ3" s="91" t="s">
        <v>53</v>
      </c>
      <c r="AQ3" s="91" t="s">
        <v>67</v>
      </c>
      <c r="AR3" s="91" t="s">
        <v>69</v>
      </c>
      <c r="AS3" s="91" t="s">
        <v>53</v>
      </c>
    </row>
    <row r="4" spans="1:48" s="91" customFormat="1">
      <c r="G4" s="91" t="e">
        <f>INDEX(肥料成分!$AL$4:$AL$107,MATCH(G1,肥料成分!$B$4:$B$107,FALSE))</f>
        <v>#N/A</v>
      </c>
      <c r="H4" s="91" t="e">
        <f>INDEX(肥料成分!$AM$4:$AM$107,MATCH(G1,肥料成分!$B$4:$B$107,FALSE))</f>
        <v>#N/A</v>
      </c>
      <c r="I4" s="91" t="e">
        <f>INDEX(肥料成分!$AN$4:$AN$107,MATCH(G1,肥料成分!$B$4:$B$107,FALSE))</f>
        <v>#N/A</v>
      </c>
      <c r="P4" s="91" t="e">
        <f>INDEX(肥料成分!$AL$4:$AL$107,MATCH(P1,肥料成分!$B$4:$B$107,FALSE))</f>
        <v>#N/A</v>
      </c>
      <c r="Q4" s="91" t="e">
        <f>INDEX(肥料成分!$AM$4:$AM$107,MATCH(P1,肥料成分!$B$4:$B$107,FALSE))</f>
        <v>#N/A</v>
      </c>
      <c r="R4" s="91" t="e">
        <f>INDEX(肥料成分!$AN$4:$AN$107,MATCH(P1,肥料成分!$B$4:$B$107,FALSE))</f>
        <v>#N/A</v>
      </c>
      <c r="Y4" s="91" t="e">
        <f>INDEX(肥料成分!$AL$4:$AL$107,MATCH(Y1,肥料成分!$B$4:$B$107,FALSE))</f>
        <v>#N/A</v>
      </c>
      <c r="Z4" s="91" t="e">
        <f>INDEX(肥料成分!$AM$4:$AM$107,MATCH(Y1,肥料成分!$B$4:$B$107,FALSE))</f>
        <v>#N/A</v>
      </c>
      <c r="AA4" s="91" t="e">
        <f>INDEX(肥料成分!$AN$4:$AN$107,MATCH(Y1,肥料成分!$B$4:$B$107,FALSE))</f>
        <v>#N/A</v>
      </c>
      <c r="AH4" s="91" t="e">
        <f>INDEX(肥料成分!$AL$4:$AL$107,MATCH(AH1,肥料成分!$B$4:$B$107,FALSE))</f>
        <v>#N/A</v>
      </c>
      <c r="AI4" s="91" t="e">
        <f>INDEX(肥料成分!$AM$4:$AM$107,MATCH(AH1,肥料成分!$B$4:$B$107,FALSE))</f>
        <v>#N/A</v>
      </c>
      <c r="AJ4" s="91" t="e">
        <f>INDEX(肥料成分!$AN$4:$AN$107,MATCH(AH1,肥料成分!$B$4:$B$107,FALSE))</f>
        <v>#N/A</v>
      </c>
      <c r="AQ4" s="91" t="e">
        <f>INDEX(肥料成分!$AL$4:$AL$107,MATCH(AQ1,肥料成分!$B$4:$B$107,FALSE))</f>
        <v>#N/A</v>
      </c>
      <c r="AR4" s="91" t="e">
        <f>INDEX(肥料成分!$AM$4:$AM$107,MATCH(AQ1,肥料成分!$B$4:$B$107,FALSE))</f>
        <v>#N/A</v>
      </c>
      <c r="AS4" s="91" t="e">
        <f>INDEX(肥料成分!$AN$4:$AN$107,MATCH(AQ1,肥料成分!$B$4:$B$107,FALSE))</f>
        <v>#N/A</v>
      </c>
    </row>
    <row r="5" spans="1:48" s="91" customFormat="1"/>
    <row r="6" spans="1:48" s="91" customFormat="1"/>
    <row r="7" spans="1:48" s="98" customFormat="1" ht="39.6">
      <c r="A7" s="98" t="s">
        <v>46</v>
      </c>
      <c r="B7" s="98" t="s">
        <v>100</v>
      </c>
      <c r="C7" s="98" t="s">
        <v>101</v>
      </c>
      <c r="F7" s="98" t="s">
        <v>46</v>
      </c>
      <c r="G7" s="98" t="s">
        <v>72</v>
      </c>
      <c r="H7" s="98" t="s">
        <v>71</v>
      </c>
      <c r="I7" s="98" t="s">
        <v>74</v>
      </c>
      <c r="J7" s="100" t="s">
        <v>75</v>
      </c>
      <c r="K7" s="100" t="s">
        <v>104</v>
      </c>
      <c r="L7" s="98" t="s">
        <v>103</v>
      </c>
      <c r="O7" s="98" t="s">
        <v>46</v>
      </c>
      <c r="P7" s="98" t="s">
        <v>72</v>
      </c>
      <c r="Q7" s="98" t="s">
        <v>71</v>
      </c>
      <c r="R7" s="98" t="s">
        <v>74</v>
      </c>
      <c r="S7" s="100" t="s">
        <v>75</v>
      </c>
      <c r="T7" s="100" t="s">
        <v>104</v>
      </c>
      <c r="U7" s="98" t="s">
        <v>103</v>
      </c>
      <c r="X7" s="98" t="s">
        <v>46</v>
      </c>
      <c r="Y7" s="98" t="s">
        <v>72</v>
      </c>
      <c r="Z7" s="98" t="s">
        <v>71</v>
      </c>
      <c r="AA7" s="98" t="s">
        <v>74</v>
      </c>
      <c r="AB7" s="100" t="s">
        <v>75</v>
      </c>
      <c r="AC7" s="100" t="s">
        <v>104</v>
      </c>
      <c r="AD7" s="98" t="s">
        <v>103</v>
      </c>
      <c r="AG7" s="98" t="s">
        <v>46</v>
      </c>
      <c r="AH7" s="98" t="s">
        <v>72</v>
      </c>
      <c r="AI7" s="98" t="s">
        <v>71</v>
      </c>
      <c r="AJ7" s="98" t="s">
        <v>74</v>
      </c>
      <c r="AK7" s="100" t="s">
        <v>75</v>
      </c>
      <c r="AL7" s="100" t="s">
        <v>104</v>
      </c>
      <c r="AM7" s="98" t="s">
        <v>103</v>
      </c>
      <c r="AP7" s="98" t="s">
        <v>46</v>
      </c>
      <c r="AQ7" s="98" t="s">
        <v>72</v>
      </c>
      <c r="AR7" s="98" t="s">
        <v>71</v>
      </c>
      <c r="AS7" s="98" t="s">
        <v>74</v>
      </c>
      <c r="AT7" s="100" t="s">
        <v>75</v>
      </c>
      <c r="AU7" s="100" t="s">
        <v>104</v>
      </c>
      <c r="AV7" s="98" t="s">
        <v>103</v>
      </c>
    </row>
    <row r="8" spans="1:48" s="91" customFormat="1">
      <c r="A8" s="92">
        <f>施肥設計試算シート!C40</f>
        <v>0</v>
      </c>
      <c r="B8" s="91">
        <f t="shared" ref="B8:B71" si="0">G8</f>
        <v>1</v>
      </c>
      <c r="C8" s="99">
        <f t="shared" ref="C8:C71" si="1">L8+U8+AD8+AM8+AV8</f>
        <v>0</v>
      </c>
      <c r="F8" s="92">
        <f>A8</f>
        <v>0</v>
      </c>
      <c r="G8" s="91">
        <v>1</v>
      </c>
      <c r="H8" s="91" t="e">
        <f>INDEX(地温!$D$2:$D$366,MATCH(F8,地温!$C$2:$C$366,FALSE))</f>
        <v>#N/A</v>
      </c>
      <c r="I8" s="91" t="e">
        <f>H8</f>
        <v>#N/A</v>
      </c>
      <c r="J8" s="93" t="e">
        <f t="shared" ref="J8:J71" si="2">I8/G8</f>
        <v>#N/A</v>
      </c>
      <c r="K8" s="99" t="e">
        <f t="shared" ref="K8:K71" si="3">$H$4*EXP(-$I$4/(8.31*(J8+273)))</f>
        <v>#N/A</v>
      </c>
      <c r="L8" s="99">
        <f t="shared" ref="L8:L71" si="4">IF($G$1=0,0,$J$1*$G$4*0.01*(1-EXP(-K8*G8)))</f>
        <v>0</v>
      </c>
      <c r="O8" s="92">
        <f>F8</f>
        <v>0</v>
      </c>
      <c r="P8" s="91">
        <v>1</v>
      </c>
      <c r="Q8" s="91" t="e">
        <f>INDEX(地温!$D$2:$D$366,MATCH(O8,地温!$C$2:$C$366,FALSE))</f>
        <v>#N/A</v>
      </c>
      <c r="R8" s="91" t="e">
        <f>Q8</f>
        <v>#N/A</v>
      </c>
      <c r="S8" s="93" t="e">
        <f t="shared" ref="S8:S71" si="5">R8/P8</f>
        <v>#N/A</v>
      </c>
      <c r="T8" s="99" t="e">
        <f t="shared" ref="T8:T71" si="6">$Q$4*EXP(-$R$4/(8.31*(S8+273)))</f>
        <v>#N/A</v>
      </c>
      <c r="U8" s="99">
        <f t="shared" ref="U8:U71" si="7">IF($P$1=0,0,$S$1*$P$4*0.01*(1-EXP(-T8*P8)))</f>
        <v>0</v>
      </c>
      <c r="X8" s="92">
        <f>O8</f>
        <v>0</v>
      </c>
      <c r="Y8" s="91">
        <v>1</v>
      </c>
      <c r="Z8" s="91" t="e">
        <f>INDEX(地温!$D$2:$D$366,MATCH(X8,地温!$C$2:$C$366,FALSE))</f>
        <v>#N/A</v>
      </c>
      <c r="AA8" s="91" t="e">
        <f>Z8</f>
        <v>#N/A</v>
      </c>
      <c r="AB8" s="93" t="e">
        <f t="shared" ref="AB8:AB71" si="8">AA8/Y8</f>
        <v>#N/A</v>
      </c>
      <c r="AC8" s="99" t="e">
        <f t="shared" ref="AC8:AC71" si="9">$Z$4*EXP(-$AA$4/(8.31*(AB8+273)))</f>
        <v>#N/A</v>
      </c>
      <c r="AD8" s="99">
        <f t="shared" ref="AD8:AD71" si="10">IF($Y$1=0,0,$AB$1*$Y$4*0.01*(1-EXP(-AC8*Y8)))</f>
        <v>0</v>
      </c>
      <c r="AG8" s="92">
        <f>X8</f>
        <v>0</v>
      </c>
      <c r="AH8" s="91">
        <v>1</v>
      </c>
      <c r="AI8" s="91" t="e">
        <f>INDEX(地温!$D$2:$D$366,MATCH(AG8,地温!$C$2:$C$366,FALSE))</f>
        <v>#N/A</v>
      </c>
      <c r="AJ8" s="91" t="e">
        <f>AI8</f>
        <v>#N/A</v>
      </c>
      <c r="AK8" s="93" t="e">
        <f t="shared" ref="AK8:AK71" si="11">AJ8/AH8</f>
        <v>#N/A</v>
      </c>
      <c r="AL8" s="99" t="e">
        <f t="shared" ref="AL8:AL71" si="12">$AI$4*EXP(-$AJ$4/(8.31*(AK8+273)))</f>
        <v>#N/A</v>
      </c>
      <c r="AM8" s="99">
        <f t="shared" ref="AM8:AM71" si="13">IF($AH$1=0,0,$AK$1*$AH$4*0.01*(1-EXP(-AL8*AH8)))</f>
        <v>0</v>
      </c>
      <c r="AP8" s="92">
        <f>AG8</f>
        <v>0</v>
      </c>
      <c r="AQ8" s="91">
        <v>1</v>
      </c>
      <c r="AR8" s="91" t="e">
        <f>INDEX(地温!$D$2:$D$366,MATCH(AP8,地温!$C$2:$C$366,FALSE))</f>
        <v>#N/A</v>
      </c>
      <c r="AS8" s="91" t="e">
        <f>AR8</f>
        <v>#N/A</v>
      </c>
      <c r="AT8" s="93" t="e">
        <f t="shared" ref="AT8:AT71" si="14">AS8/AQ8</f>
        <v>#N/A</v>
      </c>
      <c r="AU8" s="99" t="e">
        <f t="shared" ref="AU8:AU71" si="15">$AR$4*EXP(-$AS$4/(8.31*(AT8+273)))</f>
        <v>#N/A</v>
      </c>
      <c r="AV8" s="99">
        <f t="shared" ref="AV8:AV71" si="16">IF($AQ$1=0,0,$AT$1*$AQ$4*0.01*(1-EXP(-AU8*AQ8)))</f>
        <v>0</v>
      </c>
    </row>
    <row r="9" spans="1:48" s="91" customFormat="1">
      <c r="A9" s="92">
        <f t="shared" ref="A9:A72" si="17">A8+1</f>
        <v>1</v>
      </c>
      <c r="B9" s="91">
        <f t="shared" si="0"/>
        <v>2</v>
      </c>
      <c r="C9" s="99">
        <f t="shared" si="1"/>
        <v>0</v>
      </c>
      <c r="F9" s="92">
        <f t="shared" ref="F9:F72" si="18">F8+1</f>
        <v>1</v>
      </c>
      <c r="G9" s="91">
        <f t="shared" ref="G9:G72" si="19">F9-F$8+1</f>
        <v>2</v>
      </c>
      <c r="H9" s="91" t="e">
        <f>INDEX(地温!$D$2:$D$366,MATCH(F9,地温!$C$2:$C$366,FALSE))</f>
        <v>#N/A</v>
      </c>
      <c r="I9" s="91" t="e">
        <f t="shared" ref="I9:I72" si="20">I8+H9</f>
        <v>#N/A</v>
      </c>
      <c r="J9" s="93" t="e">
        <f t="shared" si="2"/>
        <v>#N/A</v>
      </c>
      <c r="K9" s="99" t="e">
        <f t="shared" si="3"/>
        <v>#N/A</v>
      </c>
      <c r="L9" s="99">
        <f t="shared" si="4"/>
        <v>0</v>
      </c>
      <c r="O9" s="92">
        <f t="shared" ref="O9:O72" si="21">O8+1</f>
        <v>1</v>
      </c>
      <c r="P9" s="91">
        <f t="shared" ref="P9:P72" si="22">O9-O$8+1</f>
        <v>2</v>
      </c>
      <c r="Q9" s="91" t="e">
        <f>INDEX(地温!$D$2:$D$366,MATCH(O9,地温!$C$2:$C$366,FALSE))</f>
        <v>#N/A</v>
      </c>
      <c r="R9" s="91" t="e">
        <f t="shared" ref="R9:R72" si="23">R8+Q9</f>
        <v>#N/A</v>
      </c>
      <c r="S9" s="93" t="e">
        <f t="shared" si="5"/>
        <v>#N/A</v>
      </c>
      <c r="T9" s="99" t="e">
        <f t="shared" si="6"/>
        <v>#N/A</v>
      </c>
      <c r="U9" s="99">
        <f t="shared" si="7"/>
        <v>0</v>
      </c>
      <c r="X9" s="92">
        <f t="shared" ref="X9:X72" si="24">X8+1</f>
        <v>1</v>
      </c>
      <c r="Y9" s="91">
        <f t="shared" ref="Y9:Y72" si="25">X9-X$8+1</f>
        <v>2</v>
      </c>
      <c r="Z9" s="91" t="e">
        <f>INDEX(地温!$D$2:$D$366,MATCH(X9,地温!$C$2:$C$366,FALSE))</f>
        <v>#N/A</v>
      </c>
      <c r="AA9" s="91" t="e">
        <f t="shared" ref="AA9:AA72" si="26">AA8+Z9</f>
        <v>#N/A</v>
      </c>
      <c r="AB9" s="93" t="e">
        <f t="shared" si="8"/>
        <v>#N/A</v>
      </c>
      <c r="AC9" s="99" t="e">
        <f t="shared" si="9"/>
        <v>#N/A</v>
      </c>
      <c r="AD9" s="99">
        <f t="shared" si="10"/>
        <v>0</v>
      </c>
      <c r="AG9" s="92">
        <f t="shared" ref="AG9:AG72" si="27">AG8+1</f>
        <v>1</v>
      </c>
      <c r="AH9" s="91">
        <f t="shared" ref="AH9:AH72" si="28">AG9-AG$8+1</f>
        <v>2</v>
      </c>
      <c r="AI9" s="91" t="e">
        <f>INDEX(地温!$D$2:$D$366,MATCH(AG9,地温!$C$2:$C$366,FALSE))</f>
        <v>#N/A</v>
      </c>
      <c r="AJ9" s="91" t="e">
        <f t="shared" ref="AJ9:AJ72" si="29">AJ8+AI9</f>
        <v>#N/A</v>
      </c>
      <c r="AK9" s="93" t="e">
        <f t="shared" si="11"/>
        <v>#N/A</v>
      </c>
      <c r="AL9" s="99" t="e">
        <f t="shared" si="12"/>
        <v>#N/A</v>
      </c>
      <c r="AM9" s="99">
        <f t="shared" si="13"/>
        <v>0</v>
      </c>
      <c r="AP9" s="92">
        <f t="shared" ref="AP9:AP72" si="30">AP8+1</f>
        <v>1</v>
      </c>
      <c r="AQ9" s="91">
        <f t="shared" ref="AQ9:AQ72" si="31">AP9-AP$8+1</f>
        <v>2</v>
      </c>
      <c r="AR9" s="91" t="e">
        <f>INDEX(地温!$D$2:$D$366,MATCH(AP9,地温!$C$2:$C$366,FALSE))</f>
        <v>#N/A</v>
      </c>
      <c r="AS9" s="91" t="e">
        <f t="shared" ref="AS9:AS72" si="32">AS8+AR9</f>
        <v>#N/A</v>
      </c>
      <c r="AT9" s="93" t="e">
        <f t="shared" si="14"/>
        <v>#N/A</v>
      </c>
      <c r="AU9" s="99" t="e">
        <f t="shared" si="15"/>
        <v>#N/A</v>
      </c>
      <c r="AV9" s="99">
        <f t="shared" si="16"/>
        <v>0</v>
      </c>
    </row>
    <row r="10" spans="1:48" s="91" customFormat="1">
      <c r="A10" s="92">
        <f t="shared" si="17"/>
        <v>2</v>
      </c>
      <c r="B10" s="91">
        <f t="shared" si="0"/>
        <v>3</v>
      </c>
      <c r="C10" s="99">
        <f t="shared" si="1"/>
        <v>0</v>
      </c>
      <c r="F10" s="92">
        <f t="shared" si="18"/>
        <v>2</v>
      </c>
      <c r="G10" s="91">
        <f t="shared" si="19"/>
        <v>3</v>
      </c>
      <c r="H10" s="91" t="e">
        <f>INDEX(地温!$D$2:$D$366,MATCH(F10,地温!$C$2:$C$366,FALSE))</f>
        <v>#N/A</v>
      </c>
      <c r="I10" s="91" t="e">
        <f t="shared" si="20"/>
        <v>#N/A</v>
      </c>
      <c r="J10" s="93" t="e">
        <f t="shared" si="2"/>
        <v>#N/A</v>
      </c>
      <c r="K10" s="99" t="e">
        <f t="shared" si="3"/>
        <v>#N/A</v>
      </c>
      <c r="L10" s="99">
        <f t="shared" si="4"/>
        <v>0</v>
      </c>
      <c r="O10" s="92">
        <f t="shared" si="21"/>
        <v>2</v>
      </c>
      <c r="P10" s="91">
        <f t="shared" si="22"/>
        <v>3</v>
      </c>
      <c r="Q10" s="91" t="e">
        <f>INDEX(地温!$D$2:$D$366,MATCH(O10,地温!$C$2:$C$366,FALSE))</f>
        <v>#N/A</v>
      </c>
      <c r="R10" s="91" t="e">
        <f t="shared" si="23"/>
        <v>#N/A</v>
      </c>
      <c r="S10" s="93" t="e">
        <f t="shared" si="5"/>
        <v>#N/A</v>
      </c>
      <c r="T10" s="99" t="e">
        <f t="shared" si="6"/>
        <v>#N/A</v>
      </c>
      <c r="U10" s="99">
        <f t="shared" si="7"/>
        <v>0</v>
      </c>
      <c r="X10" s="92">
        <f t="shared" si="24"/>
        <v>2</v>
      </c>
      <c r="Y10" s="91">
        <f t="shared" si="25"/>
        <v>3</v>
      </c>
      <c r="Z10" s="91" t="e">
        <f>INDEX(地温!$D$2:$D$366,MATCH(X10,地温!$C$2:$C$366,FALSE))</f>
        <v>#N/A</v>
      </c>
      <c r="AA10" s="91" t="e">
        <f t="shared" si="26"/>
        <v>#N/A</v>
      </c>
      <c r="AB10" s="93" t="e">
        <f t="shared" si="8"/>
        <v>#N/A</v>
      </c>
      <c r="AC10" s="99" t="e">
        <f t="shared" si="9"/>
        <v>#N/A</v>
      </c>
      <c r="AD10" s="99">
        <f t="shared" si="10"/>
        <v>0</v>
      </c>
      <c r="AG10" s="92">
        <f t="shared" si="27"/>
        <v>2</v>
      </c>
      <c r="AH10" s="91">
        <f t="shared" si="28"/>
        <v>3</v>
      </c>
      <c r="AI10" s="91" t="e">
        <f>INDEX(地温!$D$2:$D$366,MATCH(AG10,地温!$C$2:$C$366,FALSE))</f>
        <v>#N/A</v>
      </c>
      <c r="AJ10" s="91" t="e">
        <f t="shared" si="29"/>
        <v>#N/A</v>
      </c>
      <c r="AK10" s="93" t="e">
        <f t="shared" si="11"/>
        <v>#N/A</v>
      </c>
      <c r="AL10" s="99" t="e">
        <f t="shared" si="12"/>
        <v>#N/A</v>
      </c>
      <c r="AM10" s="99">
        <f t="shared" si="13"/>
        <v>0</v>
      </c>
      <c r="AP10" s="92">
        <f t="shared" si="30"/>
        <v>2</v>
      </c>
      <c r="AQ10" s="91">
        <f t="shared" si="31"/>
        <v>3</v>
      </c>
      <c r="AR10" s="91" t="e">
        <f>INDEX(地温!$D$2:$D$366,MATCH(AP10,地温!$C$2:$C$366,FALSE))</f>
        <v>#N/A</v>
      </c>
      <c r="AS10" s="91" t="e">
        <f t="shared" si="32"/>
        <v>#N/A</v>
      </c>
      <c r="AT10" s="93" t="e">
        <f t="shared" si="14"/>
        <v>#N/A</v>
      </c>
      <c r="AU10" s="99" t="e">
        <f t="shared" si="15"/>
        <v>#N/A</v>
      </c>
      <c r="AV10" s="99">
        <f t="shared" si="16"/>
        <v>0</v>
      </c>
    </row>
    <row r="11" spans="1:48" s="91" customFormat="1">
      <c r="A11" s="92">
        <f t="shared" si="17"/>
        <v>3</v>
      </c>
      <c r="B11" s="91">
        <f t="shared" si="0"/>
        <v>4</v>
      </c>
      <c r="C11" s="99">
        <f t="shared" si="1"/>
        <v>0</v>
      </c>
      <c r="F11" s="92">
        <f t="shared" si="18"/>
        <v>3</v>
      </c>
      <c r="G11" s="91">
        <f t="shared" si="19"/>
        <v>4</v>
      </c>
      <c r="H11" s="91" t="e">
        <f>INDEX(地温!$D$2:$D$366,MATCH(F11,地温!$C$2:$C$366,FALSE))</f>
        <v>#N/A</v>
      </c>
      <c r="I11" s="91" t="e">
        <f t="shared" si="20"/>
        <v>#N/A</v>
      </c>
      <c r="J11" s="93" t="e">
        <f t="shared" si="2"/>
        <v>#N/A</v>
      </c>
      <c r="K11" s="99" t="e">
        <f t="shared" si="3"/>
        <v>#N/A</v>
      </c>
      <c r="L11" s="99">
        <f t="shared" si="4"/>
        <v>0</v>
      </c>
      <c r="O11" s="92">
        <f t="shared" si="21"/>
        <v>3</v>
      </c>
      <c r="P11" s="91">
        <f t="shared" si="22"/>
        <v>4</v>
      </c>
      <c r="Q11" s="91" t="e">
        <f>INDEX(地温!$D$2:$D$366,MATCH(O11,地温!$C$2:$C$366,FALSE))</f>
        <v>#N/A</v>
      </c>
      <c r="R11" s="91" t="e">
        <f t="shared" si="23"/>
        <v>#N/A</v>
      </c>
      <c r="S11" s="93" t="e">
        <f t="shared" si="5"/>
        <v>#N/A</v>
      </c>
      <c r="T11" s="99" t="e">
        <f t="shared" si="6"/>
        <v>#N/A</v>
      </c>
      <c r="U11" s="99">
        <f t="shared" si="7"/>
        <v>0</v>
      </c>
      <c r="X11" s="92">
        <f t="shared" si="24"/>
        <v>3</v>
      </c>
      <c r="Y11" s="91">
        <f t="shared" si="25"/>
        <v>4</v>
      </c>
      <c r="Z11" s="91" t="e">
        <f>INDEX(地温!$D$2:$D$366,MATCH(X11,地温!$C$2:$C$366,FALSE))</f>
        <v>#N/A</v>
      </c>
      <c r="AA11" s="91" t="e">
        <f t="shared" si="26"/>
        <v>#N/A</v>
      </c>
      <c r="AB11" s="93" t="e">
        <f t="shared" si="8"/>
        <v>#N/A</v>
      </c>
      <c r="AC11" s="99" t="e">
        <f t="shared" si="9"/>
        <v>#N/A</v>
      </c>
      <c r="AD11" s="99">
        <f t="shared" si="10"/>
        <v>0</v>
      </c>
      <c r="AG11" s="92">
        <f t="shared" si="27"/>
        <v>3</v>
      </c>
      <c r="AH11" s="91">
        <f t="shared" si="28"/>
        <v>4</v>
      </c>
      <c r="AI11" s="91" t="e">
        <f>INDEX(地温!$D$2:$D$366,MATCH(AG11,地温!$C$2:$C$366,FALSE))</f>
        <v>#N/A</v>
      </c>
      <c r="AJ11" s="91" t="e">
        <f t="shared" si="29"/>
        <v>#N/A</v>
      </c>
      <c r="AK11" s="93" t="e">
        <f t="shared" si="11"/>
        <v>#N/A</v>
      </c>
      <c r="AL11" s="99" t="e">
        <f t="shared" si="12"/>
        <v>#N/A</v>
      </c>
      <c r="AM11" s="99">
        <f t="shared" si="13"/>
        <v>0</v>
      </c>
      <c r="AP11" s="92">
        <f t="shared" si="30"/>
        <v>3</v>
      </c>
      <c r="AQ11" s="91">
        <f t="shared" si="31"/>
        <v>4</v>
      </c>
      <c r="AR11" s="91" t="e">
        <f>INDEX(地温!$D$2:$D$366,MATCH(AP11,地温!$C$2:$C$366,FALSE))</f>
        <v>#N/A</v>
      </c>
      <c r="AS11" s="91" t="e">
        <f t="shared" si="32"/>
        <v>#N/A</v>
      </c>
      <c r="AT11" s="93" t="e">
        <f t="shared" si="14"/>
        <v>#N/A</v>
      </c>
      <c r="AU11" s="99" t="e">
        <f t="shared" si="15"/>
        <v>#N/A</v>
      </c>
      <c r="AV11" s="99">
        <f t="shared" si="16"/>
        <v>0</v>
      </c>
    </row>
    <row r="12" spans="1:48" s="91" customFormat="1">
      <c r="A12" s="92">
        <f t="shared" si="17"/>
        <v>4</v>
      </c>
      <c r="B12" s="91">
        <f t="shared" si="0"/>
        <v>5</v>
      </c>
      <c r="C12" s="99">
        <f t="shared" si="1"/>
        <v>0</v>
      </c>
      <c r="F12" s="92">
        <f t="shared" si="18"/>
        <v>4</v>
      </c>
      <c r="G12" s="91">
        <f t="shared" si="19"/>
        <v>5</v>
      </c>
      <c r="H12" s="91" t="e">
        <f>INDEX(地温!$D$2:$D$366,MATCH(F12,地温!$C$2:$C$366,FALSE))</f>
        <v>#N/A</v>
      </c>
      <c r="I12" s="91" t="e">
        <f t="shared" si="20"/>
        <v>#N/A</v>
      </c>
      <c r="J12" s="93" t="e">
        <f t="shared" si="2"/>
        <v>#N/A</v>
      </c>
      <c r="K12" s="99" t="e">
        <f t="shared" si="3"/>
        <v>#N/A</v>
      </c>
      <c r="L12" s="99">
        <f t="shared" si="4"/>
        <v>0</v>
      </c>
      <c r="O12" s="92">
        <f t="shared" si="21"/>
        <v>4</v>
      </c>
      <c r="P12" s="91">
        <f t="shared" si="22"/>
        <v>5</v>
      </c>
      <c r="Q12" s="91" t="e">
        <f>INDEX(地温!$D$2:$D$366,MATCH(O12,地温!$C$2:$C$366,FALSE))</f>
        <v>#N/A</v>
      </c>
      <c r="R12" s="91" t="e">
        <f t="shared" si="23"/>
        <v>#N/A</v>
      </c>
      <c r="S12" s="93" t="e">
        <f t="shared" si="5"/>
        <v>#N/A</v>
      </c>
      <c r="T12" s="99" t="e">
        <f t="shared" si="6"/>
        <v>#N/A</v>
      </c>
      <c r="U12" s="99">
        <f t="shared" si="7"/>
        <v>0</v>
      </c>
      <c r="X12" s="92">
        <f t="shared" si="24"/>
        <v>4</v>
      </c>
      <c r="Y12" s="91">
        <f t="shared" si="25"/>
        <v>5</v>
      </c>
      <c r="Z12" s="91" t="e">
        <f>INDEX(地温!$D$2:$D$366,MATCH(X12,地温!$C$2:$C$366,FALSE))</f>
        <v>#N/A</v>
      </c>
      <c r="AA12" s="91" t="e">
        <f t="shared" si="26"/>
        <v>#N/A</v>
      </c>
      <c r="AB12" s="93" t="e">
        <f t="shared" si="8"/>
        <v>#N/A</v>
      </c>
      <c r="AC12" s="99" t="e">
        <f t="shared" si="9"/>
        <v>#N/A</v>
      </c>
      <c r="AD12" s="99">
        <f t="shared" si="10"/>
        <v>0</v>
      </c>
      <c r="AG12" s="92">
        <f t="shared" si="27"/>
        <v>4</v>
      </c>
      <c r="AH12" s="91">
        <f t="shared" si="28"/>
        <v>5</v>
      </c>
      <c r="AI12" s="91" t="e">
        <f>INDEX(地温!$D$2:$D$366,MATCH(AG12,地温!$C$2:$C$366,FALSE))</f>
        <v>#N/A</v>
      </c>
      <c r="AJ12" s="91" t="e">
        <f t="shared" si="29"/>
        <v>#N/A</v>
      </c>
      <c r="AK12" s="93" t="e">
        <f t="shared" si="11"/>
        <v>#N/A</v>
      </c>
      <c r="AL12" s="99" t="e">
        <f t="shared" si="12"/>
        <v>#N/A</v>
      </c>
      <c r="AM12" s="99">
        <f t="shared" si="13"/>
        <v>0</v>
      </c>
      <c r="AP12" s="92">
        <f t="shared" si="30"/>
        <v>4</v>
      </c>
      <c r="AQ12" s="91">
        <f t="shared" si="31"/>
        <v>5</v>
      </c>
      <c r="AR12" s="91" t="e">
        <f>INDEX(地温!$D$2:$D$366,MATCH(AP12,地温!$C$2:$C$366,FALSE))</f>
        <v>#N/A</v>
      </c>
      <c r="AS12" s="91" t="e">
        <f t="shared" si="32"/>
        <v>#N/A</v>
      </c>
      <c r="AT12" s="93" t="e">
        <f t="shared" si="14"/>
        <v>#N/A</v>
      </c>
      <c r="AU12" s="99" t="e">
        <f t="shared" si="15"/>
        <v>#N/A</v>
      </c>
      <c r="AV12" s="99">
        <f t="shared" si="16"/>
        <v>0</v>
      </c>
    </row>
    <row r="13" spans="1:48" s="91" customFormat="1">
      <c r="A13" s="92">
        <f t="shared" si="17"/>
        <v>5</v>
      </c>
      <c r="B13" s="91">
        <f t="shared" si="0"/>
        <v>6</v>
      </c>
      <c r="C13" s="99">
        <f t="shared" si="1"/>
        <v>0</v>
      </c>
      <c r="F13" s="92">
        <f t="shared" si="18"/>
        <v>5</v>
      </c>
      <c r="G13" s="91">
        <f t="shared" si="19"/>
        <v>6</v>
      </c>
      <c r="H13" s="91" t="e">
        <f>INDEX(地温!$D$2:$D$366,MATCH(F13,地温!$C$2:$C$366,FALSE))</f>
        <v>#N/A</v>
      </c>
      <c r="I13" s="91" t="e">
        <f t="shared" si="20"/>
        <v>#N/A</v>
      </c>
      <c r="J13" s="93" t="e">
        <f t="shared" si="2"/>
        <v>#N/A</v>
      </c>
      <c r="K13" s="99" t="e">
        <f t="shared" si="3"/>
        <v>#N/A</v>
      </c>
      <c r="L13" s="99">
        <f t="shared" si="4"/>
        <v>0</v>
      </c>
      <c r="O13" s="92">
        <f t="shared" si="21"/>
        <v>5</v>
      </c>
      <c r="P13" s="91">
        <f t="shared" si="22"/>
        <v>6</v>
      </c>
      <c r="Q13" s="91" t="e">
        <f>INDEX(地温!$D$2:$D$366,MATCH(O13,地温!$C$2:$C$366,FALSE))</f>
        <v>#N/A</v>
      </c>
      <c r="R13" s="91" t="e">
        <f t="shared" si="23"/>
        <v>#N/A</v>
      </c>
      <c r="S13" s="93" t="e">
        <f t="shared" si="5"/>
        <v>#N/A</v>
      </c>
      <c r="T13" s="99" t="e">
        <f t="shared" si="6"/>
        <v>#N/A</v>
      </c>
      <c r="U13" s="99">
        <f t="shared" si="7"/>
        <v>0</v>
      </c>
      <c r="X13" s="92">
        <f t="shared" si="24"/>
        <v>5</v>
      </c>
      <c r="Y13" s="91">
        <f t="shared" si="25"/>
        <v>6</v>
      </c>
      <c r="Z13" s="91" t="e">
        <f>INDEX(地温!$D$2:$D$366,MATCH(X13,地温!$C$2:$C$366,FALSE))</f>
        <v>#N/A</v>
      </c>
      <c r="AA13" s="91" t="e">
        <f t="shared" si="26"/>
        <v>#N/A</v>
      </c>
      <c r="AB13" s="93" t="e">
        <f t="shared" si="8"/>
        <v>#N/A</v>
      </c>
      <c r="AC13" s="99" t="e">
        <f t="shared" si="9"/>
        <v>#N/A</v>
      </c>
      <c r="AD13" s="99">
        <f t="shared" si="10"/>
        <v>0</v>
      </c>
      <c r="AG13" s="92">
        <f t="shared" si="27"/>
        <v>5</v>
      </c>
      <c r="AH13" s="91">
        <f t="shared" si="28"/>
        <v>6</v>
      </c>
      <c r="AI13" s="91" t="e">
        <f>INDEX(地温!$D$2:$D$366,MATCH(AG13,地温!$C$2:$C$366,FALSE))</f>
        <v>#N/A</v>
      </c>
      <c r="AJ13" s="91" t="e">
        <f t="shared" si="29"/>
        <v>#N/A</v>
      </c>
      <c r="AK13" s="93" t="e">
        <f t="shared" si="11"/>
        <v>#N/A</v>
      </c>
      <c r="AL13" s="99" t="e">
        <f t="shared" si="12"/>
        <v>#N/A</v>
      </c>
      <c r="AM13" s="99">
        <f t="shared" si="13"/>
        <v>0</v>
      </c>
      <c r="AP13" s="92">
        <f t="shared" si="30"/>
        <v>5</v>
      </c>
      <c r="AQ13" s="91">
        <f t="shared" si="31"/>
        <v>6</v>
      </c>
      <c r="AR13" s="91" t="e">
        <f>INDEX(地温!$D$2:$D$366,MATCH(AP13,地温!$C$2:$C$366,FALSE))</f>
        <v>#N/A</v>
      </c>
      <c r="AS13" s="91" t="e">
        <f t="shared" si="32"/>
        <v>#N/A</v>
      </c>
      <c r="AT13" s="93" t="e">
        <f t="shared" si="14"/>
        <v>#N/A</v>
      </c>
      <c r="AU13" s="99" t="e">
        <f t="shared" si="15"/>
        <v>#N/A</v>
      </c>
      <c r="AV13" s="99">
        <f t="shared" si="16"/>
        <v>0</v>
      </c>
    </row>
    <row r="14" spans="1:48" s="91" customFormat="1">
      <c r="A14" s="92">
        <f t="shared" si="17"/>
        <v>6</v>
      </c>
      <c r="B14" s="91">
        <f t="shared" si="0"/>
        <v>7</v>
      </c>
      <c r="C14" s="99">
        <f t="shared" si="1"/>
        <v>0</v>
      </c>
      <c r="F14" s="92">
        <f t="shared" si="18"/>
        <v>6</v>
      </c>
      <c r="G14" s="91">
        <f t="shared" si="19"/>
        <v>7</v>
      </c>
      <c r="H14" s="91" t="e">
        <f>INDEX(地温!$D$2:$D$366,MATCH(F14,地温!$C$2:$C$366,FALSE))</f>
        <v>#N/A</v>
      </c>
      <c r="I14" s="91" t="e">
        <f t="shared" si="20"/>
        <v>#N/A</v>
      </c>
      <c r="J14" s="93" t="e">
        <f t="shared" si="2"/>
        <v>#N/A</v>
      </c>
      <c r="K14" s="99" t="e">
        <f t="shared" si="3"/>
        <v>#N/A</v>
      </c>
      <c r="L14" s="99">
        <f t="shared" si="4"/>
        <v>0</v>
      </c>
      <c r="O14" s="92">
        <f t="shared" si="21"/>
        <v>6</v>
      </c>
      <c r="P14" s="91">
        <f t="shared" si="22"/>
        <v>7</v>
      </c>
      <c r="Q14" s="91" t="e">
        <f>INDEX(地温!$D$2:$D$366,MATCH(O14,地温!$C$2:$C$366,FALSE))</f>
        <v>#N/A</v>
      </c>
      <c r="R14" s="91" t="e">
        <f t="shared" si="23"/>
        <v>#N/A</v>
      </c>
      <c r="S14" s="93" t="e">
        <f t="shared" si="5"/>
        <v>#N/A</v>
      </c>
      <c r="T14" s="99" t="e">
        <f t="shared" si="6"/>
        <v>#N/A</v>
      </c>
      <c r="U14" s="99">
        <f t="shared" si="7"/>
        <v>0</v>
      </c>
      <c r="X14" s="92">
        <f t="shared" si="24"/>
        <v>6</v>
      </c>
      <c r="Y14" s="91">
        <f t="shared" si="25"/>
        <v>7</v>
      </c>
      <c r="Z14" s="91" t="e">
        <f>INDEX(地温!$D$2:$D$366,MATCH(X14,地温!$C$2:$C$366,FALSE))</f>
        <v>#N/A</v>
      </c>
      <c r="AA14" s="91" t="e">
        <f t="shared" si="26"/>
        <v>#N/A</v>
      </c>
      <c r="AB14" s="93" t="e">
        <f t="shared" si="8"/>
        <v>#N/A</v>
      </c>
      <c r="AC14" s="99" t="e">
        <f t="shared" si="9"/>
        <v>#N/A</v>
      </c>
      <c r="AD14" s="99">
        <f t="shared" si="10"/>
        <v>0</v>
      </c>
      <c r="AG14" s="92">
        <f t="shared" si="27"/>
        <v>6</v>
      </c>
      <c r="AH14" s="91">
        <f t="shared" si="28"/>
        <v>7</v>
      </c>
      <c r="AI14" s="91" t="e">
        <f>INDEX(地温!$D$2:$D$366,MATCH(AG14,地温!$C$2:$C$366,FALSE))</f>
        <v>#N/A</v>
      </c>
      <c r="AJ14" s="91" t="e">
        <f t="shared" si="29"/>
        <v>#N/A</v>
      </c>
      <c r="AK14" s="93" t="e">
        <f t="shared" si="11"/>
        <v>#N/A</v>
      </c>
      <c r="AL14" s="99" t="e">
        <f t="shared" si="12"/>
        <v>#N/A</v>
      </c>
      <c r="AM14" s="99">
        <f t="shared" si="13"/>
        <v>0</v>
      </c>
      <c r="AP14" s="92">
        <f t="shared" si="30"/>
        <v>6</v>
      </c>
      <c r="AQ14" s="91">
        <f t="shared" si="31"/>
        <v>7</v>
      </c>
      <c r="AR14" s="91" t="e">
        <f>INDEX(地温!$D$2:$D$366,MATCH(AP14,地温!$C$2:$C$366,FALSE))</f>
        <v>#N/A</v>
      </c>
      <c r="AS14" s="91" t="e">
        <f t="shared" si="32"/>
        <v>#N/A</v>
      </c>
      <c r="AT14" s="93" t="e">
        <f t="shared" si="14"/>
        <v>#N/A</v>
      </c>
      <c r="AU14" s="99" t="e">
        <f t="shared" si="15"/>
        <v>#N/A</v>
      </c>
      <c r="AV14" s="99">
        <f t="shared" si="16"/>
        <v>0</v>
      </c>
    </row>
    <row r="15" spans="1:48" s="91" customFormat="1">
      <c r="A15" s="92">
        <f t="shared" si="17"/>
        <v>7</v>
      </c>
      <c r="B15" s="91">
        <f t="shared" si="0"/>
        <v>8</v>
      </c>
      <c r="C15" s="99">
        <f t="shared" si="1"/>
        <v>0</v>
      </c>
      <c r="F15" s="92">
        <f t="shared" si="18"/>
        <v>7</v>
      </c>
      <c r="G15" s="91">
        <f t="shared" si="19"/>
        <v>8</v>
      </c>
      <c r="H15" s="91" t="e">
        <f>INDEX(地温!$D$2:$D$366,MATCH(F15,地温!$C$2:$C$366,FALSE))</f>
        <v>#N/A</v>
      </c>
      <c r="I15" s="91" t="e">
        <f t="shared" si="20"/>
        <v>#N/A</v>
      </c>
      <c r="J15" s="93" t="e">
        <f t="shared" si="2"/>
        <v>#N/A</v>
      </c>
      <c r="K15" s="99" t="e">
        <f t="shared" si="3"/>
        <v>#N/A</v>
      </c>
      <c r="L15" s="99">
        <f t="shared" si="4"/>
        <v>0</v>
      </c>
      <c r="O15" s="92">
        <f t="shared" si="21"/>
        <v>7</v>
      </c>
      <c r="P15" s="91">
        <f t="shared" si="22"/>
        <v>8</v>
      </c>
      <c r="Q15" s="91" t="e">
        <f>INDEX(地温!$D$2:$D$366,MATCH(O15,地温!$C$2:$C$366,FALSE))</f>
        <v>#N/A</v>
      </c>
      <c r="R15" s="91" t="e">
        <f t="shared" si="23"/>
        <v>#N/A</v>
      </c>
      <c r="S15" s="93" t="e">
        <f t="shared" si="5"/>
        <v>#N/A</v>
      </c>
      <c r="T15" s="99" t="e">
        <f t="shared" si="6"/>
        <v>#N/A</v>
      </c>
      <c r="U15" s="99">
        <f t="shared" si="7"/>
        <v>0</v>
      </c>
      <c r="X15" s="92">
        <f t="shared" si="24"/>
        <v>7</v>
      </c>
      <c r="Y15" s="91">
        <f t="shared" si="25"/>
        <v>8</v>
      </c>
      <c r="Z15" s="91" t="e">
        <f>INDEX(地温!$D$2:$D$366,MATCH(X15,地温!$C$2:$C$366,FALSE))</f>
        <v>#N/A</v>
      </c>
      <c r="AA15" s="91" t="e">
        <f t="shared" si="26"/>
        <v>#N/A</v>
      </c>
      <c r="AB15" s="93" t="e">
        <f t="shared" si="8"/>
        <v>#N/A</v>
      </c>
      <c r="AC15" s="99" t="e">
        <f t="shared" si="9"/>
        <v>#N/A</v>
      </c>
      <c r="AD15" s="99">
        <f t="shared" si="10"/>
        <v>0</v>
      </c>
      <c r="AG15" s="92">
        <f t="shared" si="27"/>
        <v>7</v>
      </c>
      <c r="AH15" s="91">
        <f t="shared" si="28"/>
        <v>8</v>
      </c>
      <c r="AI15" s="91" t="e">
        <f>INDEX(地温!$D$2:$D$366,MATCH(AG15,地温!$C$2:$C$366,FALSE))</f>
        <v>#N/A</v>
      </c>
      <c r="AJ15" s="91" t="e">
        <f t="shared" si="29"/>
        <v>#N/A</v>
      </c>
      <c r="AK15" s="93" t="e">
        <f t="shared" si="11"/>
        <v>#N/A</v>
      </c>
      <c r="AL15" s="99" t="e">
        <f t="shared" si="12"/>
        <v>#N/A</v>
      </c>
      <c r="AM15" s="99">
        <f t="shared" si="13"/>
        <v>0</v>
      </c>
      <c r="AP15" s="92">
        <f t="shared" si="30"/>
        <v>7</v>
      </c>
      <c r="AQ15" s="91">
        <f t="shared" si="31"/>
        <v>8</v>
      </c>
      <c r="AR15" s="91" t="e">
        <f>INDEX(地温!$D$2:$D$366,MATCH(AP15,地温!$C$2:$C$366,FALSE))</f>
        <v>#N/A</v>
      </c>
      <c r="AS15" s="91" t="e">
        <f t="shared" si="32"/>
        <v>#N/A</v>
      </c>
      <c r="AT15" s="93" t="e">
        <f t="shared" si="14"/>
        <v>#N/A</v>
      </c>
      <c r="AU15" s="99" t="e">
        <f t="shared" si="15"/>
        <v>#N/A</v>
      </c>
      <c r="AV15" s="99">
        <f t="shared" si="16"/>
        <v>0</v>
      </c>
    </row>
    <row r="16" spans="1:48" s="91" customFormat="1">
      <c r="A16" s="92">
        <f t="shared" si="17"/>
        <v>8</v>
      </c>
      <c r="B16" s="91">
        <f t="shared" si="0"/>
        <v>9</v>
      </c>
      <c r="C16" s="99">
        <f t="shared" si="1"/>
        <v>0</v>
      </c>
      <c r="F16" s="92">
        <f t="shared" si="18"/>
        <v>8</v>
      </c>
      <c r="G16" s="91">
        <f t="shared" si="19"/>
        <v>9</v>
      </c>
      <c r="H16" s="91" t="e">
        <f>INDEX(地温!$D$2:$D$366,MATCH(F16,地温!$C$2:$C$366,FALSE))</f>
        <v>#N/A</v>
      </c>
      <c r="I16" s="91" t="e">
        <f t="shared" si="20"/>
        <v>#N/A</v>
      </c>
      <c r="J16" s="93" t="e">
        <f t="shared" si="2"/>
        <v>#N/A</v>
      </c>
      <c r="K16" s="99" t="e">
        <f t="shared" si="3"/>
        <v>#N/A</v>
      </c>
      <c r="L16" s="99">
        <f t="shared" si="4"/>
        <v>0</v>
      </c>
      <c r="O16" s="92">
        <f t="shared" si="21"/>
        <v>8</v>
      </c>
      <c r="P16" s="91">
        <f t="shared" si="22"/>
        <v>9</v>
      </c>
      <c r="Q16" s="91" t="e">
        <f>INDEX(地温!$D$2:$D$366,MATCH(O16,地温!$C$2:$C$366,FALSE))</f>
        <v>#N/A</v>
      </c>
      <c r="R16" s="91" t="e">
        <f t="shared" si="23"/>
        <v>#N/A</v>
      </c>
      <c r="S16" s="93" t="e">
        <f t="shared" si="5"/>
        <v>#N/A</v>
      </c>
      <c r="T16" s="99" t="e">
        <f t="shared" si="6"/>
        <v>#N/A</v>
      </c>
      <c r="U16" s="99">
        <f t="shared" si="7"/>
        <v>0</v>
      </c>
      <c r="X16" s="92">
        <f t="shared" si="24"/>
        <v>8</v>
      </c>
      <c r="Y16" s="91">
        <f t="shared" si="25"/>
        <v>9</v>
      </c>
      <c r="Z16" s="91" t="e">
        <f>INDEX(地温!$D$2:$D$366,MATCH(X16,地温!$C$2:$C$366,FALSE))</f>
        <v>#N/A</v>
      </c>
      <c r="AA16" s="91" t="e">
        <f t="shared" si="26"/>
        <v>#N/A</v>
      </c>
      <c r="AB16" s="93" t="e">
        <f t="shared" si="8"/>
        <v>#N/A</v>
      </c>
      <c r="AC16" s="99" t="e">
        <f t="shared" si="9"/>
        <v>#N/A</v>
      </c>
      <c r="AD16" s="99">
        <f t="shared" si="10"/>
        <v>0</v>
      </c>
      <c r="AG16" s="92">
        <f t="shared" si="27"/>
        <v>8</v>
      </c>
      <c r="AH16" s="91">
        <f t="shared" si="28"/>
        <v>9</v>
      </c>
      <c r="AI16" s="91" t="e">
        <f>INDEX(地温!$D$2:$D$366,MATCH(AG16,地温!$C$2:$C$366,FALSE))</f>
        <v>#N/A</v>
      </c>
      <c r="AJ16" s="91" t="e">
        <f t="shared" si="29"/>
        <v>#N/A</v>
      </c>
      <c r="AK16" s="93" t="e">
        <f t="shared" si="11"/>
        <v>#N/A</v>
      </c>
      <c r="AL16" s="99" t="e">
        <f t="shared" si="12"/>
        <v>#N/A</v>
      </c>
      <c r="AM16" s="99">
        <f t="shared" si="13"/>
        <v>0</v>
      </c>
      <c r="AP16" s="92">
        <f t="shared" si="30"/>
        <v>8</v>
      </c>
      <c r="AQ16" s="91">
        <f t="shared" si="31"/>
        <v>9</v>
      </c>
      <c r="AR16" s="91" t="e">
        <f>INDEX(地温!$D$2:$D$366,MATCH(AP16,地温!$C$2:$C$366,FALSE))</f>
        <v>#N/A</v>
      </c>
      <c r="AS16" s="91" t="e">
        <f t="shared" si="32"/>
        <v>#N/A</v>
      </c>
      <c r="AT16" s="93" t="e">
        <f t="shared" si="14"/>
        <v>#N/A</v>
      </c>
      <c r="AU16" s="99" t="e">
        <f t="shared" si="15"/>
        <v>#N/A</v>
      </c>
      <c r="AV16" s="99">
        <f t="shared" si="16"/>
        <v>0</v>
      </c>
    </row>
    <row r="17" spans="1:48" s="91" customFormat="1">
      <c r="A17" s="92">
        <f t="shared" si="17"/>
        <v>9</v>
      </c>
      <c r="B17" s="91">
        <f t="shared" si="0"/>
        <v>10</v>
      </c>
      <c r="C17" s="99">
        <f t="shared" si="1"/>
        <v>0</v>
      </c>
      <c r="F17" s="92">
        <f t="shared" si="18"/>
        <v>9</v>
      </c>
      <c r="G17" s="91">
        <f t="shared" si="19"/>
        <v>10</v>
      </c>
      <c r="H17" s="91" t="e">
        <f>INDEX(地温!$D$2:$D$366,MATCH(F17,地温!$C$2:$C$366,FALSE))</f>
        <v>#N/A</v>
      </c>
      <c r="I17" s="91" t="e">
        <f t="shared" si="20"/>
        <v>#N/A</v>
      </c>
      <c r="J17" s="93" t="e">
        <f t="shared" si="2"/>
        <v>#N/A</v>
      </c>
      <c r="K17" s="99" t="e">
        <f t="shared" si="3"/>
        <v>#N/A</v>
      </c>
      <c r="L17" s="99">
        <f t="shared" si="4"/>
        <v>0</v>
      </c>
      <c r="O17" s="92">
        <f t="shared" si="21"/>
        <v>9</v>
      </c>
      <c r="P17" s="91">
        <f t="shared" si="22"/>
        <v>10</v>
      </c>
      <c r="Q17" s="91" t="e">
        <f>INDEX(地温!$D$2:$D$366,MATCH(O17,地温!$C$2:$C$366,FALSE))</f>
        <v>#N/A</v>
      </c>
      <c r="R17" s="91" t="e">
        <f t="shared" si="23"/>
        <v>#N/A</v>
      </c>
      <c r="S17" s="93" t="e">
        <f t="shared" si="5"/>
        <v>#N/A</v>
      </c>
      <c r="T17" s="99" t="e">
        <f t="shared" si="6"/>
        <v>#N/A</v>
      </c>
      <c r="U17" s="99">
        <f t="shared" si="7"/>
        <v>0</v>
      </c>
      <c r="X17" s="92">
        <f t="shared" si="24"/>
        <v>9</v>
      </c>
      <c r="Y17" s="91">
        <f t="shared" si="25"/>
        <v>10</v>
      </c>
      <c r="Z17" s="91" t="e">
        <f>INDEX(地温!$D$2:$D$366,MATCH(X17,地温!$C$2:$C$366,FALSE))</f>
        <v>#N/A</v>
      </c>
      <c r="AA17" s="91" t="e">
        <f t="shared" si="26"/>
        <v>#N/A</v>
      </c>
      <c r="AB17" s="93" t="e">
        <f t="shared" si="8"/>
        <v>#N/A</v>
      </c>
      <c r="AC17" s="99" t="e">
        <f t="shared" si="9"/>
        <v>#N/A</v>
      </c>
      <c r="AD17" s="99">
        <f t="shared" si="10"/>
        <v>0</v>
      </c>
      <c r="AG17" s="92">
        <f t="shared" si="27"/>
        <v>9</v>
      </c>
      <c r="AH17" s="91">
        <f t="shared" si="28"/>
        <v>10</v>
      </c>
      <c r="AI17" s="91" t="e">
        <f>INDEX(地温!$D$2:$D$366,MATCH(AG17,地温!$C$2:$C$366,FALSE))</f>
        <v>#N/A</v>
      </c>
      <c r="AJ17" s="91" t="e">
        <f t="shared" si="29"/>
        <v>#N/A</v>
      </c>
      <c r="AK17" s="93" t="e">
        <f t="shared" si="11"/>
        <v>#N/A</v>
      </c>
      <c r="AL17" s="99" t="e">
        <f t="shared" si="12"/>
        <v>#N/A</v>
      </c>
      <c r="AM17" s="99">
        <f t="shared" si="13"/>
        <v>0</v>
      </c>
      <c r="AP17" s="92">
        <f t="shared" si="30"/>
        <v>9</v>
      </c>
      <c r="AQ17" s="91">
        <f t="shared" si="31"/>
        <v>10</v>
      </c>
      <c r="AR17" s="91" t="e">
        <f>INDEX(地温!$D$2:$D$366,MATCH(AP17,地温!$C$2:$C$366,FALSE))</f>
        <v>#N/A</v>
      </c>
      <c r="AS17" s="91" t="e">
        <f t="shared" si="32"/>
        <v>#N/A</v>
      </c>
      <c r="AT17" s="93" t="e">
        <f t="shared" si="14"/>
        <v>#N/A</v>
      </c>
      <c r="AU17" s="99" t="e">
        <f t="shared" si="15"/>
        <v>#N/A</v>
      </c>
      <c r="AV17" s="99">
        <f t="shared" si="16"/>
        <v>0</v>
      </c>
    </row>
    <row r="18" spans="1:48" s="91" customFormat="1">
      <c r="A18" s="92">
        <f t="shared" si="17"/>
        <v>10</v>
      </c>
      <c r="B18" s="91">
        <f t="shared" si="0"/>
        <v>11</v>
      </c>
      <c r="C18" s="99">
        <f t="shared" si="1"/>
        <v>0</v>
      </c>
      <c r="F18" s="92">
        <f t="shared" si="18"/>
        <v>10</v>
      </c>
      <c r="G18" s="91">
        <f t="shared" si="19"/>
        <v>11</v>
      </c>
      <c r="H18" s="91" t="e">
        <f>INDEX(地温!$D$2:$D$366,MATCH(F18,地温!$C$2:$C$366,FALSE))</f>
        <v>#N/A</v>
      </c>
      <c r="I18" s="91" t="e">
        <f t="shared" si="20"/>
        <v>#N/A</v>
      </c>
      <c r="J18" s="93" t="e">
        <f t="shared" si="2"/>
        <v>#N/A</v>
      </c>
      <c r="K18" s="99" t="e">
        <f t="shared" si="3"/>
        <v>#N/A</v>
      </c>
      <c r="L18" s="99">
        <f t="shared" si="4"/>
        <v>0</v>
      </c>
      <c r="O18" s="92">
        <f t="shared" si="21"/>
        <v>10</v>
      </c>
      <c r="P18" s="91">
        <f t="shared" si="22"/>
        <v>11</v>
      </c>
      <c r="Q18" s="91" t="e">
        <f>INDEX(地温!$D$2:$D$366,MATCH(O18,地温!$C$2:$C$366,FALSE))</f>
        <v>#N/A</v>
      </c>
      <c r="R18" s="91" t="e">
        <f t="shared" si="23"/>
        <v>#N/A</v>
      </c>
      <c r="S18" s="93" t="e">
        <f t="shared" si="5"/>
        <v>#N/A</v>
      </c>
      <c r="T18" s="99" t="e">
        <f t="shared" si="6"/>
        <v>#N/A</v>
      </c>
      <c r="U18" s="99">
        <f t="shared" si="7"/>
        <v>0</v>
      </c>
      <c r="X18" s="92">
        <f t="shared" si="24"/>
        <v>10</v>
      </c>
      <c r="Y18" s="91">
        <f t="shared" si="25"/>
        <v>11</v>
      </c>
      <c r="Z18" s="91" t="e">
        <f>INDEX(地温!$D$2:$D$366,MATCH(X18,地温!$C$2:$C$366,FALSE))</f>
        <v>#N/A</v>
      </c>
      <c r="AA18" s="91" t="e">
        <f t="shared" si="26"/>
        <v>#N/A</v>
      </c>
      <c r="AB18" s="93" t="e">
        <f t="shared" si="8"/>
        <v>#N/A</v>
      </c>
      <c r="AC18" s="99" t="e">
        <f t="shared" si="9"/>
        <v>#N/A</v>
      </c>
      <c r="AD18" s="99">
        <f t="shared" si="10"/>
        <v>0</v>
      </c>
      <c r="AG18" s="92">
        <f t="shared" si="27"/>
        <v>10</v>
      </c>
      <c r="AH18" s="91">
        <f t="shared" si="28"/>
        <v>11</v>
      </c>
      <c r="AI18" s="91" t="e">
        <f>INDEX(地温!$D$2:$D$366,MATCH(AG18,地温!$C$2:$C$366,FALSE))</f>
        <v>#N/A</v>
      </c>
      <c r="AJ18" s="91" t="e">
        <f t="shared" si="29"/>
        <v>#N/A</v>
      </c>
      <c r="AK18" s="93" t="e">
        <f t="shared" si="11"/>
        <v>#N/A</v>
      </c>
      <c r="AL18" s="99" t="e">
        <f t="shared" si="12"/>
        <v>#N/A</v>
      </c>
      <c r="AM18" s="99">
        <f t="shared" si="13"/>
        <v>0</v>
      </c>
      <c r="AP18" s="92">
        <f t="shared" si="30"/>
        <v>10</v>
      </c>
      <c r="AQ18" s="91">
        <f t="shared" si="31"/>
        <v>11</v>
      </c>
      <c r="AR18" s="91" t="e">
        <f>INDEX(地温!$D$2:$D$366,MATCH(AP18,地温!$C$2:$C$366,FALSE))</f>
        <v>#N/A</v>
      </c>
      <c r="AS18" s="91" t="e">
        <f t="shared" si="32"/>
        <v>#N/A</v>
      </c>
      <c r="AT18" s="93" t="e">
        <f t="shared" si="14"/>
        <v>#N/A</v>
      </c>
      <c r="AU18" s="99" t="e">
        <f t="shared" si="15"/>
        <v>#N/A</v>
      </c>
      <c r="AV18" s="99">
        <f t="shared" si="16"/>
        <v>0</v>
      </c>
    </row>
    <row r="19" spans="1:48" s="91" customFormat="1">
      <c r="A19" s="92">
        <f t="shared" si="17"/>
        <v>11</v>
      </c>
      <c r="B19" s="91">
        <f t="shared" si="0"/>
        <v>12</v>
      </c>
      <c r="C19" s="99">
        <f t="shared" si="1"/>
        <v>0</v>
      </c>
      <c r="F19" s="92">
        <f t="shared" si="18"/>
        <v>11</v>
      </c>
      <c r="G19" s="91">
        <f t="shared" si="19"/>
        <v>12</v>
      </c>
      <c r="H19" s="91" t="e">
        <f>INDEX(地温!$D$2:$D$366,MATCH(F19,地温!$C$2:$C$366,FALSE))</f>
        <v>#N/A</v>
      </c>
      <c r="I19" s="91" t="e">
        <f t="shared" si="20"/>
        <v>#N/A</v>
      </c>
      <c r="J19" s="93" t="e">
        <f t="shared" si="2"/>
        <v>#N/A</v>
      </c>
      <c r="K19" s="99" t="e">
        <f t="shared" si="3"/>
        <v>#N/A</v>
      </c>
      <c r="L19" s="99">
        <f t="shared" si="4"/>
        <v>0</v>
      </c>
      <c r="O19" s="92">
        <f t="shared" si="21"/>
        <v>11</v>
      </c>
      <c r="P19" s="91">
        <f t="shared" si="22"/>
        <v>12</v>
      </c>
      <c r="Q19" s="91" t="e">
        <f>INDEX(地温!$D$2:$D$366,MATCH(O19,地温!$C$2:$C$366,FALSE))</f>
        <v>#N/A</v>
      </c>
      <c r="R19" s="91" t="e">
        <f t="shared" si="23"/>
        <v>#N/A</v>
      </c>
      <c r="S19" s="93" t="e">
        <f t="shared" si="5"/>
        <v>#N/A</v>
      </c>
      <c r="T19" s="99" t="e">
        <f t="shared" si="6"/>
        <v>#N/A</v>
      </c>
      <c r="U19" s="99">
        <f t="shared" si="7"/>
        <v>0</v>
      </c>
      <c r="X19" s="92">
        <f t="shared" si="24"/>
        <v>11</v>
      </c>
      <c r="Y19" s="91">
        <f t="shared" si="25"/>
        <v>12</v>
      </c>
      <c r="Z19" s="91" t="e">
        <f>INDEX(地温!$D$2:$D$366,MATCH(X19,地温!$C$2:$C$366,FALSE))</f>
        <v>#N/A</v>
      </c>
      <c r="AA19" s="91" t="e">
        <f t="shared" si="26"/>
        <v>#N/A</v>
      </c>
      <c r="AB19" s="93" t="e">
        <f t="shared" si="8"/>
        <v>#N/A</v>
      </c>
      <c r="AC19" s="99" t="e">
        <f t="shared" si="9"/>
        <v>#N/A</v>
      </c>
      <c r="AD19" s="99">
        <f t="shared" si="10"/>
        <v>0</v>
      </c>
      <c r="AG19" s="92">
        <f t="shared" si="27"/>
        <v>11</v>
      </c>
      <c r="AH19" s="91">
        <f t="shared" si="28"/>
        <v>12</v>
      </c>
      <c r="AI19" s="91" t="e">
        <f>INDEX(地温!$D$2:$D$366,MATCH(AG19,地温!$C$2:$C$366,FALSE))</f>
        <v>#N/A</v>
      </c>
      <c r="AJ19" s="91" t="e">
        <f t="shared" si="29"/>
        <v>#N/A</v>
      </c>
      <c r="AK19" s="93" t="e">
        <f t="shared" si="11"/>
        <v>#N/A</v>
      </c>
      <c r="AL19" s="99" t="e">
        <f t="shared" si="12"/>
        <v>#N/A</v>
      </c>
      <c r="AM19" s="99">
        <f t="shared" si="13"/>
        <v>0</v>
      </c>
      <c r="AP19" s="92">
        <f t="shared" si="30"/>
        <v>11</v>
      </c>
      <c r="AQ19" s="91">
        <f t="shared" si="31"/>
        <v>12</v>
      </c>
      <c r="AR19" s="91" t="e">
        <f>INDEX(地温!$D$2:$D$366,MATCH(AP19,地温!$C$2:$C$366,FALSE))</f>
        <v>#N/A</v>
      </c>
      <c r="AS19" s="91" t="e">
        <f t="shared" si="32"/>
        <v>#N/A</v>
      </c>
      <c r="AT19" s="93" t="e">
        <f t="shared" si="14"/>
        <v>#N/A</v>
      </c>
      <c r="AU19" s="99" t="e">
        <f t="shared" si="15"/>
        <v>#N/A</v>
      </c>
      <c r="AV19" s="99">
        <f t="shared" si="16"/>
        <v>0</v>
      </c>
    </row>
    <row r="20" spans="1:48" s="91" customFormat="1">
      <c r="A20" s="92">
        <f t="shared" si="17"/>
        <v>12</v>
      </c>
      <c r="B20" s="91">
        <f t="shared" si="0"/>
        <v>13</v>
      </c>
      <c r="C20" s="99">
        <f t="shared" si="1"/>
        <v>0</v>
      </c>
      <c r="F20" s="92">
        <f t="shared" si="18"/>
        <v>12</v>
      </c>
      <c r="G20" s="91">
        <f t="shared" si="19"/>
        <v>13</v>
      </c>
      <c r="H20" s="91" t="e">
        <f>INDEX(地温!$D$2:$D$366,MATCH(F20,地温!$C$2:$C$366,FALSE))</f>
        <v>#N/A</v>
      </c>
      <c r="I20" s="91" t="e">
        <f t="shared" si="20"/>
        <v>#N/A</v>
      </c>
      <c r="J20" s="93" t="e">
        <f t="shared" si="2"/>
        <v>#N/A</v>
      </c>
      <c r="K20" s="99" t="e">
        <f t="shared" si="3"/>
        <v>#N/A</v>
      </c>
      <c r="L20" s="99">
        <f t="shared" si="4"/>
        <v>0</v>
      </c>
      <c r="O20" s="92">
        <f t="shared" si="21"/>
        <v>12</v>
      </c>
      <c r="P20" s="91">
        <f t="shared" si="22"/>
        <v>13</v>
      </c>
      <c r="Q20" s="91" t="e">
        <f>INDEX(地温!$D$2:$D$366,MATCH(O20,地温!$C$2:$C$366,FALSE))</f>
        <v>#N/A</v>
      </c>
      <c r="R20" s="91" t="e">
        <f t="shared" si="23"/>
        <v>#N/A</v>
      </c>
      <c r="S20" s="93" t="e">
        <f t="shared" si="5"/>
        <v>#N/A</v>
      </c>
      <c r="T20" s="99" t="e">
        <f t="shared" si="6"/>
        <v>#N/A</v>
      </c>
      <c r="U20" s="99">
        <f t="shared" si="7"/>
        <v>0</v>
      </c>
      <c r="X20" s="92">
        <f t="shared" si="24"/>
        <v>12</v>
      </c>
      <c r="Y20" s="91">
        <f t="shared" si="25"/>
        <v>13</v>
      </c>
      <c r="Z20" s="91" t="e">
        <f>INDEX(地温!$D$2:$D$366,MATCH(X20,地温!$C$2:$C$366,FALSE))</f>
        <v>#N/A</v>
      </c>
      <c r="AA20" s="91" t="e">
        <f t="shared" si="26"/>
        <v>#N/A</v>
      </c>
      <c r="AB20" s="93" t="e">
        <f t="shared" si="8"/>
        <v>#N/A</v>
      </c>
      <c r="AC20" s="99" t="e">
        <f t="shared" si="9"/>
        <v>#N/A</v>
      </c>
      <c r="AD20" s="99">
        <f t="shared" si="10"/>
        <v>0</v>
      </c>
      <c r="AG20" s="92">
        <f t="shared" si="27"/>
        <v>12</v>
      </c>
      <c r="AH20" s="91">
        <f t="shared" si="28"/>
        <v>13</v>
      </c>
      <c r="AI20" s="91" t="e">
        <f>INDEX(地温!$D$2:$D$366,MATCH(AG20,地温!$C$2:$C$366,FALSE))</f>
        <v>#N/A</v>
      </c>
      <c r="AJ20" s="91" t="e">
        <f t="shared" si="29"/>
        <v>#N/A</v>
      </c>
      <c r="AK20" s="93" t="e">
        <f t="shared" si="11"/>
        <v>#N/A</v>
      </c>
      <c r="AL20" s="99" t="e">
        <f t="shared" si="12"/>
        <v>#N/A</v>
      </c>
      <c r="AM20" s="99">
        <f t="shared" si="13"/>
        <v>0</v>
      </c>
      <c r="AP20" s="92">
        <f t="shared" si="30"/>
        <v>12</v>
      </c>
      <c r="AQ20" s="91">
        <f t="shared" si="31"/>
        <v>13</v>
      </c>
      <c r="AR20" s="91" t="e">
        <f>INDEX(地温!$D$2:$D$366,MATCH(AP20,地温!$C$2:$C$366,FALSE))</f>
        <v>#N/A</v>
      </c>
      <c r="AS20" s="91" t="e">
        <f t="shared" si="32"/>
        <v>#N/A</v>
      </c>
      <c r="AT20" s="93" t="e">
        <f t="shared" si="14"/>
        <v>#N/A</v>
      </c>
      <c r="AU20" s="99" t="e">
        <f t="shared" si="15"/>
        <v>#N/A</v>
      </c>
      <c r="AV20" s="99">
        <f t="shared" si="16"/>
        <v>0</v>
      </c>
    </row>
    <row r="21" spans="1:48" s="91" customFormat="1">
      <c r="A21" s="92">
        <f t="shared" si="17"/>
        <v>13</v>
      </c>
      <c r="B21" s="91">
        <f t="shared" si="0"/>
        <v>14</v>
      </c>
      <c r="C21" s="99">
        <f t="shared" si="1"/>
        <v>0</v>
      </c>
      <c r="F21" s="92">
        <f t="shared" si="18"/>
        <v>13</v>
      </c>
      <c r="G21" s="91">
        <f t="shared" si="19"/>
        <v>14</v>
      </c>
      <c r="H21" s="91" t="e">
        <f>INDEX(地温!$D$2:$D$366,MATCH(F21,地温!$C$2:$C$366,FALSE))</f>
        <v>#N/A</v>
      </c>
      <c r="I21" s="91" t="e">
        <f t="shared" si="20"/>
        <v>#N/A</v>
      </c>
      <c r="J21" s="93" t="e">
        <f t="shared" si="2"/>
        <v>#N/A</v>
      </c>
      <c r="K21" s="99" t="e">
        <f t="shared" si="3"/>
        <v>#N/A</v>
      </c>
      <c r="L21" s="99">
        <f t="shared" si="4"/>
        <v>0</v>
      </c>
      <c r="O21" s="92">
        <f t="shared" si="21"/>
        <v>13</v>
      </c>
      <c r="P21" s="91">
        <f t="shared" si="22"/>
        <v>14</v>
      </c>
      <c r="Q21" s="91" t="e">
        <f>INDEX(地温!$D$2:$D$366,MATCH(O21,地温!$C$2:$C$366,FALSE))</f>
        <v>#N/A</v>
      </c>
      <c r="R21" s="91" t="e">
        <f t="shared" si="23"/>
        <v>#N/A</v>
      </c>
      <c r="S21" s="93" t="e">
        <f t="shared" si="5"/>
        <v>#N/A</v>
      </c>
      <c r="T21" s="99" t="e">
        <f t="shared" si="6"/>
        <v>#N/A</v>
      </c>
      <c r="U21" s="99">
        <f t="shared" si="7"/>
        <v>0</v>
      </c>
      <c r="X21" s="92">
        <f t="shared" si="24"/>
        <v>13</v>
      </c>
      <c r="Y21" s="91">
        <f t="shared" si="25"/>
        <v>14</v>
      </c>
      <c r="Z21" s="91" t="e">
        <f>INDEX(地温!$D$2:$D$366,MATCH(X21,地温!$C$2:$C$366,FALSE))</f>
        <v>#N/A</v>
      </c>
      <c r="AA21" s="91" t="e">
        <f t="shared" si="26"/>
        <v>#N/A</v>
      </c>
      <c r="AB21" s="93" t="e">
        <f t="shared" si="8"/>
        <v>#N/A</v>
      </c>
      <c r="AC21" s="99" t="e">
        <f t="shared" si="9"/>
        <v>#N/A</v>
      </c>
      <c r="AD21" s="99">
        <f t="shared" si="10"/>
        <v>0</v>
      </c>
      <c r="AG21" s="92">
        <f t="shared" si="27"/>
        <v>13</v>
      </c>
      <c r="AH21" s="91">
        <f t="shared" si="28"/>
        <v>14</v>
      </c>
      <c r="AI21" s="91" t="e">
        <f>INDEX(地温!$D$2:$D$366,MATCH(AG21,地温!$C$2:$C$366,FALSE))</f>
        <v>#N/A</v>
      </c>
      <c r="AJ21" s="91" t="e">
        <f t="shared" si="29"/>
        <v>#N/A</v>
      </c>
      <c r="AK21" s="93" t="e">
        <f t="shared" si="11"/>
        <v>#N/A</v>
      </c>
      <c r="AL21" s="99" t="e">
        <f t="shared" si="12"/>
        <v>#N/A</v>
      </c>
      <c r="AM21" s="99">
        <f t="shared" si="13"/>
        <v>0</v>
      </c>
      <c r="AP21" s="92">
        <f t="shared" si="30"/>
        <v>13</v>
      </c>
      <c r="AQ21" s="91">
        <f t="shared" si="31"/>
        <v>14</v>
      </c>
      <c r="AR21" s="91" t="e">
        <f>INDEX(地温!$D$2:$D$366,MATCH(AP21,地温!$C$2:$C$366,FALSE))</f>
        <v>#N/A</v>
      </c>
      <c r="AS21" s="91" t="e">
        <f t="shared" si="32"/>
        <v>#N/A</v>
      </c>
      <c r="AT21" s="93" t="e">
        <f t="shared" si="14"/>
        <v>#N/A</v>
      </c>
      <c r="AU21" s="99" t="e">
        <f t="shared" si="15"/>
        <v>#N/A</v>
      </c>
      <c r="AV21" s="99">
        <f t="shared" si="16"/>
        <v>0</v>
      </c>
    </row>
    <row r="22" spans="1:48" s="91" customFormat="1">
      <c r="A22" s="92">
        <f t="shared" si="17"/>
        <v>14</v>
      </c>
      <c r="B22" s="91">
        <f t="shared" si="0"/>
        <v>15</v>
      </c>
      <c r="C22" s="99">
        <f t="shared" si="1"/>
        <v>0</v>
      </c>
      <c r="F22" s="92">
        <f t="shared" si="18"/>
        <v>14</v>
      </c>
      <c r="G22" s="91">
        <f t="shared" si="19"/>
        <v>15</v>
      </c>
      <c r="H22" s="91" t="e">
        <f>INDEX(地温!$D$2:$D$366,MATCH(F22,地温!$C$2:$C$366,FALSE))</f>
        <v>#N/A</v>
      </c>
      <c r="I22" s="91" t="e">
        <f t="shared" si="20"/>
        <v>#N/A</v>
      </c>
      <c r="J22" s="93" t="e">
        <f t="shared" si="2"/>
        <v>#N/A</v>
      </c>
      <c r="K22" s="99" t="e">
        <f t="shared" si="3"/>
        <v>#N/A</v>
      </c>
      <c r="L22" s="99">
        <f t="shared" si="4"/>
        <v>0</v>
      </c>
      <c r="O22" s="92">
        <f t="shared" si="21"/>
        <v>14</v>
      </c>
      <c r="P22" s="91">
        <f t="shared" si="22"/>
        <v>15</v>
      </c>
      <c r="Q22" s="91" t="e">
        <f>INDEX(地温!$D$2:$D$366,MATCH(O22,地温!$C$2:$C$366,FALSE))</f>
        <v>#N/A</v>
      </c>
      <c r="R22" s="91" t="e">
        <f t="shared" si="23"/>
        <v>#N/A</v>
      </c>
      <c r="S22" s="93" t="e">
        <f t="shared" si="5"/>
        <v>#N/A</v>
      </c>
      <c r="T22" s="99" t="e">
        <f t="shared" si="6"/>
        <v>#N/A</v>
      </c>
      <c r="U22" s="99">
        <f t="shared" si="7"/>
        <v>0</v>
      </c>
      <c r="X22" s="92">
        <f t="shared" si="24"/>
        <v>14</v>
      </c>
      <c r="Y22" s="91">
        <f t="shared" si="25"/>
        <v>15</v>
      </c>
      <c r="Z22" s="91" t="e">
        <f>INDEX(地温!$D$2:$D$366,MATCH(X22,地温!$C$2:$C$366,FALSE))</f>
        <v>#N/A</v>
      </c>
      <c r="AA22" s="91" t="e">
        <f t="shared" si="26"/>
        <v>#N/A</v>
      </c>
      <c r="AB22" s="93" t="e">
        <f t="shared" si="8"/>
        <v>#N/A</v>
      </c>
      <c r="AC22" s="99" t="e">
        <f t="shared" si="9"/>
        <v>#N/A</v>
      </c>
      <c r="AD22" s="99">
        <f t="shared" si="10"/>
        <v>0</v>
      </c>
      <c r="AG22" s="92">
        <f t="shared" si="27"/>
        <v>14</v>
      </c>
      <c r="AH22" s="91">
        <f t="shared" si="28"/>
        <v>15</v>
      </c>
      <c r="AI22" s="91" t="e">
        <f>INDEX(地温!$D$2:$D$366,MATCH(AG22,地温!$C$2:$C$366,FALSE))</f>
        <v>#N/A</v>
      </c>
      <c r="AJ22" s="91" t="e">
        <f t="shared" si="29"/>
        <v>#N/A</v>
      </c>
      <c r="AK22" s="93" t="e">
        <f t="shared" si="11"/>
        <v>#N/A</v>
      </c>
      <c r="AL22" s="99" t="e">
        <f t="shared" si="12"/>
        <v>#N/A</v>
      </c>
      <c r="AM22" s="99">
        <f t="shared" si="13"/>
        <v>0</v>
      </c>
      <c r="AP22" s="92">
        <f t="shared" si="30"/>
        <v>14</v>
      </c>
      <c r="AQ22" s="91">
        <f t="shared" si="31"/>
        <v>15</v>
      </c>
      <c r="AR22" s="91" t="e">
        <f>INDEX(地温!$D$2:$D$366,MATCH(AP22,地温!$C$2:$C$366,FALSE))</f>
        <v>#N/A</v>
      </c>
      <c r="AS22" s="91" t="e">
        <f t="shared" si="32"/>
        <v>#N/A</v>
      </c>
      <c r="AT22" s="93" t="e">
        <f t="shared" si="14"/>
        <v>#N/A</v>
      </c>
      <c r="AU22" s="99" t="e">
        <f t="shared" si="15"/>
        <v>#N/A</v>
      </c>
      <c r="AV22" s="99">
        <f t="shared" si="16"/>
        <v>0</v>
      </c>
    </row>
    <row r="23" spans="1:48" s="91" customFormat="1">
      <c r="A23" s="92">
        <f t="shared" si="17"/>
        <v>15</v>
      </c>
      <c r="B23" s="91">
        <f t="shared" si="0"/>
        <v>16</v>
      </c>
      <c r="C23" s="99">
        <f t="shared" si="1"/>
        <v>0</v>
      </c>
      <c r="F23" s="92">
        <f t="shared" si="18"/>
        <v>15</v>
      </c>
      <c r="G23" s="91">
        <f t="shared" si="19"/>
        <v>16</v>
      </c>
      <c r="H23" s="91" t="e">
        <f>INDEX(地温!$D$2:$D$366,MATCH(F23,地温!$C$2:$C$366,FALSE))</f>
        <v>#N/A</v>
      </c>
      <c r="I23" s="91" t="e">
        <f t="shared" si="20"/>
        <v>#N/A</v>
      </c>
      <c r="J23" s="93" t="e">
        <f t="shared" si="2"/>
        <v>#N/A</v>
      </c>
      <c r="K23" s="99" t="e">
        <f t="shared" si="3"/>
        <v>#N/A</v>
      </c>
      <c r="L23" s="99">
        <f t="shared" si="4"/>
        <v>0</v>
      </c>
      <c r="O23" s="92">
        <f t="shared" si="21"/>
        <v>15</v>
      </c>
      <c r="P23" s="91">
        <f t="shared" si="22"/>
        <v>16</v>
      </c>
      <c r="Q23" s="91" t="e">
        <f>INDEX(地温!$D$2:$D$366,MATCH(O23,地温!$C$2:$C$366,FALSE))</f>
        <v>#N/A</v>
      </c>
      <c r="R23" s="91" t="e">
        <f t="shared" si="23"/>
        <v>#N/A</v>
      </c>
      <c r="S23" s="93" t="e">
        <f t="shared" si="5"/>
        <v>#N/A</v>
      </c>
      <c r="T23" s="99" t="e">
        <f t="shared" si="6"/>
        <v>#N/A</v>
      </c>
      <c r="U23" s="99">
        <f t="shared" si="7"/>
        <v>0</v>
      </c>
      <c r="X23" s="92">
        <f t="shared" si="24"/>
        <v>15</v>
      </c>
      <c r="Y23" s="91">
        <f t="shared" si="25"/>
        <v>16</v>
      </c>
      <c r="Z23" s="91" t="e">
        <f>INDEX(地温!$D$2:$D$366,MATCH(X23,地温!$C$2:$C$366,FALSE))</f>
        <v>#N/A</v>
      </c>
      <c r="AA23" s="91" t="e">
        <f t="shared" si="26"/>
        <v>#N/A</v>
      </c>
      <c r="AB23" s="93" t="e">
        <f t="shared" si="8"/>
        <v>#N/A</v>
      </c>
      <c r="AC23" s="99" t="e">
        <f t="shared" si="9"/>
        <v>#N/A</v>
      </c>
      <c r="AD23" s="99">
        <f t="shared" si="10"/>
        <v>0</v>
      </c>
      <c r="AG23" s="92">
        <f t="shared" si="27"/>
        <v>15</v>
      </c>
      <c r="AH23" s="91">
        <f t="shared" si="28"/>
        <v>16</v>
      </c>
      <c r="AI23" s="91" t="e">
        <f>INDEX(地温!$D$2:$D$366,MATCH(AG23,地温!$C$2:$C$366,FALSE))</f>
        <v>#N/A</v>
      </c>
      <c r="AJ23" s="91" t="e">
        <f t="shared" si="29"/>
        <v>#N/A</v>
      </c>
      <c r="AK23" s="93" t="e">
        <f t="shared" si="11"/>
        <v>#N/A</v>
      </c>
      <c r="AL23" s="99" t="e">
        <f t="shared" si="12"/>
        <v>#N/A</v>
      </c>
      <c r="AM23" s="99">
        <f t="shared" si="13"/>
        <v>0</v>
      </c>
      <c r="AP23" s="92">
        <f t="shared" si="30"/>
        <v>15</v>
      </c>
      <c r="AQ23" s="91">
        <f t="shared" si="31"/>
        <v>16</v>
      </c>
      <c r="AR23" s="91" t="e">
        <f>INDEX(地温!$D$2:$D$366,MATCH(AP23,地温!$C$2:$C$366,FALSE))</f>
        <v>#N/A</v>
      </c>
      <c r="AS23" s="91" t="e">
        <f t="shared" si="32"/>
        <v>#N/A</v>
      </c>
      <c r="AT23" s="93" t="e">
        <f t="shared" si="14"/>
        <v>#N/A</v>
      </c>
      <c r="AU23" s="99" t="e">
        <f t="shared" si="15"/>
        <v>#N/A</v>
      </c>
      <c r="AV23" s="99">
        <f t="shared" si="16"/>
        <v>0</v>
      </c>
    </row>
    <row r="24" spans="1:48" s="91" customFormat="1">
      <c r="A24" s="92">
        <f t="shared" si="17"/>
        <v>16</v>
      </c>
      <c r="B24" s="91">
        <f t="shared" si="0"/>
        <v>17</v>
      </c>
      <c r="C24" s="99">
        <f t="shared" si="1"/>
        <v>0</v>
      </c>
      <c r="F24" s="92">
        <f t="shared" si="18"/>
        <v>16</v>
      </c>
      <c r="G24" s="91">
        <f t="shared" si="19"/>
        <v>17</v>
      </c>
      <c r="H24" s="91" t="e">
        <f>INDEX(地温!$D$2:$D$366,MATCH(F24,地温!$C$2:$C$366,FALSE))</f>
        <v>#N/A</v>
      </c>
      <c r="I24" s="91" t="e">
        <f t="shared" si="20"/>
        <v>#N/A</v>
      </c>
      <c r="J24" s="93" t="e">
        <f t="shared" si="2"/>
        <v>#N/A</v>
      </c>
      <c r="K24" s="99" t="e">
        <f t="shared" si="3"/>
        <v>#N/A</v>
      </c>
      <c r="L24" s="99">
        <f t="shared" si="4"/>
        <v>0</v>
      </c>
      <c r="O24" s="92">
        <f t="shared" si="21"/>
        <v>16</v>
      </c>
      <c r="P24" s="91">
        <f t="shared" si="22"/>
        <v>17</v>
      </c>
      <c r="Q24" s="91" t="e">
        <f>INDEX(地温!$D$2:$D$366,MATCH(O24,地温!$C$2:$C$366,FALSE))</f>
        <v>#N/A</v>
      </c>
      <c r="R24" s="91" t="e">
        <f t="shared" si="23"/>
        <v>#N/A</v>
      </c>
      <c r="S24" s="93" t="e">
        <f t="shared" si="5"/>
        <v>#N/A</v>
      </c>
      <c r="T24" s="99" t="e">
        <f t="shared" si="6"/>
        <v>#N/A</v>
      </c>
      <c r="U24" s="99">
        <f t="shared" si="7"/>
        <v>0</v>
      </c>
      <c r="X24" s="92">
        <f t="shared" si="24"/>
        <v>16</v>
      </c>
      <c r="Y24" s="91">
        <f t="shared" si="25"/>
        <v>17</v>
      </c>
      <c r="Z24" s="91" t="e">
        <f>INDEX(地温!$D$2:$D$366,MATCH(X24,地温!$C$2:$C$366,FALSE))</f>
        <v>#N/A</v>
      </c>
      <c r="AA24" s="91" t="e">
        <f t="shared" si="26"/>
        <v>#N/A</v>
      </c>
      <c r="AB24" s="93" t="e">
        <f t="shared" si="8"/>
        <v>#N/A</v>
      </c>
      <c r="AC24" s="99" t="e">
        <f t="shared" si="9"/>
        <v>#N/A</v>
      </c>
      <c r="AD24" s="99">
        <f t="shared" si="10"/>
        <v>0</v>
      </c>
      <c r="AG24" s="92">
        <f t="shared" si="27"/>
        <v>16</v>
      </c>
      <c r="AH24" s="91">
        <f t="shared" si="28"/>
        <v>17</v>
      </c>
      <c r="AI24" s="91" t="e">
        <f>INDEX(地温!$D$2:$D$366,MATCH(AG24,地温!$C$2:$C$366,FALSE))</f>
        <v>#N/A</v>
      </c>
      <c r="AJ24" s="91" t="e">
        <f t="shared" si="29"/>
        <v>#N/A</v>
      </c>
      <c r="AK24" s="93" t="e">
        <f t="shared" si="11"/>
        <v>#N/A</v>
      </c>
      <c r="AL24" s="99" t="e">
        <f t="shared" si="12"/>
        <v>#N/A</v>
      </c>
      <c r="AM24" s="99">
        <f t="shared" si="13"/>
        <v>0</v>
      </c>
      <c r="AP24" s="92">
        <f t="shared" si="30"/>
        <v>16</v>
      </c>
      <c r="AQ24" s="91">
        <f t="shared" si="31"/>
        <v>17</v>
      </c>
      <c r="AR24" s="91" t="e">
        <f>INDEX(地温!$D$2:$D$366,MATCH(AP24,地温!$C$2:$C$366,FALSE))</f>
        <v>#N/A</v>
      </c>
      <c r="AS24" s="91" t="e">
        <f t="shared" si="32"/>
        <v>#N/A</v>
      </c>
      <c r="AT24" s="93" t="e">
        <f t="shared" si="14"/>
        <v>#N/A</v>
      </c>
      <c r="AU24" s="99" t="e">
        <f t="shared" si="15"/>
        <v>#N/A</v>
      </c>
      <c r="AV24" s="99">
        <f t="shared" si="16"/>
        <v>0</v>
      </c>
    </row>
    <row r="25" spans="1:48" s="91" customFormat="1">
      <c r="A25" s="92">
        <f t="shared" si="17"/>
        <v>17</v>
      </c>
      <c r="B25" s="91">
        <f t="shared" si="0"/>
        <v>18</v>
      </c>
      <c r="C25" s="99">
        <f t="shared" si="1"/>
        <v>0</v>
      </c>
      <c r="F25" s="92">
        <f t="shared" si="18"/>
        <v>17</v>
      </c>
      <c r="G25" s="91">
        <f t="shared" si="19"/>
        <v>18</v>
      </c>
      <c r="H25" s="91" t="e">
        <f>INDEX(地温!$D$2:$D$366,MATCH(F25,地温!$C$2:$C$366,FALSE))</f>
        <v>#N/A</v>
      </c>
      <c r="I25" s="91" t="e">
        <f t="shared" si="20"/>
        <v>#N/A</v>
      </c>
      <c r="J25" s="93" t="e">
        <f t="shared" si="2"/>
        <v>#N/A</v>
      </c>
      <c r="K25" s="99" t="e">
        <f t="shared" si="3"/>
        <v>#N/A</v>
      </c>
      <c r="L25" s="99">
        <f t="shared" si="4"/>
        <v>0</v>
      </c>
      <c r="O25" s="92">
        <f t="shared" si="21"/>
        <v>17</v>
      </c>
      <c r="P25" s="91">
        <f t="shared" si="22"/>
        <v>18</v>
      </c>
      <c r="Q25" s="91" t="e">
        <f>INDEX(地温!$D$2:$D$366,MATCH(O25,地温!$C$2:$C$366,FALSE))</f>
        <v>#N/A</v>
      </c>
      <c r="R25" s="91" t="e">
        <f t="shared" si="23"/>
        <v>#N/A</v>
      </c>
      <c r="S25" s="93" t="e">
        <f t="shared" si="5"/>
        <v>#N/A</v>
      </c>
      <c r="T25" s="99" t="e">
        <f t="shared" si="6"/>
        <v>#N/A</v>
      </c>
      <c r="U25" s="99">
        <f t="shared" si="7"/>
        <v>0</v>
      </c>
      <c r="X25" s="92">
        <f t="shared" si="24"/>
        <v>17</v>
      </c>
      <c r="Y25" s="91">
        <f t="shared" si="25"/>
        <v>18</v>
      </c>
      <c r="Z25" s="91" t="e">
        <f>INDEX(地温!$D$2:$D$366,MATCH(X25,地温!$C$2:$C$366,FALSE))</f>
        <v>#N/A</v>
      </c>
      <c r="AA25" s="91" t="e">
        <f t="shared" si="26"/>
        <v>#N/A</v>
      </c>
      <c r="AB25" s="93" t="e">
        <f t="shared" si="8"/>
        <v>#N/A</v>
      </c>
      <c r="AC25" s="99" t="e">
        <f t="shared" si="9"/>
        <v>#N/A</v>
      </c>
      <c r="AD25" s="99">
        <f t="shared" si="10"/>
        <v>0</v>
      </c>
      <c r="AG25" s="92">
        <f t="shared" si="27"/>
        <v>17</v>
      </c>
      <c r="AH25" s="91">
        <f t="shared" si="28"/>
        <v>18</v>
      </c>
      <c r="AI25" s="91" t="e">
        <f>INDEX(地温!$D$2:$D$366,MATCH(AG25,地温!$C$2:$C$366,FALSE))</f>
        <v>#N/A</v>
      </c>
      <c r="AJ25" s="91" t="e">
        <f t="shared" si="29"/>
        <v>#N/A</v>
      </c>
      <c r="AK25" s="93" t="e">
        <f t="shared" si="11"/>
        <v>#N/A</v>
      </c>
      <c r="AL25" s="99" t="e">
        <f t="shared" si="12"/>
        <v>#N/A</v>
      </c>
      <c r="AM25" s="99">
        <f t="shared" si="13"/>
        <v>0</v>
      </c>
      <c r="AP25" s="92">
        <f t="shared" si="30"/>
        <v>17</v>
      </c>
      <c r="AQ25" s="91">
        <f t="shared" si="31"/>
        <v>18</v>
      </c>
      <c r="AR25" s="91" t="e">
        <f>INDEX(地温!$D$2:$D$366,MATCH(AP25,地温!$C$2:$C$366,FALSE))</f>
        <v>#N/A</v>
      </c>
      <c r="AS25" s="91" t="e">
        <f t="shared" si="32"/>
        <v>#N/A</v>
      </c>
      <c r="AT25" s="93" t="e">
        <f t="shared" si="14"/>
        <v>#N/A</v>
      </c>
      <c r="AU25" s="99" t="e">
        <f t="shared" si="15"/>
        <v>#N/A</v>
      </c>
      <c r="AV25" s="99">
        <f t="shared" si="16"/>
        <v>0</v>
      </c>
    </row>
    <row r="26" spans="1:48" s="91" customFormat="1">
      <c r="A26" s="92">
        <f t="shared" si="17"/>
        <v>18</v>
      </c>
      <c r="B26" s="91">
        <f t="shared" si="0"/>
        <v>19</v>
      </c>
      <c r="C26" s="99">
        <f t="shared" si="1"/>
        <v>0</v>
      </c>
      <c r="F26" s="92">
        <f t="shared" si="18"/>
        <v>18</v>
      </c>
      <c r="G26" s="91">
        <f t="shared" si="19"/>
        <v>19</v>
      </c>
      <c r="H26" s="91" t="e">
        <f>INDEX(地温!$D$2:$D$366,MATCH(F26,地温!$C$2:$C$366,FALSE))</f>
        <v>#N/A</v>
      </c>
      <c r="I26" s="91" t="e">
        <f t="shared" si="20"/>
        <v>#N/A</v>
      </c>
      <c r="J26" s="93" t="e">
        <f t="shared" si="2"/>
        <v>#N/A</v>
      </c>
      <c r="K26" s="99" t="e">
        <f t="shared" si="3"/>
        <v>#N/A</v>
      </c>
      <c r="L26" s="99">
        <f t="shared" si="4"/>
        <v>0</v>
      </c>
      <c r="O26" s="92">
        <f t="shared" si="21"/>
        <v>18</v>
      </c>
      <c r="P26" s="91">
        <f t="shared" si="22"/>
        <v>19</v>
      </c>
      <c r="Q26" s="91" t="e">
        <f>INDEX(地温!$D$2:$D$366,MATCH(O26,地温!$C$2:$C$366,FALSE))</f>
        <v>#N/A</v>
      </c>
      <c r="R26" s="91" t="e">
        <f t="shared" si="23"/>
        <v>#N/A</v>
      </c>
      <c r="S26" s="93" t="e">
        <f t="shared" si="5"/>
        <v>#N/A</v>
      </c>
      <c r="T26" s="99" t="e">
        <f t="shared" si="6"/>
        <v>#N/A</v>
      </c>
      <c r="U26" s="99">
        <f t="shared" si="7"/>
        <v>0</v>
      </c>
      <c r="X26" s="92">
        <f t="shared" si="24"/>
        <v>18</v>
      </c>
      <c r="Y26" s="91">
        <f t="shared" si="25"/>
        <v>19</v>
      </c>
      <c r="Z26" s="91" t="e">
        <f>INDEX(地温!$D$2:$D$366,MATCH(X26,地温!$C$2:$C$366,FALSE))</f>
        <v>#N/A</v>
      </c>
      <c r="AA26" s="91" t="e">
        <f t="shared" si="26"/>
        <v>#N/A</v>
      </c>
      <c r="AB26" s="93" t="e">
        <f t="shared" si="8"/>
        <v>#N/A</v>
      </c>
      <c r="AC26" s="99" t="e">
        <f t="shared" si="9"/>
        <v>#N/A</v>
      </c>
      <c r="AD26" s="99">
        <f t="shared" si="10"/>
        <v>0</v>
      </c>
      <c r="AG26" s="92">
        <f t="shared" si="27"/>
        <v>18</v>
      </c>
      <c r="AH26" s="91">
        <f t="shared" si="28"/>
        <v>19</v>
      </c>
      <c r="AI26" s="91" t="e">
        <f>INDEX(地温!$D$2:$D$366,MATCH(AG26,地温!$C$2:$C$366,FALSE))</f>
        <v>#N/A</v>
      </c>
      <c r="AJ26" s="91" t="e">
        <f t="shared" si="29"/>
        <v>#N/A</v>
      </c>
      <c r="AK26" s="93" t="e">
        <f t="shared" si="11"/>
        <v>#N/A</v>
      </c>
      <c r="AL26" s="99" t="e">
        <f t="shared" si="12"/>
        <v>#N/A</v>
      </c>
      <c r="AM26" s="99">
        <f t="shared" si="13"/>
        <v>0</v>
      </c>
      <c r="AP26" s="92">
        <f t="shared" si="30"/>
        <v>18</v>
      </c>
      <c r="AQ26" s="91">
        <f t="shared" si="31"/>
        <v>19</v>
      </c>
      <c r="AR26" s="91" t="e">
        <f>INDEX(地温!$D$2:$D$366,MATCH(AP26,地温!$C$2:$C$366,FALSE))</f>
        <v>#N/A</v>
      </c>
      <c r="AS26" s="91" t="e">
        <f t="shared" si="32"/>
        <v>#N/A</v>
      </c>
      <c r="AT26" s="93" t="e">
        <f t="shared" si="14"/>
        <v>#N/A</v>
      </c>
      <c r="AU26" s="99" t="e">
        <f t="shared" si="15"/>
        <v>#N/A</v>
      </c>
      <c r="AV26" s="99">
        <f t="shared" si="16"/>
        <v>0</v>
      </c>
    </row>
    <row r="27" spans="1:48" s="91" customFormat="1">
      <c r="A27" s="92">
        <f t="shared" si="17"/>
        <v>19</v>
      </c>
      <c r="B27" s="91">
        <f t="shared" si="0"/>
        <v>20</v>
      </c>
      <c r="C27" s="99">
        <f t="shared" si="1"/>
        <v>0</v>
      </c>
      <c r="F27" s="92">
        <f t="shared" si="18"/>
        <v>19</v>
      </c>
      <c r="G27" s="91">
        <f t="shared" si="19"/>
        <v>20</v>
      </c>
      <c r="H27" s="91" t="e">
        <f>INDEX(地温!$D$2:$D$366,MATCH(F27,地温!$C$2:$C$366,FALSE))</f>
        <v>#N/A</v>
      </c>
      <c r="I27" s="91" t="e">
        <f t="shared" si="20"/>
        <v>#N/A</v>
      </c>
      <c r="J27" s="93" t="e">
        <f t="shared" si="2"/>
        <v>#N/A</v>
      </c>
      <c r="K27" s="99" t="e">
        <f t="shared" si="3"/>
        <v>#N/A</v>
      </c>
      <c r="L27" s="99">
        <f t="shared" si="4"/>
        <v>0</v>
      </c>
      <c r="O27" s="92">
        <f t="shared" si="21"/>
        <v>19</v>
      </c>
      <c r="P27" s="91">
        <f t="shared" si="22"/>
        <v>20</v>
      </c>
      <c r="Q27" s="91" t="e">
        <f>INDEX(地温!$D$2:$D$366,MATCH(O27,地温!$C$2:$C$366,FALSE))</f>
        <v>#N/A</v>
      </c>
      <c r="R27" s="91" t="e">
        <f t="shared" si="23"/>
        <v>#N/A</v>
      </c>
      <c r="S27" s="93" t="e">
        <f t="shared" si="5"/>
        <v>#N/A</v>
      </c>
      <c r="T27" s="99" t="e">
        <f t="shared" si="6"/>
        <v>#N/A</v>
      </c>
      <c r="U27" s="99">
        <f t="shared" si="7"/>
        <v>0</v>
      </c>
      <c r="X27" s="92">
        <f t="shared" si="24"/>
        <v>19</v>
      </c>
      <c r="Y27" s="91">
        <f t="shared" si="25"/>
        <v>20</v>
      </c>
      <c r="Z27" s="91" t="e">
        <f>INDEX(地温!$D$2:$D$366,MATCH(X27,地温!$C$2:$C$366,FALSE))</f>
        <v>#N/A</v>
      </c>
      <c r="AA27" s="91" t="e">
        <f t="shared" si="26"/>
        <v>#N/A</v>
      </c>
      <c r="AB27" s="93" t="e">
        <f t="shared" si="8"/>
        <v>#N/A</v>
      </c>
      <c r="AC27" s="99" t="e">
        <f t="shared" si="9"/>
        <v>#N/A</v>
      </c>
      <c r="AD27" s="99">
        <f t="shared" si="10"/>
        <v>0</v>
      </c>
      <c r="AG27" s="92">
        <f t="shared" si="27"/>
        <v>19</v>
      </c>
      <c r="AH27" s="91">
        <f t="shared" si="28"/>
        <v>20</v>
      </c>
      <c r="AI27" s="91" t="e">
        <f>INDEX(地温!$D$2:$D$366,MATCH(AG27,地温!$C$2:$C$366,FALSE))</f>
        <v>#N/A</v>
      </c>
      <c r="AJ27" s="91" t="e">
        <f t="shared" si="29"/>
        <v>#N/A</v>
      </c>
      <c r="AK27" s="93" t="e">
        <f t="shared" si="11"/>
        <v>#N/A</v>
      </c>
      <c r="AL27" s="99" t="e">
        <f t="shared" si="12"/>
        <v>#N/A</v>
      </c>
      <c r="AM27" s="99">
        <f t="shared" si="13"/>
        <v>0</v>
      </c>
      <c r="AP27" s="92">
        <f t="shared" si="30"/>
        <v>19</v>
      </c>
      <c r="AQ27" s="91">
        <f t="shared" si="31"/>
        <v>20</v>
      </c>
      <c r="AR27" s="91" t="e">
        <f>INDEX(地温!$D$2:$D$366,MATCH(AP27,地温!$C$2:$C$366,FALSE))</f>
        <v>#N/A</v>
      </c>
      <c r="AS27" s="91" t="e">
        <f t="shared" si="32"/>
        <v>#N/A</v>
      </c>
      <c r="AT27" s="93" t="e">
        <f t="shared" si="14"/>
        <v>#N/A</v>
      </c>
      <c r="AU27" s="99" t="e">
        <f t="shared" si="15"/>
        <v>#N/A</v>
      </c>
      <c r="AV27" s="99">
        <f t="shared" si="16"/>
        <v>0</v>
      </c>
    </row>
    <row r="28" spans="1:48" s="91" customFormat="1">
      <c r="A28" s="92">
        <f t="shared" si="17"/>
        <v>20</v>
      </c>
      <c r="B28" s="91">
        <f t="shared" si="0"/>
        <v>21</v>
      </c>
      <c r="C28" s="99">
        <f t="shared" si="1"/>
        <v>0</v>
      </c>
      <c r="F28" s="92">
        <f t="shared" si="18"/>
        <v>20</v>
      </c>
      <c r="G28" s="91">
        <f t="shared" si="19"/>
        <v>21</v>
      </c>
      <c r="H28" s="91" t="e">
        <f>INDEX(地温!$D$2:$D$366,MATCH(F28,地温!$C$2:$C$366,FALSE))</f>
        <v>#N/A</v>
      </c>
      <c r="I28" s="91" t="e">
        <f t="shared" si="20"/>
        <v>#N/A</v>
      </c>
      <c r="J28" s="93" t="e">
        <f t="shared" si="2"/>
        <v>#N/A</v>
      </c>
      <c r="K28" s="99" t="e">
        <f t="shared" si="3"/>
        <v>#N/A</v>
      </c>
      <c r="L28" s="99">
        <f t="shared" si="4"/>
        <v>0</v>
      </c>
      <c r="O28" s="92">
        <f t="shared" si="21"/>
        <v>20</v>
      </c>
      <c r="P28" s="91">
        <f t="shared" si="22"/>
        <v>21</v>
      </c>
      <c r="Q28" s="91" t="e">
        <f>INDEX(地温!$D$2:$D$366,MATCH(O28,地温!$C$2:$C$366,FALSE))</f>
        <v>#N/A</v>
      </c>
      <c r="R28" s="91" t="e">
        <f t="shared" si="23"/>
        <v>#N/A</v>
      </c>
      <c r="S28" s="93" t="e">
        <f t="shared" si="5"/>
        <v>#N/A</v>
      </c>
      <c r="T28" s="99" t="e">
        <f t="shared" si="6"/>
        <v>#N/A</v>
      </c>
      <c r="U28" s="99">
        <f t="shared" si="7"/>
        <v>0</v>
      </c>
      <c r="X28" s="92">
        <f t="shared" si="24"/>
        <v>20</v>
      </c>
      <c r="Y28" s="91">
        <f t="shared" si="25"/>
        <v>21</v>
      </c>
      <c r="Z28" s="91" t="e">
        <f>INDEX(地温!$D$2:$D$366,MATCH(X28,地温!$C$2:$C$366,FALSE))</f>
        <v>#N/A</v>
      </c>
      <c r="AA28" s="91" t="e">
        <f t="shared" si="26"/>
        <v>#N/A</v>
      </c>
      <c r="AB28" s="93" t="e">
        <f t="shared" si="8"/>
        <v>#N/A</v>
      </c>
      <c r="AC28" s="99" t="e">
        <f t="shared" si="9"/>
        <v>#N/A</v>
      </c>
      <c r="AD28" s="99">
        <f t="shared" si="10"/>
        <v>0</v>
      </c>
      <c r="AG28" s="92">
        <f t="shared" si="27"/>
        <v>20</v>
      </c>
      <c r="AH28" s="91">
        <f t="shared" si="28"/>
        <v>21</v>
      </c>
      <c r="AI28" s="91" t="e">
        <f>INDEX(地温!$D$2:$D$366,MATCH(AG28,地温!$C$2:$C$366,FALSE))</f>
        <v>#N/A</v>
      </c>
      <c r="AJ28" s="91" t="e">
        <f t="shared" si="29"/>
        <v>#N/A</v>
      </c>
      <c r="AK28" s="93" t="e">
        <f t="shared" si="11"/>
        <v>#N/A</v>
      </c>
      <c r="AL28" s="99" t="e">
        <f t="shared" si="12"/>
        <v>#N/A</v>
      </c>
      <c r="AM28" s="99">
        <f t="shared" si="13"/>
        <v>0</v>
      </c>
      <c r="AP28" s="92">
        <f t="shared" si="30"/>
        <v>20</v>
      </c>
      <c r="AQ28" s="91">
        <f t="shared" si="31"/>
        <v>21</v>
      </c>
      <c r="AR28" s="91" t="e">
        <f>INDEX(地温!$D$2:$D$366,MATCH(AP28,地温!$C$2:$C$366,FALSE))</f>
        <v>#N/A</v>
      </c>
      <c r="AS28" s="91" t="e">
        <f t="shared" si="32"/>
        <v>#N/A</v>
      </c>
      <c r="AT28" s="93" t="e">
        <f t="shared" si="14"/>
        <v>#N/A</v>
      </c>
      <c r="AU28" s="99" t="e">
        <f t="shared" si="15"/>
        <v>#N/A</v>
      </c>
      <c r="AV28" s="99">
        <f t="shared" si="16"/>
        <v>0</v>
      </c>
    </row>
    <row r="29" spans="1:48" s="91" customFormat="1">
      <c r="A29" s="92">
        <f t="shared" si="17"/>
        <v>21</v>
      </c>
      <c r="B29" s="91">
        <f t="shared" si="0"/>
        <v>22</v>
      </c>
      <c r="C29" s="99">
        <f t="shared" si="1"/>
        <v>0</v>
      </c>
      <c r="F29" s="92">
        <f t="shared" si="18"/>
        <v>21</v>
      </c>
      <c r="G29" s="91">
        <f t="shared" si="19"/>
        <v>22</v>
      </c>
      <c r="H29" s="91" t="e">
        <f>INDEX(地温!$D$2:$D$366,MATCH(F29,地温!$C$2:$C$366,FALSE))</f>
        <v>#N/A</v>
      </c>
      <c r="I29" s="91" t="e">
        <f t="shared" si="20"/>
        <v>#N/A</v>
      </c>
      <c r="J29" s="93" t="e">
        <f t="shared" si="2"/>
        <v>#N/A</v>
      </c>
      <c r="K29" s="99" t="e">
        <f t="shared" si="3"/>
        <v>#N/A</v>
      </c>
      <c r="L29" s="99">
        <f t="shared" si="4"/>
        <v>0</v>
      </c>
      <c r="O29" s="92">
        <f t="shared" si="21"/>
        <v>21</v>
      </c>
      <c r="P29" s="91">
        <f t="shared" si="22"/>
        <v>22</v>
      </c>
      <c r="Q29" s="91" t="e">
        <f>INDEX(地温!$D$2:$D$366,MATCH(O29,地温!$C$2:$C$366,FALSE))</f>
        <v>#N/A</v>
      </c>
      <c r="R29" s="91" t="e">
        <f t="shared" si="23"/>
        <v>#N/A</v>
      </c>
      <c r="S29" s="93" t="e">
        <f t="shared" si="5"/>
        <v>#N/A</v>
      </c>
      <c r="T29" s="99" t="e">
        <f t="shared" si="6"/>
        <v>#N/A</v>
      </c>
      <c r="U29" s="99">
        <f t="shared" si="7"/>
        <v>0</v>
      </c>
      <c r="X29" s="92">
        <f t="shared" si="24"/>
        <v>21</v>
      </c>
      <c r="Y29" s="91">
        <f t="shared" si="25"/>
        <v>22</v>
      </c>
      <c r="Z29" s="91" t="e">
        <f>INDEX(地温!$D$2:$D$366,MATCH(X29,地温!$C$2:$C$366,FALSE))</f>
        <v>#N/A</v>
      </c>
      <c r="AA29" s="91" t="e">
        <f t="shared" si="26"/>
        <v>#N/A</v>
      </c>
      <c r="AB29" s="93" t="e">
        <f t="shared" si="8"/>
        <v>#N/A</v>
      </c>
      <c r="AC29" s="99" t="e">
        <f t="shared" si="9"/>
        <v>#N/A</v>
      </c>
      <c r="AD29" s="99">
        <f t="shared" si="10"/>
        <v>0</v>
      </c>
      <c r="AG29" s="92">
        <f t="shared" si="27"/>
        <v>21</v>
      </c>
      <c r="AH29" s="91">
        <f t="shared" si="28"/>
        <v>22</v>
      </c>
      <c r="AI29" s="91" t="e">
        <f>INDEX(地温!$D$2:$D$366,MATCH(AG29,地温!$C$2:$C$366,FALSE))</f>
        <v>#N/A</v>
      </c>
      <c r="AJ29" s="91" t="e">
        <f t="shared" si="29"/>
        <v>#N/A</v>
      </c>
      <c r="AK29" s="93" t="e">
        <f t="shared" si="11"/>
        <v>#N/A</v>
      </c>
      <c r="AL29" s="99" t="e">
        <f t="shared" si="12"/>
        <v>#N/A</v>
      </c>
      <c r="AM29" s="99">
        <f t="shared" si="13"/>
        <v>0</v>
      </c>
      <c r="AP29" s="92">
        <f t="shared" si="30"/>
        <v>21</v>
      </c>
      <c r="AQ29" s="91">
        <f t="shared" si="31"/>
        <v>22</v>
      </c>
      <c r="AR29" s="91" t="e">
        <f>INDEX(地温!$D$2:$D$366,MATCH(AP29,地温!$C$2:$C$366,FALSE))</f>
        <v>#N/A</v>
      </c>
      <c r="AS29" s="91" t="e">
        <f t="shared" si="32"/>
        <v>#N/A</v>
      </c>
      <c r="AT29" s="93" t="e">
        <f t="shared" si="14"/>
        <v>#N/A</v>
      </c>
      <c r="AU29" s="99" t="e">
        <f t="shared" si="15"/>
        <v>#N/A</v>
      </c>
      <c r="AV29" s="99">
        <f t="shared" si="16"/>
        <v>0</v>
      </c>
    </row>
    <row r="30" spans="1:48" s="91" customFormat="1">
      <c r="A30" s="92">
        <f t="shared" si="17"/>
        <v>22</v>
      </c>
      <c r="B30" s="91">
        <f t="shared" si="0"/>
        <v>23</v>
      </c>
      <c r="C30" s="99">
        <f t="shared" si="1"/>
        <v>0</v>
      </c>
      <c r="F30" s="92">
        <f t="shared" si="18"/>
        <v>22</v>
      </c>
      <c r="G30" s="91">
        <f t="shared" si="19"/>
        <v>23</v>
      </c>
      <c r="H30" s="91" t="e">
        <f>INDEX(地温!$D$2:$D$366,MATCH(F30,地温!$C$2:$C$366,FALSE))</f>
        <v>#N/A</v>
      </c>
      <c r="I30" s="91" t="e">
        <f t="shared" si="20"/>
        <v>#N/A</v>
      </c>
      <c r="J30" s="93" t="e">
        <f t="shared" si="2"/>
        <v>#N/A</v>
      </c>
      <c r="K30" s="99" t="e">
        <f t="shared" si="3"/>
        <v>#N/A</v>
      </c>
      <c r="L30" s="99">
        <f t="shared" si="4"/>
        <v>0</v>
      </c>
      <c r="O30" s="92">
        <f t="shared" si="21"/>
        <v>22</v>
      </c>
      <c r="P30" s="91">
        <f t="shared" si="22"/>
        <v>23</v>
      </c>
      <c r="Q30" s="91" t="e">
        <f>INDEX(地温!$D$2:$D$366,MATCH(O30,地温!$C$2:$C$366,FALSE))</f>
        <v>#N/A</v>
      </c>
      <c r="R30" s="91" t="e">
        <f t="shared" si="23"/>
        <v>#N/A</v>
      </c>
      <c r="S30" s="93" t="e">
        <f t="shared" si="5"/>
        <v>#N/A</v>
      </c>
      <c r="T30" s="99" t="e">
        <f t="shared" si="6"/>
        <v>#N/A</v>
      </c>
      <c r="U30" s="99">
        <f t="shared" si="7"/>
        <v>0</v>
      </c>
      <c r="X30" s="92">
        <f t="shared" si="24"/>
        <v>22</v>
      </c>
      <c r="Y30" s="91">
        <f t="shared" si="25"/>
        <v>23</v>
      </c>
      <c r="Z30" s="91" t="e">
        <f>INDEX(地温!$D$2:$D$366,MATCH(X30,地温!$C$2:$C$366,FALSE))</f>
        <v>#N/A</v>
      </c>
      <c r="AA30" s="91" t="e">
        <f t="shared" si="26"/>
        <v>#N/A</v>
      </c>
      <c r="AB30" s="93" t="e">
        <f t="shared" si="8"/>
        <v>#N/A</v>
      </c>
      <c r="AC30" s="99" t="e">
        <f t="shared" si="9"/>
        <v>#N/A</v>
      </c>
      <c r="AD30" s="99">
        <f t="shared" si="10"/>
        <v>0</v>
      </c>
      <c r="AG30" s="92">
        <f t="shared" si="27"/>
        <v>22</v>
      </c>
      <c r="AH30" s="91">
        <f t="shared" si="28"/>
        <v>23</v>
      </c>
      <c r="AI30" s="91" t="e">
        <f>INDEX(地温!$D$2:$D$366,MATCH(AG30,地温!$C$2:$C$366,FALSE))</f>
        <v>#N/A</v>
      </c>
      <c r="AJ30" s="91" t="e">
        <f t="shared" si="29"/>
        <v>#N/A</v>
      </c>
      <c r="AK30" s="93" t="e">
        <f t="shared" si="11"/>
        <v>#N/A</v>
      </c>
      <c r="AL30" s="99" t="e">
        <f t="shared" si="12"/>
        <v>#N/A</v>
      </c>
      <c r="AM30" s="99">
        <f t="shared" si="13"/>
        <v>0</v>
      </c>
      <c r="AP30" s="92">
        <f t="shared" si="30"/>
        <v>22</v>
      </c>
      <c r="AQ30" s="91">
        <f t="shared" si="31"/>
        <v>23</v>
      </c>
      <c r="AR30" s="91" t="e">
        <f>INDEX(地温!$D$2:$D$366,MATCH(AP30,地温!$C$2:$C$366,FALSE))</f>
        <v>#N/A</v>
      </c>
      <c r="AS30" s="91" t="e">
        <f t="shared" si="32"/>
        <v>#N/A</v>
      </c>
      <c r="AT30" s="93" t="e">
        <f t="shared" si="14"/>
        <v>#N/A</v>
      </c>
      <c r="AU30" s="99" t="e">
        <f t="shared" si="15"/>
        <v>#N/A</v>
      </c>
      <c r="AV30" s="99">
        <f t="shared" si="16"/>
        <v>0</v>
      </c>
    </row>
    <row r="31" spans="1:48" s="91" customFormat="1">
      <c r="A31" s="92">
        <f t="shared" si="17"/>
        <v>23</v>
      </c>
      <c r="B31" s="91">
        <f t="shared" si="0"/>
        <v>24</v>
      </c>
      <c r="C31" s="99">
        <f t="shared" si="1"/>
        <v>0</v>
      </c>
      <c r="F31" s="92">
        <f t="shared" si="18"/>
        <v>23</v>
      </c>
      <c r="G31" s="91">
        <f t="shared" si="19"/>
        <v>24</v>
      </c>
      <c r="H31" s="91" t="e">
        <f>INDEX(地温!$D$2:$D$366,MATCH(F31,地温!$C$2:$C$366,FALSE))</f>
        <v>#N/A</v>
      </c>
      <c r="I31" s="91" t="e">
        <f t="shared" si="20"/>
        <v>#N/A</v>
      </c>
      <c r="J31" s="93" t="e">
        <f t="shared" si="2"/>
        <v>#N/A</v>
      </c>
      <c r="K31" s="99" t="e">
        <f t="shared" si="3"/>
        <v>#N/A</v>
      </c>
      <c r="L31" s="99">
        <f t="shared" si="4"/>
        <v>0</v>
      </c>
      <c r="O31" s="92">
        <f t="shared" si="21"/>
        <v>23</v>
      </c>
      <c r="P31" s="91">
        <f t="shared" si="22"/>
        <v>24</v>
      </c>
      <c r="Q31" s="91" t="e">
        <f>INDEX(地温!$D$2:$D$366,MATCH(O31,地温!$C$2:$C$366,FALSE))</f>
        <v>#N/A</v>
      </c>
      <c r="R31" s="91" t="e">
        <f t="shared" si="23"/>
        <v>#N/A</v>
      </c>
      <c r="S31" s="93" t="e">
        <f t="shared" si="5"/>
        <v>#N/A</v>
      </c>
      <c r="T31" s="99" t="e">
        <f t="shared" si="6"/>
        <v>#N/A</v>
      </c>
      <c r="U31" s="99">
        <f t="shared" si="7"/>
        <v>0</v>
      </c>
      <c r="X31" s="92">
        <f t="shared" si="24"/>
        <v>23</v>
      </c>
      <c r="Y31" s="91">
        <f t="shared" si="25"/>
        <v>24</v>
      </c>
      <c r="Z31" s="91" t="e">
        <f>INDEX(地温!$D$2:$D$366,MATCH(X31,地温!$C$2:$C$366,FALSE))</f>
        <v>#N/A</v>
      </c>
      <c r="AA31" s="91" t="e">
        <f t="shared" si="26"/>
        <v>#N/A</v>
      </c>
      <c r="AB31" s="93" t="e">
        <f t="shared" si="8"/>
        <v>#N/A</v>
      </c>
      <c r="AC31" s="99" t="e">
        <f t="shared" si="9"/>
        <v>#N/A</v>
      </c>
      <c r="AD31" s="99">
        <f t="shared" si="10"/>
        <v>0</v>
      </c>
      <c r="AG31" s="92">
        <f t="shared" si="27"/>
        <v>23</v>
      </c>
      <c r="AH31" s="91">
        <f t="shared" si="28"/>
        <v>24</v>
      </c>
      <c r="AI31" s="91" t="e">
        <f>INDEX(地温!$D$2:$D$366,MATCH(AG31,地温!$C$2:$C$366,FALSE))</f>
        <v>#N/A</v>
      </c>
      <c r="AJ31" s="91" t="e">
        <f t="shared" si="29"/>
        <v>#N/A</v>
      </c>
      <c r="AK31" s="93" t="e">
        <f t="shared" si="11"/>
        <v>#N/A</v>
      </c>
      <c r="AL31" s="99" t="e">
        <f t="shared" si="12"/>
        <v>#N/A</v>
      </c>
      <c r="AM31" s="99">
        <f t="shared" si="13"/>
        <v>0</v>
      </c>
      <c r="AP31" s="92">
        <f t="shared" si="30"/>
        <v>23</v>
      </c>
      <c r="AQ31" s="91">
        <f t="shared" si="31"/>
        <v>24</v>
      </c>
      <c r="AR31" s="91" t="e">
        <f>INDEX(地温!$D$2:$D$366,MATCH(AP31,地温!$C$2:$C$366,FALSE))</f>
        <v>#N/A</v>
      </c>
      <c r="AS31" s="91" t="e">
        <f t="shared" si="32"/>
        <v>#N/A</v>
      </c>
      <c r="AT31" s="93" t="e">
        <f t="shared" si="14"/>
        <v>#N/A</v>
      </c>
      <c r="AU31" s="99" t="e">
        <f t="shared" si="15"/>
        <v>#N/A</v>
      </c>
      <c r="AV31" s="99">
        <f t="shared" si="16"/>
        <v>0</v>
      </c>
    </row>
    <row r="32" spans="1:48" s="91" customFormat="1">
      <c r="A32" s="92">
        <f t="shared" si="17"/>
        <v>24</v>
      </c>
      <c r="B32" s="91">
        <f t="shared" si="0"/>
        <v>25</v>
      </c>
      <c r="C32" s="99">
        <f t="shared" si="1"/>
        <v>0</v>
      </c>
      <c r="F32" s="92">
        <f t="shared" si="18"/>
        <v>24</v>
      </c>
      <c r="G32" s="91">
        <f t="shared" si="19"/>
        <v>25</v>
      </c>
      <c r="H32" s="91" t="e">
        <f>INDEX(地温!$D$2:$D$366,MATCH(F32,地温!$C$2:$C$366,FALSE))</f>
        <v>#N/A</v>
      </c>
      <c r="I32" s="91" t="e">
        <f t="shared" si="20"/>
        <v>#N/A</v>
      </c>
      <c r="J32" s="93" t="e">
        <f t="shared" si="2"/>
        <v>#N/A</v>
      </c>
      <c r="K32" s="99" t="e">
        <f t="shared" si="3"/>
        <v>#N/A</v>
      </c>
      <c r="L32" s="99">
        <f t="shared" si="4"/>
        <v>0</v>
      </c>
      <c r="O32" s="92">
        <f t="shared" si="21"/>
        <v>24</v>
      </c>
      <c r="P32" s="91">
        <f t="shared" si="22"/>
        <v>25</v>
      </c>
      <c r="Q32" s="91" t="e">
        <f>INDEX(地温!$D$2:$D$366,MATCH(O32,地温!$C$2:$C$366,FALSE))</f>
        <v>#N/A</v>
      </c>
      <c r="R32" s="91" t="e">
        <f t="shared" si="23"/>
        <v>#N/A</v>
      </c>
      <c r="S32" s="93" t="e">
        <f t="shared" si="5"/>
        <v>#N/A</v>
      </c>
      <c r="T32" s="99" t="e">
        <f t="shared" si="6"/>
        <v>#N/A</v>
      </c>
      <c r="U32" s="99">
        <f t="shared" si="7"/>
        <v>0</v>
      </c>
      <c r="X32" s="92">
        <f t="shared" si="24"/>
        <v>24</v>
      </c>
      <c r="Y32" s="91">
        <f t="shared" si="25"/>
        <v>25</v>
      </c>
      <c r="Z32" s="91" t="e">
        <f>INDEX(地温!$D$2:$D$366,MATCH(X32,地温!$C$2:$C$366,FALSE))</f>
        <v>#N/A</v>
      </c>
      <c r="AA32" s="91" t="e">
        <f t="shared" si="26"/>
        <v>#N/A</v>
      </c>
      <c r="AB32" s="93" t="e">
        <f t="shared" si="8"/>
        <v>#N/A</v>
      </c>
      <c r="AC32" s="99" t="e">
        <f t="shared" si="9"/>
        <v>#N/A</v>
      </c>
      <c r="AD32" s="99">
        <f t="shared" si="10"/>
        <v>0</v>
      </c>
      <c r="AG32" s="92">
        <f t="shared" si="27"/>
        <v>24</v>
      </c>
      <c r="AH32" s="91">
        <f t="shared" si="28"/>
        <v>25</v>
      </c>
      <c r="AI32" s="91" t="e">
        <f>INDEX(地温!$D$2:$D$366,MATCH(AG32,地温!$C$2:$C$366,FALSE))</f>
        <v>#N/A</v>
      </c>
      <c r="AJ32" s="91" t="e">
        <f t="shared" si="29"/>
        <v>#N/A</v>
      </c>
      <c r="AK32" s="93" t="e">
        <f t="shared" si="11"/>
        <v>#N/A</v>
      </c>
      <c r="AL32" s="99" t="e">
        <f t="shared" si="12"/>
        <v>#N/A</v>
      </c>
      <c r="AM32" s="99">
        <f t="shared" si="13"/>
        <v>0</v>
      </c>
      <c r="AP32" s="92">
        <f t="shared" si="30"/>
        <v>24</v>
      </c>
      <c r="AQ32" s="91">
        <f t="shared" si="31"/>
        <v>25</v>
      </c>
      <c r="AR32" s="91" t="e">
        <f>INDEX(地温!$D$2:$D$366,MATCH(AP32,地温!$C$2:$C$366,FALSE))</f>
        <v>#N/A</v>
      </c>
      <c r="AS32" s="91" t="e">
        <f t="shared" si="32"/>
        <v>#N/A</v>
      </c>
      <c r="AT32" s="93" t="e">
        <f t="shared" si="14"/>
        <v>#N/A</v>
      </c>
      <c r="AU32" s="99" t="e">
        <f t="shared" si="15"/>
        <v>#N/A</v>
      </c>
      <c r="AV32" s="99">
        <f t="shared" si="16"/>
        <v>0</v>
      </c>
    </row>
    <row r="33" spans="1:48" s="91" customFormat="1">
      <c r="A33" s="92">
        <f t="shared" si="17"/>
        <v>25</v>
      </c>
      <c r="B33" s="91">
        <f t="shared" si="0"/>
        <v>26</v>
      </c>
      <c r="C33" s="99">
        <f t="shared" si="1"/>
        <v>0</v>
      </c>
      <c r="F33" s="92">
        <f t="shared" si="18"/>
        <v>25</v>
      </c>
      <c r="G33" s="91">
        <f t="shared" si="19"/>
        <v>26</v>
      </c>
      <c r="H33" s="91" t="e">
        <f>INDEX(地温!$D$2:$D$366,MATCH(F33,地温!$C$2:$C$366,FALSE))</f>
        <v>#N/A</v>
      </c>
      <c r="I33" s="91" t="e">
        <f t="shared" si="20"/>
        <v>#N/A</v>
      </c>
      <c r="J33" s="93" t="e">
        <f t="shared" si="2"/>
        <v>#N/A</v>
      </c>
      <c r="K33" s="99" t="e">
        <f t="shared" si="3"/>
        <v>#N/A</v>
      </c>
      <c r="L33" s="99">
        <f t="shared" si="4"/>
        <v>0</v>
      </c>
      <c r="O33" s="92">
        <f t="shared" si="21"/>
        <v>25</v>
      </c>
      <c r="P33" s="91">
        <f t="shared" si="22"/>
        <v>26</v>
      </c>
      <c r="Q33" s="91" t="e">
        <f>INDEX(地温!$D$2:$D$366,MATCH(O33,地温!$C$2:$C$366,FALSE))</f>
        <v>#N/A</v>
      </c>
      <c r="R33" s="91" t="e">
        <f t="shared" si="23"/>
        <v>#N/A</v>
      </c>
      <c r="S33" s="93" t="e">
        <f t="shared" si="5"/>
        <v>#N/A</v>
      </c>
      <c r="T33" s="99" t="e">
        <f t="shared" si="6"/>
        <v>#N/A</v>
      </c>
      <c r="U33" s="99">
        <f t="shared" si="7"/>
        <v>0</v>
      </c>
      <c r="X33" s="92">
        <f t="shared" si="24"/>
        <v>25</v>
      </c>
      <c r="Y33" s="91">
        <f t="shared" si="25"/>
        <v>26</v>
      </c>
      <c r="Z33" s="91" t="e">
        <f>INDEX(地温!$D$2:$D$366,MATCH(X33,地温!$C$2:$C$366,FALSE))</f>
        <v>#N/A</v>
      </c>
      <c r="AA33" s="91" t="e">
        <f t="shared" si="26"/>
        <v>#N/A</v>
      </c>
      <c r="AB33" s="93" t="e">
        <f t="shared" si="8"/>
        <v>#N/A</v>
      </c>
      <c r="AC33" s="99" t="e">
        <f t="shared" si="9"/>
        <v>#N/A</v>
      </c>
      <c r="AD33" s="99">
        <f t="shared" si="10"/>
        <v>0</v>
      </c>
      <c r="AG33" s="92">
        <f t="shared" si="27"/>
        <v>25</v>
      </c>
      <c r="AH33" s="91">
        <f t="shared" si="28"/>
        <v>26</v>
      </c>
      <c r="AI33" s="91" t="e">
        <f>INDEX(地温!$D$2:$D$366,MATCH(AG33,地温!$C$2:$C$366,FALSE))</f>
        <v>#N/A</v>
      </c>
      <c r="AJ33" s="91" t="e">
        <f t="shared" si="29"/>
        <v>#N/A</v>
      </c>
      <c r="AK33" s="93" t="e">
        <f t="shared" si="11"/>
        <v>#N/A</v>
      </c>
      <c r="AL33" s="99" t="e">
        <f t="shared" si="12"/>
        <v>#N/A</v>
      </c>
      <c r="AM33" s="99">
        <f t="shared" si="13"/>
        <v>0</v>
      </c>
      <c r="AP33" s="92">
        <f t="shared" si="30"/>
        <v>25</v>
      </c>
      <c r="AQ33" s="91">
        <f t="shared" si="31"/>
        <v>26</v>
      </c>
      <c r="AR33" s="91" t="e">
        <f>INDEX(地温!$D$2:$D$366,MATCH(AP33,地温!$C$2:$C$366,FALSE))</f>
        <v>#N/A</v>
      </c>
      <c r="AS33" s="91" t="e">
        <f t="shared" si="32"/>
        <v>#N/A</v>
      </c>
      <c r="AT33" s="93" t="e">
        <f t="shared" si="14"/>
        <v>#N/A</v>
      </c>
      <c r="AU33" s="99" t="e">
        <f t="shared" si="15"/>
        <v>#N/A</v>
      </c>
      <c r="AV33" s="99">
        <f t="shared" si="16"/>
        <v>0</v>
      </c>
    </row>
    <row r="34" spans="1:48" s="91" customFormat="1">
      <c r="A34" s="92">
        <f t="shared" si="17"/>
        <v>26</v>
      </c>
      <c r="B34" s="91">
        <f t="shared" si="0"/>
        <v>27</v>
      </c>
      <c r="C34" s="99">
        <f t="shared" si="1"/>
        <v>0</v>
      </c>
      <c r="F34" s="92">
        <f t="shared" si="18"/>
        <v>26</v>
      </c>
      <c r="G34" s="91">
        <f t="shared" si="19"/>
        <v>27</v>
      </c>
      <c r="H34" s="91" t="e">
        <f>INDEX(地温!$D$2:$D$366,MATCH(F34,地温!$C$2:$C$366,FALSE))</f>
        <v>#N/A</v>
      </c>
      <c r="I34" s="91" t="e">
        <f t="shared" si="20"/>
        <v>#N/A</v>
      </c>
      <c r="J34" s="93" t="e">
        <f t="shared" si="2"/>
        <v>#N/A</v>
      </c>
      <c r="K34" s="99" t="e">
        <f t="shared" si="3"/>
        <v>#N/A</v>
      </c>
      <c r="L34" s="99">
        <f t="shared" si="4"/>
        <v>0</v>
      </c>
      <c r="O34" s="92">
        <f t="shared" si="21"/>
        <v>26</v>
      </c>
      <c r="P34" s="91">
        <f t="shared" si="22"/>
        <v>27</v>
      </c>
      <c r="Q34" s="91" t="e">
        <f>INDEX(地温!$D$2:$D$366,MATCH(O34,地温!$C$2:$C$366,FALSE))</f>
        <v>#N/A</v>
      </c>
      <c r="R34" s="91" t="e">
        <f t="shared" si="23"/>
        <v>#N/A</v>
      </c>
      <c r="S34" s="93" t="e">
        <f t="shared" si="5"/>
        <v>#N/A</v>
      </c>
      <c r="T34" s="99" t="e">
        <f t="shared" si="6"/>
        <v>#N/A</v>
      </c>
      <c r="U34" s="99">
        <f t="shared" si="7"/>
        <v>0</v>
      </c>
      <c r="X34" s="92">
        <f t="shared" si="24"/>
        <v>26</v>
      </c>
      <c r="Y34" s="91">
        <f t="shared" si="25"/>
        <v>27</v>
      </c>
      <c r="Z34" s="91" t="e">
        <f>INDEX(地温!$D$2:$D$366,MATCH(X34,地温!$C$2:$C$366,FALSE))</f>
        <v>#N/A</v>
      </c>
      <c r="AA34" s="91" t="e">
        <f t="shared" si="26"/>
        <v>#N/A</v>
      </c>
      <c r="AB34" s="93" t="e">
        <f t="shared" si="8"/>
        <v>#N/A</v>
      </c>
      <c r="AC34" s="99" t="e">
        <f t="shared" si="9"/>
        <v>#N/A</v>
      </c>
      <c r="AD34" s="99">
        <f t="shared" si="10"/>
        <v>0</v>
      </c>
      <c r="AG34" s="92">
        <f t="shared" si="27"/>
        <v>26</v>
      </c>
      <c r="AH34" s="91">
        <f t="shared" si="28"/>
        <v>27</v>
      </c>
      <c r="AI34" s="91" t="e">
        <f>INDEX(地温!$D$2:$D$366,MATCH(AG34,地温!$C$2:$C$366,FALSE))</f>
        <v>#N/A</v>
      </c>
      <c r="AJ34" s="91" t="e">
        <f t="shared" si="29"/>
        <v>#N/A</v>
      </c>
      <c r="AK34" s="93" t="e">
        <f t="shared" si="11"/>
        <v>#N/A</v>
      </c>
      <c r="AL34" s="99" t="e">
        <f t="shared" si="12"/>
        <v>#N/A</v>
      </c>
      <c r="AM34" s="99">
        <f t="shared" si="13"/>
        <v>0</v>
      </c>
      <c r="AP34" s="92">
        <f t="shared" si="30"/>
        <v>26</v>
      </c>
      <c r="AQ34" s="91">
        <f t="shared" si="31"/>
        <v>27</v>
      </c>
      <c r="AR34" s="91" t="e">
        <f>INDEX(地温!$D$2:$D$366,MATCH(AP34,地温!$C$2:$C$366,FALSE))</f>
        <v>#N/A</v>
      </c>
      <c r="AS34" s="91" t="e">
        <f t="shared" si="32"/>
        <v>#N/A</v>
      </c>
      <c r="AT34" s="93" t="e">
        <f t="shared" si="14"/>
        <v>#N/A</v>
      </c>
      <c r="AU34" s="99" t="e">
        <f t="shared" si="15"/>
        <v>#N/A</v>
      </c>
      <c r="AV34" s="99">
        <f t="shared" si="16"/>
        <v>0</v>
      </c>
    </row>
    <row r="35" spans="1:48" s="91" customFormat="1">
      <c r="A35" s="92">
        <f t="shared" si="17"/>
        <v>27</v>
      </c>
      <c r="B35" s="91">
        <f t="shared" si="0"/>
        <v>28</v>
      </c>
      <c r="C35" s="99">
        <f t="shared" si="1"/>
        <v>0</v>
      </c>
      <c r="F35" s="92">
        <f t="shared" si="18"/>
        <v>27</v>
      </c>
      <c r="G35" s="91">
        <f t="shared" si="19"/>
        <v>28</v>
      </c>
      <c r="H35" s="91" t="e">
        <f>INDEX(地温!$D$2:$D$366,MATCH(F35,地温!$C$2:$C$366,FALSE))</f>
        <v>#N/A</v>
      </c>
      <c r="I35" s="91" t="e">
        <f t="shared" si="20"/>
        <v>#N/A</v>
      </c>
      <c r="J35" s="93" t="e">
        <f t="shared" si="2"/>
        <v>#N/A</v>
      </c>
      <c r="K35" s="99" t="e">
        <f t="shared" si="3"/>
        <v>#N/A</v>
      </c>
      <c r="L35" s="99">
        <f t="shared" si="4"/>
        <v>0</v>
      </c>
      <c r="O35" s="92">
        <f t="shared" si="21"/>
        <v>27</v>
      </c>
      <c r="P35" s="91">
        <f t="shared" si="22"/>
        <v>28</v>
      </c>
      <c r="Q35" s="91" t="e">
        <f>INDEX(地温!$D$2:$D$366,MATCH(O35,地温!$C$2:$C$366,FALSE))</f>
        <v>#N/A</v>
      </c>
      <c r="R35" s="91" t="e">
        <f t="shared" si="23"/>
        <v>#N/A</v>
      </c>
      <c r="S35" s="93" t="e">
        <f t="shared" si="5"/>
        <v>#N/A</v>
      </c>
      <c r="T35" s="99" t="e">
        <f t="shared" si="6"/>
        <v>#N/A</v>
      </c>
      <c r="U35" s="99">
        <f t="shared" si="7"/>
        <v>0</v>
      </c>
      <c r="X35" s="92">
        <f t="shared" si="24"/>
        <v>27</v>
      </c>
      <c r="Y35" s="91">
        <f t="shared" si="25"/>
        <v>28</v>
      </c>
      <c r="Z35" s="91" t="e">
        <f>INDEX(地温!$D$2:$D$366,MATCH(X35,地温!$C$2:$C$366,FALSE))</f>
        <v>#N/A</v>
      </c>
      <c r="AA35" s="91" t="e">
        <f t="shared" si="26"/>
        <v>#N/A</v>
      </c>
      <c r="AB35" s="93" t="e">
        <f t="shared" si="8"/>
        <v>#N/A</v>
      </c>
      <c r="AC35" s="99" t="e">
        <f t="shared" si="9"/>
        <v>#N/A</v>
      </c>
      <c r="AD35" s="99">
        <f t="shared" si="10"/>
        <v>0</v>
      </c>
      <c r="AG35" s="92">
        <f t="shared" si="27"/>
        <v>27</v>
      </c>
      <c r="AH35" s="91">
        <f t="shared" si="28"/>
        <v>28</v>
      </c>
      <c r="AI35" s="91" t="e">
        <f>INDEX(地温!$D$2:$D$366,MATCH(AG35,地温!$C$2:$C$366,FALSE))</f>
        <v>#N/A</v>
      </c>
      <c r="AJ35" s="91" t="e">
        <f t="shared" si="29"/>
        <v>#N/A</v>
      </c>
      <c r="AK35" s="93" t="e">
        <f t="shared" si="11"/>
        <v>#N/A</v>
      </c>
      <c r="AL35" s="99" t="e">
        <f t="shared" si="12"/>
        <v>#N/A</v>
      </c>
      <c r="AM35" s="99">
        <f t="shared" si="13"/>
        <v>0</v>
      </c>
      <c r="AP35" s="92">
        <f t="shared" si="30"/>
        <v>27</v>
      </c>
      <c r="AQ35" s="91">
        <f t="shared" si="31"/>
        <v>28</v>
      </c>
      <c r="AR35" s="91" t="e">
        <f>INDEX(地温!$D$2:$D$366,MATCH(AP35,地温!$C$2:$C$366,FALSE))</f>
        <v>#N/A</v>
      </c>
      <c r="AS35" s="91" t="e">
        <f t="shared" si="32"/>
        <v>#N/A</v>
      </c>
      <c r="AT35" s="93" t="e">
        <f t="shared" si="14"/>
        <v>#N/A</v>
      </c>
      <c r="AU35" s="99" t="e">
        <f t="shared" si="15"/>
        <v>#N/A</v>
      </c>
      <c r="AV35" s="99">
        <f t="shared" si="16"/>
        <v>0</v>
      </c>
    </row>
    <row r="36" spans="1:48" s="91" customFormat="1">
      <c r="A36" s="92">
        <f t="shared" si="17"/>
        <v>28</v>
      </c>
      <c r="B36" s="91">
        <f t="shared" si="0"/>
        <v>29</v>
      </c>
      <c r="C36" s="99">
        <f t="shared" si="1"/>
        <v>0</v>
      </c>
      <c r="F36" s="92">
        <f t="shared" si="18"/>
        <v>28</v>
      </c>
      <c r="G36" s="91">
        <f t="shared" si="19"/>
        <v>29</v>
      </c>
      <c r="H36" s="91" t="e">
        <f>INDEX(地温!$D$2:$D$366,MATCH(F36,地温!$C$2:$C$366,FALSE))</f>
        <v>#N/A</v>
      </c>
      <c r="I36" s="91" t="e">
        <f t="shared" si="20"/>
        <v>#N/A</v>
      </c>
      <c r="J36" s="93" t="e">
        <f t="shared" si="2"/>
        <v>#N/A</v>
      </c>
      <c r="K36" s="99" t="e">
        <f t="shared" si="3"/>
        <v>#N/A</v>
      </c>
      <c r="L36" s="99">
        <f t="shared" si="4"/>
        <v>0</v>
      </c>
      <c r="O36" s="92">
        <f t="shared" si="21"/>
        <v>28</v>
      </c>
      <c r="P36" s="91">
        <f t="shared" si="22"/>
        <v>29</v>
      </c>
      <c r="Q36" s="91" t="e">
        <f>INDEX(地温!$D$2:$D$366,MATCH(O36,地温!$C$2:$C$366,FALSE))</f>
        <v>#N/A</v>
      </c>
      <c r="R36" s="91" t="e">
        <f t="shared" si="23"/>
        <v>#N/A</v>
      </c>
      <c r="S36" s="93" t="e">
        <f t="shared" si="5"/>
        <v>#N/A</v>
      </c>
      <c r="T36" s="99" t="e">
        <f t="shared" si="6"/>
        <v>#N/A</v>
      </c>
      <c r="U36" s="99">
        <f t="shared" si="7"/>
        <v>0</v>
      </c>
      <c r="X36" s="92">
        <f t="shared" si="24"/>
        <v>28</v>
      </c>
      <c r="Y36" s="91">
        <f t="shared" si="25"/>
        <v>29</v>
      </c>
      <c r="Z36" s="91" t="e">
        <f>INDEX(地温!$D$2:$D$366,MATCH(X36,地温!$C$2:$C$366,FALSE))</f>
        <v>#N/A</v>
      </c>
      <c r="AA36" s="91" t="e">
        <f t="shared" si="26"/>
        <v>#N/A</v>
      </c>
      <c r="AB36" s="93" t="e">
        <f t="shared" si="8"/>
        <v>#N/A</v>
      </c>
      <c r="AC36" s="99" t="e">
        <f t="shared" si="9"/>
        <v>#N/A</v>
      </c>
      <c r="AD36" s="99">
        <f t="shared" si="10"/>
        <v>0</v>
      </c>
      <c r="AG36" s="92">
        <f t="shared" si="27"/>
        <v>28</v>
      </c>
      <c r="AH36" s="91">
        <f t="shared" si="28"/>
        <v>29</v>
      </c>
      <c r="AI36" s="91" t="e">
        <f>INDEX(地温!$D$2:$D$366,MATCH(AG36,地温!$C$2:$C$366,FALSE))</f>
        <v>#N/A</v>
      </c>
      <c r="AJ36" s="91" t="e">
        <f t="shared" si="29"/>
        <v>#N/A</v>
      </c>
      <c r="AK36" s="93" t="e">
        <f t="shared" si="11"/>
        <v>#N/A</v>
      </c>
      <c r="AL36" s="99" t="e">
        <f t="shared" si="12"/>
        <v>#N/A</v>
      </c>
      <c r="AM36" s="99">
        <f t="shared" si="13"/>
        <v>0</v>
      </c>
      <c r="AP36" s="92">
        <f t="shared" si="30"/>
        <v>28</v>
      </c>
      <c r="AQ36" s="91">
        <f t="shared" si="31"/>
        <v>29</v>
      </c>
      <c r="AR36" s="91" t="e">
        <f>INDEX(地温!$D$2:$D$366,MATCH(AP36,地温!$C$2:$C$366,FALSE))</f>
        <v>#N/A</v>
      </c>
      <c r="AS36" s="91" t="e">
        <f t="shared" si="32"/>
        <v>#N/A</v>
      </c>
      <c r="AT36" s="93" t="e">
        <f t="shared" si="14"/>
        <v>#N/A</v>
      </c>
      <c r="AU36" s="99" t="e">
        <f t="shared" si="15"/>
        <v>#N/A</v>
      </c>
      <c r="AV36" s="99">
        <f t="shared" si="16"/>
        <v>0</v>
      </c>
    </row>
    <row r="37" spans="1:48" s="91" customFormat="1">
      <c r="A37" s="92">
        <f t="shared" si="17"/>
        <v>29</v>
      </c>
      <c r="B37" s="91">
        <f t="shared" si="0"/>
        <v>30</v>
      </c>
      <c r="C37" s="99">
        <f t="shared" si="1"/>
        <v>0</v>
      </c>
      <c r="F37" s="92">
        <f t="shared" si="18"/>
        <v>29</v>
      </c>
      <c r="G37" s="91">
        <f t="shared" si="19"/>
        <v>30</v>
      </c>
      <c r="H37" s="91" t="e">
        <f>INDEX(地温!$D$2:$D$366,MATCH(F37,地温!$C$2:$C$366,FALSE))</f>
        <v>#N/A</v>
      </c>
      <c r="I37" s="91" t="e">
        <f t="shared" si="20"/>
        <v>#N/A</v>
      </c>
      <c r="J37" s="93" t="e">
        <f t="shared" si="2"/>
        <v>#N/A</v>
      </c>
      <c r="K37" s="99" t="e">
        <f t="shared" si="3"/>
        <v>#N/A</v>
      </c>
      <c r="L37" s="99">
        <f t="shared" si="4"/>
        <v>0</v>
      </c>
      <c r="O37" s="92">
        <f t="shared" si="21"/>
        <v>29</v>
      </c>
      <c r="P37" s="91">
        <f t="shared" si="22"/>
        <v>30</v>
      </c>
      <c r="Q37" s="91" t="e">
        <f>INDEX(地温!$D$2:$D$366,MATCH(O37,地温!$C$2:$C$366,FALSE))</f>
        <v>#N/A</v>
      </c>
      <c r="R37" s="91" t="e">
        <f t="shared" si="23"/>
        <v>#N/A</v>
      </c>
      <c r="S37" s="93" t="e">
        <f t="shared" si="5"/>
        <v>#N/A</v>
      </c>
      <c r="T37" s="99" t="e">
        <f t="shared" si="6"/>
        <v>#N/A</v>
      </c>
      <c r="U37" s="99">
        <f t="shared" si="7"/>
        <v>0</v>
      </c>
      <c r="X37" s="92">
        <f t="shared" si="24"/>
        <v>29</v>
      </c>
      <c r="Y37" s="91">
        <f t="shared" si="25"/>
        <v>30</v>
      </c>
      <c r="Z37" s="91" t="e">
        <f>INDEX(地温!$D$2:$D$366,MATCH(X37,地温!$C$2:$C$366,FALSE))</f>
        <v>#N/A</v>
      </c>
      <c r="AA37" s="91" t="e">
        <f t="shared" si="26"/>
        <v>#N/A</v>
      </c>
      <c r="AB37" s="93" t="e">
        <f t="shared" si="8"/>
        <v>#N/A</v>
      </c>
      <c r="AC37" s="99" t="e">
        <f t="shared" si="9"/>
        <v>#N/A</v>
      </c>
      <c r="AD37" s="99">
        <f t="shared" si="10"/>
        <v>0</v>
      </c>
      <c r="AG37" s="92">
        <f t="shared" si="27"/>
        <v>29</v>
      </c>
      <c r="AH37" s="91">
        <f t="shared" si="28"/>
        <v>30</v>
      </c>
      <c r="AI37" s="91" t="e">
        <f>INDEX(地温!$D$2:$D$366,MATCH(AG37,地温!$C$2:$C$366,FALSE))</f>
        <v>#N/A</v>
      </c>
      <c r="AJ37" s="91" t="e">
        <f t="shared" si="29"/>
        <v>#N/A</v>
      </c>
      <c r="AK37" s="93" t="e">
        <f t="shared" si="11"/>
        <v>#N/A</v>
      </c>
      <c r="AL37" s="99" t="e">
        <f t="shared" si="12"/>
        <v>#N/A</v>
      </c>
      <c r="AM37" s="99">
        <f t="shared" si="13"/>
        <v>0</v>
      </c>
      <c r="AP37" s="92">
        <f t="shared" si="30"/>
        <v>29</v>
      </c>
      <c r="AQ37" s="91">
        <f t="shared" si="31"/>
        <v>30</v>
      </c>
      <c r="AR37" s="91" t="e">
        <f>INDEX(地温!$D$2:$D$366,MATCH(AP37,地温!$C$2:$C$366,FALSE))</f>
        <v>#N/A</v>
      </c>
      <c r="AS37" s="91" t="e">
        <f t="shared" si="32"/>
        <v>#N/A</v>
      </c>
      <c r="AT37" s="93" t="e">
        <f t="shared" si="14"/>
        <v>#N/A</v>
      </c>
      <c r="AU37" s="99" t="e">
        <f t="shared" si="15"/>
        <v>#N/A</v>
      </c>
      <c r="AV37" s="99">
        <f t="shared" si="16"/>
        <v>0</v>
      </c>
    </row>
    <row r="38" spans="1:48" s="91" customFormat="1">
      <c r="A38" s="92">
        <f t="shared" si="17"/>
        <v>30</v>
      </c>
      <c r="B38" s="91">
        <f t="shared" si="0"/>
        <v>31</v>
      </c>
      <c r="C38" s="99">
        <f t="shared" si="1"/>
        <v>0</v>
      </c>
      <c r="F38" s="92">
        <f t="shared" si="18"/>
        <v>30</v>
      </c>
      <c r="G38" s="91">
        <f t="shared" si="19"/>
        <v>31</v>
      </c>
      <c r="H38" s="91" t="e">
        <f>INDEX(地温!$D$2:$D$366,MATCH(F38,地温!$C$2:$C$366,FALSE))</f>
        <v>#N/A</v>
      </c>
      <c r="I38" s="91" t="e">
        <f t="shared" si="20"/>
        <v>#N/A</v>
      </c>
      <c r="J38" s="93" t="e">
        <f t="shared" si="2"/>
        <v>#N/A</v>
      </c>
      <c r="K38" s="99" t="e">
        <f t="shared" si="3"/>
        <v>#N/A</v>
      </c>
      <c r="L38" s="99">
        <f t="shared" si="4"/>
        <v>0</v>
      </c>
      <c r="O38" s="92">
        <f t="shared" si="21"/>
        <v>30</v>
      </c>
      <c r="P38" s="91">
        <f t="shared" si="22"/>
        <v>31</v>
      </c>
      <c r="Q38" s="91" t="e">
        <f>INDEX(地温!$D$2:$D$366,MATCH(O38,地温!$C$2:$C$366,FALSE))</f>
        <v>#N/A</v>
      </c>
      <c r="R38" s="91" t="e">
        <f t="shared" si="23"/>
        <v>#N/A</v>
      </c>
      <c r="S38" s="93" t="e">
        <f t="shared" si="5"/>
        <v>#N/A</v>
      </c>
      <c r="T38" s="99" t="e">
        <f t="shared" si="6"/>
        <v>#N/A</v>
      </c>
      <c r="U38" s="99">
        <f t="shared" si="7"/>
        <v>0</v>
      </c>
      <c r="X38" s="92">
        <f t="shared" si="24"/>
        <v>30</v>
      </c>
      <c r="Y38" s="91">
        <f t="shared" si="25"/>
        <v>31</v>
      </c>
      <c r="Z38" s="91" t="e">
        <f>INDEX(地温!$D$2:$D$366,MATCH(X38,地温!$C$2:$C$366,FALSE))</f>
        <v>#N/A</v>
      </c>
      <c r="AA38" s="91" t="e">
        <f t="shared" si="26"/>
        <v>#N/A</v>
      </c>
      <c r="AB38" s="93" t="e">
        <f t="shared" si="8"/>
        <v>#N/A</v>
      </c>
      <c r="AC38" s="99" t="e">
        <f t="shared" si="9"/>
        <v>#N/A</v>
      </c>
      <c r="AD38" s="99">
        <f t="shared" si="10"/>
        <v>0</v>
      </c>
      <c r="AG38" s="92">
        <f t="shared" si="27"/>
        <v>30</v>
      </c>
      <c r="AH38" s="91">
        <f t="shared" si="28"/>
        <v>31</v>
      </c>
      <c r="AI38" s="91" t="e">
        <f>INDEX(地温!$D$2:$D$366,MATCH(AG38,地温!$C$2:$C$366,FALSE))</f>
        <v>#N/A</v>
      </c>
      <c r="AJ38" s="91" t="e">
        <f t="shared" si="29"/>
        <v>#N/A</v>
      </c>
      <c r="AK38" s="93" t="e">
        <f t="shared" si="11"/>
        <v>#N/A</v>
      </c>
      <c r="AL38" s="99" t="e">
        <f t="shared" si="12"/>
        <v>#N/A</v>
      </c>
      <c r="AM38" s="99">
        <f t="shared" si="13"/>
        <v>0</v>
      </c>
      <c r="AP38" s="92">
        <f t="shared" si="30"/>
        <v>30</v>
      </c>
      <c r="AQ38" s="91">
        <f t="shared" si="31"/>
        <v>31</v>
      </c>
      <c r="AR38" s="91" t="e">
        <f>INDEX(地温!$D$2:$D$366,MATCH(AP38,地温!$C$2:$C$366,FALSE))</f>
        <v>#N/A</v>
      </c>
      <c r="AS38" s="91" t="e">
        <f t="shared" si="32"/>
        <v>#N/A</v>
      </c>
      <c r="AT38" s="93" t="e">
        <f t="shared" si="14"/>
        <v>#N/A</v>
      </c>
      <c r="AU38" s="99" t="e">
        <f t="shared" si="15"/>
        <v>#N/A</v>
      </c>
      <c r="AV38" s="99">
        <f t="shared" si="16"/>
        <v>0</v>
      </c>
    </row>
    <row r="39" spans="1:48" s="91" customFormat="1">
      <c r="A39" s="92">
        <f t="shared" si="17"/>
        <v>31</v>
      </c>
      <c r="B39" s="91">
        <f t="shared" si="0"/>
        <v>32</v>
      </c>
      <c r="C39" s="99">
        <f t="shared" si="1"/>
        <v>0</v>
      </c>
      <c r="F39" s="92">
        <f t="shared" si="18"/>
        <v>31</v>
      </c>
      <c r="G39" s="91">
        <f t="shared" si="19"/>
        <v>32</v>
      </c>
      <c r="H39" s="91" t="e">
        <f>INDEX(地温!$D$2:$D$366,MATCH(F39,地温!$C$2:$C$366,FALSE))</f>
        <v>#N/A</v>
      </c>
      <c r="I39" s="91" t="e">
        <f t="shared" si="20"/>
        <v>#N/A</v>
      </c>
      <c r="J39" s="93" t="e">
        <f t="shared" si="2"/>
        <v>#N/A</v>
      </c>
      <c r="K39" s="99" t="e">
        <f t="shared" si="3"/>
        <v>#N/A</v>
      </c>
      <c r="L39" s="99">
        <f t="shared" si="4"/>
        <v>0</v>
      </c>
      <c r="O39" s="92">
        <f t="shared" si="21"/>
        <v>31</v>
      </c>
      <c r="P39" s="91">
        <f t="shared" si="22"/>
        <v>32</v>
      </c>
      <c r="Q39" s="91" t="e">
        <f>INDEX(地温!$D$2:$D$366,MATCH(O39,地温!$C$2:$C$366,FALSE))</f>
        <v>#N/A</v>
      </c>
      <c r="R39" s="91" t="e">
        <f t="shared" si="23"/>
        <v>#N/A</v>
      </c>
      <c r="S39" s="93" t="e">
        <f t="shared" si="5"/>
        <v>#N/A</v>
      </c>
      <c r="T39" s="99" t="e">
        <f t="shared" si="6"/>
        <v>#N/A</v>
      </c>
      <c r="U39" s="99">
        <f t="shared" si="7"/>
        <v>0</v>
      </c>
      <c r="X39" s="92">
        <f t="shared" si="24"/>
        <v>31</v>
      </c>
      <c r="Y39" s="91">
        <f t="shared" si="25"/>
        <v>32</v>
      </c>
      <c r="Z39" s="91" t="e">
        <f>INDEX(地温!$D$2:$D$366,MATCH(X39,地温!$C$2:$C$366,FALSE))</f>
        <v>#N/A</v>
      </c>
      <c r="AA39" s="91" t="e">
        <f t="shared" si="26"/>
        <v>#N/A</v>
      </c>
      <c r="AB39" s="93" t="e">
        <f t="shared" si="8"/>
        <v>#N/A</v>
      </c>
      <c r="AC39" s="99" t="e">
        <f t="shared" si="9"/>
        <v>#N/A</v>
      </c>
      <c r="AD39" s="99">
        <f t="shared" si="10"/>
        <v>0</v>
      </c>
      <c r="AG39" s="92">
        <f t="shared" si="27"/>
        <v>31</v>
      </c>
      <c r="AH39" s="91">
        <f t="shared" si="28"/>
        <v>32</v>
      </c>
      <c r="AI39" s="91" t="e">
        <f>INDEX(地温!$D$2:$D$366,MATCH(AG39,地温!$C$2:$C$366,FALSE))</f>
        <v>#N/A</v>
      </c>
      <c r="AJ39" s="91" t="e">
        <f t="shared" si="29"/>
        <v>#N/A</v>
      </c>
      <c r="AK39" s="93" t="e">
        <f t="shared" si="11"/>
        <v>#N/A</v>
      </c>
      <c r="AL39" s="99" t="e">
        <f t="shared" si="12"/>
        <v>#N/A</v>
      </c>
      <c r="AM39" s="99">
        <f t="shared" si="13"/>
        <v>0</v>
      </c>
      <c r="AP39" s="92">
        <f t="shared" si="30"/>
        <v>31</v>
      </c>
      <c r="AQ39" s="91">
        <f t="shared" si="31"/>
        <v>32</v>
      </c>
      <c r="AR39" s="91" t="e">
        <f>INDEX(地温!$D$2:$D$366,MATCH(AP39,地温!$C$2:$C$366,FALSE))</f>
        <v>#N/A</v>
      </c>
      <c r="AS39" s="91" t="e">
        <f t="shared" si="32"/>
        <v>#N/A</v>
      </c>
      <c r="AT39" s="93" t="e">
        <f t="shared" si="14"/>
        <v>#N/A</v>
      </c>
      <c r="AU39" s="99" t="e">
        <f t="shared" si="15"/>
        <v>#N/A</v>
      </c>
      <c r="AV39" s="99">
        <f t="shared" si="16"/>
        <v>0</v>
      </c>
    </row>
    <row r="40" spans="1:48" s="91" customFormat="1">
      <c r="A40" s="92">
        <f t="shared" si="17"/>
        <v>32</v>
      </c>
      <c r="B40" s="91">
        <f t="shared" si="0"/>
        <v>33</v>
      </c>
      <c r="C40" s="99">
        <f t="shared" si="1"/>
        <v>0</v>
      </c>
      <c r="F40" s="92">
        <f t="shared" si="18"/>
        <v>32</v>
      </c>
      <c r="G40" s="91">
        <f t="shared" si="19"/>
        <v>33</v>
      </c>
      <c r="H40" s="91" t="e">
        <f>INDEX(地温!$D$2:$D$366,MATCH(F40,地温!$C$2:$C$366,FALSE))</f>
        <v>#N/A</v>
      </c>
      <c r="I40" s="91" t="e">
        <f t="shared" si="20"/>
        <v>#N/A</v>
      </c>
      <c r="J40" s="93" t="e">
        <f t="shared" si="2"/>
        <v>#N/A</v>
      </c>
      <c r="K40" s="99" t="e">
        <f t="shared" si="3"/>
        <v>#N/A</v>
      </c>
      <c r="L40" s="99">
        <f t="shared" si="4"/>
        <v>0</v>
      </c>
      <c r="O40" s="92">
        <f t="shared" si="21"/>
        <v>32</v>
      </c>
      <c r="P40" s="91">
        <f t="shared" si="22"/>
        <v>33</v>
      </c>
      <c r="Q40" s="91" t="e">
        <f>INDEX(地温!$D$2:$D$366,MATCH(O40,地温!$C$2:$C$366,FALSE))</f>
        <v>#N/A</v>
      </c>
      <c r="R40" s="91" t="e">
        <f t="shared" si="23"/>
        <v>#N/A</v>
      </c>
      <c r="S40" s="93" t="e">
        <f t="shared" si="5"/>
        <v>#N/A</v>
      </c>
      <c r="T40" s="99" t="e">
        <f t="shared" si="6"/>
        <v>#N/A</v>
      </c>
      <c r="U40" s="99">
        <f t="shared" si="7"/>
        <v>0</v>
      </c>
      <c r="X40" s="92">
        <f t="shared" si="24"/>
        <v>32</v>
      </c>
      <c r="Y40" s="91">
        <f t="shared" si="25"/>
        <v>33</v>
      </c>
      <c r="Z40" s="91" t="e">
        <f>INDEX(地温!$D$2:$D$366,MATCH(X40,地温!$C$2:$C$366,FALSE))</f>
        <v>#N/A</v>
      </c>
      <c r="AA40" s="91" t="e">
        <f t="shared" si="26"/>
        <v>#N/A</v>
      </c>
      <c r="AB40" s="93" t="e">
        <f t="shared" si="8"/>
        <v>#N/A</v>
      </c>
      <c r="AC40" s="99" t="e">
        <f t="shared" si="9"/>
        <v>#N/A</v>
      </c>
      <c r="AD40" s="99">
        <f t="shared" si="10"/>
        <v>0</v>
      </c>
      <c r="AG40" s="92">
        <f t="shared" si="27"/>
        <v>32</v>
      </c>
      <c r="AH40" s="91">
        <f t="shared" si="28"/>
        <v>33</v>
      </c>
      <c r="AI40" s="91" t="e">
        <f>INDEX(地温!$D$2:$D$366,MATCH(AG40,地温!$C$2:$C$366,FALSE))</f>
        <v>#N/A</v>
      </c>
      <c r="AJ40" s="91" t="e">
        <f t="shared" si="29"/>
        <v>#N/A</v>
      </c>
      <c r="AK40" s="93" t="e">
        <f t="shared" si="11"/>
        <v>#N/A</v>
      </c>
      <c r="AL40" s="99" t="e">
        <f t="shared" si="12"/>
        <v>#N/A</v>
      </c>
      <c r="AM40" s="99">
        <f t="shared" si="13"/>
        <v>0</v>
      </c>
      <c r="AP40" s="92">
        <f t="shared" si="30"/>
        <v>32</v>
      </c>
      <c r="AQ40" s="91">
        <f t="shared" si="31"/>
        <v>33</v>
      </c>
      <c r="AR40" s="91" t="e">
        <f>INDEX(地温!$D$2:$D$366,MATCH(AP40,地温!$C$2:$C$366,FALSE))</f>
        <v>#N/A</v>
      </c>
      <c r="AS40" s="91" t="e">
        <f t="shared" si="32"/>
        <v>#N/A</v>
      </c>
      <c r="AT40" s="93" t="e">
        <f t="shared" si="14"/>
        <v>#N/A</v>
      </c>
      <c r="AU40" s="99" t="e">
        <f t="shared" si="15"/>
        <v>#N/A</v>
      </c>
      <c r="AV40" s="99">
        <f t="shared" si="16"/>
        <v>0</v>
      </c>
    </row>
    <row r="41" spans="1:48" s="91" customFormat="1">
      <c r="A41" s="92">
        <f t="shared" si="17"/>
        <v>33</v>
      </c>
      <c r="B41" s="91">
        <f t="shared" si="0"/>
        <v>34</v>
      </c>
      <c r="C41" s="99">
        <f t="shared" si="1"/>
        <v>0</v>
      </c>
      <c r="F41" s="92">
        <f t="shared" si="18"/>
        <v>33</v>
      </c>
      <c r="G41" s="91">
        <f t="shared" si="19"/>
        <v>34</v>
      </c>
      <c r="H41" s="91" t="e">
        <f>INDEX(地温!$D$2:$D$366,MATCH(F41,地温!$C$2:$C$366,FALSE))</f>
        <v>#N/A</v>
      </c>
      <c r="I41" s="91" t="e">
        <f t="shared" si="20"/>
        <v>#N/A</v>
      </c>
      <c r="J41" s="93" t="e">
        <f t="shared" si="2"/>
        <v>#N/A</v>
      </c>
      <c r="K41" s="99" t="e">
        <f t="shared" si="3"/>
        <v>#N/A</v>
      </c>
      <c r="L41" s="99">
        <f t="shared" si="4"/>
        <v>0</v>
      </c>
      <c r="O41" s="92">
        <f t="shared" si="21"/>
        <v>33</v>
      </c>
      <c r="P41" s="91">
        <f t="shared" si="22"/>
        <v>34</v>
      </c>
      <c r="Q41" s="91" t="e">
        <f>INDEX(地温!$D$2:$D$366,MATCH(O41,地温!$C$2:$C$366,FALSE))</f>
        <v>#N/A</v>
      </c>
      <c r="R41" s="91" t="e">
        <f t="shared" si="23"/>
        <v>#N/A</v>
      </c>
      <c r="S41" s="93" t="e">
        <f t="shared" si="5"/>
        <v>#N/A</v>
      </c>
      <c r="T41" s="99" t="e">
        <f t="shared" si="6"/>
        <v>#N/A</v>
      </c>
      <c r="U41" s="99">
        <f t="shared" si="7"/>
        <v>0</v>
      </c>
      <c r="X41" s="92">
        <f t="shared" si="24"/>
        <v>33</v>
      </c>
      <c r="Y41" s="91">
        <f t="shared" si="25"/>
        <v>34</v>
      </c>
      <c r="Z41" s="91" t="e">
        <f>INDEX(地温!$D$2:$D$366,MATCH(X41,地温!$C$2:$C$366,FALSE))</f>
        <v>#N/A</v>
      </c>
      <c r="AA41" s="91" t="e">
        <f t="shared" si="26"/>
        <v>#N/A</v>
      </c>
      <c r="AB41" s="93" t="e">
        <f t="shared" si="8"/>
        <v>#N/A</v>
      </c>
      <c r="AC41" s="99" t="e">
        <f t="shared" si="9"/>
        <v>#N/A</v>
      </c>
      <c r="AD41" s="99">
        <f t="shared" si="10"/>
        <v>0</v>
      </c>
      <c r="AG41" s="92">
        <f t="shared" si="27"/>
        <v>33</v>
      </c>
      <c r="AH41" s="91">
        <f t="shared" si="28"/>
        <v>34</v>
      </c>
      <c r="AI41" s="91" t="e">
        <f>INDEX(地温!$D$2:$D$366,MATCH(AG41,地温!$C$2:$C$366,FALSE))</f>
        <v>#N/A</v>
      </c>
      <c r="AJ41" s="91" t="e">
        <f t="shared" si="29"/>
        <v>#N/A</v>
      </c>
      <c r="AK41" s="93" t="e">
        <f t="shared" si="11"/>
        <v>#N/A</v>
      </c>
      <c r="AL41" s="99" t="e">
        <f t="shared" si="12"/>
        <v>#N/A</v>
      </c>
      <c r="AM41" s="99">
        <f t="shared" si="13"/>
        <v>0</v>
      </c>
      <c r="AP41" s="92">
        <f t="shared" si="30"/>
        <v>33</v>
      </c>
      <c r="AQ41" s="91">
        <f t="shared" si="31"/>
        <v>34</v>
      </c>
      <c r="AR41" s="91" t="e">
        <f>INDEX(地温!$D$2:$D$366,MATCH(AP41,地温!$C$2:$C$366,FALSE))</f>
        <v>#N/A</v>
      </c>
      <c r="AS41" s="91" t="e">
        <f t="shared" si="32"/>
        <v>#N/A</v>
      </c>
      <c r="AT41" s="93" t="e">
        <f t="shared" si="14"/>
        <v>#N/A</v>
      </c>
      <c r="AU41" s="99" t="e">
        <f t="shared" si="15"/>
        <v>#N/A</v>
      </c>
      <c r="AV41" s="99">
        <f t="shared" si="16"/>
        <v>0</v>
      </c>
    </row>
    <row r="42" spans="1:48" s="91" customFormat="1">
      <c r="A42" s="92">
        <f t="shared" si="17"/>
        <v>34</v>
      </c>
      <c r="B42" s="91">
        <f t="shared" si="0"/>
        <v>35</v>
      </c>
      <c r="C42" s="99">
        <f t="shared" si="1"/>
        <v>0</v>
      </c>
      <c r="F42" s="92">
        <f t="shared" si="18"/>
        <v>34</v>
      </c>
      <c r="G42" s="91">
        <f t="shared" si="19"/>
        <v>35</v>
      </c>
      <c r="H42" s="91" t="e">
        <f>INDEX(地温!$D$2:$D$366,MATCH(F42,地温!$C$2:$C$366,FALSE))</f>
        <v>#N/A</v>
      </c>
      <c r="I42" s="91" t="e">
        <f t="shared" si="20"/>
        <v>#N/A</v>
      </c>
      <c r="J42" s="93" t="e">
        <f t="shared" si="2"/>
        <v>#N/A</v>
      </c>
      <c r="K42" s="99" t="e">
        <f t="shared" si="3"/>
        <v>#N/A</v>
      </c>
      <c r="L42" s="99">
        <f t="shared" si="4"/>
        <v>0</v>
      </c>
      <c r="O42" s="92">
        <f t="shared" si="21"/>
        <v>34</v>
      </c>
      <c r="P42" s="91">
        <f t="shared" si="22"/>
        <v>35</v>
      </c>
      <c r="Q42" s="91" t="e">
        <f>INDEX(地温!$D$2:$D$366,MATCH(O42,地温!$C$2:$C$366,FALSE))</f>
        <v>#N/A</v>
      </c>
      <c r="R42" s="91" t="e">
        <f t="shared" si="23"/>
        <v>#N/A</v>
      </c>
      <c r="S42" s="93" t="e">
        <f t="shared" si="5"/>
        <v>#N/A</v>
      </c>
      <c r="T42" s="99" t="e">
        <f t="shared" si="6"/>
        <v>#N/A</v>
      </c>
      <c r="U42" s="99">
        <f t="shared" si="7"/>
        <v>0</v>
      </c>
      <c r="X42" s="92">
        <f t="shared" si="24"/>
        <v>34</v>
      </c>
      <c r="Y42" s="91">
        <f t="shared" si="25"/>
        <v>35</v>
      </c>
      <c r="Z42" s="91" t="e">
        <f>INDEX(地温!$D$2:$D$366,MATCH(X42,地温!$C$2:$C$366,FALSE))</f>
        <v>#N/A</v>
      </c>
      <c r="AA42" s="91" t="e">
        <f t="shared" si="26"/>
        <v>#N/A</v>
      </c>
      <c r="AB42" s="93" t="e">
        <f t="shared" si="8"/>
        <v>#N/A</v>
      </c>
      <c r="AC42" s="99" t="e">
        <f t="shared" si="9"/>
        <v>#N/A</v>
      </c>
      <c r="AD42" s="99">
        <f t="shared" si="10"/>
        <v>0</v>
      </c>
      <c r="AG42" s="92">
        <f t="shared" si="27"/>
        <v>34</v>
      </c>
      <c r="AH42" s="91">
        <f t="shared" si="28"/>
        <v>35</v>
      </c>
      <c r="AI42" s="91" t="e">
        <f>INDEX(地温!$D$2:$D$366,MATCH(AG42,地温!$C$2:$C$366,FALSE))</f>
        <v>#N/A</v>
      </c>
      <c r="AJ42" s="91" t="e">
        <f t="shared" si="29"/>
        <v>#N/A</v>
      </c>
      <c r="AK42" s="93" t="e">
        <f t="shared" si="11"/>
        <v>#N/A</v>
      </c>
      <c r="AL42" s="99" t="e">
        <f t="shared" si="12"/>
        <v>#N/A</v>
      </c>
      <c r="AM42" s="99">
        <f t="shared" si="13"/>
        <v>0</v>
      </c>
      <c r="AP42" s="92">
        <f t="shared" si="30"/>
        <v>34</v>
      </c>
      <c r="AQ42" s="91">
        <f t="shared" si="31"/>
        <v>35</v>
      </c>
      <c r="AR42" s="91" t="e">
        <f>INDEX(地温!$D$2:$D$366,MATCH(AP42,地温!$C$2:$C$366,FALSE))</f>
        <v>#N/A</v>
      </c>
      <c r="AS42" s="91" t="e">
        <f t="shared" si="32"/>
        <v>#N/A</v>
      </c>
      <c r="AT42" s="93" t="e">
        <f t="shared" si="14"/>
        <v>#N/A</v>
      </c>
      <c r="AU42" s="99" t="e">
        <f t="shared" si="15"/>
        <v>#N/A</v>
      </c>
      <c r="AV42" s="99">
        <f t="shared" si="16"/>
        <v>0</v>
      </c>
    </row>
    <row r="43" spans="1:48" s="91" customFormat="1">
      <c r="A43" s="92">
        <f t="shared" si="17"/>
        <v>35</v>
      </c>
      <c r="B43" s="91">
        <f t="shared" si="0"/>
        <v>36</v>
      </c>
      <c r="C43" s="99">
        <f t="shared" si="1"/>
        <v>0</v>
      </c>
      <c r="F43" s="92">
        <f t="shared" si="18"/>
        <v>35</v>
      </c>
      <c r="G43" s="91">
        <f t="shared" si="19"/>
        <v>36</v>
      </c>
      <c r="H43" s="91" t="e">
        <f>INDEX(地温!$D$2:$D$366,MATCH(F43,地温!$C$2:$C$366,FALSE))</f>
        <v>#N/A</v>
      </c>
      <c r="I43" s="91" t="e">
        <f t="shared" si="20"/>
        <v>#N/A</v>
      </c>
      <c r="J43" s="93" t="e">
        <f t="shared" si="2"/>
        <v>#N/A</v>
      </c>
      <c r="K43" s="99" t="e">
        <f t="shared" si="3"/>
        <v>#N/A</v>
      </c>
      <c r="L43" s="99">
        <f t="shared" si="4"/>
        <v>0</v>
      </c>
      <c r="O43" s="92">
        <f t="shared" si="21"/>
        <v>35</v>
      </c>
      <c r="P43" s="91">
        <f t="shared" si="22"/>
        <v>36</v>
      </c>
      <c r="Q43" s="91" t="e">
        <f>INDEX(地温!$D$2:$D$366,MATCH(O43,地温!$C$2:$C$366,FALSE))</f>
        <v>#N/A</v>
      </c>
      <c r="R43" s="91" t="e">
        <f t="shared" si="23"/>
        <v>#N/A</v>
      </c>
      <c r="S43" s="93" t="e">
        <f t="shared" si="5"/>
        <v>#N/A</v>
      </c>
      <c r="T43" s="99" t="e">
        <f t="shared" si="6"/>
        <v>#N/A</v>
      </c>
      <c r="U43" s="99">
        <f t="shared" si="7"/>
        <v>0</v>
      </c>
      <c r="X43" s="92">
        <f t="shared" si="24"/>
        <v>35</v>
      </c>
      <c r="Y43" s="91">
        <f t="shared" si="25"/>
        <v>36</v>
      </c>
      <c r="Z43" s="91" t="e">
        <f>INDEX(地温!$D$2:$D$366,MATCH(X43,地温!$C$2:$C$366,FALSE))</f>
        <v>#N/A</v>
      </c>
      <c r="AA43" s="91" t="e">
        <f t="shared" si="26"/>
        <v>#N/A</v>
      </c>
      <c r="AB43" s="93" t="e">
        <f t="shared" si="8"/>
        <v>#N/A</v>
      </c>
      <c r="AC43" s="99" t="e">
        <f t="shared" si="9"/>
        <v>#N/A</v>
      </c>
      <c r="AD43" s="99">
        <f t="shared" si="10"/>
        <v>0</v>
      </c>
      <c r="AG43" s="92">
        <f t="shared" si="27"/>
        <v>35</v>
      </c>
      <c r="AH43" s="91">
        <f t="shared" si="28"/>
        <v>36</v>
      </c>
      <c r="AI43" s="91" t="e">
        <f>INDEX(地温!$D$2:$D$366,MATCH(AG43,地温!$C$2:$C$366,FALSE))</f>
        <v>#N/A</v>
      </c>
      <c r="AJ43" s="91" t="e">
        <f t="shared" si="29"/>
        <v>#N/A</v>
      </c>
      <c r="AK43" s="93" t="e">
        <f t="shared" si="11"/>
        <v>#N/A</v>
      </c>
      <c r="AL43" s="99" t="e">
        <f t="shared" si="12"/>
        <v>#N/A</v>
      </c>
      <c r="AM43" s="99">
        <f t="shared" si="13"/>
        <v>0</v>
      </c>
      <c r="AP43" s="92">
        <f t="shared" si="30"/>
        <v>35</v>
      </c>
      <c r="AQ43" s="91">
        <f t="shared" si="31"/>
        <v>36</v>
      </c>
      <c r="AR43" s="91" t="e">
        <f>INDEX(地温!$D$2:$D$366,MATCH(AP43,地温!$C$2:$C$366,FALSE))</f>
        <v>#N/A</v>
      </c>
      <c r="AS43" s="91" t="e">
        <f t="shared" si="32"/>
        <v>#N/A</v>
      </c>
      <c r="AT43" s="93" t="e">
        <f t="shared" si="14"/>
        <v>#N/A</v>
      </c>
      <c r="AU43" s="99" t="e">
        <f t="shared" si="15"/>
        <v>#N/A</v>
      </c>
      <c r="AV43" s="99">
        <f t="shared" si="16"/>
        <v>0</v>
      </c>
    </row>
    <row r="44" spans="1:48" s="91" customFormat="1">
      <c r="A44" s="92">
        <f t="shared" si="17"/>
        <v>36</v>
      </c>
      <c r="B44" s="91">
        <f t="shared" si="0"/>
        <v>37</v>
      </c>
      <c r="C44" s="99">
        <f t="shared" si="1"/>
        <v>0</v>
      </c>
      <c r="F44" s="92">
        <f t="shared" si="18"/>
        <v>36</v>
      </c>
      <c r="G44" s="91">
        <f t="shared" si="19"/>
        <v>37</v>
      </c>
      <c r="H44" s="91" t="e">
        <f>INDEX(地温!$D$2:$D$366,MATCH(F44,地温!$C$2:$C$366,FALSE))</f>
        <v>#N/A</v>
      </c>
      <c r="I44" s="91" t="e">
        <f t="shared" si="20"/>
        <v>#N/A</v>
      </c>
      <c r="J44" s="93" t="e">
        <f t="shared" si="2"/>
        <v>#N/A</v>
      </c>
      <c r="K44" s="99" t="e">
        <f t="shared" si="3"/>
        <v>#N/A</v>
      </c>
      <c r="L44" s="99">
        <f t="shared" si="4"/>
        <v>0</v>
      </c>
      <c r="O44" s="92">
        <f t="shared" si="21"/>
        <v>36</v>
      </c>
      <c r="P44" s="91">
        <f t="shared" si="22"/>
        <v>37</v>
      </c>
      <c r="Q44" s="91" t="e">
        <f>INDEX(地温!$D$2:$D$366,MATCH(O44,地温!$C$2:$C$366,FALSE))</f>
        <v>#N/A</v>
      </c>
      <c r="R44" s="91" t="e">
        <f t="shared" si="23"/>
        <v>#N/A</v>
      </c>
      <c r="S44" s="93" t="e">
        <f t="shared" si="5"/>
        <v>#N/A</v>
      </c>
      <c r="T44" s="99" t="e">
        <f t="shared" si="6"/>
        <v>#N/A</v>
      </c>
      <c r="U44" s="99">
        <f t="shared" si="7"/>
        <v>0</v>
      </c>
      <c r="X44" s="92">
        <f t="shared" si="24"/>
        <v>36</v>
      </c>
      <c r="Y44" s="91">
        <f t="shared" si="25"/>
        <v>37</v>
      </c>
      <c r="Z44" s="91" t="e">
        <f>INDEX(地温!$D$2:$D$366,MATCH(X44,地温!$C$2:$C$366,FALSE))</f>
        <v>#N/A</v>
      </c>
      <c r="AA44" s="91" t="e">
        <f t="shared" si="26"/>
        <v>#N/A</v>
      </c>
      <c r="AB44" s="93" t="e">
        <f t="shared" si="8"/>
        <v>#N/A</v>
      </c>
      <c r="AC44" s="99" t="e">
        <f t="shared" si="9"/>
        <v>#N/A</v>
      </c>
      <c r="AD44" s="99">
        <f t="shared" si="10"/>
        <v>0</v>
      </c>
      <c r="AG44" s="92">
        <f t="shared" si="27"/>
        <v>36</v>
      </c>
      <c r="AH44" s="91">
        <f t="shared" si="28"/>
        <v>37</v>
      </c>
      <c r="AI44" s="91" t="e">
        <f>INDEX(地温!$D$2:$D$366,MATCH(AG44,地温!$C$2:$C$366,FALSE))</f>
        <v>#N/A</v>
      </c>
      <c r="AJ44" s="91" t="e">
        <f t="shared" si="29"/>
        <v>#N/A</v>
      </c>
      <c r="AK44" s="93" t="e">
        <f t="shared" si="11"/>
        <v>#N/A</v>
      </c>
      <c r="AL44" s="99" t="e">
        <f t="shared" si="12"/>
        <v>#N/A</v>
      </c>
      <c r="AM44" s="99">
        <f t="shared" si="13"/>
        <v>0</v>
      </c>
      <c r="AP44" s="92">
        <f t="shared" si="30"/>
        <v>36</v>
      </c>
      <c r="AQ44" s="91">
        <f t="shared" si="31"/>
        <v>37</v>
      </c>
      <c r="AR44" s="91" t="e">
        <f>INDEX(地温!$D$2:$D$366,MATCH(AP44,地温!$C$2:$C$366,FALSE))</f>
        <v>#N/A</v>
      </c>
      <c r="AS44" s="91" t="e">
        <f t="shared" si="32"/>
        <v>#N/A</v>
      </c>
      <c r="AT44" s="93" t="e">
        <f t="shared" si="14"/>
        <v>#N/A</v>
      </c>
      <c r="AU44" s="99" t="e">
        <f t="shared" si="15"/>
        <v>#N/A</v>
      </c>
      <c r="AV44" s="99">
        <f t="shared" si="16"/>
        <v>0</v>
      </c>
    </row>
    <row r="45" spans="1:48" s="91" customFormat="1">
      <c r="A45" s="92">
        <f t="shared" si="17"/>
        <v>37</v>
      </c>
      <c r="B45" s="91">
        <f t="shared" si="0"/>
        <v>38</v>
      </c>
      <c r="C45" s="99">
        <f t="shared" si="1"/>
        <v>0</v>
      </c>
      <c r="F45" s="92">
        <f t="shared" si="18"/>
        <v>37</v>
      </c>
      <c r="G45" s="91">
        <f t="shared" si="19"/>
        <v>38</v>
      </c>
      <c r="H45" s="91" t="e">
        <f>INDEX(地温!$D$2:$D$366,MATCH(F45,地温!$C$2:$C$366,FALSE))</f>
        <v>#N/A</v>
      </c>
      <c r="I45" s="91" t="e">
        <f t="shared" si="20"/>
        <v>#N/A</v>
      </c>
      <c r="J45" s="93" t="e">
        <f t="shared" si="2"/>
        <v>#N/A</v>
      </c>
      <c r="K45" s="99" t="e">
        <f t="shared" si="3"/>
        <v>#N/A</v>
      </c>
      <c r="L45" s="99">
        <f t="shared" si="4"/>
        <v>0</v>
      </c>
      <c r="O45" s="92">
        <f t="shared" si="21"/>
        <v>37</v>
      </c>
      <c r="P45" s="91">
        <f t="shared" si="22"/>
        <v>38</v>
      </c>
      <c r="Q45" s="91" t="e">
        <f>INDEX(地温!$D$2:$D$366,MATCH(O45,地温!$C$2:$C$366,FALSE))</f>
        <v>#N/A</v>
      </c>
      <c r="R45" s="91" t="e">
        <f t="shared" si="23"/>
        <v>#N/A</v>
      </c>
      <c r="S45" s="93" t="e">
        <f t="shared" si="5"/>
        <v>#N/A</v>
      </c>
      <c r="T45" s="99" t="e">
        <f t="shared" si="6"/>
        <v>#N/A</v>
      </c>
      <c r="U45" s="99">
        <f t="shared" si="7"/>
        <v>0</v>
      </c>
      <c r="X45" s="92">
        <f t="shared" si="24"/>
        <v>37</v>
      </c>
      <c r="Y45" s="91">
        <f t="shared" si="25"/>
        <v>38</v>
      </c>
      <c r="Z45" s="91" t="e">
        <f>INDEX(地温!$D$2:$D$366,MATCH(X45,地温!$C$2:$C$366,FALSE))</f>
        <v>#N/A</v>
      </c>
      <c r="AA45" s="91" t="e">
        <f t="shared" si="26"/>
        <v>#N/A</v>
      </c>
      <c r="AB45" s="93" t="e">
        <f t="shared" si="8"/>
        <v>#N/A</v>
      </c>
      <c r="AC45" s="99" t="e">
        <f t="shared" si="9"/>
        <v>#N/A</v>
      </c>
      <c r="AD45" s="99">
        <f t="shared" si="10"/>
        <v>0</v>
      </c>
      <c r="AG45" s="92">
        <f t="shared" si="27"/>
        <v>37</v>
      </c>
      <c r="AH45" s="91">
        <f t="shared" si="28"/>
        <v>38</v>
      </c>
      <c r="AI45" s="91" t="e">
        <f>INDEX(地温!$D$2:$D$366,MATCH(AG45,地温!$C$2:$C$366,FALSE))</f>
        <v>#N/A</v>
      </c>
      <c r="AJ45" s="91" t="e">
        <f t="shared" si="29"/>
        <v>#N/A</v>
      </c>
      <c r="AK45" s="93" t="e">
        <f t="shared" si="11"/>
        <v>#N/A</v>
      </c>
      <c r="AL45" s="99" t="e">
        <f t="shared" si="12"/>
        <v>#N/A</v>
      </c>
      <c r="AM45" s="99">
        <f t="shared" si="13"/>
        <v>0</v>
      </c>
      <c r="AP45" s="92">
        <f t="shared" si="30"/>
        <v>37</v>
      </c>
      <c r="AQ45" s="91">
        <f t="shared" si="31"/>
        <v>38</v>
      </c>
      <c r="AR45" s="91" t="e">
        <f>INDEX(地温!$D$2:$D$366,MATCH(AP45,地温!$C$2:$C$366,FALSE))</f>
        <v>#N/A</v>
      </c>
      <c r="AS45" s="91" t="e">
        <f t="shared" si="32"/>
        <v>#N/A</v>
      </c>
      <c r="AT45" s="93" t="e">
        <f t="shared" si="14"/>
        <v>#N/A</v>
      </c>
      <c r="AU45" s="99" t="e">
        <f t="shared" si="15"/>
        <v>#N/A</v>
      </c>
      <c r="AV45" s="99">
        <f t="shared" si="16"/>
        <v>0</v>
      </c>
    </row>
    <row r="46" spans="1:48" s="91" customFormat="1">
      <c r="A46" s="92">
        <f t="shared" si="17"/>
        <v>38</v>
      </c>
      <c r="B46" s="91">
        <f t="shared" si="0"/>
        <v>39</v>
      </c>
      <c r="C46" s="99">
        <f t="shared" si="1"/>
        <v>0</v>
      </c>
      <c r="F46" s="92">
        <f t="shared" si="18"/>
        <v>38</v>
      </c>
      <c r="G46" s="91">
        <f t="shared" si="19"/>
        <v>39</v>
      </c>
      <c r="H46" s="91" t="e">
        <f>INDEX(地温!$D$2:$D$366,MATCH(F46,地温!$C$2:$C$366,FALSE))</f>
        <v>#N/A</v>
      </c>
      <c r="I46" s="91" t="e">
        <f t="shared" si="20"/>
        <v>#N/A</v>
      </c>
      <c r="J46" s="93" t="e">
        <f t="shared" si="2"/>
        <v>#N/A</v>
      </c>
      <c r="K46" s="99" t="e">
        <f t="shared" si="3"/>
        <v>#N/A</v>
      </c>
      <c r="L46" s="99">
        <f t="shared" si="4"/>
        <v>0</v>
      </c>
      <c r="O46" s="92">
        <f t="shared" si="21"/>
        <v>38</v>
      </c>
      <c r="P46" s="91">
        <f t="shared" si="22"/>
        <v>39</v>
      </c>
      <c r="Q46" s="91" t="e">
        <f>INDEX(地温!$D$2:$D$366,MATCH(O46,地温!$C$2:$C$366,FALSE))</f>
        <v>#N/A</v>
      </c>
      <c r="R46" s="91" t="e">
        <f t="shared" si="23"/>
        <v>#N/A</v>
      </c>
      <c r="S46" s="93" t="e">
        <f t="shared" si="5"/>
        <v>#N/A</v>
      </c>
      <c r="T46" s="99" t="e">
        <f t="shared" si="6"/>
        <v>#N/A</v>
      </c>
      <c r="U46" s="99">
        <f t="shared" si="7"/>
        <v>0</v>
      </c>
      <c r="X46" s="92">
        <f t="shared" si="24"/>
        <v>38</v>
      </c>
      <c r="Y46" s="91">
        <f t="shared" si="25"/>
        <v>39</v>
      </c>
      <c r="Z46" s="91" t="e">
        <f>INDEX(地温!$D$2:$D$366,MATCH(X46,地温!$C$2:$C$366,FALSE))</f>
        <v>#N/A</v>
      </c>
      <c r="AA46" s="91" t="e">
        <f t="shared" si="26"/>
        <v>#N/A</v>
      </c>
      <c r="AB46" s="93" t="e">
        <f t="shared" si="8"/>
        <v>#N/A</v>
      </c>
      <c r="AC46" s="99" t="e">
        <f t="shared" si="9"/>
        <v>#N/A</v>
      </c>
      <c r="AD46" s="99">
        <f t="shared" si="10"/>
        <v>0</v>
      </c>
      <c r="AG46" s="92">
        <f t="shared" si="27"/>
        <v>38</v>
      </c>
      <c r="AH46" s="91">
        <f t="shared" si="28"/>
        <v>39</v>
      </c>
      <c r="AI46" s="91" t="e">
        <f>INDEX(地温!$D$2:$D$366,MATCH(AG46,地温!$C$2:$C$366,FALSE))</f>
        <v>#N/A</v>
      </c>
      <c r="AJ46" s="91" t="e">
        <f t="shared" si="29"/>
        <v>#N/A</v>
      </c>
      <c r="AK46" s="93" t="e">
        <f t="shared" si="11"/>
        <v>#N/A</v>
      </c>
      <c r="AL46" s="99" t="e">
        <f t="shared" si="12"/>
        <v>#N/A</v>
      </c>
      <c r="AM46" s="99">
        <f t="shared" si="13"/>
        <v>0</v>
      </c>
      <c r="AP46" s="92">
        <f t="shared" si="30"/>
        <v>38</v>
      </c>
      <c r="AQ46" s="91">
        <f t="shared" si="31"/>
        <v>39</v>
      </c>
      <c r="AR46" s="91" t="e">
        <f>INDEX(地温!$D$2:$D$366,MATCH(AP46,地温!$C$2:$C$366,FALSE))</f>
        <v>#N/A</v>
      </c>
      <c r="AS46" s="91" t="e">
        <f t="shared" si="32"/>
        <v>#N/A</v>
      </c>
      <c r="AT46" s="93" t="e">
        <f t="shared" si="14"/>
        <v>#N/A</v>
      </c>
      <c r="AU46" s="99" t="e">
        <f t="shared" si="15"/>
        <v>#N/A</v>
      </c>
      <c r="AV46" s="99">
        <f t="shared" si="16"/>
        <v>0</v>
      </c>
    </row>
    <row r="47" spans="1:48" s="91" customFormat="1">
      <c r="A47" s="92">
        <f t="shared" si="17"/>
        <v>39</v>
      </c>
      <c r="B47" s="91">
        <f t="shared" si="0"/>
        <v>40</v>
      </c>
      <c r="C47" s="99">
        <f t="shared" si="1"/>
        <v>0</v>
      </c>
      <c r="F47" s="92">
        <f t="shared" si="18"/>
        <v>39</v>
      </c>
      <c r="G47" s="91">
        <f t="shared" si="19"/>
        <v>40</v>
      </c>
      <c r="H47" s="91" t="e">
        <f>INDEX(地温!$D$2:$D$366,MATCH(F47,地温!$C$2:$C$366,FALSE))</f>
        <v>#N/A</v>
      </c>
      <c r="I47" s="91" t="e">
        <f t="shared" si="20"/>
        <v>#N/A</v>
      </c>
      <c r="J47" s="93" t="e">
        <f t="shared" si="2"/>
        <v>#N/A</v>
      </c>
      <c r="K47" s="99" t="e">
        <f t="shared" si="3"/>
        <v>#N/A</v>
      </c>
      <c r="L47" s="99">
        <f t="shared" si="4"/>
        <v>0</v>
      </c>
      <c r="O47" s="92">
        <f t="shared" si="21"/>
        <v>39</v>
      </c>
      <c r="P47" s="91">
        <f t="shared" si="22"/>
        <v>40</v>
      </c>
      <c r="Q47" s="91" t="e">
        <f>INDEX(地温!$D$2:$D$366,MATCH(O47,地温!$C$2:$C$366,FALSE))</f>
        <v>#N/A</v>
      </c>
      <c r="R47" s="91" t="e">
        <f t="shared" si="23"/>
        <v>#N/A</v>
      </c>
      <c r="S47" s="93" t="e">
        <f t="shared" si="5"/>
        <v>#N/A</v>
      </c>
      <c r="T47" s="99" t="e">
        <f t="shared" si="6"/>
        <v>#N/A</v>
      </c>
      <c r="U47" s="99">
        <f t="shared" si="7"/>
        <v>0</v>
      </c>
      <c r="X47" s="92">
        <f t="shared" si="24"/>
        <v>39</v>
      </c>
      <c r="Y47" s="91">
        <f t="shared" si="25"/>
        <v>40</v>
      </c>
      <c r="Z47" s="91" t="e">
        <f>INDEX(地温!$D$2:$D$366,MATCH(X47,地温!$C$2:$C$366,FALSE))</f>
        <v>#N/A</v>
      </c>
      <c r="AA47" s="91" t="e">
        <f t="shared" si="26"/>
        <v>#N/A</v>
      </c>
      <c r="AB47" s="93" t="e">
        <f t="shared" si="8"/>
        <v>#N/A</v>
      </c>
      <c r="AC47" s="99" t="e">
        <f t="shared" si="9"/>
        <v>#N/A</v>
      </c>
      <c r="AD47" s="99">
        <f t="shared" si="10"/>
        <v>0</v>
      </c>
      <c r="AG47" s="92">
        <f t="shared" si="27"/>
        <v>39</v>
      </c>
      <c r="AH47" s="91">
        <f t="shared" si="28"/>
        <v>40</v>
      </c>
      <c r="AI47" s="91" t="e">
        <f>INDEX(地温!$D$2:$D$366,MATCH(AG47,地温!$C$2:$C$366,FALSE))</f>
        <v>#N/A</v>
      </c>
      <c r="AJ47" s="91" t="e">
        <f t="shared" si="29"/>
        <v>#N/A</v>
      </c>
      <c r="AK47" s="93" t="e">
        <f t="shared" si="11"/>
        <v>#N/A</v>
      </c>
      <c r="AL47" s="99" t="e">
        <f t="shared" si="12"/>
        <v>#N/A</v>
      </c>
      <c r="AM47" s="99">
        <f t="shared" si="13"/>
        <v>0</v>
      </c>
      <c r="AP47" s="92">
        <f t="shared" si="30"/>
        <v>39</v>
      </c>
      <c r="AQ47" s="91">
        <f t="shared" si="31"/>
        <v>40</v>
      </c>
      <c r="AR47" s="91" t="e">
        <f>INDEX(地温!$D$2:$D$366,MATCH(AP47,地温!$C$2:$C$366,FALSE))</f>
        <v>#N/A</v>
      </c>
      <c r="AS47" s="91" t="e">
        <f t="shared" si="32"/>
        <v>#N/A</v>
      </c>
      <c r="AT47" s="93" t="e">
        <f t="shared" si="14"/>
        <v>#N/A</v>
      </c>
      <c r="AU47" s="99" t="e">
        <f t="shared" si="15"/>
        <v>#N/A</v>
      </c>
      <c r="AV47" s="99">
        <f t="shared" si="16"/>
        <v>0</v>
      </c>
    </row>
    <row r="48" spans="1:48" s="91" customFormat="1">
      <c r="A48" s="92">
        <f t="shared" si="17"/>
        <v>40</v>
      </c>
      <c r="B48" s="91">
        <f t="shared" si="0"/>
        <v>41</v>
      </c>
      <c r="C48" s="99">
        <f t="shared" si="1"/>
        <v>0</v>
      </c>
      <c r="F48" s="92">
        <f t="shared" si="18"/>
        <v>40</v>
      </c>
      <c r="G48" s="91">
        <f t="shared" si="19"/>
        <v>41</v>
      </c>
      <c r="H48" s="91" t="e">
        <f>INDEX(地温!$D$2:$D$366,MATCH(F48,地温!$C$2:$C$366,FALSE))</f>
        <v>#N/A</v>
      </c>
      <c r="I48" s="91" t="e">
        <f t="shared" si="20"/>
        <v>#N/A</v>
      </c>
      <c r="J48" s="93" t="e">
        <f t="shared" si="2"/>
        <v>#N/A</v>
      </c>
      <c r="K48" s="99" t="e">
        <f t="shared" si="3"/>
        <v>#N/A</v>
      </c>
      <c r="L48" s="99">
        <f t="shared" si="4"/>
        <v>0</v>
      </c>
      <c r="O48" s="92">
        <f t="shared" si="21"/>
        <v>40</v>
      </c>
      <c r="P48" s="91">
        <f t="shared" si="22"/>
        <v>41</v>
      </c>
      <c r="Q48" s="91" t="e">
        <f>INDEX(地温!$D$2:$D$366,MATCH(O48,地温!$C$2:$C$366,FALSE))</f>
        <v>#N/A</v>
      </c>
      <c r="R48" s="91" t="e">
        <f t="shared" si="23"/>
        <v>#N/A</v>
      </c>
      <c r="S48" s="93" t="e">
        <f t="shared" si="5"/>
        <v>#N/A</v>
      </c>
      <c r="T48" s="99" t="e">
        <f t="shared" si="6"/>
        <v>#N/A</v>
      </c>
      <c r="U48" s="99">
        <f t="shared" si="7"/>
        <v>0</v>
      </c>
      <c r="X48" s="92">
        <f t="shared" si="24"/>
        <v>40</v>
      </c>
      <c r="Y48" s="91">
        <f t="shared" si="25"/>
        <v>41</v>
      </c>
      <c r="Z48" s="91" t="e">
        <f>INDEX(地温!$D$2:$D$366,MATCH(X48,地温!$C$2:$C$366,FALSE))</f>
        <v>#N/A</v>
      </c>
      <c r="AA48" s="91" t="e">
        <f t="shared" si="26"/>
        <v>#N/A</v>
      </c>
      <c r="AB48" s="93" t="e">
        <f t="shared" si="8"/>
        <v>#N/A</v>
      </c>
      <c r="AC48" s="99" t="e">
        <f t="shared" si="9"/>
        <v>#N/A</v>
      </c>
      <c r="AD48" s="99">
        <f t="shared" si="10"/>
        <v>0</v>
      </c>
      <c r="AG48" s="92">
        <f t="shared" si="27"/>
        <v>40</v>
      </c>
      <c r="AH48" s="91">
        <f t="shared" si="28"/>
        <v>41</v>
      </c>
      <c r="AI48" s="91" t="e">
        <f>INDEX(地温!$D$2:$D$366,MATCH(AG48,地温!$C$2:$C$366,FALSE))</f>
        <v>#N/A</v>
      </c>
      <c r="AJ48" s="91" t="e">
        <f t="shared" si="29"/>
        <v>#N/A</v>
      </c>
      <c r="AK48" s="93" t="e">
        <f t="shared" si="11"/>
        <v>#N/A</v>
      </c>
      <c r="AL48" s="99" t="e">
        <f t="shared" si="12"/>
        <v>#N/A</v>
      </c>
      <c r="AM48" s="99">
        <f t="shared" si="13"/>
        <v>0</v>
      </c>
      <c r="AP48" s="92">
        <f t="shared" si="30"/>
        <v>40</v>
      </c>
      <c r="AQ48" s="91">
        <f t="shared" si="31"/>
        <v>41</v>
      </c>
      <c r="AR48" s="91" t="e">
        <f>INDEX(地温!$D$2:$D$366,MATCH(AP48,地温!$C$2:$C$366,FALSE))</f>
        <v>#N/A</v>
      </c>
      <c r="AS48" s="91" t="e">
        <f t="shared" si="32"/>
        <v>#N/A</v>
      </c>
      <c r="AT48" s="93" t="e">
        <f t="shared" si="14"/>
        <v>#N/A</v>
      </c>
      <c r="AU48" s="99" t="e">
        <f t="shared" si="15"/>
        <v>#N/A</v>
      </c>
      <c r="AV48" s="99">
        <f t="shared" si="16"/>
        <v>0</v>
      </c>
    </row>
    <row r="49" spans="1:48" s="91" customFormat="1">
      <c r="A49" s="92">
        <f t="shared" si="17"/>
        <v>41</v>
      </c>
      <c r="B49" s="91">
        <f t="shared" si="0"/>
        <v>42</v>
      </c>
      <c r="C49" s="99">
        <f t="shared" si="1"/>
        <v>0</v>
      </c>
      <c r="F49" s="92">
        <f t="shared" si="18"/>
        <v>41</v>
      </c>
      <c r="G49" s="91">
        <f t="shared" si="19"/>
        <v>42</v>
      </c>
      <c r="H49" s="91" t="e">
        <f>INDEX(地温!$D$2:$D$366,MATCH(F49,地温!$C$2:$C$366,FALSE))</f>
        <v>#N/A</v>
      </c>
      <c r="I49" s="91" t="e">
        <f t="shared" si="20"/>
        <v>#N/A</v>
      </c>
      <c r="J49" s="93" t="e">
        <f t="shared" si="2"/>
        <v>#N/A</v>
      </c>
      <c r="K49" s="99" t="e">
        <f t="shared" si="3"/>
        <v>#N/A</v>
      </c>
      <c r="L49" s="99">
        <f t="shared" si="4"/>
        <v>0</v>
      </c>
      <c r="O49" s="92">
        <f t="shared" si="21"/>
        <v>41</v>
      </c>
      <c r="P49" s="91">
        <f t="shared" si="22"/>
        <v>42</v>
      </c>
      <c r="Q49" s="91" t="e">
        <f>INDEX(地温!$D$2:$D$366,MATCH(O49,地温!$C$2:$C$366,FALSE))</f>
        <v>#N/A</v>
      </c>
      <c r="R49" s="91" t="e">
        <f t="shared" si="23"/>
        <v>#N/A</v>
      </c>
      <c r="S49" s="93" t="e">
        <f t="shared" si="5"/>
        <v>#N/A</v>
      </c>
      <c r="T49" s="99" t="e">
        <f t="shared" si="6"/>
        <v>#N/A</v>
      </c>
      <c r="U49" s="99">
        <f t="shared" si="7"/>
        <v>0</v>
      </c>
      <c r="X49" s="92">
        <f t="shared" si="24"/>
        <v>41</v>
      </c>
      <c r="Y49" s="91">
        <f t="shared" si="25"/>
        <v>42</v>
      </c>
      <c r="Z49" s="91" t="e">
        <f>INDEX(地温!$D$2:$D$366,MATCH(X49,地温!$C$2:$C$366,FALSE))</f>
        <v>#N/A</v>
      </c>
      <c r="AA49" s="91" t="e">
        <f t="shared" si="26"/>
        <v>#N/A</v>
      </c>
      <c r="AB49" s="93" t="e">
        <f t="shared" si="8"/>
        <v>#N/A</v>
      </c>
      <c r="AC49" s="99" t="e">
        <f t="shared" si="9"/>
        <v>#N/A</v>
      </c>
      <c r="AD49" s="99">
        <f t="shared" si="10"/>
        <v>0</v>
      </c>
      <c r="AG49" s="92">
        <f t="shared" si="27"/>
        <v>41</v>
      </c>
      <c r="AH49" s="91">
        <f t="shared" si="28"/>
        <v>42</v>
      </c>
      <c r="AI49" s="91" t="e">
        <f>INDEX(地温!$D$2:$D$366,MATCH(AG49,地温!$C$2:$C$366,FALSE))</f>
        <v>#N/A</v>
      </c>
      <c r="AJ49" s="91" t="e">
        <f t="shared" si="29"/>
        <v>#N/A</v>
      </c>
      <c r="AK49" s="93" t="e">
        <f t="shared" si="11"/>
        <v>#N/A</v>
      </c>
      <c r="AL49" s="99" t="e">
        <f t="shared" si="12"/>
        <v>#N/A</v>
      </c>
      <c r="AM49" s="99">
        <f t="shared" si="13"/>
        <v>0</v>
      </c>
      <c r="AP49" s="92">
        <f t="shared" si="30"/>
        <v>41</v>
      </c>
      <c r="AQ49" s="91">
        <f t="shared" si="31"/>
        <v>42</v>
      </c>
      <c r="AR49" s="91" t="e">
        <f>INDEX(地温!$D$2:$D$366,MATCH(AP49,地温!$C$2:$C$366,FALSE))</f>
        <v>#N/A</v>
      </c>
      <c r="AS49" s="91" t="e">
        <f t="shared" si="32"/>
        <v>#N/A</v>
      </c>
      <c r="AT49" s="93" t="e">
        <f t="shared" si="14"/>
        <v>#N/A</v>
      </c>
      <c r="AU49" s="99" t="e">
        <f t="shared" si="15"/>
        <v>#N/A</v>
      </c>
      <c r="AV49" s="99">
        <f t="shared" si="16"/>
        <v>0</v>
      </c>
    </row>
    <row r="50" spans="1:48" s="91" customFormat="1">
      <c r="A50" s="92">
        <f t="shared" si="17"/>
        <v>42</v>
      </c>
      <c r="B50" s="91">
        <f t="shared" si="0"/>
        <v>43</v>
      </c>
      <c r="C50" s="99">
        <f t="shared" si="1"/>
        <v>0</v>
      </c>
      <c r="F50" s="92">
        <f t="shared" si="18"/>
        <v>42</v>
      </c>
      <c r="G50" s="91">
        <f t="shared" si="19"/>
        <v>43</v>
      </c>
      <c r="H50" s="91" t="e">
        <f>INDEX(地温!$D$2:$D$366,MATCH(F50,地温!$C$2:$C$366,FALSE))</f>
        <v>#N/A</v>
      </c>
      <c r="I50" s="91" t="e">
        <f t="shared" si="20"/>
        <v>#N/A</v>
      </c>
      <c r="J50" s="93" t="e">
        <f t="shared" si="2"/>
        <v>#N/A</v>
      </c>
      <c r="K50" s="99" t="e">
        <f t="shared" si="3"/>
        <v>#N/A</v>
      </c>
      <c r="L50" s="99">
        <f t="shared" si="4"/>
        <v>0</v>
      </c>
      <c r="O50" s="92">
        <f t="shared" si="21"/>
        <v>42</v>
      </c>
      <c r="P50" s="91">
        <f t="shared" si="22"/>
        <v>43</v>
      </c>
      <c r="Q50" s="91" t="e">
        <f>INDEX(地温!$D$2:$D$366,MATCH(O50,地温!$C$2:$C$366,FALSE))</f>
        <v>#N/A</v>
      </c>
      <c r="R50" s="91" t="e">
        <f t="shared" si="23"/>
        <v>#N/A</v>
      </c>
      <c r="S50" s="93" t="e">
        <f t="shared" si="5"/>
        <v>#N/A</v>
      </c>
      <c r="T50" s="99" t="e">
        <f t="shared" si="6"/>
        <v>#N/A</v>
      </c>
      <c r="U50" s="99">
        <f t="shared" si="7"/>
        <v>0</v>
      </c>
      <c r="X50" s="92">
        <f t="shared" si="24"/>
        <v>42</v>
      </c>
      <c r="Y50" s="91">
        <f t="shared" si="25"/>
        <v>43</v>
      </c>
      <c r="Z50" s="91" t="e">
        <f>INDEX(地温!$D$2:$D$366,MATCH(X50,地温!$C$2:$C$366,FALSE))</f>
        <v>#N/A</v>
      </c>
      <c r="AA50" s="91" t="e">
        <f t="shared" si="26"/>
        <v>#N/A</v>
      </c>
      <c r="AB50" s="93" t="e">
        <f t="shared" si="8"/>
        <v>#N/A</v>
      </c>
      <c r="AC50" s="99" t="e">
        <f t="shared" si="9"/>
        <v>#N/A</v>
      </c>
      <c r="AD50" s="99">
        <f t="shared" si="10"/>
        <v>0</v>
      </c>
      <c r="AG50" s="92">
        <f t="shared" si="27"/>
        <v>42</v>
      </c>
      <c r="AH50" s="91">
        <f t="shared" si="28"/>
        <v>43</v>
      </c>
      <c r="AI50" s="91" t="e">
        <f>INDEX(地温!$D$2:$D$366,MATCH(AG50,地温!$C$2:$C$366,FALSE))</f>
        <v>#N/A</v>
      </c>
      <c r="AJ50" s="91" t="e">
        <f t="shared" si="29"/>
        <v>#N/A</v>
      </c>
      <c r="AK50" s="93" t="e">
        <f t="shared" si="11"/>
        <v>#N/A</v>
      </c>
      <c r="AL50" s="99" t="e">
        <f t="shared" si="12"/>
        <v>#N/A</v>
      </c>
      <c r="AM50" s="99">
        <f t="shared" si="13"/>
        <v>0</v>
      </c>
      <c r="AP50" s="92">
        <f t="shared" si="30"/>
        <v>42</v>
      </c>
      <c r="AQ50" s="91">
        <f t="shared" si="31"/>
        <v>43</v>
      </c>
      <c r="AR50" s="91" t="e">
        <f>INDEX(地温!$D$2:$D$366,MATCH(AP50,地温!$C$2:$C$366,FALSE))</f>
        <v>#N/A</v>
      </c>
      <c r="AS50" s="91" t="e">
        <f t="shared" si="32"/>
        <v>#N/A</v>
      </c>
      <c r="AT50" s="93" t="e">
        <f t="shared" si="14"/>
        <v>#N/A</v>
      </c>
      <c r="AU50" s="99" t="e">
        <f t="shared" si="15"/>
        <v>#N/A</v>
      </c>
      <c r="AV50" s="99">
        <f t="shared" si="16"/>
        <v>0</v>
      </c>
    </row>
    <row r="51" spans="1:48" s="91" customFormat="1">
      <c r="A51" s="92">
        <f t="shared" si="17"/>
        <v>43</v>
      </c>
      <c r="B51" s="91">
        <f t="shared" si="0"/>
        <v>44</v>
      </c>
      <c r="C51" s="99">
        <f t="shared" si="1"/>
        <v>0</v>
      </c>
      <c r="F51" s="92">
        <f t="shared" si="18"/>
        <v>43</v>
      </c>
      <c r="G51" s="91">
        <f t="shared" si="19"/>
        <v>44</v>
      </c>
      <c r="H51" s="91" t="e">
        <f>INDEX(地温!$D$2:$D$366,MATCH(F51,地温!$C$2:$C$366,FALSE))</f>
        <v>#N/A</v>
      </c>
      <c r="I51" s="91" t="e">
        <f t="shared" si="20"/>
        <v>#N/A</v>
      </c>
      <c r="J51" s="93" t="e">
        <f t="shared" si="2"/>
        <v>#N/A</v>
      </c>
      <c r="K51" s="99" t="e">
        <f t="shared" si="3"/>
        <v>#N/A</v>
      </c>
      <c r="L51" s="99">
        <f t="shared" si="4"/>
        <v>0</v>
      </c>
      <c r="O51" s="92">
        <f t="shared" si="21"/>
        <v>43</v>
      </c>
      <c r="P51" s="91">
        <f t="shared" si="22"/>
        <v>44</v>
      </c>
      <c r="Q51" s="91" t="e">
        <f>INDEX(地温!$D$2:$D$366,MATCH(O51,地温!$C$2:$C$366,FALSE))</f>
        <v>#N/A</v>
      </c>
      <c r="R51" s="91" t="e">
        <f t="shared" si="23"/>
        <v>#N/A</v>
      </c>
      <c r="S51" s="93" t="e">
        <f t="shared" si="5"/>
        <v>#N/A</v>
      </c>
      <c r="T51" s="99" t="e">
        <f t="shared" si="6"/>
        <v>#N/A</v>
      </c>
      <c r="U51" s="99">
        <f t="shared" si="7"/>
        <v>0</v>
      </c>
      <c r="X51" s="92">
        <f t="shared" si="24"/>
        <v>43</v>
      </c>
      <c r="Y51" s="91">
        <f t="shared" si="25"/>
        <v>44</v>
      </c>
      <c r="Z51" s="91" t="e">
        <f>INDEX(地温!$D$2:$D$366,MATCH(X51,地温!$C$2:$C$366,FALSE))</f>
        <v>#N/A</v>
      </c>
      <c r="AA51" s="91" t="e">
        <f t="shared" si="26"/>
        <v>#N/A</v>
      </c>
      <c r="AB51" s="93" t="e">
        <f t="shared" si="8"/>
        <v>#N/A</v>
      </c>
      <c r="AC51" s="99" t="e">
        <f t="shared" si="9"/>
        <v>#N/A</v>
      </c>
      <c r="AD51" s="99">
        <f t="shared" si="10"/>
        <v>0</v>
      </c>
      <c r="AG51" s="92">
        <f t="shared" si="27"/>
        <v>43</v>
      </c>
      <c r="AH51" s="91">
        <f t="shared" si="28"/>
        <v>44</v>
      </c>
      <c r="AI51" s="91" t="e">
        <f>INDEX(地温!$D$2:$D$366,MATCH(AG51,地温!$C$2:$C$366,FALSE))</f>
        <v>#N/A</v>
      </c>
      <c r="AJ51" s="91" t="e">
        <f t="shared" si="29"/>
        <v>#N/A</v>
      </c>
      <c r="AK51" s="93" t="e">
        <f t="shared" si="11"/>
        <v>#N/A</v>
      </c>
      <c r="AL51" s="99" t="e">
        <f t="shared" si="12"/>
        <v>#N/A</v>
      </c>
      <c r="AM51" s="99">
        <f t="shared" si="13"/>
        <v>0</v>
      </c>
      <c r="AP51" s="92">
        <f t="shared" si="30"/>
        <v>43</v>
      </c>
      <c r="AQ51" s="91">
        <f t="shared" si="31"/>
        <v>44</v>
      </c>
      <c r="AR51" s="91" t="e">
        <f>INDEX(地温!$D$2:$D$366,MATCH(AP51,地温!$C$2:$C$366,FALSE))</f>
        <v>#N/A</v>
      </c>
      <c r="AS51" s="91" t="e">
        <f t="shared" si="32"/>
        <v>#N/A</v>
      </c>
      <c r="AT51" s="93" t="e">
        <f t="shared" si="14"/>
        <v>#N/A</v>
      </c>
      <c r="AU51" s="99" t="e">
        <f t="shared" si="15"/>
        <v>#N/A</v>
      </c>
      <c r="AV51" s="99">
        <f t="shared" si="16"/>
        <v>0</v>
      </c>
    </row>
    <row r="52" spans="1:48" s="91" customFormat="1">
      <c r="A52" s="92">
        <f t="shared" si="17"/>
        <v>44</v>
      </c>
      <c r="B52" s="91">
        <f t="shared" si="0"/>
        <v>45</v>
      </c>
      <c r="C52" s="99">
        <f t="shared" si="1"/>
        <v>0</v>
      </c>
      <c r="F52" s="92">
        <f t="shared" si="18"/>
        <v>44</v>
      </c>
      <c r="G52" s="91">
        <f t="shared" si="19"/>
        <v>45</v>
      </c>
      <c r="H52" s="91" t="e">
        <f>INDEX(地温!$D$2:$D$366,MATCH(F52,地温!$C$2:$C$366,FALSE))</f>
        <v>#N/A</v>
      </c>
      <c r="I52" s="91" t="e">
        <f t="shared" si="20"/>
        <v>#N/A</v>
      </c>
      <c r="J52" s="93" t="e">
        <f t="shared" si="2"/>
        <v>#N/A</v>
      </c>
      <c r="K52" s="99" t="e">
        <f t="shared" si="3"/>
        <v>#N/A</v>
      </c>
      <c r="L52" s="99">
        <f t="shared" si="4"/>
        <v>0</v>
      </c>
      <c r="O52" s="92">
        <f t="shared" si="21"/>
        <v>44</v>
      </c>
      <c r="P52" s="91">
        <f t="shared" si="22"/>
        <v>45</v>
      </c>
      <c r="Q52" s="91" t="e">
        <f>INDEX(地温!$D$2:$D$366,MATCH(O52,地温!$C$2:$C$366,FALSE))</f>
        <v>#N/A</v>
      </c>
      <c r="R52" s="91" t="e">
        <f t="shared" si="23"/>
        <v>#N/A</v>
      </c>
      <c r="S52" s="93" t="e">
        <f t="shared" si="5"/>
        <v>#N/A</v>
      </c>
      <c r="T52" s="99" t="e">
        <f t="shared" si="6"/>
        <v>#N/A</v>
      </c>
      <c r="U52" s="99">
        <f t="shared" si="7"/>
        <v>0</v>
      </c>
      <c r="X52" s="92">
        <f t="shared" si="24"/>
        <v>44</v>
      </c>
      <c r="Y52" s="91">
        <f t="shared" si="25"/>
        <v>45</v>
      </c>
      <c r="Z52" s="91" t="e">
        <f>INDEX(地温!$D$2:$D$366,MATCH(X52,地温!$C$2:$C$366,FALSE))</f>
        <v>#N/A</v>
      </c>
      <c r="AA52" s="91" t="e">
        <f t="shared" si="26"/>
        <v>#N/A</v>
      </c>
      <c r="AB52" s="93" t="e">
        <f t="shared" si="8"/>
        <v>#N/A</v>
      </c>
      <c r="AC52" s="99" t="e">
        <f t="shared" si="9"/>
        <v>#N/A</v>
      </c>
      <c r="AD52" s="99">
        <f t="shared" si="10"/>
        <v>0</v>
      </c>
      <c r="AG52" s="92">
        <f t="shared" si="27"/>
        <v>44</v>
      </c>
      <c r="AH52" s="91">
        <f t="shared" si="28"/>
        <v>45</v>
      </c>
      <c r="AI52" s="91" t="e">
        <f>INDEX(地温!$D$2:$D$366,MATCH(AG52,地温!$C$2:$C$366,FALSE))</f>
        <v>#N/A</v>
      </c>
      <c r="AJ52" s="91" t="e">
        <f t="shared" si="29"/>
        <v>#N/A</v>
      </c>
      <c r="AK52" s="93" t="e">
        <f t="shared" si="11"/>
        <v>#N/A</v>
      </c>
      <c r="AL52" s="99" t="e">
        <f t="shared" si="12"/>
        <v>#N/A</v>
      </c>
      <c r="AM52" s="99">
        <f t="shared" si="13"/>
        <v>0</v>
      </c>
      <c r="AP52" s="92">
        <f t="shared" si="30"/>
        <v>44</v>
      </c>
      <c r="AQ52" s="91">
        <f t="shared" si="31"/>
        <v>45</v>
      </c>
      <c r="AR52" s="91" t="e">
        <f>INDEX(地温!$D$2:$D$366,MATCH(AP52,地温!$C$2:$C$366,FALSE))</f>
        <v>#N/A</v>
      </c>
      <c r="AS52" s="91" t="e">
        <f t="shared" si="32"/>
        <v>#N/A</v>
      </c>
      <c r="AT52" s="93" t="e">
        <f t="shared" si="14"/>
        <v>#N/A</v>
      </c>
      <c r="AU52" s="99" t="e">
        <f t="shared" si="15"/>
        <v>#N/A</v>
      </c>
      <c r="AV52" s="99">
        <f t="shared" si="16"/>
        <v>0</v>
      </c>
    </row>
    <row r="53" spans="1:48" s="91" customFormat="1">
      <c r="A53" s="92">
        <f t="shared" si="17"/>
        <v>45</v>
      </c>
      <c r="B53" s="91">
        <f t="shared" si="0"/>
        <v>46</v>
      </c>
      <c r="C53" s="99">
        <f t="shared" si="1"/>
        <v>0</v>
      </c>
      <c r="F53" s="92">
        <f t="shared" si="18"/>
        <v>45</v>
      </c>
      <c r="G53" s="91">
        <f t="shared" si="19"/>
        <v>46</v>
      </c>
      <c r="H53" s="91" t="e">
        <f>INDEX(地温!$D$2:$D$366,MATCH(F53,地温!$C$2:$C$366,FALSE))</f>
        <v>#N/A</v>
      </c>
      <c r="I53" s="91" t="e">
        <f t="shared" si="20"/>
        <v>#N/A</v>
      </c>
      <c r="J53" s="93" t="e">
        <f t="shared" si="2"/>
        <v>#N/A</v>
      </c>
      <c r="K53" s="99" t="e">
        <f t="shared" si="3"/>
        <v>#N/A</v>
      </c>
      <c r="L53" s="99">
        <f t="shared" si="4"/>
        <v>0</v>
      </c>
      <c r="O53" s="92">
        <f t="shared" si="21"/>
        <v>45</v>
      </c>
      <c r="P53" s="91">
        <f t="shared" si="22"/>
        <v>46</v>
      </c>
      <c r="Q53" s="91" t="e">
        <f>INDEX(地温!$D$2:$D$366,MATCH(O53,地温!$C$2:$C$366,FALSE))</f>
        <v>#N/A</v>
      </c>
      <c r="R53" s="91" t="e">
        <f t="shared" si="23"/>
        <v>#N/A</v>
      </c>
      <c r="S53" s="93" t="e">
        <f t="shared" si="5"/>
        <v>#N/A</v>
      </c>
      <c r="T53" s="99" t="e">
        <f t="shared" si="6"/>
        <v>#N/A</v>
      </c>
      <c r="U53" s="99">
        <f t="shared" si="7"/>
        <v>0</v>
      </c>
      <c r="X53" s="92">
        <f t="shared" si="24"/>
        <v>45</v>
      </c>
      <c r="Y53" s="91">
        <f t="shared" si="25"/>
        <v>46</v>
      </c>
      <c r="Z53" s="91" t="e">
        <f>INDEX(地温!$D$2:$D$366,MATCH(X53,地温!$C$2:$C$366,FALSE))</f>
        <v>#N/A</v>
      </c>
      <c r="AA53" s="91" t="e">
        <f t="shared" si="26"/>
        <v>#N/A</v>
      </c>
      <c r="AB53" s="93" t="e">
        <f t="shared" si="8"/>
        <v>#N/A</v>
      </c>
      <c r="AC53" s="99" t="e">
        <f t="shared" si="9"/>
        <v>#N/A</v>
      </c>
      <c r="AD53" s="99">
        <f t="shared" si="10"/>
        <v>0</v>
      </c>
      <c r="AG53" s="92">
        <f t="shared" si="27"/>
        <v>45</v>
      </c>
      <c r="AH53" s="91">
        <f t="shared" si="28"/>
        <v>46</v>
      </c>
      <c r="AI53" s="91" t="e">
        <f>INDEX(地温!$D$2:$D$366,MATCH(AG53,地温!$C$2:$C$366,FALSE))</f>
        <v>#N/A</v>
      </c>
      <c r="AJ53" s="91" t="e">
        <f t="shared" si="29"/>
        <v>#N/A</v>
      </c>
      <c r="AK53" s="93" t="e">
        <f t="shared" si="11"/>
        <v>#N/A</v>
      </c>
      <c r="AL53" s="99" t="e">
        <f t="shared" si="12"/>
        <v>#N/A</v>
      </c>
      <c r="AM53" s="99">
        <f t="shared" si="13"/>
        <v>0</v>
      </c>
      <c r="AP53" s="92">
        <f t="shared" si="30"/>
        <v>45</v>
      </c>
      <c r="AQ53" s="91">
        <f t="shared" si="31"/>
        <v>46</v>
      </c>
      <c r="AR53" s="91" t="e">
        <f>INDEX(地温!$D$2:$D$366,MATCH(AP53,地温!$C$2:$C$366,FALSE))</f>
        <v>#N/A</v>
      </c>
      <c r="AS53" s="91" t="e">
        <f t="shared" si="32"/>
        <v>#N/A</v>
      </c>
      <c r="AT53" s="93" t="e">
        <f t="shared" si="14"/>
        <v>#N/A</v>
      </c>
      <c r="AU53" s="99" t="e">
        <f t="shared" si="15"/>
        <v>#N/A</v>
      </c>
      <c r="AV53" s="99">
        <f t="shared" si="16"/>
        <v>0</v>
      </c>
    </row>
    <row r="54" spans="1:48" s="91" customFormat="1">
      <c r="A54" s="92">
        <f t="shared" si="17"/>
        <v>46</v>
      </c>
      <c r="B54" s="91">
        <f t="shared" si="0"/>
        <v>47</v>
      </c>
      <c r="C54" s="99">
        <f t="shared" si="1"/>
        <v>0</v>
      </c>
      <c r="F54" s="92">
        <f t="shared" si="18"/>
        <v>46</v>
      </c>
      <c r="G54" s="91">
        <f t="shared" si="19"/>
        <v>47</v>
      </c>
      <c r="H54" s="91" t="e">
        <f>INDEX(地温!$D$2:$D$366,MATCH(F54,地温!$C$2:$C$366,FALSE))</f>
        <v>#N/A</v>
      </c>
      <c r="I54" s="91" t="e">
        <f t="shared" si="20"/>
        <v>#N/A</v>
      </c>
      <c r="J54" s="93" t="e">
        <f t="shared" si="2"/>
        <v>#N/A</v>
      </c>
      <c r="K54" s="99" t="e">
        <f t="shared" si="3"/>
        <v>#N/A</v>
      </c>
      <c r="L54" s="99">
        <f t="shared" si="4"/>
        <v>0</v>
      </c>
      <c r="O54" s="92">
        <f t="shared" si="21"/>
        <v>46</v>
      </c>
      <c r="P54" s="91">
        <f t="shared" si="22"/>
        <v>47</v>
      </c>
      <c r="Q54" s="91" t="e">
        <f>INDEX(地温!$D$2:$D$366,MATCH(O54,地温!$C$2:$C$366,FALSE))</f>
        <v>#N/A</v>
      </c>
      <c r="R54" s="91" t="e">
        <f t="shared" si="23"/>
        <v>#N/A</v>
      </c>
      <c r="S54" s="93" t="e">
        <f t="shared" si="5"/>
        <v>#N/A</v>
      </c>
      <c r="T54" s="99" t="e">
        <f t="shared" si="6"/>
        <v>#N/A</v>
      </c>
      <c r="U54" s="99">
        <f t="shared" si="7"/>
        <v>0</v>
      </c>
      <c r="X54" s="92">
        <f t="shared" si="24"/>
        <v>46</v>
      </c>
      <c r="Y54" s="91">
        <f t="shared" si="25"/>
        <v>47</v>
      </c>
      <c r="Z54" s="91" t="e">
        <f>INDEX(地温!$D$2:$D$366,MATCH(X54,地温!$C$2:$C$366,FALSE))</f>
        <v>#N/A</v>
      </c>
      <c r="AA54" s="91" t="e">
        <f t="shared" si="26"/>
        <v>#N/A</v>
      </c>
      <c r="AB54" s="93" t="e">
        <f t="shared" si="8"/>
        <v>#N/A</v>
      </c>
      <c r="AC54" s="99" t="e">
        <f t="shared" si="9"/>
        <v>#N/A</v>
      </c>
      <c r="AD54" s="99">
        <f t="shared" si="10"/>
        <v>0</v>
      </c>
      <c r="AG54" s="92">
        <f t="shared" si="27"/>
        <v>46</v>
      </c>
      <c r="AH54" s="91">
        <f t="shared" si="28"/>
        <v>47</v>
      </c>
      <c r="AI54" s="91" t="e">
        <f>INDEX(地温!$D$2:$D$366,MATCH(AG54,地温!$C$2:$C$366,FALSE))</f>
        <v>#N/A</v>
      </c>
      <c r="AJ54" s="91" t="e">
        <f t="shared" si="29"/>
        <v>#N/A</v>
      </c>
      <c r="AK54" s="93" t="e">
        <f t="shared" si="11"/>
        <v>#N/A</v>
      </c>
      <c r="AL54" s="99" t="e">
        <f t="shared" si="12"/>
        <v>#N/A</v>
      </c>
      <c r="AM54" s="99">
        <f t="shared" si="13"/>
        <v>0</v>
      </c>
      <c r="AP54" s="92">
        <f t="shared" si="30"/>
        <v>46</v>
      </c>
      <c r="AQ54" s="91">
        <f t="shared" si="31"/>
        <v>47</v>
      </c>
      <c r="AR54" s="91" t="e">
        <f>INDEX(地温!$D$2:$D$366,MATCH(AP54,地温!$C$2:$C$366,FALSE))</f>
        <v>#N/A</v>
      </c>
      <c r="AS54" s="91" t="e">
        <f t="shared" si="32"/>
        <v>#N/A</v>
      </c>
      <c r="AT54" s="93" t="e">
        <f t="shared" si="14"/>
        <v>#N/A</v>
      </c>
      <c r="AU54" s="99" t="e">
        <f t="shared" si="15"/>
        <v>#N/A</v>
      </c>
      <c r="AV54" s="99">
        <f t="shared" si="16"/>
        <v>0</v>
      </c>
    </row>
    <row r="55" spans="1:48" s="91" customFormat="1">
      <c r="A55" s="92">
        <f t="shared" si="17"/>
        <v>47</v>
      </c>
      <c r="B55" s="91">
        <f t="shared" si="0"/>
        <v>48</v>
      </c>
      <c r="C55" s="99">
        <f t="shared" si="1"/>
        <v>0</v>
      </c>
      <c r="F55" s="92">
        <f t="shared" si="18"/>
        <v>47</v>
      </c>
      <c r="G55" s="91">
        <f t="shared" si="19"/>
        <v>48</v>
      </c>
      <c r="H55" s="91" t="e">
        <f>INDEX(地温!$D$2:$D$366,MATCH(F55,地温!$C$2:$C$366,FALSE))</f>
        <v>#N/A</v>
      </c>
      <c r="I55" s="91" t="e">
        <f t="shared" si="20"/>
        <v>#N/A</v>
      </c>
      <c r="J55" s="93" t="e">
        <f t="shared" si="2"/>
        <v>#N/A</v>
      </c>
      <c r="K55" s="99" t="e">
        <f t="shared" si="3"/>
        <v>#N/A</v>
      </c>
      <c r="L55" s="99">
        <f t="shared" si="4"/>
        <v>0</v>
      </c>
      <c r="O55" s="92">
        <f t="shared" si="21"/>
        <v>47</v>
      </c>
      <c r="P55" s="91">
        <f t="shared" si="22"/>
        <v>48</v>
      </c>
      <c r="Q55" s="91" t="e">
        <f>INDEX(地温!$D$2:$D$366,MATCH(O55,地温!$C$2:$C$366,FALSE))</f>
        <v>#N/A</v>
      </c>
      <c r="R55" s="91" t="e">
        <f t="shared" si="23"/>
        <v>#N/A</v>
      </c>
      <c r="S55" s="93" t="e">
        <f t="shared" si="5"/>
        <v>#N/A</v>
      </c>
      <c r="T55" s="99" t="e">
        <f t="shared" si="6"/>
        <v>#N/A</v>
      </c>
      <c r="U55" s="99">
        <f t="shared" si="7"/>
        <v>0</v>
      </c>
      <c r="X55" s="92">
        <f t="shared" si="24"/>
        <v>47</v>
      </c>
      <c r="Y55" s="91">
        <f t="shared" si="25"/>
        <v>48</v>
      </c>
      <c r="Z55" s="91" t="e">
        <f>INDEX(地温!$D$2:$D$366,MATCH(X55,地温!$C$2:$C$366,FALSE))</f>
        <v>#N/A</v>
      </c>
      <c r="AA55" s="91" t="e">
        <f t="shared" si="26"/>
        <v>#N/A</v>
      </c>
      <c r="AB55" s="93" t="e">
        <f t="shared" si="8"/>
        <v>#N/A</v>
      </c>
      <c r="AC55" s="99" t="e">
        <f t="shared" si="9"/>
        <v>#N/A</v>
      </c>
      <c r="AD55" s="99">
        <f t="shared" si="10"/>
        <v>0</v>
      </c>
      <c r="AG55" s="92">
        <f t="shared" si="27"/>
        <v>47</v>
      </c>
      <c r="AH55" s="91">
        <f t="shared" si="28"/>
        <v>48</v>
      </c>
      <c r="AI55" s="91" t="e">
        <f>INDEX(地温!$D$2:$D$366,MATCH(AG55,地温!$C$2:$C$366,FALSE))</f>
        <v>#N/A</v>
      </c>
      <c r="AJ55" s="91" t="e">
        <f t="shared" si="29"/>
        <v>#N/A</v>
      </c>
      <c r="AK55" s="93" t="e">
        <f t="shared" si="11"/>
        <v>#N/A</v>
      </c>
      <c r="AL55" s="99" t="e">
        <f t="shared" si="12"/>
        <v>#N/A</v>
      </c>
      <c r="AM55" s="99">
        <f t="shared" si="13"/>
        <v>0</v>
      </c>
      <c r="AP55" s="92">
        <f t="shared" si="30"/>
        <v>47</v>
      </c>
      <c r="AQ55" s="91">
        <f t="shared" si="31"/>
        <v>48</v>
      </c>
      <c r="AR55" s="91" t="e">
        <f>INDEX(地温!$D$2:$D$366,MATCH(AP55,地温!$C$2:$C$366,FALSE))</f>
        <v>#N/A</v>
      </c>
      <c r="AS55" s="91" t="e">
        <f t="shared" si="32"/>
        <v>#N/A</v>
      </c>
      <c r="AT55" s="93" t="e">
        <f t="shared" si="14"/>
        <v>#N/A</v>
      </c>
      <c r="AU55" s="99" t="e">
        <f t="shared" si="15"/>
        <v>#N/A</v>
      </c>
      <c r="AV55" s="99">
        <f t="shared" si="16"/>
        <v>0</v>
      </c>
    </row>
    <row r="56" spans="1:48" s="91" customFormat="1">
      <c r="A56" s="92">
        <f t="shared" si="17"/>
        <v>48</v>
      </c>
      <c r="B56" s="91">
        <f t="shared" si="0"/>
        <v>49</v>
      </c>
      <c r="C56" s="99">
        <f t="shared" si="1"/>
        <v>0</v>
      </c>
      <c r="F56" s="92">
        <f t="shared" si="18"/>
        <v>48</v>
      </c>
      <c r="G56" s="91">
        <f t="shared" si="19"/>
        <v>49</v>
      </c>
      <c r="H56" s="91" t="e">
        <f>INDEX(地温!$D$2:$D$366,MATCH(F56,地温!$C$2:$C$366,FALSE))</f>
        <v>#N/A</v>
      </c>
      <c r="I56" s="91" t="e">
        <f t="shared" si="20"/>
        <v>#N/A</v>
      </c>
      <c r="J56" s="93" t="e">
        <f t="shared" si="2"/>
        <v>#N/A</v>
      </c>
      <c r="K56" s="99" t="e">
        <f t="shared" si="3"/>
        <v>#N/A</v>
      </c>
      <c r="L56" s="99">
        <f t="shared" si="4"/>
        <v>0</v>
      </c>
      <c r="O56" s="92">
        <f t="shared" si="21"/>
        <v>48</v>
      </c>
      <c r="P56" s="91">
        <f t="shared" si="22"/>
        <v>49</v>
      </c>
      <c r="Q56" s="91" t="e">
        <f>INDEX(地温!$D$2:$D$366,MATCH(O56,地温!$C$2:$C$366,FALSE))</f>
        <v>#N/A</v>
      </c>
      <c r="R56" s="91" t="e">
        <f t="shared" si="23"/>
        <v>#N/A</v>
      </c>
      <c r="S56" s="93" t="e">
        <f t="shared" si="5"/>
        <v>#N/A</v>
      </c>
      <c r="T56" s="99" t="e">
        <f t="shared" si="6"/>
        <v>#N/A</v>
      </c>
      <c r="U56" s="99">
        <f t="shared" si="7"/>
        <v>0</v>
      </c>
      <c r="X56" s="92">
        <f t="shared" si="24"/>
        <v>48</v>
      </c>
      <c r="Y56" s="91">
        <f t="shared" si="25"/>
        <v>49</v>
      </c>
      <c r="Z56" s="91" t="e">
        <f>INDEX(地温!$D$2:$D$366,MATCH(X56,地温!$C$2:$C$366,FALSE))</f>
        <v>#N/A</v>
      </c>
      <c r="AA56" s="91" t="e">
        <f t="shared" si="26"/>
        <v>#N/A</v>
      </c>
      <c r="AB56" s="93" t="e">
        <f t="shared" si="8"/>
        <v>#N/A</v>
      </c>
      <c r="AC56" s="99" t="e">
        <f t="shared" si="9"/>
        <v>#N/A</v>
      </c>
      <c r="AD56" s="99">
        <f t="shared" si="10"/>
        <v>0</v>
      </c>
      <c r="AG56" s="92">
        <f t="shared" si="27"/>
        <v>48</v>
      </c>
      <c r="AH56" s="91">
        <f t="shared" si="28"/>
        <v>49</v>
      </c>
      <c r="AI56" s="91" t="e">
        <f>INDEX(地温!$D$2:$D$366,MATCH(AG56,地温!$C$2:$C$366,FALSE))</f>
        <v>#N/A</v>
      </c>
      <c r="AJ56" s="91" t="e">
        <f t="shared" si="29"/>
        <v>#N/A</v>
      </c>
      <c r="AK56" s="93" t="e">
        <f t="shared" si="11"/>
        <v>#N/A</v>
      </c>
      <c r="AL56" s="99" t="e">
        <f t="shared" si="12"/>
        <v>#N/A</v>
      </c>
      <c r="AM56" s="99">
        <f t="shared" si="13"/>
        <v>0</v>
      </c>
      <c r="AP56" s="92">
        <f t="shared" si="30"/>
        <v>48</v>
      </c>
      <c r="AQ56" s="91">
        <f t="shared" si="31"/>
        <v>49</v>
      </c>
      <c r="AR56" s="91" t="e">
        <f>INDEX(地温!$D$2:$D$366,MATCH(AP56,地温!$C$2:$C$366,FALSE))</f>
        <v>#N/A</v>
      </c>
      <c r="AS56" s="91" t="e">
        <f t="shared" si="32"/>
        <v>#N/A</v>
      </c>
      <c r="AT56" s="93" t="e">
        <f t="shared" si="14"/>
        <v>#N/A</v>
      </c>
      <c r="AU56" s="99" t="e">
        <f t="shared" si="15"/>
        <v>#N/A</v>
      </c>
      <c r="AV56" s="99">
        <f t="shared" si="16"/>
        <v>0</v>
      </c>
    </row>
    <row r="57" spans="1:48" s="91" customFormat="1">
      <c r="A57" s="92">
        <f t="shared" si="17"/>
        <v>49</v>
      </c>
      <c r="B57" s="91">
        <f t="shared" si="0"/>
        <v>50</v>
      </c>
      <c r="C57" s="99">
        <f t="shared" si="1"/>
        <v>0</v>
      </c>
      <c r="F57" s="92">
        <f t="shared" si="18"/>
        <v>49</v>
      </c>
      <c r="G57" s="91">
        <f t="shared" si="19"/>
        <v>50</v>
      </c>
      <c r="H57" s="91" t="e">
        <f>INDEX(地温!$D$2:$D$366,MATCH(F57,地温!$C$2:$C$366,FALSE))</f>
        <v>#N/A</v>
      </c>
      <c r="I57" s="91" t="e">
        <f t="shared" si="20"/>
        <v>#N/A</v>
      </c>
      <c r="J57" s="93" t="e">
        <f t="shared" si="2"/>
        <v>#N/A</v>
      </c>
      <c r="K57" s="99" t="e">
        <f t="shared" si="3"/>
        <v>#N/A</v>
      </c>
      <c r="L57" s="99">
        <f t="shared" si="4"/>
        <v>0</v>
      </c>
      <c r="O57" s="92">
        <f t="shared" si="21"/>
        <v>49</v>
      </c>
      <c r="P57" s="91">
        <f t="shared" si="22"/>
        <v>50</v>
      </c>
      <c r="Q57" s="91" t="e">
        <f>INDEX(地温!$D$2:$D$366,MATCH(O57,地温!$C$2:$C$366,FALSE))</f>
        <v>#N/A</v>
      </c>
      <c r="R57" s="91" t="e">
        <f t="shared" si="23"/>
        <v>#N/A</v>
      </c>
      <c r="S57" s="93" t="e">
        <f t="shared" si="5"/>
        <v>#N/A</v>
      </c>
      <c r="T57" s="99" t="e">
        <f t="shared" si="6"/>
        <v>#N/A</v>
      </c>
      <c r="U57" s="99">
        <f t="shared" si="7"/>
        <v>0</v>
      </c>
      <c r="X57" s="92">
        <f t="shared" si="24"/>
        <v>49</v>
      </c>
      <c r="Y57" s="91">
        <f t="shared" si="25"/>
        <v>50</v>
      </c>
      <c r="Z57" s="91" t="e">
        <f>INDEX(地温!$D$2:$D$366,MATCH(X57,地温!$C$2:$C$366,FALSE))</f>
        <v>#N/A</v>
      </c>
      <c r="AA57" s="91" t="e">
        <f t="shared" si="26"/>
        <v>#N/A</v>
      </c>
      <c r="AB57" s="93" t="e">
        <f t="shared" si="8"/>
        <v>#N/A</v>
      </c>
      <c r="AC57" s="99" t="e">
        <f t="shared" si="9"/>
        <v>#N/A</v>
      </c>
      <c r="AD57" s="99">
        <f t="shared" si="10"/>
        <v>0</v>
      </c>
      <c r="AG57" s="92">
        <f t="shared" si="27"/>
        <v>49</v>
      </c>
      <c r="AH57" s="91">
        <f t="shared" si="28"/>
        <v>50</v>
      </c>
      <c r="AI57" s="91" t="e">
        <f>INDEX(地温!$D$2:$D$366,MATCH(AG57,地温!$C$2:$C$366,FALSE))</f>
        <v>#N/A</v>
      </c>
      <c r="AJ57" s="91" t="e">
        <f t="shared" si="29"/>
        <v>#N/A</v>
      </c>
      <c r="AK57" s="93" t="e">
        <f t="shared" si="11"/>
        <v>#N/A</v>
      </c>
      <c r="AL57" s="99" t="e">
        <f t="shared" si="12"/>
        <v>#N/A</v>
      </c>
      <c r="AM57" s="99">
        <f t="shared" si="13"/>
        <v>0</v>
      </c>
      <c r="AP57" s="92">
        <f t="shared" si="30"/>
        <v>49</v>
      </c>
      <c r="AQ57" s="91">
        <f t="shared" si="31"/>
        <v>50</v>
      </c>
      <c r="AR57" s="91" t="e">
        <f>INDEX(地温!$D$2:$D$366,MATCH(AP57,地温!$C$2:$C$366,FALSE))</f>
        <v>#N/A</v>
      </c>
      <c r="AS57" s="91" t="e">
        <f t="shared" si="32"/>
        <v>#N/A</v>
      </c>
      <c r="AT57" s="93" t="e">
        <f t="shared" si="14"/>
        <v>#N/A</v>
      </c>
      <c r="AU57" s="99" t="e">
        <f t="shared" si="15"/>
        <v>#N/A</v>
      </c>
      <c r="AV57" s="99">
        <f t="shared" si="16"/>
        <v>0</v>
      </c>
    </row>
    <row r="58" spans="1:48" s="91" customFormat="1">
      <c r="A58" s="92">
        <f t="shared" si="17"/>
        <v>50</v>
      </c>
      <c r="B58" s="91">
        <f t="shared" si="0"/>
        <v>51</v>
      </c>
      <c r="C58" s="99">
        <f t="shared" si="1"/>
        <v>0</v>
      </c>
      <c r="F58" s="92">
        <f t="shared" si="18"/>
        <v>50</v>
      </c>
      <c r="G58" s="91">
        <f t="shared" si="19"/>
        <v>51</v>
      </c>
      <c r="H58" s="91" t="e">
        <f>INDEX(地温!$D$2:$D$366,MATCH(F58,地温!$C$2:$C$366,FALSE))</f>
        <v>#N/A</v>
      </c>
      <c r="I58" s="91" t="e">
        <f t="shared" si="20"/>
        <v>#N/A</v>
      </c>
      <c r="J58" s="93" t="e">
        <f t="shared" si="2"/>
        <v>#N/A</v>
      </c>
      <c r="K58" s="99" t="e">
        <f t="shared" si="3"/>
        <v>#N/A</v>
      </c>
      <c r="L58" s="99">
        <f t="shared" si="4"/>
        <v>0</v>
      </c>
      <c r="O58" s="92">
        <f t="shared" si="21"/>
        <v>50</v>
      </c>
      <c r="P58" s="91">
        <f t="shared" si="22"/>
        <v>51</v>
      </c>
      <c r="Q58" s="91" t="e">
        <f>INDEX(地温!$D$2:$D$366,MATCH(O58,地温!$C$2:$C$366,FALSE))</f>
        <v>#N/A</v>
      </c>
      <c r="R58" s="91" t="e">
        <f t="shared" si="23"/>
        <v>#N/A</v>
      </c>
      <c r="S58" s="93" t="e">
        <f t="shared" si="5"/>
        <v>#N/A</v>
      </c>
      <c r="T58" s="99" t="e">
        <f t="shared" si="6"/>
        <v>#N/A</v>
      </c>
      <c r="U58" s="99">
        <f t="shared" si="7"/>
        <v>0</v>
      </c>
      <c r="X58" s="92">
        <f t="shared" si="24"/>
        <v>50</v>
      </c>
      <c r="Y58" s="91">
        <f t="shared" si="25"/>
        <v>51</v>
      </c>
      <c r="Z58" s="91" t="e">
        <f>INDEX(地温!$D$2:$D$366,MATCH(X58,地温!$C$2:$C$366,FALSE))</f>
        <v>#N/A</v>
      </c>
      <c r="AA58" s="91" t="e">
        <f t="shared" si="26"/>
        <v>#N/A</v>
      </c>
      <c r="AB58" s="93" t="e">
        <f t="shared" si="8"/>
        <v>#N/A</v>
      </c>
      <c r="AC58" s="99" t="e">
        <f t="shared" si="9"/>
        <v>#N/A</v>
      </c>
      <c r="AD58" s="99">
        <f t="shared" si="10"/>
        <v>0</v>
      </c>
      <c r="AG58" s="92">
        <f t="shared" si="27"/>
        <v>50</v>
      </c>
      <c r="AH58" s="91">
        <f t="shared" si="28"/>
        <v>51</v>
      </c>
      <c r="AI58" s="91" t="e">
        <f>INDEX(地温!$D$2:$D$366,MATCH(AG58,地温!$C$2:$C$366,FALSE))</f>
        <v>#N/A</v>
      </c>
      <c r="AJ58" s="91" t="e">
        <f t="shared" si="29"/>
        <v>#N/A</v>
      </c>
      <c r="AK58" s="93" t="e">
        <f t="shared" si="11"/>
        <v>#N/A</v>
      </c>
      <c r="AL58" s="99" t="e">
        <f t="shared" si="12"/>
        <v>#N/A</v>
      </c>
      <c r="AM58" s="99">
        <f t="shared" si="13"/>
        <v>0</v>
      </c>
      <c r="AP58" s="92">
        <f t="shared" si="30"/>
        <v>50</v>
      </c>
      <c r="AQ58" s="91">
        <f t="shared" si="31"/>
        <v>51</v>
      </c>
      <c r="AR58" s="91" t="e">
        <f>INDEX(地温!$D$2:$D$366,MATCH(AP58,地温!$C$2:$C$366,FALSE))</f>
        <v>#N/A</v>
      </c>
      <c r="AS58" s="91" t="e">
        <f t="shared" si="32"/>
        <v>#N/A</v>
      </c>
      <c r="AT58" s="93" t="e">
        <f t="shared" si="14"/>
        <v>#N/A</v>
      </c>
      <c r="AU58" s="99" t="e">
        <f t="shared" si="15"/>
        <v>#N/A</v>
      </c>
      <c r="AV58" s="99">
        <f t="shared" si="16"/>
        <v>0</v>
      </c>
    </row>
    <row r="59" spans="1:48" s="91" customFormat="1">
      <c r="A59" s="92">
        <f t="shared" si="17"/>
        <v>51</v>
      </c>
      <c r="B59" s="91">
        <f t="shared" si="0"/>
        <v>52</v>
      </c>
      <c r="C59" s="99">
        <f t="shared" si="1"/>
        <v>0</v>
      </c>
      <c r="F59" s="92">
        <f t="shared" si="18"/>
        <v>51</v>
      </c>
      <c r="G59" s="91">
        <f t="shared" si="19"/>
        <v>52</v>
      </c>
      <c r="H59" s="91" t="e">
        <f>INDEX(地温!$D$2:$D$366,MATCH(F59,地温!$C$2:$C$366,FALSE))</f>
        <v>#N/A</v>
      </c>
      <c r="I59" s="91" t="e">
        <f t="shared" si="20"/>
        <v>#N/A</v>
      </c>
      <c r="J59" s="93" t="e">
        <f t="shared" si="2"/>
        <v>#N/A</v>
      </c>
      <c r="K59" s="99" t="e">
        <f t="shared" si="3"/>
        <v>#N/A</v>
      </c>
      <c r="L59" s="99">
        <f t="shared" si="4"/>
        <v>0</v>
      </c>
      <c r="O59" s="92">
        <f t="shared" si="21"/>
        <v>51</v>
      </c>
      <c r="P59" s="91">
        <f t="shared" si="22"/>
        <v>52</v>
      </c>
      <c r="Q59" s="91" t="e">
        <f>INDEX(地温!$D$2:$D$366,MATCH(O59,地温!$C$2:$C$366,FALSE))</f>
        <v>#N/A</v>
      </c>
      <c r="R59" s="91" t="e">
        <f t="shared" si="23"/>
        <v>#N/A</v>
      </c>
      <c r="S59" s="93" t="e">
        <f t="shared" si="5"/>
        <v>#N/A</v>
      </c>
      <c r="T59" s="99" t="e">
        <f t="shared" si="6"/>
        <v>#N/A</v>
      </c>
      <c r="U59" s="99">
        <f t="shared" si="7"/>
        <v>0</v>
      </c>
      <c r="X59" s="92">
        <f t="shared" si="24"/>
        <v>51</v>
      </c>
      <c r="Y59" s="91">
        <f t="shared" si="25"/>
        <v>52</v>
      </c>
      <c r="Z59" s="91" t="e">
        <f>INDEX(地温!$D$2:$D$366,MATCH(X59,地温!$C$2:$C$366,FALSE))</f>
        <v>#N/A</v>
      </c>
      <c r="AA59" s="91" t="e">
        <f t="shared" si="26"/>
        <v>#N/A</v>
      </c>
      <c r="AB59" s="93" t="e">
        <f t="shared" si="8"/>
        <v>#N/A</v>
      </c>
      <c r="AC59" s="99" t="e">
        <f t="shared" si="9"/>
        <v>#N/A</v>
      </c>
      <c r="AD59" s="99">
        <f t="shared" si="10"/>
        <v>0</v>
      </c>
      <c r="AG59" s="92">
        <f t="shared" si="27"/>
        <v>51</v>
      </c>
      <c r="AH59" s="91">
        <f t="shared" si="28"/>
        <v>52</v>
      </c>
      <c r="AI59" s="91" t="e">
        <f>INDEX(地温!$D$2:$D$366,MATCH(AG59,地温!$C$2:$C$366,FALSE))</f>
        <v>#N/A</v>
      </c>
      <c r="AJ59" s="91" t="e">
        <f t="shared" si="29"/>
        <v>#N/A</v>
      </c>
      <c r="AK59" s="93" t="e">
        <f t="shared" si="11"/>
        <v>#N/A</v>
      </c>
      <c r="AL59" s="99" t="e">
        <f t="shared" si="12"/>
        <v>#N/A</v>
      </c>
      <c r="AM59" s="99">
        <f t="shared" si="13"/>
        <v>0</v>
      </c>
      <c r="AP59" s="92">
        <f t="shared" si="30"/>
        <v>51</v>
      </c>
      <c r="AQ59" s="91">
        <f t="shared" si="31"/>
        <v>52</v>
      </c>
      <c r="AR59" s="91" t="e">
        <f>INDEX(地温!$D$2:$D$366,MATCH(AP59,地温!$C$2:$C$366,FALSE))</f>
        <v>#N/A</v>
      </c>
      <c r="AS59" s="91" t="e">
        <f t="shared" si="32"/>
        <v>#N/A</v>
      </c>
      <c r="AT59" s="93" t="e">
        <f t="shared" si="14"/>
        <v>#N/A</v>
      </c>
      <c r="AU59" s="99" t="e">
        <f t="shared" si="15"/>
        <v>#N/A</v>
      </c>
      <c r="AV59" s="99">
        <f t="shared" si="16"/>
        <v>0</v>
      </c>
    </row>
    <row r="60" spans="1:48" s="91" customFormat="1">
      <c r="A60" s="92">
        <f t="shared" si="17"/>
        <v>52</v>
      </c>
      <c r="B60" s="91">
        <f t="shared" si="0"/>
        <v>53</v>
      </c>
      <c r="C60" s="99">
        <f t="shared" si="1"/>
        <v>0</v>
      </c>
      <c r="F60" s="92">
        <f t="shared" si="18"/>
        <v>52</v>
      </c>
      <c r="G60" s="91">
        <f t="shared" si="19"/>
        <v>53</v>
      </c>
      <c r="H60" s="91" t="e">
        <f>INDEX(地温!$D$2:$D$366,MATCH(F60,地温!$C$2:$C$366,FALSE))</f>
        <v>#N/A</v>
      </c>
      <c r="I60" s="91" t="e">
        <f t="shared" si="20"/>
        <v>#N/A</v>
      </c>
      <c r="J60" s="93" t="e">
        <f t="shared" si="2"/>
        <v>#N/A</v>
      </c>
      <c r="K60" s="99" t="e">
        <f t="shared" si="3"/>
        <v>#N/A</v>
      </c>
      <c r="L60" s="99">
        <f t="shared" si="4"/>
        <v>0</v>
      </c>
      <c r="O60" s="92">
        <f t="shared" si="21"/>
        <v>52</v>
      </c>
      <c r="P60" s="91">
        <f t="shared" si="22"/>
        <v>53</v>
      </c>
      <c r="Q60" s="91" t="e">
        <f>INDEX(地温!$D$2:$D$366,MATCH(O60,地温!$C$2:$C$366,FALSE))</f>
        <v>#N/A</v>
      </c>
      <c r="R60" s="91" t="e">
        <f t="shared" si="23"/>
        <v>#N/A</v>
      </c>
      <c r="S60" s="93" t="e">
        <f t="shared" si="5"/>
        <v>#N/A</v>
      </c>
      <c r="T60" s="99" t="e">
        <f t="shared" si="6"/>
        <v>#N/A</v>
      </c>
      <c r="U60" s="99">
        <f t="shared" si="7"/>
        <v>0</v>
      </c>
      <c r="X60" s="92">
        <f t="shared" si="24"/>
        <v>52</v>
      </c>
      <c r="Y60" s="91">
        <f t="shared" si="25"/>
        <v>53</v>
      </c>
      <c r="Z60" s="91" t="e">
        <f>INDEX(地温!$D$2:$D$366,MATCH(X60,地温!$C$2:$C$366,FALSE))</f>
        <v>#N/A</v>
      </c>
      <c r="AA60" s="91" t="e">
        <f t="shared" si="26"/>
        <v>#N/A</v>
      </c>
      <c r="AB60" s="93" t="e">
        <f t="shared" si="8"/>
        <v>#N/A</v>
      </c>
      <c r="AC60" s="99" t="e">
        <f t="shared" si="9"/>
        <v>#N/A</v>
      </c>
      <c r="AD60" s="99">
        <f t="shared" si="10"/>
        <v>0</v>
      </c>
      <c r="AG60" s="92">
        <f t="shared" si="27"/>
        <v>52</v>
      </c>
      <c r="AH60" s="91">
        <f t="shared" si="28"/>
        <v>53</v>
      </c>
      <c r="AI60" s="91" t="e">
        <f>INDEX(地温!$D$2:$D$366,MATCH(AG60,地温!$C$2:$C$366,FALSE))</f>
        <v>#N/A</v>
      </c>
      <c r="AJ60" s="91" t="e">
        <f t="shared" si="29"/>
        <v>#N/A</v>
      </c>
      <c r="AK60" s="93" t="e">
        <f t="shared" si="11"/>
        <v>#N/A</v>
      </c>
      <c r="AL60" s="99" t="e">
        <f t="shared" si="12"/>
        <v>#N/A</v>
      </c>
      <c r="AM60" s="99">
        <f t="shared" si="13"/>
        <v>0</v>
      </c>
      <c r="AP60" s="92">
        <f t="shared" si="30"/>
        <v>52</v>
      </c>
      <c r="AQ60" s="91">
        <f t="shared" si="31"/>
        <v>53</v>
      </c>
      <c r="AR60" s="91" t="e">
        <f>INDEX(地温!$D$2:$D$366,MATCH(AP60,地温!$C$2:$C$366,FALSE))</f>
        <v>#N/A</v>
      </c>
      <c r="AS60" s="91" t="e">
        <f t="shared" si="32"/>
        <v>#N/A</v>
      </c>
      <c r="AT60" s="93" t="e">
        <f t="shared" si="14"/>
        <v>#N/A</v>
      </c>
      <c r="AU60" s="99" t="e">
        <f t="shared" si="15"/>
        <v>#N/A</v>
      </c>
      <c r="AV60" s="99">
        <f t="shared" si="16"/>
        <v>0</v>
      </c>
    </row>
    <row r="61" spans="1:48" s="91" customFormat="1">
      <c r="A61" s="92">
        <f t="shared" si="17"/>
        <v>53</v>
      </c>
      <c r="B61" s="91">
        <f t="shared" si="0"/>
        <v>54</v>
      </c>
      <c r="C61" s="99">
        <f t="shared" si="1"/>
        <v>0</v>
      </c>
      <c r="F61" s="92">
        <f t="shared" si="18"/>
        <v>53</v>
      </c>
      <c r="G61" s="91">
        <f t="shared" si="19"/>
        <v>54</v>
      </c>
      <c r="H61" s="91" t="e">
        <f>INDEX(地温!$D$2:$D$366,MATCH(F61,地温!$C$2:$C$366,FALSE))</f>
        <v>#N/A</v>
      </c>
      <c r="I61" s="91" t="e">
        <f t="shared" si="20"/>
        <v>#N/A</v>
      </c>
      <c r="J61" s="93" t="e">
        <f t="shared" si="2"/>
        <v>#N/A</v>
      </c>
      <c r="K61" s="99" t="e">
        <f t="shared" si="3"/>
        <v>#N/A</v>
      </c>
      <c r="L61" s="99">
        <f t="shared" si="4"/>
        <v>0</v>
      </c>
      <c r="O61" s="92">
        <f t="shared" si="21"/>
        <v>53</v>
      </c>
      <c r="P61" s="91">
        <f t="shared" si="22"/>
        <v>54</v>
      </c>
      <c r="Q61" s="91" t="e">
        <f>INDEX(地温!$D$2:$D$366,MATCH(O61,地温!$C$2:$C$366,FALSE))</f>
        <v>#N/A</v>
      </c>
      <c r="R61" s="91" t="e">
        <f t="shared" si="23"/>
        <v>#N/A</v>
      </c>
      <c r="S61" s="93" t="e">
        <f t="shared" si="5"/>
        <v>#N/A</v>
      </c>
      <c r="T61" s="99" t="e">
        <f t="shared" si="6"/>
        <v>#N/A</v>
      </c>
      <c r="U61" s="99">
        <f t="shared" si="7"/>
        <v>0</v>
      </c>
      <c r="X61" s="92">
        <f t="shared" si="24"/>
        <v>53</v>
      </c>
      <c r="Y61" s="91">
        <f t="shared" si="25"/>
        <v>54</v>
      </c>
      <c r="Z61" s="91" t="e">
        <f>INDEX(地温!$D$2:$D$366,MATCH(X61,地温!$C$2:$C$366,FALSE))</f>
        <v>#N/A</v>
      </c>
      <c r="AA61" s="91" t="e">
        <f t="shared" si="26"/>
        <v>#N/A</v>
      </c>
      <c r="AB61" s="93" t="e">
        <f t="shared" si="8"/>
        <v>#N/A</v>
      </c>
      <c r="AC61" s="99" t="e">
        <f t="shared" si="9"/>
        <v>#N/A</v>
      </c>
      <c r="AD61" s="99">
        <f t="shared" si="10"/>
        <v>0</v>
      </c>
      <c r="AG61" s="92">
        <f t="shared" si="27"/>
        <v>53</v>
      </c>
      <c r="AH61" s="91">
        <f t="shared" si="28"/>
        <v>54</v>
      </c>
      <c r="AI61" s="91" t="e">
        <f>INDEX(地温!$D$2:$D$366,MATCH(AG61,地温!$C$2:$C$366,FALSE))</f>
        <v>#N/A</v>
      </c>
      <c r="AJ61" s="91" t="e">
        <f t="shared" si="29"/>
        <v>#N/A</v>
      </c>
      <c r="AK61" s="93" t="e">
        <f t="shared" si="11"/>
        <v>#N/A</v>
      </c>
      <c r="AL61" s="99" t="e">
        <f t="shared" si="12"/>
        <v>#N/A</v>
      </c>
      <c r="AM61" s="99">
        <f t="shared" si="13"/>
        <v>0</v>
      </c>
      <c r="AP61" s="92">
        <f t="shared" si="30"/>
        <v>53</v>
      </c>
      <c r="AQ61" s="91">
        <f t="shared" si="31"/>
        <v>54</v>
      </c>
      <c r="AR61" s="91" t="e">
        <f>INDEX(地温!$D$2:$D$366,MATCH(AP61,地温!$C$2:$C$366,FALSE))</f>
        <v>#N/A</v>
      </c>
      <c r="AS61" s="91" t="e">
        <f t="shared" si="32"/>
        <v>#N/A</v>
      </c>
      <c r="AT61" s="93" t="e">
        <f t="shared" si="14"/>
        <v>#N/A</v>
      </c>
      <c r="AU61" s="99" t="e">
        <f t="shared" si="15"/>
        <v>#N/A</v>
      </c>
      <c r="AV61" s="99">
        <f t="shared" si="16"/>
        <v>0</v>
      </c>
    </row>
    <row r="62" spans="1:48" s="91" customFormat="1">
      <c r="A62" s="92">
        <f t="shared" si="17"/>
        <v>54</v>
      </c>
      <c r="B62" s="91">
        <f t="shared" si="0"/>
        <v>55</v>
      </c>
      <c r="C62" s="99">
        <f t="shared" si="1"/>
        <v>0</v>
      </c>
      <c r="F62" s="92">
        <f t="shared" si="18"/>
        <v>54</v>
      </c>
      <c r="G62" s="91">
        <f t="shared" si="19"/>
        <v>55</v>
      </c>
      <c r="H62" s="91" t="e">
        <f>INDEX(地温!$D$2:$D$366,MATCH(F62,地温!$C$2:$C$366,FALSE))</f>
        <v>#N/A</v>
      </c>
      <c r="I62" s="91" t="e">
        <f t="shared" si="20"/>
        <v>#N/A</v>
      </c>
      <c r="J62" s="93" t="e">
        <f t="shared" si="2"/>
        <v>#N/A</v>
      </c>
      <c r="K62" s="99" t="e">
        <f t="shared" si="3"/>
        <v>#N/A</v>
      </c>
      <c r="L62" s="99">
        <f t="shared" si="4"/>
        <v>0</v>
      </c>
      <c r="O62" s="92">
        <f t="shared" si="21"/>
        <v>54</v>
      </c>
      <c r="P62" s="91">
        <f t="shared" si="22"/>
        <v>55</v>
      </c>
      <c r="Q62" s="91" t="e">
        <f>INDEX(地温!$D$2:$D$366,MATCH(O62,地温!$C$2:$C$366,FALSE))</f>
        <v>#N/A</v>
      </c>
      <c r="R62" s="91" t="e">
        <f t="shared" si="23"/>
        <v>#N/A</v>
      </c>
      <c r="S62" s="93" t="e">
        <f t="shared" si="5"/>
        <v>#N/A</v>
      </c>
      <c r="T62" s="99" t="e">
        <f t="shared" si="6"/>
        <v>#N/A</v>
      </c>
      <c r="U62" s="99">
        <f t="shared" si="7"/>
        <v>0</v>
      </c>
      <c r="X62" s="92">
        <f t="shared" si="24"/>
        <v>54</v>
      </c>
      <c r="Y62" s="91">
        <f t="shared" si="25"/>
        <v>55</v>
      </c>
      <c r="Z62" s="91" t="e">
        <f>INDEX(地温!$D$2:$D$366,MATCH(X62,地温!$C$2:$C$366,FALSE))</f>
        <v>#N/A</v>
      </c>
      <c r="AA62" s="91" t="e">
        <f t="shared" si="26"/>
        <v>#N/A</v>
      </c>
      <c r="AB62" s="93" t="e">
        <f t="shared" si="8"/>
        <v>#N/A</v>
      </c>
      <c r="AC62" s="99" t="e">
        <f t="shared" si="9"/>
        <v>#N/A</v>
      </c>
      <c r="AD62" s="99">
        <f t="shared" si="10"/>
        <v>0</v>
      </c>
      <c r="AG62" s="92">
        <f t="shared" si="27"/>
        <v>54</v>
      </c>
      <c r="AH62" s="91">
        <f t="shared" si="28"/>
        <v>55</v>
      </c>
      <c r="AI62" s="91" t="e">
        <f>INDEX(地温!$D$2:$D$366,MATCH(AG62,地温!$C$2:$C$366,FALSE))</f>
        <v>#N/A</v>
      </c>
      <c r="AJ62" s="91" t="e">
        <f t="shared" si="29"/>
        <v>#N/A</v>
      </c>
      <c r="AK62" s="93" t="e">
        <f t="shared" si="11"/>
        <v>#N/A</v>
      </c>
      <c r="AL62" s="99" t="e">
        <f t="shared" si="12"/>
        <v>#N/A</v>
      </c>
      <c r="AM62" s="99">
        <f t="shared" si="13"/>
        <v>0</v>
      </c>
      <c r="AP62" s="92">
        <f t="shared" si="30"/>
        <v>54</v>
      </c>
      <c r="AQ62" s="91">
        <f t="shared" si="31"/>
        <v>55</v>
      </c>
      <c r="AR62" s="91" t="e">
        <f>INDEX(地温!$D$2:$D$366,MATCH(AP62,地温!$C$2:$C$366,FALSE))</f>
        <v>#N/A</v>
      </c>
      <c r="AS62" s="91" t="e">
        <f t="shared" si="32"/>
        <v>#N/A</v>
      </c>
      <c r="AT62" s="93" t="e">
        <f t="shared" si="14"/>
        <v>#N/A</v>
      </c>
      <c r="AU62" s="99" t="e">
        <f t="shared" si="15"/>
        <v>#N/A</v>
      </c>
      <c r="AV62" s="99">
        <f t="shared" si="16"/>
        <v>0</v>
      </c>
    </row>
    <row r="63" spans="1:48" s="91" customFormat="1">
      <c r="A63" s="92">
        <f t="shared" si="17"/>
        <v>55</v>
      </c>
      <c r="B63" s="91">
        <f t="shared" si="0"/>
        <v>56</v>
      </c>
      <c r="C63" s="99">
        <f t="shared" si="1"/>
        <v>0</v>
      </c>
      <c r="F63" s="92">
        <f t="shared" si="18"/>
        <v>55</v>
      </c>
      <c r="G63" s="91">
        <f t="shared" si="19"/>
        <v>56</v>
      </c>
      <c r="H63" s="91" t="e">
        <f>INDEX(地温!$D$2:$D$366,MATCH(F63,地温!$C$2:$C$366,FALSE))</f>
        <v>#N/A</v>
      </c>
      <c r="I63" s="91" t="e">
        <f t="shared" si="20"/>
        <v>#N/A</v>
      </c>
      <c r="J63" s="93" t="e">
        <f t="shared" si="2"/>
        <v>#N/A</v>
      </c>
      <c r="K63" s="99" t="e">
        <f t="shared" si="3"/>
        <v>#N/A</v>
      </c>
      <c r="L63" s="99">
        <f t="shared" si="4"/>
        <v>0</v>
      </c>
      <c r="O63" s="92">
        <f t="shared" si="21"/>
        <v>55</v>
      </c>
      <c r="P63" s="91">
        <f t="shared" si="22"/>
        <v>56</v>
      </c>
      <c r="Q63" s="91" t="e">
        <f>INDEX(地温!$D$2:$D$366,MATCH(O63,地温!$C$2:$C$366,FALSE))</f>
        <v>#N/A</v>
      </c>
      <c r="R63" s="91" t="e">
        <f t="shared" si="23"/>
        <v>#N/A</v>
      </c>
      <c r="S63" s="93" t="e">
        <f t="shared" si="5"/>
        <v>#N/A</v>
      </c>
      <c r="T63" s="99" t="e">
        <f t="shared" si="6"/>
        <v>#N/A</v>
      </c>
      <c r="U63" s="99">
        <f t="shared" si="7"/>
        <v>0</v>
      </c>
      <c r="X63" s="92">
        <f t="shared" si="24"/>
        <v>55</v>
      </c>
      <c r="Y63" s="91">
        <f t="shared" si="25"/>
        <v>56</v>
      </c>
      <c r="Z63" s="91" t="e">
        <f>INDEX(地温!$D$2:$D$366,MATCH(X63,地温!$C$2:$C$366,FALSE))</f>
        <v>#N/A</v>
      </c>
      <c r="AA63" s="91" t="e">
        <f t="shared" si="26"/>
        <v>#N/A</v>
      </c>
      <c r="AB63" s="93" t="e">
        <f t="shared" si="8"/>
        <v>#N/A</v>
      </c>
      <c r="AC63" s="99" t="e">
        <f t="shared" si="9"/>
        <v>#N/A</v>
      </c>
      <c r="AD63" s="99">
        <f t="shared" si="10"/>
        <v>0</v>
      </c>
      <c r="AG63" s="92">
        <f t="shared" si="27"/>
        <v>55</v>
      </c>
      <c r="AH63" s="91">
        <f t="shared" si="28"/>
        <v>56</v>
      </c>
      <c r="AI63" s="91" t="e">
        <f>INDEX(地温!$D$2:$D$366,MATCH(AG63,地温!$C$2:$C$366,FALSE))</f>
        <v>#N/A</v>
      </c>
      <c r="AJ63" s="91" t="e">
        <f t="shared" si="29"/>
        <v>#N/A</v>
      </c>
      <c r="AK63" s="93" t="e">
        <f t="shared" si="11"/>
        <v>#N/A</v>
      </c>
      <c r="AL63" s="99" t="e">
        <f t="shared" si="12"/>
        <v>#N/A</v>
      </c>
      <c r="AM63" s="99">
        <f t="shared" si="13"/>
        <v>0</v>
      </c>
      <c r="AP63" s="92">
        <f t="shared" si="30"/>
        <v>55</v>
      </c>
      <c r="AQ63" s="91">
        <f t="shared" si="31"/>
        <v>56</v>
      </c>
      <c r="AR63" s="91" t="e">
        <f>INDEX(地温!$D$2:$D$366,MATCH(AP63,地温!$C$2:$C$366,FALSE))</f>
        <v>#N/A</v>
      </c>
      <c r="AS63" s="91" t="e">
        <f t="shared" si="32"/>
        <v>#N/A</v>
      </c>
      <c r="AT63" s="93" t="e">
        <f t="shared" si="14"/>
        <v>#N/A</v>
      </c>
      <c r="AU63" s="99" t="e">
        <f t="shared" si="15"/>
        <v>#N/A</v>
      </c>
      <c r="AV63" s="99">
        <f t="shared" si="16"/>
        <v>0</v>
      </c>
    </row>
    <row r="64" spans="1:48" s="91" customFormat="1">
      <c r="A64" s="92">
        <f t="shared" si="17"/>
        <v>56</v>
      </c>
      <c r="B64" s="91">
        <f t="shared" si="0"/>
        <v>57</v>
      </c>
      <c r="C64" s="99">
        <f t="shared" si="1"/>
        <v>0</v>
      </c>
      <c r="F64" s="92">
        <f t="shared" si="18"/>
        <v>56</v>
      </c>
      <c r="G64" s="91">
        <f t="shared" si="19"/>
        <v>57</v>
      </c>
      <c r="H64" s="91" t="e">
        <f>INDEX(地温!$D$2:$D$366,MATCH(F64,地温!$C$2:$C$366,FALSE))</f>
        <v>#N/A</v>
      </c>
      <c r="I64" s="91" t="e">
        <f t="shared" si="20"/>
        <v>#N/A</v>
      </c>
      <c r="J64" s="93" t="e">
        <f t="shared" si="2"/>
        <v>#N/A</v>
      </c>
      <c r="K64" s="99" t="e">
        <f t="shared" si="3"/>
        <v>#N/A</v>
      </c>
      <c r="L64" s="99">
        <f t="shared" si="4"/>
        <v>0</v>
      </c>
      <c r="O64" s="92">
        <f t="shared" si="21"/>
        <v>56</v>
      </c>
      <c r="P64" s="91">
        <f t="shared" si="22"/>
        <v>57</v>
      </c>
      <c r="Q64" s="91" t="e">
        <f>INDEX(地温!$D$2:$D$366,MATCH(O64,地温!$C$2:$C$366,FALSE))</f>
        <v>#N/A</v>
      </c>
      <c r="R64" s="91" t="e">
        <f t="shared" si="23"/>
        <v>#N/A</v>
      </c>
      <c r="S64" s="93" t="e">
        <f t="shared" si="5"/>
        <v>#N/A</v>
      </c>
      <c r="T64" s="99" t="e">
        <f t="shared" si="6"/>
        <v>#N/A</v>
      </c>
      <c r="U64" s="99">
        <f t="shared" si="7"/>
        <v>0</v>
      </c>
      <c r="X64" s="92">
        <f t="shared" si="24"/>
        <v>56</v>
      </c>
      <c r="Y64" s="91">
        <f t="shared" si="25"/>
        <v>57</v>
      </c>
      <c r="Z64" s="91" t="e">
        <f>INDEX(地温!$D$2:$D$366,MATCH(X64,地温!$C$2:$C$366,FALSE))</f>
        <v>#N/A</v>
      </c>
      <c r="AA64" s="91" t="e">
        <f t="shared" si="26"/>
        <v>#N/A</v>
      </c>
      <c r="AB64" s="93" t="e">
        <f t="shared" si="8"/>
        <v>#N/A</v>
      </c>
      <c r="AC64" s="99" t="e">
        <f t="shared" si="9"/>
        <v>#N/A</v>
      </c>
      <c r="AD64" s="99">
        <f t="shared" si="10"/>
        <v>0</v>
      </c>
      <c r="AG64" s="92">
        <f t="shared" si="27"/>
        <v>56</v>
      </c>
      <c r="AH64" s="91">
        <f t="shared" si="28"/>
        <v>57</v>
      </c>
      <c r="AI64" s="91" t="e">
        <f>INDEX(地温!$D$2:$D$366,MATCH(AG64,地温!$C$2:$C$366,FALSE))</f>
        <v>#N/A</v>
      </c>
      <c r="AJ64" s="91" t="e">
        <f t="shared" si="29"/>
        <v>#N/A</v>
      </c>
      <c r="AK64" s="93" t="e">
        <f t="shared" si="11"/>
        <v>#N/A</v>
      </c>
      <c r="AL64" s="99" t="e">
        <f t="shared" si="12"/>
        <v>#N/A</v>
      </c>
      <c r="AM64" s="99">
        <f t="shared" si="13"/>
        <v>0</v>
      </c>
      <c r="AP64" s="92">
        <f t="shared" si="30"/>
        <v>56</v>
      </c>
      <c r="AQ64" s="91">
        <f t="shared" si="31"/>
        <v>57</v>
      </c>
      <c r="AR64" s="91" t="e">
        <f>INDEX(地温!$D$2:$D$366,MATCH(AP64,地温!$C$2:$C$366,FALSE))</f>
        <v>#N/A</v>
      </c>
      <c r="AS64" s="91" t="e">
        <f t="shared" si="32"/>
        <v>#N/A</v>
      </c>
      <c r="AT64" s="93" t="e">
        <f t="shared" si="14"/>
        <v>#N/A</v>
      </c>
      <c r="AU64" s="99" t="e">
        <f t="shared" si="15"/>
        <v>#N/A</v>
      </c>
      <c r="AV64" s="99">
        <f t="shared" si="16"/>
        <v>0</v>
      </c>
    </row>
    <row r="65" spans="1:48" s="91" customFormat="1">
      <c r="A65" s="92">
        <f t="shared" si="17"/>
        <v>57</v>
      </c>
      <c r="B65" s="91">
        <f t="shared" si="0"/>
        <v>58</v>
      </c>
      <c r="C65" s="99">
        <f t="shared" si="1"/>
        <v>0</v>
      </c>
      <c r="F65" s="92">
        <f t="shared" si="18"/>
        <v>57</v>
      </c>
      <c r="G65" s="91">
        <f t="shared" si="19"/>
        <v>58</v>
      </c>
      <c r="H65" s="91" t="e">
        <f>INDEX(地温!$D$2:$D$366,MATCH(F65,地温!$C$2:$C$366,FALSE))</f>
        <v>#N/A</v>
      </c>
      <c r="I65" s="91" t="e">
        <f t="shared" si="20"/>
        <v>#N/A</v>
      </c>
      <c r="J65" s="93" t="e">
        <f t="shared" si="2"/>
        <v>#N/A</v>
      </c>
      <c r="K65" s="99" t="e">
        <f t="shared" si="3"/>
        <v>#N/A</v>
      </c>
      <c r="L65" s="99">
        <f t="shared" si="4"/>
        <v>0</v>
      </c>
      <c r="O65" s="92">
        <f t="shared" si="21"/>
        <v>57</v>
      </c>
      <c r="P65" s="91">
        <f t="shared" si="22"/>
        <v>58</v>
      </c>
      <c r="Q65" s="91" t="e">
        <f>INDEX(地温!$D$2:$D$366,MATCH(O65,地温!$C$2:$C$366,FALSE))</f>
        <v>#N/A</v>
      </c>
      <c r="R65" s="91" t="e">
        <f t="shared" si="23"/>
        <v>#N/A</v>
      </c>
      <c r="S65" s="93" t="e">
        <f t="shared" si="5"/>
        <v>#N/A</v>
      </c>
      <c r="T65" s="99" t="e">
        <f t="shared" si="6"/>
        <v>#N/A</v>
      </c>
      <c r="U65" s="99">
        <f t="shared" si="7"/>
        <v>0</v>
      </c>
      <c r="X65" s="92">
        <f t="shared" si="24"/>
        <v>57</v>
      </c>
      <c r="Y65" s="91">
        <f t="shared" si="25"/>
        <v>58</v>
      </c>
      <c r="Z65" s="91" t="e">
        <f>INDEX(地温!$D$2:$D$366,MATCH(X65,地温!$C$2:$C$366,FALSE))</f>
        <v>#N/A</v>
      </c>
      <c r="AA65" s="91" t="e">
        <f t="shared" si="26"/>
        <v>#N/A</v>
      </c>
      <c r="AB65" s="93" t="e">
        <f t="shared" si="8"/>
        <v>#N/A</v>
      </c>
      <c r="AC65" s="99" t="e">
        <f t="shared" si="9"/>
        <v>#N/A</v>
      </c>
      <c r="AD65" s="99">
        <f t="shared" si="10"/>
        <v>0</v>
      </c>
      <c r="AG65" s="92">
        <f t="shared" si="27"/>
        <v>57</v>
      </c>
      <c r="AH65" s="91">
        <f t="shared" si="28"/>
        <v>58</v>
      </c>
      <c r="AI65" s="91" t="e">
        <f>INDEX(地温!$D$2:$D$366,MATCH(AG65,地温!$C$2:$C$366,FALSE))</f>
        <v>#N/A</v>
      </c>
      <c r="AJ65" s="91" t="e">
        <f t="shared" si="29"/>
        <v>#N/A</v>
      </c>
      <c r="AK65" s="93" t="e">
        <f t="shared" si="11"/>
        <v>#N/A</v>
      </c>
      <c r="AL65" s="99" t="e">
        <f t="shared" si="12"/>
        <v>#N/A</v>
      </c>
      <c r="AM65" s="99">
        <f t="shared" si="13"/>
        <v>0</v>
      </c>
      <c r="AP65" s="92">
        <f t="shared" si="30"/>
        <v>57</v>
      </c>
      <c r="AQ65" s="91">
        <f t="shared" si="31"/>
        <v>58</v>
      </c>
      <c r="AR65" s="91" t="e">
        <f>INDEX(地温!$D$2:$D$366,MATCH(AP65,地温!$C$2:$C$366,FALSE))</f>
        <v>#N/A</v>
      </c>
      <c r="AS65" s="91" t="e">
        <f t="shared" si="32"/>
        <v>#N/A</v>
      </c>
      <c r="AT65" s="93" t="e">
        <f t="shared" si="14"/>
        <v>#N/A</v>
      </c>
      <c r="AU65" s="99" t="e">
        <f t="shared" si="15"/>
        <v>#N/A</v>
      </c>
      <c r="AV65" s="99">
        <f t="shared" si="16"/>
        <v>0</v>
      </c>
    </row>
    <row r="66" spans="1:48" s="91" customFormat="1">
      <c r="A66" s="92">
        <f t="shared" si="17"/>
        <v>58</v>
      </c>
      <c r="B66" s="91">
        <f t="shared" si="0"/>
        <v>59</v>
      </c>
      <c r="C66" s="99">
        <f t="shared" si="1"/>
        <v>0</v>
      </c>
      <c r="F66" s="92">
        <f t="shared" si="18"/>
        <v>58</v>
      </c>
      <c r="G66" s="91">
        <f t="shared" si="19"/>
        <v>59</v>
      </c>
      <c r="H66" s="91" t="e">
        <f>INDEX(地温!$D$2:$D$366,MATCH(F66,地温!$C$2:$C$366,FALSE))</f>
        <v>#N/A</v>
      </c>
      <c r="I66" s="91" t="e">
        <f t="shared" si="20"/>
        <v>#N/A</v>
      </c>
      <c r="J66" s="93" t="e">
        <f t="shared" si="2"/>
        <v>#N/A</v>
      </c>
      <c r="K66" s="99" t="e">
        <f t="shared" si="3"/>
        <v>#N/A</v>
      </c>
      <c r="L66" s="99">
        <f t="shared" si="4"/>
        <v>0</v>
      </c>
      <c r="O66" s="92">
        <f t="shared" si="21"/>
        <v>58</v>
      </c>
      <c r="P66" s="91">
        <f t="shared" si="22"/>
        <v>59</v>
      </c>
      <c r="Q66" s="91" t="e">
        <f>INDEX(地温!$D$2:$D$366,MATCH(O66,地温!$C$2:$C$366,FALSE))</f>
        <v>#N/A</v>
      </c>
      <c r="R66" s="91" t="e">
        <f t="shared" si="23"/>
        <v>#N/A</v>
      </c>
      <c r="S66" s="93" t="e">
        <f t="shared" si="5"/>
        <v>#N/A</v>
      </c>
      <c r="T66" s="99" t="e">
        <f t="shared" si="6"/>
        <v>#N/A</v>
      </c>
      <c r="U66" s="99">
        <f t="shared" si="7"/>
        <v>0</v>
      </c>
      <c r="X66" s="92">
        <f t="shared" si="24"/>
        <v>58</v>
      </c>
      <c r="Y66" s="91">
        <f t="shared" si="25"/>
        <v>59</v>
      </c>
      <c r="Z66" s="91" t="e">
        <f>INDEX(地温!$D$2:$D$366,MATCH(X66,地温!$C$2:$C$366,FALSE))</f>
        <v>#N/A</v>
      </c>
      <c r="AA66" s="91" t="e">
        <f t="shared" si="26"/>
        <v>#N/A</v>
      </c>
      <c r="AB66" s="93" t="e">
        <f t="shared" si="8"/>
        <v>#N/A</v>
      </c>
      <c r="AC66" s="99" t="e">
        <f t="shared" si="9"/>
        <v>#N/A</v>
      </c>
      <c r="AD66" s="99">
        <f t="shared" si="10"/>
        <v>0</v>
      </c>
      <c r="AG66" s="92">
        <f t="shared" si="27"/>
        <v>58</v>
      </c>
      <c r="AH66" s="91">
        <f t="shared" si="28"/>
        <v>59</v>
      </c>
      <c r="AI66" s="91" t="e">
        <f>INDEX(地温!$D$2:$D$366,MATCH(AG66,地温!$C$2:$C$366,FALSE))</f>
        <v>#N/A</v>
      </c>
      <c r="AJ66" s="91" t="e">
        <f t="shared" si="29"/>
        <v>#N/A</v>
      </c>
      <c r="AK66" s="93" t="e">
        <f t="shared" si="11"/>
        <v>#N/A</v>
      </c>
      <c r="AL66" s="99" t="e">
        <f t="shared" si="12"/>
        <v>#N/A</v>
      </c>
      <c r="AM66" s="99">
        <f t="shared" si="13"/>
        <v>0</v>
      </c>
      <c r="AP66" s="92">
        <f t="shared" si="30"/>
        <v>58</v>
      </c>
      <c r="AQ66" s="91">
        <f t="shared" si="31"/>
        <v>59</v>
      </c>
      <c r="AR66" s="91" t="e">
        <f>INDEX(地温!$D$2:$D$366,MATCH(AP66,地温!$C$2:$C$366,FALSE))</f>
        <v>#N/A</v>
      </c>
      <c r="AS66" s="91" t="e">
        <f t="shared" si="32"/>
        <v>#N/A</v>
      </c>
      <c r="AT66" s="93" t="e">
        <f t="shared" si="14"/>
        <v>#N/A</v>
      </c>
      <c r="AU66" s="99" t="e">
        <f t="shared" si="15"/>
        <v>#N/A</v>
      </c>
      <c r="AV66" s="99">
        <f t="shared" si="16"/>
        <v>0</v>
      </c>
    </row>
    <row r="67" spans="1:48" s="91" customFormat="1">
      <c r="A67" s="92">
        <f t="shared" si="17"/>
        <v>59</v>
      </c>
      <c r="B67" s="91">
        <f t="shared" si="0"/>
        <v>60</v>
      </c>
      <c r="C67" s="99">
        <f t="shared" si="1"/>
        <v>0</v>
      </c>
      <c r="F67" s="92">
        <f t="shared" si="18"/>
        <v>59</v>
      </c>
      <c r="G67" s="91">
        <f t="shared" si="19"/>
        <v>60</v>
      </c>
      <c r="H67" s="91" t="e">
        <f>INDEX(地温!$D$2:$D$366,MATCH(F67,地温!$C$2:$C$366,FALSE))</f>
        <v>#N/A</v>
      </c>
      <c r="I67" s="91" t="e">
        <f t="shared" si="20"/>
        <v>#N/A</v>
      </c>
      <c r="J67" s="93" t="e">
        <f t="shared" si="2"/>
        <v>#N/A</v>
      </c>
      <c r="K67" s="99" t="e">
        <f t="shared" si="3"/>
        <v>#N/A</v>
      </c>
      <c r="L67" s="99">
        <f t="shared" si="4"/>
        <v>0</v>
      </c>
      <c r="O67" s="92">
        <f t="shared" si="21"/>
        <v>59</v>
      </c>
      <c r="P67" s="91">
        <f t="shared" si="22"/>
        <v>60</v>
      </c>
      <c r="Q67" s="91" t="e">
        <f>INDEX(地温!$D$2:$D$366,MATCH(O67,地温!$C$2:$C$366,FALSE))</f>
        <v>#N/A</v>
      </c>
      <c r="R67" s="91" t="e">
        <f t="shared" si="23"/>
        <v>#N/A</v>
      </c>
      <c r="S67" s="93" t="e">
        <f t="shared" si="5"/>
        <v>#N/A</v>
      </c>
      <c r="T67" s="99" t="e">
        <f t="shared" si="6"/>
        <v>#N/A</v>
      </c>
      <c r="U67" s="99">
        <f t="shared" si="7"/>
        <v>0</v>
      </c>
      <c r="X67" s="92">
        <f t="shared" si="24"/>
        <v>59</v>
      </c>
      <c r="Y67" s="91">
        <f t="shared" si="25"/>
        <v>60</v>
      </c>
      <c r="Z67" s="91" t="e">
        <f>INDEX(地温!$D$2:$D$366,MATCH(X67,地温!$C$2:$C$366,FALSE))</f>
        <v>#N/A</v>
      </c>
      <c r="AA67" s="91" t="e">
        <f t="shared" si="26"/>
        <v>#N/A</v>
      </c>
      <c r="AB67" s="93" t="e">
        <f t="shared" si="8"/>
        <v>#N/A</v>
      </c>
      <c r="AC67" s="99" t="e">
        <f t="shared" si="9"/>
        <v>#N/A</v>
      </c>
      <c r="AD67" s="99">
        <f t="shared" si="10"/>
        <v>0</v>
      </c>
      <c r="AG67" s="92">
        <f t="shared" si="27"/>
        <v>59</v>
      </c>
      <c r="AH67" s="91">
        <f t="shared" si="28"/>
        <v>60</v>
      </c>
      <c r="AI67" s="91" t="e">
        <f>INDEX(地温!$D$2:$D$366,MATCH(AG67,地温!$C$2:$C$366,FALSE))</f>
        <v>#N/A</v>
      </c>
      <c r="AJ67" s="91" t="e">
        <f t="shared" si="29"/>
        <v>#N/A</v>
      </c>
      <c r="AK67" s="93" t="e">
        <f t="shared" si="11"/>
        <v>#N/A</v>
      </c>
      <c r="AL67" s="99" t="e">
        <f t="shared" si="12"/>
        <v>#N/A</v>
      </c>
      <c r="AM67" s="99">
        <f t="shared" si="13"/>
        <v>0</v>
      </c>
      <c r="AP67" s="92">
        <f t="shared" si="30"/>
        <v>59</v>
      </c>
      <c r="AQ67" s="91">
        <f t="shared" si="31"/>
        <v>60</v>
      </c>
      <c r="AR67" s="91" t="e">
        <f>INDEX(地温!$D$2:$D$366,MATCH(AP67,地温!$C$2:$C$366,FALSE))</f>
        <v>#N/A</v>
      </c>
      <c r="AS67" s="91" t="e">
        <f t="shared" si="32"/>
        <v>#N/A</v>
      </c>
      <c r="AT67" s="93" t="e">
        <f t="shared" si="14"/>
        <v>#N/A</v>
      </c>
      <c r="AU67" s="99" t="e">
        <f t="shared" si="15"/>
        <v>#N/A</v>
      </c>
      <c r="AV67" s="99">
        <f t="shared" si="16"/>
        <v>0</v>
      </c>
    </row>
    <row r="68" spans="1:48" s="91" customFormat="1">
      <c r="A68" s="92">
        <f t="shared" si="17"/>
        <v>60</v>
      </c>
      <c r="B68" s="91">
        <f t="shared" si="0"/>
        <v>61</v>
      </c>
      <c r="C68" s="99">
        <f t="shared" si="1"/>
        <v>0</v>
      </c>
      <c r="F68" s="92">
        <f t="shared" si="18"/>
        <v>60</v>
      </c>
      <c r="G68" s="91">
        <f t="shared" si="19"/>
        <v>61</v>
      </c>
      <c r="H68" s="91" t="e">
        <f>INDEX(地温!$D$2:$D$366,MATCH(F68,地温!$C$2:$C$366,FALSE))</f>
        <v>#N/A</v>
      </c>
      <c r="I68" s="91" t="e">
        <f t="shared" si="20"/>
        <v>#N/A</v>
      </c>
      <c r="J68" s="93" t="e">
        <f t="shared" si="2"/>
        <v>#N/A</v>
      </c>
      <c r="K68" s="99" t="e">
        <f t="shared" si="3"/>
        <v>#N/A</v>
      </c>
      <c r="L68" s="99">
        <f t="shared" si="4"/>
        <v>0</v>
      </c>
      <c r="O68" s="92">
        <f t="shared" si="21"/>
        <v>60</v>
      </c>
      <c r="P68" s="91">
        <f t="shared" si="22"/>
        <v>61</v>
      </c>
      <c r="Q68" s="91" t="e">
        <f>INDEX(地温!$D$2:$D$366,MATCH(O68,地温!$C$2:$C$366,FALSE))</f>
        <v>#N/A</v>
      </c>
      <c r="R68" s="91" t="e">
        <f t="shared" si="23"/>
        <v>#N/A</v>
      </c>
      <c r="S68" s="93" t="e">
        <f t="shared" si="5"/>
        <v>#N/A</v>
      </c>
      <c r="T68" s="99" t="e">
        <f t="shared" si="6"/>
        <v>#N/A</v>
      </c>
      <c r="U68" s="99">
        <f t="shared" si="7"/>
        <v>0</v>
      </c>
      <c r="X68" s="92">
        <f t="shared" si="24"/>
        <v>60</v>
      </c>
      <c r="Y68" s="91">
        <f t="shared" si="25"/>
        <v>61</v>
      </c>
      <c r="Z68" s="91" t="e">
        <f>INDEX(地温!$D$2:$D$366,MATCH(X68,地温!$C$2:$C$366,FALSE))</f>
        <v>#N/A</v>
      </c>
      <c r="AA68" s="91" t="e">
        <f t="shared" si="26"/>
        <v>#N/A</v>
      </c>
      <c r="AB68" s="93" t="e">
        <f t="shared" si="8"/>
        <v>#N/A</v>
      </c>
      <c r="AC68" s="99" t="e">
        <f t="shared" si="9"/>
        <v>#N/A</v>
      </c>
      <c r="AD68" s="99">
        <f t="shared" si="10"/>
        <v>0</v>
      </c>
      <c r="AG68" s="92">
        <f t="shared" si="27"/>
        <v>60</v>
      </c>
      <c r="AH68" s="91">
        <f t="shared" si="28"/>
        <v>61</v>
      </c>
      <c r="AI68" s="91" t="e">
        <f>INDEX(地温!$D$2:$D$366,MATCH(AG68,地温!$C$2:$C$366,FALSE))</f>
        <v>#N/A</v>
      </c>
      <c r="AJ68" s="91" t="e">
        <f t="shared" si="29"/>
        <v>#N/A</v>
      </c>
      <c r="AK68" s="93" t="e">
        <f t="shared" si="11"/>
        <v>#N/A</v>
      </c>
      <c r="AL68" s="99" t="e">
        <f t="shared" si="12"/>
        <v>#N/A</v>
      </c>
      <c r="AM68" s="99">
        <f t="shared" si="13"/>
        <v>0</v>
      </c>
      <c r="AP68" s="92">
        <f t="shared" si="30"/>
        <v>60</v>
      </c>
      <c r="AQ68" s="91">
        <f t="shared" si="31"/>
        <v>61</v>
      </c>
      <c r="AR68" s="91" t="e">
        <f>INDEX(地温!$D$2:$D$366,MATCH(AP68,地温!$C$2:$C$366,FALSE))</f>
        <v>#N/A</v>
      </c>
      <c r="AS68" s="91" t="e">
        <f t="shared" si="32"/>
        <v>#N/A</v>
      </c>
      <c r="AT68" s="93" t="e">
        <f t="shared" si="14"/>
        <v>#N/A</v>
      </c>
      <c r="AU68" s="99" t="e">
        <f t="shared" si="15"/>
        <v>#N/A</v>
      </c>
      <c r="AV68" s="99">
        <f t="shared" si="16"/>
        <v>0</v>
      </c>
    </row>
    <row r="69" spans="1:48" s="91" customFormat="1">
      <c r="A69" s="92">
        <f t="shared" si="17"/>
        <v>61</v>
      </c>
      <c r="B69" s="91">
        <f t="shared" si="0"/>
        <v>62</v>
      </c>
      <c r="C69" s="99">
        <f t="shared" si="1"/>
        <v>0</v>
      </c>
      <c r="F69" s="92">
        <f t="shared" si="18"/>
        <v>61</v>
      </c>
      <c r="G69" s="91">
        <f t="shared" si="19"/>
        <v>62</v>
      </c>
      <c r="H69" s="91" t="e">
        <f>INDEX(地温!$D$2:$D$366,MATCH(F69,地温!$C$2:$C$366,FALSE))</f>
        <v>#N/A</v>
      </c>
      <c r="I69" s="91" t="e">
        <f t="shared" si="20"/>
        <v>#N/A</v>
      </c>
      <c r="J69" s="93" t="e">
        <f t="shared" si="2"/>
        <v>#N/A</v>
      </c>
      <c r="K69" s="99" t="e">
        <f t="shared" si="3"/>
        <v>#N/A</v>
      </c>
      <c r="L69" s="99">
        <f t="shared" si="4"/>
        <v>0</v>
      </c>
      <c r="O69" s="92">
        <f t="shared" si="21"/>
        <v>61</v>
      </c>
      <c r="P69" s="91">
        <f t="shared" si="22"/>
        <v>62</v>
      </c>
      <c r="Q69" s="91" t="e">
        <f>INDEX(地温!$D$2:$D$366,MATCH(O69,地温!$C$2:$C$366,FALSE))</f>
        <v>#N/A</v>
      </c>
      <c r="R69" s="91" t="e">
        <f t="shared" si="23"/>
        <v>#N/A</v>
      </c>
      <c r="S69" s="93" t="e">
        <f t="shared" si="5"/>
        <v>#N/A</v>
      </c>
      <c r="T69" s="99" t="e">
        <f t="shared" si="6"/>
        <v>#N/A</v>
      </c>
      <c r="U69" s="99">
        <f t="shared" si="7"/>
        <v>0</v>
      </c>
      <c r="X69" s="92">
        <f t="shared" si="24"/>
        <v>61</v>
      </c>
      <c r="Y69" s="91">
        <f t="shared" si="25"/>
        <v>62</v>
      </c>
      <c r="Z69" s="91" t="e">
        <f>INDEX(地温!$D$2:$D$366,MATCH(X69,地温!$C$2:$C$366,FALSE))</f>
        <v>#N/A</v>
      </c>
      <c r="AA69" s="91" t="e">
        <f t="shared" si="26"/>
        <v>#N/A</v>
      </c>
      <c r="AB69" s="93" t="e">
        <f t="shared" si="8"/>
        <v>#N/A</v>
      </c>
      <c r="AC69" s="99" t="e">
        <f t="shared" si="9"/>
        <v>#N/A</v>
      </c>
      <c r="AD69" s="99">
        <f t="shared" si="10"/>
        <v>0</v>
      </c>
      <c r="AG69" s="92">
        <f t="shared" si="27"/>
        <v>61</v>
      </c>
      <c r="AH69" s="91">
        <f t="shared" si="28"/>
        <v>62</v>
      </c>
      <c r="AI69" s="91" t="e">
        <f>INDEX(地温!$D$2:$D$366,MATCH(AG69,地温!$C$2:$C$366,FALSE))</f>
        <v>#N/A</v>
      </c>
      <c r="AJ69" s="91" t="e">
        <f t="shared" si="29"/>
        <v>#N/A</v>
      </c>
      <c r="AK69" s="93" t="e">
        <f t="shared" si="11"/>
        <v>#N/A</v>
      </c>
      <c r="AL69" s="99" t="e">
        <f t="shared" si="12"/>
        <v>#N/A</v>
      </c>
      <c r="AM69" s="99">
        <f t="shared" si="13"/>
        <v>0</v>
      </c>
      <c r="AP69" s="92">
        <f t="shared" si="30"/>
        <v>61</v>
      </c>
      <c r="AQ69" s="91">
        <f t="shared" si="31"/>
        <v>62</v>
      </c>
      <c r="AR69" s="91" t="e">
        <f>INDEX(地温!$D$2:$D$366,MATCH(AP69,地温!$C$2:$C$366,FALSE))</f>
        <v>#N/A</v>
      </c>
      <c r="AS69" s="91" t="e">
        <f t="shared" si="32"/>
        <v>#N/A</v>
      </c>
      <c r="AT69" s="93" t="e">
        <f t="shared" si="14"/>
        <v>#N/A</v>
      </c>
      <c r="AU69" s="99" t="e">
        <f t="shared" si="15"/>
        <v>#N/A</v>
      </c>
      <c r="AV69" s="99">
        <f t="shared" si="16"/>
        <v>0</v>
      </c>
    </row>
    <row r="70" spans="1:48" s="91" customFormat="1">
      <c r="A70" s="92">
        <f t="shared" si="17"/>
        <v>62</v>
      </c>
      <c r="B70" s="91">
        <f t="shared" si="0"/>
        <v>63</v>
      </c>
      <c r="C70" s="99">
        <f t="shared" si="1"/>
        <v>0</v>
      </c>
      <c r="F70" s="92">
        <f t="shared" si="18"/>
        <v>62</v>
      </c>
      <c r="G70" s="91">
        <f t="shared" si="19"/>
        <v>63</v>
      </c>
      <c r="H70" s="91" t="e">
        <f>INDEX(地温!$D$2:$D$366,MATCH(F70,地温!$C$2:$C$366,FALSE))</f>
        <v>#N/A</v>
      </c>
      <c r="I70" s="91" t="e">
        <f t="shared" si="20"/>
        <v>#N/A</v>
      </c>
      <c r="J70" s="93" t="e">
        <f t="shared" si="2"/>
        <v>#N/A</v>
      </c>
      <c r="K70" s="99" t="e">
        <f t="shared" si="3"/>
        <v>#N/A</v>
      </c>
      <c r="L70" s="99">
        <f t="shared" si="4"/>
        <v>0</v>
      </c>
      <c r="O70" s="92">
        <f t="shared" si="21"/>
        <v>62</v>
      </c>
      <c r="P70" s="91">
        <f t="shared" si="22"/>
        <v>63</v>
      </c>
      <c r="Q70" s="91" t="e">
        <f>INDEX(地温!$D$2:$D$366,MATCH(O70,地温!$C$2:$C$366,FALSE))</f>
        <v>#N/A</v>
      </c>
      <c r="R70" s="91" t="e">
        <f t="shared" si="23"/>
        <v>#N/A</v>
      </c>
      <c r="S70" s="93" t="e">
        <f t="shared" si="5"/>
        <v>#N/A</v>
      </c>
      <c r="T70" s="99" t="e">
        <f t="shared" si="6"/>
        <v>#N/A</v>
      </c>
      <c r="U70" s="99">
        <f t="shared" si="7"/>
        <v>0</v>
      </c>
      <c r="X70" s="92">
        <f t="shared" si="24"/>
        <v>62</v>
      </c>
      <c r="Y70" s="91">
        <f t="shared" si="25"/>
        <v>63</v>
      </c>
      <c r="Z70" s="91" t="e">
        <f>INDEX(地温!$D$2:$D$366,MATCH(X70,地温!$C$2:$C$366,FALSE))</f>
        <v>#N/A</v>
      </c>
      <c r="AA70" s="91" t="e">
        <f t="shared" si="26"/>
        <v>#N/A</v>
      </c>
      <c r="AB70" s="93" t="e">
        <f t="shared" si="8"/>
        <v>#N/A</v>
      </c>
      <c r="AC70" s="99" t="e">
        <f t="shared" si="9"/>
        <v>#N/A</v>
      </c>
      <c r="AD70" s="99">
        <f t="shared" si="10"/>
        <v>0</v>
      </c>
      <c r="AG70" s="92">
        <f t="shared" si="27"/>
        <v>62</v>
      </c>
      <c r="AH70" s="91">
        <f t="shared" si="28"/>
        <v>63</v>
      </c>
      <c r="AI70" s="91" t="e">
        <f>INDEX(地温!$D$2:$D$366,MATCH(AG70,地温!$C$2:$C$366,FALSE))</f>
        <v>#N/A</v>
      </c>
      <c r="AJ70" s="91" t="e">
        <f t="shared" si="29"/>
        <v>#N/A</v>
      </c>
      <c r="AK70" s="93" t="e">
        <f t="shared" si="11"/>
        <v>#N/A</v>
      </c>
      <c r="AL70" s="99" t="e">
        <f t="shared" si="12"/>
        <v>#N/A</v>
      </c>
      <c r="AM70" s="99">
        <f t="shared" si="13"/>
        <v>0</v>
      </c>
      <c r="AP70" s="92">
        <f t="shared" si="30"/>
        <v>62</v>
      </c>
      <c r="AQ70" s="91">
        <f t="shared" si="31"/>
        <v>63</v>
      </c>
      <c r="AR70" s="91" t="e">
        <f>INDEX(地温!$D$2:$D$366,MATCH(AP70,地温!$C$2:$C$366,FALSE))</f>
        <v>#N/A</v>
      </c>
      <c r="AS70" s="91" t="e">
        <f t="shared" si="32"/>
        <v>#N/A</v>
      </c>
      <c r="AT70" s="93" t="e">
        <f t="shared" si="14"/>
        <v>#N/A</v>
      </c>
      <c r="AU70" s="99" t="e">
        <f t="shared" si="15"/>
        <v>#N/A</v>
      </c>
      <c r="AV70" s="99">
        <f t="shared" si="16"/>
        <v>0</v>
      </c>
    </row>
    <row r="71" spans="1:48" s="91" customFormat="1">
      <c r="A71" s="92">
        <f t="shared" si="17"/>
        <v>63</v>
      </c>
      <c r="B71" s="91">
        <f t="shared" si="0"/>
        <v>64</v>
      </c>
      <c r="C71" s="99">
        <f t="shared" si="1"/>
        <v>0</v>
      </c>
      <c r="F71" s="92">
        <f t="shared" si="18"/>
        <v>63</v>
      </c>
      <c r="G71" s="91">
        <f t="shared" si="19"/>
        <v>64</v>
      </c>
      <c r="H71" s="91" t="e">
        <f>INDEX(地温!$D$2:$D$366,MATCH(F71,地温!$C$2:$C$366,FALSE))</f>
        <v>#N/A</v>
      </c>
      <c r="I71" s="91" t="e">
        <f t="shared" si="20"/>
        <v>#N/A</v>
      </c>
      <c r="J71" s="93" t="e">
        <f t="shared" si="2"/>
        <v>#N/A</v>
      </c>
      <c r="K71" s="99" t="e">
        <f t="shared" si="3"/>
        <v>#N/A</v>
      </c>
      <c r="L71" s="99">
        <f t="shared" si="4"/>
        <v>0</v>
      </c>
      <c r="O71" s="92">
        <f t="shared" si="21"/>
        <v>63</v>
      </c>
      <c r="P71" s="91">
        <f t="shared" si="22"/>
        <v>64</v>
      </c>
      <c r="Q71" s="91" t="e">
        <f>INDEX(地温!$D$2:$D$366,MATCH(O71,地温!$C$2:$C$366,FALSE))</f>
        <v>#N/A</v>
      </c>
      <c r="R71" s="91" t="e">
        <f t="shared" si="23"/>
        <v>#N/A</v>
      </c>
      <c r="S71" s="93" t="e">
        <f t="shared" si="5"/>
        <v>#N/A</v>
      </c>
      <c r="T71" s="99" t="e">
        <f t="shared" si="6"/>
        <v>#N/A</v>
      </c>
      <c r="U71" s="99">
        <f t="shared" si="7"/>
        <v>0</v>
      </c>
      <c r="X71" s="92">
        <f t="shared" si="24"/>
        <v>63</v>
      </c>
      <c r="Y71" s="91">
        <f t="shared" si="25"/>
        <v>64</v>
      </c>
      <c r="Z71" s="91" t="e">
        <f>INDEX(地温!$D$2:$D$366,MATCH(X71,地温!$C$2:$C$366,FALSE))</f>
        <v>#N/A</v>
      </c>
      <c r="AA71" s="91" t="e">
        <f t="shared" si="26"/>
        <v>#N/A</v>
      </c>
      <c r="AB71" s="93" t="e">
        <f t="shared" si="8"/>
        <v>#N/A</v>
      </c>
      <c r="AC71" s="99" t="e">
        <f t="shared" si="9"/>
        <v>#N/A</v>
      </c>
      <c r="AD71" s="99">
        <f t="shared" si="10"/>
        <v>0</v>
      </c>
      <c r="AG71" s="92">
        <f t="shared" si="27"/>
        <v>63</v>
      </c>
      <c r="AH71" s="91">
        <f t="shared" si="28"/>
        <v>64</v>
      </c>
      <c r="AI71" s="91" t="e">
        <f>INDEX(地温!$D$2:$D$366,MATCH(AG71,地温!$C$2:$C$366,FALSE))</f>
        <v>#N/A</v>
      </c>
      <c r="AJ71" s="91" t="e">
        <f t="shared" si="29"/>
        <v>#N/A</v>
      </c>
      <c r="AK71" s="93" t="e">
        <f t="shared" si="11"/>
        <v>#N/A</v>
      </c>
      <c r="AL71" s="99" t="e">
        <f t="shared" si="12"/>
        <v>#N/A</v>
      </c>
      <c r="AM71" s="99">
        <f t="shared" si="13"/>
        <v>0</v>
      </c>
      <c r="AP71" s="92">
        <f t="shared" si="30"/>
        <v>63</v>
      </c>
      <c r="AQ71" s="91">
        <f t="shared" si="31"/>
        <v>64</v>
      </c>
      <c r="AR71" s="91" t="e">
        <f>INDEX(地温!$D$2:$D$366,MATCH(AP71,地温!$C$2:$C$366,FALSE))</f>
        <v>#N/A</v>
      </c>
      <c r="AS71" s="91" t="e">
        <f t="shared" si="32"/>
        <v>#N/A</v>
      </c>
      <c r="AT71" s="93" t="e">
        <f t="shared" si="14"/>
        <v>#N/A</v>
      </c>
      <c r="AU71" s="99" t="e">
        <f t="shared" si="15"/>
        <v>#N/A</v>
      </c>
      <c r="AV71" s="99">
        <f t="shared" si="16"/>
        <v>0</v>
      </c>
    </row>
    <row r="72" spans="1:48" s="91" customFormat="1">
      <c r="A72" s="92">
        <f t="shared" si="17"/>
        <v>64</v>
      </c>
      <c r="B72" s="91">
        <f t="shared" ref="B72:B135" si="33">G72</f>
        <v>65</v>
      </c>
      <c r="C72" s="99">
        <f t="shared" ref="C72:C135" si="34">L72+U72+AD72+AM72+AV72</f>
        <v>0</v>
      </c>
      <c r="F72" s="92">
        <f t="shared" si="18"/>
        <v>64</v>
      </c>
      <c r="G72" s="91">
        <f t="shared" si="19"/>
        <v>65</v>
      </c>
      <c r="H72" s="91" t="e">
        <f>INDEX(地温!$D$2:$D$366,MATCH(F72,地温!$C$2:$C$366,FALSE))</f>
        <v>#N/A</v>
      </c>
      <c r="I72" s="91" t="e">
        <f t="shared" si="20"/>
        <v>#N/A</v>
      </c>
      <c r="J72" s="93" t="e">
        <f t="shared" ref="J72:J135" si="35">I72/G72</f>
        <v>#N/A</v>
      </c>
      <c r="K72" s="99" t="e">
        <f t="shared" ref="K72:K135" si="36">$H$4*EXP(-$I$4/(8.31*(J72+273)))</f>
        <v>#N/A</v>
      </c>
      <c r="L72" s="99">
        <f t="shared" ref="L72:L135" si="37">IF($G$1=0,0,$J$1*$G$4*0.01*(1-EXP(-K72*G72)))</f>
        <v>0</v>
      </c>
      <c r="O72" s="92">
        <f t="shared" si="21"/>
        <v>64</v>
      </c>
      <c r="P72" s="91">
        <f t="shared" si="22"/>
        <v>65</v>
      </c>
      <c r="Q72" s="91" t="e">
        <f>INDEX(地温!$D$2:$D$366,MATCH(O72,地温!$C$2:$C$366,FALSE))</f>
        <v>#N/A</v>
      </c>
      <c r="R72" s="91" t="e">
        <f t="shared" si="23"/>
        <v>#N/A</v>
      </c>
      <c r="S72" s="93" t="e">
        <f t="shared" ref="S72:S135" si="38">R72/P72</f>
        <v>#N/A</v>
      </c>
      <c r="T72" s="99" t="e">
        <f t="shared" ref="T72:T135" si="39">$Q$4*EXP(-$R$4/(8.31*(S72+273)))</f>
        <v>#N/A</v>
      </c>
      <c r="U72" s="99">
        <f t="shared" ref="U72:U135" si="40">IF($P$1=0,0,$S$1*$P$4*0.01*(1-EXP(-T72*P72)))</f>
        <v>0</v>
      </c>
      <c r="X72" s="92">
        <f t="shared" si="24"/>
        <v>64</v>
      </c>
      <c r="Y72" s="91">
        <f t="shared" si="25"/>
        <v>65</v>
      </c>
      <c r="Z72" s="91" t="e">
        <f>INDEX(地温!$D$2:$D$366,MATCH(X72,地温!$C$2:$C$366,FALSE))</f>
        <v>#N/A</v>
      </c>
      <c r="AA72" s="91" t="e">
        <f t="shared" si="26"/>
        <v>#N/A</v>
      </c>
      <c r="AB72" s="93" t="e">
        <f t="shared" ref="AB72:AB135" si="41">AA72/Y72</f>
        <v>#N/A</v>
      </c>
      <c r="AC72" s="99" t="e">
        <f t="shared" ref="AC72:AC135" si="42">$Z$4*EXP(-$AA$4/(8.31*(AB72+273)))</f>
        <v>#N/A</v>
      </c>
      <c r="AD72" s="99">
        <f t="shared" ref="AD72:AD135" si="43">IF($Y$1=0,0,$AB$1*$Y$4*0.01*(1-EXP(-AC72*Y72)))</f>
        <v>0</v>
      </c>
      <c r="AG72" s="92">
        <f t="shared" si="27"/>
        <v>64</v>
      </c>
      <c r="AH72" s="91">
        <f t="shared" si="28"/>
        <v>65</v>
      </c>
      <c r="AI72" s="91" t="e">
        <f>INDEX(地温!$D$2:$D$366,MATCH(AG72,地温!$C$2:$C$366,FALSE))</f>
        <v>#N/A</v>
      </c>
      <c r="AJ72" s="91" t="e">
        <f t="shared" si="29"/>
        <v>#N/A</v>
      </c>
      <c r="AK72" s="93" t="e">
        <f t="shared" ref="AK72:AK135" si="44">AJ72/AH72</f>
        <v>#N/A</v>
      </c>
      <c r="AL72" s="99" t="e">
        <f t="shared" ref="AL72:AL135" si="45">$AI$4*EXP(-$AJ$4/(8.31*(AK72+273)))</f>
        <v>#N/A</v>
      </c>
      <c r="AM72" s="99">
        <f t="shared" ref="AM72:AM135" si="46">IF($AH$1=0,0,$AK$1*$AH$4*0.01*(1-EXP(-AL72*AH72)))</f>
        <v>0</v>
      </c>
      <c r="AP72" s="92">
        <f t="shared" si="30"/>
        <v>64</v>
      </c>
      <c r="AQ72" s="91">
        <f t="shared" si="31"/>
        <v>65</v>
      </c>
      <c r="AR72" s="91" t="e">
        <f>INDEX(地温!$D$2:$D$366,MATCH(AP72,地温!$C$2:$C$366,FALSE))</f>
        <v>#N/A</v>
      </c>
      <c r="AS72" s="91" t="e">
        <f t="shared" si="32"/>
        <v>#N/A</v>
      </c>
      <c r="AT72" s="93" t="e">
        <f t="shared" ref="AT72:AT135" si="47">AS72/AQ72</f>
        <v>#N/A</v>
      </c>
      <c r="AU72" s="99" t="e">
        <f t="shared" ref="AU72:AU135" si="48">$AR$4*EXP(-$AS$4/(8.31*(AT72+273)))</f>
        <v>#N/A</v>
      </c>
      <c r="AV72" s="99">
        <f t="shared" ref="AV72:AV135" si="49">IF($AQ$1=0,0,$AT$1*$AQ$4*0.01*(1-EXP(-AU72*AQ72)))</f>
        <v>0</v>
      </c>
    </row>
    <row r="73" spans="1:48" s="91" customFormat="1">
      <c r="A73" s="92">
        <f t="shared" ref="A73:A136" si="50">A72+1</f>
        <v>65</v>
      </c>
      <c r="B73" s="91">
        <f t="shared" si="33"/>
        <v>66</v>
      </c>
      <c r="C73" s="99">
        <f t="shared" si="34"/>
        <v>0</v>
      </c>
      <c r="F73" s="92">
        <f t="shared" ref="F73:F136" si="51">F72+1</f>
        <v>65</v>
      </c>
      <c r="G73" s="91">
        <f t="shared" ref="G73:G136" si="52">F73-F$8+1</f>
        <v>66</v>
      </c>
      <c r="H73" s="91" t="e">
        <f>INDEX(地温!$D$2:$D$366,MATCH(F73,地温!$C$2:$C$366,FALSE))</f>
        <v>#N/A</v>
      </c>
      <c r="I73" s="91" t="e">
        <f t="shared" ref="I73:I136" si="53">I72+H73</f>
        <v>#N/A</v>
      </c>
      <c r="J73" s="93" t="e">
        <f t="shared" si="35"/>
        <v>#N/A</v>
      </c>
      <c r="K73" s="99" t="e">
        <f t="shared" si="36"/>
        <v>#N/A</v>
      </c>
      <c r="L73" s="99">
        <f t="shared" si="37"/>
        <v>0</v>
      </c>
      <c r="O73" s="92">
        <f t="shared" ref="O73:O136" si="54">O72+1</f>
        <v>65</v>
      </c>
      <c r="P73" s="91">
        <f t="shared" ref="P73:P136" si="55">O73-O$8+1</f>
        <v>66</v>
      </c>
      <c r="Q73" s="91" t="e">
        <f>INDEX(地温!$D$2:$D$366,MATCH(O73,地温!$C$2:$C$366,FALSE))</f>
        <v>#N/A</v>
      </c>
      <c r="R73" s="91" t="e">
        <f t="shared" ref="R73:R136" si="56">R72+Q73</f>
        <v>#N/A</v>
      </c>
      <c r="S73" s="93" t="e">
        <f t="shared" si="38"/>
        <v>#N/A</v>
      </c>
      <c r="T73" s="99" t="e">
        <f t="shared" si="39"/>
        <v>#N/A</v>
      </c>
      <c r="U73" s="99">
        <f t="shared" si="40"/>
        <v>0</v>
      </c>
      <c r="X73" s="92">
        <f t="shared" ref="X73:X136" si="57">X72+1</f>
        <v>65</v>
      </c>
      <c r="Y73" s="91">
        <f t="shared" ref="Y73:Y136" si="58">X73-X$8+1</f>
        <v>66</v>
      </c>
      <c r="Z73" s="91" t="e">
        <f>INDEX(地温!$D$2:$D$366,MATCH(X73,地温!$C$2:$C$366,FALSE))</f>
        <v>#N/A</v>
      </c>
      <c r="AA73" s="91" t="e">
        <f t="shared" ref="AA73:AA136" si="59">AA72+Z73</f>
        <v>#N/A</v>
      </c>
      <c r="AB73" s="93" t="e">
        <f t="shared" si="41"/>
        <v>#N/A</v>
      </c>
      <c r="AC73" s="99" t="e">
        <f t="shared" si="42"/>
        <v>#N/A</v>
      </c>
      <c r="AD73" s="99">
        <f t="shared" si="43"/>
        <v>0</v>
      </c>
      <c r="AG73" s="92">
        <f t="shared" ref="AG73:AG136" si="60">AG72+1</f>
        <v>65</v>
      </c>
      <c r="AH73" s="91">
        <f t="shared" ref="AH73:AH136" si="61">AG73-AG$8+1</f>
        <v>66</v>
      </c>
      <c r="AI73" s="91" t="e">
        <f>INDEX(地温!$D$2:$D$366,MATCH(AG73,地温!$C$2:$C$366,FALSE))</f>
        <v>#N/A</v>
      </c>
      <c r="AJ73" s="91" t="e">
        <f t="shared" ref="AJ73:AJ136" si="62">AJ72+AI73</f>
        <v>#N/A</v>
      </c>
      <c r="AK73" s="93" t="e">
        <f t="shared" si="44"/>
        <v>#N/A</v>
      </c>
      <c r="AL73" s="99" t="e">
        <f t="shared" si="45"/>
        <v>#N/A</v>
      </c>
      <c r="AM73" s="99">
        <f t="shared" si="46"/>
        <v>0</v>
      </c>
      <c r="AP73" s="92">
        <f t="shared" ref="AP73:AP136" si="63">AP72+1</f>
        <v>65</v>
      </c>
      <c r="AQ73" s="91">
        <f t="shared" ref="AQ73:AQ136" si="64">AP73-AP$8+1</f>
        <v>66</v>
      </c>
      <c r="AR73" s="91" t="e">
        <f>INDEX(地温!$D$2:$D$366,MATCH(AP73,地温!$C$2:$C$366,FALSE))</f>
        <v>#N/A</v>
      </c>
      <c r="AS73" s="91" t="e">
        <f t="shared" ref="AS73:AS136" si="65">AS72+AR73</f>
        <v>#N/A</v>
      </c>
      <c r="AT73" s="93" t="e">
        <f t="shared" si="47"/>
        <v>#N/A</v>
      </c>
      <c r="AU73" s="99" t="e">
        <f t="shared" si="48"/>
        <v>#N/A</v>
      </c>
      <c r="AV73" s="99">
        <f t="shared" si="49"/>
        <v>0</v>
      </c>
    </row>
    <row r="74" spans="1:48" s="91" customFormat="1">
      <c r="A74" s="92">
        <f t="shared" si="50"/>
        <v>66</v>
      </c>
      <c r="B74" s="91">
        <f t="shared" si="33"/>
        <v>67</v>
      </c>
      <c r="C74" s="99">
        <f t="shared" si="34"/>
        <v>0</v>
      </c>
      <c r="F74" s="92">
        <f t="shared" si="51"/>
        <v>66</v>
      </c>
      <c r="G74" s="91">
        <f t="shared" si="52"/>
        <v>67</v>
      </c>
      <c r="H74" s="91" t="e">
        <f>INDEX(地温!$D$2:$D$366,MATCH(F74,地温!$C$2:$C$366,FALSE))</f>
        <v>#N/A</v>
      </c>
      <c r="I74" s="91" t="e">
        <f t="shared" si="53"/>
        <v>#N/A</v>
      </c>
      <c r="J74" s="93" t="e">
        <f t="shared" si="35"/>
        <v>#N/A</v>
      </c>
      <c r="K74" s="99" t="e">
        <f t="shared" si="36"/>
        <v>#N/A</v>
      </c>
      <c r="L74" s="99">
        <f t="shared" si="37"/>
        <v>0</v>
      </c>
      <c r="O74" s="92">
        <f t="shared" si="54"/>
        <v>66</v>
      </c>
      <c r="P74" s="91">
        <f t="shared" si="55"/>
        <v>67</v>
      </c>
      <c r="Q74" s="91" t="e">
        <f>INDEX(地温!$D$2:$D$366,MATCH(O74,地温!$C$2:$C$366,FALSE))</f>
        <v>#N/A</v>
      </c>
      <c r="R74" s="91" t="e">
        <f t="shared" si="56"/>
        <v>#N/A</v>
      </c>
      <c r="S74" s="93" t="e">
        <f t="shared" si="38"/>
        <v>#N/A</v>
      </c>
      <c r="T74" s="99" t="e">
        <f t="shared" si="39"/>
        <v>#N/A</v>
      </c>
      <c r="U74" s="99">
        <f t="shared" si="40"/>
        <v>0</v>
      </c>
      <c r="X74" s="92">
        <f t="shared" si="57"/>
        <v>66</v>
      </c>
      <c r="Y74" s="91">
        <f t="shared" si="58"/>
        <v>67</v>
      </c>
      <c r="Z74" s="91" t="e">
        <f>INDEX(地温!$D$2:$D$366,MATCH(X74,地温!$C$2:$C$366,FALSE))</f>
        <v>#N/A</v>
      </c>
      <c r="AA74" s="91" t="e">
        <f t="shared" si="59"/>
        <v>#N/A</v>
      </c>
      <c r="AB74" s="93" t="e">
        <f t="shared" si="41"/>
        <v>#N/A</v>
      </c>
      <c r="AC74" s="99" t="e">
        <f t="shared" si="42"/>
        <v>#N/A</v>
      </c>
      <c r="AD74" s="99">
        <f t="shared" si="43"/>
        <v>0</v>
      </c>
      <c r="AG74" s="92">
        <f t="shared" si="60"/>
        <v>66</v>
      </c>
      <c r="AH74" s="91">
        <f t="shared" si="61"/>
        <v>67</v>
      </c>
      <c r="AI74" s="91" t="e">
        <f>INDEX(地温!$D$2:$D$366,MATCH(AG74,地温!$C$2:$C$366,FALSE))</f>
        <v>#N/A</v>
      </c>
      <c r="AJ74" s="91" t="e">
        <f t="shared" si="62"/>
        <v>#N/A</v>
      </c>
      <c r="AK74" s="93" t="e">
        <f t="shared" si="44"/>
        <v>#N/A</v>
      </c>
      <c r="AL74" s="99" t="e">
        <f t="shared" si="45"/>
        <v>#N/A</v>
      </c>
      <c r="AM74" s="99">
        <f t="shared" si="46"/>
        <v>0</v>
      </c>
      <c r="AP74" s="92">
        <f t="shared" si="63"/>
        <v>66</v>
      </c>
      <c r="AQ74" s="91">
        <f t="shared" si="64"/>
        <v>67</v>
      </c>
      <c r="AR74" s="91" t="e">
        <f>INDEX(地温!$D$2:$D$366,MATCH(AP74,地温!$C$2:$C$366,FALSE))</f>
        <v>#N/A</v>
      </c>
      <c r="AS74" s="91" t="e">
        <f t="shared" si="65"/>
        <v>#N/A</v>
      </c>
      <c r="AT74" s="93" t="e">
        <f t="shared" si="47"/>
        <v>#N/A</v>
      </c>
      <c r="AU74" s="99" t="e">
        <f t="shared" si="48"/>
        <v>#N/A</v>
      </c>
      <c r="AV74" s="99">
        <f t="shared" si="49"/>
        <v>0</v>
      </c>
    </row>
    <row r="75" spans="1:48" s="91" customFormat="1">
      <c r="A75" s="92">
        <f t="shared" si="50"/>
        <v>67</v>
      </c>
      <c r="B75" s="91">
        <f t="shared" si="33"/>
        <v>68</v>
      </c>
      <c r="C75" s="99">
        <f t="shared" si="34"/>
        <v>0</v>
      </c>
      <c r="F75" s="92">
        <f t="shared" si="51"/>
        <v>67</v>
      </c>
      <c r="G75" s="91">
        <f t="shared" si="52"/>
        <v>68</v>
      </c>
      <c r="H75" s="91" t="e">
        <f>INDEX(地温!$D$2:$D$366,MATCH(F75,地温!$C$2:$C$366,FALSE))</f>
        <v>#N/A</v>
      </c>
      <c r="I75" s="91" t="e">
        <f t="shared" si="53"/>
        <v>#N/A</v>
      </c>
      <c r="J75" s="93" t="e">
        <f t="shared" si="35"/>
        <v>#N/A</v>
      </c>
      <c r="K75" s="99" t="e">
        <f t="shared" si="36"/>
        <v>#N/A</v>
      </c>
      <c r="L75" s="99">
        <f t="shared" si="37"/>
        <v>0</v>
      </c>
      <c r="O75" s="92">
        <f t="shared" si="54"/>
        <v>67</v>
      </c>
      <c r="P75" s="91">
        <f t="shared" si="55"/>
        <v>68</v>
      </c>
      <c r="Q75" s="91" t="e">
        <f>INDEX(地温!$D$2:$D$366,MATCH(O75,地温!$C$2:$C$366,FALSE))</f>
        <v>#N/A</v>
      </c>
      <c r="R75" s="91" t="e">
        <f t="shared" si="56"/>
        <v>#N/A</v>
      </c>
      <c r="S75" s="93" t="e">
        <f t="shared" si="38"/>
        <v>#N/A</v>
      </c>
      <c r="T75" s="99" t="e">
        <f t="shared" si="39"/>
        <v>#N/A</v>
      </c>
      <c r="U75" s="99">
        <f t="shared" si="40"/>
        <v>0</v>
      </c>
      <c r="X75" s="92">
        <f t="shared" si="57"/>
        <v>67</v>
      </c>
      <c r="Y75" s="91">
        <f t="shared" si="58"/>
        <v>68</v>
      </c>
      <c r="Z75" s="91" t="e">
        <f>INDEX(地温!$D$2:$D$366,MATCH(X75,地温!$C$2:$C$366,FALSE))</f>
        <v>#N/A</v>
      </c>
      <c r="AA75" s="91" t="e">
        <f t="shared" si="59"/>
        <v>#N/A</v>
      </c>
      <c r="AB75" s="93" t="e">
        <f t="shared" si="41"/>
        <v>#N/A</v>
      </c>
      <c r="AC75" s="99" t="e">
        <f t="shared" si="42"/>
        <v>#N/A</v>
      </c>
      <c r="AD75" s="99">
        <f t="shared" si="43"/>
        <v>0</v>
      </c>
      <c r="AG75" s="92">
        <f t="shared" si="60"/>
        <v>67</v>
      </c>
      <c r="AH75" s="91">
        <f t="shared" si="61"/>
        <v>68</v>
      </c>
      <c r="AI75" s="91" t="e">
        <f>INDEX(地温!$D$2:$D$366,MATCH(AG75,地温!$C$2:$C$366,FALSE))</f>
        <v>#N/A</v>
      </c>
      <c r="AJ75" s="91" t="e">
        <f t="shared" si="62"/>
        <v>#N/A</v>
      </c>
      <c r="AK75" s="93" t="e">
        <f t="shared" si="44"/>
        <v>#N/A</v>
      </c>
      <c r="AL75" s="99" t="e">
        <f t="shared" si="45"/>
        <v>#N/A</v>
      </c>
      <c r="AM75" s="99">
        <f t="shared" si="46"/>
        <v>0</v>
      </c>
      <c r="AP75" s="92">
        <f t="shared" si="63"/>
        <v>67</v>
      </c>
      <c r="AQ75" s="91">
        <f t="shared" si="64"/>
        <v>68</v>
      </c>
      <c r="AR75" s="91" t="e">
        <f>INDEX(地温!$D$2:$D$366,MATCH(AP75,地温!$C$2:$C$366,FALSE))</f>
        <v>#N/A</v>
      </c>
      <c r="AS75" s="91" t="e">
        <f t="shared" si="65"/>
        <v>#N/A</v>
      </c>
      <c r="AT75" s="93" t="e">
        <f t="shared" si="47"/>
        <v>#N/A</v>
      </c>
      <c r="AU75" s="99" t="e">
        <f t="shared" si="48"/>
        <v>#N/A</v>
      </c>
      <c r="AV75" s="99">
        <f t="shared" si="49"/>
        <v>0</v>
      </c>
    </row>
    <row r="76" spans="1:48" s="91" customFormat="1">
      <c r="A76" s="92">
        <f t="shared" si="50"/>
        <v>68</v>
      </c>
      <c r="B76" s="91">
        <f t="shared" si="33"/>
        <v>69</v>
      </c>
      <c r="C76" s="99">
        <f t="shared" si="34"/>
        <v>0</v>
      </c>
      <c r="F76" s="92">
        <f t="shared" si="51"/>
        <v>68</v>
      </c>
      <c r="G76" s="91">
        <f t="shared" si="52"/>
        <v>69</v>
      </c>
      <c r="H76" s="91" t="e">
        <f>INDEX(地温!$D$2:$D$366,MATCH(F76,地温!$C$2:$C$366,FALSE))</f>
        <v>#N/A</v>
      </c>
      <c r="I76" s="91" t="e">
        <f t="shared" si="53"/>
        <v>#N/A</v>
      </c>
      <c r="J76" s="93" t="e">
        <f t="shared" si="35"/>
        <v>#N/A</v>
      </c>
      <c r="K76" s="99" t="e">
        <f t="shared" si="36"/>
        <v>#N/A</v>
      </c>
      <c r="L76" s="99">
        <f t="shared" si="37"/>
        <v>0</v>
      </c>
      <c r="O76" s="92">
        <f t="shared" si="54"/>
        <v>68</v>
      </c>
      <c r="P76" s="91">
        <f t="shared" si="55"/>
        <v>69</v>
      </c>
      <c r="Q76" s="91" t="e">
        <f>INDEX(地温!$D$2:$D$366,MATCH(O76,地温!$C$2:$C$366,FALSE))</f>
        <v>#N/A</v>
      </c>
      <c r="R76" s="91" t="e">
        <f t="shared" si="56"/>
        <v>#N/A</v>
      </c>
      <c r="S76" s="93" t="e">
        <f t="shared" si="38"/>
        <v>#N/A</v>
      </c>
      <c r="T76" s="99" t="e">
        <f t="shared" si="39"/>
        <v>#N/A</v>
      </c>
      <c r="U76" s="99">
        <f t="shared" si="40"/>
        <v>0</v>
      </c>
      <c r="X76" s="92">
        <f t="shared" si="57"/>
        <v>68</v>
      </c>
      <c r="Y76" s="91">
        <f t="shared" si="58"/>
        <v>69</v>
      </c>
      <c r="Z76" s="91" t="e">
        <f>INDEX(地温!$D$2:$D$366,MATCH(X76,地温!$C$2:$C$366,FALSE))</f>
        <v>#N/A</v>
      </c>
      <c r="AA76" s="91" t="e">
        <f t="shared" si="59"/>
        <v>#N/A</v>
      </c>
      <c r="AB76" s="93" t="e">
        <f t="shared" si="41"/>
        <v>#N/A</v>
      </c>
      <c r="AC76" s="99" t="e">
        <f t="shared" si="42"/>
        <v>#N/A</v>
      </c>
      <c r="AD76" s="99">
        <f t="shared" si="43"/>
        <v>0</v>
      </c>
      <c r="AG76" s="92">
        <f t="shared" si="60"/>
        <v>68</v>
      </c>
      <c r="AH76" s="91">
        <f t="shared" si="61"/>
        <v>69</v>
      </c>
      <c r="AI76" s="91" t="e">
        <f>INDEX(地温!$D$2:$D$366,MATCH(AG76,地温!$C$2:$C$366,FALSE))</f>
        <v>#N/A</v>
      </c>
      <c r="AJ76" s="91" t="e">
        <f t="shared" si="62"/>
        <v>#N/A</v>
      </c>
      <c r="AK76" s="93" t="e">
        <f t="shared" si="44"/>
        <v>#N/A</v>
      </c>
      <c r="AL76" s="99" t="e">
        <f t="shared" si="45"/>
        <v>#N/A</v>
      </c>
      <c r="AM76" s="99">
        <f t="shared" si="46"/>
        <v>0</v>
      </c>
      <c r="AP76" s="92">
        <f t="shared" si="63"/>
        <v>68</v>
      </c>
      <c r="AQ76" s="91">
        <f t="shared" si="64"/>
        <v>69</v>
      </c>
      <c r="AR76" s="91" t="e">
        <f>INDEX(地温!$D$2:$D$366,MATCH(AP76,地温!$C$2:$C$366,FALSE))</f>
        <v>#N/A</v>
      </c>
      <c r="AS76" s="91" t="e">
        <f t="shared" si="65"/>
        <v>#N/A</v>
      </c>
      <c r="AT76" s="93" t="e">
        <f t="shared" si="47"/>
        <v>#N/A</v>
      </c>
      <c r="AU76" s="99" t="e">
        <f t="shared" si="48"/>
        <v>#N/A</v>
      </c>
      <c r="AV76" s="99">
        <f t="shared" si="49"/>
        <v>0</v>
      </c>
    </row>
    <row r="77" spans="1:48" s="91" customFormat="1">
      <c r="A77" s="92">
        <f t="shared" si="50"/>
        <v>69</v>
      </c>
      <c r="B77" s="91">
        <f t="shared" si="33"/>
        <v>70</v>
      </c>
      <c r="C77" s="99">
        <f t="shared" si="34"/>
        <v>0</v>
      </c>
      <c r="F77" s="92">
        <f t="shared" si="51"/>
        <v>69</v>
      </c>
      <c r="G77" s="91">
        <f t="shared" si="52"/>
        <v>70</v>
      </c>
      <c r="H77" s="91" t="e">
        <f>INDEX(地温!$D$2:$D$366,MATCH(F77,地温!$C$2:$C$366,FALSE))</f>
        <v>#N/A</v>
      </c>
      <c r="I77" s="91" t="e">
        <f t="shared" si="53"/>
        <v>#N/A</v>
      </c>
      <c r="J77" s="93" t="e">
        <f t="shared" si="35"/>
        <v>#N/A</v>
      </c>
      <c r="K77" s="99" t="e">
        <f t="shared" si="36"/>
        <v>#N/A</v>
      </c>
      <c r="L77" s="99">
        <f t="shared" si="37"/>
        <v>0</v>
      </c>
      <c r="O77" s="92">
        <f t="shared" si="54"/>
        <v>69</v>
      </c>
      <c r="P77" s="91">
        <f t="shared" si="55"/>
        <v>70</v>
      </c>
      <c r="Q77" s="91" t="e">
        <f>INDEX(地温!$D$2:$D$366,MATCH(O77,地温!$C$2:$C$366,FALSE))</f>
        <v>#N/A</v>
      </c>
      <c r="R77" s="91" t="e">
        <f t="shared" si="56"/>
        <v>#N/A</v>
      </c>
      <c r="S77" s="93" t="e">
        <f t="shared" si="38"/>
        <v>#N/A</v>
      </c>
      <c r="T77" s="99" t="e">
        <f t="shared" si="39"/>
        <v>#N/A</v>
      </c>
      <c r="U77" s="99">
        <f t="shared" si="40"/>
        <v>0</v>
      </c>
      <c r="X77" s="92">
        <f t="shared" si="57"/>
        <v>69</v>
      </c>
      <c r="Y77" s="91">
        <f t="shared" si="58"/>
        <v>70</v>
      </c>
      <c r="Z77" s="91" t="e">
        <f>INDEX(地温!$D$2:$D$366,MATCH(X77,地温!$C$2:$C$366,FALSE))</f>
        <v>#N/A</v>
      </c>
      <c r="AA77" s="91" t="e">
        <f t="shared" si="59"/>
        <v>#N/A</v>
      </c>
      <c r="AB77" s="93" t="e">
        <f t="shared" si="41"/>
        <v>#N/A</v>
      </c>
      <c r="AC77" s="99" t="e">
        <f t="shared" si="42"/>
        <v>#N/A</v>
      </c>
      <c r="AD77" s="99">
        <f t="shared" si="43"/>
        <v>0</v>
      </c>
      <c r="AG77" s="92">
        <f t="shared" si="60"/>
        <v>69</v>
      </c>
      <c r="AH77" s="91">
        <f t="shared" si="61"/>
        <v>70</v>
      </c>
      <c r="AI77" s="91" t="e">
        <f>INDEX(地温!$D$2:$D$366,MATCH(AG77,地温!$C$2:$C$366,FALSE))</f>
        <v>#N/A</v>
      </c>
      <c r="AJ77" s="91" t="e">
        <f t="shared" si="62"/>
        <v>#N/A</v>
      </c>
      <c r="AK77" s="93" t="e">
        <f t="shared" si="44"/>
        <v>#N/A</v>
      </c>
      <c r="AL77" s="99" t="e">
        <f t="shared" si="45"/>
        <v>#N/A</v>
      </c>
      <c r="AM77" s="99">
        <f t="shared" si="46"/>
        <v>0</v>
      </c>
      <c r="AP77" s="92">
        <f t="shared" si="63"/>
        <v>69</v>
      </c>
      <c r="AQ77" s="91">
        <f t="shared" si="64"/>
        <v>70</v>
      </c>
      <c r="AR77" s="91" t="e">
        <f>INDEX(地温!$D$2:$D$366,MATCH(AP77,地温!$C$2:$C$366,FALSE))</f>
        <v>#N/A</v>
      </c>
      <c r="AS77" s="91" t="e">
        <f t="shared" si="65"/>
        <v>#N/A</v>
      </c>
      <c r="AT77" s="93" t="e">
        <f t="shared" si="47"/>
        <v>#N/A</v>
      </c>
      <c r="AU77" s="99" t="e">
        <f t="shared" si="48"/>
        <v>#N/A</v>
      </c>
      <c r="AV77" s="99">
        <f t="shared" si="49"/>
        <v>0</v>
      </c>
    </row>
    <row r="78" spans="1:48" s="91" customFormat="1">
      <c r="A78" s="92">
        <f t="shared" si="50"/>
        <v>70</v>
      </c>
      <c r="B78" s="91">
        <f t="shared" si="33"/>
        <v>71</v>
      </c>
      <c r="C78" s="99">
        <f t="shared" si="34"/>
        <v>0</v>
      </c>
      <c r="F78" s="92">
        <f t="shared" si="51"/>
        <v>70</v>
      </c>
      <c r="G78" s="91">
        <f t="shared" si="52"/>
        <v>71</v>
      </c>
      <c r="H78" s="91" t="e">
        <f>INDEX(地温!$D$2:$D$366,MATCH(F78,地温!$C$2:$C$366,FALSE))</f>
        <v>#N/A</v>
      </c>
      <c r="I78" s="91" t="e">
        <f t="shared" si="53"/>
        <v>#N/A</v>
      </c>
      <c r="J78" s="93" t="e">
        <f t="shared" si="35"/>
        <v>#N/A</v>
      </c>
      <c r="K78" s="99" t="e">
        <f t="shared" si="36"/>
        <v>#N/A</v>
      </c>
      <c r="L78" s="99">
        <f t="shared" si="37"/>
        <v>0</v>
      </c>
      <c r="O78" s="92">
        <f t="shared" si="54"/>
        <v>70</v>
      </c>
      <c r="P78" s="91">
        <f t="shared" si="55"/>
        <v>71</v>
      </c>
      <c r="Q78" s="91" t="e">
        <f>INDEX(地温!$D$2:$D$366,MATCH(O78,地温!$C$2:$C$366,FALSE))</f>
        <v>#N/A</v>
      </c>
      <c r="R78" s="91" t="e">
        <f t="shared" si="56"/>
        <v>#N/A</v>
      </c>
      <c r="S78" s="93" t="e">
        <f t="shared" si="38"/>
        <v>#N/A</v>
      </c>
      <c r="T78" s="99" t="e">
        <f t="shared" si="39"/>
        <v>#N/A</v>
      </c>
      <c r="U78" s="99">
        <f t="shared" si="40"/>
        <v>0</v>
      </c>
      <c r="X78" s="92">
        <f t="shared" si="57"/>
        <v>70</v>
      </c>
      <c r="Y78" s="91">
        <f t="shared" si="58"/>
        <v>71</v>
      </c>
      <c r="Z78" s="91" t="e">
        <f>INDEX(地温!$D$2:$D$366,MATCH(X78,地温!$C$2:$C$366,FALSE))</f>
        <v>#N/A</v>
      </c>
      <c r="AA78" s="91" t="e">
        <f t="shared" si="59"/>
        <v>#N/A</v>
      </c>
      <c r="AB78" s="93" t="e">
        <f t="shared" si="41"/>
        <v>#N/A</v>
      </c>
      <c r="AC78" s="99" t="e">
        <f t="shared" si="42"/>
        <v>#N/A</v>
      </c>
      <c r="AD78" s="99">
        <f t="shared" si="43"/>
        <v>0</v>
      </c>
      <c r="AG78" s="92">
        <f t="shared" si="60"/>
        <v>70</v>
      </c>
      <c r="AH78" s="91">
        <f t="shared" si="61"/>
        <v>71</v>
      </c>
      <c r="AI78" s="91" t="e">
        <f>INDEX(地温!$D$2:$D$366,MATCH(AG78,地温!$C$2:$C$366,FALSE))</f>
        <v>#N/A</v>
      </c>
      <c r="AJ78" s="91" t="e">
        <f t="shared" si="62"/>
        <v>#N/A</v>
      </c>
      <c r="AK78" s="93" t="e">
        <f t="shared" si="44"/>
        <v>#N/A</v>
      </c>
      <c r="AL78" s="99" t="e">
        <f t="shared" si="45"/>
        <v>#N/A</v>
      </c>
      <c r="AM78" s="99">
        <f t="shared" si="46"/>
        <v>0</v>
      </c>
      <c r="AP78" s="92">
        <f t="shared" si="63"/>
        <v>70</v>
      </c>
      <c r="AQ78" s="91">
        <f t="shared" si="64"/>
        <v>71</v>
      </c>
      <c r="AR78" s="91" t="e">
        <f>INDEX(地温!$D$2:$D$366,MATCH(AP78,地温!$C$2:$C$366,FALSE))</f>
        <v>#N/A</v>
      </c>
      <c r="AS78" s="91" t="e">
        <f t="shared" si="65"/>
        <v>#N/A</v>
      </c>
      <c r="AT78" s="93" t="e">
        <f t="shared" si="47"/>
        <v>#N/A</v>
      </c>
      <c r="AU78" s="99" t="e">
        <f t="shared" si="48"/>
        <v>#N/A</v>
      </c>
      <c r="AV78" s="99">
        <f t="shared" si="49"/>
        <v>0</v>
      </c>
    </row>
    <row r="79" spans="1:48" s="91" customFormat="1">
      <c r="A79" s="92">
        <f t="shared" si="50"/>
        <v>71</v>
      </c>
      <c r="B79" s="91">
        <f t="shared" si="33"/>
        <v>72</v>
      </c>
      <c r="C79" s="99">
        <f t="shared" si="34"/>
        <v>0</v>
      </c>
      <c r="F79" s="92">
        <f t="shared" si="51"/>
        <v>71</v>
      </c>
      <c r="G79" s="91">
        <f t="shared" si="52"/>
        <v>72</v>
      </c>
      <c r="H79" s="91" t="e">
        <f>INDEX(地温!$D$2:$D$366,MATCH(F79,地温!$C$2:$C$366,FALSE))</f>
        <v>#N/A</v>
      </c>
      <c r="I79" s="91" t="e">
        <f t="shared" si="53"/>
        <v>#N/A</v>
      </c>
      <c r="J79" s="93" t="e">
        <f t="shared" si="35"/>
        <v>#N/A</v>
      </c>
      <c r="K79" s="99" t="e">
        <f t="shared" si="36"/>
        <v>#N/A</v>
      </c>
      <c r="L79" s="99">
        <f t="shared" si="37"/>
        <v>0</v>
      </c>
      <c r="O79" s="92">
        <f t="shared" si="54"/>
        <v>71</v>
      </c>
      <c r="P79" s="91">
        <f t="shared" si="55"/>
        <v>72</v>
      </c>
      <c r="Q79" s="91" t="e">
        <f>INDEX(地温!$D$2:$D$366,MATCH(O79,地温!$C$2:$C$366,FALSE))</f>
        <v>#N/A</v>
      </c>
      <c r="R79" s="91" t="e">
        <f t="shared" si="56"/>
        <v>#N/A</v>
      </c>
      <c r="S79" s="93" t="e">
        <f t="shared" si="38"/>
        <v>#N/A</v>
      </c>
      <c r="T79" s="99" t="e">
        <f t="shared" si="39"/>
        <v>#N/A</v>
      </c>
      <c r="U79" s="99">
        <f t="shared" si="40"/>
        <v>0</v>
      </c>
      <c r="X79" s="92">
        <f t="shared" si="57"/>
        <v>71</v>
      </c>
      <c r="Y79" s="91">
        <f t="shared" si="58"/>
        <v>72</v>
      </c>
      <c r="Z79" s="91" t="e">
        <f>INDEX(地温!$D$2:$D$366,MATCH(X79,地温!$C$2:$C$366,FALSE))</f>
        <v>#N/A</v>
      </c>
      <c r="AA79" s="91" t="e">
        <f t="shared" si="59"/>
        <v>#N/A</v>
      </c>
      <c r="AB79" s="93" t="e">
        <f t="shared" si="41"/>
        <v>#N/A</v>
      </c>
      <c r="AC79" s="99" t="e">
        <f t="shared" si="42"/>
        <v>#N/A</v>
      </c>
      <c r="AD79" s="99">
        <f t="shared" si="43"/>
        <v>0</v>
      </c>
      <c r="AG79" s="92">
        <f t="shared" si="60"/>
        <v>71</v>
      </c>
      <c r="AH79" s="91">
        <f t="shared" si="61"/>
        <v>72</v>
      </c>
      <c r="AI79" s="91" t="e">
        <f>INDEX(地温!$D$2:$D$366,MATCH(AG79,地温!$C$2:$C$366,FALSE))</f>
        <v>#N/A</v>
      </c>
      <c r="AJ79" s="91" t="e">
        <f t="shared" si="62"/>
        <v>#N/A</v>
      </c>
      <c r="AK79" s="93" t="e">
        <f t="shared" si="44"/>
        <v>#N/A</v>
      </c>
      <c r="AL79" s="99" t="e">
        <f t="shared" si="45"/>
        <v>#N/A</v>
      </c>
      <c r="AM79" s="99">
        <f t="shared" si="46"/>
        <v>0</v>
      </c>
      <c r="AP79" s="92">
        <f t="shared" si="63"/>
        <v>71</v>
      </c>
      <c r="AQ79" s="91">
        <f t="shared" si="64"/>
        <v>72</v>
      </c>
      <c r="AR79" s="91" t="e">
        <f>INDEX(地温!$D$2:$D$366,MATCH(AP79,地温!$C$2:$C$366,FALSE))</f>
        <v>#N/A</v>
      </c>
      <c r="AS79" s="91" t="e">
        <f t="shared" si="65"/>
        <v>#N/A</v>
      </c>
      <c r="AT79" s="93" t="e">
        <f t="shared" si="47"/>
        <v>#N/A</v>
      </c>
      <c r="AU79" s="99" t="e">
        <f t="shared" si="48"/>
        <v>#N/A</v>
      </c>
      <c r="AV79" s="99">
        <f t="shared" si="49"/>
        <v>0</v>
      </c>
    </row>
    <row r="80" spans="1:48" s="91" customFormat="1">
      <c r="A80" s="92">
        <f t="shared" si="50"/>
        <v>72</v>
      </c>
      <c r="B80" s="91">
        <f t="shared" si="33"/>
        <v>73</v>
      </c>
      <c r="C80" s="99">
        <f t="shared" si="34"/>
        <v>0</v>
      </c>
      <c r="F80" s="92">
        <f t="shared" si="51"/>
        <v>72</v>
      </c>
      <c r="G80" s="91">
        <f t="shared" si="52"/>
        <v>73</v>
      </c>
      <c r="H80" s="91" t="e">
        <f>INDEX(地温!$D$2:$D$366,MATCH(F80,地温!$C$2:$C$366,FALSE))</f>
        <v>#N/A</v>
      </c>
      <c r="I80" s="91" t="e">
        <f t="shared" si="53"/>
        <v>#N/A</v>
      </c>
      <c r="J80" s="93" t="e">
        <f t="shared" si="35"/>
        <v>#N/A</v>
      </c>
      <c r="K80" s="99" t="e">
        <f t="shared" si="36"/>
        <v>#N/A</v>
      </c>
      <c r="L80" s="99">
        <f t="shared" si="37"/>
        <v>0</v>
      </c>
      <c r="O80" s="92">
        <f t="shared" si="54"/>
        <v>72</v>
      </c>
      <c r="P80" s="91">
        <f t="shared" si="55"/>
        <v>73</v>
      </c>
      <c r="Q80" s="91" t="e">
        <f>INDEX(地温!$D$2:$D$366,MATCH(O80,地温!$C$2:$C$366,FALSE))</f>
        <v>#N/A</v>
      </c>
      <c r="R80" s="91" t="e">
        <f t="shared" si="56"/>
        <v>#N/A</v>
      </c>
      <c r="S80" s="93" t="e">
        <f t="shared" si="38"/>
        <v>#N/A</v>
      </c>
      <c r="T80" s="99" t="e">
        <f t="shared" si="39"/>
        <v>#N/A</v>
      </c>
      <c r="U80" s="99">
        <f t="shared" si="40"/>
        <v>0</v>
      </c>
      <c r="X80" s="92">
        <f t="shared" si="57"/>
        <v>72</v>
      </c>
      <c r="Y80" s="91">
        <f t="shared" si="58"/>
        <v>73</v>
      </c>
      <c r="Z80" s="91" t="e">
        <f>INDEX(地温!$D$2:$D$366,MATCH(X80,地温!$C$2:$C$366,FALSE))</f>
        <v>#N/A</v>
      </c>
      <c r="AA80" s="91" t="e">
        <f t="shared" si="59"/>
        <v>#N/A</v>
      </c>
      <c r="AB80" s="93" t="e">
        <f t="shared" si="41"/>
        <v>#N/A</v>
      </c>
      <c r="AC80" s="99" t="e">
        <f t="shared" si="42"/>
        <v>#N/A</v>
      </c>
      <c r="AD80" s="99">
        <f t="shared" si="43"/>
        <v>0</v>
      </c>
      <c r="AG80" s="92">
        <f t="shared" si="60"/>
        <v>72</v>
      </c>
      <c r="AH80" s="91">
        <f t="shared" si="61"/>
        <v>73</v>
      </c>
      <c r="AI80" s="91" t="e">
        <f>INDEX(地温!$D$2:$D$366,MATCH(AG80,地温!$C$2:$C$366,FALSE))</f>
        <v>#N/A</v>
      </c>
      <c r="AJ80" s="91" t="e">
        <f t="shared" si="62"/>
        <v>#N/A</v>
      </c>
      <c r="AK80" s="93" t="e">
        <f t="shared" si="44"/>
        <v>#N/A</v>
      </c>
      <c r="AL80" s="99" t="e">
        <f t="shared" si="45"/>
        <v>#N/A</v>
      </c>
      <c r="AM80" s="99">
        <f t="shared" si="46"/>
        <v>0</v>
      </c>
      <c r="AP80" s="92">
        <f t="shared" si="63"/>
        <v>72</v>
      </c>
      <c r="AQ80" s="91">
        <f t="shared" si="64"/>
        <v>73</v>
      </c>
      <c r="AR80" s="91" t="e">
        <f>INDEX(地温!$D$2:$D$366,MATCH(AP80,地温!$C$2:$C$366,FALSE))</f>
        <v>#N/A</v>
      </c>
      <c r="AS80" s="91" t="e">
        <f t="shared" si="65"/>
        <v>#N/A</v>
      </c>
      <c r="AT80" s="93" t="e">
        <f t="shared" si="47"/>
        <v>#N/A</v>
      </c>
      <c r="AU80" s="99" t="e">
        <f t="shared" si="48"/>
        <v>#N/A</v>
      </c>
      <c r="AV80" s="99">
        <f t="shared" si="49"/>
        <v>0</v>
      </c>
    </row>
    <row r="81" spans="1:48" s="91" customFormat="1">
      <c r="A81" s="92">
        <f t="shared" si="50"/>
        <v>73</v>
      </c>
      <c r="B81" s="91">
        <f t="shared" si="33"/>
        <v>74</v>
      </c>
      <c r="C81" s="99">
        <f t="shared" si="34"/>
        <v>0</v>
      </c>
      <c r="F81" s="92">
        <f t="shared" si="51"/>
        <v>73</v>
      </c>
      <c r="G81" s="91">
        <f t="shared" si="52"/>
        <v>74</v>
      </c>
      <c r="H81" s="91" t="e">
        <f>INDEX(地温!$D$2:$D$366,MATCH(F81,地温!$C$2:$C$366,FALSE))</f>
        <v>#N/A</v>
      </c>
      <c r="I81" s="91" t="e">
        <f t="shared" si="53"/>
        <v>#N/A</v>
      </c>
      <c r="J81" s="93" t="e">
        <f t="shared" si="35"/>
        <v>#N/A</v>
      </c>
      <c r="K81" s="99" t="e">
        <f t="shared" si="36"/>
        <v>#N/A</v>
      </c>
      <c r="L81" s="99">
        <f t="shared" si="37"/>
        <v>0</v>
      </c>
      <c r="O81" s="92">
        <f t="shared" si="54"/>
        <v>73</v>
      </c>
      <c r="P81" s="91">
        <f t="shared" si="55"/>
        <v>74</v>
      </c>
      <c r="Q81" s="91" t="e">
        <f>INDEX(地温!$D$2:$D$366,MATCH(O81,地温!$C$2:$C$366,FALSE))</f>
        <v>#N/A</v>
      </c>
      <c r="R81" s="91" t="e">
        <f t="shared" si="56"/>
        <v>#N/A</v>
      </c>
      <c r="S81" s="93" t="e">
        <f t="shared" si="38"/>
        <v>#N/A</v>
      </c>
      <c r="T81" s="99" t="e">
        <f t="shared" si="39"/>
        <v>#N/A</v>
      </c>
      <c r="U81" s="99">
        <f t="shared" si="40"/>
        <v>0</v>
      </c>
      <c r="X81" s="92">
        <f t="shared" si="57"/>
        <v>73</v>
      </c>
      <c r="Y81" s="91">
        <f t="shared" si="58"/>
        <v>74</v>
      </c>
      <c r="Z81" s="91" t="e">
        <f>INDEX(地温!$D$2:$D$366,MATCH(X81,地温!$C$2:$C$366,FALSE))</f>
        <v>#N/A</v>
      </c>
      <c r="AA81" s="91" t="e">
        <f t="shared" si="59"/>
        <v>#N/A</v>
      </c>
      <c r="AB81" s="93" t="e">
        <f t="shared" si="41"/>
        <v>#N/A</v>
      </c>
      <c r="AC81" s="99" t="e">
        <f t="shared" si="42"/>
        <v>#N/A</v>
      </c>
      <c r="AD81" s="99">
        <f t="shared" si="43"/>
        <v>0</v>
      </c>
      <c r="AG81" s="92">
        <f t="shared" si="60"/>
        <v>73</v>
      </c>
      <c r="AH81" s="91">
        <f t="shared" si="61"/>
        <v>74</v>
      </c>
      <c r="AI81" s="91" t="e">
        <f>INDEX(地温!$D$2:$D$366,MATCH(AG81,地温!$C$2:$C$366,FALSE))</f>
        <v>#N/A</v>
      </c>
      <c r="AJ81" s="91" t="e">
        <f t="shared" si="62"/>
        <v>#N/A</v>
      </c>
      <c r="AK81" s="93" t="e">
        <f t="shared" si="44"/>
        <v>#N/A</v>
      </c>
      <c r="AL81" s="99" t="e">
        <f t="shared" si="45"/>
        <v>#N/A</v>
      </c>
      <c r="AM81" s="99">
        <f t="shared" si="46"/>
        <v>0</v>
      </c>
      <c r="AP81" s="92">
        <f t="shared" si="63"/>
        <v>73</v>
      </c>
      <c r="AQ81" s="91">
        <f t="shared" si="64"/>
        <v>74</v>
      </c>
      <c r="AR81" s="91" t="e">
        <f>INDEX(地温!$D$2:$D$366,MATCH(AP81,地温!$C$2:$C$366,FALSE))</f>
        <v>#N/A</v>
      </c>
      <c r="AS81" s="91" t="e">
        <f t="shared" si="65"/>
        <v>#N/A</v>
      </c>
      <c r="AT81" s="93" t="e">
        <f t="shared" si="47"/>
        <v>#N/A</v>
      </c>
      <c r="AU81" s="99" t="e">
        <f t="shared" si="48"/>
        <v>#N/A</v>
      </c>
      <c r="AV81" s="99">
        <f t="shared" si="49"/>
        <v>0</v>
      </c>
    </row>
    <row r="82" spans="1:48" s="91" customFormat="1">
      <c r="A82" s="92">
        <f t="shared" si="50"/>
        <v>74</v>
      </c>
      <c r="B82" s="91">
        <f t="shared" si="33"/>
        <v>75</v>
      </c>
      <c r="C82" s="99">
        <f t="shared" si="34"/>
        <v>0</v>
      </c>
      <c r="F82" s="92">
        <f t="shared" si="51"/>
        <v>74</v>
      </c>
      <c r="G82" s="91">
        <f t="shared" si="52"/>
        <v>75</v>
      </c>
      <c r="H82" s="91" t="e">
        <f>INDEX(地温!$D$2:$D$366,MATCH(F82,地温!$C$2:$C$366,FALSE))</f>
        <v>#N/A</v>
      </c>
      <c r="I82" s="91" t="e">
        <f t="shared" si="53"/>
        <v>#N/A</v>
      </c>
      <c r="J82" s="93" t="e">
        <f t="shared" si="35"/>
        <v>#N/A</v>
      </c>
      <c r="K82" s="99" t="e">
        <f t="shared" si="36"/>
        <v>#N/A</v>
      </c>
      <c r="L82" s="99">
        <f t="shared" si="37"/>
        <v>0</v>
      </c>
      <c r="O82" s="92">
        <f t="shared" si="54"/>
        <v>74</v>
      </c>
      <c r="P82" s="91">
        <f t="shared" si="55"/>
        <v>75</v>
      </c>
      <c r="Q82" s="91" t="e">
        <f>INDEX(地温!$D$2:$D$366,MATCH(O82,地温!$C$2:$C$366,FALSE))</f>
        <v>#N/A</v>
      </c>
      <c r="R82" s="91" t="e">
        <f t="shared" si="56"/>
        <v>#N/A</v>
      </c>
      <c r="S82" s="93" t="e">
        <f t="shared" si="38"/>
        <v>#N/A</v>
      </c>
      <c r="T82" s="99" t="e">
        <f t="shared" si="39"/>
        <v>#N/A</v>
      </c>
      <c r="U82" s="99">
        <f t="shared" si="40"/>
        <v>0</v>
      </c>
      <c r="X82" s="92">
        <f t="shared" si="57"/>
        <v>74</v>
      </c>
      <c r="Y82" s="91">
        <f t="shared" si="58"/>
        <v>75</v>
      </c>
      <c r="Z82" s="91" t="e">
        <f>INDEX(地温!$D$2:$D$366,MATCH(X82,地温!$C$2:$C$366,FALSE))</f>
        <v>#N/A</v>
      </c>
      <c r="AA82" s="91" t="e">
        <f t="shared" si="59"/>
        <v>#N/A</v>
      </c>
      <c r="AB82" s="93" t="e">
        <f t="shared" si="41"/>
        <v>#N/A</v>
      </c>
      <c r="AC82" s="99" t="e">
        <f t="shared" si="42"/>
        <v>#N/A</v>
      </c>
      <c r="AD82" s="99">
        <f t="shared" si="43"/>
        <v>0</v>
      </c>
      <c r="AG82" s="92">
        <f t="shared" si="60"/>
        <v>74</v>
      </c>
      <c r="AH82" s="91">
        <f t="shared" si="61"/>
        <v>75</v>
      </c>
      <c r="AI82" s="91" t="e">
        <f>INDEX(地温!$D$2:$D$366,MATCH(AG82,地温!$C$2:$C$366,FALSE))</f>
        <v>#N/A</v>
      </c>
      <c r="AJ82" s="91" t="e">
        <f t="shared" si="62"/>
        <v>#N/A</v>
      </c>
      <c r="AK82" s="93" t="e">
        <f t="shared" si="44"/>
        <v>#N/A</v>
      </c>
      <c r="AL82" s="99" t="e">
        <f t="shared" si="45"/>
        <v>#N/A</v>
      </c>
      <c r="AM82" s="99">
        <f t="shared" si="46"/>
        <v>0</v>
      </c>
      <c r="AP82" s="92">
        <f t="shared" si="63"/>
        <v>74</v>
      </c>
      <c r="AQ82" s="91">
        <f t="shared" si="64"/>
        <v>75</v>
      </c>
      <c r="AR82" s="91" t="e">
        <f>INDEX(地温!$D$2:$D$366,MATCH(AP82,地温!$C$2:$C$366,FALSE))</f>
        <v>#N/A</v>
      </c>
      <c r="AS82" s="91" t="e">
        <f t="shared" si="65"/>
        <v>#N/A</v>
      </c>
      <c r="AT82" s="93" t="e">
        <f t="shared" si="47"/>
        <v>#N/A</v>
      </c>
      <c r="AU82" s="99" t="e">
        <f t="shared" si="48"/>
        <v>#N/A</v>
      </c>
      <c r="AV82" s="99">
        <f t="shared" si="49"/>
        <v>0</v>
      </c>
    </row>
    <row r="83" spans="1:48" s="91" customFormat="1">
      <c r="A83" s="92">
        <f t="shared" si="50"/>
        <v>75</v>
      </c>
      <c r="B83" s="91">
        <f t="shared" si="33"/>
        <v>76</v>
      </c>
      <c r="C83" s="99">
        <f t="shared" si="34"/>
        <v>0</v>
      </c>
      <c r="F83" s="92">
        <f t="shared" si="51"/>
        <v>75</v>
      </c>
      <c r="G83" s="91">
        <f t="shared" si="52"/>
        <v>76</v>
      </c>
      <c r="H83" s="91" t="e">
        <f>INDEX(地温!$D$2:$D$366,MATCH(F83,地温!$C$2:$C$366,FALSE))</f>
        <v>#N/A</v>
      </c>
      <c r="I83" s="91" t="e">
        <f t="shared" si="53"/>
        <v>#N/A</v>
      </c>
      <c r="J83" s="93" t="e">
        <f t="shared" si="35"/>
        <v>#N/A</v>
      </c>
      <c r="K83" s="99" t="e">
        <f t="shared" si="36"/>
        <v>#N/A</v>
      </c>
      <c r="L83" s="99">
        <f t="shared" si="37"/>
        <v>0</v>
      </c>
      <c r="O83" s="92">
        <f t="shared" si="54"/>
        <v>75</v>
      </c>
      <c r="P83" s="91">
        <f t="shared" si="55"/>
        <v>76</v>
      </c>
      <c r="Q83" s="91" t="e">
        <f>INDEX(地温!$D$2:$D$366,MATCH(O83,地温!$C$2:$C$366,FALSE))</f>
        <v>#N/A</v>
      </c>
      <c r="R83" s="91" t="e">
        <f t="shared" si="56"/>
        <v>#N/A</v>
      </c>
      <c r="S83" s="93" t="e">
        <f t="shared" si="38"/>
        <v>#N/A</v>
      </c>
      <c r="T83" s="99" t="e">
        <f t="shared" si="39"/>
        <v>#N/A</v>
      </c>
      <c r="U83" s="99">
        <f t="shared" si="40"/>
        <v>0</v>
      </c>
      <c r="X83" s="92">
        <f t="shared" si="57"/>
        <v>75</v>
      </c>
      <c r="Y83" s="91">
        <f t="shared" si="58"/>
        <v>76</v>
      </c>
      <c r="Z83" s="91" t="e">
        <f>INDEX(地温!$D$2:$D$366,MATCH(X83,地温!$C$2:$C$366,FALSE))</f>
        <v>#N/A</v>
      </c>
      <c r="AA83" s="91" t="e">
        <f t="shared" si="59"/>
        <v>#N/A</v>
      </c>
      <c r="AB83" s="93" t="e">
        <f t="shared" si="41"/>
        <v>#N/A</v>
      </c>
      <c r="AC83" s="99" t="e">
        <f t="shared" si="42"/>
        <v>#N/A</v>
      </c>
      <c r="AD83" s="99">
        <f t="shared" si="43"/>
        <v>0</v>
      </c>
      <c r="AG83" s="92">
        <f t="shared" si="60"/>
        <v>75</v>
      </c>
      <c r="AH83" s="91">
        <f t="shared" si="61"/>
        <v>76</v>
      </c>
      <c r="AI83" s="91" t="e">
        <f>INDEX(地温!$D$2:$D$366,MATCH(AG83,地温!$C$2:$C$366,FALSE))</f>
        <v>#N/A</v>
      </c>
      <c r="AJ83" s="91" t="e">
        <f t="shared" si="62"/>
        <v>#N/A</v>
      </c>
      <c r="AK83" s="93" t="e">
        <f t="shared" si="44"/>
        <v>#N/A</v>
      </c>
      <c r="AL83" s="99" t="e">
        <f t="shared" si="45"/>
        <v>#N/A</v>
      </c>
      <c r="AM83" s="99">
        <f t="shared" si="46"/>
        <v>0</v>
      </c>
      <c r="AP83" s="92">
        <f t="shared" si="63"/>
        <v>75</v>
      </c>
      <c r="AQ83" s="91">
        <f t="shared" si="64"/>
        <v>76</v>
      </c>
      <c r="AR83" s="91" t="e">
        <f>INDEX(地温!$D$2:$D$366,MATCH(AP83,地温!$C$2:$C$366,FALSE))</f>
        <v>#N/A</v>
      </c>
      <c r="AS83" s="91" t="e">
        <f t="shared" si="65"/>
        <v>#N/A</v>
      </c>
      <c r="AT83" s="93" t="e">
        <f t="shared" si="47"/>
        <v>#N/A</v>
      </c>
      <c r="AU83" s="99" t="e">
        <f t="shared" si="48"/>
        <v>#N/A</v>
      </c>
      <c r="AV83" s="99">
        <f t="shared" si="49"/>
        <v>0</v>
      </c>
    </row>
    <row r="84" spans="1:48" s="91" customFormat="1">
      <c r="A84" s="92">
        <f t="shared" si="50"/>
        <v>76</v>
      </c>
      <c r="B84" s="91">
        <f t="shared" si="33"/>
        <v>77</v>
      </c>
      <c r="C84" s="99">
        <f t="shared" si="34"/>
        <v>0</v>
      </c>
      <c r="F84" s="92">
        <f t="shared" si="51"/>
        <v>76</v>
      </c>
      <c r="G84" s="91">
        <f t="shared" si="52"/>
        <v>77</v>
      </c>
      <c r="H84" s="91" t="e">
        <f>INDEX(地温!$D$2:$D$366,MATCH(F84,地温!$C$2:$C$366,FALSE))</f>
        <v>#N/A</v>
      </c>
      <c r="I84" s="91" t="e">
        <f t="shared" si="53"/>
        <v>#N/A</v>
      </c>
      <c r="J84" s="93" t="e">
        <f t="shared" si="35"/>
        <v>#N/A</v>
      </c>
      <c r="K84" s="99" t="e">
        <f t="shared" si="36"/>
        <v>#N/A</v>
      </c>
      <c r="L84" s="99">
        <f t="shared" si="37"/>
        <v>0</v>
      </c>
      <c r="O84" s="92">
        <f t="shared" si="54"/>
        <v>76</v>
      </c>
      <c r="P84" s="91">
        <f t="shared" si="55"/>
        <v>77</v>
      </c>
      <c r="Q84" s="91" t="e">
        <f>INDEX(地温!$D$2:$D$366,MATCH(O84,地温!$C$2:$C$366,FALSE))</f>
        <v>#N/A</v>
      </c>
      <c r="R84" s="91" t="e">
        <f t="shared" si="56"/>
        <v>#N/A</v>
      </c>
      <c r="S84" s="93" t="e">
        <f t="shared" si="38"/>
        <v>#N/A</v>
      </c>
      <c r="T84" s="99" t="e">
        <f t="shared" si="39"/>
        <v>#N/A</v>
      </c>
      <c r="U84" s="99">
        <f t="shared" si="40"/>
        <v>0</v>
      </c>
      <c r="X84" s="92">
        <f t="shared" si="57"/>
        <v>76</v>
      </c>
      <c r="Y84" s="91">
        <f t="shared" si="58"/>
        <v>77</v>
      </c>
      <c r="Z84" s="91" t="e">
        <f>INDEX(地温!$D$2:$D$366,MATCH(X84,地温!$C$2:$C$366,FALSE))</f>
        <v>#N/A</v>
      </c>
      <c r="AA84" s="91" t="e">
        <f t="shared" si="59"/>
        <v>#N/A</v>
      </c>
      <c r="AB84" s="93" t="e">
        <f t="shared" si="41"/>
        <v>#N/A</v>
      </c>
      <c r="AC84" s="99" t="e">
        <f t="shared" si="42"/>
        <v>#N/A</v>
      </c>
      <c r="AD84" s="99">
        <f t="shared" si="43"/>
        <v>0</v>
      </c>
      <c r="AG84" s="92">
        <f t="shared" si="60"/>
        <v>76</v>
      </c>
      <c r="AH84" s="91">
        <f t="shared" si="61"/>
        <v>77</v>
      </c>
      <c r="AI84" s="91" t="e">
        <f>INDEX(地温!$D$2:$D$366,MATCH(AG84,地温!$C$2:$C$366,FALSE))</f>
        <v>#N/A</v>
      </c>
      <c r="AJ84" s="91" t="e">
        <f t="shared" si="62"/>
        <v>#N/A</v>
      </c>
      <c r="AK84" s="93" t="e">
        <f t="shared" si="44"/>
        <v>#N/A</v>
      </c>
      <c r="AL84" s="99" t="e">
        <f t="shared" si="45"/>
        <v>#N/A</v>
      </c>
      <c r="AM84" s="99">
        <f t="shared" si="46"/>
        <v>0</v>
      </c>
      <c r="AP84" s="92">
        <f t="shared" si="63"/>
        <v>76</v>
      </c>
      <c r="AQ84" s="91">
        <f t="shared" si="64"/>
        <v>77</v>
      </c>
      <c r="AR84" s="91" t="e">
        <f>INDEX(地温!$D$2:$D$366,MATCH(AP84,地温!$C$2:$C$366,FALSE))</f>
        <v>#N/A</v>
      </c>
      <c r="AS84" s="91" t="e">
        <f t="shared" si="65"/>
        <v>#N/A</v>
      </c>
      <c r="AT84" s="93" t="e">
        <f t="shared" si="47"/>
        <v>#N/A</v>
      </c>
      <c r="AU84" s="99" t="e">
        <f t="shared" si="48"/>
        <v>#N/A</v>
      </c>
      <c r="AV84" s="99">
        <f t="shared" si="49"/>
        <v>0</v>
      </c>
    </row>
    <row r="85" spans="1:48" s="91" customFormat="1">
      <c r="A85" s="92">
        <f t="shared" si="50"/>
        <v>77</v>
      </c>
      <c r="B85" s="91">
        <f t="shared" si="33"/>
        <v>78</v>
      </c>
      <c r="C85" s="99">
        <f t="shared" si="34"/>
        <v>0</v>
      </c>
      <c r="F85" s="92">
        <f t="shared" si="51"/>
        <v>77</v>
      </c>
      <c r="G85" s="91">
        <f t="shared" si="52"/>
        <v>78</v>
      </c>
      <c r="H85" s="91" t="e">
        <f>INDEX(地温!$D$2:$D$366,MATCH(F85,地温!$C$2:$C$366,FALSE))</f>
        <v>#N/A</v>
      </c>
      <c r="I85" s="91" t="e">
        <f t="shared" si="53"/>
        <v>#N/A</v>
      </c>
      <c r="J85" s="93" t="e">
        <f t="shared" si="35"/>
        <v>#N/A</v>
      </c>
      <c r="K85" s="99" t="e">
        <f t="shared" si="36"/>
        <v>#N/A</v>
      </c>
      <c r="L85" s="99">
        <f t="shared" si="37"/>
        <v>0</v>
      </c>
      <c r="O85" s="92">
        <f t="shared" si="54"/>
        <v>77</v>
      </c>
      <c r="P85" s="91">
        <f t="shared" si="55"/>
        <v>78</v>
      </c>
      <c r="Q85" s="91" t="e">
        <f>INDEX(地温!$D$2:$D$366,MATCH(O85,地温!$C$2:$C$366,FALSE))</f>
        <v>#N/A</v>
      </c>
      <c r="R85" s="91" t="e">
        <f t="shared" si="56"/>
        <v>#N/A</v>
      </c>
      <c r="S85" s="93" t="e">
        <f t="shared" si="38"/>
        <v>#N/A</v>
      </c>
      <c r="T85" s="99" t="e">
        <f t="shared" si="39"/>
        <v>#N/A</v>
      </c>
      <c r="U85" s="99">
        <f t="shared" si="40"/>
        <v>0</v>
      </c>
      <c r="X85" s="92">
        <f t="shared" si="57"/>
        <v>77</v>
      </c>
      <c r="Y85" s="91">
        <f t="shared" si="58"/>
        <v>78</v>
      </c>
      <c r="Z85" s="91" t="e">
        <f>INDEX(地温!$D$2:$D$366,MATCH(X85,地温!$C$2:$C$366,FALSE))</f>
        <v>#N/A</v>
      </c>
      <c r="AA85" s="91" t="e">
        <f t="shared" si="59"/>
        <v>#N/A</v>
      </c>
      <c r="AB85" s="93" t="e">
        <f t="shared" si="41"/>
        <v>#N/A</v>
      </c>
      <c r="AC85" s="99" t="e">
        <f t="shared" si="42"/>
        <v>#N/A</v>
      </c>
      <c r="AD85" s="99">
        <f t="shared" si="43"/>
        <v>0</v>
      </c>
      <c r="AG85" s="92">
        <f t="shared" si="60"/>
        <v>77</v>
      </c>
      <c r="AH85" s="91">
        <f t="shared" si="61"/>
        <v>78</v>
      </c>
      <c r="AI85" s="91" t="e">
        <f>INDEX(地温!$D$2:$D$366,MATCH(AG85,地温!$C$2:$C$366,FALSE))</f>
        <v>#N/A</v>
      </c>
      <c r="AJ85" s="91" t="e">
        <f t="shared" si="62"/>
        <v>#N/A</v>
      </c>
      <c r="AK85" s="93" t="e">
        <f t="shared" si="44"/>
        <v>#N/A</v>
      </c>
      <c r="AL85" s="99" t="e">
        <f t="shared" si="45"/>
        <v>#N/A</v>
      </c>
      <c r="AM85" s="99">
        <f t="shared" si="46"/>
        <v>0</v>
      </c>
      <c r="AP85" s="92">
        <f t="shared" si="63"/>
        <v>77</v>
      </c>
      <c r="AQ85" s="91">
        <f t="shared" si="64"/>
        <v>78</v>
      </c>
      <c r="AR85" s="91" t="e">
        <f>INDEX(地温!$D$2:$D$366,MATCH(AP85,地温!$C$2:$C$366,FALSE))</f>
        <v>#N/A</v>
      </c>
      <c r="AS85" s="91" t="e">
        <f t="shared" si="65"/>
        <v>#N/A</v>
      </c>
      <c r="AT85" s="93" t="e">
        <f t="shared" si="47"/>
        <v>#N/A</v>
      </c>
      <c r="AU85" s="99" t="e">
        <f t="shared" si="48"/>
        <v>#N/A</v>
      </c>
      <c r="AV85" s="99">
        <f t="shared" si="49"/>
        <v>0</v>
      </c>
    </row>
    <row r="86" spans="1:48" s="91" customFormat="1">
      <c r="A86" s="92">
        <f t="shared" si="50"/>
        <v>78</v>
      </c>
      <c r="B86" s="91">
        <f t="shared" si="33"/>
        <v>79</v>
      </c>
      <c r="C86" s="99">
        <f t="shared" si="34"/>
        <v>0</v>
      </c>
      <c r="F86" s="92">
        <f t="shared" si="51"/>
        <v>78</v>
      </c>
      <c r="G86" s="91">
        <f t="shared" si="52"/>
        <v>79</v>
      </c>
      <c r="H86" s="91" t="e">
        <f>INDEX(地温!$D$2:$D$366,MATCH(F86,地温!$C$2:$C$366,FALSE))</f>
        <v>#N/A</v>
      </c>
      <c r="I86" s="91" t="e">
        <f t="shared" si="53"/>
        <v>#N/A</v>
      </c>
      <c r="J86" s="93" t="e">
        <f t="shared" si="35"/>
        <v>#N/A</v>
      </c>
      <c r="K86" s="99" t="e">
        <f t="shared" si="36"/>
        <v>#N/A</v>
      </c>
      <c r="L86" s="99">
        <f t="shared" si="37"/>
        <v>0</v>
      </c>
      <c r="O86" s="92">
        <f t="shared" si="54"/>
        <v>78</v>
      </c>
      <c r="P86" s="91">
        <f t="shared" si="55"/>
        <v>79</v>
      </c>
      <c r="Q86" s="91" t="e">
        <f>INDEX(地温!$D$2:$D$366,MATCH(O86,地温!$C$2:$C$366,FALSE))</f>
        <v>#N/A</v>
      </c>
      <c r="R86" s="91" t="e">
        <f t="shared" si="56"/>
        <v>#N/A</v>
      </c>
      <c r="S86" s="93" t="e">
        <f t="shared" si="38"/>
        <v>#N/A</v>
      </c>
      <c r="T86" s="99" t="e">
        <f t="shared" si="39"/>
        <v>#N/A</v>
      </c>
      <c r="U86" s="99">
        <f t="shared" si="40"/>
        <v>0</v>
      </c>
      <c r="X86" s="92">
        <f t="shared" si="57"/>
        <v>78</v>
      </c>
      <c r="Y86" s="91">
        <f t="shared" si="58"/>
        <v>79</v>
      </c>
      <c r="Z86" s="91" t="e">
        <f>INDEX(地温!$D$2:$D$366,MATCH(X86,地温!$C$2:$C$366,FALSE))</f>
        <v>#N/A</v>
      </c>
      <c r="AA86" s="91" t="e">
        <f t="shared" si="59"/>
        <v>#N/A</v>
      </c>
      <c r="AB86" s="93" t="e">
        <f t="shared" si="41"/>
        <v>#N/A</v>
      </c>
      <c r="AC86" s="99" t="e">
        <f t="shared" si="42"/>
        <v>#N/A</v>
      </c>
      <c r="AD86" s="99">
        <f t="shared" si="43"/>
        <v>0</v>
      </c>
      <c r="AG86" s="92">
        <f t="shared" si="60"/>
        <v>78</v>
      </c>
      <c r="AH86" s="91">
        <f t="shared" si="61"/>
        <v>79</v>
      </c>
      <c r="AI86" s="91" t="e">
        <f>INDEX(地温!$D$2:$D$366,MATCH(AG86,地温!$C$2:$C$366,FALSE))</f>
        <v>#N/A</v>
      </c>
      <c r="AJ86" s="91" t="e">
        <f t="shared" si="62"/>
        <v>#N/A</v>
      </c>
      <c r="AK86" s="93" t="e">
        <f t="shared" si="44"/>
        <v>#N/A</v>
      </c>
      <c r="AL86" s="99" t="e">
        <f t="shared" si="45"/>
        <v>#N/A</v>
      </c>
      <c r="AM86" s="99">
        <f t="shared" si="46"/>
        <v>0</v>
      </c>
      <c r="AP86" s="92">
        <f t="shared" si="63"/>
        <v>78</v>
      </c>
      <c r="AQ86" s="91">
        <f t="shared" si="64"/>
        <v>79</v>
      </c>
      <c r="AR86" s="91" t="e">
        <f>INDEX(地温!$D$2:$D$366,MATCH(AP86,地温!$C$2:$C$366,FALSE))</f>
        <v>#N/A</v>
      </c>
      <c r="AS86" s="91" t="e">
        <f t="shared" si="65"/>
        <v>#N/A</v>
      </c>
      <c r="AT86" s="93" t="e">
        <f t="shared" si="47"/>
        <v>#N/A</v>
      </c>
      <c r="AU86" s="99" t="e">
        <f t="shared" si="48"/>
        <v>#N/A</v>
      </c>
      <c r="AV86" s="99">
        <f t="shared" si="49"/>
        <v>0</v>
      </c>
    </row>
    <row r="87" spans="1:48" s="91" customFormat="1">
      <c r="A87" s="92">
        <f t="shared" si="50"/>
        <v>79</v>
      </c>
      <c r="B87" s="91">
        <f t="shared" si="33"/>
        <v>80</v>
      </c>
      <c r="C87" s="99">
        <f t="shared" si="34"/>
        <v>0</v>
      </c>
      <c r="F87" s="92">
        <f t="shared" si="51"/>
        <v>79</v>
      </c>
      <c r="G87" s="91">
        <f t="shared" si="52"/>
        <v>80</v>
      </c>
      <c r="H87" s="91" t="e">
        <f>INDEX(地温!$D$2:$D$366,MATCH(F87,地温!$C$2:$C$366,FALSE))</f>
        <v>#N/A</v>
      </c>
      <c r="I87" s="91" t="e">
        <f t="shared" si="53"/>
        <v>#N/A</v>
      </c>
      <c r="J87" s="93" t="e">
        <f t="shared" si="35"/>
        <v>#N/A</v>
      </c>
      <c r="K87" s="99" t="e">
        <f t="shared" si="36"/>
        <v>#N/A</v>
      </c>
      <c r="L87" s="99">
        <f t="shared" si="37"/>
        <v>0</v>
      </c>
      <c r="O87" s="92">
        <f t="shared" si="54"/>
        <v>79</v>
      </c>
      <c r="P87" s="91">
        <f t="shared" si="55"/>
        <v>80</v>
      </c>
      <c r="Q87" s="91" t="e">
        <f>INDEX(地温!$D$2:$D$366,MATCH(O87,地温!$C$2:$C$366,FALSE))</f>
        <v>#N/A</v>
      </c>
      <c r="R87" s="91" t="e">
        <f t="shared" si="56"/>
        <v>#N/A</v>
      </c>
      <c r="S87" s="93" t="e">
        <f t="shared" si="38"/>
        <v>#N/A</v>
      </c>
      <c r="T87" s="99" t="e">
        <f t="shared" si="39"/>
        <v>#N/A</v>
      </c>
      <c r="U87" s="99">
        <f t="shared" si="40"/>
        <v>0</v>
      </c>
      <c r="X87" s="92">
        <f t="shared" si="57"/>
        <v>79</v>
      </c>
      <c r="Y87" s="91">
        <f t="shared" si="58"/>
        <v>80</v>
      </c>
      <c r="Z87" s="91" t="e">
        <f>INDEX(地温!$D$2:$D$366,MATCH(X87,地温!$C$2:$C$366,FALSE))</f>
        <v>#N/A</v>
      </c>
      <c r="AA87" s="91" t="e">
        <f t="shared" si="59"/>
        <v>#N/A</v>
      </c>
      <c r="AB87" s="93" t="e">
        <f t="shared" si="41"/>
        <v>#N/A</v>
      </c>
      <c r="AC87" s="99" t="e">
        <f t="shared" si="42"/>
        <v>#N/A</v>
      </c>
      <c r="AD87" s="99">
        <f t="shared" si="43"/>
        <v>0</v>
      </c>
      <c r="AG87" s="92">
        <f t="shared" si="60"/>
        <v>79</v>
      </c>
      <c r="AH87" s="91">
        <f t="shared" si="61"/>
        <v>80</v>
      </c>
      <c r="AI87" s="91" t="e">
        <f>INDEX(地温!$D$2:$D$366,MATCH(AG87,地温!$C$2:$C$366,FALSE))</f>
        <v>#N/A</v>
      </c>
      <c r="AJ87" s="91" t="e">
        <f t="shared" si="62"/>
        <v>#N/A</v>
      </c>
      <c r="AK87" s="93" t="e">
        <f t="shared" si="44"/>
        <v>#N/A</v>
      </c>
      <c r="AL87" s="99" t="e">
        <f t="shared" si="45"/>
        <v>#N/A</v>
      </c>
      <c r="AM87" s="99">
        <f t="shared" si="46"/>
        <v>0</v>
      </c>
      <c r="AP87" s="92">
        <f t="shared" si="63"/>
        <v>79</v>
      </c>
      <c r="AQ87" s="91">
        <f t="shared" si="64"/>
        <v>80</v>
      </c>
      <c r="AR87" s="91" t="e">
        <f>INDEX(地温!$D$2:$D$366,MATCH(AP87,地温!$C$2:$C$366,FALSE))</f>
        <v>#N/A</v>
      </c>
      <c r="AS87" s="91" t="e">
        <f t="shared" si="65"/>
        <v>#N/A</v>
      </c>
      <c r="AT87" s="93" t="e">
        <f t="shared" si="47"/>
        <v>#N/A</v>
      </c>
      <c r="AU87" s="99" t="e">
        <f t="shared" si="48"/>
        <v>#N/A</v>
      </c>
      <c r="AV87" s="99">
        <f t="shared" si="49"/>
        <v>0</v>
      </c>
    </row>
    <row r="88" spans="1:48" s="91" customFormat="1">
      <c r="A88" s="92">
        <f t="shared" si="50"/>
        <v>80</v>
      </c>
      <c r="B88" s="91">
        <f t="shared" si="33"/>
        <v>81</v>
      </c>
      <c r="C88" s="99">
        <f t="shared" si="34"/>
        <v>0</v>
      </c>
      <c r="F88" s="92">
        <f t="shared" si="51"/>
        <v>80</v>
      </c>
      <c r="G88" s="91">
        <f t="shared" si="52"/>
        <v>81</v>
      </c>
      <c r="H88" s="91" t="e">
        <f>INDEX(地温!$D$2:$D$366,MATCH(F88,地温!$C$2:$C$366,FALSE))</f>
        <v>#N/A</v>
      </c>
      <c r="I88" s="91" t="e">
        <f t="shared" si="53"/>
        <v>#N/A</v>
      </c>
      <c r="J88" s="93" t="e">
        <f t="shared" si="35"/>
        <v>#N/A</v>
      </c>
      <c r="K88" s="99" t="e">
        <f t="shared" si="36"/>
        <v>#N/A</v>
      </c>
      <c r="L88" s="99">
        <f t="shared" si="37"/>
        <v>0</v>
      </c>
      <c r="O88" s="92">
        <f t="shared" si="54"/>
        <v>80</v>
      </c>
      <c r="P88" s="91">
        <f t="shared" si="55"/>
        <v>81</v>
      </c>
      <c r="Q88" s="91" t="e">
        <f>INDEX(地温!$D$2:$D$366,MATCH(O88,地温!$C$2:$C$366,FALSE))</f>
        <v>#N/A</v>
      </c>
      <c r="R88" s="91" t="e">
        <f t="shared" si="56"/>
        <v>#N/A</v>
      </c>
      <c r="S88" s="93" t="e">
        <f t="shared" si="38"/>
        <v>#N/A</v>
      </c>
      <c r="T88" s="99" t="e">
        <f t="shared" si="39"/>
        <v>#N/A</v>
      </c>
      <c r="U88" s="99">
        <f t="shared" si="40"/>
        <v>0</v>
      </c>
      <c r="X88" s="92">
        <f t="shared" si="57"/>
        <v>80</v>
      </c>
      <c r="Y88" s="91">
        <f t="shared" si="58"/>
        <v>81</v>
      </c>
      <c r="Z88" s="91" t="e">
        <f>INDEX(地温!$D$2:$D$366,MATCH(X88,地温!$C$2:$C$366,FALSE))</f>
        <v>#N/A</v>
      </c>
      <c r="AA88" s="91" t="e">
        <f t="shared" si="59"/>
        <v>#N/A</v>
      </c>
      <c r="AB88" s="93" t="e">
        <f t="shared" si="41"/>
        <v>#N/A</v>
      </c>
      <c r="AC88" s="99" t="e">
        <f t="shared" si="42"/>
        <v>#N/A</v>
      </c>
      <c r="AD88" s="99">
        <f t="shared" si="43"/>
        <v>0</v>
      </c>
      <c r="AG88" s="92">
        <f t="shared" si="60"/>
        <v>80</v>
      </c>
      <c r="AH88" s="91">
        <f t="shared" si="61"/>
        <v>81</v>
      </c>
      <c r="AI88" s="91" t="e">
        <f>INDEX(地温!$D$2:$D$366,MATCH(AG88,地温!$C$2:$C$366,FALSE))</f>
        <v>#N/A</v>
      </c>
      <c r="AJ88" s="91" t="e">
        <f t="shared" si="62"/>
        <v>#N/A</v>
      </c>
      <c r="AK88" s="93" t="e">
        <f t="shared" si="44"/>
        <v>#N/A</v>
      </c>
      <c r="AL88" s="99" t="e">
        <f t="shared" si="45"/>
        <v>#N/A</v>
      </c>
      <c r="AM88" s="99">
        <f t="shared" si="46"/>
        <v>0</v>
      </c>
      <c r="AP88" s="92">
        <f t="shared" si="63"/>
        <v>80</v>
      </c>
      <c r="AQ88" s="91">
        <f t="shared" si="64"/>
        <v>81</v>
      </c>
      <c r="AR88" s="91" t="e">
        <f>INDEX(地温!$D$2:$D$366,MATCH(AP88,地温!$C$2:$C$366,FALSE))</f>
        <v>#N/A</v>
      </c>
      <c r="AS88" s="91" t="e">
        <f t="shared" si="65"/>
        <v>#N/A</v>
      </c>
      <c r="AT88" s="93" t="e">
        <f t="shared" si="47"/>
        <v>#N/A</v>
      </c>
      <c r="AU88" s="99" t="e">
        <f t="shared" si="48"/>
        <v>#N/A</v>
      </c>
      <c r="AV88" s="99">
        <f t="shared" si="49"/>
        <v>0</v>
      </c>
    </row>
    <row r="89" spans="1:48" s="91" customFormat="1">
      <c r="A89" s="92">
        <f t="shared" si="50"/>
        <v>81</v>
      </c>
      <c r="B89" s="91">
        <f t="shared" si="33"/>
        <v>82</v>
      </c>
      <c r="C89" s="99">
        <f t="shared" si="34"/>
        <v>0</v>
      </c>
      <c r="F89" s="92">
        <f t="shared" si="51"/>
        <v>81</v>
      </c>
      <c r="G89" s="91">
        <f t="shared" si="52"/>
        <v>82</v>
      </c>
      <c r="H89" s="91" t="e">
        <f>INDEX(地温!$D$2:$D$366,MATCH(F89,地温!$C$2:$C$366,FALSE))</f>
        <v>#N/A</v>
      </c>
      <c r="I89" s="91" t="e">
        <f t="shared" si="53"/>
        <v>#N/A</v>
      </c>
      <c r="J89" s="93" t="e">
        <f t="shared" si="35"/>
        <v>#N/A</v>
      </c>
      <c r="K89" s="99" t="e">
        <f t="shared" si="36"/>
        <v>#N/A</v>
      </c>
      <c r="L89" s="99">
        <f t="shared" si="37"/>
        <v>0</v>
      </c>
      <c r="O89" s="92">
        <f t="shared" si="54"/>
        <v>81</v>
      </c>
      <c r="P89" s="91">
        <f t="shared" si="55"/>
        <v>82</v>
      </c>
      <c r="Q89" s="91" t="e">
        <f>INDEX(地温!$D$2:$D$366,MATCH(O89,地温!$C$2:$C$366,FALSE))</f>
        <v>#N/A</v>
      </c>
      <c r="R89" s="91" t="e">
        <f t="shared" si="56"/>
        <v>#N/A</v>
      </c>
      <c r="S89" s="93" t="e">
        <f t="shared" si="38"/>
        <v>#N/A</v>
      </c>
      <c r="T89" s="99" t="e">
        <f t="shared" si="39"/>
        <v>#N/A</v>
      </c>
      <c r="U89" s="99">
        <f t="shared" si="40"/>
        <v>0</v>
      </c>
      <c r="X89" s="92">
        <f t="shared" si="57"/>
        <v>81</v>
      </c>
      <c r="Y89" s="91">
        <f t="shared" si="58"/>
        <v>82</v>
      </c>
      <c r="Z89" s="91" t="e">
        <f>INDEX(地温!$D$2:$D$366,MATCH(X89,地温!$C$2:$C$366,FALSE))</f>
        <v>#N/A</v>
      </c>
      <c r="AA89" s="91" t="e">
        <f t="shared" si="59"/>
        <v>#N/A</v>
      </c>
      <c r="AB89" s="93" t="e">
        <f t="shared" si="41"/>
        <v>#N/A</v>
      </c>
      <c r="AC89" s="99" t="e">
        <f t="shared" si="42"/>
        <v>#N/A</v>
      </c>
      <c r="AD89" s="99">
        <f t="shared" si="43"/>
        <v>0</v>
      </c>
      <c r="AG89" s="92">
        <f t="shared" si="60"/>
        <v>81</v>
      </c>
      <c r="AH89" s="91">
        <f t="shared" si="61"/>
        <v>82</v>
      </c>
      <c r="AI89" s="91" t="e">
        <f>INDEX(地温!$D$2:$D$366,MATCH(AG89,地温!$C$2:$C$366,FALSE))</f>
        <v>#N/A</v>
      </c>
      <c r="AJ89" s="91" t="e">
        <f t="shared" si="62"/>
        <v>#N/A</v>
      </c>
      <c r="AK89" s="93" t="e">
        <f t="shared" si="44"/>
        <v>#N/A</v>
      </c>
      <c r="AL89" s="99" t="e">
        <f t="shared" si="45"/>
        <v>#N/A</v>
      </c>
      <c r="AM89" s="99">
        <f t="shared" si="46"/>
        <v>0</v>
      </c>
      <c r="AP89" s="92">
        <f t="shared" si="63"/>
        <v>81</v>
      </c>
      <c r="AQ89" s="91">
        <f t="shared" si="64"/>
        <v>82</v>
      </c>
      <c r="AR89" s="91" t="e">
        <f>INDEX(地温!$D$2:$D$366,MATCH(AP89,地温!$C$2:$C$366,FALSE))</f>
        <v>#N/A</v>
      </c>
      <c r="AS89" s="91" t="e">
        <f t="shared" si="65"/>
        <v>#N/A</v>
      </c>
      <c r="AT89" s="93" t="e">
        <f t="shared" si="47"/>
        <v>#N/A</v>
      </c>
      <c r="AU89" s="99" t="e">
        <f t="shared" si="48"/>
        <v>#N/A</v>
      </c>
      <c r="AV89" s="99">
        <f t="shared" si="49"/>
        <v>0</v>
      </c>
    </row>
    <row r="90" spans="1:48" s="91" customFormat="1">
      <c r="A90" s="92">
        <f t="shared" si="50"/>
        <v>82</v>
      </c>
      <c r="B90" s="91">
        <f t="shared" si="33"/>
        <v>83</v>
      </c>
      <c r="C90" s="99">
        <f t="shared" si="34"/>
        <v>0</v>
      </c>
      <c r="F90" s="92">
        <f t="shared" si="51"/>
        <v>82</v>
      </c>
      <c r="G90" s="91">
        <f t="shared" si="52"/>
        <v>83</v>
      </c>
      <c r="H90" s="91" t="e">
        <f>INDEX(地温!$D$2:$D$366,MATCH(F90,地温!$C$2:$C$366,FALSE))</f>
        <v>#N/A</v>
      </c>
      <c r="I90" s="91" t="e">
        <f t="shared" si="53"/>
        <v>#N/A</v>
      </c>
      <c r="J90" s="93" t="e">
        <f t="shared" si="35"/>
        <v>#N/A</v>
      </c>
      <c r="K90" s="99" t="e">
        <f t="shared" si="36"/>
        <v>#N/A</v>
      </c>
      <c r="L90" s="99">
        <f t="shared" si="37"/>
        <v>0</v>
      </c>
      <c r="O90" s="92">
        <f t="shared" si="54"/>
        <v>82</v>
      </c>
      <c r="P90" s="91">
        <f t="shared" si="55"/>
        <v>83</v>
      </c>
      <c r="Q90" s="91" t="e">
        <f>INDEX(地温!$D$2:$D$366,MATCH(O90,地温!$C$2:$C$366,FALSE))</f>
        <v>#N/A</v>
      </c>
      <c r="R90" s="91" t="e">
        <f t="shared" si="56"/>
        <v>#N/A</v>
      </c>
      <c r="S90" s="93" t="e">
        <f t="shared" si="38"/>
        <v>#N/A</v>
      </c>
      <c r="T90" s="99" t="e">
        <f t="shared" si="39"/>
        <v>#N/A</v>
      </c>
      <c r="U90" s="99">
        <f t="shared" si="40"/>
        <v>0</v>
      </c>
      <c r="X90" s="92">
        <f t="shared" si="57"/>
        <v>82</v>
      </c>
      <c r="Y90" s="91">
        <f t="shared" si="58"/>
        <v>83</v>
      </c>
      <c r="Z90" s="91" t="e">
        <f>INDEX(地温!$D$2:$D$366,MATCH(X90,地温!$C$2:$C$366,FALSE))</f>
        <v>#N/A</v>
      </c>
      <c r="AA90" s="91" t="e">
        <f t="shared" si="59"/>
        <v>#N/A</v>
      </c>
      <c r="AB90" s="93" t="e">
        <f t="shared" si="41"/>
        <v>#N/A</v>
      </c>
      <c r="AC90" s="99" t="e">
        <f t="shared" si="42"/>
        <v>#N/A</v>
      </c>
      <c r="AD90" s="99">
        <f t="shared" si="43"/>
        <v>0</v>
      </c>
      <c r="AG90" s="92">
        <f t="shared" si="60"/>
        <v>82</v>
      </c>
      <c r="AH90" s="91">
        <f t="shared" si="61"/>
        <v>83</v>
      </c>
      <c r="AI90" s="91" t="e">
        <f>INDEX(地温!$D$2:$D$366,MATCH(AG90,地温!$C$2:$C$366,FALSE))</f>
        <v>#N/A</v>
      </c>
      <c r="AJ90" s="91" t="e">
        <f t="shared" si="62"/>
        <v>#N/A</v>
      </c>
      <c r="AK90" s="93" t="e">
        <f t="shared" si="44"/>
        <v>#N/A</v>
      </c>
      <c r="AL90" s="99" t="e">
        <f t="shared" si="45"/>
        <v>#N/A</v>
      </c>
      <c r="AM90" s="99">
        <f t="shared" si="46"/>
        <v>0</v>
      </c>
      <c r="AP90" s="92">
        <f t="shared" si="63"/>
        <v>82</v>
      </c>
      <c r="AQ90" s="91">
        <f t="shared" si="64"/>
        <v>83</v>
      </c>
      <c r="AR90" s="91" t="e">
        <f>INDEX(地温!$D$2:$D$366,MATCH(AP90,地温!$C$2:$C$366,FALSE))</f>
        <v>#N/A</v>
      </c>
      <c r="AS90" s="91" t="e">
        <f t="shared" si="65"/>
        <v>#N/A</v>
      </c>
      <c r="AT90" s="93" t="e">
        <f t="shared" si="47"/>
        <v>#N/A</v>
      </c>
      <c r="AU90" s="99" t="e">
        <f t="shared" si="48"/>
        <v>#N/A</v>
      </c>
      <c r="AV90" s="99">
        <f t="shared" si="49"/>
        <v>0</v>
      </c>
    </row>
    <row r="91" spans="1:48" s="91" customFormat="1">
      <c r="A91" s="92">
        <f t="shared" si="50"/>
        <v>83</v>
      </c>
      <c r="B91" s="91">
        <f t="shared" si="33"/>
        <v>84</v>
      </c>
      <c r="C91" s="99">
        <f t="shared" si="34"/>
        <v>0</v>
      </c>
      <c r="F91" s="92">
        <f t="shared" si="51"/>
        <v>83</v>
      </c>
      <c r="G91" s="91">
        <f t="shared" si="52"/>
        <v>84</v>
      </c>
      <c r="H91" s="91" t="e">
        <f>INDEX(地温!$D$2:$D$366,MATCH(F91,地温!$C$2:$C$366,FALSE))</f>
        <v>#N/A</v>
      </c>
      <c r="I91" s="91" t="e">
        <f t="shared" si="53"/>
        <v>#N/A</v>
      </c>
      <c r="J91" s="93" t="e">
        <f t="shared" si="35"/>
        <v>#N/A</v>
      </c>
      <c r="K91" s="99" t="e">
        <f t="shared" si="36"/>
        <v>#N/A</v>
      </c>
      <c r="L91" s="99">
        <f t="shared" si="37"/>
        <v>0</v>
      </c>
      <c r="O91" s="92">
        <f t="shared" si="54"/>
        <v>83</v>
      </c>
      <c r="P91" s="91">
        <f t="shared" si="55"/>
        <v>84</v>
      </c>
      <c r="Q91" s="91" t="e">
        <f>INDEX(地温!$D$2:$D$366,MATCH(O91,地温!$C$2:$C$366,FALSE))</f>
        <v>#N/A</v>
      </c>
      <c r="R91" s="91" t="e">
        <f t="shared" si="56"/>
        <v>#N/A</v>
      </c>
      <c r="S91" s="93" t="e">
        <f t="shared" si="38"/>
        <v>#N/A</v>
      </c>
      <c r="T91" s="99" t="e">
        <f t="shared" si="39"/>
        <v>#N/A</v>
      </c>
      <c r="U91" s="99">
        <f t="shared" si="40"/>
        <v>0</v>
      </c>
      <c r="X91" s="92">
        <f t="shared" si="57"/>
        <v>83</v>
      </c>
      <c r="Y91" s="91">
        <f t="shared" si="58"/>
        <v>84</v>
      </c>
      <c r="Z91" s="91" t="e">
        <f>INDEX(地温!$D$2:$D$366,MATCH(X91,地温!$C$2:$C$366,FALSE))</f>
        <v>#N/A</v>
      </c>
      <c r="AA91" s="91" t="e">
        <f t="shared" si="59"/>
        <v>#N/A</v>
      </c>
      <c r="AB91" s="93" t="e">
        <f t="shared" si="41"/>
        <v>#N/A</v>
      </c>
      <c r="AC91" s="99" t="e">
        <f t="shared" si="42"/>
        <v>#N/A</v>
      </c>
      <c r="AD91" s="99">
        <f t="shared" si="43"/>
        <v>0</v>
      </c>
      <c r="AG91" s="92">
        <f t="shared" si="60"/>
        <v>83</v>
      </c>
      <c r="AH91" s="91">
        <f t="shared" si="61"/>
        <v>84</v>
      </c>
      <c r="AI91" s="91" t="e">
        <f>INDEX(地温!$D$2:$D$366,MATCH(AG91,地温!$C$2:$C$366,FALSE))</f>
        <v>#N/A</v>
      </c>
      <c r="AJ91" s="91" t="e">
        <f t="shared" si="62"/>
        <v>#N/A</v>
      </c>
      <c r="AK91" s="93" t="e">
        <f t="shared" si="44"/>
        <v>#N/A</v>
      </c>
      <c r="AL91" s="99" t="e">
        <f t="shared" si="45"/>
        <v>#N/A</v>
      </c>
      <c r="AM91" s="99">
        <f t="shared" si="46"/>
        <v>0</v>
      </c>
      <c r="AP91" s="92">
        <f t="shared" si="63"/>
        <v>83</v>
      </c>
      <c r="AQ91" s="91">
        <f t="shared" si="64"/>
        <v>84</v>
      </c>
      <c r="AR91" s="91" t="e">
        <f>INDEX(地温!$D$2:$D$366,MATCH(AP91,地温!$C$2:$C$366,FALSE))</f>
        <v>#N/A</v>
      </c>
      <c r="AS91" s="91" t="e">
        <f t="shared" si="65"/>
        <v>#N/A</v>
      </c>
      <c r="AT91" s="93" t="e">
        <f t="shared" si="47"/>
        <v>#N/A</v>
      </c>
      <c r="AU91" s="99" t="e">
        <f t="shared" si="48"/>
        <v>#N/A</v>
      </c>
      <c r="AV91" s="99">
        <f t="shared" si="49"/>
        <v>0</v>
      </c>
    </row>
    <row r="92" spans="1:48" s="91" customFormat="1">
      <c r="A92" s="92">
        <f t="shared" si="50"/>
        <v>84</v>
      </c>
      <c r="B92" s="91">
        <f t="shared" si="33"/>
        <v>85</v>
      </c>
      <c r="C92" s="99">
        <f t="shared" si="34"/>
        <v>0</v>
      </c>
      <c r="F92" s="92">
        <f t="shared" si="51"/>
        <v>84</v>
      </c>
      <c r="G92" s="91">
        <f t="shared" si="52"/>
        <v>85</v>
      </c>
      <c r="H92" s="91" t="e">
        <f>INDEX(地温!$D$2:$D$366,MATCH(F92,地温!$C$2:$C$366,FALSE))</f>
        <v>#N/A</v>
      </c>
      <c r="I92" s="91" t="e">
        <f t="shared" si="53"/>
        <v>#N/A</v>
      </c>
      <c r="J92" s="93" t="e">
        <f t="shared" si="35"/>
        <v>#N/A</v>
      </c>
      <c r="K92" s="99" t="e">
        <f t="shared" si="36"/>
        <v>#N/A</v>
      </c>
      <c r="L92" s="99">
        <f t="shared" si="37"/>
        <v>0</v>
      </c>
      <c r="O92" s="92">
        <f t="shared" si="54"/>
        <v>84</v>
      </c>
      <c r="P92" s="91">
        <f t="shared" si="55"/>
        <v>85</v>
      </c>
      <c r="Q92" s="91" t="e">
        <f>INDEX(地温!$D$2:$D$366,MATCH(O92,地温!$C$2:$C$366,FALSE))</f>
        <v>#N/A</v>
      </c>
      <c r="R92" s="91" t="e">
        <f t="shared" si="56"/>
        <v>#N/A</v>
      </c>
      <c r="S92" s="93" t="e">
        <f t="shared" si="38"/>
        <v>#N/A</v>
      </c>
      <c r="T92" s="99" t="e">
        <f t="shared" si="39"/>
        <v>#N/A</v>
      </c>
      <c r="U92" s="99">
        <f t="shared" si="40"/>
        <v>0</v>
      </c>
      <c r="X92" s="92">
        <f t="shared" si="57"/>
        <v>84</v>
      </c>
      <c r="Y92" s="91">
        <f t="shared" si="58"/>
        <v>85</v>
      </c>
      <c r="Z92" s="91" t="e">
        <f>INDEX(地温!$D$2:$D$366,MATCH(X92,地温!$C$2:$C$366,FALSE))</f>
        <v>#N/A</v>
      </c>
      <c r="AA92" s="91" t="e">
        <f t="shared" si="59"/>
        <v>#N/A</v>
      </c>
      <c r="AB92" s="93" t="e">
        <f t="shared" si="41"/>
        <v>#N/A</v>
      </c>
      <c r="AC92" s="99" t="e">
        <f t="shared" si="42"/>
        <v>#N/A</v>
      </c>
      <c r="AD92" s="99">
        <f t="shared" si="43"/>
        <v>0</v>
      </c>
      <c r="AG92" s="92">
        <f t="shared" si="60"/>
        <v>84</v>
      </c>
      <c r="AH92" s="91">
        <f t="shared" si="61"/>
        <v>85</v>
      </c>
      <c r="AI92" s="91" t="e">
        <f>INDEX(地温!$D$2:$D$366,MATCH(AG92,地温!$C$2:$C$366,FALSE))</f>
        <v>#N/A</v>
      </c>
      <c r="AJ92" s="91" t="e">
        <f t="shared" si="62"/>
        <v>#N/A</v>
      </c>
      <c r="AK92" s="93" t="e">
        <f t="shared" si="44"/>
        <v>#N/A</v>
      </c>
      <c r="AL92" s="99" t="e">
        <f t="shared" si="45"/>
        <v>#N/A</v>
      </c>
      <c r="AM92" s="99">
        <f t="shared" si="46"/>
        <v>0</v>
      </c>
      <c r="AP92" s="92">
        <f t="shared" si="63"/>
        <v>84</v>
      </c>
      <c r="AQ92" s="91">
        <f t="shared" si="64"/>
        <v>85</v>
      </c>
      <c r="AR92" s="91" t="e">
        <f>INDEX(地温!$D$2:$D$366,MATCH(AP92,地温!$C$2:$C$366,FALSE))</f>
        <v>#N/A</v>
      </c>
      <c r="AS92" s="91" t="e">
        <f t="shared" si="65"/>
        <v>#N/A</v>
      </c>
      <c r="AT92" s="93" t="e">
        <f t="shared" si="47"/>
        <v>#N/A</v>
      </c>
      <c r="AU92" s="99" t="e">
        <f t="shared" si="48"/>
        <v>#N/A</v>
      </c>
      <c r="AV92" s="99">
        <f t="shared" si="49"/>
        <v>0</v>
      </c>
    </row>
    <row r="93" spans="1:48" s="91" customFormat="1">
      <c r="A93" s="92">
        <f t="shared" si="50"/>
        <v>85</v>
      </c>
      <c r="B93" s="91">
        <f t="shared" si="33"/>
        <v>86</v>
      </c>
      <c r="C93" s="99">
        <f t="shared" si="34"/>
        <v>0</v>
      </c>
      <c r="F93" s="92">
        <f t="shared" si="51"/>
        <v>85</v>
      </c>
      <c r="G93" s="91">
        <f t="shared" si="52"/>
        <v>86</v>
      </c>
      <c r="H93" s="91" t="e">
        <f>INDEX(地温!$D$2:$D$366,MATCH(F93,地温!$C$2:$C$366,FALSE))</f>
        <v>#N/A</v>
      </c>
      <c r="I93" s="91" t="e">
        <f t="shared" si="53"/>
        <v>#N/A</v>
      </c>
      <c r="J93" s="93" t="e">
        <f t="shared" si="35"/>
        <v>#N/A</v>
      </c>
      <c r="K93" s="99" t="e">
        <f t="shared" si="36"/>
        <v>#N/A</v>
      </c>
      <c r="L93" s="99">
        <f t="shared" si="37"/>
        <v>0</v>
      </c>
      <c r="O93" s="92">
        <f t="shared" si="54"/>
        <v>85</v>
      </c>
      <c r="P93" s="91">
        <f t="shared" si="55"/>
        <v>86</v>
      </c>
      <c r="Q93" s="91" t="e">
        <f>INDEX(地温!$D$2:$D$366,MATCH(O93,地温!$C$2:$C$366,FALSE))</f>
        <v>#N/A</v>
      </c>
      <c r="R93" s="91" t="e">
        <f t="shared" si="56"/>
        <v>#N/A</v>
      </c>
      <c r="S93" s="93" t="e">
        <f t="shared" si="38"/>
        <v>#N/A</v>
      </c>
      <c r="T93" s="99" t="e">
        <f t="shared" si="39"/>
        <v>#N/A</v>
      </c>
      <c r="U93" s="99">
        <f t="shared" si="40"/>
        <v>0</v>
      </c>
      <c r="X93" s="92">
        <f t="shared" si="57"/>
        <v>85</v>
      </c>
      <c r="Y93" s="91">
        <f t="shared" si="58"/>
        <v>86</v>
      </c>
      <c r="Z93" s="91" t="e">
        <f>INDEX(地温!$D$2:$D$366,MATCH(X93,地温!$C$2:$C$366,FALSE))</f>
        <v>#N/A</v>
      </c>
      <c r="AA93" s="91" t="e">
        <f t="shared" si="59"/>
        <v>#N/A</v>
      </c>
      <c r="AB93" s="93" t="e">
        <f t="shared" si="41"/>
        <v>#N/A</v>
      </c>
      <c r="AC93" s="99" t="e">
        <f t="shared" si="42"/>
        <v>#N/A</v>
      </c>
      <c r="AD93" s="99">
        <f t="shared" si="43"/>
        <v>0</v>
      </c>
      <c r="AG93" s="92">
        <f t="shared" si="60"/>
        <v>85</v>
      </c>
      <c r="AH93" s="91">
        <f t="shared" si="61"/>
        <v>86</v>
      </c>
      <c r="AI93" s="91" t="e">
        <f>INDEX(地温!$D$2:$D$366,MATCH(AG93,地温!$C$2:$C$366,FALSE))</f>
        <v>#N/A</v>
      </c>
      <c r="AJ93" s="91" t="e">
        <f t="shared" si="62"/>
        <v>#N/A</v>
      </c>
      <c r="AK93" s="93" t="e">
        <f t="shared" si="44"/>
        <v>#N/A</v>
      </c>
      <c r="AL93" s="99" t="e">
        <f t="shared" si="45"/>
        <v>#N/A</v>
      </c>
      <c r="AM93" s="99">
        <f t="shared" si="46"/>
        <v>0</v>
      </c>
      <c r="AP93" s="92">
        <f t="shared" si="63"/>
        <v>85</v>
      </c>
      <c r="AQ93" s="91">
        <f t="shared" si="64"/>
        <v>86</v>
      </c>
      <c r="AR93" s="91" t="e">
        <f>INDEX(地温!$D$2:$D$366,MATCH(AP93,地温!$C$2:$C$366,FALSE))</f>
        <v>#N/A</v>
      </c>
      <c r="AS93" s="91" t="e">
        <f t="shared" si="65"/>
        <v>#N/A</v>
      </c>
      <c r="AT93" s="93" t="e">
        <f t="shared" si="47"/>
        <v>#N/A</v>
      </c>
      <c r="AU93" s="99" t="e">
        <f t="shared" si="48"/>
        <v>#N/A</v>
      </c>
      <c r="AV93" s="99">
        <f t="shared" si="49"/>
        <v>0</v>
      </c>
    </row>
    <row r="94" spans="1:48" s="91" customFormat="1">
      <c r="A94" s="92">
        <f t="shared" si="50"/>
        <v>86</v>
      </c>
      <c r="B94" s="91">
        <f t="shared" si="33"/>
        <v>87</v>
      </c>
      <c r="C94" s="99">
        <f t="shared" si="34"/>
        <v>0</v>
      </c>
      <c r="F94" s="92">
        <f t="shared" si="51"/>
        <v>86</v>
      </c>
      <c r="G94" s="91">
        <f t="shared" si="52"/>
        <v>87</v>
      </c>
      <c r="H94" s="91" t="e">
        <f>INDEX(地温!$D$2:$D$366,MATCH(F94,地温!$C$2:$C$366,FALSE))</f>
        <v>#N/A</v>
      </c>
      <c r="I94" s="91" t="e">
        <f t="shared" si="53"/>
        <v>#N/A</v>
      </c>
      <c r="J94" s="93" t="e">
        <f t="shared" si="35"/>
        <v>#N/A</v>
      </c>
      <c r="K94" s="99" t="e">
        <f t="shared" si="36"/>
        <v>#N/A</v>
      </c>
      <c r="L94" s="99">
        <f t="shared" si="37"/>
        <v>0</v>
      </c>
      <c r="O94" s="92">
        <f t="shared" si="54"/>
        <v>86</v>
      </c>
      <c r="P94" s="91">
        <f t="shared" si="55"/>
        <v>87</v>
      </c>
      <c r="Q94" s="91" t="e">
        <f>INDEX(地温!$D$2:$D$366,MATCH(O94,地温!$C$2:$C$366,FALSE))</f>
        <v>#N/A</v>
      </c>
      <c r="R94" s="91" t="e">
        <f t="shared" si="56"/>
        <v>#N/A</v>
      </c>
      <c r="S94" s="93" t="e">
        <f t="shared" si="38"/>
        <v>#N/A</v>
      </c>
      <c r="T94" s="99" t="e">
        <f t="shared" si="39"/>
        <v>#N/A</v>
      </c>
      <c r="U94" s="99">
        <f t="shared" si="40"/>
        <v>0</v>
      </c>
      <c r="X94" s="92">
        <f t="shared" si="57"/>
        <v>86</v>
      </c>
      <c r="Y94" s="91">
        <f t="shared" si="58"/>
        <v>87</v>
      </c>
      <c r="Z94" s="91" t="e">
        <f>INDEX(地温!$D$2:$D$366,MATCH(X94,地温!$C$2:$C$366,FALSE))</f>
        <v>#N/A</v>
      </c>
      <c r="AA94" s="91" t="e">
        <f t="shared" si="59"/>
        <v>#N/A</v>
      </c>
      <c r="AB94" s="93" t="e">
        <f t="shared" si="41"/>
        <v>#N/A</v>
      </c>
      <c r="AC94" s="99" t="e">
        <f t="shared" si="42"/>
        <v>#N/A</v>
      </c>
      <c r="AD94" s="99">
        <f t="shared" si="43"/>
        <v>0</v>
      </c>
      <c r="AG94" s="92">
        <f t="shared" si="60"/>
        <v>86</v>
      </c>
      <c r="AH94" s="91">
        <f t="shared" si="61"/>
        <v>87</v>
      </c>
      <c r="AI94" s="91" t="e">
        <f>INDEX(地温!$D$2:$D$366,MATCH(AG94,地温!$C$2:$C$366,FALSE))</f>
        <v>#N/A</v>
      </c>
      <c r="AJ94" s="91" t="e">
        <f t="shared" si="62"/>
        <v>#N/A</v>
      </c>
      <c r="AK94" s="93" t="e">
        <f t="shared" si="44"/>
        <v>#N/A</v>
      </c>
      <c r="AL94" s="99" t="e">
        <f t="shared" si="45"/>
        <v>#N/A</v>
      </c>
      <c r="AM94" s="99">
        <f t="shared" si="46"/>
        <v>0</v>
      </c>
      <c r="AP94" s="92">
        <f t="shared" si="63"/>
        <v>86</v>
      </c>
      <c r="AQ94" s="91">
        <f t="shared" si="64"/>
        <v>87</v>
      </c>
      <c r="AR94" s="91" t="e">
        <f>INDEX(地温!$D$2:$D$366,MATCH(AP94,地温!$C$2:$C$366,FALSE))</f>
        <v>#N/A</v>
      </c>
      <c r="AS94" s="91" t="e">
        <f t="shared" si="65"/>
        <v>#N/A</v>
      </c>
      <c r="AT94" s="93" t="e">
        <f t="shared" si="47"/>
        <v>#N/A</v>
      </c>
      <c r="AU94" s="99" t="e">
        <f t="shared" si="48"/>
        <v>#N/A</v>
      </c>
      <c r="AV94" s="99">
        <f t="shared" si="49"/>
        <v>0</v>
      </c>
    </row>
    <row r="95" spans="1:48" s="91" customFormat="1">
      <c r="A95" s="92">
        <f t="shared" si="50"/>
        <v>87</v>
      </c>
      <c r="B95" s="91">
        <f t="shared" si="33"/>
        <v>88</v>
      </c>
      <c r="C95" s="99">
        <f t="shared" si="34"/>
        <v>0</v>
      </c>
      <c r="F95" s="92">
        <f t="shared" si="51"/>
        <v>87</v>
      </c>
      <c r="G95" s="91">
        <f t="shared" si="52"/>
        <v>88</v>
      </c>
      <c r="H95" s="91" t="e">
        <f>INDEX(地温!$D$2:$D$366,MATCH(F95,地温!$C$2:$C$366,FALSE))</f>
        <v>#N/A</v>
      </c>
      <c r="I95" s="91" t="e">
        <f t="shared" si="53"/>
        <v>#N/A</v>
      </c>
      <c r="J95" s="93" t="e">
        <f t="shared" si="35"/>
        <v>#N/A</v>
      </c>
      <c r="K95" s="99" t="e">
        <f t="shared" si="36"/>
        <v>#N/A</v>
      </c>
      <c r="L95" s="99">
        <f t="shared" si="37"/>
        <v>0</v>
      </c>
      <c r="O95" s="92">
        <f t="shared" si="54"/>
        <v>87</v>
      </c>
      <c r="P95" s="91">
        <f t="shared" si="55"/>
        <v>88</v>
      </c>
      <c r="Q95" s="91" t="e">
        <f>INDEX(地温!$D$2:$D$366,MATCH(O95,地温!$C$2:$C$366,FALSE))</f>
        <v>#N/A</v>
      </c>
      <c r="R95" s="91" t="e">
        <f t="shared" si="56"/>
        <v>#N/A</v>
      </c>
      <c r="S95" s="93" t="e">
        <f t="shared" si="38"/>
        <v>#N/A</v>
      </c>
      <c r="T95" s="99" t="e">
        <f t="shared" si="39"/>
        <v>#N/A</v>
      </c>
      <c r="U95" s="99">
        <f t="shared" si="40"/>
        <v>0</v>
      </c>
      <c r="X95" s="92">
        <f t="shared" si="57"/>
        <v>87</v>
      </c>
      <c r="Y95" s="91">
        <f t="shared" si="58"/>
        <v>88</v>
      </c>
      <c r="Z95" s="91" t="e">
        <f>INDEX(地温!$D$2:$D$366,MATCH(X95,地温!$C$2:$C$366,FALSE))</f>
        <v>#N/A</v>
      </c>
      <c r="AA95" s="91" t="e">
        <f t="shared" si="59"/>
        <v>#N/A</v>
      </c>
      <c r="AB95" s="93" t="e">
        <f t="shared" si="41"/>
        <v>#N/A</v>
      </c>
      <c r="AC95" s="99" t="e">
        <f t="shared" si="42"/>
        <v>#N/A</v>
      </c>
      <c r="AD95" s="99">
        <f t="shared" si="43"/>
        <v>0</v>
      </c>
      <c r="AG95" s="92">
        <f t="shared" si="60"/>
        <v>87</v>
      </c>
      <c r="AH95" s="91">
        <f t="shared" si="61"/>
        <v>88</v>
      </c>
      <c r="AI95" s="91" t="e">
        <f>INDEX(地温!$D$2:$D$366,MATCH(AG95,地温!$C$2:$C$366,FALSE))</f>
        <v>#N/A</v>
      </c>
      <c r="AJ95" s="91" t="e">
        <f t="shared" si="62"/>
        <v>#N/A</v>
      </c>
      <c r="AK95" s="93" t="e">
        <f t="shared" si="44"/>
        <v>#N/A</v>
      </c>
      <c r="AL95" s="99" t="e">
        <f t="shared" si="45"/>
        <v>#N/A</v>
      </c>
      <c r="AM95" s="99">
        <f t="shared" si="46"/>
        <v>0</v>
      </c>
      <c r="AP95" s="92">
        <f t="shared" si="63"/>
        <v>87</v>
      </c>
      <c r="AQ95" s="91">
        <f t="shared" si="64"/>
        <v>88</v>
      </c>
      <c r="AR95" s="91" t="e">
        <f>INDEX(地温!$D$2:$D$366,MATCH(AP95,地温!$C$2:$C$366,FALSE))</f>
        <v>#N/A</v>
      </c>
      <c r="AS95" s="91" t="e">
        <f t="shared" si="65"/>
        <v>#N/A</v>
      </c>
      <c r="AT95" s="93" t="e">
        <f t="shared" si="47"/>
        <v>#N/A</v>
      </c>
      <c r="AU95" s="99" t="e">
        <f t="shared" si="48"/>
        <v>#N/A</v>
      </c>
      <c r="AV95" s="99">
        <f t="shared" si="49"/>
        <v>0</v>
      </c>
    </row>
    <row r="96" spans="1:48" s="91" customFormat="1">
      <c r="A96" s="92">
        <f t="shared" si="50"/>
        <v>88</v>
      </c>
      <c r="B96" s="91">
        <f t="shared" si="33"/>
        <v>89</v>
      </c>
      <c r="C96" s="99">
        <f t="shared" si="34"/>
        <v>0</v>
      </c>
      <c r="F96" s="92">
        <f t="shared" si="51"/>
        <v>88</v>
      </c>
      <c r="G96" s="91">
        <f t="shared" si="52"/>
        <v>89</v>
      </c>
      <c r="H96" s="91" t="e">
        <f>INDEX(地温!$D$2:$D$366,MATCH(F96,地温!$C$2:$C$366,FALSE))</f>
        <v>#N/A</v>
      </c>
      <c r="I96" s="91" t="e">
        <f t="shared" si="53"/>
        <v>#N/A</v>
      </c>
      <c r="J96" s="93" t="e">
        <f t="shared" si="35"/>
        <v>#N/A</v>
      </c>
      <c r="K96" s="99" t="e">
        <f t="shared" si="36"/>
        <v>#N/A</v>
      </c>
      <c r="L96" s="99">
        <f t="shared" si="37"/>
        <v>0</v>
      </c>
      <c r="O96" s="92">
        <f t="shared" si="54"/>
        <v>88</v>
      </c>
      <c r="P96" s="91">
        <f t="shared" si="55"/>
        <v>89</v>
      </c>
      <c r="Q96" s="91" t="e">
        <f>INDEX(地温!$D$2:$D$366,MATCH(O96,地温!$C$2:$C$366,FALSE))</f>
        <v>#N/A</v>
      </c>
      <c r="R96" s="91" t="e">
        <f t="shared" si="56"/>
        <v>#N/A</v>
      </c>
      <c r="S96" s="93" t="e">
        <f t="shared" si="38"/>
        <v>#N/A</v>
      </c>
      <c r="T96" s="99" t="e">
        <f t="shared" si="39"/>
        <v>#N/A</v>
      </c>
      <c r="U96" s="99">
        <f t="shared" si="40"/>
        <v>0</v>
      </c>
      <c r="X96" s="92">
        <f t="shared" si="57"/>
        <v>88</v>
      </c>
      <c r="Y96" s="91">
        <f t="shared" si="58"/>
        <v>89</v>
      </c>
      <c r="Z96" s="91" t="e">
        <f>INDEX(地温!$D$2:$D$366,MATCH(X96,地温!$C$2:$C$366,FALSE))</f>
        <v>#N/A</v>
      </c>
      <c r="AA96" s="91" t="e">
        <f t="shared" si="59"/>
        <v>#N/A</v>
      </c>
      <c r="AB96" s="93" t="e">
        <f t="shared" si="41"/>
        <v>#N/A</v>
      </c>
      <c r="AC96" s="99" t="e">
        <f t="shared" si="42"/>
        <v>#N/A</v>
      </c>
      <c r="AD96" s="99">
        <f t="shared" si="43"/>
        <v>0</v>
      </c>
      <c r="AG96" s="92">
        <f t="shared" si="60"/>
        <v>88</v>
      </c>
      <c r="AH96" s="91">
        <f t="shared" si="61"/>
        <v>89</v>
      </c>
      <c r="AI96" s="91" t="e">
        <f>INDEX(地温!$D$2:$D$366,MATCH(AG96,地温!$C$2:$C$366,FALSE))</f>
        <v>#N/A</v>
      </c>
      <c r="AJ96" s="91" t="e">
        <f t="shared" si="62"/>
        <v>#N/A</v>
      </c>
      <c r="AK96" s="93" t="e">
        <f t="shared" si="44"/>
        <v>#N/A</v>
      </c>
      <c r="AL96" s="99" t="e">
        <f t="shared" si="45"/>
        <v>#N/A</v>
      </c>
      <c r="AM96" s="99">
        <f t="shared" si="46"/>
        <v>0</v>
      </c>
      <c r="AP96" s="92">
        <f t="shared" si="63"/>
        <v>88</v>
      </c>
      <c r="AQ96" s="91">
        <f t="shared" si="64"/>
        <v>89</v>
      </c>
      <c r="AR96" s="91" t="e">
        <f>INDEX(地温!$D$2:$D$366,MATCH(AP96,地温!$C$2:$C$366,FALSE))</f>
        <v>#N/A</v>
      </c>
      <c r="AS96" s="91" t="e">
        <f t="shared" si="65"/>
        <v>#N/A</v>
      </c>
      <c r="AT96" s="93" t="e">
        <f t="shared" si="47"/>
        <v>#N/A</v>
      </c>
      <c r="AU96" s="99" t="e">
        <f t="shared" si="48"/>
        <v>#N/A</v>
      </c>
      <c r="AV96" s="99">
        <f t="shared" si="49"/>
        <v>0</v>
      </c>
    </row>
    <row r="97" spans="1:48" s="91" customFormat="1">
      <c r="A97" s="92">
        <f t="shared" si="50"/>
        <v>89</v>
      </c>
      <c r="B97" s="91">
        <f t="shared" si="33"/>
        <v>90</v>
      </c>
      <c r="C97" s="99">
        <f t="shared" si="34"/>
        <v>0</v>
      </c>
      <c r="F97" s="92">
        <f t="shared" si="51"/>
        <v>89</v>
      </c>
      <c r="G97" s="91">
        <f t="shared" si="52"/>
        <v>90</v>
      </c>
      <c r="H97" s="91" t="e">
        <f>INDEX(地温!$D$2:$D$366,MATCH(F97,地温!$C$2:$C$366,FALSE))</f>
        <v>#N/A</v>
      </c>
      <c r="I97" s="91" t="e">
        <f t="shared" si="53"/>
        <v>#N/A</v>
      </c>
      <c r="J97" s="93" t="e">
        <f t="shared" si="35"/>
        <v>#N/A</v>
      </c>
      <c r="K97" s="99" t="e">
        <f t="shared" si="36"/>
        <v>#N/A</v>
      </c>
      <c r="L97" s="99">
        <f t="shared" si="37"/>
        <v>0</v>
      </c>
      <c r="O97" s="92">
        <f t="shared" si="54"/>
        <v>89</v>
      </c>
      <c r="P97" s="91">
        <f t="shared" si="55"/>
        <v>90</v>
      </c>
      <c r="Q97" s="91" t="e">
        <f>INDEX(地温!$D$2:$D$366,MATCH(O97,地温!$C$2:$C$366,FALSE))</f>
        <v>#N/A</v>
      </c>
      <c r="R97" s="91" t="e">
        <f t="shared" si="56"/>
        <v>#N/A</v>
      </c>
      <c r="S97" s="93" t="e">
        <f t="shared" si="38"/>
        <v>#N/A</v>
      </c>
      <c r="T97" s="99" t="e">
        <f t="shared" si="39"/>
        <v>#N/A</v>
      </c>
      <c r="U97" s="99">
        <f t="shared" si="40"/>
        <v>0</v>
      </c>
      <c r="X97" s="92">
        <f t="shared" si="57"/>
        <v>89</v>
      </c>
      <c r="Y97" s="91">
        <f t="shared" si="58"/>
        <v>90</v>
      </c>
      <c r="Z97" s="91" t="e">
        <f>INDEX(地温!$D$2:$D$366,MATCH(X97,地温!$C$2:$C$366,FALSE))</f>
        <v>#N/A</v>
      </c>
      <c r="AA97" s="91" t="e">
        <f t="shared" si="59"/>
        <v>#N/A</v>
      </c>
      <c r="AB97" s="93" t="e">
        <f t="shared" si="41"/>
        <v>#N/A</v>
      </c>
      <c r="AC97" s="99" t="e">
        <f t="shared" si="42"/>
        <v>#N/A</v>
      </c>
      <c r="AD97" s="99">
        <f t="shared" si="43"/>
        <v>0</v>
      </c>
      <c r="AG97" s="92">
        <f t="shared" si="60"/>
        <v>89</v>
      </c>
      <c r="AH97" s="91">
        <f t="shared" si="61"/>
        <v>90</v>
      </c>
      <c r="AI97" s="91" t="e">
        <f>INDEX(地温!$D$2:$D$366,MATCH(AG97,地温!$C$2:$C$366,FALSE))</f>
        <v>#N/A</v>
      </c>
      <c r="AJ97" s="91" t="e">
        <f t="shared" si="62"/>
        <v>#N/A</v>
      </c>
      <c r="AK97" s="93" t="e">
        <f t="shared" si="44"/>
        <v>#N/A</v>
      </c>
      <c r="AL97" s="99" t="e">
        <f t="shared" si="45"/>
        <v>#N/A</v>
      </c>
      <c r="AM97" s="99">
        <f t="shared" si="46"/>
        <v>0</v>
      </c>
      <c r="AP97" s="92">
        <f t="shared" si="63"/>
        <v>89</v>
      </c>
      <c r="AQ97" s="91">
        <f t="shared" si="64"/>
        <v>90</v>
      </c>
      <c r="AR97" s="91" t="e">
        <f>INDEX(地温!$D$2:$D$366,MATCH(AP97,地温!$C$2:$C$366,FALSE))</f>
        <v>#N/A</v>
      </c>
      <c r="AS97" s="91" t="e">
        <f t="shared" si="65"/>
        <v>#N/A</v>
      </c>
      <c r="AT97" s="93" t="e">
        <f t="shared" si="47"/>
        <v>#N/A</v>
      </c>
      <c r="AU97" s="99" t="e">
        <f t="shared" si="48"/>
        <v>#N/A</v>
      </c>
      <c r="AV97" s="99">
        <f t="shared" si="49"/>
        <v>0</v>
      </c>
    </row>
    <row r="98" spans="1:48" s="91" customFormat="1">
      <c r="A98" s="92">
        <f t="shared" si="50"/>
        <v>90</v>
      </c>
      <c r="B98" s="91">
        <f t="shared" si="33"/>
        <v>91</v>
      </c>
      <c r="C98" s="99">
        <f t="shared" si="34"/>
        <v>0</v>
      </c>
      <c r="F98" s="92">
        <f t="shared" si="51"/>
        <v>90</v>
      </c>
      <c r="G98" s="91">
        <f t="shared" si="52"/>
        <v>91</v>
      </c>
      <c r="H98" s="91" t="e">
        <f>INDEX(地温!$D$2:$D$366,MATCH(F98,地温!$C$2:$C$366,FALSE))</f>
        <v>#N/A</v>
      </c>
      <c r="I98" s="91" t="e">
        <f t="shared" si="53"/>
        <v>#N/A</v>
      </c>
      <c r="J98" s="93" t="e">
        <f t="shared" si="35"/>
        <v>#N/A</v>
      </c>
      <c r="K98" s="99" t="e">
        <f t="shared" si="36"/>
        <v>#N/A</v>
      </c>
      <c r="L98" s="99">
        <f t="shared" si="37"/>
        <v>0</v>
      </c>
      <c r="O98" s="92">
        <f t="shared" si="54"/>
        <v>90</v>
      </c>
      <c r="P98" s="91">
        <f t="shared" si="55"/>
        <v>91</v>
      </c>
      <c r="Q98" s="91" t="e">
        <f>INDEX(地温!$D$2:$D$366,MATCH(O98,地温!$C$2:$C$366,FALSE))</f>
        <v>#N/A</v>
      </c>
      <c r="R98" s="91" t="e">
        <f t="shared" si="56"/>
        <v>#N/A</v>
      </c>
      <c r="S98" s="93" t="e">
        <f t="shared" si="38"/>
        <v>#N/A</v>
      </c>
      <c r="T98" s="99" t="e">
        <f t="shared" si="39"/>
        <v>#N/A</v>
      </c>
      <c r="U98" s="99">
        <f t="shared" si="40"/>
        <v>0</v>
      </c>
      <c r="X98" s="92">
        <f t="shared" si="57"/>
        <v>90</v>
      </c>
      <c r="Y98" s="91">
        <f t="shared" si="58"/>
        <v>91</v>
      </c>
      <c r="Z98" s="91" t="e">
        <f>INDEX(地温!$D$2:$D$366,MATCH(X98,地温!$C$2:$C$366,FALSE))</f>
        <v>#N/A</v>
      </c>
      <c r="AA98" s="91" t="e">
        <f t="shared" si="59"/>
        <v>#N/A</v>
      </c>
      <c r="AB98" s="93" t="e">
        <f t="shared" si="41"/>
        <v>#N/A</v>
      </c>
      <c r="AC98" s="99" t="e">
        <f t="shared" si="42"/>
        <v>#N/A</v>
      </c>
      <c r="AD98" s="99">
        <f t="shared" si="43"/>
        <v>0</v>
      </c>
      <c r="AG98" s="92">
        <f t="shared" si="60"/>
        <v>90</v>
      </c>
      <c r="AH98" s="91">
        <f t="shared" si="61"/>
        <v>91</v>
      </c>
      <c r="AI98" s="91" t="e">
        <f>INDEX(地温!$D$2:$D$366,MATCH(AG98,地温!$C$2:$C$366,FALSE))</f>
        <v>#N/A</v>
      </c>
      <c r="AJ98" s="91" t="e">
        <f t="shared" si="62"/>
        <v>#N/A</v>
      </c>
      <c r="AK98" s="93" t="e">
        <f t="shared" si="44"/>
        <v>#N/A</v>
      </c>
      <c r="AL98" s="99" t="e">
        <f t="shared" si="45"/>
        <v>#N/A</v>
      </c>
      <c r="AM98" s="99">
        <f t="shared" si="46"/>
        <v>0</v>
      </c>
      <c r="AP98" s="92">
        <f t="shared" si="63"/>
        <v>90</v>
      </c>
      <c r="AQ98" s="91">
        <f t="shared" si="64"/>
        <v>91</v>
      </c>
      <c r="AR98" s="91" t="e">
        <f>INDEX(地温!$D$2:$D$366,MATCH(AP98,地温!$C$2:$C$366,FALSE))</f>
        <v>#N/A</v>
      </c>
      <c r="AS98" s="91" t="e">
        <f t="shared" si="65"/>
        <v>#N/A</v>
      </c>
      <c r="AT98" s="93" t="e">
        <f t="shared" si="47"/>
        <v>#N/A</v>
      </c>
      <c r="AU98" s="99" t="e">
        <f t="shared" si="48"/>
        <v>#N/A</v>
      </c>
      <c r="AV98" s="99">
        <f t="shared" si="49"/>
        <v>0</v>
      </c>
    </row>
    <row r="99" spans="1:48" s="91" customFormat="1">
      <c r="A99" s="92">
        <f t="shared" si="50"/>
        <v>91</v>
      </c>
      <c r="B99" s="91">
        <f t="shared" si="33"/>
        <v>92</v>
      </c>
      <c r="C99" s="99">
        <f t="shared" si="34"/>
        <v>0</v>
      </c>
      <c r="F99" s="92">
        <f t="shared" si="51"/>
        <v>91</v>
      </c>
      <c r="G99" s="91">
        <f t="shared" si="52"/>
        <v>92</v>
      </c>
      <c r="H99" s="91" t="e">
        <f>INDEX(地温!$D$2:$D$366,MATCH(F99,地温!$C$2:$C$366,FALSE))</f>
        <v>#N/A</v>
      </c>
      <c r="I99" s="91" t="e">
        <f t="shared" si="53"/>
        <v>#N/A</v>
      </c>
      <c r="J99" s="93" t="e">
        <f t="shared" si="35"/>
        <v>#N/A</v>
      </c>
      <c r="K99" s="99" t="e">
        <f t="shared" si="36"/>
        <v>#N/A</v>
      </c>
      <c r="L99" s="99">
        <f t="shared" si="37"/>
        <v>0</v>
      </c>
      <c r="O99" s="92">
        <f t="shared" si="54"/>
        <v>91</v>
      </c>
      <c r="P99" s="91">
        <f t="shared" si="55"/>
        <v>92</v>
      </c>
      <c r="Q99" s="91" t="e">
        <f>INDEX(地温!$D$2:$D$366,MATCH(O99,地温!$C$2:$C$366,FALSE))</f>
        <v>#N/A</v>
      </c>
      <c r="R99" s="91" t="e">
        <f t="shared" si="56"/>
        <v>#N/A</v>
      </c>
      <c r="S99" s="93" t="e">
        <f t="shared" si="38"/>
        <v>#N/A</v>
      </c>
      <c r="T99" s="99" t="e">
        <f t="shared" si="39"/>
        <v>#N/A</v>
      </c>
      <c r="U99" s="99">
        <f t="shared" si="40"/>
        <v>0</v>
      </c>
      <c r="X99" s="92">
        <f t="shared" si="57"/>
        <v>91</v>
      </c>
      <c r="Y99" s="91">
        <f t="shared" si="58"/>
        <v>92</v>
      </c>
      <c r="Z99" s="91" t="e">
        <f>INDEX(地温!$D$2:$D$366,MATCH(X99,地温!$C$2:$C$366,FALSE))</f>
        <v>#N/A</v>
      </c>
      <c r="AA99" s="91" t="e">
        <f t="shared" si="59"/>
        <v>#N/A</v>
      </c>
      <c r="AB99" s="93" t="e">
        <f t="shared" si="41"/>
        <v>#N/A</v>
      </c>
      <c r="AC99" s="99" t="e">
        <f t="shared" si="42"/>
        <v>#N/A</v>
      </c>
      <c r="AD99" s="99">
        <f t="shared" si="43"/>
        <v>0</v>
      </c>
      <c r="AG99" s="92">
        <f t="shared" si="60"/>
        <v>91</v>
      </c>
      <c r="AH99" s="91">
        <f t="shared" si="61"/>
        <v>92</v>
      </c>
      <c r="AI99" s="91" t="e">
        <f>INDEX(地温!$D$2:$D$366,MATCH(AG99,地温!$C$2:$C$366,FALSE))</f>
        <v>#N/A</v>
      </c>
      <c r="AJ99" s="91" t="e">
        <f t="shared" si="62"/>
        <v>#N/A</v>
      </c>
      <c r="AK99" s="93" t="e">
        <f t="shared" si="44"/>
        <v>#N/A</v>
      </c>
      <c r="AL99" s="99" t="e">
        <f t="shared" si="45"/>
        <v>#N/A</v>
      </c>
      <c r="AM99" s="99">
        <f t="shared" si="46"/>
        <v>0</v>
      </c>
      <c r="AP99" s="92">
        <f t="shared" si="63"/>
        <v>91</v>
      </c>
      <c r="AQ99" s="91">
        <f t="shared" si="64"/>
        <v>92</v>
      </c>
      <c r="AR99" s="91" t="e">
        <f>INDEX(地温!$D$2:$D$366,MATCH(AP99,地温!$C$2:$C$366,FALSE))</f>
        <v>#N/A</v>
      </c>
      <c r="AS99" s="91" t="e">
        <f t="shared" si="65"/>
        <v>#N/A</v>
      </c>
      <c r="AT99" s="93" t="e">
        <f t="shared" si="47"/>
        <v>#N/A</v>
      </c>
      <c r="AU99" s="99" t="e">
        <f t="shared" si="48"/>
        <v>#N/A</v>
      </c>
      <c r="AV99" s="99">
        <f t="shared" si="49"/>
        <v>0</v>
      </c>
    </row>
    <row r="100" spans="1:48" s="91" customFormat="1">
      <c r="A100" s="92">
        <f t="shared" si="50"/>
        <v>92</v>
      </c>
      <c r="B100" s="91">
        <f t="shared" si="33"/>
        <v>93</v>
      </c>
      <c r="C100" s="99">
        <f t="shared" si="34"/>
        <v>0</v>
      </c>
      <c r="F100" s="92">
        <f t="shared" si="51"/>
        <v>92</v>
      </c>
      <c r="G100" s="91">
        <f t="shared" si="52"/>
        <v>93</v>
      </c>
      <c r="H100" s="91" t="e">
        <f>INDEX(地温!$D$2:$D$366,MATCH(F100,地温!$C$2:$C$366,FALSE))</f>
        <v>#N/A</v>
      </c>
      <c r="I100" s="91" t="e">
        <f t="shared" si="53"/>
        <v>#N/A</v>
      </c>
      <c r="J100" s="93" t="e">
        <f t="shared" si="35"/>
        <v>#N/A</v>
      </c>
      <c r="K100" s="99" t="e">
        <f t="shared" si="36"/>
        <v>#N/A</v>
      </c>
      <c r="L100" s="99">
        <f t="shared" si="37"/>
        <v>0</v>
      </c>
      <c r="O100" s="92">
        <f t="shared" si="54"/>
        <v>92</v>
      </c>
      <c r="P100" s="91">
        <f t="shared" si="55"/>
        <v>93</v>
      </c>
      <c r="Q100" s="91" t="e">
        <f>INDEX(地温!$D$2:$D$366,MATCH(O100,地温!$C$2:$C$366,FALSE))</f>
        <v>#N/A</v>
      </c>
      <c r="R100" s="91" t="e">
        <f t="shared" si="56"/>
        <v>#N/A</v>
      </c>
      <c r="S100" s="93" t="e">
        <f t="shared" si="38"/>
        <v>#N/A</v>
      </c>
      <c r="T100" s="99" t="e">
        <f t="shared" si="39"/>
        <v>#N/A</v>
      </c>
      <c r="U100" s="99">
        <f t="shared" si="40"/>
        <v>0</v>
      </c>
      <c r="X100" s="92">
        <f t="shared" si="57"/>
        <v>92</v>
      </c>
      <c r="Y100" s="91">
        <f t="shared" si="58"/>
        <v>93</v>
      </c>
      <c r="Z100" s="91" t="e">
        <f>INDEX(地温!$D$2:$D$366,MATCH(X100,地温!$C$2:$C$366,FALSE))</f>
        <v>#N/A</v>
      </c>
      <c r="AA100" s="91" t="e">
        <f t="shared" si="59"/>
        <v>#N/A</v>
      </c>
      <c r="AB100" s="93" t="e">
        <f t="shared" si="41"/>
        <v>#N/A</v>
      </c>
      <c r="AC100" s="99" t="e">
        <f t="shared" si="42"/>
        <v>#N/A</v>
      </c>
      <c r="AD100" s="99">
        <f t="shared" si="43"/>
        <v>0</v>
      </c>
      <c r="AG100" s="92">
        <f t="shared" si="60"/>
        <v>92</v>
      </c>
      <c r="AH100" s="91">
        <f t="shared" si="61"/>
        <v>93</v>
      </c>
      <c r="AI100" s="91" t="e">
        <f>INDEX(地温!$D$2:$D$366,MATCH(AG100,地温!$C$2:$C$366,FALSE))</f>
        <v>#N/A</v>
      </c>
      <c r="AJ100" s="91" t="e">
        <f t="shared" si="62"/>
        <v>#N/A</v>
      </c>
      <c r="AK100" s="93" t="e">
        <f t="shared" si="44"/>
        <v>#N/A</v>
      </c>
      <c r="AL100" s="99" t="e">
        <f t="shared" si="45"/>
        <v>#N/A</v>
      </c>
      <c r="AM100" s="99">
        <f t="shared" si="46"/>
        <v>0</v>
      </c>
      <c r="AP100" s="92">
        <f t="shared" si="63"/>
        <v>92</v>
      </c>
      <c r="AQ100" s="91">
        <f t="shared" si="64"/>
        <v>93</v>
      </c>
      <c r="AR100" s="91" t="e">
        <f>INDEX(地温!$D$2:$D$366,MATCH(AP100,地温!$C$2:$C$366,FALSE))</f>
        <v>#N/A</v>
      </c>
      <c r="AS100" s="91" t="e">
        <f t="shared" si="65"/>
        <v>#N/A</v>
      </c>
      <c r="AT100" s="93" t="e">
        <f t="shared" si="47"/>
        <v>#N/A</v>
      </c>
      <c r="AU100" s="99" t="e">
        <f t="shared" si="48"/>
        <v>#N/A</v>
      </c>
      <c r="AV100" s="99">
        <f t="shared" si="49"/>
        <v>0</v>
      </c>
    </row>
    <row r="101" spans="1:48" s="91" customFormat="1">
      <c r="A101" s="92">
        <f t="shared" si="50"/>
        <v>93</v>
      </c>
      <c r="B101" s="91">
        <f t="shared" si="33"/>
        <v>94</v>
      </c>
      <c r="C101" s="99">
        <f t="shared" si="34"/>
        <v>0</v>
      </c>
      <c r="F101" s="92">
        <f t="shared" si="51"/>
        <v>93</v>
      </c>
      <c r="G101" s="91">
        <f t="shared" si="52"/>
        <v>94</v>
      </c>
      <c r="H101" s="91" t="e">
        <f>INDEX(地温!$D$2:$D$366,MATCH(F101,地温!$C$2:$C$366,FALSE))</f>
        <v>#N/A</v>
      </c>
      <c r="I101" s="91" t="e">
        <f t="shared" si="53"/>
        <v>#N/A</v>
      </c>
      <c r="J101" s="93" t="e">
        <f t="shared" si="35"/>
        <v>#N/A</v>
      </c>
      <c r="K101" s="99" t="e">
        <f t="shared" si="36"/>
        <v>#N/A</v>
      </c>
      <c r="L101" s="99">
        <f t="shared" si="37"/>
        <v>0</v>
      </c>
      <c r="O101" s="92">
        <f t="shared" si="54"/>
        <v>93</v>
      </c>
      <c r="P101" s="91">
        <f t="shared" si="55"/>
        <v>94</v>
      </c>
      <c r="Q101" s="91" t="e">
        <f>INDEX(地温!$D$2:$D$366,MATCH(O101,地温!$C$2:$C$366,FALSE))</f>
        <v>#N/A</v>
      </c>
      <c r="R101" s="91" t="e">
        <f t="shared" si="56"/>
        <v>#N/A</v>
      </c>
      <c r="S101" s="93" t="e">
        <f t="shared" si="38"/>
        <v>#N/A</v>
      </c>
      <c r="T101" s="99" t="e">
        <f t="shared" si="39"/>
        <v>#N/A</v>
      </c>
      <c r="U101" s="99">
        <f t="shared" si="40"/>
        <v>0</v>
      </c>
      <c r="X101" s="92">
        <f t="shared" si="57"/>
        <v>93</v>
      </c>
      <c r="Y101" s="91">
        <f t="shared" si="58"/>
        <v>94</v>
      </c>
      <c r="Z101" s="91" t="e">
        <f>INDEX(地温!$D$2:$D$366,MATCH(X101,地温!$C$2:$C$366,FALSE))</f>
        <v>#N/A</v>
      </c>
      <c r="AA101" s="91" t="e">
        <f t="shared" si="59"/>
        <v>#N/A</v>
      </c>
      <c r="AB101" s="93" t="e">
        <f t="shared" si="41"/>
        <v>#N/A</v>
      </c>
      <c r="AC101" s="99" t="e">
        <f t="shared" si="42"/>
        <v>#N/A</v>
      </c>
      <c r="AD101" s="99">
        <f t="shared" si="43"/>
        <v>0</v>
      </c>
      <c r="AG101" s="92">
        <f t="shared" si="60"/>
        <v>93</v>
      </c>
      <c r="AH101" s="91">
        <f t="shared" si="61"/>
        <v>94</v>
      </c>
      <c r="AI101" s="91" t="e">
        <f>INDEX(地温!$D$2:$D$366,MATCH(AG101,地温!$C$2:$C$366,FALSE))</f>
        <v>#N/A</v>
      </c>
      <c r="AJ101" s="91" t="e">
        <f t="shared" si="62"/>
        <v>#N/A</v>
      </c>
      <c r="AK101" s="93" t="e">
        <f t="shared" si="44"/>
        <v>#N/A</v>
      </c>
      <c r="AL101" s="99" t="e">
        <f t="shared" si="45"/>
        <v>#N/A</v>
      </c>
      <c r="AM101" s="99">
        <f t="shared" si="46"/>
        <v>0</v>
      </c>
      <c r="AP101" s="92">
        <f t="shared" si="63"/>
        <v>93</v>
      </c>
      <c r="AQ101" s="91">
        <f t="shared" si="64"/>
        <v>94</v>
      </c>
      <c r="AR101" s="91" t="e">
        <f>INDEX(地温!$D$2:$D$366,MATCH(AP101,地温!$C$2:$C$366,FALSE))</f>
        <v>#N/A</v>
      </c>
      <c r="AS101" s="91" t="e">
        <f t="shared" si="65"/>
        <v>#N/A</v>
      </c>
      <c r="AT101" s="93" t="e">
        <f t="shared" si="47"/>
        <v>#N/A</v>
      </c>
      <c r="AU101" s="99" t="e">
        <f t="shared" si="48"/>
        <v>#N/A</v>
      </c>
      <c r="AV101" s="99">
        <f t="shared" si="49"/>
        <v>0</v>
      </c>
    </row>
    <row r="102" spans="1:48" s="91" customFormat="1">
      <c r="A102" s="92">
        <f t="shared" si="50"/>
        <v>94</v>
      </c>
      <c r="B102" s="91">
        <f t="shared" si="33"/>
        <v>95</v>
      </c>
      <c r="C102" s="99">
        <f t="shared" si="34"/>
        <v>0</v>
      </c>
      <c r="F102" s="92">
        <f t="shared" si="51"/>
        <v>94</v>
      </c>
      <c r="G102" s="91">
        <f t="shared" si="52"/>
        <v>95</v>
      </c>
      <c r="H102" s="91" t="e">
        <f>INDEX(地温!$D$2:$D$366,MATCH(F102,地温!$C$2:$C$366,FALSE))</f>
        <v>#N/A</v>
      </c>
      <c r="I102" s="91" t="e">
        <f t="shared" si="53"/>
        <v>#N/A</v>
      </c>
      <c r="J102" s="93" t="e">
        <f t="shared" si="35"/>
        <v>#N/A</v>
      </c>
      <c r="K102" s="99" t="e">
        <f t="shared" si="36"/>
        <v>#N/A</v>
      </c>
      <c r="L102" s="99">
        <f t="shared" si="37"/>
        <v>0</v>
      </c>
      <c r="O102" s="92">
        <f t="shared" si="54"/>
        <v>94</v>
      </c>
      <c r="P102" s="91">
        <f t="shared" si="55"/>
        <v>95</v>
      </c>
      <c r="Q102" s="91" t="e">
        <f>INDEX(地温!$D$2:$D$366,MATCH(O102,地温!$C$2:$C$366,FALSE))</f>
        <v>#N/A</v>
      </c>
      <c r="R102" s="91" t="e">
        <f t="shared" si="56"/>
        <v>#N/A</v>
      </c>
      <c r="S102" s="93" t="e">
        <f t="shared" si="38"/>
        <v>#N/A</v>
      </c>
      <c r="T102" s="99" t="e">
        <f t="shared" si="39"/>
        <v>#N/A</v>
      </c>
      <c r="U102" s="99">
        <f t="shared" si="40"/>
        <v>0</v>
      </c>
      <c r="X102" s="92">
        <f t="shared" si="57"/>
        <v>94</v>
      </c>
      <c r="Y102" s="91">
        <f t="shared" si="58"/>
        <v>95</v>
      </c>
      <c r="Z102" s="91" t="e">
        <f>INDEX(地温!$D$2:$D$366,MATCH(X102,地温!$C$2:$C$366,FALSE))</f>
        <v>#N/A</v>
      </c>
      <c r="AA102" s="91" t="e">
        <f t="shared" si="59"/>
        <v>#N/A</v>
      </c>
      <c r="AB102" s="93" t="e">
        <f t="shared" si="41"/>
        <v>#N/A</v>
      </c>
      <c r="AC102" s="99" t="e">
        <f t="shared" si="42"/>
        <v>#N/A</v>
      </c>
      <c r="AD102" s="99">
        <f t="shared" si="43"/>
        <v>0</v>
      </c>
      <c r="AG102" s="92">
        <f t="shared" si="60"/>
        <v>94</v>
      </c>
      <c r="AH102" s="91">
        <f t="shared" si="61"/>
        <v>95</v>
      </c>
      <c r="AI102" s="91" t="e">
        <f>INDEX(地温!$D$2:$D$366,MATCH(AG102,地温!$C$2:$C$366,FALSE))</f>
        <v>#N/A</v>
      </c>
      <c r="AJ102" s="91" t="e">
        <f t="shared" si="62"/>
        <v>#N/A</v>
      </c>
      <c r="AK102" s="93" t="e">
        <f t="shared" si="44"/>
        <v>#N/A</v>
      </c>
      <c r="AL102" s="99" t="e">
        <f t="shared" si="45"/>
        <v>#N/A</v>
      </c>
      <c r="AM102" s="99">
        <f t="shared" si="46"/>
        <v>0</v>
      </c>
      <c r="AP102" s="92">
        <f t="shared" si="63"/>
        <v>94</v>
      </c>
      <c r="AQ102" s="91">
        <f t="shared" si="64"/>
        <v>95</v>
      </c>
      <c r="AR102" s="91" t="e">
        <f>INDEX(地温!$D$2:$D$366,MATCH(AP102,地温!$C$2:$C$366,FALSE))</f>
        <v>#N/A</v>
      </c>
      <c r="AS102" s="91" t="e">
        <f t="shared" si="65"/>
        <v>#N/A</v>
      </c>
      <c r="AT102" s="93" t="e">
        <f t="shared" si="47"/>
        <v>#N/A</v>
      </c>
      <c r="AU102" s="99" t="e">
        <f t="shared" si="48"/>
        <v>#N/A</v>
      </c>
      <c r="AV102" s="99">
        <f t="shared" si="49"/>
        <v>0</v>
      </c>
    </row>
    <row r="103" spans="1:48" s="91" customFormat="1">
      <c r="A103" s="92">
        <f t="shared" si="50"/>
        <v>95</v>
      </c>
      <c r="B103" s="91">
        <f t="shared" si="33"/>
        <v>96</v>
      </c>
      <c r="C103" s="99">
        <f t="shared" si="34"/>
        <v>0</v>
      </c>
      <c r="F103" s="92">
        <f t="shared" si="51"/>
        <v>95</v>
      </c>
      <c r="G103" s="91">
        <f t="shared" si="52"/>
        <v>96</v>
      </c>
      <c r="H103" s="91" t="e">
        <f>INDEX(地温!$D$2:$D$366,MATCH(F103,地温!$C$2:$C$366,FALSE))</f>
        <v>#N/A</v>
      </c>
      <c r="I103" s="91" t="e">
        <f t="shared" si="53"/>
        <v>#N/A</v>
      </c>
      <c r="J103" s="93" t="e">
        <f t="shared" si="35"/>
        <v>#N/A</v>
      </c>
      <c r="K103" s="99" t="e">
        <f t="shared" si="36"/>
        <v>#N/A</v>
      </c>
      <c r="L103" s="99">
        <f t="shared" si="37"/>
        <v>0</v>
      </c>
      <c r="O103" s="92">
        <f t="shared" si="54"/>
        <v>95</v>
      </c>
      <c r="P103" s="91">
        <f t="shared" si="55"/>
        <v>96</v>
      </c>
      <c r="Q103" s="91" t="e">
        <f>INDEX(地温!$D$2:$D$366,MATCH(O103,地温!$C$2:$C$366,FALSE))</f>
        <v>#N/A</v>
      </c>
      <c r="R103" s="91" t="e">
        <f t="shared" si="56"/>
        <v>#N/A</v>
      </c>
      <c r="S103" s="93" t="e">
        <f t="shared" si="38"/>
        <v>#N/A</v>
      </c>
      <c r="T103" s="99" t="e">
        <f t="shared" si="39"/>
        <v>#N/A</v>
      </c>
      <c r="U103" s="99">
        <f t="shared" si="40"/>
        <v>0</v>
      </c>
      <c r="X103" s="92">
        <f t="shared" si="57"/>
        <v>95</v>
      </c>
      <c r="Y103" s="91">
        <f t="shared" si="58"/>
        <v>96</v>
      </c>
      <c r="Z103" s="91" t="e">
        <f>INDEX(地温!$D$2:$D$366,MATCH(X103,地温!$C$2:$C$366,FALSE))</f>
        <v>#N/A</v>
      </c>
      <c r="AA103" s="91" t="e">
        <f t="shared" si="59"/>
        <v>#N/A</v>
      </c>
      <c r="AB103" s="93" t="e">
        <f t="shared" si="41"/>
        <v>#N/A</v>
      </c>
      <c r="AC103" s="99" t="e">
        <f t="shared" si="42"/>
        <v>#N/A</v>
      </c>
      <c r="AD103" s="99">
        <f t="shared" si="43"/>
        <v>0</v>
      </c>
      <c r="AG103" s="92">
        <f t="shared" si="60"/>
        <v>95</v>
      </c>
      <c r="AH103" s="91">
        <f t="shared" si="61"/>
        <v>96</v>
      </c>
      <c r="AI103" s="91" t="e">
        <f>INDEX(地温!$D$2:$D$366,MATCH(AG103,地温!$C$2:$C$366,FALSE))</f>
        <v>#N/A</v>
      </c>
      <c r="AJ103" s="91" t="e">
        <f t="shared" si="62"/>
        <v>#N/A</v>
      </c>
      <c r="AK103" s="93" t="e">
        <f t="shared" si="44"/>
        <v>#N/A</v>
      </c>
      <c r="AL103" s="99" t="e">
        <f t="shared" si="45"/>
        <v>#N/A</v>
      </c>
      <c r="AM103" s="99">
        <f t="shared" si="46"/>
        <v>0</v>
      </c>
      <c r="AP103" s="92">
        <f t="shared" si="63"/>
        <v>95</v>
      </c>
      <c r="AQ103" s="91">
        <f t="shared" si="64"/>
        <v>96</v>
      </c>
      <c r="AR103" s="91" t="e">
        <f>INDEX(地温!$D$2:$D$366,MATCH(AP103,地温!$C$2:$C$366,FALSE))</f>
        <v>#N/A</v>
      </c>
      <c r="AS103" s="91" t="e">
        <f t="shared" si="65"/>
        <v>#N/A</v>
      </c>
      <c r="AT103" s="93" t="e">
        <f t="shared" si="47"/>
        <v>#N/A</v>
      </c>
      <c r="AU103" s="99" t="e">
        <f t="shared" si="48"/>
        <v>#N/A</v>
      </c>
      <c r="AV103" s="99">
        <f t="shared" si="49"/>
        <v>0</v>
      </c>
    </row>
    <row r="104" spans="1:48" s="91" customFormat="1">
      <c r="A104" s="92">
        <f t="shared" si="50"/>
        <v>96</v>
      </c>
      <c r="B104" s="91">
        <f t="shared" si="33"/>
        <v>97</v>
      </c>
      <c r="C104" s="99">
        <f t="shared" si="34"/>
        <v>0</v>
      </c>
      <c r="F104" s="92">
        <f t="shared" si="51"/>
        <v>96</v>
      </c>
      <c r="G104" s="91">
        <f t="shared" si="52"/>
        <v>97</v>
      </c>
      <c r="H104" s="91" t="e">
        <f>INDEX(地温!$D$2:$D$366,MATCH(F104,地温!$C$2:$C$366,FALSE))</f>
        <v>#N/A</v>
      </c>
      <c r="I104" s="91" t="e">
        <f t="shared" si="53"/>
        <v>#N/A</v>
      </c>
      <c r="J104" s="93" t="e">
        <f t="shared" si="35"/>
        <v>#N/A</v>
      </c>
      <c r="K104" s="99" t="e">
        <f t="shared" si="36"/>
        <v>#N/A</v>
      </c>
      <c r="L104" s="99">
        <f t="shared" si="37"/>
        <v>0</v>
      </c>
      <c r="O104" s="92">
        <f t="shared" si="54"/>
        <v>96</v>
      </c>
      <c r="P104" s="91">
        <f t="shared" si="55"/>
        <v>97</v>
      </c>
      <c r="Q104" s="91" t="e">
        <f>INDEX(地温!$D$2:$D$366,MATCH(O104,地温!$C$2:$C$366,FALSE))</f>
        <v>#N/A</v>
      </c>
      <c r="R104" s="91" t="e">
        <f t="shared" si="56"/>
        <v>#N/A</v>
      </c>
      <c r="S104" s="93" t="e">
        <f t="shared" si="38"/>
        <v>#N/A</v>
      </c>
      <c r="T104" s="99" t="e">
        <f t="shared" si="39"/>
        <v>#N/A</v>
      </c>
      <c r="U104" s="99">
        <f t="shared" si="40"/>
        <v>0</v>
      </c>
      <c r="X104" s="92">
        <f t="shared" si="57"/>
        <v>96</v>
      </c>
      <c r="Y104" s="91">
        <f t="shared" si="58"/>
        <v>97</v>
      </c>
      <c r="Z104" s="91" t="e">
        <f>INDEX(地温!$D$2:$D$366,MATCH(X104,地温!$C$2:$C$366,FALSE))</f>
        <v>#N/A</v>
      </c>
      <c r="AA104" s="91" t="e">
        <f t="shared" si="59"/>
        <v>#N/A</v>
      </c>
      <c r="AB104" s="93" t="e">
        <f t="shared" si="41"/>
        <v>#N/A</v>
      </c>
      <c r="AC104" s="99" t="e">
        <f t="shared" si="42"/>
        <v>#N/A</v>
      </c>
      <c r="AD104" s="99">
        <f t="shared" si="43"/>
        <v>0</v>
      </c>
      <c r="AG104" s="92">
        <f t="shared" si="60"/>
        <v>96</v>
      </c>
      <c r="AH104" s="91">
        <f t="shared" si="61"/>
        <v>97</v>
      </c>
      <c r="AI104" s="91" t="e">
        <f>INDEX(地温!$D$2:$D$366,MATCH(AG104,地温!$C$2:$C$366,FALSE))</f>
        <v>#N/A</v>
      </c>
      <c r="AJ104" s="91" t="e">
        <f t="shared" si="62"/>
        <v>#N/A</v>
      </c>
      <c r="AK104" s="93" t="e">
        <f t="shared" si="44"/>
        <v>#N/A</v>
      </c>
      <c r="AL104" s="99" t="e">
        <f t="shared" si="45"/>
        <v>#N/A</v>
      </c>
      <c r="AM104" s="99">
        <f t="shared" si="46"/>
        <v>0</v>
      </c>
      <c r="AP104" s="92">
        <f t="shared" si="63"/>
        <v>96</v>
      </c>
      <c r="AQ104" s="91">
        <f t="shared" si="64"/>
        <v>97</v>
      </c>
      <c r="AR104" s="91" t="e">
        <f>INDEX(地温!$D$2:$D$366,MATCH(AP104,地温!$C$2:$C$366,FALSE))</f>
        <v>#N/A</v>
      </c>
      <c r="AS104" s="91" t="e">
        <f t="shared" si="65"/>
        <v>#N/A</v>
      </c>
      <c r="AT104" s="93" t="e">
        <f t="shared" si="47"/>
        <v>#N/A</v>
      </c>
      <c r="AU104" s="99" t="e">
        <f t="shared" si="48"/>
        <v>#N/A</v>
      </c>
      <c r="AV104" s="99">
        <f t="shared" si="49"/>
        <v>0</v>
      </c>
    </row>
    <row r="105" spans="1:48" s="91" customFormat="1">
      <c r="A105" s="92">
        <f t="shared" si="50"/>
        <v>97</v>
      </c>
      <c r="B105" s="91">
        <f t="shared" si="33"/>
        <v>98</v>
      </c>
      <c r="C105" s="99">
        <f t="shared" si="34"/>
        <v>0</v>
      </c>
      <c r="F105" s="92">
        <f t="shared" si="51"/>
        <v>97</v>
      </c>
      <c r="G105" s="91">
        <f t="shared" si="52"/>
        <v>98</v>
      </c>
      <c r="H105" s="91" t="e">
        <f>INDEX(地温!$D$2:$D$366,MATCH(F105,地温!$C$2:$C$366,FALSE))</f>
        <v>#N/A</v>
      </c>
      <c r="I105" s="91" t="e">
        <f t="shared" si="53"/>
        <v>#N/A</v>
      </c>
      <c r="J105" s="93" t="e">
        <f t="shared" si="35"/>
        <v>#N/A</v>
      </c>
      <c r="K105" s="99" t="e">
        <f t="shared" si="36"/>
        <v>#N/A</v>
      </c>
      <c r="L105" s="99">
        <f t="shared" si="37"/>
        <v>0</v>
      </c>
      <c r="O105" s="92">
        <f t="shared" si="54"/>
        <v>97</v>
      </c>
      <c r="P105" s="91">
        <f t="shared" si="55"/>
        <v>98</v>
      </c>
      <c r="Q105" s="91" t="e">
        <f>INDEX(地温!$D$2:$D$366,MATCH(O105,地温!$C$2:$C$366,FALSE))</f>
        <v>#N/A</v>
      </c>
      <c r="R105" s="91" t="e">
        <f t="shared" si="56"/>
        <v>#N/A</v>
      </c>
      <c r="S105" s="93" t="e">
        <f t="shared" si="38"/>
        <v>#N/A</v>
      </c>
      <c r="T105" s="99" t="e">
        <f t="shared" si="39"/>
        <v>#N/A</v>
      </c>
      <c r="U105" s="99">
        <f t="shared" si="40"/>
        <v>0</v>
      </c>
      <c r="X105" s="92">
        <f t="shared" si="57"/>
        <v>97</v>
      </c>
      <c r="Y105" s="91">
        <f t="shared" si="58"/>
        <v>98</v>
      </c>
      <c r="Z105" s="91" t="e">
        <f>INDEX(地温!$D$2:$D$366,MATCH(X105,地温!$C$2:$C$366,FALSE))</f>
        <v>#N/A</v>
      </c>
      <c r="AA105" s="91" t="e">
        <f t="shared" si="59"/>
        <v>#N/A</v>
      </c>
      <c r="AB105" s="93" t="e">
        <f t="shared" si="41"/>
        <v>#N/A</v>
      </c>
      <c r="AC105" s="99" t="e">
        <f t="shared" si="42"/>
        <v>#N/A</v>
      </c>
      <c r="AD105" s="99">
        <f t="shared" si="43"/>
        <v>0</v>
      </c>
      <c r="AG105" s="92">
        <f t="shared" si="60"/>
        <v>97</v>
      </c>
      <c r="AH105" s="91">
        <f t="shared" si="61"/>
        <v>98</v>
      </c>
      <c r="AI105" s="91" t="e">
        <f>INDEX(地温!$D$2:$D$366,MATCH(AG105,地温!$C$2:$C$366,FALSE))</f>
        <v>#N/A</v>
      </c>
      <c r="AJ105" s="91" t="e">
        <f t="shared" si="62"/>
        <v>#N/A</v>
      </c>
      <c r="AK105" s="93" t="e">
        <f t="shared" si="44"/>
        <v>#N/A</v>
      </c>
      <c r="AL105" s="99" t="e">
        <f t="shared" si="45"/>
        <v>#N/A</v>
      </c>
      <c r="AM105" s="99">
        <f t="shared" si="46"/>
        <v>0</v>
      </c>
      <c r="AP105" s="92">
        <f t="shared" si="63"/>
        <v>97</v>
      </c>
      <c r="AQ105" s="91">
        <f t="shared" si="64"/>
        <v>98</v>
      </c>
      <c r="AR105" s="91" t="e">
        <f>INDEX(地温!$D$2:$D$366,MATCH(AP105,地温!$C$2:$C$366,FALSE))</f>
        <v>#N/A</v>
      </c>
      <c r="AS105" s="91" t="e">
        <f t="shared" si="65"/>
        <v>#N/A</v>
      </c>
      <c r="AT105" s="93" t="e">
        <f t="shared" si="47"/>
        <v>#N/A</v>
      </c>
      <c r="AU105" s="99" t="e">
        <f t="shared" si="48"/>
        <v>#N/A</v>
      </c>
      <c r="AV105" s="99">
        <f t="shared" si="49"/>
        <v>0</v>
      </c>
    </row>
    <row r="106" spans="1:48" s="91" customFormat="1">
      <c r="A106" s="92">
        <f t="shared" si="50"/>
        <v>98</v>
      </c>
      <c r="B106" s="91">
        <f t="shared" si="33"/>
        <v>99</v>
      </c>
      <c r="C106" s="99">
        <f t="shared" si="34"/>
        <v>0</v>
      </c>
      <c r="F106" s="92">
        <f t="shared" si="51"/>
        <v>98</v>
      </c>
      <c r="G106" s="91">
        <f t="shared" si="52"/>
        <v>99</v>
      </c>
      <c r="H106" s="91" t="e">
        <f>INDEX(地温!$D$2:$D$366,MATCH(F106,地温!$C$2:$C$366,FALSE))</f>
        <v>#N/A</v>
      </c>
      <c r="I106" s="91" t="e">
        <f t="shared" si="53"/>
        <v>#N/A</v>
      </c>
      <c r="J106" s="93" t="e">
        <f t="shared" si="35"/>
        <v>#N/A</v>
      </c>
      <c r="K106" s="99" t="e">
        <f t="shared" si="36"/>
        <v>#N/A</v>
      </c>
      <c r="L106" s="99">
        <f t="shared" si="37"/>
        <v>0</v>
      </c>
      <c r="O106" s="92">
        <f t="shared" si="54"/>
        <v>98</v>
      </c>
      <c r="P106" s="91">
        <f t="shared" si="55"/>
        <v>99</v>
      </c>
      <c r="Q106" s="91" t="e">
        <f>INDEX(地温!$D$2:$D$366,MATCH(O106,地温!$C$2:$C$366,FALSE))</f>
        <v>#N/A</v>
      </c>
      <c r="R106" s="91" t="e">
        <f t="shared" si="56"/>
        <v>#N/A</v>
      </c>
      <c r="S106" s="93" t="e">
        <f t="shared" si="38"/>
        <v>#N/A</v>
      </c>
      <c r="T106" s="99" t="e">
        <f t="shared" si="39"/>
        <v>#N/A</v>
      </c>
      <c r="U106" s="99">
        <f t="shared" si="40"/>
        <v>0</v>
      </c>
      <c r="X106" s="92">
        <f t="shared" si="57"/>
        <v>98</v>
      </c>
      <c r="Y106" s="91">
        <f t="shared" si="58"/>
        <v>99</v>
      </c>
      <c r="Z106" s="91" t="e">
        <f>INDEX(地温!$D$2:$D$366,MATCH(X106,地温!$C$2:$C$366,FALSE))</f>
        <v>#N/A</v>
      </c>
      <c r="AA106" s="91" t="e">
        <f t="shared" si="59"/>
        <v>#N/A</v>
      </c>
      <c r="AB106" s="93" t="e">
        <f t="shared" si="41"/>
        <v>#N/A</v>
      </c>
      <c r="AC106" s="99" t="e">
        <f t="shared" si="42"/>
        <v>#N/A</v>
      </c>
      <c r="AD106" s="99">
        <f t="shared" si="43"/>
        <v>0</v>
      </c>
      <c r="AG106" s="92">
        <f t="shared" si="60"/>
        <v>98</v>
      </c>
      <c r="AH106" s="91">
        <f t="shared" si="61"/>
        <v>99</v>
      </c>
      <c r="AI106" s="91" t="e">
        <f>INDEX(地温!$D$2:$D$366,MATCH(AG106,地温!$C$2:$C$366,FALSE))</f>
        <v>#N/A</v>
      </c>
      <c r="AJ106" s="91" t="e">
        <f t="shared" si="62"/>
        <v>#N/A</v>
      </c>
      <c r="AK106" s="93" t="e">
        <f t="shared" si="44"/>
        <v>#N/A</v>
      </c>
      <c r="AL106" s="99" t="e">
        <f t="shared" si="45"/>
        <v>#N/A</v>
      </c>
      <c r="AM106" s="99">
        <f t="shared" si="46"/>
        <v>0</v>
      </c>
      <c r="AP106" s="92">
        <f t="shared" si="63"/>
        <v>98</v>
      </c>
      <c r="AQ106" s="91">
        <f t="shared" si="64"/>
        <v>99</v>
      </c>
      <c r="AR106" s="91" t="e">
        <f>INDEX(地温!$D$2:$D$366,MATCH(AP106,地温!$C$2:$C$366,FALSE))</f>
        <v>#N/A</v>
      </c>
      <c r="AS106" s="91" t="e">
        <f t="shared" si="65"/>
        <v>#N/A</v>
      </c>
      <c r="AT106" s="93" t="e">
        <f t="shared" si="47"/>
        <v>#N/A</v>
      </c>
      <c r="AU106" s="99" t="e">
        <f t="shared" si="48"/>
        <v>#N/A</v>
      </c>
      <c r="AV106" s="99">
        <f t="shared" si="49"/>
        <v>0</v>
      </c>
    </row>
    <row r="107" spans="1:48" s="91" customFormat="1">
      <c r="A107" s="92">
        <f t="shared" si="50"/>
        <v>99</v>
      </c>
      <c r="B107" s="91">
        <f t="shared" si="33"/>
        <v>100</v>
      </c>
      <c r="C107" s="99">
        <f t="shared" si="34"/>
        <v>0</v>
      </c>
      <c r="F107" s="92">
        <f t="shared" si="51"/>
        <v>99</v>
      </c>
      <c r="G107" s="91">
        <f t="shared" si="52"/>
        <v>100</v>
      </c>
      <c r="H107" s="91" t="e">
        <f>INDEX(地温!$D$2:$D$366,MATCH(F107,地温!$C$2:$C$366,FALSE))</f>
        <v>#N/A</v>
      </c>
      <c r="I107" s="91" t="e">
        <f t="shared" si="53"/>
        <v>#N/A</v>
      </c>
      <c r="J107" s="93" t="e">
        <f t="shared" si="35"/>
        <v>#N/A</v>
      </c>
      <c r="K107" s="99" t="e">
        <f t="shared" si="36"/>
        <v>#N/A</v>
      </c>
      <c r="L107" s="99">
        <f t="shared" si="37"/>
        <v>0</v>
      </c>
      <c r="O107" s="92">
        <f t="shared" si="54"/>
        <v>99</v>
      </c>
      <c r="P107" s="91">
        <f t="shared" si="55"/>
        <v>100</v>
      </c>
      <c r="Q107" s="91" t="e">
        <f>INDEX(地温!$D$2:$D$366,MATCH(O107,地温!$C$2:$C$366,FALSE))</f>
        <v>#N/A</v>
      </c>
      <c r="R107" s="91" t="e">
        <f t="shared" si="56"/>
        <v>#N/A</v>
      </c>
      <c r="S107" s="93" t="e">
        <f t="shared" si="38"/>
        <v>#N/A</v>
      </c>
      <c r="T107" s="99" t="e">
        <f t="shared" si="39"/>
        <v>#N/A</v>
      </c>
      <c r="U107" s="99">
        <f t="shared" si="40"/>
        <v>0</v>
      </c>
      <c r="X107" s="92">
        <f t="shared" si="57"/>
        <v>99</v>
      </c>
      <c r="Y107" s="91">
        <f t="shared" si="58"/>
        <v>100</v>
      </c>
      <c r="Z107" s="91" t="e">
        <f>INDEX(地温!$D$2:$D$366,MATCH(X107,地温!$C$2:$C$366,FALSE))</f>
        <v>#N/A</v>
      </c>
      <c r="AA107" s="91" t="e">
        <f t="shared" si="59"/>
        <v>#N/A</v>
      </c>
      <c r="AB107" s="93" t="e">
        <f t="shared" si="41"/>
        <v>#N/A</v>
      </c>
      <c r="AC107" s="99" t="e">
        <f t="shared" si="42"/>
        <v>#N/A</v>
      </c>
      <c r="AD107" s="99">
        <f t="shared" si="43"/>
        <v>0</v>
      </c>
      <c r="AG107" s="92">
        <f t="shared" si="60"/>
        <v>99</v>
      </c>
      <c r="AH107" s="91">
        <f t="shared" si="61"/>
        <v>100</v>
      </c>
      <c r="AI107" s="91" t="e">
        <f>INDEX(地温!$D$2:$D$366,MATCH(AG107,地温!$C$2:$C$366,FALSE))</f>
        <v>#N/A</v>
      </c>
      <c r="AJ107" s="91" t="e">
        <f t="shared" si="62"/>
        <v>#N/A</v>
      </c>
      <c r="AK107" s="93" t="e">
        <f t="shared" si="44"/>
        <v>#N/A</v>
      </c>
      <c r="AL107" s="99" t="e">
        <f t="shared" si="45"/>
        <v>#N/A</v>
      </c>
      <c r="AM107" s="99">
        <f t="shared" si="46"/>
        <v>0</v>
      </c>
      <c r="AP107" s="92">
        <f t="shared" si="63"/>
        <v>99</v>
      </c>
      <c r="AQ107" s="91">
        <f t="shared" si="64"/>
        <v>100</v>
      </c>
      <c r="AR107" s="91" t="e">
        <f>INDEX(地温!$D$2:$D$366,MATCH(AP107,地温!$C$2:$C$366,FALSE))</f>
        <v>#N/A</v>
      </c>
      <c r="AS107" s="91" t="e">
        <f t="shared" si="65"/>
        <v>#N/A</v>
      </c>
      <c r="AT107" s="93" t="e">
        <f t="shared" si="47"/>
        <v>#N/A</v>
      </c>
      <c r="AU107" s="99" t="e">
        <f t="shared" si="48"/>
        <v>#N/A</v>
      </c>
      <c r="AV107" s="99">
        <f t="shared" si="49"/>
        <v>0</v>
      </c>
    </row>
    <row r="108" spans="1:48" s="91" customFormat="1">
      <c r="A108" s="92">
        <f t="shared" si="50"/>
        <v>100</v>
      </c>
      <c r="B108" s="91">
        <f t="shared" si="33"/>
        <v>101</v>
      </c>
      <c r="C108" s="99">
        <f t="shared" si="34"/>
        <v>0</v>
      </c>
      <c r="F108" s="92">
        <f t="shared" si="51"/>
        <v>100</v>
      </c>
      <c r="G108" s="91">
        <f t="shared" si="52"/>
        <v>101</v>
      </c>
      <c r="H108" s="91" t="e">
        <f>INDEX(地温!$D$2:$D$366,MATCH(F108,地温!$C$2:$C$366,FALSE))</f>
        <v>#N/A</v>
      </c>
      <c r="I108" s="91" t="e">
        <f t="shared" si="53"/>
        <v>#N/A</v>
      </c>
      <c r="J108" s="93" t="e">
        <f t="shared" si="35"/>
        <v>#N/A</v>
      </c>
      <c r="K108" s="99" t="e">
        <f t="shared" si="36"/>
        <v>#N/A</v>
      </c>
      <c r="L108" s="99">
        <f t="shared" si="37"/>
        <v>0</v>
      </c>
      <c r="O108" s="92">
        <f t="shared" si="54"/>
        <v>100</v>
      </c>
      <c r="P108" s="91">
        <f t="shared" si="55"/>
        <v>101</v>
      </c>
      <c r="Q108" s="91" t="e">
        <f>INDEX(地温!$D$2:$D$366,MATCH(O108,地温!$C$2:$C$366,FALSE))</f>
        <v>#N/A</v>
      </c>
      <c r="R108" s="91" t="e">
        <f t="shared" si="56"/>
        <v>#N/A</v>
      </c>
      <c r="S108" s="93" t="e">
        <f t="shared" si="38"/>
        <v>#N/A</v>
      </c>
      <c r="T108" s="99" t="e">
        <f t="shared" si="39"/>
        <v>#N/A</v>
      </c>
      <c r="U108" s="99">
        <f t="shared" si="40"/>
        <v>0</v>
      </c>
      <c r="X108" s="92">
        <f t="shared" si="57"/>
        <v>100</v>
      </c>
      <c r="Y108" s="91">
        <f t="shared" si="58"/>
        <v>101</v>
      </c>
      <c r="Z108" s="91" t="e">
        <f>INDEX(地温!$D$2:$D$366,MATCH(X108,地温!$C$2:$C$366,FALSE))</f>
        <v>#N/A</v>
      </c>
      <c r="AA108" s="91" t="e">
        <f t="shared" si="59"/>
        <v>#N/A</v>
      </c>
      <c r="AB108" s="93" t="e">
        <f t="shared" si="41"/>
        <v>#N/A</v>
      </c>
      <c r="AC108" s="99" t="e">
        <f t="shared" si="42"/>
        <v>#N/A</v>
      </c>
      <c r="AD108" s="99">
        <f t="shared" si="43"/>
        <v>0</v>
      </c>
      <c r="AG108" s="92">
        <f t="shared" si="60"/>
        <v>100</v>
      </c>
      <c r="AH108" s="91">
        <f t="shared" si="61"/>
        <v>101</v>
      </c>
      <c r="AI108" s="91" t="e">
        <f>INDEX(地温!$D$2:$D$366,MATCH(AG108,地温!$C$2:$C$366,FALSE))</f>
        <v>#N/A</v>
      </c>
      <c r="AJ108" s="91" t="e">
        <f t="shared" si="62"/>
        <v>#N/A</v>
      </c>
      <c r="AK108" s="93" t="e">
        <f t="shared" si="44"/>
        <v>#N/A</v>
      </c>
      <c r="AL108" s="99" t="e">
        <f t="shared" si="45"/>
        <v>#N/A</v>
      </c>
      <c r="AM108" s="99">
        <f t="shared" si="46"/>
        <v>0</v>
      </c>
      <c r="AP108" s="92">
        <f t="shared" si="63"/>
        <v>100</v>
      </c>
      <c r="AQ108" s="91">
        <f t="shared" si="64"/>
        <v>101</v>
      </c>
      <c r="AR108" s="91" t="e">
        <f>INDEX(地温!$D$2:$D$366,MATCH(AP108,地温!$C$2:$C$366,FALSE))</f>
        <v>#N/A</v>
      </c>
      <c r="AS108" s="91" t="e">
        <f t="shared" si="65"/>
        <v>#N/A</v>
      </c>
      <c r="AT108" s="93" t="e">
        <f t="shared" si="47"/>
        <v>#N/A</v>
      </c>
      <c r="AU108" s="99" t="e">
        <f t="shared" si="48"/>
        <v>#N/A</v>
      </c>
      <c r="AV108" s="99">
        <f t="shared" si="49"/>
        <v>0</v>
      </c>
    </row>
    <row r="109" spans="1:48" s="91" customFormat="1">
      <c r="A109" s="92">
        <f t="shared" si="50"/>
        <v>101</v>
      </c>
      <c r="B109" s="91">
        <f t="shared" si="33"/>
        <v>102</v>
      </c>
      <c r="C109" s="99">
        <f t="shared" si="34"/>
        <v>0</v>
      </c>
      <c r="F109" s="92">
        <f t="shared" si="51"/>
        <v>101</v>
      </c>
      <c r="G109" s="91">
        <f t="shared" si="52"/>
        <v>102</v>
      </c>
      <c r="H109" s="91" t="e">
        <f>INDEX(地温!$D$2:$D$366,MATCH(F109,地温!$C$2:$C$366,FALSE))</f>
        <v>#N/A</v>
      </c>
      <c r="I109" s="91" t="e">
        <f t="shared" si="53"/>
        <v>#N/A</v>
      </c>
      <c r="J109" s="93" t="e">
        <f t="shared" si="35"/>
        <v>#N/A</v>
      </c>
      <c r="K109" s="99" t="e">
        <f t="shared" si="36"/>
        <v>#N/A</v>
      </c>
      <c r="L109" s="99">
        <f t="shared" si="37"/>
        <v>0</v>
      </c>
      <c r="O109" s="92">
        <f t="shared" si="54"/>
        <v>101</v>
      </c>
      <c r="P109" s="91">
        <f t="shared" si="55"/>
        <v>102</v>
      </c>
      <c r="Q109" s="91" t="e">
        <f>INDEX(地温!$D$2:$D$366,MATCH(O109,地温!$C$2:$C$366,FALSE))</f>
        <v>#N/A</v>
      </c>
      <c r="R109" s="91" t="e">
        <f t="shared" si="56"/>
        <v>#N/A</v>
      </c>
      <c r="S109" s="93" t="e">
        <f t="shared" si="38"/>
        <v>#N/A</v>
      </c>
      <c r="T109" s="99" t="e">
        <f t="shared" si="39"/>
        <v>#N/A</v>
      </c>
      <c r="U109" s="99">
        <f t="shared" si="40"/>
        <v>0</v>
      </c>
      <c r="X109" s="92">
        <f t="shared" si="57"/>
        <v>101</v>
      </c>
      <c r="Y109" s="91">
        <f t="shared" si="58"/>
        <v>102</v>
      </c>
      <c r="Z109" s="91" t="e">
        <f>INDEX(地温!$D$2:$D$366,MATCH(X109,地温!$C$2:$C$366,FALSE))</f>
        <v>#N/A</v>
      </c>
      <c r="AA109" s="91" t="e">
        <f t="shared" si="59"/>
        <v>#N/A</v>
      </c>
      <c r="AB109" s="93" t="e">
        <f t="shared" si="41"/>
        <v>#N/A</v>
      </c>
      <c r="AC109" s="99" t="e">
        <f t="shared" si="42"/>
        <v>#N/A</v>
      </c>
      <c r="AD109" s="99">
        <f t="shared" si="43"/>
        <v>0</v>
      </c>
      <c r="AG109" s="92">
        <f t="shared" si="60"/>
        <v>101</v>
      </c>
      <c r="AH109" s="91">
        <f t="shared" si="61"/>
        <v>102</v>
      </c>
      <c r="AI109" s="91" t="e">
        <f>INDEX(地温!$D$2:$D$366,MATCH(AG109,地温!$C$2:$C$366,FALSE))</f>
        <v>#N/A</v>
      </c>
      <c r="AJ109" s="91" t="e">
        <f t="shared" si="62"/>
        <v>#N/A</v>
      </c>
      <c r="AK109" s="93" t="e">
        <f t="shared" si="44"/>
        <v>#N/A</v>
      </c>
      <c r="AL109" s="99" t="e">
        <f t="shared" si="45"/>
        <v>#N/A</v>
      </c>
      <c r="AM109" s="99">
        <f t="shared" si="46"/>
        <v>0</v>
      </c>
      <c r="AP109" s="92">
        <f t="shared" si="63"/>
        <v>101</v>
      </c>
      <c r="AQ109" s="91">
        <f t="shared" si="64"/>
        <v>102</v>
      </c>
      <c r="AR109" s="91" t="e">
        <f>INDEX(地温!$D$2:$D$366,MATCH(AP109,地温!$C$2:$C$366,FALSE))</f>
        <v>#N/A</v>
      </c>
      <c r="AS109" s="91" t="e">
        <f t="shared" si="65"/>
        <v>#N/A</v>
      </c>
      <c r="AT109" s="93" t="e">
        <f t="shared" si="47"/>
        <v>#N/A</v>
      </c>
      <c r="AU109" s="99" t="e">
        <f t="shared" si="48"/>
        <v>#N/A</v>
      </c>
      <c r="AV109" s="99">
        <f t="shared" si="49"/>
        <v>0</v>
      </c>
    </row>
    <row r="110" spans="1:48" s="91" customFormat="1">
      <c r="A110" s="92">
        <f t="shared" si="50"/>
        <v>102</v>
      </c>
      <c r="B110" s="91">
        <f t="shared" si="33"/>
        <v>103</v>
      </c>
      <c r="C110" s="99">
        <f t="shared" si="34"/>
        <v>0</v>
      </c>
      <c r="F110" s="92">
        <f t="shared" si="51"/>
        <v>102</v>
      </c>
      <c r="G110" s="91">
        <f t="shared" si="52"/>
        <v>103</v>
      </c>
      <c r="H110" s="91" t="e">
        <f>INDEX(地温!$D$2:$D$366,MATCH(F110,地温!$C$2:$C$366,FALSE))</f>
        <v>#N/A</v>
      </c>
      <c r="I110" s="91" t="e">
        <f t="shared" si="53"/>
        <v>#N/A</v>
      </c>
      <c r="J110" s="93" t="e">
        <f t="shared" si="35"/>
        <v>#N/A</v>
      </c>
      <c r="K110" s="99" t="e">
        <f t="shared" si="36"/>
        <v>#N/A</v>
      </c>
      <c r="L110" s="99">
        <f t="shared" si="37"/>
        <v>0</v>
      </c>
      <c r="O110" s="92">
        <f t="shared" si="54"/>
        <v>102</v>
      </c>
      <c r="P110" s="91">
        <f t="shared" si="55"/>
        <v>103</v>
      </c>
      <c r="Q110" s="91" t="e">
        <f>INDEX(地温!$D$2:$D$366,MATCH(O110,地温!$C$2:$C$366,FALSE))</f>
        <v>#N/A</v>
      </c>
      <c r="R110" s="91" t="e">
        <f t="shared" si="56"/>
        <v>#N/A</v>
      </c>
      <c r="S110" s="93" t="e">
        <f t="shared" si="38"/>
        <v>#N/A</v>
      </c>
      <c r="T110" s="99" t="e">
        <f t="shared" si="39"/>
        <v>#N/A</v>
      </c>
      <c r="U110" s="99">
        <f t="shared" si="40"/>
        <v>0</v>
      </c>
      <c r="X110" s="92">
        <f t="shared" si="57"/>
        <v>102</v>
      </c>
      <c r="Y110" s="91">
        <f t="shared" si="58"/>
        <v>103</v>
      </c>
      <c r="Z110" s="91" t="e">
        <f>INDEX(地温!$D$2:$D$366,MATCH(X110,地温!$C$2:$C$366,FALSE))</f>
        <v>#N/A</v>
      </c>
      <c r="AA110" s="91" t="e">
        <f t="shared" si="59"/>
        <v>#N/A</v>
      </c>
      <c r="AB110" s="93" t="e">
        <f t="shared" si="41"/>
        <v>#N/A</v>
      </c>
      <c r="AC110" s="99" t="e">
        <f t="shared" si="42"/>
        <v>#N/A</v>
      </c>
      <c r="AD110" s="99">
        <f t="shared" si="43"/>
        <v>0</v>
      </c>
      <c r="AG110" s="92">
        <f t="shared" si="60"/>
        <v>102</v>
      </c>
      <c r="AH110" s="91">
        <f t="shared" si="61"/>
        <v>103</v>
      </c>
      <c r="AI110" s="91" t="e">
        <f>INDEX(地温!$D$2:$D$366,MATCH(AG110,地温!$C$2:$C$366,FALSE))</f>
        <v>#N/A</v>
      </c>
      <c r="AJ110" s="91" t="e">
        <f t="shared" si="62"/>
        <v>#N/A</v>
      </c>
      <c r="AK110" s="93" t="e">
        <f t="shared" si="44"/>
        <v>#N/A</v>
      </c>
      <c r="AL110" s="99" t="e">
        <f t="shared" si="45"/>
        <v>#N/A</v>
      </c>
      <c r="AM110" s="99">
        <f t="shared" si="46"/>
        <v>0</v>
      </c>
      <c r="AP110" s="92">
        <f t="shared" si="63"/>
        <v>102</v>
      </c>
      <c r="AQ110" s="91">
        <f t="shared" si="64"/>
        <v>103</v>
      </c>
      <c r="AR110" s="91" t="e">
        <f>INDEX(地温!$D$2:$D$366,MATCH(AP110,地温!$C$2:$C$366,FALSE))</f>
        <v>#N/A</v>
      </c>
      <c r="AS110" s="91" t="e">
        <f t="shared" si="65"/>
        <v>#N/A</v>
      </c>
      <c r="AT110" s="93" t="e">
        <f t="shared" si="47"/>
        <v>#N/A</v>
      </c>
      <c r="AU110" s="99" t="e">
        <f t="shared" si="48"/>
        <v>#N/A</v>
      </c>
      <c r="AV110" s="99">
        <f t="shared" si="49"/>
        <v>0</v>
      </c>
    </row>
    <row r="111" spans="1:48" s="91" customFormat="1">
      <c r="A111" s="92">
        <f t="shared" si="50"/>
        <v>103</v>
      </c>
      <c r="B111" s="91">
        <f t="shared" si="33"/>
        <v>104</v>
      </c>
      <c r="C111" s="99">
        <f t="shared" si="34"/>
        <v>0</v>
      </c>
      <c r="F111" s="92">
        <f t="shared" si="51"/>
        <v>103</v>
      </c>
      <c r="G111" s="91">
        <f t="shared" si="52"/>
        <v>104</v>
      </c>
      <c r="H111" s="91" t="e">
        <f>INDEX(地温!$D$2:$D$366,MATCH(F111,地温!$C$2:$C$366,FALSE))</f>
        <v>#N/A</v>
      </c>
      <c r="I111" s="91" t="e">
        <f t="shared" si="53"/>
        <v>#N/A</v>
      </c>
      <c r="J111" s="93" t="e">
        <f t="shared" si="35"/>
        <v>#N/A</v>
      </c>
      <c r="K111" s="99" t="e">
        <f t="shared" si="36"/>
        <v>#N/A</v>
      </c>
      <c r="L111" s="99">
        <f t="shared" si="37"/>
        <v>0</v>
      </c>
      <c r="O111" s="92">
        <f t="shared" si="54"/>
        <v>103</v>
      </c>
      <c r="P111" s="91">
        <f t="shared" si="55"/>
        <v>104</v>
      </c>
      <c r="Q111" s="91" t="e">
        <f>INDEX(地温!$D$2:$D$366,MATCH(O111,地温!$C$2:$C$366,FALSE))</f>
        <v>#N/A</v>
      </c>
      <c r="R111" s="91" t="e">
        <f t="shared" si="56"/>
        <v>#N/A</v>
      </c>
      <c r="S111" s="93" t="e">
        <f t="shared" si="38"/>
        <v>#N/A</v>
      </c>
      <c r="T111" s="99" t="e">
        <f t="shared" si="39"/>
        <v>#N/A</v>
      </c>
      <c r="U111" s="99">
        <f t="shared" si="40"/>
        <v>0</v>
      </c>
      <c r="X111" s="92">
        <f t="shared" si="57"/>
        <v>103</v>
      </c>
      <c r="Y111" s="91">
        <f t="shared" si="58"/>
        <v>104</v>
      </c>
      <c r="Z111" s="91" t="e">
        <f>INDEX(地温!$D$2:$D$366,MATCH(X111,地温!$C$2:$C$366,FALSE))</f>
        <v>#N/A</v>
      </c>
      <c r="AA111" s="91" t="e">
        <f t="shared" si="59"/>
        <v>#N/A</v>
      </c>
      <c r="AB111" s="93" t="e">
        <f t="shared" si="41"/>
        <v>#N/A</v>
      </c>
      <c r="AC111" s="99" t="e">
        <f t="shared" si="42"/>
        <v>#N/A</v>
      </c>
      <c r="AD111" s="99">
        <f t="shared" si="43"/>
        <v>0</v>
      </c>
      <c r="AG111" s="92">
        <f t="shared" si="60"/>
        <v>103</v>
      </c>
      <c r="AH111" s="91">
        <f t="shared" si="61"/>
        <v>104</v>
      </c>
      <c r="AI111" s="91" t="e">
        <f>INDEX(地温!$D$2:$D$366,MATCH(AG111,地温!$C$2:$C$366,FALSE))</f>
        <v>#N/A</v>
      </c>
      <c r="AJ111" s="91" t="e">
        <f t="shared" si="62"/>
        <v>#N/A</v>
      </c>
      <c r="AK111" s="93" t="e">
        <f t="shared" si="44"/>
        <v>#N/A</v>
      </c>
      <c r="AL111" s="99" t="e">
        <f t="shared" si="45"/>
        <v>#N/A</v>
      </c>
      <c r="AM111" s="99">
        <f t="shared" si="46"/>
        <v>0</v>
      </c>
      <c r="AP111" s="92">
        <f t="shared" si="63"/>
        <v>103</v>
      </c>
      <c r="AQ111" s="91">
        <f t="shared" si="64"/>
        <v>104</v>
      </c>
      <c r="AR111" s="91" t="e">
        <f>INDEX(地温!$D$2:$D$366,MATCH(AP111,地温!$C$2:$C$366,FALSE))</f>
        <v>#N/A</v>
      </c>
      <c r="AS111" s="91" t="e">
        <f t="shared" si="65"/>
        <v>#N/A</v>
      </c>
      <c r="AT111" s="93" t="e">
        <f t="shared" si="47"/>
        <v>#N/A</v>
      </c>
      <c r="AU111" s="99" t="e">
        <f t="shared" si="48"/>
        <v>#N/A</v>
      </c>
      <c r="AV111" s="99">
        <f t="shared" si="49"/>
        <v>0</v>
      </c>
    </row>
    <row r="112" spans="1:48" s="91" customFormat="1">
      <c r="A112" s="92">
        <f t="shared" si="50"/>
        <v>104</v>
      </c>
      <c r="B112" s="91">
        <f t="shared" si="33"/>
        <v>105</v>
      </c>
      <c r="C112" s="99">
        <f t="shared" si="34"/>
        <v>0</v>
      </c>
      <c r="F112" s="92">
        <f t="shared" si="51"/>
        <v>104</v>
      </c>
      <c r="G112" s="91">
        <f t="shared" si="52"/>
        <v>105</v>
      </c>
      <c r="H112" s="91" t="e">
        <f>INDEX(地温!$D$2:$D$366,MATCH(F112,地温!$C$2:$C$366,FALSE))</f>
        <v>#N/A</v>
      </c>
      <c r="I112" s="91" t="e">
        <f t="shared" si="53"/>
        <v>#N/A</v>
      </c>
      <c r="J112" s="93" t="e">
        <f t="shared" si="35"/>
        <v>#N/A</v>
      </c>
      <c r="K112" s="99" t="e">
        <f t="shared" si="36"/>
        <v>#N/A</v>
      </c>
      <c r="L112" s="99">
        <f t="shared" si="37"/>
        <v>0</v>
      </c>
      <c r="O112" s="92">
        <f t="shared" si="54"/>
        <v>104</v>
      </c>
      <c r="P112" s="91">
        <f t="shared" si="55"/>
        <v>105</v>
      </c>
      <c r="Q112" s="91" t="e">
        <f>INDEX(地温!$D$2:$D$366,MATCH(O112,地温!$C$2:$C$366,FALSE))</f>
        <v>#N/A</v>
      </c>
      <c r="R112" s="91" t="e">
        <f t="shared" si="56"/>
        <v>#N/A</v>
      </c>
      <c r="S112" s="93" t="e">
        <f t="shared" si="38"/>
        <v>#N/A</v>
      </c>
      <c r="T112" s="99" t="e">
        <f t="shared" si="39"/>
        <v>#N/A</v>
      </c>
      <c r="U112" s="99">
        <f t="shared" si="40"/>
        <v>0</v>
      </c>
      <c r="X112" s="92">
        <f t="shared" si="57"/>
        <v>104</v>
      </c>
      <c r="Y112" s="91">
        <f t="shared" si="58"/>
        <v>105</v>
      </c>
      <c r="Z112" s="91" t="e">
        <f>INDEX(地温!$D$2:$D$366,MATCH(X112,地温!$C$2:$C$366,FALSE))</f>
        <v>#N/A</v>
      </c>
      <c r="AA112" s="91" t="e">
        <f t="shared" si="59"/>
        <v>#N/A</v>
      </c>
      <c r="AB112" s="93" t="e">
        <f t="shared" si="41"/>
        <v>#N/A</v>
      </c>
      <c r="AC112" s="99" t="e">
        <f t="shared" si="42"/>
        <v>#N/A</v>
      </c>
      <c r="AD112" s="99">
        <f t="shared" si="43"/>
        <v>0</v>
      </c>
      <c r="AG112" s="92">
        <f t="shared" si="60"/>
        <v>104</v>
      </c>
      <c r="AH112" s="91">
        <f t="shared" si="61"/>
        <v>105</v>
      </c>
      <c r="AI112" s="91" t="e">
        <f>INDEX(地温!$D$2:$D$366,MATCH(AG112,地温!$C$2:$C$366,FALSE))</f>
        <v>#N/A</v>
      </c>
      <c r="AJ112" s="91" t="e">
        <f t="shared" si="62"/>
        <v>#N/A</v>
      </c>
      <c r="AK112" s="93" t="e">
        <f t="shared" si="44"/>
        <v>#N/A</v>
      </c>
      <c r="AL112" s="99" t="e">
        <f t="shared" si="45"/>
        <v>#N/A</v>
      </c>
      <c r="AM112" s="99">
        <f t="shared" si="46"/>
        <v>0</v>
      </c>
      <c r="AP112" s="92">
        <f t="shared" si="63"/>
        <v>104</v>
      </c>
      <c r="AQ112" s="91">
        <f t="shared" si="64"/>
        <v>105</v>
      </c>
      <c r="AR112" s="91" t="e">
        <f>INDEX(地温!$D$2:$D$366,MATCH(AP112,地温!$C$2:$C$366,FALSE))</f>
        <v>#N/A</v>
      </c>
      <c r="AS112" s="91" t="e">
        <f t="shared" si="65"/>
        <v>#N/A</v>
      </c>
      <c r="AT112" s="93" t="e">
        <f t="shared" si="47"/>
        <v>#N/A</v>
      </c>
      <c r="AU112" s="99" t="e">
        <f t="shared" si="48"/>
        <v>#N/A</v>
      </c>
      <c r="AV112" s="99">
        <f t="shared" si="49"/>
        <v>0</v>
      </c>
    </row>
    <row r="113" spans="1:48" s="91" customFormat="1">
      <c r="A113" s="92">
        <f t="shared" si="50"/>
        <v>105</v>
      </c>
      <c r="B113" s="91">
        <f t="shared" si="33"/>
        <v>106</v>
      </c>
      <c r="C113" s="99">
        <f t="shared" si="34"/>
        <v>0</v>
      </c>
      <c r="F113" s="92">
        <f t="shared" si="51"/>
        <v>105</v>
      </c>
      <c r="G113" s="91">
        <f t="shared" si="52"/>
        <v>106</v>
      </c>
      <c r="H113" s="91" t="e">
        <f>INDEX(地温!$D$2:$D$366,MATCH(F113,地温!$C$2:$C$366,FALSE))</f>
        <v>#N/A</v>
      </c>
      <c r="I113" s="91" t="e">
        <f t="shared" si="53"/>
        <v>#N/A</v>
      </c>
      <c r="J113" s="93" t="e">
        <f t="shared" si="35"/>
        <v>#N/A</v>
      </c>
      <c r="K113" s="99" t="e">
        <f t="shared" si="36"/>
        <v>#N/A</v>
      </c>
      <c r="L113" s="99">
        <f t="shared" si="37"/>
        <v>0</v>
      </c>
      <c r="O113" s="92">
        <f t="shared" si="54"/>
        <v>105</v>
      </c>
      <c r="P113" s="91">
        <f t="shared" si="55"/>
        <v>106</v>
      </c>
      <c r="Q113" s="91" t="e">
        <f>INDEX(地温!$D$2:$D$366,MATCH(O113,地温!$C$2:$C$366,FALSE))</f>
        <v>#N/A</v>
      </c>
      <c r="R113" s="91" t="e">
        <f t="shared" si="56"/>
        <v>#N/A</v>
      </c>
      <c r="S113" s="93" t="e">
        <f t="shared" si="38"/>
        <v>#N/A</v>
      </c>
      <c r="T113" s="99" t="e">
        <f t="shared" si="39"/>
        <v>#N/A</v>
      </c>
      <c r="U113" s="99">
        <f t="shared" si="40"/>
        <v>0</v>
      </c>
      <c r="X113" s="92">
        <f t="shared" si="57"/>
        <v>105</v>
      </c>
      <c r="Y113" s="91">
        <f t="shared" si="58"/>
        <v>106</v>
      </c>
      <c r="Z113" s="91" t="e">
        <f>INDEX(地温!$D$2:$D$366,MATCH(X113,地温!$C$2:$C$366,FALSE))</f>
        <v>#N/A</v>
      </c>
      <c r="AA113" s="91" t="e">
        <f t="shared" si="59"/>
        <v>#N/A</v>
      </c>
      <c r="AB113" s="93" t="e">
        <f t="shared" si="41"/>
        <v>#N/A</v>
      </c>
      <c r="AC113" s="99" t="e">
        <f t="shared" si="42"/>
        <v>#N/A</v>
      </c>
      <c r="AD113" s="99">
        <f t="shared" si="43"/>
        <v>0</v>
      </c>
      <c r="AG113" s="92">
        <f t="shared" si="60"/>
        <v>105</v>
      </c>
      <c r="AH113" s="91">
        <f t="shared" si="61"/>
        <v>106</v>
      </c>
      <c r="AI113" s="91" t="e">
        <f>INDEX(地温!$D$2:$D$366,MATCH(AG113,地温!$C$2:$C$366,FALSE))</f>
        <v>#N/A</v>
      </c>
      <c r="AJ113" s="91" t="e">
        <f t="shared" si="62"/>
        <v>#N/A</v>
      </c>
      <c r="AK113" s="93" t="e">
        <f t="shared" si="44"/>
        <v>#N/A</v>
      </c>
      <c r="AL113" s="99" t="e">
        <f t="shared" si="45"/>
        <v>#N/A</v>
      </c>
      <c r="AM113" s="99">
        <f t="shared" si="46"/>
        <v>0</v>
      </c>
      <c r="AP113" s="92">
        <f t="shared" si="63"/>
        <v>105</v>
      </c>
      <c r="AQ113" s="91">
        <f t="shared" si="64"/>
        <v>106</v>
      </c>
      <c r="AR113" s="91" t="e">
        <f>INDEX(地温!$D$2:$D$366,MATCH(AP113,地温!$C$2:$C$366,FALSE))</f>
        <v>#N/A</v>
      </c>
      <c r="AS113" s="91" t="e">
        <f t="shared" si="65"/>
        <v>#N/A</v>
      </c>
      <c r="AT113" s="93" t="e">
        <f t="shared" si="47"/>
        <v>#N/A</v>
      </c>
      <c r="AU113" s="99" t="e">
        <f t="shared" si="48"/>
        <v>#N/A</v>
      </c>
      <c r="AV113" s="99">
        <f t="shared" si="49"/>
        <v>0</v>
      </c>
    </row>
    <row r="114" spans="1:48" s="91" customFormat="1">
      <c r="A114" s="92">
        <f t="shared" si="50"/>
        <v>106</v>
      </c>
      <c r="B114" s="91">
        <f t="shared" si="33"/>
        <v>107</v>
      </c>
      <c r="C114" s="99">
        <f t="shared" si="34"/>
        <v>0</v>
      </c>
      <c r="F114" s="92">
        <f t="shared" si="51"/>
        <v>106</v>
      </c>
      <c r="G114" s="91">
        <f t="shared" si="52"/>
        <v>107</v>
      </c>
      <c r="H114" s="91" t="e">
        <f>INDEX(地温!$D$2:$D$366,MATCH(F114,地温!$C$2:$C$366,FALSE))</f>
        <v>#N/A</v>
      </c>
      <c r="I114" s="91" t="e">
        <f t="shared" si="53"/>
        <v>#N/A</v>
      </c>
      <c r="J114" s="93" t="e">
        <f t="shared" si="35"/>
        <v>#N/A</v>
      </c>
      <c r="K114" s="99" t="e">
        <f t="shared" si="36"/>
        <v>#N/A</v>
      </c>
      <c r="L114" s="99">
        <f t="shared" si="37"/>
        <v>0</v>
      </c>
      <c r="O114" s="92">
        <f t="shared" si="54"/>
        <v>106</v>
      </c>
      <c r="P114" s="91">
        <f t="shared" si="55"/>
        <v>107</v>
      </c>
      <c r="Q114" s="91" t="e">
        <f>INDEX(地温!$D$2:$D$366,MATCH(O114,地温!$C$2:$C$366,FALSE))</f>
        <v>#N/A</v>
      </c>
      <c r="R114" s="91" t="e">
        <f t="shared" si="56"/>
        <v>#N/A</v>
      </c>
      <c r="S114" s="93" t="e">
        <f t="shared" si="38"/>
        <v>#N/A</v>
      </c>
      <c r="T114" s="99" t="e">
        <f t="shared" si="39"/>
        <v>#N/A</v>
      </c>
      <c r="U114" s="99">
        <f t="shared" si="40"/>
        <v>0</v>
      </c>
      <c r="X114" s="92">
        <f t="shared" si="57"/>
        <v>106</v>
      </c>
      <c r="Y114" s="91">
        <f t="shared" si="58"/>
        <v>107</v>
      </c>
      <c r="Z114" s="91" t="e">
        <f>INDEX(地温!$D$2:$D$366,MATCH(X114,地温!$C$2:$C$366,FALSE))</f>
        <v>#N/A</v>
      </c>
      <c r="AA114" s="91" t="e">
        <f t="shared" si="59"/>
        <v>#N/A</v>
      </c>
      <c r="AB114" s="93" t="e">
        <f t="shared" si="41"/>
        <v>#N/A</v>
      </c>
      <c r="AC114" s="99" t="e">
        <f t="shared" si="42"/>
        <v>#N/A</v>
      </c>
      <c r="AD114" s="99">
        <f t="shared" si="43"/>
        <v>0</v>
      </c>
      <c r="AG114" s="92">
        <f t="shared" si="60"/>
        <v>106</v>
      </c>
      <c r="AH114" s="91">
        <f t="shared" si="61"/>
        <v>107</v>
      </c>
      <c r="AI114" s="91" t="e">
        <f>INDEX(地温!$D$2:$D$366,MATCH(AG114,地温!$C$2:$C$366,FALSE))</f>
        <v>#N/A</v>
      </c>
      <c r="AJ114" s="91" t="e">
        <f t="shared" si="62"/>
        <v>#N/A</v>
      </c>
      <c r="AK114" s="93" t="e">
        <f t="shared" si="44"/>
        <v>#N/A</v>
      </c>
      <c r="AL114" s="99" t="e">
        <f t="shared" si="45"/>
        <v>#N/A</v>
      </c>
      <c r="AM114" s="99">
        <f t="shared" si="46"/>
        <v>0</v>
      </c>
      <c r="AP114" s="92">
        <f t="shared" si="63"/>
        <v>106</v>
      </c>
      <c r="AQ114" s="91">
        <f t="shared" si="64"/>
        <v>107</v>
      </c>
      <c r="AR114" s="91" t="e">
        <f>INDEX(地温!$D$2:$D$366,MATCH(AP114,地温!$C$2:$C$366,FALSE))</f>
        <v>#N/A</v>
      </c>
      <c r="AS114" s="91" t="e">
        <f t="shared" si="65"/>
        <v>#N/A</v>
      </c>
      <c r="AT114" s="93" t="e">
        <f t="shared" si="47"/>
        <v>#N/A</v>
      </c>
      <c r="AU114" s="99" t="e">
        <f t="shared" si="48"/>
        <v>#N/A</v>
      </c>
      <c r="AV114" s="99">
        <f t="shared" si="49"/>
        <v>0</v>
      </c>
    </row>
    <row r="115" spans="1:48" s="91" customFormat="1">
      <c r="A115" s="92">
        <f t="shared" si="50"/>
        <v>107</v>
      </c>
      <c r="B115" s="91">
        <f t="shared" si="33"/>
        <v>108</v>
      </c>
      <c r="C115" s="99">
        <f t="shared" si="34"/>
        <v>0</v>
      </c>
      <c r="F115" s="92">
        <f t="shared" si="51"/>
        <v>107</v>
      </c>
      <c r="G115" s="91">
        <f t="shared" si="52"/>
        <v>108</v>
      </c>
      <c r="H115" s="91" t="e">
        <f>INDEX(地温!$D$2:$D$366,MATCH(F115,地温!$C$2:$C$366,FALSE))</f>
        <v>#N/A</v>
      </c>
      <c r="I115" s="91" t="e">
        <f t="shared" si="53"/>
        <v>#N/A</v>
      </c>
      <c r="J115" s="93" t="e">
        <f t="shared" si="35"/>
        <v>#N/A</v>
      </c>
      <c r="K115" s="99" t="e">
        <f t="shared" si="36"/>
        <v>#N/A</v>
      </c>
      <c r="L115" s="99">
        <f t="shared" si="37"/>
        <v>0</v>
      </c>
      <c r="O115" s="92">
        <f t="shared" si="54"/>
        <v>107</v>
      </c>
      <c r="P115" s="91">
        <f t="shared" si="55"/>
        <v>108</v>
      </c>
      <c r="Q115" s="91" t="e">
        <f>INDEX(地温!$D$2:$D$366,MATCH(O115,地温!$C$2:$C$366,FALSE))</f>
        <v>#N/A</v>
      </c>
      <c r="R115" s="91" t="e">
        <f t="shared" si="56"/>
        <v>#N/A</v>
      </c>
      <c r="S115" s="93" t="e">
        <f t="shared" si="38"/>
        <v>#N/A</v>
      </c>
      <c r="T115" s="99" t="e">
        <f t="shared" si="39"/>
        <v>#N/A</v>
      </c>
      <c r="U115" s="99">
        <f t="shared" si="40"/>
        <v>0</v>
      </c>
      <c r="X115" s="92">
        <f t="shared" si="57"/>
        <v>107</v>
      </c>
      <c r="Y115" s="91">
        <f t="shared" si="58"/>
        <v>108</v>
      </c>
      <c r="Z115" s="91" t="e">
        <f>INDEX(地温!$D$2:$D$366,MATCH(X115,地温!$C$2:$C$366,FALSE))</f>
        <v>#N/A</v>
      </c>
      <c r="AA115" s="91" t="e">
        <f t="shared" si="59"/>
        <v>#N/A</v>
      </c>
      <c r="AB115" s="93" t="e">
        <f t="shared" si="41"/>
        <v>#N/A</v>
      </c>
      <c r="AC115" s="99" t="e">
        <f t="shared" si="42"/>
        <v>#N/A</v>
      </c>
      <c r="AD115" s="99">
        <f t="shared" si="43"/>
        <v>0</v>
      </c>
      <c r="AG115" s="92">
        <f t="shared" si="60"/>
        <v>107</v>
      </c>
      <c r="AH115" s="91">
        <f t="shared" si="61"/>
        <v>108</v>
      </c>
      <c r="AI115" s="91" t="e">
        <f>INDEX(地温!$D$2:$D$366,MATCH(AG115,地温!$C$2:$C$366,FALSE))</f>
        <v>#N/A</v>
      </c>
      <c r="AJ115" s="91" t="e">
        <f t="shared" si="62"/>
        <v>#N/A</v>
      </c>
      <c r="AK115" s="93" t="e">
        <f t="shared" si="44"/>
        <v>#N/A</v>
      </c>
      <c r="AL115" s="99" t="e">
        <f t="shared" si="45"/>
        <v>#N/A</v>
      </c>
      <c r="AM115" s="99">
        <f t="shared" si="46"/>
        <v>0</v>
      </c>
      <c r="AP115" s="92">
        <f t="shared" si="63"/>
        <v>107</v>
      </c>
      <c r="AQ115" s="91">
        <f t="shared" si="64"/>
        <v>108</v>
      </c>
      <c r="AR115" s="91" t="e">
        <f>INDEX(地温!$D$2:$D$366,MATCH(AP115,地温!$C$2:$C$366,FALSE))</f>
        <v>#N/A</v>
      </c>
      <c r="AS115" s="91" t="e">
        <f t="shared" si="65"/>
        <v>#N/A</v>
      </c>
      <c r="AT115" s="93" t="e">
        <f t="shared" si="47"/>
        <v>#N/A</v>
      </c>
      <c r="AU115" s="99" t="e">
        <f t="shared" si="48"/>
        <v>#N/A</v>
      </c>
      <c r="AV115" s="99">
        <f t="shared" si="49"/>
        <v>0</v>
      </c>
    </row>
    <row r="116" spans="1:48" s="91" customFormat="1">
      <c r="A116" s="92">
        <f t="shared" si="50"/>
        <v>108</v>
      </c>
      <c r="B116" s="91">
        <f t="shared" si="33"/>
        <v>109</v>
      </c>
      <c r="C116" s="99">
        <f t="shared" si="34"/>
        <v>0</v>
      </c>
      <c r="F116" s="92">
        <f t="shared" si="51"/>
        <v>108</v>
      </c>
      <c r="G116" s="91">
        <f t="shared" si="52"/>
        <v>109</v>
      </c>
      <c r="H116" s="91" t="e">
        <f>INDEX(地温!$D$2:$D$366,MATCH(F116,地温!$C$2:$C$366,FALSE))</f>
        <v>#N/A</v>
      </c>
      <c r="I116" s="91" t="e">
        <f t="shared" si="53"/>
        <v>#N/A</v>
      </c>
      <c r="J116" s="93" t="e">
        <f t="shared" si="35"/>
        <v>#N/A</v>
      </c>
      <c r="K116" s="99" t="e">
        <f t="shared" si="36"/>
        <v>#N/A</v>
      </c>
      <c r="L116" s="99">
        <f t="shared" si="37"/>
        <v>0</v>
      </c>
      <c r="O116" s="92">
        <f t="shared" si="54"/>
        <v>108</v>
      </c>
      <c r="P116" s="91">
        <f t="shared" si="55"/>
        <v>109</v>
      </c>
      <c r="Q116" s="91" t="e">
        <f>INDEX(地温!$D$2:$D$366,MATCH(O116,地温!$C$2:$C$366,FALSE))</f>
        <v>#N/A</v>
      </c>
      <c r="R116" s="91" t="e">
        <f t="shared" si="56"/>
        <v>#N/A</v>
      </c>
      <c r="S116" s="93" t="e">
        <f t="shared" si="38"/>
        <v>#N/A</v>
      </c>
      <c r="T116" s="99" t="e">
        <f t="shared" si="39"/>
        <v>#N/A</v>
      </c>
      <c r="U116" s="99">
        <f t="shared" si="40"/>
        <v>0</v>
      </c>
      <c r="X116" s="92">
        <f t="shared" si="57"/>
        <v>108</v>
      </c>
      <c r="Y116" s="91">
        <f t="shared" si="58"/>
        <v>109</v>
      </c>
      <c r="Z116" s="91" t="e">
        <f>INDEX(地温!$D$2:$D$366,MATCH(X116,地温!$C$2:$C$366,FALSE))</f>
        <v>#N/A</v>
      </c>
      <c r="AA116" s="91" t="e">
        <f t="shared" si="59"/>
        <v>#N/A</v>
      </c>
      <c r="AB116" s="93" t="e">
        <f t="shared" si="41"/>
        <v>#N/A</v>
      </c>
      <c r="AC116" s="99" t="e">
        <f t="shared" si="42"/>
        <v>#N/A</v>
      </c>
      <c r="AD116" s="99">
        <f t="shared" si="43"/>
        <v>0</v>
      </c>
      <c r="AG116" s="92">
        <f t="shared" si="60"/>
        <v>108</v>
      </c>
      <c r="AH116" s="91">
        <f t="shared" si="61"/>
        <v>109</v>
      </c>
      <c r="AI116" s="91" t="e">
        <f>INDEX(地温!$D$2:$D$366,MATCH(AG116,地温!$C$2:$C$366,FALSE))</f>
        <v>#N/A</v>
      </c>
      <c r="AJ116" s="91" t="e">
        <f t="shared" si="62"/>
        <v>#N/A</v>
      </c>
      <c r="AK116" s="93" t="e">
        <f t="shared" si="44"/>
        <v>#N/A</v>
      </c>
      <c r="AL116" s="99" t="e">
        <f t="shared" si="45"/>
        <v>#N/A</v>
      </c>
      <c r="AM116" s="99">
        <f t="shared" si="46"/>
        <v>0</v>
      </c>
      <c r="AP116" s="92">
        <f t="shared" si="63"/>
        <v>108</v>
      </c>
      <c r="AQ116" s="91">
        <f t="shared" si="64"/>
        <v>109</v>
      </c>
      <c r="AR116" s="91" t="e">
        <f>INDEX(地温!$D$2:$D$366,MATCH(AP116,地温!$C$2:$C$366,FALSE))</f>
        <v>#N/A</v>
      </c>
      <c r="AS116" s="91" t="e">
        <f t="shared" si="65"/>
        <v>#N/A</v>
      </c>
      <c r="AT116" s="93" t="e">
        <f t="shared" si="47"/>
        <v>#N/A</v>
      </c>
      <c r="AU116" s="99" t="e">
        <f t="shared" si="48"/>
        <v>#N/A</v>
      </c>
      <c r="AV116" s="99">
        <f t="shared" si="49"/>
        <v>0</v>
      </c>
    </row>
    <row r="117" spans="1:48" s="91" customFormat="1">
      <c r="A117" s="92">
        <f t="shared" si="50"/>
        <v>109</v>
      </c>
      <c r="B117" s="91">
        <f t="shared" si="33"/>
        <v>110</v>
      </c>
      <c r="C117" s="99">
        <f t="shared" si="34"/>
        <v>0</v>
      </c>
      <c r="F117" s="92">
        <f t="shared" si="51"/>
        <v>109</v>
      </c>
      <c r="G117" s="91">
        <f t="shared" si="52"/>
        <v>110</v>
      </c>
      <c r="H117" s="91" t="e">
        <f>INDEX(地温!$D$2:$D$366,MATCH(F117,地温!$C$2:$C$366,FALSE))</f>
        <v>#N/A</v>
      </c>
      <c r="I117" s="91" t="e">
        <f t="shared" si="53"/>
        <v>#N/A</v>
      </c>
      <c r="J117" s="93" t="e">
        <f t="shared" si="35"/>
        <v>#N/A</v>
      </c>
      <c r="K117" s="99" t="e">
        <f t="shared" si="36"/>
        <v>#N/A</v>
      </c>
      <c r="L117" s="99">
        <f t="shared" si="37"/>
        <v>0</v>
      </c>
      <c r="O117" s="92">
        <f t="shared" si="54"/>
        <v>109</v>
      </c>
      <c r="P117" s="91">
        <f t="shared" si="55"/>
        <v>110</v>
      </c>
      <c r="Q117" s="91" t="e">
        <f>INDEX(地温!$D$2:$D$366,MATCH(O117,地温!$C$2:$C$366,FALSE))</f>
        <v>#N/A</v>
      </c>
      <c r="R117" s="91" t="e">
        <f t="shared" si="56"/>
        <v>#N/A</v>
      </c>
      <c r="S117" s="93" t="e">
        <f t="shared" si="38"/>
        <v>#N/A</v>
      </c>
      <c r="T117" s="99" t="e">
        <f t="shared" si="39"/>
        <v>#N/A</v>
      </c>
      <c r="U117" s="99">
        <f t="shared" si="40"/>
        <v>0</v>
      </c>
      <c r="X117" s="92">
        <f t="shared" si="57"/>
        <v>109</v>
      </c>
      <c r="Y117" s="91">
        <f t="shared" si="58"/>
        <v>110</v>
      </c>
      <c r="Z117" s="91" t="e">
        <f>INDEX(地温!$D$2:$D$366,MATCH(X117,地温!$C$2:$C$366,FALSE))</f>
        <v>#N/A</v>
      </c>
      <c r="AA117" s="91" t="e">
        <f t="shared" si="59"/>
        <v>#N/A</v>
      </c>
      <c r="AB117" s="93" t="e">
        <f t="shared" si="41"/>
        <v>#N/A</v>
      </c>
      <c r="AC117" s="99" t="e">
        <f t="shared" si="42"/>
        <v>#N/A</v>
      </c>
      <c r="AD117" s="99">
        <f t="shared" si="43"/>
        <v>0</v>
      </c>
      <c r="AG117" s="92">
        <f t="shared" si="60"/>
        <v>109</v>
      </c>
      <c r="AH117" s="91">
        <f t="shared" si="61"/>
        <v>110</v>
      </c>
      <c r="AI117" s="91" t="e">
        <f>INDEX(地温!$D$2:$D$366,MATCH(AG117,地温!$C$2:$C$366,FALSE))</f>
        <v>#N/A</v>
      </c>
      <c r="AJ117" s="91" t="e">
        <f t="shared" si="62"/>
        <v>#N/A</v>
      </c>
      <c r="AK117" s="93" t="e">
        <f t="shared" si="44"/>
        <v>#N/A</v>
      </c>
      <c r="AL117" s="99" t="e">
        <f t="shared" si="45"/>
        <v>#N/A</v>
      </c>
      <c r="AM117" s="99">
        <f t="shared" si="46"/>
        <v>0</v>
      </c>
      <c r="AP117" s="92">
        <f t="shared" si="63"/>
        <v>109</v>
      </c>
      <c r="AQ117" s="91">
        <f t="shared" si="64"/>
        <v>110</v>
      </c>
      <c r="AR117" s="91" t="e">
        <f>INDEX(地温!$D$2:$D$366,MATCH(AP117,地温!$C$2:$C$366,FALSE))</f>
        <v>#N/A</v>
      </c>
      <c r="AS117" s="91" t="e">
        <f t="shared" si="65"/>
        <v>#N/A</v>
      </c>
      <c r="AT117" s="93" t="e">
        <f t="shared" si="47"/>
        <v>#N/A</v>
      </c>
      <c r="AU117" s="99" t="e">
        <f t="shared" si="48"/>
        <v>#N/A</v>
      </c>
      <c r="AV117" s="99">
        <f t="shared" si="49"/>
        <v>0</v>
      </c>
    </row>
    <row r="118" spans="1:48" s="91" customFormat="1">
      <c r="A118" s="92">
        <f t="shared" si="50"/>
        <v>110</v>
      </c>
      <c r="B118" s="91">
        <f t="shared" si="33"/>
        <v>111</v>
      </c>
      <c r="C118" s="99">
        <f t="shared" si="34"/>
        <v>0</v>
      </c>
      <c r="F118" s="92">
        <f t="shared" si="51"/>
        <v>110</v>
      </c>
      <c r="G118" s="91">
        <f t="shared" si="52"/>
        <v>111</v>
      </c>
      <c r="H118" s="91" t="e">
        <f>INDEX(地温!$D$2:$D$366,MATCH(F118,地温!$C$2:$C$366,FALSE))</f>
        <v>#N/A</v>
      </c>
      <c r="I118" s="91" t="e">
        <f t="shared" si="53"/>
        <v>#N/A</v>
      </c>
      <c r="J118" s="93" t="e">
        <f t="shared" si="35"/>
        <v>#N/A</v>
      </c>
      <c r="K118" s="99" t="e">
        <f t="shared" si="36"/>
        <v>#N/A</v>
      </c>
      <c r="L118" s="99">
        <f t="shared" si="37"/>
        <v>0</v>
      </c>
      <c r="O118" s="92">
        <f t="shared" si="54"/>
        <v>110</v>
      </c>
      <c r="P118" s="91">
        <f t="shared" si="55"/>
        <v>111</v>
      </c>
      <c r="Q118" s="91" t="e">
        <f>INDEX(地温!$D$2:$D$366,MATCH(O118,地温!$C$2:$C$366,FALSE))</f>
        <v>#N/A</v>
      </c>
      <c r="R118" s="91" t="e">
        <f t="shared" si="56"/>
        <v>#N/A</v>
      </c>
      <c r="S118" s="93" t="e">
        <f t="shared" si="38"/>
        <v>#N/A</v>
      </c>
      <c r="T118" s="99" t="e">
        <f t="shared" si="39"/>
        <v>#N/A</v>
      </c>
      <c r="U118" s="99">
        <f t="shared" si="40"/>
        <v>0</v>
      </c>
      <c r="X118" s="92">
        <f t="shared" si="57"/>
        <v>110</v>
      </c>
      <c r="Y118" s="91">
        <f t="shared" si="58"/>
        <v>111</v>
      </c>
      <c r="Z118" s="91" t="e">
        <f>INDEX(地温!$D$2:$D$366,MATCH(X118,地温!$C$2:$C$366,FALSE))</f>
        <v>#N/A</v>
      </c>
      <c r="AA118" s="91" t="e">
        <f t="shared" si="59"/>
        <v>#N/A</v>
      </c>
      <c r="AB118" s="93" t="e">
        <f t="shared" si="41"/>
        <v>#N/A</v>
      </c>
      <c r="AC118" s="99" t="e">
        <f t="shared" si="42"/>
        <v>#N/A</v>
      </c>
      <c r="AD118" s="99">
        <f t="shared" si="43"/>
        <v>0</v>
      </c>
      <c r="AG118" s="92">
        <f t="shared" si="60"/>
        <v>110</v>
      </c>
      <c r="AH118" s="91">
        <f t="shared" si="61"/>
        <v>111</v>
      </c>
      <c r="AI118" s="91" t="e">
        <f>INDEX(地温!$D$2:$D$366,MATCH(AG118,地温!$C$2:$C$366,FALSE))</f>
        <v>#N/A</v>
      </c>
      <c r="AJ118" s="91" t="e">
        <f t="shared" si="62"/>
        <v>#N/A</v>
      </c>
      <c r="AK118" s="93" t="e">
        <f t="shared" si="44"/>
        <v>#N/A</v>
      </c>
      <c r="AL118" s="99" t="e">
        <f t="shared" si="45"/>
        <v>#N/A</v>
      </c>
      <c r="AM118" s="99">
        <f t="shared" si="46"/>
        <v>0</v>
      </c>
      <c r="AP118" s="92">
        <f t="shared" si="63"/>
        <v>110</v>
      </c>
      <c r="AQ118" s="91">
        <f t="shared" si="64"/>
        <v>111</v>
      </c>
      <c r="AR118" s="91" t="e">
        <f>INDEX(地温!$D$2:$D$366,MATCH(AP118,地温!$C$2:$C$366,FALSE))</f>
        <v>#N/A</v>
      </c>
      <c r="AS118" s="91" t="e">
        <f t="shared" si="65"/>
        <v>#N/A</v>
      </c>
      <c r="AT118" s="93" t="e">
        <f t="shared" si="47"/>
        <v>#N/A</v>
      </c>
      <c r="AU118" s="99" t="e">
        <f t="shared" si="48"/>
        <v>#N/A</v>
      </c>
      <c r="AV118" s="99">
        <f t="shared" si="49"/>
        <v>0</v>
      </c>
    </row>
    <row r="119" spans="1:48" s="91" customFormat="1">
      <c r="A119" s="92">
        <f t="shared" si="50"/>
        <v>111</v>
      </c>
      <c r="B119" s="91">
        <f t="shared" si="33"/>
        <v>112</v>
      </c>
      <c r="C119" s="99">
        <f t="shared" si="34"/>
        <v>0</v>
      </c>
      <c r="F119" s="92">
        <f t="shared" si="51"/>
        <v>111</v>
      </c>
      <c r="G119" s="91">
        <f t="shared" si="52"/>
        <v>112</v>
      </c>
      <c r="H119" s="91" t="e">
        <f>INDEX(地温!$D$2:$D$366,MATCH(F119,地温!$C$2:$C$366,FALSE))</f>
        <v>#N/A</v>
      </c>
      <c r="I119" s="91" t="e">
        <f t="shared" si="53"/>
        <v>#N/A</v>
      </c>
      <c r="J119" s="93" t="e">
        <f t="shared" si="35"/>
        <v>#N/A</v>
      </c>
      <c r="K119" s="99" t="e">
        <f t="shared" si="36"/>
        <v>#N/A</v>
      </c>
      <c r="L119" s="99">
        <f t="shared" si="37"/>
        <v>0</v>
      </c>
      <c r="O119" s="92">
        <f t="shared" si="54"/>
        <v>111</v>
      </c>
      <c r="P119" s="91">
        <f t="shared" si="55"/>
        <v>112</v>
      </c>
      <c r="Q119" s="91" t="e">
        <f>INDEX(地温!$D$2:$D$366,MATCH(O119,地温!$C$2:$C$366,FALSE))</f>
        <v>#N/A</v>
      </c>
      <c r="R119" s="91" t="e">
        <f t="shared" si="56"/>
        <v>#N/A</v>
      </c>
      <c r="S119" s="93" t="e">
        <f t="shared" si="38"/>
        <v>#N/A</v>
      </c>
      <c r="T119" s="99" t="e">
        <f t="shared" si="39"/>
        <v>#N/A</v>
      </c>
      <c r="U119" s="99">
        <f t="shared" si="40"/>
        <v>0</v>
      </c>
      <c r="X119" s="92">
        <f t="shared" si="57"/>
        <v>111</v>
      </c>
      <c r="Y119" s="91">
        <f t="shared" si="58"/>
        <v>112</v>
      </c>
      <c r="Z119" s="91" t="e">
        <f>INDEX(地温!$D$2:$D$366,MATCH(X119,地温!$C$2:$C$366,FALSE))</f>
        <v>#N/A</v>
      </c>
      <c r="AA119" s="91" t="e">
        <f t="shared" si="59"/>
        <v>#N/A</v>
      </c>
      <c r="AB119" s="93" t="e">
        <f t="shared" si="41"/>
        <v>#N/A</v>
      </c>
      <c r="AC119" s="99" t="e">
        <f t="shared" si="42"/>
        <v>#N/A</v>
      </c>
      <c r="AD119" s="99">
        <f t="shared" si="43"/>
        <v>0</v>
      </c>
      <c r="AG119" s="92">
        <f t="shared" si="60"/>
        <v>111</v>
      </c>
      <c r="AH119" s="91">
        <f t="shared" si="61"/>
        <v>112</v>
      </c>
      <c r="AI119" s="91" t="e">
        <f>INDEX(地温!$D$2:$D$366,MATCH(AG119,地温!$C$2:$C$366,FALSE))</f>
        <v>#N/A</v>
      </c>
      <c r="AJ119" s="91" t="e">
        <f t="shared" si="62"/>
        <v>#N/A</v>
      </c>
      <c r="AK119" s="93" t="e">
        <f t="shared" si="44"/>
        <v>#N/A</v>
      </c>
      <c r="AL119" s="99" t="e">
        <f t="shared" si="45"/>
        <v>#N/A</v>
      </c>
      <c r="AM119" s="99">
        <f t="shared" si="46"/>
        <v>0</v>
      </c>
      <c r="AP119" s="92">
        <f t="shared" si="63"/>
        <v>111</v>
      </c>
      <c r="AQ119" s="91">
        <f t="shared" si="64"/>
        <v>112</v>
      </c>
      <c r="AR119" s="91" t="e">
        <f>INDEX(地温!$D$2:$D$366,MATCH(AP119,地温!$C$2:$C$366,FALSE))</f>
        <v>#N/A</v>
      </c>
      <c r="AS119" s="91" t="e">
        <f t="shared" si="65"/>
        <v>#N/A</v>
      </c>
      <c r="AT119" s="93" t="e">
        <f t="shared" si="47"/>
        <v>#N/A</v>
      </c>
      <c r="AU119" s="99" t="e">
        <f t="shared" si="48"/>
        <v>#N/A</v>
      </c>
      <c r="AV119" s="99">
        <f t="shared" si="49"/>
        <v>0</v>
      </c>
    </row>
    <row r="120" spans="1:48" s="91" customFormat="1">
      <c r="A120" s="92">
        <f t="shared" si="50"/>
        <v>112</v>
      </c>
      <c r="B120" s="91">
        <f t="shared" si="33"/>
        <v>113</v>
      </c>
      <c r="C120" s="99">
        <f t="shared" si="34"/>
        <v>0</v>
      </c>
      <c r="F120" s="92">
        <f t="shared" si="51"/>
        <v>112</v>
      </c>
      <c r="G120" s="91">
        <f t="shared" si="52"/>
        <v>113</v>
      </c>
      <c r="H120" s="91" t="e">
        <f>INDEX(地温!$D$2:$D$366,MATCH(F120,地温!$C$2:$C$366,FALSE))</f>
        <v>#N/A</v>
      </c>
      <c r="I120" s="91" t="e">
        <f t="shared" si="53"/>
        <v>#N/A</v>
      </c>
      <c r="J120" s="93" t="e">
        <f t="shared" si="35"/>
        <v>#N/A</v>
      </c>
      <c r="K120" s="99" t="e">
        <f t="shared" si="36"/>
        <v>#N/A</v>
      </c>
      <c r="L120" s="99">
        <f t="shared" si="37"/>
        <v>0</v>
      </c>
      <c r="O120" s="92">
        <f t="shared" si="54"/>
        <v>112</v>
      </c>
      <c r="P120" s="91">
        <f t="shared" si="55"/>
        <v>113</v>
      </c>
      <c r="Q120" s="91" t="e">
        <f>INDEX(地温!$D$2:$D$366,MATCH(O120,地温!$C$2:$C$366,FALSE))</f>
        <v>#N/A</v>
      </c>
      <c r="R120" s="91" t="e">
        <f t="shared" si="56"/>
        <v>#N/A</v>
      </c>
      <c r="S120" s="93" t="e">
        <f t="shared" si="38"/>
        <v>#N/A</v>
      </c>
      <c r="T120" s="99" t="e">
        <f t="shared" si="39"/>
        <v>#N/A</v>
      </c>
      <c r="U120" s="99">
        <f t="shared" si="40"/>
        <v>0</v>
      </c>
      <c r="X120" s="92">
        <f t="shared" si="57"/>
        <v>112</v>
      </c>
      <c r="Y120" s="91">
        <f t="shared" si="58"/>
        <v>113</v>
      </c>
      <c r="Z120" s="91" t="e">
        <f>INDEX(地温!$D$2:$D$366,MATCH(X120,地温!$C$2:$C$366,FALSE))</f>
        <v>#N/A</v>
      </c>
      <c r="AA120" s="91" t="e">
        <f t="shared" si="59"/>
        <v>#N/A</v>
      </c>
      <c r="AB120" s="93" t="e">
        <f t="shared" si="41"/>
        <v>#N/A</v>
      </c>
      <c r="AC120" s="99" t="e">
        <f t="shared" si="42"/>
        <v>#N/A</v>
      </c>
      <c r="AD120" s="99">
        <f t="shared" si="43"/>
        <v>0</v>
      </c>
      <c r="AG120" s="92">
        <f t="shared" si="60"/>
        <v>112</v>
      </c>
      <c r="AH120" s="91">
        <f t="shared" si="61"/>
        <v>113</v>
      </c>
      <c r="AI120" s="91" t="e">
        <f>INDEX(地温!$D$2:$D$366,MATCH(AG120,地温!$C$2:$C$366,FALSE))</f>
        <v>#N/A</v>
      </c>
      <c r="AJ120" s="91" t="e">
        <f t="shared" si="62"/>
        <v>#N/A</v>
      </c>
      <c r="AK120" s="93" t="e">
        <f t="shared" si="44"/>
        <v>#N/A</v>
      </c>
      <c r="AL120" s="99" t="e">
        <f t="shared" si="45"/>
        <v>#N/A</v>
      </c>
      <c r="AM120" s="99">
        <f t="shared" si="46"/>
        <v>0</v>
      </c>
      <c r="AP120" s="92">
        <f t="shared" si="63"/>
        <v>112</v>
      </c>
      <c r="AQ120" s="91">
        <f t="shared" si="64"/>
        <v>113</v>
      </c>
      <c r="AR120" s="91" t="e">
        <f>INDEX(地温!$D$2:$D$366,MATCH(AP120,地温!$C$2:$C$366,FALSE))</f>
        <v>#N/A</v>
      </c>
      <c r="AS120" s="91" t="e">
        <f t="shared" si="65"/>
        <v>#N/A</v>
      </c>
      <c r="AT120" s="93" t="e">
        <f t="shared" si="47"/>
        <v>#N/A</v>
      </c>
      <c r="AU120" s="99" t="e">
        <f t="shared" si="48"/>
        <v>#N/A</v>
      </c>
      <c r="AV120" s="99">
        <f t="shared" si="49"/>
        <v>0</v>
      </c>
    </row>
    <row r="121" spans="1:48" s="91" customFormat="1">
      <c r="A121" s="92">
        <f t="shared" si="50"/>
        <v>113</v>
      </c>
      <c r="B121" s="91">
        <f t="shared" si="33"/>
        <v>114</v>
      </c>
      <c r="C121" s="99">
        <f t="shared" si="34"/>
        <v>0</v>
      </c>
      <c r="F121" s="92">
        <f t="shared" si="51"/>
        <v>113</v>
      </c>
      <c r="G121" s="91">
        <f t="shared" si="52"/>
        <v>114</v>
      </c>
      <c r="H121" s="91" t="e">
        <f>INDEX(地温!$D$2:$D$366,MATCH(F121,地温!$C$2:$C$366,FALSE))</f>
        <v>#N/A</v>
      </c>
      <c r="I121" s="91" t="e">
        <f t="shared" si="53"/>
        <v>#N/A</v>
      </c>
      <c r="J121" s="93" t="e">
        <f t="shared" si="35"/>
        <v>#N/A</v>
      </c>
      <c r="K121" s="99" t="e">
        <f t="shared" si="36"/>
        <v>#N/A</v>
      </c>
      <c r="L121" s="99">
        <f t="shared" si="37"/>
        <v>0</v>
      </c>
      <c r="O121" s="92">
        <f t="shared" si="54"/>
        <v>113</v>
      </c>
      <c r="P121" s="91">
        <f t="shared" si="55"/>
        <v>114</v>
      </c>
      <c r="Q121" s="91" t="e">
        <f>INDEX(地温!$D$2:$D$366,MATCH(O121,地温!$C$2:$C$366,FALSE))</f>
        <v>#N/A</v>
      </c>
      <c r="R121" s="91" t="e">
        <f t="shared" si="56"/>
        <v>#N/A</v>
      </c>
      <c r="S121" s="93" t="e">
        <f t="shared" si="38"/>
        <v>#N/A</v>
      </c>
      <c r="T121" s="99" t="e">
        <f t="shared" si="39"/>
        <v>#N/A</v>
      </c>
      <c r="U121" s="99">
        <f t="shared" si="40"/>
        <v>0</v>
      </c>
      <c r="X121" s="92">
        <f t="shared" si="57"/>
        <v>113</v>
      </c>
      <c r="Y121" s="91">
        <f t="shared" si="58"/>
        <v>114</v>
      </c>
      <c r="Z121" s="91" t="e">
        <f>INDEX(地温!$D$2:$D$366,MATCH(X121,地温!$C$2:$C$366,FALSE))</f>
        <v>#N/A</v>
      </c>
      <c r="AA121" s="91" t="e">
        <f t="shared" si="59"/>
        <v>#N/A</v>
      </c>
      <c r="AB121" s="93" t="e">
        <f t="shared" si="41"/>
        <v>#N/A</v>
      </c>
      <c r="AC121" s="99" t="e">
        <f t="shared" si="42"/>
        <v>#N/A</v>
      </c>
      <c r="AD121" s="99">
        <f t="shared" si="43"/>
        <v>0</v>
      </c>
      <c r="AG121" s="92">
        <f t="shared" si="60"/>
        <v>113</v>
      </c>
      <c r="AH121" s="91">
        <f t="shared" si="61"/>
        <v>114</v>
      </c>
      <c r="AI121" s="91" t="e">
        <f>INDEX(地温!$D$2:$D$366,MATCH(AG121,地温!$C$2:$C$366,FALSE))</f>
        <v>#N/A</v>
      </c>
      <c r="AJ121" s="91" t="e">
        <f t="shared" si="62"/>
        <v>#N/A</v>
      </c>
      <c r="AK121" s="93" t="e">
        <f t="shared" si="44"/>
        <v>#N/A</v>
      </c>
      <c r="AL121" s="99" t="e">
        <f t="shared" si="45"/>
        <v>#N/A</v>
      </c>
      <c r="AM121" s="99">
        <f t="shared" si="46"/>
        <v>0</v>
      </c>
      <c r="AP121" s="92">
        <f t="shared" si="63"/>
        <v>113</v>
      </c>
      <c r="AQ121" s="91">
        <f t="shared" si="64"/>
        <v>114</v>
      </c>
      <c r="AR121" s="91" t="e">
        <f>INDEX(地温!$D$2:$D$366,MATCH(AP121,地温!$C$2:$C$366,FALSE))</f>
        <v>#N/A</v>
      </c>
      <c r="AS121" s="91" t="e">
        <f t="shared" si="65"/>
        <v>#N/A</v>
      </c>
      <c r="AT121" s="93" t="e">
        <f t="shared" si="47"/>
        <v>#N/A</v>
      </c>
      <c r="AU121" s="99" t="e">
        <f t="shared" si="48"/>
        <v>#N/A</v>
      </c>
      <c r="AV121" s="99">
        <f t="shared" si="49"/>
        <v>0</v>
      </c>
    </row>
    <row r="122" spans="1:48" s="91" customFormat="1">
      <c r="A122" s="92">
        <f t="shared" si="50"/>
        <v>114</v>
      </c>
      <c r="B122" s="91">
        <f t="shared" si="33"/>
        <v>115</v>
      </c>
      <c r="C122" s="99">
        <f t="shared" si="34"/>
        <v>0</v>
      </c>
      <c r="F122" s="92">
        <f t="shared" si="51"/>
        <v>114</v>
      </c>
      <c r="G122" s="91">
        <f t="shared" si="52"/>
        <v>115</v>
      </c>
      <c r="H122" s="91" t="e">
        <f>INDEX(地温!$D$2:$D$366,MATCH(F122,地温!$C$2:$C$366,FALSE))</f>
        <v>#N/A</v>
      </c>
      <c r="I122" s="91" t="e">
        <f t="shared" si="53"/>
        <v>#N/A</v>
      </c>
      <c r="J122" s="93" t="e">
        <f t="shared" si="35"/>
        <v>#N/A</v>
      </c>
      <c r="K122" s="99" t="e">
        <f t="shared" si="36"/>
        <v>#N/A</v>
      </c>
      <c r="L122" s="99">
        <f t="shared" si="37"/>
        <v>0</v>
      </c>
      <c r="O122" s="92">
        <f t="shared" si="54"/>
        <v>114</v>
      </c>
      <c r="P122" s="91">
        <f t="shared" si="55"/>
        <v>115</v>
      </c>
      <c r="Q122" s="91" t="e">
        <f>INDEX(地温!$D$2:$D$366,MATCH(O122,地温!$C$2:$C$366,FALSE))</f>
        <v>#N/A</v>
      </c>
      <c r="R122" s="91" t="e">
        <f t="shared" si="56"/>
        <v>#N/A</v>
      </c>
      <c r="S122" s="93" t="e">
        <f t="shared" si="38"/>
        <v>#N/A</v>
      </c>
      <c r="T122" s="99" t="e">
        <f t="shared" si="39"/>
        <v>#N/A</v>
      </c>
      <c r="U122" s="99">
        <f t="shared" si="40"/>
        <v>0</v>
      </c>
      <c r="X122" s="92">
        <f t="shared" si="57"/>
        <v>114</v>
      </c>
      <c r="Y122" s="91">
        <f t="shared" si="58"/>
        <v>115</v>
      </c>
      <c r="Z122" s="91" t="e">
        <f>INDEX(地温!$D$2:$D$366,MATCH(X122,地温!$C$2:$C$366,FALSE))</f>
        <v>#N/A</v>
      </c>
      <c r="AA122" s="91" t="e">
        <f t="shared" si="59"/>
        <v>#N/A</v>
      </c>
      <c r="AB122" s="93" t="e">
        <f t="shared" si="41"/>
        <v>#N/A</v>
      </c>
      <c r="AC122" s="99" t="e">
        <f t="shared" si="42"/>
        <v>#N/A</v>
      </c>
      <c r="AD122" s="99">
        <f t="shared" si="43"/>
        <v>0</v>
      </c>
      <c r="AG122" s="92">
        <f t="shared" si="60"/>
        <v>114</v>
      </c>
      <c r="AH122" s="91">
        <f t="shared" si="61"/>
        <v>115</v>
      </c>
      <c r="AI122" s="91" t="e">
        <f>INDEX(地温!$D$2:$D$366,MATCH(AG122,地温!$C$2:$C$366,FALSE))</f>
        <v>#N/A</v>
      </c>
      <c r="AJ122" s="91" t="e">
        <f t="shared" si="62"/>
        <v>#N/A</v>
      </c>
      <c r="AK122" s="93" t="e">
        <f t="shared" si="44"/>
        <v>#N/A</v>
      </c>
      <c r="AL122" s="99" t="e">
        <f t="shared" si="45"/>
        <v>#N/A</v>
      </c>
      <c r="AM122" s="99">
        <f t="shared" si="46"/>
        <v>0</v>
      </c>
      <c r="AP122" s="92">
        <f t="shared" si="63"/>
        <v>114</v>
      </c>
      <c r="AQ122" s="91">
        <f t="shared" si="64"/>
        <v>115</v>
      </c>
      <c r="AR122" s="91" t="e">
        <f>INDEX(地温!$D$2:$D$366,MATCH(AP122,地温!$C$2:$C$366,FALSE))</f>
        <v>#N/A</v>
      </c>
      <c r="AS122" s="91" t="e">
        <f t="shared" si="65"/>
        <v>#N/A</v>
      </c>
      <c r="AT122" s="93" t="e">
        <f t="shared" si="47"/>
        <v>#N/A</v>
      </c>
      <c r="AU122" s="99" t="e">
        <f t="shared" si="48"/>
        <v>#N/A</v>
      </c>
      <c r="AV122" s="99">
        <f t="shared" si="49"/>
        <v>0</v>
      </c>
    </row>
    <row r="123" spans="1:48" s="91" customFormat="1">
      <c r="A123" s="92">
        <f t="shared" si="50"/>
        <v>115</v>
      </c>
      <c r="B123" s="91">
        <f t="shared" si="33"/>
        <v>116</v>
      </c>
      <c r="C123" s="99">
        <f t="shared" si="34"/>
        <v>0</v>
      </c>
      <c r="F123" s="92">
        <f t="shared" si="51"/>
        <v>115</v>
      </c>
      <c r="G123" s="91">
        <f t="shared" si="52"/>
        <v>116</v>
      </c>
      <c r="H123" s="91" t="e">
        <f>INDEX(地温!$D$2:$D$366,MATCH(F123,地温!$C$2:$C$366,FALSE))</f>
        <v>#N/A</v>
      </c>
      <c r="I123" s="91" t="e">
        <f t="shared" si="53"/>
        <v>#N/A</v>
      </c>
      <c r="J123" s="93" t="e">
        <f t="shared" si="35"/>
        <v>#N/A</v>
      </c>
      <c r="K123" s="99" t="e">
        <f t="shared" si="36"/>
        <v>#N/A</v>
      </c>
      <c r="L123" s="99">
        <f t="shared" si="37"/>
        <v>0</v>
      </c>
      <c r="O123" s="92">
        <f t="shared" si="54"/>
        <v>115</v>
      </c>
      <c r="P123" s="91">
        <f t="shared" si="55"/>
        <v>116</v>
      </c>
      <c r="Q123" s="91" t="e">
        <f>INDEX(地温!$D$2:$D$366,MATCH(O123,地温!$C$2:$C$366,FALSE))</f>
        <v>#N/A</v>
      </c>
      <c r="R123" s="91" t="e">
        <f t="shared" si="56"/>
        <v>#N/A</v>
      </c>
      <c r="S123" s="93" t="e">
        <f t="shared" si="38"/>
        <v>#N/A</v>
      </c>
      <c r="T123" s="99" t="e">
        <f t="shared" si="39"/>
        <v>#N/A</v>
      </c>
      <c r="U123" s="99">
        <f t="shared" si="40"/>
        <v>0</v>
      </c>
      <c r="X123" s="92">
        <f t="shared" si="57"/>
        <v>115</v>
      </c>
      <c r="Y123" s="91">
        <f t="shared" si="58"/>
        <v>116</v>
      </c>
      <c r="Z123" s="91" t="e">
        <f>INDEX(地温!$D$2:$D$366,MATCH(X123,地温!$C$2:$C$366,FALSE))</f>
        <v>#N/A</v>
      </c>
      <c r="AA123" s="91" t="e">
        <f t="shared" si="59"/>
        <v>#N/A</v>
      </c>
      <c r="AB123" s="93" t="e">
        <f t="shared" si="41"/>
        <v>#N/A</v>
      </c>
      <c r="AC123" s="99" t="e">
        <f t="shared" si="42"/>
        <v>#N/A</v>
      </c>
      <c r="AD123" s="99">
        <f t="shared" si="43"/>
        <v>0</v>
      </c>
      <c r="AG123" s="92">
        <f t="shared" si="60"/>
        <v>115</v>
      </c>
      <c r="AH123" s="91">
        <f t="shared" si="61"/>
        <v>116</v>
      </c>
      <c r="AI123" s="91" t="e">
        <f>INDEX(地温!$D$2:$D$366,MATCH(AG123,地温!$C$2:$C$366,FALSE))</f>
        <v>#N/A</v>
      </c>
      <c r="AJ123" s="91" t="e">
        <f t="shared" si="62"/>
        <v>#N/A</v>
      </c>
      <c r="AK123" s="93" t="e">
        <f t="shared" si="44"/>
        <v>#N/A</v>
      </c>
      <c r="AL123" s="99" t="e">
        <f t="shared" si="45"/>
        <v>#N/A</v>
      </c>
      <c r="AM123" s="99">
        <f t="shared" si="46"/>
        <v>0</v>
      </c>
      <c r="AP123" s="92">
        <f t="shared" si="63"/>
        <v>115</v>
      </c>
      <c r="AQ123" s="91">
        <f t="shared" si="64"/>
        <v>116</v>
      </c>
      <c r="AR123" s="91" t="e">
        <f>INDEX(地温!$D$2:$D$366,MATCH(AP123,地温!$C$2:$C$366,FALSE))</f>
        <v>#N/A</v>
      </c>
      <c r="AS123" s="91" t="e">
        <f t="shared" si="65"/>
        <v>#N/A</v>
      </c>
      <c r="AT123" s="93" t="e">
        <f t="shared" si="47"/>
        <v>#N/A</v>
      </c>
      <c r="AU123" s="99" t="e">
        <f t="shared" si="48"/>
        <v>#N/A</v>
      </c>
      <c r="AV123" s="99">
        <f t="shared" si="49"/>
        <v>0</v>
      </c>
    </row>
    <row r="124" spans="1:48" s="91" customFormat="1">
      <c r="A124" s="92">
        <f t="shared" si="50"/>
        <v>116</v>
      </c>
      <c r="B124" s="91">
        <f t="shared" si="33"/>
        <v>117</v>
      </c>
      <c r="C124" s="99">
        <f t="shared" si="34"/>
        <v>0</v>
      </c>
      <c r="F124" s="92">
        <f t="shared" si="51"/>
        <v>116</v>
      </c>
      <c r="G124" s="91">
        <f t="shared" si="52"/>
        <v>117</v>
      </c>
      <c r="H124" s="91" t="e">
        <f>INDEX(地温!$D$2:$D$366,MATCH(F124,地温!$C$2:$C$366,FALSE))</f>
        <v>#N/A</v>
      </c>
      <c r="I124" s="91" t="e">
        <f t="shared" si="53"/>
        <v>#N/A</v>
      </c>
      <c r="J124" s="93" t="e">
        <f t="shared" si="35"/>
        <v>#N/A</v>
      </c>
      <c r="K124" s="99" t="e">
        <f t="shared" si="36"/>
        <v>#N/A</v>
      </c>
      <c r="L124" s="99">
        <f t="shared" si="37"/>
        <v>0</v>
      </c>
      <c r="O124" s="92">
        <f t="shared" si="54"/>
        <v>116</v>
      </c>
      <c r="P124" s="91">
        <f t="shared" si="55"/>
        <v>117</v>
      </c>
      <c r="Q124" s="91" t="e">
        <f>INDEX(地温!$D$2:$D$366,MATCH(O124,地温!$C$2:$C$366,FALSE))</f>
        <v>#N/A</v>
      </c>
      <c r="R124" s="91" t="e">
        <f t="shared" si="56"/>
        <v>#N/A</v>
      </c>
      <c r="S124" s="93" t="e">
        <f t="shared" si="38"/>
        <v>#N/A</v>
      </c>
      <c r="T124" s="99" t="e">
        <f t="shared" si="39"/>
        <v>#N/A</v>
      </c>
      <c r="U124" s="99">
        <f t="shared" si="40"/>
        <v>0</v>
      </c>
      <c r="X124" s="92">
        <f t="shared" si="57"/>
        <v>116</v>
      </c>
      <c r="Y124" s="91">
        <f t="shared" si="58"/>
        <v>117</v>
      </c>
      <c r="Z124" s="91" t="e">
        <f>INDEX(地温!$D$2:$D$366,MATCH(X124,地温!$C$2:$C$366,FALSE))</f>
        <v>#N/A</v>
      </c>
      <c r="AA124" s="91" t="e">
        <f t="shared" si="59"/>
        <v>#N/A</v>
      </c>
      <c r="AB124" s="93" t="e">
        <f t="shared" si="41"/>
        <v>#N/A</v>
      </c>
      <c r="AC124" s="99" t="e">
        <f t="shared" si="42"/>
        <v>#N/A</v>
      </c>
      <c r="AD124" s="99">
        <f t="shared" si="43"/>
        <v>0</v>
      </c>
      <c r="AG124" s="92">
        <f t="shared" si="60"/>
        <v>116</v>
      </c>
      <c r="AH124" s="91">
        <f t="shared" si="61"/>
        <v>117</v>
      </c>
      <c r="AI124" s="91" t="e">
        <f>INDEX(地温!$D$2:$D$366,MATCH(AG124,地温!$C$2:$C$366,FALSE))</f>
        <v>#N/A</v>
      </c>
      <c r="AJ124" s="91" t="e">
        <f t="shared" si="62"/>
        <v>#N/A</v>
      </c>
      <c r="AK124" s="93" t="e">
        <f t="shared" si="44"/>
        <v>#N/A</v>
      </c>
      <c r="AL124" s="99" t="e">
        <f t="shared" si="45"/>
        <v>#N/A</v>
      </c>
      <c r="AM124" s="99">
        <f t="shared" si="46"/>
        <v>0</v>
      </c>
      <c r="AP124" s="92">
        <f t="shared" si="63"/>
        <v>116</v>
      </c>
      <c r="AQ124" s="91">
        <f t="shared" si="64"/>
        <v>117</v>
      </c>
      <c r="AR124" s="91" t="e">
        <f>INDEX(地温!$D$2:$D$366,MATCH(AP124,地温!$C$2:$C$366,FALSE))</f>
        <v>#N/A</v>
      </c>
      <c r="AS124" s="91" t="e">
        <f t="shared" si="65"/>
        <v>#N/A</v>
      </c>
      <c r="AT124" s="93" t="e">
        <f t="shared" si="47"/>
        <v>#N/A</v>
      </c>
      <c r="AU124" s="99" t="e">
        <f t="shared" si="48"/>
        <v>#N/A</v>
      </c>
      <c r="AV124" s="99">
        <f t="shared" si="49"/>
        <v>0</v>
      </c>
    </row>
    <row r="125" spans="1:48" s="91" customFormat="1">
      <c r="A125" s="92">
        <f t="shared" si="50"/>
        <v>117</v>
      </c>
      <c r="B125" s="91">
        <f t="shared" si="33"/>
        <v>118</v>
      </c>
      <c r="C125" s="99">
        <f t="shared" si="34"/>
        <v>0</v>
      </c>
      <c r="F125" s="92">
        <f t="shared" si="51"/>
        <v>117</v>
      </c>
      <c r="G125" s="91">
        <f t="shared" si="52"/>
        <v>118</v>
      </c>
      <c r="H125" s="91" t="e">
        <f>INDEX(地温!$D$2:$D$366,MATCH(F125,地温!$C$2:$C$366,FALSE))</f>
        <v>#N/A</v>
      </c>
      <c r="I125" s="91" t="e">
        <f t="shared" si="53"/>
        <v>#N/A</v>
      </c>
      <c r="J125" s="93" t="e">
        <f t="shared" si="35"/>
        <v>#N/A</v>
      </c>
      <c r="K125" s="99" t="e">
        <f t="shared" si="36"/>
        <v>#N/A</v>
      </c>
      <c r="L125" s="99">
        <f t="shared" si="37"/>
        <v>0</v>
      </c>
      <c r="O125" s="92">
        <f t="shared" si="54"/>
        <v>117</v>
      </c>
      <c r="P125" s="91">
        <f t="shared" si="55"/>
        <v>118</v>
      </c>
      <c r="Q125" s="91" t="e">
        <f>INDEX(地温!$D$2:$D$366,MATCH(O125,地温!$C$2:$C$366,FALSE))</f>
        <v>#N/A</v>
      </c>
      <c r="R125" s="91" t="e">
        <f t="shared" si="56"/>
        <v>#N/A</v>
      </c>
      <c r="S125" s="93" t="e">
        <f t="shared" si="38"/>
        <v>#N/A</v>
      </c>
      <c r="T125" s="99" t="e">
        <f t="shared" si="39"/>
        <v>#N/A</v>
      </c>
      <c r="U125" s="99">
        <f t="shared" si="40"/>
        <v>0</v>
      </c>
      <c r="X125" s="92">
        <f t="shared" si="57"/>
        <v>117</v>
      </c>
      <c r="Y125" s="91">
        <f t="shared" si="58"/>
        <v>118</v>
      </c>
      <c r="Z125" s="91" t="e">
        <f>INDEX(地温!$D$2:$D$366,MATCH(X125,地温!$C$2:$C$366,FALSE))</f>
        <v>#N/A</v>
      </c>
      <c r="AA125" s="91" t="e">
        <f t="shared" si="59"/>
        <v>#N/A</v>
      </c>
      <c r="AB125" s="93" t="e">
        <f t="shared" si="41"/>
        <v>#N/A</v>
      </c>
      <c r="AC125" s="99" t="e">
        <f t="shared" si="42"/>
        <v>#N/A</v>
      </c>
      <c r="AD125" s="99">
        <f t="shared" si="43"/>
        <v>0</v>
      </c>
      <c r="AG125" s="92">
        <f t="shared" si="60"/>
        <v>117</v>
      </c>
      <c r="AH125" s="91">
        <f t="shared" si="61"/>
        <v>118</v>
      </c>
      <c r="AI125" s="91" t="e">
        <f>INDEX(地温!$D$2:$D$366,MATCH(AG125,地温!$C$2:$C$366,FALSE))</f>
        <v>#N/A</v>
      </c>
      <c r="AJ125" s="91" t="e">
        <f t="shared" si="62"/>
        <v>#N/A</v>
      </c>
      <c r="AK125" s="93" t="e">
        <f t="shared" si="44"/>
        <v>#N/A</v>
      </c>
      <c r="AL125" s="99" t="e">
        <f t="shared" si="45"/>
        <v>#N/A</v>
      </c>
      <c r="AM125" s="99">
        <f t="shared" si="46"/>
        <v>0</v>
      </c>
      <c r="AP125" s="92">
        <f t="shared" si="63"/>
        <v>117</v>
      </c>
      <c r="AQ125" s="91">
        <f t="shared" si="64"/>
        <v>118</v>
      </c>
      <c r="AR125" s="91" t="e">
        <f>INDEX(地温!$D$2:$D$366,MATCH(AP125,地温!$C$2:$C$366,FALSE))</f>
        <v>#N/A</v>
      </c>
      <c r="AS125" s="91" t="e">
        <f t="shared" si="65"/>
        <v>#N/A</v>
      </c>
      <c r="AT125" s="93" t="e">
        <f t="shared" si="47"/>
        <v>#N/A</v>
      </c>
      <c r="AU125" s="99" t="e">
        <f t="shared" si="48"/>
        <v>#N/A</v>
      </c>
      <c r="AV125" s="99">
        <f t="shared" si="49"/>
        <v>0</v>
      </c>
    </row>
    <row r="126" spans="1:48" s="91" customFormat="1">
      <c r="A126" s="92">
        <f t="shared" si="50"/>
        <v>118</v>
      </c>
      <c r="B126" s="91">
        <f t="shared" si="33"/>
        <v>119</v>
      </c>
      <c r="C126" s="99">
        <f t="shared" si="34"/>
        <v>0</v>
      </c>
      <c r="F126" s="92">
        <f t="shared" si="51"/>
        <v>118</v>
      </c>
      <c r="G126" s="91">
        <f t="shared" si="52"/>
        <v>119</v>
      </c>
      <c r="H126" s="91" t="e">
        <f>INDEX(地温!$D$2:$D$366,MATCH(F126,地温!$C$2:$C$366,FALSE))</f>
        <v>#N/A</v>
      </c>
      <c r="I126" s="91" t="e">
        <f t="shared" si="53"/>
        <v>#N/A</v>
      </c>
      <c r="J126" s="93" t="e">
        <f t="shared" si="35"/>
        <v>#N/A</v>
      </c>
      <c r="K126" s="99" t="e">
        <f t="shared" si="36"/>
        <v>#N/A</v>
      </c>
      <c r="L126" s="99">
        <f t="shared" si="37"/>
        <v>0</v>
      </c>
      <c r="O126" s="92">
        <f t="shared" si="54"/>
        <v>118</v>
      </c>
      <c r="P126" s="91">
        <f t="shared" si="55"/>
        <v>119</v>
      </c>
      <c r="Q126" s="91" t="e">
        <f>INDEX(地温!$D$2:$D$366,MATCH(O126,地温!$C$2:$C$366,FALSE))</f>
        <v>#N/A</v>
      </c>
      <c r="R126" s="91" t="e">
        <f t="shared" si="56"/>
        <v>#N/A</v>
      </c>
      <c r="S126" s="93" t="e">
        <f t="shared" si="38"/>
        <v>#N/A</v>
      </c>
      <c r="T126" s="99" t="e">
        <f t="shared" si="39"/>
        <v>#N/A</v>
      </c>
      <c r="U126" s="99">
        <f t="shared" si="40"/>
        <v>0</v>
      </c>
      <c r="X126" s="92">
        <f t="shared" si="57"/>
        <v>118</v>
      </c>
      <c r="Y126" s="91">
        <f t="shared" si="58"/>
        <v>119</v>
      </c>
      <c r="Z126" s="91" t="e">
        <f>INDEX(地温!$D$2:$D$366,MATCH(X126,地温!$C$2:$C$366,FALSE))</f>
        <v>#N/A</v>
      </c>
      <c r="AA126" s="91" t="e">
        <f t="shared" si="59"/>
        <v>#N/A</v>
      </c>
      <c r="AB126" s="93" t="e">
        <f t="shared" si="41"/>
        <v>#N/A</v>
      </c>
      <c r="AC126" s="99" t="e">
        <f t="shared" si="42"/>
        <v>#N/A</v>
      </c>
      <c r="AD126" s="99">
        <f t="shared" si="43"/>
        <v>0</v>
      </c>
      <c r="AG126" s="92">
        <f t="shared" si="60"/>
        <v>118</v>
      </c>
      <c r="AH126" s="91">
        <f t="shared" si="61"/>
        <v>119</v>
      </c>
      <c r="AI126" s="91" t="e">
        <f>INDEX(地温!$D$2:$D$366,MATCH(AG126,地温!$C$2:$C$366,FALSE))</f>
        <v>#N/A</v>
      </c>
      <c r="AJ126" s="91" t="e">
        <f t="shared" si="62"/>
        <v>#N/A</v>
      </c>
      <c r="AK126" s="93" t="e">
        <f t="shared" si="44"/>
        <v>#N/A</v>
      </c>
      <c r="AL126" s="99" t="e">
        <f t="shared" si="45"/>
        <v>#N/A</v>
      </c>
      <c r="AM126" s="99">
        <f t="shared" si="46"/>
        <v>0</v>
      </c>
      <c r="AP126" s="92">
        <f t="shared" si="63"/>
        <v>118</v>
      </c>
      <c r="AQ126" s="91">
        <f t="shared" si="64"/>
        <v>119</v>
      </c>
      <c r="AR126" s="91" t="e">
        <f>INDEX(地温!$D$2:$D$366,MATCH(AP126,地温!$C$2:$C$366,FALSE))</f>
        <v>#N/A</v>
      </c>
      <c r="AS126" s="91" t="e">
        <f t="shared" si="65"/>
        <v>#N/A</v>
      </c>
      <c r="AT126" s="93" t="e">
        <f t="shared" si="47"/>
        <v>#N/A</v>
      </c>
      <c r="AU126" s="99" t="e">
        <f t="shared" si="48"/>
        <v>#N/A</v>
      </c>
      <c r="AV126" s="99">
        <f t="shared" si="49"/>
        <v>0</v>
      </c>
    </row>
    <row r="127" spans="1:48" s="91" customFormat="1">
      <c r="A127" s="92">
        <f t="shared" si="50"/>
        <v>119</v>
      </c>
      <c r="B127" s="91">
        <f t="shared" si="33"/>
        <v>120</v>
      </c>
      <c r="C127" s="99">
        <f t="shared" si="34"/>
        <v>0</v>
      </c>
      <c r="F127" s="92">
        <f t="shared" si="51"/>
        <v>119</v>
      </c>
      <c r="G127" s="91">
        <f t="shared" si="52"/>
        <v>120</v>
      </c>
      <c r="H127" s="91" t="e">
        <f>INDEX(地温!$D$2:$D$366,MATCH(F127,地温!$C$2:$C$366,FALSE))</f>
        <v>#N/A</v>
      </c>
      <c r="I127" s="91" t="e">
        <f t="shared" si="53"/>
        <v>#N/A</v>
      </c>
      <c r="J127" s="93" t="e">
        <f t="shared" si="35"/>
        <v>#N/A</v>
      </c>
      <c r="K127" s="99" t="e">
        <f t="shared" si="36"/>
        <v>#N/A</v>
      </c>
      <c r="L127" s="99">
        <f t="shared" si="37"/>
        <v>0</v>
      </c>
      <c r="O127" s="92">
        <f t="shared" si="54"/>
        <v>119</v>
      </c>
      <c r="P127" s="91">
        <f t="shared" si="55"/>
        <v>120</v>
      </c>
      <c r="Q127" s="91" t="e">
        <f>INDEX(地温!$D$2:$D$366,MATCH(O127,地温!$C$2:$C$366,FALSE))</f>
        <v>#N/A</v>
      </c>
      <c r="R127" s="91" t="e">
        <f t="shared" si="56"/>
        <v>#N/A</v>
      </c>
      <c r="S127" s="93" t="e">
        <f t="shared" si="38"/>
        <v>#N/A</v>
      </c>
      <c r="T127" s="99" t="e">
        <f t="shared" si="39"/>
        <v>#N/A</v>
      </c>
      <c r="U127" s="99">
        <f t="shared" si="40"/>
        <v>0</v>
      </c>
      <c r="X127" s="92">
        <f t="shared" si="57"/>
        <v>119</v>
      </c>
      <c r="Y127" s="91">
        <f t="shared" si="58"/>
        <v>120</v>
      </c>
      <c r="Z127" s="91" t="e">
        <f>INDEX(地温!$D$2:$D$366,MATCH(X127,地温!$C$2:$C$366,FALSE))</f>
        <v>#N/A</v>
      </c>
      <c r="AA127" s="91" t="e">
        <f t="shared" si="59"/>
        <v>#N/A</v>
      </c>
      <c r="AB127" s="93" t="e">
        <f t="shared" si="41"/>
        <v>#N/A</v>
      </c>
      <c r="AC127" s="99" t="e">
        <f t="shared" si="42"/>
        <v>#N/A</v>
      </c>
      <c r="AD127" s="99">
        <f t="shared" si="43"/>
        <v>0</v>
      </c>
      <c r="AG127" s="92">
        <f t="shared" si="60"/>
        <v>119</v>
      </c>
      <c r="AH127" s="91">
        <f t="shared" si="61"/>
        <v>120</v>
      </c>
      <c r="AI127" s="91" t="e">
        <f>INDEX(地温!$D$2:$D$366,MATCH(AG127,地温!$C$2:$C$366,FALSE))</f>
        <v>#N/A</v>
      </c>
      <c r="AJ127" s="91" t="e">
        <f t="shared" si="62"/>
        <v>#N/A</v>
      </c>
      <c r="AK127" s="93" t="e">
        <f t="shared" si="44"/>
        <v>#N/A</v>
      </c>
      <c r="AL127" s="99" t="e">
        <f t="shared" si="45"/>
        <v>#N/A</v>
      </c>
      <c r="AM127" s="99">
        <f t="shared" si="46"/>
        <v>0</v>
      </c>
      <c r="AP127" s="92">
        <f t="shared" si="63"/>
        <v>119</v>
      </c>
      <c r="AQ127" s="91">
        <f t="shared" si="64"/>
        <v>120</v>
      </c>
      <c r="AR127" s="91" t="e">
        <f>INDEX(地温!$D$2:$D$366,MATCH(AP127,地温!$C$2:$C$366,FALSE))</f>
        <v>#N/A</v>
      </c>
      <c r="AS127" s="91" t="e">
        <f t="shared" si="65"/>
        <v>#N/A</v>
      </c>
      <c r="AT127" s="93" t="e">
        <f t="shared" si="47"/>
        <v>#N/A</v>
      </c>
      <c r="AU127" s="99" t="e">
        <f t="shared" si="48"/>
        <v>#N/A</v>
      </c>
      <c r="AV127" s="99">
        <f t="shared" si="49"/>
        <v>0</v>
      </c>
    </row>
    <row r="128" spans="1:48" s="91" customFormat="1">
      <c r="A128" s="92">
        <f t="shared" si="50"/>
        <v>120</v>
      </c>
      <c r="B128" s="91">
        <f t="shared" si="33"/>
        <v>121</v>
      </c>
      <c r="C128" s="99">
        <f t="shared" si="34"/>
        <v>0</v>
      </c>
      <c r="F128" s="92">
        <f t="shared" si="51"/>
        <v>120</v>
      </c>
      <c r="G128" s="91">
        <f t="shared" si="52"/>
        <v>121</v>
      </c>
      <c r="H128" s="91" t="e">
        <f>INDEX(地温!$D$2:$D$366,MATCH(F128,地温!$C$2:$C$366,FALSE))</f>
        <v>#N/A</v>
      </c>
      <c r="I128" s="91" t="e">
        <f t="shared" si="53"/>
        <v>#N/A</v>
      </c>
      <c r="J128" s="93" t="e">
        <f t="shared" si="35"/>
        <v>#N/A</v>
      </c>
      <c r="K128" s="99" t="e">
        <f t="shared" si="36"/>
        <v>#N/A</v>
      </c>
      <c r="L128" s="99">
        <f t="shared" si="37"/>
        <v>0</v>
      </c>
      <c r="O128" s="92">
        <f t="shared" si="54"/>
        <v>120</v>
      </c>
      <c r="P128" s="91">
        <f t="shared" si="55"/>
        <v>121</v>
      </c>
      <c r="Q128" s="91" t="e">
        <f>INDEX(地温!$D$2:$D$366,MATCH(O128,地温!$C$2:$C$366,FALSE))</f>
        <v>#N/A</v>
      </c>
      <c r="R128" s="91" t="e">
        <f t="shared" si="56"/>
        <v>#N/A</v>
      </c>
      <c r="S128" s="93" t="e">
        <f t="shared" si="38"/>
        <v>#N/A</v>
      </c>
      <c r="T128" s="99" t="e">
        <f t="shared" si="39"/>
        <v>#N/A</v>
      </c>
      <c r="U128" s="99">
        <f t="shared" si="40"/>
        <v>0</v>
      </c>
      <c r="X128" s="92">
        <f t="shared" si="57"/>
        <v>120</v>
      </c>
      <c r="Y128" s="91">
        <f t="shared" si="58"/>
        <v>121</v>
      </c>
      <c r="Z128" s="91" t="e">
        <f>INDEX(地温!$D$2:$D$366,MATCH(X128,地温!$C$2:$C$366,FALSE))</f>
        <v>#N/A</v>
      </c>
      <c r="AA128" s="91" t="e">
        <f t="shared" si="59"/>
        <v>#N/A</v>
      </c>
      <c r="AB128" s="93" t="e">
        <f t="shared" si="41"/>
        <v>#N/A</v>
      </c>
      <c r="AC128" s="99" t="e">
        <f t="shared" si="42"/>
        <v>#N/A</v>
      </c>
      <c r="AD128" s="99">
        <f t="shared" si="43"/>
        <v>0</v>
      </c>
      <c r="AG128" s="92">
        <f t="shared" si="60"/>
        <v>120</v>
      </c>
      <c r="AH128" s="91">
        <f t="shared" si="61"/>
        <v>121</v>
      </c>
      <c r="AI128" s="91" t="e">
        <f>INDEX(地温!$D$2:$D$366,MATCH(AG128,地温!$C$2:$C$366,FALSE))</f>
        <v>#N/A</v>
      </c>
      <c r="AJ128" s="91" t="e">
        <f t="shared" si="62"/>
        <v>#N/A</v>
      </c>
      <c r="AK128" s="93" t="e">
        <f t="shared" si="44"/>
        <v>#N/A</v>
      </c>
      <c r="AL128" s="99" t="e">
        <f t="shared" si="45"/>
        <v>#N/A</v>
      </c>
      <c r="AM128" s="99">
        <f t="shared" si="46"/>
        <v>0</v>
      </c>
      <c r="AP128" s="92">
        <f t="shared" si="63"/>
        <v>120</v>
      </c>
      <c r="AQ128" s="91">
        <f t="shared" si="64"/>
        <v>121</v>
      </c>
      <c r="AR128" s="91" t="e">
        <f>INDEX(地温!$D$2:$D$366,MATCH(AP128,地温!$C$2:$C$366,FALSE))</f>
        <v>#N/A</v>
      </c>
      <c r="AS128" s="91" t="e">
        <f t="shared" si="65"/>
        <v>#N/A</v>
      </c>
      <c r="AT128" s="93" t="e">
        <f t="shared" si="47"/>
        <v>#N/A</v>
      </c>
      <c r="AU128" s="99" t="e">
        <f t="shared" si="48"/>
        <v>#N/A</v>
      </c>
      <c r="AV128" s="99">
        <f t="shared" si="49"/>
        <v>0</v>
      </c>
    </row>
    <row r="129" spans="1:48" s="91" customFormat="1">
      <c r="A129" s="92">
        <f t="shared" si="50"/>
        <v>121</v>
      </c>
      <c r="B129" s="91">
        <f t="shared" si="33"/>
        <v>122</v>
      </c>
      <c r="C129" s="99">
        <f t="shared" si="34"/>
        <v>0</v>
      </c>
      <c r="F129" s="92">
        <f t="shared" si="51"/>
        <v>121</v>
      </c>
      <c r="G129" s="91">
        <f t="shared" si="52"/>
        <v>122</v>
      </c>
      <c r="H129" s="91" t="e">
        <f>INDEX(地温!$D$2:$D$366,MATCH(F129,地温!$C$2:$C$366,FALSE))</f>
        <v>#N/A</v>
      </c>
      <c r="I129" s="91" t="e">
        <f t="shared" si="53"/>
        <v>#N/A</v>
      </c>
      <c r="J129" s="93" t="e">
        <f t="shared" si="35"/>
        <v>#N/A</v>
      </c>
      <c r="K129" s="99" t="e">
        <f t="shared" si="36"/>
        <v>#N/A</v>
      </c>
      <c r="L129" s="99">
        <f t="shared" si="37"/>
        <v>0</v>
      </c>
      <c r="O129" s="92">
        <f t="shared" si="54"/>
        <v>121</v>
      </c>
      <c r="P129" s="91">
        <f t="shared" si="55"/>
        <v>122</v>
      </c>
      <c r="Q129" s="91" t="e">
        <f>INDEX(地温!$D$2:$D$366,MATCH(O129,地温!$C$2:$C$366,FALSE))</f>
        <v>#N/A</v>
      </c>
      <c r="R129" s="91" t="e">
        <f t="shared" si="56"/>
        <v>#N/A</v>
      </c>
      <c r="S129" s="93" t="e">
        <f t="shared" si="38"/>
        <v>#N/A</v>
      </c>
      <c r="T129" s="99" t="e">
        <f t="shared" si="39"/>
        <v>#N/A</v>
      </c>
      <c r="U129" s="99">
        <f t="shared" si="40"/>
        <v>0</v>
      </c>
      <c r="X129" s="92">
        <f t="shared" si="57"/>
        <v>121</v>
      </c>
      <c r="Y129" s="91">
        <f t="shared" si="58"/>
        <v>122</v>
      </c>
      <c r="Z129" s="91" t="e">
        <f>INDEX(地温!$D$2:$D$366,MATCH(X129,地温!$C$2:$C$366,FALSE))</f>
        <v>#N/A</v>
      </c>
      <c r="AA129" s="91" t="e">
        <f t="shared" si="59"/>
        <v>#N/A</v>
      </c>
      <c r="AB129" s="93" t="e">
        <f t="shared" si="41"/>
        <v>#N/A</v>
      </c>
      <c r="AC129" s="99" t="e">
        <f t="shared" si="42"/>
        <v>#N/A</v>
      </c>
      <c r="AD129" s="99">
        <f t="shared" si="43"/>
        <v>0</v>
      </c>
      <c r="AG129" s="92">
        <f t="shared" si="60"/>
        <v>121</v>
      </c>
      <c r="AH129" s="91">
        <f t="shared" si="61"/>
        <v>122</v>
      </c>
      <c r="AI129" s="91" t="e">
        <f>INDEX(地温!$D$2:$D$366,MATCH(AG129,地温!$C$2:$C$366,FALSE))</f>
        <v>#N/A</v>
      </c>
      <c r="AJ129" s="91" t="e">
        <f t="shared" si="62"/>
        <v>#N/A</v>
      </c>
      <c r="AK129" s="93" t="e">
        <f t="shared" si="44"/>
        <v>#N/A</v>
      </c>
      <c r="AL129" s="99" t="e">
        <f t="shared" si="45"/>
        <v>#N/A</v>
      </c>
      <c r="AM129" s="99">
        <f t="shared" si="46"/>
        <v>0</v>
      </c>
      <c r="AP129" s="92">
        <f t="shared" si="63"/>
        <v>121</v>
      </c>
      <c r="AQ129" s="91">
        <f t="shared" si="64"/>
        <v>122</v>
      </c>
      <c r="AR129" s="91" t="e">
        <f>INDEX(地温!$D$2:$D$366,MATCH(AP129,地温!$C$2:$C$366,FALSE))</f>
        <v>#N/A</v>
      </c>
      <c r="AS129" s="91" t="e">
        <f t="shared" si="65"/>
        <v>#N/A</v>
      </c>
      <c r="AT129" s="93" t="e">
        <f t="shared" si="47"/>
        <v>#N/A</v>
      </c>
      <c r="AU129" s="99" t="e">
        <f t="shared" si="48"/>
        <v>#N/A</v>
      </c>
      <c r="AV129" s="99">
        <f t="shared" si="49"/>
        <v>0</v>
      </c>
    </row>
    <row r="130" spans="1:48" s="91" customFormat="1">
      <c r="A130" s="92">
        <f t="shared" si="50"/>
        <v>122</v>
      </c>
      <c r="B130" s="91">
        <f t="shared" si="33"/>
        <v>123</v>
      </c>
      <c r="C130" s="99">
        <f t="shared" si="34"/>
        <v>0</v>
      </c>
      <c r="F130" s="92">
        <f t="shared" si="51"/>
        <v>122</v>
      </c>
      <c r="G130" s="91">
        <f t="shared" si="52"/>
        <v>123</v>
      </c>
      <c r="H130" s="91" t="e">
        <f>INDEX(地温!$D$2:$D$366,MATCH(F130,地温!$C$2:$C$366,FALSE))</f>
        <v>#N/A</v>
      </c>
      <c r="I130" s="91" t="e">
        <f t="shared" si="53"/>
        <v>#N/A</v>
      </c>
      <c r="J130" s="93" t="e">
        <f t="shared" si="35"/>
        <v>#N/A</v>
      </c>
      <c r="K130" s="99" t="e">
        <f t="shared" si="36"/>
        <v>#N/A</v>
      </c>
      <c r="L130" s="99">
        <f t="shared" si="37"/>
        <v>0</v>
      </c>
      <c r="O130" s="92">
        <f t="shared" si="54"/>
        <v>122</v>
      </c>
      <c r="P130" s="91">
        <f t="shared" si="55"/>
        <v>123</v>
      </c>
      <c r="Q130" s="91" t="e">
        <f>INDEX(地温!$D$2:$D$366,MATCH(O130,地温!$C$2:$C$366,FALSE))</f>
        <v>#N/A</v>
      </c>
      <c r="R130" s="91" t="e">
        <f t="shared" si="56"/>
        <v>#N/A</v>
      </c>
      <c r="S130" s="93" t="e">
        <f t="shared" si="38"/>
        <v>#N/A</v>
      </c>
      <c r="T130" s="99" t="e">
        <f t="shared" si="39"/>
        <v>#N/A</v>
      </c>
      <c r="U130" s="99">
        <f t="shared" si="40"/>
        <v>0</v>
      </c>
      <c r="X130" s="92">
        <f t="shared" si="57"/>
        <v>122</v>
      </c>
      <c r="Y130" s="91">
        <f t="shared" si="58"/>
        <v>123</v>
      </c>
      <c r="Z130" s="91" t="e">
        <f>INDEX(地温!$D$2:$D$366,MATCH(X130,地温!$C$2:$C$366,FALSE))</f>
        <v>#N/A</v>
      </c>
      <c r="AA130" s="91" t="e">
        <f t="shared" si="59"/>
        <v>#N/A</v>
      </c>
      <c r="AB130" s="93" t="e">
        <f t="shared" si="41"/>
        <v>#N/A</v>
      </c>
      <c r="AC130" s="99" t="e">
        <f t="shared" si="42"/>
        <v>#N/A</v>
      </c>
      <c r="AD130" s="99">
        <f t="shared" si="43"/>
        <v>0</v>
      </c>
      <c r="AG130" s="92">
        <f t="shared" si="60"/>
        <v>122</v>
      </c>
      <c r="AH130" s="91">
        <f t="shared" si="61"/>
        <v>123</v>
      </c>
      <c r="AI130" s="91" t="e">
        <f>INDEX(地温!$D$2:$D$366,MATCH(AG130,地温!$C$2:$C$366,FALSE))</f>
        <v>#N/A</v>
      </c>
      <c r="AJ130" s="91" t="e">
        <f t="shared" si="62"/>
        <v>#N/A</v>
      </c>
      <c r="AK130" s="93" t="e">
        <f t="shared" si="44"/>
        <v>#N/A</v>
      </c>
      <c r="AL130" s="99" t="e">
        <f t="shared" si="45"/>
        <v>#N/A</v>
      </c>
      <c r="AM130" s="99">
        <f t="shared" si="46"/>
        <v>0</v>
      </c>
      <c r="AP130" s="92">
        <f t="shared" si="63"/>
        <v>122</v>
      </c>
      <c r="AQ130" s="91">
        <f t="shared" si="64"/>
        <v>123</v>
      </c>
      <c r="AR130" s="91" t="e">
        <f>INDEX(地温!$D$2:$D$366,MATCH(AP130,地温!$C$2:$C$366,FALSE))</f>
        <v>#N/A</v>
      </c>
      <c r="AS130" s="91" t="e">
        <f t="shared" si="65"/>
        <v>#N/A</v>
      </c>
      <c r="AT130" s="93" t="e">
        <f t="shared" si="47"/>
        <v>#N/A</v>
      </c>
      <c r="AU130" s="99" t="e">
        <f t="shared" si="48"/>
        <v>#N/A</v>
      </c>
      <c r="AV130" s="99">
        <f t="shared" si="49"/>
        <v>0</v>
      </c>
    </row>
    <row r="131" spans="1:48" s="91" customFormat="1">
      <c r="A131" s="92">
        <f t="shared" si="50"/>
        <v>123</v>
      </c>
      <c r="B131" s="91">
        <f t="shared" si="33"/>
        <v>124</v>
      </c>
      <c r="C131" s="99">
        <f t="shared" si="34"/>
        <v>0</v>
      </c>
      <c r="F131" s="92">
        <f t="shared" si="51"/>
        <v>123</v>
      </c>
      <c r="G131" s="91">
        <f t="shared" si="52"/>
        <v>124</v>
      </c>
      <c r="H131" s="91" t="e">
        <f>INDEX(地温!$D$2:$D$366,MATCH(F131,地温!$C$2:$C$366,FALSE))</f>
        <v>#N/A</v>
      </c>
      <c r="I131" s="91" t="e">
        <f t="shared" si="53"/>
        <v>#N/A</v>
      </c>
      <c r="J131" s="93" t="e">
        <f t="shared" si="35"/>
        <v>#N/A</v>
      </c>
      <c r="K131" s="99" t="e">
        <f t="shared" si="36"/>
        <v>#N/A</v>
      </c>
      <c r="L131" s="99">
        <f t="shared" si="37"/>
        <v>0</v>
      </c>
      <c r="O131" s="92">
        <f t="shared" si="54"/>
        <v>123</v>
      </c>
      <c r="P131" s="91">
        <f t="shared" si="55"/>
        <v>124</v>
      </c>
      <c r="Q131" s="91" t="e">
        <f>INDEX(地温!$D$2:$D$366,MATCH(O131,地温!$C$2:$C$366,FALSE))</f>
        <v>#N/A</v>
      </c>
      <c r="R131" s="91" t="e">
        <f t="shared" si="56"/>
        <v>#N/A</v>
      </c>
      <c r="S131" s="93" t="e">
        <f t="shared" si="38"/>
        <v>#N/A</v>
      </c>
      <c r="T131" s="99" t="e">
        <f t="shared" si="39"/>
        <v>#N/A</v>
      </c>
      <c r="U131" s="99">
        <f t="shared" si="40"/>
        <v>0</v>
      </c>
      <c r="X131" s="92">
        <f t="shared" si="57"/>
        <v>123</v>
      </c>
      <c r="Y131" s="91">
        <f t="shared" si="58"/>
        <v>124</v>
      </c>
      <c r="Z131" s="91" t="e">
        <f>INDEX(地温!$D$2:$D$366,MATCH(X131,地温!$C$2:$C$366,FALSE))</f>
        <v>#N/A</v>
      </c>
      <c r="AA131" s="91" t="e">
        <f t="shared" si="59"/>
        <v>#N/A</v>
      </c>
      <c r="AB131" s="93" t="e">
        <f t="shared" si="41"/>
        <v>#N/A</v>
      </c>
      <c r="AC131" s="99" t="e">
        <f t="shared" si="42"/>
        <v>#N/A</v>
      </c>
      <c r="AD131" s="99">
        <f t="shared" si="43"/>
        <v>0</v>
      </c>
      <c r="AG131" s="92">
        <f t="shared" si="60"/>
        <v>123</v>
      </c>
      <c r="AH131" s="91">
        <f t="shared" si="61"/>
        <v>124</v>
      </c>
      <c r="AI131" s="91" t="e">
        <f>INDEX(地温!$D$2:$D$366,MATCH(AG131,地温!$C$2:$C$366,FALSE))</f>
        <v>#N/A</v>
      </c>
      <c r="AJ131" s="91" t="e">
        <f t="shared" si="62"/>
        <v>#N/A</v>
      </c>
      <c r="AK131" s="93" t="e">
        <f t="shared" si="44"/>
        <v>#N/A</v>
      </c>
      <c r="AL131" s="99" t="e">
        <f t="shared" si="45"/>
        <v>#N/A</v>
      </c>
      <c r="AM131" s="99">
        <f t="shared" si="46"/>
        <v>0</v>
      </c>
      <c r="AP131" s="92">
        <f t="shared" si="63"/>
        <v>123</v>
      </c>
      <c r="AQ131" s="91">
        <f t="shared" si="64"/>
        <v>124</v>
      </c>
      <c r="AR131" s="91" t="e">
        <f>INDEX(地温!$D$2:$D$366,MATCH(AP131,地温!$C$2:$C$366,FALSE))</f>
        <v>#N/A</v>
      </c>
      <c r="AS131" s="91" t="e">
        <f t="shared" si="65"/>
        <v>#N/A</v>
      </c>
      <c r="AT131" s="93" t="e">
        <f t="shared" si="47"/>
        <v>#N/A</v>
      </c>
      <c r="AU131" s="99" t="e">
        <f t="shared" si="48"/>
        <v>#N/A</v>
      </c>
      <c r="AV131" s="99">
        <f t="shared" si="49"/>
        <v>0</v>
      </c>
    </row>
    <row r="132" spans="1:48" s="91" customFormat="1">
      <c r="A132" s="92">
        <f t="shared" si="50"/>
        <v>124</v>
      </c>
      <c r="B132" s="91">
        <f t="shared" si="33"/>
        <v>125</v>
      </c>
      <c r="C132" s="99">
        <f t="shared" si="34"/>
        <v>0</v>
      </c>
      <c r="F132" s="92">
        <f t="shared" si="51"/>
        <v>124</v>
      </c>
      <c r="G132" s="91">
        <f t="shared" si="52"/>
        <v>125</v>
      </c>
      <c r="H132" s="91" t="e">
        <f>INDEX(地温!$D$2:$D$366,MATCH(F132,地温!$C$2:$C$366,FALSE))</f>
        <v>#N/A</v>
      </c>
      <c r="I132" s="91" t="e">
        <f t="shared" si="53"/>
        <v>#N/A</v>
      </c>
      <c r="J132" s="93" t="e">
        <f t="shared" si="35"/>
        <v>#N/A</v>
      </c>
      <c r="K132" s="99" t="e">
        <f t="shared" si="36"/>
        <v>#N/A</v>
      </c>
      <c r="L132" s="99">
        <f t="shared" si="37"/>
        <v>0</v>
      </c>
      <c r="O132" s="92">
        <f t="shared" si="54"/>
        <v>124</v>
      </c>
      <c r="P132" s="91">
        <f t="shared" si="55"/>
        <v>125</v>
      </c>
      <c r="Q132" s="91" t="e">
        <f>INDEX(地温!$D$2:$D$366,MATCH(O132,地温!$C$2:$C$366,FALSE))</f>
        <v>#N/A</v>
      </c>
      <c r="R132" s="91" t="e">
        <f t="shared" si="56"/>
        <v>#N/A</v>
      </c>
      <c r="S132" s="93" t="e">
        <f t="shared" si="38"/>
        <v>#N/A</v>
      </c>
      <c r="T132" s="99" t="e">
        <f t="shared" si="39"/>
        <v>#N/A</v>
      </c>
      <c r="U132" s="99">
        <f t="shared" si="40"/>
        <v>0</v>
      </c>
      <c r="X132" s="92">
        <f t="shared" si="57"/>
        <v>124</v>
      </c>
      <c r="Y132" s="91">
        <f t="shared" si="58"/>
        <v>125</v>
      </c>
      <c r="Z132" s="91" t="e">
        <f>INDEX(地温!$D$2:$D$366,MATCH(X132,地温!$C$2:$C$366,FALSE))</f>
        <v>#N/A</v>
      </c>
      <c r="AA132" s="91" t="e">
        <f t="shared" si="59"/>
        <v>#N/A</v>
      </c>
      <c r="AB132" s="93" t="e">
        <f t="shared" si="41"/>
        <v>#N/A</v>
      </c>
      <c r="AC132" s="99" t="e">
        <f t="shared" si="42"/>
        <v>#N/A</v>
      </c>
      <c r="AD132" s="99">
        <f t="shared" si="43"/>
        <v>0</v>
      </c>
      <c r="AG132" s="92">
        <f t="shared" si="60"/>
        <v>124</v>
      </c>
      <c r="AH132" s="91">
        <f t="shared" si="61"/>
        <v>125</v>
      </c>
      <c r="AI132" s="91" t="e">
        <f>INDEX(地温!$D$2:$D$366,MATCH(AG132,地温!$C$2:$C$366,FALSE))</f>
        <v>#N/A</v>
      </c>
      <c r="AJ132" s="91" t="e">
        <f t="shared" si="62"/>
        <v>#N/A</v>
      </c>
      <c r="AK132" s="93" t="e">
        <f t="shared" si="44"/>
        <v>#N/A</v>
      </c>
      <c r="AL132" s="99" t="e">
        <f t="shared" si="45"/>
        <v>#N/A</v>
      </c>
      <c r="AM132" s="99">
        <f t="shared" si="46"/>
        <v>0</v>
      </c>
      <c r="AP132" s="92">
        <f t="shared" si="63"/>
        <v>124</v>
      </c>
      <c r="AQ132" s="91">
        <f t="shared" si="64"/>
        <v>125</v>
      </c>
      <c r="AR132" s="91" t="e">
        <f>INDEX(地温!$D$2:$D$366,MATCH(AP132,地温!$C$2:$C$366,FALSE))</f>
        <v>#N/A</v>
      </c>
      <c r="AS132" s="91" t="e">
        <f t="shared" si="65"/>
        <v>#N/A</v>
      </c>
      <c r="AT132" s="93" t="e">
        <f t="shared" si="47"/>
        <v>#N/A</v>
      </c>
      <c r="AU132" s="99" t="e">
        <f t="shared" si="48"/>
        <v>#N/A</v>
      </c>
      <c r="AV132" s="99">
        <f t="shared" si="49"/>
        <v>0</v>
      </c>
    </row>
    <row r="133" spans="1:48" s="91" customFormat="1">
      <c r="A133" s="92">
        <f t="shared" si="50"/>
        <v>125</v>
      </c>
      <c r="B133" s="91">
        <f t="shared" si="33"/>
        <v>126</v>
      </c>
      <c r="C133" s="99">
        <f t="shared" si="34"/>
        <v>0</v>
      </c>
      <c r="F133" s="92">
        <f t="shared" si="51"/>
        <v>125</v>
      </c>
      <c r="G133" s="91">
        <f t="shared" si="52"/>
        <v>126</v>
      </c>
      <c r="H133" s="91" t="e">
        <f>INDEX(地温!$D$2:$D$366,MATCH(F133,地温!$C$2:$C$366,FALSE))</f>
        <v>#N/A</v>
      </c>
      <c r="I133" s="91" t="e">
        <f t="shared" si="53"/>
        <v>#N/A</v>
      </c>
      <c r="J133" s="93" t="e">
        <f t="shared" si="35"/>
        <v>#N/A</v>
      </c>
      <c r="K133" s="99" t="e">
        <f t="shared" si="36"/>
        <v>#N/A</v>
      </c>
      <c r="L133" s="99">
        <f t="shared" si="37"/>
        <v>0</v>
      </c>
      <c r="O133" s="92">
        <f t="shared" si="54"/>
        <v>125</v>
      </c>
      <c r="P133" s="91">
        <f t="shared" si="55"/>
        <v>126</v>
      </c>
      <c r="Q133" s="91" t="e">
        <f>INDEX(地温!$D$2:$D$366,MATCH(O133,地温!$C$2:$C$366,FALSE))</f>
        <v>#N/A</v>
      </c>
      <c r="R133" s="91" t="e">
        <f t="shared" si="56"/>
        <v>#N/A</v>
      </c>
      <c r="S133" s="93" t="e">
        <f t="shared" si="38"/>
        <v>#N/A</v>
      </c>
      <c r="T133" s="99" t="e">
        <f t="shared" si="39"/>
        <v>#N/A</v>
      </c>
      <c r="U133" s="99">
        <f t="shared" si="40"/>
        <v>0</v>
      </c>
      <c r="X133" s="92">
        <f t="shared" si="57"/>
        <v>125</v>
      </c>
      <c r="Y133" s="91">
        <f t="shared" si="58"/>
        <v>126</v>
      </c>
      <c r="Z133" s="91" t="e">
        <f>INDEX(地温!$D$2:$D$366,MATCH(X133,地温!$C$2:$C$366,FALSE))</f>
        <v>#N/A</v>
      </c>
      <c r="AA133" s="91" t="e">
        <f t="shared" si="59"/>
        <v>#N/A</v>
      </c>
      <c r="AB133" s="93" t="e">
        <f t="shared" si="41"/>
        <v>#N/A</v>
      </c>
      <c r="AC133" s="99" t="e">
        <f t="shared" si="42"/>
        <v>#N/A</v>
      </c>
      <c r="AD133" s="99">
        <f t="shared" si="43"/>
        <v>0</v>
      </c>
      <c r="AG133" s="92">
        <f t="shared" si="60"/>
        <v>125</v>
      </c>
      <c r="AH133" s="91">
        <f t="shared" si="61"/>
        <v>126</v>
      </c>
      <c r="AI133" s="91" t="e">
        <f>INDEX(地温!$D$2:$D$366,MATCH(AG133,地温!$C$2:$C$366,FALSE))</f>
        <v>#N/A</v>
      </c>
      <c r="AJ133" s="91" t="e">
        <f t="shared" si="62"/>
        <v>#N/A</v>
      </c>
      <c r="AK133" s="93" t="e">
        <f t="shared" si="44"/>
        <v>#N/A</v>
      </c>
      <c r="AL133" s="99" t="e">
        <f t="shared" si="45"/>
        <v>#N/A</v>
      </c>
      <c r="AM133" s="99">
        <f t="shared" si="46"/>
        <v>0</v>
      </c>
      <c r="AP133" s="92">
        <f t="shared" si="63"/>
        <v>125</v>
      </c>
      <c r="AQ133" s="91">
        <f t="shared" si="64"/>
        <v>126</v>
      </c>
      <c r="AR133" s="91" t="e">
        <f>INDEX(地温!$D$2:$D$366,MATCH(AP133,地温!$C$2:$C$366,FALSE))</f>
        <v>#N/A</v>
      </c>
      <c r="AS133" s="91" t="e">
        <f t="shared" si="65"/>
        <v>#N/A</v>
      </c>
      <c r="AT133" s="93" t="e">
        <f t="shared" si="47"/>
        <v>#N/A</v>
      </c>
      <c r="AU133" s="99" t="e">
        <f t="shared" si="48"/>
        <v>#N/A</v>
      </c>
      <c r="AV133" s="99">
        <f t="shared" si="49"/>
        <v>0</v>
      </c>
    </row>
    <row r="134" spans="1:48" s="91" customFormat="1">
      <c r="A134" s="92">
        <f t="shared" si="50"/>
        <v>126</v>
      </c>
      <c r="B134" s="91">
        <f t="shared" si="33"/>
        <v>127</v>
      </c>
      <c r="C134" s="99">
        <f t="shared" si="34"/>
        <v>0</v>
      </c>
      <c r="F134" s="92">
        <f t="shared" si="51"/>
        <v>126</v>
      </c>
      <c r="G134" s="91">
        <f t="shared" si="52"/>
        <v>127</v>
      </c>
      <c r="H134" s="91" t="e">
        <f>INDEX(地温!$D$2:$D$366,MATCH(F134,地温!$C$2:$C$366,FALSE))</f>
        <v>#N/A</v>
      </c>
      <c r="I134" s="91" t="e">
        <f t="shared" si="53"/>
        <v>#N/A</v>
      </c>
      <c r="J134" s="93" t="e">
        <f t="shared" si="35"/>
        <v>#N/A</v>
      </c>
      <c r="K134" s="99" t="e">
        <f t="shared" si="36"/>
        <v>#N/A</v>
      </c>
      <c r="L134" s="99">
        <f t="shared" si="37"/>
        <v>0</v>
      </c>
      <c r="O134" s="92">
        <f t="shared" si="54"/>
        <v>126</v>
      </c>
      <c r="P134" s="91">
        <f t="shared" si="55"/>
        <v>127</v>
      </c>
      <c r="Q134" s="91" t="e">
        <f>INDEX(地温!$D$2:$D$366,MATCH(O134,地温!$C$2:$C$366,FALSE))</f>
        <v>#N/A</v>
      </c>
      <c r="R134" s="91" t="e">
        <f t="shared" si="56"/>
        <v>#N/A</v>
      </c>
      <c r="S134" s="93" t="e">
        <f t="shared" si="38"/>
        <v>#N/A</v>
      </c>
      <c r="T134" s="99" t="e">
        <f t="shared" si="39"/>
        <v>#N/A</v>
      </c>
      <c r="U134" s="99">
        <f t="shared" si="40"/>
        <v>0</v>
      </c>
      <c r="X134" s="92">
        <f t="shared" si="57"/>
        <v>126</v>
      </c>
      <c r="Y134" s="91">
        <f t="shared" si="58"/>
        <v>127</v>
      </c>
      <c r="Z134" s="91" t="e">
        <f>INDEX(地温!$D$2:$D$366,MATCH(X134,地温!$C$2:$C$366,FALSE))</f>
        <v>#N/A</v>
      </c>
      <c r="AA134" s="91" t="e">
        <f t="shared" si="59"/>
        <v>#N/A</v>
      </c>
      <c r="AB134" s="93" t="e">
        <f t="shared" si="41"/>
        <v>#N/A</v>
      </c>
      <c r="AC134" s="99" t="e">
        <f t="shared" si="42"/>
        <v>#N/A</v>
      </c>
      <c r="AD134" s="99">
        <f t="shared" si="43"/>
        <v>0</v>
      </c>
      <c r="AG134" s="92">
        <f t="shared" si="60"/>
        <v>126</v>
      </c>
      <c r="AH134" s="91">
        <f t="shared" si="61"/>
        <v>127</v>
      </c>
      <c r="AI134" s="91" t="e">
        <f>INDEX(地温!$D$2:$D$366,MATCH(AG134,地温!$C$2:$C$366,FALSE))</f>
        <v>#N/A</v>
      </c>
      <c r="AJ134" s="91" t="e">
        <f t="shared" si="62"/>
        <v>#N/A</v>
      </c>
      <c r="AK134" s="93" t="e">
        <f t="shared" si="44"/>
        <v>#N/A</v>
      </c>
      <c r="AL134" s="99" t="e">
        <f t="shared" si="45"/>
        <v>#N/A</v>
      </c>
      <c r="AM134" s="99">
        <f t="shared" si="46"/>
        <v>0</v>
      </c>
      <c r="AP134" s="92">
        <f t="shared" si="63"/>
        <v>126</v>
      </c>
      <c r="AQ134" s="91">
        <f t="shared" si="64"/>
        <v>127</v>
      </c>
      <c r="AR134" s="91" t="e">
        <f>INDEX(地温!$D$2:$D$366,MATCH(AP134,地温!$C$2:$C$366,FALSE))</f>
        <v>#N/A</v>
      </c>
      <c r="AS134" s="91" t="e">
        <f t="shared" si="65"/>
        <v>#N/A</v>
      </c>
      <c r="AT134" s="93" t="e">
        <f t="shared" si="47"/>
        <v>#N/A</v>
      </c>
      <c r="AU134" s="99" t="e">
        <f t="shared" si="48"/>
        <v>#N/A</v>
      </c>
      <c r="AV134" s="99">
        <f t="shared" si="49"/>
        <v>0</v>
      </c>
    </row>
    <row r="135" spans="1:48" s="91" customFormat="1">
      <c r="A135" s="92">
        <f t="shared" si="50"/>
        <v>127</v>
      </c>
      <c r="B135" s="91">
        <f t="shared" si="33"/>
        <v>128</v>
      </c>
      <c r="C135" s="99">
        <f t="shared" si="34"/>
        <v>0</v>
      </c>
      <c r="F135" s="92">
        <f t="shared" si="51"/>
        <v>127</v>
      </c>
      <c r="G135" s="91">
        <f t="shared" si="52"/>
        <v>128</v>
      </c>
      <c r="H135" s="91" t="e">
        <f>INDEX(地温!$D$2:$D$366,MATCH(F135,地温!$C$2:$C$366,FALSE))</f>
        <v>#N/A</v>
      </c>
      <c r="I135" s="91" t="e">
        <f t="shared" si="53"/>
        <v>#N/A</v>
      </c>
      <c r="J135" s="93" t="e">
        <f t="shared" si="35"/>
        <v>#N/A</v>
      </c>
      <c r="K135" s="99" t="e">
        <f t="shared" si="36"/>
        <v>#N/A</v>
      </c>
      <c r="L135" s="99">
        <f t="shared" si="37"/>
        <v>0</v>
      </c>
      <c r="O135" s="92">
        <f t="shared" si="54"/>
        <v>127</v>
      </c>
      <c r="P135" s="91">
        <f t="shared" si="55"/>
        <v>128</v>
      </c>
      <c r="Q135" s="91" t="e">
        <f>INDEX(地温!$D$2:$D$366,MATCH(O135,地温!$C$2:$C$366,FALSE))</f>
        <v>#N/A</v>
      </c>
      <c r="R135" s="91" t="e">
        <f t="shared" si="56"/>
        <v>#N/A</v>
      </c>
      <c r="S135" s="93" t="e">
        <f t="shared" si="38"/>
        <v>#N/A</v>
      </c>
      <c r="T135" s="99" t="e">
        <f t="shared" si="39"/>
        <v>#N/A</v>
      </c>
      <c r="U135" s="99">
        <f t="shared" si="40"/>
        <v>0</v>
      </c>
      <c r="X135" s="92">
        <f t="shared" si="57"/>
        <v>127</v>
      </c>
      <c r="Y135" s="91">
        <f t="shared" si="58"/>
        <v>128</v>
      </c>
      <c r="Z135" s="91" t="e">
        <f>INDEX(地温!$D$2:$D$366,MATCH(X135,地温!$C$2:$C$366,FALSE))</f>
        <v>#N/A</v>
      </c>
      <c r="AA135" s="91" t="e">
        <f t="shared" si="59"/>
        <v>#N/A</v>
      </c>
      <c r="AB135" s="93" t="e">
        <f t="shared" si="41"/>
        <v>#N/A</v>
      </c>
      <c r="AC135" s="99" t="e">
        <f t="shared" si="42"/>
        <v>#N/A</v>
      </c>
      <c r="AD135" s="99">
        <f t="shared" si="43"/>
        <v>0</v>
      </c>
      <c r="AG135" s="92">
        <f t="shared" si="60"/>
        <v>127</v>
      </c>
      <c r="AH135" s="91">
        <f t="shared" si="61"/>
        <v>128</v>
      </c>
      <c r="AI135" s="91" t="e">
        <f>INDEX(地温!$D$2:$D$366,MATCH(AG135,地温!$C$2:$C$366,FALSE))</f>
        <v>#N/A</v>
      </c>
      <c r="AJ135" s="91" t="e">
        <f t="shared" si="62"/>
        <v>#N/A</v>
      </c>
      <c r="AK135" s="93" t="e">
        <f t="shared" si="44"/>
        <v>#N/A</v>
      </c>
      <c r="AL135" s="99" t="e">
        <f t="shared" si="45"/>
        <v>#N/A</v>
      </c>
      <c r="AM135" s="99">
        <f t="shared" si="46"/>
        <v>0</v>
      </c>
      <c r="AP135" s="92">
        <f t="shared" si="63"/>
        <v>127</v>
      </c>
      <c r="AQ135" s="91">
        <f t="shared" si="64"/>
        <v>128</v>
      </c>
      <c r="AR135" s="91" t="e">
        <f>INDEX(地温!$D$2:$D$366,MATCH(AP135,地温!$C$2:$C$366,FALSE))</f>
        <v>#N/A</v>
      </c>
      <c r="AS135" s="91" t="e">
        <f t="shared" si="65"/>
        <v>#N/A</v>
      </c>
      <c r="AT135" s="93" t="e">
        <f t="shared" si="47"/>
        <v>#N/A</v>
      </c>
      <c r="AU135" s="99" t="e">
        <f t="shared" si="48"/>
        <v>#N/A</v>
      </c>
      <c r="AV135" s="99">
        <f t="shared" si="49"/>
        <v>0</v>
      </c>
    </row>
    <row r="136" spans="1:48" s="91" customFormat="1">
      <c r="A136" s="92">
        <f t="shared" si="50"/>
        <v>128</v>
      </c>
      <c r="B136" s="91">
        <f t="shared" ref="B136:B199" si="66">G136</f>
        <v>129</v>
      </c>
      <c r="C136" s="99">
        <f t="shared" ref="C136:C199" si="67">L136+U136+AD136+AM136+AV136</f>
        <v>0</v>
      </c>
      <c r="F136" s="92">
        <f t="shared" si="51"/>
        <v>128</v>
      </c>
      <c r="G136" s="91">
        <f t="shared" si="52"/>
        <v>129</v>
      </c>
      <c r="H136" s="91" t="e">
        <f>INDEX(地温!$D$2:$D$366,MATCH(F136,地温!$C$2:$C$366,FALSE))</f>
        <v>#N/A</v>
      </c>
      <c r="I136" s="91" t="e">
        <f t="shared" si="53"/>
        <v>#N/A</v>
      </c>
      <c r="J136" s="93" t="e">
        <f t="shared" ref="J136:J199" si="68">I136/G136</f>
        <v>#N/A</v>
      </c>
      <c r="K136" s="99" t="e">
        <f t="shared" ref="K136:K199" si="69">$H$4*EXP(-$I$4/(8.31*(J136+273)))</f>
        <v>#N/A</v>
      </c>
      <c r="L136" s="99">
        <f t="shared" ref="L136:L199" si="70">IF($G$1=0,0,$J$1*$G$4*0.01*(1-EXP(-K136*G136)))</f>
        <v>0</v>
      </c>
      <c r="O136" s="92">
        <f t="shared" si="54"/>
        <v>128</v>
      </c>
      <c r="P136" s="91">
        <f t="shared" si="55"/>
        <v>129</v>
      </c>
      <c r="Q136" s="91" t="e">
        <f>INDEX(地温!$D$2:$D$366,MATCH(O136,地温!$C$2:$C$366,FALSE))</f>
        <v>#N/A</v>
      </c>
      <c r="R136" s="91" t="e">
        <f t="shared" si="56"/>
        <v>#N/A</v>
      </c>
      <c r="S136" s="93" t="e">
        <f t="shared" ref="S136:S199" si="71">R136/P136</f>
        <v>#N/A</v>
      </c>
      <c r="T136" s="99" t="e">
        <f t="shared" ref="T136:T199" si="72">$Q$4*EXP(-$R$4/(8.31*(S136+273)))</f>
        <v>#N/A</v>
      </c>
      <c r="U136" s="99">
        <f t="shared" ref="U136:U199" si="73">IF($P$1=0,0,$S$1*$P$4*0.01*(1-EXP(-T136*P136)))</f>
        <v>0</v>
      </c>
      <c r="X136" s="92">
        <f t="shared" si="57"/>
        <v>128</v>
      </c>
      <c r="Y136" s="91">
        <f t="shared" si="58"/>
        <v>129</v>
      </c>
      <c r="Z136" s="91" t="e">
        <f>INDEX(地温!$D$2:$D$366,MATCH(X136,地温!$C$2:$C$366,FALSE))</f>
        <v>#N/A</v>
      </c>
      <c r="AA136" s="91" t="e">
        <f t="shared" si="59"/>
        <v>#N/A</v>
      </c>
      <c r="AB136" s="93" t="e">
        <f t="shared" ref="AB136:AB199" si="74">AA136/Y136</f>
        <v>#N/A</v>
      </c>
      <c r="AC136" s="99" t="e">
        <f t="shared" ref="AC136:AC199" si="75">$Z$4*EXP(-$AA$4/(8.31*(AB136+273)))</f>
        <v>#N/A</v>
      </c>
      <c r="AD136" s="99">
        <f t="shared" ref="AD136:AD199" si="76">IF($Y$1=0,0,$AB$1*$Y$4*0.01*(1-EXP(-AC136*Y136)))</f>
        <v>0</v>
      </c>
      <c r="AG136" s="92">
        <f t="shared" si="60"/>
        <v>128</v>
      </c>
      <c r="AH136" s="91">
        <f t="shared" si="61"/>
        <v>129</v>
      </c>
      <c r="AI136" s="91" t="e">
        <f>INDEX(地温!$D$2:$D$366,MATCH(AG136,地温!$C$2:$C$366,FALSE))</f>
        <v>#N/A</v>
      </c>
      <c r="AJ136" s="91" t="e">
        <f t="shared" si="62"/>
        <v>#N/A</v>
      </c>
      <c r="AK136" s="93" t="e">
        <f t="shared" ref="AK136:AK199" si="77">AJ136/AH136</f>
        <v>#N/A</v>
      </c>
      <c r="AL136" s="99" t="e">
        <f t="shared" ref="AL136:AL199" si="78">$AI$4*EXP(-$AJ$4/(8.31*(AK136+273)))</f>
        <v>#N/A</v>
      </c>
      <c r="AM136" s="99">
        <f t="shared" ref="AM136:AM199" si="79">IF($AH$1=0,0,$AK$1*$AH$4*0.01*(1-EXP(-AL136*AH136)))</f>
        <v>0</v>
      </c>
      <c r="AP136" s="92">
        <f t="shared" si="63"/>
        <v>128</v>
      </c>
      <c r="AQ136" s="91">
        <f t="shared" si="64"/>
        <v>129</v>
      </c>
      <c r="AR136" s="91" t="e">
        <f>INDEX(地温!$D$2:$D$366,MATCH(AP136,地温!$C$2:$C$366,FALSE))</f>
        <v>#N/A</v>
      </c>
      <c r="AS136" s="91" t="e">
        <f t="shared" si="65"/>
        <v>#N/A</v>
      </c>
      <c r="AT136" s="93" t="e">
        <f t="shared" ref="AT136:AT199" si="80">AS136/AQ136</f>
        <v>#N/A</v>
      </c>
      <c r="AU136" s="99" t="e">
        <f t="shared" ref="AU136:AU199" si="81">$AR$4*EXP(-$AS$4/(8.31*(AT136+273)))</f>
        <v>#N/A</v>
      </c>
      <c r="AV136" s="99">
        <f t="shared" ref="AV136:AV199" si="82">IF($AQ$1=0,0,$AT$1*$AQ$4*0.01*(1-EXP(-AU136*AQ136)))</f>
        <v>0</v>
      </c>
    </row>
    <row r="137" spans="1:48" s="91" customFormat="1">
      <c r="A137" s="92">
        <f t="shared" ref="A137:A200" si="83">A136+1</f>
        <v>129</v>
      </c>
      <c r="B137" s="91">
        <f t="shared" si="66"/>
        <v>130</v>
      </c>
      <c r="C137" s="99">
        <f t="shared" si="67"/>
        <v>0</v>
      </c>
      <c r="F137" s="92">
        <f t="shared" ref="F137:F200" si="84">F136+1</f>
        <v>129</v>
      </c>
      <c r="G137" s="91">
        <f t="shared" ref="G137:G200" si="85">F137-F$8+1</f>
        <v>130</v>
      </c>
      <c r="H137" s="91" t="e">
        <f>INDEX(地温!$D$2:$D$366,MATCH(F137,地温!$C$2:$C$366,FALSE))</f>
        <v>#N/A</v>
      </c>
      <c r="I137" s="91" t="e">
        <f t="shared" ref="I137:I200" si="86">I136+H137</f>
        <v>#N/A</v>
      </c>
      <c r="J137" s="93" t="e">
        <f t="shared" si="68"/>
        <v>#N/A</v>
      </c>
      <c r="K137" s="99" t="e">
        <f t="shared" si="69"/>
        <v>#N/A</v>
      </c>
      <c r="L137" s="99">
        <f t="shared" si="70"/>
        <v>0</v>
      </c>
      <c r="O137" s="92">
        <f t="shared" ref="O137:O200" si="87">O136+1</f>
        <v>129</v>
      </c>
      <c r="P137" s="91">
        <f t="shared" ref="P137:P200" si="88">O137-O$8+1</f>
        <v>130</v>
      </c>
      <c r="Q137" s="91" t="e">
        <f>INDEX(地温!$D$2:$D$366,MATCH(O137,地温!$C$2:$C$366,FALSE))</f>
        <v>#N/A</v>
      </c>
      <c r="R137" s="91" t="e">
        <f t="shared" ref="R137:R200" si="89">R136+Q137</f>
        <v>#N/A</v>
      </c>
      <c r="S137" s="93" t="e">
        <f t="shared" si="71"/>
        <v>#N/A</v>
      </c>
      <c r="T137" s="99" t="e">
        <f t="shared" si="72"/>
        <v>#N/A</v>
      </c>
      <c r="U137" s="99">
        <f t="shared" si="73"/>
        <v>0</v>
      </c>
      <c r="X137" s="92">
        <f t="shared" ref="X137:X200" si="90">X136+1</f>
        <v>129</v>
      </c>
      <c r="Y137" s="91">
        <f t="shared" ref="Y137:Y200" si="91">X137-X$8+1</f>
        <v>130</v>
      </c>
      <c r="Z137" s="91" t="e">
        <f>INDEX(地温!$D$2:$D$366,MATCH(X137,地温!$C$2:$C$366,FALSE))</f>
        <v>#N/A</v>
      </c>
      <c r="AA137" s="91" t="e">
        <f t="shared" ref="AA137:AA200" si="92">AA136+Z137</f>
        <v>#N/A</v>
      </c>
      <c r="AB137" s="93" t="e">
        <f t="shared" si="74"/>
        <v>#N/A</v>
      </c>
      <c r="AC137" s="99" t="e">
        <f t="shared" si="75"/>
        <v>#N/A</v>
      </c>
      <c r="AD137" s="99">
        <f t="shared" si="76"/>
        <v>0</v>
      </c>
      <c r="AG137" s="92">
        <f t="shared" ref="AG137:AG200" si="93">AG136+1</f>
        <v>129</v>
      </c>
      <c r="AH137" s="91">
        <f t="shared" ref="AH137:AH200" si="94">AG137-AG$8+1</f>
        <v>130</v>
      </c>
      <c r="AI137" s="91" t="e">
        <f>INDEX(地温!$D$2:$D$366,MATCH(AG137,地温!$C$2:$C$366,FALSE))</f>
        <v>#N/A</v>
      </c>
      <c r="AJ137" s="91" t="e">
        <f t="shared" ref="AJ137:AJ200" si="95">AJ136+AI137</f>
        <v>#N/A</v>
      </c>
      <c r="AK137" s="93" t="e">
        <f t="shared" si="77"/>
        <v>#N/A</v>
      </c>
      <c r="AL137" s="99" t="e">
        <f t="shared" si="78"/>
        <v>#N/A</v>
      </c>
      <c r="AM137" s="99">
        <f t="shared" si="79"/>
        <v>0</v>
      </c>
      <c r="AP137" s="92">
        <f t="shared" ref="AP137:AP200" si="96">AP136+1</f>
        <v>129</v>
      </c>
      <c r="AQ137" s="91">
        <f t="shared" ref="AQ137:AQ200" si="97">AP137-AP$8+1</f>
        <v>130</v>
      </c>
      <c r="AR137" s="91" t="e">
        <f>INDEX(地温!$D$2:$D$366,MATCH(AP137,地温!$C$2:$C$366,FALSE))</f>
        <v>#N/A</v>
      </c>
      <c r="AS137" s="91" t="e">
        <f t="shared" ref="AS137:AS200" si="98">AS136+AR137</f>
        <v>#N/A</v>
      </c>
      <c r="AT137" s="93" t="e">
        <f t="shared" si="80"/>
        <v>#N/A</v>
      </c>
      <c r="AU137" s="99" t="e">
        <f t="shared" si="81"/>
        <v>#N/A</v>
      </c>
      <c r="AV137" s="99">
        <f t="shared" si="82"/>
        <v>0</v>
      </c>
    </row>
    <row r="138" spans="1:48" s="91" customFormat="1">
      <c r="A138" s="92">
        <f t="shared" si="83"/>
        <v>130</v>
      </c>
      <c r="B138" s="91">
        <f t="shared" si="66"/>
        <v>131</v>
      </c>
      <c r="C138" s="99">
        <f t="shared" si="67"/>
        <v>0</v>
      </c>
      <c r="F138" s="92">
        <f t="shared" si="84"/>
        <v>130</v>
      </c>
      <c r="G138" s="91">
        <f t="shared" si="85"/>
        <v>131</v>
      </c>
      <c r="H138" s="91" t="e">
        <f>INDEX(地温!$D$2:$D$366,MATCH(F138,地温!$C$2:$C$366,FALSE))</f>
        <v>#N/A</v>
      </c>
      <c r="I138" s="91" t="e">
        <f t="shared" si="86"/>
        <v>#N/A</v>
      </c>
      <c r="J138" s="93" t="e">
        <f t="shared" si="68"/>
        <v>#N/A</v>
      </c>
      <c r="K138" s="99" t="e">
        <f t="shared" si="69"/>
        <v>#N/A</v>
      </c>
      <c r="L138" s="99">
        <f t="shared" si="70"/>
        <v>0</v>
      </c>
      <c r="O138" s="92">
        <f t="shared" si="87"/>
        <v>130</v>
      </c>
      <c r="P138" s="91">
        <f t="shared" si="88"/>
        <v>131</v>
      </c>
      <c r="Q138" s="91" t="e">
        <f>INDEX(地温!$D$2:$D$366,MATCH(O138,地温!$C$2:$C$366,FALSE))</f>
        <v>#N/A</v>
      </c>
      <c r="R138" s="91" t="e">
        <f t="shared" si="89"/>
        <v>#N/A</v>
      </c>
      <c r="S138" s="93" t="e">
        <f t="shared" si="71"/>
        <v>#N/A</v>
      </c>
      <c r="T138" s="99" t="e">
        <f t="shared" si="72"/>
        <v>#N/A</v>
      </c>
      <c r="U138" s="99">
        <f t="shared" si="73"/>
        <v>0</v>
      </c>
      <c r="X138" s="92">
        <f t="shared" si="90"/>
        <v>130</v>
      </c>
      <c r="Y138" s="91">
        <f t="shared" si="91"/>
        <v>131</v>
      </c>
      <c r="Z138" s="91" t="e">
        <f>INDEX(地温!$D$2:$D$366,MATCH(X138,地温!$C$2:$C$366,FALSE))</f>
        <v>#N/A</v>
      </c>
      <c r="AA138" s="91" t="e">
        <f t="shared" si="92"/>
        <v>#N/A</v>
      </c>
      <c r="AB138" s="93" t="e">
        <f t="shared" si="74"/>
        <v>#N/A</v>
      </c>
      <c r="AC138" s="99" t="e">
        <f t="shared" si="75"/>
        <v>#N/A</v>
      </c>
      <c r="AD138" s="99">
        <f t="shared" si="76"/>
        <v>0</v>
      </c>
      <c r="AG138" s="92">
        <f t="shared" si="93"/>
        <v>130</v>
      </c>
      <c r="AH138" s="91">
        <f t="shared" si="94"/>
        <v>131</v>
      </c>
      <c r="AI138" s="91" t="e">
        <f>INDEX(地温!$D$2:$D$366,MATCH(AG138,地温!$C$2:$C$366,FALSE))</f>
        <v>#N/A</v>
      </c>
      <c r="AJ138" s="91" t="e">
        <f t="shared" si="95"/>
        <v>#N/A</v>
      </c>
      <c r="AK138" s="93" t="e">
        <f t="shared" si="77"/>
        <v>#N/A</v>
      </c>
      <c r="AL138" s="99" t="e">
        <f t="shared" si="78"/>
        <v>#N/A</v>
      </c>
      <c r="AM138" s="99">
        <f t="shared" si="79"/>
        <v>0</v>
      </c>
      <c r="AP138" s="92">
        <f t="shared" si="96"/>
        <v>130</v>
      </c>
      <c r="AQ138" s="91">
        <f t="shared" si="97"/>
        <v>131</v>
      </c>
      <c r="AR138" s="91" t="e">
        <f>INDEX(地温!$D$2:$D$366,MATCH(AP138,地温!$C$2:$C$366,FALSE))</f>
        <v>#N/A</v>
      </c>
      <c r="AS138" s="91" t="e">
        <f t="shared" si="98"/>
        <v>#N/A</v>
      </c>
      <c r="AT138" s="93" t="e">
        <f t="shared" si="80"/>
        <v>#N/A</v>
      </c>
      <c r="AU138" s="99" t="e">
        <f t="shared" si="81"/>
        <v>#N/A</v>
      </c>
      <c r="AV138" s="99">
        <f t="shared" si="82"/>
        <v>0</v>
      </c>
    </row>
    <row r="139" spans="1:48" s="91" customFormat="1">
      <c r="A139" s="92">
        <f t="shared" si="83"/>
        <v>131</v>
      </c>
      <c r="B139" s="91">
        <f t="shared" si="66"/>
        <v>132</v>
      </c>
      <c r="C139" s="99">
        <f t="shared" si="67"/>
        <v>0</v>
      </c>
      <c r="F139" s="92">
        <f t="shared" si="84"/>
        <v>131</v>
      </c>
      <c r="G139" s="91">
        <f t="shared" si="85"/>
        <v>132</v>
      </c>
      <c r="H139" s="91" t="e">
        <f>INDEX(地温!$D$2:$D$366,MATCH(F139,地温!$C$2:$C$366,FALSE))</f>
        <v>#N/A</v>
      </c>
      <c r="I139" s="91" t="e">
        <f t="shared" si="86"/>
        <v>#N/A</v>
      </c>
      <c r="J139" s="93" t="e">
        <f t="shared" si="68"/>
        <v>#N/A</v>
      </c>
      <c r="K139" s="99" t="e">
        <f t="shared" si="69"/>
        <v>#N/A</v>
      </c>
      <c r="L139" s="99">
        <f t="shared" si="70"/>
        <v>0</v>
      </c>
      <c r="O139" s="92">
        <f t="shared" si="87"/>
        <v>131</v>
      </c>
      <c r="P139" s="91">
        <f t="shared" si="88"/>
        <v>132</v>
      </c>
      <c r="Q139" s="91" t="e">
        <f>INDEX(地温!$D$2:$D$366,MATCH(O139,地温!$C$2:$C$366,FALSE))</f>
        <v>#N/A</v>
      </c>
      <c r="R139" s="91" t="e">
        <f t="shared" si="89"/>
        <v>#N/A</v>
      </c>
      <c r="S139" s="93" t="e">
        <f t="shared" si="71"/>
        <v>#N/A</v>
      </c>
      <c r="T139" s="99" t="e">
        <f t="shared" si="72"/>
        <v>#N/A</v>
      </c>
      <c r="U139" s="99">
        <f t="shared" si="73"/>
        <v>0</v>
      </c>
      <c r="X139" s="92">
        <f t="shared" si="90"/>
        <v>131</v>
      </c>
      <c r="Y139" s="91">
        <f t="shared" si="91"/>
        <v>132</v>
      </c>
      <c r="Z139" s="91" t="e">
        <f>INDEX(地温!$D$2:$D$366,MATCH(X139,地温!$C$2:$C$366,FALSE))</f>
        <v>#N/A</v>
      </c>
      <c r="AA139" s="91" t="e">
        <f t="shared" si="92"/>
        <v>#N/A</v>
      </c>
      <c r="AB139" s="93" t="e">
        <f t="shared" si="74"/>
        <v>#N/A</v>
      </c>
      <c r="AC139" s="99" t="e">
        <f t="shared" si="75"/>
        <v>#N/A</v>
      </c>
      <c r="AD139" s="99">
        <f t="shared" si="76"/>
        <v>0</v>
      </c>
      <c r="AG139" s="92">
        <f t="shared" si="93"/>
        <v>131</v>
      </c>
      <c r="AH139" s="91">
        <f t="shared" si="94"/>
        <v>132</v>
      </c>
      <c r="AI139" s="91" t="e">
        <f>INDEX(地温!$D$2:$D$366,MATCH(AG139,地温!$C$2:$C$366,FALSE))</f>
        <v>#N/A</v>
      </c>
      <c r="AJ139" s="91" t="e">
        <f t="shared" si="95"/>
        <v>#N/A</v>
      </c>
      <c r="AK139" s="93" t="e">
        <f t="shared" si="77"/>
        <v>#N/A</v>
      </c>
      <c r="AL139" s="99" t="e">
        <f t="shared" si="78"/>
        <v>#N/A</v>
      </c>
      <c r="AM139" s="99">
        <f t="shared" si="79"/>
        <v>0</v>
      </c>
      <c r="AP139" s="92">
        <f t="shared" si="96"/>
        <v>131</v>
      </c>
      <c r="AQ139" s="91">
        <f t="shared" si="97"/>
        <v>132</v>
      </c>
      <c r="AR139" s="91" t="e">
        <f>INDEX(地温!$D$2:$D$366,MATCH(AP139,地温!$C$2:$C$366,FALSE))</f>
        <v>#N/A</v>
      </c>
      <c r="AS139" s="91" t="e">
        <f t="shared" si="98"/>
        <v>#N/A</v>
      </c>
      <c r="AT139" s="93" t="e">
        <f t="shared" si="80"/>
        <v>#N/A</v>
      </c>
      <c r="AU139" s="99" t="e">
        <f t="shared" si="81"/>
        <v>#N/A</v>
      </c>
      <c r="AV139" s="99">
        <f t="shared" si="82"/>
        <v>0</v>
      </c>
    </row>
    <row r="140" spans="1:48" s="91" customFormat="1">
      <c r="A140" s="92">
        <f t="shared" si="83"/>
        <v>132</v>
      </c>
      <c r="B140" s="91">
        <f t="shared" si="66"/>
        <v>133</v>
      </c>
      <c r="C140" s="99">
        <f t="shared" si="67"/>
        <v>0</v>
      </c>
      <c r="F140" s="92">
        <f t="shared" si="84"/>
        <v>132</v>
      </c>
      <c r="G140" s="91">
        <f t="shared" si="85"/>
        <v>133</v>
      </c>
      <c r="H140" s="91" t="e">
        <f>INDEX(地温!$D$2:$D$366,MATCH(F140,地温!$C$2:$C$366,FALSE))</f>
        <v>#N/A</v>
      </c>
      <c r="I140" s="91" t="e">
        <f t="shared" si="86"/>
        <v>#N/A</v>
      </c>
      <c r="J140" s="93" t="e">
        <f t="shared" si="68"/>
        <v>#N/A</v>
      </c>
      <c r="K140" s="99" t="e">
        <f t="shared" si="69"/>
        <v>#N/A</v>
      </c>
      <c r="L140" s="99">
        <f t="shared" si="70"/>
        <v>0</v>
      </c>
      <c r="O140" s="92">
        <f t="shared" si="87"/>
        <v>132</v>
      </c>
      <c r="P140" s="91">
        <f t="shared" si="88"/>
        <v>133</v>
      </c>
      <c r="Q140" s="91" t="e">
        <f>INDEX(地温!$D$2:$D$366,MATCH(O140,地温!$C$2:$C$366,FALSE))</f>
        <v>#N/A</v>
      </c>
      <c r="R140" s="91" t="e">
        <f t="shared" si="89"/>
        <v>#N/A</v>
      </c>
      <c r="S140" s="93" t="e">
        <f t="shared" si="71"/>
        <v>#N/A</v>
      </c>
      <c r="T140" s="99" t="e">
        <f t="shared" si="72"/>
        <v>#N/A</v>
      </c>
      <c r="U140" s="99">
        <f t="shared" si="73"/>
        <v>0</v>
      </c>
      <c r="X140" s="92">
        <f t="shared" si="90"/>
        <v>132</v>
      </c>
      <c r="Y140" s="91">
        <f t="shared" si="91"/>
        <v>133</v>
      </c>
      <c r="Z140" s="91" t="e">
        <f>INDEX(地温!$D$2:$D$366,MATCH(X140,地温!$C$2:$C$366,FALSE))</f>
        <v>#N/A</v>
      </c>
      <c r="AA140" s="91" t="e">
        <f t="shared" si="92"/>
        <v>#N/A</v>
      </c>
      <c r="AB140" s="93" t="e">
        <f t="shared" si="74"/>
        <v>#N/A</v>
      </c>
      <c r="AC140" s="99" t="e">
        <f t="shared" si="75"/>
        <v>#N/A</v>
      </c>
      <c r="AD140" s="99">
        <f t="shared" si="76"/>
        <v>0</v>
      </c>
      <c r="AG140" s="92">
        <f t="shared" si="93"/>
        <v>132</v>
      </c>
      <c r="AH140" s="91">
        <f t="shared" si="94"/>
        <v>133</v>
      </c>
      <c r="AI140" s="91" t="e">
        <f>INDEX(地温!$D$2:$D$366,MATCH(AG140,地温!$C$2:$C$366,FALSE))</f>
        <v>#N/A</v>
      </c>
      <c r="AJ140" s="91" t="e">
        <f t="shared" si="95"/>
        <v>#N/A</v>
      </c>
      <c r="AK140" s="93" t="e">
        <f t="shared" si="77"/>
        <v>#N/A</v>
      </c>
      <c r="AL140" s="99" t="e">
        <f t="shared" si="78"/>
        <v>#N/A</v>
      </c>
      <c r="AM140" s="99">
        <f t="shared" si="79"/>
        <v>0</v>
      </c>
      <c r="AP140" s="92">
        <f t="shared" si="96"/>
        <v>132</v>
      </c>
      <c r="AQ140" s="91">
        <f t="shared" si="97"/>
        <v>133</v>
      </c>
      <c r="AR140" s="91" t="e">
        <f>INDEX(地温!$D$2:$D$366,MATCH(AP140,地温!$C$2:$C$366,FALSE))</f>
        <v>#N/A</v>
      </c>
      <c r="AS140" s="91" t="e">
        <f t="shared" si="98"/>
        <v>#N/A</v>
      </c>
      <c r="AT140" s="93" t="e">
        <f t="shared" si="80"/>
        <v>#N/A</v>
      </c>
      <c r="AU140" s="99" t="e">
        <f t="shared" si="81"/>
        <v>#N/A</v>
      </c>
      <c r="AV140" s="99">
        <f t="shared" si="82"/>
        <v>0</v>
      </c>
    </row>
    <row r="141" spans="1:48" s="91" customFormat="1">
      <c r="A141" s="92">
        <f t="shared" si="83"/>
        <v>133</v>
      </c>
      <c r="B141" s="91">
        <f t="shared" si="66"/>
        <v>134</v>
      </c>
      <c r="C141" s="99">
        <f t="shared" si="67"/>
        <v>0</v>
      </c>
      <c r="F141" s="92">
        <f t="shared" si="84"/>
        <v>133</v>
      </c>
      <c r="G141" s="91">
        <f t="shared" si="85"/>
        <v>134</v>
      </c>
      <c r="H141" s="91" t="e">
        <f>INDEX(地温!$D$2:$D$366,MATCH(F141,地温!$C$2:$C$366,FALSE))</f>
        <v>#N/A</v>
      </c>
      <c r="I141" s="91" t="e">
        <f t="shared" si="86"/>
        <v>#N/A</v>
      </c>
      <c r="J141" s="93" t="e">
        <f t="shared" si="68"/>
        <v>#N/A</v>
      </c>
      <c r="K141" s="99" t="e">
        <f t="shared" si="69"/>
        <v>#N/A</v>
      </c>
      <c r="L141" s="99">
        <f t="shared" si="70"/>
        <v>0</v>
      </c>
      <c r="O141" s="92">
        <f t="shared" si="87"/>
        <v>133</v>
      </c>
      <c r="P141" s="91">
        <f t="shared" si="88"/>
        <v>134</v>
      </c>
      <c r="Q141" s="91" t="e">
        <f>INDEX(地温!$D$2:$D$366,MATCH(O141,地温!$C$2:$C$366,FALSE))</f>
        <v>#N/A</v>
      </c>
      <c r="R141" s="91" t="e">
        <f t="shared" si="89"/>
        <v>#N/A</v>
      </c>
      <c r="S141" s="93" t="e">
        <f t="shared" si="71"/>
        <v>#N/A</v>
      </c>
      <c r="T141" s="99" t="e">
        <f t="shared" si="72"/>
        <v>#N/A</v>
      </c>
      <c r="U141" s="99">
        <f t="shared" si="73"/>
        <v>0</v>
      </c>
      <c r="X141" s="92">
        <f t="shared" si="90"/>
        <v>133</v>
      </c>
      <c r="Y141" s="91">
        <f t="shared" si="91"/>
        <v>134</v>
      </c>
      <c r="Z141" s="91" t="e">
        <f>INDEX(地温!$D$2:$D$366,MATCH(X141,地温!$C$2:$C$366,FALSE))</f>
        <v>#N/A</v>
      </c>
      <c r="AA141" s="91" t="e">
        <f t="shared" si="92"/>
        <v>#N/A</v>
      </c>
      <c r="AB141" s="93" t="e">
        <f t="shared" si="74"/>
        <v>#N/A</v>
      </c>
      <c r="AC141" s="99" t="e">
        <f t="shared" si="75"/>
        <v>#N/A</v>
      </c>
      <c r="AD141" s="99">
        <f t="shared" si="76"/>
        <v>0</v>
      </c>
      <c r="AG141" s="92">
        <f t="shared" si="93"/>
        <v>133</v>
      </c>
      <c r="AH141" s="91">
        <f t="shared" si="94"/>
        <v>134</v>
      </c>
      <c r="AI141" s="91" t="e">
        <f>INDEX(地温!$D$2:$D$366,MATCH(AG141,地温!$C$2:$C$366,FALSE))</f>
        <v>#N/A</v>
      </c>
      <c r="AJ141" s="91" t="e">
        <f t="shared" si="95"/>
        <v>#N/A</v>
      </c>
      <c r="AK141" s="93" t="e">
        <f t="shared" si="77"/>
        <v>#N/A</v>
      </c>
      <c r="AL141" s="99" t="e">
        <f t="shared" si="78"/>
        <v>#N/A</v>
      </c>
      <c r="AM141" s="99">
        <f t="shared" si="79"/>
        <v>0</v>
      </c>
      <c r="AP141" s="92">
        <f t="shared" si="96"/>
        <v>133</v>
      </c>
      <c r="AQ141" s="91">
        <f t="shared" si="97"/>
        <v>134</v>
      </c>
      <c r="AR141" s="91" t="e">
        <f>INDEX(地温!$D$2:$D$366,MATCH(AP141,地温!$C$2:$C$366,FALSE))</f>
        <v>#N/A</v>
      </c>
      <c r="AS141" s="91" t="e">
        <f t="shared" si="98"/>
        <v>#N/A</v>
      </c>
      <c r="AT141" s="93" t="e">
        <f t="shared" si="80"/>
        <v>#N/A</v>
      </c>
      <c r="AU141" s="99" t="e">
        <f t="shared" si="81"/>
        <v>#N/A</v>
      </c>
      <c r="AV141" s="99">
        <f t="shared" si="82"/>
        <v>0</v>
      </c>
    </row>
    <row r="142" spans="1:48" s="91" customFormat="1">
      <c r="A142" s="92">
        <f t="shared" si="83"/>
        <v>134</v>
      </c>
      <c r="B142" s="91">
        <f t="shared" si="66"/>
        <v>135</v>
      </c>
      <c r="C142" s="99">
        <f t="shared" si="67"/>
        <v>0</v>
      </c>
      <c r="F142" s="92">
        <f t="shared" si="84"/>
        <v>134</v>
      </c>
      <c r="G142" s="91">
        <f t="shared" si="85"/>
        <v>135</v>
      </c>
      <c r="H142" s="91" t="e">
        <f>INDEX(地温!$D$2:$D$366,MATCH(F142,地温!$C$2:$C$366,FALSE))</f>
        <v>#N/A</v>
      </c>
      <c r="I142" s="91" t="e">
        <f t="shared" si="86"/>
        <v>#N/A</v>
      </c>
      <c r="J142" s="93" t="e">
        <f t="shared" si="68"/>
        <v>#N/A</v>
      </c>
      <c r="K142" s="99" t="e">
        <f t="shared" si="69"/>
        <v>#N/A</v>
      </c>
      <c r="L142" s="99">
        <f t="shared" si="70"/>
        <v>0</v>
      </c>
      <c r="O142" s="92">
        <f t="shared" si="87"/>
        <v>134</v>
      </c>
      <c r="P142" s="91">
        <f t="shared" si="88"/>
        <v>135</v>
      </c>
      <c r="Q142" s="91" t="e">
        <f>INDEX(地温!$D$2:$D$366,MATCH(O142,地温!$C$2:$C$366,FALSE))</f>
        <v>#N/A</v>
      </c>
      <c r="R142" s="91" t="e">
        <f t="shared" si="89"/>
        <v>#N/A</v>
      </c>
      <c r="S142" s="93" t="e">
        <f t="shared" si="71"/>
        <v>#N/A</v>
      </c>
      <c r="T142" s="99" t="e">
        <f t="shared" si="72"/>
        <v>#N/A</v>
      </c>
      <c r="U142" s="99">
        <f t="shared" si="73"/>
        <v>0</v>
      </c>
      <c r="X142" s="92">
        <f t="shared" si="90"/>
        <v>134</v>
      </c>
      <c r="Y142" s="91">
        <f t="shared" si="91"/>
        <v>135</v>
      </c>
      <c r="Z142" s="91" t="e">
        <f>INDEX(地温!$D$2:$D$366,MATCH(X142,地温!$C$2:$C$366,FALSE))</f>
        <v>#N/A</v>
      </c>
      <c r="AA142" s="91" t="e">
        <f t="shared" si="92"/>
        <v>#N/A</v>
      </c>
      <c r="AB142" s="93" t="e">
        <f t="shared" si="74"/>
        <v>#N/A</v>
      </c>
      <c r="AC142" s="99" t="e">
        <f t="shared" si="75"/>
        <v>#N/A</v>
      </c>
      <c r="AD142" s="99">
        <f t="shared" si="76"/>
        <v>0</v>
      </c>
      <c r="AG142" s="92">
        <f t="shared" si="93"/>
        <v>134</v>
      </c>
      <c r="AH142" s="91">
        <f t="shared" si="94"/>
        <v>135</v>
      </c>
      <c r="AI142" s="91" t="e">
        <f>INDEX(地温!$D$2:$D$366,MATCH(AG142,地温!$C$2:$C$366,FALSE))</f>
        <v>#N/A</v>
      </c>
      <c r="AJ142" s="91" t="e">
        <f t="shared" si="95"/>
        <v>#N/A</v>
      </c>
      <c r="AK142" s="93" t="e">
        <f t="shared" si="77"/>
        <v>#N/A</v>
      </c>
      <c r="AL142" s="99" t="e">
        <f t="shared" si="78"/>
        <v>#N/A</v>
      </c>
      <c r="AM142" s="99">
        <f t="shared" si="79"/>
        <v>0</v>
      </c>
      <c r="AP142" s="92">
        <f t="shared" si="96"/>
        <v>134</v>
      </c>
      <c r="AQ142" s="91">
        <f t="shared" si="97"/>
        <v>135</v>
      </c>
      <c r="AR142" s="91" t="e">
        <f>INDEX(地温!$D$2:$D$366,MATCH(AP142,地温!$C$2:$C$366,FALSE))</f>
        <v>#N/A</v>
      </c>
      <c r="AS142" s="91" t="e">
        <f t="shared" si="98"/>
        <v>#N/A</v>
      </c>
      <c r="AT142" s="93" t="e">
        <f t="shared" si="80"/>
        <v>#N/A</v>
      </c>
      <c r="AU142" s="99" t="e">
        <f t="shared" si="81"/>
        <v>#N/A</v>
      </c>
      <c r="AV142" s="99">
        <f t="shared" si="82"/>
        <v>0</v>
      </c>
    </row>
    <row r="143" spans="1:48" s="91" customFormat="1">
      <c r="A143" s="92">
        <f t="shared" si="83"/>
        <v>135</v>
      </c>
      <c r="B143" s="91">
        <f t="shared" si="66"/>
        <v>136</v>
      </c>
      <c r="C143" s="99">
        <f t="shared" si="67"/>
        <v>0</v>
      </c>
      <c r="F143" s="92">
        <f t="shared" si="84"/>
        <v>135</v>
      </c>
      <c r="G143" s="91">
        <f t="shared" si="85"/>
        <v>136</v>
      </c>
      <c r="H143" s="91" t="e">
        <f>INDEX(地温!$D$2:$D$366,MATCH(F143,地温!$C$2:$C$366,FALSE))</f>
        <v>#N/A</v>
      </c>
      <c r="I143" s="91" t="e">
        <f t="shared" si="86"/>
        <v>#N/A</v>
      </c>
      <c r="J143" s="93" t="e">
        <f t="shared" si="68"/>
        <v>#N/A</v>
      </c>
      <c r="K143" s="99" t="e">
        <f t="shared" si="69"/>
        <v>#N/A</v>
      </c>
      <c r="L143" s="99">
        <f t="shared" si="70"/>
        <v>0</v>
      </c>
      <c r="O143" s="92">
        <f t="shared" si="87"/>
        <v>135</v>
      </c>
      <c r="P143" s="91">
        <f t="shared" si="88"/>
        <v>136</v>
      </c>
      <c r="Q143" s="91" t="e">
        <f>INDEX(地温!$D$2:$D$366,MATCH(O143,地温!$C$2:$C$366,FALSE))</f>
        <v>#N/A</v>
      </c>
      <c r="R143" s="91" t="e">
        <f t="shared" si="89"/>
        <v>#N/A</v>
      </c>
      <c r="S143" s="93" t="e">
        <f t="shared" si="71"/>
        <v>#N/A</v>
      </c>
      <c r="T143" s="99" t="e">
        <f t="shared" si="72"/>
        <v>#N/A</v>
      </c>
      <c r="U143" s="99">
        <f t="shared" si="73"/>
        <v>0</v>
      </c>
      <c r="X143" s="92">
        <f t="shared" si="90"/>
        <v>135</v>
      </c>
      <c r="Y143" s="91">
        <f t="shared" si="91"/>
        <v>136</v>
      </c>
      <c r="Z143" s="91" t="e">
        <f>INDEX(地温!$D$2:$D$366,MATCH(X143,地温!$C$2:$C$366,FALSE))</f>
        <v>#N/A</v>
      </c>
      <c r="AA143" s="91" t="e">
        <f t="shared" si="92"/>
        <v>#N/A</v>
      </c>
      <c r="AB143" s="93" t="e">
        <f t="shared" si="74"/>
        <v>#N/A</v>
      </c>
      <c r="AC143" s="99" t="e">
        <f t="shared" si="75"/>
        <v>#N/A</v>
      </c>
      <c r="AD143" s="99">
        <f t="shared" si="76"/>
        <v>0</v>
      </c>
      <c r="AG143" s="92">
        <f t="shared" si="93"/>
        <v>135</v>
      </c>
      <c r="AH143" s="91">
        <f t="shared" si="94"/>
        <v>136</v>
      </c>
      <c r="AI143" s="91" t="e">
        <f>INDEX(地温!$D$2:$D$366,MATCH(AG143,地温!$C$2:$C$366,FALSE))</f>
        <v>#N/A</v>
      </c>
      <c r="AJ143" s="91" t="e">
        <f t="shared" si="95"/>
        <v>#N/A</v>
      </c>
      <c r="AK143" s="93" t="e">
        <f t="shared" si="77"/>
        <v>#N/A</v>
      </c>
      <c r="AL143" s="99" t="e">
        <f t="shared" si="78"/>
        <v>#N/A</v>
      </c>
      <c r="AM143" s="99">
        <f t="shared" si="79"/>
        <v>0</v>
      </c>
      <c r="AP143" s="92">
        <f t="shared" si="96"/>
        <v>135</v>
      </c>
      <c r="AQ143" s="91">
        <f t="shared" si="97"/>
        <v>136</v>
      </c>
      <c r="AR143" s="91" t="e">
        <f>INDEX(地温!$D$2:$D$366,MATCH(AP143,地温!$C$2:$C$366,FALSE))</f>
        <v>#N/A</v>
      </c>
      <c r="AS143" s="91" t="e">
        <f t="shared" si="98"/>
        <v>#N/A</v>
      </c>
      <c r="AT143" s="93" t="e">
        <f t="shared" si="80"/>
        <v>#N/A</v>
      </c>
      <c r="AU143" s="99" t="e">
        <f t="shared" si="81"/>
        <v>#N/A</v>
      </c>
      <c r="AV143" s="99">
        <f t="shared" si="82"/>
        <v>0</v>
      </c>
    </row>
    <row r="144" spans="1:48" s="91" customFormat="1">
      <c r="A144" s="92">
        <f t="shared" si="83"/>
        <v>136</v>
      </c>
      <c r="B144" s="91">
        <f t="shared" si="66"/>
        <v>137</v>
      </c>
      <c r="C144" s="99">
        <f t="shared" si="67"/>
        <v>0</v>
      </c>
      <c r="F144" s="92">
        <f t="shared" si="84"/>
        <v>136</v>
      </c>
      <c r="G144" s="91">
        <f t="shared" si="85"/>
        <v>137</v>
      </c>
      <c r="H144" s="91" t="e">
        <f>INDEX(地温!$D$2:$D$366,MATCH(F144,地温!$C$2:$C$366,FALSE))</f>
        <v>#N/A</v>
      </c>
      <c r="I144" s="91" t="e">
        <f t="shared" si="86"/>
        <v>#N/A</v>
      </c>
      <c r="J144" s="93" t="e">
        <f t="shared" si="68"/>
        <v>#N/A</v>
      </c>
      <c r="K144" s="99" t="e">
        <f t="shared" si="69"/>
        <v>#N/A</v>
      </c>
      <c r="L144" s="99">
        <f t="shared" si="70"/>
        <v>0</v>
      </c>
      <c r="O144" s="92">
        <f t="shared" si="87"/>
        <v>136</v>
      </c>
      <c r="P144" s="91">
        <f t="shared" si="88"/>
        <v>137</v>
      </c>
      <c r="Q144" s="91" t="e">
        <f>INDEX(地温!$D$2:$D$366,MATCH(O144,地温!$C$2:$C$366,FALSE))</f>
        <v>#N/A</v>
      </c>
      <c r="R144" s="91" t="e">
        <f t="shared" si="89"/>
        <v>#N/A</v>
      </c>
      <c r="S144" s="93" t="e">
        <f t="shared" si="71"/>
        <v>#N/A</v>
      </c>
      <c r="T144" s="99" t="e">
        <f t="shared" si="72"/>
        <v>#N/A</v>
      </c>
      <c r="U144" s="99">
        <f t="shared" si="73"/>
        <v>0</v>
      </c>
      <c r="X144" s="92">
        <f t="shared" si="90"/>
        <v>136</v>
      </c>
      <c r="Y144" s="91">
        <f t="shared" si="91"/>
        <v>137</v>
      </c>
      <c r="Z144" s="91" t="e">
        <f>INDEX(地温!$D$2:$D$366,MATCH(X144,地温!$C$2:$C$366,FALSE))</f>
        <v>#N/A</v>
      </c>
      <c r="AA144" s="91" t="e">
        <f t="shared" si="92"/>
        <v>#N/A</v>
      </c>
      <c r="AB144" s="93" t="e">
        <f t="shared" si="74"/>
        <v>#N/A</v>
      </c>
      <c r="AC144" s="99" t="e">
        <f t="shared" si="75"/>
        <v>#N/A</v>
      </c>
      <c r="AD144" s="99">
        <f t="shared" si="76"/>
        <v>0</v>
      </c>
      <c r="AG144" s="92">
        <f t="shared" si="93"/>
        <v>136</v>
      </c>
      <c r="AH144" s="91">
        <f t="shared" si="94"/>
        <v>137</v>
      </c>
      <c r="AI144" s="91" t="e">
        <f>INDEX(地温!$D$2:$D$366,MATCH(AG144,地温!$C$2:$C$366,FALSE))</f>
        <v>#N/A</v>
      </c>
      <c r="AJ144" s="91" t="e">
        <f t="shared" si="95"/>
        <v>#N/A</v>
      </c>
      <c r="AK144" s="93" t="e">
        <f t="shared" si="77"/>
        <v>#N/A</v>
      </c>
      <c r="AL144" s="99" t="e">
        <f t="shared" si="78"/>
        <v>#N/A</v>
      </c>
      <c r="AM144" s="99">
        <f t="shared" si="79"/>
        <v>0</v>
      </c>
      <c r="AP144" s="92">
        <f t="shared" si="96"/>
        <v>136</v>
      </c>
      <c r="AQ144" s="91">
        <f t="shared" si="97"/>
        <v>137</v>
      </c>
      <c r="AR144" s="91" t="e">
        <f>INDEX(地温!$D$2:$D$366,MATCH(AP144,地温!$C$2:$C$366,FALSE))</f>
        <v>#N/A</v>
      </c>
      <c r="AS144" s="91" t="e">
        <f t="shared" si="98"/>
        <v>#N/A</v>
      </c>
      <c r="AT144" s="93" t="e">
        <f t="shared" si="80"/>
        <v>#N/A</v>
      </c>
      <c r="AU144" s="99" t="e">
        <f t="shared" si="81"/>
        <v>#N/A</v>
      </c>
      <c r="AV144" s="99">
        <f t="shared" si="82"/>
        <v>0</v>
      </c>
    </row>
    <row r="145" spans="1:48" s="91" customFormat="1">
      <c r="A145" s="92">
        <f t="shared" si="83"/>
        <v>137</v>
      </c>
      <c r="B145" s="91">
        <f t="shared" si="66"/>
        <v>138</v>
      </c>
      <c r="C145" s="99">
        <f t="shared" si="67"/>
        <v>0</v>
      </c>
      <c r="F145" s="92">
        <f t="shared" si="84"/>
        <v>137</v>
      </c>
      <c r="G145" s="91">
        <f t="shared" si="85"/>
        <v>138</v>
      </c>
      <c r="H145" s="91" t="e">
        <f>INDEX(地温!$D$2:$D$366,MATCH(F145,地温!$C$2:$C$366,FALSE))</f>
        <v>#N/A</v>
      </c>
      <c r="I145" s="91" t="e">
        <f t="shared" si="86"/>
        <v>#N/A</v>
      </c>
      <c r="J145" s="93" t="e">
        <f t="shared" si="68"/>
        <v>#N/A</v>
      </c>
      <c r="K145" s="99" t="e">
        <f t="shared" si="69"/>
        <v>#N/A</v>
      </c>
      <c r="L145" s="99">
        <f t="shared" si="70"/>
        <v>0</v>
      </c>
      <c r="O145" s="92">
        <f t="shared" si="87"/>
        <v>137</v>
      </c>
      <c r="P145" s="91">
        <f t="shared" si="88"/>
        <v>138</v>
      </c>
      <c r="Q145" s="91" t="e">
        <f>INDEX(地温!$D$2:$D$366,MATCH(O145,地温!$C$2:$C$366,FALSE))</f>
        <v>#N/A</v>
      </c>
      <c r="R145" s="91" t="e">
        <f t="shared" si="89"/>
        <v>#N/A</v>
      </c>
      <c r="S145" s="93" t="e">
        <f t="shared" si="71"/>
        <v>#N/A</v>
      </c>
      <c r="T145" s="99" t="e">
        <f t="shared" si="72"/>
        <v>#N/A</v>
      </c>
      <c r="U145" s="99">
        <f t="shared" si="73"/>
        <v>0</v>
      </c>
      <c r="X145" s="92">
        <f t="shared" si="90"/>
        <v>137</v>
      </c>
      <c r="Y145" s="91">
        <f t="shared" si="91"/>
        <v>138</v>
      </c>
      <c r="Z145" s="91" t="e">
        <f>INDEX(地温!$D$2:$D$366,MATCH(X145,地温!$C$2:$C$366,FALSE))</f>
        <v>#N/A</v>
      </c>
      <c r="AA145" s="91" t="e">
        <f t="shared" si="92"/>
        <v>#N/A</v>
      </c>
      <c r="AB145" s="93" t="e">
        <f t="shared" si="74"/>
        <v>#N/A</v>
      </c>
      <c r="AC145" s="99" t="e">
        <f t="shared" si="75"/>
        <v>#N/A</v>
      </c>
      <c r="AD145" s="99">
        <f t="shared" si="76"/>
        <v>0</v>
      </c>
      <c r="AG145" s="92">
        <f t="shared" si="93"/>
        <v>137</v>
      </c>
      <c r="AH145" s="91">
        <f t="shared" si="94"/>
        <v>138</v>
      </c>
      <c r="AI145" s="91" t="e">
        <f>INDEX(地温!$D$2:$D$366,MATCH(AG145,地温!$C$2:$C$366,FALSE))</f>
        <v>#N/A</v>
      </c>
      <c r="AJ145" s="91" t="e">
        <f t="shared" si="95"/>
        <v>#N/A</v>
      </c>
      <c r="AK145" s="93" t="e">
        <f t="shared" si="77"/>
        <v>#N/A</v>
      </c>
      <c r="AL145" s="99" t="e">
        <f t="shared" si="78"/>
        <v>#N/A</v>
      </c>
      <c r="AM145" s="99">
        <f t="shared" si="79"/>
        <v>0</v>
      </c>
      <c r="AP145" s="92">
        <f t="shared" si="96"/>
        <v>137</v>
      </c>
      <c r="AQ145" s="91">
        <f t="shared" si="97"/>
        <v>138</v>
      </c>
      <c r="AR145" s="91" t="e">
        <f>INDEX(地温!$D$2:$D$366,MATCH(AP145,地温!$C$2:$C$366,FALSE))</f>
        <v>#N/A</v>
      </c>
      <c r="AS145" s="91" t="e">
        <f t="shared" si="98"/>
        <v>#N/A</v>
      </c>
      <c r="AT145" s="93" t="e">
        <f t="shared" si="80"/>
        <v>#N/A</v>
      </c>
      <c r="AU145" s="99" t="e">
        <f t="shared" si="81"/>
        <v>#N/A</v>
      </c>
      <c r="AV145" s="99">
        <f t="shared" si="82"/>
        <v>0</v>
      </c>
    </row>
    <row r="146" spans="1:48" s="91" customFormat="1">
      <c r="A146" s="92">
        <f t="shared" si="83"/>
        <v>138</v>
      </c>
      <c r="B146" s="91">
        <f t="shared" si="66"/>
        <v>139</v>
      </c>
      <c r="C146" s="99">
        <f t="shared" si="67"/>
        <v>0</v>
      </c>
      <c r="F146" s="92">
        <f t="shared" si="84"/>
        <v>138</v>
      </c>
      <c r="G146" s="91">
        <f t="shared" si="85"/>
        <v>139</v>
      </c>
      <c r="H146" s="91" t="e">
        <f>INDEX(地温!$D$2:$D$366,MATCH(F146,地温!$C$2:$C$366,FALSE))</f>
        <v>#N/A</v>
      </c>
      <c r="I146" s="91" t="e">
        <f t="shared" si="86"/>
        <v>#N/A</v>
      </c>
      <c r="J146" s="93" t="e">
        <f t="shared" si="68"/>
        <v>#N/A</v>
      </c>
      <c r="K146" s="99" t="e">
        <f t="shared" si="69"/>
        <v>#N/A</v>
      </c>
      <c r="L146" s="99">
        <f t="shared" si="70"/>
        <v>0</v>
      </c>
      <c r="O146" s="92">
        <f t="shared" si="87"/>
        <v>138</v>
      </c>
      <c r="P146" s="91">
        <f t="shared" si="88"/>
        <v>139</v>
      </c>
      <c r="Q146" s="91" t="e">
        <f>INDEX(地温!$D$2:$D$366,MATCH(O146,地温!$C$2:$C$366,FALSE))</f>
        <v>#N/A</v>
      </c>
      <c r="R146" s="91" t="e">
        <f t="shared" si="89"/>
        <v>#N/A</v>
      </c>
      <c r="S146" s="93" t="e">
        <f t="shared" si="71"/>
        <v>#N/A</v>
      </c>
      <c r="T146" s="99" t="e">
        <f t="shared" si="72"/>
        <v>#N/A</v>
      </c>
      <c r="U146" s="99">
        <f t="shared" si="73"/>
        <v>0</v>
      </c>
      <c r="X146" s="92">
        <f t="shared" si="90"/>
        <v>138</v>
      </c>
      <c r="Y146" s="91">
        <f t="shared" si="91"/>
        <v>139</v>
      </c>
      <c r="Z146" s="91" t="e">
        <f>INDEX(地温!$D$2:$D$366,MATCH(X146,地温!$C$2:$C$366,FALSE))</f>
        <v>#N/A</v>
      </c>
      <c r="AA146" s="91" t="e">
        <f t="shared" si="92"/>
        <v>#N/A</v>
      </c>
      <c r="AB146" s="93" t="e">
        <f t="shared" si="74"/>
        <v>#N/A</v>
      </c>
      <c r="AC146" s="99" t="e">
        <f t="shared" si="75"/>
        <v>#N/A</v>
      </c>
      <c r="AD146" s="99">
        <f t="shared" si="76"/>
        <v>0</v>
      </c>
      <c r="AG146" s="92">
        <f t="shared" si="93"/>
        <v>138</v>
      </c>
      <c r="AH146" s="91">
        <f t="shared" si="94"/>
        <v>139</v>
      </c>
      <c r="AI146" s="91" t="e">
        <f>INDEX(地温!$D$2:$D$366,MATCH(AG146,地温!$C$2:$C$366,FALSE))</f>
        <v>#N/A</v>
      </c>
      <c r="AJ146" s="91" t="e">
        <f t="shared" si="95"/>
        <v>#N/A</v>
      </c>
      <c r="AK146" s="93" t="e">
        <f t="shared" si="77"/>
        <v>#N/A</v>
      </c>
      <c r="AL146" s="99" t="e">
        <f t="shared" si="78"/>
        <v>#N/A</v>
      </c>
      <c r="AM146" s="99">
        <f t="shared" si="79"/>
        <v>0</v>
      </c>
      <c r="AP146" s="92">
        <f t="shared" si="96"/>
        <v>138</v>
      </c>
      <c r="AQ146" s="91">
        <f t="shared" si="97"/>
        <v>139</v>
      </c>
      <c r="AR146" s="91" t="e">
        <f>INDEX(地温!$D$2:$D$366,MATCH(AP146,地温!$C$2:$C$366,FALSE))</f>
        <v>#N/A</v>
      </c>
      <c r="AS146" s="91" t="e">
        <f t="shared" si="98"/>
        <v>#N/A</v>
      </c>
      <c r="AT146" s="93" t="e">
        <f t="shared" si="80"/>
        <v>#N/A</v>
      </c>
      <c r="AU146" s="99" t="e">
        <f t="shared" si="81"/>
        <v>#N/A</v>
      </c>
      <c r="AV146" s="99">
        <f t="shared" si="82"/>
        <v>0</v>
      </c>
    </row>
    <row r="147" spans="1:48" s="91" customFormat="1">
      <c r="A147" s="92">
        <f t="shared" si="83"/>
        <v>139</v>
      </c>
      <c r="B147" s="91">
        <f t="shared" si="66"/>
        <v>140</v>
      </c>
      <c r="C147" s="99">
        <f t="shared" si="67"/>
        <v>0</v>
      </c>
      <c r="F147" s="92">
        <f t="shared" si="84"/>
        <v>139</v>
      </c>
      <c r="G147" s="91">
        <f t="shared" si="85"/>
        <v>140</v>
      </c>
      <c r="H147" s="91" t="e">
        <f>INDEX(地温!$D$2:$D$366,MATCH(F147,地温!$C$2:$C$366,FALSE))</f>
        <v>#N/A</v>
      </c>
      <c r="I147" s="91" t="e">
        <f t="shared" si="86"/>
        <v>#N/A</v>
      </c>
      <c r="J147" s="93" t="e">
        <f t="shared" si="68"/>
        <v>#N/A</v>
      </c>
      <c r="K147" s="99" t="e">
        <f t="shared" si="69"/>
        <v>#N/A</v>
      </c>
      <c r="L147" s="99">
        <f t="shared" si="70"/>
        <v>0</v>
      </c>
      <c r="O147" s="92">
        <f t="shared" si="87"/>
        <v>139</v>
      </c>
      <c r="P147" s="91">
        <f t="shared" si="88"/>
        <v>140</v>
      </c>
      <c r="Q147" s="91" t="e">
        <f>INDEX(地温!$D$2:$D$366,MATCH(O147,地温!$C$2:$C$366,FALSE))</f>
        <v>#N/A</v>
      </c>
      <c r="R147" s="91" t="e">
        <f t="shared" si="89"/>
        <v>#N/A</v>
      </c>
      <c r="S147" s="93" t="e">
        <f t="shared" si="71"/>
        <v>#N/A</v>
      </c>
      <c r="T147" s="99" t="e">
        <f t="shared" si="72"/>
        <v>#N/A</v>
      </c>
      <c r="U147" s="99">
        <f t="shared" si="73"/>
        <v>0</v>
      </c>
      <c r="X147" s="92">
        <f t="shared" si="90"/>
        <v>139</v>
      </c>
      <c r="Y147" s="91">
        <f t="shared" si="91"/>
        <v>140</v>
      </c>
      <c r="Z147" s="91" t="e">
        <f>INDEX(地温!$D$2:$D$366,MATCH(X147,地温!$C$2:$C$366,FALSE))</f>
        <v>#N/A</v>
      </c>
      <c r="AA147" s="91" t="e">
        <f t="shared" si="92"/>
        <v>#N/A</v>
      </c>
      <c r="AB147" s="93" t="e">
        <f t="shared" si="74"/>
        <v>#N/A</v>
      </c>
      <c r="AC147" s="99" t="e">
        <f t="shared" si="75"/>
        <v>#N/A</v>
      </c>
      <c r="AD147" s="99">
        <f t="shared" si="76"/>
        <v>0</v>
      </c>
      <c r="AG147" s="92">
        <f t="shared" si="93"/>
        <v>139</v>
      </c>
      <c r="AH147" s="91">
        <f t="shared" si="94"/>
        <v>140</v>
      </c>
      <c r="AI147" s="91" t="e">
        <f>INDEX(地温!$D$2:$D$366,MATCH(AG147,地温!$C$2:$C$366,FALSE))</f>
        <v>#N/A</v>
      </c>
      <c r="AJ147" s="91" t="e">
        <f t="shared" si="95"/>
        <v>#N/A</v>
      </c>
      <c r="AK147" s="93" t="e">
        <f t="shared" si="77"/>
        <v>#N/A</v>
      </c>
      <c r="AL147" s="99" t="e">
        <f t="shared" si="78"/>
        <v>#N/A</v>
      </c>
      <c r="AM147" s="99">
        <f t="shared" si="79"/>
        <v>0</v>
      </c>
      <c r="AP147" s="92">
        <f t="shared" si="96"/>
        <v>139</v>
      </c>
      <c r="AQ147" s="91">
        <f t="shared" si="97"/>
        <v>140</v>
      </c>
      <c r="AR147" s="91" t="e">
        <f>INDEX(地温!$D$2:$D$366,MATCH(AP147,地温!$C$2:$C$366,FALSE))</f>
        <v>#N/A</v>
      </c>
      <c r="AS147" s="91" t="e">
        <f t="shared" si="98"/>
        <v>#N/A</v>
      </c>
      <c r="AT147" s="93" t="e">
        <f t="shared" si="80"/>
        <v>#N/A</v>
      </c>
      <c r="AU147" s="99" t="e">
        <f t="shared" si="81"/>
        <v>#N/A</v>
      </c>
      <c r="AV147" s="99">
        <f t="shared" si="82"/>
        <v>0</v>
      </c>
    </row>
    <row r="148" spans="1:48" s="91" customFormat="1">
      <c r="A148" s="92">
        <f t="shared" si="83"/>
        <v>140</v>
      </c>
      <c r="B148" s="91">
        <f t="shared" si="66"/>
        <v>141</v>
      </c>
      <c r="C148" s="99">
        <f t="shared" si="67"/>
        <v>0</v>
      </c>
      <c r="F148" s="92">
        <f t="shared" si="84"/>
        <v>140</v>
      </c>
      <c r="G148" s="91">
        <f t="shared" si="85"/>
        <v>141</v>
      </c>
      <c r="H148" s="91" t="e">
        <f>INDEX(地温!$D$2:$D$366,MATCH(F148,地温!$C$2:$C$366,FALSE))</f>
        <v>#N/A</v>
      </c>
      <c r="I148" s="91" t="e">
        <f t="shared" si="86"/>
        <v>#N/A</v>
      </c>
      <c r="J148" s="93" t="e">
        <f t="shared" si="68"/>
        <v>#N/A</v>
      </c>
      <c r="K148" s="99" t="e">
        <f t="shared" si="69"/>
        <v>#N/A</v>
      </c>
      <c r="L148" s="99">
        <f t="shared" si="70"/>
        <v>0</v>
      </c>
      <c r="O148" s="92">
        <f t="shared" si="87"/>
        <v>140</v>
      </c>
      <c r="P148" s="91">
        <f t="shared" si="88"/>
        <v>141</v>
      </c>
      <c r="Q148" s="91" t="e">
        <f>INDEX(地温!$D$2:$D$366,MATCH(O148,地温!$C$2:$C$366,FALSE))</f>
        <v>#N/A</v>
      </c>
      <c r="R148" s="91" t="e">
        <f t="shared" si="89"/>
        <v>#N/A</v>
      </c>
      <c r="S148" s="93" t="e">
        <f t="shared" si="71"/>
        <v>#N/A</v>
      </c>
      <c r="T148" s="99" t="e">
        <f t="shared" si="72"/>
        <v>#N/A</v>
      </c>
      <c r="U148" s="99">
        <f t="shared" si="73"/>
        <v>0</v>
      </c>
      <c r="X148" s="92">
        <f t="shared" si="90"/>
        <v>140</v>
      </c>
      <c r="Y148" s="91">
        <f t="shared" si="91"/>
        <v>141</v>
      </c>
      <c r="Z148" s="91" t="e">
        <f>INDEX(地温!$D$2:$D$366,MATCH(X148,地温!$C$2:$C$366,FALSE))</f>
        <v>#N/A</v>
      </c>
      <c r="AA148" s="91" t="e">
        <f t="shared" si="92"/>
        <v>#N/A</v>
      </c>
      <c r="AB148" s="93" t="e">
        <f t="shared" si="74"/>
        <v>#N/A</v>
      </c>
      <c r="AC148" s="99" t="e">
        <f t="shared" si="75"/>
        <v>#N/A</v>
      </c>
      <c r="AD148" s="99">
        <f t="shared" si="76"/>
        <v>0</v>
      </c>
      <c r="AG148" s="92">
        <f t="shared" si="93"/>
        <v>140</v>
      </c>
      <c r="AH148" s="91">
        <f t="shared" si="94"/>
        <v>141</v>
      </c>
      <c r="AI148" s="91" t="e">
        <f>INDEX(地温!$D$2:$D$366,MATCH(AG148,地温!$C$2:$C$366,FALSE))</f>
        <v>#N/A</v>
      </c>
      <c r="AJ148" s="91" t="e">
        <f t="shared" si="95"/>
        <v>#N/A</v>
      </c>
      <c r="AK148" s="93" t="e">
        <f t="shared" si="77"/>
        <v>#N/A</v>
      </c>
      <c r="AL148" s="99" t="e">
        <f t="shared" si="78"/>
        <v>#N/A</v>
      </c>
      <c r="AM148" s="99">
        <f t="shared" si="79"/>
        <v>0</v>
      </c>
      <c r="AP148" s="92">
        <f t="shared" si="96"/>
        <v>140</v>
      </c>
      <c r="AQ148" s="91">
        <f t="shared" si="97"/>
        <v>141</v>
      </c>
      <c r="AR148" s="91" t="e">
        <f>INDEX(地温!$D$2:$D$366,MATCH(AP148,地温!$C$2:$C$366,FALSE))</f>
        <v>#N/A</v>
      </c>
      <c r="AS148" s="91" t="e">
        <f t="shared" si="98"/>
        <v>#N/A</v>
      </c>
      <c r="AT148" s="93" t="e">
        <f t="shared" si="80"/>
        <v>#N/A</v>
      </c>
      <c r="AU148" s="99" t="e">
        <f t="shared" si="81"/>
        <v>#N/A</v>
      </c>
      <c r="AV148" s="99">
        <f t="shared" si="82"/>
        <v>0</v>
      </c>
    </row>
    <row r="149" spans="1:48" s="91" customFormat="1">
      <c r="A149" s="92">
        <f t="shared" si="83"/>
        <v>141</v>
      </c>
      <c r="B149" s="91">
        <f t="shared" si="66"/>
        <v>142</v>
      </c>
      <c r="C149" s="99">
        <f t="shared" si="67"/>
        <v>0</v>
      </c>
      <c r="F149" s="92">
        <f t="shared" si="84"/>
        <v>141</v>
      </c>
      <c r="G149" s="91">
        <f t="shared" si="85"/>
        <v>142</v>
      </c>
      <c r="H149" s="91" t="e">
        <f>INDEX(地温!$D$2:$D$366,MATCH(F149,地温!$C$2:$C$366,FALSE))</f>
        <v>#N/A</v>
      </c>
      <c r="I149" s="91" t="e">
        <f t="shared" si="86"/>
        <v>#N/A</v>
      </c>
      <c r="J149" s="93" t="e">
        <f t="shared" si="68"/>
        <v>#N/A</v>
      </c>
      <c r="K149" s="99" t="e">
        <f t="shared" si="69"/>
        <v>#N/A</v>
      </c>
      <c r="L149" s="99">
        <f t="shared" si="70"/>
        <v>0</v>
      </c>
      <c r="O149" s="92">
        <f t="shared" si="87"/>
        <v>141</v>
      </c>
      <c r="P149" s="91">
        <f t="shared" si="88"/>
        <v>142</v>
      </c>
      <c r="Q149" s="91" t="e">
        <f>INDEX(地温!$D$2:$D$366,MATCH(O149,地温!$C$2:$C$366,FALSE))</f>
        <v>#N/A</v>
      </c>
      <c r="R149" s="91" t="e">
        <f t="shared" si="89"/>
        <v>#N/A</v>
      </c>
      <c r="S149" s="93" t="e">
        <f t="shared" si="71"/>
        <v>#N/A</v>
      </c>
      <c r="T149" s="99" t="e">
        <f t="shared" si="72"/>
        <v>#N/A</v>
      </c>
      <c r="U149" s="99">
        <f t="shared" si="73"/>
        <v>0</v>
      </c>
      <c r="X149" s="92">
        <f t="shared" si="90"/>
        <v>141</v>
      </c>
      <c r="Y149" s="91">
        <f t="shared" si="91"/>
        <v>142</v>
      </c>
      <c r="Z149" s="91" t="e">
        <f>INDEX(地温!$D$2:$D$366,MATCH(X149,地温!$C$2:$C$366,FALSE))</f>
        <v>#N/A</v>
      </c>
      <c r="AA149" s="91" t="e">
        <f t="shared" si="92"/>
        <v>#N/A</v>
      </c>
      <c r="AB149" s="93" t="e">
        <f t="shared" si="74"/>
        <v>#N/A</v>
      </c>
      <c r="AC149" s="99" t="e">
        <f t="shared" si="75"/>
        <v>#N/A</v>
      </c>
      <c r="AD149" s="99">
        <f t="shared" si="76"/>
        <v>0</v>
      </c>
      <c r="AG149" s="92">
        <f t="shared" si="93"/>
        <v>141</v>
      </c>
      <c r="AH149" s="91">
        <f t="shared" si="94"/>
        <v>142</v>
      </c>
      <c r="AI149" s="91" t="e">
        <f>INDEX(地温!$D$2:$D$366,MATCH(AG149,地温!$C$2:$C$366,FALSE))</f>
        <v>#N/A</v>
      </c>
      <c r="AJ149" s="91" t="e">
        <f t="shared" si="95"/>
        <v>#N/A</v>
      </c>
      <c r="AK149" s="93" t="e">
        <f t="shared" si="77"/>
        <v>#N/A</v>
      </c>
      <c r="AL149" s="99" t="e">
        <f t="shared" si="78"/>
        <v>#N/A</v>
      </c>
      <c r="AM149" s="99">
        <f t="shared" si="79"/>
        <v>0</v>
      </c>
      <c r="AP149" s="92">
        <f t="shared" si="96"/>
        <v>141</v>
      </c>
      <c r="AQ149" s="91">
        <f t="shared" si="97"/>
        <v>142</v>
      </c>
      <c r="AR149" s="91" t="e">
        <f>INDEX(地温!$D$2:$D$366,MATCH(AP149,地温!$C$2:$C$366,FALSE))</f>
        <v>#N/A</v>
      </c>
      <c r="AS149" s="91" t="e">
        <f t="shared" si="98"/>
        <v>#N/A</v>
      </c>
      <c r="AT149" s="93" t="e">
        <f t="shared" si="80"/>
        <v>#N/A</v>
      </c>
      <c r="AU149" s="99" t="e">
        <f t="shared" si="81"/>
        <v>#N/A</v>
      </c>
      <c r="AV149" s="99">
        <f t="shared" si="82"/>
        <v>0</v>
      </c>
    </row>
    <row r="150" spans="1:48" s="91" customFormat="1">
      <c r="A150" s="92">
        <f t="shared" si="83"/>
        <v>142</v>
      </c>
      <c r="B150" s="91">
        <f t="shared" si="66"/>
        <v>143</v>
      </c>
      <c r="C150" s="99">
        <f t="shared" si="67"/>
        <v>0</v>
      </c>
      <c r="F150" s="92">
        <f t="shared" si="84"/>
        <v>142</v>
      </c>
      <c r="G150" s="91">
        <f t="shared" si="85"/>
        <v>143</v>
      </c>
      <c r="H150" s="91" t="e">
        <f>INDEX(地温!$D$2:$D$366,MATCH(F150,地温!$C$2:$C$366,FALSE))</f>
        <v>#N/A</v>
      </c>
      <c r="I150" s="91" t="e">
        <f t="shared" si="86"/>
        <v>#N/A</v>
      </c>
      <c r="J150" s="93" t="e">
        <f t="shared" si="68"/>
        <v>#N/A</v>
      </c>
      <c r="K150" s="99" t="e">
        <f t="shared" si="69"/>
        <v>#N/A</v>
      </c>
      <c r="L150" s="99">
        <f t="shared" si="70"/>
        <v>0</v>
      </c>
      <c r="O150" s="92">
        <f t="shared" si="87"/>
        <v>142</v>
      </c>
      <c r="P150" s="91">
        <f t="shared" si="88"/>
        <v>143</v>
      </c>
      <c r="Q150" s="91" t="e">
        <f>INDEX(地温!$D$2:$D$366,MATCH(O150,地温!$C$2:$C$366,FALSE))</f>
        <v>#N/A</v>
      </c>
      <c r="R150" s="91" t="e">
        <f t="shared" si="89"/>
        <v>#N/A</v>
      </c>
      <c r="S150" s="93" t="e">
        <f t="shared" si="71"/>
        <v>#N/A</v>
      </c>
      <c r="T150" s="99" t="e">
        <f t="shared" si="72"/>
        <v>#N/A</v>
      </c>
      <c r="U150" s="99">
        <f t="shared" si="73"/>
        <v>0</v>
      </c>
      <c r="X150" s="92">
        <f t="shared" si="90"/>
        <v>142</v>
      </c>
      <c r="Y150" s="91">
        <f t="shared" si="91"/>
        <v>143</v>
      </c>
      <c r="Z150" s="91" t="e">
        <f>INDEX(地温!$D$2:$D$366,MATCH(X150,地温!$C$2:$C$366,FALSE))</f>
        <v>#N/A</v>
      </c>
      <c r="AA150" s="91" t="e">
        <f t="shared" si="92"/>
        <v>#N/A</v>
      </c>
      <c r="AB150" s="93" t="e">
        <f t="shared" si="74"/>
        <v>#N/A</v>
      </c>
      <c r="AC150" s="99" t="e">
        <f t="shared" si="75"/>
        <v>#N/A</v>
      </c>
      <c r="AD150" s="99">
        <f t="shared" si="76"/>
        <v>0</v>
      </c>
      <c r="AG150" s="92">
        <f t="shared" si="93"/>
        <v>142</v>
      </c>
      <c r="AH150" s="91">
        <f t="shared" si="94"/>
        <v>143</v>
      </c>
      <c r="AI150" s="91" t="e">
        <f>INDEX(地温!$D$2:$D$366,MATCH(AG150,地温!$C$2:$C$366,FALSE))</f>
        <v>#N/A</v>
      </c>
      <c r="AJ150" s="91" t="e">
        <f t="shared" si="95"/>
        <v>#N/A</v>
      </c>
      <c r="AK150" s="93" t="e">
        <f t="shared" si="77"/>
        <v>#N/A</v>
      </c>
      <c r="AL150" s="99" t="e">
        <f t="shared" si="78"/>
        <v>#N/A</v>
      </c>
      <c r="AM150" s="99">
        <f t="shared" si="79"/>
        <v>0</v>
      </c>
      <c r="AP150" s="92">
        <f t="shared" si="96"/>
        <v>142</v>
      </c>
      <c r="AQ150" s="91">
        <f t="shared" si="97"/>
        <v>143</v>
      </c>
      <c r="AR150" s="91" t="e">
        <f>INDEX(地温!$D$2:$D$366,MATCH(AP150,地温!$C$2:$C$366,FALSE))</f>
        <v>#N/A</v>
      </c>
      <c r="AS150" s="91" t="e">
        <f t="shared" si="98"/>
        <v>#N/A</v>
      </c>
      <c r="AT150" s="93" t="e">
        <f t="shared" si="80"/>
        <v>#N/A</v>
      </c>
      <c r="AU150" s="99" t="e">
        <f t="shared" si="81"/>
        <v>#N/A</v>
      </c>
      <c r="AV150" s="99">
        <f t="shared" si="82"/>
        <v>0</v>
      </c>
    </row>
    <row r="151" spans="1:48" s="91" customFormat="1">
      <c r="A151" s="92">
        <f t="shared" si="83"/>
        <v>143</v>
      </c>
      <c r="B151" s="91">
        <f t="shared" si="66"/>
        <v>144</v>
      </c>
      <c r="C151" s="99">
        <f t="shared" si="67"/>
        <v>0</v>
      </c>
      <c r="F151" s="92">
        <f t="shared" si="84"/>
        <v>143</v>
      </c>
      <c r="G151" s="91">
        <f t="shared" si="85"/>
        <v>144</v>
      </c>
      <c r="H151" s="91" t="e">
        <f>INDEX(地温!$D$2:$D$366,MATCH(F151,地温!$C$2:$C$366,FALSE))</f>
        <v>#N/A</v>
      </c>
      <c r="I151" s="91" t="e">
        <f t="shared" si="86"/>
        <v>#N/A</v>
      </c>
      <c r="J151" s="93" t="e">
        <f t="shared" si="68"/>
        <v>#N/A</v>
      </c>
      <c r="K151" s="99" t="e">
        <f t="shared" si="69"/>
        <v>#N/A</v>
      </c>
      <c r="L151" s="99">
        <f t="shared" si="70"/>
        <v>0</v>
      </c>
      <c r="O151" s="92">
        <f t="shared" si="87"/>
        <v>143</v>
      </c>
      <c r="P151" s="91">
        <f t="shared" si="88"/>
        <v>144</v>
      </c>
      <c r="Q151" s="91" t="e">
        <f>INDEX(地温!$D$2:$D$366,MATCH(O151,地温!$C$2:$C$366,FALSE))</f>
        <v>#N/A</v>
      </c>
      <c r="R151" s="91" t="e">
        <f t="shared" si="89"/>
        <v>#N/A</v>
      </c>
      <c r="S151" s="93" t="e">
        <f t="shared" si="71"/>
        <v>#N/A</v>
      </c>
      <c r="T151" s="99" t="e">
        <f t="shared" si="72"/>
        <v>#N/A</v>
      </c>
      <c r="U151" s="99">
        <f t="shared" si="73"/>
        <v>0</v>
      </c>
      <c r="X151" s="92">
        <f t="shared" si="90"/>
        <v>143</v>
      </c>
      <c r="Y151" s="91">
        <f t="shared" si="91"/>
        <v>144</v>
      </c>
      <c r="Z151" s="91" t="e">
        <f>INDEX(地温!$D$2:$D$366,MATCH(X151,地温!$C$2:$C$366,FALSE))</f>
        <v>#N/A</v>
      </c>
      <c r="AA151" s="91" t="e">
        <f t="shared" si="92"/>
        <v>#N/A</v>
      </c>
      <c r="AB151" s="93" t="e">
        <f t="shared" si="74"/>
        <v>#N/A</v>
      </c>
      <c r="AC151" s="99" t="e">
        <f t="shared" si="75"/>
        <v>#N/A</v>
      </c>
      <c r="AD151" s="99">
        <f t="shared" si="76"/>
        <v>0</v>
      </c>
      <c r="AG151" s="92">
        <f t="shared" si="93"/>
        <v>143</v>
      </c>
      <c r="AH151" s="91">
        <f t="shared" si="94"/>
        <v>144</v>
      </c>
      <c r="AI151" s="91" t="e">
        <f>INDEX(地温!$D$2:$D$366,MATCH(AG151,地温!$C$2:$C$366,FALSE))</f>
        <v>#N/A</v>
      </c>
      <c r="AJ151" s="91" t="e">
        <f t="shared" si="95"/>
        <v>#N/A</v>
      </c>
      <c r="AK151" s="93" t="e">
        <f t="shared" si="77"/>
        <v>#N/A</v>
      </c>
      <c r="AL151" s="99" t="e">
        <f t="shared" si="78"/>
        <v>#N/A</v>
      </c>
      <c r="AM151" s="99">
        <f t="shared" si="79"/>
        <v>0</v>
      </c>
      <c r="AP151" s="92">
        <f t="shared" si="96"/>
        <v>143</v>
      </c>
      <c r="AQ151" s="91">
        <f t="shared" si="97"/>
        <v>144</v>
      </c>
      <c r="AR151" s="91" t="e">
        <f>INDEX(地温!$D$2:$D$366,MATCH(AP151,地温!$C$2:$C$366,FALSE))</f>
        <v>#N/A</v>
      </c>
      <c r="AS151" s="91" t="e">
        <f t="shared" si="98"/>
        <v>#N/A</v>
      </c>
      <c r="AT151" s="93" t="e">
        <f t="shared" si="80"/>
        <v>#N/A</v>
      </c>
      <c r="AU151" s="99" t="e">
        <f t="shared" si="81"/>
        <v>#N/A</v>
      </c>
      <c r="AV151" s="99">
        <f t="shared" si="82"/>
        <v>0</v>
      </c>
    </row>
    <row r="152" spans="1:48" s="91" customFormat="1">
      <c r="A152" s="92">
        <f t="shared" si="83"/>
        <v>144</v>
      </c>
      <c r="B152" s="91">
        <f t="shared" si="66"/>
        <v>145</v>
      </c>
      <c r="C152" s="99">
        <f t="shared" si="67"/>
        <v>0</v>
      </c>
      <c r="F152" s="92">
        <f t="shared" si="84"/>
        <v>144</v>
      </c>
      <c r="G152" s="91">
        <f t="shared" si="85"/>
        <v>145</v>
      </c>
      <c r="H152" s="91" t="e">
        <f>INDEX(地温!$D$2:$D$366,MATCH(F152,地温!$C$2:$C$366,FALSE))</f>
        <v>#N/A</v>
      </c>
      <c r="I152" s="91" t="e">
        <f t="shared" si="86"/>
        <v>#N/A</v>
      </c>
      <c r="J152" s="93" t="e">
        <f t="shared" si="68"/>
        <v>#N/A</v>
      </c>
      <c r="K152" s="99" t="e">
        <f t="shared" si="69"/>
        <v>#N/A</v>
      </c>
      <c r="L152" s="99">
        <f t="shared" si="70"/>
        <v>0</v>
      </c>
      <c r="O152" s="92">
        <f t="shared" si="87"/>
        <v>144</v>
      </c>
      <c r="P152" s="91">
        <f t="shared" si="88"/>
        <v>145</v>
      </c>
      <c r="Q152" s="91" t="e">
        <f>INDEX(地温!$D$2:$D$366,MATCH(O152,地温!$C$2:$C$366,FALSE))</f>
        <v>#N/A</v>
      </c>
      <c r="R152" s="91" t="e">
        <f t="shared" si="89"/>
        <v>#N/A</v>
      </c>
      <c r="S152" s="93" t="e">
        <f t="shared" si="71"/>
        <v>#N/A</v>
      </c>
      <c r="T152" s="99" t="e">
        <f t="shared" si="72"/>
        <v>#N/A</v>
      </c>
      <c r="U152" s="99">
        <f t="shared" si="73"/>
        <v>0</v>
      </c>
      <c r="X152" s="92">
        <f t="shared" si="90"/>
        <v>144</v>
      </c>
      <c r="Y152" s="91">
        <f t="shared" si="91"/>
        <v>145</v>
      </c>
      <c r="Z152" s="91" t="e">
        <f>INDEX(地温!$D$2:$D$366,MATCH(X152,地温!$C$2:$C$366,FALSE))</f>
        <v>#N/A</v>
      </c>
      <c r="AA152" s="91" t="e">
        <f t="shared" si="92"/>
        <v>#N/A</v>
      </c>
      <c r="AB152" s="93" t="e">
        <f t="shared" si="74"/>
        <v>#N/A</v>
      </c>
      <c r="AC152" s="99" t="e">
        <f t="shared" si="75"/>
        <v>#N/A</v>
      </c>
      <c r="AD152" s="99">
        <f t="shared" si="76"/>
        <v>0</v>
      </c>
      <c r="AG152" s="92">
        <f t="shared" si="93"/>
        <v>144</v>
      </c>
      <c r="AH152" s="91">
        <f t="shared" si="94"/>
        <v>145</v>
      </c>
      <c r="AI152" s="91" t="e">
        <f>INDEX(地温!$D$2:$D$366,MATCH(AG152,地温!$C$2:$C$366,FALSE))</f>
        <v>#N/A</v>
      </c>
      <c r="AJ152" s="91" t="e">
        <f t="shared" si="95"/>
        <v>#N/A</v>
      </c>
      <c r="AK152" s="93" t="e">
        <f t="shared" si="77"/>
        <v>#N/A</v>
      </c>
      <c r="AL152" s="99" t="e">
        <f t="shared" si="78"/>
        <v>#N/A</v>
      </c>
      <c r="AM152" s="99">
        <f t="shared" si="79"/>
        <v>0</v>
      </c>
      <c r="AP152" s="92">
        <f t="shared" si="96"/>
        <v>144</v>
      </c>
      <c r="AQ152" s="91">
        <f t="shared" si="97"/>
        <v>145</v>
      </c>
      <c r="AR152" s="91" t="e">
        <f>INDEX(地温!$D$2:$D$366,MATCH(AP152,地温!$C$2:$C$366,FALSE))</f>
        <v>#N/A</v>
      </c>
      <c r="AS152" s="91" t="e">
        <f t="shared" si="98"/>
        <v>#N/A</v>
      </c>
      <c r="AT152" s="93" t="e">
        <f t="shared" si="80"/>
        <v>#N/A</v>
      </c>
      <c r="AU152" s="99" t="e">
        <f t="shared" si="81"/>
        <v>#N/A</v>
      </c>
      <c r="AV152" s="99">
        <f t="shared" si="82"/>
        <v>0</v>
      </c>
    </row>
    <row r="153" spans="1:48" s="91" customFormat="1">
      <c r="A153" s="92">
        <f t="shared" si="83"/>
        <v>145</v>
      </c>
      <c r="B153" s="91">
        <f t="shared" si="66"/>
        <v>146</v>
      </c>
      <c r="C153" s="99">
        <f t="shared" si="67"/>
        <v>0</v>
      </c>
      <c r="F153" s="92">
        <f t="shared" si="84"/>
        <v>145</v>
      </c>
      <c r="G153" s="91">
        <f t="shared" si="85"/>
        <v>146</v>
      </c>
      <c r="H153" s="91" t="e">
        <f>INDEX(地温!$D$2:$D$366,MATCH(F153,地温!$C$2:$C$366,FALSE))</f>
        <v>#N/A</v>
      </c>
      <c r="I153" s="91" t="e">
        <f t="shared" si="86"/>
        <v>#N/A</v>
      </c>
      <c r="J153" s="93" t="e">
        <f t="shared" si="68"/>
        <v>#N/A</v>
      </c>
      <c r="K153" s="99" t="e">
        <f t="shared" si="69"/>
        <v>#N/A</v>
      </c>
      <c r="L153" s="99">
        <f t="shared" si="70"/>
        <v>0</v>
      </c>
      <c r="O153" s="92">
        <f t="shared" si="87"/>
        <v>145</v>
      </c>
      <c r="P153" s="91">
        <f t="shared" si="88"/>
        <v>146</v>
      </c>
      <c r="Q153" s="91" t="e">
        <f>INDEX(地温!$D$2:$D$366,MATCH(O153,地温!$C$2:$C$366,FALSE))</f>
        <v>#N/A</v>
      </c>
      <c r="R153" s="91" t="e">
        <f t="shared" si="89"/>
        <v>#N/A</v>
      </c>
      <c r="S153" s="93" t="e">
        <f t="shared" si="71"/>
        <v>#N/A</v>
      </c>
      <c r="T153" s="99" t="e">
        <f t="shared" si="72"/>
        <v>#N/A</v>
      </c>
      <c r="U153" s="99">
        <f t="shared" si="73"/>
        <v>0</v>
      </c>
      <c r="X153" s="92">
        <f t="shared" si="90"/>
        <v>145</v>
      </c>
      <c r="Y153" s="91">
        <f t="shared" si="91"/>
        <v>146</v>
      </c>
      <c r="Z153" s="91" t="e">
        <f>INDEX(地温!$D$2:$D$366,MATCH(X153,地温!$C$2:$C$366,FALSE))</f>
        <v>#N/A</v>
      </c>
      <c r="AA153" s="91" t="e">
        <f t="shared" si="92"/>
        <v>#N/A</v>
      </c>
      <c r="AB153" s="93" t="e">
        <f t="shared" si="74"/>
        <v>#N/A</v>
      </c>
      <c r="AC153" s="99" t="e">
        <f t="shared" si="75"/>
        <v>#N/A</v>
      </c>
      <c r="AD153" s="99">
        <f t="shared" si="76"/>
        <v>0</v>
      </c>
      <c r="AG153" s="92">
        <f t="shared" si="93"/>
        <v>145</v>
      </c>
      <c r="AH153" s="91">
        <f t="shared" si="94"/>
        <v>146</v>
      </c>
      <c r="AI153" s="91" t="e">
        <f>INDEX(地温!$D$2:$D$366,MATCH(AG153,地温!$C$2:$C$366,FALSE))</f>
        <v>#N/A</v>
      </c>
      <c r="AJ153" s="91" t="e">
        <f t="shared" si="95"/>
        <v>#N/A</v>
      </c>
      <c r="AK153" s="93" t="e">
        <f t="shared" si="77"/>
        <v>#N/A</v>
      </c>
      <c r="AL153" s="99" t="e">
        <f t="shared" si="78"/>
        <v>#N/A</v>
      </c>
      <c r="AM153" s="99">
        <f t="shared" si="79"/>
        <v>0</v>
      </c>
      <c r="AP153" s="92">
        <f t="shared" si="96"/>
        <v>145</v>
      </c>
      <c r="AQ153" s="91">
        <f t="shared" si="97"/>
        <v>146</v>
      </c>
      <c r="AR153" s="91" t="e">
        <f>INDEX(地温!$D$2:$D$366,MATCH(AP153,地温!$C$2:$C$366,FALSE))</f>
        <v>#N/A</v>
      </c>
      <c r="AS153" s="91" t="e">
        <f t="shared" si="98"/>
        <v>#N/A</v>
      </c>
      <c r="AT153" s="93" t="e">
        <f t="shared" si="80"/>
        <v>#N/A</v>
      </c>
      <c r="AU153" s="99" t="e">
        <f t="shared" si="81"/>
        <v>#N/A</v>
      </c>
      <c r="AV153" s="99">
        <f t="shared" si="82"/>
        <v>0</v>
      </c>
    </row>
    <row r="154" spans="1:48" s="91" customFormat="1">
      <c r="A154" s="92">
        <f t="shared" si="83"/>
        <v>146</v>
      </c>
      <c r="B154" s="91">
        <f t="shared" si="66"/>
        <v>147</v>
      </c>
      <c r="C154" s="99">
        <f t="shared" si="67"/>
        <v>0</v>
      </c>
      <c r="F154" s="92">
        <f t="shared" si="84"/>
        <v>146</v>
      </c>
      <c r="G154" s="91">
        <f t="shared" si="85"/>
        <v>147</v>
      </c>
      <c r="H154" s="91" t="e">
        <f>INDEX(地温!$D$2:$D$366,MATCH(F154,地温!$C$2:$C$366,FALSE))</f>
        <v>#N/A</v>
      </c>
      <c r="I154" s="91" t="e">
        <f t="shared" si="86"/>
        <v>#N/A</v>
      </c>
      <c r="J154" s="93" t="e">
        <f t="shared" si="68"/>
        <v>#N/A</v>
      </c>
      <c r="K154" s="99" t="e">
        <f t="shared" si="69"/>
        <v>#N/A</v>
      </c>
      <c r="L154" s="99">
        <f t="shared" si="70"/>
        <v>0</v>
      </c>
      <c r="O154" s="92">
        <f t="shared" si="87"/>
        <v>146</v>
      </c>
      <c r="P154" s="91">
        <f t="shared" si="88"/>
        <v>147</v>
      </c>
      <c r="Q154" s="91" t="e">
        <f>INDEX(地温!$D$2:$D$366,MATCH(O154,地温!$C$2:$C$366,FALSE))</f>
        <v>#N/A</v>
      </c>
      <c r="R154" s="91" t="e">
        <f t="shared" si="89"/>
        <v>#N/A</v>
      </c>
      <c r="S154" s="93" t="e">
        <f t="shared" si="71"/>
        <v>#N/A</v>
      </c>
      <c r="T154" s="99" t="e">
        <f t="shared" si="72"/>
        <v>#N/A</v>
      </c>
      <c r="U154" s="99">
        <f t="shared" si="73"/>
        <v>0</v>
      </c>
      <c r="X154" s="92">
        <f t="shared" si="90"/>
        <v>146</v>
      </c>
      <c r="Y154" s="91">
        <f t="shared" si="91"/>
        <v>147</v>
      </c>
      <c r="Z154" s="91" t="e">
        <f>INDEX(地温!$D$2:$D$366,MATCH(X154,地温!$C$2:$C$366,FALSE))</f>
        <v>#N/A</v>
      </c>
      <c r="AA154" s="91" t="e">
        <f t="shared" si="92"/>
        <v>#N/A</v>
      </c>
      <c r="AB154" s="93" t="e">
        <f t="shared" si="74"/>
        <v>#N/A</v>
      </c>
      <c r="AC154" s="99" t="e">
        <f t="shared" si="75"/>
        <v>#N/A</v>
      </c>
      <c r="AD154" s="99">
        <f t="shared" si="76"/>
        <v>0</v>
      </c>
      <c r="AG154" s="92">
        <f t="shared" si="93"/>
        <v>146</v>
      </c>
      <c r="AH154" s="91">
        <f t="shared" si="94"/>
        <v>147</v>
      </c>
      <c r="AI154" s="91" t="e">
        <f>INDEX(地温!$D$2:$D$366,MATCH(AG154,地温!$C$2:$C$366,FALSE))</f>
        <v>#N/A</v>
      </c>
      <c r="AJ154" s="91" t="e">
        <f t="shared" si="95"/>
        <v>#N/A</v>
      </c>
      <c r="AK154" s="93" t="e">
        <f t="shared" si="77"/>
        <v>#N/A</v>
      </c>
      <c r="AL154" s="99" t="e">
        <f t="shared" si="78"/>
        <v>#N/A</v>
      </c>
      <c r="AM154" s="99">
        <f t="shared" si="79"/>
        <v>0</v>
      </c>
      <c r="AP154" s="92">
        <f t="shared" si="96"/>
        <v>146</v>
      </c>
      <c r="AQ154" s="91">
        <f t="shared" si="97"/>
        <v>147</v>
      </c>
      <c r="AR154" s="91" t="e">
        <f>INDEX(地温!$D$2:$D$366,MATCH(AP154,地温!$C$2:$C$366,FALSE))</f>
        <v>#N/A</v>
      </c>
      <c r="AS154" s="91" t="e">
        <f t="shared" si="98"/>
        <v>#N/A</v>
      </c>
      <c r="AT154" s="93" t="e">
        <f t="shared" si="80"/>
        <v>#N/A</v>
      </c>
      <c r="AU154" s="99" t="e">
        <f t="shared" si="81"/>
        <v>#N/A</v>
      </c>
      <c r="AV154" s="99">
        <f t="shared" si="82"/>
        <v>0</v>
      </c>
    </row>
    <row r="155" spans="1:48" s="91" customFormat="1">
      <c r="A155" s="92">
        <f t="shared" si="83"/>
        <v>147</v>
      </c>
      <c r="B155" s="91">
        <f t="shared" si="66"/>
        <v>148</v>
      </c>
      <c r="C155" s="99">
        <f t="shared" si="67"/>
        <v>0</v>
      </c>
      <c r="F155" s="92">
        <f t="shared" si="84"/>
        <v>147</v>
      </c>
      <c r="G155" s="91">
        <f t="shared" si="85"/>
        <v>148</v>
      </c>
      <c r="H155" s="91" t="e">
        <f>INDEX(地温!$D$2:$D$366,MATCH(F155,地温!$C$2:$C$366,FALSE))</f>
        <v>#N/A</v>
      </c>
      <c r="I155" s="91" t="e">
        <f t="shared" si="86"/>
        <v>#N/A</v>
      </c>
      <c r="J155" s="93" t="e">
        <f t="shared" si="68"/>
        <v>#N/A</v>
      </c>
      <c r="K155" s="99" t="e">
        <f t="shared" si="69"/>
        <v>#N/A</v>
      </c>
      <c r="L155" s="99">
        <f t="shared" si="70"/>
        <v>0</v>
      </c>
      <c r="O155" s="92">
        <f t="shared" si="87"/>
        <v>147</v>
      </c>
      <c r="P155" s="91">
        <f t="shared" si="88"/>
        <v>148</v>
      </c>
      <c r="Q155" s="91" t="e">
        <f>INDEX(地温!$D$2:$D$366,MATCH(O155,地温!$C$2:$C$366,FALSE))</f>
        <v>#N/A</v>
      </c>
      <c r="R155" s="91" t="e">
        <f t="shared" si="89"/>
        <v>#N/A</v>
      </c>
      <c r="S155" s="93" t="e">
        <f t="shared" si="71"/>
        <v>#N/A</v>
      </c>
      <c r="T155" s="99" t="e">
        <f t="shared" si="72"/>
        <v>#N/A</v>
      </c>
      <c r="U155" s="99">
        <f t="shared" si="73"/>
        <v>0</v>
      </c>
      <c r="X155" s="92">
        <f t="shared" si="90"/>
        <v>147</v>
      </c>
      <c r="Y155" s="91">
        <f t="shared" si="91"/>
        <v>148</v>
      </c>
      <c r="Z155" s="91" t="e">
        <f>INDEX(地温!$D$2:$D$366,MATCH(X155,地温!$C$2:$C$366,FALSE))</f>
        <v>#N/A</v>
      </c>
      <c r="AA155" s="91" t="e">
        <f t="shared" si="92"/>
        <v>#N/A</v>
      </c>
      <c r="AB155" s="93" t="e">
        <f t="shared" si="74"/>
        <v>#N/A</v>
      </c>
      <c r="AC155" s="99" t="e">
        <f t="shared" si="75"/>
        <v>#N/A</v>
      </c>
      <c r="AD155" s="99">
        <f t="shared" si="76"/>
        <v>0</v>
      </c>
      <c r="AG155" s="92">
        <f t="shared" si="93"/>
        <v>147</v>
      </c>
      <c r="AH155" s="91">
        <f t="shared" si="94"/>
        <v>148</v>
      </c>
      <c r="AI155" s="91" t="e">
        <f>INDEX(地温!$D$2:$D$366,MATCH(AG155,地温!$C$2:$C$366,FALSE))</f>
        <v>#N/A</v>
      </c>
      <c r="AJ155" s="91" t="e">
        <f t="shared" si="95"/>
        <v>#N/A</v>
      </c>
      <c r="AK155" s="93" t="e">
        <f t="shared" si="77"/>
        <v>#N/A</v>
      </c>
      <c r="AL155" s="99" t="e">
        <f t="shared" si="78"/>
        <v>#N/A</v>
      </c>
      <c r="AM155" s="99">
        <f t="shared" si="79"/>
        <v>0</v>
      </c>
      <c r="AP155" s="92">
        <f t="shared" si="96"/>
        <v>147</v>
      </c>
      <c r="AQ155" s="91">
        <f t="shared" si="97"/>
        <v>148</v>
      </c>
      <c r="AR155" s="91" t="e">
        <f>INDEX(地温!$D$2:$D$366,MATCH(AP155,地温!$C$2:$C$366,FALSE))</f>
        <v>#N/A</v>
      </c>
      <c r="AS155" s="91" t="e">
        <f t="shared" si="98"/>
        <v>#N/A</v>
      </c>
      <c r="AT155" s="93" t="e">
        <f t="shared" si="80"/>
        <v>#N/A</v>
      </c>
      <c r="AU155" s="99" t="e">
        <f t="shared" si="81"/>
        <v>#N/A</v>
      </c>
      <c r="AV155" s="99">
        <f t="shared" si="82"/>
        <v>0</v>
      </c>
    </row>
    <row r="156" spans="1:48" s="91" customFormat="1">
      <c r="A156" s="92">
        <f t="shared" si="83"/>
        <v>148</v>
      </c>
      <c r="B156" s="91">
        <f t="shared" si="66"/>
        <v>149</v>
      </c>
      <c r="C156" s="99">
        <f t="shared" si="67"/>
        <v>0</v>
      </c>
      <c r="F156" s="92">
        <f t="shared" si="84"/>
        <v>148</v>
      </c>
      <c r="G156" s="91">
        <f t="shared" si="85"/>
        <v>149</v>
      </c>
      <c r="H156" s="91" t="e">
        <f>INDEX(地温!$D$2:$D$366,MATCH(F156,地温!$C$2:$C$366,FALSE))</f>
        <v>#N/A</v>
      </c>
      <c r="I156" s="91" t="e">
        <f t="shared" si="86"/>
        <v>#N/A</v>
      </c>
      <c r="J156" s="93" t="e">
        <f t="shared" si="68"/>
        <v>#N/A</v>
      </c>
      <c r="K156" s="99" t="e">
        <f t="shared" si="69"/>
        <v>#N/A</v>
      </c>
      <c r="L156" s="99">
        <f t="shared" si="70"/>
        <v>0</v>
      </c>
      <c r="O156" s="92">
        <f t="shared" si="87"/>
        <v>148</v>
      </c>
      <c r="P156" s="91">
        <f t="shared" si="88"/>
        <v>149</v>
      </c>
      <c r="Q156" s="91" t="e">
        <f>INDEX(地温!$D$2:$D$366,MATCH(O156,地温!$C$2:$C$366,FALSE))</f>
        <v>#N/A</v>
      </c>
      <c r="R156" s="91" t="e">
        <f t="shared" si="89"/>
        <v>#N/A</v>
      </c>
      <c r="S156" s="93" t="e">
        <f t="shared" si="71"/>
        <v>#N/A</v>
      </c>
      <c r="T156" s="99" t="e">
        <f t="shared" si="72"/>
        <v>#N/A</v>
      </c>
      <c r="U156" s="99">
        <f t="shared" si="73"/>
        <v>0</v>
      </c>
      <c r="X156" s="92">
        <f t="shared" si="90"/>
        <v>148</v>
      </c>
      <c r="Y156" s="91">
        <f t="shared" si="91"/>
        <v>149</v>
      </c>
      <c r="Z156" s="91" t="e">
        <f>INDEX(地温!$D$2:$D$366,MATCH(X156,地温!$C$2:$C$366,FALSE))</f>
        <v>#N/A</v>
      </c>
      <c r="AA156" s="91" t="e">
        <f t="shared" si="92"/>
        <v>#N/A</v>
      </c>
      <c r="AB156" s="93" t="e">
        <f t="shared" si="74"/>
        <v>#N/A</v>
      </c>
      <c r="AC156" s="99" t="e">
        <f t="shared" si="75"/>
        <v>#N/A</v>
      </c>
      <c r="AD156" s="99">
        <f t="shared" si="76"/>
        <v>0</v>
      </c>
      <c r="AG156" s="92">
        <f t="shared" si="93"/>
        <v>148</v>
      </c>
      <c r="AH156" s="91">
        <f t="shared" si="94"/>
        <v>149</v>
      </c>
      <c r="AI156" s="91" t="e">
        <f>INDEX(地温!$D$2:$D$366,MATCH(AG156,地温!$C$2:$C$366,FALSE))</f>
        <v>#N/A</v>
      </c>
      <c r="AJ156" s="91" t="e">
        <f t="shared" si="95"/>
        <v>#N/A</v>
      </c>
      <c r="AK156" s="93" t="e">
        <f t="shared" si="77"/>
        <v>#N/A</v>
      </c>
      <c r="AL156" s="99" t="e">
        <f t="shared" si="78"/>
        <v>#N/A</v>
      </c>
      <c r="AM156" s="99">
        <f t="shared" si="79"/>
        <v>0</v>
      </c>
      <c r="AP156" s="92">
        <f t="shared" si="96"/>
        <v>148</v>
      </c>
      <c r="AQ156" s="91">
        <f t="shared" si="97"/>
        <v>149</v>
      </c>
      <c r="AR156" s="91" t="e">
        <f>INDEX(地温!$D$2:$D$366,MATCH(AP156,地温!$C$2:$C$366,FALSE))</f>
        <v>#N/A</v>
      </c>
      <c r="AS156" s="91" t="e">
        <f t="shared" si="98"/>
        <v>#N/A</v>
      </c>
      <c r="AT156" s="93" t="e">
        <f t="shared" si="80"/>
        <v>#N/A</v>
      </c>
      <c r="AU156" s="99" t="e">
        <f t="shared" si="81"/>
        <v>#N/A</v>
      </c>
      <c r="AV156" s="99">
        <f t="shared" si="82"/>
        <v>0</v>
      </c>
    </row>
    <row r="157" spans="1:48" s="91" customFormat="1">
      <c r="A157" s="92">
        <f t="shared" si="83"/>
        <v>149</v>
      </c>
      <c r="B157" s="91">
        <f t="shared" si="66"/>
        <v>150</v>
      </c>
      <c r="C157" s="99">
        <f t="shared" si="67"/>
        <v>0</v>
      </c>
      <c r="F157" s="92">
        <f t="shared" si="84"/>
        <v>149</v>
      </c>
      <c r="G157" s="91">
        <f t="shared" si="85"/>
        <v>150</v>
      </c>
      <c r="H157" s="91" t="e">
        <f>INDEX(地温!$D$2:$D$366,MATCH(F157,地温!$C$2:$C$366,FALSE))</f>
        <v>#N/A</v>
      </c>
      <c r="I157" s="91" t="e">
        <f t="shared" si="86"/>
        <v>#N/A</v>
      </c>
      <c r="J157" s="93" t="e">
        <f t="shared" si="68"/>
        <v>#N/A</v>
      </c>
      <c r="K157" s="99" t="e">
        <f t="shared" si="69"/>
        <v>#N/A</v>
      </c>
      <c r="L157" s="99">
        <f t="shared" si="70"/>
        <v>0</v>
      </c>
      <c r="O157" s="92">
        <f t="shared" si="87"/>
        <v>149</v>
      </c>
      <c r="P157" s="91">
        <f t="shared" si="88"/>
        <v>150</v>
      </c>
      <c r="Q157" s="91" t="e">
        <f>INDEX(地温!$D$2:$D$366,MATCH(O157,地温!$C$2:$C$366,FALSE))</f>
        <v>#N/A</v>
      </c>
      <c r="R157" s="91" t="e">
        <f t="shared" si="89"/>
        <v>#N/A</v>
      </c>
      <c r="S157" s="93" t="e">
        <f t="shared" si="71"/>
        <v>#N/A</v>
      </c>
      <c r="T157" s="99" t="e">
        <f t="shared" si="72"/>
        <v>#N/A</v>
      </c>
      <c r="U157" s="99">
        <f t="shared" si="73"/>
        <v>0</v>
      </c>
      <c r="X157" s="92">
        <f t="shared" si="90"/>
        <v>149</v>
      </c>
      <c r="Y157" s="91">
        <f t="shared" si="91"/>
        <v>150</v>
      </c>
      <c r="Z157" s="91" t="e">
        <f>INDEX(地温!$D$2:$D$366,MATCH(X157,地温!$C$2:$C$366,FALSE))</f>
        <v>#N/A</v>
      </c>
      <c r="AA157" s="91" t="e">
        <f t="shared" si="92"/>
        <v>#N/A</v>
      </c>
      <c r="AB157" s="93" t="e">
        <f t="shared" si="74"/>
        <v>#N/A</v>
      </c>
      <c r="AC157" s="99" t="e">
        <f t="shared" si="75"/>
        <v>#N/A</v>
      </c>
      <c r="AD157" s="99">
        <f t="shared" si="76"/>
        <v>0</v>
      </c>
      <c r="AG157" s="92">
        <f t="shared" si="93"/>
        <v>149</v>
      </c>
      <c r="AH157" s="91">
        <f t="shared" si="94"/>
        <v>150</v>
      </c>
      <c r="AI157" s="91" t="e">
        <f>INDEX(地温!$D$2:$D$366,MATCH(AG157,地温!$C$2:$C$366,FALSE))</f>
        <v>#N/A</v>
      </c>
      <c r="AJ157" s="91" t="e">
        <f t="shared" si="95"/>
        <v>#N/A</v>
      </c>
      <c r="AK157" s="93" t="e">
        <f t="shared" si="77"/>
        <v>#N/A</v>
      </c>
      <c r="AL157" s="99" t="e">
        <f t="shared" si="78"/>
        <v>#N/A</v>
      </c>
      <c r="AM157" s="99">
        <f t="shared" si="79"/>
        <v>0</v>
      </c>
      <c r="AP157" s="92">
        <f t="shared" si="96"/>
        <v>149</v>
      </c>
      <c r="AQ157" s="91">
        <f t="shared" si="97"/>
        <v>150</v>
      </c>
      <c r="AR157" s="91" t="e">
        <f>INDEX(地温!$D$2:$D$366,MATCH(AP157,地温!$C$2:$C$366,FALSE))</f>
        <v>#N/A</v>
      </c>
      <c r="AS157" s="91" t="e">
        <f t="shared" si="98"/>
        <v>#N/A</v>
      </c>
      <c r="AT157" s="93" t="e">
        <f t="shared" si="80"/>
        <v>#N/A</v>
      </c>
      <c r="AU157" s="99" t="e">
        <f t="shared" si="81"/>
        <v>#N/A</v>
      </c>
      <c r="AV157" s="99">
        <f t="shared" si="82"/>
        <v>0</v>
      </c>
    </row>
    <row r="158" spans="1:48" s="91" customFormat="1">
      <c r="A158" s="92">
        <f t="shared" si="83"/>
        <v>150</v>
      </c>
      <c r="B158" s="91">
        <f t="shared" si="66"/>
        <v>151</v>
      </c>
      <c r="C158" s="99">
        <f t="shared" si="67"/>
        <v>0</v>
      </c>
      <c r="F158" s="92">
        <f t="shared" si="84"/>
        <v>150</v>
      </c>
      <c r="G158" s="91">
        <f t="shared" si="85"/>
        <v>151</v>
      </c>
      <c r="H158" s="91" t="e">
        <f>INDEX(地温!$D$2:$D$366,MATCH(F158,地温!$C$2:$C$366,FALSE))</f>
        <v>#N/A</v>
      </c>
      <c r="I158" s="91" t="e">
        <f t="shared" si="86"/>
        <v>#N/A</v>
      </c>
      <c r="J158" s="93" t="e">
        <f t="shared" si="68"/>
        <v>#N/A</v>
      </c>
      <c r="K158" s="99" t="e">
        <f t="shared" si="69"/>
        <v>#N/A</v>
      </c>
      <c r="L158" s="99">
        <f t="shared" si="70"/>
        <v>0</v>
      </c>
      <c r="O158" s="92">
        <f t="shared" si="87"/>
        <v>150</v>
      </c>
      <c r="P158" s="91">
        <f t="shared" si="88"/>
        <v>151</v>
      </c>
      <c r="Q158" s="91" t="e">
        <f>INDEX(地温!$D$2:$D$366,MATCH(O158,地温!$C$2:$C$366,FALSE))</f>
        <v>#N/A</v>
      </c>
      <c r="R158" s="91" t="e">
        <f t="shared" si="89"/>
        <v>#N/A</v>
      </c>
      <c r="S158" s="93" t="e">
        <f t="shared" si="71"/>
        <v>#N/A</v>
      </c>
      <c r="T158" s="99" t="e">
        <f t="shared" si="72"/>
        <v>#N/A</v>
      </c>
      <c r="U158" s="99">
        <f t="shared" si="73"/>
        <v>0</v>
      </c>
      <c r="X158" s="92">
        <f t="shared" si="90"/>
        <v>150</v>
      </c>
      <c r="Y158" s="91">
        <f t="shared" si="91"/>
        <v>151</v>
      </c>
      <c r="Z158" s="91" t="e">
        <f>INDEX(地温!$D$2:$D$366,MATCH(X158,地温!$C$2:$C$366,FALSE))</f>
        <v>#N/A</v>
      </c>
      <c r="AA158" s="91" t="e">
        <f t="shared" si="92"/>
        <v>#N/A</v>
      </c>
      <c r="AB158" s="93" t="e">
        <f t="shared" si="74"/>
        <v>#N/A</v>
      </c>
      <c r="AC158" s="99" t="e">
        <f t="shared" si="75"/>
        <v>#N/A</v>
      </c>
      <c r="AD158" s="99">
        <f t="shared" si="76"/>
        <v>0</v>
      </c>
      <c r="AG158" s="92">
        <f t="shared" si="93"/>
        <v>150</v>
      </c>
      <c r="AH158" s="91">
        <f t="shared" si="94"/>
        <v>151</v>
      </c>
      <c r="AI158" s="91" t="e">
        <f>INDEX(地温!$D$2:$D$366,MATCH(AG158,地温!$C$2:$C$366,FALSE))</f>
        <v>#N/A</v>
      </c>
      <c r="AJ158" s="91" t="e">
        <f t="shared" si="95"/>
        <v>#N/A</v>
      </c>
      <c r="AK158" s="93" t="e">
        <f t="shared" si="77"/>
        <v>#N/A</v>
      </c>
      <c r="AL158" s="99" t="e">
        <f t="shared" si="78"/>
        <v>#N/A</v>
      </c>
      <c r="AM158" s="99">
        <f t="shared" si="79"/>
        <v>0</v>
      </c>
      <c r="AP158" s="92">
        <f t="shared" si="96"/>
        <v>150</v>
      </c>
      <c r="AQ158" s="91">
        <f t="shared" si="97"/>
        <v>151</v>
      </c>
      <c r="AR158" s="91" t="e">
        <f>INDEX(地温!$D$2:$D$366,MATCH(AP158,地温!$C$2:$C$366,FALSE))</f>
        <v>#N/A</v>
      </c>
      <c r="AS158" s="91" t="e">
        <f t="shared" si="98"/>
        <v>#N/A</v>
      </c>
      <c r="AT158" s="93" t="e">
        <f t="shared" si="80"/>
        <v>#N/A</v>
      </c>
      <c r="AU158" s="99" t="e">
        <f t="shared" si="81"/>
        <v>#N/A</v>
      </c>
      <c r="AV158" s="99">
        <f t="shared" si="82"/>
        <v>0</v>
      </c>
    </row>
    <row r="159" spans="1:48" s="91" customFormat="1">
      <c r="A159" s="92">
        <f t="shared" si="83"/>
        <v>151</v>
      </c>
      <c r="B159" s="91">
        <f t="shared" si="66"/>
        <v>152</v>
      </c>
      <c r="C159" s="99">
        <f t="shared" si="67"/>
        <v>0</v>
      </c>
      <c r="F159" s="92">
        <f t="shared" si="84"/>
        <v>151</v>
      </c>
      <c r="G159" s="91">
        <f t="shared" si="85"/>
        <v>152</v>
      </c>
      <c r="H159" s="91" t="e">
        <f>INDEX(地温!$D$2:$D$366,MATCH(F159,地温!$C$2:$C$366,FALSE))</f>
        <v>#N/A</v>
      </c>
      <c r="I159" s="91" t="e">
        <f t="shared" si="86"/>
        <v>#N/A</v>
      </c>
      <c r="J159" s="93" t="e">
        <f t="shared" si="68"/>
        <v>#N/A</v>
      </c>
      <c r="K159" s="99" t="e">
        <f t="shared" si="69"/>
        <v>#N/A</v>
      </c>
      <c r="L159" s="99">
        <f t="shared" si="70"/>
        <v>0</v>
      </c>
      <c r="O159" s="92">
        <f t="shared" si="87"/>
        <v>151</v>
      </c>
      <c r="P159" s="91">
        <f t="shared" si="88"/>
        <v>152</v>
      </c>
      <c r="Q159" s="91" t="e">
        <f>INDEX(地温!$D$2:$D$366,MATCH(O159,地温!$C$2:$C$366,FALSE))</f>
        <v>#N/A</v>
      </c>
      <c r="R159" s="91" t="e">
        <f t="shared" si="89"/>
        <v>#N/A</v>
      </c>
      <c r="S159" s="93" t="e">
        <f t="shared" si="71"/>
        <v>#N/A</v>
      </c>
      <c r="T159" s="99" t="e">
        <f t="shared" si="72"/>
        <v>#N/A</v>
      </c>
      <c r="U159" s="99">
        <f t="shared" si="73"/>
        <v>0</v>
      </c>
      <c r="X159" s="92">
        <f t="shared" si="90"/>
        <v>151</v>
      </c>
      <c r="Y159" s="91">
        <f t="shared" si="91"/>
        <v>152</v>
      </c>
      <c r="Z159" s="91" t="e">
        <f>INDEX(地温!$D$2:$D$366,MATCH(X159,地温!$C$2:$C$366,FALSE))</f>
        <v>#N/A</v>
      </c>
      <c r="AA159" s="91" t="e">
        <f t="shared" si="92"/>
        <v>#N/A</v>
      </c>
      <c r="AB159" s="93" t="e">
        <f t="shared" si="74"/>
        <v>#N/A</v>
      </c>
      <c r="AC159" s="99" t="e">
        <f t="shared" si="75"/>
        <v>#N/A</v>
      </c>
      <c r="AD159" s="99">
        <f t="shared" si="76"/>
        <v>0</v>
      </c>
      <c r="AG159" s="92">
        <f t="shared" si="93"/>
        <v>151</v>
      </c>
      <c r="AH159" s="91">
        <f t="shared" si="94"/>
        <v>152</v>
      </c>
      <c r="AI159" s="91" t="e">
        <f>INDEX(地温!$D$2:$D$366,MATCH(AG159,地温!$C$2:$C$366,FALSE))</f>
        <v>#N/A</v>
      </c>
      <c r="AJ159" s="91" t="e">
        <f t="shared" si="95"/>
        <v>#N/A</v>
      </c>
      <c r="AK159" s="93" t="e">
        <f t="shared" si="77"/>
        <v>#N/A</v>
      </c>
      <c r="AL159" s="99" t="e">
        <f t="shared" si="78"/>
        <v>#N/A</v>
      </c>
      <c r="AM159" s="99">
        <f t="shared" si="79"/>
        <v>0</v>
      </c>
      <c r="AP159" s="92">
        <f t="shared" si="96"/>
        <v>151</v>
      </c>
      <c r="AQ159" s="91">
        <f t="shared" si="97"/>
        <v>152</v>
      </c>
      <c r="AR159" s="91" t="e">
        <f>INDEX(地温!$D$2:$D$366,MATCH(AP159,地温!$C$2:$C$366,FALSE))</f>
        <v>#N/A</v>
      </c>
      <c r="AS159" s="91" t="e">
        <f t="shared" si="98"/>
        <v>#N/A</v>
      </c>
      <c r="AT159" s="93" t="e">
        <f t="shared" si="80"/>
        <v>#N/A</v>
      </c>
      <c r="AU159" s="99" t="e">
        <f t="shared" si="81"/>
        <v>#N/A</v>
      </c>
      <c r="AV159" s="99">
        <f t="shared" si="82"/>
        <v>0</v>
      </c>
    </row>
    <row r="160" spans="1:48" s="91" customFormat="1">
      <c r="A160" s="92">
        <f t="shared" si="83"/>
        <v>152</v>
      </c>
      <c r="B160" s="91">
        <f t="shared" si="66"/>
        <v>153</v>
      </c>
      <c r="C160" s="99">
        <f t="shared" si="67"/>
        <v>0</v>
      </c>
      <c r="F160" s="92">
        <f t="shared" si="84"/>
        <v>152</v>
      </c>
      <c r="G160" s="91">
        <f t="shared" si="85"/>
        <v>153</v>
      </c>
      <c r="H160" s="91" t="e">
        <f>INDEX(地温!$D$2:$D$366,MATCH(F160,地温!$C$2:$C$366,FALSE))</f>
        <v>#N/A</v>
      </c>
      <c r="I160" s="91" t="e">
        <f t="shared" si="86"/>
        <v>#N/A</v>
      </c>
      <c r="J160" s="93" t="e">
        <f t="shared" si="68"/>
        <v>#N/A</v>
      </c>
      <c r="K160" s="99" t="e">
        <f t="shared" si="69"/>
        <v>#N/A</v>
      </c>
      <c r="L160" s="99">
        <f t="shared" si="70"/>
        <v>0</v>
      </c>
      <c r="O160" s="92">
        <f t="shared" si="87"/>
        <v>152</v>
      </c>
      <c r="P160" s="91">
        <f t="shared" si="88"/>
        <v>153</v>
      </c>
      <c r="Q160" s="91" t="e">
        <f>INDEX(地温!$D$2:$D$366,MATCH(O160,地温!$C$2:$C$366,FALSE))</f>
        <v>#N/A</v>
      </c>
      <c r="R160" s="91" t="e">
        <f t="shared" si="89"/>
        <v>#N/A</v>
      </c>
      <c r="S160" s="93" t="e">
        <f t="shared" si="71"/>
        <v>#N/A</v>
      </c>
      <c r="T160" s="99" t="e">
        <f t="shared" si="72"/>
        <v>#N/A</v>
      </c>
      <c r="U160" s="99">
        <f t="shared" si="73"/>
        <v>0</v>
      </c>
      <c r="X160" s="92">
        <f t="shared" si="90"/>
        <v>152</v>
      </c>
      <c r="Y160" s="91">
        <f t="shared" si="91"/>
        <v>153</v>
      </c>
      <c r="Z160" s="91" t="e">
        <f>INDEX(地温!$D$2:$D$366,MATCH(X160,地温!$C$2:$C$366,FALSE))</f>
        <v>#N/A</v>
      </c>
      <c r="AA160" s="91" t="e">
        <f t="shared" si="92"/>
        <v>#N/A</v>
      </c>
      <c r="AB160" s="93" t="e">
        <f t="shared" si="74"/>
        <v>#N/A</v>
      </c>
      <c r="AC160" s="99" t="e">
        <f t="shared" si="75"/>
        <v>#N/A</v>
      </c>
      <c r="AD160" s="99">
        <f t="shared" si="76"/>
        <v>0</v>
      </c>
      <c r="AG160" s="92">
        <f t="shared" si="93"/>
        <v>152</v>
      </c>
      <c r="AH160" s="91">
        <f t="shared" si="94"/>
        <v>153</v>
      </c>
      <c r="AI160" s="91" t="e">
        <f>INDEX(地温!$D$2:$D$366,MATCH(AG160,地温!$C$2:$C$366,FALSE))</f>
        <v>#N/A</v>
      </c>
      <c r="AJ160" s="91" t="e">
        <f t="shared" si="95"/>
        <v>#N/A</v>
      </c>
      <c r="AK160" s="93" t="e">
        <f t="shared" si="77"/>
        <v>#N/A</v>
      </c>
      <c r="AL160" s="99" t="e">
        <f t="shared" si="78"/>
        <v>#N/A</v>
      </c>
      <c r="AM160" s="99">
        <f t="shared" si="79"/>
        <v>0</v>
      </c>
      <c r="AP160" s="92">
        <f t="shared" si="96"/>
        <v>152</v>
      </c>
      <c r="AQ160" s="91">
        <f t="shared" si="97"/>
        <v>153</v>
      </c>
      <c r="AR160" s="91" t="e">
        <f>INDEX(地温!$D$2:$D$366,MATCH(AP160,地温!$C$2:$C$366,FALSE))</f>
        <v>#N/A</v>
      </c>
      <c r="AS160" s="91" t="e">
        <f t="shared" si="98"/>
        <v>#N/A</v>
      </c>
      <c r="AT160" s="93" t="e">
        <f t="shared" si="80"/>
        <v>#N/A</v>
      </c>
      <c r="AU160" s="99" t="e">
        <f t="shared" si="81"/>
        <v>#N/A</v>
      </c>
      <c r="AV160" s="99">
        <f t="shared" si="82"/>
        <v>0</v>
      </c>
    </row>
    <row r="161" spans="1:48" s="91" customFormat="1">
      <c r="A161" s="92">
        <f t="shared" si="83"/>
        <v>153</v>
      </c>
      <c r="B161" s="91">
        <f t="shared" si="66"/>
        <v>154</v>
      </c>
      <c r="C161" s="99">
        <f t="shared" si="67"/>
        <v>0</v>
      </c>
      <c r="F161" s="92">
        <f t="shared" si="84"/>
        <v>153</v>
      </c>
      <c r="G161" s="91">
        <f t="shared" si="85"/>
        <v>154</v>
      </c>
      <c r="H161" s="91" t="e">
        <f>INDEX(地温!$D$2:$D$366,MATCH(F161,地温!$C$2:$C$366,FALSE))</f>
        <v>#N/A</v>
      </c>
      <c r="I161" s="91" t="e">
        <f t="shared" si="86"/>
        <v>#N/A</v>
      </c>
      <c r="J161" s="93" t="e">
        <f t="shared" si="68"/>
        <v>#N/A</v>
      </c>
      <c r="K161" s="99" t="e">
        <f t="shared" si="69"/>
        <v>#N/A</v>
      </c>
      <c r="L161" s="99">
        <f t="shared" si="70"/>
        <v>0</v>
      </c>
      <c r="O161" s="92">
        <f t="shared" si="87"/>
        <v>153</v>
      </c>
      <c r="P161" s="91">
        <f t="shared" si="88"/>
        <v>154</v>
      </c>
      <c r="Q161" s="91" t="e">
        <f>INDEX(地温!$D$2:$D$366,MATCH(O161,地温!$C$2:$C$366,FALSE))</f>
        <v>#N/A</v>
      </c>
      <c r="R161" s="91" t="e">
        <f t="shared" si="89"/>
        <v>#N/A</v>
      </c>
      <c r="S161" s="93" t="e">
        <f t="shared" si="71"/>
        <v>#N/A</v>
      </c>
      <c r="T161" s="99" t="e">
        <f t="shared" si="72"/>
        <v>#N/A</v>
      </c>
      <c r="U161" s="99">
        <f t="shared" si="73"/>
        <v>0</v>
      </c>
      <c r="X161" s="92">
        <f t="shared" si="90"/>
        <v>153</v>
      </c>
      <c r="Y161" s="91">
        <f t="shared" si="91"/>
        <v>154</v>
      </c>
      <c r="Z161" s="91" t="e">
        <f>INDEX(地温!$D$2:$D$366,MATCH(X161,地温!$C$2:$C$366,FALSE))</f>
        <v>#N/A</v>
      </c>
      <c r="AA161" s="91" t="e">
        <f t="shared" si="92"/>
        <v>#N/A</v>
      </c>
      <c r="AB161" s="93" t="e">
        <f t="shared" si="74"/>
        <v>#N/A</v>
      </c>
      <c r="AC161" s="99" t="e">
        <f t="shared" si="75"/>
        <v>#N/A</v>
      </c>
      <c r="AD161" s="99">
        <f t="shared" si="76"/>
        <v>0</v>
      </c>
      <c r="AG161" s="92">
        <f t="shared" si="93"/>
        <v>153</v>
      </c>
      <c r="AH161" s="91">
        <f t="shared" si="94"/>
        <v>154</v>
      </c>
      <c r="AI161" s="91" t="e">
        <f>INDEX(地温!$D$2:$D$366,MATCH(AG161,地温!$C$2:$C$366,FALSE))</f>
        <v>#N/A</v>
      </c>
      <c r="AJ161" s="91" t="e">
        <f t="shared" si="95"/>
        <v>#N/A</v>
      </c>
      <c r="AK161" s="93" t="e">
        <f t="shared" si="77"/>
        <v>#N/A</v>
      </c>
      <c r="AL161" s="99" t="e">
        <f t="shared" si="78"/>
        <v>#N/A</v>
      </c>
      <c r="AM161" s="99">
        <f t="shared" si="79"/>
        <v>0</v>
      </c>
      <c r="AP161" s="92">
        <f t="shared" si="96"/>
        <v>153</v>
      </c>
      <c r="AQ161" s="91">
        <f t="shared" si="97"/>
        <v>154</v>
      </c>
      <c r="AR161" s="91" t="e">
        <f>INDEX(地温!$D$2:$D$366,MATCH(AP161,地温!$C$2:$C$366,FALSE))</f>
        <v>#N/A</v>
      </c>
      <c r="AS161" s="91" t="e">
        <f t="shared" si="98"/>
        <v>#N/A</v>
      </c>
      <c r="AT161" s="93" t="e">
        <f t="shared" si="80"/>
        <v>#N/A</v>
      </c>
      <c r="AU161" s="99" t="e">
        <f t="shared" si="81"/>
        <v>#N/A</v>
      </c>
      <c r="AV161" s="99">
        <f t="shared" si="82"/>
        <v>0</v>
      </c>
    </row>
    <row r="162" spans="1:48" s="91" customFormat="1">
      <c r="A162" s="92">
        <f t="shared" si="83"/>
        <v>154</v>
      </c>
      <c r="B162" s="91">
        <f t="shared" si="66"/>
        <v>155</v>
      </c>
      <c r="C162" s="99">
        <f t="shared" si="67"/>
        <v>0</v>
      </c>
      <c r="F162" s="92">
        <f t="shared" si="84"/>
        <v>154</v>
      </c>
      <c r="G162" s="91">
        <f t="shared" si="85"/>
        <v>155</v>
      </c>
      <c r="H162" s="91" t="e">
        <f>INDEX(地温!$D$2:$D$366,MATCH(F162,地温!$C$2:$C$366,FALSE))</f>
        <v>#N/A</v>
      </c>
      <c r="I162" s="91" t="e">
        <f t="shared" si="86"/>
        <v>#N/A</v>
      </c>
      <c r="J162" s="93" t="e">
        <f t="shared" si="68"/>
        <v>#N/A</v>
      </c>
      <c r="K162" s="99" t="e">
        <f t="shared" si="69"/>
        <v>#N/A</v>
      </c>
      <c r="L162" s="99">
        <f t="shared" si="70"/>
        <v>0</v>
      </c>
      <c r="O162" s="92">
        <f t="shared" si="87"/>
        <v>154</v>
      </c>
      <c r="P162" s="91">
        <f t="shared" si="88"/>
        <v>155</v>
      </c>
      <c r="Q162" s="91" t="e">
        <f>INDEX(地温!$D$2:$D$366,MATCH(O162,地温!$C$2:$C$366,FALSE))</f>
        <v>#N/A</v>
      </c>
      <c r="R162" s="91" t="e">
        <f t="shared" si="89"/>
        <v>#N/A</v>
      </c>
      <c r="S162" s="93" t="e">
        <f t="shared" si="71"/>
        <v>#N/A</v>
      </c>
      <c r="T162" s="99" t="e">
        <f t="shared" si="72"/>
        <v>#N/A</v>
      </c>
      <c r="U162" s="99">
        <f t="shared" si="73"/>
        <v>0</v>
      </c>
      <c r="X162" s="92">
        <f t="shared" si="90"/>
        <v>154</v>
      </c>
      <c r="Y162" s="91">
        <f t="shared" si="91"/>
        <v>155</v>
      </c>
      <c r="Z162" s="91" t="e">
        <f>INDEX(地温!$D$2:$D$366,MATCH(X162,地温!$C$2:$C$366,FALSE))</f>
        <v>#N/A</v>
      </c>
      <c r="AA162" s="91" t="e">
        <f t="shared" si="92"/>
        <v>#N/A</v>
      </c>
      <c r="AB162" s="93" t="e">
        <f t="shared" si="74"/>
        <v>#N/A</v>
      </c>
      <c r="AC162" s="99" t="e">
        <f t="shared" si="75"/>
        <v>#N/A</v>
      </c>
      <c r="AD162" s="99">
        <f t="shared" si="76"/>
        <v>0</v>
      </c>
      <c r="AG162" s="92">
        <f t="shared" si="93"/>
        <v>154</v>
      </c>
      <c r="AH162" s="91">
        <f t="shared" si="94"/>
        <v>155</v>
      </c>
      <c r="AI162" s="91" t="e">
        <f>INDEX(地温!$D$2:$D$366,MATCH(AG162,地温!$C$2:$C$366,FALSE))</f>
        <v>#N/A</v>
      </c>
      <c r="AJ162" s="91" t="e">
        <f t="shared" si="95"/>
        <v>#N/A</v>
      </c>
      <c r="AK162" s="93" t="e">
        <f t="shared" si="77"/>
        <v>#N/A</v>
      </c>
      <c r="AL162" s="99" t="e">
        <f t="shared" si="78"/>
        <v>#N/A</v>
      </c>
      <c r="AM162" s="99">
        <f t="shared" si="79"/>
        <v>0</v>
      </c>
      <c r="AP162" s="92">
        <f t="shared" si="96"/>
        <v>154</v>
      </c>
      <c r="AQ162" s="91">
        <f t="shared" si="97"/>
        <v>155</v>
      </c>
      <c r="AR162" s="91" t="e">
        <f>INDEX(地温!$D$2:$D$366,MATCH(AP162,地温!$C$2:$C$366,FALSE))</f>
        <v>#N/A</v>
      </c>
      <c r="AS162" s="91" t="e">
        <f t="shared" si="98"/>
        <v>#N/A</v>
      </c>
      <c r="AT162" s="93" t="e">
        <f t="shared" si="80"/>
        <v>#N/A</v>
      </c>
      <c r="AU162" s="99" t="e">
        <f t="shared" si="81"/>
        <v>#N/A</v>
      </c>
      <c r="AV162" s="99">
        <f t="shared" si="82"/>
        <v>0</v>
      </c>
    </row>
    <row r="163" spans="1:48" s="91" customFormat="1">
      <c r="A163" s="92">
        <f t="shared" si="83"/>
        <v>155</v>
      </c>
      <c r="B163" s="91">
        <f t="shared" si="66"/>
        <v>156</v>
      </c>
      <c r="C163" s="99">
        <f t="shared" si="67"/>
        <v>0</v>
      </c>
      <c r="F163" s="92">
        <f t="shared" si="84"/>
        <v>155</v>
      </c>
      <c r="G163" s="91">
        <f t="shared" si="85"/>
        <v>156</v>
      </c>
      <c r="H163" s="91" t="e">
        <f>INDEX(地温!$D$2:$D$366,MATCH(F163,地温!$C$2:$C$366,FALSE))</f>
        <v>#N/A</v>
      </c>
      <c r="I163" s="91" t="e">
        <f t="shared" si="86"/>
        <v>#N/A</v>
      </c>
      <c r="J163" s="93" t="e">
        <f t="shared" si="68"/>
        <v>#N/A</v>
      </c>
      <c r="K163" s="99" t="e">
        <f t="shared" si="69"/>
        <v>#N/A</v>
      </c>
      <c r="L163" s="99">
        <f t="shared" si="70"/>
        <v>0</v>
      </c>
      <c r="O163" s="92">
        <f t="shared" si="87"/>
        <v>155</v>
      </c>
      <c r="P163" s="91">
        <f t="shared" si="88"/>
        <v>156</v>
      </c>
      <c r="Q163" s="91" t="e">
        <f>INDEX(地温!$D$2:$D$366,MATCH(O163,地温!$C$2:$C$366,FALSE))</f>
        <v>#N/A</v>
      </c>
      <c r="R163" s="91" t="e">
        <f t="shared" si="89"/>
        <v>#N/A</v>
      </c>
      <c r="S163" s="93" t="e">
        <f t="shared" si="71"/>
        <v>#N/A</v>
      </c>
      <c r="T163" s="99" t="e">
        <f t="shared" si="72"/>
        <v>#N/A</v>
      </c>
      <c r="U163" s="99">
        <f t="shared" si="73"/>
        <v>0</v>
      </c>
      <c r="X163" s="92">
        <f t="shared" si="90"/>
        <v>155</v>
      </c>
      <c r="Y163" s="91">
        <f t="shared" si="91"/>
        <v>156</v>
      </c>
      <c r="Z163" s="91" t="e">
        <f>INDEX(地温!$D$2:$D$366,MATCH(X163,地温!$C$2:$C$366,FALSE))</f>
        <v>#N/A</v>
      </c>
      <c r="AA163" s="91" t="e">
        <f t="shared" si="92"/>
        <v>#N/A</v>
      </c>
      <c r="AB163" s="93" t="e">
        <f t="shared" si="74"/>
        <v>#N/A</v>
      </c>
      <c r="AC163" s="99" t="e">
        <f t="shared" si="75"/>
        <v>#N/A</v>
      </c>
      <c r="AD163" s="99">
        <f t="shared" si="76"/>
        <v>0</v>
      </c>
      <c r="AG163" s="92">
        <f t="shared" si="93"/>
        <v>155</v>
      </c>
      <c r="AH163" s="91">
        <f t="shared" si="94"/>
        <v>156</v>
      </c>
      <c r="AI163" s="91" t="e">
        <f>INDEX(地温!$D$2:$D$366,MATCH(AG163,地温!$C$2:$C$366,FALSE))</f>
        <v>#N/A</v>
      </c>
      <c r="AJ163" s="91" t="e">
        <f t="shared" si="95"/>
        <v>#N/A</v>
      </c>
      <c r="AK163" s="93" t="e">
        <f t="shared" si="77"/>
        <v>#N/A</v>
      </c>
      <c r="AL163" s="99" t="e">
        <f t="shared" si="78"/>
        <v>#N/A</v>
      </c>
      <c r="AM163" s="99">
        <f t="shared" si="79"/>
        <v>0</v>
      </c>
      <c r="AP163" s="92">
        <f t="shared" si="96"/>
        <v>155</v>
      </c>
      <c r="AQ163" s="91">
        <f t="shared" si="97"/>
        <v>156</v>
      </c>
      <c r="AR163" s="91" t="e">
        <f>INDEX(地温!$D$2:$D$366,MATCH(AP163,地温!$C$2:$C$366,FALSE))</f>
        <v>#N/A</v>
      </c>
      <c r="AS163" s="91" t="e">
        <f t="shared" si="98"/>
        <v>#N/A</v>
      </c>
      <c r="AT163" s="93" t="e">
        <f t="shared" si="80"/>
        <v>#N/A</v>
      </c>
      <c r="AU163" s="99" t="e">
        <f t="shared" si="81"/>
        <v>#N/A</v>
      </c>
      <c r="AV163" s="99">
        <f t="shared" si="82"/>
        <v>0</v>
      </c>
    </row>
    <row r="164" spans="1:48" s="91" customFormat="1">
      <c r="A164" s="92">
        <f t="shared" si="83"/>
        <v>156</v>
      </c>
      <c r="B164" s="91">
        <f t="shared" si="66"/>
        <v>157</v>
      </c>
      <c r="C164" s="99">
        <f t="shared" si="67"/>
        <v>0</v>
      </c>
      <c r="F164" s="92">
        <f t="shared" si="84"/>
        <v>156</v>
      </c>
      <c r="G164" s="91">
        <f t="shared" si="85"/>
        <v>157</v>
      </c>
      <c r="H164" s="91" t="e">
        <f>INDEX(地温!$D$2:$D$366,MATCH(F164,地温!$C$2:$C$366,FALSE))</f>
        <v>#N/A</v>
      </c>
      <c r="I164" s="91" t="e">
        <f t="shared" si="86"/>
        <v>#N/A</v>
      </c>
      <c r="J164" s="93" t="e">
        <f t="shared" si="68"/>
        <v>#N/A</v>
      </c>
      <c r="K164" s="99" t="e">
        <f t="shared" si="69"/>
        <v>#N/A</v>
      </c>
      <c r="L164" s="99">
        <f t="shared" si="70"/>
        <v>0</v>
      </c>
      <c r="O164" s="92">
        <f t="shared" si="87"/>
        <v>156</v>
      </c>
      <c r="P164" s="91">
        <f t="shared" si="88"/>
        <v>157</v>
      </c>
      <c r="Q164" s="91" t="e">
        <f>INDEX(地温!$D$2:$D$366,MATCH(O164,地温!$C$2:$C$366,FALSE))</f>
        <v>#N/A</v>
      </c>
      <c r="R164" s="91" t="e">
        <f t="shared" si="89"/>
        <v>#N/A</v>
      </c>
      <c r="S164" s="93" t="e">
        <f t="shared" si="71"/>
        <v>#N/A</v>
      </c>
      <c r="T164" s="99" t="e">
        <f t="shared" si="72"/>
        <v>#N/A</v>
      </c>
      <c r="U164" s="99">
        <f t="shared" si="73"/>
        <v>0</v>
      </c>
      <c r="X164" s="92">
        <f t="shared" si="90"/>
        <v>156</v>
      </c>
      <c r="Y164" s="91">
        <f t="shared" si="91"/>
        <v>157</v>
      </c>
      <c r="Z164" s="91" t="e">
        <f>INDEX(地温!$D$2:$D$366,MATCH(X164,地温!$C$2:$C$366,FALSE))</f>
        <v>#N/A</v>
      </c>
      <c r="AA164" s="91" t="e">
        <f t="shared" si="92"/>
        <v>#N/A</v>
      </c>
      <c r="AB164" s="93" t="e">
        <f t="shared" si="74"/>
        <v>#N/A</v>
      </c>
      <c r="AC164" s="99" t="e">
        <f t="shared" si="75"/>
        <v>#N/A</v>
      </c>
      <c r="AD164" s="99">
        <f t="shared" si="76"/>
        <v>0</v>
      </c>
      <c r="AG164" s="92">
        <f t="shared" si="93"/>
        <v>156</v>
      </c>
      <c r="AH164" s="91">
        <f t="shared" si="94"/>
        <v>157</v>
      </c>
      <c r="AI164" s="91" t="e">
        <f>INDEX(地温!$D$2:$D$366,MATCH(AG164,地温!$C$2:$C$366,FALSE))</f>
        <v>#N/A</v>
      </c>
      <c r="AJ164" s="91" t="e">
        <f t="shared" si="95"/>
        <v>#N/A</v>
      </c>
      <c r="AK164" s="93" t="e">
        <f t="shared" si="77"/>
        <v>#N/A</v>
      </c>
      <c r="AL164" s="99" t="e">
        <f t="shared" si="78"/>
        <v>#N/A</v>
      </c>
      <c r="AM164" s="99">
        <f t="shared" si="79"/>
        <v>0</v>
      </c>
      <c r="AP164" s="92">
        <f t="shared" si="96"/>
        <v>156</v>
      </c>
      <c r="AQ164" s="91">
        <f t="shared" si="97"/>
        <v>157</v>
      </c>
      <c r="AR164" s="91" t="e">
        <f>INDEX(地温!$D$2:$D$366,MATCH(AP164,地温!$C$2:$C$366,FALSE))</f>
        <v>#N/A</v>
      </c>
      <c r="AS164" s="91" t="e">
        <f t="shared" si="98"/>
        <v>#N/A</v>
      </c>
      <c r="AT164" s="93" t="e">
        <f t="shared" si="80"/>
        <v>#N/A</v>
      </c>
      <c r="AU164" s="99" t="e">
        <f t="shared" si="81"/>
        <v>#N/A</v>
      </c>
      <c r="AV164" s="99">
        <f t="shared" si="82"/>
        <v>0</v>
      </c>
    </row>
    <row r="165" spans="1:48" s="91" customFormat="1">
      <c r="A165" s="92">
        <f t="shared" si="83"/>
        <v>157</v>
      </c>
      <c r="B165" s="91">
        <f t="shared" si="66"/>
        <v>158</v>
      </c>
      <c r="C165" s="99">
        <f t="shared" si="67"/>
        <v>0</v>
      </c>
      <c r="F165" s="92">
        <f t="shared" si="84"/>
        <v>157</v>
      </c>
      <c r="G165" s="91">
        <f t="shared" si="85"/>
        <v>158</v>
      </c>
      <c r="H165" s="91" t="e">
        <f>INDEX(地温!$D$2:$D$366,MATCH(F165,地温!$C$2:$C$366,FALSE))</f>
        <v>#N/A</v>
      </c>
      <c r="I165" s="91" t="e">
        <f t="shared" si="86"/>
        <v>#N/A</v>
      </c>
      <c r="J165" s="93" t="e">
        <f t="shared" si="68"/>
        <v>#N/A</v>
      </c>
      <c r="K165" s="99" t="e">
        <f t="shared" si="69"/>
        <v>#N/A</v>
      </c>
      <c r="L165" s="99">
        <f t="shared" si="70"/>
        <v>0</v>
      </c>
      <c r="O165" s="92">
        <f t="shared" si="87"/>
        <v>157</v>
      </c>
      <c r="P165" s="91">
        <f t="shared" si="88"/>
        <v>158</v>
      </c>
      <c r="Q165" s="91" t="e">
        <f>INDEX(地温!$D$2:$D$366,MATCH(O165,地温!$C$2:$C$366,FALSE))</f>
        <v>#N/A</v>
      </c>
      <c r="R165" s="91" t="e">
        <f t="shared" si="89"/>
        <v>#N/A</v>
      </c>
      <c r="S165" s="93" t="e">
        <f t="shared" si="71"/>
        <v>#N/A</v>
      </c>
      <c r="T165" s="99" t="e">
        <f t="shared" si="72"/>
        <v>#N/A</v>
      </c>
      <c r="U165" s="99">
        <f t="shared" si="73"/>
        <v>0</v>
      </c>
      <c r="X165" s="92">
        <f t="shared" si="90"/>
        <v>157</v>
      </c>
      <c r="Y165" s="91">
        <f t="shared" si="91"/>
        <v>158</v>
      </c>
      <c r="Z165" s="91" t="e">
        <f>INDEX(地温!$D$2:$D$366,MATCH(X165,地温!$C$2:$C$366,FALSE))</f>
        <v>#N/A</v>
      </c>
      <c r="AA165" s="91" t="e">
        <f t="shared" si="92"/>
        <v>#N/A</v>
      </c>
      <c r="AB165" s="93" t="e">
        <f t="shared" si="74"/>
        <v>#N/A</v>
      </c>
      <c r="AC165" s="99" t="e">
        <f t="shared" si="75"/>
        <v>#N/A</v>
      </c>
      <c r="AD165" s="99">
        <f t="shared" si="76"/>
        <v>0</v>
      </c>
      <c r="AG165" s="92">
        <f t="shared" si="93"/>
        <v>157</v>
      </c>
      <c r="AH165" s="91">
        <f t="shared" si="94"/>
        <v>158</v>
      </c>
      <c r="AI165" s="91" t="e">
        <f>INDEX(地温!$D$2:$D$366,MATCH(AG165,地温!$C$2:$C$366,FALSE))</f>
        <v>#N/A</v>
      </c>
      <c r="AJ165" s="91" t="e">
        <f t="shared" si="95"/>
        <v>#N/A</v>
      </c>
      <c r="AK165" s="93" t="e">
        <f t="shared" si="77"/>
        <v>#N/A</v>
      </c>
      <c r="AL165" s="99" t="e">
        <f t="shared" si="78"/>
        <v>#N/A</v>
      </c>
      <c r="AM165" s="99">
        <f t="shared" si="79"/>
        <v>0</v>
      </c>
      <c r="AP165" s="92">
        <f t="shared" si="96"/>
        <v>157</v>
      </c>
      <c r="AQ165" s="91">
        <f t="shared" si="97"/>
        <v>158</v>
      </c>
      <c r="AR165" s="91" t="e">
        <f>INDEX(地温!$D$2:$D$366,MATCH(AP165,地温!$C$2:$C$366,FALSE))</f>
        <v>#N/A</v>
      </c>
      <c r="AS165" s="91" t="e">
        <f t="shared" si="98"/>
        <v>#N/A</v>
      </c>
      <c r="AT165" s="93" t="e">
        <f t="shared" si="80"/>
        <v>#N/A</v>
      </c>
      <c r="AU165" s="99" t="e">
        <f t="shared" si="81"/>
        <v>#N/A</v>
      </c>
      <c r="AV165" s="99">
        <f t="shared" si="82"/>
        <v>0</v>
      </c>
    </row>
    <row r="166" spans="1:48" s="91" customFormat="1">
      <c r="A166" s="92">
        <f t="shared" si="83"/>
        <v>158</v>
      </c>
      <c r="B166" s="91">
        <f t="shared" si="66"/>
        <v>159</v>
      </c>
      <c r="C166" s="99">
        <f t="shared" si="67"/>
        <v>0</v>
      </c>
      <c r="F166" s="92">
        <f t="shared" si="84"/>
        <v>158</v>
      </c>
      <c r="G166" s="91">
        <f t="shared" si="85"/>
        <v>159</v>
      </c>
      <c r="H166" s="91" t="e">
        <f>INDEX(地温!$D$2:$D$366,MATCH(F166,地温!$C$2:$C$366,FALSE))</f>
        <v>#N/A</v>
      </c>
      <c r="I166" s="91" t="e">
        <f t="shared" si="86"/>
        <v>#N/A</v>
      </c>
      <c r="J166" s="93" t="e">
        <f t="shared" si="68"/>
        <v>#N/A</v>
      </c>
      <c r="K166" s="99" t="e">
        <f t="shared" si="69"/>
        <v>#N/A</v>
      </c>
      <c r="L166" s="99">
        <f t="shared" si="70"/>
        <v>0</v>
      </c>
      <c r="O166" s="92">
        <f t="shared" si="87"/>
        <v>158</v>
      </c>
      <c r="P166" s="91">
        <f t="shared" si="88"/>
        <v>159</v>
      </c>
      <c r="Q166" s="91" t="e">
        <f>INDEX(地温!$D$2:$D$366,MATCH(O166,地温!$C$2:$C$366,FALSE))</f>
        <v>#N/A</v>
      </c>
      <c r="R166" s="91" t="e">
        <f t="shared" si="89"/>
        <v>#N/A</v>
      </c>
      <c r="S166" s="93" t="e">
        <f t="shared" si="71"/>
        <v>#N/A</v>
      </c>
      <c r="T166" s="99" t="e">
        <f t="shared" si="72"/>
        <v>#N/A</v>
      </c>
      <c r="U166" s="99">
        <f t="shared" si="73"/>
        <v>0</v>
      </c>
      <c r="X166" s="92">
        <f t="shared" si="90"/>
        <v>158</v>
      </c>
      <c r="Y166" s="91">
        <f t="shared" si="91"/>
        <v>159</v>
      </c>
      <c r="Z166" s="91" t="e">
        <f>INDEX(地温!$D$2:$D$366,MATCH(X166,地温!$C$2:$C$366,FALSE))</f>
        <v>#N/A</v>
      </c>
      <c r="AA166" s="91" t="e">
        <f t="shared" si="92"/>
        <v>#N/A</v>
      </c>
      <c r="AB166" s="93" t="e">
        <f t="shared" si="74"/>
        <v>#N/A</v>
      </c>
      <c r="AC166" s="99" t="e">
        <f t="shared" si="75"/>
        <v>#N/A</v>
      </c>
      <c r="AD166" s="99">
        <f t="shared" si="76"/>
        <v>0</v>
      </c>
      <c r="AG166" s="92">
        <f t="shared" si="93"/>
        <v>158</v>
      </c>
      <c r="AH166" s="91">
        <f t="shared" si="94"/>
        <v>159</v>
      </c>
      <c r="AI166" s="91" t="e">
        <f>INDEX(地温!$D$2:$D$366,MATCH(AG166,地温!$C$2:$C$366,FALSE))</f>
        <v>#N/A</v>
      </c>
      <c r="AJ166" s="91" t="e">
        <f t="shared" si="95"/>
        <v>#N/A</v>
      </c>
      <c r="AK166" s="93" t="e">
        <f t="shared" si="77"/>
        <v>#N/A</v>
      </c>
      <c r="AL166" s="99" t="e">
        <f t="shared" si="78"/>
        <v>#N/A</v>
      </c>
      <c r="AM166" s="99">
        <f t="shared" si="79"/>
        <v>0</v>
      </c>
      <c r="AP166" s="92">
        <f t="shared" si="96"/>
        <v>158</v>
      </c>
      <c r="AQ166" s="91">
        <f t="shared" si="97"/>
        <v>159</v>
      </c>
      <c r="AR166" s="91" t="e">
        <f>INDEX(地温!$D$2:$D$366,MATCH(AP166,地温!$C$2:$C$366,FALSE))</f>
        <v>#N/A</v>
      </c>
      <c r="AS166" s="91" t="e">
        <f t="shared" si="98"/>
        <v>#N/A</v>
      </c>
      <c r="AT166" s="93" t="e">
        <f t="shared" si="80"/>
        <v>#N/A</v>
      </c>
      <c r="AU166" s="99" t="e">
        <f t="shared" si="81"/>
        <v>#N/A</v>
      </c>
      <c r="AV166" s="99">
        <f t="shared" si="82"/>
        <v>0</v>
      </c>
    </row>
    <row r="167" spans="1:48" s="91" customFormat="1">
      <c r="A167" s="92">
        <f t="shared" si="83"/>
        <v>159</v>
      </c>
      <c r="B167" s="91">
        <f t="shared" si="66"/>
        <v>160</v>
      </c>
      <c r="C167" s="99">
        <f t="shared" si="67"/>
        <v>0</v>
      </c>
      <c r="F167" s="92">
        <f t="shared" si="84"/>
        <v>159</v>
      </c>
      <c r="G167" s="91">
        <f t="shared" si="85"/>
        <v>160</v>
      </c>
      <c r="H167" s="91" t="e">
        <f>INDEX(地温!$D$2:$D$366,MATCH(F167,地温!$C$2:$C$366,FALSE))</f>
        <v>#N/A</v>
      </c>
      <c r="I167" s="91" t="e">
        <f t="shared" si="86"/>
        <v>#N/A</v>
      </c>
      <c r="J167" s="93" t="e">
        <f t="shared" si="68"/>
        <v>#N/A</v>
      </c>
      <c r="K167" s="99" t="e">
        <f t="shared" si="69"/>
        <v>#N/A</v>
      </c>
      <c r="L167" s="99">
        <f t="shared" si="70"/>
        <v>0</v>
      </c>
      <c r="O167" s="92">
        <f t="shared" si="87"/>
        <v>159</v>
      </c>
      <c r="P167" s="91">
        <f t="shared" si="88"/>
        <v>160</v>
      </c>
      <c r="Q167" s="91" t="e">
        <f>INDEX(地温!$D$2:$D$366,MATCH(O167,地温!$C$2:$C$366,FALSE))</f>
        <v>#N/A</v>
      </c>
      <c r="R167" s="91" t="e">
        <f t="shared" si="89"/>
        <v>#N/A</v>
      </c>
      <c r="S167" s="93" t="e">
        <f t="shared" si="71"/>
        <v>#N/A</v>
      </c>
      <c r="T167" s="99" t="e">
        <f t="shared" si="72"/>
        <v>#N/A</v>
      </c>
      <c r="U167" s="99">
        <f t="shared" si="73"/>
        <v>0</v>
      </c>
      <c r="X167" s="92">
        <f t="shared" si="90"/>
        <v>159</v>
      </c>
      <c r="Y167" s="91">
        <f t="shared" si="91"/>
        <v>160</v>
      </c>
      <c r="Z167" s="91" t="e">
        <f>INDEX(地温!$D$2:$D$366,MATCH(X167,地温!$C$2:$C$366,FALSE))</f>
        <v>#N/A</v>
      </c>
      <c r="AA167" s="91" t="e">
        <f t="shared" si="92"/>
        <v>#N/A</v>
      </c>
      <c r="AB167" s="93" t="e">
        <f t="shared" si="74"/>
        <v>#N/A</v>
      </c>
      <c r="AC167" s="99" t="e">
        <f t="shared" si="75"/>
        <v>#N/A</v>
      </c>
      <c r="AD167" s="99">
        <f t="shared" si="76"/>
        <v>0</v>
      </c>
      <c r="AG167" s="92">
        <f t="shared" si="93"/>
        <v>159</v>
      </c>
      <c r="AH167" s="91">
        <f t="shared" si="94"/>
        <v>160</v>
      </c>
      <c r="AI167" s="91" t="e">
        <f>INDEX(地温!$D$2:$D$366,MATCH(AG167,地温!$C$2:$C$366,FALSE))</f>
        <v>#N/A</v>
      </c>
      <c r="AJ167" s="91" t="e">
        <f t="shared" si="95"/>
        <v>#N/A</v>
      </c>
      <c r="AK167" s="93" t="e">
        <f t="shared" si="77"/>
        <v>#N/A</v>
      </c>
      <c r="AL167" s="99" t="e">
        <f t="shared" si="78"/>
        <v>#N/A</v>
      </c>
      <c r="AM167" s="99">
        <f t="shared" si="79"/>
        <v>0</v>
      </c>
      <c r="AP167" s="92">
        <f t="shared" si="96"/>
        <v>159</v>
      </c>
      <c r="AQ167" s="91">
        <f t="shared" si="97"/>
        <v>160</v>
      </c>
      <c r="AR167" s="91" t="e">
        <f>INDEX(地温!$D$2:$D$366,MATCH(AP167,地温!$C$2:$C$366,FALSE))</f>
        <v>#N/A</v>
      </c>
      <c r="AS167" s="91" t="e">
        <f t="shared" si="98"/>
        <v>#N/A</v>
      </c>
      <c r="AT167" s="93" t="e">
        <f t="shared" si="80"/>
        <v>#N/A</v>
      </c>
      <c r="AU167" s="99" t="e">
        <f t="shared" si="81"/>
        <v>#N/A</v>
      </c>
      <c r="AV167" s="99">
        <f t="shared" si="82"/>
        <v>0</v>
      </c>
    </row>
    <row r="168" spans="1:48" s="91" customFormat="1">
      <c r="A168" s="92">
        <f t="shared" si="83"/>
        <v>160</v>
      </c>
      <c r="B168" s="91">
        <f t="shared" si="66"/>
        <v>161</v>
      </c>
      <c r="C168" s="99">
        <f t="shared" si="67"/>
        <v>0</v>
      </c>
      <c r="F168" s="92">
        <f t="shared" si="84"/>
        <v>160</v>
      </c>
      <c r="G168" s="91">
        <f t="shared" si="85"/>
        <v>161</v>
      </c>
      <c r="H168" s="91" t="e">
        <f>INDEX(地温!$D$2:$D$366,MATCH(F168,地温!$C$2:$C$366,FALSE))</f>
        <v>#N/A</v>
      </c>
      <c r="I168" s="91" t="e">
        <f t="shared" si="86"/>
        <v>#N/A</v>
      </c>
      <c r="J168" s="93" t="e">
        <f t="shared" si="68"/>
        <v>#N/A</v>
      </c>
      <c r="K168" s="99" t="e">
        <f t="shared" si="69"/>
        <v>#N/A</v>
      </c>
      <c r="L168" s="99">
        <f t="shared" si="70"/>
        <v>0</v>
      </c>
      <c r="O168" s="92">
        <f t="shared" si="87"/>
        <v>160</v>
      </c>
      <c r="P168" s="91">
        <f t="shared" si="88"/>
        <v>161</v>
      </c>
      <c r="Q168" s="91" t="e">
        <f>INDEX(地温!$D$2:$D$366,MATCH(O168,地温!$C$2:$C$366,FALSE))</f>
        <v>#N/A</v>
      </c>
      <c r="R168" s="91" t="e">
        <f t="shared" si="89"/>
        <v>#N/A</v>
      </c>
      <c r="S168" s="93" t="e">
        <f t="shared" si="71"/>
        <v>#N/A</v>
      </c>
      <c r="T168" s="99" t="e">
        <f t="shared" si="72"/>
        <v>#N/A</v>
      </c>
      <c r="U168" s="99">
        <f t="shared" si="73"/>
        <v>0</v>
      </c>
      <c r="X168" s="92">
        <f t="shared" si="90"/>
        <v>160</v>
      </c>
      <c r="Y168" s="91">
        <f t="shared" si="91"/>
        <v>161</v>
      </c>
      <c r="Z168" s="91" t="e">
        <f>INDEX(地温!$D$2:$D$366,MATCH(X168,地温!$C$2:$C$366,FALSE))</f>
        <v>#N/A</v>
      </c>
      <c r="AA168" s="91" t="e">
        <f t="shared" si="92"/>
        <v>#N/A</v>
      </c>
      <c r="AB168" s="93" t="e">
        <f t="shared" si="74"/>
        <v>#N/A</v>
      </c>
      <c r="AC168" s="99" t="e">
        <f t="shared" si="75"/>
        <v>#N/A</v>
      </c>
      <c r="AD168" s="99">
        <f t="shared" si="76"/>
        <v>0</v>
      </c>
      <c r="AG168" s="92">
        <f t="shared" si="93"/>
        <v>160</v>
      </c>
      <c r="AH168" s="91">
        <f t="shared" si="94"/>
        <v>161</v>
      </c>
      <c r="AI168" s="91" t="e">
        <f>INDEX(地温!$D$2:$D$366,MATCH(AG168,地温!$C$2:$C$366,FALSE))</f>
        <v>#N/A</v>
      </c>
      <c r="AJ168" s="91" t="e">
        <f t="shared" si="95"/>
        <v>#N/A</v>
      </c>
      <c r="AK168" s="93" t="e">
        <f t="shared" si="77"/>
        <v>#N/A</v>
      </c>
      <c r="AL168" s="99" t="e">
        <f t="shared" si="78"/>
        <v>#N/A</v>
      </c>
      <c r="AM168" s="99">
        <f t="shared" si="79"/>
        <v>0</v>
      </c>
      <c r="AP168" s="92">
        <f t="shared" si="96"/>
        <v>160</v>
      </c>
      <c r="AQ168" s="91">
        <f t="shared" si="97"/>
        <v>161</v>
      </c>
      <c r="AR168" s="91" t="e">
        <f>INDEX(地温!$D$2:$D$366,MATCH(AP168,地温!$C$2:$C$366,FALSE))</f>
        <v>#N/A</v>
      </c>
      <c r="AS168" s="91" t="e">
        <f t="shared" si="98"/>
        <v>#N/A</v>
      </c>
      <c r="AT168" s="93" t="e">
        <f t="shared" si="80"/>
        <v>#N/A</v>
      </c>
      <c r="AU168" s="99" t="e">
        <f t="shared" si="81"/>
        <v>#N/A</v>
      </c>
      <c r="AV168" s="99">
        <f t="shared" si="82"/>
        <v>0</v>
      </c>
    </row>
    <row r="169" spans="1:48" s="91" customFormat="1">
      <c r="A169" s="92">
        <f t="shared" si="83"/>
        <v>161</v>
      </c>
      <c r="B169" s="91">
        <f t="shared" si="66"/>
        <v>162</v>
      </c>
      <c r="C169" s="99">
        <f t="shared" si="67"/>
        <v>0</v>
      </c>
      <c r="F169" s="92">
        <f t="shared" si="84"/>
        <v>161</v>
      </c>
      <c r="G169" s="91">
        <f t="shared" si="85"/>
        <v>162</v>
      </c>
      <c r="H169" s="91" t="e">
        <f>INDEX(地温!$D$2:$D$366,MATCH(F169,地温!$C$2:$C$366,FALSE))</f>
        <v>#N/A</v>
      </c>
      <c r="I169" s="91" t="e">
        <f t="shared" si="86"/>
        <v>#N/A</v>
      </c>
      <c r="J169" s="93" t="e">
        <f t="shared" si="68"/>
        <v>#N/A</v>
      </c>
      <c r="K169" s="99" t="e">
        <f t="shared" si="69"/>
        <v>#N/A</v>
      </c>
      <c r="L169" s="99">
        <f t="shared" si="70"/>
        <v>0</v>
      </c>
      <c r="O169" s="92">
        <f t="shared" si="87"/>
        <v>161</v>
      </c>
      <c r="P169" s="91">
        <f t="shared" si="88"/>
        <v>162</v>
      </c>
      <c r="Q169" s="91" t="e">
        <f>INDEX(地温!$D$2:$D$366,MATCH(O169,地温!$C$2:$C$366,FALSE))</f>
        <v>#N/A</v>
      </c>
      <c r="R169" s="91" t="e">
        <f t="shared" si="89"/>
        <v>#N/A</v>
      </c>
      <c r="S169" s="93" t="e">
        <f t="shared" si="71"/>
        <v>#N/A</v>
      </c>
      <c r="T169" s="99" t="e">
        <f t="shared" si="72"/>
        <v>#N/A</v>
      </c>
      <c r="U169" s="99">
        <f t="shared" si="73"/>
        <v>0</v>
      </c>
      <c r="X169" s="92">
        <f t="shared" si="90"/>
        <v>161</v>
      </c>
      <c r="Y169" s="91">
        <f t="shared" si="91"/>
        <v>162</v>
      </c>
      <c r="Z169" s="91" t="e">
        <f>INDEX(地温!$D$2:$D$366,MATCH(X169,地温!$C$2:$C$366,FALSE))</f>
        <v>#N/A</v>
      </c>
      <c r="AA169" s="91" t="e">
        <f t="shared" si="92"/>
        <v>#N/A</v>
      </c>
      <c r="AB169" s="93" t="e">
        <f t="shared" si="74"/>
        <v>#N/A</v>
      </c>
      <c r="AC169" s="99" t="e">
        <f t="shared" si="75"/>
        <v>#N/A</v>
      </c>
      <c r="AD169" s="99">
        <f t="shared" si="76"/>
        <v>0</v>
      </c>
      <c r="AG169" s="92">
        <f t="shared" si="93"/>
        <v>161</v>
      </c>
      <c r="AH169" s="91">
        <f t="shared" si="94"/>
        <v>162</v>
      </c>
      <c r="AI169" s="91" t="e">
        <f>INDEX(地温!$D$2:$D$366,MATCH(AG169,地温!$C$2:$C$366,FALSE))</f>
        <v>#N/A</v>
      </c>
      <c r="AJ169" s="91" t="e">
        <f t="shared" si="95"/>
        <v>#N/A</v>
      </c>
      <c r="AK169" s="93" t="e">
        <f t="shared" si="77"/>
        <v>#N/A</v>
      </c>
      <c r="AL169" s="99" t="e">
        <f t="shared" si="78"/>
        <v>#N/A</v>
      </c>
      <c r="AM169" s="99">
        <f t="shared" si="79"/>
        <v>0</v>
      </c>
      <c r="AP169" s="92">
        <f t="shared" si="96"/>
        <v>161</v>
      </c>
      <c r="AQ169" s="91">
        <f t="shared" si="97"/>
        <v>162</v>
      </c>
      <c r="AR169" s="91" t="e">
        <f>INDEX(地温!$D$2:$D$366,MATCH(AP169,地温!$C$2:$C$366,FALSE))</f>
        <v>#N/A</v>
      </c>
      <c r="AS169" s="91" t="e">
        <f t="shared" si="98"/>
        <v>#N/A</v>
      </c>
      <c r="AT169" s="93" t="e">
        <f t="shared" si="80"/>
        <v>#N/A</v>
      </c>
      <c r="AU169" s="99" t="e">
        <f t="shared" si="81"/>
        <v>#N/A</v>
      </c>
      <c r="AV169" s="99">
        <f t="shared" si="82"/>
        <v>0</v>
      </c>
    </row>
    <row r="170" spans="1:48" s="91" customFormat="1">
      <c r="A170" s="92">
        <f t="shared" si="83"/>
        <v>162</v>
      </c>
      <c r="B170" s="91">
        <f t="shared" si="66"/>
        <v>163</v>
      </c>
      <c r="C170" s="99">
        <f t="shared" si="67"/>
        <v>0</v>
      </c>
      <c r="F170" s="92">
        <f t="shared" si="84"/>
        <v>162</v>
      </c>
      <c r="G170" s="91">
        <f t="shared" si="85"/>
        <v>163</v>
      </c>
      <c r="H170" s="91" t="e">
        <f>INDEX(地温!$D$2:$D$366,MATCH(F170,地温!$C$2:$C$366,FALSE))</f>
        <v>#N/A</v>
      </c>
      <c r="I170" s="91" t="e">
        <f t="shared" si="86"/>
        <v>#N/A</v>
      </c>
      <c r="J170" s="93" t="e">
        <f t="shared" si="68"/>
        <v>#N/A</v>
      </c>
      <c r="K170" s="99" t="e">
        <f t="shared" si="69"/>
        <v>#N/A</v>
      </c>
      <c r="L170" s="99">
        <f t="shared" si="70"/>
        <v>0</v>
      </c>
      <c r="O170" s="92">
        <f t="shared" si="87"/>
        <v>162</v>
      </c>
      <c r="P170" s="91">
        <f t="shared" si="88"/>
        <v>163</v>
      </c>
      <c r="Q170" s="91" t="e">
        <f>INDEX(地温!$D$2:$D$366,MATCH(O170,地温!$C$2:$C$366,FALSE))</f>
        <v>#N/A</v>
      </c>
      <c r="R170" s="91" t="e">
        <f t="shared" si="89"/>
        <v>#N/A</v>
      </c>
      <c r="S170" s="93" t="e">
        <f t="shared" si="71"/>
        <v>#N/A</v>
      </c>
      <c r="T170" s="99" t="e">
        <f t="shared" si="72"/>
        <v>#N/A</v>
      </c>
      <c r="U170" s="99">
        <f t="shared" si="73"/>
        <v>0</v>
      </c>
      <c r="X170" s="92">
        <f t="shared" si="90"/>
        <v>162</v>
      </c>
      <c r="Y170" s="91">
        <f t="shared" si="91"/>
        <v>163</v>
      </c>
      <c r="Z170" s="91" t="e">
        <f>INDEX(地温!$D$2:$D$366,MATCH(X170,地温!$C$2:$C$366,FALSE))</f>
        <v>#N/A</v>
      </c>
      <c r="AA170" s="91" t="e">
        <f t="shared" si="92"/>
        <v>#N/A</v>
      </c>
      <c r="AB170" s="93" t="e">
        <f t="shared" si="74"/>
        <v>#N/A</v>
      </c>
      <c r="AC170" s="99" t="e">
        <f t="shared" si="75"/>
        <v>#N/A</v>
      </c>
      <c r="AD170" s="99">
        <f t="shared" si="76"/>
        <v>0</v>
      </c>
      <c r="AG170" s="92">
        <f t="shared" si="93"/>
        <v>162</v>
      </c>
      <c r="AH170" s="91">
        <f t="shared" si="94"/>
        <v>163</v>
      </c>
      <c r="AI170" s="91" t="e">
        <f>INDEX(地温!$D$2:$D$366,MATCH(AG170,地温!$C$2:$C$366,FALSE))</f>
        <v>#N/A</v>
      </c>
      <c r="AJ170" s="91" t="e">
        <f t="shared" si="95"/>
        <v>#N/A</v>
      </c>
      <c r="AK170" s="93" t="e">
        <f t="shared" si="77"/>
        <v>#N/A</v>
      </c>
      <c r="AL170" s="99" t="e">
        <f t="shared" si="78"/>
        <v>#N/A</v>
      </c>
      <c r="AM170" s="99">
        <f t="shared" si="79"/>
        <v>0</v>
      </c>
      <c r="AP170" s="92">
        <f t="shared" si="96"/>
        <v>162</v>
      </c>
      <c r="AQ170" s="91">
        <f t="shared" si="97"/>
        <v>163</v>
      </c>
      <c r="AR170" s="91" t="e">
        <f>INDEX(地温!$D$2:$D$366,MATCH(AP170,地温!$C$2:$C$366,FALSE))</f>
        <v>#N/A</v>
      </c>
      <c r="AS170" s="91" t="e">
        <f t="shared" si="98"/>
        <v>#N/A</v>
      </c>
      <c r="AT170" s="93" t="e">
        <f t="shared" si="80"/>
        <v>#N/A</v>
      </c>
      <c r="AU170" s="99" t="e">
        <f t="shared" si="81"/>
        <v>#N/A</v>
      </c>
      <c r="AV170" s="99">
        <f t="shared" si="82"/>
        <v>0</v>
      </c>
    </row>
    <row r="171" spans="1:48" s="91" customFormat="1">
      <c r="A171" s="92">
        <f t="shared" si="83"/>
        <v>163</v>
      </c>
      <c r="B171" s="91">
        <f t="shared" si="66"/>
        <v>164</v>
      </c>
      <c r="C171" s="99">
        <f t="shared" si="67"/>
        <v>0</v>
      </c>
      <c r="F171" s="92">
        <f t="shared" si="84"/>
        <v>163</v>
      </c>
      <c r="G171" s="91">
        <f t="shared" si="85"/>
        <v>164</v>
      </c>
      <c r="H171" s="91" t="e">
        <f>INDEX(地温!$D$2:$D$366,MATCH(F171,地温!$C$2:$C$366,FALSE))</f>
        <v>#N/A</v>
      </c>
      <c r="I171" s="91" t="e">
        <f t="shared" si="86"/>
        <v>#N/A</v>
      </c>
      <c r="J171" s="93" t="e">
        <f t="shared" si="68"/>
        <v>#N/A</v>
      </c>
      <c r="K171" s="99" t="e">
        <f t="shared" si="69"/>
        <v>#N/A</v>
      </c>
      <c r="L171" s="99">
        <f t="shared" si="70"/>
        <v>0</v>
      </c>
      <c r="O171" s="92">
        <f t="shared" si="87"/>
        <v>163</v>
      </c>
      <c r="P171" s="91">
        <f t="shared" si="88"/>
        <v>164</v>
      </c>
      <c r="Q171" s="91" t="e">
        <f>INDEX(地温!$D$2:$D$366,MATCH(O171,地温!$C$2:$C$366,FALSE))</f>
        <v>#N/A</v>
      </c>
      <c r="R171" s="91" t="e">
        <f t="shared" si="89"/>
        <v>#N/A</v>
      </c>
      <c r="S171" s="93" t="e">
        <f t="shared" si="71"/>
        <v>#N/A</v>
      </c>
      <c r="T171" s="99" t="e">
        <f t="shared" si="72"/>
        <v>#N/A</v>
      </c>
      <c r="U171" s="99">
        <f t="shared" si="73"/>
        <v>0</v>
      </c>
      <c r="X171" s="92">
        <f t="shared" si="90"/>
        <v>163</v>
      </c>
      <c r="Y171" s="91">
        <f t="shared" si="91"/>
        <v>164</v>
      </c>
      <c r="Z171" s="91" t="e">
        <f>INDEX(地温!$D$2:$D$366,MATCH(X171,地温!$C$2:$C$366,FALSE))</f>
        <v>#N/A</v>
      </c>
      <c r="AA171" s="91" t="e">
        <f t="shared" si="92"/>
        <v>#N/A</v>
      </c>
      <c r="AB171" s="93" t="e">
        <f t="shared" si="74"/>
        <v>#N/A</v>
      </c>
      <c r="AC171" s="99" t="e">
        <f t="shared" si="75"/>
        <v>#N/A</v>
      </c>
      <c r="AD171" s="99">
        <f t="shared" si="76"/>
        <v>0</v>
      </c>
      <c r="AG171" s="92">
        <f t="shared" si="93"/>
        <v>163</v>
      </c>
      <c r="AH171" s="91">
        <f t="shared" si="94"/>
        <v>164</v>
      </c>
      <c r="AI171" s="91" t="e">
        <f>INDEX(地温!$D$2:$D$366,MATCH(AG171,地温!$C$2:$C$366,FALSE))</f>
        <v>#N/A</v>
      </c>
      <c r="AJ171" s="91" t="e">
        <f t="shared" si="95"/>
        <v>#N/A</v>
      </c>
      <c r="AK171" s="93" t="e">
        <f t="shared" si="77"/>
        <v>#N/A</v>
      </c>
      <c r="AL171" s="99" t="e">
        <f t="shared" si="78"/>
        <v>#N/A</v>
      </c>
      <c r="AM171" s="99">
        <f t="shared" si="79"/>
        <v>0</v>
      </c>
      <c r="AP171" s="92">
        <f t="shared" si="96"/>
        <v>163</v>
      </c>
      <c r="AQ171" s="91">
        <f t="shared" si="97"/>
        <v>164</v>
      </c>
      <c r="AR171" s="91" t="e">
        <f>INDEX(地温!$D$2:$D$366,MATCH(AP171,地温!$C$2:$C$366,FALSE))</f>
        <v>#N/A</v>
      </c>
      <c r="AS171" s="91" t="e">
        <f t="shared" si="98"/>
        <v>#N/A</v>
      </c>
      <c r="AT171" s="93" t="e">
        <f t="shared" si="80"/>
        <v>#N/A</v>
      </c>
      <c r="AU171" s="99" t="e">
        <f t="shared" si="81"/>
        <v>#N/A</v>
      </c>
      <c r="AV171" s="99">
        <f t="shared" si="82"/>
        <v>0</v>
      </c>
    </row>
    <row r="172" spans="1:48" s="91" customFormat="1">
      <c r="A172" s="92">
        <f t="shared" si="83"/>
        <v>164</v>
      </c>
      <c r="B172" s="91">
        <f t="shared" si="66"/>
        <v>165</v>
      </c>
      <c r="C172" s="99">
        <f t="shared" si="67"/>
        <v>0</v>
      </c>
      <c r="F172" s="92">
        <f t="shared" si="84"/>
        <v>164</v>
      </c>
      <c r="G172" s="91">
        <f t="shared" si="85"/>
        <v>165</v>
      </c>
      <c r="H172" s="91" t="e">
        <f>INDEX(地温!$D$2:$D$366,MATCH(F172,地温!$C$2:$C$366,FALSE))</f>
        <v>#N/A</v>
      </c>
      <c r="I172" s="91" t="e">
        <f t="shared" si="86"/>
        <v>#N/A</v>
      </c>
      <c r="J172" s="93" t="e">
        <f t="shared" si="68"/>
        <v>#N/A</v>
      </c>
      <c r="K172" s="99" t="e">
        <f t="shared" si="69"/>
        <v>#N/A</v>
      </c>
      <c r="L172" s="99">
        <f t="shared" si="70"/>
        <v>0</v>
      </c>
      <c r="O172" s="92">
        <f t="shared" si="87"/>
        <v>164</v>
      </c>
      <c r="P172" s="91">
        <f t="shared" si="88"/>
        <v>165</v>
      </c>
      <c r="Q172" s="91" t="e">
        <f>INDEX(地温!$D$2:$D$366,MATCH(O172,地温!$C$2:$C$366,FALSE))</f>
        <v>#N/A</v>
      </c>
      <c r="R172" s="91" t="e">
        <f t="shared" si="89"/>
        <v>#N/A</v>
      </c>
      <c r="S172" s="93" t="e">
        <f t="shared" si="71"/>
        <v>#N/A</v>
      </c>
      <c r="T172" s="99" t="e">
        <f t="shared" si="72"/>
        <v>#N/A</v>
      </c>
      <c r="U172" s="99">
        <f t="shared" si="73"/>
        <v>0</v>
      </c>
      <c r="X172" s="92">
        <f t="shared" si="90"/>
        <v>164</v>
      </c>
      <c r="Y172" s="91">
        <f t="shared" si="91"/>
        <v>165</v>
      </c>
      <c r="Z172" s="91" t="e">
        <f>INDEX(地温!$D$2:$D$366,MATCH(X172,地温!$C$2:$C$366,FALSE))</f>
        <v>#N/A</v>
      </c>
      <c r="AA172" s="91" t="e">
        <f t="shared" si="92"/>
        <v>#N/A</v>
      </c>
      <c r="AB172" s="93" t="e">
        <f t="shared" si="74"/>
        <v>#N/A</v>
      </c>
      <c r="AC172" s="99" t="e">
        <f t="shared" si="75"/>
        <v>#N/A</v>
      </c>
      <c r="AD172" s="99">
        <f t="shared" si="76"/>
        <v>0</v>
      </c>
      <c r="AG172" s="92">
        <f t="shared" si="93"/>
        <v>164</v>
      </c>
      <c r="AH172" s="91">
        <f t="shared" si="94"/>
        <v>165</v>
      </c>
      <c r="AI172" s="91" t="e">
        <f>INDEX(地温!$D$2:$D$366,MATCH(AG172,地温!$C$2:$C$366,FALSE))</f>
        <v>#N/A</v>
      </c>
      <c r="AJ172" s="91" t="e">
        <f t="shared" si="95"/>
        <v>#N/A</v>
      </c>
      <c r="AK172" s="93" t="e">
        <f t="shared" si="77"/>
        <v>#N/A</v>
      </c>
      <c r="AL172" s="99" t="e">
        <f t="shared" si="78"/>
        <v>#N/A</v>
      </c>
      <c r="AM172" s="99">
        <f t="shared" si="79"/>
        <v>0</v>
      </c>
      <c r="AP172" s="92">
        <f t="shared" si="96"/>
        <v>164</v>
      </c>
      <c r="AQ172" s="91">
        <f t="shared" si="97"/>
        <v>165</v>
      </c>
      <c r="AR172" s="91" t="e">
        <f>INDEX(地温!$D$2:$D$366,MATCH(AP172,地温!$C$2:$C$366,FALSE))</f>
        <v>#N/A</v>
      </c>
      <c r="AS172" s="91" t="e">
        <f t="shared" si="98"/>
        <v>#N/A</v>
      </c>
      <c r="AT172" s="93" t="e">
        <f t="shared" si="80"/>
        <v>#N/A</v>
      </c>
      <c r="AU172" s="99" t="e">
        <f t="shared" si="81"/>
        <v>#N/A</v>
      </c>
      <c r="AV172" s="99">
        <f t="shared" si="82"/>
        <v>0</v>
      </c>
    </row>
    <row r="173" spans="1:48" s="91" customFormat="1">
      <c r="A173" s="92">
        <f t="shared" si="83"/>
        <v>165</v>
      </c>
      <c r="B173" s="91">
        <f t="shared" si="66"/>
        <v>166</v>
      </c>
      <c r="C173" s="99">
        <f t="shared" si="67"/>
        <v>0</v>
      </c>
      <c r="F173" s="92">
        <f t="shared" si="84"/>
        <v>165</v>
      </c>
      <c r="G173" s="91">
        <f t="shared" si="85"/>
        <v>166</v>
      </c>
      <c r="H173" s="91" t="e">
        <f>INDEX(地温!$D$2:$D$366,MATCH(F173,地温!$C$2:$C$366,FALSE))</f>
        <v>#N/A</v>
      </c>
      <c r="I173" s="91" t="e">
        <f t="shared" si="86"/>
        <v>#N/A</v>
      </c>
      <c r="J173" s="93" t="e">
        <f t="shared" si="68"/>
        <v>#N/A</v>
      </c>
      <c r="K173" s="99" t="e">
        <f t="shared" si="69"/>
        <v>#N/A</v>
      </c>
      <c r="L173" s="99">
        <f t="shared" si="70"/>
        <v>0</v>
      </c>
      <c r="O173" s="92">
        <f t="shared" si="87"/>
        <v>165</v>
      </c>
      <c r="P173" s="91">
        <f t="shared" si="88"/>
        <v>166</v>
      </c>
      <c r="Q173" s="91" t="e">
        <f>INDEX(地温!$D$2:$D$366,MATCH(O173,地温!$C$2:$C$366,FALSE))</f>
        <v>#N/A</v>
      </c>
      <c r="R173" s="91" t="e">
        <f t="shared" si="89"/>
        <v>#N/A</v>
      </c>
      <c r="S173" s="93" t="e">
        <f t="shared" si="71"/>
        <v>#N/A</v>
      </c>
      <c r="T173" s="99" t="e">
        <f t="shared" si="72"/>
        <v>#N/A</v>
      </c>
      <c r="U173" s="99">
        <f t="shared" si="73"/>
        <v>0</v>
      </c>
      <c r="X173" s="92">
        <f t="shared" si="90"/>
        <v>165</v>
      </c>
      <c r="Y173" s="91">
        <f t="shared" si="91"/>
        <v>166</v>
      </c>
      <c r="Z173" s="91" t="e">
        <f>INDEX(地温!$D$2:$D$366,MATCH(X173,地温!$C$2:$C$366,FALSE))</f>
        <v>#N/A</v>
      </c>
      <c r="AA173" s="91" t="e">
        <f t="shared" si="92"/>
        <v>#N/A</v>
      </c>
      <c r="AB173" s="93" t="e">
        <f t="shared" si="74"/>
        <v>#N/A</v>
      </c>
      <c r="AC173" s="99" t="e">
        <f t="shared" si="75"/>
        <v>#N/A</v>
      </c>
      <c r="AD173" s="99">
        <f t="shared" si="76"/>
        <v>0</v>
      </c>
      <c r="AG173" s="92">
        <f t="shared" si="93"/>
        <v>165</v>
      </c>
      <c r="AH173" s="91">
        <f t="shared" si="94"/>
        <v>166</v>
      </c>
      <c r="AI173" s="91" t="e">
        <f>INDEX(地温!$D$2:$D$366,MATCH(AG173,地温!$C$2:$C$366,FALSE))</f>
        <v>#N/A</v>
      </c>
      <c r="AJ173" s="91" t="e">
        <f t="shared" si="95"/>
        <v>#N/A</v>
      </c>
      <c r="AK173" s="93" t="e">
        <f t="shared" si="77"/>
        <v>#N/A</v>
      </c>
      <c r="AL173" s="99" t="e">
        <f t="shared" si="78"/>
        <v>#N/A</v>
      </c>
      <c r="AM173" s="99">
        <f t="shared" si="79"/>
        <v>0</v>
      </c>
      <c r="AP173" s="92">
        <f t="shared" si="96"/>
        <v>165</v>
      </c>
      <c r="AQ173" s="91">
        <f t="shared" si="97"/>
        <v>166</v>
      </c>
      <c r="AR173" s="91" t="e">
        <f>INDEX(地温!$D$2:$D$366,MATCH(AP173,地温!$C$2:$C$366,FALSE))</f>
        <v>#N/A</v>
      </c>
      <c r="AS173" s="91" t="e">
        <f t="shared" si="98"/>
        <v>#N/A</v>
      </c>
      <c r="AT173" s="93" t="e">
        <f t="shared" si="80"/>
        <v>#N/A</v>
      </c>
      <c r="AU173" s="99" t="e">
        <f t="shared" si="81"/>
        <v>#N/A</v>
      </c>
      <c r="AV173" s="99">
        <f t="shared" si="82"/>
        <v>0</v>
      </c>
    </row>
    <row r="174" spans="1:48" s="91" customFormat="1">
      <c r="A174" s="92">
        <f t="shared" si="83"/>
        <v>166</v>
      </c>
      <c r="B174" s="91">
        <f t="shared" si="66"/>
        <v>167</v>
      </c>
      <c r="C174" s="99">
        <f t="shared" si="67"/>
        <v>0</v>
      </c>
      <c r="F174" s="92">
        <f t="shared" si="84"/>
        <v>166</v>
      </c>
      <c r="G174" s="91">
        <f t="shared" si="85"/>
        <v>167</v>
      </c>
      <c r="H174" s="91" t="e">
        <f>INDEX(地温!$D$2:$D$366,MATCH(F174,地温!$C$2:$C$366,FALSE))</f>
        <v>#N/A</v>
      </c>
      <c r="I174" s="91" t="e">
        <f t="shared" si="86"/>
        <v>#N/A</v>
      </c>
      <c r="J174" s="93" t="e">
        <f t="shared" si="68"/>
        <v>#N/A</v>
      </c>
      <c r="K174" s="99" t="e">
        <f t="shared" si="69"/>
        <v>#N/A</v>
      </c>
      <c r="L174" s="99">
        <f t="shared" si="70"/>
        <v>0</v>
      </c>
      <c r="O174" s="92">
        <f t="shared" si="87"/>
        <v>166</v>
      </c>
      <c r="P174" s="91">
        <f t="shared" si="88"/>
        <v>167</v>
      </c>
      <c r="Q174" s="91" t="e">
        <f>INDEX(地温!$D$2:$D$366,MATCH(O174,地温!$C$2:$C$366,FALSE))</f>
        <v>#N/A</v>
      </c>
      <c r="R174" s="91" t="e">
        <f t="shared" si="89"/>
        <v>#N/A</v>
      </c>
      <c r="S174" s="93" t="e">
        <f t="shared" si="71"/>
        <v>#N/A</v>
      </c>
      <c r="T174" s="99" t="e">
        <f t="shared" si="72"/>
        <v>#N/A</v>
      </c>
      <c r="U174" s="99">
        <f t="shared" si="73"/>
        <v>0</v>
      </c>
      <c r="X174" s="92">
        <f t="shared" si="90"/>
        <v>166</v>
      </c>
      <c r="Y174" s="91">
        <f t="shared" si="91"/>
        <v>167</v>
      </c>
      <c r="Z174" s="91" t="e">
        <f>INDEX(地温!$D$2:$D$366,MATCH(X174,地温!$C$2:$C$366,FALSE))</f>
        <v>#N/A</v>
      </c>
      <c r="AA174" s="91" t="e">
        <f t="shared" si="92"/>
        <v>#N/A</v>
      </c>
      <c r="AB174" s="93" t="e">
        <f t="shared" si="74"/>
        <v>#N/A</v>
      </c>
      <c r="AC174" s="99" t="e">
        <f t="shared" si="75"/>
        <v>#N/A</v>
      </c>
      <c r="AD174" s="99">
        <f t="shared" si="76"/>
        <v>0</v>
      </c>
      <c r="AG174" s="92">
        <f t="shared" si="93"/>
        <v>166</v>
      </c>
      <c r="AH174" s="91">
        <f t="shared" si="94"/>
        <v>167</v>
      </c>
      <c r="AI174" s="91" t="e">
        <f>INDEX(地温!$D$2:$D$366,MATCH(AG174,地温!$C$2:$C$366,FALSE))</f>
        <v>#N/A</v>
      </c>
      <c r="AJ174" s="91" t="e">
        <f t="shared" si="95"/>
        <v>#N/A</v>
      </c>
      <c r="AK174" s="93" t="e">
        <f t="shared" si="77"/>
        <v>#N/A</v>
      </c>
      <c r="AL174" s="99" t="e">
        <f t="shared" si="78"/>
        <v>#N/A</v>
      </c>
      <c r="AM174" s="99">
        <f t="shared" si="79"/>
        <v>0</v>
      </c>
      <c r="AP174" s="92">
        <f t="shared" si="96"/>
        <v>166</v>
      </c>
      <c r="AQ174" s="91">
        <f t="shared" si="97"/>
        <v>167</v>
      </c>
      <c r="AR174" s="91" t="e">
        <f>INDEX(地温!$D$2:$D$366,MATCH(AP174,地温!$C$2:$C$366,FALSE))</f>
        <v>#N/A</v>
      </c>
      <c r="AS174" s="91" t="e">
        <f t="shared" si="98"/>
        <v>#N/A</v>
      </c>
      <c r="AT174" s="93" t="e">
        <f t="shared" si="80"/>
        <v>#N/A</v>
      </c>
      <c r="AU174" s="99" t="e">
        <f t="shared" si="81"/>
        <v>#N/A</v>
      </c>
      <c r="AV174" s="99">
        <f t="shared" si="82"/>
        <v>0</v>
      </c>
    </row>
    <row r="175" spans="1:48" s="91" customFormat="1">
      <c r="A175" s="92">
        <f t="shared" si="83"/>
        <v>167</v>
      </c>
      <c r="B175" s="91">
        <f t="shared" si="66"/>
        <v>168</v>
      </c>
      <c r="C175" s="99">
        <f t="shared" si="67"/>
        <v>0</v>
      </c>
      <c r="F175" s="92">
        <f t="shared" si="84"/>
        <v>167</v>
      </c>
      <c r="G175" s="91">
        <f t="shared" si="85"/>
        <v>168</v>
      </c>
      <c r="H175" s="91" t="e">
        <f>INDEX(地温!$D$2:$D$366,MATCH(F175,地温!$C$2:$C$366,FALSE))</f>
        <v>#N/A</v>
      </c>
      <c r="I175" s="91" t="e">
        <f t="shared" si="86"/>
        <v>#N/A</v>
      </c>
      <c r="J175" s="93" t="e">
        <f t="shared" si="68"/>
        <v>#N/A</v>
      </c>
      <c r="K175" s="99" t="e">
        <f t="shared" si="69"/>
        <v>#N/A</v>
      </c>
      <c r="L175" s="99">
        <f t="shared" si="70"/>
        <v>0</v>
      </c>
      <c r="O175" s="92">
        <f t="shared" si="87"/>
        <v>167</v>
      </c>
      <c r="P175" s="91">
        <f t="shared" si="88"/>
        <v>168</v>
      </c>
      <c r="Q175" s="91" t="e">
        <f>INDEX(地温!$D$2:$D$366,MATCH(O175,地温!$C$2:$C$366,FALSE))</f>
        <v>#N/A</v>
      </c>
      <c r="R175" s="91" t="e">
        <f t="shared" si="89"/>
        <v>#N/A</v>
      </c>
      <c r="S175" s="93" t="e">
        <f t="shared" si="71"/>
        <v>#N/A</v>
      </c>
      <c r="T175" s="99" t="e">
        <f t="shared" si="72"/>
        <v>#N/A</v>
      </c>
      <c r="U175" s="99">
        <f t="shared" si="73"/>
        <v>0</v>
      </c>
      <c r="X175" s="92">
        <f t="shared" si="90"/>
        <v>167</v>
      </c>
      <c r="Y175" s="91">
        <f t="shared" si="91"/>
        <v>168</v>
      </c>
      <c r="Z175" s="91" t="e">
        <f>INDEX(地温!$D$2:$D$366,MATCH(X175,地温!$C$2:$C$366,FALSE))</f>
        <v>#N/A</v>
      </c>
      <c r="AA175" s="91" t="e">
        <f t="shared" si="92"/>
        <v>#N/A</v>
      </c>
      <c r="AB175" s="93" t="e">
        <f t="shared" si="74"/>
        <v>#N/A</v>
      </c>
      <c r="AC175" s="99" t="e">
        <f t="shared" si="75"/>
        <v>#N/A</v>
      </c>
      <c r="AD175" s="99">
        <f t="shared" si="76"/>
        <v>0</v>
      </c>
      <c r="AG175" s="92">
        <f t="shared" si="93"/>
        <v>167</v>
      </c>
      <c r="AH175" s="91">
        <f t="shared" si="94"/>
        <v>168</v>
      </c>
      <c r="AI175" s="91" t="e">
        <f>INDEX(地温!$D$2:$D$366,MATCH(AG175,地温!$C$2:$C$366,FALSE))</f>
        <v>#N/A</v>
      </c>
      <c r="AJ175" s="91" t="e">
        <f t="shared" si="95"/>
        <v>#N/A</v>
      </c>
      <c r="AK175" s="93" t="e">
        <f t="shared" si="77"/>
        <v>#N/A</v>
      </c>
      <c r="AL175" s="99" t="e">
        <f t="shared" si="78"/>
        <v>#N/A</v>
      </c>
      <c r="AM175" s="99">
        <f t="shared" si="79"/>
        <v>0</v>
      </c>
      <c r="AP175" s="92">
        <f t="shared" si="96"/>
        <v>167</v>
      </c>
      <c r="AQ175" s="91">
        <f t="shared" si="97"/>
        <v>168</v>
      </c>
      <c r="AR175" s="91" t="e">
        <f>INDEX(地温!$D$2:$D$366,MATCH(AP175,地温!$C$2:$C$366,FALSE))</f>
        <v>#N/A</v>
      </c>
      <c r="AS175" s="91" t="e">
        <f t="shared" si="98"/>
        <v>#N/A</v>
      </c>
      <c r="AT175" s="93" t="e">
        <f t="shared" si="80"/>
        <v>#N/A</v>
      </c>
      <c r="AU175" s="99" t="e">
        <f t="shared" si="81"/>
        <v>#N/A</v>
      </c>
      <c r="AV175" s="99">
        <f t="shared" si="82"/>
        <v>0</v>
      </c>
    </row>
    <row r="176" spans="1:48" s="91" customFormat="1">
      <c r="A176" s="92">
        <f t="shared" si="83"/>
        <v>168</v>
      </c>
      <c r="B176" s="91">
        <f t="shared" si="66"/>
        <v>169</v>
      </c>
      <c r="C176" s="99">
        <f t="shared" si="67"/>
        <v>0</v>
      </c>
      <c r="F176" s="92">
        <f t="shared" si="84"/>
        <v>168</v>
      </c>
      <c r="G176" s="91">
        <f t="shared" si="85"/>
        <v>169</v>
      </c>
      <c r="H176" s="91" t="e">
        <f>INDEX(地温!$D$2:$D$366,MATCH(F176,地温!$C$2:$C$366,FALSE))</f>
        <v>#N/A</v>
      </c>
      <c r="I176" s="91" t="e">
        <f t="shared" si="86"/>
        <v>#N/A</v>
      </c>
      <c r="J176" s="93" t="e">
        <f t="shared" si="68"/>
        <v>#N/A</v>
      </c>
      <c r="K176" s="99" t="e">
        <f t="shared" si="69"/>
        <v>#N/A</v>
      </c>
      <c r="L176" s="99">
        <f t="shared" si="70"/>
        <v>0</v>
      </c>
      <c r="O176" s="92">
        <f t="shared" si="87"/>
        <v>168</v>
      </c>
      <c r="P176" s="91">
        <f t="shared" si="88"/>
        <v>169</v>
      </c>
      <c r="Q176" s="91" t="e">
        <f>INDEX(地温!$D$2:$D$366,MATCH(O176,地温!$C$2:$C$366,FALSE))</f>
        <v>#N/A</v>
      </c>
      <c r="R176" s="91" t="e">
        <f t="shared" si="89"/>
        <v>#N/A</v>
      </c>
      <c r="S176" s="93" t="e">
        <f t="shared" si="71"/>
        <v>#N/A</v>
      </c>
      <c r="T176" s="99" t="e">
        <f t="shared" si="72"/>
        <v>#N/A</v>
      </c>
      <c r="U176" s="99">
        <f t="shared" si="73"/>
        <v>0</v>
      </c>
      <c r="X176" s="92">
        <f t="shared" si="90"/>
        <v>168</v>
      </c>
      <c r="Y176" s="91">
        <f t="shared" si="91"/>
        <v>169</v>
      </c>
      <c r="Z176" s="91" t="e">
        <f>INDEX(地温!$D$2:$D$366,MATCH(X176,地温!$C$2:$C$366,FALSE))</f>
        <v>#N/A</v>
      </c>
      <c r="AA176" s="91" t="e">
        <f t="shared" si="92"/>
        <v>#N/A</v>
      </c>
      <c r="AB176" s="93" t="e">
        <f t="shared" si="74"/>
        <v>#N/A</v>
      </c>
      <c r="AC176" s="99" t="e">
        <f t="shared" si="75"/>
        <v>#N/A</v>
      </c>
      <c r="AD176" s="99">
        <f t="shared" si="76"/>
        <v>0</v>
      </c>
      <c r="AG176" s="92">
        <f t="shared" si="93"/>
        <v>168</v>
      </c>
      <c r="AH176" s="91">
        <f t="shared" si="94"/>
        <v>169</v>
      </c>
      <c r="AI176" s="91" t="e">
        <f>INDEX(地温!$D$2:$D$366,MATCH(AG176,地温!$C$2:$C$366,FALSE))</f>
        <v>#N/A</v>
      </c>
      <c r="AJ176" s="91" t="e">
        <f t="shared" si="95"/>
        <v>#N/A</v>
      </c>
      <c r="AK176" s="93" t="e">
        <f t="shared" si="77"/>
        <v>#N/A</v>
      </c>
      <c r="AL176" s="99" t="e">
        <f t="shared" si="78"/>
        <v>#N/A</v>
      </c>
      <c r="AM176" s="99">
        <f t="shared" si="79"/>
        <v>0</v>
      </c>
      <c r="AP176" s="92">
        <f t="shared" si="96"/>
        <v>168</v>
      </c>
      <c r="AQ176" s="91">
        <f t="shared" si="97"/>
        <v>169</v>
      </c>
      <c r="AR176" s="91" t="e">
        <f>INDEX(地温!$D$2:$D$366,MATCH(AP176,地温!$C$2:$C$366,FALSE))</f>
        <v>#N/A</v>
      </c>
      <c r="AS176" s="91" t="e">
        <f t="shared" si="98"/>
        <v>#N/A</v>
      </c>
      <c r="AT176" s="93" t="e">
        <f t="shared" si="80"/>
        <v>#N/A</v>
      </c>
      <c r="AU176" s="99" t="e">
        <f t="shared" si="81"/>
        <v>#N/A</v>
      </c>
      <c r="AV176" s="99">
        <f t="shared" si="82"/>
        <v>0</v>
      </c>
    </row>
    <row r="177" spans="1:48" s="91" customFormat="1">
      <c r="A177" s="92">
        <f t="shared" si="83"/>
        <v>169</v>
      </c>
      <c r="B177" s="91">
        <f t="shared" si="66"/>
        <v>170</v>
      </c>
      <c r="C177" s="99">
        <f t="shared" si="67"/>
        <v>0</v>
      </c>
      <c r="F177" s="92">
        <f t="shared" si="84"/>
        <v>169</v>
      </c>
      <c r="G177" s="91">
        <f t="shared" si="85"/>
        <v>170</v>
      </c>
      <c r="H177" s="91" t="e">
        <f>INDEX(地温!$D$2:$D$366,MATCH(F177,地温!$C$2:$C$366,FALSE))</f>
        <v>#N/A</v>
      </c>
      <c r="I177" s="91" t="e">
        <f t="shared" si="86"/>
        <v>#N/A</v>
      </c>
      <c r="J177" s="93" t="e">
        <f t="shared" si="68"/>
        <v>#N/A</v>
      </c>
      <c r="K177" s="99" t="e">
        <f t="shared" si="69"/>
        <v>#N/A</v>
      </c>
      <c r="L177" s="99">
        <f t="shared" si="70"/>
        <v>0</v>
      </c>
      <c r="O177" s="92">
        <f t="shared" si="87"/>
        <v>169</v>
      </c>
      <c r="P177" s="91">
        <f t="shared" si="88"/>
        <v>170</v>
      </c>
      <c r="Q177" s="91" t="e">
        <f>INDEX(地温!$D$2:$D$366,MATCH(O177,地温!$C$2:$C$366,FALSE))</f>
        <v>#N/A</v>
      </c>
      <c r="R177" s="91" t="e">
        <f t="shared" si="89"/>
        <v>#N/A</v>
      </c>
      <c r="S177" s="93" t="e">
        <f t="shared" si="71"/>
        <v>#N/A</v>
      </c>
      <c r="T177" s="99" t="e">
        <f t="shared" si="72"/>
        <v>#N/A</v>
      </c>
      <c r="U177" s="99">
        <f t="shared" si="73"/>
        <v>0</v>
      </c>
      <c r="X177" s="92">
        <f t="shared" si="90"/>
        <v>169</v>
      </c>
      <c r="Y177" s="91">
        <f t="shared" si="91"/>
        <v>170</v>
      </c>
      <c r="Z177" s="91" t="e">
        <f>INDEX(地温!$D$2:$D$366,MATCH(X177,地温!$C$2:$C$366,FALSE))</f>
        <v>#N/A</v>
      </c>
      <c r="AA177" s="91" t="e">
        <f t="shared" si="92"/>
        <v>#N/A</v>
      </c>
      <c r="AB177" s="93" t="e">
        <f t="shared" si="74"/>
        <v>#N/A</v>
      </c>
      <c r="AC177" s="99" t="e">
        <f t="shared" si="75"/>
        <v>#N/A</v>
      </c>
      <c r="AD177" s="99">
        <f t="shared" si="76"/>
        <v>0</v>
      </c>
      <c r="AG177" s="92">
        <f t="shared" si="93"/>
        <v>169</v>
      </c>
      <c r="AH177" s="91">
        <f t="shared" si="94"/>
        <v>170</v>
      </c>
      <c r="AI177" s="91" t="e">
        <f>INDEX(地温!$D$2:$D$366,MATCH(AG177,地温!$C$2:$C$366,FALSE))</f>
        <v>#N/A</v>
      </c>
      <c r="AJ177" s="91" t="e">
        <f t="shared" si="95"/>
        <v>#N/A</v>
      </c>
      <c r="AK177" s="93" t="e">
        <f t="shared" si="77"/>
        <v>#N/A</v>
      </c>
      <c r="AL177" s="99" t="e">
        <f t="shared" si="78"/>
        <v>#N/A</v>
      </c>
      <c r="AM177" s="99">
        <f t="shared" si="79"/>
        <v>0</v>
      </c>
      <c r="AP177" s="92">
        <f t="shared" si="96"/>
        <v>169</v>
      </c>
      <c r="AQ177" s="91">
        <f t="shared" si="97"/>
        <v>170</v>
      </c>
      <c r="AR177" s="91" t="e">
        <f>INDEX(地温!$D$2:$D$366,MATCH(AP177,地温!$C$2:$C$366,FALSE))</f>
        <v>#N/A</v>
      </c>
      <c r="AS177" s="91" t="e">
        <f t="shared" si="98"/>
        <v>#N/A</v>
      </c>
      <c r="AT177" s="93" t="e">
        <f t="shared" si="80"/>
        <v>#N/A</v>
      </c>
      <c r="AU177" s="99" t="e">
        <f t="shared" si="81"/>
        <v>#N/A</v>
      </c>
      <c r="AV177" s="99">
        <f t="shared" si="82"/>
        <v>0</v>
      </c>
    </row>
    <row r="178" spans="1:48" s="91" customFormat="1">
      <c r="A178" s="92">
        <f t="shared" si="83"/>
        <v>170</v>
      </c>
      <c r="B178" s="91">
        <f t="shared" si="66"/>
        <v>171</v>
      </c>
      <c r="C178" s="99">
        <f t="shared" si="67"/>
        <v>0</v>
      </c>
      <c r="F178" s="92">
        <f t="shared" si="84"/>
        <v>170</v>
      </c>
      <c r="G178" s="91">
        <f t="shared" si="85"/>
        <v>171</v>
      </c>
      <c r="H178" s="91" t="e">
        <f>INDEX(地温!$D$2:$D$366,MATCH(F178,地温!$C$2:$C$366,FALSE))</f>
        <v>#N/A</v>
      </c>
      <c r="I178" s="91" t="e">
        <f t="shared" si="86"/>
        <v>#N/A</v>
      </c>
      <c r="J178" s="93" t="e">
        <f t="shared" si="68"/>
        <v>#N/A</v>
      </c>
      <c r="K178" s="99" t="e">
        <f t="shared" si="69"/>
        <v>#N/A</v>
      </c>
      <c r="L178" s="99">
        <f t="shared" si="70"/>
        <v>0</v>
      </c>
      <c r="O178" s="92">
        <f t="shared" si="87"/>
        <v>170</v>
      </c>
      <c r="P178" s="91">
        <f t="shared" si="88"/>
        <v>171</v>
      </c>
      <c r="Q178" s="91" t="e">
        <f>INDEX(地温!$D$2:$D$366,MATCH(O178,地温!$C$2:$C$366,FALSE))</f>
        <v>#N/A</v>
      </c>
      <c r="R178" s="91" t="e">
        <f t="shared" si="89"/>
        <v>#N/A</v>
      </c>
      <c r="S178" s="93" t="e">
        <f t="shared" si="71"/>
        <v>#N/A</v>
      </c>
      <c r="T178" s="99" t="e">
        <f t="shared" si="72"/>
        <v>#N/A</v>
      </c>
      <c r="U178" s="99">
        <f t="shared" si="73"/>
        <v>0</v>
      </c>
      <c r="X178" s="92">
        <f t="shared" si="90"/>
        <v>170</v>
      </c>
      <c r="Y178" s="91">
        <f t="shared" si="91"/>
        <v>171</v>
      </c>
      <c r="Z178" s="91" t="e">
        <f>INDEX(地温!$D$2:$D$366,MATCH(X178,地温!$C$2:$C$366,FALSE))</f>
        <v>#N/A</v>
      </c>
      <c r="AA178" s="91" t="e">
        <f t="shared" si="92"/>
        <v>#N/A</v>
      </c>
      <c r="AB178" s="93" t="e">
        <f t="shared" si="74"/>
        <v>#N/A</v>
      </c>
      <c r="AC178" s="99" t="e">
        <f t="shared" si="75"/>
        <v>#N/A</v>
      </c>
      <c r="AD178" s="99">
        <f t="shared" si="76"/>
        <v>0</v>
      </c>
      <c r="AG178" s="92">
        <f t="shared" si="93"/>
        <v>170</v>
      </c>
      <c r="AH178" s="91">
        <f t="shared" si="94"/>
        <v>171</v>
      </c>
      <c r="AI178" s="91" t="e">
        <f>INDEX(地温!$D$2:$D$366,MATCH(AG178,地温!$C$2:$C$366,FALSE))</f>
        <v>#N/A</v>
      </c>
      <c r="AJ178" s="91" t="e">
        <f t="shared" si="95"/>
        <v>#N/A</v>
      </c>
      <c r="AK178" s="93" t="e">
        <f t="shared" si="77"/>
        <v>#N/A</v>
      </c>
      <c r="AL178" s="99" t="e">
        <f t="shared" si="78"/>
        <v>#N/A</v>
      </c>
      <c r="AM178" s="99">
        <f t="shared" si="79"/>
        <v>0</v>
      </c>
      <c r="AP178" s="92">
        <f t="shared" si="96"/>
        <v>170</v>
      </c>
      <c r="AQ178" s="91">
        <f t="shared" si="97"/>
        <v>171</v>
      </c>
      <c r="AR178" s="91" t="e">
        <f>INDEX(地温!$D$2:$D$366,MATCH(AP178,地温!$C$2:$C$366,FALSE))</f>
        <v>#N/A</v>
      </c>
      <c r="AS178" s="91" t="e">
        <f t="shared" si="98"/>
        <v>#N/A</v>
      </c>
      <c r="AT178" s="93" t="e">
        <f t="shared" si="80"/>
        <v>#N/A</v>
      </c>
      <c r="AU178" s="99" t="e">
        <f t="shared" si="81"/>
        <v>#N/A</v>
      </c>
      <c r="AV178" s="99">
        <f t="shared" si="82"/>
        <v>0</v>
      </c>
    </row>
    <row r="179" spans="1:48" s="91" customFormat="1">
      <c r="A179" s="92">
        <f t="shared" si="83"/>
        <v>171</v>
      </c>
      <c r="B179" s="91">
        <f t="shared" si="66"/>
        <v>172</v>
      </c>
      <c r="C179" s="99">
        <f t="shared" si="67"/>
        <v>0</v>
      </c>
      <c r="F179" s="92">
        <f t="shared" si="84"/>
        <v>171</v>
      </c>
      <c r="G179" s="91">
        <f t="shared" si="85"/>
        <v>172</v>
      </c>
      <c r="H179" s="91" t="e">
        <f>INDEX(地温!$D$2:$D$366,MATCH(F179,地温!$C$2:$C$366,FALSE))</f>
        <v>#N/A</v>
      </c>
      <c r="I179" s="91" t="e">
        <f t="shared" si="86"/>
        <v>#N/A</v>
      </c>
      <c r="J179" s="93" t="e">
        <f t="shared" si="68"/>
        <v>#N/A</v>
      </c>
      <c r="K179" s="99" t="e">
        <f t="shared" si="69"/>
        <v>#N/A</v>
      </c>
      <c r="L179" s="99">
        <f t="shared" si="70"/>
        <v>0</v>
      </c>
      <c r="O179" s="92">
        <f t="shared" si="87"/>
        <v>171</v>
      </c>
      <c r="P179" s="91">
        <f t="shared" si="88"/>
        <v>172</v>
      </c>
      <c r="Q179" s="91" t="e">
        <f>INDEX(地温!$D$2:$D$366,MATCH(O179,地温!$C$2:$C$366,FALSE))</f>
        <v>#N/A</v>
      </c>
      <c r="R179" s="91" t="e">
        <f t="shared" si="89"/>
        <v>#N/A</v>
      </c>
      <c r="S179" s="93" t="e">
        <f t="shared" si="71"/>
        <v>#N/A</v>
      </c>
      <c r="T179" s="99" t="e">
        <f t="shared" si="72"/>
        <v>#N/A</v>
      </c>
      <c r="U179" s="99">
        <f t="shared" si="73"/>
        <v>0</v>
      </c>
      <c r="X179" s="92">
        <f t="shared" si="90"/>
        <v>171</v>
      </c>
      <c r="Y179" s="91">
        <f t="shared" si="91"/>
        <v>172</v>
      </c>
      <c r="Z179" s="91" t="e">
        <f>INDEX(地温!$D$2:$D$366,MATCH(X179,地温!$C$2:$C$366,FALSE))</f>
        <v>#N/A</v>
      </c>
      <c r="AA179" s="91" t="e">
        <f t="shared" si="92"/>
        <v>#N/A</v>
      </c>
      <c r="AB179" s="93" t="e">
        <f t="shared" si="74"/>
        <v>#N/A</v>
      </c>
      <c r="AC179" s="99" t="e">
        <f t="shared" si="75"/>
        <v>#N/A</v>
      </c>
      <c r="AD179" s="99">
        <f t="shared" si="76"/>
        <v>0</v>
      </c>
      <c r="AG179" s="92">
        <f t="shared" si="93"/>
        <v>171</v>
      </c>
      <c r="AH179" s="91">
        <f t="shared" si="94"/>
        <v>172</v>
      </c>
      <c r="AI179" s="91" t="e">
        <f>INDEX(地温!$D$2:$D$366,MATCH(AG179,地温!$C$2:$C$366,FALSE))</f>
        <v>#N/A</v>
      </c>
      <c r="AJ179" s="91" t="e">
        <f t="shared" si="95"/>
        <v>#N/A</v>
      </c>
      <c r="AK179" s="93" t="e">
        <f t="shared" si="77"/>
        <v>#N/A</v>
      </c>
      <c r="AL179" s="99" t="e">
        <f t="shared" si="78"/>
        <v>#N/A</v>
      </c>
      <c r="AM179" s="99">
        <f t="shared" si="79"/>
        <v>0</v>
      </c>
      <c r="AP179" s="92">
        <f t="shared" si="96"/>
        <v>171</v>
      </c>
      <c r="AQ179" s="91">
        <f t="shared" si="97"/>
        <v>172</v>
      </c>
      <c r="AR179" s="91" t="e">
        <f>INDEX(地温!$D$2:$D$366,MATCH(AP179,地温!$C$2:$C$366,FALSE))</f>
        <v>#N/A</v>
      </c>
      <c r="AS179" s="91" t="e">
        <f t="shared" si="98"/>
        <v>#N/A</v>
      </c>
      <c r="AT179" s="93" t="e">
        <f t="shared" si="80"/>
        <v>#N/A</v>
      </c>
      <c r="AU179" s="99" t="e">
        <f t="shared" si="81"/>
        <v>#N/A</v>
      </c>
      <c r="AV179" s="99">
        <f t="shared" si="82"/>
        <v>0</v>
      </c>
    </row>
    <row r="180" spans="1:48" s="91" customFormat="1">
      <c r="A180" s="92">
        <f t="shared" si="83"/>
        <v>172</v>
      </c>
      <c r="B180" s="91">
        <f t="shared" si="66"/>
        <v>173</v>
      </c>
      <c r="C180" s="99">
        <f t="shared" si="67"/>
        <v>0</v>
      </c>
      <c r="F180" s="92">
        <f t="shared" si="84"/>
        <v>172</v>
      </c>
      <c r="G180" s="91">
        <f t="shared" si="85"/>
        <v>173</v>
      </c>
      <c r="H180" s="91" t="e">
        <f>INDEX(地温!$D$2:$D$366,MATCH(F180,地温!$C$2:$C$366,FALSE))</f>
        <v>#N/A</v>
      </c>
      <c r="I180" s="91" t="e">
        <f t="shared" si="86"/>
        <v>#N/A</v>
      </c>
      <c r="J180" s="93" t="e">
        <f t="shared" si="68"/>
        <v>#N/A</v>
      </c>
      <c r="K180" s="99" t="e">
        <f t="shared" si="69"/>
        <v>#N/A</v>
      </c>
      <c r="L180" s="99">
        <f t="shared" si="70"/>
        <v>0</v>
      </c>
      <c r="O180" s="92">
        <f t="shared" si="87"/>
        <v>172</v>
      </c>
      <c r="P180" s="91">
        <f t="shared" si="88"/>
        <v>173</v>
      </c>
      <c r="Q180" s="91" t="e">
        <f>INDEX(地温!$D$2:$D$366,MATCH(O180,地温!$C$2:$C$366,FALSE))</f>
        <v>#N/A</v>
      </c>
      <c r="R180" s="91" t="e">
        <f t="shared" si="89"/>
        <v>#N/A</v>
      </c>
      <c r="S180" s="93" t="e">
        <f t="shared" si="71"/>
        <v>#N/A</v>
      </c>
      <c r="T180" s="99" t="e">
        <f t="shared" si="72"/>
        <v>#N/A</v>
      </c>
      <c r="U180" s="99">
        <f t="shared" si="73"/>
        <v>0</v>
      </c>
      <c r="X180" s="92">
        <f t="shared" si="90"/>
        <v>172</v>
      </c>
      <c r="Y180" s="91">
        <f t="shared" si="91"/>
        <v>173</v>
      </c>
      <c r="Z180" s="91" t="e">
        <f>INDEX(地温!$D$2:$D$366,MATCH(X180,地温!$C$2:$C$366,FALSE))</f>
        <v>#N/A</v>
      </c>
      <c r="AA180" s="91" t="e">
        <f t="shared" si="92"/>
        <v>#N/A</v>
      </c>
      <c r="AB180" s="93" t="e">
        <f t="shared" si="74"/>
        <v>#N/A</v>
      </c>
      <c r="AC180" s="99" t="e">
        <f t="shared" si="75"/>
        <v>#N/A</v>
      </c>
      <c r="AD180" s="99">
        <f t="shared" si="76"/>
        <v>0</v>
      </c>
      <c r="AG180" s="92">
        <f t="shared" si="93"/>
        <v>172</v>
      </c>
      <c r="AH180" s="91">
        <f t="shared" si="94"/>
        <v>173</v>
      </c>
      <c r="AI180" s="91" t="e">
        <f>INDEX(地温!$D$2:$D$366,MATCH(AG180,地温!$C$2:$C$366,FALSE))</f>
        <v>#N/A</v>
      </c>
      <c r="AJ180" s="91" t="e">
        <f t="shared" si="95"/>
        <v>#N/A</v>
      </c>
      <c r="AK180" s="93" t="e">
        <f t="shared" si="77"/>
        <v>#N/A</v>
      </c>
      <c r="AL180" s="99" t="e">
        <f t="shared" si="78"/>
        <v>#N/A</v>
      </c>
      <c r="AM180" s="99">
        <f t="shared" si="79"/>
        <v>0</v>
      </c>
      <c r="AP180" s="92">
        <f t="shared" si="96"/>
        <v>172</v>
      </c>
      <c r="AQ180" s="91">
        <f t="shared" si="97"/>
        <v>173</v>
      </c>
      <c r="AR180" s="91" t="e">
        <f>INDEX(地温!$D$2:$D$366,MATCH(AP180,地温!$C$2:$C$366,FALSE))</f>
        <v>#N/A</v>
      </c>
      <c r="AS180" s="91" t="e">
        <f t="shared" si="98"/>
        <v>#N/A</v>
      </c>
      <c r="AT180" s="93" t="e">
        <f t="shared" si="80"/>
        <v>#N/A</v>
      </c>
      <c r="AU180" s="99" t="e">
        <f t="shared" si="81"/>
        <v>#N/A</v>
      </c>
      <c r="AV180" s="99">
        <f t="shared" si="82"/>
        <v>0</v>
      </c>
    </row>
    <row r="181" spans="1:48" s="91" customFormat="1">
      <c r="A181" s="92">
        <f t="shared" si="83"/>
        <v>173</v>
      </c>
      <c r="B181" s="91">
        <f t="shared" si="66"/>
        <v>174</v>
      </c>
      <c r="C181" s="99">
        <f t="shared" si="67"/>
        <v>0</v>
      </c>
      <c r="F181" s="92">
        <f t="shared" si="84"/>
        <v>173</v>
      </c>
      <c r="G181" s="91">
        <f t="shared" si="85"/>
        <v>174</v>
      </c>
      <c r="H181" s="91" t="e">
        <f>INDEX(地温!$D$2:$D$366,MATCH(F181,地温!$C$2:$C$366,FALSE))</f>
        <v>#N/A</v>
      </c>
      <c r="I181" s="91" t="e">
        <f t="shared" si="86"/>
        <v>#N/A</v>
      </c>
      <c r="J181" s="93" t="e">
        <f t="shared" si="68"/>
        <v>#N/A</v>
      </c>
      <c r="K181" s="99" t="e">
        <f t="shared" si="69"/>
        <v>#N/A</v>
      </c>
      <c r="L181" s="99">
        <f t="shared" si="70"/>
        <v>0</v>
      </c>
      <c r="O181" s="92">
        <f t="shared" si="87"/>
        <v>173</v>
      </c>
      <c r="P181" s="91">
        <f t="shared" si="88"/>
        <v>174</v>
      </c>
      <c r="Q181" s="91" t="e">
        <f>INDEX(地温!$D$2:$D$366,MATCH(O181,地温!$C$2:$C$366,FALSE))</f>
        <v>#N/A</v>
      </c>
      <c r="R181" s="91" t="e">
        <f t="shared" si="89"/>
        <v>#N/A</v>
      </c>
      <c r="S181" s="93" t="e">
        <f t="shared" si="71"/>
        <v>#N/A</v>
      </c>
      <c r="T181" s="99" t="e">
        <f t="shared" si="72"/>
        <v>#N/A</v>
      </c>
      <c r="U181" s="99">
        <f t="shared" si="73"/>
        <v>0</v>
      </c>
      <c r="X181" s="92">
        <f t="shared" si="90"/>
        <v>173</v>
      </c>
      <c r="Y181" s="91">
        <f t="shared" si="91"/>
        <v>174</v>
      </c>
      <c r="Z181" s="91" t="e">
        <f>INDEX(地温!$D$2:$D$366,MATCH(X181,地温!$C$2:$C$366,FALSE))</f>
        <v>#N/A</v>
      </c>
      <c r="AA181" s="91" t="e">
        <f t="shared" si="92"/>
        <v>#N/A</v>
      </c>
      <c r="AB181" s="93" t="e">
        <f t="shared" si="74"/>
        <v>#N/A</v>
      </c>
      <c r="AC181" s="99" t="e">
        <f t="shared" si="75"/>
        <v>#N/A</v>
      </c>
      <c r="AD181" s="99">
        <f t="shared" si="76"/>
        <v>0</v>
      </c>
      <c r="AG181" s="92">
        <f t="shared" si="93"/>
        <v>173</v>
      </c>
      <c r="AH181" s="91">
        <f t="shared" si="94"/>
        <v>174</v>
      </c>
      <c r="AI181" s="91" t="e">
        <f>INDEX(地温!$D$2:$D$366,MATCH(AG181,地温!$C$2:$C$366,FALSE))</f>
        <v>#N/A</v>
      </c>
      <c r="AJ181" s="91" t="e">
        <f t="shared" si="95"/>
        <v>#N/A</v>
      </c>
      <c r="AK181" s="93" t="e">
        <f t="shared" si="77"/>
        <v>#N/A</v>
      </c>
      <c r="AL181" s="99" t="e">
        <f t="shared" si="78"/>
        <v>#N/A</v>
      </c>
      <c r="AM181" s="99">
        <f t="shared" si="79"/>
        <v>0</v>
      </c>
      <c r="AP181" s="92">
        <f t="shared" si="96"/>
        <v>173</v>
      </c>
      <c r="AQ181" s="91">
        <f t="shared" si="97"/>
        <v>174</v>
      </c>
      <c r="AR181" s="91" t="e">
        <f>INDEX(地温!$D$2:$D$366,MATCH(AP181,地温!$C$2:$C$366,FALSE))</f>
        <v>#N/A</v>
      </c>
      <c r="AS181" s="91" t="e">
        <f t="shared" si="98"/>
        <v>#N/A</v>
      </c>
      <c r="AT181" s="93" t="e">
        <f t="shared" si="80"/>
        <v>#N/A</v>
      </c>
      <c r="AU181" s="99" t="e">
        <f t="shared" si="81"/>
        <v>#N/A</v>
      </c>
      <c r="AV181" s="99">
        <f t="shared" si="82"/>
        <v>0</v>
      </c>
    </row>
    <row r="182" spans="1:48" s="91" customFormat="1">
      <c r="A182" s="92">
        <f t="shared" si="83"/>
        <v>174</v>
      </c>
      <c r="B182" s="91">
        <f t="shared" si="66"/>
        <v>175</v>
      </c>
      <c r="C182" s="99">
        <f t="shared" si="67"/>
        <v>0</v>
      </c>
      <c r="F182" s="92">
        <f t="shared" si="84"/>
        <v>174</v>
      </c>
      <c r="G182" s="91">
        <f t="shared" si="85"/>
        <v>175</v>
      </c>
      <c r="H182" s="91" t="e">
        <f>INDEX(地温!$D$2:$D$366,MATCH(F182,地温!$C$2:$C$366,FALSE))</f>
        <v>#N/A</v>
      </c>
      <c r="I182" s="91" t="e">
        <f t="shared" si="86"/>
        <v>#N/A</v>
      </c>
      <c r="J182" s="93" t="e">
        <f t="shared" si="68"/>
        <v>#N/A</v>
      </c>
      <c r="K182" s="99" t="e">
        <f t="shared" si="69"/>
        <v>#N/A</v>
      </c>
      <c r="L182" s="99">
        <f t="shared" si="70"/>
        <v>0</v>
      </c>
      <c r="O182" s="92">
        <f t="shared" si="87"/>
        <v>174</v>
      </c>
      <c r="P182" s="91">
        <f t="shared" si="88"/>
        <v>175</v>
      </c>
      <c r="Q182" s="91" t="e">
        <f>INDEX(地温!$D$2:$D$366,MATCH(O182,地温!$C$2:$C$366,FALSE))</f>
        <v>#N/A</v>
      </c>
      <c r="R182" s="91" t="e">
        <f t="shared" si="89"/>
        <v>#N/A</v>
      </c>
      <c r="S182" s="93" t="e">
        <f t="shared" si="71"/>
        <v>#N/A</v>
      </c>
      <c r="T182" s="99" t="e">
        <f t="shared" si="72"/>
        <v>#N/A</v>
      </c>
      <c r="U182" s="99">
        <f t="shared" si="73"/>
        <v>0</v>
      </c>
      <c r="X182" s="92">
        <f t="shared" si="90"/>
        <v>174</v>
      </c>
      <c r="Y182" s="91">
        <f t="shared" si="91"/>
        <v>175</v>
      </c>
      <c r="Z182" s="91" t="e">
        <f>INDEX(地温!$D$2:$D$366,MATCH(X182,地温!$C$2:$C$366,FALSE))</f>
        <v>#N/A</v>
      </c>
      <c r="AA182" s="91" t="e">
        <f t="shared" si="92"/>
        <v>#N/A</v>
      </c>
      <c r="AB182" s="93" t="e">
        <f t="shared" si="74"/>
        <v>#N/A</v>
      </c>
      <c r="AC182" s="99" t="e">
        <f t="shared" si="75"/>
        <v>#N/A</v>
      </c>
      <c r="AD182" s="99">
        <f t="shared" si="76"/>
        <v>0</v>
      </c>
      <c r="AG182" s="92">
        <f t="shared" si="93"/>
        <v>174</v>
      </c>
      <c r="AH182" s="91">
        <f t="shared" si="94"/>
        <v>175</v>
      </c>
      <c r="AI182" s="91" t="e">
        <f>INDEX(地温!$D$2:$D$366,MATCH(AG182,地温!$C$2:$C$366,FALSE))</f>
        <v>#N/A</v>
      </c>
      <c r="AJ182" s="91" t="e">
        <f t="shared" si="95"/>
        <v>#N/A</v>
      </c>
      <c r="AK182" s="93" t="e">
        <f t="shared" si="77"/>
        <v>#N/A</v>
      </c>
      <c r="AL182" s="99" t="e">
        <f t="shared" si="78"/>
        <v>#N/A</v>
      </c>
      <c r="AM182" s="99">
        <f t="shared" si="79"/>
        <v>0</v>
      </c>
      <c r="AP182" s="92">
        <f t="shared" si="96"/>
        <v>174</v>
      </c>
      <c r="AQ182" s="91">
        <f t="shared" si="97"/>
        <v>175</v>
      </c>
      <c r="AR182" s="91" t="e">
        <f>INDEX(地温!$D$2:$D$366,MATCH(AP182,地温!$C$2:$C$366,FALSE))</f>
        <v>#N/A</v>
      </c>
      <c r="AS182" s="91" t="e">
        <f t="shared" si="98"/>
        <v>#N/A</v>
      </c>
      <c r="AT182" s="93" t="e">
        <f t="shared" si="80"/>
        <v>#N/A</v>
      </c>
      <c r="AU182" s="99" t="e">
        <f t="shared" si="81"/>
        <v>#N/A</v>
      </c>
      <c r="AV182" s="99">
        <f t="shared" si="82"/>
        <v>0</v>
      </c>
    </row>
    <row r="183" spans="1:48" s="91" customFormat="1">
      <c r="A183" s="92">
        <f t="shared" si="83"/>
        <v>175</v>
      </c>
      <c r="B183" s="91">
        <f t="shared" si="66"/>
        <v>176</v>
      </c>
      <c r="C183" s="99">
        <f t="shared" si="67"/>
        <v>0</v>
      </c>
      <c r="F183" s="92">
        <f t="shared" si="84"/>
        <v>175</v>
      </c>
      <c r="G183" s="91">
        <f t="shared" si="85"/>
        <v>176</v>
      </c>
      <c r="H183" s="91" t="e">
        <f>INDEX(地温!$D$2:$D$366,MATCH(F183,地温!$C$2:$C$366,FALSE))</f>
        <v>#N/A</v>
      </c>
      <c r="I183" s="91" t="e">
        <f t="shared" si="86"/>
        <v>#N/A</v>
      </c>
      <c r="J183" s="93" t="e">
        <f t="shared" si="68"/>
        <v>#N/A</v>
      </c>
      <c r="K183" s="99" t="e">
        <f t="shared" si="69"/>
        <v>#N/A</v>
      </c>
      <c r="L183" s="99">
        <f t="shared" si="70"/>
        <v>0</v>
      </c>
      <c r="O183" s="92">
        <f t="shared" si="87"/>
        <v>175</v>
      </c>
      <c r="P183" s="91">
        <f t="shared" si="88"/>
        <v>176</v>
      </c>
      <c r="Q183" s="91" t="e">
        <f>INDEX(地温!$D$2:$D$366,MATCH(O183,地温!$C$2:$C$366,FALSE))</f>
        <v>#N/A</v>
      </c>
      <c r="R183" s="91" t="e">
        <f t="shared" si="89"/>
        <v>#N/A</v>
      </c>
      <c r="S183" s="93" t="e">
        <f t="shared" si="71"/>
        <v>#N/A</v>
      </c>
      <c r="T183" s="99" t="e">
        <f t="shared" si="72"/>
        <v>#N/A</v>
      </c>
      <c r="U183" s="99">
        <f t="shared" si="73"/>
        <v>0</v>
      </c>
      <c r="X183" s="92">
        <f t="shared" si="90"/>
        <v>175</v>
      </c>
      <c r="Y183" s="91">
        <f t="shared" si="91"/>
        <v>176</v>
      </c>
      <c r="Z183" s="91" t="e">
        <f>INDEX(地温!$D$2:$D$366,MATCH(X183,地温!$C$2:$C$366,FALSE))</f>
        <v>#N/A</v>
      </c>
      <c r="AA183" s="91" t="e">
        <f t="shared" si="92"/>
        <v>#N/A</v>
      </c>
      <c r="AB183" s="93" t="e">
        <f t="shared" si="74"/>
        <v>#N/A</v>
      </c>
      <c r="AC183" s="99" t="e">
        <f t="shared" si="75"/>
        <v>#N/A</v>
      </c>
      <c r="AD183" s="99">
        <f t="shared" si="76"/>
        <v>0</v>
      </c>
      <c r="AG183" s="92">
        <f t="shared" si="93"/>
        <v>175</v>
      </c>
      <c r="AH183" s="91">
        <f t="shared" si="94"/>
        <v>176</v>
      </c>
      <c r="AI183" s="91" t="e">
        <f>INDEX(地温!$D$2:$D$366,MATCH(AG183,地温!$C$2:$C$366,FALSE))</f>
        <v>#N/A</v>
      </c>
      <c r="AJ183" s="91" t="e">
        <f t="shared" si="95"/>
        <v>#N/A</v>
      </c>
      <c r="AK183" s="93" t="e">
        <f t="shared" si="77"/>
        <v>#N/A</v>
      </c>
      <c r="AL183" s="99" t="e">
        <f t="shared" si="78"/>
        <v>#N/A</v>
      </c>
      <c r="AM183" s="99">
        <f t="shared" si="79"/>
        <v>0</v>
      </c>
      <c r="AP183" s="92">
        <f t="shared" si="96"/>
        <v>175</v>
      </c>
      <c r="AQ183" s="91">
        <f t="shared" si="97"/>
        <v>176</v>
      </c>
      <c r="AR183" s="91" t="e">
        <f>INDEX(地温!$D$2:$D$366,MATCH(AP183,地温!$C$2:$C$366,FALSE))</f>
        <v>#N/A</v>
      </c>
      <c r="AS183" s="91" t="e">
        <f t="shared" si="98"/>
        <v>#N/A</v>
      </c>
      <c r="AT183" s="93" t="e">
        <f t="shared" si="80"/>
        <v>#N/A</v>
      </c>
      <c r="AU183" s="99" t="e">
        <f t="shared" si="81"/>
        <v>#N/A</v>
      </c>
      <c r="AV183" s="99">
        <f t="shared" si="82"/>
        <v>0</v>
      </c>
    </row>
    <row r="184" spans="1:48" s="91" customFormat="1">
      <c r="A184" s="92">
        <f t="shared" si="83"/>
        <v>176</v>
      </c>
      <c r="B184" s="91">
        <f t="shared" si="66"/>
        <v>177</v>
      </c>
      <c r="C184" s="99">
        <f t="shared" si="67"/>
        <v>0</v>
      </c>
      <c r="F184" s="92">
        <f t="shared" si="84"/>
        <v>176</v>
      </c>
      <c r="G184" s="91">
        <f t="shared" si="85"/>
        <v>177</v>
      </c>
      <c r="H184" s="91" t="e">
        <f>INDEX(地温!$D$2:$D$366,MATCH(F184,地温!$C$2:$C$366,FALSE))</f>
        <v>#N/A</v>
      </c>
      <c r="I184" s="91" t="e">
        <f t="shared" si="86"/>
        <v>#N/A</v>
      </c>
      <c r="J184" s="93" t="e">
        <f t="shared" si="68"/>
        <v>#N/A</v>
      </c>
      <c r="K184" s="99" t="e">
        <f t="shared" si="69"/>
        <v>#N/A</v>
      </c>
      <c r="L184" s="99">
        <f t="shared" si="70"/>
        <v>0</v>
      </c>
      <c r="O184" s="92">
        <f t="shared" si="87"/>
        <v>176</v>
      </c>
      <c r="P184" s="91">
        <f t="shared" si="88"/>
        <v>177</v>
      </c>
      <c r="Q184" s="91" t="e">
        <f>INDEX(地温!$D$2:$D$366,MATCH(O184,地温!$C$2:$C$366,FALSE))</f>
        <v>#N/A</v>
      </c>
      <c r="R184" s="91" t="e">
        <f t="shared" si="89"/>
        <v>#N/A</v>
      </c>
      <c r="S184" s="93" t="e">
        <f t="shared" si="71"/>
        <v>#N/A</v>
      </c>
      <c r="T184" s="99" t="e">
        <f t="shared" si="72"/>
        <v>#N/A</v>
      </c>
      <c r="U184" s="99">
        <f t="shared" si="73"/>
        <v>0</v>
      </c>
      <c r="X184" s="92">
        <f t="shared" si="90"/>
        <v>176</v>
      </c>
      <c r="Y184" s="91">
        <f t="shared" si="91"/>
        <v>177</v>
      </c>
      <c r="Z184" s="91" t="e">
        <f>INDEX(地温!$D$2:$D$366,MATCH(X184,地温!$C$2:$C$366,FALSE))</f>
        <v>#N/A</v>
      </c>
      <c r="AA184" s="91" t="e">
        <f t="shared" si="92"/>
        <v>#N/A</v>
      </c>
      <c r="AB184" s="93" t="e">
        <f t="shared" si="74"/>
        <v>#N/A</v>
      </c>
      <c r="AC184" s="99" t="e">
        <f t="shared" si="75"/>
        <v>#N/A</v>
      </c>
      <c r="AD184" s="99">
        <f t="shared" si="76"/>
        <v>0</v>
      </c>
      <c r="AG184" s="92">
        <f t="shared" si="93"/>
        <v>176</v>
      </c>
      <c r="AH184" s="91">
        <f t="shared" si="94"/>
        <v>177</v>
      </c>
      <c r="AI184" s="91" t="e">
        <f>INDEX(地温!$D$2:$D$366,MATCH(AG184,地温!$C$2:$C$366,FALSE))</f>
        <v>#N/A</v>
      </c>
      <c r="AJ184" s="91" t="e">
        <f t="shared" si="95"/>
        <v>#N/A</v>
      </c>
      <c r="AK184" s="93" t="e">
        <f t="shared" si="77"/>
        <v>#N/A</v>
      </c>
      <c r="AL184" s="99" t="e">
        <f t="shared" si="78"/>
        <v>#N/A</v>
      </c>
      <c r="AM184" s="99">
        <f t="shared" si="79"/>
        <v>0</v>
      </c>
      <c r="AP184" s="92">
        <f t="shared" si="96"/>
        <v>176</v>
      </c>
      <c r="AQ184" s="91">
        <f t="shared" si="97"/>
        <v>177</v>
      </c>
      <c r="AR184" s="91" t="e">
        <f>INDEX(地温!$D$2:$D$366,MATCH(AP184,地温!$C$2:$C$366,FALSE))</f>
        <v>#N/A</v>
      </c>
      <c r="AS184" s="91" t="e">
        <f t="shared" si="98"/>
        <v>#N/A</v>
      </c>
      <c r="AT184" s="93" t="e">
        <f t="shared" si="80"/>
        <v>#N/A</v>
      </c>
      <c r="AU184" s="99" t="e">
        <f t="shared" si="81"/>
        <v>#N/A</v>
      </c>
      <c r="AV184" s="99">
        <f t="shared" si="82"/>
        <v>0</v>
      </c>
    </row>
    <row r="185" spans="1:48" s="91" customFormat="1">
      <c r="A185" s="92">
        <f t="shared" si="83"/>
        <v>177</v>
      </c>
      <c r="B185" s="91">
        <f t="shared" si="66"/>
        <v>178</v>
      </c>
      <c r="C185" s="99">
        <f t="shared" si="67"/>
        <v>0</v>
      </c>
      <c r="F185" s="92">
        <f t="shared" si="84"/>
        <v>177</v>
      </c>
      <c r="G185" s="91">
        <f t="shared" si="85"/>
        <v>178</v>
      </c>
      <c r="H185" s="91" t="e">
        <f>INDEX(地温!$D$2:$D$366,MATCH(F185,地温!$C$2:$C$366,FALSE))</f>
        <v>#N/A</v>
      </c>
      <c r="I185" s="91" t="e">
        <f t="shared" si="86"/>
        <v>#N/A</v>
      </c>
      <c r="J185" s="93" t="e">
        <f t="shared" si="68"/>
        <v>#N/A</v>
      </c>
      <c r="K185" s="99" t="e">
        <f t="shared" si="69"/>
        <v>#N/A</v>
      </c>
      <c r="L185" s="99">
        <f t="shared" si="70"/>
        <v>0</v>
      </c>
      <c r="O185" s="92">
        <f t="shared" si="87"/>
        <v>177</v>
      </c>
      <c r="P185" s="91">
        <f t="shared" si="88"/>
        <v>178</v>
      </c>
      <c r="Q185" s="91" t="e">
        <f>INDEX(地温!$D$2:$D$366,MATCH(O185,地温!$C$2:$C$366,FALSE))</f>
        <v>#N/A</v>
      </c>
      <c r="R185" s="91" t="e">
        <f t="shared" si="89"/>
        <v>#N/A</v>
      </c>
      <c r="S185" s="93" t="e">
        <f t="shared" si="71"/>
        <v>#N/A</v>
      </c>
      <c r="T185" s="99" t="e">
        <f t="shared" si="72"/>
        <v>#N/A</v>
      </c>
      <c r="U185" s="99">
        <f t="shared" si="73"/>
        <v>0</v>
      </c>
      <c r="X185" s="92">
        <f t="shared" si="90"/>
        <v>177</v>
      </c>
      <c r="Y185" s="91">
        <f t="shared" si="91"/>
        <v>178</v>
      </c>
      <c r="Z185" s="91" t="e">
        <f>INDEX(地温!$D$2:$D$366,MATCH(X185,地温!$C$2:$C$366,FALSE))</f>
        <v>#N/A</v>
      </c>
      <c r="AA185" s="91" t="e">
        <f t="shared" si="92"/>
        <v>#N/A</v>
      </c>
      <c r="AB185" s="93" t="e">
        <f t="shared" si="74"/>
        <v>#N/A</v>
      </c>
      <c r="AC185" s="99" t="e">
        <f t="shared" si="75"/>
        <v>#N/A</v>
      </c>
      <c r="AD185" s="99">
        <f t="shared" si="76"/>
        <v>0</v>
      </c>
      <c r="AG185" s="92">
        <f t="shared" si="93"/>
        <v>177</v>
      </c>
      <c r="AH185" s="91">
        <f t="shared" si="94"/>
        <v>178</v>
      </c>
      <c r="AI185" s="91" t="e">
        <f>INDEX(地温!$D$2:$D$366,MATCH(AG185,地温!$C$2:$C$366,FALSE))</f>
        <v>#N/A</v>
      </c>
      <c r="AJ185" s="91" t="e">
        <f t="shared" si="95"/>
        <v>#N/A</v>
      </c>
      <c r="AK185" s="93" t="e">
        <f t="shared" si="77"/>
        <v>#N/A</v>
      </c>
      <c r="AL185" s="99" t="e">
        <f t="shared" si="78"/>
        <v>#N/A</v>
      </c>
      <c r="AM185" s="99">
        <f t="shared" si="79"/>
        <v>0</v>
      </c>
      <c r="AP185" s="92">
        <f t="shared" si="96"/>
        <v>177</v>
      </c>
      <c r="AQ185" s="91">
        <f t="shared" si="97"/>
        <v>178</v>
      </c>
      <c r="AR185" s="91" t="e">
        <f>INDEX(地温!$D$2:$D$366,MATCH(AP185,地温!$C$2:$C$366,FALSE))</f>
        <v>#N/A</v>
      </c>
      <c r="AS185" s="91" t="e">
        <f t="shared" si="98"/>
        <v>#N/A</v>
      </c>
      <c r="AT185" s="93" t="e">
        <f t="shared" si="80"/>
        <v>#N/A</v>
      </c>
      <c r="AU185" s="99" t="e">
        <f t="shared" si="81"/>
        <v>#N/A</v>
      </c>
      <c r="AV185" s="99">
        <f t="shared" si="82"/>
        <v>0</v>
      </c>
    </row>
    <row r="186" spans="1:48" s="91" customFormat="1">
      <c r="A186" s="92">
        <f t="shared" si="83"/>
        <v>178</v>
      </c>
      <c r="B186" s="91">
        <f t="shared" si="66"/>
        <v>179</v>
      </c>
      <c r="C186" s="99">
        <f t="shared" si="67"/>
        <v>0</v>
      </c>
      <c r="F186" s="92">
        <f t="shared" si="84"/>
        <v>178</v>
      </c>
      <c r="G186" s="91">
        <f t="shared" si="85"/>
        <v>179</v>
      </c>
      <c r="H186" s="91" t="e">
        <f>INDEX(地温!$D$2:$D$366,MATCH(F186,地温!$C$2:$C$366,FALSE))</f>
        <v>#N/A</v>
      </c>
      <c r="I186" s="91" t="e">
        <f t="shared" si="86"/>
        <v>#N/A</v>
      </c>
      <c r="J186" s="93" t="e">
        <f t="shared" si="68"/>
        <v>#N/A</v>
      </c>
      <c r="K186" s="99" t="e">
        <f t="shared" si="69"/>
        <v>#N/A</v>
      </c>
      <c r="L186" s="99">
        <f t="shared" si="70"/>
        <v>0</v>
      </c>
      <c r="O186" s="92">
        <f t="shared" si="87"/>
        <v>178</v>
      </c>
      <c r="P186" s="91">
        <f t="shared" si="88"/>
        <v>179</v>
      </c>
      <c r="Q186" s="91" t="e">
        <f>INDEX(地温!$D$2:$D$366,MATCH(O186,地温!$C$2:$C$366,FALSE))</f>
        <v>#N/A</v>
      </c>
      <c r="R186" s="91" t="e">
        <f t="shared" si="89"/>
        <v>#N/A</v>
      </c>
      <c r="S186" s="93" t="e">
        <f t="shared" si="71"/>
        <v>#N/A</v>
      </c>
      <c r="T186" s="99" t="e">
        <f t="shared" si="72"/>
        <v>#N/A</v>
      </c>
      <c r="U186" s="99">
        <f t="shared" si="73"/>
        <v>0</v>
      </c>
      <c r="X186" s="92">
        <f t="shared" si="90"/>
        <v>178</v>
      </c>
      <c r="Y186" s="91">
        <f t="shared" si="91"/>
        <v>179</v>
      </c>
      <c r="Z186" s="91" t="e">
        <f>INDEX(地温!$D$2:$D$366,MATCH(X186,地温!$C$2:$C$366,FALSE))</f>
        <v>#N/A</v>
      </c>
      <c r="AA186" s="91" t="e">
        <f t="shared" si="92"/>
        <v>#N/A</v>
      </c>
      <c r="AB186" s="93" t="e">
        <f t="shared" si="74"/>
        <v>#N/A</v>
      </c>
      <c r="AC186" s="99" t="e">
        <f t="shared" si="75"/>
        <v>#N/A</v>
      </c>
      <c r="AD186" s="99">
        <f t="shared" si="76"/>
        <v>0</v>
      </c>
      <c r="AG186" s="92">
        <f t="shared" si="93"/>
        <v>178</v>
      </c>
      <c r="AH186" s="91">
        <f t="shared" si="94"/>
        <v>179</v>
      </c>
      <c r="AI186" s="91" t="e">
        <f>INDEX(地温!$D$2:$D$366,MATCH(AG186,地温!$C$2:$C$366,FALSE))</f>
        <v>#N/A</v>
      </c>
      <c r="AJ186" s="91" t="e">
        <f t="shared" si="95"/>
        <v>#N/A</v>
      </c>
      <c r="AK186" s="93" t="e">
        <f t="shared" si="77"/>
        <v>#N/A</v>
      </c>
      <c r="AL186" s="99" t="e">
        <f t="shared" si="78"/>
        <v>#N/A</v>
      </c>
      <c r="AM186" s="99">
        <f t="shared" si="79"/>
        <v>0</v>
      </c>
      <c r="AP186" s="92">
        <f t="shared" si="96"/>
        <v>178</v>
      </c>
      <c r="AQ186" s="91">
        <f t="shared" si="97"/>
        <v>179</v>
      </c>
      <c r="AR186" s="91" t="e">
        <f>INDEX(地温!$D$2:$D$366,MATCH(AP186,地温!$C$2:$C$366,FALSE))</f>
        <v>#N/A</v>
      </c>
      <c r="AS186" s="91" t="e">
        <f t="shared" si="98"/>
        <v>#N/A</v>
      </c>
      <c r="AT186" s="93" t="e">
        <f t="shared" si="80"/>
        <v>#N/A</v>
      </c>
      <c r="AU186" s="99" t="e">
        <f t="shared" si="81"/>
        <v>#N/A</v>
      </c>
      <c r="AV186" s="99">
        <f t="shared" si="82"/>
        <v>0</v>
      </c>
    </row>
    <row r="187" spans="1:48" s="91" customFormat="1">
      <c r="A187" s="92">
        <f t="shared" si="83"/>
        <v>179</v>
      </c>
      <c r="B187" s="91">
        <f t="shared" si="66"/>
        <v>180</v>
      </c>
      <c r="C187" s="99">
        <f t="shared" si="67"/>
        <v>0</v>
      </c>
      <c r="F187" s="92">
        <f t="shared" si="84"/>
        <v>179</v>
      </c>
      <c r="G187" s="91">
        <f t="shared" si="85"/>
        <v>180</v>
      </c>
      <c r="H187" s="91" t="e">
        <f>INDEX(地温!$D$2:$D$366,MATCH(F187,地温!$C$2:$C$366,FALSE))</f>
        <v>#N/A</v>
      </c>
      <c r="I187" s="91" t="e">
        <f t="shared" si="86"/>
        <v>#N/A</v>
      </c>
      <c r="J187" s="93" t="e">
        <f t="shared" si="68"/>
        <v>#N/A</v>
      </c>
      <c r="K187" s="99" t="e">
        <f t="shared" si="69"/>
        <v>#N/A</v>
      </c>
      <c r="L187" s="99">
        <f t="shared" si="70"/>
        <v>0</v>
      </c>
      <c r="O187" s="92">
        <f t="shared" si="87"/>
        <v>179</v>
      </c>
      <c r="P187" s="91">
        <f t="shared" si="88"/>
        <v>180</v>
      </c>
      <c r="Q187" s="91" t="e">
        <f>INDEX(地温!$D$2:$D$366,MATCH(O187,地温!$C$2:$C$366,FALSE))</f>
        <v>#N/A</v>
      </c>
      <c r="R187" s="91" t="e">
        <f t="shared" si="89"/>
        <v>#N/A</v>
      </c>
      <c r="S187" s="93" t="e">
        <f t="shared" si="71"/>
        <v>#N/A</v>
      </c>
      <c r="T187" s="99" t="e">
        <f t="shared" si="72"/>
        <v>#N/A</v>
      </c>
      <c r="U187" s="99">
        <f t="shared" si="73"/>
        <v>0</v>
      </c>
      <c r="X187" s="92">
        <f t="shared" si="90"/>
        <v>179</v>
      </c>
      <c r="Y187" s="91">
        <f t="shared" si="91"/>
        <v>180</v>
      </c>
      <c r="Z187" s="91" t="e">
        <f>INDEX(地温!$D$2:$D$366,MATCH(X187,地温!$C$2:$C$366,FALSE))</f>
        <v>#N/A</v>
      </c>
      <c r="AA187" s="91" t="e">
        <f t="shared" si="92"/>
        <v>#N/A</v>
      </c>
      <c r="AB187" s="93" t="e">
        <f t="shared" si="74"/>
        <v>#N/A</v>
      </c>
      <c r="AC187" s="99" t="e">
        <f t="shared" si="75"/>
        <v>#N/A</v>
      </c>
      <c r="AD187" s="99">
        <f t="shared" si="76"/>
        <v>0</v>
      </c>
      <c r="AG187" s="92">
        <f t="shared" si="93"/>
        <v>179</v>
      </c>
      <c r="AH187" s="91">
        <f t="shared" si="94"/>
        <v>180</v>
      </c>
      <c r="AI187" s="91" t="e">
        <f>INDEX(地温!$D$2:$D$366,MATCH(AG187,地温!$C$2:$C$366,FALSE))</f>
        <v>#N/A</v>
      </c>
      <c r="AJ187" s="91" t="e">
        <f t="shared" si="95"/>
        <v>#N/A</v>
      </c>
      <c r="AK187" s="93" t="e">
        <f t="shared" si="77"/>
        <v>#N/A</v>
      </c>
      <c r="AL187" s="99" t="e">
        <f t="shared" si="78"/>
        <v>#N/A</v>
      </c>
      <c r="AM187" s="99">
        <f t="shared" si="79"/>
        <v>0</v>
      </c>
      <c r="AP187" s="92">
        <f t="shared" si="96"/>
        <v>179</v>
      </c>
      <c r="AQ187" s="91">
        <f t="shared" si="97"/>
        <v>180</v>
      </c>
      <c r="AR187" s="91" t="e">
        <f>INDEX(地温!$D$2:$D$366,MATCH(AP187,地温!$C$2:$C$366,FALSE))</f>
        <v>#N/A</v>
      </c>
      <c r="AS187" s="91" t="e">
        <f t="shared" si="98"/>
        <v>#N/A</v>
      </c>
      <c r="AT187" s="93" t="e">
        <f t="shared" si="80"/>
        <v>#N/A</v>
      </c>
      <c r="AU187" s="99" t="e">
        <f t="shared" si="81"/>
        <v>#N/A</v>
      </c>
      <c r="AV187" s="99">
        <f t="shared" si="82"/>
        <v>0</v>
      </c>
    </row>
    <row r="188" spans="1:48" s="91" customFormat="1">
      <c r="A188" s="92">
        <f t="shared" si="83"/>
        <v>180</v>
      </c>
      <c r="B188" s="91">
        <f t="shared" si="66"/>
        <v>181</v>
      </c>
      <c r="C188" s="99">
        <f t="shared" si="67"/>
        <v>0</v>
      </c>
      <c r="F188" s="92">
        <f t="shared" si="84"/>
        <v>180</v>
      </c>
      <c r="G188" s="91">
        <f t="shared" si="85"/>
        <v>181</v>
      </c>
      <c r="H188" s="91" t="e">
        <f>INDEX(地温!$D$2:$D$366,MATCH(F188,地温!$C$2:$C$366,FALSE))</f>
        <v>#N/A</v>
      </c>
      <c r="I188" s="91" t="e">
        <f t="shared" si="86"/>
        <v>#N/A</v>
      </c>
      <c r="J188" s="93" t="e">
        <f t="shared" si="68"/>
        <v>#N/A</v>
      </c>
      <c r="K188" s="99" t="e">
        <f t="shared" si="69"/>
        <v>#N/A</v>
      </c>
      <c r="L188" s="99">
        <f t="shared" si="70"/>
        <v>0</v>
      </c>
      <c r="O188" s="92">
        <f t="shared" si="87"/>
        <v>180</v>
      </c>
      <c r="P188" s="91">
        <f t="shared" si="88"/>
        <v>181</v>
      </c>
      <c r="Q188" s="91" t="e">
        <f>INDEX(地温!$D$2:$D$366,MATCH(O188,地温!$C$2:$C$366,FALSE))</f>
        <v>#N/A</v>
      </c>
      <c r="R188" s="91" t="e">
        <f t="shared" si="89"/>
        <v>#N/A</v>
      </c>
      <c r="S188" s="93" t="e">
        <f t="shared" si="71"/>
        <v>#N/A</v>
      </c>
      <c r="T188" s="99" t="e">
        <f t="shared" si="72"/>
        <v>#N/A</v>
      </c>
      <c r="U188" s="99">
        <f t="shared" si="73"/>
        <v>0</v>
      </c>
      <c r="X188" s="92">
        <f t="shared" si="90"/>
        <v>180</v>
      </c>
      <c r="Y188" s="91">
        <f t="shared" si="91"/>
        <v>181</v>
      </c>
      <c r="Z188" s="91" t="e">
        <f>INDEX(地温!$D$2:$D$366,MATCH(X188,地温!$C$2:$C$366,FALSE))</f>
        <v>#N/A</v>
      </c>
      <c r="AA188" s="91" t="e">
        <f t="shared" si="92"/>
        <v>#N/A</v>
      </c>
      <c r="AB188" s="93" t="e">
        <f t="shared" si="74"/>
        <v>#N/A</v>
      </c>
      <c r="AC188" s="99" t="e">
        <f t="shared" si="75"/>
        <v>#N/A</v>
      </c>
      <c r="AD188" s="99">
        <f t="shared" si="76"/>
        <v>0</v>
      </c>
      <c r="AG188" s="92">
        <f t="shared" si="93"/>
        <v>180</v>
      </c>
      <c r="AH188" s="91">
        <f t="shared" si="94"/>
        <v>181</v>
      </c>
      <c r="AI188" s="91" t="e">
        <f>INDEX(地温!$D$2:$D$366,MATCH(AG188,地温!$C$2:$C$366,FALSE))</f>
        <v>#N/A</v>
      </c>
      <c r="AJ188" s="91" t="e">
        <f t="shared" si="95"/>
        <v>#N/A</v>
      </c>
      <c r="AK188" s="93" t="e">
        <f t="shared" si="77"/>
        <v>#N/A</v>
      </c>
      <c r="AL188" s="99" t="e">
        <f t="shared" si="78"/>
        <v>#N/A</v>
      </c>
      <c r="AM188" s="99">
        <f t="shared" si="79"/>
        <v>0</v>
      </c>
      <c r="AP188" s="92">
        <f t="shared" si="96"/>
        <v>180</v>
      </c>
      <c r="AQ188" s="91">
        <f t="shared" si="97"/>
        <v>181</v>
      </c>
      <c r="AR188" s="91" t="e">
        <f>INDEX(地温!$D$2:$D$366,MATCH(AP188,地温!$C$2:$C$366,FALSE))</f>
        <v>#N/A</v>
      </c>
      <c r="AS188" s="91" t="e">
        <f t="shared" si="98"/>
        <v>#N/A</v>
      </c>
      <c r="AT188" s="93" t="e">
        <f t="shared" si="80"/>
        <v>#N/A</v>
      </c>
      <c r="AU188" s="99" t="e">
        <f t="shared" si="81"/>
        <v>#N/A</v>
      </c>
      <c r="AV188" s="99">
        <f t="shared" si="82"/>
        <v>0</v>
      </c>
    </row>
    <row r="189" spans="1:48" s="91" customFormat="1">
      <c r="A189" s="92">
        <f t="shared" si="83"/>
        <v>181</v>
      </c>
      <c r="B189" s="91">
        <f t="shared" si="66"/>
        <v>182</v>
      </c>
      <c r="C189" s="99">
        <f t="shared" si="67"/>
        <v>0</v>
      </c>
      <c r="F189" s="92">
        <f t="shared" si="84"/>
        <v>181</v>
      </c>
      <c r="G189" s="91">
        <f t="shared" si="85"/>
        <v>182</v>
      </c>
      <c r="H189" s="91" t="e">
        <f>INDEX(地温!$D$2:$D$366,MATCH(F189,地温!$C$2:$C$366,FALSE))</f>
        <v>#N/A</v>
      </c>
      <c r="I189" s="91" t="e">
        <f t="shared" si="86"/>
        <v>#N/A</v>
      </c>
      <c r="J189" s="93" t="e">
        <f t="shared" si="68"/>
        <v>#N/A</v>
      </c>
      <c r="K189" s="99" t="e">
        <f t="shared" si="69"/>
        <v>#N/A</v>
      </c>
      <c r="L189" s="99">
        <f t="shared" si="70"/>
        <v>0</v>
      </c>
      <c r="O189" s="92">
        <f t="shared" si="87"/>
        <v>181</v>
      </c>
      <c r="P189" s="91">
        <f t="shared" si="88"/>
        <v>182</v>
      </c>
      <c r="Q189" s="91" t="e">
        <f>INDEX(地温!$D$2:$D$366,MATCH(O189,地温!$C$2:$C$366,FALSE))</f>
        <v>#N/A</v>
      </c>
      <c r="R189" s="91" t="e">
        <f t="shared" si="89"/>
        <v>#N/A</v>
      </c>
      <c r="S189" s="93" t="e">
        <f t="shared" si="71"/>
        <v>#N/A</v>
      </c>
      <c r="T189" s="99" t="e">
        <f t="shared" si="72"/>
        <v>#N/A</v>
      </c>
      <c r="U189" s="99">
        <f t="shared" si="73"/>
        <v>0</v>
      </c>
      <c r="X189" s="92">
        <f t="shared" si="90"/>
        <v>181</v>
      </c>
      <c r="Y189" s="91">
        <f t="shared" si="91"/>
        <v>182</v>
      </c>
      <c r="Z189" s="91" t="e">
        <f>INDEX(地温!$D$2:$D$366,MATCH(X189,地温!$C$2:$C$366,FALSE))</f>
        <v>#N/A</v>
      </c>
      <c r="AA189" s="91" t="e">
        <f t="shared" si="92"/>
        <v>#N/A</v>
      </c>
      <c r="AB189" s="93" t="e">
        <f t="shared" si="74"/>
        <v>#N/A</v>
      </c>
      <c r="AC189" s="99" t="e">
        <f t="shared" si="75"/>
        <v>#N/A</v>
      </c>
      <c r="AD189" s="99">
        <f t="shared" si="76"/>
        <v>0</v>
      </c>
      <c r="AG189" s="92">
        <f t="shared" si="93"/>
        <v>181</v>
      </c>
      <c r="AH189" s="91">
        <f t="shared" si="94"/>
        <v>182</v>
      </c>
      <c r="AI189" s="91" t="e">
        <f>INDEX(地温!$D$2:$D$366,MATCH(AG189,地温!$C$2:$C$366,FALSE))</f>
        <v>#N/A</v>
      </c>
      <c r="AJ189" s="91" t="e">
        <f t="shared" si="95"/>
        <v>#N/A</v>
      </c>
      <c r="AK189" s="93" t="e">
        <f t="shared" si="77"/>
        <v>#N/A</v>
      </c>
      <c r="AL189" s="99" t="e">
        <f t="shared" si="78"/>
        <v>#N/A</v>
      </c>
      <c r="AM189" s="99">
        <f t="shared" si="79"/>
        <v>0</v>
      </c>
      <c r="AP189" s="92">
        <f t="shared" si="96"/>
        <v>181</v>
      </c>
      <c r="AQ189" s="91">
        <f t="shared" si="97"/>
        <v>182</v>
      </c>
      <c r="AR189" s="91" t="e">
        <f>INDEX(地温!$D$2:$D$366,MATCH(AP189,地温!$C$2:$C$366,FALSE))</f>
        <v>#N/A</v>
      </c>
      <c r="AS189" s="91" t="e">
        <f t="shared" si="98"/>
        <v>#N/A</v>
      </c>
      <c r="AT189" s="93" t="e">
        <f t="shared" si="80"/>
        <v>#N/A</v>
      </c>
      <c r="AU189" s="99" t="e">
        <f t="shared" si="81"/>
        <v>#N/A</v>
      </c>
      <c r="AV189" s="99">
        <f t="shared" si="82"/>
        <v>0</v>
      </c>
    </row>
    <row r="190" spans="1:48" s="91" customFormat="1">
      <c r="A190" s="92">
        <f t="shared" si="83"/>
        <v>182</v>
      </c>
      <c r="B190" s="91">
        <f t="shared" si="66"/>
        <v>183</v>
      </c>
      <c r="C190" s="99">
        <f t="shared" si="67"/>
        <v>0</v>
      </c>
      <c r="F190" s="92">
        <f t="shared" si="84"/>
        <v>182</v>
      </c>
      <c r="G190" s="91">
        <f t="shared" si="85"/>
        <v>183</v>
      </c>
      <c r="H190" s="91" t="e">
        <f>INDEX(地温!$D$2:$D$366,MATCH(F190,地温!$C$2:$C$366,FALSE))</f>
        <v>#N/A</v>
      </c>
      <c r="I190" s="91" t="e">
        <f t="shared" si="86"/>
        <v>#N/A</v>
      </c>
      <c r="J190" s="93" t="e">
        <f t="shared" si="68"/>
        <v>#N/A</v>
      </c>
      <c r="K190" s="99" t="e">
        <f t="shared" si="69"/>
        <v>#N/A</v>
      </c>
      <c r="L190" s="99">
        <f t="shared" si="70"/>
        <v>0</v>
      </c>
      <c r="O190" s="92">
        <f t="shared" si="87"/>
        <v>182</v>
      </c>
      <c r="P190" s="91">
        <f t="shared" si="88"/>
        <v>183</v>
      </c>
      <c r="Q190" s="91" t="e">
        <f>INDEX(地温!$D$2:$D$366,MATCH(O190,地温!$C$2:$C$366,FALSE))</f>
        <v>#N/A</v>
      </c>
      <c r="R190" s="91" t="e">
        <f t="shared" si="89"/>
        <v>#N/A</v>
      </c>
      <c r="S190" s="93" t="e">
        <f t="shared" si="71"/>
        <v>#N/A</v>
      </c>
      <c r="T190" s="99" t="e">
        <f t="shared" si="72"/>
        <v>#N/A</v>
      </c>
      <c r="U190" s="99">
        <f t="shared" si="73"/>
        <v>0</v>
      </c>
      <c r="X190" s="92">
        <f t="shared" si="90"/>
        <v>182</v>
      </c>
      <c r="Y190" s="91">
        <f t="shared" si="91"/>
        <v>183</v>
      </c>
      <c r="Z190" s="91" t="e">
        <f>INDEX(地温!$D$2:$D$366,MATCH(X190,地温!$C$2:$C$366,FALSE))</f>
        <v>#N/A</v>
      </c>
      <c r="AA190" s="91" t="e">
        <f t="shared" si="92"/>
        <v>#N/A</v>
      </c>
      <c r="AB190" s="93" t="e">
        <f t="shared" si="74"/>
        <v>#N/A</v>
      </c>
      <c r="AC190" s="99" t="e">
        <f t="shared" si="75"/>
        <v>#N/A</v>
      </c>
      <c r="AD190" s="99">
        <f t="shared" si="76"/>
        <v>0</v>
      </c>
      <c r="AG190" s="92">
        <f t="shared" si="93"/>
        <v>182</v>
      </c>
      <c r="AH190" s="91">
        <f t="shared" si="94"/>
        <v>183</v>
      </c>
      <c r="AI190" s="91" t="e">
        <f>INDEX(地温!$D$2:$D$366,MATCH(AG190,地温!$C$2:$C$366,FALSE))</f>
        <v>#N/A</v>
      </c>
      <c r="AJ190" s="91" t="e">
        <f t="shared" si="95"/>
        <v>#N/A</v>
      </c>
      <c r="AK190" s="93" t="e">
        <f t="shared" si="77"/>
        <v>#N/A</v>
      </c>
      <c r="AL190" s="99" t="e">
        <f t="shared" si="78"/>
        <v>#N/A</v>
      </c>
      <c r="AM190" s="99">
        <f t="shared" si="79"/>
        <v>0</v>
      </c>
      <c r="AP190" s="92">
        <f t="shared" si="96"/>
        <v>182</v>
      </c>
      <c r="AQ190" s="91">
        <f t="shared" si="97"/>
        <v>183</v>
      </c>
      <c r="AR190" s="91" t="e">
        <f>INDEX(地温!$D$2:$D$366,MATCH(AP190,地温!$C$2:$C$366,FALSE))</f>
        <v>#N/A</v>
      </c>
      <c r="AS190" s="91" t="e">
        <f t="shared" si="98"/>
        <v>#N/A</v>
      </c>
      <c r="AT190" s="93" t="e">
        <f t="shared" si="80"/>
        <v>#N/A</v>
      </c>
      <c r="AU190" s="99" t="e">
        <f t="shared" si="81"/>
        <v>#N/A</v>
      </c>
      <c r="AV190" s="99">
        <f t="shared" si="82"/>
        <v>0</v>
      </c>
    </row>
    <row r="191" spans="1:48" s="91" customFormat="1">
      <c r="A191" s="92">
        <f t="shared" si="83"/>
        <v>183</v>
      </c>
      <c r="B191" s="91">
        <f t="shared" si="66"/>
        <v>184</v>
      </c>
      <c r="C191" s="99">
        <f t="shared" si="67"/>
        <v>0</v>
      </c>
      <c r="F191" s="92">
        <f t="shared" si="84"/>
        <v>183</v>
      </c>
      <c r="G191" s="91">
        <f t="shared" si="85"/>
        <v>184</v>
      </c>
      <c r="H191" s="91" t="e">
        <f>INDEX(地温!$D$2:$D$366,MATCH(F191,地温!$C$2:$C$366,FALSE))</f>
        <v>#N/A</v>
      </c>
      <c r="I191" s="91" t="e">
        <f t="shared" si="86"/>
        <v>#N/A</v>
      </c>
      <c r="J191" s="93" t="e">
        <f t="shared" si="68"/>
        <v>#N/A</v>
      </c>
      <c r="K191" s="99" t="e">
        <f t="shared" si="69"/>
        <v>#N/A</v>
      </c>
      <c r="L191" s="99">
        <f t="shared" si="70"/>
        <v>0</v>
      </c>
      <c r="O191" s="92">
        <f t="shared" si="87"/>
        <v>183</v>
      </c>
      <c r="P191" s="91">
        <f t="shared" si="88"/>
        <v>184</v>
      </c>
      <c r="Q191" s="91" t="e">
        <f>INDEX(地温!$D$2:$D$366,MATCH(O191,地温!$C$2:$C$366,FALSE))</f>
        <v>#N/A</v>
      </c>
      <c r="R191" s="91" t="e">
        <f t="shared" si="89"/>
        <v>#N/A</v>
      </c>
      <c r="S191" s="93" t="e">
        <f t="shared" si="71"/>
        <v>#N/A</v>
      </c>
      <c r="T191" s="99" t="e">
        <f t="shared" si="72"/>
        <v>#N/A</v>
      </c>
      <c r="U191" s="99">
        <f t="shared" si="73"/>
        <v>0</v>
      </c>
      <c r="X191" s="92">
        <f t="shared" si="90"/>
        <v>183</v>
      </c>
      <c r="Y191" s="91">
        <f t="shared" si="91"/>
        <v>184</v>
      </c>
      <c r="Z191" s="91" t="e">
        <f>INDEX(地温!$D$2:$D$366,MATCH(X191,地温!$C$2:$C$366,FALSE))</f>
        <v>#N/A</v>
      </c>
      <c r="AA191" s="91" t="e">
        <f t="shared" si="92"/>
        <v>#N/A</v>
      </c>
      <c r="AB191" s="93" t="e">
        <f t="shared" si="74"/>
        <v>#N/A</v>
      </c>
      <c r="AC191" s="99" t="e">
        <f t="shared" si="75"/>
        <v>#N/A</v>
      </c>
      <c r="AD191" s="99">
        <f t="shared" si="76"/>
        <v>0</v>
      </c>
      <c r="AG191" s="92">
        <f t="shared" si="93"/>
        <v>183</v>
      </c>
      <c r="AH191" s="91">
        <f t="shared" si="94"/>
        <v>184</v>
      </c>
      <c r="AI191" s="91" t="e">
        <f>INDEX(地温!$D$2:$D$366,MATCH(AG191,地温!$C$2:$C$366,FALSE))</f>
        <v>#N/A</v>
      </c>
      <c r="AJ191" s="91" t="e">
        <f t="shared" si="95"/>
        <v>#N/A</v>
      </c>
      <c r="AK191" s="93" t="e">
        <f t="shared" si="77"/>
        <v>#N/A</v>
      </c>
      <c r="AL191" s="99" t="e">
        <f t="shared" si="78"/>
        <v>#N/A</v>
      </c>
      <c r="AM191" s="99">
        <f t="shared" si="79"/>
        <v>0</v>
      </c>
      <c r="AP191" s="92">
        <f t="shared" si="96"/>
        <v>183</v>
      </c>
      <c r="AQ191" s="91">
        <f t="shared" si="97"/>
        <v>184</v>
      </c>
      <c r="AR191" s="91" t="e">
        <f>INDEX(地温!$D$2:$D$366,MATCH(AP191,地温!$C$2:$C$366,FALSE))</f>
        <v>#N/A</v>
      </c>
      <c r="AS191" s="91" t="e">
        <f t="shared" si="98"/>
        <v>#N/A</v>
      </c>
      <c r="AT191" s="93" t="e">
        <f t="shared" si="80"/>
        <v>#N/A</v>
      </c>
      <c r="AU191" s="99" t="e">
        <f t="shared" si="81"/>
        <v>#N/A</v>
      </c>
      <c r="AV191" s="99">
        <f t="shared" si="82"/>
        <v>0</v>
      </c>
    </row>
    <row r="192" spans="1:48" s="91" customFormat="1">
      <c r="A192" s="92">
        <f t="shared" si="83"/>
        <v>184</v>
      </c>
      <c r="B192" s="91">
        <f t="shared" si="66"/>
        <v>185</v>
      </c>
      <c r="C192" s="99">
        <f t="shared" si="67"/>
        <v>0</v>
      </c>
      <c r="F192" s="92">
        <f t="shared" si="84"/>
        <v>184</v>
      </c>
      <c r="G192" s="91">
        <f t="shared" si="85"/>
        <v>185</v>
      </c>
      <c r="H192" s="91" t="e">
        <f>INDEX(地温!$D$2:$D$366,MATCH(F192,地温!$C$2:$C$366,FALSE))</f>
        <v>#N/A</v>
      </c>
      <c r="I192" s="91" t="e">
        <f t="shared" si="86"/>
        <v>#N/A</v>
      </c>
      <c r="J192" s="93" t="e">
        <f t="shared" si="68"/>
        <v>#N/A</v>
      </c>
      <c r="K192" s="99" t="e">
        <f t="shared" si="69"/>
        <v>#N/A</v>
      </c>
      <c r="L192" s="99">
        <f t="shared" si="70"/>
        <v>0</v>
      </c>
      <c r="O192" s="92">
        <f t="shared" si="87"/>
        <v>184</v>
      </c>
      <c r="P192" s="91">
        <f t="shared" si="88"/>
        <v>185</v>
      </c>
      <c r="Q192" s="91" t="e">
        <f>INDEX(地温!$D$2:$D$366,MATCH(O192,地温!$C$2:$C$366,FALSE))</f>
        <v>#N/A</v>
      </c>
      <c r="R192" s="91" t="e">
        <f t="shared" si="89"/>
        <v>#N/A</v>
      </c>
      <c r="S192" s="93" t="e">
        <f t="shared" si="71"/>
        <v>#N/A</v>
      </c>
      <c r="T192" s="99" t="e">
        <f t="shared" si="72"/>
        <v>#N/A</v>
      </c>
      <c r="U192" s="99">
        <f t="shared" si="73"/>
        <v>0</v>
      </c>
      <c r="X192" s="92">
        <f t="shared" si="90"/>
        <v>184</v>
      </c>
      <c r="Y192" s="91">
        <f t="shared" si="91"/>
        <v>185</v>
      </c>
      <c r="Z192" s="91" t="e">
        <f>INDEX(地温!$D$2:$D$366,MATCH(X192,地温!$C$2:$C$366,FALSE))</f>
        <v>#N/A</v>
      </c>
      <c r="AA192" s="91" t="e">
        <f t="shared" si="92"/>
        <v>#N/A</v>
      </c>
      <c r="AB192" s="93" t="e">
        <f t="shared" si="74"/>
        <v>#N/A</v>
      </c>
      <c r="AC192" s="99" t="e">
        <f t="shared" si="75"/>
        <v>#N/A</v>
      </c>
      <c r="AD192" s="99">
        <f t="shared" si="76"/>
        <v>0</v>
      </c>
      <c r="AG192" s="92">
        <f t="shared" si="93"/>
        <v>184</v>
      </c>
      <c r="AH192" s="91">
        <f t="shared" si="94"/>
        <v>185</v>
      </c>
      <c r="AI192" s="91" t="e">
        <f>INDEX(地温!$D$2:$D$366,MATCH(AG192,地温!$C$2:$C$366,FALSE))</f>
        <v>#N/A</v>
      </c>
      <c r="AJ192" s="91" t="e">
        <f t="shared" si="95"/>
        <v>#N/A</v>
      </c>
      <c r="AK192" s="93" t="e">
        <f t="shared" si="77"/>
        <v>#N/A</v>
      </c>
      <c r="AL192" s="99" t="e">
        <f t="shared" si="78"/>
        <v>#N/A</v>
      </c>
      <c r="AM192" s="99">
        <f t="shared" si="79"/>
        <v>0</v>
      </c>
      <c r="AP192" s="92">
        <f t="shared" si="96"/>
        <v>184</v>
      </c>
      <c r="AQ192" s="91">
        <f t="shared" si="97"/>
        <v>185</v>
      </c>
      <c r="AR192" s="91" t="e">
        <f>INDEX(地温!$D$2:$D$366,MATCH(AP192,地温!$C$2:$C$366,FALSE))</f>
        <v>#N/A</v>
      </c>
      <c r="AS192" s="91" t="e">
        <f t="shared" si="98"/>
        <v>#N/A</v>
      </c>
      <c r="AT192" s="93" t="e">
        <f t="shared" si="80"/>
        <v>#N/A</v>
      </c>
      <c r="AU192" s="99" t="e">
        <f t="shared" si="81"/>
        <v>#N/A</v>
      </c>
      <c r="AV192" s="99">
        <f t="shared" si="82"/>
        <v>0</v>
      </c>
    </row>
    <row r="193" spans="1:48" s="91" customFormat="1">
      <c r="A193" s="92">
        <f t="shared" si="83"/>
        <v>185</v>
      </c>
      <c r="B193" s="91">
        <f t="shared" si="66"/>
        <v>186</v>
      </c>
      <c r="C193" s="99">
        <f t="shared" si="67"/>
        <v>0</v>
      </c>
      <c r="F193" s="92">
        <f t="shared" si="84"/>
        <v>185</v>
      </c>
      <c r="G193" s="91">
        <f t="shared" si="85"/>
        <v>186</v>
      </c>
      <c r="H193" s="91" t="e">
        <f>INDEX(地温!$D$2:$D$366,MATCH(F193,地温!$C$2:$C$366,FALSE))</f>
        <v>#N/A</v>
      </c>
      <c r="I193" s="91" t="e">
        <f t="shared" si="86"/>
        <v>#N/A</v>
      </c>
      <c r="J193" s="93" t="e">
        <f t="shared" si="68"/>
        <v>#N/A</v>
      </c>
      <c r="K193" s="99" t="e">
        <f t="shared" si="69"/>
        <v>#N/A</v>
      </c>
      <c r="L193" s="99">
        <f t="shared" si="70"/>
        <v>0</v>
      </c>
      <c r="O193" s="92">
        <f t="shared" si="87"/>
        <v>185</v>
      </c>
      <c r="P193" s="91">
        <f t="shared" si="88"/>
        <v>186</v>
      </c>
      <c r="Q193" s="91" t="e">
        <f>INDEX(地温!$D$2:$D$366,MATCH(O193,地温!$C$2:$C$366,FALSE))</f>
        <v>#N/A</v>
      </c>
      <c r="R193" s="91" t="e">
        <f t="shared" si="89"/>
        <v>#N/A</v>
      </c>
      <c r="S193" s="93" t="e">
        <f t="shared" si="71"/>
        <v>#N/A</v>
      </c>
      <c r="T193" s="99" t="e">
        <f t="shared" si="72"/>
        <v>#N/A</v>
      </c>
      <c r="U193" s="99">
        <f t="shared" si="73"/>
        <v>0</v>
      </c>
      <c r="X193" s="92">
        <f t="shared" si="90"/>
        <v>185</v>
      </c>
      <c r="Y193" s="91">
        <f t="shared" si="91"/>
        <v>186</v>
      </c>
      <c r="Z193" s="91" t="e">
        <f>INDEX(地温!$D$2:$D$366,MATCH(X193,地温!$C$2:$C$366,FALSE))</f>
        <v>#N/A</v>
      </c>
      <c r="AA193" s="91" t="e">
        <f t="shared" si="92"/>
        <v>#N/A</v>
      </c>
      <c r="AB193" s="93" t="e">
        <f t="shared" si="74"/>
        <v>#N/A</v>
      </c>
      <c r="AC193" s="99" t="e">
        <f t="shared" si="75"/>
        <v>#N/A</v>
      </c>
      <c r="AD193" s="99">
        <f t="shared" si="76"/>
        <v>0</v>
      </c>
      <c r="AG193" s="92">
        <f t="shared" si="93"/>
        <v>185</v>
      </c>
      <c r="AH193" s="91">
        <f t="shared" si="94"/>
        <v>186</v>
      </c>
      <c r="AI193" s="91" t="e">
        <f>INDEX(地温!$D$2:$D$366,MATCH(AG193,地温!$C$2:$C$366,FALSE))</f>
        <v>#N/A</v>
      </c>
      <c r="AJ193" s="91" t="e">
        <f t="shared" si="95"/>
        <v>#N/A</v>
      </c>
      <c r="AK193" s="93" t="e">
        <f t="shared" si="77"/>
        <v>#N/A</v>
      </c>
      <c r="AL193" s="99" t="e">
        <f t="shared" si="78"/>
        <v>#N/A</v>
      </c>
      <c r="AM193" s="99">
        <f t="shared" si="79"/>
        <v>0</v>
      </c>
      <c r="AP193" s="92">
        <f t="shared" si="96"/>
        <v>185</v>
      </c>
      <c r="AQ193" s="91">
        <f t="shared" si="97"/>
        <v>186</v>
      </c>
      <c r="AR193" s="91" t="e">
        <f>INDEX(地温!$D$2:$D$366,MATCH(AP193,地温!$C$2:$C$366,FALSE))</f>
        <v>#N/A</v>
      </c>
      <c r="AS193" s="91" t="e">
        <f t="shared" si="98"/>
        <v>#N/A</v>
      </c>
      <c r="AT193" s="93" t="e">
        <f t="shared" si="80"/>
        <v>#N/A</v>
      </c>
      <c r="AU193" s="99" t="e">
        <f t="shared" si="81"/>
        <v>#N/A</v>
      </c>
      <c r="AV193" s="99">
        <f t="shared" si="82"/>
        <v>0</v>
      </c>
    </row>
    <row r="194" spans="1:48" s="91" customFormat="1">
      <c r="A194" s="92">
        <f t="shared" si="83"/>
        <v>186</v>
      </c>
      <c r="B194" s="91">
        <f t="shared" si="66"/>
        <v>187</v>
      </c>
      <c r="C194" s="99">
        <f t="shared" si="67"/>
        <v>0</v>
      </c>
      <c r="F194" s="92">
        <f t="shared" si="84"/>
        <v>186</v>
      </c>
      <c r="G194" s="91">
        <f t="shared" si="85"/>
        <v>187</v>
      </c>
      <c r="H194" s="91" t="e">
        <f>INDEX(地温!$D$2:$D$366,MATCH(F194,地温!$C$2:$C$366,FALSE))</f>
        <v>#N/A</v>
      </c>
      <c r="I194" s="91" t="e">
        <f t="shared" si="86"/>
        <v>#N/A</v>
      </c>
      <c r="J194" s="93" t="e">
        <f t="shared" si="68"/>
        <v>#N/A</v>
      </c>
      <c r="K194" s="99" t="e">
        <f t="shared" si="69"/>
        <v>#N/A</v>
      </c>
      <c r="L194" s="99">
        <f t="shared" si="70"/>
        <v>0</v>
      </c>
      <c r="O194" s="92">
        <f t="shared" si="87"/>
        <v>186</v>
      </c>
      <c r="P194" s="91">
        <f t="shared" si="88"/>
        <v>187</v>
      </c>
      <c r="Q194" s="91" t="e">
        <f>INDEX(地温!$D$2:$D$366,MATCH(O194,地温!$C$2:$C$366,FALSE))</f>
        <v>#N/A</v>
      </c>
      <c r="R194" s="91" t="e">
        <f t="shared" si="89"/>
        <v>#N/A</v>
      </c>
      <c r="S194" s="93" t="e">
        <f t="shared" si="71"/>
        <v>#N/A</v>
      </c>
      <c r="T194" s="99" t="e">
        <f t="shared" si="72"/>
        <v>#N/A</v>
      </c>
      <c r="U194" s="99">
        <f t="shared" si="73"/>
        <v>0</v>
      </c>
      <c r="X194" s="92">
        <f t="shared" si="90"/>
        <v>186</v>
      </c>
      <c r="Y194" s="91">
        <f t="shared" si="91"/>
        <v>187</v>
      </c>
      <c r="Z194" s="91" t="e">
        <f>INDEX(地温!$D$2:$D$366,MATCH(X194,地温!$C$2:$C$366,FALSE))</f>
        <v>#N/A</v>
      </c>
      <c r="AA194" s="91" t="e">
        <f t="shared" si="92"/>
        <v>#N/A</v>
      </c>
      <c r="AB194" s="93" t="e">
        <f t="shared" si="74"/>
        <v>#N/A</v>
      </c>
      <c r="AC194" s="99" t="e">
        <f t="shared" si="75"/>
        <v>#N/A</v>
      </c>
      <c r="AD194" s="99">
        <f t="shared" si="76"/>
        <v>0</v>
      </c>
      <c r="AG194" s="92">
        <f t="shared" si="93"/>
        <v>186</v>
      </c>
      <c r="AH194" s="91">
        <f t="shared" si="94"/>
        <v>187</v>
      </c>
      <c r="AI194" s="91" t="e">
        <f>INDEX(地温!$D$2:$D$366,MATCH(AG194,地温!$C$2:$C$366,FALSE))</f>
        <v>#N/A</v>
      </c>
      <c r="AJ194" s="91" t="e">
        <f t="shared" si="95"/>
        <v>#N/A</v>
      </c>
      <c r="AK194" s="93" t="e">
        <f t="shared" si="77"/>
        <v>#N/A</v>
      </c>
      <c r="AL194" s="99" t="e">
        <f t="shared" si="78"/>
        <v>#N/A</v>
      </c>
      <c r="AM194" s="99">
        <f t="shared" si="79"/>
        <v>0</v>
      </c>
      <c r="AP194" s="92">
        <f t="shared" si="96"/>
        <v>186</v>
      </c>
      <c r="AQ194" s="91">
        <f t="shared" si="97"/>
        <v>187</v>
      </c>
      <c r="AR194" s="91" t="e">
        <f>INDEX(地温!$D$2:$D$366,MATCH(AP194,地温!$C$2:$C$366,FALSE))</f>
        <v>#N/A</v>
      </c>
      <c r="AS194" s="91" t="e">
        <f t="shared" si="98"/>
        <v>#N/A</v>
      </c>
      <c r="AT194" s="93" t="e">
        <f t="shared" si="80"/>
        <v>#N/A</v>
      </c>
      <c r="AU194" s="99" t="e">
        <f t="shared" si="81"/>
        <v>#N/A</v>
      </c>
      <c r="AV194" s="99">
        <f t="shared" si="82"/>
        <v>0</v>
      </c>
    </row>
    <row r="195" spans="1:48" s="91" customFormat="1">
      <c r="A195" s="92">
        <f t="shared" si="83"/>
        <v>187</v>
      </c>
      <c r="B195" s="91">
        <f t="shared" si="66"/>
        <v>188</v>
      </c>
      <c r="C195" s="99">
        <f t="shared" si="67"/>
        <v>0</v>
      </c>
      <c r="F195" s="92">
        <f t="shared" si="84"/>
        <v>187</v>
      </c>
      <c r="G195" s="91">
        <f t="shared" si="85"/>
        <v>188</v>
      </c>
      <c r="H195" s="91" t="e">
        <f>INDEX(地温!$D$2:$D$366,MATCH(F195,地温!$C$2:$C$366,FALSE))</f>
        <v>#N/A</v>
      </c>
      <c r="I195" s="91" t="e">
        <f t="shared" si="86"/>
        <v>#N/A</v>
      </c>
      <c r="J195" s="93" t="e">
        <f t="shared" si="68"/>
        <v>#N/A</v>
      </c>
      <c r="K195" s="99" t="e">
        <f t="shared" si="69"/>
        <v>#N/A</v>
      </c>
      <c r="L195" s="99">
        <f t="shared" si="70"/>
        <v>0</v>
      </c>
      <c r="O195" s="92">
        <f t="shared" si="87"/>
        <v>187</v>
      </c>
      <c r="P195" s="91">
        <f t="shared" si="88"/>
        <v>188</v>
      </c>
      <c r="Q195" s="91" t="e">
        <f>INDEX(地温!$D$2:$D$366,MATCH(O195,地温!$C$2:$C$366,FALSE))</f>
        <v>#N/A</v>
      </c>
      <c r="R195" s="91" t="e">
        <f t="shared" si="89"/>
        <v>#N/A</v>
      </c>
      <c r="S195" s="93" t="e">
        <f t="shared" si="71"/>
        <v>#N/A</v>
      </c>
      <c r="T195" s="99" t="e">
        <f t="shared" si="72"/>
        <v>#N/A</v>
      </c>
      <c r="U195" s="99">
        <f t="shared" si="73"/>
        <v>0</v>
      </c>
      <c r="X195" s="92">
        <f t="shared" si="90"/>
        <v>187</v>
      </c>
      <c r="Y195" s="91">
        <f t="shared" si="91"/>
        <v>188</v>
      </c>
      <c r="Z195" s="91" t="e">
        <f>INDEX(地温!$D$2:$D$366,MATCH(X195,地温!$C$2:$C$366,FALSE))</f>
        <v>#N/A</v>
      </c>
      <c r="AA195" s="91" t="e">
        <f t="shared" si="92"/>
        <v>#N/A</v>
      </c>
      <c r="AB195" s="93" t="e">
        <f t="shared" si="74"/>
        <v>#N/A</v>
      </c>
      <c r="AC195" s="99" t="e">
        <f t="shared" si="75"/>
        <v>#N/A</v>
      </c>
      <c r="AD195" s="99">
        <f t="shared" si="76"/>
        <v>0</v>
      </c>
      <c r="AG195" s="92">
        <f t="shared" si="93"/>
        <v>187</v>
      </c>
      <c r="AH195" s="91">
        <f t="shared" si="94"/>
        <v>188</v>
      </c>
      <c r="AI195" s="91" t="e">
        <f>INDEX(地温!$D$2:$D$366,MATCH(AG195,地温!$C$2:$C$366,FALSE))</f>
        <v>#N/A</v>
      </c>
      <c r="AJ195" s="91" t="e">
        <f t="shared" si="95"/>
        <v>#N/A</v>
      </c>
      <c r="AK195" s="93" t="e">
        <f t="shared" si="77"/>
        <v>#N/A</v>
      </c>
      <c r="AL195" s="99" t="e">
        <f t="shared" si="78"/>
        <v>#N/A</v>
      </c>
      <c r="AM195" s="99">
        <f t="shared" si="79"/>
        <v>0</v>
      </c>
      <c r="AP195" s="92">
        <f t="shared" si="96"/>
        <v>187</v>
      </c>
      <c r="AQ195" s="91">
        <f t="shared" si="97"/>
        <v>188</v>
      </c>
      <c r="AR195" s="91" t="e">
        <f>INDEX(地温!$D$2:$D$366,MATCH(AP195,地温!$C$2:$C$366,FALSE))</f>
        <v>#N/A</v>
      </c>
      <c r="AS195" s="91" t="e">
        <f t="shared" si="98"/>
        <v>#N/A</v>
      </c>
      <c r="AT195" s="93" t="e">
        <f t="shared" si="80"/>
        <v>#N/A</v>
      </c>
      <c r="AU195" s="99" t="e">
        <f t="shared" si="81"/>
        <v>#N/A</v>
      </c>
      <c r="AV195" s="99">
        <f t="shared" si="82"/>
        <v>0</v>
      </c>
    </row>
    <row r="196" spans="1:48" s="91" customFormat="1">
      <c r="A196" s="92">
        <f t="shared" si="83"/>
        <v>188</v>
      </c>
      <c r="B196" s="91">
        <f t="shared" si="66"/>
        <v>189</v>
      </c>
      <c r="C196" s="99">
        <f t="shared" si="67"/>
        <v>0</v>
      </c>
      <c r="F196" s="92">
        <f t="shared" si="84"/>
        <v>188</v>
      </c>
      <c r="G196" s="91">
        <f t="shared" si="85"/>
        <v>189</v>
      </c>
      <c r="H196" s="91" t="e">
        <f>INDEX(地温!$D$2:$D$366,MATCH(F196,地温!$C$2:$C$366,FALSE))</f>
        <v>#N/A</v>
      </c>
      <c r="I196" s="91" t="e">
        <f t="shared" si="86"/>
        <v>#N/A</v>
      </c>
      <c r="J196" s="93" t="e">
        <f t="shared" si="68"/>
        <v>#N/A</v>
      </c>
      <c r="K196" s="99" t="e">
        <f t="shared" si="69"/>
        <v>#N/A</v>
      </c>
      <c r="L196" s="99">
        <f t="shared" si="70"/>
        <v>0</v>
      </c>
      <c r="O196" s="92">
        <f t="shared" si="87"/>
        <v>188</v>
      </c>
      <c r="P196" s="91">
        <f t="shared" si="88"/>
        <v>189</v>
      </c>
      <c r="Q196" s="91" t="e">
        <f>INDEX(地温!$D$2:$D$366,MATCH(O196,地温!$C$2:$C$366,FALSE))</f>
        <v>#N/A</v>
      </c>
      <c r="R196" s="91" t="e">
        <f t="shared" si="89"/>
        <v>#N/A</v>
      </c>
      <c r="S196" s="93" t="e">
        <f t="shared" si="71"/>
        <v>#N/A</v>
      </c>
      <c r="T196" s="99" t="e">
        <f t="shared" si="72"/>
        <v>#N/A</v>
      </c>
      <c r="U196" s="99">
        <f t="shared" si="73"/>
        <v>0</v>
      </c>
      <c r="X196" s="92">
        <f t="shared" si="90"/>
        <v>188</v>
      </c>
      <c r="Y196" s="91">
        <f t="shared" si="91"/>
        <v>189</v>
      </c>
      <c r="Z196" s="91" t="e">
        <f>INDEX(地温!$D$2:$D$366,MATCH(X196,地温!$C$2:$C$366,FALSE))</f>
        <v>#N/A</v>
      </c>
      <c r="AA196" s="91" t="e">
        <f t="shared" si="92"/>
        <v>#N/A</v>
      </c>
      <c r="AB196" s="93" t="e">
        <f t="shared" si="74"/>
        <v>#N/A</v>
      </c>
      <c r="AC196" s="99" t="e">
        <f t="shared" si="75"/>
        <v>#N/A</v>
      </c>
      <c r="AD196" s="99">
        <f t="shared" si="76"/>
        <v>0</v>
      </c>
      <c r="AG196" s="92">
        <f t="shared" si="93"/>
        <v>188</v>
      </c>
      <c r="AH196" s="91">
        <f t="shared" si="94"/>
        <v>189</v>
      </c>
      <c r="AI196" s="91" t="e">
        <f>INDEX(地温!$D$2:$D$366,MATCH(AG196,地温!$C$2:$C$366,FALSE))</f>
        <v>#N/A</v>
      </c>
      <c r="AJ196" s="91" t="e">
        <f t="shared" si="95"/>
        <v>#N/A</v>
      </c>
      <c r="AK196" s="93" t="e">
        <f t="shared" si="77"/>
        <v>#N/A</v>
      </c>
      <c r="AL196" s="99" t="e">
        <f t="shared" si="78"/>
        <v>#N/A</v>
      </c>
      <c r="AM196" s="99">
        <f t="shared" si="79"/>
        <v>0</v>
      </c>
      <c r="AP196" s="92">
        <f t="shared" si="96"/>
        <v>188</v>
      </c>
      <c r="AQ196" s="91">
        <f t="shared" si="97"/>
        <v>189</v>
      </c>
      <c r="AR196" s="91" t="e">
        <f>INDEX(地温!$D$2:$D$366,MATCH(AP196,地温!$C$2:$C$366,FALSE))</f>
        <v>#N/A</v>
      </c>
      <c r="AS196" s="91" t="e">
        <f t="shared" si="98"/>
        <v>#N/A</v>
      </c>
      <c r="AT196" s="93" t="e">
        <f t="shared" si="80"/>
        <v>#N/A</v>
      </c>
      <c r="AU196" s="99" t="e">
        <f t="shared" si="81"/>
        <v>#N/A</v>
      </c>
      <c r="AV196" s="99">
        <f t="shared" si="82"/>
        <v>0</v>
      </c>
    </row>
    <row r="197" spans="1:48" s="91" customFormat="1">
      <c r="A197" s="92">
        <f t="shared" si="83"/>
        <v>189</v>
      </c>
      <c r="B197" s="91">
        <f t="shared" si="66"/>
        <v>190</v>
      </c>
      <c r="C197" s="99">
        <f t="shared" si="67"/>
        <v>0</v>
      </c>
      <c r="F197" s="92">
        <f t="shared" si="84"/>
        <v>189</v>
      </c>
      <c r="G197" s="91">
        <f t="shared" si="85"/>
        <v>190</v>
      </c>
      <c r="H197" s="91" t="e">
        <f>INDEX(地温!$D$2:$D$366,MATCH(F197,地温!$C$2:$C$366,FALSE))</f>
        <v>#N/A</v>
      </c>
      <c r="I197" s="91" t="e">
        <f t="shared" si="86"/>
        <v>#N/A</v>
      </c>
      <c r="J197" s="93" t="e">
        <f t="shared" si="68"/>
        <v>#N/A</v>
      </c>
      <c r="K197" s="99" t="e">
        <f t="shared" si="69"/>
        <v>#N/A</v>
      </c>
      <c r="L197" s="99">
        <f t="shared" si="70"/>
        <v>0</v>
      </c>
      <c r="O197" s="92">
        <f t="shared" si="87"/>
        <v>189</v>
      </c>
      <c r="P197" s="91">
        <f t="shared" si="88"/>
        <v>190</v>
      </c>
      <c r="Q197" s="91" t="e">
        <f>INDEX(地温!$D$2:$D$366,MATCH(O197,地温!$C$2:$C$366,FALSE))</f>
        <v>#N/A</v>
      </c>
      <c r="R197" s="91" t="e">
        <f t="shared" si="89"/>
        <v>#N/A</v>
      </c>
      <c r="S197" s="93" t="e">
        <f t="shared" si="71"/>
        <v>#N/A</v>
      </c>
      <c r="T197" s="99" t="e">
        <f t="shared" si="72"/>
        <v>#N/A</v>
      </c>
      <c r="U197" s="99">
        <f t="shared" si="73"/>
        <v>0</v>
      </c>
      <c r="X197" s="92">
        <f t="shared" si="90"/>
        <v>189</v>
      </c>
      <c r="Y197" s="91">
        <f t="shared" si="91"/>
        <v>190</v>
      </c>
      <c r="Z197" s="91" t="e">
        <f>INDEX(地温!$D$2:$D$366,MATCH(X197,地温!$C$2:$C$366,FALSE))</f>
        <v>#N/A</v>
      </c>
      <c r="AA197" s="91" t="e">
        <f t="shared" si="92"/>
        <v>#N/A</v>
      </c>
      <c r="AB197" s="93" t="e">
        <f t="shared" si="74"/>
        <v>#N/A</v>
      </c>
      <c r="AC197" s="99" t="e">
        <f t="shared" si="75"/>
        <v>#N/A</v>
      </c>
      <c r="AD197" s="99">
        <f t="shared" si="76"/>
        <v>0</v>
      </c>
      <c r="AG197" s="92">
        <f t="shared" si="93"/>
        <v>189</v>
      </c>
      <c r="AH197" s="91">
        <f t="shared" si="94"/>
        <v>190</v>
      </c>
      <c r="AI197" s="91" t="e">
        <f>INDEX(地温!$D$2:$D$366,MATCH(AG197,地温!$C$2:$C$366,FALSE))</f>
        <v>#N/A</v>
      </c>
      <c r="AJ197" s="91" t="e">
        <f t="shared" si="95"/>
        <v>#N/A</v>
      </c>
      <c r="AK197" s="93" t="e">
        <f t="shared" si="77"/>
        <v>#N/A</v>
      </c>
      <c r="AL197" s="99" t="e">
        <f t="shared" si="78"/>
        <v>#N/A</v>
      </c>
      <c r="AM197" s="99">
        <f t="shared" si="79"/>
        <v>0</v>
      </c>
      <c r="AP197" s="92">
        <f t="shared" si="96"/>
        <v>189</v>
      </c>
      <c r="AQ197" s="91">
        <f t="shared" si="97"/>
        <v>190</v>
      </c>
      <c r="AR197" s="91" t="e">
        <f>INDEX(地温!$D$2:$D$366,MATCH(AP197,地温!$C$2:$C$366,FALSE))</f>
        <v>#N/A</v>
      </c>
      <c r="AS197" s="91" t="e">
        <f t="shared" si="98"/>
        <v>#N/A</v>
      </c>
      <c r="AT197" s="93" t="e">
        <f t="shared" si="80"/>
        <v>#N/A</v>
      </c>
      <c r="AU197" s="99" t="e">
        <f t="shared" si="81"/>
        <v>#N/A</v>
      </c>
      <c r="AV197" s="99">
        <f t="shared" si="82"/>
        <v>0</v>
      </c>
    </row>
    <row r="198" spans="1:48" s="91" customFormat="1">
      <c r="A198" s="92">
        <f t="shared" si="83"/>
        <v>190</v>
      </c>
      <c r="B198" s="91">
        <f t="shared" si="66"/>
        <v>191</v>
      </c>
      <c r="C198" s="99">
        <f t="shared" si="67"/>
        <v>0</v>
      </c>
      <c r="F198" s="92">
        <f t="shared" si="84"/>
        <v>190</v>
      </c>
      <c r="G198" s="91">
        <f t="shared" si="85"/>
        <v>191</v>
      </c>
      <c r="H198" s="91" t="e">
        <f>INDEX(地温!$D$2:$D$366,MATCH(F198,地温!$C$2:$C$366,FALSE))</f>
        <v>#N/A</v>
      </c>
      <c r="I198" s="91" t="e">
        <f t="shared" si="86"/>
        <v>#N/A</v>
      </c>
      <c r="J198" s="93" t="e">
        <f t="shared" si="68"/>
        <v>#N/A</v>
      </c>
      <c r="K198" s="99" t="e">
        <f t="shared" si="69"/>
        <v>#N/A</v>
      </c>
      <c r="L198" s="99">
        <f t="shared" si="70"/>
        <v>0</v>
      </c>
      <c r="O198" s="92">
        <f t="shared" si="87"/>
        <v>190</v>
      </c>
      <c r="P198" s="91">
        <f t="shared" si="88"/>
        <v>191</v>
      </c>
      <c r="Q198" s="91" t="e">
        <f>INDEX(地温!$D$2:$D$366,MATCH(O198,地温!$C$2:$C$366,FALSE))</f>
        <v>#N/A</v>
      </c>
      <c r="R198" s="91" t="e">
        <f t="shared" si="89"/>
        <v>#N/A</v>
      </c>
      <c r="S198" s="93" t="e">
        <f t="shared" si="71"/>
        <v>#N/A</v>
      </c>
      <c r="T198" s="99" t="e">
        <f t="shared" si="72"/>
        <v>#N/A</v>
      </c>
      <c r="U198" s="99">
        <f t="shared" si="73"/>
        <v>0</v>
      </c>
      <c r="X198" s="92">
        <f t="shared" si="90"/>
        <v>190</v>
      </c>
      <c r="Y198" s="91">
        <f t="shared" si="91"/>
        <v>191</v>
      </c>
      <c r="Z198" s="91" t="e">
        <f>INDEX(地温!$D$2:$D$366,MATCH(X198,地温!$C$2:$C$366,FALSE))</f>
        <v>#N/A</v>
      </c>
      <c r="AA198" s="91" t="e">
        <f t="shared" si="92"/>
        <v>#N/A</v>
      </c>
      <c r="AB198" s="93" t="e">
        <f t="shared" si="74"/>
        <v>#N/A</v>
      </c>
      <c r="AC198" s="99" t="e">
        <f t="shared" si="75"/>
        <v>#N/A</v>
      </c>
      <c r="AD198" s="99">
        <f t="shared" si="76"/>
        <v>0</v>
      </c>
      <c r="AG198" s="92">
        <f t="shared" si="93"/>
        <v>190</v>
      </c>
      <c r="AH198" s="91">
        <f t="shared" si="94"/>
        <v>191</v>
      </c>
      <c r="AI198" s="91" t="e">
        <f>INDEX(地温!$D$2:$D$366,MATCH(AG198,地温!$C$2:$C$366,FALSE))</f>
        <v>#N/A</v>
      </c>
      <c r="AJ198" s="91" t="e">
        <f t="shared" si="95"/>
        <v>#N/A</v>
      </c>
      <c r="AK198" s="93" t="e">
        <f t="shared" si="77"/>
        <v>#N/A</v>
      </c>
      <c r="AL198" s="99" t="e">
        <f t="shared" si="78"/>
        <v>#N/A</v>
      </c>
      <c r="AM198" s="99">
        <f t="shared" si="79"/>
        <v>0</v>
      </c>
      <c r="AP198" s="92">
        <f t="shared" si="96"/>
        <v>190</v>
      </c>
      <c r="AQ198" s="91">
        <f t="shared" si="97"/>
        <v>191</v>
      </c>
      <c r="AR198" s="91" t="e">
        <f>INDEX(地温!$D$2:$D$366,MATCH(AP198,地温!$C$2:$C$366,FALSE))</f>
        <v>#N/A</v>
      </c>
      <c r="AS198" s="91" t="e">
        <f t="shared" si="98"/>
        <v>#N/A</v>
      </c>
      <c r="AT198" s="93" t="e">
        <f t="shared" si="80"/>
        <v>#N/A</v>
      </c>
      <c r="AU198" s="99" t="e">
        <f t="shared" si="81"/>
        <v>#N/A</v>
      </c>
      <c r="AV198" s="99">
        <f t="shared" si="82"/>
        <v>0</v>
      </c>
    </row>
    <row r="199" spans="1:48" s="91" customFormat="1">
      <c r="A199" s="92">
        <f t="shared" si="83"/>
        <v>191</v>
      </c>
      <c r="B199" s="91">
        <f t="shared" si="66"/>
        <v>192</v>
      </c>
      <c r="C199" s="99">
        <f t="shared" si="67"/>
        <v>0</v>
      </c>
      <c r="F199" s="92">
        <f t="shared" si="84"/>
        <v>191</v>
      </c>
      <c r="G199" s="91">
        <f t="shared" si="85"/>
        <v>192</v>
      </c>
      <c r="H199" s="91" t="e">
        <f>INDEX(地温!$D$2:$D$366,MATCH(F199,地温!$C$2:$C$366,FALSE))</f>
        <v>#N/A</v>
      </c>
      <c r="I199" s="91" t="e">
        <f t="shared" si="86"/>
        <v>#N/A</v>
      </c>
      <c r="J199" s="93" t="e">
        <f t="shared" si="68"/>
        <v>#N/A</v>
      </c>
      <c r="K199" s="99" t="e">
        <f t="shared" si="69"/>
        <v>#N/A</v>
      </c>
      <c r="L199" s="99">
        <f t="shared" si="70"/>
        <v>0</v>
      </c>
      <c r="O199" s="92">
        <f t="shared" si="87"/>
        <v>191</v>
      </c>
      <c r="P199" s="91">
        <f t="shared" si="88"/>
        <v>192</v>
      </c>
      <c r="Q199" s="91" t="e">
        <f>INDEX(地温!$D$2:$D$366,MATCH(O199,地温!$C$2:$C$366,FALSE))</f>
        <v>#N/A</v>
      </c>
      <c r="R199" s="91" t="e">
        <f t="shared" si="89"/>
        <v>#N/A</v>
      </c>
      <c r="S199" s="93" t="e">
        <f t="shared" si="71"/>
        <v>#N/A</v>
      </c>
      <c r="T199" s="99" t="e">
        <f t="shared" si="72"/>
        <v>#N/A</v>
      </c>
      <c r="U199" s="99">
        <f t="shared" si="73"/>
        <v>0</v>
      </c>
      <c r="X199" s="92">
        <f t="shared" si="90"/>
        <v>191</v>
      </c>
      <c r="Y199" s="91">
        <f t="shared" si="91"/>
        <v>192</v>
      </c>
      <c r="Z199" s="91" t="e">
        <f>INDEX(地温!$D$2:$D$366,MATCH(X199,地温!$C$2:$C$366,FALSE))</f>
        <v>#N/A</v>
      </c>
      <c r="AA199" s="91" t="e">
        <f t="shared" si="92"/>
        <v>#N/A</v>
      </c>
      <c r="AB199" s="93" t="e">
        <f t="shared" si="74"/>
        <v>#N/A</v>
      </c>
      <c r="AC199" s="99" t="e">
        <f t="shared" si="75"/>
        <v>#N/A</v>
      </c>
      <c r="AD199" s="99">
        <f t="shared" si="76"/>
        <v>0</v>
      </c>
      <c r="AG199" s="92">
        <f t="shared" si="93"/>
        <v>191</v>
      </c>
      <c r="AH199" s="91">
        <f t="shared" si="94"/>
        <v>192</v>
      </c>
      <c r="AI199" s="91" t="e">
        <f>INDEX(地温!$D$2:$D$366,MATCH(AG199,地温!$C$2:$C$366,FALSE))</f>
        <v>#N/A</v>
      </c>
      <c r="AJ199" s="91" t="e">
        <f t="shared" si="95"/>
        <v>#N/A</v>
      </c>
      <c r="AK199" s="93" t="e">
        <f t="shared" si="77"/>
        <v>#N/A</v>
      </c>
      <c r="AL199" s="99" t="e">
        <f t="shared" si="78"/>
        <v>#N/A</v>
      </c>
      <c r="AM199" s="99">
        <f t="shared" si="79"/>
        <v>0</v>
      </c>
      <c r="AP199" s="92">
        <f t="shared" si="96"/>
        <v>191</v>
      </c>
      <c r="AQ199" s="91">
        <f t="shared" si="97"/>
        <v>192</v>
      </c>
      <c r="AR199" s="91" t="e">
        <f>INDEX(地温!$D$2:$D$366,MATCH(AP199,地温!$C$2:$C$366,FALSE))</f>
        <v>#N/A</v>
      </c>
      <c r="AS199" s="91" t="e">
        <f t="shared" si="98"/>
        <v>#N/A</v>
      </c>
      <c r="AT199" s="93" t="e">
        <f t="shared" si="80"/>
        <v>#N/A</v>
      </c>
      <c r="AU199" s="99" t="e">
        <f t="shared" si="81"/>
        <v>#N/A</v>
      </c>
      <c r="AV199" s="99">
        <f t="shared" si="82"/>
        <v>0</v>
      </c>
    </row>
    <row r="200" spans="1:48" s="91" customFormat="1">
      <c r="A200" s="92">
        <f t="shared" si="83"/>
        <v>192</v>
      </c>
      <c r="B200" s="91">
        <f t="shared" ref="B200:B263" si="99">G200</f>
        <v>193</v>
      </c>
      <c r="C200" s="99">
        <f t="shared" ref="C200:C263" si="100">L200+U200+AD200+AM200+AV200</f>
        <v>0</v>
      </c>
      <c r="F200" s="92">
        <f t="shared" si="84"/>
        <v>192</v>
      </c>
      <c r="G200" s="91">
        <f t="shared" si="85"/>
        <v>193</v>
      </c>
      <c r="H200" s="91" t="e">
        <f>INDEX(地温!$D$2:$D$366,MATCH(F200,地温!$C$2:$C$366,FALSE))</f>
        <v>#N/A</v>
      </c>
      <c r="I200" s="91" t="e">
        <f t="shared" si="86"/>
        <v>#N/A</v>
      </c>
      <c r="J200" s="93" t="e">
        <f t="shared" ref="J200:J263" si="101">I200/G200</f>
        <v>#N/A</v>
      </c>
      <c r="K200" s="99" t="e">
        <f t="shared" ref="K200:K263" si="102">$H$4*EXP(-$I$4/(8.31*(J200+273)))</f>
        <v>#N/A</v>
      </c>
      <c r="L200" s="99">
        <f t="shared" ref="L200:L263" si="103">IF($G$1=0,0,$J$1*$G$4*0.01*(1-EXP(-K200*G200)))</f>
        <v>0</v>
      </c>
      <c r="O200" s="92">
        <f t="shared" si="87"/>
        <v>192</v>
      </c>
      <c r="P200" s="91">
        <f t="shared" si="88"/>
        <v>193</v>
      </c>
      <c r="Q200" s="91" t="e">
        <f>INDEX(地温!$D$2:$D$366,MATCH(O200,地温!$C$2:$C$366,FALSE))</f>
        <v>#N/A</v>
      </c>
      <c r="R200" s="91" t="e">
        <f t="shared" si="89"/>
        <v>#N/A</v>
      </c>
      <c r="S200" s="93" t="e">
        <f t="shared" ref="S200:S263" si="104">R200/P200</f>
        <v>#N/A</v>
      </c>
      <c r="T200" s="99" t="e">
        <f t="shared" ref="T200:T263" si="105">$Q$4*EXP(-$R$4/(8.31*(S200+273)))</f>
        <v>#N/A</v>
      </c>
      <c r="U200" s="99">
        <f t="shared" ref="U200:U263" si="106">IF($P$1=0,0,$S$1*$P$4*0.01*(1-EXP(-T200*P200)))</f>
        <v>0</v>
      </c>
      <c r="X200" s="92">
        <f t="shared" si="90"/>
        <v>192</v>
      </c>
      <c r="Y200" s="91">
        <f t="shared" si="91"/>
        <v>193</v>
      </c>
      <c r="Z200" s="91" t="e">
        <f>INDEX(地温!$D$2:$D$366,MATCH(X200,地温!$C$2:$C$366,FALSE))</f>
        <v>#N/A</v>
      </c>
      <c r="AA200" s="91" t="e">
        <f t="shared" si="92"/>
        <v>#N/A</v>
      </c>
      <c r="AB200" s="93" t="e">
        <f t="shared" ref="AB200:AB263" si="107">AA200/Y200</f>
        <v>#N/A</v>
      </c>
      <c r="AC200" s="99" t="e">
        <f t="shared" ref="AC200:AC263" si="108">$Z$4*EXP(-$AA$4/(8.31*(AB200+273)))</f>
        <v>#N/A</v>
      </c>
      <c r="AD200" s="99">
        <f t="shared" ref="AD200:AD263" si="109">IF($Y$1=0,0,$AB$1*$Y$4*0.01*(1-EXP(-AC200*Y200)))</f>
        <v>0</v>
      </c>
      <c r="AG200" s="92">
        <f t="shared" si="93"/>
        <v>192</v>
      </c>
      <c r="AH200" s="91">
        <f t="shared" si="94"/>
        <v>193</v>
      </c>
      <c r="AI200" s="91" t="e">
        <f>INDEX(地温!$D$2:$D$366,MATCH(AG200,地温!$C$2:$C$366,FALSE))</f>
        <v>#N/A</v>
      </c>
      <c r="AJ200" s="91" t="e">
        <f t="shared" si="95"/>
        <v>#N/A</v>
      </c>
      <c r="AK200" s="93" t="e">
        <f t="shared" ref="AK200:AK263" si="110">AJ200/AH200</f>
        <v>#N/A</v>
      </c>
      <c r="AL200" s="99" t="e">
        <f t="shared" ref="AL200:AL263" si="111">$AI$4*EXP(-$AJ$4/(8.31*(AK200+273)))</f>
        <v>#N/A</v>
      </c>
      <c r="AM200" s="99">
        <f t="shared" ref="AM200:AM263" si="112">IF($AH$1=0,0,$AK$1*$AH$4*0.01*(1-EXP(-AL200*AH200)))</f>
        <v>0</v>
      </c>
      <c r="AP200" s="92">
        <f t="shared" si="96"/>
        <v>192</v>
      </c>
      <c r="AQ200" s="91">
        <f t="shared" si="97"/>
        <v>193</v>
      </c>
      <c r="AR200" s="91" t="e">
        <f>INDEX(地温!$D$2:$D$366,MATCH(AP200,地温!$C$2:$C$366,FALSE))</f>
        <v>#N/A</v>
      </c>
      <c r="AS200" s="91" t="e">
        <f t="shared" si="98"/>
        <v>#N/A</v>
      </c>
      <c r="AT200" s="93" t="e">
        <f t="shared" ref="AT200:AT263" si="113">AS200/AQ200</f>
        <v>#N/A</v>
      </c>
      <c r="AU200" s="99" t="e">
        <f t="shared" ref="AU200:AU263" si="114">$AR$4*EXP(-$AS$4/(8.31*(AT200+273)))</f>
        <v>#N/A</v>
      </c>
      <c r="AV200" s="99">
        <f t="shared" ref="AV200:AV263" si="115">IF($AQ$1=0,0,$AT$1*$AQ$4*0.01*(1-EXP(-AU200*AQ200)))</f>
        <v>0</v>
      </c>
    </row>
    <row r="201" spans="1:48" s="91" customFormat="1">
      <c r="A201" s="92">
        <f t="shared" ref="A201:A264" si="116">A200+1</f>
        <v>193</v>
      </c>
      <c r="B201" s="91">
        <f t="shared" si="99"/>
        <v>194</v>
      </c>
      <c r="C201" s="99">
        <f t="shared" si="100"/>
        <v>0</v>
      </c>
      <c r="F201" s="92">
        <f t="shared" ref="F201:F264" si="117">F200+1</f>
        <v>193</v>
      </c>
      <c r="G201" s="91">
        <f t="shared" ref="G201:G264" si="118">F201-F$8+1</f>
        <v>194</v>
      </c>
      <c r="H201" s="91" t="e">
        <f>INDEX(地温!$D$2:$D$366,MATCH(F201,地温!$C$2:$C$366,FALSE))</f>
        <v>#N/A</v>
      </c>
      <c r="I201" s="91" t="e">
        <f t="shared" ref="I201:I264" si="119">I200+H201</f>
        <v>#N/A</v>
      </c>
      <c r="J201" s="93" t="e">
        <f t="shared" si="101"/>
        <v>#N/A</v>
      </c>
      <c r="K201" s="99" t="e">
        <f t="shared" si="102"/>
        <v>#N/A</v>
      </c>
      <c r="L201" s="99">
        <f t="shared" si="103"/>
        <v>0</v>
      </c>
      <c r="O201" s="92">
        <f t="shared" ref="O201:O264" si="120">O200+1</f>
        <v>193</v>
      </c>
      <c r="P201" s="91">
        <f t="shared" ref="P201:P264" si="121">O201-O$8+1</f>
        <v>194</v>
      </c>
      <c r="Q201" s="91" t="e">
        <f>INDEX(地温!$D$2:$D$366,MATCH(O201,地温!$C$2:$C$366,FALSE))</f>
        <v>#N/A</v>
      </c>
      <c r="R201" s="91" t="e">
        <f t="shared" ref="R201:R264" si="122">R200+Q201</f>
        <v>#N/A</v>
      </c>
      <c r="S201" s="93" t="e">
        <f t="shared" si="104"/>
        <v>#N/A</v>
      </c>
      <c r="T201" s="99" t="e">
        <f t="shared" si="105"/>
        <v>#N/A</v>
      </c>
      <c r="U201" s="99">
        <f t="shared" si="106"/>
        <v>0</v>
      </c>
      <c r="X201" s="92">
        <f t="shared" ref="X201:X264" si="123">X200+1</f>
        <v>193</v>
      </c>
      <c r="Y201" s="91">
        <f t="shared" ref="Y201:Y264" si="124">X201-X$8+1</f>
        <v>194</v>
      </c>
      <c r="Z201" s="91" t="e">
        <f>INDEX(地温!$D$2:$D$366,MATCH(X201,地温!$C$2:$C$366,FALSE))</f>
        <v>#N/A</v>
      </c>
      <c r="AA201" s="91" t="e">
        <f t="shared" ref="AA201:AA264" si="125">AA200+Z201</f>
        <v>#N/A</v>
      </c>
      <c r="AB201" s="93" t="e">
        <f t="shared" si="107"/>
        <v>#N/A</v>
      </c>
      <c r="AC201" s="99" t="e">
        <f t="shared" si="108"/>
        <v>#N/A</v>
      </c>
      <c r="AD201" s="99">
        <f t="shared" si="109"/>
        <v>0</v>
      </c>
      <c r="AG201" s="92">
        <f t="shared" ref="AG201:AG264" si="126">AG200+1</f>
        <v>193</v>
      </c>
      <c r="AH201" s="91">
        <f t="shared" ref="AH201:AH264" si="127">AG201-AG$8+1</f>
        <v>194</v>
      </c>
      <c r="AI201" s="91" t="e">
        <f>INDEX(地温!$D$2:$D$366,MATCH(AG201,地温!$C$2:$C$366,FALSE))</f>
        <v>#N/A</v>
      </c>
      <c r="AJ201" s="91" t="e">
        <f t="shared" ref="AJ201:AJ264" si="128">AJ200+AI201</f>
        <v>#N/A</v>
      </c>
      <c r="AK201" s="93" t="e">
        <f t="shared" si="110"/>
        <v>#N/A</v>
      </c>
      <c r="AL201" s="99" t="e">
        <f t="shared" si="111"/>
        <v>#N/A</v>
      </c>
      <c r="AM201" s="99">
        <f t="shared" si="112"/>
        <v>0</v>
      </c>
      <c r="AP201" s="92">
        <f t="shared" ref="AP201:AP264" si="129">AP200+1</f>
        <v>193</v>
      </c>
      <c r="AQ201" s="91">
        <f t="shared" ref="AQ201:AQ264" si="130">AP201-AP$8+1</f>
        <v>194</v>
      </c>
      <c r="AR201" s="91" t="e">
        <f>INDEX(地温!$D$2:$D$366,MATCH(AP201,地温!$C$2:$C$366,FALSE))</f>
        <v>#N/A</v>
      </c>
      <c r="AS201" s="91" t="e">
        <f t="shared" ref="AS201:AS264" si="131">AS200+AR201</f>
        <v>#N/A</v>
      </c>
      <c r="AT201" s="93" t="e">
        <f t="shared" si="113"/>
        <v>#N/A</v>
      </c>
      <c r="AU201" s="99" t="e">
        <f t="shared" si="114"/>
        <v>#N/A</v>
      </c>
      <c r="AV201" s="99">
        <f t="shared" si="115"/>
        <v>0</v>
      </c>
    </row>
    <row r="202" spans="1:48" s="91" customFormat="1">
      <c r="A202" s="92">
        <f t="shared" si="116"/>
        <v>194</v>
      </c>
      <c r="B202" s="91">
        <f t="shared" si="99"/>
        <v>195</v>
      </c>
      <c r="C202" s="99">
        <f t="shared" si="100"/>
        <v>0</v>
      </c>
      <c r="F202" s="92">
        <f t="shared" si="117"/>
        <v>194</v>
      </c>
      <c r="G202" s="91">
        <f t="shared" si="118"/>
        <v>195</v>
      </c>
      <c r="H202" s="91" t="e">
        <f>INDEX(地温!$D$2:$D$366,MATCH(F202,地温!$C$2:$C$366,FALSE))</f>
        <v>#N/A</v>
      </c>
      <c r="I202" s="91" t="e">
        <f t="shared" si="119"/>
        <v>#N/A</v>
      </c>
      <c r="J202" s="93" t="e">
        <f t="shared" si="101"/>
        <v>#N/A</v>
      </c>
      <c r="K202" s="99" t="e">
        <f t="shared" si="102"/>
        <v>#N/A</v>
      </c>
      <c r="L202" s="99">
        <f t="shared" si="103"/>
        <v>0</v>
      </c>
      <c r="O202" s="92">
        <f t="shared" si="120"/>
        <v>194</v>
      </c>
      <c r="P202" s="91">
        <f t="shared" si="121"/>
        <v>195</v>
      </c>
      <c r="Q202" s="91" t="e">
        <f>INDEX(地温!$D$2:$D$366,MATCH(O202,地温!$C$2:$C$366,FALSE))</f>
        <v>#N/A</v>
      </c>
      <c r="R202" s="91" t="e">
        <f t="shared" si="122"/>
        <v>#N/A</v>
      </c>
      <c r="S202" s="93" t="e">
        <f t="shared" si="104"/>
        <v>#N/A</v>
      </c>
      <c r="T202" s="99" t="e">
        <f t="shared" si="105"/>
        <v>#N/A</v>
      </c>
      <c r="U202" s="99">
        <f t="shared" si="106"/>
        <v>0</v>
      </c>
      <c r="X202" s="92">
        <f t="shared" si="123"/>
        <v>194</v>
      </c>
      <c r="Y202" s="91">
        <f t="shared" si="124"/>
        <v>195</v>
      </c>
      <c r="Z202" s="91" t="e">
        <f>INDEX(地温!$D$2:$D$366,MATCH(X202,地温!$C$2:$C$366,FALSE))</f>
        <v>#N/A</v>
      </c>
      <c r="AA202" s="91" t="e">
        <f t="shared" si="125"/>
        <v>#N/A</v>
      </c>
      <c r="AB202" s="93" t="e">
        <f t="shared" si="107"/>
        <v>#N/A</v>
      </c>
      <c r="AC202" s="99" t="e">
        <f t="shared" si="108"/>
        <v>#N/A</v>
      </c>
      <c r="AD202" s="99">
        <f t="shared" si="109"/>
        <v>0</v>
      </c>
      <c r="AG202" s="92">
        <f t="shared" si="126"/>
        <v>194</v>
      </c>
      <c r="AH202" s="91">
        <f t="shared" si="127"/>
        <v>195</v>
      </c>
      <c r="AI202" s="91" t="e">
        <f>INDEX(地温!$D$2:$D$366,MATCH(AG202,地温!$C$2:$C$366,FALSE))</f>
        <v>#N/A</v>
      </c>
      <c r="AJ202" s="91" t="e">
        <f t="shared" si="128"/>
        <v>#N/A</v>
      </c>
      <c r="AK202" s="93" t="e">
        <f t="shared" si="110"/>
        <v>#N/A</v>
      </c>
      <c r="AL202" s="99" t="e">
        <f t="shared" si="111"/>
        <v>#N/A</v>
      </c>
      <c r="AM202" s="99">
        <f t="shared" si="112"/>
        <v>0</v>
      </c>
      <c r="AP202" s="92">
        <f t="shared" si="129"/>
        <v>194</v>
      </c>
      <c r="AQ202" s="91">
        <f t="shared" si="130"/>
        <v>195</v>
      </c>
      <c r="AR202" s="91" t="e">
        <f>INDEX(地温!$D$2:$D$366,MATCH(AP202,地温!$C$2:$C$366,FALSE))</f>
        <v>#N/A</v>
      </c>
      <c r="AS202" s="91" t="e">
        <f t="shared" si="131"/>
        <v>#N/A</v>
      </c>
      <c r="AT202" s="93" t="e">
        <f t="shared" si="113"/>
        <v>#N/A</v>
      </c>
      <c r="AU202" s="99" t="e">
        <f t="shared" si="114"/>
        <v>#N/A</v>
      </c>
      <c r="AV202" s="99">
        <f t="shared" si="115"/>
        <v>0</v>
      </c>
    </row>
    <row r="203" spans="1:48" s="91" customFormat="1">
      <c r="A203" s="92">
        <f t="shared" si="116"/>
        <v>195</v>
      </c>
      <c r="B203" s="91">
        <f t="shared" si="99"/>
        <v>196</v>
      </c>
      <c r="C203" s="99">
        <f t="shared" si="100"/>
        <v>0</v>
      </c>
      <c r="F203" s="92">
        <f t="shared" si="117"/>
        <v>195</v>
      </c>
      <c r="G203" s="91">
        <f t="shared" si="118"/>
        <v>196</v>
      </c>
      <c r="H203" s="91" t="e">
        <f>INDEX(地温!$D$2:$D$366,MATCH(F203,地温!$C$2:$C$366,FALSE))</f>
        <v>#N/A</v>
      </c>
      <c r="I203" s="91" t="e">
        <f t="shared" si="119"/>
        <v>#N/A</v>
      </c>
      <c r="J203" s="93" t="e">
        <f t="shared" si="101"/>
        <v>#N/A</v>
      </c>
      <c r="K203" s="99" t="e">
        <f t="shared" si="102"/>
        <v>#N/A</v>
      </c>
      <c r="L203" s="99">
        <f t="shared" si="103"/>
        <v>0</v>
      </c>
      <c r="O203" s="92">
        <f t="shared" si="120"/>
        <v>195</v>
      </c>
      <c r="P203" s="91">
        <f t="shared" si="121"/>
        <v>196</v>
      </c>
      <c r="Q203" s="91" t="e">
        <f>INDEX(地温!$D$2:$D$366,MATCH(O203,地温!$C$2:$C$366,FALSE))</f>
        <v>#N/A</v>
      </c>
      <c r="R203" s="91" t="e">
        <f t="shared" si="122"/>
        <v>#N/A</v>
      </c>
      <c r="S203" s="93" t="e">
        <f t="shared" si="104"/>
        <v>#N/A</v>
      </c>
      <c r="T203" s="99" t="e">
        <f t="shared" si="105"/>
        <v>#N/A</v>
      </c>
      <c r="U203" s="99">
        <f t="shared" si="106"/>
        <v>0</v>
      </c>
      <c r="X203" s="92">
        <f t="shared" si="123"/>
        <v>195</v>
      </c>
      <c r="Y203" s="91">
        <f t="shared" si="124"/>
        <v>196</v>
      </c>
      <c r="Z203" s="91" t="e">
        <f>INDEX(地温!$D$2:$D$366,MATCH(X203,地温!$C$2:$C$366,FALSE))</f>
        <v>#N/A</v>
      </c>
      <c r="AA203" s="91" t="e">
        <f t="shared" si="125"/>
        <v>#N/A</v>
      </c>
      <c r="AB203" s="93" t="e">
        <f t="shared" si="107"/>
        <v>#N/A</v>
      </c>
      <c r="AC203" s="99" t="e">
        <f t="shared" si="108"/>
        <v>#N/A</v>
      </c>
      <c r="AD203" s="99">
        <f t="shared" si="109"/>
        <v>0</v>
      </c>
      <c r="AG203" s="92">
        <f t="shared" si="126"/>
        <v>195</v>
      </c>
      <c r="AH203" s="91">
        <f t="shared" si="127"/>
        <v>196</v>
      </c>
      <c r="AI203" s="91" t="e">
        <f>INDEX(地温!$D$2:$D$366,MATCH(AG203,地温!$C$2:$C$366,FALSE))</f>
        <v>#N/A</v>
      </c>
      <c r="AJ203" s="91" t="e">
        <f t="shared" si="128"/>
        <v>#N/A</v>
      </c>
      <c r="AK203" s="93" t="e">
        <f t="shared" si="110"/>
        <v>#N/A</v>
      </c>
      <c r="AL203" s="99" t="e">
        <f t="shared" si="111"/>
        <v>#N/A</v>
      </c>
      <c r="AM203" s="99">
        <f t="shared" si="112"/>
        <v>0</v>
      </c>
      <c r="AP203" s="92">
        <f t="shared" si="129"/>
        <v>195</v>
      </c>
      <c r="AQ203" s="91">
        <f t="shared" si="130"/>
        <v>196</v>
      </c>
      <c r="AR203" s="91" t="e">
        <f>INDEX(地温!$D$2:$D$366,MATCH(AP203,地温!$C$2:$C$366,FALSE))</f>
        <v>#N/A</v>
      </c>
      <c r="AS203" s="91" t="e">
        <f t="shared" si="131"/>
        <v>#N/A</v>
      </c>
      <c r="AT203" s="93" t="e">
        <f t="shared" si="113"/>
        <v>#N/A</v>
      </c>
      <c r="AU203" s="99" t="e">
        <f t="shared" si="114"/>
        <v>#N/A</v>
      </c>
      <c r="AV203" s="99">
        <f t="shared" si="115"/>
        <v>0</v>
      </c>
    </row>
    <row r="204" spans="1:48" s="91" customFormat="1">
      <c r="A204" s="92">
        <f t="shared" si="116"/>
        <v>196</v>
      </c>
      <c r="B204" s="91">
        <f t="shared" si="99"/>
        <v>197</v>
      </c>
      <c r="C204" s="99">
        <f t="shared" si="100"/>
        <v>0</v>
      </c>
      <c r="F204" s="92">
        <f t="shared" si="117"/>
        <v>196</v>
      </c>
      <c r="G204" s="91">
        <f t="shared" si="118"/>
        <v>197</v>
      </c>
      <c r="H204" s="91" t="e">
        <f>INDEX(地温!$D$2:$D$366,MATCH(F204,地温!$C$2:$C$366,FALSE))</f>
        <v>#N/A</v>
      </c>
      <c r="I204" s="91" t="e">
        <f t="shared" si="119"/>
        <v>#N/A</v>
      </c>
      <c r="J204" s="93" t="e">
        <f t="shared" si="101"/>
        <v>#N/A</v>
      </c>
      <c r="K204" s="99" t="e">
        <f t="shared" si="102"/>
        <v>#N/A</v>
      </c>
      <c r="L204" s="99">
        <f t="shared" si="103"/>
        <v>0</v>
      </c>
      <c r="O204" s="92">
        <f t="shared" si="120"/>
        <v>196</v>
      </c>
      <c r="P204" s="91">
        <f t="shared" si="121"/>
        <v>197</v>
      </c>
      <c r="Q204" s="91" t="e">
        <f>INDEX(地温!$D$2:$D$366,MATCH(O204,地温!$C$2:$C$366,FALSE))</f>
        <v>#N/A</v>
      </c>
      <c r="R204" s="91" t="e">
        <f t="shared" si="122"/>
        <v>#N/A</v>
      </c>
      <c r="S204" s="93" t="e">
        <f t="shared" si="104"/>
        <v>#N/A</v>
      </c>
      <c r="T204" s="99" t="e">
        <f t="shared" si="105"/>
        <v>#N/A</v>
      </c>
      <c r="U204" s="99">
        <f t="shared" si="106"/>
        <v>0</v>
      </c>
      <c r="X204" s="92">
        <f t="shared" si="123"/>
        <v>196</v>
      </c>
      <c r="Y204" s="91">
        <f t="shared" si="124"/>
        <v>197</v>
      </c>
      <c r="Z204" s="91" t="e">
        <f>INDEX(地温!$D$2:$D$366,MATCH(X204,地温!$C$2:$C$366,FALSE))</f>
        <v>#N/A</v>
      </c>
      <c r="AA204" s="91" t="e">
        <f t="shared" si="125"/>
        <v>#N/A</v>
      </c>
      <c r="AB204" s="93" t="e">
        <f t="shared" si="107"/>
        <v>#N/A</v>
      </c>
      <c r="AC204" s="99" t="e">
        <f t="shared" si="108"/>
        <v>#N/A</v>
      </c>
      <c r="AD204" s="99">
        <f t="shared" si="109"/>
        <v>0</v>
      </c>
      <c r="AG204" s="92">
        <f t="shared" si="126"/>
        <v>196</v>
      </c>
      <c r="AH204" s="91">
        <f t="shared" si="127"/>
        <v>197</v>
      </c>
      <c r="AI204" s="91" t="e">
        <f>INDEX(地温!$D$2:$D$366,MATCH(AG204,地温!$C$2:$C$366,FALSE))</f>
        <v>#N/A</v>
      </c>
      <c r="AJ204" s="91" t="e">
        <f t="shared" si="128"/>
        <v>#N/A</v>
      </c>
      <c r="AK204" s="93" t="e">
        <f t="shared" si="110"/>
        <v>#N/A</v>
      </c>
      <c r="AL204" s="99" t="e">
        <f t="shared" si="111"/>
        <v>#N/A</v>
      </c>
      <c r="AM204" s="99">
        <f t="shared" si="112"/>
        <v>0</v>
      </c>
      <c r="AP204" s="92">
        <f t="shared" si="129"/>
        <v>196</v>
      </c>
      <c r="AQ204" s="91">
        <f t="shared" si="130"/>
        <v>197</v>
      </c>
      <c r="AR204" s="91" t="e">
        <f>INDEX(地温!$D$2:$D$366,MATCH(AP204,地温!$C$2:$C$366,FALSE))</f>
        <v>#N/A</v>
      </c>
      <c r="AS204" s="91" t="e">
        <f t="shared" si="131"/>
        <v>#N/A</v>
      </c>
      <c r="AT204" s="93" t="e">
        <f t="shared" si="113"/>
        <v>#N/A</v>
      </c>
      <c r="AU204" s="99" t="e">
        <f t="shared" si="114"/>
        <v>#N/A</v>
      </c>
      <c r="AV204" s="99">
        <f t="shared" si="115"/>
        <v>0</v>
      </c>
    </row>
    <row r="205" spans="1:48" s="91" customFormat="1">
      <c r="A205" s="92">
        <f t="shared" si="116"/>
        <v>197</v>
      </c>
      <c r="B205" s="91">
        <f t="shared" si="99"/>
        <v>198</v>
      </c>
      <c r="C205" s="99">
        <f t="shared" si="100"/>
        <v>0</v>
      </c>
      <c r="F205" s="92">
        <f t="shared" si="117"/>
        <v>197</v>
      </c>
      <c r="G205" s="91">
        <f t="shared" si="118"/>
        <v>198</v>
      </c>
      <c r="H205" s="91" t="e">
        <f>INDEX(地温!$D$2:$D$366,MATCH(F205,地温!$C$2:$C$366,FALSE))</f>
        <v>#N/A</v>
      </c>
      <c r="I205" s="91" t="e">
        <f t="shared" si="119"/>
        <v>#N/A</v>
      </c>
      <c r="J205" s="93" t="e">
        <f t="shared" si="101"/>
        <v>#N/A</v>
      </c>
      <c r="K205" s="99" t="e">
        <f t="shared" si="102"/>
        <v>#N/A</v>
      </c>
      <c r="L205" s="99">
        <f t="shared" si="103"/>
        <v>0</v>
      </c>
      <c r="O205" s="92">
        <f t="shared" si="120"/>
        <v>197</v>
      </c>
      <c r="P205" s="91">
        <f t="shared" si="121"/>
        <v>198</v>
      </c>
      <c r="Q205" s="91" t="e">
        <f>INDEX(地温!$D$2:$D$366,MATCH(O205,地温!$C$2:$C$366,FALSE))</f>
        <v>#N/A</v>
      </c>
      <c r="R205" s="91" t="e">
        <f t="shared" si="122"/>
        <v>#N/A</v>
      </c>
      <c r="S205" s="93" t="e">
        <f t="shared" si="104"/>
        <v>#N/A</v>
      </c>
      <c r="T205" s="99" t="e">
        <f t="shared" si="105"/>
        <v>#N/A</v>
      </c>
      <c r="U205" s="99">
        <f t="shared" si="106"/>
        <v>0</v>
      </c>
      <c r="X205" s="92">
        <f t="shared" si="123"/>
        <v>197</v>
      </c>
      <c r="Y205" s="91">
        <f t="shared" si="124"/>
        <v>198</v>
      </c>
      <c r="Z205" s="91" t="e">
        <f>INDEX(地温!$D$2:$D$366,MATCH(X205,地温!$C$2:$C$366,FALSE))</f>
        <v>#N/A</v>
      </c>
      <c r="AA205" s="91" t="e">
        <f t="shared" si="125"/>
        <v>#N/A</v>
      </c>
      <c r="AB205" s="93" t="e">
        <f t="shared" si="107"/>
        <v>#N/A</v>
      </c>
      <c r="AC205" s="99" t="e">
        <f t="shared" si="108"/>
        <v>#N/A</v>
      </c>
      <c r="AD205" s="99">
        <f t="shared" si="109"/>
        <v>0</v>
      </c>
      <c r="AG205" s="92">
        <f t="shared" si="126"/>
        <v>197</v>
      </c>
      <c r="AH205" s="91">
        <f t="shared" si="127"/>
        <v>198</v>
      </c>
      <c r="AI205" s="91" t="e">
        <f>INDEX(地温!$D$2:$D$366,MATCH(AG205,地温!$C$2:$C$366,FALSE))</f>
        <v>#N/A</v>
      </c>
      <c r="AJ205" s="91" t="e">
        <f t="shared" si="128"/>
        <v>#N/A</v>
      </c>
      <c r="AK205" s="93" t="e">
        <f t="shared" si="110"/>
        <v>#N/A</v>
      </c>
      <c r="AL205" s="99" t="e">
        <f t="shared" si="111"/>
        <v>#N/A</v>
      </c>
      <c r="AM205" s="99">
        <f t="shared" si="112"/>
        <v>0</v>
      </c>
      <c r="AP205" s="92">
        <f t="shared" si="129"/>
        <v>197</v>
      </c>
      <c r="AQ205" s="91">
        <f t="shared" si="130"/>
        <v>198</v>
      </c>
      <c r="AR205" s="91" t="e">
        <f>INDEX(地温!$D$2:$D$366,MATCH(AP205,地温!$C$2:$C$366,FALSE))</f>
        <v>#N/A</v>
      </c>
      <c r="AS205" s="91" t="e">
        <f t="shared" si="131"/>
        <v>#N/A</v>
      </c>
      <c r="AT205" s="93" t="e">
        <f t="shared" si="113"/>
        <v>#N/A</v>
      </c>
      <c r="AU205" s="99" t="e">
        <f t="shared" si="114"/>
        <v>#N/A</v>
      </c>
      <c r="AV205" s="99">
        <f t="shared" si="115"/>
        <v>0</v>
      </c>
    </row>
    <row r="206" spans="1:48" s="91" customFormat="1">
      <c r="A206" s="92">
        <f t="shared" si="116"/>
        <v>198</v>
      </c>
      <c r="B206" s="91">
        <f t="shared" si="99"/>
        <v>199</v>
      </c>
      <c r="C206" s="99">
        <f t="shared" si="100"/>
        <v>0</v>
      </c>
      <c r="F206" s="92">
        <f t="shared" si="117"/>
        <v>198</v>
      </c>
      <c r="G206" s="91">
        <f t="shared" si="118"/>
        <v>199</v>
      </c>
      <c r="H206" s="91" t="e">
        <f>INDEX(地温!$D$2:$D$366,MATCH(F206,地温!$C$2:$C$366,FALSE))</f>
        <v>#N/A</v>
      </c>
      <c r="I206" s="91" t="e">
        <f t="shared" si="119"/>
        <v>#N/A</v>
      </c>
      <c r="J206" s="93" t="e">
        <f t="shared" si="101"/>
        <v>#N/A</v>
      </c>
      <c r="K206" s="99" t="e">
        <f t="shared" si="102"/>
        <v>#N/A</v>
      </c>
      <c r="L206" s="99">
        <f t="shared" si="103"/>
        <v>0</v>
      </c>
      <c r="O206" s="92">
        <f t="shared" si="120"/>
        <v>198</v>
      </c>
      <c r="P206" s="91">
        <f t="shared" si="121"/>
        <v>199</v>
      </c>
      <c r="Q206" s="91" t="e">
        <f>INDEX(地温!$D$2:$D$366,MATCH(O206,地温!$C$2:$C$366,FALSE))</f>
        <v>#N/A</v>
      </c>
      <c r="R206" s="91" t="e">
        <f t="shared" si="122"/>
        <v>#N/A</v>
      </c>
      <c r="S206" s="93" t="e">
        <f t="shared" si="104"/>
        <v>#N/A</v>
      </c>
      <c r="T206" s="99" t="e">
        <f t="shared" si="105"/>
        <v>#N/A</v>
      </c>
      <c r="U206" s="99">
        <f t="shared" si="106"/>
        <v>0</v>
      </c>
      <c r="X206" s="92">
        <f t="shared" si="123"/>
        <v>198</v>
      </c>
      <c r="Y206" s="91">
        <f t="shared" si="124"/>
        <v>199</v>
      </c>
      <c r="Z206" s="91" t="e">
        <f>INDEX(地温!$D$2:$D$366,MATCH(X206,地温!$C$2:$C$366,FALSE))</f>
        <v>#N/A</v>
      </c>
      <c r="AA206" s="91" t="e">
        <f t="shared" si="125"/>
        <v>#N/A</v>
      </c>
      <c r="AB206" s="93" t="e">
        <f t="shared" si="107"/>
        <v>#N/A</v>
      </c>
      <c r="AC206" s="99" t="e">
        <f t="shared" si="108"/>
        <v>#N/A</v>
      </c>
      <c r="AD206" s="99">
        <f t="shared" si="109"/>
        <v>0</v>
      </c>
      <c r="AG206" s="92">
        <f t="shared" si="126"/>
        <v>198</v>
      </c>
      <c r="AH206" s="91">
        <f t="shared" si="127"/>
        <v>199</v>
      </c>
      <c r="AI206" s="91" t="e">
        <f>INDEX(地温!$D$2:$D$366,MATCH(AG206,地温!$C$2:$C$366,FALSE))</f>
        <v>#N/A</v>
      </c>
      <c r="AJ206" s="91" t="e">
        <f t="shared" si="128"/>
        <v>#N/A</v>
      </c>
      <c r="AK206" s="93" t="e">
        <f t="shared" si="110"/>
        <v>#N/A</v>
      </c>
      <c r="AL206" s="99" t="e">
        <f t="shared" si="111"/>
        <v>#N/A</v>
      </c>
      <c r="AM206" s="99">
        <f t="shared" si="112"/>
        <v>0</v>
      </c>
      <c r="AP206" s="92">
        <f t="shared" si="129"/>
        <v>198</v>
      </c>
      <c r="AQ206" s="91">
        <f t="shared" si="130"/>
        <v>199</v>
      </c>
      <c r="AR206" s="91" t="e">
        <f>INDEX(地温!$D$2:$D$366,MATCH(AP206,地温!$C$2:$C$366,FALSE))</f>
        <v>#N/A</v>
      </c>
      <c r="AS206" s="91" t="e">
        <f t="shared" si="131"/>
        <v>#N/A</v>
      </c>
      <c r="AT206" s="93" t="e">
        <f t="shared" si="113"/>
        <v>#N/A</v>
      </c>
      <c r="AU206" s="99" t="e">
        <f t="shared" si="114"/>
        <v>#N/A</v>
      </c>
      <c r="AV206" s="99">
        <f t="shared" si="115"/>
        <v>0</v>
      </c>
    </row>
    <row r="207" spans="1:48" s="91" customFormat="1">
      <c r="A207" s="92">
        <f t="shared" si="116"/>
        <v>199</v>
      </c>
      <c r="B207" s="91">
        <f t="shared" si="99"/>
        <v>200</v>
      </c>
      <c r="C207" s="99">
        <f t="shared" si="100"/>
        <v>0</v>
      </c>
      <c r="F207" s="92">
        <f t="shared" si="117"/>
        <v>199</v>
      </c>
      <c r="G207" s="91">
        <f t="shared" si="118"/>
        <v>200</v>
      </c>
      <c r="H207" s="91" t="e">
        <f>INDEX(地温!$D$2:$D$366,MATCH(F207,地温!$C$2:$C$366,FALSE))</f>
        <v>#N/A</v>
      </c>
      <c r="I207" s="91" t="e">
        <f t="shared" si="119"/>
        <v>#N/A</v>
      </c>
      <c r="J207" s="93" t="e">
        <f t="shared" si="101"/>
        <v>#N/A</v>
      </c>
      <c r="K207" s="99" t="e">
        <f t="shared" si="102"/>
        <v>#N/A</v>
      </c>
      <c r="L207" s="99">
        <f t="shared" si="103"/>
        <v>0</v>
      </c>
      <c r="O207" s="92">
        <f t="shared" si="120"/>
        <v>199</v>
      </c>
      <c r="P207" s="91">
        <f t="shared" si="121"/>
        <v>200</v>
      </c>
      <c r="Q207" s="91" t="e">
        <f>INDEX(地温!$D$2:$D$366,MATCH(O207,地温!$C$2:$C$366,FALSE))</f>
        <v>#N/A</v>
      </c>
      <c r="R207" s="91" t="e">
        <f t="shared" si="122"/>
        <v>#N/A</v>
      </c>
      <c r="S207" s="93" t="e">
        <f t="shared" si="104"/>
        <v>#N/A</v>
      </c>
      <c r="T207" s="99" t="e">
        <f t="shared" si="105"/>
        <v>#N/A</v>
      </c>
      <c r="U207" s="99">
        <f t="shared" si="106"/>
        <v>0</v>
      </c>
      <c r="X207" s="92">
        <f t="shared" si="123"/>
        <v>199</v>
      </c>
      <c r="Y207" s="91">
        <f t="shared" si="124"/>
        <v>200</v>
      </c>
      <c r="Z207" s="91" t="e">
        <f>INDEX(地温!$D$2:$D$366,MATCH(X207,地温!$C$2:$C$366,FALSE))</f>
        <v>#N/A</v>
      </c>
      <c r="AA207" s="91" t="e">
        <f t="shared" si="125"/>
        <v>#N/A</v>
      </c>
      <c r="AB207" s="93" t="e">
        <f t="shared" si="107"/>
        <v>#N/A</v>
      </c>
      <c r="AC207" s="99" t="e">
        <f t="shared" si="108"/>
        <v>#N/A</v>
      </c>
      <c r="AD207" s="99">
        <f t="shared" si="109"/>
        <v>0</v>
      </c>
      <c r="AG207" s="92">
        <f t="shared" si="126"/>
        <v>199</v>
      </c>
      <c r="AH207" s="91">
        <f t="shared" si="127"/>
        <v>200</v>
      </c>
      <c r="AI207" s="91" t="e">
        <f>INDEX(地温!$D$2:$D$366,MATCH(AG207,地温!$C$2:$C$366,FALSE))</f>
        <v>#N/A</v>
      </c>
      <c r="AJ207" s="91" t="e">
        <f t="shared" si="128"/>
        <v>#N/A</v>
      </c>
      <c r="AK207" s="93" t="e">
        <f t="shared" si="110"/>
        <v>#N/A</v>
      </c>
      <c r="AL207" s="99" t="e">
        <f t="shared" si="111"/>
        <v>#N/A</v>
      </c>
      <c r="AM207" s="99">
        <f t="shared" si="112"/>
        <v>0</v>
      </c>
      <c r="AP207" s="92">
        <f t="shared" si="129"/>
        <v>199</v>
      </c>
      <c r="AQ207" s="91">
        <f t="shared" si="130"/>
        <v>200</v>
      </c>
      <c r="AR207" s="91" t="e">
        <f>INDEX(地温!$D$2:$D$366,MATCH(AP207,地温!$C$2:$C$366,FALSE))</f>
        <v>#N/A</v>
      </c>
      <c r="AS207" s="91" t="e">
        <f t="shared" si="131"/>
        <v>#N/A</v>
      </c>
      <c r="AT207" s="93" t="e">
        <f t="shared" si="113"/>
        <v>#N/A</v>
      </c>
      <c r="AU207" s="99" t="e">
        <f t="shared" si="114"/>
        <v>#N/A</v>
      </c>
      <c r="AV207" s="99">
        <f t="shared" si="115"/>
        <v>0</v>
      </c>
    </row>
    <row r="208" spans="1:48" s="91" customFormat="1">
      <c r="A208" s="92">
        <f t="shared" si="116"/>
        <v>200</v>
      </c>
      <c r="B208" s="91">
        <f t="shared" si="99"/>
        <v>201</v>
      </c>
      <c r="C208" s="99">
        <f t="shared" si="100"/>
        <v>0</v>
      </c>
      <c r="F208" s="92">
        <f t="shared" si="117"/>
        <v>200</v>
      </c>
      <c r="G208" s="91">
        <f t="shared" si="118"/>
        <v>201</v>
      </c>
      <c r="H208" s="91" t="e">
        <f>INDEX(地温!$D$2:$D$366,MATCH(F208,地温!$C$2:$C$366,FALSE))</f>
        <v>#N/A</v>
      </c>
      <c r="I208" s="91" t="e">
        <f t="shared" si="119"/>
        <v>#N/A</v>
      </c>
      <c r="J208" s="93" t="e">
        <f t="shared" si="101"/>
        <v>#N/A</v>
      </c>
      <c r="K208" s="99" t="e">
        <f t="shared" si="102"/>
        <v>#N/A</v>
      </c>
      <c r="L208" s="99">
        <f t="shared" si="103"/>
        <v>0</v>
      </c>
      <c r="O208" s="92">
        <f t="shared" si="120"/>
        <v>200</v>
      </c>
      <c r="P208" s="91">
        <f t="shared" si="121"/>
        <v>201</v>
      </c>
      <c r="Q208" s="91" t="e">
        <f>INDEX(地温!$D$2:$D$366,MATCH(O208,地温!$C$2:$C$366,FALSE))</f>
        <v>#N/A</v>
      </c>
      <c r="R208" s="91" t="e">
        <f t="shared" si="122"/>
        <v>#N/A</v>
      </c>
      <c r="S208" s="93" t="e">
        <f t="shared" si="104"/>
        <v>#N/A</v>
      </c>
      <c r="T208" s="99" t="e">
        <f t="shared" si="105"/>
        <v>#N/A</v>
      </c>
      <c r="U208" s="99">
        <f t="shared" si="106"/>
        <v>0</v>
      </c>
      <c r="X208" s="92">
        <f t="shared" si="123"/>
        <v>200</v>
      </c>
      <c r="Y208" s="91">
        <f t="shared" si="124"/>
        <v>201</v>
      </c>
      <c r="Z208" s="91" t="e">
        <f>INDEX(地温!$D$2:$D$366,MATCH(X208,地温!$C$2:$C$366,FALSE))</f>
        <v>#N/A</v>
      </c>
      <c r="AA208" s="91" t="e">
        <f t="shared" si="125"/>
        <v>#N/A</v>
      </c>
      <c r="AB208" s="93" t="e">
        <f t="shared" si="107"/>
        <v>#N/A</v>
      </c>
      <c r="AC208" s="99" t="e">
        <f t="shared" si="108"/>
        <v>#N/A</v>
      </c>
      <c r="AD208" s="99">
        <f t="shared" si="109"/>
        <v>0</v>
      </c>
      <c r="AG208" s="92">
        <f t="shared" si="126"/>
        <v>200</v>
      </c>
      <c r="AH208" s="91">
        <f t="shared" si="127"/>
        <v>201</v>
      </c>
      <c r="AI208" s="91" t="e">
        <f>INDEX(地温!$D$2:$D$366,MATCH(AG208,地温!$C$2:$C$366,FALSE))</f>
        <v>#N/A</v>
      </c>
      <c r="AJ208" s="91" t="e">
        <f t="shared" si="128"/>
        <v>#N/A</v>
      </c>
      <c r="AK208" s="93" t="e">
        <f t="shared" si="110"/>
        <v>#N/A</v>
      </c>
      <c r="AL208" s="99" t="e">
        <f t="shared" si="111"/>
        <v>#N/A</v>
      </c>
      <c r="AM208" s="99">
        <f t="shared" si="112"/>
        <v>0</v>
      </c>
      <c r="AP208" s="92">
        <f t="shared" si="129"/>
        <v>200</v>
      </c>
      <c r="AQ208" s="91">
        <f t="shared" si="130"/>
        <v>201</v>
      </c>
      <c r="AR208" s="91" t="e">
        <f>INDEX(地温!$D$2:$D$366,MATCH(AP208,地温!$C$2:$C$366,FALSE))</f>
        <v>#N/A</v>
      </c>
      <c r="AS208" s="91" t="e">
        <f t="shared" si="131"/>
        <v>#N/A</v>
      </c>
      <c r="AT208" s="93" t="e">
        <f t="shared" si="113"/>
        <v>#N/A</v>
      </c>
      <c r="AU208" s="99" t="e">
        <f t="shared" si="114"/>
        <v>#N/A</v>
      </c>
      <c r="AV208" s="99">
        <f t="shared" si="115"/>
        <v>0</v>
      </c>
    </row>
    <row r="209" spans="1:48" s="91" customFormat="1">
      <c r="A209" s="92">
        <f t="shared" si="116"/>
        <v>201</v>
      </c>
      <c r="B209" s="91">
        <f t="shared" si="99"/>
        <v>202</v>
      </c>
      <c r="C209" s="99">
        <f t="shared" si="100"/>
        <v>0</v>
      </c>
      <c r="F209" s="92">
        <f t="shared" si="117"/>
        <v>201</v>
      </c>
      <c r="G209" s="91">
        <f t="shared" si="118"/>
        <v>202</v>
      </c>
      <c r="H209" s="91" t="e">
        <f>INDEX(地温!$D$2:$D$366,MATCH(F209,地温!$C$2:$C$366,FALSE))</f>
        <v>#N/A</v>
      </c>
      <c r="I209" s="91" t="e">
        <f t="shared" si="119"/>
        <v>#N/A</v>
      </c>
      <c r="J209" s="93" t="e">
        <f t="shared" si="101"/>
        <v>#N/A</v>
      </c>
      <c r="K209" s="99" t="e">
        <f t="shared" si="102"/>
        <v>#N/A</v>
      </c>
      <c r="L209" s="99">
        <f t="shared" si="103"/>
        <v>0</v>
      </c>
      <c r="O209" s="92">
        <f t="shared" si="120"/>
        <v>201</v>
      </c>
      <c r="P209" s="91">
        <f t="shared" si="121"/>
        <v>202</v>
      </c>
      <c r="Q209" s="91" t="e">
        <f>INDEX(地温!$D$2:$D$366,MATCH(O209,地温!$C$2:$C$366,FALSE))</f>
        <v>#N/A</v>
      </c>
      <c r="R209" s="91" t="e">
        <f t="shared" si="122"/>
        <v>#N/A</v>
      </c>
      <c r="S209" s="93" t="e">
        <f t="shared" si="104"/>
        <v>#N/A</v>
      </c>
      <c r="T209" s="99" t="e">
        <f t="shared" si="105"/>
        <v>#N/A</v>
      </c>
      <c r="U209" s="99">
        <f t="shared" si="106"/>
        <v>0</v>
      </c>
      <c r="X209" s="92">
        <f t="shared" si="123"/>
        <v>201</v>
      </c>
      <c r="Y209" s="91">
        <f t="shared" si="124"/>
        <v>202</v>
      </c>
      <c r="Z209" s="91" t="e">
        <f>INDEX(地温!$D$2:$D$366,MATCH(X209,地温!$C$2:$C$366,FALSE))</f>
        <v>#N/A</v>
      </c>
      <c r="AA209" s="91" t="e">
        <f t="shared" si="125"/>
        <v>#N/A</v>
      </c>
      <c r="AB209" s="93" t="e">
        <f t="shared" si="107"/>
        <v>#N/A</v>
      </c>
      <c r="AC209" s="99" t="e">
        <f t="shared" si="108"/>
        <v>#N/A</v>
      </c>
      <c r="AD209" s="99">
        <f t="shared" si="109"/>
        <v>0</v>
      </c>
      <c r="AG209" s="92">
        <f t="shared" si="126"/>
        <v>201</v>
      </c>
      <c r="AH209" s="91">
        <f t="shared" si="127"/>
        <v>202</v>
      </c>
      <c r="AI209" s="91" t="e">
        <f>INDEX(地温!$D$2:$D$366,MATCH(AG209,地温!$C$2:$C$366,FALSE))</f>
        <v>#N/A</v>
      </c>
      <c r="AJ209" s="91" t="e">
        <f t="shared" si="128"/>
        <v>#N/A</v>
      </c>
      <c r="AK209" s="93" t="e">
        <f t="shared" si="110"/>
        <v>#N/A</v>
      </c>
      <c r="AL209" s="99" t="e">
        <f t="shared" si="111"/>
        <v>#N/A</v>
      </c>
      <c r="AM209" s="99">
        <f t="shared" si="112"/>
        <v>0</v>
      </c>
      <c r="AP209" s="92">
        <f t="shared" si="129"/>
        <v>201</v>
      </c>
      <c r="AQ209" s="91">
        <f t="shared" si="130"/>
        <v>202</v>
      </c>
      <c r="AR209" s="91" t="e">
        <f>INDEX(地温!$D$2:$D$366,MATCH(AP209,地温!$C$2:$C$366,FALSE))</f>
        <v>#N/A</v>
      </c>
      <c r="AS209" s="91" t="e">
        <f t="shared" si="131"/>
        <v>#N/A</v>
      </c>
      <c r="AT209" s="93" t="e">
        <f t="shared" si="113"/>
        <v>#N/A</v>
      </c>
      <c r="AU209" s="99" t="e">
        <f t="shared" si="114"/>
        <v>#N/A</v>
      </c>
      <c r="AV209" s="99">
        <f t="shared" si="115"/>
        <v>0</v>
      </c>
    </row>
    <row r="210" spans="1:48" s="91" customFormat="1">
      <c r="A210" s="92">
        <f t="shared" si="116"/>
        <v>202</v>
      </c>
      <c r="B210" s="91">
        <f t="shared" si="99"/>
        <v>203</v>
      </c>
      <c r="C210" s="99">
        <f t="shared" si="100"/>
        <v>0</v>
      </c>
      <c r="F210" s="92">
        <f t="shared" si="117"/>
        <v>202</v>
      </c>
      <c r="G210" s="91">
        <f t="shared" si="118"/>
        <v>203</v>
      </c>
      <c r="H210" s="91" t="e">
        <f>INDEX(地温!$D$2:$D$366,MATCH(F210,地温!$C$2:$C$366,FALSE))</f>
        <v>#N/A</v>
      </c>
      <c r="I210" s="91" t="e">
        <f t="shared" si="119"/>
        <v>#N/A</v>
      </c>
      <c r="J210" s="93" t="e">
        <f t="shared" si="101"/>
        <v>#N/A</v>
      </c>
      <c r="K210" s="99" t="e">
        <f t="shared" si="102"/>
        <v>#N/A</v>
      </c>
      <c r="L210" s="99">
        <f t="shared" si="103"/>
        <v>0</v>
      </c>
      <c r="O210" s="92">
        <f t="shared" si="120"/>
        <v>202</v>
      </c>
      <c r="P210" s="91">
        <f t="shared" si="121"/>
        <v>203</v>
      </c>
      <c r="Q210" s="91" t="e">
        <f>INDEX(地温!$D$2:$D$366,MATCH(O210,地温!$C$2:$C$366,FALSE))</f>
        <v>#N/A</v>
      </c>
      <c r="R210" s="91" t="e">
        <f t="shared" si="122"/>
        <v>#N/A</v>
      </c>
      <c r="S210" s="93" t="e">
        <f t="shared" si="104"/>
        <v>#N/A</v>
      </c>
      <c r="T210" s="99" t="e">
        <f t="shared" si="105"/>
        <v>#N/A</v>
      </c>
      <c r="U210" s="99">
        <f t="shared" si="106"/>
        <v>0</v>
      </c>
      <c r="X210" s="92">
        <f t="shared" si="123"/>
        <v>202</v>
      </c>
      <c r="Y210" s="91">
        <f t="shared" si="124"/>
        <v>203</v>
      </c>
      <c r="Z210" s="91" t="e">
        <f>INDEX(地温!$D$2:$D$366,MATCH(X210,地温!$C$2:$C$366,FALSE))</f>
        <v>#N/A</v>
      </c>
      <c r="AA210" s="91" t="e">
        <f t="shared" si="125"/>
        <v>#N/A</v>
      </c>
      <c r="AB210" s="93" t="e">
        <f t="shared" si="107"/>
        <v>#N/A</v>
      </c>
      <c r="AC210" s="99" t="e">
        <f t="shared" si="108"/>
        <v>#N/A</v>
      </c>
      <c r="AD210" s="99">
        <f t="shared" si="109"/>
        <v>0</v>
      </c>
      <c r="AG210" s="92">
        <f t="shared" si="126"/>
        <v>202</v>
      </c>
      <c r="AH210" s="91">
        <f t="shared" si="127"/>
        <v>203</v>
      </c>
      <c r="AI210" s="91" t="e">
        <f>INDEX(地温!$D$2:$D$366,MATCH(AG210,地温!$C$2:$C$366,FALSE))</f>
        <v>#N/A</v>
      </c>
      <c r="AJ210" s="91" t="e">
        <f t="shared" si="128"/>
        <v>#N/A</v>
      </c>
      <c r="AK210" s="93" t="e">
        <f t="shared" si="110"/>
        <v>#N/A</v>
      </c>
      <c r="AL210" s="99" t="e">
        <f t="shared" si="111"/>
        <v>#N/A</v>
      </c>
      <c r="AM210" s="99">
        <f t="shared" si="112"/>
        <v>0</v>
      </c>
      <c r="AP210" s="92">
        <f t="shared" si="129"/>
        <v>202</v>
      </c>
      <c r="AQ210" s="91">
        <f t="shared" si="130"/>
        <v>203</v>
      </c>
      <c r="AR210" s="91" t="e">
        <f>INDEX(地温!$D$2:$D$366,MATCH(AP210,地温!$C$2:$C$366,FALSE))</f>
        <v>#N/A</v>
      </c>
      <c r="AS210" s="91" t="e">
        <f t="shared" si="131"/>
        <v>#N/A</v>
      </c>
      <c r="AT210" s="93" t="e">
        <f t="shared" si="113"/>
        <v>#N/A</v>
      </c>
      <c r="AU210" s="99" t="e">
        <f t="shared" si="114"/>
        <v>#N/A</v>
      </c>
      <c r="AV210" s="99">
        <f t="shared" si="115"/>
        <v>0</v>
      </c>
    </row>
    <row r="211" spans="1:48" s="91" customFormat="1">
      <c r="A211" s="92">
        <f t="shared" si="116"/>
        <v>203</v>
      </c>
      <c r="B211" s="91">
        <f t="shared" si="99"/>
        <v>204</v>
      </c>
      <c r="C211" s="99">
        <f t="shared" si="100"/>
        <v>0</v>
      </c>
      <c r="F211" s="92">
        <f t="shared" si="117"/>
        <v>203</v>
      </c>
      <c r="G211" s="91">
        <f t="shared" si="118"/>
        <v>204</v>
      </c>
      <c r="H211" s="91" t="e">
        <f>INDEX(地温!$D$2:$D$366,MATCH(F211,地温!$C$2:$C$366,FALSE))</f>
        <v>#N/A</v>
      </c>
      <c r="I211" s="91" t="e">
        <f t="shared" si="119"/>
        <v>#N/A</v>
      </c>
      <c r="J211" s="93" t="e">
        <f t="shared" si="101"/>
        <v>#N/A</v>
      </c>
      <c r="K211" s="99" t="e">
        <f t="shared" si="102"/>
        <v>#N/A</v>
      </c>
      <c r="L211" s="99">
        <f t="shared" si="103"/>
        <v>0</v>
      </c>
      <c r="O211" s="92">
        <f t="shared" si="120"/>
        <v>203</v>
      </c>
      <c r="P211" s="91">
        <f t="shared" si="121"/>
        <v>204</v>
      </c>
      <c r="Q211" s="91" t="e">
        <f>INDEX(地温!$D$2:$D$366,MATCH(O211,地温!$C$2:$C$366,FALSE))</f>
        <v>#N/A</v>
      </c>
      <c r="R211" s="91" t="e">
        <f t="shared" si="122"/>
        <v>#N/A</v>
      </c>
      <c r="S211" s="93" t="e">
        <f t="shared" si="104"/>
        <v>#N/A</v>
      </c>
      <c r="T211" s="99" t="e">
        <f t="shared" si="105"/>
        <v>#N/A</v>
      </c>
      <c r="U211" s="99">
        <f t="shared" si="106"/>
        <v>0</v>
      </c>
      <c r="X211" s="92">
        <f t="shared" si="123"/>
        <v>203</v>
      </c>
      <c r="Y211" s="91">
        <f t="shared" si="124"/>
        <v>204</v>
      </c>
      <c r="Z211" s="91" t="e">
        <f>INDEX(地温!$D$2:$D$366,MATCH(X211,地温!$C$2:$C$366,FALSE))</f>
        <v>#N/A</v>
      </c>
      <c r="AA211" s="91" t="e">
        <f t="shared" si="125"/>
        <v>#N/A</v>
      </c>
      <c r="AB211" s="93" t="e">
        <f t="shared" si="107"/>
        <v>#N/A</v>
      </c>
      <c r="AC211" s="99" t="e">
        <f t="shared" si="108"/>
        <v>#N/A</v>
      </c>
      <c r="AD211" s="99">
        <f t="shared" si="109"/>
        <v>0</v>
      </c>
      <c r="AG211" s="92">
        <f t="shared" si="126"/>
        <v>203</v>
      </c>
      <c r="AH211" s="91">
        <f t="shared" si="127"/>
        <v>204</v>
      </c>
      <c r="AI211" s="91" t="e">
        <f>INDEX(地温!$D$2:$D$366,MATCH(AG211,地温!$C$2:$C$366,FALSE))</f>
        <v>#N/A</v>
      </c>
      <c r="AJ211" s="91" t="e">
        <f t="shared" si="128"/>
        <v>#N/A</v>
      </c>
      <c r="AK211" s="93" t="e">
        <f t="shared" si="110"/>
        <v>#N/A</v>
      </c>
      <c r="AL211" s="99" t="e">
        <f t="shared" si="111"/>
        <v>#N/A</v>
      </c>
      <c r="AM211" s="99">
        <f t="shared" si="112"/>
        <v>0</v>
      </c>
      <c r="AP211" s="92">
        <f t="shared" si="129"/>
        <v>203</v>
      </c>
      <c r="AQ211" s="91">
        <f t="shared" si="130"/>
        <v>204</v>
      </c>
      <c r="AR211" s="91" t="e">
        <f>INDEX(地温!$D$2:$D$366,MATCH(AP211,地温!$C$2:$C$366,FALSE))</f>
        <v>#N/A</v>
      </c>
      <c r="AS211" s="91" t="e">
        <f t="shared" si="131"/>
        <v>#N/A</v>
      </c>
      <c r="AT211" s="93" t="e">
        <f t="shared" si="113"/>
        <v>#N/A</v>
      </c>
      <c r="AU211" s="99" t="e">
        <f t="shared" si="114"/>
        <v>#N/A</v>
      </c>
      <c r="AV211" s="99">
        <f t="shared" si="115"/>
        <v>0</v>
      </c>
    </row>
    <row r="212" spans="1:48" s="91" customFormat="1">
      <c r="A212" s="92">
        <f t="shared" si="116"/>
        <v>204</v>
      </c>
      <c r="B212" s="91">
        <f t="shared" si="99"/>
        <v>205</v>
      </c>
      <c r="C212" s="99">
        <f t="shared" si="100"/>
        <v>0</v>
      </c>
      <c r="F212" s="92">
        <f t="shared" si="117"/>
        <v>204</v>
      </c>
      <c r="G212" s="91">
        <f t="shared" si="118"/>
        <v>205</v>
      </c>
      <c r="H212" s="91" t="e">
        <f>INDEX(地温!$D$2:$D$366,MATCH(F212,地温!$C$2:$C$366,FALSE))</f>
        <v>#N/A</v>
      </c>
      <c r="I212" s="91" t="e">
        <f t="shared" si="119"/>
        <v>#N/A</v>
      </c>
      <c r="J212" s="93" t="e">
        <f t="shared" si="101"/>
        <v>#N/A</v>
      </c>
      <c r="K212" s="99" t="e">
        <f t="shared" si="102"/>
        <v>#N/A</v>
      </c>
      <c r="L212" s="99">
        <f t="shared" si="103"/>
        <v>0</v>
      </c>
      <c r="O212" s="92">
        <f t="shared" si="120"/>
        <v>204</v>
      </c>
      <c r="P212" s="91">
        <f t="shared" si="121"/>
        <v>205</v>
      </c>
      <c r="Q212" s="91" t="e">
        <f>INDEX(地温!$D$2:$D$366,MATCH(O212,地温!$C$2:$C$366,FALSE))</f>
        <v>#N/A</v>
      </c>
      <c r="R212" s="91" t="e">
        <f t="shared" si="122"/>
        <v>#N/A</v>
      </c>
      <c r="S212" s="93" t="e">
        <f t="shared" si="104"/>
        <v>#N/A</v>
      </c>
      <c r="T212" s="99" t="e">
        <f t="shared" si="105"/>
        <v>#N/A</v>
      </c>
      <c r="U212" s="99">
        <f t="shared" si="106"/>
        <v>0</v>
      </c>
      <c r="X212" s="92">
        <f t="shared" si="123"/>
        <v>204</v>
      </c>
      <c r="Y212" s="91">
        <f t="shared" si="124"/>
        <v>205</v>
      </c>
      <c r="Z212" s="91" t="e">
        <f>INDEX(地温!$D$2:$D$366,MATCH(X212,地温!$C$2:$C$366,FALSE))</f>
        <v>#N/A</v>
      </c>
      <c r="AA212" s="91" t="e">
        <f t="shared" si="125"/>
        <v>#N/A</v>
      </c>
      <c r="AB212" s="93" t="e">
        <f t="shared" si="107"/>
        <v>#N/A</v>
      </c>
      <c r="AC212" s="99" t="e">
        <f t="shared" si="108"/>
        <v>#N/A</v>
      </c>
      <c r="AD212" s="99">
        <f t="shared" si="109"/>
        <v>0</v>
      </c>
      <c r="AG212" s="92">
        <f t="shared" si="126"/>
        <v>204</v>
      </c>
      <c r="AH212" s="91">
        <f t="shared" si="127"/>
        <v>205</v>
      </c>
      <c r="AI212" s="91" t="e">
        <f>INDEX(地温!$D$2:$D$366,MATCH(AG212,地温!$C$2:$C$366,FALSE))</f>
        <v>#N/A</v>
      </c>
      <c r="AJ212" s="91" t="e">
        <f t="shared" si="128"/>
        <v>#N/A</v>
      </c>
      <c r="AK212" s="93" t="e">
        <f t="shared" si="110"/>
        <v>#N/A</v>
      </c>
      <c r="AL212" s="99" t="e">
        <f t="shared" si="111"/>
        <v>#N/A</v>
      </c>
      <c r="AM212" s="99">
        <f t="shared" si="112"/>
        <v>0</v>
      </c>
      <c r="AP212" s="92">
        <f t="shared" si="129"/>
        <v>204</v>
      </c>
      <c r="AQ212" s="91">
        <f t="shared" si="130"/>
        <v>205</v>
      </c>
      <c r="AR212" s="91" t="e">
        <f>INDEX(地温!$D$2:$D$366,MATCH(AP212,地温!$C$2:$C$366,FALSE))</f>
        <v>#N/A</v>
      </c>
      <c r="AS212" s="91" t="e">
        <f t="shared" si="131"/>
        <v>#N/A</v>
      </c>
      <c r="AT212" s="93" t="e">
        <f t="shared" si="113"/>
        <v>#N/A</v>
      </c>
      <c r="AU212" s="99" t="e">
        <f t="shared" si="114"/>
        <v>#N/A</v>
      </c>
      <c r="AV212" s="99">
        <f t="shared" si="115"/>
        <v>0</v>
      </c>
    </row>
    <row r="213" spans="1:48" s="91" customFormat="1">
      <c r="A213" s="92">
        <f t="shared" si="116"/>
        <v>205</v>
      </c>
      <c r="B213" s="91">
        <f t="shared" si="99"/>
        <v>206</v>
      </c>
      <c r="C213" s="99">
        <f t="shared" si="100"/>
        <v>0</v>
      </c>
      <c r="F213" s="92">
        <f t="shared" si="117"/>
        <v>205</v>
      </c>
      <c r="G213" s="91">
        <f t="shared" si="118"/>
        <v>206</v>
      </c>
      <c r="H213" s="91" t="e">
        <f>INDEX(地温!$D$2:$D$366,MATCH(F213,地温!$C$2:$C$366,FALSE))</f>
        <v>#N/A</v>
      </c>
      <c r="I213" s="91" t="e">
        <f t="shared" si="119"/>
        <v>#N/A</v>
      </c>
      <c r="J213" s="93" t="e">
        <f t="shared" si="101"/>
        <v>#N/A</v>
      </c>
      <c r="K213" s="99" t="e">
        <f t="shared" si="102"/>
        <v>#N/A</v>
      </c>
      <c r="L213" s="99">
        <f t="shared" si="103"/>
        <v>0</v>
      </c>
      <c r="O213" s="92">
        <f t="shared" si="120"/>
        <v>205</v>
      </c>
      <c r="P213" s="91">
        <f t="shared" si="121"/>
        <v>206</v>
      </c>
      <c r="Q213" s="91" t="e">
        <f>INDEX(地温!$D$2:$D$366,MATCH(O213,地温!$C$2:$C$366,FALSE))</f>
        <v>#N/A</v>
      </c>
      <c r="R213" s="91" t="e">
        <f t="shared" si="122"/>
        <v>#N/A</v>
      </c>
      <c r="S213" s="93" t="e">
        <f t="shared" si="104"/>
        <v>#N/A</v>
      </c>
      <c r="T213" s="99" t="e">
        <f t="shared" si="105"/>
        <v>#N/A</v>
      </c>
      <c r="U213" s="99">
        <f t="shared" si="106"/>
        <v>0</v>
      </c>
      <c r="X213" s="92">
        <f t="shared" si="123"/>
        <v>205</v>
      </c>
      <c r="Y213" s="91">
        <f t="shared" si="124"/>
        <v>206</v>
      </c>
      <c r="Z213" s="91" t="e">
        <f>INDEX(地温!$D$2:$D$366,MATCH(X213,地温!$C$2:$C$366,FALSE))</f>
        <v>#N/A</v>
      </c>
      <c r="AA213" s="91" t="e">
        <f t="shared" si="125"/>
        <v>#N/A</v>
      </c>
      <c r="AB213" s="93" t="e">
        <f t="shared" si="107"/>
        <v>#N/A</v>
      </c>
      <c r="AC213" s="99" t="e">
        <f t="shared" si="108"/>
        <v>#N/A</v>
      </c>
      <c r="AD213" s="99">
        <f t="shared" si="109"/>
        <v>0</v>
      </c>
      <c r="AG213" s="92">
        <f t="shared" si="126"/>
        <v>205</v>
      </c>
      <c r="AH213" s="91">
        <f t="shared" si="127"/>
        <v>206</v>
      </c>
      <c r="AI213" s="91" t="e">
        <f>INDEX(地温!$D$2:$D$366,MATCH(AG213,地温!$C$2:$C$366,FALSE))</f>
        <v>#N/A</v>
      </c>
      <c r="AJ213" s="91" t="e">
        <f t="shared" si="128"/>
        <v>#N/A</v>
      </c>
      <c r="AK213" s="93" t="e">
        <f t="shared" si="110"/>
        <v>#N/A</v>
      </c>
      <c r="AL213" s="99" t="e">
        <f t="shared" si="111"/>
        <v>#N/A</v>
      </c>
      <c r="AM213" s="99">
        <f t="shared" si="112"/>
        <v>0</v>
      </c>
      <c r="AP213" s="92">
        <f t="shared" si="129"/>
        <v>205</v>
      </c>
      <c r="AQ213" s="91">
        <f t="shared" si="130"/>
        <v>206</v>
      </c>
      <c r="AR213" s="91" t="e">
        <f>INDEX(地温!$D$2:$D$366,MATCH(AP213,地温!$C$2:$C$366,FALSE))</f>
        <v>#N/A</v>
      </c>
      <c r="AS213" s="91" t="e">
        <f t="shared" si="131"/>
        <v>#N/A</v>
      </c>
      <c r="AT213" s="93" t="e">
        <f t="shared" si="113"/>
        <v>#N/A</v>
      </c>
      <c r="AU213" s="99" t="e">
        <f t="shared" si="114"/>
        <v>#N/A</v>
      </c>
      <c r="AV213" s="99">
        <f t="shared" si="115"/>
        <v>0</v>
      </c>
    </row>
    <row r="214" spans="1:48" s="91" customFormat="1">
      <c r="A214" s="92">
        <f t="shared" si="116"/>
        <v>206</v>
      </c>
      <c r="B214" s="91">
        <f t="shared" si="99"/>
        <v>207</v>
      </c>
      <c r="C214" s="99">
        <f t="shared" si="100"/>
        <v>0</v>
      </c>
      <c r="F214" s="92">
        <f t="shared" si="117"/>
        <v>206</v>
      </c>
      <c r="G214" s="91">
        <f t="shared" si="118"/>
        <v>207</v>
      </c>
      <c r="H214" s="91" t="e">
        <f>INDEX(地温!$D$2:$D$366,MATCH(F214,地温!$C$2:$C$366,FALSE))</f>
        <v>#N/A</v>
      </c>
      <c r="I214" s="91" t="e">
        <f t="shared" si="119"/>
        <v>#N/A</v>
      </c>
      <c r="J214" s="93" t="e">
        <f t="shared" si="101"/>
        <v>#N/A</v>
      </c>
      <c r="K214" s="99" t="e">
        <f t="shared" si="102"/>
        <v>#N/A</v>
      </c>
      <c r="L214" s="99">
        <f t="shared" si="103"/>
        <v>0</v>
      </c>
      <c r="O214" s="92">
        <f t="shared" si="120"/>
        <v>206</v>
      </c>
      <c r="P214" s="91">
        <f t="shared" si="121"/>
        <v>207</v>
      </c>
      <c r="Q214" s="91" t="e">
        <f>INDEX(地温!$D$2:$D$366,MATCH(O214,地温!$C$2:$C$366,FALSE))</f>
        <v>#N/A</v>
      </c>
      <c r="R214" s="91" t="e">
        <f t="shared" si="122"/>
        <v>#N/A</v>
      </c>
      <c r="S214" s="93" t="e">
        <f t="shared" si="104"/>
        <v>#N/A</v>
      </c>
      <c r="T214" s="99" t="e">
        <f t="shared" si="105"/>
        <v>#N/A</v>
      </c>
      <c r="U214" s="99">
        <f t="shared" si="106"/>
        <v>0</v>
      </c>
      <c r="X214" s="92">
        <f t="shared" si="123"/>
        <v>206</v>
      </c>
      <c r="Y214" s="91">
        <f t="shared" si="124"/>
        <v>207</v>
      </c>
      <c r="Z214" s="91" t="e">
        <f>INDEX(地温!$D$2:$D$366,MATCH(X214,地温!$C$2:$C$366,FALSE))</f>
        <v>#N/A</v>
      </c>
      <c r="AA214" s="91" t="e">
        <f t="shared" si="125"/>
        <v>#N/A</v>
      </c>
      <c r="AB214" s="93" t="e">
        <f t="shared" si="107"/>
        <v>#N/A</v>
      </c>
      <c r="AC214" s="99" t="e">
        <f t="shared" si="108"/>
        <v>#N/A</v>
      </c>
      <c r="AD214" s="99">
        <f t="shared" si="109"/>
        <v>0</v>
      </c>
      <c r="AG214" s="92">
        <f t="shared" si="126"/>
        <v>206</v>
      </c>
      <c r="AH214" s="91">
        <f t="shared" si="127"/>
        <v>207</v>
      </c>
      <c r="AI214" s="91" t="e">
        <f>INDEX(地温!$D$2:$D$366,MATCH(AG214,地温!$C$2:$C$366,FALSE))</f>
        <v>#N/A</v>
      </c>
      <c r="AJ214" s="91" t="e">
        <f t="shared" si="128"/>
        <v>#N/A</v>
      </c>
      <c r="AK214" s="93" t="e">
        <f t="shared" si="110"/>
        <v>#N/A</v>
      </c>
      <c r="AL214" s="99" t="e">
        <f t="shared" si="111"/>
        <v>#N/A</v>
      </c>
      <c r="AM214" s="99">
        <f t="shared" si="112"/>
        <v>0</v>
      </c>
      <c r="AP214" s="92">
        <f t="shared" si="129"/>
        <v>206</v>
      </c>
      <c r="AQ214" s="91">
        <f t="shared" si="130"/>
        <v>207</v>
      </c>
      <c r="AR214" s="91" t="e">
        <f>INDEX(地温!$D$2:$D$366,MATCH(AP214,地温!$C$2:$C$366,FALSE))</f>
        <v>#N/A</v>
      </c>
      <c r="AS214" s="91" t="e">
        <f t="shared" si="131"/>
        <v>#N/A</v>
      </c>
      <c r="AT214" s="93" t="e">
        <f t="shared" si="113"/>
        <v>#N/A</v>
      </c>
      <c r="AU214" s="99" t="e">
        <f t="shared" si="114"/>
        <v>#N/A</v>
      </c>
      <c r="AV214" s="99">
        <f t="shared" si="115"/>
        <v>0</v>
      </c>
    </row>
    <row r="215" spans="1:48" s="91" customFormat="1">
      <c r="A215" s="92">
        <f t="shared" si="116"/>
        <v>207</v>
      </c>
      <c r="B215" s="91">
        <f t="shared" si="99"/>
        <v>208</v>
      </c>
      <c r="C215" s="99">
        <f t="shared" si="100"/>
        <v>0</v>
      </c>
      <c r="F215" s="92">
        <f t="shared" si="117"/>
        <v>207</v>
      </c>
      <c r="G215" s="91">
        <f t="shared" si="118"/>
        <v>208</v>
      </c>
      <c r="H215" s="91" t="e">
        <f>INDEX(地温!$D$2:$D$366,MATCH(F215,地温!$C$2:$C$366,FALSE))</f>
        <v>#N/A</v>
      </c>
      <c r="I215" s="91" t="e">
        <f t="shared" si="119"/>
        <v>#N/A</v>
      </c>
      <c r="J215" s="93" t="e">
        <f t="shared" si="101"/>
        <v>#N/A</v>
      </c>
      <c r="K215" s="99" t="e">
        <f t="shared" si="102"/>
        <v>#N/A</v>
      </c>
      <c r="L215" s="99">
        <f t="shared" si="103"/>
        <v>0</v>
      </c>
      <c r="O215" s="92">
        <f t="shared" si="120"/>
        <v>207</v>
      </c>
      <c r="P215" s="91">
        <f t="shared" si="121"/>
        <v>208</v>
      </c>
      <c r="Q215" s="91" t="e">
        <f>INDEX(地温!$D$2:$D$366,MATCH(O215,地温!$C$2:$C$366,FALSE))</f>
        <v>#N/A</v>
      </c>
      <c r="R215" s="91" t="e">
        <f t="shared" si="122"/>
        <v>#N/A</v>
      </c>
      <c r="S215" s="93" t="e">
        <f t="shared" si="104"/>
        <v>#N/A</v>
      </c>
      <c r="T215" s="99" t="e">
        <f t="shared" si="105"/>
        <v>#N/A</v>
      </c>
      <c r="U215" s="99">
        <f t="shared" si="106"/>
        <v>0</v>
      </c>
      <c r="X215" s="92">
        <f t="shared" si="123"/>
        <v>207</v>
      </c>
      <c r="Y215" s="91">
        <f t="shared" si="124"/>
        <v>208</v>
      </c>
      <c r="Z215" s="91" t="e">
        <f>INDEX(地温!$D$2:$D$366,MATCH(X215,地温!$C$2:$C$366,FALSE))</f>
        <v>#N/A</v>
      </c>
      <c r="AA215" s="91" t="e">
        <f t="shared" si="125"/>
        <v>#N/A</v>
      </c>
      <c r="AB215" s="93" t="e">
        <f t="shared" si="107"/>
        <v>#N/A</v>
      </c>
      <c r="AC215" s="99" t="e">
        <f t="shared" si="108"/>
        <v>#N/A</v>
      </c>
      <c r="AD215" s="99">
        <f t="shared" si="109"/>
        <v>0</v>
      </c>
      <c r="AG215" s="92">
        <f t="shared" si="126"/>
        <v>207</v>
      </c>
      <c r="AH215" s="91">
        <f t="shared" si="127"/>
        <v>208</v>
      </c>
      <c r="AI215" s="91" t="e">
        <f>INDEX(地温!$D$2:$D$366,MATCH(AG215,地温!$C$2:$C$366,FALSE))</f>
        <v>#N/A</v>
      </c>
      <c r="AJ215" s="91" t="e">
        <f t="shared" si="128"/>
        <v>#N/A</v>
      </c>
      <c r="AK215" s="93" t="e">
        <f t="shared" si="110"/>
        <v>#N/A</v>
      </c>
      <c r="AL215" s="99" t="e">
        <f t="shared" si="111"/>
        <v>#N/A</v>
      </c>
      <c r="AM215" s="99">
        <f t="shared" si="112"/>
        <v>0</v>
      </c>
      <c r="AP215" s="92">
        <f t="shared" si="129"/>
        <v>207</v>
      </c>
      <c r="AQ215" s="91">
        <f t="shared" si="130"/>
        <v>208</v>
      </c>
      <c r="AR215" s="91" t="e">
        <f>INDEX(地温!$D$2:$D$366,MATCH(AP215,地温!$C$2:$C$366,FALSE))</f>
        <v>#N/A</v>
      </c>
      <c r="AS215" s="91" t="e">
        <f t="shared" si="131"/>
        <v>#N/A</v>
      </c>
      <c r="AT215" s="93" t="e">
        <f t="shared" si="113"/>
        <v>#N/A</v>
      </c>
      <c r="AU215" s="99" t="e">
        <f t="shared" si="114"/>
        <v>#N/A</v>
      </c>
      <c r="AV215" s="99">
        <f t="shared" si="115"/>
        <v>0</v>
      </c>
    </row>
    <row r="216" spans="1:48" s="91" customFormat="1">
      <c r="A216" s="92">
        <f t="shared" si="116"/>
        <v>208</v>
      </c>
      <c r="B216" s="91">
        <f t="shared" si="99"/>
        <v>209</v>
      </c>
      <c r="C216" s="99">
        <f t="shared" si="100"/>
        <v>0</v>
      </c>
      <c r="F216" s="92">
        <f t="shared" si="117"/>
        <v>208</v>
      </c>
      <c r="G216" s="91">
        <f t="shared" si="118"/>
        <v>209</v>
      </c>
      <c r="H216" s="91" t="e">
        <f>INDEX(地温!$D$2:$D$366,MATCH(F216,地温!$C$2:$C$366,FALSE))</f>
        <v>#N/A</v>
      </c>
      <c r="I216" s="91" t="e">
        <f t="shared" si="119"/>
        <v>#N/A</v>
      </c>
      <c r="J216" s="93" t="e">
        <f t="shared" si="101"/>
        <v>#N/A</v>
      </c>
      <c r="K216" s="99" t="e">
        <f t="shared" si="102"/>
        <v>#N/A</v>
      </c>
      <c r="L216" s="99">
        <f t="shared" si="103"/>
        <v>0</v>
      </c>
      <c r="O216" s="92">
        <f t="shared" si="120"/>
        <v>208</v>
      </c>
      <c r="P216" s="91">
        <f t="shared" si="121"/>
        <v>209</v>
      </c>
      <c r="Q216" s="91" t="e">
        <f>INDEX(地温!$D$2:$D$366,MATCH(O216,地温!$C$2:$C$366,FALSE))</f>
        <v>#N/A</v>
      </c>
      <c r="R216" s="91" t="e">
        <f t="shared" si="122"/>
        <v>#N/A</v>
      </c>
      <c r="S216" s="93" t="e">
        <f t="shared" si="104"/>
        <v>#N/A</v>
      </c>
      <c r="T216" s="99" t="e">
        <f t="shared" si="105"/>
        <v>#N/A</v>
      </c>
      <c r="U216" s="99">
        <f t="shared" si="106"/>
        <v>0</v>
      </c>
      <c r="X216" s="92">
        <f t="shared" si="123"/>
        <v>208</v>
      </c>
      <c r="Y216" s="91">
        <f t="shared" si="124"/>
        <v>209</v>
      </c>
      <c r="Z216" s="91" t="e">
        <f>INDEX(地温!$D$2:$D$366,MATCH(X216,地温!$C$2:$C$366,FALSE))</f>
        <v>#N/A</v>
      </c>
      <c r="AA216" s="91" t="e">
        <f t="shared" si="125"/>
        <v>#N/A</v>
      </c>
      <c r="AB216" s="93" t="e">
        <f t="shared" si="107"/>
        <v>#N/A</v>
      </c>
      <c r="AC216" s="99" t="e">
        <f t="shared" si="108"/>
        <v>#N/A</v>
      </c>
      <c r="AD216" s="99">
        <f t="shared" si="109"/>
        <v>0</v>
      </c>
      <c r="AG216" s="92">
        <f t="shared" si="126"/>
        <v>208</v>
      </c>
      <c r="AH216" s="91">
        <f t="shared" si="127"/>
        <v>209</v>
      </c>
      <c r="AI216" s="91" t="e">
        <f>INDEX(地温!$D$2:$D$366,MATCH(AG216,地温!$C$2:$C$366,FALSE))</f>
        <v>#N/A</v>
      </c>
      <c r="AJ216" s="91" t="e">
        <f t="shared" si="128"/>
        <v>#N/A</v>
      </c>
      <c r="AK216" s="93" t="e">
        <f t="shared" si="110"/>
        <v>#N/A</v>
      </c>
      <c r="AL216" s="99" t="e">
        <f t="shared" si="111"/>
        <v>#N/A</v>
      </c>
      <c r="AM216" s="99">
        <f t="shared" si="112"/>
        <v>0</v>
      </c>
      <c r="AP216" s="92">
        <f t="shared" si="129"/>
        <v>208</v>
      </c>
      <c r="AQ216" s="91">
        <f t="shared" si="130"/>
        <v>209</v>
      </c>
      <c r="AR216" s="91" t="e">
        <f>INDEX(地温!$D$2:$D$366,MATCH(AP216,地温!$C$2:$C$366,FALSE))</f>
        <v>#N/A</v>
      </c>
      <c r="AS216" s="91" t="e">
        <f t="shared" si="131"/>
        <v>#N/A</v>
      </c>
      <c r="AT216" s="93" t="e">
        <f t="shared" si="113"/>
        <v>#N/A</v>
      </c>
      <c r="AU216" s="99" t="e">
        <f t="shared" si="114"/>
        <v>#N/A</v>
      </c>
      <c r="AV216" s="99">
        <f t="shared" si="115"/>
        <v>0</v>
      </c>
    </row>
    <row r="217" spans="1:48" s="91" customFormat="1">
      <c r="A217" s="92">
        <f t="shared" si="116"/>
        <v>209</v>
      </c>
      <c r="B217" s="91">
        <f t="shared" si="99"/>
        <v>210</v>
      </c>
      <c r="C217" s="99">
        <f t="shared" si="100"/>
        <v>0</v>
      </c>
      <c r="F217" s="92">
        <f t="shared" si="117"/>
        <v>209</v>
      </c>
      <c r="G217" s="91">
        <f t="shared" si="118"/>
        <v>210</v>
      </c>
      <c r="H217" s="91" t="e">
        <f>INDEX(地温!$D$2:$D$366,MATCH(F217,地温!$C$2:$C$366,FALSE))</f>
        <v>#N/A</v>
      </c>
      <c r="I217" s="91" t="e">
        <f t="shared" si="119"/>
        <v>#N/A</v>
      </c>
      <c r="J217" s="93" t="e">
        <f t="shared" si="101"/>
        <v>#N/A</v>
      </c>
      <c r="K217" s="99" t="e">
        <f t="shared" si="102"/>
        <v>#N/A</v>
      </c>
      <c r="L217" s="99">
        <f t="shared" si="103"/>
        <v>0</v>
      </c>
      <c r="O217" s="92">
        <f t="shared" si="120"/>
        <v>209</v>
      </c>
      <c r="P217" s="91">
        <f t="shared" si="121"/>
        <v>210</v>
      </c>
      <c r="Q217" s="91" t="e">
        <f>INDEX(地温!$D$2:$D$366,MATCH(O217,地温!$C$2:$C$366,FALSE))</f>
        <v>#N/A</v>
      </c>
      <c r="R217" s="91" t="e">
        <f t="shared" si="122"/>
        <v>#N/A</v>
      </c>
      <c r="S217" s="93" t="e">
        <f t="shared" si="104"/>
        <v>#N/A</v>
      </c>
      <c r="T217" s="99" t="e">
        <f t="shared" si="105"/>
        <v>#N/A</v>
      </c>
      <c r="U217" s="99">
        <f t="shared" si="106"/>
        <v>0</v>
      </c>
      <c r="X217" s="92">
        <f t="shared" si="123"/>
        <v>209</v>
      </c>
      <c r="Y217" s="91">
        <f t="shared" si="124"/>
        <v>210</v>
      </c>
      <c r="Z217" s="91" t="e">
        <f>INDEX(地温!$D$2:$D$366,MATCH(X217,地温!$C$2:$C$366,FALSE))</f>
        <v>#N/A</v>
      </c>
      <c r="AA217" s="91" t="e">
        <f t="shared" si="125"/>
        <v>#N/A</v>
      </c>
      <c r="AB217" s="93" t="e">
        <f t="shared" si="107"/>
        <v>#N/A</v>
      </c>
      <c r="AC217" s="99" t="e">
        <f t="shared" si="108"/>
        <v>#N/A</v>
      </c>
      <c r="AD217" s="99">
        <f t="shared" si="109"/>
        <v>0</v>
      </c>
      <c r="AG217" s="92">
        <f t="shared" si="126"/>
        <v>209</v>
      </c>
      <c r="AH217" s="91">
        <f t="shared" si="127"/>
        <v>210</v>
      </c>
      <c r="AI217" s="91" t="e">
        <f>INDEX(地温!$D$2:$D$366,MATCH(AG217,地温!$C$2:$C$366,FALSE))</f>
        <v>#N/A</v>
      </c>
      <c r="AJ217" s="91" t="e">
        <f t="shared" si="128"/>
        <v>#N/A</v>
      </c>
      <c r="AK217" s="93" t="e">
        <f t="shared" si="110"/>
        <v>#N/A</v>
      </c>
      <c r="AL217" s="99" t="e">
        <f t="shared" si="111"/>
        <v>#N/A</v>
      </c>
      <c r="AM217" s="99">
        <f t="shared" si="112"/>
        <v>0</v>
      </c>
      <c r="AP217" s="92">
        <f t="shared" si="129"/>
        <v>209</v>
      </c>
      <c r="AQ217" s="91">
        <f t="shared" si="130"/>
        <v>210</v>
      </c>
      <c r="AR217" s="91" t="e">
        <f>INDEX(地温!$D$2:$D$366,MATCH(AP217,地温!$C$2:$C$366,FALSE))</f>
        <v>#N/A</v>
      </c>
      <c r="AS217" s="91" t="e">
        <f t="shared" si="131"/>
        <v>#N/A</v>
      </c>
      <c r="AT217" s="93" t="e">
        <f t="shared" si="113"/>
        <v>#N/A</v>
      </c>
      <c r="AU217" s="99" t="e">
        <f t="shared" si="114"/>
        <v>#N/A</v>
      </c>
      <c r="AV217" s="99">
        <f t="shared" si="115"/>
        <v>0</v>
      </c>
    </row>
    <row r="218" spans="1:48" s="91" customFormat="1">
      <c r="A218" s="92">
        <f t="shared" si="116"/>
        <v>210</v>
      </c>
      <c r="B218" s="91">
        <f t="shared" si="99"/>
        <v>211</v>
      </c>
      <c r="C218" s="99">
        <f t="shared" si="100"/>
        <v>0</v>
      </c>
      <c r="F218" s="92">
        <f t="shared" si="117"/>
        <v>210</v>
      </c>
      <c r="G218" s="91">
        <f t="shared" si="118"/>
        <v>211</v>
      </c>
      <c r="H218" s="91" t="e">
        <f>INDEX(地温!$D$2:$D$366,MATCH(F218,地温!$C$2:$C$366,FALSE))</f>
        <v>#N/A</v>
      </c>
      <c r="I218" s="91" t="e">
        <f t="shared" si="119"/>
        <v>#N/A</v>
      </c>
      <c r="J218" s="93" t="e">
        <f t="shared" si="101"/>
        <v>#N/A</v>
      </c>
      <c r="K218" s="99" t="e">
        <f t="shared" si="102"/>
        <v>#N/A</v>
      </c>
      <c r="L218" s="99">
        <f t="shared" si="103"/>
        <v>0</v>
      </c>
      <c r="O218" s="92">
        <f t="shared" si="120"/>
        <v>210</v>
      </c>
      <c r="P218" s="91">
        <f t="shared" si="121"/>
        <v>211</v>
      </c>
      <c r="Q218" s="91" t="e">
        <f>INDEX(地温!$D$2:$D$366,MATCH(O218,地温!$C$2:$C$366,FALSE))</f>
        <v>#N/A</v>
      </c>
      <c r="R218" s="91" t="e">
        <f t="shared" si="122"/>
        <v>#N/A</v>
      </c>
      <c r="S218" s="93" t="e">
        <f t="shared" si="104"/>
        <v>#N/A</v>
      </c>
      <c r="T218" s="99" t="e">
        <f t="shared" si="105"/>
        <v>#N/A</v>
      </c>
      <c r="U218" s="99">
        <f t="shared" si="106"/>
        <v>0</v>
      </c>
      <c r="X218" s="92">
        <f t="shared" si="123"/>
        <v>210</v>
      </c>
      <c r="Y218" s="91">
        <f t="shared" si="124"/>
        <v>211</v>
      </c>
      <c r="Z218" s="91" t="e">
        <f>INDEX(地温!$D$2:$D$366,MATCH(X218,地温!$C$2:$C$366,FALSE))</f>
        <v>#N/A</v>
      </c>
      <c r="AA218" s="91" t="e">
        <f t="shared" si="125"/>
        <v>#N/A</v>
      </c>
      <c r="AB218" s="93" t="e">
        <f t="shared" si="107"/>
        <v>#N/A</v>
      </c>
      <c r="AC218" s="99" t="e">
        <f t="shared" si="108"/>
        <v>#N/A</v>
      </c>
      <c r="AD218" s="99">
        <f t="shared" si="109"/>
        <v>0</v>
      </c>
      <c r="AG218" s="92">
        <f t="shared" si="126"/>
        <v>210</v>
      </c>
      <c r="AH218" s="91">
        <f t="shared" si="127"/>
        <v>211</v>
      </c>
      <c r="AI218" s="91" t="e">
        <f>INDEX(地温!$D$2:$D$366,MATCH(AG218,地温!$C$2:$C$366,FALSE))</f>
        <v>#N/A</v>
      </c>
      <c r="AJ218" s="91" t="e">
        <f t="shared" si="128"/>
        <v>#N/A</v>
      </c>
      <c r="AK218" s="93" t="e">
        <f t="shared" si="110"/>
        <v>#N/A</v>
      </c>
      <c r="AL218" s="99" t="e">
        <f t="shared" si="111"/>
        <v>#N/A</v>
      </c>
      <c r="AM218" s="99">
        <f t="shared" si="112"/>
        <v>0</v>
      </c>
      <c r="AP218" s="92">
        <f t="shared" si="129"/>
        <v>210</v>
      </c>
      <c r="AQ218" s="91">
        <f t="shared" si="130"/>
        <v>211</v>
      </c>
      <c r="AR218" s="91" t="e">
        <f>INDEX(地温!$D$2:$D$366,MATCH(AP218,地温!$C$2:$C$366,FALSE))</f>
        <v>#N/A</v>
      </c>
      <c r="AS218" s="91" t="e">
        <f t="shared" si="131"/>
        <v>#N/A</v>
      </c>
      <c r="AT218" s="93" t="e">
        <f t="shared" si="113"/>
        <v>#N/A</v>
      </c>
      <c r="AU218" s="99" t="e">
        <f t="shared" si="114"/>
        <v>#N/A</v>
      </c>
      <c r="AV218" s="99">
        <f t="shared" si="115"/>
        <v>0</v>
      </c>
    </row>
    <row r="219" spans="1:48" s="91" customFormat="1">
      <c r="A219" s="92">
        <f t="shared" si="116"/>
        <v>211</v>
      </c>
      <c r="B219" s="91">
        <f t="shared" si="99"/>
        <v>212</v>
      </c>
      <c r="C219" s="99">
        <f t="shared" si="100"/>
        <v>0</v>
      </c>
      <c r="F219" s="92">
        <f t="shared" si="117"/>
        <v>211</v>
      </c>
      <c r="G219" s="91">
        <f t="shared" si="118"/>
        <v>212</v>
      </c>
      <c r="H219" s="91" t="e">
        <f>INDEX(地温!$D$2:$D$366,MATCH(F219,地温!$C$2:$C$366,FALSE))</f>
        <v>#N/A</v>
      </c>
      <c r="I219" s="91" t="e">
        <f t="shared" si="119"/>
        <v>#N/A</v>
      </c>
      <c r="J219" s="93" t="e">
        <f t="shared" si="101"/>
        <v>#N/A</v>
      </c>
      <c r="K219" s="99" t="e">
        <f t="shared" si="102"/>
        <v>#N/A</v>
      </c>
      <c r="L219" s="99">
        <f t="shared" si="103"/>
        <v>0</v>
      </c>
      <c r="O219" s="92">
        <f t="shared" si="120"/>
        <v>211</v>
      </c>
      <c r="P219" s="91">
        <f t="shared" si="121"/>
        <v>212</v>
      </c>
      <c r="Q219" s="91" t="e">
        <f>INDEX(地温!$D$2:$D$366,MATCH(O219,地温!$C$2:$C$366,FALSE))</f>
        <v>#N/A</v>
      </c>
      <c r="R219" s="91" t="e">
        <f t="shared" si="122"/>
        <v>#N/A</v>
      </c>
      <c r="S219" s="93" t="e">
        <f t="shared" si="104"/>
        <v>#N/A</v>
      </c>
      <c r="T219" s="99" t="e">
        <f t="shared" si="105"/>
        <v>#N/A</v>
      </c>
      <c r="U219" s="99">
        <f t="shared" si="106"/>
        <v>0</v>
      </c>
      <c r="X219" s="92">
        <f t="shared" si="123"/>
        <v>211</v>
      </c>
      <c r="Y219" s="91">
        <f t="shared" si="124"/>
        <v>212</v>
      </c>
      <c r="Z219" s="91" t="e">
        <f>INDEX(地温!$D$2:$D$366,MATCH(X219,地温!$C$2:$C$366,FALSE))</f>
        <v>#N/A</v>
      </c>
      <c r="AA219" s="91" t="e">
        <f t="shared" si="125"/>
        <v>#N/A</v>
      </c>
      <c r="AB219" s="93" t="e">
        <f t="shared" si="107"/>
        <v>#N/A</v>
      </c>
      <c r="AC219" s="99" t="e">
        <f t="shared" si="108"/>
        <v>#N/A</v>
      </c>
      <c r="AD219" s="99">
        <f t="shared" si="109"/>
        <v>0</v>
      </c>
      <c r="AG219" s="92">
        <f t="shared" si="126"/>
        <v>211</v>
      </c>
      <c r="AH219" s="91">
        <f t="shared" si="127"/>
        <v>212</v>
      </c>
      <c r="AI219" s="91" t="e">
        <f>INDEX(地温!$D$2:$D$366,MATCH(AG219,地温!$C$2:$C$366,FALSE))</f>
        <v>#N/A</v>
      </c>
      <c r="AJ219" s="91" t="e">
        <f t="shared" si="128"/>
        <v>#N/A</v>
      </c>
      <c r="AK219" s="93" t="e">
        <f t="shared" si="110"/>
        <v>#N/A</v>
      </c>
      <c r="AL219" s="99" t="e">
        <f t="shared" si="111"/>
        <v>#N/A</v>
      </c>
      <c r="AM219" s="99">
        <f t="shared" si="112"/>
        <v>0</v>
      </c>
      <c r="AP219" s="92">
        <f t="shared" si="129"/>
        <v>211</v>
      </c>
      <c r="AQ219" s="91">
        <f t="shared" si="130"/>
        <v>212</v>
      </c>
      <c r="AR219" s="91" t="e">
        <f>INDEX(地温!$D$2:$D$366,MATCH(AP219,地温!$C$2:$C$366,FALSE))</f>
        <v>#N/A</v>
      </c>
      <c r="AS219" s="91" t="e">
        <f t="shared" si="131"/>
        <v>#N/A</v>
      </c>
      <c r="AT219" s="93" t="e">
        <f t="shared" si="113"/>
        <v>#N/A</v>
      </c>
      <c r="AU219" s="99" t="e">
        <f t="shared" si="114"/>
        <v>#N/A</v>
      </c>
      <c r="AV219" s="99">
        <f t="shared" si="115"/>
        <v>0</v>
      </c>
    </row>
    <row r="220" spans="1:48" s="91" customFormat="1">
      <c r="A220" s="92">
        <f t="shared" si="116"/>
        <v>212</v>
      </c>
      <c r="B220" s="91">
        <f t="shared" si="99"/>
        <v>213</v>
      </c>
      <c r="C220" s="99">
        <f t="shared" si="100"/>
        <v>0</v>
      </c>
      <c r="F220" s="92">
        <f t="shared" si="117"/>
        <v>212</v>
      </c>
      <c r="G220" s="91">
        <f t="shared" si="118"/>
        <v>213</v>
      </c>
      <c r="H220" s="91" t="e">
        <f>INDEX(地温!$D$2:$D$366,MATCH(F220,地温!$C$2:$C$366,FALSE))</f>
        <v>#N/A</v>
      </c>
      <c r="I220" s="91" t="e">
        <f t="shared" si="119"/>
        <v>#N/A</v>
      </c>
      <c r="J220" s="93" t="e">
        <f t="shared" si="101"/>
        <v>#N/A</v>
      </c>
      <c r="K220" s="99" t="e">
        <f t="shared" si="102"/>
        <v>#N/A</v>
      </c>
      <c r="L220" s="99">
        <f t="shared" si="103"/>
        <v>0</v>
      </c>
      <c r="O220" s="92">
        <f t="shared" si="120"/>
        <v>212</v>
      </c>
      <c r="P220" s="91">
        <f t="shared" si="121"/>
        <v>213</v>
      </c>
      <c r="Q220" s="91" t="e">
        <f>INDEX(地温!$D$2:$D$366,MATCH(O220,地温!$C$2:$C$366,FALSE))</f>
        <v>#N/A</v>
      </c>
      <c r="R220" s="91" t="e">
        <f t="shared" si="122"/>
        <v>#N/A</v>
      </c>
      <c r="S220" s="93" t="e">
        <f t="shared" si="104"/>
        <v>#N/A</v>
      </c>
      <c r="T220" s="99" t="e">
        <f t="shared" si="105"/>
        <v>#N/A</v>
      </c>
      <c r="U220" s="99">
        <f t="shared" si="106"/>
        <v>0</v>
      </c>
      <c r="X220" s="92">
        <f t="shared" si="123"/>
        <v>212</v>
      </c>
      <c r="Y220" s="91">
        <f t="shared" si="124"/>
        <v>213</v>
      </c>
      <c r="Z220" s="91" t="e">
        <f>INDEX(地温!$D$2:$D$366,MATCH(X220,地温!$C$2:$C$366,FALSE))</f>
        <v>#N/A</v>
      </c>
      <c r="AA220" s="91" t="e">
        <f t="shared" si="125"/>
        <v>#N/A</v>
      </c>
      <c r="AB220" s="93" t="e">
        <f t="shared" si="107"/>
        <v>#N/A</v>
      </c>
      <c r="AC220" s="99" t="e">
        <f t="shared" si="108"/>
        <v>#N/A</v>
      </c>
      <c r="AD220" s="99">
        <f t="shared" si="109"/>
        <v>0</v>
      </c>
      <c r="AG220" s="92">
        <f t="shared" si="126"/>
        <v>212</v>
      </c>
      <c r="AH220" s="91">
        <f t="shared" si="127"/>
        <v>213</v>
      </c>
      <c r="AI220" s="91" t="e">
        <f>INDEX(地温!$D$2:$D$366,MATCH(AG220,地温!$C$2:$C$366,FALSE))</f>
        <v>#N/A</v>
      </c>
      <c r="AJ220" s="91" t="e">
        <f t="shared" si="128"/>
        <v>#N/A</v>
      </c>
      <c r="AK220" s="93" t="e">
        <f t="shared" si="110"/>
        <v>#N/A</v>
      </c>
      <c r="AL220" s="99" t="e">
        <f t="shared" si="111"/>
        <v>#N/A</v>
      </c>
      <c r="AM220" s="99">
        <f t="shared" si="112"/>
        <v>0</v>
      </c>
      <c r="AP220" s="92">
        <f t="shared" si="129"/>
        <v>212</v>
      </c>
      <c r="AQ220" s="91">
        <f t="shared" si="130"/>
        <v>213</v>
      </c>
      <c r="AR220" s="91" t="e">
        <f>INDEX(地温!$D$2:$D$366,MATCH(AP220,地温!$C$2:$C$366,FALSE))</f>
        <v>#N/A</v>
      </c>
      <c r="AS220" s="91" t="e">
        <f t="shared" si="131"/>
        <v>#N/A</v>
      </c>
      <c r="AT220" s="93" t="e">
        <f t="shared" si="113"/>
        <v>#N/A</v>
      </c>
      <c r="AU220" s="99" t="e">
        <f t="shared" si="114"/>
        <v>#N/A</v>
      </c>
      <c r="AV220" s="99">
        <f t="shared" si="115"/>
        <v>0</v>
      </c>
    </row>
    <row r="221" spans="1:48" s="91" customFormat="1">
      <c r="A221" s="92">
        <f t="shared" si="116"/>
        <v>213</v>
      </c>
      <c r="B221" s="91">
        <f t="shared" si="99"/>
        <v>214</v>
      </c>
      <c r="C221" s="99">
        <f t="shared" si="100"/>
        <v>0</v>
      </c>
      <c r="F221" s="92">
        <f t="shared" si="117"/>
        <v>213</v>
      </c>
      <c r="G221" s="91">
        <f t="shared" si="118"/>
        <v>214</v>
      </c>
      <c r="H221" s="91" t="e">
        <f>INDEX(地温!$D$2:$D$366,MATCH(F221,地温!$C$2:$C$366,FALSE))</f>
        <v>#N/A</v>
      </c>
      <c r="I221" s="91" t="e">
        <f t="shared" si="119"/>
        <v>#N/A</v>
      </c>
      <c r="J221" s="93" t="e">
        <f t="shared" si="101"/>
        <v>#N/A</v>
      </c>
      <c r="K221" s="99" t="e">
        <f t="shared" si="102"/>
        <v>#N/A</v>
      </c>
      <c r="L221" s="99">
        <f t="shared" si="103"/>
        <v>0</v>
      </c>
      <c r="O221" s="92">
        <f t="shared" si="120"/>
        <v>213</v>
      </c>
      <c r="P221" s="91">
        <f t="shared" si="121"/>
        <v>214</v>
      </c>
      <c r="Q221" s="91" t="e">
        <f>INDEX(地温!$D$2:$D$366,MATCH(O221,地温!$C$2:$C$366,FALSE))</f>
        <v>#N/A</v>
      </c>
      <c r="R221" s="91" t="e">
        <f t="shared" si="122"/>
        <v>#N/A</v>
      </c>
      <c r="S221" s="93" t="e">
        <f t="shared" si="104"/>
        <v>#N/A</v>
      </c>
      <c r="T221" s="99" t="e">
        <f t="shared" si="105"/>
        <v>#N/A</v>
      </c>
      <c r="U221" s="99">
        <f t="shared" si="106"/>
        <v>0</v>
      </c>
      <c r="X221" s="92">
        <f t="shared" si="123"/>
        <v>213</v>
      </c>
      <c r="Y221" s="91">
        <f t="shared" si="124"/>
        <v>214</v>
      </c>
      <c r="Z221" s="91" t="e">
        <f>INDEX(地温!$D$2:$D$366,MATCH(X221,地温!$C$2:$C$366,FALSE))</f>
        <v>#N/A</v>
      </c>
      <c r="AA221" s="91" t="e">
        <f t="shared" si="125"/>
        <v>#N/A</v>
      </c>
      <c r="AB221" s="93" t="e">
        <f t="shared" si="107"/>
        <v>#N/A</v>
      </c>
      <c r="AC221" s="99" t="e">
        <f t="shared" si="108"/>
        <v>#N/A</v>
      </c>
      <c r="AD221" s="99">
        <f t="shared" si="109"/>
        <v>0</v>
      </c>
      <c r="AG221" s="92">
        <f t="shared" si="126"/>
        <v>213</v>
      </c>
      <c r="AH221" s="91">
        <f t="shared" si="127"/>
        <v>214</v>
      </c>
      <c r="AI221" s="91" t="e">
        <f>INDEX(地温!$D$2:$D$366,MATCH(AG221,地温!$C$2:$C$366,FALSE))</f>
        <v>#N/A</v>
      </c>
      <c r="AJ221" s="91" t="e">
        <f t="shared" si="128"/>
        <v>#N/A</v>
      </c>
      <c r="AK221" s="93" t="e">
        <f t="shared" si="110"/>
        <v>#N/A</v>
      </c>
      <c r="AL221" s="99" t="e">
        <f t="shared" si="111"/>
        <v>#N/A</v>
      </c>
      <c r="AM221" s="99">
        <f t="shared" si="112"/>
        <v>0</v>
      </c>
      <c r="AP221" s="92">
        <f t="shared" si="129"/>
        <v>213</v>
      </c>
      <c r="AQ221" s="91">
        <f t="shared" si="130"/>
        <v>214</v>
      </c>
      <c r="AR221" s="91" t="e">
        <f>INDEX(地温!$D$2:$D$366,MATCH(AP221,地温!$C$2:$C$366,FALSE))</f>
        <v>#N/A</v>
      </c>
      <c r="AS221" s="91" t="e">
        <f t="shared" si="131"/>
        <v>#N/A</v>
      </c>
      <c r="AT221" s="93" t="e">
        <f t="shared" si="113"/>
        <v>#N/A</v>
      </c>
      <c r="AU221" s="99" t="e">
        <f t="shared" si="114"/>
        <v>#N/A</v>
      </c>
      <c r="AV221" s="99">
        <f t="shared" si="115"/>
        <v>0</v>
      </c>
    </row>
    <row r="222" spans="1:48" s="91" customFormat="1">
      <c r="A222" s="92">
        <f t="shared" si="116"/>
        <v>214</v>
      </c>
      <c r="B222" s="91">
        <f t="shared" si="99"/>
        <v>215</v>
      </c>
      <c r="C222" s="99">
        <f t="shared" si="100"/>
        <v>0</v>
      </c>
      <c r="F222" s="92">
        <f t="shared" si="117"/>
        <v>214</v>
      </c>
      <c r="G222" s="91">
        <f t="shared" si="118"/>
        <v>215</v>
      </c>
      <c r="H222" s="91" t="e">
        <f>INDEX(地温!$D$2:$D$366,MATCH(F222,地温!$C$2:$C$366,FALSE))</f>
        <v>#N/A</v>
      </c>
      <c r="I222" s="91" t="e">
        <f t="shared" si="119"/>
        <v>#N/A</v>
      </c>
      <c r="J222" s="93" t="e">
        <f t="shared" si="101"/>
        <v>#N/A</v>
      </c>
      <c r="K222" s="99" t="e">
        <f t="shared" si="102"/>
        <v>#N/A</v>
      </c>
      <c r="L222" s="99">
        <f t="shared" si="103"/>
        <v>0</v>
      </c>
      <c r="O222" s="92">
        <f t="shared" si="120"/>
        <v>214</v>
      </c>
      <c r="P222" s="91">
        <f t="shared" si="121"/>
        <v>215</v>
      </c>
      <c r="Q222" s="91" t="e">
        <f>INDEX(地温!$D$2:$D$366,MATCH(O222,地温!$C$2:$C$366,FALSE))</f>
        <v>#N/A</v>
      </c>
      <c r="R222" s="91" t="e">
        <f t="shared" si="122"/>
        <v>#N/A</v>
      </c>
      <c r="S222" s="93" t="e">
        <f t="shared" si="104"/>
        <v>#N/A</v>
      </c>
      <c r="T222" s="99" t="e">
        <f t="shared" si="105"/>
        <v>#N/A</v>
      </c>
      <c r="U222" s="99">
        <f t="shared" si="106"/>
        <v>0</v>
      </c>
      <c r="X222" s="92">
        <f t="shared" si="123"/>
        <v>214</v>
      </c>
      <c r="Y222" s="91">
        <f t="shared" si="124"/>
        <v>215</v>
      </c>
      <c r="Z222" s="91" t="e">
        <f>INDEX(地温!$D$2:$D$366,MATCH(X222,地温!$C$2:$C$366,FALSE))</f>
        <v>#N/A</v>
      </c>
      <c r="AA222" s="91" t="e">
        <f t="shared" si="125"/>
        <v>#N/A</v>
      </c>
      <c r="AB222" s="93" t="e">
        <f t="shared" si="107"/>
        <v>#N/A</v>
      </c>
      <c r="AC222" s="99" t="e">
        <f t="shared" si="108"/>
        <v>#N/A</v>
      </c>
      <c r="AD222" s="99">
        <f t="shared" si="109"/>
        <v>0</v>
      </c>
      <c r="AG222" s="92">
        <f t="shared" si="126"/>
        <v>214</v>
      </c>
      <c r="AH222" s="91">
        <f t="shared" si="127"/>
        <v>215</v>
      </c>
      <c r="AI222" s="91" t="e">
        <f>INDEX(地温!$D$2:$D$366,MATCH(AG222,地温!$C$2:$C$366,FALSE))</f>
        <v>#N/A</v>
      </c>
      <c r="AJ222" s="91" t="e">
        <f t="shared" si="128"/>
        <v>#N/A</v>
      </c>
      <c r="AK222" s="93" t="e">
        <f t="shared" si="110"/>
        <v>#N/A</v>
      </c>
      <c r="AL222" s="99" t="e">
        <f t="shared" si="111"/>
        <v>#N/A</v>
      </c>
      <c r="AM222" s="99">
        <f t="shared" si="112"/>
        <v>0</v>
      </c>
      <c r="AP222" s="92">
        <f t="shared" si="129"/>
        <v>214</v>
      </c>
      <c r="AQ222" s="91">
        <f t="shared" si="130"/>
        <v>215</v>
      </c>
      <c r="AR222" s="91" t="e">
        <f>INDEX(地温!$D$2:$D$366,MATCH(AP222,地温!$C$2:$C$366,FALSE))</f>
        <v>#N/A</v>
      </c>
      <c r="AS222" s="91" t="e">
        <f t="shared" si="131"/>
        <v>#N/A</v>
      </c>
      <c r="AT222" s="93" t="e">
        <f t="shared" si="113"/>
        <v>#N/A</v>
      </c>
      <c r="AU222" s="99" t="e">
        <f t="shared" si="114"/>
        <v>#N/A</v>
      </c>
      <c r="AV222" s="99">
        <f t="shared" si="115"/>
        <v>0</v>
      </c>
    </row>
    <row r="223" spans="1:48" s="91" customFormat="1">
      <c r="A223" s="92">
        <f t="shared" si="116"/>
        <v>215</v>
      </c>
      <c r="B223" s="91">
        <f t="shared" si="99"/>
        <v>216</v>
      </c>
      <c r="C223" s="99">
        <f t="shared" si="100"/>
        <v>0</v>
      </c>
      <c r="F223" s="92">
        <f t="shared" si="117"/>
        <v>215</v>
      </c>
      <c r="G223" s="91">
        <f t="shared" si="118"/>
        <v>216</v>
      </c>
      <c r="H223" s="91" t="e">
        <f>INDEX(地温!$D$2:$D$366,MATCH(F223,地温!$C$2:$C$366,FALSE))</f>
        <v>#N/A</v>
      </c>
      <c r="I223" s="91" t="e">
        <f t="shared" si="119"/>
        <v>#N/A</v>
      </c>
      <c r="J223" s="93" t="e">
        <f t="shared" si="101"/>
        <v>#N/A</v>
      </c>
      <c r="K223" s="99" t="e">
        <f t="shared" si="102"/>
        <v>#N/A</v>
      </c>
      <c r="L223" s="99">
        <f t="shared" si="103"/>
        <v>0</v>
      </c>
      <c r="O223" s="92">
        <f t="shared" si="120"/>
        <v>215</v>
      </c>
      <c r="P223" s="91">
        <f t="shared" si="121"/>
        <v>216</v>
      </c>
      <c r="Q223" s="91" t="e">
        <f>INDEX(地温!$D$2:$D$366,MATCH(O223,地温!$C$2:$C$366,FALSE))</f>
        <v>#N/A</v>
      </c>
      <c r="R223" s="91" t="e">
        <f t="shared" si="122"/>
        <v>#N/A</v>
      </c>
      <c r="S223" s="93" t="e">
        <f t="shared" si="104"/>
        <v>#N/A</v>
      </c>
      <c r="T223" s="99" t="e">
        <f t="shared" si="105"/>
        <v>#N/A</v>
      </c>
      <c r="U223" s="99">
        <f t="shared" si="106"/>
        <v>0</v>
      </c>
      <c r="X223" s="92">
        <f t="shared" si="123"/>
        <v>215</v>
      </c>
      <c r="Y223" s="91">
        <f t="shared" si="124"/>
        <v>216</v>
      </c>
      <c r="Z223" s="91" t="e">
        <f>INDEX(地温!$D$2:$D$366,MATCH(X223,地温!$C$2:$C$366,FALSE))</f>
        <v>#N/A</v>
      </c>
      <c r="AA223" s="91" t="e">
        <f t="shared" si="125"/>
        <v>#N/A</v>
      </c>
      <c r="AB223" s="93" t="e">
        <f t="shared" si="107"/>
        <v>#N/A</v>
      </c>
      <c r="AC223" s="99" t="e">
        <f t="shared" si="108"/>
        <v>#N/A</v>
      </c>
      <c r="AD223" s="99">
        <f t="shared" si="109"/>
        <v>0</v>
      </c>
      <c r="AG223" s="92">
        <f t="shared" si="126"/>
        <v>215</v>
      </c>
      <c r="AH223" s="91">
        <f t="shared" si="127"/>
        <v>216</v>
      </c>
      <c r="AI223" s="91" t="e">
        <f>INDEX(地温!$D$2:$D$366,MATCH(AG223,地温!$C$2:$C$366,FALSE))</f>
        <v>#N/A</v>
      </c>
      <c r="AJ223" s="91" t="e">
        <f t="shared" si="128"/>
        <v>#N/A</v>
      </c>
      <c r="AK223" s="93" t="e">
        <f t="shared" si="110"/>
        <v>#N/A</v>
      </c>
      <c r="AL223" s="99" t="e">
        <f t="shared" si="111"/>
        <v>#N/A</v>
      </c>
      <c r="AM223" s="99">
        <f t="shared" si="112"/>
        <v>0</v>
      </c>
      <c r="AP223" s="92">
        <f t="shared" si="129"/>
        <v>215</v>
      </c>
      <c r="AQ223" s="91">
        <f t="shared" si="130"/>
        <v>216</v>
      </c>
      <c r="AR223" s="91" t="e">
        <f>INDEX(地温!$D$2:$D$366,MATCH(AP223,地温!$C$2:$C$366,FALSE))</f>
        <v>#N/A</v>
      </c>
      <c r="AS223" s="91" t="e">
        <f t="shared" si="131"/>
        <v>#N/A</v>
      </c>
      <c r="AT223" s="93" t="e">
        <f t="shared" si="113"/>
        <v>#N/A</v>
      </c>
      <c r="AU223" s="99" t="e">
        <f t="shared" si="114"/>
        <v>#N/A</v>
      </c>
      <c r="AV223" s="99">
        <f t="shared" si="115"/>
        <v>0</v>
      </c>
    </row>
    <row r="224" spans="1:48" s="91" customFormat="1">
      <c r="A224" s="92">
        <f t="shared" si="116"/>
        <v>216</v>
      </c>
      <c r="B224" s="91">
        <f t="shared" si="99"/>
        <v>217</v>
      </c>
      <c r="C224" s="99">
        <f t="shared" si="100"/>
        <v>0</v>
      </c>
      <c r="F224" s="92">
        <f t="shared" si="117"/>
        <v>216</v>
      </c>
      <c r="G224" s="91">
        <f t="shared" si="118"/>
        <v>217</v>
      </c>
      <c r="H224" s="91" t="e">
        <f>INDEX(地温!$D$2:$D$366,MATCH(F224,地温!$C$2:$C$366,FALSE))</f>
        <v>#N/A</v>
      </c>
      <c r="I224" s="91" t="e">
        <f t="shared" si="119"/>
        <v>#N/A</v>
      </c>
      <c r="J224" s="93" t="e">
        <f t="shared" si="101"/>
        <v>#N/A</v>
      </c>
      <c r="K224" s="99" t="e">
        <f t="shared" si="102"/>
        <v>#N/A</v>
      </c>
      <c r="L224" s="99">
        <f t="shared" si="103"/>
        <v>0</v>
      </c>
      <c r="O224" s="92">
        <f t="shared" si="120"/>
        <v>216</v>
      </c>
      <c r="P224" s="91">
        <f t="shared" si="121"/>
        <v>217</v>
      </c>
      <c r="Q224" s="91" t="e">
        <f>INDEX(地温!$D$2:$D$366,MATCH(O224,地温!$C$2:$C$366,FALSE))</f>
        <v>#N/A</v>
      </c>
      <c r="R224" s="91" t="e">
        <f t="shared" si="122"/>
        <v>#N/A</v>
      </c>
      <c r="S224" s="93" t="e">
        <f t="shared" si="104"/>
        <v>#N/A</v>
      </c>
      <c r="T224" s="99" t="e">
        <f t="shared" si="105"/>
        <v>#N/A</v>
      </c>
      <c r="U224" s="99">
        <f t="shared" si="106"/>
        <v>0</v>
      </c>
      <c r="X224" s="92">
        <f t="shared" si="123"/>
        <v>216</v>
      </c>
      <c r="Y224" s="91">
        <f t="shared" si="124"/>
        <v>217</v>
      </c>
      <c r="Z224" s="91" t="e">
        <f>INDEX(地温!$D$2:$D$366,MATCH(X224,地温!$C$2:$C$366,FALSE))</f>
        <v>#N/A</v>
      </c>
      <c r="AA224" s="91" t="e">
        <f t="shared" si="125"/>
        <v>#N/A</v>
      </c>
      <c r="AB224" s="93" t="e">
        <f t="shared" si="107"/>
        <v>#N/A</v>
      </c>
      <c r="AC224" s="99" t="e">
        <f t="shared" si="108"/>
        <v>#N/A</v>
      </c>
      <c r="AD224" s="99">
        <f t="shared" si="109"/>
        <v>0</v>
      </c>
      <c r="AG224" s="92">
        <f t="shared" si="126"/>
        <v>216</v>
      </c>
      <c r="AH224" s="91">
        <f t="shared" si="127"/>
        <v>217</v>
      </c>
      <c r="AI224" s="91" t="e">
        <f>INDEX(地温!$D$2:$D$366,MATCH(AG224,地温!$C$2:$C$366,FALSE))</f>
        <v>#N/A</v>
      </c>
      <c r="AJ224" s="91" t="e">
        <f t="shared" si="128"/>
        <v>#N/A</v>
      </c>
      <c r="AK224" s="93" t="e">
        <f t="shared" si="110"/>
        <v>#N/A</v>
      </c>
      <c r="AL224" s="99" t="e">
        <f t="shared" si="111"/>
        <v>#N/A</v>
      </c>
      <c r="AM224" s="99">
        <f t="shared" si="112"/>
        <v>0</v>
      </c>
      <c r="AP224" s="92">
        <f t="shared" si="129"/>
        <v>216</v>
      </c>
      <c r="AQ224" s="91">
        <f t="shared" si="130"/>
        <v>217</v>
      </c>
      <c r="AR224" s="91" t="e">
        <f>INDEX(地温!$D$2:$D$366,MATCH(AP224,地温!$C$2:$C$366,FALSE))</f>
        <v>#N/A</v>
      </c>
      <c r="AS224" s="91" t="e">
        <f t="shared" si="131"/>
        <v>#N/A</v>
      </c>
      <c r="AT224" s="93" t="e">
        <f t="shared" si="113"/>
        <v>#N/A</v>
      </c>
      <c r="AU224" s="99" t="e">
        <f t="shared" si="114"/>
        <v>#N/A</v>
      </c>
      <c r="AV224" s="99">
        <f t="shared" si="115"/>
        <v>0</v>
      </c>
    </row>
    <row r="225" spans="1:48" s="91" customFormat="1">
      <c r="A225" s="92">
        <f t="shared" si="116"/>
        <v>217</v>
      </c>
      <c r="B225" s="91">
        <f t="shared" si="99"/>
        <v>218</v>
      </c>
      <c r="C225" s="99">
        <f t="shared" si="100"/>
        <v>0</v>
      </c>
      <c r="F225" s="92">
        <f t="shared" si="117"/>
        <v>217</v>
      </c>
      <c r="G225" s="91">
        <f t="shared" si="118"/>
        <v>218</v>
      </c>
      <c r="H225" s="91" t="e">
        <f>INDEX(地温!$D$2:$D$366,MATCH(F225,地温!$C$2:$C$366,FALSE))</f>
        <v>#N/A</v>
      </c>
      <c r="I225" s="91" t="e">
        <f t="shared" si="119"/>
        <v>#N/A</v>
      </c>
      <c r="J225" s="93" t="e">
        <f t="shared" si="101"/>
        <v>#N/A</v>
      </c>
      <c r="K225" s="99" t="e">
        <f t="shared" si="102"/>
        <v>#N/A</v>
      </c>
      <c r="L225" s="99">
        <f t="shared" si="103"/>
        <v>0</v>
      </c>
      <c r="O225" s="92">
        <f t="shared" si="120"/>
        <v>217</v>
      </c>
      <c r="P225" s="91">
        <f t="shared" si="121"/>
        <v>218</v>
      </c>
      <c r="Q225" s="91" t="e">
        <f>INDEX(地温!$D$2:$D$366,MATCH(O225,地温!$C$2:$C$366,FALSE))</f>
        <v>#N/A</v>
      </c>
      <c r="R225" s="91" t="e">
        <f t="shared" si="122"/>
        <v>#N/A</v>
      </c>
      <c r="S225" s="93" t="e">
        <f t="shared" si="104"/>
        <v>#N/A</v>
      </c>
      <c r="T225" s="99" t="e">
        <f t="shared" si="105"/>
        <v>#N/A</v>
      </c>
      <c r="U225" s="99">
        <f t="shared" si="106"/>
        <v>0</v>
      </c>
      <c r="X225" s="92">
        <f t="shared" si="123"/>
        <v>217</v>
      </c>
      <c r="Y225" s="91">
        <f t="shared" si="124"/>
        <v>218</v>
      </c>
      <c r="Z225" s="91" t="e">
        <f>INDEX(地温!$D$2:$D$366,MATCH(X225,地温!$C$2:$C$366,FALSE))</f>
        <v>#N/A</v>
      </c>
      <c r="AA225" s="91" t="e">
        <f t="shared" si="125"/>
        <v>#N/A</v>
      </c>
      <c r="AB225" s="93" t="e">
        <f t="shared" si="107"/>
        <v>#N/A</v>
      </c>
      <c r="AC225" s="99" t="e">
        <f t="shared" si="108"/>
        <v>#N/A</v>
      </c>
      <c r="AD225" s="99">
        <f t="shared" si="109"/>
        <v>0</v>
      </c>
      <c r="AG225" s="92">
        <f t="shared" si="126"/>
        <v>217</v>
      </c>
      <c r="AH225" s="91">
        <f t="shared" si="127"/>
        <v>218</v>
      </c>
      <c r="AI225" s="91" t="e">
        <f>INDEX(地温!$D$2:$D$366,MATCH(AG225,地温!$C$2:$C$366,FALSE))</f>
        <v>#N/A</v>
      </c>
      <c r="AJ225" s="91" t="e">
        <f t="shared" si="128"/>
        <v>#N/A</v>
      </c>
      <c r="AK225" s="93" t="e">
        <f t="shared" si="110"/>
        <v>#N/A</v>
      </c>
      <c r="AL225" s="99" t="e">
        <f t="shared" si="111"/>
        <v>#N/A</v>
      </c>
      <c r="AM225" s="99">
        <f t="shared" si="112"/>
        <v>0</v>
      </c>
      <c r="AP225" s="92">
        <f t="shared" si="129"/>
        <v>217</v>
      </c>
      <c r="AQ225" s="91">
        <f t="shared" si="130"/>
        <v>218</v>
      </c>
      <c r="AR225" s="91" t="e">
        <f>INDEX(地温!$D$2:$D$366,MATCH(AP225,地温!$C$2:$C$366,FALSE))</f>
        <v>#N/A</v>
      </c>
      <c r="AS225" s="91" t="e">
        <f t="shared" si="131"/>
        <v>#N/A</v>
      </c>
      <c r="AT225" s="93" t="e">
        <f t="shared" si="113"/>
        <v>#N/A</v>
      </c>
      <c r="AU225" s="99" t="e">
        <f t="shared" si="114"/>
        <v>#N/A</v>
      </c>
      <c r="AV225" s="99">
        <f t="shared" si="115"/>
        <v>0</v>
      </c>
    </row>
    <row r="226" spans="1:48" s="91" customFormat="1">
      <c r="A226" s="92">
        <f t="shared" si="116"/>
        <v>218</v>
      </c>
      <c r="B226" s="91">
        <f t="shared" si="99"/>
        <v>219</v>
      </c>
      <c r="C226" s="99">
        <f t="shared" si="100"/>
        <v>0</v>
      </c>
      <c r="F226" s="92">
        <f t="shared" si="117"/>
        <v>218</v>
      </c>
      <c r="G226" s="91">
        <f t="shared" si="118"/>
        <v>219</v>
      </c>
      <c r="H226" s="91" t="e">
        <f>INDEX(地温!$D$2:$D$366,MATCH(F226,地温!$C$2:$C$366,FALSE))</f>
        <v>#N/A</v>
      </c>
      <c r="I226" s="91" t="e">
        <f t="shared" si="119"/>
        <v>#N/A</v>
      </c>
      <c r="J226" s="93" t="e">
        <f t="shared" si="101"/>
        <v>#N/A</v>
      </c>
      <c r="K226" s="99" t="e">
        <f t="shared" si="102"/>
        <v>#N/A</v>
      </c>
      <c r="L226" s="99">
        <f t="shared" si="103"/>
        <v>0</v>
      </c>
      <c r="O226" s="92">
        <f t="shared" si="120"/>
        <v>218</v>
      </c>
      <c r="P226" s="91">
        <f t="shared" si="121"/>
        <v>219</v>
      </c>
      <c r="Q226" s="91" t="e">
        <f>INDEX(地温!$D$2:$D$366,MATCH(O226,地温!$C$2:$C$366,FALSE))</f>
        <v>#N/A</v>
      </c>
      <c r="R226" s="91" t="e">
        <f t="shared" si="122"/>
        <v>#N/A</v>
      </c>
      <c r="S226" s="93" t="e">
        <f t="shared" si="104"/>
        <v>#N/A</v>
      </c>
      <c r="T226" s="99" t="e">
        <f t="shared" si="105"/>
        <v>#N/A</v>
      </c>
      <c r="U226" s="99">
        <f t="shared" si="106"/>
        <v>0</v>
      </c>
      <c r="X226" s="92">
        <f t="shared" si="123"/>
        <v>218</v>
      </c>
      <c r="Y226" s="91">
        <f t="shared" si="124"/>
        <v>219</v>
      </c>
      <c r="Z226" s="91" t="e">
        <f>INDEX(地温!$D$2:$D$366,MATCH(X226,地温!$C$2:$C$366,FALSE))</f>
        <v>#N/A</v>
      </c>
      <c r="AA226" s="91" t="e">
        <f t="shared" si="125"/>
        <v>#N/A</v>
      </c>
      <c r="AB226" s="93" t="e">
        <f t="shared" si="107"/>
        <v>#N/A</v>
      </c>
      <c r="AC226" s="99" t="e">
        <f t="shared" si="108"/>
        <v>#N/A</v>
      </c>
      <c r="AD226" s="99">
        <f t="shared" si="109"/>
        <v>0</v>
      </c>
      <c r="AG226" s="92">
        <f t="shared" si="126"/>
        <v>218</v>
      </c>
      <c r="AH226" s="91">
        <f t="shared" si="127"/>
        <v>219</v>
      </c>
      <c r="AI226" s="91" t="e">
        <f>INDEX(地温!$D$2:$D$366,MATCH(AG226,地温!$C$2:$C$366,FALSE))</f>
        <v>#N/A</v>
      </c>
      <c r="AJ226" s="91" t="e">
        <f t="shared" si="128"/>
        <v>#N/A</v>
      </c>
      <c r="AK226" s="93" t="e">
        <f t="shared" si="110"/>
        <v>#N/A</v>
      </c>
      <c r="AL226" s="99" t="e">
        <f t="shared" si="111"/>
        <v>#N/A</v>
      </c>
      <c r="AM226" s="99">
        <f t="shared" si="112"/>
        <v>0</v>
      </c>
      <c r="AP226" s="92">
        <f t="shared" si="129"/>
        <v>218</v>
      </c>
      <c r="AQ226" s="91">
        <f t="shared" si="130"/>
        <v>219</v>
      </c>
      <c r="AR226" s="91" t="e">
        <f>INDEX(地温!$D$2:$D$366,MATCH(AP226,地温!$C$2:$C$366,FALSE))</f>
        <v>#N/A</v>
      </c>
      <c r="AS226" s="91" t="e">
        <f t="shared" si="131"/>
        <v>#N/A</v>
      </c>
      <c r="AT226" s="93" t="e">
        <f t="shared" si="113"/>
        <v>#N/A</v>
      </c>
      <c r="AU226" s="99" t="e">
        <f t="shared" si="114"/>
        <v>#N/A</v>
      </c>
      <c r="AV226" s="99">
        <f t="shared" si="115"/>
        <v>0</v>
      </c>
    </row>
    <row r="227" spans="1:48" s="91" customFormat="1">
      <c r="A227" s="92">
        <f t="shared" si="116"/>
        <v>219</v>
      </c>
      <c r="B227" s="91">
        <f t="shared" si="99"/>
        <v>220</v>
      </c>
      <c r="C227" s="99">
        <f t="shared" si="100"/>
        <v>0</v>
      </c>
      <c r="F227" s="92">
        <f t="shared" si="117"/>
        <v>219</v>
      </c>
      <c r="G227" s="91">
        <f t="shared" si="118"/>
        <v>220</v>
      </c>
      <c r="H227" s="91" t="e">
        <f>INDEX(地温!$D$2:$D$366,MATCH(F227,地温!$C$2:$C$366,FALSE))</f>
        <v>#N/A</v>
      </c>
      <c r="I227" s="91" t="e">
        <f t="shared" si="119"/>
        <v>#N/A</v>
      </c>
      <c r="J227" s="93" t="e">
        <f t="shared" si="101"/>
        <v>#N/A</v>
      </c>
      <c r="K227" s="99" t="e">
        <f t="shared" si="102"/>
        <v>#N/A</v>
      </c>
      <c r="L227" s="99">
        <f t="shared" si="103"/>
        <v>0</v>
      </c>
      <c r="O227" s="92">
        <f t="shared" si="120"/>
        <v>219</v>
      </c>
      <c r="P227" s="91">
        <f t="shared" si="121"/>
        <v>220</v>
      </c>
      <c r="Q227" s="91" t="e">
        <f>INDEX(地温!$D$2:$D$366,MATCH(O227,地温!$C$2:$C$366,FALSE))</f>
        <v>#N/A</v>
      </c>
      <c r="R227" s="91" t="e">
        <f t="shared" si="122"/>
        <v>#N/A</v>
      </c>
      <c r="S227" s="93" t="e">
        <f t="shared" si="104"/>
        <v>#N/A</v>
      </c>
      <c r="T227" s="99" t="e">
        <f t="shared" si="105"/>
        <v>#N/A</v>
      </c>
      <c r="U227" s="99">
        <f t="shared" si="106"/>
        <v>0</v>
      </c>
      <c r="X227" s="92">
        <f t="shared" si="123"/>
        <v>219</v>
      </c>
      <c r="Y227" s="91">
        <f t="shared" si="124"/>
        <v>220</v>
      </c>
      <c r="Z227" s="91" t="e">
        <f>INDEX(地温!$D$2:$D$366,MATCH(X227,地温!$C$2:$C$366,FALSE))</f>
        <v>#N/A</v>
      </c>
      <c r="AA227" s="91" t="e">
        <f t="shared" si="125"/>
        <v>#N/A</v>
      </c>
      <c r="AB227" s="93" t="e">
        <f t="shared" si="107"/>
        <v>#N/A</v>
      </c>
      <c r="AC227" s="99" t="e">
        <f t="shared" si="108"/>
        <v>#N/A</v>
      </c>
      <c r="AD227" s="99">
        <f t="shared" si="109"/>
        <v>0</v>
      </c>
      <c r="AG227" s="92">
        <f t="shared" si="126"/>
        <v>219</v>
      </c>
      <c r="AH227" s="91">
        <f t="shared" si="127"/>
        <v>220</v>
      </c>
      <c r="AI227" s="91" t="e">
        <f>INDEX(地温!$D$2:$D$366,MATCH(AG227,地温!$C$2:$C$366,FALSE))</f>
        <v>#N/A</v>
      </c>
      <c r="AJ227" s="91" t="e">
        <f t="shared" si="128"/>
        <v>#N/A</v>
      </c>
      <c r="AK227" s="93" t="e">
        <f t="shared" si="110"/>
        <v>#N/A</v>
      </c>
      <c r="AL227" s="99" t="e">
        <f t="shared" si="111"/>
        <v>#N/A</v>
      </c>
      <c r="AM227" s="99">
        <f t="shared" si="112"/>
        <v>0</v>
      </c>
      <c r="AP227" s="92">
        <f t="shared" si="129"/>
        <v>219</v>
      </c>
      <c r="AQ227" s="91">
        <f t="shared" si="130"/>
        <v>220</v>
      </c>
      <c r="AR227" s="91" t="e">
        <f>INDEX(地温!$D$2:$D$366,MATCH(AP227,地温!$C$2:$C$366,FALSE))</f>
        <v>#N/A</v>
      </c>
      <c r="AS227" s="91" t="e">
        <f t="shared" si="131"/>
        <v>#N/A</v>
      </c>
      <c r="AT227" s="93" t="e">
        <f t="shared" si="113"/>
        <v>#N/A</v>
      </c>
      <c r="AU227" s="99" t="e">
        <f t="shared" si="114"/>
        <v>#N/A</v>
      </c>
      <c r="AV227" s="99">
        <f t="shared" si="115"/>
        <v>0</v>
      </c>
    </row>
    <row r="228" spans="1:48" s="91" customFormat="1">
      <c r="A228" s="92">
        <f t="shared" si="116"/>
        <v>220</v>
      </c>
      <c r="B228" s="91">
        <f t="shared" si="99"/>
        <v>221</v>
      </c>
      <c r="C228" s="99">
        <f t="shared" si="100"/>
        <v>0</v>
      </c>
      <c r="F228" s="92">
        <f t="shared" si="117"/>
        <v>220</v>
      </c>
      <c r="G228" s="91">
        <f t="shared" si="118"/>
        <v>221</v>
      </c>
      <c r="H228" s="91" t="e">
        <f>INDEX(地温!$D$2:$D$366,MATCH(F228,地温!$C$2:$C$366,FALSE))</f>
        <v>#N/A</v>
      </c>
      <c r="I228" s="91" t="e">
        <f t="shared" si="119"/>
        <v>#N/A</v>
      </c>
      <c r="J228" s="93" t="e">
        <f t="shared" si="101"/>
        <v>#N/A</v>
      </c>
      <c r="K228" s="99" t="e">
        <f t="shared" si="102"/>
        <v>#N/A</v>
      </c>
      <c r="L228" s="99">
        <f t="shared" si="103"/>
        <v>0</v>
      </c>
      <c r="O228" s="92">
        <f t="shared" si="120"/>
        <v>220</v>
      </c>
      <c r="P228" s="91">
        <f t="shared" si="121"/>
        <v>221</v>
      </c>
      <c r="Q228" s="91" t="e">
        <f>INDEX(地温!$D$2:$D$366,MATCH(O228,地温!$C$2:$C$366,FALSE))</f>
        <v>#N/A</v>
      </c>
      <c r="R228" s="91" t="e">
        <f t="shared" si="122"/>
        <v>#N/A</v>
      </c>
      <c r="S228" s="93" t="e">
        <f t="shared" si="104"/>
        <v>#N/A</v>
      </c>
      <c r="T228" s="99" t="e">
        <f t="shared" si="105"/>
        <v>#N/A</v>
      </c>
      <c r="U228" s="99">
        <f t="shared" si="106"/>
        <v>0</v>
      </c>
      <c r="X228" s="92">
        <f t="shared" si="123"/>
        <v>220</v>
      </c>
      <c r="Y228" s="91">
        <f t="shared" si="124"/>
        <v>221</v>
      </c>
      <c r="Z228" s="91" t="e">
        <f>INDEX(地温!$D$2:$D$366,MATCH(X228,地温!$C$2:$C$366,FALSE))</f>
        <v>#N/A</v>
      </c>
      <c r="AA228" s="91" t="e">
        <f t="shared" si="125"/>
        <v>#N/A</v>
      </c>
      <c r="AB228" s="93" t="e">
        <f t="shared" si="107"/>
        <v>#N/A</v>
      </c>
      <c r="AC228" s="99" t="e">
        <f t="shared" si="108"/>
        <v>#N/A</v>
      </c>
      <c r="AD228" s="99">
        <f t="shared" si="109"/>
        <v>0</v>
      </c>
      <c r="AG228" s="92">
        <f t="shared" si="126"/>
        <v>220</v>
      </c>
      <c r="AH228" s="91">
        <f t="shared" si="127"/>
        <v>221</v>
      </c>
      <c r="AI228" s="91" t="e">
        <f>INDEX(地温!$D$2:$D$366,MATCH(AG228,地温!$C$2:$C$366,FALSE))</f>
        <v>#N/A</v>
      </c>
      <c r="AJ228" s="91" t="e">
        <f t="shared" si="128"/>
        <v>#N/A</v>
      </c>
      <c r="AK228" s="93" t="e">
        <f t="shared" si="110"/>
        <v>#N/A</v>
      </c>
      <c r="AL228" s="99" t="e">
        <f t="shared" si="111"/>
        <v>#N/A</v>
      </c>
      <c r="AM228" s="99">
        <f t="shared" si="112"/>
        <v>0</v>
      </c>
      <c r="AP228" s="92">
        <f t="shared" si="129"/>
        <v>220</v>
      </c>
      <c r="AQ228" s="91">
        <f t="shared" si="130"/>
        <v>221</v>
      </c>
      <c r="AR228" s="91" t="e">
        <f>INDEX(地温!$D$2:$D$366,MATCH(AP228,地温!$C$2:$C$366,FALSE))</f>
        <v>#N/A</v>
      </c>
      <c r="AS228" s="91" t="e">
        <f t="shared" si="131"/>
        <v>#N/A</v>
      </c>
      <c r="AT228" s="93" t="e">
        <f t="shared" si="113"/>
        <v>#N/A</v>
      </c>
      <c r="AU228" s="99" t="e">
        <f t="shared" si="114"/>
        <v>#N/A</v>
      </c>
      <c r="AV228" s="99">
        <f t="shared" si="115"/>
        <v>0</v>
      </c>
    </row>
    <row r="229" spans="1:48" s="91" customFormat="1">
      <c r="A229" s="92">
        <f t="shared" si="116"/>
        <v>221</v>
      </c>
      <c r="B229" s="91">
        <f t="shared" si="99"/>
        <v>222</v>
      </c>
      <c r="C229" s="99">
        <f t="shared" si="100"/>
        <v>0</v>
      </c>
      <c r="F229" s="92">
        <f t="shared" si="117"/>
        <v>221</v>
      </c>
      <c r="G229" s="91">
        <f t="shared" si="118"/>
        <v>222</v>
      </c>
      <c r="H229" s="91" t="e">
        <f>INDEX(地温!$D$2:$D$366,MATCH(F229,地温!$C$2:$C$366,FALSE))</f>
        <v>#N/A</v>
      </c>
      <c r="I229" s="91" t="e">
        <f t="shared" si="119"/>
        <v>#N/A</v>
      </c>
      <c r="J229" s="93" t="e">
        <f t="shared" si="101"/>
        <v>#N/A</v>
      </c>
      <c r="K229" s="99" t="e">
        <f t="shared" si="102"/>
        <v>#N/A</v>
      </c>
      <c r="L229" s="99">
        <f t="shared" si="103"/>
        <v>0</v>
      </c>
      <c r="O229" s="92">
        <f t="shared" si="120"/>
        <v>221</v>
      </c>
      <c r="P229" s="91">
        <f t="shared" si="121"/>
        <v>222</v>
      </c>
      <c r="Q229" s="91" t="e">
        <f>INDEX(地温!$D$2:$D$366,MATCH(O229,地温!$C$2:$C$366,FALSE))</f>
        <v>#N/A</v>
      </c>
      <c r="R229" s="91" t="e">
        <f t="shared" si="122"/>
        <v>#N/A</v>
      </c>
      <c r="S229" s="93" t="e">
        <f t="shared" si="104"/>
        <v>#N/A</v>
      </c>
      <c r="T229" s="99" t="e">
        <f t="shared" si="105"/>
        <v>#N/A</v>
      </c>
      <c r="U229" s="99">
        <f t="shared" si="106"/>
        <v>0</v>
      </c>
      <c r="X229" s="92">
        <f t="shared" si="123"/>
        <v>221</v>
      </c>
      <c r="Y229" s="91">
        <f t="shared" si="124"/>
        <v>222</v>
      </c>
      <c r="Z229" s="91" t="e">
        <f>INDEX(地温!$D$2:$D$366,MATCH(X229,地温!$C$2:$C$366,FALSE))</f>
        <v>#N/A</v>
      </c>
      <c r="AA229" s="91" t="e">
        <f t="shared" si="125"/>
        <v>#N/A</v>
      </c>
      <c r="AB229" s="93" t="e">
        <f t="shared" si="107"/>
        <v>#N/A</v>
      </c>
      <c r="AC229" s="99" t="e">
        <f t="shared" si="108"/>
        <v>#N/A</v>
      </c>
      <c r="AD229" s="99">
        <f t="shared" si="109"/>
        <v>0</v>
      </c>
      <c r="AG229" s="92">
        <f t="shared" si="126"/>
        <v>221</v>
      </c>
      <c r="AH229" s="91">
        <f t="shared" si="127"/>
        <v>222</v>
      </c>
      <c r="AI229" s="91" t="e">
        <f>INDEX(地温!$D$2:$D$366,MATCH(AG229,地温!$C$2:$C$366,FALSE))</f>
        <v>#N/A</v>
      </c>
      <c r="AJ229" s="91" t="e">
        <f t="shared" si="128"/>
        <v>#N/A</v>
      </c>
      <c r="AK229" s="93" t="e">
        <f t="shared" si="110"/>
        <v>#N/A</v>
      </c>
      <c r="AL229" s="99" t="e">
        <f t="shared" si="111"/>
        <v>#N/A</v>
      </c>
      <c r="AM229" s="99">
        <f t="shared" si="112"/>
        <v>0</v>
      </c>
      <c r="AP229" s="92">
        <f t="shared" si="129"/>
        <v>221</v>
      </c>
      <c r="AQ229" s="91">
        <f t="shared" si="130"/>
        <v>222</v>
      </c>
      <c r="AR229" s="91" t="e">
        <f>INDEX(地温!$D$2:$D$366,MATCH(AP229,地温!$C$2:$C$366,FALSE))</f>
        <v>#N/A</v>
      </c>
      <c r="AS229" s="91" t="e">
        <f t="shared" si="131"/>
        <v>#N/A</v>
      </c>
      <c r="AT229" s="93" t="e">
        <f t="shared" si="113"/>
        <v>#N/A</v>
      </c>
      <c r="AU229" s="99" t="e">
        <f t="shared" si="114"/>
        <v>#N/A</v>
      </c>
      <c r="AV229" s="99">
        <f t="shared" si="115"/>
        <v>0</v>
      </c>
    </row>
    <row r="230" spans="1:48" s="91" customFormat="1">
      <c r="A230" s="92">
        <f t="shared" si="116"/>
        <v>222</v>
      </c>
      <c r="B230" s="91">
        <f t="shared" si="99"/>
        <v>223</v>
      </c>
      <c r="C230" s="99">
        <f t="shared" si="100"/>
        <v>0</v>
      </c>
      <c r="F230" s="92">
        <f t="shared" si="117"/>
        <v>222</v>
      </c>
      <c r="G230" s="91">
        <f t="shared" si="118"/>
        <v>223</v>
      </c>
      <c r="H230" s="91" t="e">
        <f>INDEX(地温!$D$2:$D$366,MATCH(F230,地温!$C$2:$C$366,FALSE))</f>
        <v>#N/A</v>
      </c>
      <c r="I230" s="91" t="e">
        <f t="shared" si="119"/>
        <v>#N/A</v>
      </c>
      <c r="J230" s="93" t="e">
        <f t="shared" si="101"/>
        <v>#N/A</v>
      </c>
      <c r="K230" s="99" t="e">
        <f t="shared" si="102"/>
        <v>#N/A</v>
      </c>
      <c r="L230" s="99">
        <f t="shared" si="103"/>
        <v>0</v>
      </c>
      <c r="O230" s="92">
        <f t="shared" si="120"/>
        <v>222</v>
      </c>
      <c r="P230" s="91">
        <f t="shared" si="121"/>
        <v>223</v>
      </c>
      <c r="Q230" s="91" t="e">
        <f>INDEX(地温!$D$2:$D$366,MATCH(O230,地温!$C$2:$C$366,FALSE))</f>
        <v>#N/A</v>
      </c>
      <c r="R230" s="91" t="e">
        <f t="shared" si="122"/>
        <v>#N/A</v>
      </c>
      <c r="S230" s="93" t="e">
        <f t="shared" si="104"/>
        <v>#N/A</v>
      </c>
      <c r="T230" s="99" t="e">
        <f t="shared" si="105"/>
        <v>#N/A</v>
      </c>
      <c r="U230" s="99">
        <f t="shared" si="106"/>
        <v>0</v>
      </c>
      <c r="X230" s="92">
        <f t="shared" si="123"/>
        <v>222</v>
      </c>
      <c r="Y230" s="91">
        <f t="shared" si="124"/>
        <v>223</v>
      </c>
      <c r="Z230" s="91" t="e">
        <f>INDEX(地温!$D$2:$D$366,MATCH(X230,地温!$C$2:$C$366,FALSE))</f>
        <v>#N/A</v>
      </c>
      <c r="AA230" s="91" t="e">
        <f t="shared" si="125"/>
        <v>#N/A</v>
      </c>
      <c r="AB230" s="93" t="e">
        <f t="shared" si="107"/>
        <v>#N/A</v>
      </c>
      <c r="AC230" s="99" t="e">
        <f t="shared" si="108"/>
        <v>#N/A</v>
      </c>
      <c r="AD230" s="99">
        <f t="shared" si="109"/>
        <v>0</v>
      </c>
      <c r="AG230" s="92">
        <f t="shared" si="126"/>
        <v>222</v>
      </c>
      <c r="AH230" s="91">
        <f t="shared" si="127"/>
        <v>223</v>
      </c>
      <c r="AI230" s="91" t="e">
        <f>INDEX(地温!$D$2:$D$366,MATCH(AG230,地温!$C$2:$C$366,FALSE))</f>
        <v>#N/A</v>
      </c>
      <c r="AJ230" s="91" t="e">
        <f t="shared" si="128"/>
        <v>#N/A</v>
      </c>
      <c r="AK230" s="93" t="e">
        <f t="shared" si="110"/>
        <v>#N/A</v>
      </c>
      <c r="AL230" s="99" t="e">
        <f t="shared" si="111"/>
        <v>#N/A</v>
      </c>
      <c r="AM230" s="99">
        <f t="shared" si="112"/>
        <v>0</v>
      </c>
      <c r="AP230" s="92">
        <f t="shared" si="129"/>
        <v>222</v>
      </c>
      <c r="AQ230" s="91">
        <f t="shared" si="130"/>
        <v>223</v>
      </c>
      <c r="AR230" s="91" t="e">
        <f>INDEX(地温!$D$2:$D$366,MATCH(AP230,地温!$C$2:$C$366,FALSE))</f>
        <v>#N/A</v>
      </c>
      <c r="AS230" s="91" t="e">
        <f t="shared" si="131"/>
        <v>#N/A</v>
      </c>
      <c r="AT230" s="93" t="e">
        <f t="shared" si="113"/>
        <v>#N/A</v>
      </c>
      <c r="AU230" s="99" t="e">
        <f t="shared" si="114"/>
        <v>#N/A</v>
      </c>
      <c r="AV230" s="99">
        <f t="shared" si="115"/>
        <v>0</v>
      </c>
    </row>
    <row r="231" spans="1:48" s="91" customFormat="1">
      <c r="A231" s="92">
        <f t="shared" si="116"/>
        <v>223</v>
      </c>
      <c r="B231" s="91">
        <f t="shared" si="99"/>
        <v>224</v>
      </c>
      <c r="C231" s="99">
        <f t="shared" si="100"/>
        <v>0</v>
      </c>
      <c r="F231" s="92">
        <f t="shared" si="117"/>
        <v>223</v>
      </c>
      <c r="G231" s="91">
        <f t="shared" si="118"/>
        <v>224</v>
      </c>
      <c r="H231" s="91" t="e">
        <f>INDEX(地温!$D$2:$D$366,MATCH(F231,地温!$C$2:$C$366,FALSE))</f>
        <v>#N/A</v>
      </c>
      <c r="I231" s="91" t="e">
        <f t="shared" si="119"/>
        <v>#N/A</v>
      </c>
      <c r="J231" s="93" t="e">
        <f t="shared" si="101"/>
        <v>#N/A</v>
      </c>
      <c r="K231" s="99" t="e">
        <f t="shared" si="102"/>
        <v>#N/A</v>
      </c>
      <c r="L231" s="99">
        <f t="shared" si="103"/>
        <v>0</v>
      </c>
      <c r="O231" s="92">
        <f t="shared" si="120"/>
        <v>223</v>
      </c>
      <c r="P231" s="91">
        <f t="shared" si="121"/>
        <v>224</v>
      </c>
      <c r="Q231" s="91" t="e">
        <f>INDEX(地温!$D$2:$D$366,MATCH(O231,地温!$C$2:$C$366,FALSE))</f>
        <v>#N/A</v>
      </c>
      <c r="R231" s="91" t="e">
        <f t="shared" si="122"/>
        <v>#N/A</v>
      </c>
      <c r="S231" s="93" t="e">
        <f t="shared" si="104"/>
        <v>#N/A</v>
      </c>
      <c r="T231" s="99" t="e">
        <f t="shared" si="105"/>
        <v>#N/A</v>
      </c>
      <c r="U231" s="99">
        <f t="shared" si="106"/>
        <v>0</v>
      </c>
      <c r="X231" s="92">
        <f t="shared" si="123"/>
        <v>223</v>
      </c>
      <c r="Y231" s="91">
        <f t="shared" si="124"/>
        <v>224</v>
      </c>
      <c r="Z231" s="91" t="e">
        <f>INDEX(地温!$D$2:$D$366,MATCH(X231,地温!$C$2:$C$366,FALSE))</f>
        <v>#N/A</v>
      </c>
      <c r="AA231" s="91" t="e">
        <f t="shared" si="125"/>
        <v>#N/A</v>
      </c>
      <c r="AB231" s="93" t="e">
        <f t="shared" si="107"/>
        <v>#N/A</v>
      </c>
      <c r="AC231" s="99" t="e">
        <f t="shared" si="108"/>
        <v>#N/A</v>
      </c>
      <c r="AD231" s="99">
        <f t="shared" si="109"/>
        <v>0</v>
      </c>
      <c r="AG231" s="92">
        <f t="shared" si="126"/>
        <v>223</v>
      </c>
      <c r="AH231" s="91">
        <f t="shared" si="127"/>
        <v>224</v>
      </c>
      <c r="AI231" s="91" t="e">
        <f>INDEX(地温!$D$2:$D$366,MATCH(AG231,地温!$C$2:$C$366,FALSE))</f>
        <v>#N/A</v>
      </c>
      <c r="AJ231" s="91" t="e">
        <f t="shared" si="128"/>
        <v>#N/A</v>
      </c>
      <c r="AK231" s="93" t="e">
        <f t="shared" si="110"/>
        <v>#N/A</v>
      </c>
      <c r="AL231" s="99" t="e">
        <f t="shared" si="111"/>
        <v>#N/A</v>
      </c>
      <c r="AM231" s="99">
        <f t="shared" si="112"/>
        <v>0</v>
      </c>
      <c r="AP231" s="92">
        <f t="shared" si="129"/>
        <v>223</v>
      </c>
      <c r="AQ231" s="91">
        <f t="shared" si="130"/>
        <v>224</v>
      </c>
      <c r="AR231" s="91" t="e">
        <f>INDEX(地温!$D$2:$D$366,MATCH(AP231,地温!$C$2:$C$366,FALSE))</f>
        <v>#N/A</v>
      </c>
      <c r="AS231" s="91" t="e">
        <f t="shared" si="131"/>
        <v>#N/A</v>
      </c>
      <c r="AT231" s="93" t="e">
        <f t="shared" si="113"/>
        <v>#N/A</v>
      </c>
      <c r="AU231" s="99" t="e">
        <f t="shared" si="114"/>
        <v>#N/A</v>
      </c>
      <c r="AV231" s="99">
        <f t="shared" si="115"/>
        <v>0</v>
      </c>
    </row>
    <row r="232" spans="1:48" s="91" customFormat="1">
      <c r="A232" s="92">
        <f t="shared" si="116"/>
        <v>224</v>
      </c>
      <c r="B232" s="91">
        <f t="shared" si="99"/>
        <v>225</v>
      </c>
      <c r="C232" s="99">
        <f t="shared" si="100"/>
        <v>0</v>
      </c>
      <c r="F232" s="92">
        <f t="shared" si="117"/>
        <v>224</v>
      </c>
      <c r="G232" s="91">
        <f t="shared" si="118"/>
        <v>225</v>
      </c>
      <c r="H232" s="91" t="e">
        <f>INDEX(地温!$D$2:$D$366,MATCH(F232,地温!$C$2:$C$366,FALSE))</f>
        <v>#N/A</v>
      </c>
      <c r="I232" s="91" t="e">
        <f t="shared" si="119"/>
        <v>#N/A</v>
      </c>
      <c r="J232" s="93" t="e">
        <f t="shared" si="101"/>
        <v>#N/A</v>
      </c>
      <c r="K232" s="99" t="e">
        <f t="shared" si="102"/>
        <v>#N/A</v>
      </c>
      <c r="L232" s="99">
        <f t="shared" si="103"/>
        <v>0</v>
      </c>
      <c r="O232" s="92">
        <f t="shared" si="120"/>
        <v>224</v>
      </c>
      <c r="P232" s="91">
        <f t="shared" si="121"/>
        <v>225</v>
      </c>
      <c r="Q232" s="91" t="e">
        <f>INDEX(地温!$D$2:$D$366,MATCH(O232,地温!$C$2:$C$366,FALSE))</f>
        <v>#N/A</v>
      </c>
      <c r="R232" s="91" t="e">
        <f t="shared" si="122"/>
        <v>#N/A</v>
      </c>
      <c r="S232" s="93" t="e">
        <f t="shared" si="104"/>
        <v>#N/A</v>
      </c>
      <c r="T232" s="99" t="e">
        <f t="shared" si="105"/>
        <v>#N/A</v>
      </c>
      <c r="U232" s="99">
        <f t="shared" si="106"/>
        <v>0</v>
      </c>
      <c r="X232" s="92">
        <f t="shared" si="123"/>
        <v>224</v>
      </c>
      <c r="Y232" s="91">
        <f t="shared" si="124"/>
        <v>225</v>
      </c>
      <c r="Z232" s="91" t="e">
        <f>INDEX(地温!$D$2:$D$366,MATCH(X232,地温!$C$2:$C$366,FALSE))</f>
        <v>#N/A</v>
      </c>
      <c r="AA232" s="91" t="e">
        <f t="shared" si="125"/>
        <v>#N/A</v>
      </c>
      <c r="AB232" s="93" t="e">
        <f t="shared" si="107"/>
        <v>#N/A</v>
      </c>
      <c r="AC232" s="99" t="e">
        <f t="shared" si="108"/>
        <v>#N/A</v>
      </c>
      <c r="AD232" s="99">
        <f t="shared" si="109"/>
        <v>0</v>
      </c>
      <c r="AG232" s="92">
        <f t="shared" si="126"/>
        <v>224</v>
      </c>
      <c r="AH232" s="91">
        <f t="shared" si="127"/>
        <v>225</v>
      </c>
      <c r="AI232" s="91" t="e">
        <f>INDEX(地温!$D$2:$D$366,MATCH(AG232,地温!$C$2:$C$366,FALSE))</f>
        <v>#N/A</v>
      </c>
      <c r="AJ232" s="91" t="e">
        <f t="shared" si="128"/>
        <v>#N/A</v>
      </c>
      <c r="AK232" s="93" t="e">
        <f t="shared" si="110"/>
        <v>#N/A</v>
      </c>
      <c r="AL232" s="99" t="e">
        <f t="shared" si="111"/>
        <v>#N/A</v>
      </c>
      <c r="AM232" s="99">
        <f t="shared" si="112"/>
        <v>0</v>
      </c>
      <c r="AP232" s="92">
        <f t="shared" si="129"/>
        <v>224</v>
      </c>
      <c r="AQ232" s="91">
        <f t="shared" si="130"/>
        <v>225</v>
      </c>
      <c r="AR232" s="91" t="e">
        <f>INDEX(地温!$D$2:$D$366,MATCH(AP232,地温!$C$2:$C$366,FALSE))</f>
        <v>#N/A</v>
      </c>
      <c r="AS232" s="91" t="e">
        <f t="shared" si="131"/>
        <v>#N/A</v>
      </c>
      <c r="AT232" s="93" t="e">
        <f t="shared" si="113"/>
        <v>#N/A</v>
      </c>
      <c r="AU232" s="99" t="e">
        <f t="shared" si="114"/>
        <v>#N/A</v>
      </c>
      <c r="AV232" s="99">
        <f t="shared" si="115"/>
        <v>0</v>
      </c>
    </row>
    <row r="233" spans="1:48" s="91" customFormat="1">
      <c r="A233" s="92">
        <f t="shared" si="116"/>
        <v>225</v>
      </c>
      <c r="B233" s="91">
        <f t="shared" si="99"/>
        <v>226</v>
      </c>
      <c r="C233" s="99">
        <f t="shared" si="100"/>
        <v>0</v>
      </c>
      <c r="F233" s="92">
        <f t="shared" si="117"/>
        <v>225</v>
      </c>
      <c r="G233" s="91">
        <f t="shared" si="118"/>
        <v>226</v>
      </c>
      <c r="H233" s="91" t="e">
        <f>INDEX(地温!$D$2:$D$366,MATCH(F233,地温!$C$2:$C$366,FALSE))</f>
        <v>#N/A</v>
      </c>
      <c r="I233" s="91" t="e">
        <f t="shared" si="119"/>
        <v>#N/A</v>
      </c>
      <c r="J233" s="93" t="e">
        <f t="shared" si="101"/>
        <v>#N/A</v>
      </c>
      <c r="K233" s="99" t="e">
        <f t="shared" si="102"/>
        <v>#N/A</v>
      </c>
      <c r="L233" s="99">
        <f t="shared" si="103"/>
        <v>0</v>
      </c>
      <c r="O233" s="92">
        <f t="shared" si="120"/>
        <v>225</v>
      </c>
      <c r="P233" s="91">
        <f t="shared" si="121"/>
        <v>226</v>
      </c>
      <c r="Q233" s="91" t="e">
        <f>INDEX(地温!$D$2:$D$366,MATCH(O233,地温!$C$2:$C$366,FALSE))</f>
        <v>#N/A</v>
      </c>
      <c r="R233" s="91" t="e">
        <f t="shared" si="122"/>
        <v>#N/A</v>
      </c>
      <c r="S233" s="93" t="e">
        <f t="shared" si="104"/>
        <v>#N/A</v>
      </c>
      <c r="T233" s="99" t="e">
        <f t="shared" si="105"/>
        <v>#N/A</v>
      </c>
      <c r="U233" s="99">
        <f t="shared" si="106"/>
        <v>0</v>
      </c>
      <c r="X233" s="92">
        <f t="shared" si="123"/>
        <v>225</v>
      </c>
      <c r="Y233" s="91">
        <f t="shared" si="124"/>
        <v>226</v>
      </c>
      <c r="Z233" s="91" t="e">
        <f>INDEX(地温!$D$2:$D$366,MATCH(X233,地温!$C$2:$C$366,FALSE))</f>
        <v>#N/A</v>
      </c>
      <c r="AA233" s="91" t="e">
        <f t="shared" si="125"/>
        <v>#N/A</v>
      </c>
      <c r="AB233" s="93" t="e">
        <f t="shared" si="107"/>
        <v>#N/A</v>
      </c>
      <c r="AC233" s="99" t="e">
        <f t="shared" si="108"/>
        <v>#N/A</v>
      </c>
      <c r="AD233" s="99">
        <f t="shared" si="109"/>
        <v>0</v>
      </c>
      <c r="AG233" s="92">
        <f t="shared" si="126"/>
        <v>225</v>
      </c>
      <c r="AH233" s="91">
        <f t="shared" si="127"/>
        <v>226</v>
      </c>
      <c r="AI233" s="91" t="e">
        <f>INDEX(地温!$D$2:$D$366,MATCH(AG233,地温!$C$2:$C$366,FALSE))</f>
        <v>#N/A</v>
      </c>
      <c r="AJ233" s="91" t="e">
        <f t="shared" si="128"/>
        <v>#N/A</v>
      </c>
      <c r="AK233" s="93" t="e">
        <f t="shared" si="110"/>
        <v>#N/A</v>
      </c>
      <c r="AL233" s="99" t="e">
        <f t="shared" si="111"/>
        <v>#N/A</v>
      </c>
      <c r="AM233" s="99">
        <f t="shared" si="112"/>
        <v>0</v>
      </c>
      <c r="AP233" s="92">
        <f t="shared" si="129"/>
        <v>225</v>
      </c>
      <c r="AQ233" s="91">
        <f t="shared" si="130"/>
        <v>226</v>
      </c>
      <c r="AR233" s="91" t="e">
        <f>INDEX(地温!$D$2:$D$366,MATCH(AP233,地温!$C$2:$C$366,FALSE))</f>
        <v>#N/A</v>
      </c>
      <c r="AS233" s="91" t="e">
        <f t="shared" si="131"/>
        <v>#N/A</v>
      </c>
      <c r="AT233" s="93" t="e">
        <f t="shared" si="113"/>
        <v>#N/A</v>
      </c>
      <c r="AU233" s="99" t="e">
        <f t="shared" si="114"/>
        <v>#N/A</v>
      </c>
      <c r="AV233" s="99">
        <f t="shared" si="115"/>
        <v>0</v>
      </c>
    </row>
    <row r="234" spans="1:48" s="91" customFormat="1">
      <c r="A234" s="92">
        <f t="shared" si="116"/>
        <v>226</v>
      </c>
      <c r="B234" s="91">
        <f t="shared" si="99"/>
        <v>227</v>
      </c>
      <c r="C234" s="99">
        <f t="shared" si="100"/>
        <v>0</v>
      </c>
      <c r="F234" s="92">
        <f t="shared" si="117"/>
        <v>226</v>
      </c>
      <c r="G234" s="91">
        <f t="shared" si="118"/>
        <v>227</v>
      </c>
      <c r="H234" s="91" t="e">
        <f>INDEX(地温!$D$2:$D$366,MATCH(F234,地温!$C$2:$C$366,FALSE))</f>
        <v>#N/A</v>
      </c>
      <c r="I234" s="91" t="e">
        <f t="shared" si="119"/>
        <v>#N/A</v>
      </c>
      <c r="J234" s="93" t="e">
        <f t="shared" si="101"/>
        <v>#N/A</v>
      </c>
      <c r="K234" s="99" t="e">
        <f t="shared" si="102"/>
        <v>#N/A</v>
      </c>
      <c r="L234" s="99">
        <f t="shared" si="103"/>
        <v>0</v>
      </c>
      <c r="O234" s="92">
        <f t="shared" si="120"/>
        <v>226</v>
      </c>
      <c r="P234" s="91">
        <f t="shared" si="121"/>
        <v>227</v>
      </c>
      <c r="Q234" s="91" t="e">
        <f>INDEX(地温!$D$2:$D$366,MATCH(O234,地温!$C$2:$C$366,FALSE))</f>
        <v>#N/A</v>
      </c>
      <c r="R234" s="91" t="e">
        <f t="shared" si="122"/>
        <v>#N/A</v>
      </c>
      <c r="S234" s="93" t="e">
        <f t="shared" si="104"/>
        <v>#N/A</v>
      </c>
      <c r="T234" s="99" t="e">
        <f t="shared" si="105"/>
        <v>#N/A</v>
      </c>
      <c r="U234" s="99">
        <f t="shared" si="106"/>
        <v>0</v>
      </c>
      <c r="X234" s="92">
        <f t="shared" si="123"/>
        <v>226</v>
      </c>
      <c r="Y234" s="91">
        <f t="shared" si="124"/>
        <v>227</v>
      </c>
      <c r="Z234" s="91" t="e">
        <f>INDEX(地温!$D$2:$D$366,MATCH(X234,地温!$C$2:$C$366,FALSE))</f>
        <v>#N/A</v>
      </c>
      <c r="AA234" s="91" t="e">
        <f t="shared" si="125"/>
        <v>#N/A</v>
      </c>
      <c r="AB234" s="93" t="e">
        <f t="shared" si="107"/>
        <v>#N/A</v>
      </c>
      <c r="AC234" s="99" t="e">
        <f t="shared" si="108"/>
        <v>#N/A</v>
      </c>
      <c r="AD234" s="99">
        <f t="shared" si="109"/>
        <v>0</v>
      </c>
      <c r="AG234" s="92">
        <f t="shared" si="126"/>
        <v>226</v>
      </c>
      <c r="AH234" s="91">
        <f t="shared" si="127"/>
        <v>227</v>
      </c>
      <c r="AI234" s="91" t="e">
        <f>INDEX(地温!$D$2:$D$366,MATCH(AG234,地温!$C$2:$C$366,FALSE))</f>
        <v>#N/A</v>
      </c>
      <c r="AJ234" s="91" t="e">
        <f t="shared" si="128"/>
        <v>#N/A</v>
      </c>
      <c r="AK234" s="93" t="e">
        <f t="shared" si="110"/>
        <v>#N/A</v>
      </c>
      <c r="AL234" s="99" t="e">
        <f t="shared" si="111"/>
        <v>#N/A</v>
      </c>
      <c r="AM234" s="99">
        <f t="shared" si="112"/>
        <v>0</v>
      </c>
      <c r="AP234" s="92">
        <f t="shared" si="129"/>
        <v>226</v>
      </c>
      <c r="AQ234" s="91">
        <f t="shared" si="130"/>
        <v>227</v>
      </c>
      <c r="AR234" s="91" t="e">
        <f>INDEX(地温!$D$2:$D$366,MATCH(AP234,地温!$C$2:$C$366,FALSE))</f>
        <v>#N/A</v>
      </c>
      <c r="AS234" s="91" t="e">
        <f t="shared" si="131"/>
        <v>#N/A</v>
      </c>
      <c r="AT234" s="93" t="e">
        <f t="shared" si="113"/>
        <v>#N/A</v>
      </c>
      <c r="AU234" s="99" t="e">
        <f t="shared" si="114"/>
        <v>#N/A</v>
      </c>
      <c r="AV234" s="99">
        <f t="shared" si="115"/>
        <v>0</v>
      </c>
    </row>
    <row r="235" spans="1:48" s="91" customFormat="1">
      <c r="A235" s="92">
        <f t="shared" si="116"/>
        <v>227</v>
      </c>
      <c r="B235" s="91">
        <f t="shared" si="99"/>
        <v>228</v>
      </c>
      <c r="C235" s="99">
        <f t="shared" si="100"/>
        <v>0</v>
      </c>
      <c r="F235" s="92">
        <f t="shared" si="117"/>
        <v>227</v>
      </c>
      <c r="G235" s="91">
        <f t="shared" si="118"/>
        <v>228</v>
      </c>
      <c r="H235" s="91" t="e">
        <f>INDEX(地温!$D$2:$D$366,MATCH(F235,地温!$C$2:$C$366,FALSE))</f>
        <v>#N/A</v>
      </c>
      <c r="I235" s="91" t="e">
        <f t="shared" si="119"/>
        <v>#N/A</v>
      </c>
      <c r="J235" s="93" t="e">
        <f t="shared" si="101"/>
        <v>#N/A</v>
      </c>
      <c r="K235" s="99" t="e">
        <f t="shared" si="102"/>
        <v>#N/A</v>
      </c>
      <c r="L235" s="99">
        <f t="shared" si="103"/>
        <v>0</v>
      </c>
      <c r="O235" s="92">
        <f t="shared" si="120"/>
        <v>227</v>
      </c>
      <c r="P235" s="91">
        <f t="shared" si="121"/>
        <v>228</v>
      </c>
      <c r="Q235" s="91" t="e">
        <f>INDEX(地温!$D$2:$D$366,MATCH(O235,地温!$C$2:$C$366,FALSE))</f>
        <v>#N/A</v>
      </c>
      <c r="R235" s="91" t="e">
        <f t="shared" si="122"/>
        <v>#N/A</v>
      </c>
      <c r="S235" s="93" t="e">
        <f t="shared" si="104"/>
        <v>#N/A</v>
      </c>
      <c r="T235" s="99" t="e">
        <f t="shared" si="105"/>
        <v>#N/A</v>
      </c>
      <c r="U235" s="99">
        <f t="shared" si="106"/>
        <v>0</v>
      </c>
      <c r="X235" s="92">
        <f t="shared" si="123"/>
        <v>227</v>
      </c>
      <c r="Y235" s="91">
        <f t="shared" si="124"/>
        <v>228</v>
      </c>
      <c r="Z235" s="91" t="e">
        <f>INDEX(地温!$D$2:$D$366,MATCH(X235,地温!$C$2:$C$366,FALSE))</f>
        <v>#N/A</v>
      </c>
      <c r="AA235" s="91" t="e">
        <f t="shared" si="125"/>
        <v>#N/A</v>
      </c>
      <c r="AB235" s="93" t="e">
        <f t="shared" si="107"/>
        <v>#N/A</v>
      </c>
      <c r="AC235" s="99" t="e">
        <f t="shared" si="108"/>
        <v>#N/A</v>
      </c>
      <c r="AD235" s="99">
        <f t="shared" si="109"/>
        <v>0</v>
      </c>
      <c r="AG235" s="92">
        <f t="shared" si="126"/>
        <v>227</v>
      </c>
      <c r="AH235" s="91">
        <f t="shared" si="127"/>
        <v>228</v>
      </c>
      <c r="AI235" s="91" t="e">
        <f>INDEX(地温!$D$2:$D$366,MATCH(AG235,地温!$C$2:$C$366,FALSE))</f>
        <v>#N/A</v>
      </c>
      <c r="AJ235" s="91" t="e">
        <f t="shared" si="128"/>
        <v>#N/A</v>
      </c>
      <c r="AK235" s="93" t="e">
        <f t="shared" si="110"/>
        <v>#N/A</v>
      </c>
      <c r="AL235" s="99" t="e">
        <f t="shared" si="111"/>
        <v>#N/A</v>
      </c>
      <c r="AM235" s="99">
        <f t="shared" si="112"/>
        <v>0</v>
      </c>
      <c r="AP235" s="92">
        <f t="shared" si="129"/>
        <v>227</v>
      </c>
      <c r="AQ235" s="91">
        <f t="shared" si="130"/>
        <v>228</v>
      </c>
      <c r="AR235" s="91" t="e">
        <f>INDEX(地温!$D$2:$D$366,MATCH(AP235,地温!$C$2:$C$366,FALSE))</f>
        <v>#N/A</v>
      </c>
      <c r="AS235" s="91" t="e">
        <f t="shared" si="131"/>
        <v>#N/A</v>
      </c>
      <c r="AT235" s="93" t="e">
        <f t="shared" si="113"/>
        <v>#N/A</v>
      </c>
      <c r="AU235" s="99" t="e">
        <f t="shared" si="114"/>
        <v>#N/A</v>
      </c>
      <c r="AV235" s="99">
        <f t="shared" si="115"/>
        <v>0</v>
      </c>
    </row>
    <row r="236" spans="1:48" s="91" customFormat="1">
      <c r="A236" s="92">
        <f t="shared" si="116"/>
        <v>228</v>
      </c>
      <c r="B236" s="91">
        <f t="shared" si="99"/>
        <v>229</v>
      </c>
      <c r="C236" s="99">
        <f t="shared" si="100"/>
        <v>0</v>
      </c>
      <c r="F236" s="92">
        <f t="shared" si="117"/>
        <v>228</v>
      </c>
      <c r="G236" s="91">
        <f t="shared" si="118"/>
        <v>229</v>
      </c>
      <c r="H236" s="91" t="e">
        <f>INDEX(地温!$D$2:$D$366,MATCH(F236,地温!$C$2:$C$366,FALSE))</f>
        <v>#N/A</v>
      </c>
      <c r="I236" s="91" t="e">
        <f t="shared" si="119"/>
        <v>#N/A</v>
      </c>
      <c r="J236" s="93" t="e">
        <f t="shared" si="101"/>
        <v>#N/A</v>
      </c>
      <c r="K236" s="99" t="e">
        <f t="shared" si="102"/>
        <v>#N/A</v>
      </c>
      <c r="L236" s="99">
        <f t="shared" si="103"/>
        <v>0</v>
      </c>
      <c r="O236" s="92">
        <f t="shared" si="120"/>
        <v>228</v>
      </c>
      <c r="P236" s="91">
        <f t="shared" si="121"/>
        <v>229</v>
      </c>
      <c r="Q236" s="91" t="e">
        <f>INDEX(地温!$D$2:$D$366,MATCH(O236,地温!$C$2:$C$366,FALSE))</f>
        <v>#N/A</v>
      </c>
      <c r="R236" s="91" t="e">
        <f t="shared" si="122"/>
        <v>#N/A</v>
      </c>
      <c r="S236" s="93" t="e">
        <f t="shared" si="104"/>
        <v>#N/A</v>
      </c>
      <c r="T236" s="99" t="e">
        <f t="shared" si="105"/>
        <v>#N/A</v>
      </c>
      <c r="U236" s="99">
        <f t="shared" si="106"/>
        <v>0</v>
      </c>
      <c r="X236" s="92">
        <f t="shared" si="123"/>
        <v>228</v>
      </c>
      <c r="Y236" s="91">
        <f t="shared" si="124"/>
        <v>229</v>
      </c>
      <c r="Z236" s="91" t="e">
        <f>INDEX(地温!$D$2:$D$366,MATCH(X236,地温!$C$2:$C$366,FALSE))</f>
        <v>#N/A</v>
      </c>
      <c r="AA236" s="91" t="e">
        <f t="shared" si="125"/>
        <v>#N/A</v>
      </c>
      <c r="AB236" s="93" t="e">
        <f t="shared" si="107"/>
        <v>#N/A</v>
      </c>
      <c r="AC236" s="99" t="e">
        <f t="shared" si="108"/>
        <v>#N/A</v>
      </c>
      <c r="AD236" s="99">
        <f t="shared" si="109"/>
        <v>0</v>
      </c>
      <c r="AG236" s="92">
        <f t="shared" si="126"/>
        <v>228</v>
      </c>
      <c r="AH236" s="91">
        <f t="shared" si="127"/>
        <v>229</v>
      </c>
      <c r="AI236" s="91" t="e">
        <f>INDEX(地温!$D$2:$D$366,MATCH(AG236,地温!$C$2:$C$366,FALSE))</f>
        <v>#N/A</v>
      </c>
      <c r="AJ236" s="91" t="e">
        <f t="shared" si="128"/>
        <v>#N/A</v>
      </c>
      <c r="AK236" s="93" t="e">
        <f t="shared" si="110"/>
        <v>#N/A</v>
      </c>
      <c r="AL236" s="99" t="e">
        <f t="shared" si="111"/>
        <v>#N/A</v>
      </c>
      <c r="AM236" s="99">
        <f t="shared" si="112"/>
        <v>0</v>
      </c>
      <c r="AP236" s="92">
        <f t="shared" si="129"/>
        <v>228</v>
      </c>
      <c r="AQ236" s="91">
        <f t="shared" si="130"/>
        <v>229</v>
      </c>
      <c r="AR236" s="91" t="e">
        <f>INDEX(地温!$D$2:$D$366,MATCH(AP236,地温!$C$2:$C$366,FALSE))</f>
        <v>#N/A</v>
      </c>
      <c r="AS236" s="91" t="e">
        <f t="shared" si="131"/>
        <v>#N/A</v>
      </c>
      <c r="AT236" s="93" t="e">
        <f t="shared" si="113"/>
        <v>#N/A</v>
      </c>
      <c r="AU236" s="99" t="e">
        <f t="shared" si="114"/>
        <v>#N/A</v>
      </c>
      <c r="AV236" s="99">
        <f t="shared" si="115"/>
        <v>0</v>
      </c>
    </row>
    <row r="237" spans="1:48" s="91" customFormat="1">
      <c r="A237" s="92">
        <f t="shared" si="116"/>
        <v>229</v>
      </c>
      <c r="B237" s="91">
        <f t="shared" si="99"/>
        <v>230</v>
      </c>
      <c r="C237" s="99">
        <f t="shared" si="100"/>
        <v>0</v>
      </c>
      <c r="F237" s="92">
        <f t="shared" si="117"/>
        <v>229</v>
      </c>
      <c r="G237" s="91">
        <f t="shared" si="118"/>
        <v>230</v>
      </c>
      <c r="H237" s="91" t="e">
        <f>INDEX(地温!$D$2:$D$366,MATCH(F237,地温!$C$2:$C$366,FALSE))</f>
        <v>#N/A</v>
      </c>
      <c r="I237" s="91" t="e">
        <f t="shared" si="119"/>
        <v>#N/A</v>
      </c>
      <c r="J237" s="93" t="e">
        <f t="shared" si="101"/>
        <v>#N/A</v>
      </c>
      <c r="K237" s="99" t="e">
        <f t="shared" si="102"/>
        <v>#N/A</v>
      </c>
      <c r="L237" s="99">
        <f t="shared" si="103"/>
        <v>0</v>
      </c>
      <c r="O237" s="92">
        <f t="shared" si="120"/>
        <v>229</v>
      </c>
      <c r="P237" s="91">
        <f t="shared" si="121"/>
        <v>230</v>
      </c>
      <c r="Q237" s="91" t="e">
        <f>INDEX(地温!$D$2:$D$366,MATCH(O237,地温!$C$2:$C$366,FALSE))</f>
        <v>#N/A</v>
      </c>
      <c r="R237" s="91" t="e">
        <f t="shared" si="122"/>
        <v>#N/A</v>
      </c>
      <c r="S237" s="93" t="e">
        <f t="shared" si="104"/>
        <v>#N/A</v>
      </c>
      <c r="T237" s="99" t="e">
        <f t="shared" si="105"/>
        <v>#N/A</v>
      </c>
      <c r="U237" s="99">
        <f t="shared" si="106"/>
        <v>0</v>
      </c>
      <c r="X237" s="92">
        <f t="shared" si="123"/>
        <v>229</v>
      </c>
      <c r="Y237" s="91">
        <f t="shared" si="124"/>
        <v>230</v>
      </c>
      <c r="Z237" s="91" t="e">
        <f>INDEX(地温!$D$2:$D$366,MATCH(X237,地温!$C$2:$C$366,FALSE))</f>
        <v>#N/A</v>
      </c>
      <c r="AA237" s="91" t="e">
        <f t="shared" si="125"/>
        <v>#N/A</v>
      </c>
      <c r="AB237" s="93" t="e">
        <f t="shared" si="107"/>
        <v>#N/A</v>
      </c>
      <c r="AC237" s="99" t="e">
        <f t="shared" si="108"/>
        <v>#N/A</v>
      </c>
      <c r="AD237" s="99">
        <f t="shared" si="109"/>
        <v>0</v>
      </c>
      <c r="AG237" s="92">
        <f t="shared" si="126"/>
        <v>229</v>
      </c>
      <c r="AH237" s="91">
        <f t="shared" si="127"/>
        <v>230</v>
      </c>
      <c r="AI237" s="91" t="e">
        <f>INDEX(地温!$D$2:$D$366,MATCH(AG237,地温!$C$2:$C$366,FALSE))</f>
        <v>#N/A</v>
      </c>
      <c r="AJ237" s="91" t="e">
        <f t="shared" si="128"/>
        <v>#N/A</v>
      </c>
      <c r="AK237" s="93" t="e">
        <f t="shared" si="110"/>
        <v>#N/A</v>
      </c>
      <c r="AL237" s="99" t="e">
        <f t="shared" si="111"/>
        <v>#N/A</v>
      </c>
      <c r="AM237" s="99">
        <f t="shared" si="112"/>
        <v>0</v>
      </c>
      <c r="AP237" s="92">
        <f t="shared" si="129"/>
        <v>229</v>
      </c>
      <c r="AQ237" s="91">
        <f t="shared" si="130"/>
        <v>230</v>
      </c>
      <c r="AR237" s="91" t="e">
        <f>INDEX(地温!$D$2:$D$366,MATCH(AP237,地温!$C$2:$C$366,FALSE))</f>
        <v>#N/A</v>
      </c>
      <c r="AS237" s="91" t="e">
        <f t="shared" si="131"/>
        <v>#N/A</v>
      </c>
      <c r="AT237" s="93" t="e">
        <f t="shared" si="113"/>
        <v>#N/A</v>
      </c>
      <c r="AU237" s="99" t="e">
        <f t="shared" si="114"/>
        <v>#N/A</v>
      </c>
      <c r="AV237" s="99">
        <f t="shared" si="115"/>
        <v>0</v>
      </c>
    </row>
    <row r="238" spans="1:48" s="91" customFormat="1">
      <c r="A238" s="92">
        <f t="shared" si="116"/>
        <v>230</v>
      </c>
      <c r="B238" s="91">
        <f t="shared" si="99"/>
        <v>231</v>
      </c>
      <c r="C238" s="99">
        <f t="shared" si="100"/>
        <v>0</v>
      </c>
      <c r="F238" s="92">
        <f t="shared" si="117"/>
        <v>230</v>
      </c>
      <c r="G238" s="91">
        <f t="shared" si="118"/>
        <v>231</v>
      </c>
      <c r="H238" s="91" t="e">
        <f>INDEX(地温!$D$2:$D$366,MATCH(F238,地温!$C$2:$C$366,FALSE))</f>
        <v>#N/A</v>
      </c>
      <c r="I238" s="91" t="e">
        <f t="shared" si="119"/>
        <v>#N/A</v>
      </c>
      <c r="J238" s="93" t="e">
        <f t="shared" si="101"/>
        <v>#N/A</v>
      </c>
      <c r="K238" s="99" t="e">
        <f t="shared" si="102"/>
        <v>#N/A</v>
      </c>
      <c r="L238" s="99">
        <f t="shared" si="103"/>
        <v>0</v>
      </c>
      <c r="O238" s="92">
        <f t="shared" si="120"/>
        <v>230</v>
      </c>
      <c r="P238" s="91">
        <f t="shared" si="121"/>
        <v>231</v>
      </c>
      <c r="Q238" s="91" t="e">
        <f>INDEX(地温!$D$2:$D$366,MATCH(O238,地温!$C$2:$C$366,FALSE))</f>
        <v>#N/A</v>
      </c>
      <c r="R238" s="91" t="e">
        <f t="shared" si="122"/>
        <v>#N/A</v>
      </c>
      <c r="S238" s="93" t="e">
        <f t="shared" si="104"/>
        <v>#N/A</v>
      </c>
      <c r="T238" s="99" t="e">
        <f t="shared" si="105"/>
        <v>#N/A</v>
      </c>
      <c r="U238" s="99">
        <f t="shared" si="106"/>
        <v>0</v>
      </c>
      <c r="X238" s="92">
        <f t="shared" si="123"/>
        <v>230</v>
      </c>
      <c r="Y238" s="91">
        <f t="shared" si="124"/>
        <v>231</v>
      </c>
      <c r="Z238" s="91" t="e">
        <f>INDEX(地温!$D$2:$D$366,MATCH(X238,地温!$C$2:$C$366,FALSE))</f>
        <v>#N/A</v>
      </c>
      <c r="AA238" s="91" t="e">
        <f t="shared" si="125"/>
        <v>#N/A</v>
      </c>
      <c r="AB238" s="93" t="e">
        <f t="shared" si="107"/>
        <v>#N/A</v>
      </c>
      <c r="AC238" s="99" t="e">
        <f t="shared" si="108"/>
        <v>#N/A</v>
      </c>
      <c r="AD238" s="99">
        <f t="shared" si="109"/>
        <v>0</v>
      </c>
      <c r="AG238" s="92">
        <f t="shared" si="126"/>
        <v>230</v>
      </c>
      <c r="AH238" s="91">
        <f t="shared" si="127"/>
        <v>231</v>
      </c>
      <c r="AI238" s="91" t="e">
        <f>INDEX(地温!$D$2:$D$366,MATCH(AG238,地温!$C$2:$C$366,FALSE))</f>
        <v>#N/A</v>
      </c>
      <c r="AJ238" s="91" t="e">
        <f t="shared" si="128"/>
        <v>#N/A</v>
      </c>
      <c r="AK238" s="93" t="e">
        <f t="shared" si="110"/>
        <v>#N/A</v>
      </c>
      <c r="AL238" s="99" t="e">
        <f t="shared" si="111"/>
        <v>#N/A</v>
      </c>
      <c r="AM238" s="99">
        <f t="shared" si="112"/>
        <v>0</v>
      </c>
      <c r="AP238" s="92">
        <f t="shared" si="129"/>
        <v>230</v>
      </c>
      <c r="AQ238" s="91">
        <f t="shared" si="130"/>
        <v>231</v>
      </c>
      <c r="AR238" s="91" t="e">
        <f>INDEX(地温!$D$2:$D$366,MATCH(AP238,地温!$C$2:$C$366,FALSE))</f>
        <v>#N/A</v>
      </c>
      <c r="AS238" s="91" t="e">
        <f t="shared" si="131"/>
        <v>#N/A</v>
      </c>
      <c r="AT238" s="93" t="e">
        <f t="shared" si="113"/>
        <v>#N/A</v>
      </c>
      <c r="AU238" s="99" t="e">
        <f t="shared" si="114"/>
        <v>#N/A</v>
      </c>
      <c r="AV238" s="99">
        <f t="shared" si="115"/>
        <v>0</v>
      </c>
    </row>
    <row r="239" spans="1:48" s="91" customFormat="1">
      <c r="A239" s="92">
        <f t="shared" si="116"/>
        <v>231</v>
      </c>
      <c r="B239" s="91">
        <f t="shared" si="99"/>
        <v>232</v>
      </c>
      <c r="C239" s="99">
        <f t="shared" si="100"/>
        <v>0</v>
      </c>
      <c r="F239" s="92">
        <f t="shared" si="117"/>
        <v>231</v>
      </c>
      <c r="G239" s="91">
        <f t="shared" si="118"/>
        <v>232</v>
      </c>
      <c r="H239" s="91" t="e">
        <f>INDEX(地温!$D$2:$D$366,MATCH(F239,地温!$C$2:$C$366,FALSE))</f>
        <v>#N/A</v>
      </c>
      <c r="I239" s="91" t="e">
        <f t="shared" si="119"/>
        <v>#N/A</v>
      </c>
      <c r="J239" s="93" t="e">
        <f t="shared" si="101"/>
        <v>#N/A</v>
      </c>
      <c r="K239" s="99" t="e">
        <f t="shared" si="102"/>
        <v>#N/A</v>
      </c>
      <c r="L239" s="99">
        <f t="shared" si="103"/>
        <v>0</v>
      </c>
      <c r="O239" s="92">
        <f t="shared" si="120"/>
        <v>231</v>
      </c>
      <c r="P239" s="91">
        <f t="shared" si="121"/>
        <v>232</v>
      </c>
      <c r="Q239" s="91" t="e">
        <f>INDEX(地温!$D$2:$D$366,MATCH(O239,地温!$C$2:$C$366,FALSE))</f>
        <v>#N/A</v>
      </c>
      <c r="R239" s="91" t="e">
        <f t="shared" si="122"/>
        <v>#N/A</v>
      </c>
      <c r="S239" s="93" t="e">
        <f t="shared" si="104"/>
        <v>#N/A</v>
      </c>
      <c r="T239" s="99" t="e">
        <f t="shared" si="105"/>
        <v>#N/A</v>
      </c>
      <c r="U239" s="99">
        <f t="shared" si="106"/>
        <v>0</v>
      </c>
      <c r="X239" s="92">
        <f t="shared" si="123"/>
        <v>231</v>
      </c>
      <c r="Y239" s="91">
        <f t="shared" si="124"/>
        <v>232</v>
      </c>
      <c r="Z239" s="91" t="e">
        <f>INDEX(地温!$D$2:$D$366,MATCH(X239,地温!$C$2:$C$366,FALSE))</f>
        <v>#N/A</v>
      </c>
      <c r="AA239" s="91" t="e">
        <f t="shared" si="125"/>
        <v>#N/A</v>
      </c>
      <c r="AB239" s="93" t="e">
        <f t="shared" si="107"/>
        <v>#N/A</v>
      </c>
      <c r="AC239" s="99" t="e">
        <f t="shared" si="108"/>
        <v>#N/A</v>
      </c>
      <c r="AD239" s="99">
        <f t="shared" si="109"/>
        <v>0</v>
      </c>
      <c r="AG239" s="92">
        <f t="shared" si="126"/>
        <v>231</v>
      </c>
      <c r="AH239" s="91">
        <f t="shared" si="127"/>
        <v>232</v>
      </c>
      <c r="AI239" s="91" t="e">
        <f>INDEX(地温!$D$2:$D$366,MATCH(AG239,地温!$C$2:$C$366,FALSE))</f>
        <v>#N/A</v>
      </c>
      <c r="AJ239" s="91" t="e">
        <f t="shared" si="128"/>
        <v>#N/A</v>
      </c>
      <c r="AK239" s="93" t="e">
        <f t="shared" si="110"/>
        <v>#N/A</v>
      </c>
      <c r="AL239" s="99" t="e">
        <f t="shared" si="111"/>
        <v>#N/A</v>
      </c>
      <c r="AM239" s="99">
        <f t="shared" si="112"/>
        <v>0</v>
      </c>
      <c r="AP239" s="92">
        <f t="shared" si="129"/>
        <v>231</v>
      </c>
      <c r="AQ239" s="91">
        <f t="shared" si="130"/>
        <v>232</v>
      </c>
      <c r="AR239" s="91" t="e">
        <f>INDEX(地温!$D$2:$D$366,MATCH(AP239,地温!$C$2:$C$366,FALSE))</f>
        <v>#N/A</v>
      </c>
      <c r="AS239" s="91" t="e">
        <f t="shared" si="131"/>
        <v>#N/A</v>
      </c>
      <c r="AT239" s="93" t="e">
        <f t="shared" si="113"/>
        <v>#N/A</v>
      </c>
      <c r="AU239" s="99" t="e">
        <f t="shared" si="114"/>
        <v>#N/A</v>
      </c>
      <c r="AV239" s="99">
        <f t="shared" si="115"/>
        <v>0</v>
      </c>
    </row>
    <row r="240" spans="1:48" s="91" customFormat="1">
      <c r="A240" s="92">
        <f t="shared" si="116"/>
        <v>232</v>
      </c>
      <c r="B240" s="91">
        <f t="shared" si="99"/>
        <v>233</v>
      </c>
      <c r="C240" s="99">
        <f t="shared" si="100"/>
        <v>0</v>
      </c>
      <c r="F240" s="92">
        <f t="shared" si="117"/>
        <v>232</v>
      </c>
      <c r="G240" s="91">
        <f t="shared" si="118"/>
        <v>233</v>
      </c>
      <c r="H240" s="91" t="e">
        <f>INDEX(地温!$D$2:$D$366,MATCH(F240,地温!$C$2:$C$366,FALSE))</f>
        <v>#N/A</v>
      </c>
      <c r="I240" s="91" t="e">
        <f t="shared" si="119"/>
        <v>#N/A</v>
      </c>
      <c r="J240" s="93" t="e">
        <f t="shared" si="101"/>
        <v>#N/A</v>
      </c>
      <c r="K240" s="99" t="e">
        <f t="shared" si="102"/>
        <v>#N/A</v>
      </c>
      <c r="L240" s="99">
        <f t="shared" si="103"/>
        <v>0</v>
      </c>
      <c r="O240" s="92">
        <f t="shared" si="120"/>
        <v>232</v>
      </c>
      <c r="P240" s="91">
        <f t="shared" si="121"/>
        <v>233</v>
      </c>
      <c r="Q240" s="91" t="e">
        <f>INDEX(地温!$D$2:$D$366,MATCH(O240,地温!$C$2:$C$366,FALSE))</f>
        <v>#N/A</v>
      </c>
      <c r="R240" s="91" t="e">
        <f t="shared" si="122"/>
        <v>#N/A</v>
      </c>
      <c r="S240" s="93" t="e">
        <f t="shared" si="104"/>
        <v>#N/A</v>
      </c>
      <c r="T240" s="99" t="e">
        <f t="shared" si="105"/>
        <v>#N/A</v>
      </c>
      <c r="U240" s="99">
        <f t="shared" si="106"/>
        <v>0</v>
      </c>
      <c r="X240" s="92">
        <f t="shared" si="123"/>
        <v>232</v>
      </c>
      <c r="Y240" s="91">
        <f t="shared" si="124"/>
        <v>233</v>
      </c>
      <c r="Z240" s="91" t="e">
        <f>INDEX(地温!$D$2:$D$366,MATCH(X240,地温!$C$2:$C$366,FALSE))</f>
        <v>#N/A</v>
      </c>
      <c r="AA240" s="91" t="e">
        <f t="shared" si="125"/>
        <v>#N/A</v>
      </c>
      <c r="AB240" s="93" t="e">
        <f t="shared" si="107"/>
        <v>#N/A</v>
      </c>
      <c r="AC240" s="99" t="e">
        <f t="shared" si="108"/>
        <v>#N/A</v>
      </c>
      <c r="AD240" s="99">
        <f t="shared" si="109"/>
        <v>0</v>
      </c>
      <c r="AG240" s="92">
        <f t="shared" si="126"/>
        <v>232</v>
      </c>
      <c r="AH240" s="91">
        <f t="shared" si="127"/>
        <v>233</v>
      </c>
      <c r="AI240" s="91" t="e">
        <f>INDEX(地温!$D$2:$D$366,MATCH(AG240,地温!$C$2:$C$366,FALSE))</f>
        <v>#N/A</v>
      </c>
      <c r="AJ240" s="91" t="e">
        <f t="shared" si="128"/>
        <v>#N/A</v>
      </c>
      <c r="AK240" s="93" t="e">
        <f t="shared" si="110"/>
        <v>#N/A</v>
      </c>
      <c r="AL240" s="99" t="e">
        <f t="shared" si="111"/>
        <v>#N/A</v>
      </c>
      <c r="AM240" s="99">
        <f t="shared" si="112"/>
        <v>0</v>
      </c>
      <c r="AP240" s="92">
        <f t="shared" si="129"/>
        <v>232</v>
      </c>
      <c r="AQ240" s="91">
        <f t="shared" si="130"/>
        <v>233</v>
      </c>
      <c r="AR240" s="91" t="e">
        <f>INDEX(地温!$D$2:$D$366,MATCH(AP240,地温!$C$2:$C$366,FALSE))</f>
        <v>#N/A</v>
      </c>
      <c r="AS240" s="91" t="e">
        <f t="shared" si="131"/>
        <v>#N/A</v>
      </c>
      <c r="AT240" s="93" t="e">
        <f t="shared" si="113"/>
        <v>#N/A</v>
      </c>
      <c r="AU240" s="99" t="e">
        <f t="shared" si="114"/>
        <v>#N/A</v>
      </c>
      <c r="AV240" s="99">
        <f t="shared" si="115"/>
        <v>0</v>
      </c>
    </row>
    <row r="241" spans="1:48" s="91" customFormat="1">
      <c r="A241" s="92">
        <f t="shared" si="116"/>
        <v>233</v>
      </c>
      <c r="B241" s="91">
        <f t="shared" si="99"/>
        <v>234</v>
      </c>
      <c r="C241" s="99">
        <f t="shared" si="100"/>
        <v>0</v>
      </c>
      <c r="F241" s="92">
        <f t="shared" si="117"/>
        <v>233</v>
      </c>
      <c r="G241" s="91">
        <f t="shared" si="118"/>
        <v>234</v>
      </c>
      <c r="H241" s="91" t="e">
        <f>INDEX(地温!$D$2:$D$366,MATCH(F241,地温!$C$2:$C$366,FALSE))</f>
        <v>#N/A</v>
      </c>
      <c r="I241" s="91" t="e">
        <f t="shared" si="119"/>
        <v>#N/A</v>
      </c>
      <c r="J241" s="93" t="e">
        <f t="shared" si="101"/>
        <v>#N/A</v>
      </c>
      <c r="K241" s="99" t="e">
        <f t="shared" si="102"/>
        <v>#N/A</v>
      </c>
      <c r="L241" s="99">
        <f t="shared" si="103"/>
        <v>0</v>
      </c>
      <c r="O241" s="92">
        <f t="shared" si="120"/>
        <v>233</v>
      </c>
      <c r="P241" s="91">
        <f t="shared" si="121"/>
        <v>234</v>
      </c>
      <c r="Q241" s="91" t="e">
        <f>INDEX(地温!$D$2:$D$366,MATCH(O241,地温!$C$2:$C$366,FALSE))</f>
        <v>#N/A</v>
      </c>
      <c r="R241" s="91" t="e">
        <f t="shared" si="122"/>
        <v>#N/A</v>
      </c>
      <c r="S241" s="93" t="e">
        <f t="shared" si="104"/>
        <v>#N/A</v>
      </c>
      <c r="T241" s="99" t="e">
        <f t="shared" si="105"/>
        <v>#N/A</v>
      </c>
      <c r="U241" s="99">
        <f t="shared" si="106"/>
        <v>0</v>
      </c>
      <c r="X241" s="92">
        <f t="shared" si="123"/>
        <v>233</v>
      </c>
      <c r="Y241" s="91">
        <f t="shared" si="124"/>
        <v>234</v>
      </c>
      <c r="Z241" s="91" t="e">
        <f>INDEX(地温!$D$2:$D$366,MATCH(X241,地温!$C$2:$C$366,FALSE))</f>
        <v>#N/A</v>
      </c>
      <c r="AA241" s="91" t="e">
        <f t="shared" si="125"/>
        <v>#N/A</v>
      </c>
      <c r="AB241" s="93" t="e">
        <f t="shared" si="107"/>
        <v>#N/A</v>
      </c>
      <c r="AC241" s="99" t="e">
        <f t="shared" si="108"/>
        <v>#N/A</v>
      </c>
      <c r="AD241" s="99">
        <f t="shared" si="109"/>
        <v>0</v>
      </c>
      <c r="AG241" s="92">
        <f t="shared" si="126"/>
        <v>233</v>
      </c>
      <c r="AH241" s="91">
        <f t="shared" si="127"/>
        <v>234</v>
      </c>
      <c r="AI241" s="91" t="e">
        <f>INDEX(地温!$D$2:$D$366,MATCH(AG241,地温!$C$2:$C$366,FALSE))</f>
        <v>#N/A</v>
      </c>
      <c r="AJ241" s="91" t="e">
        <f t="shared" si="128"/>
        <v>#N/A</v>
      </c>
      <c r="AK241" s="93" t="e">
        <f t="shared" si="110"/>
        <v>#N/A</v>
      </c>
      <c r="AL241" s="99" t="e">
        <f t="shared" si="111"/>
        <v>#N/A</v>
      </c>
      <c r="AM241" s="99">
        <f t="shared" si="112"/>
        <v>0</v>
      </c>
      <c r="AP241" s="92">
        <f t="shared" si="129"/>
        <v>233</v>
      </c>
      <c r="AQ241" s="91">
        <f t="shared" si="130"/>
        <v>234</v>
      </c>
      <c r="AR241" s="91" t="e">
        <f>INDEX(地温!$D$2:$D$366,MATCH(AP241,地温!$C$2:$C$366,FALSE))</f>
        <v>#N/A</v>
      </c>
      <c r="AS241" s="91" t="e">
        <f t="shared" si="131"/>
        <v>#N/A</v>
      </c>
      <c r="AT241" s="93" t="e">
        <f t="shared" si="113"/>
        <v>#N/A</v>
      </c>
      <c r="AU241" s="99" t="e">
        <f t="shared" si="114"/>
        <v>#N/A</v>
      </c>
      <c r="AV241" s="99">
        <f t="shared" si="115"/>
        <v>0</v>
      </c>
    </row>
    <row r="242" spans="1:48" s="91" customFormat="1">
      <c r="A242" s="92">
        <f t="shared" si="116"/>
        <v>234</v>
      </c>
      <c r="B242" s="91">
        <f t="shared" si="99"/>
        <v>235</v>
      </c>
      <c r="C242" s="99">
        <f t="shared" si="100"/>
        <v>0</v>
      </c>
      <c r="F242" s="92">
        <f t="shared" si="117"/>
        <v>234</v>
      </c>
      <c r="G242" s="91">
        <f t="shared" si="118"/>
        <v>235</v>
      </c>
      <c r="H242" s="91" t="e">
        <f>INDEX(地温!$D$2:$D$366,MATCH(F242,地温!$C$2:$C$366,FALSE))</f>
        <v>#N/A</v>
      </c>
      <c r="I242" s="91" t="e">
        <f t="shared" si="119"/>
        <v>#N/A</v>
      </c>
      <c r="J242" s="93" t="e">
        <f t="shared" si="101"/>
        <v>#N/A</v>
      </c>
      <c r="K242" s="99" t="e">
        <f t="shared" si="102"/>
        <v>#N/A</v>
      </c>
      <c r="L242" s="99">
        <f t="shared" si="103"/>
        <v>0</v>
      </c>
      <c r="O242" s="92">
        <f t="shared" si="120"/>
        <v>234</v>
      </c>
      <c r="P242" s="91">
        <f t="shared" si="121"/>
        <v>235</v>
      </c>
      <c r="Q242" s="91" t="e">
        <f>INDEX(地温!$D$2:$D$366,MATCH(O242,地温!$C$2:$C$366,FALSE))</f>
        <v>#N/A</v>
      </c>
      <c r="R242" s="91" t="e">
        <f t="shared" si="122"/>
        <v>#N/A</v>
      </c>
      <c r="S242" s="93" t="e">
        <f t="shared" si="104"/>
        <v>#N/A</v>
      </c>
      <c r="T242" s="99" t="e">
        <f t="shared" si="105"/>
        <v>#N/A</v>
      </c>
      <c r="U242" s="99">
        <f t="shared" si="106"/>
        <v>0</v>
      </c>
      <c r="X242" s="92">
        <f t="shared" si="123"/>
        <v>234</v>
      </c>
      <c r="Y242" s="91">
        <f t="shared" si="124"/>
        <v>235</v>
      </c>
      <c r="Z242" s="91" t="e">
        <f>INDEX(地温!$D$2:$D$366,MATCH(X242,地温!$C$2:$C$366,FALSE))</f>
        <v>#N/A</v>
      </c>
      <c r="AA242" s="91" t="e">
        <f t="shared" si="125"/>
        <v>#N/A</v>
      </c>
      <c r="AB242" s="93" t="e">
        <f t="shared" si="107"/>
        <v>#N/A</v>
      </c>
      <c r="AC242" s="99" t="e">
        <f t="shared" si="108"/>
        <v>#N/A</v>
      </c>
      <c r="AD242" s="99">
        <f t="shared" si="109"/>
        <v>0</v>
      </c>
      <c r="AG242" s="92">
        <f t="shared" si="126"/>
        <v>234</v>
      </c>
      <c r="AH242" s="91">
        <f t="shared" si="127"/>
        <v>235</v>
      </c>
      <c r="AI242" s="91" t="e">
        <f>INDEX(地温!$D$2:$D$366,MATCH(AG242,地温!$C$2:$C$366,FALSE))</f>
        <v>#N/A</v>
      </c>
      <c r="AJ242" s="91" t="e">
        <f t="shared" si="128"/>
        <v>#N/A</v>
      </c>
      <c r="AK242" s="93" t="e">
        <f t="shared" si="110"/>
        <v>#N/A</v>
      </c>
      <c r="AL242" s="99" t="e">
        <f t="shared" si="111"/>
        <v>#N/A</v>
      </c>
      <c r="AM242" s="99">
        <f t="shared" si="112"/>
        <v>0</v>
      </c>
      <c r="AP242" s="92">
        <f t="shared" si="129"/>
        <v>234</v>
      </c>
      <c r="AQ242" s="91">
        <f t="shared" si="130"/>
        <v>235</v>
      </c>
      <c r="AR242" s="91" t="e">
        <f>INDEX(地温!$D$2:$D$366,MATCH(AP242,地温!$C$2:$C$366,FALSE))</f>
        <v>#N/A</v>
      </c>
      <c r="AS242" s="91" t="e">
        <f t="shared" si="131"/>
        <v>#N/A</v>
      </c>
      <c r="AT242" s="93" t="e">
        <f t="shared" si="113"/>
        <v>#N/A</v>
      </c>
      <c r="AU242" s="99" t="e">
        <f t="shared" si="114"/>
        <v>#N/A</v>
      </c>
      <c r="AV242" s="99">
        <f t="shared" si="115"/>
        <v>0</v>
      </c>
    </row>
    <row r="243" spans="1:48" s="91" customFormat="1">
      <c r="A243" s="92">
        <f t="shared" si="116"/>
        <v>235</v>
      </c>
      <c r="B243" s="91">
        <f t="shared" si="99"/>
        <v>236</v>
      </c>
      <c r="C243" s="99">
        <f t="shared" si="100"/>
        <v>0</v>
      </c>
      <c r="F243" s="92">
        <f t="shared" si="117"/>
        <v>235</v>
      </c>
      <c r="G243" s="91">
        <f t="shared" si="118"/>
        <v>236</v>
      </c>
      <c r="H243" s="91" t="e">
        <f>INDEX(地温!$D$2:$D$366,MATCH(F243,地温!$C$2:$C$366,FALSE))</f>
        <v>#N/A</v>
      </c>
      <c r="I243" s="91" t="e">
        <f t="shared" si="119"/>
        <v>#N/A</v>
      </c>
      <c r="J243" s="93" t="e">
        <f t="shared" si="101"/>
        <v>#N/A</v>
      </c>
      <c r="K243" s="99" t="e">
        <f t="shared" si="102"/>
        <v>#N/A</v>
      </c>
      <c r="L243" s="99">
        <f t="shared" si="103"/>
        <v>0</v>
      </c>
      <c r="O243" s="92">
        <f t="shared" si="120"/>
        <v>235</v>
      </c>
      <c r="P243" s="91">
        <f t="shared" si="121"/>
        <v>236</v>
      </c>
      <c r="Q243" s="91" t="e">
        <f>INDEX(地温!$D$2:$D$366,MATCH(O243,地温!$C$2:$C$366,FALSE))</f>
        <v>#N/A</v>
      </c>
      <c r="R243" s="91" t="e">
        <f t="shared" si="122"/>
        <v>#N/A</v>
      </c>
      <c r="S243" s="93" t="e">
        <f t="shared" si="104"/>
        <v>#N/A</v>
      </c>
      <c r="T243" s="99" t="e">
        <f t="shared" si="105"/>
        <v>#N/A</v>
      </c>
      <c r="U243" s="99">
        <f t="shared" si="106"/>
        <v>0</v>
      </c>
      <c r="X243" s="92">
        <f t="shared" si="123"/>
        <v>235</v>
      </c>
      <c r="Y243" s="91">
        <f t="shared" si="124"/>
        <v>236</v>
      </c>
      <c r="Z243" s="91" t="e">
        <f>INDEX(地温!$D$2:$D$366,MATCH(X243,地温!$C$2:$C$366,FALSE))</f>
        <v>#N/A</v>
      </c>
      <c r="AA243" s="91" t="e">
        <f t="shared" si="125"/>
        <v>#N/A</v>
      </c>
      <c r="AB243" s="93" t="e">
        <f t="shared" si="107"/>
        <v>#N/A</v>
      </c>
      <c r="AC243" s="99" t="e">
        <f t="shared" si="108"/>
        <v>#N/A</v>
      </c>
      <c r="AD243" s="99">
        <f t="shared" si="109"/>
        <v>0</v>
      </c>
      <c r="AG243" s="92">
        <f t="shared" si="126"/>
        <v>235</v>
      </c>
      <c r="AH243" s="91">
        <f t="shared" si="127"/>
        <v>236</v>
      </c>
      <c r="AI243" s="91" t="e">
        <f>INDEX(地温!$D$2:$D$366,MATCH(AG243,地温!$C$2:$C$366,FALSE))</f>
        <v>#N/A</v>
      </c>
      <c r="AJ243" s="91" t="e">
        <f t="shared" si="128"/>
        <v>#N/A</v>
      </c>
      <c r="AK243" s="93" t="e">
        <f t="shared" si="110"/>
        <v>#N/A</v>
      </c>
      <c r="AL243" s="99" t="e">
        <f t="shared" si="111"/>
        <v>#N/A</v>
      </c>
      <c r="AM243" s="99">
        <f t="shared" si="112"/>
        <v>0</v>
      </c>
      <c r="AP243" s="92">
        <f t="shared" si="129"/>
        <v>235</v>
      </c>
      <c r="AQ243" s="91">
        <f t="shared" si="130"/>
        <v>236</v>
      </c>
      <c r="AR243" s="91" t="e">
        <f>INDEX(地温!$D$2:$D$366,MATCH(AP243,地温!$C$2:$C$366,FALSE))</f>
        <v>#N/A</v>
      </c>
      <c r="AS243" s="91" t="e">
        <f t="shared" si="131"/>
        <v>#N/A</v>
      </c>
      <c r="AT243" s="93" t="e">
        <f t="shared" si="113"/>
        <v>#N/A</v>
      </c>
      <c r="AU243" s="99" t="e">
        <f t="shared" si="114"/>
        <v>#N/A</v>
      </c>
      <c r="AV243" s="99">
        <f t="shared" si="115"/>
        <v>0</v>
      </c>
    </row>
    <row r="244" spans="1:48" s="91" customFormat="1">
      <c r="A244" s="92">
        <f t="shared" si="116"/>
        <v>236</v>
      </c>
      <c r="B244" s="91">
        <f t="shared" si="99"/>
        <v>237</v>
      </c>
      <c r="C244" s="99">
        <f t="shared" si="100"/>
        <v>0</v>
      </c>
      <c r="F244" s="92">
        <f t="shared" si="117"/>
        <v>236</v>
      </c>
      <c r="G244" s="91">
        <f t="shared" si="118"/>
        <v>237</v>
      </c>
      <c r="H244" s="91" t="e">
        <f>INDEX(地温!$D$2:$D$366,MATCH(F244,地温!$C$2:$C$366,FALSE))</f>
        <v>#N/A</v>
      </c>
      <c r="I244" s="91" t="e">
        <f t="shared" si="119"/>
        <v>#N/A</v>
      </c>
      <c r="J244" s="93" t="e">
        <f t="shared" si="101"/>
        <v>#N/A</v>
      </c>
      <c r="K244" s="99" t="e">
        <f t="shared" si="102"/>
        <v>#N/A</v>
      </c>
      <c r="L244" s="99">
        <f t="shared" si="103"/>
        <v>0</v>
      </c>
      <c r="O244" s="92">
        <f t="shared" si="120"/>
        <v>236</v>
      </c>
      <c r="P244" s="91">
        <f t="shared" si="121"/>
        <v>237</v>
      </c>
      <c r="Q244" s="91" t="e">
        <f>INDEX(地温!$D$2:$D$366,MATCH(O244,地温!$C$2:$C$366,FALSE))</f>
        <v>#N/A</v>
      </c>
      <c r="R244" s="91" t="e">
        <f t="shared" si="122"/>
        <v>#N/A</v>
      </c>
      <c r="S244" s="93" t="e">
        <f t="shared" si="104"/>
        <v>#N/A</v>
      </c>
      <c r="T244" s="99" t="e">
        <f t="shared" si="105"/>
        <v>#N/A</v>
      </c>
      <c r="U244" s="99">
        <f t="shared" si="106"/>
        <v>0</v>
      </c>
      <c r="X244" s="92">
        <f t="shared" si="123"/>
        <v>236</v>
      </c>
      <c r="Y244" s="91">
        <f t="shared" si="124"/>
        <v>237</v>
      </c>
      <c r="Z244" s="91" t="e">
        <f>INDEX(地温!$D$2:$D$366,MATCH(X244,地温!$C$2:$C$366,FALSE))</f>
        <v>#N/A</v>
      </c>
      <c r="AA244" s="91" t="e">
        <f t="shared" si="125"/>
        <v>#N/A</v>
      </c>
      <c r="AB244" s="93" t="e">
        <f t="shared" si="107"/>
        <v>#N/A</v>
      </c>
      <c r="AC244" s="99" t="e">
        <f t="shared" si="108"/>
        <v>#N/A</v>
      </c>
      <c r="AD244" s="99">
        <f t="shared" si="109"/>
        <v>0</v>
      </c>
      <c r="AG244" s="92">
        <f t="shared" si="126"/>
        <v>236</v>
      </c>
      <c r="AH244" s="91">
        <f t="shared" si="127"/>
        <v>237</v>
      </c>
      <c r="AI244" s="91" t="e">
        <f>INDEX(地温!$D$2:$D$366,MATCH(AG244,地温!$C$2:$C$366,FALSE))</f>
        <v>#N/A</v>
      </c>
      <c r="AJ244" s="91" t="e">
        <f t="shared" si="128"/>
        <v>#N/A</v>
      </c>
      <c r="AK244" s="93" t="e">
        <f t="shared" si="110"/>
        <v>#N/A</v>
      </c>
      <c r="AL244" s="99" t="e">
        <f t="shared" si="111"/>
        <v>#N/A</v>
      </c>
      <c r="AM244" s="99">
        <f t="shared" si="112"/>
        <v>0</v>
      </c>
      <c r="AP244" s="92">
        <f t="shared" si="129"/>
        <v>236</v>
      </c>
      <c r="AQ244" s="91">
        <f t="shared" si="130"/>
        <v>237</v>
      </c>
      <c r="AR244" s="91" t="e">
        <f>INDEX(地温!$D$2:$D$366,MATCH(AP244,地温!$C$2:$C$366,FALSE))</f>
        <v>#N/A</v>
      </c>
      <c r="AS244" s="91" t="e">
        <f t="shared" si="131"/>
        <v>#N/A</v>
      </c>
      <c r="AT244" s="93" t="e">
        <f t="shared" si="113"/>
        <v>#N/A</v>
      </c>
      <c r="AU244" s="99" t="e">
        <f t="shared" si="114"/>
        <v>#N/A</v>
      </c>
      <c r="AV244" s="99">
        <f t="shared" si="115"/>
        <v>0</v>
      </c>
    </row>
    <row r="245" spans="1:48" s="91" customFormat="1">
      <c r="A245" s="92">
        <f t="shared" si="116"/>
        <v>237</v>
      </c>
      <c r="B245" s="91">
        <f t="shared" si="99"/>
        <v>238</v>
      </c>
      <c r="C245" s="99">
        <f t="shared" si="100"/>
        <v>0</v>
      </c>
      <c r="F245" s="92">
        <f t="shared" si="117"/>
        <v>237</v>
      </c>
      <c r="G245" s="91">
        <f t="shared" si="118"/>
        <v>238</v>
      </c>
      <c r="H245" s="91" t="e">
        <f>INDEX(地温!$D$2:$D$366,MATCH(F245,地温!$C$2:$C$366,FALSE))</f>
        <v>#N/A</v>
      </c>
      <c r="I245" s="91" t="e">
        <f t="shared" si="119"/>
        <v>#N/A</v>
      </c>
      <c r="J245" s="93" t="e">
        <f t="shared" si="101"/>
        <v>#N/A</v>
      </c>
      <c r="K245" s="99" t="e">
        <f t="shared" si="102"/>
        <v>#N/A</v>
      </c>
      <c r="L245" s="99">
        <f t="shared" si="103"/>
        <v>0</v>
      </c>
      <c r="O245" s="92">
        <f t="shared" si="120"/>
        <v>237</v>
      </c>
      <c r="P245" s="91">
        <f t="shared" si="121"/>
        <v>238</v>
      </c>
      <c r="Q245" s="91" t="e">
        <f>INDEX(地温!$D$2:$D$366,MATCH(O245,地温!$C$2:$C$366,FALSE))</f>
        <v>#N/A</v>
      </c>
      <c r="R245" s="91" t="e">
        <f t="shared" si="122"/>
        <v>#N/A</v>
      </c>
      <c r="S245" s="93" t="e">
        <f t="shared" si="104"/>
        <v>#N/A</v>
      </c>
      <c r="T245" s="99" t="e">
        <f t="shared" si="105"/>
        <v>#N/A</v>
      </c>
      <c r="U245" s="99">
        <f t="shared" si="106"/>
        <v>0</v>
      </c>
      <c r="X245" s="92">
        <f t="shared" si="123"/>
        <v>237</v>
      </c>
      <c r="Y245" s="91">
        <f t="shared" si="124"/>
        <v>238</v>
      </c>
      <c r="Z245" s="91" t="e">
        <f>INDEX(地温!$D$2:$D$366,MATCH(X245,地温!$C$2:$C$366,FALSE))</f>
        <v>#N/A</v>
      </c>
      <c r="AA245" s="91" t="e">
        <f t="shared" si="125"/>
        <v>#N/A</v>
      </c>
      <c r="AB245" s="93" t="e">
        <f t="shared" si="107"/>
        <v>#N/A</v>
      </c>
      <c r="AC245" s="99" t="e">
        <f t="shared" si="108"/>
        <v>#N/A</v>
      </c>
      <c r="AD245" s="99">
        <f t="shared" si="109"/>
        <v>0</v>
      </c>
      <c r="AG245" s="92">
        <f t="shared" si="126"/>
        <v>237</v>
      </c>
      <c r="AH245" s="91">
        <f t="shared" si="127"/>
        <v>238</v>
      </c>
      <c r="AI245" s="91" t="e">
        <f>INDEX(地温!$D$2:$D$366,MATCH(AG245,地温!$C$2:$C$366,FALSE))</f>
        <v>#N/A</v>
      </c>
      <c r="AJ245" s="91" t="e">
        <f t="shared" si="128"/>
        <v>#N/A</v>
      </c>
      <c r="AK245" s="93" t="e">
        <f t="shared" si="110"/>
        <v>#N/A</v>
      </c>
      <c r="AL245" s="99" t="e">
        <f t="shared" si="111"/>
        <v>#N/A</v>
      </c>
      <c r="AM245" s="99">
        <f t="shared" si="112"/>
        <v>0</v>
      </c>
      <c r="AP245" s="92">
        <f t="shared" si="129"/>
        <v>237</v>
      </c>
      <c r="AQ245" s="91">
        <f t="shared" si="130"/>
        <v>238</v>
      </c>
      <c r="AR245" s="91" t="e">
        <f>INDEX(地温!$D$2:$D$366,MATCH(AP245,地温!$C$2:$C$366,FALSE))</f>
        <v>#N/A</v>
      </c>
      <c r="AS245" s="91" t="e">
        <f t="shared" si="131"/>
        <v>#N/A</v>
      </c>
      <c r="AT245" s="93" t="e">
        <f t="shared" si="113"/>
        <v>#N/A</v>
      </c>
      <c r="AU245" s="99" t="e">
        <f t="shared" si="114"/>
        <v>#N/A</v>
      </c>
      <c r="AV245" s="99">
        <f t="shared" si="115"/>
        <v>0</v>
      </c>
    </row>
    <row r="246" spans="1:48" s="91" customFormat="1">
      <c r="A246" s="92">
        <f t="shared" si="116"/>
        <v>238</v>
      </c>
      <c r="B246" s="91">
        <f t="shared" si="99"/>
        <v>239</v>
      </c>
      <c r="C246" s="99">
        <f t="shared" si="100"/>
        <v>0</v>
      </c>
      <c r="F246" s="92">
        <f t="shared" si="117"/>
        <v>238</v>
      </c>
      <c r="G246" s="91">
        <f t="shared" si="118"/>
        <v>239</v>
      </c>
      <c r="H246" s="91" t="e">
        <f>INDEX(地温!$D$2:$D$366,MATCH(F246,地温!$C$2:$C$366,FALSE))</f>
        <v>#N/A</v>
      </c>
      <c r="I246" s="91" t="e">
        <f t="shared" si="119"/>
        <v>#N/A</v>
      </c>
      <c r="J246" s="93" t="e">
        <f t="shared" si="101"/>
        <v>#N/A</v>
      </c>
      <c r="K246" s="99" t="e">
        <f t="shared" si="102"/>
        <v>#N/A</v>
      </c>
      <c r="L246" s="99">
        <f t="shared" si="103"/>
        <v>0</v>
      </c>
      <c r="O246" s="92">
        <f t="shared" si="120"/>
        <v>238</v>
      </c>
      <c r="P246" s="91">
        <f t="shared" si="121"/>
        <v>239</v>
      </c>
      <c r="Q246" s="91" t="e">
        <f>INDEX(地温!$D$2:$D$366,MATCH(O246,地温!$C$2:$C$366,FALSE))</f>
        <v>#N/A</v>
      </c>
      <c r="R246" s="91" t="e">
        <f t="shared" si="122"/>
        <v>#N/A</v>
      </c>
      <c r="S246" s="93" t="e">
        <f t="shared" si="104"/>
        <v>#N/A</v>
      </c>
      <c r="T246" s="99" t="e">
        <f t="shared" si="105"/>
        <v>#N/A</v>
      </c>
      <c r="U246" s="99">
        <f t="shared" si="106"/>
        <v>0</v>
      </c>
      <c r="X246" s="92">
        <f t="shared" si="123"/>
        <v>238</v>
      </c>
      <c r="Y246" s="91">
        <f t="shared" si="124"/>
        <v>239</v>
      </c>
      <c r="Z246" s="91" t="e">
        <f>INDEX(地温!$D$2:$D$366,MATCH(X246,地温!$C$2:$C$366,FALSE))</f>
        <v>#N/A</v>
      </c>
      <c r="AA246" s="91" t="e">
        <f t="shared" si="125"/>
        <v>#N/A</v>
      </c>
      <c r="AB246" s="93" t="e">
        <f t="shared" si="107"/>
        <v>#N/A</v>
      </c>
      <c r="AC246" s="99" t="e">
        <f t="shared" si="108"/>
        <v>#N/A</v>
      </c>
      <c r="AD246" s="99">
        <f t="shared" si="109"/>
        <v>0</v>
      </c>
      <c r="AG246" s="92">
        <f t="shared" si="126"/>
        <v>238</v>
      </c>
      <c r="AH246" s="91">
        <f t="shared" si="127"/>
        <v>239</v>
      </c>
      <c r="AI246" s="91" t="e">
        <f>INDEX(地温!$D$2:$D$366,MATCH(AG246,地温!$C$2:$C$366,FALSE))</f>
        <v>#N/A</v>
      </c>
      <c r="AJ246" s="91" t="e">
        <f t="shared" si="128"/>
        <v>#N/A</v>
      </c>
      <c r="AK246" s="93" t="e">
        <f t="shared" si="110"/>
        <v>#N/A</v>
      </c>
      <c r="AL246" s="99" t="e">
        <f t="shared" si="111"/>
        <v>#N/A</v>
      </c>
      <c r="AM246" s="99">
        <f t="shared" si="112"/>
        <v>0</v>
      </c>
      <c r="AP246" s="92">
        <f t="shared" si="129"/>
        <v>238</v>
      </c>
      <c r="AQ246" s="91">
        <f t="shared" si="130"/>
        <v>239</v>
      </c>
      <c r="AR246" s="91" t="e">
        <f>INDEX(地温!$D$2:$D$366,MATCH(AP246,地温!$C$2:$C$366,FALSE))</f>
        <v>#N/A</v>
      </c>
      <c r="AS246" s="91" t="e">
        <f t="shared" si="131"/>
        <v>#N/A</v>
      </c>
      <c r="AT246" s="93" t="e">
        <f t="shared" si="113"/>
        <v>#N/A</v>
      </c>
      <c r="AU246" s="99" t="e">
        <f t="shared" si="114"/>
        <v>#N/A</v>
      </c>
      <c r="AV246" s="99">
        <f t="shared" si="115"/>
        <v>0</v>
      </c>
    </row>
    <row r="247" spans="1:48" s="91" customFormat="1">
      <c r="A247" s="92">
        <f t="shared" si="116"/>
        <v>239</v>
      </c>
      <c r="B247" s="91">
        <f t="shared" si="99"/>
        <v>240</v>
      </c>
      <c r="C247" s="99">
        <f t="shared" si="100"/>
        <v>0</v>
      </c>
      <c r="F247" s="92">
        <f t="shared" si="117"/>
        <v>239</v>
      </c>
      <c r="G247" s="91">
        <f t="shared" si="118"/>
        <v>240</v>
      </c>
      <c r="H247" s="91" t="e">
        <f>INDEX(地温!$D$2:$D$366,MATCH(F247,地温!$C$2:$C$366,FALSE))</f>
        <v>#N/A</v>
      </c>
      <c r="I247" s="91" t="e">
        <f t="shared" si="119"/>
        <v>#N/A</v>
      </c>
      <c r="J247" s="93" t="e">
        <f t="shared" si="101"/>
        <v>#N/A</v>
      </c>
      <c r="K247" s="99" t="e">
        <f t="shared" si="102"/>
        <v>#N/A</v>
      </c>
      <c r="L247" s="99">
        <f t="shared" si="103"/>
        <v>0</v>
      </c>
      <c r="O247" s="92">
        <f t="shared" si="120"/>
        <v>239</v>
      </c>
      <c r="P247" s="91">
        <f t="shared" si="121"/>
        <v>240</v>
      </c>
      <c r="Q247" s="91" t="e">
        <f>INDEX(地温!$D$2:$D$366,MATCH(O247,地温!$C$2:$C$366,FALSE))</f>
        <v>#N/A</v>
      </c>
      <c r="R247" s="91" t="e">
        <f t="shared" si="122"/>
        <v>#N/A</v>
      </c>
      <c r="S247" s="93" t="e">
        <f t="shared" si="104"/>
        <v>#N/A</v>
      </c>
      <c r="T247" s="99" t="e">
        <f t="shared" si="105"/>
        <v>#N/A</v>
      </c>
      <c r="U247" s="99">
        <f t="shared" si="106"/>
        <v>0</v>
      </c>
      <c r="X247" s="92">
        <f t="shared" si="123"/>
        <v>239</v>
      </c>
      <c r="Y247" s="91">
        <f t="shared" si="124"/>
        <v>240</v>
      </c>
      <c r="Z247" s="91" t="e">
        <f>INDEX(地温!$D$2:$D$366,MATCH(X247,地温!$C$2:$C$366,FALSE))</f>
        <v>#N/A</v>
      </c>
      <c r="AA247" s="91" t="e">
        <f t="shared" si="125"/>
        <v>#N/A</v>
      </c>
      <c r="AB247" s="93" t="e">
        <f t="shared" si="107"/>
        <v>#N/A</v>
      </c>
      <c r="AC247" s="99" t="e">
        <f t="shared" si="108"/>
        <v>#N/A</v>
      </c>
      <c r="AD247" s="99">
        <f t="shared" si="109"/>
        <v>0</v>
      </c>
      <c r="AG247" s="92">
        <f t="shared" si="126"/>
        <v>239</v>
      </c>
      <c r="AH247" s="91">
        <f t="shared" si="127"/>
        <v>240</v>
      </c>
      <c r="AI247" s="91" t="e">
        <f>INDEX(地温!$D$2:$D$366,MATCH(AG247,地温!$C$2:$C$366,FALSE))</f>
        <v>#N/A</v>
      </c>
      <c r="AJ247" s="91" t="e">
        <f t="shared" si="128"/>
        <v>#N/A</v>
      </c>
      <c r="AK247" s="93" t="e">
        <f t="shared" si="110"/>
        <v>#N/A</v>
      </c>
      <c r="AL247" s="99" t="e">
        <f t="shared" si="111"/>
        <v>#N/A</v>
      </c>
      <c r="AM247" s="99">
        <f t="shared" si="112"/>
        <v>0</v>
      </c>
      <c r="AP247" s="92">
        <f t="shared" si="129"/>
        <v>239</v>
      </c>
      <c r="AQ247" s="91">
        <f t="shared" si="130"/>
        <v>240</v>
      </c>
      <c r="AR247" s="91" t="e">
        <f>INDEX(地温!$D$2:$D$366,MATCH(AP247,地温!$C$2:$C$366,FALSE))</f>
        <v>#N/A</v>
      </c>
      <c r="AS247" s="91" t="e">
        <f t="shared" si="131"/>
        <v>#N/A</v>
      </c>
      <c r="AT247" s="93" t="e">
        <f t="shared" si="113"/>
        <v>#N/A</v>
      </c>
      <c r="AU247" s="99" t="e">
        <f t="shared" si="114"/>
        <v>#N/A</v>
      </c>
      <c r="AV247" s="99">
        <f t="shared" si="115"/>
        <v>0</v>
      </c>
    </row>
    <row r="248" spans="1:48" s="91" customFormat="1">
      <c r="A248" s="92">
        <f t="shared" si="116"/>
        <v>240</v>
      </c>
      <c r="B248" s="91">
        <f t="shared" si="99"/>
        <v>241</v>
      </c>
      <c r="C248" s="99">
        <f t="shared" si="100"/>
        <v>0</v>
      </c>
      <c r="F248" s="92">
        <f t="shared" si="117"/>
        <v>240</v>
      </c>
      <c r="G248" s="91">
        <f t="shared" si="118"/>
        <v>241</v>
      </c>
      <c r="H248" s="91" t="e">
        <f>INDEX(地温!$D$2:$D$366,MATCH(F248,地温!$C$2:$C$366,FALSE))</f>
        <v>#N/A</v>
      </c>
      <c r="I248" s="91" t="e">
        <f t="shared" si="119"/>
        <v>#N/A</v>
      </c>
      <c r="J248" s="93" t="e">
        <f t="shared" si="101"/>
        <v>#N/A</v>
      </c>
      <c r="K248" s="99" t="e">
        <f t="shared" si="102"/>
        <v>#N/A</v>
      </c>
      <c r="L248" s="99">
        <f t="shared" si="103"/>
        <v>0</v>
      </c>
      <c r="O248" s="92">
        <f t="shared" si="120"/>
        <v>240</v>
      </c>
      <c r="P248" s="91">
        <f t="shared" si="121"/>
        <v>241</v>
      </c>
      <c r="Q248" s="91" t="e">
        <f>INDEX(地温!$D$2:$D$366,MATCH(O248,地温!$C$2:$C$366,FALSE))</f>
        <v>#N/A</v>
      </c>
      <c r="R248" s="91" t="e">
        <f t="shared" si="122"/>
        <v>#N/A</v>
      </c>
      <c r="S248" s="93" t="e">
        <f t="shared" si="104"/>
        <v>#N/A</v>
      </c>
      <c r="T248" s="99" t="e">
        <f t="shared" si="105"/>
        <v>#N/A</v>
      </c>
      <c r="U248" s="99">
        <f t="shared" si="106"/>
        <v>0</v>
      </c>
      <c r="X248" s="92">
        <f t="shared" si="123"/>
        <v>240</v>
      </c>
      <c r="Y248" s="91">
        <f t="shared" si="124"/>
        <v>241</v>
      </c>
      <c r="Z248" s="91" t="e">
        <f>INDEX(地温!$D$2:$D$366,MATCH(X248,地温!$C$2:$C$366,FALSE))</f>
        <v>#N/A</v>
      </c>
      <c r="AA248" s="91" t="e">
        <f t="shared" si="125"/>
        <v>#N/A</v>
      </c>
      <c r="AB248" s="93" t="e">
        <f t="shared" si="107"/>
        <v>#N/A</v>
      </c>
      <c r="AC248" s="99" t="e">
        <f t="shared" si="108"/>
        <v>#N/A</v>
      </c>
      <c r="AD248" s="99">
        <f t="shared" si="109"/>
        <v>0</v>
      </c>
      <c r="AG248" s="92">
        <f t="shared" si="126"/>
        <v>240</v>
      </c>
      <c r="AH248" s="91">
        <f t="shared" si="127"/>
        <v>241</v>
      </c>
      <c r="AI248" s="91" t="e">
        <f>INDEX(地温!$D$2:$D$366,MATCH(AG248,地温!$C$2:$C$366,FALSE))</f>
        <v>#N/A</v>
      </c>
      <c r="AJ248" s="91" t="e">
        <f t="shared" si="128"/>
        <v>#N/A</v>
      </c>
      <c r="AK248" s="93" t="e">
        <f t="shared" si="110"/>
        <v>#N/A</v>
      </c>
      <c r="AL248" s="99" t="e">
        <f t="shared" si="111"/>
        <v>#N/A</v>
      </c>
      <c r="AM248" s="99">
        <f t="shared" si="112"/>
        <v>0</v>
      </c>
      <c r="AP248" s="92">
        <f t="shared" si="129"/>
        <v>240</v>
      </c>
      <c r="AQ248" s="91">
        <f t="shared" si="130"/>
        <v>241</v>
      </c>
      <c r="AR248" s="91" t="e">
        <f>INDEX(地温!$D$2:$D$366,MATCH(AP248,地温!$C$2:$C$366,FALSE))</f>
        <v>#N/A</v>
      </c>
      <c r="AS248" s="91" t="e">
        <f t="shared" si="131"/>
        <v>#N/A</v>
      </c>
      <c r="AT248" s="93" t="e">
        <f t="shared" si="113"/>
        <v>#N/A</v>
      </c>
      <c r="AU248" s="99" t="e">
        <f t="shared" si="114"/>
        <v>#N/A</v>
      </c>
      <c r="AV248" s="99">
        <f t="shared" si="115"/>
        <v>0</v>
      </c>
    </row>
    <row r="249" spans="1:48" s="91" customFormat="1">
      <c r="A249" s="92">
        <f t="shared" si="116"/>
        <v>241</v>
      </c>
      <c r="B249" s="91">
        <f t="shared" si="99"/>
        <v>242</v>
      </c>
      <c r="C249" s="99">
        <f t="shared" si="100"/>
        <v>0</v>
      </c>
      <c r="F249" s="92">
        <f t="shared" si="117"/>
        <v>241</v>
      </c>
      <c r="G249" s="91">
        <f t="shared" si="118"/>
        <v>242</v>
      </c>
      <c r="H249" s="91" t="e">
        <f>INDEX(地温!$D$2:$D$366,MATCH(F249,地温!$C$2:$C$366,FALSE))</f>
        <v>#N/A</v>
      </c>
      <c r="I249" s="91" t="e">
        <f t="shared" si="119"/>
        <v>#N/A</v>
      </c>
      <c r="J249" s="93" t="e">
        <f t="shared" si="101"/>
        <v>#N/A</v>
      </c>
      <c r="K249" s="99" t="e">
        <f t="shared" si="102"/>
        <v>#N/A</v>
      </c>
      <c r="L249" s="99">
        <f t="shared" si="103"/>
        <v>0</v>
      </c>
      <c r="O249" s="92">
        <f t="shared" si="120"/>
        <v>241</v>
      </c>
      <c r="P249" s="91">
        <f t="shared" si="121"/>
        <v>242</v>
      </c>
      <c r="Q249" s="91" t="e">
        <f>INDEX(地温!$D$2:$D$366,MATCH(O249,地温!$C$2:$C$366,FALSE))</f>
        <v>#N/A</v>
      </c>
      <c r="R249" s="91" t="e">
        <f t="shared" si="122"/>
        <v>#N/A</v>
      </c>
      <c r="S249" s="93" t="e">
        <f t="shared" si="104"/>
        <v>#N/A</v>
      </c>
      <c r="T249" s="99" t="e">
        <f t="shared" si="105"/>
        <v>#N/A</v>
      </c>
      <c r="U249" s="99">
        <f t="shared" si="106"/>
        <v>0</v>
      </c>
      <c r="X249" s="92">
        <f t="shared" si="123"/>
        <v>241</v>
      </c>
      <c r="Y249" s="91">
        <f t="shared" si="124"/>
        <v>242</v>
      </c>
      <c r="Z249" s="91" t="e">
        <f>INDEX(地温!$D$2:$D$366,MATCH(X249,地温!$C$2:$C$366,FALSE))</f>
        <v>#N/A</v>
      </c>
      <c r="AA249" s="91" t="e">
        <f t="shared" si="125"/>
        <v>#N/A</v>
      </c>
      <c r="AB249" s="93" t="e">
        <f t="shared" si="107"/>
        <v>#N/A</v>
      </c>
      <c r="AC249" s="99" t="e">
        <f t="shared" si="108"/>
        <v>#N/A</v>
      </c>
      <c r="AD249" s="99">
        <f t="shared" si="109"/>
        <v>0</v>
      </c>
      <c r="AG249" s="92">
        <f t="shared" si="126"/>
        <v>241</v>
      </c>
      <c r="AH249" s="91">
        <f t="shared" si="127"/>
        <v>242</v>
      </c>
      <c r="AI249" s="91" t="e">
        <f>INDEX(地温!$D$2:$D$366,MATCH(AG249,地温!$C$2:$C$366,FALSE))</f>
        <v>#N/A</v>
      </c>
      <c r="AJ249" s="91" t="e">
        <f t="shared" si="128"/>
        <v>#N/A</v>
      </c>
      <c r="AK249" s="93" t="e">
        <f t="shared" si="110"/>
        <v>#N/A</v>
      </c>
      <c r="AL249" s="99" t="e">
        <f t="shared" si="111"/>
        <v>#N/A</v>
      </c>
      <c r="AM249" s="99">
        <f t="shared" si="112"/>
        <v>0</v>
      </c>
      <c r="AP249" s="92">
        <f t="shared" si="129"/>
        <v>241</v>
      </c>
      <c r="AQ249" s="91">
        <f t="shared" si="130"/>
        <v>242</v>
      </c>
      <c r="AR249" s="91" t="e">
        <f>INDEX(地温!$D$2:$D$366,MATCH(AP249,地温!$C$2:$C$366,FALSE))</f>
        <v>#N/A</v>
      </c>
      <c r="AS249" s="91" t="e">
        <f t="shared" si="131"/>
        <v>#N/A</v>
      </c>
      <c r="AT249" s="93" t="e">
        <f t="shared" si="113"/>
        <v>#N/A</v>
      </c>
      <c r="AU249" s="99" t="e">
        <f t="shared" si="114"/>
        <v>#N/A</v>
      </c>
      <c r="AV249" s="99">
        <f t="shared" si="115"/>
        <v>0</v>
      </c>
    </row>
    <row r="250" spans="1:48" s="91" customFormat="1">
      <c r="A250" s="92">
        <f t="shared" si="116"/>
        <v>242</v>
      </c>
      <c r="B250" s="91">
        <f t="shared" si="99"/>
        <v>243</v>
      </c>
      <c r="C250" s="99">
        <f t="shared" si="100"/>
        <v>0</v>
      </c>
      <c r="F250" s="92">
        <f t="shared" si="117"/>
        <v>242</v>
      </c>
      <c r="G250" s="91">
        <f t="shared" si="118"/>
        <v>243</v>
      </c>
      <c r="H250" s="91" t="e">
        <f>INDEX(地温!$D$2:$D$366,MATCH(F250,地温!$C$2:$C$366,FALSE))</f>
        <v>#N/A</v>
      </c>
      <c r="I250" s="91" t="e">
        <f t="shared" si="119"/>
        <v>#N/A</v>
      </c>
      <c r="J250" s="93" t="e">
        <f t="shared" si="101"/>
        <v>#N/A</v>
      </c>
      <c r="K250" s="99" t="e">
        <f t="shared" si="102"/>
        <v>#N/A</v>
      </c>
      <c r="L250" s="99">
        <f t="shared" si="103"/>
        <v>0</v>
      </c>
      <c r="O250" s="92">
        <f t="shared" si="120"/>
        <v>242</v>
      </c>
      <c r="P250" s="91">
        <f t="shared" si="121"/>
        <v>243</v>
      </c>
      <c r="Q250" s="91" t="e">
        <f>INDEX(地温!$D$2:$D$366,MATCH(O250,地温!$C$2:$C$366,FALSE))</f>
        <v>#N/A</v>
      </c>
      <c r="R250" s="91" t="e">
        <f t="shared" si="122"/>
        <v>#N/A</v>
      </c>
      <c r="S250" s="93" t="e">
        <f t="shared" si="104"/>
        <v>#N/A</v>
      </c>
      <c r="T250" s="99" t="e">
        <f t="shared" si="105"/>
        <v>#N/A</v>
      </c>
      <c r="U250" s="99">
        <f t="shared" si="106"/>
        <v>0</v>
      </c>
      <c r="X250" s="92">
        <f t="shared" si="123"/>
        <v>242</v>
      </c>
      <c r="Y250" s="91">
        <f t="shared" si="124"/>
        <v>243</v>
      </c>
      <c r="Z250" s="91" t="e">
        <f>INDEX(地温!$D$2:$D$366,MATCH(X250,地温!$C$2:$C$366,FALSE))</f>
        <v>#N/A</v>
      </c>
      <c r="AA250" s="91" t="e">
        <f t="shared" si="125"/>
        <v>#N/A</v>
      </c>
      <c r="AB250" s="93" t="e">
        <f t="shared" si="107"/>
        <v>#N/A</v>
      </c>
      <c r="AC250" s="99" t="e">
        <f t="shared" si="108"/>
        <v>#N/A</v>
      </c>
      <c r="AD250" s="99">
        <f t="shared" si="109"/>
        <v>0</v>
      </c>
      <c r="AG250" s="92">
        <f t="shared" si="126"/>
        <v>242</v>
      </c>
      <c r="AH250" s="91">
        <f t="shared" si="127"/>
        <v>243</v>
      </c>
      <c r="AI250" s="91" t="e">
        <f>INDEX(地温!$D$2:$D$366,MATCH(AG250,地温!$C$2:$C$366,FALSE))</f>
        <v>#N/A</v>
      </c>
      <c r="AJ250" s="91" t="e">
        <f t="shared" si="128"/>
        <v>#N/A</v>
      </c>
      <c r="AK250" s="93" t="e">
        <f t="shared" si="110"/>
        <v>#N/A</v>
      </c>
      <c r="AL250" s="99" t="e">
        <f t="shared" si="111"/>
        <v>#N/A</v>
      </c>
      <c r="AM250" s="99">
        <f t="shared" si="112"/>
        <v>0</v>
      </c>
      <c r="AP250" s="92">
        <f t="shared" si="129"/>
        <v>242</v>
      </c>
      <c r="AQ250" s="91">
        <f t="shared" si="130"/>
        <v>243</v>
      </c>
      <c r="AR250" s="91" t="e">
        <f>INDEX(地温!$D$2:$D$366,MATCH(AP250,地温!$C$2:$C$366,FALSE))</f>
        <v>#N/A</v>
      </c>
      <c r="AS250" s="91" t="e">
        <f t="shared" si="131"/>
        <v>#N/A</v>
      </c>
      <c r="AT250" s="93" t="e">
        <f t="shared" si="113"/>
        <v>#N/A</v>
      </c>
      <c r="AU250" s="99" t="e">
        <f t="shared" si="114"/>
        <v>#N/A</v>
      </c>
      <c r="AV250" s="99">
        <f t="shared" si="115"/>
        <v>0</v>
      </c>
    </row>
    <row r="251" spans="1:48" s="91" customFormat="1">
      <c r="A251" s="92">
        <f t="shared" si="116"/>
        <v>243</v>
      </c>
      <c r="B251" s="91">
        <f t="shared" si="99"/>
        <v>244</v>
      </c>
      <c r="C251" s="99">
        <f t="shared" si="100"/>
        <v>0</v>
      </c>
      <c r="F251" s="92">
        <f t="shared" si="117"/>
        <v>243</v>
      </c>
      <c r="G251" s="91">
        <f t="shared" si="118"/>
        <v>244</v>
      </c>
      <c r="H251" s="91" t="e">
        <f>INDEX(地温!$D$2:$D$366,MATCH(F251,地温!$C$2:$C$366,FALSE))</f>
        <v>#N/A</v>
      </c>
      <c r="I251" s="91" t="e">
        <f t="shared" si="119"/>
        <v>#N/A</v>
      </c>
      <c r="J251" s="93" t="e">
        <f t="shared" si="101"/>
        <v>#N/A</v>
      </c>
      <c r="K251" s="99" t="e">
        <f t="shared" si="102"/>
        <v>#N/A</v>
      </c>
      <c r="L251" s="99">
        <f t="shared" si="103"/>
        <v>0</v>
      </c>
      <c r="O251" s="92">
        <f t="shared" si="120"/>
        <v>243</v>
      </c>
      <c r="P251" s="91">
        <f t="shared" si="121"/>
        <v>244</v>
      </c>
      <c r="Q251" s="91" t="e">
        <f>INDEX(地温!$D$2:$D$366,MATCH(O251,地温!$C$2:$C$366,FALSE))</f>
        <v>#N/A</v>
      </c>
      <c r="R251" s="91" t="e">
        <f t="shared" si="122"/>
        <v>#N/A</v>
      </c>
      <c r="S251" s="93" t="e">
        <f t="shared" si="104"/>
        <v>#N/A</v>
      </c>
      <c r="T251" s="99" t="e">
        <f t="shared" si="105"/>
        <v>#N/A</v>
      </c>
      <c r="U251" s="99">
        <f t="shared" si="106"/>
        <v>0</v>
      </c>
      <c r="X251" s="92">
        <f t="shared" si="123"/>
        <v>243</v>
      </c>
      <c r="Y251" s="91">
        <f t="shared" si="124"/>
        <v>244</v>
      </c>
      <c r="Z251" s="91" t="e">
        <f>INDEX(地温!$D$2:$D$366,MATCH(X251,地温!$C$2:$C$366,FALSE))</f>
        <v>#N/A</v>
      </c>
      <c r="AA251" s="91" t="e">
        <f t="shared" si="125"/>
        <v>#N/A</v>
      </c>
      <c r="AB251" s="93" t="e">
        <f t="shared" si="107"/>
        <v>#N/A</v>
      </c>
      <c r="AC251" s="99" t="e">
        <f t="shared" si="108"/>
        <v>#N/A</v>
      </c>
      <c r="AD251" s="99">
        <f t="shared" si="109"/>
        <v>0</v>
      </c>
      <c r="AG251" s="92">
        <f t="shared" si="126"/>
        <v>243</v>
      </c>
      <c r="AH251" s="91">
        <f t="shared" si="127"/>
        <v>244</v>
      </c>
      <c r="AI251" s="91" t="e">
        <f>INDEX(地温!$D$2:$D$366,MATCH(AG251,地温!$C$2:$C$366,FALSE))</f>
        <v>#N/A</v>
      </c>
      <c r="AJ251" s="91" t="e">
        <f t="shared" si="128"/>
        <v>#N/A</v>
      </c>
      <c r="AK251" s="93" t="e">
        <f t="shared" si="110"/>
        <v>#N/A</v>
      </c>
      <c r="AL251" s="99" t="e">
        <f t="shared" si="111"/>
        <v>#N/A</v>
      </c>
      <c r="AM251" s="99">
        <f t="shared" si="112"/>
        <v>0</v>
      </c>
      <c r="AP251" s="92">
        <f t="shared" si="129"/>
        <v>243</v>
      </c>
      <c r="AQ251" s="91">
        <f t="shared" si="130"/>
        <v>244</v>
      </c>
      <c r="AR251" s="91" t="e">
        <f>INDEX(地温!$D$2:$D$366,MATCH(AP251,地温!$C$2:$C$366,FALSE))</f>
        <v>#N/A</v>
      </c>
      <c r="AS251" s="91" t="e">
        <f t="shared" si="131"/>
        <v>#N/A</v>
      </c>
      <c r="AT251" s="93" t="e">
        <f t="shared" si="113"/>
        <v>#N/A</v>
      </c>
      <c r="AU251" s="99" t="e">
        <f t="shared" si="114"/>
        <v>#N/A</v>
      </c>
      <c r="AV251" s="99">
        <f t="shared" si="115"/>
        <v>0</v>
      </c>
    </row>
    <row r="252" spans="1:48" s="91" customFormat="1">
      <c r="A252" s="92">
        <f t="shared" si="116"/>
        <v>244</v>
      </c>
      <c r="B252" s="91">
        <f t="shared" si="99"/>
        <v>245</v>
      </c>
      <c r="C252" s="99">
        <f t="shared" si="100"/>
        <v>0</v>
      </c>
      <c r="F252" s="92">
        <f t="shared" si="117"/>
        <v>244</v>
      </c>
      <c r="G252" s="91">
        <f t="shared" si="118"/>
        <v>245</v>
      </c>
      <c r="H252" s="91" t="e">
        <f>INDEX(地温!$D$2:$D$366,MATCH(F252,地温!$C$2:$C$366,FALSE))</f>
        <v>#N/A</v>
      </c>
      <c r="I252" s="91" t="e">
        <f t="shared" si="119"/>
        <v>#N/A</v>
      </c>
      <c r="J252" s="93" t="e">
        <f t="shared" si="101"/>
        <v>#N/A</v>
      </c>
      <c r="K252" s="99" t="e">
        <f t="shared" si="102"/>
        <v>#N/A</v>
      </c>
      <c r="L252" s="99">
        <f t="shared" si="103"/>
        <v>0</v>
      </c>
      <c r="O252" s="92">
        <f t="shared" si="120"/>
        <v>244</v>
      </c>
      <c r="P252" s="91">
        <f t="shared" si="121"/>
        <v>245</v>
      </c>
      <c r="Q252" s="91" t="e">
        <f>INDEX(地温!$D$2:$D$366,MATCH(O252,地温!$C$2:$C$366,FALSE))</f>
        <v>#N/A</v>
      </c>
      <c r="R252" s="91" t="e">
        <f t="shared" si="122"/>
        <v>#N/A</v>
      </c>
      <c r="S252" s="93" t="e">
        <f t="shared" si="104"/>
        <v>#N/A</v>
      </c>
      <c r="T252" s="99" t="e">
        <f t="shared" si="105"/>
        <v>#N/A</v>
      </c>
      <c r="U252" s="99">
        <f t="shared" si="106"/>
        <v>0</v>
      </c>
      <c r="X252" s="92">
        <f t="shared" si="123"/>
        <v>244</v>
      </c>
      <c r="Y252" s="91">
        <f t="shared" si="124"/>
        <v>245</v>
      </c>
      <c r="Z252" s="91" t="e">
        <f>INDEX(地温!$D$2:$D$366,MATCH(X252,地温!$C$2:$C$366,FALSE))</f>
        <v>#N/A</v>
      </c>
      <c r="AA252" s="91" t="e">
        <f t="shared" si="125"/>
        <v>#N/A</v>
      </c>
      <c r="AB252" s="93" t="e">
        <f t="shared" si="107"/>
        <v>#N/A</v>
      </c>
      <c r="AC252" s="99" t="e">
        <f t="shared" si="108"/>
        <v>#N/A</v>
      </c>
      <c r="AD252" s="99">
        <f t="shared" si="109"/>
        <v>0</v>
      </c>
      <c r="AG252" s="92">
        <f t="shared" si="126"/>
        <v>244</v>
      </c>
      <c r="AH252" s="91">
        <f t="shared" si="127"/>
        <v>245</v>
      </c>
      <c r="AI252" s="91" t="e">
        <f>INDEX(地温!$D$2:$D$366,MATCH(AG252,地温!$C$2:$C$366,FALSE))</f>
        <v>#N/A</v>
      </c>
      <c r="AJ252" s="91" t="e">
        <f t="shared" si="128"/>
        <v>#N/A</v>
      </c>
      <c r="AK252" s="93" t="e">
        <f t="shared" si="110"/>
        <v>#N/A</v>
      </c>
      <c r="AL252" s="99" t="e">
        <f t="shared" si="111"/>
        <v>#N/A</v>
      </c>
      <c r="AM252" s="99">
        <f t="shared" si="112"/>
        <v>0</v>
      </c>
      <c r="AP252" s="92">
        <f t="shared" si="129"/>
        <v>244</v>
      </c>
      <c r="AQ252" s="91">
        <f t="shared" si="130"/>
        <v>245</v>
      </c>
      <c r="AR252" s="91" t="e">
        <f>INDEX(地温!$D$2:$D$366,MATCH(AP252,地温!$C$2:$C$366,FALSE))</f>
        <v>#N/A</v>
      </c>
      <c r="AS252" s="91" t="e">
        <f t="shared" si="131"/>
        <v>#N/A</v>
      </c>
      <c r="AT252" s="93" t="e">
        <f t="shared" si="113"/>
        <v>#N/A</v>
      </c>
      <c r="AU252" s="99" t="e">
        <f t="shared" si="114"/>
        <v>#N/A</v>
      </c>
      <c r="AV252" s="99">
        <f t="shared" si="115"/>
        <v>0</v>
      </c>
    </row>
    <row r="253" spans="1:48" s="91" customFormat="1">
      <c r="A253" s="92">
        <f t="shared" si="116"/>
        <v>245</v>
      </c>
      <c r="B253" s="91">
        <f t="shared" si="99"/>
        <v>246</v>
      </c>
      <c r="C253" s="99">
        <f t="shared" si="100"/>
        <v>0</v>
      </c>
      <c r="F253" s="92">
        <f t="shared" si="117"/>
        <v>245</v>
      </c>
      <c r="G253" s="91">
        <f t="shared" si="118"/>
        <v>246</v>
      </c>
      <c r="H253" s="91" t="e">
        <f>INDEX(地温!$D$2:$D$366,MATCH(F253,地温!$C$2:$C$366,FALSE))</f>
        <v>#N/A</v>
      </c>
      <c r="I253" s="91" t="e">
        <f t="shared" si="119"/>
        <v>#N/A</v>
      </c>
      <c r="J253" s="93" t="e">
        <f t="shared" si="101"/>
        <v>#N/A</v>
      </c>
      <c r="K253" s="99" t="e">
        <f t="shared" si="102"/>
        <v>#N/A</v>
      </c>
      <c r="L253" s="99">
        <f t="shared" si="103"/>
        <v>0</v>
      </c>
      <c r="O253" s="92">
        <f t="shared" si="120"/>
        <v>245</v>
      </c>
      <c r="P253" s="91">
        <f t="shared" si="121"/>
        <v>246</v>
      </c>
      <c r="Q253" s="91" t="e">
        <f>INDEX(地温!$D$2:$D$366,MATCH(O253,地温!$C$2:$C$366,FALSE))</f>
        <v>#N/A</v>
      </c>
      <c r="R253" s="91" t="e">
        <f t="shared" si="122"/>
        <v>#N/A</v>
      </c>
      <c r="S253" s="93" t="e">
        <f t="shared" si="104"/>
        <v>#N/A</v>
      </c>
      <c r="T253" s="99" t="e">
        <f t="shared" si="105"/>
        <v>#N/A</v>
      </c>
      <c r="U253" s="99">
        <f t="shared" si="106"/>
        <v>0</v>
      </c>
      <c r="X253" s="92">
        <f t="shared" si="123"/>
        <v>245</v>
      </c>
      <c r="Y253" s="91">
        <f t="shared" si="124"/>
        <v>246</v>
      </c>
      <c r="Z253" s="91" t="e">
        <f>INDEX(地温!$D$2:$D$366,MATCH(X253,地温!$C$2:$C$366,FALSE))</f>
        <v>#N/A</v>
      </c>
      <c r="AA253" s="91" t="e">
        <f t="shared" si="125"/>
        <v>#N/A</v>
      </c>
      <c r="AB253" s="93" t="e">
        <f t="shared" si="107"/>
        <v>#N/A</v>
      </c>
      <c r="AC253" s="99" t="e">
        <f t="shared" si="108"/>
        <v>#N/A</v>
      </c>
      <c r="AD253" s="99">
        <f t="shared" si="109"/>
        <v>0</v>
      </c>
      <c r="AG253" s="92">
        <f t="shared" si="126"/>
        <v>245</v>
      </c>
      <c r="AH253" s="91">
        <f t="shared" si="127"/>
        <v>246</v>
      </c>
      <c r="AI253" s="91" t="e">
        <f>INDEX(地温!$D$2:$D$366,MATCH(AG253,地温!$C$2:$C$366,FALSE))</f>
        <v>#N/A</v>
      </c>
      <c r="AJ253" s="91" t="e">
        <f t="shared" si="128"/>
        <v>#N/A</v>
      </c>
      <c r="AK253" s="93" t="e">
        <f t="shared" si="110"/>
        <v>#N/A</v>
      </c>
      <c r="AL253" s="99" t="e">
        <f t="shared" si="111"/>
        <v>#N/A</v>
      </c>
      <c r="AM253" s="99">
        <f t="shared" si="112"/>
        <v>0</v>
      </c>
      <c r="AP253" s="92">
        <f t="shared" si="129"/>
        <v>245</v>
      </c>
      <c r="AQ253" s="91">
        <f t="shared" si="130"/>
        <v>246</v>
      </c>
      <c r="AR253" s="91" t="e">
        <f>INDEX(地温!$D$2:$D$366,MATCH(AP253,地温!$C$2:$C$366,FALSE))</f>
        <v>#N/A</v>
      </c>
      <c r="AS253" s="91" t="e">
        <f t="shared" si="131"/>
        <v>#N/A</v>
      </c>
      <c r="AT253" s="93" t="e">
        <f t="shared" si="113"/>
        <v>#N/A</v>
      </c>
      <c r="AU253" s="99" t="e">
        <f t="shared" si="114"/>
        <v>#N/A</v>
      </c>
      <c r="AV253" s="99">
        <f t="shared" si="115"/>
        <v>0</v>
      </c>
    </row>
    <row r="254" spans="1:48" s="91" customFormat="1">
      <c r="A254" s="92">
        <f t="shared" si="116"/>
        <v>246</v>
      </c>
      <c r="B254" s="91">
        <f t="shared" si="99"/>
        <v>247</v>
      </c>
      <c r="C254" s="99">
        <f t="shared" si="100"/>
        <v>0</v>
      </c>
      <c r="F254" s="92">
        <f t="shared" si="117"/>
        <v>246</v>
      </c>
      <c r="G254" s="91">
        <f t="shared" si="118"/>
        <v>247</v>
      </c>
      <c r="H254" s="91" t="e">
        <f>INDEX(地温!$D$2:$D$366,MATCH(F254,地温!$C$2:$C$366,FALSE))</f>
        <v>#N/A</v>
      </c>
      <c r="I254" s="91" t="e">
        <f t="shared" si="119"/>
        <v>#N/A</v>
      </c>
      <c r="J254" s="93" t="e">
        <f t="shared" si="101"/>
        <v>#N/A</v>
      </c>
      <c r="K254" s="99" t="e">
        <f t="shared" si="102"/>
        <v>#N/A</v>
      </c>
      <c r="L254" s="99">
        <f t="shared" si="103"/>
        <v>0</v>
      </c>
      <c r="O254" s="92">
        <f t="shared" si="120"/>
        <v>246</v>
      </c>
      <c r="P254" s="91">
        <f t="shared" si="121"/>
        <v>247</v>
      </c>
      <c r="Q254" s="91" t="e">
        <f>INDEX(地温!$D$2:$D$366,MATCH(O254,地温!$C$2:$C$366,FALSE))</f>
        <v>#N/A</v>
      </c>
      <c r="R254" s="91" t="e">
        <f t="shared" si="122"/>
        <v>#N/A</v>
      </c>
      <c r="S254" s="93" t="e">
        <f t="shared" si="104"/>
        <v>#N/A</v>
      </c>
      <c r="T254" s="99" t="e">
        <f t="shared" si="105"/>
        <v>#N/A</v>
      </c>
      <c r="U254" s="99">
        <f t="shared" si="106"/>
        <v>0</v>
      </c>
      <c r="X254" s="92">
        <f t="shared" si="123"/>
        <v>246</v>
      </c>
      <c r="Y254" s="91">
        <f t="shared" si="124"/>
        <v>247</v>
      </c>
      <c r="Z254" s="91" t="e">
        <f>INDEX(地温!$D$2:$D$366,MATCH(X254,地温!$C$2:$C$366,FALSE))</f>
        <v>#N/A</v>
      </c>
      <c r="AA254" s="91" t="e">
        <f t="shared" si="125"/>
        <v>#N/A</v>
      </c>
      <c r="AB254" s="93" t="e">
        <f t="shared" si="107"/>
        <v>#N/A</v>
      </c>
      <c r="AC254" s="99" t="e">
        <f t="shared" si="108"/>
        <v>#N/A</v>
      </c>
      <c r="AD254" s="99">
        <f t="shared" si="109"/>
        <v>0</v>
      </c>
      <c r="AG254" s="92">
        <f t="shared" si="126"/>
        <v>246</v>
      </c>
      <c r="AH254" s="91">
        <f t="shared" si="127"/>
        <v>247</v>
      </c>
      <c r="AI254" s="91" t="e">
        <f>INDEX(地温!$D$2:$D$366,MATCH(AG254,地温!$C$2:$C$366,FALSE))</f>
        <v>#N/A</v>
      </c>
      <c r="AJ254" s="91" t="e">
        <f t="shared" si="128"/>
        <v>#N/A</v>
      </c>
      <c r="AK254" s="93" t="e">
        <f t="shared" si="110"/>
        <v>#N/A</v>
      </c>
      <c r="AL254" s="99" t="e">
        <f t="shared" si="111"/>
        <v>#N/A</v>
      </c>
      <c r="AM254" s="99">
        <f t="shared" si="112"/>
        <v>0</v>
      </c>
      <c r="AP254" s="92">
        <f t="shared" si="129"/>
        <v>246</v>
      </c>
      <c r="AQ254" s="91">
        <f t="shared" si="130"/>
        <v>247</v>
      </c>
      <c r="AR254" s="91" t="e">
        <f>INDEX(地温!$D$2:$D$366,MATCH(AP254,地温!$C$2:$C$366,FALSE))</f>
        <v>#N/A</v>
      </c>
      <c r="AS254" s="91" t="e">
        <f t="shared" si="131"/>
        <v>#N/A</v>
      </c>
      <c r="AT254" s="93" t="e">
        <f t="shared" si="113"/>
        <v>#N/A</v>
      </c>
      <c r="AU254" s="99" t="e">
        <f t="shared" si="114"/>
        <v>#N/A</v>
      </c>
      <c r="AV254" s="99">
        <f t="shared" si="115"/>
        <v>0</v>
      </c>
    </row>
    <row r="255" spans="1:48" s="91" customFormat="1">
      <c r="A255" s="92">
        <f t="shared" si="116"/>
        <v>247</v>
      </c>
      <c r="B255" s="91">
        <f t="shared" si="99"/>
        <v>248</v>
      </c>
      <c r="C255" s="99">
        <f t="shared" si="100"/>
        <v>0</v>
      </c>
      <c r="F255" s="92">
        <f t="shared" si="117"/>
        <v>247</v>
      </c>
      <c r="G255" s="91">
        <f t="shared" si="118"/>
        <v>248</v>
      </c>
      <c r="H255" s="91" t="e">
        <f>INDEX(地温!$D$2:$D$366,MATCH(F255,地温!$C$2:$C$366,FALSE))</f>
        <v>#N/A</v>
      </c>
      <c r="I255" s="91" t="e">
        <f t="shared" si="119"/>
        <v>#N/A</v>
      </c>
      <c r="J255" s="93" t="e">
        <f t="shared" si="101"/>
        <v>#N/A</v>
      </c>
      <c r="K255" s="99" t="e">
        <f t="shared" si="102"/>
        <v>#N/A</v>
      </c>
      <c r="L255" s="99">
        <f t="shared" si="103"/>
        <v>0</v>
      </c>
      <c r="O255" s="92">
        <f t="shared" si="120"/>
        <v>247</v>
      </c>
      <c r="P255" s="91">
        <f t="shared" si="121"/>
        <v>248</v>
      </c>
      <c r="Q255" s="91" t="e">
        <f>INDEX(地温!$D$2:$D$366,MATCH(O255,地温!$C$2:$C$366,FALSE))</f>
        <v>#N/A</v>
      </c>
      <c r="R255" s="91" t="e">
        <f t="shared" si="122"/>
        <v>#N/A</v>
      </c>
      <c r="S255" s="93" t="e">
        <f t="shared" si="104"/>
        <v>#N/A</v>
      </c>
      <c r="T255" s="99" t="e">
        <f t="shared" si="105"/>
        <v>#N/A</v>
      </c>
      <c r="U255" s="99">
        <f t="shared" si="106"/>
        <v>0</v>
      </c>
      <c r="X255" s="92">
        <f t="shared" si="123"/>
        <v>247</v>
      </c>
      <c r="Y255" s="91">
        <f t="shared" si="124"/>
        <v>248</v>
      </c>
      <c r="Z255" s="91" t="e">
        <f>INDEX(地温!$D$2:$D$366,MATCH(X255,地温!$C$2:$C$366,FALSE))</f>
        <v>#N/A</v>
      </c>
      <c r="AA255" s="91" t="e">
        <f t="shared" si="125"/>
        <v>#N/A</v>
      </c>
      <c r="AB255" s="93" t="e">
        <f t="shared" si="107"/>
        <v>#N/A</v>
      </c>
      <c r="AC255" s="99" t="e">
        <f t="shared" si="108"/>
        <v>#N/A</v>
      </c>
      <c r="AD255" s="99">
        <f t="shared" si="109"/>
        <v>0</v>
      </c>
      <c r="AG255" s="92">
        <f t="shared" si="126"/>
        <v>247</v>
      </c>
      <c r="AH255" s="91">
        <f t="shared" si="127"/>
        <v>248</v>
      </c>
      <c r="AI255" s="91" t="e">
        <f>INDEX(地温!$D$2:$D$366,MATCH(AG255,地温!$C$2:$C$366,FALSE))</f>
        <v>#N/A</v>
      </c>
      <c r="AJ255" s="91" t="e">
        <f t="shared" si="128"/>
        <v>#N/A</v>
      </c>
      <c r="AK255" s="93" t="e">
        <f t="shared" si="110"/>
        <v>#N/A</v>
      </c>
      <c r="AL255" s="99" t="e">
        <f t="shared" si="111"/>
        <v>#N/A</v>
      </c>
      <c r="AM255" s="99">
        <f t="shared" si="112"/>
        <v>0</v>
      </c>
      <c r="AP255" s="92">
        <f t="shared" si="129"/>
        <v>247</v>
      </c>
      <c r="AQ255" s="91">
        <f t="shared" si="130"/>
        <v>248</v>
      </c>
      <c r="AR255" s="91" t="e">
        <f>INDEX(地温!$D$2:$D$366,MATCH(AP255,地温!$C$2:$C$366,FALSE))</f>
        <v>#N/A</v>
      </c>
      <c r="AS255" s="91" t="e">
        <f t="shared" si="131"/>
        <v>#N/A</v>
      </c>
      <c r="AT255" s="93" t="e">
        <f t="shared" si="113"/>
        <v>#N/A</v>
      </c>
      <c r="AU255" s="99" t="e">
        <f t="shared" si="114"/>
        <v>#N/A</v>
      </c>
      <c r="AV255" s="99">
        <f t="shared" si="115"/>
        <v>0</v>
      </c>
    </row>
    <row r="256" spans="1:48" s="91" customFormat="1">
      <c r="A256" s="92">
        <f t="shared" si="116"/>
        <v>248</v>
      </c>
      <c r="B256" s="91">
        <f t="shared" si="99"/>
        <v>249</v>
      </c>
      <c r="C256" s="99">
        <f t="shared" si="100"/>
        <v>0</v>
      </c>
      <c r="F256" s="92">
        <f t="shared" si="117"/>
        <v>248</v>
      </c>
      <c r="G256" s="91">
        <f t="shared" si="118"/>
        <v>249</v>
      </c>
      <c r="H256" s="91" t="e">
        <f>INDEX(地温!$D$2:$D$366,MATCH(F256,地温!$C$2:$C$366,FALSE))</f>
        <v>#N/A</v>
      </c>
      <c r="I256" s="91" t="e">
        <f t="shared" si="119"/>
        <v>#N/A</v>
      </c>
      <c r="J256" s="93" t="e">
        <f t="shared" si="101"/>
        <v>#N/A</v>
      </c>
      <c r="K256" s="99" t="e">
        <f t="shared" si="102"/>
        <v>#N/A</v>
      </c>
      <c r="L256" s="99">
        <f t="shared" si="103"/>
        <v>0</v>
      </c>
      <c r="O256" s="92">
        <f t="shared" si="120"/>
        <v>248</v>
      </c>
      <c r="P256" s="91">
        <f t="shared" si="121"/>
        <v>249</v>
      </c>
      <c r="Q256" s="91" t="e">
        <f>INDEX(地温!$D$2:$D$366,MATCH(O256,地温!$C$2:$C$366,FALSE))</f>
        <v>#N/A</v>
      </c>
      <c r="R256" s="91" t="e">
        <f t="shared" si="122"/>
        <v>#N/A</v>
      </c>
      <c r="S256" s="93" t="e">
        <f t="shared" si="104"/>
        <v>#N/A</v>
      </c>
      <c r="T256" s="99" t="e">
        <f t="shared" si="105"/>
        <v>#N/A</v>
      </c>
      <c r="U256" s="99">
        <f t="shared" si="106"/>
        <v>0</v>
      </c>
      <c r="X256" s="92">
        <f t="shared" si="123"/>
        <v>248</v>
      </c>
      <c r="Y256" s="91">
        <f t="shared" si="124"/>
        <v>249</v>
      </c>
      <c r="Z256" s="91" t="e">
        <f>INDEX(地温!$D$2:$D$366,MATCH(X256,地温!$C$2:$C$366,FALSE))</f>
        <v>#N/A</v>
      </c>
      <c r="AA256" s="91" t="e">
        <f t="shared" si="125"/>
        <v>#N/A</v>
      </c>
      <c r="AB256" s="93" t="e">
        <f t="shared" si="107"/>
        <v>#N/A</v>
      </c>
      <c r="AC256" s="99" t="e">
        <f t="shared" si="108"/>
        <v>#N/A</v>
      </c>
      <c r="AD256" s="99">
        <f t="shared" si="109"/>
        <v>0</v>
      </c>
      <c r="AG256" s="92">
        <f t="shared" si="126"/>
        <v>248</v>
      </c>
      <c r="AH256" s="91">
        <f t="shared" si="127"/>
        <v>249</v>
      </c>
      <c r="AI256" s="91" t="e">
        <f>INDEX(地温!$D$2:$D$366,MATCH(AG256,地温!$C$2:$C$366,FALSE))</f>
        <v>#N/A</v>
      </c>
      <c r="AJ256" s="91" t="e">
        <f t="shared" si="128"/>
        <v>#N/A</v>
      </c>
      <c r="AK256" s="93" t="e">
        <f t="shared" si="110"/>
        <v>#N/A</v>
      </c>
      <c r="AL256" s="99" t="e">
        <f t="shared" si="111"/>
        <v>#N/A</v>
      </c>
      <c r="AM256" s="99">
        <f t="shared" si="112"/>
        <v>0</v>
      </c>
      <c r="AP256" s="92">
        <f t="shared" si="129"/>
        <v>248</v>
      </c>
      <c r="AQ256" s="91">
        <f t="shared" si="130"/>
        <v>249</v>
      </c>
      <c r="AR256" s="91" t="e">
        <f>INDEX(地温!$D$2:$D$366,MATCH(AP256,地温!$C$2:$C$366,FALSE))</f>
        <v>#N/A</v>
      </c>
      <c r="AS256" s="91" t="e">
        <f t="shared" si="131"/>
        <v>#N/A</v>
      </c>
      <c r="AT256" s="93" t="e">
        <f t="shared" si="113"/>
        <v>#N/A</v>
      </c>
      <c r="AU256" s="99" t="e">
        <f t="shared" si="114"/>
        <v>#N/A</v>
      </c>
      <c r="AV256" s="99">
        <f t="shared" si="115"/>
        <v>0</v>
      </c>
    </row>
    <row r="257" spans="1:48" s="91" customFormat="1">
      <c r="A257" s="92">
        <f t="shared" si="116"/>
        <v>249</v>
      </c>
      <c r="B257" s="91">
        <f t="shared" si="99"/>
        <v>250</v>
      </c>
      <c r="C257" s="99">
        <f t="shared" si="100"/>
        <v>0</v>
      </c>
      <c r="F257" s="92">
        <f t="shared" si="117"/>
        <v>249</v>
      </c>
      <c r="G257" s="91">
        <f t="shared" si="118"/>
        <v>250</v>
      </c>
      <c r="H257" s="91" t="e">
        <f>INDEX(地温!$D$2:$D$366,MATCH(F257,地温!$C$2:$C$366,FALSE))</f>
        <v>#N/A</v>
      </c>
      <c r="I257" s="91" t="e">
        <f t="shared" si="119"/>
        <v>#N/A</v>
      </c>
      <c r="J257" s="93" t="e">
        <f t="shared" si="101"/>
        <v>#N/A</v>
      </c>
      <c r="K257" s="99" t="e">
        <f t="shared" si="102"/>
        <v>#N/A</v>
      </c>
      <c r="L257" s="99">
        <f t="shared" si="103"/>
        <v>0</v>
      </c>
      <c r="O257" s="92">
        <f t="shared" si="120"/>
        <v>249</v>
      </c>
      <c r="P257" s="91">
        <f t="shared" si="121"/>
        <v>250</v>
      </c>
      <c r="Q257" s="91" t="e">
        <f>INDEX(地温!$D$2:$D$366,MATCH(O257,地温!$C$2:$C$366,FALSE))</f>
        <v>#N/A</v>
      </c>
      <c r="R257" s="91" t="e">
        <f t="shared" si="122"/>
        <v>#N/A</v>
      </c>
      <c r="S257" s="93" t="e">
        <f t="shared" si="104"/>
        <v>#N/A</v>
      </c>
      <c r="T257" s="99" t="e">
        <f t="shared" si="105"/>
        <v>#N/A</v>
      </c>
      <c r="U257" s="99">
        <f t="shared" si="106"/>
        <v>0</v>
      </c>
      <c r="X257" s="92">
        <f t="shared" si="123"/>
        <v>249</v>
      </c>
      <c r="Y257" s="91">
        <f t="shared" si="124"/>
        <v>250</v>
      </c>
      <c r="Z257" s="91" t="e">
        <f>INDEX(地温!$D$2:$D$366,MATCH(X257,地温!$C$2:$C$366,FALSE))</f>
        <v>#N/A</v>
      </c>
      <c r="AA257" s="91" t="e">
        <f t="shared" si="125"/>
        <v>#N/A</v>
      </c>
      <c r="AB257" s="93" t="e">
        <f t="shared" si="107"/>
        <v>#N/A</v>
      </c>
      <c r="AC257" s="99" t="e">
        <f t="shared" si="108"/>
        <v>#N/A</v>
      </c>
      <c r="AD257" s="99">
        <f t="shared" si="109"/>
        <v>0</v>
      </c>
      <c r="AG257" s="92">
        <f t="shared" si="126"/>
        <v>249</v>
      </c>
      <c r="AH257" s="91">
        <f t="shared" si="127"/>
        <v>250</v>
      </c>
      <c r="AI257" s="91" t="e">
        <f>INDEX(地温!$D$2:$D$366,MATCH(AG257,地温!$C$2:$C$366,FALSE))</f>
        <v>#N/A</v>
      </c>
      <c r="AJ257" s="91" t="e">
        <f t="shared" si="128"/>
        <v>#N/A</v>
      </c>
      <c r="AK257" s="93" t="e">
        <f t="shared" si="110"/>
        <v>#N/A</v>
      </c>
      <c r="AL257" s="99" t="e">
        <f t="shared" si="111"/>
        <v>#N/A</v>
      </c>
      <c r="AM257" s="99">
        <f t="shared" si="112"/>
        <v>0</v>
      </c>
      <c r="AP257" s="92">
        <f t="shared" si="129"/>
        <v>249</v>
      </c>
      <c r="AQ257" s="91">
        <f t="shared" si="130"/>
        <v>250</v>
      </c>
      <c r="AR257" s="91" t="e">
        <f>INDEX(地温!$D$2:$D$366,MATCH(AP257,地温!$C$2:$C$366,FALSE))</f>
        <v>#N/A</v>
      </c>
      <c r="AS257" s="91" t="e">
        <f t="shared" si="131"/>
        <v>#N/A</v>
      </c>
      <c r="AT257" s="93" t="e">
        <f t="shared" si="113"/>
        <v>#N/A</v>
      </c>
      <c r="AU257" s="99" t="e">
        <f t="shared" si="114"/>
        <v>#N/A</v>
      </c>
      <c r="AV257" s="99">
        <f t="shared" si="115"/>
        <v>0</v>
      </c>
    </row>
    <row r="258" spans="1:48" s="91" customFormat="1">
      <c r="A258" s="92">
        <f t="shared" si="116"/>
        <v>250</v>
      </c>
      <c r="B258" s="91">
        <f t="shared" si="99"/>
        <v>251</v>
      </c>
      <c r="C258" s="99">
        <f t="shared" si="100"/>
        <v>0</v>
      </c>
      <c r="F258" s="92">
        <f t="shared" si="117"/>
        <v>250</v>
      </c>
      <c r="G258" s="91">
        <f t="shared" si="118"/>
        <v>251</v>
      </c>
      <c r="H258" s="91" t="e">
        <f>INDEX(地温!$D$2:$D$366,MATCH(F258,地温!$C$2:$C$366,FALSE))</f>
        <v>#N/A</v>
      </c>
      <c r="I258" s="91" t="e">
        <f t="shared" si="119"/>
        <v>#N/A</v>
      </c>
      <c r="J258" s="93" t="e">
        <f t="shared" si="101"/>
        <v>#N/A</v>
      </c>
      <c r="K258" s="99" t="e">
        <f t="shared" si="102"/>
        <v>#N/A</v>
      </c>
      <c r="L258" s="99">
        <f t="shared" si="103"/>
        <v>0</v>
      </c>
      <c r="O258" s="92">
        <f t="shared" si="120"/>
        <v>250</v>
      </c>
      <c r="P258" s="91">
        <f t="shared" si="121"/>
        <v>251</v>
      </c>
      <c r="Q258" s="91" t="e">
        <f>INDEX(地温!$D$2:$D$366,MATCH(O258,地温!$C$2:$C$366,FALSE))</f>
        <v>#N/A</v>
      </c>
      <c r="R258" s="91" t="e">
        <f t="shared" si="122"/>
        <v>#N/A</v>
      </c>
      <c r="S258" s="93" t="e">
        <f t="shared" si="104"/>
        <v>#N/A</v>
      </c>
      <c r="T258" s="99" t="e">
        <f t="shared" si="105"/>
        <v>#N/A</v>
      </c>
      <c r="U258" s="99">
        <f t="shared" si="106"/>
        <v>0</v>
      </c>
      <c r="X258" s="92">
        <f t="shared" si="123"/>
        <v>250</v>
      </c>
      <c r="Y258" s="91">
        <f t="shared" si="124"/>
        <v>251</v>
      </c>
      <c r="Z258" s="91" t="e">
        <f>INDEX(地温!$D$2:$D$366,MATCH(X258,地温!$C$2:$C$366,FALSE))</f>
        <v>#N/A</v>
      </c>
      <c r="AA258" s="91" t="e">
        <f t="shared" si="125"/>
        <v>#N/A</v>
      </c>
      <c r="AB258" s="93" t="e">
        <f t="shared" si="107"/>
        <v>#N/A</v>
      </c>
      <c r="AC258" s="99" t="e">
        <f t="shared" si="108"/>
        <v>#N/A</v>
      </c>
      <c r="AD258" s="99">
        <f t="shared" si="109"/>
        <v>0</v>
      </c>
      <c r="AG258" s="92">
        <f t="shared" si="126"/>
        <v>250</v>
      </c>
      <c r="AH258" s="91">
        <f t="shared" si="127"/>
        <v>251</v>
      </c>
      <c r="AI258" s="91" t="e">
        <f>INDEX(地温!$D$2:$D$366,MATCH(AG258,地温!$C$2:$C$366,FALSE))</f>
        <v>#N/A</v>
      </c>
      <c r="AJ258" s="91" t="e">
        <f t="shared" si="128"/>
        <v>#N/A</v>
      </c>
      <c r="AK258" s="93" t="e">
        <f t="shared" si="110"/>
        <v>#N/A</v>
      </c>
      <c r="AL258" s="99" t="e">
        <f t="shared" si="111"/>
        <v>#N/A</v>
      </c>
      <c r="AM258" s="99">
        <f t="shared" si="112"/>
        <v>0</v>
      </c>
      <c r="AP258" s="92">
        <f t="shared" si="129"/>
        <v>250</v>
      </c>
      <c r="AQ258" s="91">
        <f t="shared" si="130"/>
        <v>251</v>
      </c>
      <c r="AR258" s="91" t="e">
        <f>INDEX(地温!$D$2:$D$366,MATCH(AP258,地温!$C$2:$C$366,FALSE))</f>
        <v>#N/A</v>
      </c>
      <c r="AS258" s="91" t="e">
        <f t="shared" si="131"/>
        <v>#N/A</v>
      </c>
      <c r="AT258" s="93" t="e">
        <f t="shared" si="113"/>
        <v>#N/A</v>
      </c>
      <c r="AU258" s="99" t="e">
        <f t="shared" si="114"/>
        <v>#N/A</v>
      </c>
      <c r="AV258" s="99">
        <f t="shared" si="115"/>
        <v>0</v>
      </c>
    </row>
    <row r="259" spans="1:48" s="91" customFormat="1">
      <c r="A259" s="92">
        <f t="shared" si="116"/>
        <v>251</v>
      </c>
      <c r="B259" s="91">
        <f t="shared" si="99"/>
        <v>252</v>
      </c>
      <c r="C259" s="99">
        <f t="shared" si="100"/>
        <v>0</v>
      </c>
      <c r="F259" s="92">
        <f t="shared" si="117"/>
        <v>251</v>
      </c>
      <c r="G259" s="91">
        <f t="shared" si="118"/>
        <v>252</v>
      </c>
      <c r="H259" s="91" t="e">
        <f>INDEX(地温!$D$2:$D$366,MATCH(F259,地温!$C$2:$C$366,FALSE))</f>
        <v>#N/A</v>
      </c>
      <c r="I259" s="91" t="e">
        <f t="shared" si="119"/>
        <v>#N/A</v>
      </c>
      <c r="J259" s="93" t="e">
        <f t="shared" si="101"/>
        <v>#N/A</v>
      </c>
      <c r="K259" s="99" t="e">
        <f t="shared" si="102"/>
        <v>#N/A</v>
      </c>
      <c r="L259" s="99">
        <f t="shared" si="103"/>
        <v>0</v>
      </c>
      <c r="O259" s="92">
        <f t="shared" si="120"/>
        <v>251</v>
      </c>
      <c r="P259" s="91">
        <f t="shared" si="121"/>
        <v>252</v>
      </c>
      <c r="Q259" s="91" t="e">
        <f>INDEX(地温!$D$2:$D$366,MATCH(O259,地温!$C$2:$C$366,FALSE))</f>
        <v>#N/A</v>
      </c>
      <c r="R259" s="91" t="e">
        <f t="shared" si="122"/>
        <v>#N/A</v>
      </c>
      <c r="S259" s="93" t="e">
        <f t="shared" si="104"/>
        <v>#N/A</v>
      </c>
      <c r="T259" s="99" t="e">
        <f t="shared" si="105"/>
        <v>#N/A</v>
      </c>
      <c r="U259" s="99">
        <f t="shared" si="106"/>
        <v>0</v>
      </c>
      <c r="X259" s="92">
        <f t="shared" si="123"/>
        <v>251</v>
      </c>
      <c r="Y259" s="91">
        <f t="shared" si="124"/>
        <v>252</v>
      </c>
      <c r="Z259" s="91" t="e">
        <f>INDEX(地温!$D$2:$D$366,MATCH(X259,地温!$C$2:$C$366,FALSE))</f>
        <v>#N/A</v>
      </c>
      <c r="AA259" s="91" t="e">
        <f t="shared" si="125"/>
        <v>#N/A</v>
      </c>
      <c r="AB259" s="93" t="e">
        <f t="shared" si="107"/>
        <v>#N/A</v>
      </c>
      <c r="AC259" s="99" t="e">
        <f t="shared" si="108"/>
        <v>#N/A</v>
      </c>
      <c r="AD259" s="99">
        <f t="shared" si="109"/>
        <v>0</v>
      </c>
      <c r="AG259" s="92">
        <f t="shared" si="126"/>
        <v>251</v>
      </c>
      <c r="AH259" s="91">
        <f t="shared" si="127"/>
        <v>252</v>
      </c>
      <c r="AI259" s="91" t="e">
        <f>INDEX(地温!$D$2:$D$366,MATCH(AG259,地温!$C$2:$C$366,FALSE))</f>
        <v>#N/A</v>
      </c>
      <c r="AJ259" s="91" t="e">
        <f t="shared" si="128"/>
        <v>#N/A</v>
      </c>
      <c r="AK259" s="93" t="e">
        <f t="shared" si="110"/>
        <v>#N/A</v>
      </c>
      <c r="AL259" s="99" t="e">
        <f t="shared" si="111"/>
        <v>#N/A</v>
      </c>
      <c r="AM259" s="99">
        <f t="shared" si="112"/>
        <v>0</v>
      </c>
      <c r="AP259" s="92">
        <f t="shared" si="129"/>
        <v>251</v>
      </c>
      <c r="AQ259" s="91">
        <f t="shared" si="130"/>
        <v>252</v>
      </c>
      <c r="AR259" s="91" t="e">
        <f>INDEX(地温!$D$2:$D$366,MATCH(AP259,地温!$C$2:$C$366,FALSE))</f>
        <v>#N/A</v>
      </c>
      <c r="AS259" s="91" t="e">
        <f t="shared" si="131"/>
        <v>#N/A</v>
      </c>
      <c r="AT259" s="93" t="e">
        <f t="shared" si="113"/>
        <v>#N/A</v>
      </c>
      <c r="AU259" s="99" t="e">
        <f t="shared" si="114"/>
        <v>#N/A</v>
      </c>
      <c r="AV259" s="99">
        <f t="shared" si="115"/>
        <v>0</v>
      </c>
    </row>
    <row r="260" spans="1:48" s="91" customFormat="1">
      <c r="A260" s="92">
        <f t="shared" si="116"/>
        <v>252</v>
      </c>
      <c r="B260" s="91">
        <f t="shared" si="99"/>
        <v>253</v>
      </c>
      <c r="C260" s="99">
        <f t="shared" si="100"/>
        <v>0</v>
      </c>
      <c r="F260" s="92">
        <f t="shared" si="117"/>
        <v>252</v>
      </c>
      <c r="G260" s="91">
        <f t="shared" si="118"/>
        <v>253</v>
      </c>
      <c r="H260" s="91" t="e">
        <f>INDEX(地温!$D$2:$D$366,MATCH(F260,地温!$C$2:$C$366,FALSE))</f>
        <v>#N/A</v>
      </c>
      <c r="I260" s="91" t="e">
        <f t="shared" si="119"/>
        <v>#N/A</v>
      </c>
      <c r="J260" s="93" t="e">
        <f t="shared" si="101"/>
        <v>#N/A</v>
      </c>
      <c r="K260" s="99" t="e">
        <f t="shared" si="102"/>
        <v>#N/A</v>
      </c>
      <c r="L260" s="99">
        <f t="shared" si="103"/>
        <v>0</v>
      </c>
      <c r="O260" s="92">
        <f t="shared" si="120"/>
        <v>252</v>
      </c>
      <c r="P260" s="91">
        <f t="shared" si="121"/>
        <v>253</v>
      </c>
      <c r="Q260" s="91" t="e">
        <f>INDEX(地温!$D$2:$D$366,MATCH(O260,地温!$C$2:$C$366,FALSE))</f>
        <v>#N/A</v>
      </c>
      <c r="R260" s="91" t="e">
        <f t="shared" si="122"/>
        <v>#N/A</v>
      </c>
      <c r="S260" s="93" t="e">
        <f t="shared" si="104"/>
        <v>#N/A</v>
      </c>
      <c r="T260" s="99" t="e">
        <f t="shared" si="105"/>
        <v>#N/A</v>
      </c>
      <c r="U260" s="99">
        <f t="shared" si="106"/>
        <v>0</v>
      </c>
      <c r="X260" s="92">
        <f t="shared" si="123"/>
        <v>252</v>
      </c>
      <c r="Y260" s="91">
        <f t="shared" si="124"/>
        <v>253</v>
      </c>
      <c r="Z260" s="91" t="e">
        <f>INDEX(地温!$D$2:$D$366,MATCH(X260,地温!$C$2:$C$366,FALSE))</f>
        <v>#N/A</v>
      </c>
      <c r="AA260" s="91" t="e">
        <f t="shared" si="125"/>
        <v>#N/A</v>
      </c>
      <c r="AB260" s="93" t="e">
        <f t="shared" si="107"/>
        <v>#N/A</v>
      </c>
      <c r="AC260" s="99" t="e">
        <f t="shared" si="108"/>
        <v>#N/A</v>
      </c>
      <c r="AD260" s="99">
        <f t="shared" si="109"/>
        <v>0</v>
      </c>
      <c r="AG260" s="92">
        <f t="shared" si="126"/>
        <v>252</v>
      </c>
      <c r="AH260" s="91">
        <f t="shared" si="127"/>
        <v>253</v>
      </c>
      <c r="AI260" s="91" t="e">
        <f>INDEX(地温!$D$2:$D$366,MATCH(AG260,地温!$C$2:$C$366,FALSE))</f>
        <v>#N/A</v>
      </c>
      <c r="AJ260" s="91" t="e">
        <f t="shared" si="128"/>
        <v>#N/A</v>
      </c>
      <c r="AK260" s="93" t="e">
        <f t="shared" si="110"/>
        <v>#N/A</v>
      </c>
      <c r="AL260" s="99" t="e">
        <f t="shared" si="111"/>
        <v>#N/A</v>
      </c>
      <c r="AM260" s="99">
        <f t="shared" si="112"/>
        <v>0</v>
      </c>
      <c r="AP260" s="92">
        <f t="shared" si="129"/>
        <v>252</v>
      </c>
      <c r="AQ260" s="91">
        <f t="shared" si="130"/>
        <v>253</v>
      </c>
      <c r="AR260" s="91" t="e">
        <f>INDEX(地温!$D$2:$D$366,MATCH(AP260,地温!$C$2:$C$366,FALSE))</f>
        <v>#N/A</v>
      </c>
      <c r="AS260" s="91" t="e">
        <f t="shared" si="131"/>
        <v>#N/A</v>
      </c>
      <c r="AT260" s="93" t="e">
        <f t="shared" si="113"/>
        <v>#N/A</v>
      </c>
      <c r="AU260" s="99" t="e">
        <f t="shared" si="114"/>
        <v>#N/A</v>
      </c>
      <c r="AV260" s="99">
        <f t="shared" si="115"/>
        <v>0</v>
      </c>
    </row>
    <row r="261" spans="1:48" s="91" customFormat="1">
      <c r="A261" s="92">
        <f t="shared" si="116"/>
        <v>253</v>
      </c>
      <c r="B261" s="91">
        <f t="shared" si="99"/>
        <v>254</v>
      </c>
      <c r="C261" s="99">
        <f t="shared" si="100"/>
        <v>0</v>
      </c>
      <c r="F261" s="92">
        <f t="shared" si="117"/>
        <v>253</v>
      </c>
      <c r="G261" s="91">
        <f t="shared" si="118"/>
        <v>254</v>
      </c>
      <c r="H261" s="91" t="e">
        <f>INDEX(地温!$D$2:$D$366,MATCH(F261,地温!$C$2:$C$366,FALSE))</f>
        <v>#N/A</v>
      </c>
      <c r="I261" s="91" t="e">
        <f t="shared" si="119"/>
        <v>#N/A</v>
      </c>
      <c r="J261" s="93" t="e">
        <f t="shared" si="101"/>
        <v>#N/A</v>
      </c>
      <c r="K261" s="99" t="e">
        <f t="shared" si="102"/>
        <v>#N/A</v>
      </c>
      <c r="L261" s="99">
        <f t="shared" si="103"/>
        <v>0</v>
      </c>
      <c r="O261" s="92">
        <f t="shared" si="120"/>
        <v>253</v>
      </c>
      <c r="P261" s="91">
        <f t="shared" si="121"/>
        <v>254</v>
      </c>
      <c r="Q261" s="91" t="e">
        <f>INDEX(地温!$D$2:$D$366,MATCH(O261,地温!$C$2:$C$366,FALSE))</f>
        <v>#N/A</v>
      </c>
      <c r="R261" s="91" t="e">
        <f t="shared" si="122"/>
        <v>#N/A</v>
      </c>
      <c r="S261" s="93" t="e">
        <f t="shared" si="104"/>
        <v>#N/A</v>
      </c>
      <c r="T261" s="99" t="e">
        <f t="shared" si="105"/>
        <v>#N/A</v>
      </c>
      <c r="U261" s="99">
        <f t="shared" si="106"/>
        <v>0</v>
      </c>
      <c r="X261" s="92">
        <f t="shared" si="123"/>
        <v>253</v>
      </c>
      <c r="Y261" s="91">
        <f t="shared" si="124"/>
        <v>254</v>
      </c>
      <c r="Z261" s="91" t="e">
        <f>INDEX(地温!$D$2:$D$366,MATCH(X261,地温!$C$2:$C$366,FALSE))</f>
        <v>#N/A</v>
      </c>
      <c r="AA261" s="91" t="e">
        <f t="shared" si="125"/>
        <v>#N/A</v>
      </c>
      <c r="AB261" s="93" t="e">
        <f t="shared" si="107"/>
        <v>#N/A</v>
      </c>
      <c r="AC261" s="99" t="e">
        <f t="shared" si="108"/>
        <v>#N/A</v>
      </c>
      <c r="AD261" s="99">
        <f t="shared" si="109"/>
        <v>0</v>
      </c>
      <c r="AG261" s="92">
        <f t="shared" si="126"/>
        <v>253</v>
      </c>
      <c r="AH261" s="91">
        <f t="shared" si="127"/>
        <v>254</v>
      </c>
      <c r="AI261" s="91" t="e">
        <f>INDEX(地温!$D$2:$D$366,MATCH(AG261,地温!$C$2:$C$366,FALSE))</f>
        <v>#N/A</v>
      </c>
      <c r="AJ261" s="91" t="e">
        <f t="shared" si="128"/>
        <v>#N/A</v>
      </c>
      <c r="AK261" s="93" t="e">
        <f t="shared" si="110"/>
        <v>#N/A</v>
      </c>
      <c r="AL261" s="99" t="e">
        <f t="shared" si="111"/>
        <v>#N/A</v>
      </c>
      <c r="AM261" s="99">
        <f t="shared" si="112"/>
        <v>0</v>
      </c>
      <c r="AP261" s="92">
        <f t="shared" si="129"/>
        <v>253</v>
      </c>
      <c r="AQ261" s="91">
        <f t="shared" si="130"/>
        <v>254</v>
      </c>
      <c r="AR261" s="91" t="e">
        <f>INDEX(地温!$D$2:$D$366,MATCH(AP261,地温!$C$2:$C$366,FALSE))</f>
        <v>#N/A</v>
      </c>
      <c r="AS261" s="91" t="e">
        <f t="shared" si="131"/>
        <v>#N/A</v>
      </c>
      <c r="AT261" s="93" t="e">
        <f t="shared" si="113"/>
        <v>#N/A</v>
      </c>
      <c r="AU261" s="99" t="e">
        <f t="shared" si="114"/>
        <v>#N/A</v>
      </c>
      <c r="AV261" s="99">
        <f t="shared" si="115"/>
        <v>0</v>
      </c>
    </row>
    <row r="262" spans="1:48" s="91" customFormat="1">
      <c r="A262" s="92">
        <f t="shared" si="116"/>
        <v>254</v>
      </c>
      <c r="B262" s="91">
        <f t="shared" si="99"/>
        <v>255</v>
      </c>
      <c r="C262" s="99">
        <f t="shared" si="100"/>
        <v>0</v>
      </c>
      <c r="F262" s="92">
        <f t="shared" si="117"/>
        <v>254</v>
      </c>
      <c r="G262" s="91">
        <f t="shared" si="118"/>
        <v>255</v>
      </c>
      <c r="H262" s="91" t="e">
        <f>INDEX(地温!$D$2:$D$366,MATCH(F262,地温!$C$2:$C$366,FALSE))</f>
        <v>#N/A</v>
      </c>
      <c r="I262" s="91" t="e">
        <f t="shared" si="119"/>
        <v>#N/A</v>
      </c>
      <c r="J262" s="93" t="e">
        <f t="shared" si="101"/>
        <v>#N/A</v>
      </c>
      <c r="K262" s="99" t="e">
        <f t="shared" si="102"/>
        <v>#N/A</v>
      </c>
      <c r="L262" s="99">
        <f t="shared" si="103"/>
        <v>0</v>
      </c>
      <c r="O262" s="92">
        <f t="shared" si="120"/>
        <v>254</v>
      </c>
      <c r="P262" s="91">
        <f t="shared" si="121"/>
        <v>255</v>
      </c>
      <c r="Q262" s="91" t="e">
        <f>INDEX(地温!$D$2:$D$366,MATCH(O262,地温!$C$2:$C$366,FALSE))</f>
        <v>#N/A</v>
      </c>
      <c r="R262" s="91" t="e">
        <f t="shared" si="122"/>
        <v>#N/A</v>
      </c>
      <c r="S262" s="93" t="e">
        <f t="shared" si="104"/>
        <v>#N/A</v>
      </c>
      <c r="T262" s="99" t="e">
        <f t="shared" si="105"/>
        <v>#N/A</v>
      </c>
      <c r="U262" s="99">
        <f t="shared" si="106"/>
        <v>0</v>
      </c>
      <c r="X262" s="92">
        <f t="shared" si="123"/>
        <v>254</v>
      </c>
      <c r="Y262" s="91">
        <f t="shared" si="124"/>
        <v>255</v>
      </c>
      <c r="Z262" s="91" t="e">
        <f>INDEX(地温!$D$2:$D$366,MATCH(X262,地温!$C$2:$C$366,FALSE))</f>
        <v>#N/A</v>
      </c>
      <c r="AA262" s="91" t="e">
        <f t="shared" si="125"/>
        <v>#N/A</v>
      </c>
      <c r="AB262" s="93" t="e">
        <f t="shared" si="107"/>
        <v>#N/A</v>
      </c>
      <c r="AC262" s="99" t="e">
        <f t="shared" si="108"/>
        <v>#N/A</v>
      </c>
      <c r="AD262" s="99">
        <f t="shared" si="109"/>
        <v>0</v>
      </c>
      <c r="AG262" s="92">
        <f t="shared" si="126"/>
        <v>254</v>
      </c>
      <c r="AH262" s="91">
        <f t="shared" si="127"/>
        <v>255</v>
      </c>
      <c r="AI262" s="91" t="e">
        <f>INDEX(地温!$D$2:$D$366,MATCH(AG262,地温!$C$2:$C$366,FALSE))</f>
        <v>#N/A</v>
      </c>
      <c r="AJ262" s="91" t="e">
        <f t="shared" si="128"/>
        <v>#N/A</v>
      </c>
      <c r="AK262" s="93" t="e">
        <f t="shared" si="110"/>
        <v>#N/A</v>
      </c>
      <c r="AL262" s="99" t="e">
        <f t="shared" si="111"/>
        <v>#N/A</v>
      </c>
      <c r="AM262" s="99">
        <f t="shared" si="112"/>
        <v>0</v>
      </c>
      <c r="AP262" s="92">
        <f t="shared" si="129"/>
        <v>254</v>
      </c>
      <c r="AQ262" s="91">
        <f t="shared" si="130"/>
        <v>255</v>
      </c>
      <c r="AR262" s="91" t="e">
        <f>INDEX(地温!$D$2:$D$366,MATCH(AP262,地温!$C$2:$C$366,FALSE))</f>
        <v>#N/A</v>
      </c>
      <c r="AS262" s="91" t="e">
        <f t="shared" si="131"/>
        <v>#N/A</v>
      </c>
      <c r="AT262" s="93" t="e">
        <f t="shared" si="113"/>
        <v>#N/A</v>
      </c>
      <c r="AU262" s="99" t="e">
        <f t="shared" si="114"/>
        <v>#N/A</v>
      </c>
      <c r="AV262" s="99">
        <f t="shared" si="115"/>
        <v>0</v>
      </c>
    </row>
    <row r="263" spans="1:48" s="91" customFormat="1">
      <c r="A263" s="92">
        <f t="shared" si="116"/>
        <v>255</v>
      </c>
      <c r="B263" s="91">
        <f t="shared" si="99"/>
        <v>256</v>
      </c>
      <c r="C263" s="99">
        <f t="shared" si="100"/>
        <v>0</v>
      </c>
      <c r="F263" s="92">
        <f t="shared" si="117"/>
        <v>255</v>
      </c>
      <c r="G263" s="91">
        <f t="shared" si="118"/>
        <v>256</v>
      </c>
      <c r="H263" s="91" t="e">
        <f>INDEX(地温!$D$2:$D$366,MATCH(F263,地温!$C$2:$C$366,FALSE))</f>
        <v>#N/A</v>
      </c>
      <c r="I263" s="91" t="e">
        <f t="shared" si="119"/>
        <v>#N/A</v>
      </c>
      <c r="J263" s="93" t="e">
        <f t="shared" si="101"/>
        <v>#N/A</v>
      </c>
      <c r="K263" s="99" t="e">
        <f t="shared" si="102"/>
        <v>#N/A</v>
      </c>
      <c r="L263" s="99">
        <f t="shared" si="103"/>
        <v>0</v>
      </c>
      <c r="O263" s="92">
        <f t="shared" si="120"/>
        <v>255</v>
      </c>
      <c r="P263" s="91">
        <f t="shared" si="121"/>
        <v>256</v>
      </c>
      <c r="Q263" s="91" t="e">
        <f>INDEX(地温!$D$2:$D$366,MATCH(O263,地温!$C$2:$C$366,FALSE))</f>
        <v>#N/A</v>
      </c>
      <c r="R263" s="91" t="e">
        <f t="shared" si="122"/>
        <v>#N/A</v>
      </c>
      <c r="S263" s="93" t="e">
        <f t="shared" si="104"/>
        <v>#N/A</v>
      </c>
      <c r="T263" s="99" t="e">
        <f t="shared" si="105"/>
        <v>#N/A</v>
      </c>
      <c r="U263" s="99">
        <f t="shared" si="106"/>
        <v>0</v>
      </c>
      <c r="X263" s="92">
        <f t="shared" si="123"/>
        <v>255</v>
      </c>
      <c r="Y263" s="91">
        <f t="shared" si="124"/>
        <v>256</v>
      </c>
      <c r="Z263" s="91" t="e">
        <f>INDEX(地温!$D$2:$D$366,MATCH(X263,地温!$C$2:$C$366,FALSE))</f>
        <v>#N/A</v>
      </c>
      <c r="AA263" s="91" t="e">
        <f t="shared" si="125"/>
        <v>#N/A</v>
      </c>
      <c r="AB263" s="93" t="e">
        <f t="shared" si="107"/>
        <v>#N/A</v>
      </c>
      <c r="AC263" s="99" t="e">
        <f t="shared" si="108"/>
        <v>#N/A</v>
      </c>
      <c r="AD263" s="99">
        <f t="shared" si="109"/>
        <v>0</v>
      </c>
      <c r="AG263" s="92">
        <f t="shared" si="126"/>
        <v>255</v>
      </c>
      <c r="AH263" s="91">
        <f t="shared" si="127"/>
        <v>256</v>
      </c>
      <c r="AI263" s="91" t="e">
        <f>INDEX(地温!$D$2:$D$366,MATCH(AG263,地温!$C$2:$C$366,FALSE))</f>
        <v>#N/A</v>
      </c>
      <c r="AJ263" s="91" t="e">
        <f t="shared" si="128"/>
        <v>#N/A</v>
      </c>
      <c r="AK263" s="93" t="e">
        <f t="shared" si="110"/>
        <v>#N/A</v>
      </c>
      <c r="AL263" s="99" t="e">
        <f t="shared" si="111"/>
        <v>#N/A</v>
      </c>
      <c r="AM263" s="99">
        <f t="shared" si="112"/>
        <v>0</v>
      </c>
      <c r="AP263" s="92">
        <f t="shared" si="129"/>
        <v>255</v>
      </c>
      <c r="AQ263" s="91">
        <f t="shared" si="130"/>
        <v>256</v>
      </c>
      <c r="AR263" s="91" t="e">
        <f>INDEX(地温!$D$2:$D$366,MATCH(AP263,地温!$C$2:$C$366,FALSE))</f>
        <v>#N/A</v>
      </c>
      <c r="AS263" s="91" t="e">
        <f t="shared" si="131"/>
        <v>#N/A</v>
      </c>
      <c r="AT263" s="93" t="e">
        <f t="shared" si="113"/>
        <v>#N/A</v>
      </c>
      <c r="AU263" s="99" t="e">
        <f t="shared" si="114"/>
        <v>#N/A</v>
      </c>
      <c r="AV263" s="99">
        <f t="shared" si="115"/>
        <v>0</v>
      </c>
    </row>
    <row r="264" spans="1:48" s="91" customFormat="1">
      <c r="A264" s="92">
        <f t="shared" si="116"/>
        <v>256</v>
      </c>
      <c r="B264" s="91">
        <f t="shared" ref="B264:B327" si="132">G264</f>
        <v>257</v>
      </c>
      <c r="C264" s="99">
        <f t="shared" ref="C264:C327" si="133">L264+U264+AD264+AM264+AV264</f>
        <v>0</v>
      </c>
      <c r="F264" s="92">
        <f t="shared" si="117"/>
        <v>256</v>
      </c>
      <c r="G264" s="91">
        <f t="shared" si="118"/>
        <v>257</v>
      </c>
      <c r="H264" s="91" t="e">
        <f>INDEX(地温!$D$2:$D$366,MATCH(F264,地温!$C$2:$C$366,FALSE))</f>
        <v>#N/A</v>
      </c>
      <c r="I264" s="91" t="e">
        <f t="shared" si="119"/>
        <v>#N/A</v>
      </c>
      <c r="J264" s="93" t="e">
        <f t="shared" ref="J264:J327" si="134">I264/G264</f>
        <v>#N/A</v>
      </c>
      <c r="K264" s="99" t="e">
        <f t="shared" ref="K264:K327" si="135">$H$4*EXP(-$I$4/(8.31*(J264+273)))</f>
        <v>#N/A</v>
      </c>
      <c r="L264" s="99">
        <f t="shared" ref="L264:L327" si="136">IF($G$1=0,0,$J$1*$G$4*0.01*(1-EXP(-K264*G264)))</f>
        <v>0</v>
      </c>
      <c r="O264" s="92">
        <f t="shared" si="120"/>
        <v>256</v>
      </c>
      <c r="P264" s="91">
        <f t="shared" si="121"/>
        <v>257</v>
      </c>
      <c r="Q264" s="91" t="e">
        <f>INDEX(地温!$D$2:$D$366,MATCH(O264,地温!$C$2:$C$366,FALSE))</f>
        <v>#N/A</v>
      </c>
      <c r="R264" s="91" t="e">
        <f t="shared" si="122"/>
        <v>#N/A</v>
      </c>
      <c r="S264" s="93" t="e">
        <f t="shared" ref="S264:S327" si="137">R264/P264</f>
        <v>#N/A</v>
      </c>
      <c r="T264" s="99" t="e">
        <f t="shared" ref="T264:T327" si="138">$Q$4*EXP(-$R$4/(8.31*(S264+273)))</f>
        <v>#N/A</v>
      </c>
      <c r="U264" s="99">
        <f t="shared" ref="U264:U327" si="139">IF($P$1=0,0,$S$1*$P$4*0.01*(1-EXP(-T264*P264)))</f>
        <v>0</v>
      </c>
      <c r="X264" s="92">
        <f t="shared" si="123"/>
        <v>256</v>
      </c>
      <c r="Y264" s="91">
        <f t="shared" si="124"/>
        <v>257</v>
      </c>
      <c r="Z264" s="91" t="e">
        <f>INDEX(地温!$D$2:$D$366,MATCH(X264,地温!$C$2:$C$366,FALSE))</f>
        <v>#N/A</v>
      </c>
      <c r="AA264" s="91" t="e">
        <f t="shared" si="125"/>
        <v>#N/A</v>
      </c>
      <c r="AB264" s="93" t="e">
        <f t="shared" ref="AB264:AB327" si="140">AA264/Y264</f>
        <v>#N/A</v>
      </c>
      <c r="AC264" s="99" t="e">
        <f t="shared" ref="AC264:AC327" si="141">$Z$4*EXP(-$AA$4/(8.31*(AB264+273)))</f>
        <v>#N/A</v>
      </c>
      <c r="AD264" s="99">
        <f t="shared" ref="AD264:AD327" si="142">IF($Y$1=0,0,$AB$1*$Y$4*0.01*(1-EXP(-AC264*Y264)))</f>
        <v>0</v>
      </c>
      <c r="AG264" s="92">
        <f t="shared" si="126"/>
        <v>256</v>
      </c>
      <c r="AH264" s="91">
        <f t="shared" si="127"/>
        <v>257</v>
      </c>
      <c r="AI264" s="91" t="e">
        <f>INDEX(地温!$D$2:$D$366,MATCH(AG264,地温!$C$2:$C$366,FALSE))</f>
        <v>#N/A</v>
      </c>
      <c r="AJ264" s="91" t="e">
        <f t="shared" si="128"/>
        <v>#N/A</v>
      </c>
      <c r="AK264" s="93" t="e">
        <f t="shared" ref="AK264:AK327" si="143">AJ264/AH264</f>
        <v>#N/A</v>
      </c>
      <c r="AL264" s="99" t="e">
        <f t="shared" ref="AL264:AL327" si="144">$AI$4*EXP(-$AJ$4/(8.31*(AK264+273)))</f>
        <v>#N/A</v>
      </c>
      <c r="AM264" s="99">
        <f t="shared" ref="AM264:AM327" si="145">IF($AH$1=0,0,$AK$1*$AH$4*0.01*(1-EXP(-AL264*AH264)))</f>
        <v>0</v>
      </c>
      <c r="AP264" s="92">
        <f t="shared" si="129"/>
        <v>256</v>
      </c>
      <c r="AQ264" s="91">
        <f t="shared" si="130"/>
        <v>257</v>
      </c>
      <c r="AR264" s="91" t="e">
        <f>INDEX(地温!$D$2:$D$366,MATCH(AP264,地温!$C$2:$C$366,FALSE))</f>
        <v>#N/A</v>
      </c>
      <c r="AS264" s="91" t="e">
        <f t="shared" si="131"/>
        <v>#N/A</v>
      </c>
      <c r="AT264" s="93" t="e">
        <f t="shared" ref="AT264:AT327" si="146">AS264/AQ264</f>
        <v>#N/A</v>
      </c>
      <c r="AU264" s="99" t="e">
        <f t="shared" ref="AU264:AU327" si="147">$AR$4*EXP(-$AS$4/(8.31*(AT264+273)))</f>
        <v>#N/A</v>
      </c>
      <c r="AV264" s="99">
        <f t="shared" ref="AV264:AV327" si="148">IF($AQ$1=0,0,$AT$1*$AQ$4*0.01*(1-EXP(-AU264*AQ264)))</f>
        <v>0</v>
      </c>
    </row>
    <row r="265" spans="1:48" s="91" customFormat="1">
      <c r="A265" s="92">
        <f t="shared" ref="A265:A328" si="149">A264+1</f>
        <v>257</v>
      </c>
      <c r="B265" s="91">
        <f t="shared" si="132"/>
        <v>258</v>
      </c>
      <c r="C265" s="99">
        <f t="shared" si="133"/>
        <v>0</v>
      </c>
      <c r="F265" s="92">
        <f t="shared" ref="F265:F328" si="150">F264+1</f>
        <v>257</v>
      </c>
      <c r="G265" s="91">
        <f t="shared" ref="G265:G328" si="151">F265-F$8+1</f>
        <v>258</v>
      </c>
      <c r="H265" s="91" t="e">
        <f>INDEX(地温!$D$2:$D$366,MATCH(F265,地温!$C$2:$C$366,FALSE))</f>
        <v>#N/A</v>
      </c>
      <c r="I265" s="91" t="e">
        <f t="shared" ref="I265:I328" si="152">I264+H265</f>
        <v>#N/A</v>
      </c>
      <c r="J265" s="93" t="e">
        <f t="shared" si="134"/>
        <v>#N/A</v>
      </c>
      <c r="K265" s="99" t="e">
        <f t="shared" si="135"/>
        <v>#N/A</v>
      </c>
      <c r="L265" s="99">
        <f t="shared" si="136"/>
        <v>0</v>
      </c>
      <c r="O265" s="92">
        <f t="shared" ref="O265:O328" si="153">O264+1</f>
        <v>257</v>
      </c>
      <c r="P265" s="91">
        <f t="shared" ref="P265:P328" si="154">O265-O$8+1</f>
        <v>258</v>
      </c>
      <c r="Q265" s="91" t="e">
        <f>INDEX(地温!$D$2:$D$366,MATCH(O265,地温!$C$2:$C$366,FALSE))</f>
        <v>#N/A</v>
      </c>
      <c r="R265" s="91" t="e">
        <f t="shared" ref="R265:R328" si="155">R264+Q265</f>
        <v>#N/A</v>
      </c>
      <c r="S265" s="93" t="e">
        <f t="shared" si="137"/>
        <v>#N/A</v>
      </c>
      <c r="T265" s="99" t="e">
        <f t="shared" si="138"/>
        <v>#N/A</v>
      </c>
      <c r="U265" s="99">
        <f t="shared" si="139"/>
        <v>0</v>
      </c>
      <c r="X265" s="92">
        <f t="shared" ref="X265:X328" si="156">X264+1</f>
        <v>257</v>
      </c>
      <c r="Y265" s="91">
        <f t="shared" ref="Y265:Y328" si="157">X265-X$8+1</f>
        <v>258</v>
      </c>
      <c r="Z265" s="91" t="e">
        <f>INDEX(地温!$D$2:$D$366,MATCH(X265,地温!$C$2:$C$366,FALSE))</f>
        <v>#N/A</v>
      </c>
      <c r="AA265" s="91" t="e">
        <f t="shared" ref="AA265:AA328" si="158">AA264+Z265</f>
        <v>#N/A</v>
      </c>
      <c r="AB265" s="93" t="e">
        <f t="shared" si="140"/>
        <v>#N/A</v>
      </c>
      <c r="AC265" s="99" t="e">
        <f t="shared" si="141"/>
        <v>#N/A</v>
      </c>
      <c r="AD265" s="99">
        <f t="shared" si="142"/>
        <v>0</v>
      </c>
      <c r="AG265" s="92">
        <f t="shared" ref="AG265:AG328" si="159">AG264+1</f>
        <v>257</v>
      </c>
      <c r="AH265" s="91">
        <f t="shared" ref="AH265:AH328" si="160">AG265-AG$8+1</f>
        <v>258</v>
      </c>
      <c r="AI265" s="91" t="e">
        <f>INDEX(地温!$D$2:$D$366,MATCH(AG265,地温!$C$2:$C$366,FALSE))</f>
        <v>#N/A</v>
      </c>
      <c r="AJ265" s="91" t="e">
        <f t="shared" ref="AJ265:AJ328" si="161">AJ264+AI265</f>
        <v>#N/A</v>
      </c>
      <c r="AK265" s="93" t="e">
        <f t="shared" si="143"/>
        <v>#N/A</v>
      </c>
      <c r="AL265" s="99" t="e">
        <f t="shared" si="144"/>
        <v>#N/A</v>
      </c>
      <c r="AM265" s="99">
        <f t="shared" si="145"/>
        <v>0</v>
      </c>
      <c r="AP265" s="92">
        <f t="shared" ref="AP265:AP328" si="162">AP264+1</f>
        <v>257</v>
      </c>
      <c r="AQ265" s="91">
        <f t="shared" ref="AQ265:AQ328" si="163">AP265-AP$8+1</f>
        <v>258</v>
      </c>
      <c r="AR265" s="91" t="e">
        <f>INDEX(地温!$D$2:$D$366,MATCH(AP265,地温!$C$2:$C$366,FALSE))</f>
        <v>#N/A</v>
      </c>
      <c r="AS265" s="91" t="e">
        <f t="shared" ref="AS265:AS328" si="164">AS264+AR265</f>
        <v>#N/A</v>
      </c>
      <c r="AT265" s="93" t="e">
        <f t="shared" si="146"/>
        <v>#N/A</v>
      </c>
      <c r="AU265" s="99" t="e">
        <f t="shared" si="147"/>
        <v>#N/A</v>
      </c>
      <c r="AV265" s="99">
        <f t="shared" si="148"/>
        <v>0</v>
      </c>
    </row>
    <row r="266" spans="1:48" s="91" customFormat="1">
      <c r="A266" s="92">
        <f t="shared" si="149"/>
        <v>258</v>
      </c>
      <c r="B266" s="91">
        <f t="shared" si="132"/>
        <v>259</v>
      </c>
      <c r="C266" s="99">
        <f t="shared" si="133"/>
        <v>0</v>
      </c>
      <c r="F266" s="92">
        <f t="shared" si="150"/>
        <v>258</v>
      </c>
      <c r="G266" s="91">
        <f t="shared" si="151"/>
        <v>259</v>
      </c>
      <c r="H266" s="91" t="e">
        <f>INDEX(地温!$D$2:$D$366,MATCH(F266,地温!$C$2:$C$366,FALSE))</f>
        <v>#N/A</v>
      </c>
      <c r="I266" s="91" t="e">
        <f t="shared" si="152"/>
        <v>#N/A</v>
      </c>
      <c r="J266" s="93" t="e">
        <f t="shared" si="134"/>
        <v>#N/A</v>
      </c>
      <c r="K266" s="99" t="e">
        <f t="shared" si="135"/>
        <v>#N/A</v>
      </c>
      <c r="L266" s="99">
        <f t="shared" si="136"/>
        <v>0</v>
      </c>
      <c r="O266" s="92">
        <f t="shared" si="153"/>
        <v>258</v>
      </c>
      <c r="P266" s="91">
        <f t="shared" si="154"/>
        <v>259</v>
      </c>
      <c r="Q266" s="91" t="e">
        <f>INDEX(地温!$D$2:$D$366,MATCH(O266,地温!$C$2:$C$366,FALSE))</f>
        <v>#N/A</v>
      </c>
      <c r="R266" s="91" t="e">
        <f t="shared" si="155"/>
        <v>#N/A</v>
      </c>
      <c r="S266" s="93" t="e">
        <f t="shared" si="137"/>
        <v>#N/A</v>
      </c>
      <c r="T266" s="99" t="e">
        <f t="shared" si="138"/>
        <v>#N/A</v>
      </c>
      <c r="U266" s="99">
        <f t="shared" si="139"/>
        <v>0</v>
      </c>
      <c r="X266" s="92">
        <f t="shared" si="156"/>
        <v>258</v>
      </c>
      <c r="Y266" s="91">
        <f t="shared" si="157"/>
        <v>259</v>
      </c>
      <c r="Z266" s="91" t="e">
        <f>INDEX(地温!$D$2:$D$366,MATCH(X266,地温!$C$2:$C$366,FALSE))</f>
        <v>#N/A</v>
      </c>
      <c r="AA266" s="91" t="e">
        <f t="shared" si="158"/>
        <v>#N/A</v>
      </c>
      <c r="AB266" s="93" t="e">
        <f t="shared" si="140"/>
        <v>#N/A</v>
      </c>
      <c r="AC266" s="99" t="e">
        <f t="shared" si="141"/>
        <v>#N/A</v>
      </c>
      <c r="AD266" s="99">
        <f t="shared" si="142"/>
        <v>0</v>
      </c>
      <c r="AG266" s="92">
        <f t="shared" si="159"/>
        <v>258</v>
      </c>
      <c r="AH266" s="91">
        <f t="shared" si="160"/>
        <v>259</v>
      </c>
      <c r="AI266" s="91" t="e">
        <f>INDEX(地温!$D$2:$D$366,MATCH(AG266,地温!$C$2:$C$366,FALSE))</f>
        <v>#N/A</v>
      </c>
      <c r="AJ266" s="91" t="e">
        <f t="shared" si="161"/>
        <v>#N/A</v>
      </c>
      <c r="AK266" s="93" t="e">
        <f t="shared" si="143"/>
        <v>#N/A</v>
      </c>
      <c r="AL266" s="99" t="e">
        <f t="shared" si="144"/>
        <v>#N/A</v>
      </c>
      <c r="AM266" s="99">
        <f t="shared" si="145"/>
        <v>0</v>
      </c>
      <c r="AP266" s="92">
        <f t="shared" si="162"/>
        <v>258</v>
      </c>
      <c r="AQ266" s="91">
        <f t="shared" si="163"/>
        <v>259</v>
      </c>
      <c r="AR266" s="91" t="e">
        <f>INDEX(地温!$D$2:$D$366,MATCH(AP266,地温!$C$2:$C$366,FALSE))</f>
        <v>#N/A</v>
      </c>
      <c r="AS266" s="91" t="e">
        <f t="shared" si="164"/>
        <v>#N/A</v>
      </c>
      <c r="AT266" s="93" t="e">
        <f t="shared" si="146"/>
        <v>#N/A</v>
      </c>
      <c r="AU266" s="99" t="e">
        <f t="shared" si="147"/>
        <v>#N/A</v>
      </c>
      <c r="AV266" s="99">
        <f t="shared" si="148"/>
        <v>0</v>
      </c>
    </row>
    <row r="267" spans="1:48" s="91" customFormat="1">
      <c r="A267" s="92">
        <f t="shared" si="149"/>
        <v>259</v>
      </c>
      <c r="B267" s="91">
        <f t="shared" si="132"/>
        <v>260</v>
      </c>
      <c r="C267" s="99">
        <f t="shared" si="133"/>
        <v>0</v>
      </c>
      <c r="F267" s="92">
        <f t="shared" si="150"/>
        <v>259</v>
      </c>
      <c r="G267" s="91">
        <f t="shared" si="151"/>
        <v>260</v>
      </c>
      <c r="H267" s="91" t="e">
        <f>INDEX(地温!$D$2:$D$366,MATCH(F267,地温!$C$2:$C$366,FALSE))</f>
        <v>#N/A</v>
      </c>
      <c r="I267" s="91" t="e">
        <f t="shared" si="152"/>
        <v>#N/A</v>
      </c>
      <c r="J267" s="93" t="e">
        <f t="shared" si="134"/>
        <v>#N/A</v>
      </c>
      <c r="K267" s="99" t="e">
        <f t="shared" si="135"/>
        <v>#N/A</v>
      </c>
      <c r="L267" s="99">
        <f t="shared" si="136"/>
        <v>0</v>
      </c>
      <c r="O267" s="92">
        <f t="shared" si="153"/>
        <v>259</v>
      </c>
      <c r="P267" s="91">
        <f t="shared" si="154"/>
        <v>260</v>
      </c>
      <c r="Q267" s="91" t="e">
        <f>INDEX(地温!$D$2:$D$366,MATCH(O267,地温!$C$2:$C$366,FALSE))</f>
        <v>#N/A</v>
      </c>
      <c r="R267" s="91" t="e">
        <f t="shared" si="155"/>
        <v>#N/A</v>
      </c>
      <c r="S267" s="93" t="e">
        <f t="shared" si="137"/>
        <v>#N/A</v>
      </c>
      <c r="T267" s="99" t="e">
        <f t="shared" si="138"/>
        <v>#N/A</v>
      </c>
      <c r="U267" s="99">
        <f t="shared" si="139"/>
        <v>0</v>
      </c>
      <c r="X267" s="92">
        <f t="shared" si="156"/>
        <v>259</v>
      </c>
      <c r="Y267" s="91">
        <f t="shared" si="157"/>
        <v>260</v>
      </c>
      <c r="Z267" s="91" t="e">
        <f>INDEX(地温!$D$2:$D$366,MATCH(X267,地温!$C$2:$C$366,FALSE))</f>
        <v>#N/A</v>
      </c>
      <c r="AA267" s="91" t="e">
        <f t="shared" si="158"/>
        <v>#N/A</v>
      </c>
      <c r="AB267" s="93" t="e">
        <f t="shared" si="140"/>
        <v>#N/A</v>
      </c>
      <c r="AC267" s="99" t="e">
        <f t="shared" si="141"/>
        <v>#N/A</v>
      </c>
      <c r="AD267" s="99">
        <f t="shared" si="142"/>
        <v>0</v>
      </c>
      <c r="AG267" s="92">
        <f t="shared" si="159"/>
        <v>259</v>
      </c>
      <c r="AH267" s="91">
        <f t="shared" si="160"/>
        <v>260</v>
      </c>
      <c r="AI267" s="91" t="e">
        <f>INDEX(地温!$D$2:$D$366,MATCH(AG267,地温!$C$2:$C$366,FALSE))</f>
        <v>#N/A</v>
      </c>
      <c r="AJ267" s="91" t="e">
        <f t="shared" si="161"/>
        <v>#N/A</v>
      </c>
      <c r="AK267" s="93" t="e">
        <f t="shared" si="143"/>
        <v>#N/A</v>
      </c>
      <c r="AL267" s="99" t="e">
        <f t="shared" si="144"/>
        <v>#N/A</v>
      </c>
      <c r="AM267" s="99">
        <f t="shared" si="145"/>
        <v>0</v>
      </c>
      <c r="AP267" s="92">
        <f t="shared" si="162"/>
        <v>259</v>
      </c>
      <c r="AQ267" s="91">
        <f t="shared" si="163"/>
        <v>260</v>
      </c>
      <c r="AR267" s="91" t="e">
        <f>INDEX(地温!$D$2:$D$366,MATCH(AP267,地温!$C$2:$C$366,FALSE))</f>
        <v>#N/A</v>
      </c>
      <c r="AS267" s="91" t="e">
        <f t="shared" si="164"/>
        <v>#N/A</v>
      </c>
      <c r="AT267" s="93" t="e">
        <f t="shared" si="146"/>
        <v>#N/A</v>
      </c>
      <c r="AU267" s="99" t="e">
        <f t="shared" si="147"/>
        <v>#N/A</v>
      </c>
      <c r="AV267" s="99">
        <f t="shared" si="148"/>
        <v>0</v>
      </c>
    </row>
    <row r="268" spans="1:48" s="91" customFormat="1">
      <c r="A268" s="92">
        <f t="shared" si="149"/>
        <v>260</v>
      </c>
      <c r="B268" s="91">
        <f t="shared" si="132"/>
        <v>261</v>
      </c>
      <c r="C268" s="99">
        <f t="shared" si="133"/>
        <v>0</v>
      </c>
      <c r="F268" s="92">
        <f t="shared" si="150"/>
        <v>260</v>
      </c>
      <c r="G268" s="91">
        <f t="shared" si="151"/>
        <v>261</v>
      </c>
      <c r="H268" s="91" t="e">
        <f>INDEX(地温!$D$2:$D$366,MATCH(F268,地温!$C$2:$C$366,FALSE))</f>
        <v>#N/A</v>
      </c>
      <c r="I268" s="91" t="e">
        <f t="shared" si="152"/>
        <v>#N/A</v>
      </c>
      <c r="J268" s="93" t="e">
        <f t="shared" si="134"/>
        <v>#N/A</v>
      </c>
      <c r="K268" s="99" t="e">
        <f t="shared" si="135"/>
        <v>#N/A</v>
      </c>
      <c r="L268" s="99">
        <f t="shared" si="136"/>
        <v>0</v>
      </c>
      <c r="O268" s="92">
        <f t="shared" si="153"/>
        <v>260</v>
      </c>
      <c r="P268" s="91">
        <f t="shared" si="154"/>
        <v>261</v>
      </c>
      <c r="Q268" s="91" t="e">
        <f>INDEX(地温!$D$2:$D$366,MATCH(O268,地温!$C$2:$C$366,FALSE))</f>
        <v>#N/A</v>
      </c>
      <c r="R268" s="91" t="e">
        <f t="shared" si="155"/>
        <v>#N/A</v>
      </c>
      <c r="S268" s="93" t="e">
        <f t="shared" si="137"/>
        <v>#N/A</v>
      </c>
      <c r="T268" s="99" t="e">
        <f t="shared" si="138"/>
        <v>#N/A</v>
      </c>
      <c r="U268" s="99">
        <f t="shared" si="139"/>
        <v>0</v>
      </c>
      <c r="X268" s="92">
        <f t="shared" si="156"/>
        <v>260</v>
      </c>
      <c r="Y268" s="91">
        <f t="shared" si="157"/>
        <v>261</v>
      </c>
      <c r="Z268" s="91" t="e">
        <f>INDEX(地温!$D$2:$D$366,MATCH(X268,地温!$C$2:$C$366,FALSE))</f>
        <v>#N/A</v>
      </c>
      <c r="AA268" s="91" t="e">
        <f t="shared" si="158"/>
        <v>#N/A</v>
      </c>
      <c r="AB268" s="93" t="e">
        <f t="shared" si="140"/>
        <v>#N/A</v>
      </c>
      <c r="AC268" s="99" t="e">
        <f t="shared" si="141"/>
        <v>#N/A</v>
      </c>
      <c r="AD268" s="99">
        <f t="shared" si="142"/>
        <v>0</v>
      </c>
      <c r="AG268" s="92">
        <f t="shared" si="159"/>
        <v>260</v>
      </c>
      <c r="AH268" s="91">
        <f t="shared" si="160"/>
        <v>261</v>
      </c>
      <c r="AI268" s="91" t="e">
        <f>INDEX(地温!$D$2:$D$366,MATCH(AG268,地温!$C$2:$C$366,FALSE))</f>
        <v>#N/A</v>
      </c>
      <c r="AJ268" s="91" t="e">
        <f t="shared" si="161"/>
        <v>#N/A</v>
      </c>
      <c r="AK268" s="93" t="e">
        <f t="shared" si="143"/>
        <v>#N/A</v>
      </c>
      <c r="AL268" s="99" t="e">
        <f t="shared" si="144"/>
        <v>#N/A</v>
      </c>
      <c r="AM268" s="99">
        <f t="shared" si="145"/>
        <v>0</v>
      </c>
      <c r="AP268" s="92">
        <f t="shared" si="162"/>
        <v>260</v>
      </c>
      <c r="AQ268" s="91">
        <f t="shared" si="163"/>
        <v>261</v>
      </c>
      <c r="AR268" s="91" t="e">
        <f>INDEX(地温!$D$2:$D$366,MATCH(AP268,地温!$C$2:$C$366,FALSE))</f>
        <v>#N/A</v>
      </c>
      <c r="AS268" s="91" t="e">
        <f t="shared" si="164"/>
        <v>#N/A</v>
      </c>
      <c r="AT268" s="93" t="e">
        <f t="shared" si="146"/>
        <v>#N/A</v>
      </c>
      <c r="AU268" s="99" t="e">
        <f t="shared" si="147"/>
        <v>#N/A</v>
      </c>
      <c r="AV268" s="99">
        <f t="shared" si="148"/>
        <v>0</v>
      </c>
    </row>
    <row r="269" spans="1:48" s="91" customFormat="1">
      <c r="A269" s="92">
        <f t="shared" si="149"/>
        <v>261</v>
      </c>
      <c r="B269" s="91">
        <f t="shared" si="132"/>
        <v>262</v>
      </c>
      <c r="C269" s="99">
        <f t="shared" si="133"/>
        <v>0</v>
      </c>
      <c r="F269" s="92">
        <f t="shared" si="150"/>
        <v>261</v>
      </c>
      <c r="G269" s="91">
        <f t="shared" si="151"/>
        <v>262</v>
      </c>
      <c r="H269" s="91" t="e">
        <f>INDEX(地温!$D$2:$D$366,MATCH(F269,地温!$C$2:$C$366,FALSE))</f>
        <v>#N/A</v>
      </c>
      <c r="I269" s="91" t="e">
        <f t="shared" si="152"/>
        <v>#N/A</v>
      </c>
      <c r="J269" s="93" t="e">
        <f t="shared" si="134"/>
        <v>#N/A</v>
      </c>
      <c r="K269" s="99" t="e">
        <f t="shared" si="135"/>
        <v>#N/A</v>
      </c>
      <c r="L269" s="99">
        <f t="shared" si="136"/>
        <v>0</v>
      </c>
      <c r="O269" s="92">
        <f t="shared" si="153"/>
        <v>261</v>
      </c>
      <c r="P269" s="91">
        <f t="shared" si="154"/>
        <v>262</v>
      </c>
      <c r="Q269" s="91" t="e">
        <f>INDEX(地温!$D$2:$D$366,MATCH(O269,地温!$C$2:$C$366,FALSE))</f>
        <v>#N/A</v>
      </c>
      <c r="R269" s="91" t="e">
        <f t="shared" si="155"/>
        <v>#N/A</v>
      </c>
      <c r="S269" s="93" t="e">
        <f t="shared" si="137"/>
        <v>#N/A</v>
      </c>
      <c r="T269" s="99" t="e">
        <f t="shared" si="138"/>
        <v>#N/A</v>
      </c>
      <c r="U269" s="99">
        <f t="shared" si="139"/>
        <v>0</v>
      </c>
      <c r="X269" s="92">
        <f t="shared" si="156"/>
        <v>261</v>
      </c>
      <c r="Y269" s="91">
        <f t="shared" si="157"/>
        <v>262</v>
      </c>
      <c r="Z269" s="91" t="e">
        <f>INDEX(地温!$D$2:$D$366,MATCH(X269,地温!$C$2:$C$366,FALSE))</f>
        <v>#N/A</v>
      </c>
      <c r="AA269" s="91" t="e">
        <f t="shared" si="158"/>
        <v>#N/A</v>
      </c>
      <c r="AB269" s="93" t="e">
        <f t="shared" si="140"/>
        <v>#N/A</v>
      </c>
      <c r="AC269" s="99" t="e">
        <f t="shared" si="141"/>
        <v>#N/A</v>
      </c>
      <c r="AD269" s="99">
        <f t="shared" si="142"/>
        <v>0</v>
      </c>
      <c r="AG269" s="92">
        <f t="shared" si="159"/>
        <v>261</v>
      </c>
      <c r="AH269" s="91">
        <f t="shared" si="160"/>
        <v>262</v>
      </c>
      <c r="AI269" s="91" t="e">
        <f>INDEX(地温!$D$2:$D$366,MATCH(AG269,地温!$C$2:$C$366,FALSE))</f>
        <v>#N/A</v>
      </c>
      <c r="AJ269" s="91" t="e">
        <f t="shared" si="161"/>
        <v>#N/A</v>
      </c>
      <c r="AK269" s="93" t="e">
        <f t="shared" si="143"/>
        <v>#N/A</v>
      </c>
      <c r="AL269" s="99" t="e">
        <f t="shared" si="144"/>
        <v>#N/A</v>
      </c>
      <c r="AM269" s="99">
        <f t="shared" si="145"/>
        <v>0</v>
      </c>
      <c r="AP269" s="92">
        <f t="shared" si="162"/>
        <v>261</v>
      </c>
      <c r="AQ269" s="91">
        <f t="shared" si="163"/>
        <v>262</v>
      </c>
      <c r="AR269" s="91" t="e">
        <f>INDEX(地温!$D$2:$D$366,MATCH(AP269,地温!$C$2:$C$366,FALSE))</f>
        <v>#N/A</v>
      </c>
      <c r="AS269" s="91" t="e">
        <f t="shared" si="164"/>
        <v>#N/A</v>
      </c>
      <c r="AT269" s="93" t="e">
        <f t="shared" si="146"/>
        <v>#N/A</v>
      </c>
      <c r="AU269" s="99" t="e">
        <f t="shared" si="147"/>
        <v>#N/A</v>
      </c>
      <c r="AV269" s="99">
        <f t="shared" si="148"/>
        <v>0</v>
      </c>
    </row>
    <row r="270" spans="1:48" s="91" customFormat="1">
      <c r="A270" s="92">
        <f t="shared" si="149"/>
        <v>262</v>
      </c>
      <c r="B270" s="91">
        <f t="shared" si="132"/>
        <v>263</v>
      </c>
      <c r="C270" s="99">
        <f t="shared" si="133"/>
        <v>0</v>
      </c>
      <c r="F270" s="92">
        <f t="shared" si="150"/>
        <v>262</v>
      </c>
      <c r="G270" s="91">
        <f t="shared" si="151"/>
        <v>263</v>
      </c>
      <c r="H270" s="91" t="e">
        <f>INDEX(地温!$D$2:$D$366,MATCH(F270,地温!$C$2:$C$366,FALSE))</f>
        <v>#N/A</v>
      </c>
      <c r="I270" s="91" t="e">
        <f t="shared" si="152"/>
        <v>#N/A</v>
      </c>
      <c r="J270" s="93" t="e">
        <f t="shared" si="134"/>
        <v>#N/A</v>
      </c>
      <c r="K270" s="99" t="e">
        <f t="shared" si="135"/>
        <v>#N/A</v>
      </c>
      <c r="L270" s="99">
        <f t="shared" si="136"/>
        <v>0</v>
      </c>
      <c r="O270" s="92">
        <f t="shared" si="153"/>
        <v>262</v>
      </c>
      <c r="P270" s="91">
        <f t="shared" si="154"/>
        <v>263</v>
      </c>
      <c r="Q270" s="91" t="e">
        <f>INDEX(地温!$D$2:$D$366,MATCH(O270,地温!$C$2:$C$366,FALSE))</f>
        <v>#N/A</v>
      </c>
      <c r="R270" s="91" t="e">
        <f t="shared" si="155"/>
        <v>#N/A</v>
      </c>
      <c r="S270" s="93" t="e">
        <f t="shared" si="137"/>
        <v>#N/A</v>
      </c>
      <c r="T270" s="99" t="e">
        <f t="shared" si="138"/>
        <v>#N/A</v>
      </c>
      <c r="U270" s="99">
        <f t="shared" si="139"/>
        <v>0</v>
      </c>
      <c r="X270" s="92">
        <f t="shared" si="156"/>
        <v>262</v>
      </c>
      <c r="Y270" s="91">
        <f t="shared" si="157"/>
        <v>263</v>
      </c>
      <c r="Z270" s="91" t="e">
        <f>INDEX(地温!$D$2:$D$366,MATCH(X270,地温!$C$2:$C$366,FALSE))</f>
        <v>#N/A</v>
      </c>
      <c r="AA270" s="91" t="e">
        <f t="shared" si="158"/>
        <v>#N/A</v>
      </c>
      <c r="AB270" s="93" t="e">
        <f t="shared" si="140"/>
        <v>#N/A</v>
      </c>
      <c r="AC270" s="99" t="e">
        <f t="shared" si="141"/>
        <v>#N/A</v>
      </c>
      <c r="AD270" s="99">
        <f t="shared" si="142"/>
        <v>0</v>
      </c>
      <c r="AG270" s="92">
        <f t="shared" si="159"/>
        <v>262</v>
      </c>
      <c r="AH270" s="91">
        <f t="shared" si="160"/>
        <v>263</v>
      </c>
      <c r="AI270" s="91" t="e">
        <f>INDEX(地温!$D$2:$D$366,MATCH(AG270,地温!$C$2:$C$366,FALSE))</f>
        <v>#N/A</v>
      </c>
      <c r="AJ270" s="91" t="e">
        <f t="shared" si="161"/>
        <v>#N/A</v>
      </c>
      <c r="AK270" s="93" t="e">
        <f t="shared" si="143"/>
        <v>#N/A</v>
      </c>
      <c r="AL270" s="99" t="e">
        <f t="shared" si="144"/>
        <v>#N/A</v>
      </c>
      <c r="AM270" s="99">
        <f t="shared" si="145"/>
        <v>0</v>
      </c>
      <c r="AP270" s="92">
        <f t="shared" si="162"/>
        <v>262</v>
      </c>
      <c r="AQ270" s="91">
        <f t="shared" si="163"/>
        <v>263</v>
      </c>
      <c r="AR270" s="91" t="e">
        <f>INDEX(地温!$D$2:$D$366,MATCH(AP270,地温!$C$2:$C$366,FALSE))</f>
        <v>#N/A</v>
      </c>
      <c r="AS270" s="91" t="e">
        <f t="shared" si="164"/>
        <v>#N/A</v>
      </c>
      <c r="AT270" s="93" t="e">
        <f t="shared" si="146"/>
        <v>#N/A</v>
      </c>
      <c r="AU270" s="99" t="e">
        <f t="shared" si="147"/>
        <v>#N/A</v>
      </c>
      <c r="AV270" s="99">
        <f t="shared" si="148"/>
        <v>0</v>
      </c>
    </row>
    <row r="271" spans="1:48" s="91" customFormat="1">
      <c r="A271" s="92">
        <f t="shared" si="149"/>
        <v>263</v>
      </c>
      <c r="B271" s="91">
        <f t="shared" si="132"/>
        <v>264</v>
      </c>
      <c r="C271" s="99">
        <f t="shared" si="133"/>
        <v>0</v>
      </c>
      <c r="F271" s="92">
        <f t="shared" si="150"/>
        <v>263</v>
      </c>
      <c r="G271" s="91">
        <f t="shared" si="151"/>
        <v>264</v>
      </c>
      <c r="H271" s="91" t="e">
        <f>INDEX(地温!$D$2:$D$366,MATCH(F271,地温!$C$2:$C$366,FALSE))</f>
        <v>#N/A</v>
      </c>
      <c r="I271" s="91" t="e">
        <f t="shared" si="152"/>
        <v>#N/A</v>
      </c>
      <c r="J271" s="93" t="e">
        <f t="shared" si="134"/>
        <v>#N/A</v>
      </c>
      <c r="K271" s="99" t="e">
        <f t="shared" si="135"/>
        <v>#N/A</v>
      </c>
      <c r="L271" s="99">
        <f t="shared" si="136"/>
        <v>0</v>
      </c>
      <c r="O271" s="92">
        <f t="shared" si="153"/>
        <v>263</v>
      </c>
      <c r="P271" s="91">
        <f t="shared" si="154"/>
        <v>264</v>
      </c>
      <c r="Q271" s="91" t="e">
        <f>INDEX(地温!$D$2:$D$366,MATCH(O271,地温!$C$2:$C$366,FALSE))</f>
        <v>#N/A</v>
      </c>
      <c r="R271" s="91" t="e">
        <f t="shared" si="155"/>
        <v>#N/A</v>
      </c>
      <c r="S271" s="93" t="e">
        <f t="shared" si="137"/>
        <v>#N/A</v>
      </c>
      <c r="T271" s="99" t="e">
        <f t="shared" si="138"/>
        <v>#N/A</v>
      </c>
      <c r="U271" s="99">
        <f t="shared" si="139"/>
        <v>0</v>
      </c>
      <c r="X271" s="92">
        <f t="shared" si="156"/>
        <v>263</v>
      </c>
      <c r="Y271" s="91">
        <f t="shared" si="157"/>
        <v>264</v>
      </c>
      <c r="Z271" s="91" t="e">
        <f>INDEX(地温!$D$2:$D$366,MATCH(X271,地温!$C$2:$C$366,FALSE))</f>
        <v>#N/A</v>
      </c>
      <c r="AA271" s="91" t="e">
        <f t="shared" si="158"/>
        <v>#N/A</v>
      </c>
      <c r="AB271" s="93" t="e">
        <f t="shared" si="140"/>
        <v>#N/A</v>
      </c>
      <c r="AC271" s="99" t="e">
        <f t="shared" si="141"/>
        <v>#N/A</v>
      </c>
      <c r="AD271" s="99">
        <f t="shared" si="142"/>
        <v>0</v>
      </c>
      <c r="AG271" s="92">
        <f t="shared" si="159"/>
        <v>263</v>
      </c>
      <c r="AH271" s="91">
        <f t="shared" si="160"/>
        <v>264</v>
      </c>
      <c r="AI271" s="91" t="e">
        <f>INDEX(地温!$D$2:$D$366,MATCH(AG271,地温!$C$2:$C$366,FALSE))</f>
        <v>#N/A</v>
      </c>
      <c r="AJ271" s="91" t="e">
        <f t="shared" si="161"/>
        <v>#N/A</v>
      </c>
      <c r="AK271" s="93" t="e">
        <f t="shared" si="143"/>
        <v>#N/A</v>
      </c>
      <c r="AL271" s="99" t="e">
        <f t="shared" si="144"/>
        <v>#N/A</v>
      </c>
      <c r="AM271" s="99">
        <f t="shared" si="145"/>
        <v>0</v>
      </c>
      <c r="AP271" s="92">
        <f t="shared" si="162"/>
        <v>263</v>
      </c>
      <c r="AQ271" s="91">
        <f t="shared" si="163"/>
        <v>264</v>
      </c>
      <c r="AR271" s="91" t="e">
        <f>INDEX(地温!$D$2:$D$366,MATCH(AP271,地温!$C$2:$C$366,FALSE))</f>
        <v>#N/A</v>
      </c>
      <c r="AS271" s="91" t="e">
        <f t="shared" si="164"/>
        <v>#N/A</v>
      </c>
      <c r="AT271" s="93" t="e">
        <f t="shared" si="146"/>
        <v>#N/A</v>
      </c>
      <c r="AU271" s="99" t="e">
        <f t="shared" si="147"/>
        <v>#N/A</v>
      </c>
      <c r="AV271" s="99">
        <f t="shared" si="148"/>
        <v>0</v>
      </c>
    </row>
    <row r="272" spans="1:48" s="91" customFormat="1">
      <c r="A272" s="92">
        <f t="shared" si="149"/>
        <v>264</v>
      </c>
      <c r="B272" s="91">
        <f t="shared" si="132"/>
        <v>265</v>
      </c>
      <c r="C272" s="99">
        <f t="shared" si="133"/>
        <v>0</v>
      </c>
      <c r="F272" s="92">
        <f t="shared" si="150"/>
        <v>264</v>
      </c>
      <c r="G272" s="91">
        <f t="shared" si="151"/>
        <v>265</v>
      </c>
      <c r="H272" s="91" t="e">
        <f>INDEX(地温!$D$2:$D$366,MATCH(F272,地温!$C$2:$C$366,FALSE))</f>
        <v>#N/A</v>
      </c>
      <c r="I272" s="91" t="e">
        <f t="shared" si="152"/>
        <v>#N/A</v>
      </c>
      <c r="J272" s="93" t="e">
        <f t="shared" si="134"/>
        <v>#N/A</v>
      </c>
      <c r="K272" s="99" t="e">
        <f t="shared" si="135"/>
        <v>#N/A</v>
      </c>
      <c r="L272" s="99">
        <f t="shared" si="136"/>
        <v>0</v>
      </c>
      <c r="O272" s="92">
        <f t="shared" si="153"/>
        <v>264</v>
      </c>
      <c r="P272" s="91">
        <f t="shared" si="154"/>
        <v>265</v>
      </c>
      <c r="Q272" s="91" t="e">
        <f>INDEX(地温!$D$2:$D$366,MATCH(O272,地温!$C$2:$C$366,FALSE))</f>
        <v>#N/A</v>
      </c>
      <c r="R272" s="91" t="e">
        <f t="shared" si="155"/>
        <v>#N/A</v>
      </c>
      <c r="S272" s="93" t="e">
        <f t="shared" si="137"/>
        <v>#N/A</v>
      </c>
      <c r="T272" s="99" t="e">
        <f t="shared" si="138"/>
        <v>#N/A</v>
      </c>
      <c r="U272" s="99">
        <f t="shared" si="139"/>
        <v>0</v>
      </c>
      <c r="X272" s="92">
        <f t="shared" si="156"/>
        <v>264</v>
      </c>
      <c r="Y272" s="91">
        <f t="shared" si="157"/>
        <v>265</v>
      </c>
      <c r="Z272" s="91" t="e">
        <f>INDEX(地温!$D$2:$D$366,MATCH(X272,地温!$C$2:$C$366,FALSE))</f>
        <v>#N/A</v>
      </c>
      <c r="AA272" s="91" t="e">
        <f t="shared" si="158"/>
        <v>#N/A</v>
      </c>
      <c r="AB272" s="93" t="e">
        <f t="shared" si="140"/>
        <v>#N/A</v>
      </c>
      <c r="AC272" s="99" t="e">
        <f t="shared" si="141"/>
        <v>#N/A</v>
      </c>
      <c r="AD272" s="99">
        <f t="shared" si="142"/>
        <v>0</v>
      </c>
      <c r="AG272" s="92">
        <f t="shared" si="159"/>
        <v>264</v>
      </c>
      <c r="AH272" s="91">
        <f t="shared" si="160"/>
        <v>265</v>
      </c>
      <c r="AI272" s="91" t="e">
        <f>INDEX(地温!$D$2:$D$366,MATCH(AG272,地温!$C$2:$C$366,FALSE))</f>
        <v>#N/A</v>
      </c>
      <c r="AJ272" s="91" t="e">
        <f t="shared" si="161"/>
        <v>#N/A</v>
      </c>
      <c r="AK272" s="93" t="e">
        <f t="shared" si="143"/>
        <v>#N/A</v>
      </c>
      <c r="AL272" s="99" t="e">
        <f t="shared" si="144"/>
        <v>#N/A</v>
      </c>
      <c r="AM272" s="99">
        <f t="shared" si="145"/>
        <v>0</v>
      </c>
      <c r="AP272" s="92">
        <f t="shared" si="162"/>
        <v>264</v>
      </c>
      <c r="AQ272" s="91">
        <f t="shared" si="163"/>
        <v>265</v>
      </c>
      <c r="AR272" s="91" t="e">
        <f>INDEX(地温!$D$2:$D$366,MATCH(AP272,地温!$C$2:$C$366,FALSE))</f>
        <v>#N/A</v>
      </c>
      <c r="AS272" s="91" t="e">
        <f t="shared" si="164"/>
        <v>#N/A</v>
      </c>
      <c r="AT272" s="93" t="e">
        <f t="shared" si="146"/>
        <v>#N/A</v>
      </c>
      <c r="AU272" s="99" t="e">
        <f t="shared" si="147"/>
        <v>#N/A</v>
      </c>
      <c r="AV272" s="99">
        <f t="shared" si="148"/>
        <v>0</v>
      </c>
    </row>
    <row r="273" spans="1:48" s="91" customFormat="1">
      <c r="A273" s="92">
        <f t="shared" si="149"/>
        <v>265</v>
      </c>
      <c r="B273" s="91">
        <f t="shared" si="132"/>
        <v>266</v>
      </c>
      <c r="C273" s="99">
        <f t="shared" si="133"/>
        <v>0</v>
      </c>
      <c r="F273" s="92">
        <f t="shared" si="150"/>
        <v>265</v>
      </c>
      <c r="G273" s="91">
        <f t="shared" si="151"/>
        <v>266</v>
      </c>
      <c r="H273" s="91" t="e">
        <f>INDEX(地温!$D$2:$D$366,MATCH(F273,地温!$C$2:$C$366,FALSE))</f>
        <v>#N/A</v>
      </c>
      <c r="I273" s="91" t="e">
        <f t="shared" si="152"/>
        <v>#N/A</v>
      </c>
      <c r="J273" s="93" t="e">
        <f t="shared" si="134"/>
        <v>#N/A</v>
      </c>
      <c r="K273" s="99" t="e">
        <f t="shared" si="135"/>
        <v>#N/A</v>
      </c>
      <c r="L273" s="99">
        <f t="shared" si="136"/>
        <v>0</v>
      </c>
      <c r="O273" s="92">
        <f t="shared" si="153"/>
        <v>265</v>
      </c>
      <c r="P273" s="91">
        <f t="shared" si="154"/>
        <v>266</v>
      </c>
      <c r="Q273" s="91" t="e">
        <f>INDEX(地温!$D$2:$D$366,MATCH(O273,地温!$C$2:$C$366,FALSE))</f>
        <v>#N/A</v>
      </c>
      <c r="R273" s="91" t="e">
        <f t="shared" si="155"/>
        <v>#N/A</v>
      </c>
      <c r="S273" s="93" t="e">
        <f t="shared" si="137"/>
        <v>#N/A</v>
      </c>
      <c r="T273" s="99" t="e">
        <f t="shared" si="138"/>
        <v>#N/A</v>
      </c>
      <c r="U273" s="99">
        <f t="shared" si="139"/>
        <v>0</v>
      </c>
      <c r="X273" s="92">
        <f t="shared" si="156"/>
        <v>265</v>
      </c>
      <c r="Y273" s="91">
        <f t="shared" si="157"/>
        <v>266</v>
      </c>
      <c r="Z273" s="91" t="e">
        <f>INDEX(地温!$D$2:$D$366,MATCH(X273,地温!$C$2:$C$366,FALSE))</f>
        <v>#N/A</v>
      </c>
      <c r="AA273" s="91" t="e">
        <f t="shared" si="158"/>
        <v>#N/A</v>
      </c>
      <c r="AB273" s="93" t="e">
        <f t="shared" si="140"/>
        <v>#N/A</v>
      </c>
      <c r="AC273" s="99" t="e">
        <f t="shared" si="141"/>
        <v>#N/A</v>
      </c>
      <c r="AD273" s="99">
        <f t="shared" si="142"/>
        <v>0</v>
      </c>
      <c r="AG273" s="92">
        <f t="shared" si="159"/>
        <v>265</v>
      </c>
      <c r="AH273" s="91">
        <f t="shared" si="160"/>
        <v>266</v>
      </c>
      <c r="AI273" s="91" t="e">
        <f>INDEX(地温!$D$2:$D$366,MATCH(AG273,地温!$C$2:$C$366,FALSE))</f>
        <v>#N/A</v>
      </c>
      <c r="AJ273" s="91" t="e">
        <f t="shared" si="161"/>
        <v>#N/A</v>
      </c>
      <c r="AK273" s="93" t="e">
        <f t="shared" si="143"/>
        <v>#N/A</v>
      </c>
      <c r="AL273" s="99" t="e">
        <f t="shared" si="144"/>
        <v>#N/A</v>
      </c>
      <c r="AM273" s="99">
        <f t="shared" si="145"/>
        <v>0</v>
      </c>
      <c r="AP273" s="92">
        <f t="shared" si="162"/>
        <v>265</v>
      </c>
      <c r="AQ273" s="91">
        <f t="shared" si="163"/>
        <v>266</v>
      </c>
      <c r="AR273" s="91" t="e">
        <f>INDEX(地温!$D$2:$D$366,MATCH(AP273,地温!$C$2:$C$366,FALSE))</f>
        <v>#N/A</v>
      </c>
      <c r="AS273" s="91" t="e">
        <f t="shared" si="164"/>
        <v>#N/A</v>
      </c>
      <c r="AT273" s="93" t="e">
        <f t="shared" si="146"/>
        <v>#N/A</v>
      </c>
      <c r="AU273" s="99" t="e">
        <f t="shared" si="147"/>
        <v>#N/A</v>
      </c>
      <c r="AV273" s="99">
        <f t="shared" si="148"/>
        <v>0</v>
      </c>
    </row>
    <row r="274" spans="1:48" s="91" customFormat="1">
      <c r="A274" s="92">
        <f t="shared" si="149"/>
        <v>266</v>
      </c>
      <c r="B274" s="91">
        <f t="shared" si="132"/>
        <v>267</v>
      </c>
      <c r="C274" s="99">
        <f t="shared" si="133"/>
        <v>0</v>
      </c>
      <c r="F274" s="92">
        <f t="shared" si="150"/>
        <v>266</v>
      </c>
      <c r="G274" s="91">
        <f t="shared" si="151"/>
        <v>267</v>
      </c>
      <c r="H274" s="91" t="e">
        <f>INDEX(地温!$D$2:$D$366,MATCH(F274,地温!$C$2:$C$366,FALSE))</f>
        <v>#N/A</v>
      </c>
      <c r="I274" s="91" t="e">
        <f t="shared" si="152"/>
        <v>#N/A</v>
      </c>
      <c r="J274" s="93" t="e">
        <f t="shared" si="134"/>
        <v>#N/A</v>
      </c>
      <c r="K274" s="99" t="e">
        <f t="shared" si="135"/>
        <v>#N/A</v>
      </c>
      <c r="L274" s="99">
        <f t="shared" si="136"/>
        <v>0</v>
      </c>
      <c r="O274" s="92">
        <f t="shared" si="153"/>
        <v>266</v>
      </c>
      <c r="P274" s="91">
        <f t="shared" si="154"/>
        <v>267</v>
      </c>
      <c r="Q274" s="91" t="e">
        <f>INDEX(地温!$D$2:$D$366,MATCH(O274,地温!$C$2:$C$366,FALSE))</f>
        <v>#N/A</v>
      </c>
      <c r="R274" s="91" t="e">
        <f t="shared" si="155"/>
        <v>#N/A</v>
      </c>
      <c r="S274" s="93" t="e">
        <f t="shared" si="137"/>
        <v>#N/A</v>
      </c>
      <c r="T274" s="99" t="e">
        <f t="shared" si="138"/>
        <v>#N/A</v>
      </c>
      <c r="U274" s="99">
        <f t="shared" si="139"/>
        <v>0</v>
      </c>
      <c r="X274" s="92">
        <f t="shared" si="156"/>
        <v>266</v>
      </c>
      <c r="Y274" s="91">
        <f t="shared" si="157"/>
        <v>267</v>
      </c>
      <c r="Z274" s="91" t="e">
        <f>INDEX(地温!$D$2:$D$366,MATCH(X274,地温!$C$2:$C$366,FALSE))</f>
        <v>#N/A</v>
      </c>
      <c r="AA274" s="91" t="e">
        <f t="shared" si="158"/>
        <v>#N/A</v>
      </c>
      <c r="AB274" s="93" t="e">
        <f t="shared" si="140"/>
        <v>#N/A</v>
      </c>
      <c r="AC274" s="99" t="e">
        <f t="shared" si="141"/>
        <v>#N/A</v>
      </c>
      <c r="AD274" s="99">
        <f t="shared" si="142"/>
        <v>0</v>
      </c>
      <c r="AG274" s="92">
        <f t="shared" si="159"/>
        <v>266</v>
      </c>
      <c r="AH274" s="91">
        <f t="shared" si="160"/>
        <v>267</v>
      </c>
      <c r="AI274" s="91" t="e">
        <f>INDEX(地温!$D$2:$D$366,MATCH(AG274,地温!$C$2:$C$366,FALSE))</f>
        <v>#N/A</v>
      </c>
      <c r="AJ274" s="91" t="e">
        <f t="shared" si="161"/>
        <v>#N/A</v>
      </c>
      <c r="AK274" s="93" t="e">
        <f t="shared" si="143"/>
        <v>#N/A</v>
      </c>
      <c r="AL274" s="99" t="e">
        <f t="shared" si="144"/>
        <v>#N/A</v>
      </c>
      <c r="AM274" s="99">
        <f t="shared" si="145"/>
        <v>0</v>
      </c>
      <c r="AP274" s="92">
        <f t="shared" si="162"/>
        <v>266</v>
      </c>
      <c r="AQ274" s="91">
        <f t="shared" si="163"/>
        <v>267</v>
      </c>
      <c r="AR274" s="91" t="e">
        <f>INDEX(地温!$D$2:$D$366,MATCH(AP274,地温!$C$2:$C$366,FALSE))</f>
        <v>#N/A</v>
      </c>
      <c r="AS274" s="91" t="e">
        <f t="shared" si="164"/>
        <v>#N/A</v>
      </c>
      <c r="AT274" s="93" t="e">
        <f t="shared" si="146"/>
        <v>#N/A</v>
      </c>
      <c r="AU274" s="99" t="e">
        <f t="shared" si="147"/>
        <v>#N/A</v>
      </c>
      <c r="AV274" s="99">
        <f t="shared" si="148"/>
        <v>0</v>
      </c>
    </row>
    <row r="275" spans="1:48" s="91" customFormat="1">
      <c r="A275" s="92">
        <f t="shared" si="149"/>
        <v>267</v>
      </c>
      <c r="B275" s="91">
        <f t="shared" si="132"/>
        <v>268</v>
      </c>
      <c r="C275" s="99">
        <f t="shared" si="133"/>
        <v>0</v>
      </c>
      <c r="F275" s="92">
        <f t="shared" si="150"/>
        <v>267</v>
      </c>
      <c r="G275" s="91">
        <f t="shared" si="151"/>
        <v>268</v>
      </c>
      <c r="H275" s="91" t="e">
        <f>INDEX(地温!$D$2:$D$366,MATCH(F275,地温!$C$2:$C$366,FALSE))</f>
        <v>#N/A</v>
      </c>
      <c r="I275" s="91" t="e">
        <f t="shared" si="152"/>
        <v>#N/A</v>
      </c>
      <c r="J275" s="93" t="e">
        <f t="shared" si="134"/>
        <v>#N/A</v>
      </c>
      <c r="K275" s="99" t="e">
        <f t="shared" si="135"/>
        <v>#N/A</v>
      </c>
      <c r="L275" s="99">
        <f t="shared" si="136"/>
        <v>0</v>
      </c>
      <c r="O275" s="92">
        <f t="shared" si="153"/>
        <v>267</v>
      </c>
      <c r="P275" s="91">
        <f t="shared" si="154"/>
        <v>268</v>
      </c>
      <c r="Q275" s="91" t="e">
        <f>INDEX(地温!$D$2:$D$366,MATCH(O275,地温!$C$2:$C$366,FALSE))</f>
        <v>#N/A</v>
      </c>
      <c r="R275" s="91" t="e">
        <f t="shared" si="155"/>
        <v>#N/A</v>
      </c>
      <c r="S275" s="93" t="e">
        <f t="shared" si="137"/>
        <v>#N/A</v>
      </c>
      <c r="T275" s="99" t="e">
        <f t="shared" si="138"/>
        <v>#N/A</v>
      </c>
      <c r="U275" s="99">
        <f t="shared" si="139"/>
        <v>0</v>
      </c>
      <c r="X275" s="92">
        <f t="shared" si="156"/>
        <v>267</v>
      </c>
      <c r="Y275" s="91">
        <f t="shared" si="157"/>
        <v>268</v>
      </c>
      <c r="Z275" s="91" t="e">
        <f>INDEX(地温!$D$2:$D$366,MATCH(X275,地温!$C$2:$C$366,FALSE))</f>
        <v>#N/A</v>
      </c>
      <c r="AA275" s="91" t="e">
        <f t="shared" si="158"/>
        <v>#N/A</v>
      </c>
      <c r="AB275" s="93" t="e">
        <f t="shared" si="140"/>
        <v>#N/A</v>
      </c>
      <c r="AC275" s="99" t="e">
        <f t="shared" si="141"/>
        <v>#N/A</v>
      </c>
      <c r="AD275" s="99">
        <f t="shared" si="142"/>
        <v>0</v>
      </c>
      <c r="AG275" s="92">
        <f t="shared" si="159"/>
        <v>267</v>
      </c>
      <c r="AH275" s="91">
        <f t="shared" si="160"/>
        <v>268</v>
      </c>
      <c r="AI275" s="91" t="e">
        <f>INDEX(地温!$D$2:$D$366,MATCH(AG275,地温!$C$2:$C$366,FALSE))</f>
        <v>#N/A</v>
      </c>
      <c r="AJ275" s="91" t="e">
        <f t="shared" si="161"/>
        <v>#N/A</v>
      </c>
      <c r="AK275" s="93" t="e">
        <f t="shared" si="143"/>
        <v>#N/A</v>
      </c>
      <c r="AL275" s="99" t="e">
        <f t="shared" si="144"/>
        <v>#N/A</v>
      </c>
      <c r="AM275" s="99">
        <f t="shared" si="145"/>
        <v>0</v>
      </c>
      <c r="AP275" s="92">
        <f t="shared" si="162"/>
        <v>267</v>
      </c>
      <c r="AQ275" s="91">
        <f t="shared" si="163"/>
        <v>268</v>
      </c>
      <c r="AR275" s="91" t="e">
        <f>INDEX(地温!$D$2:$D$366,MATCH(AP275,地温!$C$2:$C$366,FALSE))</f>
        <v>#N/A</v>
      </c>
      <c r="AS275" s="91" t="e">
        <f t="shared" si="164"/>
        <v>#N/A</v>
      </c>
      <c r="AT275" s="93" t="e">
        <f t="shared" si="146"/>
        <v>#N/A</v>
      </c>
      <c r="AU275" s="99" t="e">
        <f t="shared" si="147"/>
        <v>#N/A</v>
      </c>
      <c r="AV275" s="99">
        <f t="shared" si="148"/>
        <v>0</v>
      </c>
    </row>
    <row r="276" spans="1:48" s="91" customFormat="1">
      <c r="A276" s="92">
        <f t="shared" si="149"/>
        <v>268</v>
      </c>
      <c r="B276" s="91">
        <f t="shared" si="132"/>
        <v>269</v>
      </c>
      <c r="C276" s="99">
        <f t="shared" si="133"/>
        <v>0</v>
      </c>
      <c r="F276" s="92">
        <f t="shared" si="150"/>
        <v>268</v>
      </c>
      <c r="G276" s="91">
        <f t="shared" si="151"/>
        <v>269</v>
      </c>
      <c r="H276" s="91" t="e">
        <f>INDEX(地温!$D$2:$D$366,MATCH(F276,地温!$C$2:$C$366,FALSE))</f>
        <v>#N/A</v>
      </c>
      <c r="I276" s="91" t="e">
        <f t="shared" si="152"/>
        <v>#N/A</v>
      </c>
      <c r="J276" s="93" t="e">
        <f t="shared" si="134"/>
        <v>#N/A</v>
      </c>
      <c r="K276" s="99" t="e">
        <f t="shared" si="135"/>
        <v>#N/A</v>
      </c>
      <c r="L276" s="99">
        <f t="shared" si="136"/>
        <v>0</v>
      </c>
      <c r="O276" s="92">
        <f t="shared" si="153"/>
        <v>268</v>
      </c>
      <c r="P276" s="91">
        <f t="shared" si="154"/>
        <v>269</v>
      </c>
      <c r="Q276" s="91" t="e">
        <f>INDEX(地温!$D$2:$D$366,MATCH(O276,地温!$C$2:$C$366,FALSE))</f>
        <v>#N/A</v>
      </c>
      <c r="R276" s="91" t="e">
        <f t="shared" si="155"/>
        <v>#N/A</v>
      </c>
      <c r="S276" s="93" t="e">
        <f t="shared" si="137"/>
        <v>#N/A</v>
      </c>
      <c r="T276" s="99" t="e">
        <f t="shared" si="138"/>
        <v>#N/A</v>
      </c>
      <c r="U276" s="99">
        <f t="shared" si="139"/>
        <v>0</v>
      </c>
      <c r="X276" s="92">
        <f t="shared" si="156"/>
        <v>268</v>
      </c>
      <c r="Y276" s="91">
        <f t="shared" si="157"/>
        <v>269</v>
      </c>
      <c r="Z276" s="91" t="e">
        <f>INDEX(地温!$D$2:$D$366,MATCH(X276,地温!$C$2:$C$366,FALSE))</f>
        <v>#N/A</v>
      </c>
      <c r="AA276" s="91" t="e">
        <f t="shared" si="158"/>
        <v>#N/A</v>
      </c>
      <c r="AB276" s="93" t="e">
        <f t="shared" si="140"/>
        <v>#N/A</v>
      </c>
      <c r="AC276" s="99" t="e">
        <f t="shared" si="141"/>
        <v>#N/A</v>
      </c>
      <c r="AD276" s="99">
        <f t="shared" si="142"/>
        <v>0</v>
      </c>
      <c r="AG276" s="92">
        <f t="shared" si="159"/>
        <v>268</v>
      </c>
      <c r="AH276" s="91">
        <f t="shared" si="160"/>
        <v>269</v>
      </c>
      <c r="AI276" s="91" t="e">
        <f>INDEX(地温!$D$2:$D$366,MATCH(AG276,地温!$C$2:$C$366,FALSE))</f>
        <v>#N/A</v>
      </c>
      <c r="AJ276" s="91" t="e">
        <f t="shared" si="161"/>
        <v>#N/A</v>
      </c>
      <c r="AK276" s="93" t="e">
        <f t="shared" si="143"/>
        <v>#N/A</v>
      </c>
      <c r="AL276" s="99" t="e">
        <f t="shared" si="144"/>
        <v>#N/A</v>
      </c>
      <c r="AM276" s="99">
        <f t="shared" si="145"/>
        <v>0</v>
      </c>
      <c r="AP276" s="92">
        <f t="shared" si="162"/>
        <v>268</v>
      </c>
      <c r="AQ276" s="91">
        <f t="shared" si="163"/>
        <v>269</v>
      </c>
      <c r="AR276" s="91" t="e">
        <f>INDEX(地温!$D$2:$D$366,MATCH(AP276,地温!$C$2:$C$366,FALSE))</f>
        <v>#N/A</v>
      </c>
      <c r="AS276" s="91" t="e">
        <f t="shared" si="164"/>
        <v>#N/A</v>
      </c>
      <c r="AT276" s="93" t="e">
        <f t="shared" si="146"/>
        <v>#N/A</v>
      </c>
      <c r="AU276" s="99" t="e">
        <f t="shared" si="147"/>
        <v>#N/A</v>
      </c>
      <c r="AV276" s="99">
        <f t="shared" si="148"/>
        <v>0</v>
      </c>
    </row>
    <row r="277" spans="1:48" s="91" customFormat="1">
      <c r="A277" s="92">
        <f t="shared" si="149"/>
        <v>269</v>
      </c>
      <c r="B277" s="91">
        <f t="shared" si="132"/>
        <v>270</v>
      </c>
      <c r="C277" s="99">
        <f t="shared" si="133"/>
        <v>0</v>
      </c>
      <c r="F277" s="92">
        <f t="shared" si="150"/>
        <v>269</v>
      </c>
      <c r="G277" s="91">
        <f t="shared" si="151"/>
        <v>270</v>
      </c>
      <c r="H277" s="91" t="e">
        <f>INDEX(地温!$D$2:$D$366,MATCH(F277,地温!$C$2:$C$366,FALSE))</f>
        <v>#N/A</v>
      </c>
      <c r="I277" s="91" t="e">
        <f t="shared" si="152"/>
        <v>#N/A</v>
      </c>
      <c r="J277" s="93" t="e">
        <f t="shared" si="134"/>
        <v>#N/A</v>
      </c>
      <c r="K277" s="99" t="e">
        <f t="shared" si="135"/>
        <v>#N/A</v>
      </c>
      <c r="L277" s="99">
        <f t="shared" si="136"/>
        <v>0</v>
      </c>
      <c r="O277" s="92">
        <f t="shared" si="153"/>
        <v>269</v>
      </c>
      <c r="P277" s="91">
        <f t="shared" si="154"/>
        <v>270</v>
      </c>
      <c r="Q277" s="91" t="e">
        <f>INDEX(地温!$D$2:$D$366,MATCH(O277,地温!$C$2:$C$366,FALSE))</f>
        <v>#N/A</v>
      </c>
      <c r="R277" s="91" t="e">
        <f t="shared" si="155"/>
        <v>#N/A</v>
      </c>
      <c r="S277" s="93" t="e">
        <f t="shared" si="137"/>
        <v>#N/A</v>
      </c>
      <c r="T277" s="99" t="e">
        <f t="shared" si="138"/>
        <v>#N/A</v>
      </c>
      <c r="U277" s="99">
        <f t="shared" si="139"/>
        <v>0</v>
      </c>
      <c r="X277" s="92">
        <f t="shared" si="156"/>
        <v>269</v>
      </c>
      <c r="Y277" s="91">
        <f t="shared" si="157"/>
        <v>270</v>
      </c>
      <c r="Z277" s="91" t="e">
        <f>INDEX(地温!$D$2:$D$366,MATCH(X277,地温!$C$2:$C$366,FALSE))</f>
        <v>#N/A</v>
      </c>
      <c r="AA277" s="91" t="e">
        <f t="shared" si="158"/>
        <v>#N/A</v>
      </c>
      <c r="AB277" s="93" t="e">
        <f t="shared" si="140"/>
        <v>#N/A</v>
      </c>
      <c r="AC277" s="99" t="e">
        <f t="shared" si="141"/>
        <v>#N/A</v>
      </c>
      <c r="AD277" s="99">
        <f t="shared" si="142"/>
        <v>0</v>
      </c>
      <c r="AG277" s="92">
        <f t="shared" si="159"/>
        <v>269</v>
      </c>
      <c r="AH277" s="91">
        <f t="shared" si="160"/>
        <v>270</v>
      </c>
      <c r="AI277" s="91" t="e">
        <f>INDEX(地温!$D$2:$D$366,MATCH(AG277,地温!$C$2:$C$366,FALSE))</f>
        <v>#N/A</v>
      </c>
      <c r="AJ277" s="91" t="e">
        <f t="shared" si="161"/>
        <v>#N/A</v>
      </c>
      <c r="AK277" s="93" t="e">
        <f t="shared" si="143"/>
        <v>#N/A</v>
      </c>
      <c r="AL277" s="99" t="e">
        <f t="shared" si="144"/>
        <v>#N/A</v>
      </c>
      <c r="AM277" s="99">
        <f t="shared" si="145"/>
        <v>0</v>
      </c>
      <c r="AP277" s="92">
        <f t="shared" si="162"/>
        <v>269</v>
      </c>
      <c r="AQ277" s="91">
        <f t="shared" si="163"/>
        <v>270</v>
      </c>
      <c r="AR277" s="91" t="e">
        <f>INDEX(地温!$D$2:$D$366,MATCH(AP277,地温!$C$2:$C$366,FALSE))</f>
        <v>#N/A</v>
      </c>
      <c r="AS277" s="91" t="e">
        <f t="shared" si="164"/>
        <v>#N/A</v>
      </c>
      <c r="AT277" s="93" t="e">
        <f t="shared" si="146"/>
        <v>#N/A</v>
      </c>
      <c r="AU277" s="99" t="e">
        <f t="shared" si="147"/>
        <v>#N/A</v>
      </c>
      <c r="AV277" s="99">
        <f t="shared" si="148"/>
        <v>0</v>
      </c>
    </row>
    <row r="278" spans="1:48" s="91" customFormat="1">
      <c r="A278" s="92">
        <f t="shared" si="149"/>
        <v>270</v>
      </c>
      <c r="B278" s="91">
        <f t="shared" si="132"/>
        <v>271</v>
      </c>
      <c r="C278" s="99">
        <f t="shared" si="133"/>
        <v>0</v>
      </c>
      <c r="F278" s="92">
        <f t="shared" si="150"/>
        <v>270</v>
      </c>
      <c r="G278" s="91">
        <f t="shared" si="151"/>
        <v>271</v>
      </c>
      <c r="H278" s="91" t="e">
        <f>INDEX(地温!$D$2:$D$366,MATCH(F278,地温!$C$2:$C$366,FALSE))</f>
        <v>#N/A</v>
      </c>
      <c r="I278" s="91" t="e">
        <f t="shared" si="152"/>
        <v>#N/A</v>
      </c>
      <c r="J278" s="93" t="e">
        <f t="shared" si="134"/>
        <v>#N/A</v>
      </c>
      <c r="K278" s="99" t="e">
        <f t="shared" si="135"/>
        <v>#N/A</v>
      </c>
      <c r="L278" s="99">
        <f t="shared" si="136"/>
        <v>0</v>
      </c>
      <c r="O278" s="92">
        <f t="shared" si="153"/>
        <v>270</v>
      </c>
      <c r="P278" s="91">
        <f t="shared" si="154"/>
        <v>271</v>
      </c>
      <c r="Q278" s="91" t="e">
        <f>INDEX(地温!$D$2:$D$366,MATCH(O278,地温!$C$2:$C$366,FALSE))</f>
        <v>#N/A</v>
      </c>
      <c r="R278" s="91" t="e">
        <f t="shared" si="155"/>
        <v>#N/A</v>
      </c>
      <c r="S278" s="93" t="e">
        <f t="shared" si="137"/>
        <v>#N/A</v>
      </c>
      <c r="T278" s="99" t="e">
        <f t="shared" si="138"/>
        <v>#N/A</v>
      </c>
      <c r="U278" s="99">
        <f t="shared" si="139"/>
        <v>0</v>
      </c>
      <c r="X278" s="92">
        <f t="shared" si="156"/>
        <v>270</v>
      </c>
      <c r="Y278" s="91">
        <f t="shared" si="157"/>
        <v>271</v>
      </c>
      <c r="Z278" s="91" t="e">
        <f>INDEX(地温!$D$2:$D$366,MATCH(X278,地温!$C$2:$C$366,FALSE))</f>
        <v>#N/A</v>
      </c>
      <c r="AA278" s="91" t="e">
        <f t="shared" si="158"/>
        <v>#N/A</v>
      </c>
      <c r="AB278" s="93" t="e">
        <f t="shared" si="140"/>
        <v>#N/A</v>
      </c>
      <c r="AC278" s="99" t="e">
        <f t="shared" si="141"/>
        <v>#N/A</v>
      </c>
      <c r="AD278" s="99">
        <f t="shared" si="142"/>
        <v>0</v>
      </c>
      <c r="AG278" s="92">
        <f t="shared" si="159"/>
        <v>270</v>
      </c>
      <c r="AH278" s="91">
        <f t="shared" si="160"/>
        <v>271</v>
      </c>
      <c r="AI278" s="91" t="e">
        <f>INDEX(地温!$D$2:$D$366,MATCH(AG278,地温!$C$2:$C$366,FALSE))</f>
        <v>#N/A</v>
      </c>
      <c r="AJ278" s="91" t="e">
        <f t="shared" si="161"/>
        <v>#N/A</v>
      </c>
      <c r="AK278" s="93" t="e">
        <f t="shared" si="143"/>
        <v>#N/A</v>
      </c>
      <c r="AL278" s="99" t="e">
        <f t="shared" si="144"/>
        <v>#N/A</v>
      </c>
      <c r="AM278" s="99">
        <f t="shared" si="145"/>
        <v>0</v>
      </c>
      <c r="AP278" s="92">
        <f t="shared" si="162"/>
        <v>270</v>
      </c>
      <c r="AQ278" s="91">
        <f t="shared" si="163"/>
        <v>271</v>
      </c>
      <c r="AR278" s="91" t="e">
        <f>INDEX(地温!$D$2:$D$366,MATCH(AP278,地温!$C$2:$C$366,FALSE))</f>
        <v>#N/A</v>
      </c>
      <c r="AS278" s="91" t="e">
        <f t="shared" si="164"/>
        <v>#N/A</v>
      </c>
      <c r="AT278" s="93" t="e">
        <f t="shared" si="146"/>
        <v>#N/A</v>
      </c>
      <c r="AU278" s="99" t="e">
        <f t="shared" si="147"/>
        <v>#N/A</v>
      </c>
      <c r="AV278" s="99">
        <f t="shared" si="148"/>
        <v>0</v>
      </c>
    </row>
    <row r="279" spans="1:48" s="91" customFormat="1">
      <c r="A279" s="92">
        <f t="shared" si="149"/>
        <v>271</v>
      </c>
      <c r="B279" s="91">
        <f t="shared" si="132"/>
        <v>272</v>
      </c>
      <c r="C279" s="99">
        <f t="shared" si="133"/>
        <v>0</v>
      </c>
      <c r="F279" s="92">
        <f t="shared" si="150"/>
        <v>271</v>
      </c>
      <c r="G279" s="91">
        <f t="shared" si="151"/>
        <v>272</v>
      </c>
      <c r="H279" s="91" t="e">
        <f>INDEX(地温!$D$2:$D$366,MATCH(F279,地温!$C$2:$C$366,FALSE))</f>
        <v>#N/A</v>
      </c>
      <c r="I279" s="91" t="e">
        <f t="shared" si="152"/>
        <v>#N/A</v>
      </c>
      <c r="J279" s="93" t="e">
        <f t="shared" si="134"/>
        <v>#N/A</v>
      </c>
      <c r="K279" s="99" t="e">
        <f t="shared" si="135"/>
        <v>#N/A</v>
      </c>
      <c r="L279" s="99">
        <f t="shared" si="136"/>
        <v>0</v>
      </c>
      <c r="O279" s="92">
        <f t="shared" si="153"/>
        <v>271</v>
      </c>
      <c r="P279" s="91">
        <f t="shared" si="154"/>
        <v>272</v>
      </c>
      <c r="Q279" s="91" t="e">
        <f>INDEX(地温!$D$2:$D$366,MATCH(O279,地温!$C$2:$C$366,FALSE))</f>
        <v>#N/A</v>
      </c>
      <c r="R279" s="91" t="e">
        <f t="shared" si="155"/>
        <v>#N/A</v>
      </c>
      <c r="S279" s="93" t="e">
        <f t="shared" si="137"/>
        <v>#N/A</v>
      </c>
      <c r="T279" s="99" t="e">
        <f t="shared" si="138"/>
        <v>#N/A</v>
      </c>
      <c r="U279" s="99">
        <f t="shared" si="139"/>
        <v>0</v>
      </c>
      <c r="X279" s="92">
        <f t="shared" si="156"/>
        <v>271</v>
      </c>
      <c r="Y279" s="91">
        <f t="shared" si="157"/>
        <v>272</v>
      </c>
      <c r="Z279" s="91" t="e">
        <f>INDEX(地温!$D$2:$D$366,MATCH(X279,地温!$C$2:$C$366,FALSE))</f>
        <v>#N/A</v>
      </c>
      <c r="AA279" s="91" t="e">
        <f t="shared" si="158"/>
        <v>#N/A</v>
      </c>
      <c r="AB279" s="93" t="e">
        <f t="shared" si="140"/>
        <v>#N/A</v>
      </c>
      <c r="AC279" s="99" t="e">
        <f t="shared" si="141"/>
        <v>#N/A</v>
      </c>
      <c r="AD279" s="99">
        <f t="shared" si="142"/>
        <v>0</v>
      </c>
      <c r="AG279" s="92">
        <f t="shared" si="159"/>
        <v>271</v>
      </c>
      <c r="AH279" s="91">
        <f t="shared" si="160"/>
        <v>272</v>
      </c>
      <c r="AI279" s="91" t="e">
        <f>INDEX(地温!$D$2:$D$366,MATCH(AG279,地温!$C$2:$C$366,FALSE))</f>
        <v>#N/A</v>
      </c>
      <c r="AJ279" s="91" t="e">
        <f t="shared" si="161"/>
        <v>#N/A</v>
      </c>
      <c r="AK279" s="93" t="e">
        <f t="shared" si="143"/>
        <v>#N/A</v>
      </c>
      <c r="AL279" s="99" t="e">
        <f t="shared" si="144"/>
        <v>#N/A</v>
      </c>
      <c r="AM279" s="99">
        <f t="shared" si="145"/>
        <v>0</v>
      </c>
      <c r="AP279" s="92">
        <f t="shared" si="162"/>
        <v>271</v>
      </c>
      <c r="AQ279" s="91">
        <f t="shared" si="163"/>
        <v>272</v>
      </c>
      <c r="AR279" s="91" t="e">
        <f>INDEX(地温!$D$2:$D$366,MATCH(AP279,地温!$C$2:$C$366,FALSE))</f>
        <v>#N/A</v>
      </c>
      <c r="AS279" s="91" t="e">
        <f t="shared" si="164"/>
        <v>#N/A</v>
      </c>
      <c r="AT279" s="93" t="e">
        <f t="shared" si="146"/>
        <v>#N/A</v>
      </c>
      <c r="AU279" s="99" t="e">
        <f t="shared" si="147"/>
        <v>#N/A</v>
      </c>
      <c r="AV279" s="99">
        <f t="shared" si="148"/>
        <v>0</v>
      </c>
    </row>
    <row r="280" spans="1:48" s="91" customFormat="1">
      <c r="A280" s="92">
        <f t="shared" si="149"/>
        <v>272</v>
      </c>
      <c r="B280" s="91">
        <f t="shared" si="132"/>
        <v>273</v>
      </c>
      <c r="C280" s="99">
        <f t="shared" si="133"/>
        <v>0</v>
      </c>
      <c r="F280" s="92">
        <f t="shared" si="150"/>
        <v>272</v>
      </c>
      <c r="G280" s="91">
        <f t="shared" si="151"/>
        <v>273</v>
      </c>
      <c r="H280" s="91" t="e">
        <f>INDEX(地温!$D$2:$D$366,MATCH(F280,地温!$C$2:$C$366,FALSE))</f>
        <v>#N/A</v>
      </c>
      <c r="I280" s="91" t="e">
        <f t="shared" si="152"/>
        <v>#N/A</v>
      </c>
      <c r="J280" s="93" t="e">
        <f t="shared" si="134"/>
        <v>#N/A</v>
      </c>
      <c r="K280" s="99" t="e">
        <f t="shared" si="135"/>
        <v>#N/A</v>
      </c>
      <c r="L280" s="99">
        <f t="shared" si="136"/>
        <v>0</v>
      </c>
      <c r="O280" s="92">
        <f t="shared" si="153"/>
        <v>272</v>
      </c>
      <c r="P280" s="91">
        <f t="shared" si="154"/>
        <v>273</v>
      </c>
      <c r="Q280" s="91" t="e">
        <f>INDEX(地温!$D$2:$D$366,MATCH(O280,地温!$C$2:$C$366,FALSE))</f>
        <v>#N/A</v>
      </c>
      <c r="R280" s="91" t="e">
        <f t="shared" si="155"/>
        <v>#N/A</v>
      </c>
      <c r="S280" s="93" t="e">
        <f t="shared" si="137"/>
        <v>#N/A</v>
      </c>
      <c r="T280" s="99" t="e">
        <f t="shared" si="138"/>
        <v>#N/A</v>
      </c>
      <c r="U280" s="99">
        <f t="shared" si="139"/>
        <v>0</v>
      </c>
      <c r="X280" s="92">
        <f t="shared" si="156"/>
        <v>272</v>
      </c>
      <c r="Y280" s="91">
        <f t="shared" si="157"/>
        <v>273</v>
      </c>
      <c r="Z280" s="91" t="e">
        <f>INDEX(地温!$D$2:$D$366,MATCH(X280,地温!$C$2:$C$366,FALSE))</f>
        <v>#N/A</v>
      </c>
      <c r="AA280" s="91" t="e">
        <f t="shared" si="158"/>
        <v>#N/A</v>
      </c>
      <c r="AB280" s="93" t="e">
        <f t="shared" si="140"/>
        <v>#N/A</v>
      </c>
      <c r="AC280" s="99" t="e">
        <f t="shared" si="141"/>
        <v>#N/A</v>
      </c>
      <c r="AD280" s="99">
        <f t="shared" si="142"/>
        <v>0</v>
      </c>
      <c r="AG280" s="92">
        <f t="shared" si="159"/>
        <v>272</v>
      </c>
      <c r="AH280" s="91">
        <f t="shared" si="160"/>
        <v>273</v>
      </c>
      <c r="AI280" s="91" t="e">
        <f>INDEX(地温!$D$2:$D$366,MATCH(AG280,地温!$C$2:$C$366,FALSE))</f>
        <v>#N/A</v>
      </c>
      <c r="AJ280" s="91" t="e">
        <f t="shared" si="161"/>
        <v>#N/A</v>
      </c>
      <c r="AK280" s="93" t="e">
        <f t="shared" si="143"/>
        <v>#N/A</v>
      </c>
      <c r="AL280" s="99" t="e">
        <f t="shared" si="144"/>
        <v>#N/A</v>
      </c>
      <c r="AM280" s="99">
        <f t="shared" si="145"/>
        <v>0</v>
      </c>
      <c r="AP280" s="92">
        <f t="shared" si="162"/>
        <v>272</v>
      </c>
      <c r="AQ280" s="91">
        <f t="shared" si="163"/>
        <v>273</v>
      </c>
      <c r="AR280" s="91" t="e">
        <f>INDEX(地温!$D$2:$D$366,MATCH(AP280,地温!$C$2:$C$366,FALSE))</f>
        <v>#N/A</v>
      </c>
      <c r="AS280" s="91" t="e">
        <f t="shared" si="164"/>
        <v>#N/A</v>
      </c>
      <c r="AT280" s="93" t="e">
        <f t="shared" si="146"/>
        <v>#N/A</v>
      </c>
      <c r="AU280" s="99" t="e">
        <f t="shared" si="147"/>
        <v>#N/A</v>
      </c>
      <c r="AV280" s="99">
        <f t="shared" si="148"/>
        <v>0</v>
      </c>
    </row>
    <row r="281" spans="1:48" s="91" customFormat="1">
      <c r="A281" s="92">
        <f t="shared" si="149"/>
        <v>273</v>
      </c>
      <c r="B281" s="91">
        <f t="shared" si="132"/>
        <v>274</v>
      </c>
      <c r="C281" s="99">
        <f t="shared" si="133"/>
        <v>0</v>
      </c>
      <c r="F281" s="92">
        <f t="shared" si="150"/>
        <v>273</v>
      </c>
      <c r="G281" s="91">
        <f t="shared" si="151"/>
        <v>274</v>
      </c>
      <c r="H281" s="91" t="e">
        <f>INDEX(地温!$D$2:$D$366,MATCH(F281,地温!$C$2:$C$366,FALSE))</f>
        <v>#N/A</v>
      </c>
      <c r="I281" s="91" t="e">
        <f t="shared" si="152"/>
        <v>#N/A</v>
      </c>
      <c r="J281" s="93" t="e">
        <f t="shared" si="134"/>
        <v>#N/A</v>
      </c>
      <c r="K281" s="99" t="e">
        <f t="shared" si="135"/>
        <v>#N/A</v>
      </c>
      <c r="L281" s="99">
        <f t="shared" si="136"/>
        <v>0</v>
      </c>
      <c r="O281" s="92">
        <f t="shared" si="153"/>
        <v>273</v>
      </c>
      <c r="P281" s="91">
        <f t="shared" si="154"/>
        <v>274</v>
      </c>
      <c r="Q281" s="91" t="e">
        <f>INDEX(地温!$D$2:$D$366,MATCH(O281,地温!$C$2:$C$366,FALSE))</f>
        <v>#N/A</v>
      </c>
      <c r="R281" s="91" t="e">
        <f t="shared" si="155"/>
        <v>#N/A</v>
      </c>
      <c r="S281" s="93" t="e">
        <f t="shared" si="137"/>
        <v>#N/A</v>
      </c>
      <c r="T281" s="99" t="e">
        <f t="shared" si="138"/>
        <v>#N/A</v>
      </c>
      <c r="U281" s="99">
        <f t="shared" si="139"/>
        <v>0</v>
      </c>
      <c r="X281" s="92">
        <f t="shared" si="156"/>
        <v>273</v>
      </c>
      <c r="Y281" s="91">
        <f t="shared" si="157"/>
        <v>274</v>
      </c>
      <c r="Z281" s="91" t="e">
        <f>INDEX(地温!$D$2:$D$366,MATCH(X281,地温!$C$2:$C$366,FALSE))</f>
        <v>#N/A</v>
      </c>
      <c r="AA281" s="91" t="e">
        <f t="shared" si="158"/>
        <v>#N/A</v>
      </c>
      <c r="AB281" s="93" t="e">
        <f t="shared" si="140"/>
        <v>#N/A</v>
      </c>
      <c r="AC281" s="99" t="e">
        <f t="shared" si="141"/>
        <v>#N/A</v>
      </c>
      <c r="AD281" s="99">
        <f t="shared" si="142"/>
        <v>0</v>
      </c>
      <c r="AG281" s="92">
        <f t="shared" si="159"/>
        <v>273</v>
      </c>
      <c r="AH281" s="91">
        <f t="shared" si="160"/>
        <v>274</v>
      </c>
      <c r="AI281" s="91" t="e">
        <f>INDEX(地温!$D$2:$D$366,MATCH(AG281,地温!$C$2:$C$366,FALSE))</f>
        <v>#N/A</v>
      </c>
      <c r="AJ281" s="91" t="e">
        <f t="shared" si="161"/>
        <v>#N/A</v>
      </c>
      <c r="AK281" s="93" t="e">
        <f t="shared" si="143"/>
        <v>#N/A</v>
      </c>
      <c r="AL281" s="99" t="e">
        <f t="shared" si="144"/>
        <v>#N/A</v>
      </c>
      <c r="AM281" s="99">
        <f t="shared" si="145"/>
        <v>0</v>
      </c>
      <c r="AP281" s="92">
        <f t="shared" si="162"/>
        <v>273</v>
      </c>
      <c r="AQ281" s="91">
        <f t="shared" si="163"/>
        <v>274</v>
      </c>
      <c r="AR281" s="91" t="e">
        <f>INDEX(地温!$D$2:$D$366,MATCH(AP281,地温!$C$2:$C$366,FALSE))</f>
        <v>#N/A</v>
      </c>
      <c r="AS281" s="91" t="e">
        <f t="shared" si="164"/>
        <v>#N/A</v>
      </c>
      <c r="AT281" s="93" t="e">
        <f t="shared" si="146"/>
        <v>#N/A</v>
      </c>
      <c r="AU281" s="99" t="e">
        <f t="shared" si="147"/>
        <v>#N/A</v>
      </c>
      <c r="AV281" s="99">
        <f t="shared" si="148"/>
        <v>0</v>
      </c>
    </row>
    <row r="282" spans="1:48" s="91" customFormat="1">
      <c r="A282" s="92">
        <f t="shared" si="149"/>
        <v>274</v>
      </c>
      <c r="B282" s="91">
        <f t="shared" si="132"/>
        <v>275</v>
      </c>
      <c r="C282" s="99">
        <f t="shared" si="133"/>
        <v>0</v>
      </c>
      <c r="F282" s="92">
        <f t="shared" si="150"/>
        <v>274</v>
      </c>
      <c r="G282" s="91">
        <f t="shared" si="151"/>
        <v>275</v>
      </c>
      <c r="H282" s="91" t="e">
        <f>INDEX(地温!$D$2:$D$366,MATCH(F282,地温!$C$2:$C$366,FALSE))</f>
        <v>#N/A</v>
      </c>
      <c r="I282" s="91" t="e">
        <f t="shared" si="152"/>
        <v>#N/A</v>
      </c>
      <c r="J282" s="93" t="e">
        <f t="shared" si="134"/>
        <v>#N/A</v>
      </c>
      <c r="K282" s="99" t="e">
        <f t="shared" si="135"/>
        <v>#N/A</v>
      </c>
      <c r="L282" s="99">
        <f t="shared" si="136"/>
        <v>0</v>
      </c>
      <c r="O282" s="92">
        <f t="shared" si="153"/>
        <v>274</v>
      </c>
      <c r="P282" s="91">
        <f t="shared" si="154"/>
        <v>275</v>
      </c>
      <c r="Q282" s="91" t="e">
        <f>INDEX(地温!$D$2:$D$366,MATCH(O282,地温!$C$2:$C$366,FALSE))</f>
        <v>#N/A</v>
      </c>
      <c r="R282" s="91" t="e">
        <f t="shared" si="155"/>
        <v>#N/A</v>
      </c>
      <c r="S282" s="93" t="e">
        <f t="shared" si="137"/>
        <v>#N/A</v>
      </c>
      <c r="T282" s="99" t="e">
        <f t="shared" si="138"/>
        <v>#N/A</v>
      </c>
      <c r="U282" s="99">
        <f t="shared" si="139"/>
        <v>0</v>
      </c>
      <c r="X282" s="92">
        <f t="shared" si="156"/>
        <v>274</v>
      </c>
      <c r="Y282" s="91">
        <f t="shared" si="157"/>
        <v>275</v>
      </c>
      <c r="Z282" s="91" t="e">
        <f>INDEX(地温!$D$2:$D$366,MATCH(X282,地温!$C$2:$C$366,FALSE))</f>
        <v>#N/A</v>
      </c>
      <c r="AA282" s="91" t="e">
        <f t="shared" si="158"/>
        <v>#N/A</v>
      </c>
      <c r="AB282" s="93" t="e">
        <f t="shared" si="140"/>
        <v>#N/A</v>
      </c>
      <c r="AC282" s="99" t="e">
        <f t="shared" si="141"/>
        <v>#N/A</v>
      </c>
      <c r="AD282" s="99">
        <f t="shared" si="142"/>
        <v>0</v>
      </c>
      <c r="AG282" s="92">
        <f t="shared" si="159"/>
        <v>274</v>
      </c>
      <c r="AH282" s="91">
        <f t="shared" si="160"/>
        <v>275</v>
      </c>
      <c r="AI282" s="91" t="e">
        <f>INDEX(地温!$D$2:$D$366,MATCH(AG282,地温!$C$2:$C$366,FALSE))</f>
        <v>#N/A</v>
      </c>
      <c r="AJ282" s="91" t="e">
        <f t="shared" si="161"/>
        <v>#N/A</v>
      </c>
      <c r="AK282" s="93" t="e">
        <f t="shared" si="143"/>
        <v>#N/A</v>
      </c>
      <c r="AL282" s="99" t="e">
        <f t="shared" si="144"/>
        <v>#N/A</v>
      </c>
      <c r="AM282" s="99">
        <f t="shared" si="145"/>
        <v>0</v>
      </c>
      <c r="AP282" s="92">
        <f t="shared" si="162"/>
        <v>274</v>
      </c>
      <c r="AQ282" s="91">
        <f t="shared" si="163"/>
        <v>275</v>
      </c>
      <c r="AR282" s="91" t="e">
        <f>INDEX(地温!$D$2:$D$366,MATCH(AP282,地温!$C$2:$C$366,FALSE))</f>
        <v>#N/A</v>
      </c>
      <c r="AS282" s="91" t="e">
        <f t="shared" si="164"/>
        <v>#N/A</v>
      </c>
      <c r="AT282" s="93" t="e">
        <f t="shared" si="146"/>
        <v>#N/A</v>
      </c>
      <c r="AU282" s="99" t="e">
        <f t="shared" si="147"/>
        <v>#N/A</v>
      </c>
      <c r="AV282" s="99">
        <f t="shared" si="148"/>
        <v>0</v>
      </c>
    </row>
    <row r="283" spans="1:48" s="91" customFormat="1">
      <c r="A283" s="92">
        <f t="shared" si="149"/>
        <v>275</v>
      </c>
      <c r="B283" s="91">
        <f t="shared" si="132"/>
        <v>276</v>
      </c>
      <c r="C283" s="99">
        <f t="shared" si="133"/>
        <v>0</v>
      </c>
      <c r="F283" s="92">
        <f t="shared" si="150"/>
        <v>275</v>
      </c>
      <c r="G283" s="91">
        <f t="shared" si="151"/>
        <v>276</v>
      </c>
      <c r="H283" s="91" t="e">
        <f>INDEX(地温!$D$2:$D$366,MATCH(F283,地温!$C$2:$C$366,FALSE))</f>
        <v>#N/A</v>
      </c>
      <c r="I283" s="91" t="e">
        <f t="shared" si="152"/>
        <v>#N/A</v>
      </c>
      <c r="J283" s="93" t="e">
        <f t="shared" si="134"/>
        <v>#N/A</v>
      </c>
      <c r="K283" s="99" t="e">
        <f t="shared" si="135"/>
        <v>#N/A</v>
      </c>
      <c r="L283" s="99">
        <f t="shared" si="136"/>
        <v>0</v>
      </c>
      <c r="O283" s="92">
        <f t="shared" si="153"/>
        <v>275</v>
      </c>
      <c r="P283" s="91">
        <f t="shared" si="154"/>
        <v>276</v>
      </c>
      <c r="Q283" s="91" t="e">
        <f>INDEX(地温!$D$2:$D$366,MATCH(O283,地温!$C$2:$C$366,FALSE))</f>
        <v>#N/A</v>
      </c>
      <c r="R283" s="91" t="e">
        <f t="shared" si="155"/>
        <v>#N/A</v>
      </c>
      <c r="S283" s="93" t="e">
        <f t="shared" si="137"/>
        <v>#N/A</v>
      </c>
      <c r="T283" s="99" t="e">
        <f t="shared" si="138"/>
        <v>#N/A</v>
      </c>
      <c r="U283" s="99">
        <f t="shared" si="139"/>
        <v>0</v>
      </c>
      <c r="X283" s="92">
        <f t="shared" si="156"/>
        <v>275</v>
      </c>
      <c r="Y283" s="91">
        <f t="shared" si="157"/>
        <v>276</v>
      </c>
      <c r="Z283" s="91" t="e">
        <f>INDEX(地温!$D$2:$D$366,MATCH(X283,地温!$C$2:$C$366,FALSE))</f>
        <v>#N/A</v>
      </c>
      <c r="AA283" s="91" t="e">
        <f t="shared" si="158"/>
        <v>#N/A</v>
      </c>
      <c r="AB283" s="93" t="e">
        <f t="shared" si="140"/>
        <v>#N/A</v>
      </c>
      <c r="AC283" s="99" t="e">
        <f t="shared" si="141"/>
        <v>#N/A</v>
      </c>
      <c r="AD283" s="99">
        <f t="shared" si="142"/>
        <v>0</v>
      </c>
      <c r="AG283" s="92">
        <f t="shared" si="159"/>
        <v>275</v>
      </c>
      <c r="AH283" s="91">
        <f t="shared" si="160"/>
        <v>276</v>
      </c>
      <c r="AI283" s="91" t="e">
        <f>INDEX(地温!$D$2:$D$366,MATCH(AG283,地温!$C$2:$C$366,FALSE))</f>
        <v>#N/A</v>
      </c>
      <c r="AJ283" s="91" t="e">
        <f t="shared" si="161"/>
        <v>#N/A</v>
      </c>
      <c r="AK283" s="93" t="e">
        <f t="shared" si="143"/>
        <v>#N/A</v>
      </c>
      <c r="AL283" s="99" t="e">
        <f t="shared" si="144"/>
        <v>#N/A</v>
      </c>
      <c r="AM283" s="99">
        <f t="shared" si="145"/>
        <v>0</v>
      </c>
      <c r="AP283" s="92">
        <f t="shared" si="162"/>
        <v>275</v>
      </c>
      <c r="AQ283" s="91">
        <f t="shared" si="163"/>
        <v>276</v>
      </c>
      <c r="AR283" s="91" t="e">
        <f>INDEX(地温!$D$2:$D$366,MATCH(AP283,地温!$C$2:$C$366,FALSE))</f>
        <v>#N/A</v>
      </c>
      <c r="AS283" s="91" t="e">
        <f t="shared" si="164"/>
        <v>#N/A</v>
      </c>
      <c r="AT283" s="93" t="e">
        <f t="shared" si="146"/>
        <v>#N/A</v>
      </c>
      <c r="AU283" s="99" t="e">
        <f t="shared" si="147"/>
        <v>#N/A</v>
      </c>
      <c r="AV283" s="99">
        <f t="shared" si="148"/>
        <v>0</v>
      </c>
    </row>
    <row r="284" spans="1:48" s="91" customFormat="1">
      <c r="A284" s="92">
        <f t="shared" si="149"/>
        <v>276</v>
      </c>
      <c r="B284" s="91">
        <f t="shared" si="132"/>
        <v>277</v>
      </c>
      <c r="C284" s="99">
        <f t="shared" si="133"/>
        <v>0</v>
      </c>
      <c r="F284" s="92">
        <f t="shared" si="150"/>
        <v>276</v>
      </c>
      <c r="G284" s="91">
        <f t="shared" si="151"/>
        <v>277</v>
      </c>
      <c r="H284" s="91" t="e">
        <f>INDEX(地温!$D$2:$D$366,MATCH(F284,地温!$C$2:$C$366,FALSE))</f>
        <v>#N/A</v>
      </c>
      <c r="I284" s="91" t="e">
        <f t="shared" si="152"/>
        <v>#N/A</v>
      </c>
      <c r="J284" s="93" t="e">
        <f t="shared" si="134"/>
        <v>#N/A</v>
      </c>
      <c r="K284" s="99" t="e">
        <f t="shared" si="135"/>
        <v>#N/A</v>
      </c>
      <c r="L284" s="99">
        <f t="shared" si="136"/>
        <v>0</v>
      </c>
      <c r="O284" s="92">
        <f t="shared" si="153"/>
        <v>276</v>
      </c>
      <c r="P284" s="91">
        <f t="shared" si="154"/>
        <v>277</v>
      </c>
      <c r="Q284" s="91" t="e">
        <f>INDEX(地温!$D$2:$D$366,MATCH(O284,地温!$C$2:$C$366,FALSE))</f>
        <v>#N/A</v>
      </c>
      <c r="R284" s="91" t="e">
        <f t="shared" si="155"/>
        <v>#N/A</v>
      </c>
      <c r="S284" s="93" t="e">
        <f t="shared" si="137"/>
        <v>#N/A</v>
      </c>
      <c r="T284" s="99" t="e">
        <f t="shared" si="138"/>
        <v>#N/A</v>
      </c>
      <c r="U284" s="99">
        <f t="shared" si="139"/>
        <v>0</v>
      </c>
      <c r="X284" s="92">
        <f t="shared" si="156"/>
        <v>276</v>
      </c>
      <c r="Y284" s="91">
        <f t="shared" si="157"/>
        <v>277</v>
      </c>
      <c r="Z284" s="91" t="e">
        <f>INDEX(地温!$D$2:$D$366,MATCH(X284,地温!$C$2:$C$366,FALSE))</f>
        <v>#N/A</v>
      </c>
      <c r="AA284" s="91" t="e">
        <f t="shared" si="158"/>
        <v>#N/A</v>
      </c>
      <c r="AB284" s="93" t="e">
        <f t="shared" si="140"/>
        <v>#N/A</v>
      </c>
      <c r="AC284" s="99" t="e">
        <f t="shared" si="141"/>
        <v>#N/A</v>
      </c>
      <c r="AD284" s="99">
        <f t="shared" si="142"/>
        <v>0</v>
      </c>
      <c r="AG284" s="92">
        <f t="shared" si="159"/>
        <v>276</v>
      </c>
      <c r="AH284" s="91">
        <f t="shared" si="160"/>
        <v>277</v>
      </c>
      <c r="AI284" s="91" t="e">
        <f>INDEX(地温!$D$2:$D$366,MATCH(AG284,地温!$C$2:$C$366,FALSE))</f>
        <v>#N/A</v>
      </c>
      <c r="AJ284" s="91" t="e">
        <f t="shared" si="161"/>
        <v>#N/A</v>
      </c>
      <c r="AK284" s="93" t="e">
        <f t="shared" si="143"/>
        <v>#N/A</v>
      </c>
      <c r="AL284" s="99" t="e">
        <f t="shared" si="144"/>
        <v>#N/A</v>
      </c>
      <c r="AM284" s="99">
        <f t="shared" si="145"/>
        <v>0</v>
      </c>
      <c r="AP284" s="92">
        <f t="shared" si="162"/>
        <v>276</v>
      </c>
      <c r="AQ284" s="91">
        <f t="shared" si="163"/>
        <v>277</v>
      </c>
      <c r="AR284" s="91" t="e">
        <f>INDEX(地温!$D$2:$D$366,MATCH(AP284,地温!$C$2:$C$366,FALSE))</f>
        <v>#N/A</v>
      </c>
      <c r="AS284" s="91" t="e">
        <f t="shared" si="164"/>
        <v>#N/A</v>
      </c>
      <c r="AT284" s="93" t="e">
        <f t="shared" si="146"/>
        <v>#N/A</v>
      </c>
      <c r="AU284" s="99" t="e">
        <f t="shared" si="147"/>
        <v>#N/A</v>
      </c>
      <c r="AV284" s="99">
        <f t="shared" si="148"/>
        <v>0</v>
      </c>
    </row>
    <row r="285" spans="1:48" s="91" customFormat="1">
      <c r="A285" s="92">
        <f t="shared" si="149"/>
        <v>277</v>
      </c>
      <c r="B285" s="91">
        <f t="shared" si="132"/>
        <v>278</v>
      </c>
      <c r="C285" s="99">
        <f t="shared" si="133"/>
        <v>0</v>
      </c>
      <c r="F285" s="92">
        <f t="shared" si="150"/>
        <v>277</v>
      </c>
      <c r="G285" s="91">
        <f t="shared" si="151"/>
        <v>278</v>
      </c>
      <c r="H285" s="91" t="e">
        <f>INDEX(地温!$D$2:$D$366,MATCH(F285,地温!$C$2:$C$366,FALSE))</f>
        <v>#N/A</v>
      </c>
      <c r="I285" s="91" t="e">
        <f t="shared" si="152"/>
        <v>#N/A</v>
      </c>
      <c r="J285" s="93" t="e">
        <f t="shared" si="134"/>
        <v>#N/A</v>
      </c>
      <c r="K285" s="99" t="e">
        <f t="shared" si="135"/>
        <v>#N/A</v>
      </c>
      <c r="L285" s="99">
        <f t="shared" si="136"/>
        <v>0</v>
      </c>
      <c r="O285" s="92">
        <f t="shared" si="153"/>
        <v>277</v>
      </c>
      <c r="P285" s="91">
        <f t="shared" si="154"/>
        <v>278</v>
      </c>
      <c r="Q285" s="91" t="e">
        <f>INDEX(地温!$D$2:$D$366,MATCH(O285,地温!$C$2:$C$366,FALSE))</f>
        <v>#N/A</v>
      </c>
      <c r="R285" s="91" t="e">
        <f t="shared" si="155"/>
        <v>#N/A</v>
      </c>
      <c r="S285" s="93" t="e">
        <f t="shared" si="137"/>
        <v>#N/A</v>
      </c>
      <c r="T285" s="99" t="e">
        <f t="shared" si="138"/>
        <v>#N/A</v>
      </c>
      <c r="U285" s="99">
        <f t="shared" si="139"/>
        <v>0</v>
      </c>
      <c r="X285" s="92">
        <f t="shared" si="156"/>
        <v>277</v>
      </c>
      <c r="Y285" s="91">
        <f t="shared" si="157"/>
        <v>278</v>
      </c>
      <c r="Z285" s="91" t="e">
        <f>INDEX(地温!$D$2:$D$366,MATCH(X285,地温!$C$2:$C$366,FALSE))</f>
        <v>#N/A</v>
      </c>
      <c r="AA285" s="91" t="e">
        <f t="shared" si="158"/>
        <v>#N/A</v>
      </c>
      <c r="AB285" s="93" t="e">
        <f t="shared" si="140"/>
        <v>#N/A</v>
      </c>
      <c r="AC285" s="99" t="e">
        <f t="shared" si="141"/>
        <v>#N/A</v>
      </c>
      <c r="AD285" s="99">
        <f t="shared" si="142"/>
        <v>0</v>
      </c>
      <c r="AG285" s="92">
        <f t="shared" si="159"/>
        <v>277</v>
      </c>
      <c r="AH285" s="91">
        <f t="shared" si="160"/>
        <v>278</v>
      </c>
      <c r="AI285" s="91" t="e">
        <f>INDEX(地温!$D$2:$D$366,MATCH(AG285,地温!$C$2:$C$366,FALSE))</f>
        <v>#N/A</v>
      </c>
      <c r="AJ285" s="91" t="e">
        <f t="shared" si="161"/>
        <v>#N/A</v>
      </c>
      <c r="AK285" s="93" t="e">
        <f t="shared" si="143"/>
        <v>#N/A</v>
      </c>
      <c r="AL285" s="99" t="e">
        <f t="shared" si="144"/>
        <v>#N/A</v>
      </c>
      <c r="AM285" s="99">
        <f t="shared" si="145"/>
        <v>0</v>
      </c>
      <c r="AP285" s="92">
        <f t="shared" si="162"/>
        <v>277</v>
      </c>
      <c r="AQ285" s="91">
        <f t="shared" si="163"/>
        <v>278</v>
      </c>
      <c r="AR285" s="91" t="e">
        <f>INDEX(地温!$D$2:$D$366,MATCH(AP285,地温!$C$2:$C$366,FALSE))</f>
        <v>#N/A</v>
      </c>
      <c r="AS285" s="91" t="e">
        <f t="shared" si="164"/>
        <v>#N/A</v>
      </c>
      <c r="AT285" s="93" t="e">
        <f t="shared" si="146"/>
        <v>#N/A</v>
      </c>
      <c r="AU285" s="99" t="e">
        <f t="shared" si="147"/>
        <v>#N/A</v>
      </c>
      <c r="AV285" s="99">
        <f t="shared" si="148"/>
        <v>0</v>
      </c>
    </row>
    <row r="286" spans="1:48" s="91" customFormat="1">
      <c r="A286" s="92">
        <f t="shared" si="149"/>
        <v>278</v>
      </c>
      <c r="B286" s="91">
        <f t="shared" si="132"/>
        <v>279</v>
      </c>
      <c r="C286" s="99">
        <f t="shared" si="133"/>
        <v>0</v>
      </c>
      <c r="F286" s="92">
        <f t="shared" si="150"/>
        <v>278</v>
      </c>
      <c r="G286" s="91">
        <f t="shared" si="151"/>
        <v>279</v>
      </c>
      <c r="H286" s="91" t="e">
        <f>INDEX(地温!$D$2:$D$366,MATCH(F286,地温!$C$2:$C$366,FALSE))</f>
        <v>#N/A</v>
      </c>
      <c r="I286" s="91" t="e">
        <f t="shared" si="152"/>
        <v>#N/A</v>
      </c>
      <c r="J286" s="93" t="e">
        <f t="shared" si="134"/>
        <v>#N/A</v>
      </c>
      <c r="K286" s="99" t="e">
        <f t="shared" si="135"/>
        <v>#N/A</v>
      </c>
      <c r="L286" s="99">
        <f t="shared" si="136"/>
        <v>0</v>
      </c>
      <c r="O286" s="92">
        <f t="shared" si="153"/>
        <v>278</v>
      </c>
      <c r="P286" s="91">
        <f t="shared" si="154"/>
        <v>279</v>
      </c>
      <c r="Q286" s="91" t="e">
        <f>INDEX(地温!$D$2:$D$366,MATCH(O286,地温!$C$2:$C$366,FALSE))</f>
        <v>#N/A</v>
      </c>
      <c r="R286" s="91" t="e">
        <f t="shared" si="155"/>
        <v>#N/A</v>
      </c>
      <c r="S286" s="93" t="e">
        <f t="shared" si="137"/>
        <v>#N/A</v>
      </c>
      <c r="T286" s="99" t="e">
        <f t="shared" si="138"/>
        <v>#N/A</v>
      </c>
      <c r="U286" s="99">
        <f t="shared" si="139"/>
        <v>0</v>
      </c>
      <c r="X286" s="92">
        <f t="shared" si="156"/>
        <v>278</v>
      </c>
      <c r="Y286" s="91">
        <f t="shared" si="157"/>
        <v>279</v>
      </c>
      <c r="Z286" s="91" t="e">
        <f>INDEX(地温!$D$2:$D$366,MATCH(X286,地温!$C$2:$C$366,FALSE))</f>
        <v>#N/A</v>
      </c>
      <c r="AA286" s="91" t="e">
        <f t="shared" si="158"/>
        <v>#N/A</v>
      </c>
      <c r="AB286" s="93" t="e">
        <f t="shared" si="140"/>
        <v>#N/A</v>
      </c>
      <c r="AC286" s="99" t="e">
        <f t="shared" si="141"/>
        <v>#N/A</v>
      </c>
      <c r="AD286" s="99">
        <f t="shared" si="142"/>
        <v>0</v>
      </c>
      <c r="AG286" s="92">
        <f t="shared" si="159"/>
        <v>278</v>
      </c>
      <c r="AH286" s="91">
        <f t="shared" si="160"/>
        <v>279</v>
      </c>
      <c r="AI286" s="91" t="e">
        <f>INDEX(地温!$D$2:$D$366,MATCH(AG286,地温!$C$2:$C$366,FALSE))</f>
        <v>#N/A</v>
      </c>
      <c r="AJ286" s="91" t="e">
        <f t="shared" si="161"/>
        <v>#N/A</v>
      </c>
      <c r="AK286" s="93" t="e">
        <f t="shared" si="143"/>
        <v>#N/A</v>
      </c>
      <c r="AL286" s="99" t="e">
        <f t="shared" si="144"/>
        <v>#N/A</v>
      </c>
      <c r="AM286" s="99">
        <f t="shared" si="145"/>
        <v>0</v>
      </c>
      <c r="AP286" s="92">
        <f t="shared" si="162"/>
        <v>278</v>
      </c>
      <c r="AQ286" s="91">
        <f t="shared" si="163"/>
        <v>279</v>
      </c>
      <c r="AR286" s="91" t="e">
        <f>INDEX(地温!$D$2:$D$366,MATCH(AP286,地温!$C$2:$C$366,FALSE))</f>
        <v>#N/A</v>
      </c>
      <c r="AS286" s="91" t="e">
        <f t="shared" si="164"/>
        <v>#N/A</v>
      </c>
      <c r="AT286" s="93" t="e">
        <f t="shared" si="146"/>
        <v>#N/A</v>
      </c>
      <c r="AU286" s="99" t="e">
        <f t="shared" si="147"/>
        <v>#N/A</v>
      </c>
      <c r="AV286" s="99">
        <f t="shared" si="148"/>
        <v>0</v>
      </c>
    </row>
    <row r="287" spans="1:48" s="91" customFormat="1">
      <c r="A287" s="92">
        <f t="shared" si="149"/>
        <v>279</v>
      </c>
      <c r="B287" s="91">
        <f t="shared" si="132"/>
        <v>280</v>
      </c>
      <c r="C287" s="99">
        <f t="shared" si="133"/>
        <v>0</v>
      </c>
      <c r="F287" s="92">
        <f t="shared" si="150"/>
        <v>279</v>
      </c>
      <c r="G287" s="91">
        <f t="shared" si="151"/>
        <v>280</v>
      </c>
      <c r="H287" s="91" t="e">
        <f>INDEX(地温!$D$2:$D$366,MATCH(F287,地温!$C$2:$C$366,FALSE))</f>
        <v>#N/A</v>
      </c>
      <c r="I287" s="91" t="e">
        <f t="shared" si="152"/>
        <v>#N/A</v>
      </c>
      <c r="J287" s="93" t="e">
        <f t="shared" si="134"/>
        <v>#N/A</v>
      </c>
      <c r="K287" s="99" t="e">
        <f t="shared" si="135"/>
        <v>#N/A</v>
      </c>
      <c r="L287" s="99">
        <f t="shared" si="136"/>
        <v>0</v>
      </c>
      <c r="O287" s="92">
        <f t="shared" si="153"/>
        <v>279</v>
      </c>
      <c r="P287" s="91">
        <f t="shared" si="154"/>
        <v>280</v>
      </c>
      <c r="Q287" s="91" t="e">
        <f>INDEX(地温!$D$2:$D$366,MATCH(O287,地温!$C$2:$C$366,FALSE))</f>
        <v>#N/A</v>
      </c>
      <c r="R287" s="91" t="e">
        <f t="shared" si="155"/>
        <v>#N/A</v>
      </c>
      <c r="S287" s="93" t="e">
        <f t="shared" si="137"/>
        <v>#N/A</v>
      </c>
      <c r="T287" s="99" t="e">
        <f t="shared" si="138"/>
        <v>#N/A</v>
      </c>
      <c r="U287" s="99">
        <f t="shared" si="139"/>
        <v>0</v>
      </c>
      <c r="X287" s="92">
        <f t="shared" si="156"/>
        <v>279</v>
      </c>
      <c r="Y287" s="91">
        <f t="shared" si="157"/>
        <v>280</v>
      </c>
      <c r="Z287" s="91" t="e">
        <f>INDEX(地温!$D$2:$D$366,MATCH(X287,地温!$C$2:$C$366,FALSE))</f>
        <v>#N/A</v>
      </c>
      <c r="AA287" s="91" t="e">
        <f t="shared" si="158"/>
        <v>#N/A</v>
      </c>
      <c r="AB287" s="93" t="e">
        <f t="shared" si="140"/>
        <v>#N/A</v>
      </c>
      <c r="AC287" s="99" t="e">
        <f t="shared" si="141"/>
        <v>#N/A</v>
      </c>
      <c r="AD287" s="99">
        <f t="shared" si="142"/>
        <v>0</v>
      </c>
      <c r="AG287" s="92">
        <f t="shared" si="159"/>
        <v>279</v>
      </c>
      <c r="AH287" s="91">
        <f t="shared" si="160"/>
        <v>280</v>
      </c>
      <c r="AI287" s="91" t="e">
        <f>INDEX(地温!$D$2:$D$366,MATCH(AG287,地温!$C$2:$C$366,FALSE))</f>
        <v>#N/A</v>
      </c>
      <c r="AJ287" s="91" t="e">
        <f t="shared" si="161"/>
        <v>#N/A</v>
      </c>
      <c r="AK287" s="93" t="e">
        <f t="shared" si="143"/>
        <v>#N/A</v>
      </c>
      <c r="AL287" s="99" t="e">
        <f t="shared" si="144"/>
        <v>#N/A</v>
      </c>
      <c r="AM287" s="99">
        <f t="shared" si="145"/>
        <v>0</v>
      </c>
      <c r="AP287" s="92">
        <f t="shared" si="162"/>
        <v>279</v>
      </c>
      <c r="AQ287" s="91">
        <f t="shared" si="163"/>
        <v>280</v>
      </c>
      <c r="AR287" s="91" t="e">
        <f>INDEX(地温!$D$2:$D$366,MATCH(AP287,地温!$C$2:$C$366,FALSE))</f>
        <v>#N/A</v>
      </c>
      <c r="AS287" s="91" t="e">
        <f t="shared" si="164"/>
        <v>#N/A</v>
      </c>
      <c r="AT287" s="93" t="e">
        <f t="shared" si="146"/>
        <v>#N/A</v>
      </c>
      <c r="AU287" s="99" t="e">
        <f t="shared" si="147"/>
        <v>#N/A</v>
      </c>
      <c r="AV287" s="99">
        <f t="shared" si="148"/>
        <v>0</v>
      </c>
    </row>
    <row r="288" spans="1:48" s="91" customFormat="1">
      <c r="A288" s="92">
        <f t="shared" si="149"/>
        <v>280</v>
      </c>
      <c r="B288" s="91">
        <f t="shared" si="132"/>
        <v>281</v>
      </c>
      <c r="C288" s="99">
        <f t="shared" si="133"/>
        <v>0</v>
      </c>
      <c r="F288" s="92">
        <f t="shared" si="150"/>
        <v>280</v>
      </c>
      <c r="G288" s="91">
        <f t="shared" si="151"/>
        <v>281</v>
      </c>
      <c r="H288" s="91" t="e">
        <f>INDEX(地温!$D$2:$D$366,MATCH(F288,地温!$C$2:$C$366,FALSE))</f>
        <v>#N/A</v>
      </c>
      <c r="I288" s="91" t="e">
        <f t="shared" si="152"/>
        <v>#N/A</v>
      </c>
      <c r="J288" s="93" t="e">
        <f t="shared" si="134"/>
        <v>#N/A</v>
      </c>
      <c r="K288" s="99" t="e">
        <f t="shared" si="135"/>
        <v>#N/A</v>
      </c>
      <c r="L288" s="99">
        <f t="shared" si="136"/>
        <v>0</v>
      </c>
      <c r="O288" s="92">
        <f t="shared" si="153"/>
        <v>280</v>
      </c>
      <c r="P288" s="91">
        <f t="shared" si="154"/>
        <v>281</v>
      </c>
      <c r="Q288" s="91" t="e">
        <f>INDEX(地温!$D$2:$D$366,MATCH(O288,地温!$C$2:$C$366,FALSE))</f>
        <v>#N/A</v>
      </c>
      <c r="R288" s="91" t="e">
        <f t="shared" si="155"/>
        <v>#N/A</v>
      </c>
      <c r="S288" s="93" t="e">
        <f t="shared" si="137"/>
        <v>#N/A</v>
      </c>
      <c r="T288" s="99" t="e">
        <f t="shared" si="138"/>
        <v>#N/A</v>
      </c>
      <c r="U288" s="99">
        <f t="shared" si="139"/>
        <v>0</v>
      </c>
      <c r="X288" s="92">
        <f t="shared" si="156"/>
        <v>280</v>
      </c>
      <c r="Y288" s="91">
        <f t="shared" si="157"/>
        <v>281</v>
      </c>
      <c r="Z288" s="91" t="e">
        <f>INDEX(地温!$D$2:$D$366,MATCH(X288,地温!$C$2:$C$366,FALSE))</f>
        <v>#N/A</v>
      </c>
      <c r="AA288" s="91" t="e">
        <f t="shared" si="158"/>
        <v>#N/A</v>
      </c>
      <c r="AB288" s="93" t="e">
        <f t="shared" si="140"/>
        <v>#N/A</v>
      </c>
      <c r="AC288" s="99" t="e">
        <f t="shared" si="141"/>
        <v>#N/A</v>
      </c>
      <c r="AD288" s="99">
        <f t="shared" si="142"/>
        <v>0</v>
      </c>
      <c r="AG288" s="92">
        <f t="shared" si="159"/>
        <v>280</v>
      </c>
      <c r="AH288" s="91">
        <f t="shared" si="160"/>
        <v>281</v>
      </c>
      <c r="AI288" s="91" t="e">
        <f>INDEX(地温!$D$2:$D$366,MATCH(AG288,地温!$C$2:$C$366,FALSE))</f>
        <v>#N/A</v>
      </c>
      <c r="AJ288" s="91" t="e">
        <f t="shared" si="161"/>
        <v>#N/A</v>
      </c>
      <c r="AK288" s="93" t="e">
        <f t="shared" si="143"/>
        <v>#N/A</v>
      </c>
      <c r="AL288" s="99" t="e">
        <f t="shared" si="144"/>
        <v>#N/A</v>
      </c>
      <c r="AM288" s="99">
        <f t="shared" si="145"/>
        <v>0</v>
      </c>
      <c r="AP288" s="92">
        <f t="shared" si="162"/>
        <v>280</v>
      </c>
      <c r="AQ288" s="91">
        <f t="shared" si="163"/>
        <v>281</v>
      </c>
      <c r="AR288" s="91" t="e">
        <f>INDEX(地温!$D$2:$D$366,MATCH(AP288,地温!$C$2:$C$366,FALSE))</f>
        <v>#N/A</v>
      </c>
      <c r="AS288" s="91" t="e">
        <f t="shared" si="164"/>
        <v>#N/A</v>
      </c>
      <c r="AT288" s="93" t="e">
        <f t="shared" si="146"/>
        <v>#N/A</v>
      </c>
      <c r="AU288" s="99" t="e">
        <f t="shared" si="147"/>
        <v>#N/A</v>
      </c>
      <c r="AV288" s="99">
        <f t="shared" si="148"/>
        <v>0</v>
      </c>
    </row>
    <row r="289" spans="1:48" s="91" customFormat="1">
      <c r="A289" s="92">
        <f t="shared" si="149"/>
        <v>281</v>
      </c>
      <c r="B289" s="91">
        <f t="shared" si="132"/>
        <v>282</v>
      </c>
      <c r="C289" s="99">
        <f t="shared" si="133"/>
        <v>0</v>
      </c>
      <c r="F289" s="92">
        <f t="shared" si="150"/>
        <v>281</v>
      </c>
      <c r="G289" s="91">
        <f t="shared" si="151"/>
        <v>282</v>
      </c>
      <c r="H289" s="91" t="e">
        <f>INDEX(地温!$D$2:$D$366,MATCH(F289,地温!$C$2:$C$366,FALSE))</f>
        <v>#N/A</v>
      </c>
      <c r="I289" s="91" t="e">
        <f t="shared" si="152"/>
        <v>#N/A</v>
      </c>
      <c r="J289" s="93" t="e">
        <f t="shared" si="134"/>
        <v>#N/A</v>
      </c>
      <c r="K289" s="99" t="e">
        <f t="shared" si="135"/>
        <v>#N/A</v>
      </c>
      <c r="L289" s="99">
        <f t="shared" si="136"/>
        <v>0</v>
      </c>
      <c r="O289" s="92">
        <f t="shared" si="153"/>
        <v>281</v>
      </c>
      <c r="P289" s="91">
        <f t="shared" si="154"/>
        <v>282</v>
      </c>
      <c r="Q289" s="91" t="e">
        <f>INDEX(地温!$D$2:$D$366,MATCH(O289,地温!$C$2:$C$366,FALSE))</f>
        <v>#N/A</v>
      </c>
      <c r="R289" s="91" t="e">
        <f t="shared" si="155"/>
        <v>#N/A</v>
      </c>
      <c r="S289" s="93" t="e">
        <f t="shared" si="137"/>
        <v>#N/A</v>
      </c>
      <c r="T289" s="99" t="e">
        <f t="shared" si="138"/>
        <v>#N/A</v>
      </c>
      <c r="U289" s="99">
        <f t="shared" si="139"/>
        <v>0</v>
      </c>
      <c r="X289" s="92">
        <f t="shared" si="156"/>
        <v>281</v>
      </c>
      <c r="Y289" s="91">
        <f t="shared" si="157"/>
        <v>282</v>
      </c>
      <c r="Z289" s="91" t="e">
        <f>INDEX(地温!$D$2:$D$366,MATCH(X289,地温!$C$2:$C$366,FALSE))</f>
        <v>#N/A</v>
      </c>
      <c r="AA289" s="91" t="e">
        <f t="shared" si="158"/>
        <v>#N/A</v>
      </c>
      <c r="AB289" s="93" t="e">
        <f t="shared" si="140"/>
        <v>#N/A</v>
      </c>
      <c r="AC289" s="99" t="e">
        <f t="shared" si="141"/>
        <v>#N/A</v>
      </c>
      <c r="AD289" s="99">
        <f t="shared" si="142"/>
        <v>0</v>
      </c>
      <c r="AG289" s="92">
        <f t="shared" si="159"/>
        <v>281</v>
      </c>
      <c r="AH289" s="91">
        <f t="shared" si="160"/>
        <v>282</v>
      </c>
      <c r="AI289" s="91" t="e">
        <f>INDEX(地温!$D$2:$D$366,MATCH(AG289,地温!$C$2:$C$366,FALSE))</f>
        <v>#N/A</v>
      </c>
      <c r="AJ289" s="91" t="e">
        <f t="shared" si="161"/>
        <v>#N/A</v>
      </c>
      <c r="AK289" s="93" t="e">
        <f t="shared" si="143"/>
        <v>#N/A</v>
      </c>
      <c r="AL289" s="99" t="e">
        <f t="shared" si="144"/>
        <v>#N/A</v>
      </c>
      <c r="AM289" s="99">
        <f t="shared" si="145"/>
        <v>0</v>
      </c>
      <c r="AP289" s="92">
        <f t="shared" si="162"/>
        <v>281</v>
      </c>
      <c r="AQ289" s="91">
        <f t="shared" si="163"/>
        <v>282</v>
      </c>
      <c r="AR289" s="91" t="e">
        <f>INDEX(地温!$D$2:$D$366,MATCH(AP289,地温!$C$2:$C$366,FALSE))</f>
        <v>#N/A</v>
      </c>
      <c r="AS289" s="91" t="e">
        <f t="shared" si="164"/>
        <v>#N/A</v>
      </c>
      <c r="AT289" s="93" t="e">
        <f t="shared" si="146"/>
        <v>#N/A</v>
      </c>
      <c r="AU289" s="99" t="e">
        <f t="shared" si="147"/>
        <v>#N/A</v>
      </c>
      <c r="AV289" s="99">
        <f t="shared" si="148"/>
        <v>0</v>
      </c>
    </row>
    <row r="290" spans="1:48" s="91" customFormat="1">
      <c r="A290" s="92">
        <f t="shared" si="149"/>
        <v>282</v>
      </c>
      <c r="B290" s="91">
        <f t="shared" si="132"/>
        <v>283</v>
      </c>
      <c r="C290" s="99">
        <f t="shared" si="133"/>
        <v>0</v>
      </c>
      <c r="F290" s="92">
        <f t="shared" si="150"/>
        <v>282</v>
      </c>
      <c r="G290" s="91">
        <f t="shared" si="151"/>
        <v>283</v>
      </c>
      <c r="H290" s="91" t="e">
        <f>INDEX(地温!$D$2:$D$366,MATCH(F290,地温!$C$2:$C$366,FALSE))</f>
        <v>#N/A</v>
      </c>
      <c r="I290" s="91" t="e">
        <f t="shared" si="152"/>
        <v>#N/A</v>
      </c>
      <c r="J290" s="93" t="e">
        <f t="shared" si="134"/>
        <v>#N/A</v>
      </c>
      <c r="K290" s="99" t="e">
        <f t="shared" si="135"/>
        <v>#N/A</v>
      </c>
      <c r="L290" s="99">
        <f t="shared" si="136"/>
        <v>0</v>
      </c>
      <c r="O290" s="92">
        <f t="shared" si="153"/>
        <v>282</v>
      </c>
      <c r="P290" s="91">
        <f t="shared" si="154"/>
        <v>283</v>
      </c>
      <c r="Q290" s="91" t="e">
        <f>INDEX(地温!$D$2:$D$366,MATCH(O290,地温!$C$2:$C$366,FALSE))</f>
        <v>#N/A</v>
      </c>
      <c r="R290" s="91" t="e">
        <f t="shared" si="155"/>
        <v>#N/A</v>
      </c>
      <c r="S290" s="93" t="e">
        <f t="shared" si="137"/>
        <v>#N/A</v>
      </c>
      <c r="T290" s="99" t="e">
        <f t="shared" si="138"/>
        <v>#N/A</v>
      </c>
      <c r="U290" s="99">
        <f t="shared" si="139"/>
        <v>0</v>
      </c>
      <c r="X290" s="92">
        <f t="shared" si="156"/>
        <v>282</v>
      </c>
      <c r="Y290" s="91">
        <f t="shared" si="157"/>
        <v>283</v>
      </c>
      <c r="Z290" s="91" t="e">
        <f>INDEX(地温!$D$2:$D$366,MATCH(X290,地温!$C$2:$C$366,FALSE))</f>
        <v>#N/A</v>
      </c>
      <c r="AA290" s="91" t="e">
        <f t="shared" si="158"/>
        <v>#N/A</v>
      </c>
      <c r="AB290" s="93" t="e">
        <f t="shared" si="140"/>
        <v>#N/A</v>
      </c>
      <c r="AC290" s="99" t="e">
        <f t="shared" si="141"/>
        <v>#N/A</v>
      </c>
      <c r="AD290" s="99">
        <f t="shared" si="142"/>
        <v>0</v>
      </c>
      <c r="AG290" s="92">
        <f t="shared" si="159"/>
        <v>282</v>
      </c>
      <c r="AH290" s="91">
        <f t="shared" si="160"/>
        <v>283</v>
      </c>
      <c r="AI290" s="91" t="e">
        <f>INDEX(地温!$D$2:$D$366,MATCH(AG290,地温!$C$2:$C$366,FALSE))</f>
        <v>#N/A</v>
      </c>
      <c r="AJ290" s="91" t="e">
        <f t="shared" si="161"/>
        <v>#N/A</v>
      </c>
      <c r="AK290" s="93" t="e">
        <f t="shared" si="143"/>
        <v>#N/A</v>
      </c>
      <c r="AL290" s="99" t="e">
        <f t="shared" si="144"/>
        <v>#N/A</v>
      </c>
      <c r="AM290" s="99">
        <f t="shared" si="145"/>
        <v>0</v>
      </c>
      <c r="AP290" s="92">
        <f t="shared" si="162"/>
        <v>282</v>
      </c>
      <c r="AQ290" s="91">
        <f t="shared" si="163"/>
        <v>283</v>
      </c>
      <c r="AR290" s="91" t="e">
        <f>INDEX(地温!$D$2:$D$366,MATCH(AP290,地温!$C$2:$C$366,FALSE))</f>
        <v>#N/A</v>
      </c>
      <c r="AS290" s="91" t="e">
        <f t="shared" si="164"/>
        <v>#N/A</v>
      </c>
      <c r="AT290" s="93" t="e">
        <f t="shared" si="146"/>
        <v>#N/A</v>
      </c>
      <c r="AU290" s="99" t="e">
        <f t="shared" si="147"/>
        <v>#N/A</v>
      </c>
      <c r="AV290" s="99">
        <f t="shared" si="148"/>
        <v>0</v>
      </c>
    </row>
    <row r="291" spans="1:48" s="91" customFormat="1">
      <c r="A291" s="92">
        <f t="shared" si="149"/>
        <v>283</v>
      </c>
      <c r="B291" s="91">
        <f t="shared" si="132"/>
        <v>284</v>
      </c>
      <c r="C291" s="99">
        <f t="shared" si="133"/>
        <v>0</v>
      </c>
      <c r="F291" s="92">
        <f t="shared" si="150"/>
        <v>283</v>
      </c>
      <c r="G291" s="91">
        <f t="shared" si="151"/>
        <v>284</v>
      </c>
      <c r="H291" s="91" t="e">
        <f>INDEX(地温!$D$2:$D$366,MATCH(F291,地温!$C$2:$C$366,FALSE))</f>
        <v>#N/A</v>
      </c>
      <c r="I291" s="91" t="e">
        <f t="shared" si="152"/>
        <v>#N/A</v>
      </c>
      <c r="J291" s="93" t="e">
        <f t="shared" si="134"/>
        <v>#N/A</v>
      </c>
      <c r="K291" s="99" t="e">
        <f t="shared" si="135"/>
        <v>#N/A</v>
      </c>
      <c r="L291" s="99">
        <f t="shared" si="136"/>
        <v>0</v>
      </c>
      <c r="O291" s="92">
        <f t="shared" si="153"/>
        <v>283</v>
      </c>
      <c r="P291" s="91">
        <f t="shared" si="154"/>
        <v>284</v>
      </c>
      <c r="Q291" s="91" t="e">
        <f>INDEX(地温!$D$2:$D$366,MATCH(O291,地温!$C$2:$C$366,FALSE))</f>
        <v>#N/A</v>
      </c>
      <c r="R291" s="91" t="e">
        <f t="shared" si="155"/>
        <v>#N/A</v>
      </c>
      <c r="S291" s="93" t="e">
        <f t="shared" si="137"/>
        <v>#N/A</v>
      </c>
      <c r="T291" s="99" t="e">
        <f t="shared" si="138"/>
        <v>#N/A</v>
      </c>
      <c r="U291" s="99">
        <f t="shared" si="139"/>
        <v>0</v>
      </c>
      <c r="X291" s="92">
        <f t="shared" si="156"/>
        <v>283</v>
      </c>
      <c r="Y291" s="91">
        <f t="shared" si="157"/>
        <v>284</v>
      </c>
      <c r="Z291" s="91" t="e">
        <f>INDEX(地温!$D$2:$D$366,MATCH(X291,地温!$C$2:$C$366,FALSE))</f>
        <v>#N/A</v>
      </c>
      <c r="AA291" s="91" t="e">
        <f t="shared" si="158"/>
        <v>#N/A</v>
      </c>
      <c r="AB291" s="93" t="e">
        <f t="shared" si="140"/>
        <v>#N/A</v>
      </c>
      <c r="AC291" s="99" t="e">
        <f t="shared" si="141"/>
        <v>#N/A</v>
      </c>
      <c r="AD291" s="99">
        <f t="shared" si="142"/>
        <v>0</v>
      </c>
      <c r="AG291" s="92">
        <f t="shared" si="159"/>
        <v>283</v>
      </c>
      <c r="AH291" s="91">
        <f t="shared" si="160"/>
        <v>284</v>
      </c>
      <c r="AI291" s="91" t="e">
        <f>INDEX(地温!$D$2:$D$366,MATCH(AG291,地温!$C$2:$C$366,FALSE))</f>
        <v>#N/A</v>
      </c>
      <c r="AJ291" s="91" t="e">
        <f t="shared" si="161"/>
        <v>#N/A</v>
      </c>
      <c r="AK291" s="93" t="e">
        <f t="shared" si="143"/>
        <v>#N/A</v>
      </c>
      <c r="AL291" s="99" t="e">
        <f t="shared" si="144"/>
        <v>#N/A</v>
      </c>
      <c r="AM291" s="99">
        <f t="shared" si="145"/>
        <v>0</v>
      </c>
      <c r="AP291" s="92">
        <f t="shared" si="162"/>
        <v>283</v>
      </c>
      <c r="AQ291" s="91">
        <f t="shared" si="163"/>
        <v>284</v>
      </c>
      <c r="AR291" s="91" t="e">
        <f>INDEX(地温!$D$2:$D$366,MATCH(AP291,地温!$C$2:$C$366,FALSE))</f>
        <v>#N/A</v>
      </c>
      <c r="AS291" s="91" t="e">
        <f t="shared" si="164"/>
        <v>#N/A</v>
      </c>
      <c r="AT291" s="93" t="e">
        <f t="shared" si="146"/>
        <v>#N/A</v>
      </c>
      <c r="AU291" s="99" t="e">
        <f t="shared" si="147"/>
        <v>#N/A</v>
      </c>
      <c r="AV291" s="99">
        <f t="shared" si="148"/>
        <v>0</v>
      </c>
    </row>
    <row r="292" spans="1:48" s="91" customFormat="1">
      <c r="A292" s="92">
        <f t="shared" si="149"/>
        <v>284</v>
      </c>
      <c r="B292" s="91">
        <f t="shared" si="132"/>
        <v>285</v>
      </c>
      <c r="C292" s="99">
        <f t="shared" si="133"/>
        <v>0</v>
      </c>
      <c r="F292" s="92">
        <f t="shared" si="150"/>
        <v>284</v>
      </c>
      <c r="G292" s="91">
        <f t="shared" si="151"/>
        <v>285</v>
      </c>
      <c r="H292" s="91" t="e">
        <f>INDEX(地温!$D$2:$D$366,MATCH(F292,地温!$C$2:$C$366,FALSE))</f>
        <v>#N/A</v>
      </c>
      <c r="I292" s="91" t="e">
        <f t="shared" si="152"/>
        <v>#N/A</v>
      </c>
      <c r="J292" s="93" t="e">
        <f t="shared" si="134"/>
        <v>#N/A</v>
      </c>
      <c r="K292" s="99" t="e">
        <f t="shared" si="135"/>
        <v>#N/A</v>
      </c>
      <c r="L292" s="99">
        <f t="shared" si="136"/>
        <v>0</v>
      </c>
      <c r="O292" s="92">
        <f t="shared" si="153"/>
        <v>284</v>
      </c>
      <c r="P292" s="91">
        <f t="shared" si="154"/>
        <v>285</v>
      </c>
      <c r="Q292" s="91" t="e">
        <f>INDEX(地温!$D$2:$D$366,MATCH(O292,地温!$C$2:$C$366,FALSE))</f>
        <v>#N/A</v>
      </c>
      <c r="R292" s="91" t="e">
        <f t="shared" si="155"/>
        <v>#N/A</v>
      </c>
      <c r="S292" s="93" t="e">
        <f t="shared" si="137"/>
        <v>#N/A</v>
      </c>
      <c r="T292" s="99" t="e">
        <f t="shared" si="138"/>
        <v>#N/A</v>
      </c>
      <c r="U292" s="99">
        <f t="shared" si="139"/>
        <v>0</v>
      </c>
      <c r="X292" s="92">
        <f t="shared" si="156"/>
        <v>284</v>
      </c>
      <c r="Y292" s="91">
        <f t="shared" si="157"/>
        <v>285</v>
      </c>
      <c r="Z292" s="91" t="e">
        <f>INDEX(地温!$D$2:$D$366,MATCH(X292,地温!$C$2:$C$366,FALSE))</f>
        <v>#N/A</v>
      </c>
      <c r="AA292" s="91" t="e">
        <f t="shared" si="158"/>
        <v>#N/A</v>
      </c>
      <c r="AB292" s="93" t="e">
        <f t="shared" si="140"/>
        <v>#N/A</v>
      </c>
      <c r="AC292" s="99" t="e">
        <f t="shared" si="141"/>
        <v>#N/A</v>
      </c>
      <c r="AD292" s="99">
        <f t="shared" si="142"/>
        <v>0</v>
      </c>
      <c r="AG292" s="92">
        <f t="shared" si="159"/>
        <v>284</v>
      </c>
      <c r="AH292" s="91">
        <f t="shared" si="160"/>
        <v>285</v>
      </c>
      <c r="AI292" s="91" t="e">
        <f>INDEX(地温!$D$2:$D$366,MATCH(AG292,地温!$C$2:$C$366,FALSE))</f>
        <v>#N/A</v>
      </c>
      <c r="AJ292" s="91" t="e">
        <f t="shared" si="161"/>
        <v>#N/A</v>
      </c>
      <c r="AK292" s="93" t="e">
        <f t="shared" si="143"/>
        <v>#N/A</v>
      </c>
      <c r="AL292" s="99" t="e">
        <f t="shared" si="144"/>
        <v>#N/A</v>
      </c>
      <c r="AM292" s="99">
        <f t="shared" si="145"/>
        <v>0</v>
      </c>
      <c r="AP292" s="92">
        <f t="shared" si="162"/>
        <v>284</v>
      </c>
      <c r="AQ292" s="91">
        <f t="shared" si="163"/>
        <v>285</v>
      </c>
      <c r="AR292" s="91" t="e">
        <f>INDEX(地温!$D$2:$D$366,MATCH(AP292,地温!$C$2:$C$366,FALSE))</f>
        <v>#N/A</v>
      </c>
      <c r="AS292" s="91" t="e">
        <f t="shared" si="164"/>
        <v>#N/A</v>
      </c>
      <c r="AT292" s="93" t="e">
        <f t="shared" si="146"/>
        <v>#N/A</v>
      </c>
      <c r="AU292" s="99" t="e">
        <f t="shared" si="147"/>
        <v>#N/A</v>
      </c>
      <c r="AV292" s="99">
        <f t="shared" si="148"/>
        <v>0</v>
      </c>
    </row>
    <row r="293" spans="1:48" s="91" customFormat="1">
      <c r="A293" s="92">
        <f t="shared" si="149"/>
        <v>285</v>
      </c>
      <c r="B293" s="91">
        <f t="shared" si="132"/>
        <v>286</v>
      </c>
      <c r="C293" s="99">
        <f t="shared" si="133"/>
        <v>0</v>
      </c>
      <c r="F293" s="92">
        <f t="shared" si="150"/>
        <v>285</v>
      </c>
      <c r="G293" s="91">
        <f t="shared" si="151"/>
        <v>286</v>
      </c>
      <c r="H293" s="91" t="e">
        <f>INDEX(地温!$D$2:$D$366,MATCH(F293,地温!$C$2:$C$366,FALSE))</f>
        <v>#N/A</v>
      </c>
      <c r="I293" s="91" t="e">
        <f t="shared" si="152"/>
        <v>#N/A</v>
      </c>
      <c r="J293" s="93" t="e">
        <f t="shared" si="134"/>
        <v>#N/A</v>
      </c>
      <c r="K293" s="99" t="e">
        <f t="shared" si="135"/>
        <v>#N/A</v>
      </c>
      <c r="L293" s="99">
        <f t="shared" si="136"/>
        <v>0</v>
      </c>
      <c r="O293" s="92">
        <f t="shared" si="153"/>
        <v>285</v>
      </c>
      <c r="P293" s="91">
        <f t="shared" si="154"/>
        <v>286</v>
      </c>
      <c r="Q293" s="91" t="e">
        <f>INDEX(地温!$D$2:$D$366,MATCH(O293,地温!$C$2:$C$366,FALSE))</f>
        <v>#N/A</v>
      </c>
      <c r="R293" s="91" t="e">
        <f t="shared" si="155"/>
        <v>#N/A</v>
      </c>
      <c r="S293" s="93" t="e">
        <f t="shared" si="137"/>
        <v>#N/A</v>
      </c>
      <c r="T293" s="99" t="e">
        <f t="shared" si="138"/>
        <v>#N/A</v>
      </c>
      <c r="U293" s="99">
        <f t="shared" si="139"/>
        <v>0</v>
      </c>
      <c r="X293" s="92">
        <f t="shared" si="156"/>
        <v>285</v>
      </c>
      <c r="Y293" s="91">
        <f t="shared" si="157"/>
        <v>286</v>
      </c>
      <c r="Z293" s="91" t="e">
        <f>INDEX(地温!$D$2:$D$366,MATCH(X293,地温!$C$2:$C$366,FALSE))</f>
        <v>#N/A</v>
      </c>
      <c r="AA293" s="91" t="e">
        <f t="shared" si="158"/>
        <v>#N/A</v>
      </c>
      <c r="AB293" s="93" t="e">
        <f t="shared" si="140"/>
        <v>#N/A</v>
      </c>
      <c r="AC293" s="99" t="e">
        <f t="shared" si="141"/>
        <v>#N/A</v>
      </c>
      <c r="AD293" s="99">
        <f t="shared" si="142"/>
        <v>0</v>
      </c>
      <c r="AG293" s="92">
        <f t="shared" si="159"/>
        <v>285</v>
      </c>
      <c r="AH293" s="91">
        <f t="shared" si="160"/>
        <v>286</v>
      </c>
      <c r="AI293" s="91" t="e">
        <f>INDEX(地温!$D$2:$D$366,MATCH(AG293,地温!$C$2:$C$366,FALSE))</f>
        <v>#N/A</v>
      </c>
      <c r="AJ293" s="91" t="e">
        <f t="shared" si="161"/>
        <v>#N/A</v>
      </c>
      <c r="AK293" s="93" t="e">
        <f t="shared" si="143"/>
        <v>#N/A</v>
      </c>
      <c r="AL293" s="99" t="e">
        <f t="shared" si="144"/>
        <v>#N/A</v>
      </c>
      <c r="AM293" s="99">
        <f t="shared" si="145"/>
        <v>0</v>
      </c>
      <c r="AP293" s="92">
        <f t="shared" si="162"/>
        <v>285</v>
      </c>
      <c r="AQ293" s="91">
        <f t="shared" si="163"/>
        <v>286</v>
      </c>
      <c r="AR293" s="91" t="e">
        <f>INDEX(地温!$D$2:$D$366,MATCH(AP293,地温!$C$2:$C$366,FALSE))</f>
        <v>#N/A</v>
      </c>
      <c r="AS293" s="91" t="e">
        <f t="shared" si="164"/>
        <v>#N/A</v>
      </c>
      <c r="AT293" s="93" t="e">
        <f t="shared" si="146"/>
        <v>#N/A</v>
      </c>
      <c r="AU293" s="99" t="e">
        <f t="shared" si="147"/>
        <v>#N/A</v>
      </c>
      <c r="AV293" s="99">
        <f t="shared" si="148"/>
        <v>0</v>
      </c>
    </row>
    <row r="294" spans="1:48" s="91" customFormat="1">
      <c r="A294" s="92">
        <f t="shared" si="149"/>
        <v>286</v>
      </c>
      <c r="B294" s="91">
        <f t="shared" si="132"/>
        <v>287</v>
      </c>
      <c r="C294" s="99">
        <f t="shared" si="133"/>
        <v>0</v>
      </c>
      <c r="F294" s="92">
        <f t="shared" si="150"/>
        <v>286</v>
      </c>
      <c r="G294" s="91">
        <f t="shared" si="151"/>
        <v>287</v>
      </c>
      <c r="H294" s="91" t="e">
        <f>INDEX(地温!$D$2:$D$366,MATCH(F294,地温!$C$2:$C$366,FALSE))</f>
        <v>#N/A</v>
      </c>
      <c r="I294" s="91" t="e">
        <f t="shared" si="152"/>
        <v>#N/A</v>
      </c>
      <c r="J294" s="93" t="e">
        <f t="shared" si="134"/>
        <v>#N/A</v>
      </c>
      <c r="K294" s="99" t="e">
        <f t="shared" si="135"/>
        <v>#N/A</v>
      </c>
      <c r="L294" s="99">
        <f t="shared" si="136"/>
        <v>0</v>
      </c>
      <c r="O294" s="92">
        <f t="shared" si="153"/>
        <v>286</v>
      </c>
      <c r="P294" s="91">
        <f t="shared" si="154"/>
        <v>287</v>
      </c>
      <c r="Q294" s="91" t="e">
        <f>INDEX(地温!$D$2:$D$366,MATCH(O294,地温!$C$2:$C$366,FALSE))</f>
        <v>#N/A</v>
      </c>
      <c r="R294" s="91" t="e">
        <f t="shared" si="155"/>
        <v>#N/A</v>
      </c>
      <c r="S294" s="93" t="e">
        <f t="shared" si="137"/>
        <v>#N/A</v>
      </c>
      <c r="T294" s="99" t="e">
        <f t="shared" si="138"/>
        <v>#N/A</v>
      </c>
      <c r="U294" s="99">
        <f t="shared" si="139"/>
        <v>0</v>
      </c>
      <c r="X294" s="92">
        <f t="shared" si="156"/>
        <v>286</v>
      </c>
      <c r="Y294" s="91">
        <f t="shared" si="157"/>
        <v>287</v>
      </c>
      <c r="Z294" s="91" t="e">
        <f>INDEX(地温!$D$2:$D$366,MATCH(X294,地温!$C$2:$C$366,FALSE))</f>
        <v>#N/A</v>
      </c>
      <c r="AA294" s="91" t="e">
        <f t="shared" si="158"/>
        <v>#N/A</v>
      </c>
      <c r="AB294" s="93" t="e">
        <f t="shared" si="140"/>
        <v>#N/A</v>
      </c>
      <c r="AC294" s="99" t="e">
        <f t="shared" si="141"/>
        <v>#N/A</v>
      </c>
      <c r="AD294" s="99">
        <f t="shared" si="142"/>
        <v>0</v>
      </c>
      <c r="AG294" s="92">
        <f t="shared" si="159"/>
        <v>286</v>
      </c>
      <c r="AH294" s="91">
        <f t="shared" si="160"/>
        <v>287</v>
      </c>
      <c r="AI294" s="91" t="e">
        <f>INDEX(地温!$D$2:$D$366,MATCH(AG294,地温!$C$2:$C$366,FALSE))</f>
        <v>#N/A</v>
      </c>
      <c r="AJ294" s="91" t="e">
        <f t="shared" si="161"/>
        <v>#N/A</v>
      </c>
      <c r="AK294" s="93" t="e">
        <f t="shared" si="143"/>
        <v>#N/A</v>
      </c>
      <c r="AL294" s="99" t="e">
        <f t="shared" si="144"/>
        <v>#N/A</v>
      </c>
      <c r="AM294" s="99">
        <f t="shared" si="145"/>
        <v>0</v>
      </c>
      <c r="AP294" s="92">
        <f t="shared" si="162"/>
        <v>286</v>
      </c>
      <c r="AQ294" s="91">
        <f t="shared" si="163"/>
        <v>287</v>
      </c>
      <c r="AR294" s="91" t="e">
        <f>INDEX(地温!$D$2:$D$366,MATCH(AP294,地温!$C$2:$C$366,FALSE))</f>
        <v>#N/A</v>
      </c>
      <c r="AS294" s="91" t="e">
        <f t="shared" si="164"/>
        <v>#N/A</v>
      </c>
      <c r="AT294" s="93" t="e">
        <f t="shared" si="146"/>
        <v>#N/A</v>
      </c>
      <c r="AU294" s="99" t="e">
        <f t="shared" si="147"/>
        <v>#N/A</v>
      </c>
      <c r="AV294" s="99">
        <f t="shared" si="148"/>
        <v>0</v>
      </c>
    </row>
    <row r="295" spans="1:48" s="91" customFormat="1">
      <c r="A295" s="92">
        <f t="shared" si="149"/>
        <v>287</v>
      </c>
      <c r="B295" s="91">
        <f t="shared" si="132"/>
        <v>288</v>
      </c>
      <c r="C295" s="99">
        <f t="shared" si="133"/>
        <v>0</v>
      </c>
      <c r="F295" s="92">
        <f t="shared" si="150"/>
        <v>287</v>
      </c>
      <c r="G295" s="91">
        <f t="shared" si="151"/>
        <v>288</v>
      </c>
      <c r="H295" s="91" t="e">
        <f>INDEX(地温!$D$2:$D$366,MATCH(F295,地温!$C$2:$C$366,FALSE))</f>
        <v>#N/A</v>
      </c>
      <c r="I295" s="91" t="e">
        <f t="shared" si="152"/>
        <v>#N/A</v>
      </c>
      <c r="J295" s="93" t="e">
        <f t="shared" si="134"/>
        <v>#N/A</v>
      </c>
      <c r="K295" s="99" t="e">
        <f t="shared" si="135"/>
        <v>#N/A</v>
      </c>
      <c r="L295" s="99">
        <f t="shared" si="136"/>
        <v>0</v>
      </c>
      <c r="O295" s="92">
        <f t="shared" si="153"/>
        <v>287</v>
      </c>
      <c r="P295" s="91">
        <f t="shared" si="154"/>
        <v>288</v>
      </c>
      <c r="Q295" s="91" t="e">
        <f>INDEX(地温!$D$2:$D$366,MATCH(O295,地温!$C$2:$C$366,FALSE))</f>
        <v>#N/A</v>
      </c>
      <c r="R295" s="91" t="e">
        <f t="shared" si="155"/>
        <v>#N/A</v>
      </c>
      <c r="S295" s="93" t="e">
        <f t="shared" si="137"/>
        <v>#N/A</v>
      </c>
      <c r="T295" s="99" t="e">
        <f t="shared" si="138"/>
        <v>#N/A</v>
      </c>
      <c r="U295" s="99">
        <f t="shared" si="139"/>
        <v>0</v>
      </c>
      <c r="X295" s="92">
        <f t="shared" si="156"/>
        <v>287</v>
      </c>
      <c r="Y295" s="91">
        <f t="shared" si="157"/>
        <v>288</v>
      </c>
      <c r="Z295" s="91" t="e">
        <f>INDEX(地温!$D$2:$D$366,MATCH(X295,地温!$C$2:$C$366,FALSE))</f>
        <v>#N/A</v>
      </c>
      <c r="AA295" s="91" t="e">
        <f t="shared" si="158"/>
        <v>#N/A</v>
      </c>
      <c r="AB295" s="93" t="e">
        <f t="shared" si="140"/>
        <v>#N/A</v>
      </c>
      <c r="AC295" s="99" t="e">
        <f t="shared" si="141"/>
        <v>#N/A</v>
      </c>
      <c r="AD295" s="99">
        <f t="shared" si="142"/>
        <v>0</v>
      </c>
      <c r="AG295" s="92">
        <f t="shared" si="159"/>
        <v>287</v>
      </c>
      <c r="AH295" s="91">
        <f t="shared" si="160"/>
        <v>288</v>
      </c>
      <c r="AI295" s="91" t="e">
        <f>INDEX(地温!$D$2:$D$366,MATCH(AG295,地温!$C$2:$C$366,FALSE))</f>
        <v>#N/A</v>
      </c>
      <c r="AJ295" s="91" t="e">
        <f t="shared" si="161"/>
        <v>#N/A</v>
      </c>
      <c r="AK295" s="93" t="e">
        <f t="shared" si="143"/>
        <v>#N/A</v>
      </c>
      <c r="AL295" s="99" t="e">
        <f t="shared" si="144"/>
        <v>#N/A</v>
      </c>
      <c r="AM295" s="99">
        <f t="shared" si="145"/>
        <v>0</v>
      </c>
      <c r="AP295" s="92">
        <f t="shared" si="162"/>
        <v>287</v>
      </c>
      <c r="AQ295" s="91">
        <f t="shared" si="163"/>
        <v>288</v>
      </c>
      <c r="AR295" s="91" t="e">
        <f>INDEX(地温!$D$2:$D$366,MATCH(AP295,地温!$C$2:$C$366,FALSE))</f>
        <v>#N/A</v>
      </c>
      <c r="AS295" s="91" t="e">
        <f t="shared" si="164"/>
        <v>#N/A</v>
      </c>
      <c r="AT295" s="93" t="e">
        <f t="shared" si="146"/>
        <v>#N/A</v>
      </c>
      <c r="AU295" s="99" t="e">
        <f t="shared" si="147"/>
        <v>#N/A</v>
      </c>
      <c r="AV295" s="99">
        <f t="shared" si="148"/>
        <v>0</v>
      </c>
    </row>
    <row r="296" spans="1:48" s="91" customFormat="1">
      <c r="A296" s="92">
        <f t="shared" si="149"/>
        <v>288</v>
      </c>
      <c r="B296" s="91">
        <f t="shared" si="132"/>
        <v>289</v>
      </c>
      <c r="C296" s="99">
        <f t="shared" si="133"/>
        <v>0</v>
      </c>
      <c r="F296" s="92">
        <f t="shared" si="150"/>
        <v>288</v>
      </c>
      <c r="G296" s="91">
        <f t="shared" si="151"/>
        <v>289</v>
      </c>
      <c r="H296" s="91" t="e">
        <f>INDEX(地温!$D$2:$D$366,MATCH(F296,地温!$C$2:$C$366,FALSE))</f>
        <v>#N/A</v>
      </c>
      <c r="I296" s="91" t="e">
        <f t="shared" si="152"/>
        <v>#N/A</v>
      </c>
      <c r="J296" s="93" t="e">
        <f t="shared" si="134"/>
        <v>#N/A</v>
      </c>
      <c r="K296" s="99" t="e">
        <f t="shared" si="135"/>
        <v>#N/A</v>
      </c>
      <c r="L296" s="99">
        <f t="shared" si="136"/>
        <v>0</v>
      </c>
      <c r="O296" s="92">
        <f t="shared" si="153"/>
        <v>288</v>
      </c>
      <c r="P296" s="91">
        <f t="shared" si="154"/>
        <v>289</v>
      </c>
      <c r="Q296" s="91" t="e">
        <f>INDEX(地温!$D$2:$D$366,MATCH(O296,地温!$C$2:$C$366,FALSE))</f>
        <v>#N/A</v>
      </c>
      <c r="R296" s="91" t="e">
        <f t="shared" si="155"/>
        <v>#N/A</v>
      </c>
      <c r="S296" s="93" t="e">
        <f t="shared" si="137"/>
        <v>#N/A</v>
      </c>
      <c r="T296" s="99" t="e">
        <f t="shared" si="138"/>
        <v>#N/A</v>
      </c>
      <c r="U296" s="99">
        <f t="shared" si="139"/>
        <v>0</v>
      </c>
      <c r="X296" s="92">
        <f t="shared" si="156"/>
        <v>288</v>
      </c>
      <c r="Y296" s="91">
        <f t="shared" si="157"/>
        <v>289</v>
      </c>
      <c r="Z296" s="91" t="e">
        <f>INDEX(地温!$D$2:$D$366,MATCH(X296,地温!$C$2:$C$366,FALSE))</f>
        <v>#N/A</v>
      </c>
      <c r="AA296" s="91" t="e">
        <f t="shared" si="158"/>
        <v>#N/A</v>
      </c>
      <c r="AB296" s="93" t="e">
        <f t="shared" si="140"/>
        <v>#N/A</v>
      </c>
      <c r="AC296" s="99" t="e">
        <f t="shared" si="141"/>
        <v>#N/A</v>
      </c>
      <c r="AD296" s="99">
        <f t="shared" si="142"/>
        <v>0</v>
      </c>
      <c r="AG296" s="92">
        <f t="shared" si="159"/>
        <v>288</v>
      </c>
      <c r="AH296" s="91">
        <f t="shared" si="160"/>
        <v>289</v>
      </c>
      <c r="AI296" s="91" t="e">
        <f>INDEX(地温!$D$2:$D$366,MATCH(AG296,地温!$C$2:$C$366,FALSE))</f>
        <v>#N/A</v>
      </c>
      <c r="AJ296" s="91" t="e">
        <f t="shared" si="161"/>
        <v>#N/A</v>
      </c>
      <c r="AK296" s="93" t="e">
        <f t="shared" si="143"/>
        <v>#N/A</v>
      </c>
      <c r="AL296" s="99" t="e">
        <f t="shared" si="144"/>
        <v>#N/A</v>
      </c>
      <c r="AM296" s="99">
        <f t="shared" si="145"/>
        <v>0</v>
      </c>
      <c r="AP296" s="92">
        <f t="shared" si="162"/>
        <v>288</v>
      </c>
      <c r="AQ296" s="91">
        <f t="shared" si="163"/>
        <v>289</v>
      </c>
      <c r="AR296" s="91" t="e">
        <f>INDEX(地温!$D$2:$D$366,MATCH(AP296,地温!$C$2:$C$366,FALSE))</f>
        <v>#N/A</v>
      </c>
      <c r="AS296" s="91" t="e">
        <f t="shared" si="164"/>
        <v>#N/A</v>
      </c>
      <c r="AT296" s="93" t="e">
        <f t="shared" si="146"/>
        <v>#N/A</v>
      </c>
      <c r="AU296" s="99" t="e">
        <f t="shared" si="147"/>
        <v>#N/A</v>
      </c>
      <c r="AV296" s="99">
        <f t="shared" si="148"/>
        <v>0</v>
      </c>
    </row>
    <row r="297" spans="1:48" s="91" customFormat="1">
      <c r="A297" s="92">
        <f t="shared" si="149"/>
        <v>289</v>
      </c>
      <c r="B297" s="91">
        <f t="shared" si="132"/>
        <v>290</v>
      </c>
      <c r="C297" s="99">
        <f t="shared" si="133"/>
        <v>0</v>
      </c>
      <c r="F297" s="92">
        <f t="shared" si="150"/>
        <v>289</v>
      </c>
      <c r="G297" s="91">
        <f t="shared" si="151"/>
        <v>290</v>
      </c>
      <c r="H297" s="91" t="e">
        <f>INDEX(地温!$D$2:$D$366,MATCH(F297,地温!$C$2:$C$366,FALSE))</f>
        <v>#N/A</v>
      </c>
      <c r="I297" s="91" t="e">
        <f t="shared" si="152"/>
        <v>#N/A</v>
      </c>
      <c r="J297" s="93" t="e">
        <f t="shared" si="134"/>
        <v>#N/A</v>
      </c>
      <c r="K297" s="99" t="e">
        <f t="shared" si="135"/>
        <v>#N/A</v>
      </c>
      <c r="L297" s="99">
        <f t="shared" si="136"/>
        <v>0</v>
      </c>
      <c r="O297" s="92">
        <f t="shared" si="153"/>
        <v>289</v>
      </c>
      <c r="P297" s="91">
        <f t="shared" si="154"/>
        <v>290</v>
      </c>
      <c r="Q297" s="91" t="e">
        <f>INDEX(地温!$D$2:$D$366,MATCH(O297,地温!$C$2:$C$366,FALSE))</f>
        <v>#N/A</v>
      </c>
      <c r="R297" s="91" t="e">
        <f t="shared" si="155"/>
        <v>#N/A</v>
      </c>
      <c r="S297" s="93" t="e">
        <f t="shared" si="137"/>
        <v>#N/A</v>
      </c>
      <c r="T297" s="99" t="e">
        <f t="shared" si="138"/>
        <v>#N/A</v>
      </c>
      <c r="U297" s="99">
        <f t="shared" si="139"/>
        <v>0</v>
      </c>
      <c r="X297" s="92">
        <f t="shared" si="156"/>
        <v>289</v>
      </c>
      <c r="Y297" s="91">
        <f t="shared" si="157"/>
        <v>290</v>
      </c>
      <c r="Z297" s="91" t="e">
        <f>INDEX(地温!$D$2:$D$366,MATCH(X297,地温!$C$2:$C$366,FALSE))</f>
        <v>#N/A</v>
      </c>
      <c r="AA297" s="91" t="e">
        <f t="shared" si="158"/>
        <v>#N/A</v>
      </c>
      <c r="AB297" s="93" t="e">
        <f t="shared" si="140"/>
        <v>#N/A</v>
      </c>
      <c r="AC297" s="99" t="e">
        <f t="shared" si="141"/>
        <v>#N/A</v>
      </c>
      <c r="AD297" s="99">
        <f t="shared" si="142"/>
        <v>0</v>
      </c>
      <c r="AG297" s="92">
        <f t="shared" si="159"/>
        <v>289</v>
      </c>
      <c r="AH297" s="91">
        <f t="shared" si="160"/>
        <v>290</v>
      </c>
      <c r="AI297" s="91" t="e">
        <f>INDEX(地温!$D$2:$D$366,MATCH(AG297,地温!$C$2:$C$366,FALSE))</f>
        <v>#N/A</v>
      </c>
      <c r="AJ297" s="91" t="e">
        <f t="shared" si="161"/>
        <v>#N/A</v>
      </c>
      <c r="AK297" s="93" t="e">
        <f t="shared" si="143"/>
        <v>#N/A</v>
      </c>
      <c r="AL297" s="99" t="e">
        <f t="shared" si="144"/>
        <v>#N/A</v>
      </c>
      <c r="AM297" s="99">
        <f t="shared" si="145"/>
        <v>0</v>
      </c>
      <c r="AP297" s="92">
        <f t="shared" si="162"/>
        <v>289</v>
      </c>
      <c r="AQ297" s="91">
        <f t="shared" si="163"/>
        <v>290</v>
      </c>
      <c r="AR297" s="91" t="e">
        <f>INDEX(地温!$D$2:$D$366,MATCH(AP297,地温!$C$2:$C$366,FALSE))</f>
        <v>#N/A</v>
      </c>
      <c r="AS297" s="91" t="e">
        <f t="shared" si="164"/>
        <v>#N/A</v>
      </c>
      <c r="AT297" s="93" t="e">
        <f t="shared" si="146"/>
        <v>#N/A</v>
      </c>
      <c r="AU297" s="99" t="e">
        <f t="shared" si="147"/>
        <v>#N/A</v>
      </c>
      <c r="AV297" s="99">
        <f t="shared" si="148"/>
        <v>0</v>
      </c>
    </row>
    <row r="298" spans="1:48" s="91" customFormat="1">
      <c r="A298" s="92">
        <f t="shared" si="149"/>
        <v>290</v>
      </c>
      <c r="B298" s="91">
        <f t="shared" si="132"/>
        <v>291</v>
      </c>
      <c r="C298" s="99">
        <f t="shared" si="133"/>
        <v>0</v>
      </c>
      <c r="F298" s="92">
        <f t="shared" si="150"/>
        <v>290</v>
      </c>
      <c r="G298" s="91">
        <f t="shared" si="151"/>
        <v>291</v>
      </c>
      <c r="H298" s="91" t="e">
        <f>INDEX(地温!$D$2:$D$366,MATCH(F298,地温!$C$2:$C$366,FALSE))</f>
        <v>#N/A</v>
      </c>
      <c r="I298" s="91" t="e">
        <f t="shared" si="152"/>
        <v>#N/A</v>
      </c>
      <c r="J298" s="93" t="e">
        <f t="shared" si="134"/>
        <v>#N/A</v>
      </c>
      <c r="K298" s="99" t="e">
        <f t="shared" si="135"/>
        <v>#N/A</v>
      </c>
      <c r="L298" s="99">
        <f t="shared" si="136"/>
        <v>0</v>
      </c>
      <c r="O298" s="92">
        <f t="shared" si="153"/>
        <v>290</v>
      </c>
      <c r="P298" s="91">
        <f t="shared" si="154"/>
        <v>291</v>
      </c>
      <c r="Q298" s="91" t="e">
        <f>INDEX(地温!$D$2:$D$366,MATCH(O298,地温!$C$2:$C$366,FALSE))</f>
        <v>#N/A</v>
      </c>
      <c r="R298" s="91" t="e">
        <f t="shared" si="155"/>
        <v>#N/A</v>
      </c>
      <c r="S298" s="93" t="e">
        <f t="shared" si="137"/>
        <v>#N/A</v>
      </c>
      <c r="T298" s="99" t="e">
        <f t="shared" si="138"/>
        <v>#N/A</v>
      </c>
      <c r="U298" s="99">
        <f t="shared" si="139"/>
        <v>0</v>
      </c>
      <c r="X298" s="92">
        <f t="shared" si="156"/>
        <v>290</v>
      </c>
      <c r="Y298" s="91">
        <f t="shared" si="157"/>
        <v>291</v>
      </c>
      <c r="Z298" s="91" t="e">
        <f>INDEX(地温!$D$2:$D$366,MATCH(X298,地温!$C$2:$C$366,FALSE))</f>
        <v>#N/A</v>
      </c>
      <c r="AA298" s="91" t="e">
        <f t="shared" si="158"/>
        <v>#N/A</v>
      </c>
      <c r="AB298" s="93" t="e">
        <f t="shared" si="140"/>
        <v>#N/A</v>
      </c>
      <c r="AC298" s="99" t="e">
        <f t="shared" si="141"/>
        <v>#N/A</v>
      </c>
      <c r="AD298" s="99">
        <f t="shared" si="142"/>
        <v>0</v>
      </c>
      <c r="AG298" s="92">
        <f t="shared" si="159"/>
        <v>290</v>
      </c>
      <c r="AH298" s="91">
        <f t="shared" si="160"/>
        <v>291</v>
      </c>
      <c r="AI298" s="91" t="e">
        <f>INDEX(地温!$D$2:$D$366,MATCH(AG298,地温!$C$2:$C$366,FALSE))</f>
        <v>#N/A</v>
      </c>
      <c r="AJ298" s="91" t="e">
        <f t="shared" si="161"/>
        <v>#N/A</v>
      </c>
      <c r="AK298" s="93" t="e">
        <f t="shared" si="143"/>
        <v>#N/A</v>
      </c>
      <c r="AL298" s="99" t="e">
        <f t="shared" si="144"/>
        <v>#N/A</v>
      </c>
      <c r="AM298" s="99">
        <f t="shared" si="145"/>
        <v>0</v>
      </c>
      <c r="AP298" s="92">
        <f t="shared" si="162"/>
        <v>290</v>
      </c>
      <c r="AQ298" s="91">
        <f t="shared" si="163"/>
        <v>291</v>
      </c>
      <c r="AR298" s="91" t="e">
        <f>INDEX(地温!$D$2:$D$366,MATCH(AP298,地温!$C$2:$C$366,FALSE))</f>
        <v>#N/A</v>
      </c>
      <c r="AS298" s="91" t="e">
        <f t="shared" si="164"/>
        <v>#N/A</v>
      </c>
      <c r="AT298" s="93" t="e">
        <f t="shared" si="146"/>
        <v>#N/A</v>
      </c>
      <c r="AU298" s="99" t="e">
        <f t="shared" si="147"/>
        <v>#N/A</v>
      </c>
      <c r="AV298" s="99">
        <f t="shared" si="148"/>
        <v>0</v>
      </c>
    </row>
    <row r="299" spans="1:48" s="91" customFormat="1">
      <c r="A299" s="92">
        <f t="shared" si="149"/>
        <v>291</v>
      </c>
      <c r="B299" s="91">
        <f t="shared" si="132"/>
        <v>292</v>
      </c>
      <c r="C299" s="99">
        <f t="shared" si="133"/>
        <v>0</v>
      </c>
      <c r="F299" s="92">
        <f t="shared" si="150"/>
        <v>291</v>
      </c>
      <c r="G299" s="91">
        <f t="shared" si="151"/>
        <v>292</v>
      </c>
      <c r="H299" s="91" t="e">
        <f>INDEX(地温!$D$2:$D$366,MATCH(F299,地温!$C$2:$C$366,FALSE))</f>
        <v>#N/A</v>
      </c>
      <c r="I299" s="91" t="e">
        <f t="shared" si="152"/>
        <v>#N/A</v>
      </c>
      <c r="J299" s="93" t="e">
        <f t="shared" si="134"/>
        <v>#N/A</v>
      </c>
      <c r="K299" s="99" t="e">
        <f t="shared" si="135"/>
        <v>#N/A</v>
      </c>
      <c r="L299" s="99">
        <f t="shared" si="136"/>
        <v>0</v>
      </c>
      <c r="O299" s="92">
        <f t="shared" si="153"/>
        <v>291</v>
      </c>
      <c r="P299" s="91">
        <f t="shared" si="154"/>
        <v>292</v>
      </c>
      <c r="Q299" s="91" t="e">
        <f>INDEX(地温!$D$2:$D$366,MATCH(O299,地温!$C$2:$C$366,FALSE))</f>
        <v>#N/A</v>
      </c>
      <c r="R299" s="91" t="e">
        <f t="shared" si="155"/>
        <v>#N/A</v>
      </c>
      <c r="S299" s="93" t="e">
        <f t="shared" si="137"/>
        <v>#N/A</v>
      </c>
      <c r="T299" s="99" t="e">
        <f t="shared" si="138"/>
        <v>#N/A</v>
      </c>
      <c r="U299" s="99">
        <f t="shared" si="139"/>
        <v>0</v>
      </c>
      <c r="X299" s="92">
        <f t="shared" si="156"/>
        <v>291</v>
      </c>
      <c r="Y299" s="91">
        <f t="shared" si="157"/>
        <v>292</v>
      </c>
      <c r="Z299" s="91" t="e">
        <f>INDEX(地温!$D$2:$D$366,MATCH(X299,地温!$C$2:$C$366,FALSE))</f>
        <v>#N/A</v>
      </c>
      <c r="AA299" s="91" t="e">
        <f t="shared" si="158"/>
        <v>#N/A</v>
      </c>
      <c r="AB299" s="93" t="e">
        <f t="shared" si="140"/>
        <v>#N/A</v>
      </c>
      <c r="AC299" s="99" t="e">
        <f t="shared" si="141"/>
        <v>#N/A</v>
      </c>
      <c r="AD299" s="99">
        <f t="shared" si="142"/>
        <v>0</v>
      </c>
      <c r="AG299" s="92">
        <f t="shared" si="159"/>
        <v>291</v>
      </c>
      <c r="AH299" s="91">
        <f t="shared" si="160"/>
        <v>292</v>
      </c>
      <c r="AI299" s="91" t="e">
        <f>INDEX(地温!$D$2:$D$366,MATCH(AG299,地温!$C$2:$C$366,FALSE))</f>
        <v>#N/A</v>
      </c>
      <c r="AJ299" s="91" t="e">
        <f t="shared" si="161"/>
        <v>#N/A</v>
      </c>
      <c r="AK299" s="93" t="e">
        <f t="shared" si="143"/>
        <v>#N/A</v>
      </c>
      <c r="AL299" s="99" t="e">
        <f t="shared" si="144"/>
        <v>#N/A</v>
      </c>
      <c r="AM299" s="99">
        <f t="shared" si="145"/>
        <v>0</v>
      </c>
      <c r="AP299" s="92">
        <f t="shared" si="162"/>
        <v>291</v>
      </c>
      <c r="AQ299" s="91">
        <f t="shared" si="163"/>
        <v>292</v>
      </c>
      <c r="AR299" s="91" t="e">
        <f>INDEX(地温!$D$2:$D$366,MATCH(AP299,地温!$C$2:$C$366,FALSE))</f>
        <v>#N/A</v>
      </c>
      <c r="AS299" s="91" t="e">
        <f t="shared" si="164"/>
        <v>#N/A</v>
      </c>
      <c r="AT299" s="93" t="e">
        <f t="shared" si="146"/>
        <v>#N/A</v>
      </c>
      <c r="AU299" s="99" t="e">
        <f t="shared" si="147"/>
        <v>#N/A</v>
      </c>
      <c r="AV299" s="99">
        <f t="shared" si="148"/>
        <v>0</v>
      </c>
    </row>
    <row r="300" spans="1:48" s="91" customFormat="1">
      <c r="A300" s="92">
        <f t="shared" si="149"/>
        <v>292</v>
      </c>
      <c r="B300" s="91">
        <f t="shared" si="132"/>
        <v>293</v>
      </c>
      <c r="C300" s="99">
        <f t="shared" si="133"/>
        <v>0</v>
      </c>
      <c r="F300" s="92">
        <f t="shared" si="150"/>
        <v>292</v>
      </c>
      <c r="G300" s="91">
        <f t="shared" si="151"/>
        <v>293</v>
      </c>
      <c r="H300" s="91" t="e">
        <f>INDEX(地温!$D$2:$D$366,MATCH(F300,地温!$C$2:$C$366,FALSE))</f>
        <v>#N/A</v>
      </c>
      <c r="I300" s="91" t="e">
        <f t="shared" si="152"/>
        <v>#N/A</v>
      </c>
      <c r="J300" s="93" t="e">
        <f t="shared" si="134"/>
        <v>#N/A</v>
      </c>
      <c r="K300" s="99" t="e">
        <f t="shared" si="135"/>
        <v>#N/A</v>
      </c>
      <c r="L300" s="99">
        <f t="shared" si="136"/>
        <v>0</v>
      </c>
      <c r="O300" s="92">
        <f t="shared" si="153"/>
        <v>292</v>
      </c>
      <c r="P300" s="91">
        <f t="shared" si="154"/>
        <v>293</v>
      </c>
      <c r="Q300" s="91" t="e">
        <f>INDEX(地温!$D$2:$D$366,MATCH(O300,地温!$C$2:$C$366,FALSE))</f>
        <v>#N/A</v>
      </c>
      <c r="R300" s="91" t="e">
        <f t="shared" si="155"/>
        <v>#N/A</v>
      </c>
      <c r="S300" s="93" t="e">
        <f t="shared" si="137"/>
        <v>#N/A</v>
      </c>
      <c r="T300" s="99" t="e">
        <f t="shared" si="138"/>
        <v>#N/A</v>
      </c>
      <c r="U300" s="99">
        <f t="shared" si="139"/>
        <v>0</v>
      </c>
      <c r="X300" s="92">
        <f t="shared" si="156"/>
        <v>292</v>
      </c>
      <c r="Y300" s="91">
        <f t="shared" si="157"/>
        <v>293</v>
      </c>
      <c r="Z300" s="91" t="e">
        <f>INDEX(地温!$D$2:$D$366,MATCH(X300,地温!$C$2:$C$366,FALSE))</f>
        <v>#N/A</v>
      </c>
      <c r="AA300" s="91" t="e">
        <f t="shared" si="158"/>
        <v>#N/A</v>
      </c>
      <c r="AB300" s="93" t="e">
        <f t="shared" si="140"/>
        <v>#N/A</v>
      </c>
      <c r="AC300" s="99" t="e">
        <f t="shared" si="141"/>
        <v>#N/A</v>
      </c>
      <c r="AD300" s="99">
        <f t="shared" si="142"/>
        <v>0</v>
      </c>
      <c r="AG300" s="92">
        <f t="shared" si="159"/>
        <v>292</v>
      </c>
      <c r="AH300" s="91">
        <f t="shared" si="160"/>
        <v>293</v>
      </c>
      <c r="AI300" s="91" t="e">
        <f>INDEX(地温!$D$2:$D$366,MATCH(AG300,地温!$C$2:$C$366,FALSE))</f>
        <v>#N/A</v>
      </c>
      <c r="AJ300" s="91" t="e">
        <f t="shared" si="161"/>
        <v>#N/A</v>
      </c>
      <c r="AK300" s="93" t="e">
        <f t="shared" si="143"/>
        <v>#N/A</v>
      </c>
      <c r="AL300" s="99" t="e">
        <f t="shared" si="144"/>
        <v>#N/A</v>
      </c>
      <c r="AM300" s="99">
        <f t="shared" si="145"/>
        <v>0</v>
      </c>
      <c r="AP300" s="92">
        <f t="shared" si="162"/>
        <v>292</v>
      </c>
      <c r="AQ300" s="91">
        <f t="shared" si="163"/>
        <v>293</v>
      </c>
      <c r="AR300" s="91" t="e">
        <f>INDEX(地温!$D$2:$D$366,MATCH(AP300,地温!$C$2:$C$366,FALSE))</f>
        <v>#N/A</v>
      </c>
      <c r="AS300" s="91" t="e">
        <f t="shared" si="164"/>
        <v>#N/A</v>
      </c>
      <c r="AT300" s="93" t="e">
        <f t="shared" si="146"/>
        <v>#N/A</v>
      </c>
      <c r="AU300" s="99" t="e">
        <f t="shared" si="147"/>
        <v>#N/A</v>
      </c>
      <c r="AV300" s="99">
        <f t="shared" si="148"/>
        <v>0</v>
      </c>
    </row>
    <row r="301" spans="1:48" s="91" customFormat="1">
      <c r="A301" s="92">
        <f t="shared" si="149"/>
        <v>293</v>
      </c>
      <c r="B301" s="91">
        <f t="shared" si="132"/>
        <v>294</v>
      </c>
      <c r="C301" s="99">
        <f t="shared" si="133"/>
        <v>0</v>
      </c>
      <c r="F301" s="92">
        <f t="shared" si="150"/>
        <v>293</v>
      </c>
      <c r="G301" s="91">
        <f t="shared" si="151"/>
        <v>294</v>
      </c>
      <c r="H301" s="91" t="e">
        <f>INDEX(地温!$D$2:$D$366,MATCH(F301,地温!$C$2:$C$366,FALSE))</f>
        <v>#N/A</v>
      </c>
      <c r="I301" s="91" t="e">
        <f t="shared" si="152"/>
        <v>#N/A</v>
      </c>
      <c r="J301" s="93" t="e">
        <f t="shared" si="134"/>
        <v>#N/A</v>
      </c>
      <c r="K301" s="99" t="e">
        <f t="shared" si="135"/>
        <v>#N/A</v>
      </c>
      <c r="L301" s="99">
        <f t="shared" si="136"/>
        <v>0</v>
      </c>
      <c r="O301" s="92">
        <f t="shared" si="153"/>
        <v>293</v>
      </c>
      <c r="P301" s="91">
        <f t="shared" si="154"/>
        <v>294</v>
      </c>
      <c r="Q301" s="91" t="e">
        <f>INDEX(地温!$D$2:$D$366,MATCH(O301,地温!$C$2:$C$366,FALSE))</f>
        <v>#N/A</v>
      </c>
      <c r="R301" s="91" t="e">
        <f t="shared" si="155"/>
        <v>#N/A</v>
      </c>
      <c r="S301" s="93" t="e">
        <f t="shared" si="137"/>
        <v>#N/A</v>
      </c>
      <c r="T301" s="99" t="e">
        <f t="shared" si="138"/>
        <v>#N/A</v>
      </c>
      <c r="U301" s="99">
        <f t="shared" si="139"/>
        <v>0</v>
      </c>
      <c r="X301" s="92">
        <f t="shared" si="156"/>
        <v>293</v>
      </c>
      <c r="Y301" s="91">
        <f t="shared" si="157"/>
        <v>294</v>
      </c>
      <c r="Z301" s="91" t="e">
        <f>INDEX(地温!$D$2:$D$366,MATCH(X301,地温!$C$2:$C$366,FALSE))</f>
        <v>#N/A</v>
      </c>
      <c r="AA301" s="91" t="e">
        <f t="shared" si="158"/>
        <v>#N/A</v>
      </c>
      <c r="AB301" s="93" t="e">
        <f t="shared" si="140"/>
        <v>#N/A</v>
      </c>
      <c r="AC301" s="99" t="e">
        <f t="shared" si="141"/>
        <v>#N/A</v>
      </c>
      <c r="AD301" s="99">
        <f t="shared" si="142"/>
        <v>0</v>
      </c>
      <c r="AG301" s="92">
        <f t="shared" si="159"/>
        <v>293</v>
      </c>
      <c r="AH301" s="91">
        <f t="shared" si="160"/>
        <v>294</v>
      </c>
      <c r="AI301" s="91" t="e">
        <f>INDEX(地温!$D$2:$D$366,MATCH(AG301,地温!$C$2:$C$366,FALSE))</f>
        <v>#N/A</v>
      </c>
      <c r="AJ301" s="91" t="e">
        <f t="shared" si="161"/>
        <v>#N/A</v>
      </c>
      <c r="AK301" s="93" t="e">
        <f t="shared" si="143"/>
        <v>#N/A</v>
      </c>
      <c r="AL301" s="99" t="e">
        <f t="shared" si="144"/>
        <v>#N/A</v>
      </c>
      <c r="AM301" s="99">
        <f t="shared" si="145"/>
        <v>0</v>
      </c>
      <c r="AP301" s="92">
        <f t="shared" si="162"/>
        <v>293</v>
      </c>
      <c r="AQ301" s="91">
        <f t="shared" si="163"/>
        <v>294</v>
      </c>
      <c r="AR301" s="91" t="e">
        <f>INDEX(地温!$D$2:$D$366,MATCH(AP301,地温!$C$2:$C$366,FALSE))</f>
        <v>#N/A</v>
      </c>
      <c r="AS301" s="91" t="e">
        <f t="shared" si="164"/>
        <v>#N/A</v>
      </c>
      <c r="AT301" s="93" t="e">
        <f t="shared" si="146"/>
        <v>#N/A</v>
      </c>
      <c r="AU301" s="99" t="e">
        <f t="shared" si="147"/>
        <v>#N/A</v>
      </c>
      <c r="AV301" s="99">
        <f t="shared" si="148"/>
        <v>0</v>
      </c>
    </row>
    <row r="302" spans="1:48" s="91" customFormat="1">
      <c r="A302" s="92">
        <f t="shared" si="149"/>
        <v>294</v>
      </c>
      <c r="B302" s="91">
        <f t="shared" si="132"/>
        <v>295</v>
      </c>
      <c r="C302" s="99">
        <f t="shared" si="133"/>
        <v>0</v>
      </c>
      <c r="F302" s="92">
        <f t="shared" si="150"/>
        <v>294</v>
      </c>
      <c r="G302" s="91">
        <f t="shared" si="151"/>
        <v>295</v>
      </c>
      <c r="H302" s="91" t="e">
        <f>INDEX(地温!$D$2:$D$366,MATCH(F302,地温!$C$2:$C$366,FALSE))</f>
        <v>#N/A</v>
      </c>
      <c r="I302" s="91" t="e">
        <f t="shared" si="152"/>
        <v>#N/A</v>
      </c>
      <c r="J302" s="93" t="e">
        <f t="shared" si="134"/>
        <v>#N/A</v>
      </c>
      <c r="K302" s="99" t="e">
        <f t="shared" si="135"/>
        <v>#N/A</v>
      </c>
      <c r="L302" s="99">
        <f t="shared" si="136"/>
        <v>0</v>
      </c>
      <c r="O302" s="92">
        <f t="shared" si="153"/>
        <v>294</v>
      </c>
      <c r="P302" s="91">
        <f t="shared" si="154"/>
        <v>295</v>
      </c>
      <c r="Q302" s="91" t="e">
        <f>INDEX(地温!$D$2:$D$366,MATCH(O302,地温!$C$2:$C$366,FALSE))</f>
        <v>#N/A</v>
      </c>
      <c r="R302" s="91" t="e">
        <f t="shared" si="155"/>
        <v>#N/A</v>
      </c>
      <c r="S302" s="93" t="e">
        <f t="shared" si="137"/>
        <v>#N/A</v>
      </c>
      <c r="T302" s="99" t="e">
        <f t="shared" si="138"/>
        <v>#N/A</v>
      </c>
      <c r="U302" s="99">
        <f t="shared" si="139"/>
        <v>0</v>
      </c>
      <c r="X302" s="92">
        <f t="shared" si="156"/>
        <v>294</v>
      </c>
      <c r="Y302" s="91">
        <f t="shared" si="157"/>
        <v>295</v>
      </c>
      <c r="Z302" s="91" t="e">
        <f>INDEX(地温!$D$2:$D$366,MATCH(X302,地温!$C$2:$C$366,FALSE))</f>
        <v>#N/A</v>
      </c>
      <c r="AA302" s="91" t="e">
        <f t="shared" si="158"/>
        <v>#N/A</v>
      </c>
      <c r="AB302" s="93" t="e">
        <f t="shared" si="140"/>
        <v>#N/A</v>
      </c>
      <c r="AC302" s="99" t="e">
        <f t="shared" si="141"/>
        <v>#N/A</v>
      </c>
      <c r="AD302" s="99">
        <f t="shared" si="142"/>
        <v>0</v>
      </c>
      <c r="AG302" s="92">
        <f t="shared" si="159"/>
        <v>294</v>
      </c>
      <c r="AH302" s="91">
        <f t="shared" si="160"/>
        <v>295</v>
      </c>
      <c r="AI302" s="91" t="e">
        <f>INDEX(地温!$D$2:$D$366,MATCH(AG302,地温!$C$2:$C$366,FALSE))</f>
        <v>#N/A</v>
      </c>
      <c r="AJ302" s="91" t="e">
        <f t="shared" si="161"/>
        <v>#N/A</v>
      </c>
      <c r="AK302" s="93" t="e">
        <f t="shared" si="143"/>
        <v>#N/A</v>
      </c>
      <c r="AL302" s="99" t="e">
        <f t="shared" si="144"/>
        <v>#N/A</v>
      </c>
      <c r="AM302" s="99">
        <f t="shared" si="145"/>
        <v>0</v>
      </c>
      <c r="AP302" s="92">
        <f t="shared" si="162"/>
        <v>294</v>
      </c>
      <c r="AQ302" s="91">
        <f t="shared" si="163"/>
        <v>295</v>
      </c>
      <c r="AR302" s="91" t="e">
        <f>INDEX(地温!$D$2:$D$366,MATCH(AP302,地温!$C$2:$C$366,FALSE))</f>
        <v>#N/A</v>
      </c>
      <c r="AS302" s="91" t="e">
        <f t="shared" si="164"/>
        <v>#N/A</v>
      </c>
      <c r="AT302" s="93" t="e">
        <f t="shared" si="146"/>
        <v>#N/A</v>
      </c>
      <c r="AU302" s="99" t="e">
        <f t="shared" si="147"/>
        <v>#N/A</v>
      </c>
      <c r="AV302" s="99">
        <f t="shared" si="148"/>
        <v>0</v>
      </c>
    </row>
    <row r="303" spans="1:48" s="91" customFormat="1">
      <c r="A303" s="92">
        <f t="shared" si="149"/>
        <v>295</v>
      </c>
      <c r="B303" s="91">
        <f t="shared" si="132"/>
        <v>296</v>
      </c>
      <c r="C303" s="99">
        <f t="shared" si="133"/>
        <v>0</v>
      </c>
      <c r="F303" s="92">
        <f t="shared" si="150"/>
        <v>295</v>
      </c>
      <c r="G303" s="91">
        <f t="shared" si="151"/>
        <v>296</v>
      </c>
      <c r="H303" s="91" t="e">
        <f>INDEX(地温!$D$2:$D$366,MATCH(F303,地温!$C$2:$C$366,FALSE))</f>
        <v>#N/A</v>
      </c>
      <c r="I303" s="91" t="e">
        <f t="shared" si="152"/>
        <v>#N/A</v>
      </c>
      <c r="J303" s="93" t="e">
        <f t="shared" si="134"/>
        <v>#N/A</v>
      </c>
      <c r="K303" s="99" t="e">
        <f t="shared" si="135"/>
        <v>#N/A</v>
      </c>
      <c r="L303" s="99">
        <f t="shared" si="136"/>
        <v>0</v>
      </c>
      <c r="O303" s="92">
        <f t="shared" si="153"/>
        <v>295</v>
      </c>
      <c r="P303" s="91">
        <f t="shared" si="154"/>
        <v>296</v>
      </c>
      <c r="Q303" s="91" t="e">
        <f>INDEX(地温!$D$2:$D$366,MATCH(O303,地温!$C$2:$C$366,FALSE))</f>
        <v>#N/A</v>
      </c>
      <c r="R303" s="91" t="e">
        <f t="shared" si="155"/>
        <v>#N/A</v>
      </c>
      <c r="S303" s="93" t="e">
        <f t="shared" si="137"/>
        <v>#N/A</v>
      </c>
      <c r="T303" s="99" t="e">
        <f t="shared" si="138"/>
        <v>#N/A</v>
      </c>
      <c r="U303" s="99">
        <f t="shared" si="139"/>
        <v>0</v>
      </c>
      <c r="X303" s="92">
        <f t="shared" si="156"/>
        <v>295</v>
      </c>
      <c r="Y303" s="91">
        <f t="shared" si="157"/>
        <v>296</v>
      </c>
      <c r="Z303" s="91" t="e">
        <f>INDEX(地温!$D$2:$D$366,MATCH(X303,地温!$C$2:$C$366,FALSE))</f>
        <v>#N/A</v>
      </c>
      <c r="AA303" s="91" t="e">
        <f t="shared" si="158"/>
        <v>#N/A</v>
      </c>
      <c r="AB303" s="93" t="e">
        <f t="shared" si="140"/>
        <v>#N/A</v>
      </c>
      <c r="AC303" s="99" t="e">
        <f t="shared" si="141"/>
        <v>#N/A</v>
      </c>
      <c r="AD303" s="99">
        <f t="shared" si="142"/>
        <v>0</v>
      </c>
      <c r="AG303" s="92">
        <f t="shared" si="159"/>
        <v>295</v>
      </c>
      <c r="AH303" s="91">
        <f t="shared" si="160"/>
        <v>296</v>
      </c>
      <c r="AI303" s="91" t="e">
        <f>INDEX(地温!$D$2:$D$366,MATCH(AG303,地温!$C$2:$C$366,FALSE))</f>
        <v>#N/A</v>
      </c>
      <c r="AJ303" s="91" t="e">
        <f t="shared" si="161"/>
        <v>#N/A</v>
      </c>
      <c r="AK303" s="93" t="e">
        <f t="shared" si="143"/>
        <v>#N/A</v>
      </c>
      <c r="AL303" s="99" t="e">
        <f t="shared" si="144"/>
        <v>#N/A</v>
      </c>
      <c r="AM303" s="99">
        <f t="shared" si="145"/>
        <v>0</v>
      </c>
      <c r="AP303" s="92">
        <f t="shared" si="162"/>
        <v>295</v>
      </c>
      <c r="AQ303" s="91">
        <f t="shared" si="163"/>
        <v>296</v>
      </c>
      <c r="AR303" s="91" t="e">
        <f>INDEX(地温!$D$2:$D$366,MATCH(AP303,地温!$C$2:$C$366,FALSE))</f>
        <v>#N/A</v>
      </c>
      <c r="AS303" s="91" t="e">
        <f t="shared" si="164"/>
        <v>#N/A</v>
      </c>
      <c r="AT303" s="93" t="e">
        <f t="shared" si="146"/>
        <v>#N/A</v>
      </c>
      <c r="AU303" s="99" t="e">
        <f t="shared" si="147"/>
        <v>#N/A</v>
      </c>
      <c r="AV303" s="99">
        <f t="shared" si="148"/>
        <v>0</v>
      </c>
    </row>
    <row r="304" spans="1:48" s="91" customFormat="1">
      <c r="A304" s="92">
        <f t="shared" si="149"/>
        <v>296</v>
      </c>
      <c r="B304" s="91">
        <f t="shared" si="132"/>
        <v>297</v>
      </c>
      <c r="C304" s="99">
        <f t="shared" si="133"/>
        <v>0</v>
      </c>
      <c r="F304" s="92">
        <f t="shared" si="150"/>
        <v>296</v>
      </c>
      <c r="G304" s="91">
        <f t="shared" si="151"/>
        <v>297</v>
      </c>
      <c r="H304" s="91" t="e">
        <f>INDEX(地温!$D$2:$D$366,MATCH(F304,地温!$C$2:$C$366,FALSE))</f>
        <v>#N/A</v>
      </c>
      <c r="I304" s="91" t="e">
        <f t="shared" si="152"/>
        <v>#N/A</v>
      </c>
      <c r="J304" s="93" t="e">
        <f t="shared" si="134"/>
        <v>#N/A</v>
      </c>
      <c r="K304" s="99" t="e">
        <f t="shared" si="135"/>
        <v>#N/A</v>
      </c>
      <c r="L304" s="99">
        <f t="shared" si="136"/>
        <v>0</v>
      </c>
      <c r="O304" s="92">
        <f t="shared" si="153"/>
        <v>296</v>
      </c>
      <c r="P304" s="91">
        <f t="shared" si="154"/>
        <v>297</v>
      </c>
      <c r="Q304" s="91" t="e">
        <f>INDEX(地温!$D$2:$D$366,MATCH(O304,地温!$C$2:$C$366,FALSE))</f>
        <v>#N/A</v>
      </c>
      <c r="R304" s="91" t="e">
        <f t="shared" si="155"/>
        <v>#N/A</v>
      </c>
      <c r="S304" s="93" t="e">
        <f t="shared" si="137"/>
        <v>#N/A</v>
      </c>
      <c r="T304" s="99" t="e">
        <f t="shared" si="138"/>
        <v>#N/A</v>
      </c>
      <c r="U304" s="99">
        <f t="shared" si="139"/>
        <v>0</v>
      </c>
      <c r="X304" s="92">
        <f t="shared" si="156"/>
        <v>296</v>
      </c>
      <c r="Y304" s="91">
        <f t="shared" si="157"/>
        <v>297</v>
      </c>
      <c r="Z304" s="91" t="e">
        <f>INDEX(地温!$D$2:$D$366,MATCH(X304,地温!$C$2:$C$366,FALSE))</f>
        <v>#N/A</v>
      </c>
      <c r="AA304" s="91" t="e">
        <f t="shared" si="158"/>
        <v>#N/A</v>
      </c>
      <c r="AB304" s="93" t="e">
        <f t="shared" si="140"/>
        <v>#N/A</v>
      </c>
      <c r="AC304" s="99" t="e">
        <f t="shared" si="141"/>
        <v>#N/A</v>
      </c>
      <c r="AD304" s="99">
        <f t="shared" si="142"/>
        <v>0</v>
      </c>
      <c r="AG304" s="92">
        <f t="shared" si="159"/>
        <v>296</v>
      </c>
      <c r="AH304" s="91">
        <f t="shared" si="160"/>
        <v>297</v>
      </c>
      <c r="AI304" s="91" t="e">
        <f>INDEX(地温!$D$2:$D$366,MATCH(AG304,地温!$C$2:$C$366,FALSE))</f>
        <v>#N/A</v>
      </c>
      <c r="AJ304" s="91" t="e">
        <f t="shared" si="161"/>
        <v>#N/A</v>
      </c>
      <c r="AK304" s="93" t="e">
        <f t="shared" si="143"/>
        <v>#N/A</v>
      </c>
      <c r="AL304" s="99" t="e">
        <f t="shared" si="144"/>
        <v>#N/A</v>
      </c>
      <c r="AM304" s="99">
        <f t="shared" si="145"/>
        <v>0</v>
      </c>
      <c r="AP304" s="92">
        <f t="shared" si="162"/>
        <v>296</v>
      </c>
      <c r="AQ304" s="91">
        <f t="shared" si="163"/>
        <v>297</v>
      </c>
      <c r="AR304" s="91" t="e">
        <f>INDEX(地温!$D$2:$D$366,MATCH(AP304,地温!$C$2:$C$366,FALSE))</f>
        <v>#N/A</v>
      </c>
      <c r="AS304" s="91" t="e">
        <f t="shared" si="164"/>
        <v>#N/A</v>
      </c>
      <c r="AT304" s="93" t="e">
        <f t="shared" si="146"/>
        <v>#N/A</v>
      </c>
      <c r="AU304" s="99" t="e">
        <f t="shared" si="147"/>
        <v>#N/A</v>
      </c>
      <c r="AV304" s="99">
        <f t="shared" si="148"/>
        <v>0</v>
      </c>
    </row>
    <row r="305" spans="1:48" s="91" customFormat="1">
      <c r="A305" s="92">
        <f t="shared" si="149"/>
        <v>297</v>
      </c>
      <c r="B305" s="91">
        <f t="shared" si="132"/>
        <v>298</v>
      </c>
      <c r="C305" s="99">
        <f t="shared" si="133"/>
        <v>0</v>
      </c>
      <c r="F305" s="92">
        <f t="shared" si="150"/>
        <v>297</v>
      </c>
      <c r="G305" s="91">
        <f t="shared" si="151"/>
        <v>298</v>
      </c>
      <c r="H305" s="91" t="e">
        <f>INDEX(地温!$D$2:$D$366,MATCH(F305,地温!$C$2:$C$366,FALSE))</f>
        <v>#N/A</v>
      </c>
      <c r="I305" s="91" t="e">
        <f t="shared" si="152"/>
        <v>#N/A</v>
      </c>
      <c r="J305" s="93" t="e">
        <f t="shared" si="134"/>
        <v>#N/A</v>
      </c>
      <c r="K305" s="99" t="e">
        <f t="shared" si="135"/>
        <v>#N/A</v>
      </c>
      <c r="L305" s="99">
        <f t="shared" si="136"/>
        <v>0</v>
      </c>
      <c r="O305" s="92">
        <f t="shared" si="153"/>
        <v>297</v>
      </c>
      <c r="P305" s="91">
        <f t="shared" si="154"/>
        <v>298</v>
      </c>
      <c r="Q305" s="91" t="e">
        <f>INDEX(地温!$D$2:$D$366,MATCH(O305,地温!$C$2:$C$366,FALSE))</f>
        <v>#N/A</v>
      </c>
      <c r="R305" s="91" t="e">
        <f t="shared" si="155"/>
        <v>#N/A</v>
      </c>
      <c r="S305" s="93" t="e">
        <f t="shared" si="137"/>
        <v>#N/A</v>
      </c>
      <c r="T305" s="99" t="e">
        <f t="shared" si="138"/>
        <v>#N/A</v>
      </c>
      <c r="U305" s="99">
        <f t="shared" si="139"/>
        <v>0</v>
      </c>
      <c r="X305" s="92">
        <f t="shared" si="156"/>
        <v>297</v>
      </c>
      <c r="Y305" s="91">
        <f t="shared" si="157"/>
        <v>298</v>
      </c>
      <c r="Z305" s="91" t="e">
        <f>INDEX(地温!$D$2:$D$366,MATCH(X305,地温!$C$2:$C$366,FALSE))</f>
        <v>#N/A</v>
      </c>
      <c r="AA305" s="91" t="e">
        <f t="shared" si="158"/>
        <v>#N/A</v>
      </c>
      <c r="AB305" s="93" t="e">
        <f t="shared" si="140"/>
        <v>#N/A</v>
      </c>
      <c r="AC305" s="99" t="e">
        <f t="shared" si="141"/>
        <v>#N/A</v>
      </c>
      <c r="AD305" s="99">
        <f t="shared" si="142"/>
        <v>0</v>
      </c>
      <c r="AG305" s="92">
        <f t="shared" si="159"/>
        <v>297</v>
      </c>
      <c r="AH305" s="91">
        <f t="shared" si="160"/>
        <v>298</v>
      </c>
      <c r="AI305" s="91" t="e">
        <f>INDEX(地温!$D$2:$D$366,MATCH(AG305,地温!$C$2:$C$366,FALSE))</f>
        <v>#N/A</v>
      </c>
      <c r="AJ305" s="91" t="e">
        <f t="shared" si="161"/>
        <v>#N/A</v>
      </c>
      <c r="AK305" s="93" t="e">
        <f t="shared" si="143"/>
        <v>#N/A</v>
      </c>
      <c r="AL305" s="99" t="e">
        <f t="shared" si="144"/>
        <v>#N/A</v>
      </c>
      <c r="AM305" s="99">
        <f t="shared" si="145"/>
        <v>0</v>
      </c>
      <c r="AP305" s="92">
        <f t="shared" si="162"/>
        <v>297</v>
      </c>
      <c r="AQ305" s="91">
        <f t="shared" si="163"/>
        <v>298</v>
      </c>
      <c r="AR305" s="91" t="e">
        <f>INDEX(地温!$D$2:$D$366,MATCH(AP305,地温!$C$2:$C$366,FALSE))</f>
        <v>#N/A</v>
      </c>
      <c r="AS305" s="91" t="e">
        <f t="shared" si="164"/>
        <v>#N/A</v>
      </c>
      <c r="AT305" s="93" t="e">
        <f t="shared" si="146"/>
        <v>#N/A</v>
      </c>
      <c r="AU305" s="99" t="e">
        <f t="shared" si="147"/>
        <v>#N/A</v>
      </c>
      <c r="AV305" s="99">
        <f t="shared" si="148"/>
        <v>0</v>
      </c>
    </row>
    <row r="306" spans="1:48" s="91" customFormat="1">
      <c r="A306" s="92">
        <f t="shared" si="149"/>
        <v>298</v>
      </c>
      <c r="B306" s="91">
        <f t="shared" si="132"/>
        <v>299</v>
      </c>
      <c r="C306" s="99">
        <f t="shared" si="133"/>
        <v>0</v>
      </c>
      <c r="F306" s="92">
        <f t="shared" si="150"/>
        <v>298</v>
      </c>
      <c r="G306" s="91">
        <f t="shared" si="151"/>
        <v>299</v>
      </c>
      <c r="H306" s="91" t="e">
        <f>INDEX(地温!$D$2:$D$366,MATCH(F306,地温!$C$2:$C$366,FALSE))</f>
        <v>#N/A</v>
      </c>
      <c r="I306" s="91" t="e">
        <f t="shared" si="152"/>
        <v>#N/A</v>
      </c>
      <c r="J306" s="93" t="e">
        <f t="shared" si="134"/>
        <v>#N/A</v>
      </c>
      <c r="K306" s="99" t="e">
        <f t="shared" si="135"/>
        <v>#N/A</v>
      </c>
      <c r="L306" s="99">
        <f t="shared" si="136"/>
        <v>0</v>
      </c>
      <c r="O306" s="92">
        <f t="shared" si="153"/>
        <v>298</v>
      </c>
      <c r="P306" s="91">
        <f t="shared" si="154"/>
        <v>299</v>
      </c>
      <c r="Q306" s="91" t="e">
        <f>INDEX(地温!$D$2:$D$366,MATCH(O306,地温!$C$2:$C$366,FALSE))</f>
        <v>#N/A</v>
      </c>
      <c r="R306" s="91" t="e">
        <f t="shared" si="155"/>
        <v>#N/A</v>
      </c>
      <c r="S306" s="93" t="e">
        <f t="shared" si="137"/>
        <v>#N/A</v>
      </c>
      <c r="T306" s="99" t="e">
        <f t="shared" si="138"/>
        <v>#N/A</v>
      </c>
      <c r="U306" s="99">
        <f t="shared" si="139"/>
        <v>0</v>
      </c>
      <c r="X306" s="92">
        <f t="shared" si="156"/>
        <v>298</v>
      </c>
      <c r="Y306" s="91">
        <f t="shared" si="157"/>
        <v>299</v>
      </c>
      <c r="Z306" s="91" t="e">
        <f>INDEX(地温!$D$2:$D$366,MATCH(X306,地温!$C$2:$C$366,FALSE))</f>
        <v>#N/A</v>
      </c>
      <c r="AA306" s="91" t="e">
        <f t="shared" si="158"/>
        <v>#N/A</v>
      </c>
      <c r="AB306" s="93" t="e">
        <f t="shared" si="140"/>
        <v>#N/A</v>
      </c>
      <c r="AC306" s="99" t="e">
        <f t="shared" si="141"/>
        <v>#N/A</v>
      </c>
      <c r="AD306" s="99">
        <f t="shared" si="142"/>
        <v>0</v>
      </c>
      <c r="AG306" s="92">
        <f t="shared" si="159"/>
        <v>298</v>
      </c>
      <c r="AH306" s="91">
        <f t="shared" si="160"/>
        <v>299</v>
      </c>
      <c r="AI306" s="91" t="e">
        <f>INDEX(地温!$D$2:$D$366,MATCH(AG306,地温!$C$2:$C$366,FALSE))</f>
        <v>#N/A</v>
      </c>
      <c r="AJ306" s="91" t="e">
        <f t="shared" si="161"/>
        <v>#N/A</v>
      </c>
      <c r="AK306" s="93" t="e">
        <f t="shared" si="143"/>
        <v>#N/A</v>
      </c>
      <c r="AL306" s="99" t="e">
        <f t="shared" si="144"/>
        <v>#N/A</v>
      </c>
      <c r="AM306" s="99">
        <f t="shared" si="145"/>
        <v>0</v>
      </c>
      <c r="AP306" s="92">
        <f t="shared" si="162"/>
        <v>298</v>
      </c>
      <c r="AQ306" s="91">
        <f t="shared" si="163"/>
        <v>299</v>
      </c>
      <c r="AR306" s="91" t="e">
        <f>INDEX(地温!$D$2:$D$366,MATCH(AP306,地温!$C$2:$C$366,FALSE))</f>
        <v>#N/A</v>
      </c>
      <c r="AS306" s="91" t="e">
        <f t="shared" si="164"/>
        <v>#N/A</v>
      </c>
      <c r="AT306" s="93" t="e">
        <f t="shared" si="146"/>
        <v>#N/A</v>
      </c>
      <c r="AU306" s="99" t="e">
        <f t="shared" si="147"/>
        <v>#N/A</v>
      </c>
      <c r="AV306" s="99">
        <f t="shared" si="148"/>
        <v>0</v>
      </c>
    </row>
    <row r="307" spans="1:48" s="91" customFormat="1">
      <c r="A307" s="92">
        <f t="shared" si="149"/>
        <v>299</v>
      </c>
      <c r="B307" s="91">
        <f t="shared" si="132"/>
        <v>300</v>
      </c>
      <c r="C307" s="99">
        <f t="shared" si="133"/>
        <v>0</v>
      </c>
      <c r="F307" s="92">
        <f t="shared" si="150"/>
        <v>299</v>
      </c>
      <c r="G307" s="91">
        <f t="shared" si="151"/>
        <v>300</v>
      </c>
      <c r="H307" s="91" t="e">
        <f>INDEX(地温!$D$2:$D$366,MATCH(F307,地温!$C$2:$C$366,FALSE))</f>
        <v>#N/A</v>
      </c>
      <c r="I307" s="91" t="e">
        <f t="shared" si="152"/>
        <v>#N/A</v>
      </c>
      <c r="J307" s="93" t="e">
        <f t="shared" si="134"/>
        <v>#N/A</v>
      </c>
      <c r="K307" s="99" t="e">
        <f t="shared" si="135"/>
        <v>#N/A</v>
      </c>
      <c r="L307" s="99">
        <f t="shared" si="136"/>
        <v>0</v>
      </c>
      <c r="O307" s="92">
        <f t="shared" si="153"/>
        <v>299</v>
      </c>
      <c r="P307" s="91">
        <f t="shared" si="154"/>
        <v>300</v>
      </c>
      <c r="Q307" s="91" t="e">
        <f>INDEX(地温!$D$2:$D$366,MATCH(O307,地温!$C$2:$C$366,FALSE))</f>
        <v>#N/A</v>
      </c>
      <c r="R307" s="91" t="e">
        <f t="shared" si="155"/>
        <v>#N/A</v>
      </c>
      <c r="S307" s="93" t="e">
        <f t="shared" si="137"/>
        <v>#N/A</v>
      </c>
      <c r="T307" s="99" t="e">
        <f t="shared" si="138"/>
        <v>#N/A</v>
      </c>
      <c r="U307" s="99">
        <f t="shared" si="139"/>
        <v>0</v>
      </c>
      <c r="X307" s="92">
        <f t="shared" si="156"/>
        <v>299</v>
      </c>
      <c r="Y307" s="91">
        <f t="shared" si="157"/>
        <v>300</v>
      </c>
      <c r="Z307" s="91" t="e">
        <f>INDEX(地温!$D$2:$D$366,MATCH(X307,地温!$C$2:$C$366,FALSE))</f>
        <v>#N/A</v>
      </c>
      <c r="AA307" s="91" t="e">
        <f t="shared" si="158"/>
        <v>#N/A</v>
      </c>
      <c r="AB307" s="93" t="e">
        <f t="shared" si="140"/>
        <v>#N/A</v>
      </c>
      <c r="AC307" s="99" t="e">
        <f t="shared" si="141"/>
        <v>#N/A</v>
      </c>
      <c r="AD307" s="99">
        <f t="shared" si="142"/>
        <v>0</v>
      </c>
      <c r="AG307" s="92">
        <f t="shared" si="159"/>
        <v>299</v>
      </c>
      <c r="AH307" s="91">
        <f t="shared" si="160"/>
        <v>300</v>
      </c>
      <c r="AI307" s="91" t="e">
        <f>INDEX(地温!$D$2:$D$366,MATCH(AG307,地温!$C$2:$C$366,FALSE))</f>
        <v>#N/A</v>
      </c>
      <c r="AJ307" s="91" t="e">
        <f t="shared" si="161"/>
        <v>#N/A</v>
      </c>
      <c r="AK307" s="93" t="e">
        <f t="shared" si="143"/>
        <v>#N/A</v>
      </c>
      <c r="AL307" s="99" t="e">
        <f t="shared" si="144"/>
        <v>#N/A</v>
      </c>
      <c r="AM307" s="99">
        <f t="shared" si="145"/>
        <v>0</v>
      </c>
      <c r="AP307" s="92">
        <f t="shared" si="162"/>
        <v>299</v>
      </c>
      <c r="AQ307" s="91">
        <f t="shared" si="163"/>
        <v>300</v>
      </c>
      <c r="AR307" s="91" t="e">
        <f>INDEX(地温!$D$2:$D$366,MATCH(AP307,地温!$C$2:$C$366,FALSE))</f>
        <v>#N/A</v>
      </c>
      <c r="AS307" s="91" t="e">
        <f t="shared" si="164"/>
        <v>#N/A</v>
      </c>
      <c r="AT307" s="93" t="e">
        <f t="shared" si="146"/>
        <v>#N/A</v>
      </c>
      <c r="AU307" s="99" t="e">
        <f t="shared" si="147"/>
        <v>#N/A</v>
      </c>
      <c r="AV307" s="99">
        <f t="shared" si="148"/>
        <v>0</v>
      </c>
    </row>
    <row r="308" spans="1:48" s="91" customFormat="1">
      <c r="A308" s="92">
        <f t="shared" si="149"/>
        <v>300</v>
      </c>
      <c r="B308" s="91">
        <f t="shared" si="132"/>
        <v>301</v>
      </c>
      <c r="C308" s="99">
        <f t="shared" si="133"/>
        <v>0</v>
      </c>
      <c r="F308" s="92">
        <f t="shared" si="150"/>
        <v>300</v>
      </c>
      <c r="G308" s="91">
        <f t="shared" si="151"/>
        <v>301</v>
      </c>
      <c r="H308" s="91" t="e">
        <f>INDEX(地温!$D$2:$D$366,MATCH(F308,地温!$C$2:$C$366,FALSE))</f>
        <v>#N/A</v>
      </c>
      <c r="I308" s="91" t="e">
        <f t="shared" si="152"/>
        <v>#N/A</v>
      </c>
      <c r="J308" s="93" t="e">
        <f t="shared" si="134"/>
        <v>#N/A</v>
      </c>
      <c r="K308" s="99" t="e">
        <f t="shared" si="135"/>
        <v>#N/A</v>
      </c>
      <c r="L308" s="99">
        <f t="shared" si="136"/>
        <v>0</v>
      </c>
      <c r="O308" s="92">
        <f t="shared" si="153"/>
        <v>300</v>
      </c>
      <c r="P308" s="91">
        <f t="shared" si="154"/>
        <v>301</v>
      </c>
      <c r="Q308" s="91" t="e">
        <f>INDEX(地温!$D$2:$D$366,MATCH(O308,地温!$C$2:$C$366,FALSE))</f>
        <v>#N/A</v>
      </c>
      <c r="R308" s="91" t="e">
        <f t="shared" si="155"/>
        <v>#N/A</v>
      </c>
      <c r="S308" s="93" t="e">
        <f t="shared" si="137"/>
        <v>#N/A</v>
      </c>
      <c r="T308" s="99" t="e">
        <f t="shared" si="138"/>
        <v>#N/A</v>
      </c>
      <c r="U308" s="99">
        <f t="shared" si="139"/>
        <v>0</v>
      </c>
      <c r="X308" s="92">
        <f t="shared" si="156"/>
        <v>300</v>
      </c>
      <c r="Y308" s="91">
        <f t="shared" si="157"/>
        <v>301</v>
      </c>
      <c r="Z308" s="91" t="e">
        <f>INDEX(地温!$D$2:$D$366,MATCH(X308,地温!$C$2:$C$366,FALSE))</f>
        <v>#N/A</v>
      </c>
      <c r="AA308" s="91" t="e">
        <f t="shared" si="158"/>
        <v>#N/A</v>
      </c>
      <c r="AB308" s="93" t="e">
        <f t="shared" si="140"/>
        <v>#N/A</v>
      </c>
      <c r="AC308" s="99" t="e">
        <f t="shared" si="141"/>
        <v>#N/A</v>
      </c>
      <c r="AD308" s="99">
        <f t="shared" si="142"/>
        <v>0</v>
      </c>
      <c r="AG308" s="92">
        <f t="shared" si="159"/>
        <v>300</v>
      </c>
      <c r="AH308" s="91">
        <f t="shared" si="160"/>
        <v>301</v>
      </c>
      <c r="AI308" s="91" t="e">
        <f>INDEX(地温!$D$2:$D$366,MATCH(AG308,地温!$C$2:$C$366,FALSE))</f>
        <v>#N/A</v>
      </c>
      <c r="AJ308" s="91" t="e">
        <f t="shared" si="161"/>
        <v>#N/A</v>
      </c>
      <c r="AK308" s="93" t="e">
        <f t="shared" si="143"/>
        <v>#N/A</v>
      </c>
      <c r="AL308" s="99" t="e">
        <f t="shared" si="144"/>
        <v>#N/A</v>
      </c>
      <c r="AM308" s="99">
        <f t="shared" si="145"/>
        <v>0</v>
      </c>
      <c r="AP308" s="92">
        <f t="shared" si="162"/>
        <v>300</v>
      </c>
      <c r="AQ308" s="91">
        <f t="shared" si="163"/>
        <v>301</v>
      </c>
      <c r="AR308" s="91" t="e">
        <f>INDEX(地温!$D$2:$D$366,MATCH(AP308,地温!$C$2:$C$366,FALSE))</f>
        <v>#N/A</v>
      </c>
      <c r="AS308" s="91" t="e">
        <f t="shared" si="164"/>
        <v>#N/A</v>
      </c>
      <c r="AT308" s="93" t="e">
        <f t="shared" si="146"/>
        <v>#N/A</v>
      </c>
      <c r="AU308" s="99" t="e">
        <f t="shared" si="147"/>
        <v>#N/A</v>
      </c>
      <c r="AV308" s="99">
        <f t="shared" si="148"/>
        <v>0</v>
      </c>
    </row>
    <row r="309" spans="1:48" s="91" customFormat="1">
      <c r="A309" s="92">
        <f t="shared" si="149"/>
        <v>301</v>
      </c>
      <c r="B309" s="91">
        <f t="shared" si="132"/>
        <v>302</v>
      </c>
      <c r="C309" s="99">
        <f t="shared" si="133"/>
        <v>0</v>
      </c>
      <c r="F309" s="92">
        <f t="shared" si="150"/>
        <v>301</v>
      </c>
      <c r="G309" s="91">
        <f t="shared" si="151"/>
        <v>302</v>
      </c>
      <c r="H309" s="91" t="e">
        <f>INDEX(地温!$D$2:$D$366,MATCH(F309,地温!$C$2:$C$366,FALSE))</f>
        <v>#N/A</v>
      </c>
      <c r="I309" s="91" t="e">
        <f t="shared" si="152"/>
        <v>#N/A</v>
      </c>
      <c r="J309" s="93" t="e">
        <f t="shared" si="134"/>
        <v>#N/A</v>
      </c>
      <c r="K309" s="99" t="e">
        <f t="shared" si="135"/>
        <v>#N/A</v>
      </c>
      <c r="L309" s="99">
        <f t="shared" si="136"/>
        <v>0</v>
      </c>
      <c r="O309" s="92">
        <f t="shared" si="153"/>
        <v>301</v>
      </c>
      <c r="P309" s="91">
        <f t="shared" si="154"/>
        <v>302</v>
      </c>
      <c r="Q309" s="91" t="e">
        <f>INDEX(地温!$D$2:$D$366,MATCH(O309,地温!$C$2:$C$366,FALSE))</f>
        <v>#N/A</v>
      </c>
      <c r="R309" s="91" t="e">
        <f t="shared" si="155"/>
        <v>#N/A</v>
      </c>
      <c r="S309" s="93" t="e">
        <f t="shared" si="137"/>
        <v>#N/A</v>
      </c>
      <c r="T309" s="99" t="e">
        <f t="shared" si="138"/>
        <v>#N/A</v>
      </c>
      <c r="U309" s="99">
        <f t="shared" si="139"/>
        <v>0</v>
      </c>
      <c r="X309" s="92">
        <f t="shared" si="156"/>
        <v>301</v>
      </c>
      <c r="Y309" s="91">
        <f t="shared" si="157"/>
        <v>302</v>
      </c>
      <c r="Z309" s="91" t="e">
        <f>INDEX(地温!$D$2:$D$366,MATCH(X309,地温!$C$2:$C$366,FALSE))</f>
        <v>#N/A</v>
      </c>
      <c r="AA309" s="91" t="e">
        <f t="shared" si="158"/>
        <v>#N/A</v>
      </c>
      <c r="AB309" s="93" t="e">
        <f t="shared" si="140"/>
        <v>#N/A</v>
      </c>
      <c r="AC309" s="99" t="e">
        <f t="shared" si="141"/>
        <v>#N/A</v>
      </c>
      <c r="AD309" s="99">
        <f t="shared" si="142"/>
        <v>0</v>
      </c>
      <c r="AG309" s="92">
        <f t="shared" si="159"/>
        <v>301</v>
      </c>
      <c r="AH309" s="91">
        <f t="shared" si="160"/>
        <v>302</v>
      </c>
      <c r="AI309" s="91" t="e">
        <f>INDEX(地温!$D$2:$D$366,MATCH(AG309,地温!$C$2:$C$366,FALSE))</f>
        <v>#N/A</v>
      </c>
      <c r="AJ309" s="91" t="e">
        <f t="shared" si="161"/>
        <v>#N/A</v>
      </c>
      <c r="AK309" s="93" t="e">
        <f t="shared" si="143"/>
        <v>#N/A</v>
      </c>
      <c r="AL309" s="99" t="e">
        <f t="shared" si="144"/>
        <v>#N/A</v>
      </c>
      <c r="AM309" s="99">
        <f t="shared" si="145"/>
        <v>0</v>
      </c>
      <c r="AP309" s="92">
        <f t="shared" si="162"/>
        <v>301</v>
      </c>
      <c r="AQ309" s="91">
        <f t="shared" si="163"/>
        <v>302</v>
      </c>
      <c r="AR309" s="91" t="e">
        <f>INDEX(地温!$D$2:$D$366,MATCH(AP309,地温!$C$2:$C$366,FALSE))</f>
        <v>#N/A</v>
      </c>
      <c r="AS309" s="91" t="e">
        <f t="shared" si="164"/>
        <v>#N/A</v>
      </c>
      <c r="AT309" s="93" t="e">
        <f t="shared" si="146"/>
        <v>#N/A</v>
      </c>
      <c r="AU309" s="99" t="e">
        <f t="shared" si="147"/>
        <v>#N/A</v>
      </c>
      <c r="AV309" s="99">
        <f t="shared" si="148"/>
        <v>0</v>
      </c>
    </row>
    <row r="310" spans="1:48" s="91" customFormat="1">
      <c r="A310" s="92">
        <f t="shared" si="149"/>
        <v>302</v>
      </c>
      <c r="B310" s="91">
        <f t="shared" si="132"/>
        <v>303</v>
      </c>
      <c r="C310" s="99">
        <f t="shared" si="133"/>
        <v>0</v>
      </c>
      <c r="F310" s="92">
        <f t="shared" si="150"/>
        <v>302</v>
      </c>
      <c r="G310" s="91">
        <f t="shared" si="151"/>
        <v>303</v>
      </c>
      <c r="H310" s="91" t="e">
        <f>INDEX(地温!$D$2:$D$366,MATCH(F310,地温!$C$2:$C$366,FALSE))</f>
        <v>#N/A</v>
      </c>
      <c r="I310" s="91" t="e">
        <f t="shared" si="152"/>
        <v>#N/A</v>
      </c>
      <c r="J310" s="93" t="e">
        <f t="shared" si="134"/>
        <v>#N/A</v>
      </c>
      <c r="K310" s="99" t="e">
        <f t="shared" si="135"/>
        <v>#N/A</v>
      </c>
      <c r="L310" s="99">
        <f t="shared" si="136"/>
        <v>0</v>
      </c>
      <c r="O310" s="92">
        <f t="shared" si="153"/>
        <v>302</v>
      </c>
      <c r="P310" s="91">
        <f t="shared" si="154"/>
        <v>303</v>
      </c>
      <c r="Q310" s="91" t="e">
        <f>INDEX(地温!$D$2:$D$366,MATCH(O310,地温!$C$2:$C$366,FALSE))</f>
        <v>#N/A</v>
      </c>
      <c r="R310" s="91" t="e">
        <f t="shared" si="155"/>
        <v>#N/A</v>
      </c>
      <c r="S310" s="93" t="e">
        <f t="shared" si="137"/>
        <v>#N/A</v>
      </c>
      <c r="T310" s="99" t="e">
        <f t="shared" si="138"/>
        <v>#N/A</v>
      </c>
      <c r="U310" s="99">
        <f t="shared" si="139"/>
        <v>0</v>
      </c>
      <c r="X310" s="92">
        <f t="shared" si="156"/>
        <v>302</v>
      </c>
      <c r="Y310" s="91">
        <f t="shared" si="157"/>
        <v>303</v>
      </c>
      <c r="Z310" s="91" t="e">
        <f>INDEX(地温!$D$2:$D$366,MATCH(X310,地温!$C$2:$C$366,FALSE))</f>
        <v>#N/A</v>
      </c>
      <c r="AA310" s="91" t="e">
        <f t="shared" si="158"/>
        <v>#N/A</v>
      </c>
      <c r="AB310" s="93" t="e">
        <f t="shared" si="140"/>
        <v>#N/A</v>
      </c>
      <c r="AC310" s="99" t="e">
        <f t="shared" si="141"/>
        <v>#N/A</v>
      </c>
      <c r="AD310" s="99">
        <f t="shared" si="142"/>
        <v>0</v>
      </c>
      <c r="AG310" s="92">
        <f t="shared" si="159"/>
        <v>302</v>
      </c>
      <c r="AH310" s="91">
        <f t="shared" si="160"/>
        <v>303</v>
      </c>
      <c r="AI310" s="91" t="e">
        <f>INDEX(地温!$D$2:$D$366,MATCH(AG310,地温!$C$2:$C$366,FALSE))</f>
        <v>#N/A</v>
      </c>
      <c r="AJ310" s="91" t="e">
        <f t="shared" si="161"/>
        <v>#N/A</v>
      </c>
      <c r="AK310" s="93" t="e">
        <f t="shared" si="143"/>
        <v>#N/A</v>
      </c>
      <c r="AL310" s="99" t="e">
        <f t="shared" si="144"/>
        <v>#N/A</v>
      </c>
      <c r="AM310" s="99">
        <f t="shared" si="145"/>
        <v>0</v>
      </c>
      <c r="AP310" s="92">
        <f t="shared" si="162"/>
        <v>302</v>
      </c>
      <c r="AQ310" s="91">
        <f t="shared" si="163"/>
        <v>303</v>
      </c>
      <c r="AR310" s="91" t="e">
        <f>INDEX(地温!$D$2:$D$366,MATCH(AP310,地温!$C$2:$C$366,FALSE))</f>
        <v>#N/A</v>
      </c>
      <c r="AS310" s="91" t="e">
        <f t="shared" si="164"/>
        <v>#N/A</v>
      </c>
      <c r="AT310" s="93" t="e">
        <f t="shared" si="146"/>
        <v>#N/A</v>
      </c>
      <c r="AU310" s="99" t="e">
        <f t="shared" si="147"/>
        <v>#N/A</v>
      </c>
      <c r="AV310" s="99">
        <f t="shared" si="148"/>
        <v>0</v>
      </c>
    </row>
    <row r="311" spans="1:48" s="91" customFormat="1">
      <c r="A311" s="92">
        <f t="shared" si="149"/>
        <v>303</v>
      </c>
      <c r="B311" s="91">
        <f t="shared" si="132"/>
        <v>304</v>
      </c>
      <c r="C311" s="99">
        <f t="shared" si="133"/>
        <v>0</v>
      </c>
      <c r="F311" s="92">
        <f t="shared" si="150"/>
        <v>303</v>
      </c>
      <c r="G311" s="91">
        <f t="shared" si="151"/>
        <v>304</v>
      </c>
      <c r="H311" s="91" t="e">
        <f>INDEX(地温!$D$2:$D$366,MATCH(F311,地温!$C$2:$C$366,FALSE))</f>
        <v>#N/A</v>
      </c>
      <c r="I311" s="91" t="e">
        <f t="shared" si="152"/>
        <v>#N/A</v>
      </c>
      <c r="J311" s="93" t="e">
        <f t="shared" si="134"/>
        <v>#N/A</v>
      </c>
      <c r="K311" s="99" t="e">
        <f t="shared" si="135"/>
        <v>#N/A</v>
      </c>
      <c r="L311" s="99">
        <f t="shared" si="136"/>
        <v>0</v>
      </c>
      <c r="O311" s="92">
        <f t="shared" si="153"/>
        <v>303</v>
      </c>
      <c r="P311" s="91">
        <f t="shared" si="154"/>
        <v>304</v>
      </c>
      <c r="Q311" s="91" t="e">
        <f>INDEX(地温!$D$2:$D$366,MATCH(O311,地温!$C$2:$C$366,FALSE))</f>
        <v>#N/A</v>
      </c>
      <c r="R311" s="91" t="e">
        <f t="shared" si="155"/>
        <v>#N/A</v>
      </c>
      <c r="S311" s="93" t="e">
        <f t="shared" si="137"/>
        <v>#N/A</v>
      </c>
      <c r="T311" s="99" t="e">
        <f t="shared" si="138"/>
        <v>#N/A</v>
      </c>
      <c r="U311" s="99">
        <f t="shared" si="139"/>
        <v>0</v>
      </c>
      <c r="X311" s="92">
        <f t="shared" si="156"/>
        <v>303</v>
      </c>
      <c r="Y311" s="91">
        <f t="shared" si="157"/>
        <v>304</v>
      </c>
      <c r="Z311" s="91" t="e">
        <f>INDEX(地温!$D$2:$D$366,MATCH(X311,地温!$C$2:$C$366,FALSE))</f>
        <v>#N/A</v>
      </c>
      <c r="AA311" s="91" t="e">
        <f t="shared" si="158"/>
        <v>#N/A</v>
      </c>
      <c r="AB311" s="93" t="e">
        <f t="shared" si="140"/>
        <v>#N/A</v>
      </c>
      <c r="AC311" s="99" t="e">
        <f t="shared" si="141"/>
        <v>#N/A</v>
      </c>
      <c r="AD311" s="99">
        <f t="shared" si="142"/>
        <v>0</v>
      </c>
      <c r="AG311" s="92">
        <f t="shared" si="159"/>
        <v>303</v>
      </c>
      <c r="AH311" s="91">
        <f t="shared" si="160"/>
        <v>304</v>
      </c>
      <c r="AI311" s="91" t="e">
        <f>INDEX(地温!$D$2:$D$366,MATCH(AG311,地温!$C$2:$C$366,FALSE))</f>
        <v>#N/A</v>
      </c>
      <c r="AJ311" s="91" t="e">
        <f t="shared" si="161"/>
        <v>#N/A</v>
      </c>
      <c r="AK311" s="93" t="e">
        <f t="shared" si="143"/>
        <v>#N/A</v>
      </c>
      <c r="AL311" s="99" t="e">
        <f t="shared" si="144"/>
        <v>#N/A</v>
      </c>
      <c r="AM311" s="99">
        <f t="shared" si="145"/>
        <v>0</v>
      </c>
      <c r="AP311" s="92">
        <f t="shared" si="162"/>
        <v>303</v>
      </c>
      <c r="AQ311" s="91">
        <f t="shared" si="163"/>
        <v>304</v>
      </c>
      <c r="AR311" s="91" t="e">
        <f>INDEX(地温!$D$2:$D$366,MATCH(AP311,地温!$C$2:$C$366,FALSE))</f>
        <v>#N/A</v>
      </c>
      <c r="AS311" s="91" t="e">
        <f t="shared" si="164"/>
        <v>#N/A</v>
      </c>
      <c r="AT311" s="93" t="e">
        <f t="shared" si="146"/>
        <v>#N/A</v>
      </c>
      <c r="AU311" s="99" t="e">
        <f t="shared" si="147"/>
        <v>#N/A</v>
      </c>
      <c r="AV311" s="99">
        <f t="shared" si="148"/>
        <v>0</v>
      </c>
    </row>
    <row r="312" spans="1:48" s="91" customFormat="1">
      <c r="A312" s="92">
        <f t="shared" si="149"/>
        <v>304</v>
      </c>
      <c r="B312" s="91">
        <f t="shared" si="132"/>
        <v>305</v>
      </c>
      <c r="C312" s="99">
        <f t="shared" si="133"/>
        <v>0</v>
      </c>
      <c r="F312" s="92">
        <f t="shared" si="150"/>
        <v>304</v>
      </c>
      <c r="G312" s="91">
        <f t="shared" si="151"/>
        <v>305</v>
      </c>
      <c r="H312" s="91" t="e">
        <f>INDEX(地温!$D$2:$D$366,MATCH(F312,地温!$C$2:$C$366,FALSE))</f>
        <v>#N/A</v>
      </c>
      <c r="I312" s="91" t="e">
        <f t="shared" si="152"/>
        <v>#N/A</v>
      </c>
      <c r="J312" s="93" t="e">
        <f t="shared" si="134"/>
        <v>#N/A</v>
      </c>
      <c r="K312" s="99" t="e">
        <f t="shared" si="135"/>
        <v>#N/A</v>
      </c>
      <c r="L312" s="99">
        <f t="shared" si="136"/>
        <v>0</v>
      </c>
      <c r="O312" s="92">
        <f t="shared" si="153"/>
        <v>304</v>
      </c>
      <c r="P312" s="91">
        <f t="shared" si="154"/>
        <v>305</v>
      </c>
      <c r="Q312" s="91" t="e">
        <f>INDEX(地温!$D$2:$D$366,MATCH(O312,地温!$C$2:$C$366,FALSE))</f>
        <v>#N/A</v>
      </c>
      <c r="R312" s="91" t="e">
        <f t="shared" si="155"/>
        <v>#N/A</v>
      </c>
      <c r="S312" s="93" t="e">
        <f t="shared" si="137"/>
        <v>#N/A</v>
      </c>
      <c r="T312" s="99" t="e">
        <f t="shared" si="138"/>
        <v>#N/A</v>
      </c>
      <c r="U312" s="99">
        <f t="shared" si="139"/>
        <v>0</v>
      </c>
      <c r="X312" s="92">
        <f t="shared" si="156"/>
        <v>304</v>
      </c>
      <c r="Y312" s="91">
        <f t="shared" si="157"/>
        <v>305</v>
      </c>
      <c r="Z312" s="91" t="e">
        <f>INDEX(地温!$D$2:$D$366,MATCH(X312,地温!$C$2:$C$366,FALSE))</f>
        <v>#N/A</v>
      </c>
      <c r="AA312" s="91" t="e">
        <f t="shared" si="158"/>
        <v>#N/A</v>
      </c>
      <c r="AB312" s="93" t="e">
        <f t="shared" si="140"/>
        <v>#N/A</v>
      </c>
      <c r="AC312" s="99" t="e">
        <f t="shared" si="141"/>
        <v>#N/A</v>
      </c>
      <c r="AD312" s="99">
        <f t="shared" si="142"/>
        <v>0</v>
      </c>
      <c r="AG312" s="92">
        <f t="shared" si="159"/>
        <v>304</v>
      </c>
      <c r="AH312" s="91">
        <f t="shared" si="160"/>
        <v>305</v>
      </c>
      <c r="AI312" s="91" t="e">
        <f>INDEX(地温!$D$2:$D$366,MATCH(AG312,地温!$C$2:$C$366,FALSE))</f>
        <v>#N/A</v>
      </c>
      <c r="AJ312" s="91" t="e">
        <f t="shared" si="161"/>
        <v>#N/A</v>
      </c>
      <c r="AK312" s="93" t="e">
        <f t="shared" si="143"/>
        <v>#N/A</v>
      </c>
      <c r="AL312" s="99" t="e">
        <f t="shared" si="144"/>
        <v>#N/A</v>
      </c>
      <c r="AM312" s="99">
        <f t="shared" si="145"/>
        <v>0</v>
      </c>
      <c r="AP312" s="92">
        <f t="shared" si="162"/>
        <v>304</v>
      </c>
      <c r="AQ312" s="91">
        <f t="shared" si="163"/>
        <v>305</v>
      </c>
      <c r="AR312" s="91" t="e">
        <f>INDEX(地温!$D$2:$D$366,MATCH(AP312,地温!$C$2:$C$366,FALSE))</f>
        <v>#N/A</v>
      </c>
      <c r="AS312" s="91" t="e">
        <f t="shared" si="164"/>
        <v>#N/A</v>
      </c>
      <c r="AT312" s="93" t="e">
        <f t="shared" si="146"/>
        <v>#N/A</v>
      </c>
      <c r="AU312" s="99" t="e">
        <f t="shared" si="147"/>
        <v>#N/A</v>
      </c>
      <c r="AV312" s="99">
        <f t="shared" si="148"/>
        <v>0</v>
      </c>
    </row>
    <row r="313" spans="1:48" s="91" customFormat="1">
      <c r="A313" s="92">
        <f t="shared" si="149"/>
        <v>305</v>
      </c>
      <c r="B313" s="91">
        <f t="shared" si="132"/>
        <v>306</v>
      </c>
      <c r="C313" s="99">
        <f t="shared" si="133"/>
        <v>0</v>
      </c>
      <c r="F313" s="92">
        <f t="shared" si="150"/>
        <v>305</v>
      </c>
      <c r="G313" s="91">
        <f t="shared" si="151"/>
        <v>306</v>
      </c>
      <c r="H313" s="91" t="e">
        <f>INDEX(地温!$D$2:$D$366,MATCH(F313,地温!$C$2:$C$366,FALSE))</f>
        <v>#N/A</v>
      </c>
      <c r="I313" s="91" t="e">
        <f t="shared" si="152"/>
        <v>#N/A</v>
      </c>
      <c r="J313" s="93" t="e">
        <f t="shared" si="134"/>
        <v>#N/A</v>
      </c>
      <c r="K313" s="99" t="e">
        <f t="shared" si="135"/>
        <v>#N/A</v>
      </c>
      <c r="L313" s="99">
        <f t="shared" si="136"/>
        <v>0</v>
      </c>
      <c r="O313" s="92">
        <f t="shared" si="153"/>
        <v>305</v>
      </c>
      <c r="P313" s="91">
        <f t="shared" si="154"/>
        <v>306</v>
      </c>
      <c r="Q313" s="91" t="e">
        <f>INDEX(地温!$D$2:$D$366,MATCH(O313,地温!$C$2:$C$366,FALSE))</f>
        <v>#N/A</v>
      </c>
      <c r="R313" s="91" t="e">
        <f t="shared" si="155"/>
        <v>#N/A</v>
      </c>
      <c r="S313" s="93" t="e">
        <f t="shared" si="137"/>
        <v>#N/A</v>
      </c>
      <c r="T313" s="99" t="e">
        <f t="shared" si="138"/>
        <v>#N/A</v>
      </c>
      <c r="U313" s="99">
        <f t="shared" si="139"/>
        <v>0</v>
      </c>
      <c r="X313" s="92">
        <f t="shared" si="156"/>
        <v>305</v>
      </c>
      <c r="Y313" s="91">
        <f t="shared" si="157"/>
        <v>306</v>
      </c>
      <c r="Z313" s="91" t="e">
        <f>INDEX(地温!$D$2:$D$366,MATCH(X313,地温!$C$2:$C$366,FALSE))</f>
        <v>#N/A</v>
      </c>
      <c r="AA313" s="91" t="e">
        <f t="shared" si="158"/>
        <v>#N/A</v>
      </c>
      <c r="AB313" s="93" t="e">
        <f t="shared" si="140"/>
        <v>#N/A</v>
      </c>
      <c r="AC313" s="99" t="e">
        <f t="shared" si="141"/>
        <v>#N/A</v>
      </c>
      <c r="AD313" s="99">
        <f t="shared" si="142"/>
        <v>0</v>
      </c>
      <c r="AG313" s="92">
        <f t="shared" si="159"/>
        <v>305</v>
      </c>
      <c r="AH313" s="91">
        <f t="shared" si="160"/>
        <v>306</v>
      </c>
      <c r="AI313" s="91" t="e">
        <f>INDEX(地温!$D$2:$D$366,MATCH(AG313,地温!$C$2:$C$366,FALSE))</f>
        <v>#N/A</v>
      </c>
      <c r="AJ313" s="91" t="e">
        <f t="shared" si="161"/>
        <v>#N/A</v>
      </c>
      <c r="AK313" s="93" t="e">
        <f t="shared" si="143"/>
        <v>#N/A</v>
      </c>
      <c r="AL313" s="99" t="e">
        <f t="shared" si="144"/>
        <v>#N/A</v>
      </c>
      <c r="AM313" s="99">
        <f t="shared" si="145"/>
        <v>0</v>
      </c>
      <c r="AP313" s="92">
        <f t="shared" si="162"/>
        <v>305</v>
      </c>
      <c r="AQ313" s="91">
        <f t="shared" si="163"/>
        <v>306</v>
      </c>
      <c r="AR313" s="91" t="e">
        <f>INDEX(地温!$D$2:$D$366,MATCH(AP313,地温!$C$2:$C$366,FALSE))</f>
        <v>#N/A</v>
      </c>
      <c r="AS313" s="91" t="e">
        <f t="shared" si="164"/>
        <v>#N/A</v>
      </c>
      <c r="AT313" s="93" t="e">
        <f t="shared" si="146"/>
        <v>#N/A</v>
      </c>
      <c r="AU313" s="99" t="e">
        <f t="shared" si="147"/>
        <v>#N/A</v>
      </c>
      <c r="AV313" s="99">
        <f t="shared" si="148"/>
        <v>0</v>
      </c>
    </row>
    <row r="314" spans="1:48" s="91" customFormat="1">
      <c r="A314" s="92">
        <f t="shared" si="149"/>
        <v>306</v>
      </c>
      <c r="B314" s="91">
        <f t="shared" si="132"/>
        <v>307</v>
      </c>
      <c r="C314" s="99">
        <f t="shared" si="133"/>
        <v>0</v>
      </c>
      <c r="F314" s="92">
        <f t="shared" si="150"/>
        <v>306</v>
      </c>
      <c r="G314" s="91">
        <f t="shared" si="151"/>
        <v>307</v>
      </c>
      <c r="H314" s="91" t="e">
        <f>INDEX(地温!$D$2:$D$366,MATCH(F314,地温!$C$2:$C$366,FALSE))</f>
        <v>#N/A</v>
      </c>
      <c r="I314" s="91" t="e">
        <f t="shared" si="152"/>
        <v>#N/A</v>
      </c>
      <c r="J314" s="93" t="e">
        <f t="shared" si="134"/>
        <v>#N/A</v>
      </c>
      <c r="K314" s="99" t="e">
        <f t="shared" si="135"/>
        <v>#N/A</v>
      </c>
      <c r="L314" s="99">
        <f t="shared" si="136"/>
        <v>0</v>
      </c>
      <c r="O314" s="92">
        <f t="shared" si="153"/>
        <v>306</v>
      </c>
      <c r="P314" s="91">
        <f t="shared" si="154"/>
        <v>307</v>
      </c>
      <c r="Q314" s="91" t="e">
        <f>INDEX(地温!$D$2:$D$366,MATCH(O314,地温!$C$2:$C$366,FALSE))</f>
        <v>#N/A</v>
      </c>
      <c r="R314" s="91" t="e">
        <f t="shared" si="155"/>
        <v>#N/A</v>
      </c>
      <c r="S314" s="93" t="e">
        <f t="shared" si="137"/>
        <v>#N/A</v>
      </c>
      <c r="T314" s="99" t="e">
        <f t="shared" si="138"/>
        <v>#N/A</v>
      </c>
      <c r="U314" s="99">
        <f t="shared" si="139"/>
        <v>0</v>
      </c>
      <c r="X314" s="92">
        <f t="shared" si="156"/>
        <v>306</v>
      </c>
      <c r="Y314" s="91">
        <f t="shared" si="157"/>
        <v>307</v>
      </c>
      <c r="Z314" s="91" t="e">
        <f>INDEX(地温!$D$2:$D$366,MATCH(X314,地温!$C$2:$C$366,FALSE))</f>
        <v>#N/A</v>
      </c>
      <c r="AA314" s="91" t="e">
        <f t="shared" si="158"/>
        <v>#N/A</v>
      </c>
      <c r="AB314" s="93" t="e">
        <f t="shared" si="140"/>
        <v>#N/A</v>
      </c>
      <c r="AC314" s="99" t="e">
        <f t="shared" si="141"/>
        <v>#N/A</v>
      </c>
      <c r="AD314" s="99">
        <f t="shared" si="142"/>
        <v>0</v>
      </c>
      <c r="AG314" s="92">
        <f t="shared" si="159"/>
        <v>306</v>
      </c>
      <c r="AH314" s="91">
        <f t="shared" si="160"/>
        <v>307</v>
      </c>
      <c r="AI314" s="91" t="e">
        <f>INDEX(地温!$D$2:$D$366,MATCH(AG314,地温!$C$2:$C$366,FALSE))</f>
        <v>#N/A</v>
      </c>
      <c r="AJ314" s="91" t="e">
        <f t="shared" si="161"/>
        <v>#N/A</v>
      </c>
      <c r="AK314" s="93" t="e">
        <f t="shared" si="143"/>
        <v>#N/A</v>
      </c>
      <c r="AL314" s="99" t="e">
        <f t="shared" si="144"/>
        <v>#N/A</v>
      </c>
      <c r="AM314" s="99">
        <f t="shared" si="145"/>
        <v>0</v>
      </c>
      <c r="AP314" s="92">
        <f t="shared" si="162"/>
        <v>306</v>
      </c>
      <c r="AQ314" s="91">
        <f t="shared" si="163"/>
        <v>307</v>
      </c>
      <c r="AR314" s="91" t="e">
        <f>INDEX(地温!$D$2:$D$366,MATCH(AP314,地温!$C$2:$C$366,FALSE))</f>
        <v>#N/A</v>
      </c>
      <c r="AS314" s="91" t="e">
        <f t="shared" si="164"/>
        <v>#N/A</v>
      </c>
      <c r="AT314" s="93" t="e">
        <f t="shared" si="146"/>
        <v>#N/A</v>
      </c>
      <c r="AU314" s="99" t="e">
        <f t="shared" si="147"/>
        <v>#N/A</v>
      </c>
      <c r="AV314" s="99">
        <f t="shared" si="148"/>
        <v>0</v>
      </c>
    </row>
    <row r="315" spans="1:48" s="91" customFormat="1">
      <c r="A315" s="92">
        <f t="shared" si="149"/>
        <v>307</v>
      </c>
      <c r="B315" s="91">
        <f t="shared" si="132"/>
        <v>308</v>
      </c>
      <c r="C315" s="99">
        <f t="shared" si="133"/>
        <v>0</v>
      </c>
      <c r="F315" s="92">
        <f t="shared" si="150"/>
        <v>307</v>
      </c>
      <c r="G315" s="91">
        <f t="shared" si="151"/>
        <v>308</v>
      </c>
      <c r="H315" s="91" t="e">
        <f>INDEX(地温!$D$2:$D$366,MATCH(F315,地温!$C$2:$C$366,FALSE))</f>
        <v>#N/A</v>
      </c>
      <c r="I315" s="91" t="e">
        <f t="shared" si="152"/>
        <v>#N/A</v>
      </c>
      <c r="J315" s="93" t="e">
        <f t="shared" si="134"/>
        <v>#N/A</v>
      </c>
      <c r="K315" s="99" t="e">
        <f t="shared" si="135"/>
        <v>#N/A</v>
      </c>
      <c r="L315" s="99">
        <f t="shared" si="136"/>
        <v>0</v>
      </c>
      <c r="O315" s="92">
        <f t="shared" si="153"/>
        <v>307</v>
      </c>
      <c r="P315" s="91">
        <f t="shared" si="154"/>
        <v>308</v>
      </c>
      <c r="Q315" s="91" t="e">
        <f>INDEX(地温!$D$2:$D$366,MATCH(O315,地温!$C$2:$C$366,FALSE))</f>
        <v>#N/A</v>
      </c>
      <c r="R315" s="91" t="e">
        <f t="shared" si="155"/>
        <v>#N/A</v>
      </c>
      <c r="S315" s="93" t="e">
        <f t="shared" si="137"/>
        <v>#N/A</v>
      </c>
      <c r="T315" s="99" t="e">
        <f t="shared" si="138"/>
        <v>#N/A</v>
      </c>
      <c r="U315" s="99">
        <f t="shared" si="139"/>
        <v>0</v>
      </c>
      <c r="X315" s="92">
        <f t="shared" si="156"/>
        <v>307</v>
      </c>
      <c r="Y315" s="91">
        <f t="shared" si="157"/>
        <v>308</v>
      </c>
      <c r="Z315" s="91" t="e">
        <f>INDEX(地温!$D$2:$D$366,MATCH(X315,地温!$C$2:$C$366,FALSE))</f>
        <v>#N/A</v>
      </c>
      <c r="AA315" s="91" t="e">
        <f t="shared" si="158"/>
        <v>#N/A</v>
      </c>
      <c r="AB315" s="93" t="e">
        <f t="shared" si="140"/>
        <v>#N/A</v>
      </c>
      <c r="AC315" s="99" t="e">
        <f t="shared" si="141"/>
        <v>#N/A</v>
      </c>
      <c r="AD315" s="99">
        <f t="shared" si="142"/>
        <v>0</v>
      </c>
      <c r="AG315" s="92">
        <f t="shared" si="159"/>
        <v>307</v>
      </c>
      <c r="AH315" s="91">
        <f t="shared" si="160"/>
        <v>308</v>
      </c>
      <c r="AI315" s="91" t="e">
        <f>INDEX(地温!$D$2:$D$366,MATCH(AG315,地温!$C$2:$C$366,FALSE))</f>
        <v>#N/A</v>
      </c>
      <c r="AJ315" s="91" t="e">
        <f t="shared" si="161"/>
        <v>#N/A</v>
      </c>
      <c r="AK315" s="93" t="e">
        <f t="shared" si="143"/>
        <v>#N/A</v>
      </c>
      <c r="AL315" s="99" t="e">
        <f t="shared" si="144"/>
        <v>#N/A</v>
      </c>
      <c r="AM315" s="99">
        <f t="shared" si="145"/>
        <v>0</v>
      </c>
      <c r="AP315" s="92">
        <f t="shared" si="162"/>
        <v>307</v>
      </c>
      <c r="AQ315" s="91">
        <f t="shared" si="163"/>
        <v>308</v>
      </c>
      <c r="AR315" s="91" t="e">
        <f>INDEX(地温!$D$2:$D$366,MATCH(AP315,地温!$C$2:$C$366,FALSE))</f>
        <v>#N/A</v>
      </c>
      <c r="AS315" s="91" t="e">
        <f t="shared" si="164"/>
        <v>#N/A</v>
      </c>
      <c r="AT315" s="93" t="e">
        <f t="shared" si="146"/>
        <v>#N/A</v>
      </c>
      <c r="AU315" s="99" t="e">
        <f t="shared" si="147"/>
        <v>#N/A</v>
      </c>
      <c r="AV315" s="99">
        <f t="shared" si="148"/>
        <v>0</v>
      </c>
    </row>
    <row r="316" spans="1:48" s="91" customFormat="1">
      <c r="A316" s="92">
        <f t="shared" si="149"/>
        <v>308</v>
      </c>
      <c r="B316" s="91">
        <f t="shared" si="132"/>
        <v>309</v>
      </c>
      <c r="C316" s="99">
        <f t="shared" si="133"/>
        <v>0</v>
      </c>
      <c r="F316" s="92">
        <f t="shared" si="150"/>
        <v>308</v>
      </c>
      <c r="G316" s="91">
        <f t="shared" si="151"/>
        <v>309</v>
      </c>
      <c r="H316" s="91" t="e">
        <f>INDEX(地温!$D$2:$D$366,MATCH(F316,地温!$C$2:$C$366,FALSE))</f>
        <v>#N/A</v>
      </c>
      <c r="I316" s="91" t="e">
        <f t="shared" si="152"/>
        <v>#N/A</v>
      </c>
      <c r="J316" s="93" t="e">
        <f t="shared" si="134"/>
        <v>#N/A</v>
      </c>
      <c r="K316" s="99" t="e">
        <f t="shared" si="135"/>
        <v>#N/A</v>
      </c>
      <c r="L316" s="99">
        <f t="shared" si="136"/>
        <v>0</v>
      </c>
      <c r="O316" s="92">
        <f t="shared" si="153"/>
        <v>308</v>
      </c>
      <c r="P316" s="91">
        <f t="shared" si="154"/>
        <v>309</v>
      </c>
      <c r="Q316" s="91" t="e">
        <f>INDEX(地温!$D$2:$D$366,MATCH(O316,地温!$C$2:$C$366,FALSE))</f>
        <v>#N/A</v>
      </c>
      <c r="R316" s="91" t="e">
        <f t="shared" si="155"/>
        <v>#N/A</v>
      </c>
      <c r="S316" s="93" t="e">
        <f t="shared" si="137"/>
        <v>#N/A</v>
      </c>
      <c r="T316" s="99" t="e">
        <f t="shared" si="138"/>
        <v>#N/A</v>
      </c>
      <c r="U316" s="99">
        <f t="shared" si="139"/>
        <v>0</v>
      </c>
      <c r="X316" s="92">
        <f t="shared" si="156"/>
        <v>308</v>
      </c>
      <c r="Y316" s="91">
        <f t="shared" si="157"/>
        <v>309</v>
      </c>
      <c r="Z316" s="91" t="e">
        <f>INDEX(地温!$D$2:$D$366,MATCH(X316,地温!$C$2:$C$366,FALSE))</f>
        <v>#N/A</v>
      </c>
      <c r="AA316" s="91" t="e">
        <f t="shared" si="158"/>
        <v>#N/A</v>
      </c>
      <c r="AB316" s="93" t="e">
        <f t="shared" si="140"/>
        <v>#N/A</v>
      </c>
      <c r="AC316" s="99" t="e">
        <f t="shared" si="141"/>
        <v>#N/A</v>
      </c>
      <c r="AD316" s="99">
        <f t="shared" si="142"/>
        <v>0</v>
      </c>
      <c r="AG316" s="92">
        <f t="shared" si="159"/>
        <v>308</v>
      </c>
      <c r="AH316" s="91">
        <f t="shared" si="160"/>
        <v>309</v>
      </c>
      <c r="AI316" s="91" t="e">
        <f>INDEX(地温!$D$2:$D$366,MATCH(AG316,地温!$C$2:$C$366,FALSE))</f>
        <v>#N/A</v>
      </c>
      <c r="AJ316" s="91" t="e">
        <f t="shared" si="161"/>
        <v>#N/A</v>
      </c>
      <c r="AK316" s="93" t="e">
        <f t="shared" si="143"/>
        <v>#N/A</v>
      </c>
      <c r="AL316" s="99" t="e">
        <f t="shared" si="144"/>
        <v>#N/A</v>
      </c>
      <c r="AM316" s="99">
        <f t="shared" si="145"/>
        <v>0</v>
      </c>
      <c r="AP316" s="92">
        <f t="shared" si="162"/>
        <v>308</v>
      </c>
      <c r="AQ316" s="91">
        <f t="shared" si="163"/>
        <v>309</v>
      </c>
      <c r="AR316" s="91" t="e">
        <f>INDEX(地温!$D$2:$D$366,MATCH(AP316,地温!$C$2:$C$366,FALSE))</f>
        <v>#N/A</v>
      </c>
      <c r="AS316" s="91" t="e">
        <f t="shared" si="164"/>
        <v>#N/A</v>
      </c>
      <c r="AT316" s="93" t="e">
        <f t="shared" si="146"/>
        <v>#N/A</v>
      </c>
      <c r="AU316" s="99" t="e">
        <f t="shared" si="147"/>
        <v>#N/A</v>
      </c>
      <c r="AV316" s="99">
        <f t="shared" si="148"/>
        <v>0</v>
      </c>
    </row>
    <row r="317" spans="1:48" s="91" customFormat="1">
      <c r="A317" s="92">
        <f t="shared" si="149"/>
        <v>309</v>
      </c>
      <c r="B317" s="91">
        <f t="shared" si="132"/>
        <v>310</v>
      </c>
      <c r="C317" s="99">
        <f t="shared" si="133"/>
        <v>0</v>
      </c>
      <c r="F317" s="92">
        <f t="shared" si="150"/>
        <v>309</v>
      </c>
      <c r="G317" s="91">
        <f t="shared" si="151"/>
        <v>310</v>
      </c>
      <c r="H317" s="91" t="e">
        <f>INDEX(地温!$D$2:$D$366,MATCH(F317,地温!$C$2:$C$366,FALSE))</f>
        <v>#N/A</v>
      </c>
      <c r="I317" s="91" t="e">
        <f t="shared" si="152"/>
        <v>#N/A</v>
      </c>
      <c r="J317" s="93" t="e">
        <f t="shared" si="134"/>
        <v>#N/A</v>
      </c>
      <c r="K317" s="99" t="e">
        <f t="shared" si="135"/>
        <v>#N/A</v>
      </c>
      <c r="L317" s="99">
        <f t="shared" si="136"/>
        <v>0</v>
      </c>
      <c r="O317" s="92">
        <f t="shared" si="153"/>
        <v>309</v>
      </c>
      <c r="P317" s="91">
        <f t="shared" si="154"/>
        <v>310</v>
      </c>
      <c r="Q317" s="91" t="e">
        <f>INDEX(地温!$D$2:$D$366,MATCH(O317,地温!$C$2:$C$366,FALSE))</f>
        <v>#N/A</v>
      </c>
      <c r="R317" s="91" t="e">
        <f t="shared" si="155"/>
        <v>#N/A</v>
      </c>
      <c r="S317" s="93" t="e">
        <f t="shared" si="137"/>
        <v>#N/A</v>
      </c>
      <c r="T317" s="99" t="e">
        <f t="shared" si="138"/>
        <v>#N/A</v>
      </c>
      <c r="U317" s="99">
        <f t="shared" si="139"/>
        <v>0</v>
      </c>
      <c r="X317" s="92">
        <f t="shared" si="156"/>
        <v>309</v>
      </c>
      <c r="Y317" s="91">
        <f t="shared" si="157"/>
        <v>310</v>
      </c>
      <c r="Z317" s="91" t="e">
        <f>INDEX(地温!$D$2:$D$366,MATCH(X317,地温!$C$2:$C$366,FALSE))</f>
        <v>#N/A</v>
      </c>
      <c r="AA317" s="91" t="e">
        <f t="shared" si="158"/>
        <v>#N/A</v>
      </c>
      <c r="AB317" s="93" t="e">
        <f t="shared" si="140"/>
        <v>#N/A</v>
      </c>
      <c r="AC317" s="99" t="e">
        <f t="shared" si="141"/>
        <v>#N/A</v>
      </c>
      <c r="AD317" s="99">
        <f t="shared" si="142"/>
        <v>0</v>
      </c>
      <c r="AG317" s="92">
        <f t="shared" si="159"/>
        <v>309</v>
      </c>
      <c r="AH317" s="91">
        <f t="shared" si="160"/>
        <v>310</v>
      </c>
      <c r="AI317" s="91" t="e">
        <f>INDEX(地温!$D$2:$D$366,MATCH(AG317,地温!$C$2:$C$366,FALSE))</f>
        <v>#N/A</v>
      </c>
      <c r="AJ317" s="91" t="e">
        <f t="shared" si="161"/>
        <v>#N/A</v>
      </c>
      <c r="AK317" s="93" t="e">
        <f t="shared" si="143"/>
        <v>#N/A</v>
      </c>
      <c r="AL317" s="99" t="e">
        <f t="shared" si="144"/>
        <v>#N/A</v>
      </c>
      <c r="AM317" s="99">
        <f t="shared" si="145"/>
        <v>0</v>
      </c>
      <c r="AP317" s="92">
        <f t="shared" si="162"/>
        <v>309</v>
      </c>
      <c r="AQ317" s="91">
        <f t="shared" si="163"/>
        <v>310</v>
      </c>
      <c r="AR317" s="91" t="e">
        <f>INDEX(地温!$D$2:$D$366,MATCH(AP317,地温!$C$2:$C$366,FALSE))</f>
        <v>#N/A</v>
      </c>
      <c r="AS317" s="91" t="e">
        <f t="shared" si="164"/>
        <v>#N/A</v>
      </c>
      <c r="AT317" s="93" t="e">
        <f t="shared" si="146"/>
        <v>#N/A</v>
      </c>
      <c r="AU317" s="99" t="e">
        <f t="shared" si="147"/>
        <v>#N/A</v>
      </c>
      <c r="AV317" s="99">
        <f t="shared" si="148"/>
        <v>0</v>
      </c>
    </row>
    <row r="318" spans="1:48" s="91" customFormat="1">
      <c r="A318" s="92">
        <f t="shared" si="149"/>
        <v>310</v>
      </c>
      <c r="B318" s="91">
        <f t="shared" si="132"/>
        <v>311</v>
      </c>
      <c r="C318" s="99">
        <f t="shared" si="133"/>
        <v>0</v>
      </c>
      <c r="F318" s="92">
        <f t="shared" si="150"/>
        <v>310</v>
      </c>
      <c r="G318" s="91">
        <f t="shared" si="151"/>
        <v>311</v>
      </c>
      <c r="H318" s="91" t="e">
        <f>INDEX(地温!$D$2:$D$366,MATCH(F318,地温!$C$2:$C$366,FALSE))</f>
        <v>#N/A</v>
      </c>
      <c r="I318" s="91" t="e">
        <f t="shared" si="152"/>
        <v>#N/A</v>
      </c>
      <c r="J318" s="93" t="e">
        <f t="shared" si="134"/>
        <v>#N/A</v>
      </c>
      <c r="K318" s="99" t="e">
        <f t="shared" si="135"/>
        <v>#N/A</v>
      </c>
      <c r="L318" s="99">
        <f t="shared" si="136"/>
        <v>0</v>
      </c>
      <c r="O318" s="92">
        <f t="shared" si="153"/>
        <v>310</v>
      </c>
      <c r="P318" s="91">
        <f t="shared" si="154"/>
        <v>311</v>
      </c>
      <c r="Q318" s="91" t="e">
        <f>INDEX(地温!$D$2:$D$366,MATCH(O318,地温!$C$2:$C$366,FALSE))</f>
        <v>#N/A</v>
      </c>
      <c r="R318" s="91" t="e">
        <f t="shared" si="155"/>
        <v>#N/A</v>
      </c>
      <c r="S318" s="93" t="e">
        <f t="shared" si="137"/>
        <v>#N/A</v>
      </c>
      <c r="T318" s="99" t="e">
        <f t="shared" si="138"/>
        <v>#N/A</v>
      </c>
      <c r="U318" s="99">
        <f t="shared" si="139"/>
        <v>0</v>
      </c>
      <c r="X318" s="92">
        <f t="shared" si="156"/>
        <v>310</v>
      </c>
      <c r="Y318" s="91">
        <f t="shared" si="157"/>
        <v>311</v>
      </c>
      <c r="Z318" s="91" t="e">
        <f>INDEX(地温!$D$2:$D$366,MATCH(X318,地温!$C$2:$C$366,FALSE))</f>
        <v>#N/A</v>
      </c>
      <c r="AA318" s="91" t="e">
        <f t="shared" si="158"/>
        <v>#N/A</v>
      </c>
      <c r="AB318" s="93" t="e">
        <f t="shared" si="140"/>
        <v>#N/A</v>
      </c>
      <c r="AC318" s="99" t="e">
        <f t="shared" si="141"/>
        <v>#N/A</v>
      </c>
      <c r="AD318" s="99">
        <f t="shared" si="142"/>
        <v>0</v>
      </c>
      <c r="AG318" s="92">
        <f t="shared" si="159"/>
        <v>310</v>
      </c>
      <c r="AH318" s="91">
        <f t="shared" si="160"/>
        <v>311</v>
      </c>
      <c r="AI318" s="91" t="e">
        <f>INDEX(地温!$D$2:$D$366,MATCH(AG318,地温!$C$2:$C$366,FALSE))</f>
        <v>#N/A</v>
      </c>
      <c r="AJ318" s="91" t="e">
        <f t="shared" si="161"/>
        <v>#N/A</v>
      </c>
      <c r="AK318" s="93" t="e">
        <f t="shared" si="143"/>
        <v>#N/A</v>
      </c>
      <c r="AL318" s="99" t="e">
        <f t="shared" si="144"/>
        <v>#N/A</v>
      </c>
      <c r="AM318" s="99">
        <f t="shared" si="145"/>
        <v>0</v>
      </c>
      <c r="AP318" s="92">
        <f t="shared" si="162"/>
        <v>310</v>
      </c>
      <c r="AQ318" s="91">
        <f t="shared" si="163"/>
        <v>311</v>
      </c>
      <c r="AR318" s="91" t="e">
        <f>INDEX(地温!$D$2:$D$366,MATCH(AP318,地温!$C$2:$C$366,FALSE))</f>
        <v>#N/A</v>
      </c>
      <c r="AS318" s="91" t="e">
        <f t="shared" si="164"/>
        <v>#N/A</v>
      </c>
      <c r="AT318" s="93" t="e">
        <f t="shared" si="146"/>
        <v>#N/A</v>
      </c>
      <c r="AU318" s="99" t="e">
        <f t="shared" si="147"/>
        <v>#N/A</v>
      </c>
      <c r="AV318" s="99">
        <f t="shared" si="148"/>
        <v>0</v>
      </c>
    </row>
    <row r="319" spans="1:48" s="91" customFormat="1">
      <c r="A319" s="92">
        <f t="shared" si="149"/>
        <v>311</v>
      </c>
      <c r="B319" s="91">
        <f t="shared" si="132"/>
        <v>312</v>
      </c>
      <c r="C319" s="99">
        <f t="shared" si="133"/>
        <v>0</v>
      </c>
      <c r="F319" s="92">
        <f t="shared" si="150"/>
        <v>311</v>
      </c>
      <c r="G319" s="91">
        <f t="shared" si="151"/>
        <v>312</v>
      </c>
      <c r="H319" s="91" t="e">
        <f>INDEX(地温!$D$2:$D$366,MATCH(F319,地温!$C$2:$C$366,FALSE))</f>
        <v>#N/A</v>
      </c>
      <c r="I319" s="91" t="e">
        <f t="shared" si="152"/>
        <v>#N/A</v>
      </c>
      <c r="J319" s="93" t="e">
        <f t="shared" si="134"/>
        <v>#N/A</v>
      </c>
      <c r="K319" s="99" t="e">
        <f t="shared" si="135"/>
        <v>#N/A</v>
      </c>
      <c r="L319" s="99">
        <f t="shared" si="136"/>
        <v>0</v>
      </c>
      <c r="O319" s="92">
        <f t="shared" si="153"/>
        <v>311</v>
      </c>
      <c r="P319" s="91">
        <f t="shared" si="154"/>
        <v>312</v>
      </c>
      <c r="Q319" s="91" t="e">
        <f>INDEX(地温!$D$2:$D$366,MATCH(O319,地温!$C$2:$C$366,FALSE))</f>
        <v>#N/A</v>
      </c>
      <c r="R319" s="91" t="e">
        <f t="shared" si="155"/>
        <v>#N/A</v>
      </c>
      <c r="S319" s="93" t="e">
        <f t="shared" si="137"/>
        <v>#N/A</v>
      </c>
      <c r="T319" s="99" t="e">
        <f t="shared" si="138"/>
        <v>#N/A</v>
      </c>
      <c r="U319" s="99">
        <f t="shared" si="139"/>
        <v>0</v>
      </c>
      <c r="X319" s="92">
        <f t="shared" si="156"/>
        <v>311</v>
      </c>
      <c r="Y319" s="91">
        <f t="shared" si="157"/>
        <v>312</v>
      </c>
      <c r="Z319" s="91" t="e">
        <f>INDEX(地温!$D$2:$D$366,MATCH(X319,地温!$C$2:$C$366,FALSE))</f>
        <v>#N/A</v>
      </c>
      <c r="AA319" s="91" t="e">
        <f t="shared" si="158"/>
        <v>#N/A</v>
      </c>
      <c r="AB319" s="93" t="e">
        <f t="shared" si="140"/>
        <v>#N/A</v>
      </c>
      <c r="AC319" s="99" t="e">
        <f t="shared" si="141"/>
        <v>#N/A</v>
      </c>
      <c r="AD319" s="99">
        <f t="shared" si="142"/>
        <v>0</v>
      </c>
      <c r="AG319" s="92">
        <f t="shared" si="159"/>
        <v>311</v>
      </c>
      <c r="AH319" s="91">
        <f t="shared" si="160"/>
        <v>312</v>
      </c>
      <c r="AI319" s="91" t="e">
        <f>INDEX(地温!$D$2:$D$366,MATCH(AG319,地温!$C$2:$C$366,FALSE))</f>
        <v>#N/A</v>
      </c>
      <c r="AJ319" s="91" t="e">
        <f t="shared" si="161"/>
        <v>#N/A</v>
      </c>
      <c r="AK319" s="93" t="e">
        <f t="shared" si="143"/>
        <v>#N/A</v>
      </c>
      <c r="AL319" s="99" t="e">
        <f t="shared" si="144"/>
        <v>#N/A</v>
      </c>
      <c r="AM319" s="99">
        <f t="shared" si="145"/>
        <v>0</v>
      </c>
      <c r="AP319" s="92">
        <f t="shared" si="162"/>
        <v>311</v>
      </c>
      <c r="AQ319" s="91">
        <f t="shared" si="163"/>
        <v>312</v>
      </c>
      <c r="AR319" s="91" t="e">
        <f>INDEX(地温!$D$2:$D$366,MATCH(AP319,地温!$C$2:$C$366,FALSE))</f>
        <v>#N/A</v>
      </c>
      <c r="AS319" s="91" t="e">
        <f t="shared" si="164"/>
        <v>#N/A</v>
      </c>
      <c r="AT319" s="93" t="e">
        <f t="shared" si="146"/>
        <v>#N/A</v>
      </c>
      <c r="AU319" s="99" t="e">
        <f t="shared" si="147"/>
        <v>#N/A</v>
      </c>
      <c r="AV319" s="99">
        <f t="shared" si="148"/>
        <v>0</v>
      </c>
    </row>
    <row r="320" spans="1:48" s="91" customFormat="1">
      <c r="A320" s="92">
        <f t="shared" si="149"/>
        <v>312</v>
      </c>
      <c r="B320" s="91">
        <f t="shared" si="132"/>
        <v>313</v>
      </c>
      <c r="C320" s="99">
        <f t="shared" si="133"/>
        <v>0</v>
      </c>
      <c r="F320" s="92">
        <f t="shared" si="150"/>
        <v>312</v>
      </c>
      <c r="G320" s="91">
        <f t="shared" si="151"/>
        <v>313</v>
      </c>
      <c r="H320" s="91" t="e">
        <f>INDEX(地温!$D$2:$D$366,MATCH(F320,地温!$C$2:$C$366,FALSE))</f>
        <v>#N/A</v>
      </c>
      <c r="I320" s="91" t="e">
        <f t="shared" si="152"/>
        <v>#N/A</v>
      </c>
      <c r="J320" s="93" t="e">
        <f t="shared" si="134"/>
        <v>#N/A</v>
      </c>
      <c r="K320" s="99" t="e">
        <f t="shared" si="135"/>
        <v>#N/A</v>
      </c>
      <c r="L320" s="99">
        <f t="shared" si="136"/>
        <v>0</v>
      </c>
      <c r="O320" s="92">
        <f t="shared" si="153"/>
        <v>312</v>
      </c>
      <c r="P320" s="91">
        <f t="shared" si="154"/>
        <v>313</v>
      </c>
      <c r="Q320" s="91" t="e">
        <f>INDEX(地温!$D$2:$D$366,MATCH(O320,地温!$C$2:$C$366,FALSE))</f>
        <v>#N/A</v>
      </c>
      <c r="R320" s="91" t="e">
        <f t="shared" si="155"/>
        <v>#N/A</v>
      </c>
      <c r="S320" s="93" t="e">
        <f t="shared" si="137"/>
        <v>#N/A</v>
      </c>
      <c r="T320" s="99" t="e">
        <f t="shared" si="138"/>
        <v>#N/A</v>
      </c>
      <c r="U320" s="99">
        <f t="shared" si="139"/>
        <v>0</v>
      </c>
      <c r="X320" s="92">
        <f t="shared" si="156"/>
        <v>312</v>
      </c>
      <c r="Y320" s="91">
        <f t="shared" si="157"/>
        <v>313</v>
      </c>
      <c r="Z320" s="91" t="e">
        <f>INDEX(地温!$D$2:$D$366,MATCH(X320,地温!$C$2:$C$366,FALSE))</f>
        <v>#N/A</v>
      </c>
      <c r="AA320" s="91" t="e">
        <f t="shared" si="158"/>
        <v>#N/A</v>
      </c>
      <c r="AB320" s="93" t="e">
        <f t="shared" si="140"/>
        <v>#N/A</v>
      </c>
      <c r="AC320" s="99" t="e">
        <f t="shared" si="141"/>
        <v>#N/A</v>
      </c>
      <c r="AD320" s="99">
        <f t="shared" si="142"/>
        <v>0</v>
      </c>
      <c r="AG320" s="92">
        <f t="shared" si="159"/>
        <v>312</v>
      </c>
      <c r="AH320" s="91">
        <f t="shared" si="160"/>
        <v>313</v>
      </c>
      <c r="AI320" s="91" t="e">
        <f>INDEX(地温!$D$2:$D$366,MATCH(AG320,地温!$C$2:$C$366,FALSE))</f>
        <v>#N/A</v>
      </c>
      <c r="AJ320" s="91" t="e">
        <f t="shared" si="161"/>
        <v>#N/A</v>
      </c>
      <c r="AK320" s="93" t="e">
        <f t="shared" si="143"/>
        <v>#N/A</v>
      </c>
      <c r="AL320" s="99" t="e">
        <f t="shared" si="144"/>
        <v>#N/A</v>
      </c>
      <c r="AM320" s="99">
        <f t="shared" si="145"/>
        <v>0</v>
      </c>
      <c r="AP320" s="92">
        <f t="shared" si="162"/>
        <v>312</v>
      </c>
      <c r="AQ320" s="91">
        <f t="shared" si="163"/>
        <v>313</v>
      </c>
      <c r="AR320" s="91" t="e">
        <f>INDEX(地温!$D$2:$D$366,MATCH(AP320,地温!$C$2:$C$366,FALSE))</f>
        <v>#N/A</v>
      </c>
      <c r="AS320" s="91" t="e">
        <f t="shared" si="164"/>
        <v>#N/A</v>
      </c>
      <c r="AT320" s="93" t="e">
        <f t="shared" si="146"/>
        <v>#N/A</v>
      </c>
      <c r="AU320" s="99" t="e">
        <f t="shared" si="147"/>
        <v>#N/A</v>
      </c>
      <c r="AV320" s="99">
        <f t="shared" si="148"/>
        <v>0</v>
      </c>
    </row>
    <row r="321" spans="1:48" s="91" customFormat="1">
      <c r="A321" s="92">
        <f t="shared" si="149"/>
        <v>313</v>
      </c>
      <c r="B321" s="91">
        <f t="shared" si="132"/>
        <v>314</v>
      </c>
      <c r="C321" s="99">
        <f t="shared" si="133"/>
        <v>0</v>
      </c>
      <c r="F321" s="92">
        <f t="shared" si="150"/>
        <v>313</v>
      </c>
      <c r="G321" s="91">
        <f t="shared" si="151"/>
        <v>314</v>
      </c>
      <c r="H321" s="91" t="e">
        <f>INDEX(地温!$D$2:$D$366,MATCH(F321,地温!$C$2:$C$366,FALSE))</f>
        <v>#N/A</v>
      </c>
      <c r="I321" s="91" t="e">
        <f t="shared" si="152"/>
        <v>#N/A</v>
      </c>
      <c r="J321" s="93" t="e">
        <f t="shared" si="134"/>
        <v>#N/A</v>
      </c>
      <c r="K321" s="99" t="e">
        <f t="shared" si="135"/>
        <v>#N/A</v>
      </c>
      <c r="L321" s="99">
        <f t="shared" si="136"/>
        <v>0</v>
      </c>
      <c r="O321" s="92">
        <f t="shared" si="153"/>
        <v>313</v>
      </c>
      <c r="P321" s="91">
        <f t="shared" si="154"/>
        <v>314</v>
      </c>
      <c r="Q321" s="91" t="e">
        <f>INDEX(地温!$D$2:$D$366,MATCH(O321,地温!$C$2:$C$366,FALSE))</f>
        <v>#N/A</v>
      </c>
      <c r="R321" s="91" t="e">
        <f t="shared" si="155"/>
        <v>#N/A</v>
      </c>
      <c r="S321" s="93" t="e">
        <f t="shared" si="137"/>
        <v>#N/A</v>
      </c>
      <c r="T321" s="99" t="e">
        <f t="shared" si="138"/>
        <v>#N/A</v>
      </c>
      <c r="U321" s="99">
        <f t="shared" si="139"/>
        <v>0</v>
      </c>
      <c r="X321" s="92">
        <f t="shared" si="156"/>
        <v>313</v>
      </c>
      <c r="Y321" s="91">
        <f t="shared" si="157"/>
        <v>314</v>
      </c>
      <c r="Z321" s="91" t="e">
        <f>INDEX(地温!$D$2:$D$366,MATCH(X321,地温!$C$2:$C$366,FALSE))</f>
        <v>#N/A</v>
      </c>
      <c r="AA321" s="91" t="e">
        <f t="shared" si="158"/>
        <v>#N/A</v>
      </c>
      <c r="AB321" s="93" t="e">
        <f t="shared" si="140"/>
        <v>#N/A</v>
      </c>
      <c r="AC321" s="99" t="e">
        <f t="shared" si="141"/>
        <v>#N/A</v>
      </c>
      <c r="AD321" s="99">
        <f t="shared" si="142"/>
        <v>0</v>
      </c>
      <c r="AG321" s="92">
        <f t="shared" si="159"/>
        <v>313</v>
      </c>
      <c r="AH321" s="91">
        <f t="shared" si="160"/>
        <v>314</v>
      </c>
      <c r="AI321" s="91" t="e">
        <f>INDEX(地温!$D$2:$D$366,MATCH(AG321,地温!$C$2:$C$366,FALSE))</f>
        <v>#N/A</v>
      </c>
      <c r="AJ321" s="91" t="e">
        <f t="shared" si="161"/>
        <v>#N/A</v>
      </c>
      <c r="AK321" s="93" t="e">
        <f t="shared" si="143"/>
        <v>#N/A</v>
      </c>
      <c r="AL321" s="99" t="e">
        <f t="shared" si="144"/>
        <v>#N/A</v>
      </c>
      <c r="AM321" s="99">
        <f t="shared" si="145"/>
        <v>0</v>
      </c>
      <c r="AP321" s="92">
        <f t="shared" si="162"/>
        <v>313</v>
      </c>
      <c r="AQ321" s="91">
        <f t="shared" si="163"/>
        <v>314</v>
      </c>
      <c r="AR321" s="91" t="e">
        <f>INDEX(地温!$D$2:$D$366,MATCH(AP321,地温!$C$2:$C$366,FALSE))</f>
        <v>#N/A</v>
      </c>
      <c r="AS321" s="91" t="e">
        <f t="shared" si="164"/>
        <v>#N/A</v>
      </c>
      <c r="AT321" s="93" t="e">
        <f t="shared" si="146"/>
        <v>#N/A</v>
      </c>
      <c r="AU321" s="99" t="e">
        <f t="shared" si="147"/>
        <v>#N/A</v>
      </c>
      <c r="AV321" s="99">
        <f t="shared" si="148"/>
        <v>0</v>
      </c>
    </row>
    <row r="322" spans="1:48" s="91" customFormat="1">
      <c r="A322" s="92">
        <f t="shared" si="149"/>
        <v>314</v>
      </c>
      <c r="B322" s="91">
        <f t="shared" si="132"/>
        <v>315</v>
      </c>
      <c r="C322" s="99">
        <f t="shared" si="133"/>
        <v>0</v>
      </c>
      <c r="F322" s="92">
        <f t="shared" si="150"/>
        <v>314</v>
      </c>
      <c r="G322" s="91">
        <f t="shared" si="151"/>
        <v>315</v>
      </c>
      <c r="H322" s="91" t="e">
        <f>INDEX(地温!$D$2:$D$366,MATCH(F322,地温!$C$2:$C$366,FALSE))</f>
        <v>#N/A</v>
      </c>
      <c r="I322" s="91" t="e">
        <f t="shared" si="152"/>
        <v>#N/A</v>
      </c>
      <c r="J322" s="93" t="e">
        <f t="shared" si="134"/>
        <v>#N/A</v>
      </c>
      <c r="K322" s="99" t="e">
        <f t="shared" si="135"/>
        <v>#N/A</v>
      </c>
      <c r="L322" s="99">
        <f t="shared" si="136"/>
        <v>0</v>
      </c>
      <c r="O322" s="92">
        <f t="shared" si="153"/>
        <v>314</v>
      </c>
      <c r="P322" s="91">
        <f t="shared" si="154"/>
        <v>315</v>
      </c>
      <c r="Q322" s="91" t="e">
        <f>INDEX(地温!$D$2:$D$366,MATCH(O322,地温!$C$2:$C$366,FALSE))</f>
        <v>#N/A</v>
      </c>
      <c r="R322" s="91" t="e">
        <f t="shared" si="155"/>
        <v>#N/A</v>
      </c>
      <c r="S322" s="93" t="e">
        <f t="shared" si="137"/>
        <v>#N/A</v>
      </c>
      <c r="T322" s="99" t="e">
        <f t="shared" si="138"/>
        <v>#N/A</v>
      </c>
      <c r="U322" s="99">
        <f t="shared" si="139"/>
        <v>0</v>
      </c>
      <c r="X322" s="92">
        <f t="shared" si="156"/>
        <v>314</v>
      </c>
      <c r="Y322" s="91">
        <f t="shared" si="157"/>
        <v>315</v>
      </c>
      <c r="Z322" s="91" t="e">
        <f>INDEX(地温!$D$2:$D$366,MATCH(X322,地温!$C$2:$C$366,FALSE))</f>
        <v>#N/A</v>
      </c>
      <c r="AA322" s="91" t="e">
        <f t="shared" si="158"/>
        <v>#N/A</v>
      </c>
      <c r="AB322" s="93" t="e">
        <f t="shared" si="140"/>
        <v>#N/A</v>
      </c>
      <c r="AC322" s="99" t="e">
        <f t="shared" si="141"/>
        <v>#N/A</v>
      </c>
      <c r="AD322" s="99">
        <f t="shared" si="142"/>
        <v>0</v>
      </c>
      <c r="AG322" s="92">
        <f t="shared" si="159"/>
        <v>314</v>
      </c>
      <c r="AH322" s="91">
        <f t="shared" si="160"/>
        <v>315</v>
      </c>
      <c r="AI322" s="91" t="e">
        <f>INDEX(地温!$D$2:$D$366,MATCH(AG322,地温!$C$2:$C$366,FALSE))</f>
        <v>#N/A</v>
      </c>
      <c r="AJ322" s="91" t="e">
        <f t="shared" si="161"/>
        <v>#N/A</v>
      </c>
      <c r="AK322" s="93" t="e">
        <f t="shared" si="143"/>
        <v>#N/A</v>
      </c>
      <c r="AL322" s="99" t="e">
        <f t="shared" si="144"/>
        <v>#N/A</v>
      </c>
      <c r="AM322" s="99">
        <f t="shared" si="145"/>
        <v>0</v>
      </c>
      <c r="AP322" s="92">
        <f t="shared" si="162"/>
        <v>314</v>
      </c>
      <c r="AQ322" s="91">
        <f t="shared" si="163"/>
        <v>315</v>
      </c>
      <c r="AR322" s="91" t="e">
        <f>INDEX(地温!$D$2:$D$366,MATCH(AP322,地温!$C$2:$C$366,FALSE))</f>
        <v>#N/A</v>
      </c>
      <c r="AS322" s="91" t="e">
        <f t="shared" si="164"/>
        <v>#N/A</v>
      </c>
      <c r="AT322" s="93" t="e">
        <f t="shared" si="146"/>
        <v>#N/A</v>
      </c>
      <c r="AU322" s="99" t="e">
        <f t="shared" si="147"/>
        <v>#N/A</v>
      </c>
      <c r="AV322" s="99">
        <f t="shared" si="148"/>
        <v>0</v>
      </c>
    </row>
    <row r="323" spans="1:48" s="91" customFormat="1">
      <c r="A323" s="92">
        <f t="shared" si="149"/>
        <v>315</v>
      </c>
      <c r="B323" s="91">
        <f t="shared" si="132"/>
        <v>316</v>
      </c>
      <c r="C323" s="99">
        <f t="shared" si="133"/>
        <v>0</v>
      </c>
      <c r="F323" s="92">
        <f t="shared" si="150"/>
        <v>315</v>
      </c>
      <c r="G323" s="91">
        <f t="shared" si="151"/>
        <v>316</v>
      </c>
      <c r="H323" s="91" t="e">
        <f>INDEX(地温!$D$2:$D$366,MATCH(F323,地温!$C$2:$C$366,FALSE))</f>
        <v>#N/A</v>
      </c>
      <c r="I323" s="91" t="e">
        <f t="shared" si="152"/>
        <v>#N/A</v>
      </c>
      <c r="J323" s="93" t="e">
        <f t="shared" si="134"/>
        <v>#N/A</v>
      </c>
      <c r="K323" s="99" t="e">
        <f t="shared" si="135"/>
        <v>#N/A</v>
      </c>
      <c r="L323" s="99">
        <f t="shared" si="136"/>
        <v>0</v>
      </c>
      <c r="O323" s="92">
        <f t="shared" si="153"/>
        <v>315</v>
      </c>
      <c r="P323" s="91">
        <f t="shared" si="154"/>
        <v>316</v>
      </c>
      <c r="Q323" s="91" t="e">
        <f>INDEX(地温!$D$2:$D$366,MATCH(O323,地温!$C$2:$C$366,FALSE))</f>
        <v>#N/A</v>
      </c>
      <c r="R323" s="91" t="e">
        <f t="shared" si="155"/>
        <v>#N/A</v>
      </c>
      <c r="S323" s="93" t="e">
        <f t="shared" si="137"/>
        <v>#N/A</v>
      </c>
      <c r="T323" s="99" t="e">
        <f t="shared" si="138"/>
        <v>#N/A</v>
      </c>
      <c r="U323" s="99">
        <f t="shared" si="139"/>
        <v>0</v>
      </c>
      <c r="X323" s="92">
        <f t="shared" si="156"/>
        <v>315</v>
      </c>
      <c r="Y323" s="91">
        <f t="shared" si="157"/>
        <v>316</v>
      </c>
      <c r="Z323" s="91" t="e">
        <f>INDEX(地温!$D$2:$D$366,MATCH(X323,地温!$C$2:$C$366,FALSE))</f>
        <v>#N/A</v>
      </c>
      <c r="AA323" s="91" t="e">
        <f t="shared" si="158"/>
        <v>#N/A</v>
      </c>
      <c r="AB323" s="93" t="e">
        <f t="shared" si="140"/>
        <v>#N/A</v>
      </c>
      <c r="AC323" s="99" t="e">
        <f t="shared" si="141"/>
        <v>#N/A</v>
      </c>
      <c r="AD323" s="99">
        <f t="shared" si="142"/>
        <v>0</v>
      </c>
      <c r="AG323" s="92">
        <f t="shared" si="159"/>
        <v>315</v>
      </c>
      <c r="AH323" s="91">
        <f t="shared" si="160"/>
        <v>316</v>
      </c>
      <c r="AI323" s="91" t="e">
        <f>INDEX(地温!$D$2:$D$366,MATCH(AG323,地温!$C$2:$C$366,FALSE))</f>
        <v>#N/A</v>
      </c>
      <c r="AJ323" s="91" t="e">
        <f t="shared" si="161"/>
        <v>#N/A</v>
      </c>
      <c r="AK323" s="93" t="e">
        <f t="shared" si="143"/>
        <v>#N/A</v>
      </c>
      <c r="AL323" s="99" t="e">
        <f t="shared" si="144"/>
        <v>#N/A</v>
      </c>
      <c r="AM323" s="99">
        <f t="shared" si="145"/>
        <v>0</v>
      </c>
      <c r="AP323" s="92">
        <f t="shared" si="162"/>
        <v>315</v>
      </c>
      <c r="AQ323" s="91">
        <f t="shared" si="163"/>
        <v>316</v>
      </c>
      <c r="AR323" s="91" t="e">
        <f>INDEX(地温!$D$2:$D$366,MATCH(AP323,地温!$C$2:$C$366,FALSE))</f>
        <v>#N/A</v>
      </c>
      <c r="AS323" s="91" t="e">
        <f t="shared" si="164"/>
        <v>#N/A</v>
      </c>
      <c r="AT323" s="93" t="e">
        <f t="shared" si="146"/>
        <v>#N/A</v>
      </c>
      <c r="AU323" s="99" t="e">
        <f t="shared" si="147"/>
        <v>#N/A</v>
      </c>
      <c r="AV323" s="99">
        <f t="shared" si="148"/>
        <v>0</v>
      </c>
    </row>
    <row r="324" spans="1:48" s="91" customFormat="1">
      <c r="A324" s="92">
        <f t="shared" si="149"/>
        <v>316</v>
      </c>
      <c r="B324" s="91">
        <f t="shared" si="132"/>
        <v>317</v>
      </c>
      <c r="C324" s="99">
        <f t="shared" si="133"/>
        <v>0</v>
      </c>
      <c r="F324" s="92">
        <f t="shared" si="150"/>
        <v>316</v>
      </c>
      <c r="G324" s="91">
        <f t="shared" si="151"/>
        <v>317</v>
      </c>
      <c r="H324" s="91" t="e">
        <f>INDEX(地温!$D$2:$D$366,MATCH(F324,地温!$C$2:$C$366,FALSE))</f>
        <v>#N/A</v>
      </c>
      <c r="I324" s="91" t="e">
        <f t="shared" si="152"/>
        <v>#N/A</v>
      </c>
      <c r="J324" s="93" t="e">
        <f t="shared" si="134"/>
        <v>#N/A</v>
      </c>
      <c r="K324" s="99" t="e">
        <f t="shared" si="135"/>
        <v>#N/A</v>
      </c>
      <c r="L324" s="99">
        <f t="shared" si="136"/>
        <v>0</v>
      </c>
      <c r="O324" s="92">
        <f t="shared" si="153"/>
        <v>316</v>
      </c>
      <c r="P324" s="91">
        <f t="shared" si="154"/>
        <v>317</v>
      </c>
      <c r="Q324" s="91" t="e">
        <f>INDEX(地温!$D$2:$D$366,MATCH(O324,地温!$C$2:$C$366,FALSE))</f>
        <v>#N/A</v>
      </c>
      <c r="R324" s="91" t="e">
        <f t="shared" si="155"/>
        <v>#N/A</v>
      </c>
      <c r="S324" s="93" t="e">
        <f t="shared" si="137"/>
        <v>#N/A</v>
      </c>
      <c r="T324" s="99" t="e">
        <f t="shared" si="138"/>
        <v>#N/A</v>
      </c>
      <c r="U324" s="99">
        <f t="shared" si="139"/>
        <v>0</v>
      </c>
      <c r="X324" s="92">
        <f t="shared" si="156"/>
        <v>316</v>
      </c>
      <c r="Y324" s="91">
        <f t="shared" si="157"/>
        <v>317</v>
      </c>
      <c r="Z324" s="91" t="e">
        <f>INDEX(地温!$D$2:$D$366,MATCH(X324,地温!$C$2:$C$366,FALSE))</f>
        <v>#N/A</v>
      </c>
      <c r="AA324" s="91" t="e">
        <f t="shared" si="158"/>
        <v>#N/A</v>
      </c>
      <c r="AB324" s="93" t="e">
        <f t="shared" si="140"/>
        <v>#N/A</v>
      </c>
      <c r="AC324" s="99" t="e">
        <f t="shared" si="141"/>
        <v>#N/A</v>
      </c>
      <c r="AD324" s="99">
        <f t="shared" si="142"/>
        <v>0</v>
      </c>
      <c r="AG324" s="92">
        <f t="shared" si="159"/>
        <v>316</v>
      </c>
      <c r="AH324" s="91">
        <f t="shared" si="160"/>
        <v>317</v>
      </c>
      <c r="AI324" s="91" t="e">
        <f>INDEX(地温!$D$2:$D$366,MATCH(AG324,地温!$C$2:$C$366,FALSE))</f>
        <v>#N/A</v>
      </c>
      <c r="AJ324" s="91" t="e">
        <f t="shared" si="161"/>
        <v>#N/A</v>
      </c>
      <c r="AK324" s="93" t="e">
        <f t="shared" si="143"/>
        <v>#N/A</v>
      </c>
      <c r="AL324" s="99" t="e">
        <f t="shared" si="144"/>
        <v>#N/A</v>
      </c>
      <c r="AM324" s="99">
        <f t="shared" si="145"/>
        <v>0</v>
      </c>
      <c r="AP324" s="92">
        <f t="shared" si="162"/>
        <v>316</v>
      </c>
      <c r="AQ324" s="91">
        <f t="shared" si="163"/>
        <v>317</v>
      </c>
      <c r="AR324" s="91" t="e">
        <f>INDEX(地温!$D$2:$D$366,MATCH(AP324,地温!$C$2:$C$366,FALSE))</f>
        <v>#N/A</v>
      </c>
      <c r="AS324" s="91" t="e">
        <f t="shared" si="164"/>
        <v>#N/A</v>
      </c>
      <c r="AT324" s="93" t="e">
        <f t="shared" si="146"/>
        <v>#N/A</v>
      </c>
      <c r="AU324" s="99" t="e">
        <f t="shared" si="147"/>
        <v>#N/A</v>
      </c>
      <c r="AV324" s="99">
        <f t="shared" si="148"/>
        <v>0</v>
      </c>
    </row>
    <row r="325" spans="1:48" s="91" customFormat="1">
      <c r="A325" s="92">
        <f t="shared" si="149"/>
        <v>317</v>
      </c>
      <c r="B325" s="91">
        <f t="shared" si="132"/>
        <v>318</v>
      </c>
      <c r="C325" s="99">
        <f t="shared" si="133"/>
        <v>0</v>
      </c>
      <c r="F325" s="92">
        <f t="shared" si="150"/>
        <v>317</v>
      </c>
      <c r="G325" s="91">
        <f t="shared" si="151"/>
        <v>318</v>
      </c>
      <c r="H325" s="91" t="e">
        <f>INDEX(地温!$D$2:$D$366,MATCH(F325,地温!$C$2:$C$366,FALSE))</f>
        <v>#N/A</v>
      </c>
      <c r="I325" s="91" t="e">
        <f t="shared" si="152"/>
        <v>#N/A</v>
      </c>
      <c r="J325" s="93" t="e">
        <f t="shared" si="134"/>
        <v>#N/A</v>
      </c>
      <c r="K325" s="99" t="e">
        <f t="shared" si="135"/>
        <v>#N/A</v>
      </c>
      <c r="L325" s="99">
        <f t="shared" si="136"/>
        <v>0</v>
      </c>
      <c r="O325" s="92">
        <f t="shared" si="153"/>
        <v>317</v>
      </c>
      <c r="P325" s="91">
        <f t="shared" si="154"/>
        <v>318</v>
      </c>
      <c r="Q325" s="91" t="e">
        <f>INDEX(地温!$D$2:$D$366,MATCH(O325,地温!$C$2:$C$366,FALSE))</f>
        <v>#N/A</v>
      </c>
      <c r="R325" s="91" t="e">
        <f t="shared" si="155"/>
        <v>#N/A</v>
      </c>
      <c r="S325" s="93" t="e">
        <f t="shared" si="137"/>
        <v>#N/A</v>
      </c>
      <c r="T325" s="99" t="e">
        <f t="shared" si="138"/>
        <v>#N/A</v>
      </c>
      <c r="U325" s="99">
        <f t="shared" si="139"/>
        <v>0</v>
      </c>
      <c r="X325" s="92">
        <f t="shared" si="156"/>
        <v>317</v>
      </c>
      <c r="Y325" s="91">
        <f t="shared" si="157"/>
        <v>318</v>
      </c>
      <c r="Z325" s="91" t="e">
        <f>INDEX(地温!$D$2:$D$366,MATCH(X325,地温!$C$2:$C$366,FALSE))</f>
        <v>#N/A</v>
      </c>
      <c r="AA325" s="91" t="e">
        <f t="shared" si="158"/>
        <v>#N/A</v>
      </c>
      <c r="AB325" s="93" t="e">
        <f t="shared" si="140"/>
        <v>#N/A</v>
      </c>
      <c r="AC325" s="99" t="e">
        <f t="shared" si="141"/>
        <v>#N/A</v>
      </c>
      <c r="AD325" s="99">
        <f t="shared" si="142"/>
        <v>0</v>
      </c>
      <c r="AG325" s="92">
        <f t="shared" si="159"/>
        <v>317</v>
      </c>
      <c r="AH325" s="91">
        <f t="shared" si="160"/>
        <v>318</v>
      </c>
      <c r="AI325" s="91" t="e">
        <f>INDEX(地温!$D$2:$D$366,MATCH(AG325,地温!$C$2:$C$366,FALSE))</f>
        <v>#N/A</v>
      </c>
      <c r="AJ325" s="91" t="e">
        <f t="shared" si="161"/>
        <v>#N/A</v>
      </c>
      <c r="AK325" s="93" t="e">
        <f t="shared" si="143"/>
        <v>#N/A</v>
      </c>
      <c r="AL325" s="99" t="e">
        <f t="shared" si="144"/>
        <v>#N/A</v>
      </c>
      <c r="AM325" s="99">
        <f t="shared" si="145"/>
        <v>0</v>
      </c>
      <c r="AP325" s="92">
        <f t="shared" si="162"/>
        <v>317</v>
      </c>
      <c r="AQ325" s="91">
        <f t="shared" si="163"/>
        <v>318</v>
      </c>
      <c r="AR325" s="91" t="e">
        <f>INDEX(地温!$D$2:$D$366,MATCH(AP325,地温!$C$2:$C$366,FALSE))</f>
        <v>#N/A</v>
      </c>
      <c r="AS325" s="91" t="e">
        <f t="shared" si="164"/>
        <v>#N/A</v>
      </c>
      <c r="AT325" s="93" t="e">
        <f t="shared" si="146"/>
        <v>#N/A</v>
      </c>
      <c r="AU325" s="99" t="e">
        <f t="shared" si="147"/>
        <v>#N/A</v>
      </c>
      <c r="AV325" s="99">
        <f t="shared" si="148"/>
        <v>0</v>
      </c>
    </row>
    <row r="326" spans="1:48" s="91" customFormat="1">
      <c r="A326" s="92">
        <f t="shared" si="149"/>
        <v>318</v>
      </c>
      <c r="B326" s="91">
        <f t="shared" si="132"/>
        <v>319</v>
      </c>
      <c r="C326" s="99">
        <f t="shared" si="133"/>
        <v>0</v>
      </c>
      <c r="F326" s="92">
        <f t="shared" si="150"/>
        <v>318</v>
      </c>
      <c r="G326" s="91">
        <f t="shared" si="151"/>
        <v>319</v>
      </c>
      <c r="H326" s="91" t="e">
        <f>INDEX(地温!$D$2:$D$366,MATCH(F326,地温!$C$2:$C$366,FALSE))</f>
        <v>#N/A</v>
      </c>
      <c r="I326" s="91" t="e">
        <f t="shared" si="152"/>
        <v>#N/A</v>
      </c>
      <c r="J326" s="93" t="e">
        <f t="shared" si="134"/>
        <v>#N/A</v>
      </c>
      <c r="K326" s="99" t="e">
        <f t="shared" si="135"/>
        <v>#N/A</v>
      </c>
      <c r="L326" s="99">
        <f t="shared" si="136"/>
        <v>0</v>
      </c>
      <c r="O326" s="92">
        <f t="shared" si="153"/>
        <v>318</v>
      </c>
      <c r="P326" s="91">
        <f t="shared" si="154"/>
        <v>319</v>
      </c>
      <c r="Q326" s="91" t="e">
        <f>INDEX(地温!$D$2:$D$366,MATCH(O326,地温!$C$2:$C$366,FALSE))</f>
        <v>#N/A</v>
      </c>
      <c r="R326" s="91" t="e">
        <f t="shared" si="155"/>
        <v>#N/A</v>
      </c>
      <c r="S326" s="93" t="e">
        <f t="shared" si="137"/>
        <v>#N/A</v>
      </c>
      <c r="T326" s="99" t="e">
        <f t="shared" si="138"/>
        <v>#N/A</v>
      </c>
      <c r="U326" s="99">
        <f t="shared" si="139"/>
        <v>0</v>
      </c>
      <c r="X326" s="92">
        <f t="shared" si="156"/>
        <v>318</v>
      </c>
      <c r="Y326" s="91">
        <f t="shared" si="157"/>
        <v>319</v>
      </c>
      <c r="Z326" s="91" t="e">
        <f>INDEX(地温!$D$2:$D$366,MATCH(X326,地温!$C$2:$C$366,FALSE))</f>
        <v>#N/A</v>
      </c>
      <c r="AA326" s="91" t="e">
        <f t="shared" si="158"/>
        <v>#N/A</v>
      </c>
      <c r="AB326" s="93" t="e">
        <f t="shared" si="140"/>
        <v>#N/A</v>
      </c>
      <c r="AC326" s="99" t="e">
        <f t="shared" si="141"/>
        <v>#N/A</v>
      </c>
      <c r="AD326" s="99">
        <f t="shared" si="142"/>
        <v>0</v>
      </c>
      <c r="AG326" s="92">
        <f t="shared" si="159"/>
        <v>318</v>
      </c>
      <c r="AH326" s="91">
        <f t="shared" si="160"/>
        <v>319</v>
      </c>
      <c r="AI326" s="91" t="e">
        <f>INDEX(地温!$D$2:$D$366,MATCH(AG326,地温!$C$2:$C$366,FALSE))</f>
        <v>#N/A</v>
      </c>
      <c r="AJ326" s="91" t="e">
        <f t="shared" si="161"/>
        <v>#N/A</v>
      </c>
      <c r="AK326" s="93" t="e">
        <f t="shared" si="143"/>
        <v>#N/A</v>
      </c>
      <c r="AL326" s="99" t="e">
        <f t="shared" si="144"/>
        <v>#N/A</v>
      </c>
      <c r="AM326" s="99">
        <f t="shared" si="145"/>
        <v>0</v>
      </c>
      <c r="AP326" s="92">
        <f t="shared" si="162"/>
        <v>318</v>
      </c>
      <c r="AQ326" s="91">
        <f t="shared" si="163"/>
        <v>319</v>
      </c>
      <c r="AR326" s="91" t="e">
        <f>INDEX(地温!$D$2:$D$366,MATCH(AP326,地温!$C$2:$C$366,FALSE))</f>
        <v>#N/A</v>
      </c>
      <c r="AS326" s="91" t="e">
        <f t="shared" si="164"/>
        <v>#N/A</v>
      </c>
      <c r="AT326" s="93" t="e">
        <f t="shared" si="146"/>
        <v>#N/A</v>
      </c>
      <c r="AU326" s="99" t="e">
        <f t="shared" si="147"/>
        <v>#N/A</v>
      </c>
      <c r="AV326" s="99">
        <f t="shared" si="148"/>
        <v>0</v>
      </c>
    </row>
    <row r="327" spans="1:48" s="91" customFormat="1">
      <c r="A327" s="92">
        <f t="shared" si="149"/>
        <v>319</v>
      </c>
      <c r="B327" s="91">
        <f t="shared" si="132"/>
        <v>320</v>
      </c>
      <c r="C327" s="99">
        <f t="shared" si="133"/>
        <v>0</v>
      </c>
      <c r="F327" s="92">
        <f t="shared" si="150"/>
        <v>319</v>
      </c>
      <c r="G327" s="91">
        <f t="shared" si="151"/>
        <v>320</v>
      </c>
      <c r="H327" s="91" t="e">
        <f>INDEX(地温!$D$2:$D$366,MATCH(F327,地温!$C$2:$C$366,FALSE))</f>
        <v>#N/A</v>
      </c>
      <c r="I327" s="91" t="e">
        <f t="shared" si="152"/>
        <v>#N/A</v>
      </c>
      <c r="J327" s="93" t="e">
        <f t="shared" si="134"/>
        <v>#N/A</v>
      </c>
      <c r="K327" s="99" t="e">
        <f t="shared" si="135"/>
        <v>#N/A</v>
      </c>
      <c r="L327" s="99">
        <f t="shared" si="136"/>
        <v>0</v>
      </c>
      <c r="O327" s="92">
        <f t="shared" si="153"/>
        <v>319</v>
      </c>
      <c r="P327" s="91">
        <f t="shared" si="154"/>
        <v>320</v>
      </c>
      <c r="Q327" s="91" t="e">
        <f>INDEX(地温!$D$2:$D$366,MATCH(O327,地温!$C$2:$C$366,FALSE))</f>
        <v>#N/A</v>
      </c>
      <c r="R327" s="91" t="e">
        <f t="shared" si="155"/>
        <v>#N/A</v>
      </c>
      <c r="S327" s="93" t="e">
        <f t="shared" si="137"/>
        <v>#N/A</v>
      </c>
      <c r="T327" s="99" t="e">
        <f t="shared" si="138"/>
        <v>#N/A</v>
      </c>
      <c r="U327" s="99">
        <f t="shared" si="139"/>
        <v>0</v>
      </c>
      <c r="X327" s="92">
        <f t="shared" si="156"/>
        <v>319</v>
      </c>
      <c r="Y327" s="91">
        <f t="shared" si="157"/>
        <v>320</v>
      </c>
      <c r="Z327" s="91" t="e">
        <f>INDEX(地温!$D$2:$D$366,MATCH(X327,地温!$C$2:$C$366,FALSE))</f>
        <v>#N/A</v>
      </c>
      <c r="AA327" s="91" t="e">
        <f t="shared" si="158"/>
        <v>#N/A</v>
      </c>
      <c r="AB327" s="93" t="e">
        <f t="shared" si="140"/>
        <v>#N/A</v>
      </c>
      <c r="AC327" s="99" t="e">
        <f t="shared" si="141"/>
        <v>#N/A</v>
      </c>
      <c r="AD327" s="99">
        <f t="shared" si="142"/>
        <v>0</v>
      </c>
      <c r="AG327" s="92">
        <f t="shared" si="159"/>
        <v>319</v>
      </c>
      <c r="AH327" s="91">
        <f t="shared" si="160"/>
        <v>320</v>
      </c>
      <c r="AI327" s="91" t="e">
        <f>INDEX(地温!$D$2:$D$366,MATCH(AG327,地温!$C$2:$C$366,FALSE))</f>
        <v>#N/A</v>
      </c>
      <c r="AJ327" s="91" t="e">
        <f t="shared" si="161"/>
        <v>#N/A</v>
      </c>
      <c r="AK327" s="93" t="e">
        <f t="shared" si="143"/>
        <v>#N/A</v>
      </c>
      <c r="AL327" s="99" t="e">
        <f t="shared" si="144"/>
        <v>#N/A</v>
      </c>
      <c r="AM327" s="99">
        <f t="shared" si="145"/>
        <v>0</v>
      </c>
      <c r="AP327" s="92">
        <f t="shared" si="162"/>
        <v>319</v>
      </c>
      <c r="AQ327" s="91">
        <f t="shared" si="163"/>
        <v>320</v>
      </c>
      <c r="AR327" s="91" t="e">
        <f>INDEX(地温!$D$2:$D$366,MATCH(AP327,地温!$C$2:$C$366,FALSE))</f>
        <v>#N/A</v>
      </c>
      <c r="AS327" s="91" t="e">
        <f t="shared" si="164"/>
        <v>#N/A</v>
      </c>
      <c r="AT327" s="93" t="e">
        <f t="shared" si="146"/>
        <v>#N/A</v>
      </c>
      <c r="AU327" s="99" t="e">
        <f t="shared" si="147"/>
        <v>#N/A</v>
      </c>
      <c r="AV327" s="99">
        <f t="shared" si="148"/>
        <v>0</v>
      </c>
    </row>
    <row r="328" spans="1:48" s="91" customFormat="1">
      <c r="A328" s="92">
        <f t="shared" si="149"/>
        <v>320</v>
      </c>
      <c r="B328" s="91">
        <f t="shared" ref="B328:B374" si="165">G328</f>
        <v>321</v>
      </c>
      <c r="C328" s="99">
        <f t="shared" ref="C328:C374" si="166">L328+U328+AD328+AM328+AV328</f>
        <v>0</v>
      </c>
      <c r="F328" s="92">
        <f t="shared" si="150"/>
        <v>320</v>
      </c>
      <c r="G328" s="91">
        <f t="shared" si="151"/>
        <v>321</v>
      </c>
      <c r="H328" s="91" t="e">
        <f>INDEX(地温!$D$2:$D$366,MATCH(F328,地温!$C$2:$C$366,FALSE))</f>
        <v>#N/A</v>
      </c>
      <c r="I328" s="91" t="e">
        <f t="shared" si="152"/>
        <v>#N/A</v>
      </c>
      <c r="J328" s="93" t="e">
        <f t="shared" ref="J328:J374" si="167">I328/G328</f>
        <v>#N/A</v>
      </c>
      <c r="K328" s="99" t="e">
        <f t="shared" ref="K328:K374" si="168">$H$4*EXP(-$I$4/(8.31*(J328+273)))</f>
        <v>#N/A</v>
      </c>
      <c r="L328" s="99">
        <f t="shared" ref="L328:L374" si="169">IF($G$1=0,0,$J$1*$G$4*0.01*(1-EXP(-K328*G328)))</f>
        <v>0</v>
      </c>
      <c r="O328" s="92">
        <f t="shared" si="153"/>
        <v>320</v>
      </c>
      <c r="P328" s="91">
        <f t="shared" si="154"/>
        <v>321</v>
      </c>
      <c r="Q328" s="91" t="e">
        <f>INDEX(地温!$D$2:$D$366,MATCH(O328,地温!$C$2:$C$366,FALSE))</f>
        <v>#N/A</v>
      </c>
      <c r="R328" s="91" t="e">
        <f t="shared" si="155"/>
        <v>#N/A</v>
      </c>
      <c r="S328" s="93" t="e">
        <f t="shared" ref="S328:S374" si="170">R328/P328</f>
        <v>#N/A</v>
      </c>
      <c r="T328" s="99" t="e">
        <f t="shared" ref="T328:T374" si="171">$Q$4*EXP(-$R$4/(8.31*(S328+273)))</f>
        <v>#N/A</v>
      </c>
      <c r="U328" s="99">
        <f t="shared" ref="U328:U374" si="172">IF($P$1=0,0,$S$1*$P$4*0.01*(1-EXP(-T328*P328)))</f>
        <v>0</v>
      </c>
      <c r="X328" s="92">
        <f t="shared" si="156"/>
        <v>320</v>
      </c>
      <c r="Y328" s="91">
        <f t="shared" si="157"/>
        <v>321</v>
      </c>
      <c r="Z328" s="91" t="e">
        <f>INDEX(地温!$D$2:$D$366,MATCH(X328,地温!$C$2:$C$366,FALSE))</f>
        <v>#N/A</v>
      </c>
      <c r="AA328" s="91" t="e">
        <f t="shared" si="158"/>
        <v>#N/A</v>
      </c>
      <c r="AB328" s="93" t="e">
        <f t="shared" ref="AB328:AB374" si="173">AA328/Y328</f>
        <v>#N/A</v>
      </c>
      <c r="AC328" s="99" t="e">
        <f t="shared" ref="AC328:AC374" si="174">$Z$4*EXP(-$AA$4/(8.31*(AB328+273)))</f>
        <v>#N/A</v>
      </c>
      <c r="AD328" s="99">
        <f t="shared" ref="AD328:AD374" si="175">IF($Y$1=0,0,$AB$1*$Y$4*0.01*(1-EXP(-AC328*Y328)))</f>
        <v>0</v>
      </c>
      <c r="AG328" s="92">
        <f t="shared" si="159"/>
        <v>320</v>
      </c>
      <c r="AH328" s="91">
        <f t="shared" si="160"/>
        <v>321</v>
      </c>
      <c r="AI328" s="91" t="e">
        <f>INDEX(地温!$D$2:$D$366,MATCH(AG328,地温!$C$2:$C$366,FALSE))</f>
        <v>#N/A</v>
      </c>
      <c r="AJ328" s="91" t="e">
        <f t="shared" si="161"/>
        <v>#N/A</v>
      </c>
      <c r="AK328" s="93" t="e">
        <f t="shared" ref="AK328:AK374" si="176">AJ328/AH328</f>
        <v>#N/A</v>
      </c>
      <c r="AL328" s="99" t="e">
        <f t="shared" ref="AL328:AL374" si="177">$AI$4*EXP(-$AJ$4/(8.31*(AK328+273)))</f>
        <v>#N/A</v>
      </c>
      <c r="AM328" s="99">
        <f t="shared" ref="AM328:AM374" si="178">IF($AH$1=0,0,$AK$1*$AH$4*0.01*(1-EXP(-AL328*AH328)))</f>
        <v>0</v>
      </c>
      <c r="AP328" s="92">
        <f t="shared" si="162"/>
        <v>320</v>
      </c>
      <c r="AQ328" s="91">
        <f t="shared" si="163"/>
        <v>321</v>
      </c>
      <c r="AR328" s="91" t="e">
        <f>INDEX(地温!$D$2:$D$366,MATCH(AP328,地温!$C$2:$C$366,FALSE))</f>
        <v>#N/A</v>
      </c>
      <c r="AS328" s="91" t="e">
        <f t="shared" si="164"/>
        <v>#N/A</v>
      </c>
      <c r="AT328" s="93" t="e">
        <f t="shared" ref="AT328:AT374" si="179">AS328/AQ328</f>
        <v>#N/A</v>
      </c>
      <c r="AU328" s="99" t="e">
        <f t="shared" ref="AU328:AU374" si="180">$AR$4*EXP(-$AS$4/(8.31*(AT328+273)))</f>
        <v>#N/A</v>
      </c>
      <c r="AV328" s="99">
        <f t="shared" ref="AV328:AV374" si="181">IF($AQ$1=0,0,$AT$1*$AQ$4*0.01*(1-EXP(-AU328*AQ328)))</f>
        <v>0</v>
      </c>
    </row>
    <row r="329" spans="1:48" s="91" customFormat="1">
      <c r="A329" s="92">
        <f t="shared" ref="A329:A374" si="182">A328+1</f>
        <v>321</v>
      </c>
      <c r="B329" s="91">
        <f t="shared" si="165"/>
        <v>322</v>
      </c>
      <c r="C329" s="99">
        <f t="shared" si="166"/>
        <v>0</v>
      </c>
      <c r="F329" s="92">
        <f t="shared" ref="F329:F374" si="183">F328+1</f>
        <v>321</v>
      </c>
      <c r="G329" s="91">
        <f t="shared" ref="G329:G374" si="184">F329-F$8+1</f>
        <v>322</v>
      </c>
      <c r="H329" s="91" t="e">
        <f>INDEX(地温!$D$2:$D$366,MATCH(F329,地温!$C$2:$C$366,FALSE))</f>
        <v>#N/A</v>
      </c>
      <c r="I329" s="91" t="e">
        <f t="shared" ref="I329:I374" si="185">I328+H329</f>
        <v>#N/A</v>
      </c>
      <c r="J329" s="93" t="e">
        <f t="shared" si="167"/>
        <v>#N/A</v>
      </c>
      <c r="K329" s="99" t="e">
        <f t="shared" si="168"/>
        <v>#N/A</v>
      </c>
      <c r="L329" s="99">
        <f t="shared" si="169"/>
        <v>0</v>
      </c>
      <c r="O329" s="92">
        <f t="shared" ref="O329:O374" si="186">O328+1</f>
        <v>321</v>
      </c>
      <c r="P329" s="91">
        <f t="shared" ref="P329:P374" si="187">O329-O$8+1</f>
        <v>322</v>
      </c>
      <c r="Q329" s="91" t="e">
        <f>INDEX(地温!$D$2:$D$366,MATCH(O329,地温!$C$2:$C$366,FALSE))</f>
        <v>#N/A</v>
      </c>
      <c r="R329" s="91" t="e">
        <f t="shared" ref="R329:R374" si="188">R328+Q329</f>
        <v>#N/A</v>
      </c>
      <c r="S329" s="93" t="e">
        <f t="shared" si="170"/>
        <v>#N/A</v>
      </c>
      <c r="T329" s="99" t="e">
        <f t="shared" si="171"/>
        <v>#N/A</v>
      </c>
      <c r="U329" s="99">
        <f t="shared" si="172"/>
        <v>0</v>
      </c>
      <c r="X329" s="92">
        <f t="shared" ref="X329:X374" si="189">X328+1</f>
        <v>321</v>
      </c>
      <c r="Y329" s="91">
        <f t="shared" ref="Y329:Y374" si="190">X329-X$8+1</f>
        <v>322</v>
      </c>
      <c r="Z329" s="91" t="e">
        <f>INDEX(地温!$D$2:$D$366,MATCH(X329,地温!$C$2:$C$366,FALSE))</f>
        <v>#N/A</v>
      </c>
      <c r="AA329" s="91" t="e">
        <f t="shared" ref="AA329:AA374" si="191">AA328+Z329</f>
        <v>#N/A</v>
      </c>
      <c r="AB329" s="93" t="e">
        <f t="shared" si="173"/>
        <v>#N/A</v>
      </c>
      <c r="AC329" s="99" t="e">
        <f t="shared" si="174"/>
        <v>#N/A</v>
      </c>
      <c r="AD329" s="99">
        <f t="shared" si="175"/>
        <v>0</v>
      </c>
      <c r="AG329" s="92">
        <f t="shared" ref="AG329:AG374" si="192">AG328+1</f>
        <v>321</v>
      </c>
      <c r="AH329" s="91">
        <f t="shared" ref="AH329:AH374" si="193">AG329-AG$8+1</f>
        <v>322</v>
      </c>
      <c r="AI329" s="91" t="e">
        <f>INDEX(地温!$D$2:$D$366,MATCH(AG329,地温!$C$2:$C$366,FALSE))</f>
        <v>#N/A</v>
      </c>
      <c r="AJ329" s="91" t="e">
        <f t="shared" ref="AJ329:AJ374" si="194">AJ328+AI329</f>
        <v>#N/A</v>
      </c>
      <c r="AK329" s="93" t="e">
        <f t="shared" si="176"/>
        <v>#N/A</v>
      </c>
      <c r="AL329" s="99" t="e">
        <f t="shared" si="177"/>
        <v>#N/A</v>
      </c>
      <c r="AM329" s="99">
        <f t="shared" si="178"/>
        <v>0</v>
      </c>
      <c r="AP329" s="92">
        <f t="shared" ref="AP329:AP374" si="195">AP328+1</f>
        <v>321</v>
      </c>
      <c r="AQ329" s="91">
        <f t="shared" ref="AQ329:AQ374" si="196">AP329-AP$8+1</f>
        <v>322</v>
      </c>
      <c r="AR329" s="91" t="e">
        <f>INDEX(地温!$D$2:$D$366,MATCH(AP329,地温!$C$2:$C$366,FALSE))</f>
        <v>#N/A</v>
      </c>
      <c r="AS329" s="91" t="e">
        <f t="shared" ref="AS329:AS374" si="197">AS328+AR329</f>
        <v>#N/A</v>
      </c>
      <c r="AT329" s="93" t="e">
        <f t="shared" si="179"/>
        <v>#N/A</v>
      </c>
      <c r="AU329" s="99" t="e">
        <f t="shared" si="180"/>
        <v>#N/A</v>
      </c>
      <c r="AV329" s="99">
        <f t="shared" si="181"/>
        <v>0</v>
      </c>
    </row>
    <row r="330" spans="1:48" s="91" customFormat="1">
      <c r="A330" s="92">
        <f t="shared" si="182"/>
        <v>322</v>
      </c>
      <c r="B330" s="91">
        <f t="shared" si="165"/>
        <v>323</v>
      </c>
      <c r="C330" s="99">
        <f t="shared" si="166"/>
        <v>0</v>
      </c>
      <c r="F330" s="92">
        <f t="shared" si="183"/>
        <v>322</v>
      </c>
      <c r="G330" s="91">
        <f t="shared" si="184"/>
        <v>323</v>
      </c>
      <c r="H330" s="91" t="e">
        <f>INDEX(地温!$D$2:$D$366,MATCH(F330,地温!$C$2:$C$366,FALSE))</f>
        <v>#N/A</v>
      </c>
      <c r="I330" s="91" t="e">
        <f t="shared" si="185"/>
        <v>#N/A</v>
      </c>
      <c r="J330" s="93" t="e">
        <f t="shared" si="167"/>
        <v>#N/A</v>
      </c>
      <c r="K330" s="99" t="e">
        <f t="shared" si="168"/>
        <v>#N/A</v>
      </c>
      <c r="L330" s="99">
        <f t="shared" si="169"/>
        <v>0</v>
      </c>
      <c r="O330" s="92">
        <f t="shared" si="186"/>
        <v>322</v>
      </c>
      <c r="P330" s="91">
        <f t="shared" si="187"/>
        <v>323</v>
      </c>
      <c r="Q330" s="91" t="e">
        <f>INDEX(地温!$D$2:$D$366,MATCH(O330,地温!$C$2:$C$366,FALSE))</f>
        <v>#N/A</v>
      </c>
      <c r="R330" s="91" t="e">
        <f t="shared" si="188"/>
        <v>#N/A</v>
      </c>
      <c r="S330" s="93" t="e">
        <f t="shared" si="170"/>
        <v>#N/A</v>
      </c>
      <c r="T330" s="99" t="e">
        <f t="shared" si="171"/>
        <v>#N/A</v>
      </c>
      <c r="U330" s="99">
        <f t="shared" si="172"/>
        <v>0</v>
      </c>
      <c r="X330" s="92">
        <f t="shared" si="189"/>
        <v>322</v>
      </c>
      <c r="Y330" s="91">
        <f t="shared" si="190"/>
        <v>323</v>
      </c>
      <c r="Z330" s="91" t="e">
        <f>INDEX(地温!$D$2:$D$366,MATCH(X330,地温!$C$2:$C$366,FALSE))</f>
        <v>#N/A</v>
      </c>
      <c r="AA330" s="91" t="e">
        <f t="shared" si="191"/>
        <v>#N/A</v>
      </c>
      <c r="AB330" s="93" t="e">
        <f t="shared" si="173"/>
        <v>#N/A</v>
      </c>
      <c r="AC330" s="99" t="e">
        <f t="shared" si="174"/>
        <v>#N/A</v>
      </c>
      <c r="AD330" s="99">
        <f t="shared" si="175"/>
        <v>0</v>
      </c>
      <c r="AG330" s="92">
        <f t="shared" si="192"/>
        <v>322</v>
      </c>
      <c r="AH330" s="91">
        <f t="shared" si="193"/>
        <v>323</v>
      </c>
      <c r="AI330" s="91" t="e">
        <f>INDEX(地温!$D$2:$D$366,MATCH(AG330,地温!$C$2:$C$366,FALSE))</f>
        <v>#N/A</v>
      </c>
      <c r="AJ330" s="91" t="e">
        <f t="shared" si="194"/>
        <v>#N/A</v>
      </c>
      <c r="AK330" s="93" t="e">
        <f t="shared" si="176"/>
        <v>#N/A</v>
      </c>
      <c r="AL330" s="99" t="e">
        <f t="shared" si="177"/>
        <v>#N/A</v>
      </c>
      <c r="AM330" s="99">
        <f t="shared" si="178"/>
        <v>0</v>
      </c>
      <c r="AP330" s="92">
        <f t="shared" si="195"/>
        <v>322</v>
      </c>
      <c r="AQ330" s="91">
        <f t="shared" si="196"/>
        <v>323</v>
      </c>
      <c r="AR330" s="91" t="e">
        <f>INDEX(地温!$D$2:$D$366,MATCH(AP330,地温!$C$2:$C$366,FALSE))</f>
        <v>#N/A</v>
      </c>
      <c r="AS330" s="91" t="e">
        <f t="shared" si="197"/>
        <v>#N/A</v>
      </c>
      <c r="AT330" s="93" t="e">
        <f t="shared" si="179"/>
        <v>#N/A</v>
      </c>
      <c r="AU330" s="99" t="e">
        <f t="shared" si="180"/>
        <v>#N/A</v>
      </c>
      <c r="AV330" s="99">
        <f t="shared" si="181"/>
        <v>0</v>
      </c>
    </row>
    <row r="331" spans="1:48" s="91" customFormat="1">
      <c r="A331" s="92">
        <f t="shared" si="182"/>
        <v>323</v>
      </c>
      <c r="B331" s="91">
        <f t="shared" si="165"/>
        <v>324</v>
      </c>
      <c r="C331" s="99">
        <f t="shared" si="166"/>
        <v>0</v>
      </c>
      <c r="F331" s="92">
        <f t="shared" si="183"/>
        <v>323</v>
      </c>
      <c r="G331" s="91">
        <f t="shared" si="184"/>
        <v>324</v>
      </c>
      <c r="H331" s="91" t="e">
        <f>INDEX(地温!$D$2:$D$366,MATCH(F331,地温!$C$2:$C$366,FALSE))</f>
        <v>#N/A</v>
      </c>
      <c r="I331" s="91" t="e">
        <f t="shared" si="185"/>
        <v>#N/A</v>
      </c>
      <c r="J331" s="93" t="e">
        <f t="shared" si="167"/>
        <v>#N/A</v>
      </c>
      <c r="K331" s="99" t="e">
        <f t="shared" si="168"/>
        <v>#N/A</v>
      </c>
      <c r="L331" s="99">
        <f t="shared" si="169"/>
        <v>0</v>
      </c>
      <c r="O331" s="92">
        <f t="shared" si="186"/>
        <v>323</v>
      </c>
      <c r="P331" s="91">
        <f t="shared" si="187"/>
        <v>324</v>
      </c>
      <c r="Q331" s="91" t="e">
        <f>INDEX(地温!$D$2:$D$366,MATCH(O331,地温!$C$2:$C$366,FALSE))</f>
        <v>#N/A</v>
      </c>
      <c r="R331" s="91" t="e">
        <f t="shared" si="188"/>
        <v>#N/A</v>
      </c>
      <c r="S331" s="93" t="e">
        <f t="shared" si="170"/>
        <v>#N/A</v>
      </c>
      <c r="T331" s="99" t="e">
        <f t="shared" si="171"/>
        <v>#N/A</v>
      </c>
      <c r="U331" s="99">
        <f t="shared" si="172"/>
        <v>0</v>
      </c>
      <c r="X331" s="92">
        <f t="shared" si="189"/>
        <v>323</v>
      </c>
      <c r="Y331" s="91">
        <f t="shared" si="190"/>
        <v>324</v>
      </c>
      <c r="Z331" s="91" t="e">
        <f>INDEX(地温!$D$2:$D$366,MATCH(X331,地温!$C$2:$C$366,FALSE))</f>
        <v>#N/A</v>
      </c>
      <c r="AA331" s="91" t="e">
        <f t="shared" si="191"/>
        <v>#N/A</v>
      </c>
      <c r="AB331" s="93" t="e">
        <f t="shared" si="173"/>
        <v>#N/A</v>
      </c>
      <c r="AC331" s="99" t="e">
        <f t="shared" si="174"/>
        <v>#N/A</v>
      </c>
      <c r="AD331" s="99">
        <f t="shared" si="175"/>
        <v>0</v>
      </c>
      <c r="AG331" s="92">
        <f t="shared" si="192"/>
        <v>323</v>
      </c>
      <c r="AH331" s="91">
        <f t="shared" si="193"/>
        <v>324</v>
      </c>
      <c r="AI331" s="91" t="e">
        <f>INDEX(地温!$D$2:$D$366,MATCH(AG331,地温!$C$2:$C$366,FALSE))</f>
        <v>#N/A</v>
      </c>
      <c r="AJ331" s="91" t="e">
        <f t="shared" si="194"/>
        <v>#N/A</v>
      </c>
      <c r="AK331" s="93" t="e">
        <f t="shared" si="176"/>
        <v>#N/A</v>
      </c>
      <c r="AL331" s="99" t="e">
        <f t="shared" si="177"/>
        <v>#N/A</v>
      </c>
      <c r="AM331" s="99">
        <f t="shared" si="178"/>
        <v>0</v>
      </c>
      <c r="AP331" s="92">
        <f t="shared" si="195"/>
        <v>323</v>
      </c>
      <c r="AQ331" s="91">
        <f t="shared" si="196"/>
        <v>324</v>
      </c>
      <c r="AR331" s="91" t="e">
        <f>INDEX(地温!$D$2:$D$366,MATCH(AP331,地温!$C$2:$C$366,FALSE))</f>
        <v>#N/A</v>
      </c>
      <c r="AS331" s="91" t="e">
        <f t="shared" si="197"/>
        <v>#N/A</v>
      </c>
      <c r="AT331" s="93" t="e">
        <f t="shared" si="179"/>
        <v>#N/A</v>
      </c>
      <c r="AU331" s="99" t="e">
        <f t="shared" si="180"/>
        <v>#N/A</v>
      </c>
      <c r="AV331" s="99">
        <f t="shared" si="181"/>
        <v>0</v>
      </c>
    </row>
    <row r="332" spans="1:48" s="91" customFormat="1">
      <c r="A332" s="92">
        <f t="shared" si="182"/>
        <v>324</v>
      </c>
      <c r="B332" s="91">
        <f t="shared" si="165"/>
        <v>325</v>
      </c>
      <c r="C332" s="99">
        <f t="shared" si="166"/>
        <v>0</v>
      </c>
      <c r="F332" s="92">
        <f t="shared" si="183"/>
        <v>324</v>
      </c>
      <c r="G332" s="91">
        <f t="shared" si="184"/>
        <v>325</v>
      </c>
      <c r="H332" s="91" t="e">
        <f>INDEX(地温!$D$2:$D$366,MATCH(F332,地温!$C$2:$C$366,FALSE))</f>
        <v>#N/A</v>
      </c>
      <c r="I332" s="91" t="e">
        <f t="shared" si="185"/>
        <v>#N/A</v>
      </c>
      <c r="J332" s="93" t="e">
        <f t="shared" si="167"/>
        <v>#N/A</v>
      </c>
      <c r="K332" s="99" t="e">
        <f t="shared" si="168"/>
        <v>#N/A</v>
      </c>
      <c r="L332" s="99">
        <f t="shared" si="169"/>
        <v>0</v>
      </c>
      <c r="O332" s="92">
        <f t="shared" si="186"/>
        <v>324</v>
      </c>
      <c r="P332" s="91">
        <f t="shared" si="187"/>
        <v>325</v>
      </c>
      <c r="Q332" s="91" t="e">
        <f>INDEX(地温!$D$2:$D$366,MATCH(O332,地温!$C$2:$C$366,FALSE))</f>
        <v>#N/A</v>
      </c>
      <c r="R332" s="91" t="e">
        <f t="shared" si="188"/>
        <v>#N/A</v>
      </c>
      <c r="S332" s="93" t="e">
        <f t="shared" si="170"/>
        <v>#N/A</v>
      </c>
      <c r="T332" s="99" t="e">
        <f t="shared" si="171"/>
        <v>#N/A</v>
      </c>
      <c r="U332" s="99">
        <f t="shared" si="172"/>
        <v>0</v>
      </c>
      <c r="X332" s="92">
        <f t="shared" si="189"/>
        <v>324</v>
      </c>
      <c r="Y332" s="91">
        <f t="shared" si="190"/>
        <v>325</v>
      </c>
      <c r="Z332" s="91" t="e">
        <f>INDEX(地温!$D$2:$D$366,MATCH(X332,地温!$C$2:$C$366,FALSE))</f>
        <v>#N/A</v>
      </c>
      <c r="AA332" s="91" t="e">
        <f t="shared" si="191"/>
        <v>#N/A</v>
      </c>
      <c r="AB332" s="93" t="e">
        <f t="shared" si="173"/>
        <v>#N/A</v>
      </c>
      <c r="AC332" s="99" t="e">
        <f t="shared" si="174"/>
        <v>#N/A</v>
      </c>
      <c r="AD332" s="99">
        <f t="shared" si="175"/>
        <v>0</v>
      </c>
      <c r="AG332" s="92">
        <f t="shared" si="192"/>
        <v>324</v>
      </c>
      <c r="AH332" s="91">
        <f t="shared" si="193"/>
        <v>325</v>
      </c>
      <c r="AI332" s="91" t="e">
        <f>INDEX(地温!$D$2:$D$366,MATCH(AG332,地温!$C$2:$C$366,FALSE))</f>
        <v>#N/A</v>
      </c>
      <c r="AJ332" s="91" t="e">
        <f t="shared" si="194"/>
        <v>#N/A</v>
      </c>
      <c r="AK332" s="93" t="e">
        <f t="shared" si="176"/>
        <v>#N/A</v>
      </c>
      <c r="AL332" s="99" t="e">
        <f t="shared" si="177"/>
        <v>#N/A</v>
      </c>
      <c r="AM332" s="99">
        <f t="shared" si="178"/>
        <v>0</v>
      </c>
      <c r="AP332" s="92">
        <f t="shared" si="195"/>
        <v>324</v>
      </c>
      <c r="AQ332" s="91">
        <f t="shared" si="196"/>
        <v>325</v>
      </c>
      <c r="AR332" s="91" t="e">
        <f>INDEX(地温!$D$2:$D$366,MATCH(AP332,地温!$C$2:$C$366,FALSE))</f>
        <v>#N/A</v>
      </c>
      <c r="AS332" s="91" t="e">
        <f t="shared" si="197"/>
        <v>#N/A</v>
      </c>
      <c r="AT332" s="93" t="e">
        <f t="shared" si="179"/>
        <v>#N/A</v>
      </c>
      <c r="AU332" s="99" t="e">
        <f t="shared" si="180"/>
        <v>#N/A</v>
      </c>
      <c r="AV332" s="99">
        <f t="shared" si="181"/>
        <v>0</v>
      </c>
    </row>
    <row r="333" spans="1:48" s="91" customFormat="1">
      <c r="A333" s="92">
        <f t="shared" si="182"/>
        <v>325</v>
      </c>
      <c r="B333" s="91">
        <f t="shared" si="165"/>
        <v>326</v>
      </c>
      <c r="C333" s="99">
        <f t="shared" si="166"/>
        <v>0</v>
      </c>
      <c r="F333" s="92">
        <f t="shared" si="183"/>
        <v>325</v>
      </c>
      <c r="G333" s="91">
        <f t="shared" si="184"/>
        <v>326</v>
      </c>
      <c r="H333" s="91" t="e">
        <f>INDEX(地温!$D$2:$D$366,MATCH(F333,地温!$C$2:$C$366,FALSE))</f>
        <v>#N/A</v>
      </c>
      <c r="I333" s="91" t="e">
        <f t="shared" si="185"/>
        <v>#N/A</v>
      </c>
      <c r="J333" s="93" t="e">
        <f t="shared" si="167"/>
        <v>#N/A</v>
      </c>
      <c r="K333" s="99" t="e">
        <f t="shared" si="168"/>
        <v>#N/A</v>
      </c>
      <c r="L333" s="99">
        <f t="shared" si="169"/>
        <v>0</v>
      </c>
      <c r="O333" s="92">
        <f t="shared" si="186"/>
        <v>325</v>
      </c>
      <c r="P333" s="91">
        <f t="shared" si="187"/>
        <v>326</v>
      </c>
      <c r="Q333" s="91" t="e">
        <f>INDEX(地温!$D$2:$D$366,MATCH(O333,地温!$C$2:$C$366,FALSE))</f>
        <v>#N/A</v>
      </c>
      <c r="R333" s="91" t="e">
        <f t="shared" si="188"/>
        <v>#N/A</v>
      </c>
      <c r="S333" s="93" t="e">
        <f t="shared" si="170"/>
        <v>#N/A</v>
      </c>
      <c r="T333" s="99" t="e">
        <f t="shared" si="171"/>
        <v>#N/A</v>
      </c>
      <c r="U333" s="99">
        <f t="shared" si="172"/>
        <v>0</v>
      </c>
      <c r="X333" s="92">
        <f t="shared" si="189"/>
        <v>325</v>
      </c>
      <c r="Y333" s="91">
        <f t="shared" si="190"/>
        <v>326</v>
      </c>
      <c r="Z333" s="91" t="e">
        <f>INDEX(地温!$D$2:$D$366,MATCH(X333,地温!$C$2:$C$366,FALSE))</f>
        <v>#N/A</v>
      </c>
      <c r="AA333" s="91" t="e">
        <f t="shared" si="191"/>
        <v>#N/A</v>
      </c>
      <c r="AB333" s="93" t="e">
        <f t="shared" si="173"/>
        <v>#N/A</v>
      </c>
      <c r="AC333" s="99" t="e">
        <f t="shared" si="174"/>
        <v>#N/A</v>
      </c>
      <c r="AD333" s="99">
        <f t="shared" si="175"/>
        <v>0</v>
      </c>
      <c r="AG333" s="92">
        <f t="shared" si="192"/>
        <v>325</v>
      </c>
      <c r="AH333" s="91">
        <f t="shared" si="193"/>
        <v>326</v>
      </c>
      <c r="AI333" s="91" t="e">
        <f>INDEX(地温!$D$2:$D$366,MATCH(AG333,地温!$C$2:$C$366,FALSE))</f>
        <v>#N/A</v>
      </c>
      <c r="AJ333" s="91" t="e">
        <f t="shared" si="194"/>
        <v>#N/A</v>
      </c>
      <c r="AK333" s="93" t="e">
        <f t="shared" si="176"/>
        <v>#N/A</v>
      </c>
      <c r="AL333" s="99" t="e">
        <f t="shared" si="177"/>
        <v>#N/A</v>
      </c>
      <c r="AM333" s="99">
        <f t="shared" si="178"/>
        <v>0</v>
      </c>
      <c r="AP333" s="92">
        <f t="shared" si="195"/>
        <v>325</v>
      </c>
      <c r="AQ333" s="91">
        <f t="shared" si="196"/>
        <v>326</v>
      </c>
      <c r="AR333" s="91" t="e">
        <f>INDEX(地温!$D$2:$D$366,MATCH(AP333,地温!$C$2:$C$366,FALSE))</f>
        <v>#N/A</v>
      </c>
      <c r="AS333" s="91" t="e">
        <f t="shared" si="197"/>
        <v>#N/A</v>
      </c>
      <c r="AT333" s="93" t="e">
        <f t="shared" si="179"/>
        <v>#N/A</v>
      </c>
      <c r="AU333" s="99" t="e">
        <f t="shared" si="180"/>
        <v>#N/A</v>
      </c>
      <c r="AV333" s="99">
        <f t="shared" si="181"/>
        <v>0</v>
      </c>
    </row>
    <row r="334" spans="1:48" s="91" customFormat="1">
      <c r="A334" s="92">
        <f t="shared" si="182"/>
        <v>326</v>
      </c>
      <c r="B334" s="91">
        <f t="shared" si="165"/>
        <v>327</v>
      </c>
      <c r="C334" s="99">
        <f t="shared" si="166"/>
        <v>0</v>
      </c>
      <c r="F334" s="92">
        <f t="shared" si="183"/>
        <v>326</v>
      </c>
      <c r="G334" s="91">
        <f t="shared" si="184"/>
        <v>327</v>
      </c>
      <c r="H334" s="91" t="e">
        <f>INDEX(地温!$D$2:$D$366,MATCH(F334,地温!$C$2:$C$366,FALSE))</f>
        <v>#N/A</v>
      </c>
      <c r="I334" s="91" t="e">
        <f t="shared" si="185"/>
        <v>#N/A</v>
      </c>
      <c r="J334" s="93" t="e">
        <f t="shared" si="167"/>
        <v>#N/A</v>
      </c>
      <c r="K334" s="99" t="e">
        <f t="shared" si="168"/>
        <v>#N/A</v>
      </c>
      <c r="L334" s="99">
        <f t="shared" si="169"/>
        <v>0</v>
      </c>
      <c r="O334" s="92">
        <f t="shared" si="186"/>
        <v>326</v>
      </c>
      <c r="P334" s="91">
        <f t="shared" si="187"/>
        <v>327</v>
      </c>
      <c r="Q334" s="91" t="e">
        <f>INDEX(地温!$D$2:$D$366,MATCH(O334,地温!$C$2:$C$366,FALSE))</f>
        <v>#N/A</v>
      </c>
      <c r="R334" s="91" t="e">
        <f t="shared" si="188"/>
        <v>#N/A</v>
      </c>
      <c r="S334" s="93" t="e">
        <f t="shared" si="170"/>
        <v>#N/A</v>
      </c>
      <c r="T334" s="99" t="e">
        <f t="shared" si="171"/>
        <v>#N/A</v>
      </c>
      <c r="U334" s="99">
        <f t="shared" si="172"/>
        <v>0</v>
      </c>
      <c r="X334" s="92">
        <f t="shared" si="189"/>
        <v>326</v>
      </c>
      <c r="Y334" s="91">
        <f t="shared" si="190"/>
        <v>327</v>
      </c>
      <c r="Z334" s="91" t="e">
        <f>INDEX(地温!$D$2:$D$366,MATCH(X334,地温!$C$2:$C$366,FALSE))</f>
        <v>#N/A</v>
      </c>
      <c r="AA334" s="91" t="e">
        <f t="shared" si="191"/>
        <v>#N/A</v>
      </c>
      <c r="AB334" s="93" t="e">
        <f t="shared" si="173"/>
        <v>#N/A</v>
      </c>
      <c r="AC334" s="99" t="e">
        <f t="shared" si="174"/>
        <v>#N/A</v>
      </c>
      <c r="AD334" s="99">
        <f t="shared" si="175"/>
        <v>0</v>
      </c>
      <c r="AG334" s="92">
        <f t="shared" si="192"/>
        <v>326</v>
      </c>
      <c r="AH334" s="91">
        <f t="shared" si="193"/>
        <v>327</v>
      </c>
      <c r="AI334" s="91" t="e">
        <f>INDEX(地温!$D$2:$D$366,MATCH(AG334,地温!$C$2:$C$366,FALSE))</f>
        <v>#N/A</v>
      </c>
      <c r="AJ334" s="91" t="e">
        <f t="shared" si="194"/>
        <v>#N/A</v>
      </c>
      <c r="AK334" s="93" t="e">
        <f t="shared" si="176"/>
        <v>#N/A</v>
      </c>
      <c r="AL334" s="99" t="e">
        <f t="shared" si="177"/>
        <v>#N/A</v>
      </c>
      <c r="AM334" s="99">
        <f t="shared" si="178"/>
        <v>0</v>
      </c>
      <c r="AP334" s="92">
        <f t="shared" si="195"/>
        <v>326</v>
      </c>
      <c r="AQ334" s="91">
        <f t="shared" si="196"/>
        <v>327</v>
      </c>
      <c r="AR334" s="91" t="e">
        <f>INDEX(地温!$D$2:$D$366,MATCH(AP334,地温!$C$2:$C$366,FALSE))</f>
        <v>#N/A</v>
      </c>
      <c r="AS334" s="91" t="e">
        <f t="shared" si="197"/>
        <v>#N/A</v>
      </c>
      <c r="AT334" s="93" t="e">
        <f t="shared" si="179"/>
        <v>#N/A</v>
      </c>
      <c r="AU334" s="99" t="e">
        <f t="shared" si="180"/>
        <v>#N/A</v>
      </c>
      <c r="AV334" s="99">
        <f t="shared" si="181"/>
        <v>0</v>
      </c>
    </row>
    <row r="335" spans="1:48" s="91" customFormat="1">
      <c r="A335" s="92">
        <f t="shared" si="182"/>
        <v>327</v>
      </c>
      <c r="B335" s="91">
        <f t="shared" si="165"/>
        <v>328</v>
      </c>
      <c r="C335" s="99">
        <f t="shared" si="166"/>
        <v>0</v>
      </c>
      <c r="F335" s="92">
        <f t="shared" si="183"/>
        <v>327</v>
      </c>
      <c r="G335" s="91">
        <f t="shared" si="184"/>
        <v>328</v>
      </c>
      <c r="H335" s="91" t="e">
        <f>INDEX(地温!$D$2:$D$366,MATCH(F335,地温!$C$2:$C$366,FALSE))</f>
        <v>#N/A</v>
      </c>
      <c r="I335" s="91" t="e">
        <f t="shared" si="185"/>
        <v>#N/A</v>
      </c>
      <c r="J335" s="93" t="e">
        <f t="shared" si="167"/>
        <v>#N/A</v>
      </c>
      <c r="K335" s="99" t="e">
        <f t="shared" si="168"/>
        <v>#N/A</v>
      </c>
      <c r="L335" s="99">
        <f t="shared" si="169"/>
        <v>0</v>
      </c>
      <c r="O335" s="92">
        <f t="shared" si="186"/>
        <v>327</v>
      </c>
      <c r="P335" s="91">
        <f t="shared" si="187"/>
        <v>328</v>
      </c>
      <c r="Q335" s="91" t="e">
        <f>INDEX(地温!$D$2:$D$366,MATCH(O335,地温!$C$2:$C$366,FALSE))</f>
        <v>#N/A</v>
      </c>
      <c r="R335" s="91" t="e">
        <f t="shared" si="188"/>
        <v>#N/A</v>
      </c>
      <c r="S335" s="93" t="e">
        <f t="shared" si="170"/>
        <v>#N/A</v>
      </c>
      <c r="T335" s="99" t="e">
        <f t="shared" si="171"/>
        <v>#N/A</v>
      </c>
      <c r="U335" s="99">
        <f t="shared" si="172"/>
        <v>0</v>
      </c>
      <c r="X335" s="92">
        <f t="shared" si="189"/>
        <v>327</v>
      </c>
      <c r="Y335" s="91">
        <f t="shared" si="190"/>
        <v>328</v>
      </c>
      <c r="Z335" s="91" t="e">
        <f>INDEX(地温!$D$2:$D$366,MATCH(X335,地温!$C$2:$C$366,FALSE))</f>
        <v>#N/A</v>
      </c>
      <c r="AA335" s="91" t="e">
        <f t="shared" si="191"/>
        <v>#N/A</v>
      </c>
      <c r="AB335" s="93" t="e">
        <f t="shared" si="173"/>
        <v>#N/A</v>
      </c>
      <c r="AC335" s="99" t="e">
        <f t="shared" si="174"/>
        <v>#N/A</v>
      </c>
      <c r="AD335" s="99">
        <f t="shared" si="175"/>
        <v>0</v>
      </c>
      <c r="AG335" s="92">
        <f t="shared" si="192"/>
        <v>327</v>
      </c>
      <c r="AH335" s="91">
        <f t="shared" si="193"/>
        <v>328</v>
      </c>
      <c r="AI335" s="91" t="e">
        <f>INDEX(地温!$D$2:$D$366,MATCH(AG335,地温!$C$2:$C$366,FALSE))</f>
        <v>#N/A</v>
      </c>
      <c r="AJ335" s="91" t="e">
        <f t="shared" si="194"/>
        <v>#N/A</v>
      </c>
      <c r="AK335" s="93" t="e">
        <f t="shared" si="176"/>
        <v>#N/A</v>
      </c>
      <c r="AL335" s="99" t="e">
        <f t="shared" si="177"/>
        <v>#N/A</v>
      </c>
      <c r="AM335" s="99">
        <f t="shared" si="178"/>
        <v>0</v>
      </c>
      <c r="AP335" s="92">
        <f t="shared" si="195"/>
        <v>327</v>
      </c>
      <c r="AQ335" s="91">
        <f t="shared" si="196"/>
        <v>328</v>
      </c>
      <c r="AR335" s="91" t="e">
        <f>INDEX(地温!$D$2:$D$366,MATCH(AP335,地温!$C$2:$C$366,FALSE))</f>
        <v>#N/A</v>
      </c>
      <c r="AS335" s="91" t="e">
        <f t="shared" si="197"/>
        <v>#N/A</v>
      </c>
      <c r="AT335" s="93" t="e">
        <f t="shared" si="179"/>
        <v>#N/A</v>
      </c>
      <c r="AU335" s="99" t="e">
        <f t="shared" si="180"/>
        <v>#N/A</v>
      </c>
      <c r="AV335" s="99">
        <f t="shared" si="181"/>
        <v>0</v>
      </c>
    </row>
    <row r="336" spans="1:48" s="91" customFormat="1">
      <c r="A336" s="92">
        <f t="shared" si="182"/>
        <v>328</v>
      </c>
      <c r="B336" s="91">
        <f t="shared" si="165"/>
        <v>329</v>
      </c>
      <c r="C336" s="99">
        <f t="shared" si="166"/>
        <v>0</v>
      </c>
      <c r="F336" s="92">
        <f t="shared" si="183"/>
        <v>328</v>
      </c>
      <c r="G336" s="91">
        <f t="shared" si="184"/>
        <v>329</v>
      </c>
      <c r="H336" s="91" t="e">
        <f>INDEX(地温!$D$2:$D$366,MATCH(F336,地温!$C$2:$C$366,FALSE))</f>
        <v>#N/A</v>
      </c>
      <c r="I336" s="91" t="e">
        <f t="shared" si="185"/>
        <v>#N/A</v>
      </c>
      <c r="J336" s="93" t="e">
        <f t="shared" si="167"/>
        <v>#N/A</v>
      </c>
      <c r="K336" s="99" t="e">
        <f t="shared" si="168"/>
        <v>#N/A</v>
      </c>
      <c r="L336" s="99">
        <f t="shared" si="169"/>
        <v>0</v>
      </c>
      <c r="O336" s="92">
        <f t="shared" si="186"/>
        <v>328</v>
      </c>
      <c r="P336" s="91">
        <f t="shared" si="187"/>
        <v>329</v>
      </c>
      <c r="Q336" s="91" t="e">
        <f>INDEX(地温!$D$2:$D$366,MATCH(O336,地温!$C$2:$C$366,FALSE))</f>
        <v>#N/A</v>
      </c>
      <c r="R336" s="91" t="e">
        <f t="shared" si="188"/>
        <v>#N/A</v>
      </c>
      <c r="S336" s="93" t="e">
        <f t="shared" si="170"/>
        <v>#N/A</v>
      </c>
      <c r="T336" s="99" t="e">
        <f t="shared" si="171"/>
        <v>#N/A</v>
      </c>
      <c r="U336" s="99">
        <f t="shared" si="172"/>
        <v>0</v>
      </c>
      <c r="X336" s="92">
        <f t="shared" si="189"/>
        <v>328</v>
      </c>
      <c r="Y336" s="91">
        <f t="shared" si="190"/>
        <v>329</v>
      </c>
      <c r="Z336" s="91" t="e">
        <f>INDEX(地温!$D$2:$D$366,MATCH(X336,地温!$C$2:$C$366,FALSE))</f>
        <v>#N/A</v>
      </c>
      <c r="AA336" s="91" t="e">
        <f t="shared" si="191"/>
        <v>#N/A</v>
      </c>
      <c r="AB336" s="93" t="e">
        <f t="shared" si="173"/>
        <v>#N/A</v>
      </c>
      <c r="AC336" s="99" t="e">
        <f t="shared" si="174"/>
        <v>#N/A</v>
      </c>
      <c r="AD336" s="99">
        <f t="shared" si="175"/>
        <v>0</v>
      </c>
      <c r="AG336" s="92">
        <f t="shared" si="192"/>
        <v>328</v>
      </c>
      <c r="AH336" s="91">
        <f t="shared" si="193"/>
        <v>329</v>
      </c>
      <c r="AI336" s="91" t="e">
        <f>INDEX(地温!$D$2:$D$366,MATCH(AG336,地温!$C$2:$C$366,FALSE))</f>
        <v>#N/A</v>
      </c>
      <c r="AJ336" s="91" t="e">
        <f t="shared" si="194"/>
        <v>#N/A</v>
      </c>
      <c r="AK336" s="93" t="e">
        <f t="shared" si="176"/>
        <v>#N/A</v>
      </c>
      <c r="AL336" s="99" t="e">
        <f t="shared" si="177"/>
        <v>#N/A</v>
      </c>
      <c r="AM336" s="99">
        <f t="shared" si="178"/>
        <v>0</v>
      </c>
      <c r="AP336" s="92">
        <f t="shared" si="195"/>
        <v>328</v>
      </c>
      <c r="AQ336" s="91">
        <f t="shared" si="196"/>
        <v>329</v>
      </c>
      <c r="AR336" s="91" t="e">
        <f>INDEX(地温!$D$2:$D$366,MATCH(AP336,地温!$C$2:$C$366,FALSE))</f>
        <v>#N/A</v>
      </c>
      <c r="AS336" s="91" t="e">
        <f t="shared" si="197"/>
        <v>#N/A</v>
      </c>
      <c r="AT336" s="93" t="e">
        <f t="shared" si="179"/>
        <v>#N/A</v>
      </c>
      <c r="AU336" s="99" t="e">
        <f t="shared" si="180"/>
        <v>#N/A</v>
      </c>
      <c r="AV336" s="99">
        <f t="shared" si="181"/>
        <v>0</v>
      </c>
    </row>
    <row r="337" spans="1:48" s="91" customFormat="1">
      <c r="A337" s="92">
        <f t="shared" si="182"/>
        <v>329</v>
      </c>
      <c r="B337" s="91">
        <f t="shared" si="165"/>
        <v>330</v>
      </c>
      <c r="C337" s="99">
        <f t="shared" si="166"/>
        <v>0</v>
      </c>
      <c r="F337" s="92">
        <f t="shared" si="183"/>
        <v>329</v>
      </c>
      <c r="G337" s="91">
        <f t="shared" si="184"/>
        <v>330</v>
      </c>
      <c r="H337" s="91" t="e">
        <f>INDEX(地温!$D$2:$D$366,MATCH(F337,地温!$C$2:$C$366,FALSE))</f>
        <v>#N/A</v>
      </c>
      <c r="I337" s="91" t="e">
        <f t="shared" si="185"/>
        <v>#N/A</v>
      </c>
      <c r="J337" s="93" t="e">
        <f t="shared" si="167"/>
        <v>#N/A</v>
      </c>
      <c r="K337" s="99" t="e">
        <f t="shared" si="168"/>
        <v>#N/A</v>
      </c>
      <c r="L337" s="99">
        <f t="shared" si="169"/>
        <v>0</v>
      </c>
      <c r="O337" s="92">
        <f t="shared" si="186"/>
        <v>329</v>
      </c>
      <c r="P337" s="91">
        <f t="shared" si="187"/>
        <v>330</v>
      </c>
      <c r="Q337" s="91" t="e">
        <f>INDEX(地温!$D$2:$D$366,MATCH(O337,地温!$C$2:$C$366,FALSE))</f>
        <v>#N/A</v>
      </c>
      <c r="R337" s="91" t="e">
        <f t="shared" si="188"/>
        <v>#N/A</v>
      </c>
      <c r="S337" s="93" t="e">
        <f t="shared" si="170"/>
        <v>#N/A</v>
      </c>
      <c r="T337" s="99" t="e">
        <f t="shared" si="171"/>
        <v>#N/A</v>
      </c>
      <c r="U337" s="99">
        <f t="shared" si="172"/>
        <v>0</v>
      </c>
      <c r="X337" s="92">
        <f t="shared" si="189"/>
        <v>329</v>
      </c>
      <c r="Y337" s="91">
        <f t="shared" si="190"/>
        <v>330</v>
      </c>
      <c r="Z337" s="91" t="e">
        <f>INDEX(地温!$D$2:$D$366,MATCH(X337,地温!$C$2:$C$366,FALSE))</f>
        <v>#N/A</v>
      </c>
      <c r="AA337" s="91" t="e">
        <f t="shared" si="191"/>
        <v>#N/A</v>
      </c>
      <c r="AB337" s="93" t="e">
        <f t="shared" si="173"/>
        <v>#N/A</v>
      </c>
      <c r="AC337" s="99" t="e">
        <f t="shared" si="174"/>
        <v>#N/A</v>
      </c>
      <c r="AD337" s="99">
        <f t="shared" si="175"/>
        <v>0</v>
      </c>
      <c r="AG337" s="92">
        <f t="shared" si="192"/>
        <v>329</v>
      </c>
      <c r="AH337" s="91">
        <f t="shared" si="193"/>
        <v>330</v>
      </c>
      <c r="AI337" s="91" t="e">
        <f>INDEX(地温!$D$2:$D$366,MATCH(AG337,地温!$C$2:$C$366,FALSE))</f>
        <v>#N/A</v>
      </c>
      <c r="AJ337" s="91" t="e">
        <f t="shared" si="194"/>
        <v>#N/A</v>
      </c>
      <c r="AK337" s="93" t="e">
        <f t="shared" si="176"/>
        <v>#N/A</v>
      </c>
      <c r="AL337" s="99" t="e">
        <f t="shared" si="177"/>
        <v>#N/A</v>
      </c>
      <c r="AM337" s="99">
        <f t="shared" si="178"/>
        <v>0</v>
      </c>
      <c r="AP337" s="92">
        <f t="shared" si="195"/>
        <v>329</v>
      </c>
      <c r="AQ337" s="91">
        <f t="shared" si="196"/>
        <v>330</v>
      </c>
      <c r="AR337" s="91" t="e">
        <f>INDEX(地温!$D$2:$D$366,MATCH(AP337,地温!$C$2:$C$366,FALSE))</f>
        <v>#N/A</v>
      </c>
      <c r="AS337" s="91" t="e">
        <f t="shared" si="197"/>
        <v>#N/A</v>
      </c>
      <c r="AT337" s="93" t="e">
        <f t="shared" si="179"/>
        <v>#N/A</v>
      </c>
      <c r="AU337" s="99" t="e">
        <f t="shared" si="180"/>
        <v>#N/A</v>
      </c>
      <c r="AV337" s="99">
        <f t="shared" si="181"/>
        <v>0</v>
      </c>
    </row>
    <row r="338" spans="1:48" s="91" customFormat="1">
      <c r="A338" s="92">
        <f t="shared" si="182"/>
        <v>330</v>
      </c>
      <c r="B338" s="91">
        <f t="shared" si="165"/>
        <v>331</v>
      </c>
      <c r="C338" s="99">
        <f t="shared" si="166"/>
        <v>0</v>
      </c>
      <c r="F338" s="92">
        <f t="shared" si="183"/>
        <v>330</v>
      </c>
      <c r="G338" s="91">
        <f t="shared" si="184"/>
        <v>331</v>
      </c>
      <c r="H338" s="91" t="e">
        <f>INDEX(地温!$D$2:$D$366,MATCH(F338,地温!$C$2:$C$366,FALSE))</f>
        <v>#N/A</v>
      </c>
      <c r="I338" s="91" t="e">
        <f t="shared" si="185"/>
        <v>#N/A</v>
      </c>
      <c r="J338" s="93" t="e">
        <f t="shared" si="167"/>
        <v>#N/A</v>
      </c>
      <c r="K338" s="99" t="e">
        <f t="shared" si="168"/>
        <v>#N/A</v>
      </c>
      <c r="L338" s="99">
        <f t="shared" si="169"/>
        <v>0</v>
      </c>
      <c r="O338" s="92">
        <f t="shared" si="186"/>
        <v>330</v>
      </c>
      <c r="P338" s="91">
        <f t="shared" si="187"/>
        <v>331</v>
      </c>
      <c r="Q338" s="91" t="e">
        <f>INDEX(地温!$D$2:$D$366,MATCH(O338,地温!$C$2:$C$366,FALSE))</f>
        <v>#N/A</v>
      </c>
      <c r="R338" s="91" t="e">
        <f t="shared" si="188"/>
        <v>#N/A</v>
      </c>
      <c r="S338" s="93" t="e">
        <f t="shared" si="170"/>
        <v>#N/A</v>
      </c>
      <c r="T338" s="99" t="e">
        <f t="shared" si="171"/>
        <v>#N/A</v>
      </c>
      <c r="U338" s="99">
        <f t="shared" si="172"/>
        <v>0</v>
      </c>
      <c r="X338" s="92">
        <f t="shared" si="189"/>
        <v>330</v>
      </c>
      <c r="Y338" s="91">
        <f t="shared" si="190"/>
        <v>331</v>
      </c>
      <c r="Z338" s="91" t="e">
        <f>INDEX(地温!$D$2:$D$366,MATCH(X338,地温!$C$2:$C$366,FALSE))</f>
        <v>#N/A</v>
      </c>
      <c r="AA338" s="91" t="e">
        <f t="shared" si="191"/>
        <v>#N/A</v>
      </c>
      <c r="AB338" s="93" t="e">
        <f t="shared" si="173"/>
        <v>#N/A</v>
      </c>
      <c r="AC338" s="99" t="e">
        <f t="shared" si="174"/>
        <v>#N/A</v>
      </c>
      <c r="AD338" s="99">
        <f t="shared" si="175"/>
        <v>0</v>
      </c>
      <c r="AG338" s="92">
        <f t="shared" si="192"/>
        <v>330</v>
      </c>
      <c r="AH338" s="91">
        <f t="shared" si="193"/>
        <v>331</v>
      </c>
      <c r="AI338" s="91" t="e">
        <f>INDEX(地温!$D$2:$D$366,MATCH(AG338,地温!$C$2:$C$366,FALSE))</f>
        <v>#N/A</v>
      </c>
      <c r="AJ338" s="91" t="e">
        <f t="shared" si="194"/>
        <v>#N/A</v>
      </c>
      <c r="AK338" s="93" t="e">
        <f t="shared" si="176"/>
        <v>#N/A</v>
      </c>
      <c r="AL338" s="99" t="e">
        <f t="shared" si="177"/>
        <v>#N/A</v>
      </c>
      <c r="AM338" s="99">
        <f t="shared" si="178"/>
        <v>0</v>
      </c>
      <c r="AP338" s="92">
        <f t="shared" si="195"/>
        <v>330</v>
      </c>
      <c r="AQ338" s="91">
        <f t="shared" si="196"/>
        <v>331</v>
      </c>
      <c r="AR338" s="91" t="e">
        <f>INDEX(地温!$D$2:$D$366,MATCH(AP338,地温!$C$2:$C$366,FALSE))</f>
        <v>#N/A</v>
      </c>
      <c r="AS338" s="91" t="e">
        <f t="shared" si="197"/>
        <v>#N/A</v>
      </c>
      <c r="AT338" s="93" t="e">
        <f t="shared" si="179"/>
        <v>#N/A</v>
      </c>
      <c r="AU338" s="99" t="e">
        <f t="shared" si="180"/>
        <v>#N/A</v>
      </c>
      <c r="AV338" s="99">
        <f t="shared" si="181"/>
        <v>0</v>
      </c>
    </row>
    <row r="339" spans="1:48" s="91" customFormat="1">
      <c r="A339" s="92">
        <f t="shared" si="182"/>
        <v>331</v>
      </c>
      <c r="B339" s="91">
        <f t="shared" si="165"/>
        <v>332</v>
      </c>
      <c r="C339" s="99">
        <f t="shared" si="166"/>
        <v>0</v>
      </c>
      <c r="F339" s="92">
        <f t="shared" si="183"/>
        <v>331</v>
      </c>
      <c r="G339" s="91">
        <f t="shared" si="184"/>
        <v>332</v>
      </c>
      <c r="H339" s="91" t="e">
        <f>INDEX(地温!$D$2:$D$366,MATCH(F339,地温!$C$2:$C$366,FALSE))</f>
        <v>#N/A</v>
      </c>
      <c r="I339" s="91" t="e">
        <f t="shared" si="185"/>
        <v>#N/A</v>
      </c>
      <c r="J339" s="93" t="e">
        <f t="shared" si="167"/>
        <v>#N/A</v>
      </c>
      <c r="K339" s="99" t="e">
        <f t="shared" si="168"/>
        <v>#N/A</v>
      </c>
      <c r="L339" s="99">
        <f t="shared" si="169"/>
        <v>0</v>
      </c>
      <c r="O339" s="92">
        <f t="shared" si="186"/>
        <v>331</v>
      </c>
      <c r="P339" s="91">
        <f t="shared" si="187"/>
        <v>332</v>
      </c>
      <c r="Q339" s="91" t="e">
        <f>INDEX(地温!$D$2:$D$366,MATCH(O339,地温!$C$2:$C$366,FALSE))</f>
        <v>#N/A</v>
      </c>
      <c r="R339" s="91" t="e">
        <f t="shared" si="188"/>
        <v>#N/A</v>
      </c>
      <c r="S339" s="93" t="e">
        <f t="shared" si="170"/>
        <v>#N/A</v>
      </c>
      <c r="T339" s="99" t="e">
        <f t="shared" si="171"/>
        <v>#N/A</v>
      </c>
      <c r="U339" s="99">
        <f t="shared" si="172"/>
        <v>0</v>
      </c>
      <c r="X339" s="92">
        <f t="shared" si="189"/>
        <v>331</v>
      </c>
      <c r="Y339" s="91">
        <f t="shared" si="190"/>
        <v>332</v>
      </c>
      <c r="Z339" s="91" t="e">
        <f>INDEX(地温!$D$2:$D$366,MATCH(X339,地温!$C$2:$C$366,FALSE))</f>
        <v>#N/A</v>
      </c>
      <c r="AA339" s="91" t="e">
        <f t="shared" si="191"/>
        <v>#N/A</v>
      </c>
      <c r="AB339" s="93" t="e">
        <f t="shared" si="173"/>
        <v>#N/A</v>
      </c>
      <c r="AC339" s="99" t="e">
        <f t="shared" si="174"/>
        <v>#N/A</v>
      </c>
      <c r="AD339" s="99">
        <f t="shared" si="175"/>
        <v>0</v>
      </c>
      <c r="AG339" s="92">
        <f t="shared" si="192"/>
        <v>331</v>
      </c>
      <c r="AH339" s="91">
        <f t="shared" si="193"/>
        <v>332</v>
      </c>
      <c r="AI339" s="91" t="e">
        <f>INDEX(地温!$D$2:$D$366,MATCH(AG339,地温!$C$2:$C$366,FALSE))</f>
        <v>#N/A</v>
      </c>
      <c r="AJ339" s="91" t="e">
        <f t="shared" si="194"/>
        <v>#N/A</v>
      </c>
      <c r="AK339" s="93" t="e">
        <f t="shared" si="176"/>
        <v>#N/A</v>
      </c>
      <c r="AL339" s="99" t="e">
        <f t="shared" si="177"/>
        <v>#N/A</v>
      </c>
      <c r="AM339" s="99">
        <f t="shared" si="178"/>
        <v>0</v>
      </c>
      <c r="AP339" s="92">
        <f t="shared" si="195"/>
        <v>331</v>
      </c>
      <c r="AQ339" s="91">
        <f t="shared" si="196"/>
        <v>332</v>
      </c>
      <c r="AR339" s="91" t="e">
        <f>INDEX(地温!$D$2:$D$366,MATCH(AP339,地温!$C$2:$C$366,FALSE))</f>
        <v>#N/A</v>
      </c>
      <c r="AS339" s="91" t="e">
        <f t="shared" si="197"/>
        <v>#N/A</v>
      </c>
      <c r="AT339" s="93" t="e">
        <f t="shared" si="179"/>
        <v>#N/A</v>
      </c>
      <c r="AU339" s="99" t="e">
        <f t="shared" si="180"/>
        <v>#N/A</v>
      </c>
      <c r="AV339" s="99">
        <f t="shared" si="181"/>
        <v>0</v>
      </c>
    </row>
    <row r="340" spans="1:48" s="91" customFormat="1">
      <c r="A340" s="92">
        <f t="shared" si="182"/>
        <v>332</v>
      </c>
      <c r="B340" s="91">
        <f t="shared" si="165"/>
        <v>333</v>
      </c>
      <c r="C340" s="99">
        <f t="shared" si="166"/>
        <v>0</v>
      </c>
      <c r="F340" s="92">
        <f t="shared" si="183"/>
        <v>332</v>
      </c>
      <c r="G340" s="91">
        <f t="shared" si="184"/>
        <v>333</v>
      </c>
      <c r="H340" s="91" t="e">
        <f>INDEX(地温!$D$2:$D$366,MATCH(F340,地温!$C$2:$C$366,FALSE))</f>
        <v>#N/A</v>
      </c>
      <c r="I340" s="91" t="e">
        <f t="shared" si="185"/>
        <v>#N/A</v>
      </c>
      <c r="J340" s="93" t="e">
        <f t="shared" si="167"/>
        <v>#N/A</v>
      </c>
      <c r="K340" s="99" t="e">
        <f t="shared" si="168"/>
        <v>#N/A</v>
      </c>
      <c r="L340" s="99">
        <f t="shared" si="169"/>
        <v>0</v>
      </c>
      <c r="O340" s="92">
        <f t="shared" si="186"/>
        <v>332</v>
      </c>
      <c r="P340" s="91">
        <f t="shared" si="187"/>
        <v>333</v>
      </c>
      <c r="Q340" s="91" t="e">
        <f>INDEX(地温!$D$2:$D$366,MATCH(O340,地温!$C$2:$C$366,FALSE))</f>
        <v>#N/A</v>
      </c>
      <c r="R340" s="91" t="e">
        <f t="shared" si="188"/>
        <v>#N/A</v>
      </c>
      <c r="S340" s="93" t="e">
        <f t="shared" si="170"/>
        <v>#N/A</v>
      </c>
      <c r="T340" s="99" t="e">
        <f t="shared" si="171"/>
        <v>#N/A</v>
      </c>
      <c r="U340" s="99">
        <f t="shared" si="172"/>
        <v>0</v>
      </c>
      <c r="X340" s="92">
        <f t="shared" si="189"/>
        <v>332</v>
      </c>
      <c r="Y340" s="91">
        <f t="shared" si="190"/>
        <v>333</v>
      </c>
      <c r="Z340" s="91" t="e">
        <f>INDEX(地温!$D$2:$D$366,MATCH(X340,地温!$C$2:$C$366,FALSE))</f>
        <v>#N/A</v>
      </c>
      <c r="AA340" s="91" t="e">
        <f t="shared" si="191"/>
        <v>#N/A</v>
      </c>
      <c r="AB340" s="93" t="e">
        <f t="shared" si="173"/>
        <v>#N/A</v>
      </c>
      <c r="AC340" s="99" t="e">
        <f t="shared" si="174"/>
        <v>#N/A</v>
      </c>
      <c r="AD340" s="99">
        <f t="shared" si="175"/>
        <v>0</v>
      </c>
      <c r="AG340" s="92">
        <f t="shared" si="192"/>
        <v>332</v>
      </c>
      <c r="AH340" s="91">
        <f t="shared" si="193"/>
        <v>333</v>
      </c>
      <c r="AI340" s="91" t="e">
        <f>INDEX(地温!$D$2:$D$366,MATCH(AG340,地温!$C$2:$C$366,FALSE))</f>
        <v>#N/A</v>
      </c>
      <c r="AJ340" s="91" t="e">
        <f t="shared" si="194"/>
        <v>#N/A</v>
      </c>
      <c r="AK340" s="93" t="e">
        <f t="shared" si="176"/>
        <v>#N/A</v>
      </c>
      <c r="AL340" s="99" t="e">
        <f t="shared" si="177"/>
        <v>#N/A</v>
      </c>
      <c r="AM340" s="99">
        <f t="shared" si="178"/>
        <v>0</v>
      </c>
      <c r="AP340" s="92">
        <f t="shared" si="195"/>
        <v>332</v>
      </c>
      <c r="AQ340" s="91">
        <f t="shared" si="196"/>
        <v>333</v>
      </c>
      <c r="AR340" s="91" t="e">
        <f>INDEX(地温!$D$2:$D$366,MATCH(AP340,地温!$C$2:$C$366,FALSE))</f>
        <v>#N/A</v>
      </c>
      <c r="AS340" s="91" t="e">
        <f t="shared" si="197"/>
        <v>#N/A</v>
      </c>
      <c r="AT340" s="93" t="e">
        <f t="shared" si="179"/>
        <v>#N/A</v>
      </c>
      <c r="AU340" s="99" t="e">
        <f t="shared" si="180"/>
        <v>#N/A</v>
      </c>
      <c r="AV340" s="99">
        <f t="shared" si="181"/>
        <v>0</v>
      </c>
    </row>
    <row r="341" spans="1:48" s="91" customFormat="1">
      <c r="A341" s="92">
        <f t="shared" si="182"/>
        <v>333</v>
      </c>
      <c r="B341" s="91">
        <f t="shared" si="165"/>
        <v>334</v>
      </c>
      <c r="C341" s="99">
        <f t="shared" si="166"/>
        <v>0</v>
      </c>
      <c r="F341" s="92">
        <f t="shared" si="183"/>
        <v>333</v>
      </c>
      <c r="G341" s="91">
        <f t="shared" si="184"/>
        <v>334</v>
      </c>
      <c r="H341" s="91" t="e">
        <f>INDEX(地温!$D$2:$D$366,MATCH(F341,地温!$C$2:$C$366,FALSE))</f>
        <v>#N/A</v>
      </c>
      <c r="I341" s="91" t="e">
        <f t="shared" si="185"/>
        <v>#N/A</v>
      </c>
      <c r="J341" s="93" t="e">
        <f t="shared" si="167"/>
        <v>#N/A</v>
      </c>
      <c r="K341" s="99" t="e">
        <f t="shared" si="168"/>
        <v>#N/A</v>
      </c>
      <c r="L341" s="99">
        <f t="shared" si="169"/>
        <v>0</v>
      </c>
      <c r="O341" s="92">
        <f t="shared" si="186"/>
        <v>333</v>
      </c>
      <c r="P341" s="91">
        <f t="shared" si="187"/>
        <v>334</v>
      </c>
      <c r="Q341" s="91" t="e">
        <f>INDEX(地温!$D$2:$D$366,MATCH(O341,地温!$C$2:$C$366,FALSE))</f>
        <v>#N/A</v>
      </c>
      <c r="R341" s="91" t="e">
        <f t="shared" si="188"/>
        <v>#N/A</v>
      </c>
      <c r="S341" s="93" t="e">
        <f t="shared" si="170"/>
        <v>#N/A</v>
      </c>
      <c r="T341" s="99" t="e">
        <f t="shared" si="171"/>
        <v>#N/A</v>
      </c>
      <c r="U341" s="99">
        <f t="shared" si="172"/>
        <v>0</v>
      </c>
      <c r="X341" s="92">
        <f t="shared" si="189"/>
        <v>333</v>
      </c>
      <c r="Y341" s="91">
        <f t="shared" si="190"/>
        <v>334</v>
      </c>
      <c r="Z341" s="91" t="e">
        <f>INDEX(地温!$D$2:$D$366,MATCH(X341,地温!$C$2:$C$366,FALSE))</f>
        <v>#N/A</v>
      </c>
      <c r="AA341" s="91" t="e">
        <f t="shared" si="191"/>
        <v>#N/A</v>
      </c>
      <c r="AB341" s="93" t="e">
        <f t="shared" si="173"/>
        <v>#N/A</v>
      </c>
      <c r="AC341" s="99" t="e">
        <f t="shared" si="174"/>
        <v>#N/A</v>
      </c>
      <c r="AD341" s="99">
        <f t="shared" si="175"/>
        <v>0</v>
      </c>
      <c r="AG341" s="92">
        <f t="shared" si="192"/>
        <v>333</v>
      </c>
      <c r="AH341" s="91">
        <f t="shared" si="193"/>
        <v>334</v>
      </c>
      <c r="AI341" s="91" t="e">
        <f>INDEX(地温!$D$2:$D$366,MATCH(AG341,地温!$C$2:$C$366,FALSE))</f>
        <v>#N/A</v>
      </c>
      <c r="AJ341" s="91" t="e">
        <f t="shared" si="194"/>
        <v>#N/A</v>
      </c>
      <c r="AK341" s="93" t="e">
        <f t="shared" si="176"/>
        <v>#N/A</v>
      </c>
      <c r="AL341" s="99" t="e">
        <f t="shared" si="177"/>
        <v>#N/A</v>
      </c>
      <c r="AM341" s="99">
        <f t="shared" si="178"/>
        <v>0</v>
      </c>
      <c r="AP341" s="92">
        <f t="shared" si="195"/>
        <v>333</v>
      </c>
      <c r="AQ341" s="91">
        <f t="shared" si="196"/>
        <v>334</v>
      </c>
      <c r="AR341" s="91" t="e">
        <f>INDEX(地温!$D$2:$D$366,MATCH(AP341,地温!$C$2:$C$366,FALSE))</f>
        <v>#N/A</v>
      </c>
      <c r="AS341" s="91" t="e">
        <f t="shared" si="197"/>
        <v>#N/A</v>
      </c>
      <c r="AT341" s="93" t="e">
        <f t="shared" si="179"/>
        <v>#N/A</v>
      </c>
      <c r="AU341" s="99" t="e">
        <f t="shared" si="180"/>
        <v>#N/A</v>
      </c>
      <c r="AV341" s="99">
        <f t="shared" si="181"/>
        <v>0</v>
      </c>
    </row>
    <row r="342" spans="1:48" s="91" customFormat="1">
      <c r="A342" s="92">
        <f t="shared" si="182"/>
        <v>334</v>
      </c>
      <c r="B342" s="91">
        <f t="shared" si="165"/>
        <v>335</v>
      </c>
      <c r="C342" s="99">
        <f t="shared" si="166"/>
        <v>0</v>
      </c>
      <c r="F342" s="92">
        <f t="shared" si="183"/>
        <v>334</v>
      </c>
      <c r="G342" s="91">
        <f t="shared" si="184"/>
        <v>335</v>
      </c>
      <c r="H342" s="91" t="e">
        <f>INDEX(地温!$D$2:$D$366,MATCH(F342,地温!$C$2:$C$366,FALSE))</f>
        <v>#N/A</v>
      </c>
      <c r="I342" s="91" t="e">
        <f t="shared" si="185"/>
        <v>#N/A</v>
      </c>
      <c r="J342" s="93" t="e">
        <f t="shared" si="167"/>
        <v>#N/A</v>
      </c>
      <c r="K342" s="99" t="e">
        <f t="shared" si="168"/>
        <v>#N/A</v>
      </c>
      <c r="L342" s="99">
        <f t="shared" si="169"/>
        <v>0</v>
      </c>
      <c r="O342" s="92">
        <f t="shared" si="186"/>
        <v>334</v>
      </c>
      <c r="P342" s="91">
        <f t="shared" si="187"/>
        <v>335</v>
      </c>
      <c r="Q342" s="91" t="e">
        <f>INDEX(地温!$D$2:$D$366,MATCH(O342,地温!$C$2:$C$366,FALSE))</f>
        <v>#N/A</v>
      </c>
      <c r="R342" s="91" t="e">
        <f t="shared" si="188"/>
        <v>#N/A</v>
      </c>
      <c r="S342" s="93" t="e">
        <f t="shared" si="170"/>
        <v>#N/A</v>
      </c>
      <c r="T342" s="99" t="e">
        <f t="shared" si="171"/>
        <v>#N/A</v>
      </c>
      <c r="U342" s="99">
        <f t="shared" si="172"/>
        <v>0</v>
      </c>
      <c r="X342" s="92">
        <f t="shared" si="189"/>
        <v>334</v>
      </c>
      <c r="Y342" s="91">
        <f t="shared" si="190"/>
        <v>335</v>
      </c>
      <c r="Z342" s="91" t="e">
        <f>INDEX(地温!$D$2:$D$366,MATCH(X342,地温!$C$2:$C$366,FALSE))</f>
        <v>#N/A</v>
      </c>
      <c r="AA342" s="91" t="e">
        <f t="shared" si="191"/>
        <v>#N/A</v>
      </c>
      <c r="AB342" s="93" t="e">
        <f t="shared" si="173"/>
        <v>#N/A</v>
      </c>
      <c r="AC342" s="99" t="e">
        <f t="shared" si="174"/>
        <v>#N/A</v>
      </c>
      <c r="AD342" s="99">
        <f t="shared" si="175"/>
        <v>0</v>
      </c>
      <c r="AG342" s="92">
        <f t="shared" si="192"/>
        <v>334</v>
      </c>
      <c r="AH342" s="91">
        <f t="shared" si="193"/>
        <v>335</v>
      </c>
      <c r="AI342" s="91" t="e">
        <f>INDEX(地温!$D$2:$D$366,MATCH(AG342,地温!$C$2:$C$366,FALSE))</f>
        <v>#N/A</v>
      </c>
      <c r="AJ342" s="91" t="e">
        <f t="shared" si="194"/>
        <v>#N/A</v>
      </c>
      <c r="AK342" s="93" t="e">
        <f t="shared" si="176"/>
        <v>#N/A</v>
      </c>
      <c r="AL342" s="99" t="e">
        <f t="shared" si="177"/>
        <v>#N/A</v>
      </c>
      <c r="AM342" s="99">
        <f t="shared" si="178"/>
        <v>0</v>
      </c>
      <c r="AP342" s="92">
        <f t="shared" si="195"/>
        <v>334</v>
      </c>
      <c r="AQ342" s="91">
        <f t="shared" si="196"/>
        <v>335</v>
      </c>
      <c r="AR342" s="91" t="e">
        <f>INDEX(地温!$D$2:$D$366,MATCH(AP342,地温!$C$2:$C$366,FALSE))</f>
        <v>#N/A</v>
      </c>
      <c r="AS342" s="91" t="e">
        <f t="shared" si="197"/>
        <v>#N/A</v>
      </c>
      <c r="AT342" s="93" t="e">
        <f t="shared" si="179"/>
        <v>#N/A</v>
      </c>
      <c r="AU342" s="99" t="e">
        <f t="shared" si="180"/>
        <v>#N/A</v>
      </c>
      <c r="AV342" s="99">
        <f t="shared" si="181"/>
        <v>0</v>
      </c>
    </row>
    <row r="343" spans="1:48" s="91" customFormat="1">
      <c r="A343" s="92">
        <f t="shared" si="182"/>
        <v>335</v>
      </c>
      <c r="B343" s="91">
        <f t="shared" si="165"/>
        <v>336</v>
      </c>
      <c r="C343" s="99">
        <f t="shared" si="166"/>
        <v>0</v>
      </c>
      <c r="F343" s="92">
        <f t="shared" si="183"/>
        <v>335</v>
      </c>
      <c r="G343" s="91">
        <f t="shared" si="184"/>
        <v>336</v>
      </c>
      <c r="H343" s="91" t="e">
        <f>INDEX(地温!$D$2:$D$366,MATCH(F343,地温!$C$2:$C$366,FALSE))</f>
        <v>#N/A</v>
      </c>
      <c r="I343" s="91" t="e">
        <f t="shared" si="185"/>
        <v>#N/A</v>
      </c>
      <c r="J343" s="93" t="e">
        <f t="shared" si="167"/>
        <v>#N/A</v>
      </c>
      <c r="K343" s="99" t="e">
        <f t="shared" si="168"/>
        <v>#N/A</v>
      </c>
      <c r="L343" s="99">
        <f t="shared" si="169"/>
        <v>0</v>
      </c>
      <c r="O343" s="92">
        <f t="shared" si="186"/>
        <v>335</v>
      </c>
      <c r="P343" s="91">
        <f t="shared" si="187"/>
        <v>336</v>
      </c>
      <c r="Q343" s="91" t="e">
        <f>INDEX(地温!$D$2:$D$366,MATCH(O343,地温!$C$2:$C$366,FALSE))</f>
        <v>#N/A</v>
      </c>
      <c r="R343" s="91" t="e">
        <f t="shared" si="188"/>
        <v>#N/A</v>
      </c>
      <c r="S343" s="93" t="e">
        <f t="shared" si="170"/>
        <v>#N/A</v>
      </c>
      <c r="T343" s="99" t="e">
        <f t="shared" si="171"/>
        <v>#N/A</v>
      </c>
      <c r="U343" s="99">
        <f t="shared" si="172"/>
        <v>0</v>
      </c>
      <c r="X343" s="92">
        <f t="shared" si="189"/>
        <v>335</v>
      </c>
      <c r="Y343" s="91">
        <f t="shared" si="190"/>
        <v>336</v>
      </c>
      <c r="Z343" s="91" t="e">
        <f>INDEX(地温!$D$2:$D$366,MATCH(X343,地温!$C$2:$C$366,FALSE))</f>
        <v>#N/A</v>
      </c>
      <c r="AA343" s="91" t="e">
        <f t="shared" si="191"/>
        <v>#N/A</v>
      </c>
      <c r="AB343" s="93" t="e">
        <f t="shared" si="173"/>
        <v>#N/A</v>
      </c>
      <c r="AC343" s="99" t="e">
        <f t="shared" si="174"/>
        <v>#N/A</v>
      </c>
      <c r="AD343" s="99">
        <f t="shared" si="175"/>
        <v>0</v>
      </c>
      <c r="AG343" s="92">
        <f t="shared" si="192"/>
        <v>335</v>
      </c>
      <c r="AH343" s="91">
        <f t="shared" si="193"/>
        <v>336</v>
      </c>
      <c r="AI343" s="91" t="e">
        <f>INDEX(地温!$D$2:$D$366,MATCH(AG343,地温!$C$2:$C$366,FALSE))</f>
        <v>#N/A</v>
      </c>
      <c r="AJ343" s="91" t="e">
        <f t="shared" si="194"/>
        <v>#N/A</v>
      </c>
      <c r="AK343" s="93" t="e">
        <f t="shared" si="176"/>
        <v>#N/A</v>
      </c>
      <c r="AL343" s="99" t="e">
        <f t="shared" si="177"/>
        <v>#N/A</v>
      </c>
      <c r="AM343" s="99">
        <f t="shared" si="178"/>
        <v>0</v>
      </c>
      <c r="AP343" s="92">
        <f t="shared" si="195"/>
        <v>335</v>
      </c>
      <c r="AQ343" s="91">
        <f t="shared" si="196"/>
        <v>336</v>
      </c>
      <c r="AR343" s="91" t="e">
        <f>INDEX(地温!$D$2:$D$366,MATCH(AP343,地温!$C$2:$C$366,FALSE))</f>
        <v>#N/A</v>
      </c>
      <c r="AS343" s="91" t="e">
        <f t="shared" si="197"/>
        <v>#N/A</v>
      </c>
      <c r="AT343" s="93" t="e">
        <f t="shared" si="179"/>
        <v>#N/A</v>
      </c>
      <c r="AU343" s="99" t="e">
        <f t="shared" si="180"/>
        <v>#N/A</v>
      </c>
      <c r="AV343" s="99">
        <f t="shared" si="181"/>
        <v>0</v>
      </c>
    </row>
    <row r="344" spans="1:48" s="91" customFormat="1">
      <c r="A344" s="92">
        <f t="shared" si="182"/>
        <v>336</v>
      </c>
      <c r="B344" s="91">
        <f t="shared" si="165"/>
        <v>337</v>
      </c>
      <c r="C344" s="99">
        <f t="shared" si="166"/>
        <v>0</v>
      </c>
      <c r="F344" s="92">
        <f t="shared" si="183"/>
        <v>336</v>
      </c>
      <c r="G344" s="91">
        <f t="shared" si="184"/>
        <v>337</v>
      </c>
      <c r="H344" s="91" t="e">
        <f>INDEX(地温!$D$2:$D$366,MATCH(F344,地温!$C$2:$C$366,FALSE))</f>
        <v>#N/A</v>
      </c>
      <c r="I344" s="91" t="e">
        <f t="shared" si="185"/>
        <v>#N/A</v>
      </c>
      <c r="J344" s="93" t="e">
        <f t="shared" si="167"/>
        <v>#N/A</v>
      </c>
      <c r="K344" s="99" t="e">
        <f t="shared" si="168"/>
        <v>#N/A</v>
      </c>
      <c r="L344" s="99">
        <f t="shared" si="169"/>
        <v>0</v>
      </c>
      <c r="O344" s="92">
        <f t="shared" si="186"/>
        <v>336</v>
      </c>
      <c r="P344" s="91">
        <f t="shared" si="187"/>
        <v>337</v>
      </c>
      <c r="Q344" s="91" t="e">
        <f>INDEX(地温!$D$2:$D$366,MATCH(O344,地温!$C$2:$C$366,FALSE))</f>
        <v>#N/A</v>
      </c>
      <c r="R344" s="91" t="e">
        <f t="shared" si="188"/>
        <v>#N/A</v>
      </c>
      <c r="S344" s="93" t="e">
        <f t="shared" si="170"/>
        <v>#N/A</v>
      </c>
      <c r="T344" s="99" t="e">
        <f t="shared" si="171"/>
        <v>#N/A</v>
      </c>
      <c r="U344" s="99">
        <f t="shared" si="172"/>
        <v>0</v>
      </c>
      <c r="X344" s="92">
        <f t="shared" si="189"/>
        <v>336</v>
      </c>
      <c r="Y344" s="91">
        <f t="shared" si="190"/>
        <v>337</v>
      </c>
      <c r="Z344" s="91" t="e">
        <f>INDEX(地温!$D$2:$D$366,MATCH(X344,地温!$C$2:$C$366,FALSE))</f>
        <v>#N/A</v>
      </c>
      <c r="AA344" s="91" t="e">
        <f t="shared" si="191"/>
        <v>#N/A</v>
      </c>
      <c r="AB344" s="93" t="e">
        <f t="shared" si="173"/>
        <v>#N/A</v>
      </c>
      <c r="AC344" s="99" t="e">
        <f t="shared" si="174"/>
        <v>#N/A</v>
      </c>
      <c r="AD344" s="99">
        <f t="shared" si="175"/>
        <v>0</v>
      </c>
      <c r="AG344" s="92">
        <f t="shared" si="192"/>
        <v>336</v>
      </c>
      <c r="AH344" s="91">
        <f t="shared" si="193"/>
        <v>337</v>
      </c>
      <c r="AI344" s="91" t="e">
        <f>INDEX(地温!$D$2:$D$366,MATCH(AG344,地温!$C$2:$C$366,FALSE))</f>
        <v>#N/A</v>
      </c>
      <c r="AJ344" s="91" t="e">
        <f t="shared" si="194"/>
        <v>#N/A</v>
      </c>
      <c r="AK344" s="93" t="e">
        <f t="shared" si="176"/>
        <v>#N/A</v>
      </c>
      <c r="AL344" s="99" t="e">
        <f t="shared" si="177"/>
        <v>#N/A</v>
      </c>
      <c r="AM344" s="99">
        <f t="shared" si="178"/>
        <v>0</v>
      </c>
      <c r="AP344" s="92">
        <f t="shared" si="195"/>
        <v>336</v>
      </c>
      <c r="AQ344" s="91">
        <f t="shared" si="196"/>
        <v>337</v>
      </c>
      <c r="AR344" s="91" t="e">
        <f>INDEX(地温!$D$2:$D$366,MATCH(AP344,地温!$C$2:$C$366,FALSE))</f>
        <v>#N/A</v>
      </c>
      <c r="AS344" s="91" t="e">
        <f t="shared" si="197"/>
        <v>#N/A</v>
      </c>
      <c r="AT344" s="93" t="e">
        <f t="shared" si="179"/>
        <v>#N/A</v>
      </c>
      <c r="AU344" s="99" t="e">
        <f t="shared" si="180"/>
        <v>#N/A</v>
      </c>
      <c r="AV344" s="99">
        <f t="shared" si="181"/>
        <v>0</v>
      </c>
    </row>
    <row r="345" spans="1:48" s="91" customFormat="1">
      <c r="A345" s="92">
        <f t="shared" si="182"/>
        <v>337</v>
      </c>
      <c r="B345" s="91">
        <f t="shared" si="165"/>
        <v>338</v>
      </c>
      <c r="C345" s="99">
        <f t="shared" si="166"/>
        <v>0</v>
      </c>
      <c r="F345" s="92">
        <f t="shared" si="183"/>
        <v>337</v>
      </c>
      <c r="G345" s="91">
        <f t="shared" si="184"/>
        <v>338</v>
      </c>
      <c r="H345" s="91" t="e">
        <f>INDEX(地温!$D$2:$D$366,MATCH(F345,地温!$C$2:$C$366,FALSE))</f>
        <v>#N/A</v>
      </c>
      <c r="I345" s="91" t="e">
        <f t="shared" si="185"/>
        <v>#N/A</v>
      </c>
      <c r="J345" s="93" t="e">
        <f t="shared" si="167"/>
        <v>#N/A</v>
      </c>
      <c r="K345" s="99" t="e">
        <f t="shared" si="168"/>
        <v>#N/A</v>
      </c>
      <c r="L345" s="99">
        <f t="shared" si="169"/>
        <v>0</v>
      </c>
      <c r="O345" s="92">
        <f t="shared" si="186"/>
        <v>337</v>
      </c>
      <c r="P345" s="91">
        <f t="shared" si="187"/>
        <v>338</v>
      </c>
      <c r="Q345" s="91" t="e">
        <f>INDEX(地温!$D$2:$D$366,MATCH(O345,地温!$C$2:$C$366,FALSE))</f>
        <v>#N/A</v>
      </c>
      <c r="R345" s="91" t="e">
        <f t="shared" si="188"/>
        <v>#N/A</v>
      </c>
      <c r="S345" s="93" t="e">
        <f t="shared" si="170"/>
        <v>#N/A</v>
      </c>
      <c r="T345" s="99" t="e">
        <f t="shared" si="171"/>
        <v>#N/A</v>
      </c>
      <c r="U345" s="99">
        <f t="shared" si="172"/>
        <v>0</v>
      </c>
      <c r="X345" s="92">
        <f t="shared" si="189"/>
        <v>337</v>
      </c>
      <c r="Y345" s="91">
        <f t="shared" si="190"/>
        <v>338</v>
      </c>
      <c r="Z345" s="91" t="e">
        <f>INDEX(地温!$D$2:$D$366,MATCH(X345,地温!$C$2:$C$366,FALSE))</f>
        <v>#N/A</v>
      </c>
      <c r="AA345" s="91" t="e">
        <f t="shared" si="191"/>
        <v>#N/A</v>
      </c>
      <c r="AB345" s="93" t="e">
        <f t="shared" si="173"/>
        <v>#N/A</v>
      </c>
      <c r="AC345" s="99" t="e">
        <f t="shared" si="174"/>
        <v>#N/A</v>
      </c>
      <c r="AD345" s="99">
        <f t="shared" si="175"/>
        <v>0</v>
      </c>
      <c r="AG345" s="92">
        <f t="shared" si="192"/>
        <v>337</v>
      </c>
      <c r="AH345" s="91">
        <f t="shared" si="193"/>
        <v>338</v>
      </c>
      <c r="AI345" s="91" t="e">
        <f>INDEX(地温!$D$2:$D$366,MATCH(AG345,地温!$C$2:$C$366,FALSE))</f>
        <v>#N/A</v>
      </c>
      <c r="AJ345" s="91" t="e">
        <f t="shared" si="194"/>
        <v>#N/A</v>
      </c>
      <c r="AK345" s="93" t="e">
        <f t="shared" si="176"/>
        <v>#N/A</v>
      </c>
      <c r="AL345" s="99" t="e">
        <f t="shared" si="177"/>
        <v>#N/A</v>
      </c>
      <c r="AM345" s="99">
        <f t="shared" si="178"/>
        <v>0</v>
      </c>
      <c r="AP345" s="92">
        <f t="shared" si="195"/>
        <v>337</v>
      </c>
      <c r="AQ345" s="91">
        <f t="shared" si="196"/>
        <v>338</v>
      </c>
      <c r="AR345" s="91" t="e">
        <f>INDEX(地温!$D$2:$D$366,MATCH(AP345,地温!$C$2:$C$366,FALSE))</f>
        <v>#N/A</v>
      </c>
      <c r="AS345" s="91" t="e">
        <f t="shared" si="197"/>
        <v>#N/A</v>
      </c>
      <c r="AT345" s="93" t="e">
        <f t="shared" si="179"/>
        <v>#N/A</v>
      </c>
      <c r="AU345" s="99" t="e">
        <f t="shared" si="180"/>
        <v>#N/A</v>
      </c>
      <c r="AV345" s="99">
        <f t="shared" si="181"/>
        <v>0</v>
      </c>
    </row>
    <row r="346" spans="1:48" s="91" customFormat="1">
      <c r="A346" s="92">
        <f t="shared" si="182"/>
        <v>338</v>
      </c>
      <c r="B346" s="91">
        <f t="shared" si="165"/>
        <v>339</v>
      </c>
      <c r="C346" s="99">
        <f t="shared" si="166"/>
        <v>0</v>
      </c>
      <c r="F346" s="92">
        <f t="shared" si="183"/>
        <v>338</v>
      </c>
      <c r="G346" s="91">
        <f t="shared" si="184"/>
        <v>339</v>
      </c>
      <c r="H346" s="91" t="e">
        <f>INDEX(地温!$D$2:$D$366,MATCH(F346,地温!$C$2:$C$366,FALSE))</f>
        <v>#N/A</v>
      </c>
      <c r="I346" s="91" t="e">
        <f t="shared" si="185"/>
        <v>#N/A</v>
      </c>
      <c r="J346" s="93" t="e">
        <f t="shared" si="167"/>
        <v>#N/A</v>
      </c>
      <c r="K346" s="99" t="e">
        <f t="shared" si="168"/>
        <v>#N/A</v>
      </c>
      <c r="L346" s="99">
        <f t="shared" si="169"/>
        <v>0</v>
      </c>
      <c r="O346" s="92">
        <f t="shared" si="186"/>
        <v>338</v>
      </c>
      <c r="P346" s="91">
        <f t="shared" si="187"/>
        <v>339</v>
      </c>
      <c r="Q346" s="91" t="e">
        <f>INDEX(地温!$D$2:$D$366,MATCH(O346,地温!$C$2:$C$366,FALSE))</f>
        <v>#N/A</v>
      </c>
      <c r="R346" s="91" t="e">
        <f t="shared" si="188"/>
        <v>#N/A</v>
      </c>
      <c r="S346" s="93" t="e">
        <f t="shared" si="170"/>
        <v>#N/A</v>
      </c>
      <c r="T346" s="99" t="e">
        <f t="shared" si="171"/>
        <v>#N/A</v>
      </c>
      <c r="U346" s="99">
        <f t="shared" si="172"/>
        <v>0</v>
      </c>
      <c r="X346" s="92">
        <f t="shared" si="189"/>
        <v>338</v>
      </c>
      <c r="Y346" s="91">
        <f t="shared" si="190"/>
        <v>339</v>
      </c>
      <c r="Z346" s="91" t="e">
        <f>INDEX(地温!$D$2:$D$366,MATCH(X346,地温!$C$2:$C$366,FALSE))</f>
        <v>#N/A</v>
      </c>
      <c r="AA346" s="91" t="e">
        <f t="shared" si="191"/>
        <v>#N/A</v>
      </c>
      <c r="AB346" s="93" t="e">
        <f t="shared" si="173"/>
        <v>#N/A</v>
      </c>
      <c r="AC346" s="99" t="e">
        <f t="shared" si="174"/>
        <v>#N/A</v>
      </c>
      <c r="AD346" s="99">
        <f t="shared" si="175"/>
        <v>0</v>
      </c>
      <c r="AG346" s="92">
        <f t="shared" si="192"/>
        <v>338</v>
      </c>
      <c r="AH346" s="91">
        <f t="shared" si="193"/>
        <v>339</v>
      </c>
      <c r="AI346" s="91" t="e">
        <f>INDEX(地温!$D$2:$D$366,MATCH(AG346,地温!$C$2:$C$366,FALSE))</f>
        <v>#N/A</v>
      </c>
      <c r="AJ346" s="91" t="e">
        <f t="shared" si="194"/>
        <v>#N/A</v>
      </c>
      <c r="AK346" s="93" t="e">
        <f t="shared" si="176"/>
        <v>#N/A</v>
      </c>
      <c r="AL346" s="99" t="e">
        <f t="shared" si="177"/>
        <v>#N/A</v>
      </c>
      <c r="AM346" s="99">
        <f t="shared" si="178"/>
        <v>0</v>
      </c>
      <c r="AP346" s="92">
        <f t="shared" si="195"/>
        <v>338</v>
      </c>
      <c r="AQ346" s="91">
        <f t="shared" si="196"/>
        <v>339</v>
      </c>
      <c r="AR346" s="91" t="e">
        <f>INDEX(地温!$D$2:$D$366,MATCH(AP346,地温!$C$2:$C$366,FALSE))</f>
        <v>#N/A</v>
      </c>
      <c r="AS346" s="91" t="e">
        <f t="shared" si="197"/>
        <v>#N/A</v>
      </c>
      <c r="AT346" s="93" t="e">
        <f t="shared" si="179"/>
        <v>#N/A</v>
      </c>
      <c r="AU346" s="99" t="e">
        <f t="shared" si="180"/>
        <v>#N/A</v>
      </c>
      <c r="AV346" s="99">
        <f t="shared" si="181"/>
        <v>0</v>
      </c>
    </row>
    <row r="347" spans="1:48" s="91" customFormat="1">
      <c r="A347" s="92">
        <f t="shared" si="182"/>
        <v>339</v>
      </c>
      <c r="B347" s="91">
        <f t="shared" si="165"/>
        <v>340</v>
      </c>
      <c r="C347" s="99">
        <f t="shared" si="166"/>
        <v>0</v>
      </c>
      <c r="F347" s="92">
        <f t="shared" si="183"/>
        <v>339</v>
      </c>
      <c r="G347" s="91">
        <f t="shared" si="184"/>
        <v>340</v>
      </c>
      <c r="H347" s="91" t="e">
        <f>INDEX(地温!$D$2:$D$366,MATCH(F347,地温!$C$2:$C$366,FALSE))</f>
        <v>#N/A</v>
      </c>
      <c r="I347" s="91" t="e">
        <f t="shared" si="185"/>
        <v>#N/A</v>
      </c>
      <c r="J347" s="93" t="e">
        <f t="shared" si="167"/>
        <v>#N/A</v>
      </c>
      <c r="K347" s="99" t="e">
        <f t="shared" si="168"/>
        <v>#N/A</v>
      </c>
      <c r="L347" s="99">
        <f t="shared" si="169"/>
        <v>0</v>
      </c>
      <c r="O347" s="92">
        <f t="shared" si="186"/>
        <v>339</v>
      </c>
      <c r="P347" s="91">
        <f t="shared" si="187"/>
        <v>340</v>
      </c>
      <c r="Q347" s="91" t="e">
        <f>INDEX(地温!$D$2:$D$366,MATCH(O347,地温!$C$2:$C$366,FALSE))</f>
        <v>#N/A</v>
      </c>
      <c r="R347" s="91" t="e">
        <f t="shared" si="188"/>
        <v>#N/A</v>
      </c>
      <c r="S347" s="93" t="e">
        <f t="shared" si="170"/>
        <v>#N/A</v>
      </c>
      <c r="T347" s="99" t="e">
        <f t="shared" si="171"/>
        <v>#N/A</v>
      </c>
      <c r="U347" s="99">
        <f t="shared" si="172"/>
        <v>0</v>
      </c>
      <c r="X347" s="92">
        <f t="shared" si="189"/>
        <v>339</v>
      </c>
      <c r="Y347" s="91">
        <f t="shared" si="190"/>
        <v>340</v>
      </c>
      <c r="Z347" s="91" t="e">
        <f>INDEX(地温!$D$2:$D$366,MATCH(X347,地温!$C$2:$C$366,FALSE))</f>
        <v>#N/A</v>
      </c>
      <c r="AA347" s="91" t="e">
        <f t="shared" si="191"/>
        <v>#N/A</v>
      </c>
      <c r="AB347" s="93" t="e">
        <f t="shared" si="173"/>
        <v>#N/A</v>
      </c>
      <c r="AC347" s="99" t="e">
        <f t="shared" si="174"/>
        <v>#N/A</v>
      </c>
      <c r="AD347" s="99">
        <f t="shared" si="175"/>
        <v>0</v>
      </c>
      <c r="AG347" s="92">
        <f t="shared" si="192"/>
        <v>339</v>
      </c>
      <c r="AH347" s="91">
        <f t="shared" si="193"/>
        <v>340</v>
      </c>
      <c r="AI347" s="91" t="e">
        <f>INDEX(地温!$D$2:$D$366,MATCH(AG347,地温!$C$2:$C$366,FALSE))</f>
        <v>#N/A</v>
      </c>
      <c r="AJ347" s="91" t="e">
        <f t="shared" si="194"/>
        <v>#N/A</v>
      </c>
      <c r="AK347" s="93" t="e">
        <f t="shared" si="176"/>
        <v>#N/A</v>
      </c>
      <c r="AL347" s="99" t="e">
        <f t="shared" si="177"/>
        <v>#N/A</v>
      </c>
      <c r="AM347" s="99">
        <f t="shared" si="178"/>
        <v>0</v>
      </c>
      <c r="AP347" s="92">
        <f t="shared" si="195"/>
        <v>339</v>
      </c>
      <c r="AQ347" s="91">
        <f t="shared" si="196"/>
        <v>340</v>
      </c>
      <c r="AR347" s="91" t="e">
        <f>INDEX(地温!$D$2:$D$366,MATCH(AP347,地温!$C$2:$C$366,FALSE))</f>
        <v>#N/A</v>
      </c>
      <c r="AS347" s="91" t="e">
        <f t="shared" si="197"/>
        <v>#N/A</v>
      </c>
      <c r="AT347" s="93" t="e">
        <f t="shared" si="179"/>
        <v>#N/A</v>
      </c>
      <c r="AU347" s="99" t="e">
        <f t="shared" si="180"/>
        <v>#N/A</v>
      </c>
      <c r="AV347" s="99">
        <f t="shared" si="181"/>
        <v>0</v>
      </c>
    </row>
    <row r="348" spans="1:48" s="91" customFormat="1">
      <c r="A348" s="92">
        <f t="shared" si="182"/>
        <v>340</v>
      </c>
      <c r="B348" s="91">
        <f t="shared" si="165"/>
        <v>341</v>
      </c>
      <c r="C348" s="99">
        <f t="shared" si="166"/>
        <v>0</v>
      </c>
      <c r="F348" s="92">
        <f t="shared" si="183"/>
        <v>340</v>
      </c>
      <c r="G348" s="91">
        <f t="shared" si="184"/>
        <v>341</v>
      </c>
      <c r="H348" s="91" t="e">
        <f>INDEX(地温!$D$2:$D$366,MATCH(F348,地温!$C$2:$C$366,FALSE))</f>
        <v>#N/A</v>
      </c>
      <c r="I348" s="91" t="e">
        <f t="shared" si="185"/>
        <v>#N/A</v>
      </c>
      <c r="J348" s="93" t="e">
        <f t="shared" si="167"/>
        <v>#N/A</v>
      </c>
      <c r="K348" s="99" t="e">
        <f t="shared" si="168"/>
        <v>#N/A</v>
      </c>
      <c r="L348" s="99">
        <f t="shared" si="169"/>
        <v>0</v>
      </c>
      <c r="O348" s="92">
        <f t="shared" si="186"/>
        <v>340</v>
      </c>
      <c r="P348" s="91">
        <f t="shared" si="187"/>
        <v>341</v>
      </c>
      <c r="Q348" s="91" t="e">
        <f>INDEX(地温!$D$2:$D$366,MATCH(O348,地温!$C$2:$C$366,FALSE))</f>
        <v>#N/A</v>
      </c>
      <c r="R348" s="91" t="e">
        <f t="shared" si="188"/>
        <v>#N/A</v>
      </c>
      <c r="S348" s="93" t="e">
        <f t="shared" si="170"/>
        <v>#N/A</v>
      </c>
      <c r="T348" s="99" t="e">
        <f t="shared" si="171"/>
        <v>#N/A</v>
      </c>
      <c r="U348" s="99">
        <f t="shared" si="172"/>
        <v>0</v>
      </c>
      <c r="X348" s="92">
        <f t="shared" si="189"/>
        <v>340</v>
      </c>
      <c r="Y348" s="91">
        <f t="shared" si="190"/>
        <v>341</v>
      </c>
      <c r="Z348" s="91" t="e">
        <f>INDEX(地温!$D$2:$D$366,MATCH(X348,地温!$C$2:$C$366,FALSE))</f>
        <v>#N/A</v>
      </c>
      <c r="AA348" s="91" t="e">
        <f t="shared" si="191"/>
        <v>#N/A</v>
      </c>
      <c r="AB348" s="93" t="e">
        <f t="shared" si="173"/>
        <v>#N/A</v>
      </c>
      <c r="AC348" s="99" t="e">
        <f t="shared" si="174"/>
        <v>#N/A</v>
      </c>
      <c r="AD348" s="99">
        <f t="shared" si="175"/>
        <v>0</v>
      </c>
      <c r="AG348" s="92">
        <f t="shared" si="192"/>
        <v>340</v>
      </c>
      <c r="AH348" s="91">
        <f t="shared" si="193"/>
        <v>341</v>
      </c>
      <c r="AI348" s="91" t="e">
        <f>INDEX(地温!$D$2:$D$366,MATCH(AG348,地温!$C$2:$C$366,FALSE))</f>
        <v>#N/A</v>
      </c>
      <c r="AJ348" s="91" t="e">
        <f t="shared" si="194"/>
        <v>#N/A</v>
      </c>
      <c r="AK348" s="93" t="e">
        <f t="shared" si="176"/>
        <v>#N/A</v>
      </c>
      <c r="AL348" s="99" t="e">
        <f t="shared" si="177"/>
        <v>#N/A</v>
      </c>
      <c r="AM348" s="99">
        <f t="shared" si="178"/>
        <v>0</v>
      </c>
      <c r="AP348" s="92">
        <f t="shared" si="195"/>
        <v>340</v>
      </c>
      <c r="AQ348" s="91">
        <f t="shared" si="196"/>
        <v>341</v>
      </c>
      <c r="AR348" s="91" t="e">
        <f>INDEX(地温!$D$2:$D$366,MATCH(AP348,地温!$C$2:$C$366,FALSE))</f>
        <v>#N/A</v>
      </c>
      <c r="AS348" s="91" t="e">
        <f t="shared" si="197"/>
        <v>#N/A</v>
      </c>
      <c r="AT348" s="93" t="e">
        <f t="shared" si="179"/>
        <v>#N/A</v>
      </c>
      <c r="AU348" s="99" t="e">
        <f t="shared" si="180"/>
        <v>#N/A</v>
      </c>
      <c r="AV348" s="99">
        <f t="shared" si="181"/>
        <v>0</v>
      </c>
    </row>
    <row r="349" spans="1:48" s="91" customFormat="1">
      <c r="A349" s="92">
        <f t="shared" si="182"/>
        <v>341</v>
      </c>
      <c r="B349" s="91">
        <f t="shared" si="165"/>
        <v>342</v>
      </c>
      <c r="C349" s="99">
        <f t="shared" si="166"/>
        <v>0</v>
      </c>
      <c r="F349" s="92">
        <f t="shared" si="183"/>
        <v>341</v>
      </c>
      <c r="G349" s="91">
        <f t="shared" si="184"/>
        <v>342</v>
      </c>
      <c r="H349" s="91" t="e">
        <f>INDEX(地温!$D$2:$D$366,MATCH(F349,地温!$C$2:$C$366,FALSE))</f>
        <v>#N/A</v>
      </c>
      <c r="I349" s="91" t="e">
        <f t="shared" si="185"/>
        <v>#N/A</v>
      </c>
      <c r="J349" s="93" t="e">
        <f t="shared" si="167"/>
        <v>#N/A</v>
      </c>
      <c r="K349" s="99" t="e">
        <f t="shared" si="168"/>
        <v>#N/A</v>
      </c>
      <c r="L349" s="99">
        <f t="shared" si="169"/>
        <v>0</v>
      </c>
      <c r="O349" s="92">
        <f t="shared" si="186"/>
        <v>341</v>
      </c>
      <c r="P349" s="91">
        <f t="shared" si="187"/>
        <v>342</v>
      </c>
      <c r="Q349" s="91" t="e">
        <f>INDEX(地温!$D$2:$D$366,MATCH(O349,地温!$C$2:$C$366,FALSE))</f>
        <v>#N/A</v>
      </c>
      <c r="R349" s="91" t="e">
        <f t="shared" si="188"/>
        <v>#N/A</v>
      </c>
      <c r="S349" s="93" t="e">
        <f t="shared" si="170"/>
        <v>#N/A</v>
      </c>
      <c r="T349" s="99" t="e">
        <f t="shared" si="171"/>
        <v>#N/A</v>
      </c>
      <c r="U349" s="99">
        <f t="shared" si="172"/>
        <v>0</v>
      </c>
      <c r="X349" s="92">
        <f t="shared" si="189"/>
        <v>341</v>
      </c>
      <c r="Y349" s="91">
        <f t="shared" si="190"/>
        <v>342</v>
      </c>
      <c r="Z349" s="91" t="e">
        <f>INDEX(地温!$D$2:$D$366,MATCH(X349,地温!$C$2:$C$366,FALSE))</f>
        <v>#N/A</v>
      </c>
      <c r="AA349" s="91" t="e">
        <f t="shared" si="191"/>
        <v>#N/A</v>
      </c>
      <c r="AB349" s="93" t="e">
        <f t="shared" si="173"/>
        <v>#N/A</v>
      </c>
      <c r="AC349" s="99" t="e">
        <f t="shared" si="174"/>
        <v>#N/A</v>
      </c>
      <c r="AD349" s="99">
        <f t="shared" si="175"/>
        <v>0</v>
      </c>
      <c r="AG349" s="92">
        <f t="shared" si="192"/>
        <v>341</v>
      </c>
      <c r="AH349" s="91">
        <f t="shared" si="193"/>
        <v>342</v>
      </c>
      <c r="AI349" s="91" t="e">
        <f>INDEX(地温!$D$2:$D$366,MATCH(AG349,地温!$C$2:$C$366,FALSE))</f>
        <v>#N/A</v>
      </c>
      <c r="AJ349" s="91" t="e">
        <f t="shared" si="194"/>
        <v>#N/A</v>
      </c>
      <c r="AK349" s="93" t="e">
        <f t="shared" si="176"/>
        <v>#N/A</v>
      </c>
      <c r="AL349" s="99" t="e">
        <f t="shared" si="177"/>
        <v>#N/A</v>
      </c>
      <c r="AM349" s="99">
        <f t="shared" si="178"/>
        <v>0</v>
      </c>
      <c r="AP349" s="92">
        <f t="shared" si="195"/>
        <v>341</v>
      </c>
      <c r="AQ349" s="91">
        <f t="shared" si="196"/>
        <v>342</v>
      </c>
      <c r="AR349" s="91" t="e">
        <f>INDEX(地温!$D$2:$D$366,MATCH(AP349,地温!$C$2:$C$366,FALSE))</f>
        <v>#N/A</v>
      </c>
      <c r="AS349" s="91" t="e">
        <f t="shared" si="197"/>
        <v>#N/A</v>
      </c>
      <c r="AT349" s="93" t="e">
        <f t="shared" si="179"/>
        <v>#N/A</v>
      </c>
      <c r="AU349" s="99" t="e">
        <f t="shared" si="180"/>
        <v>#N/A</v>
      </c>
      <c r="AV349" s="99">
        <f t="shared" si="181"/>
        <v>0</v>
      </c>
    </row>
    <row r="350" spans="1:48" s="91" customFormat="1">
      <c r="A350" s="92">
        <f t="shared" si="182"/>
        <v>342</v>
      </c>
      <c r="B350" s="91">
        <f t="shared" si="165"/>
        <v>343</v>
      </c>
      <c r="C350" s="99">
        <f t="shared" si="166"/>
        <v>0</v>
      </c>
      <c r="F350" s="92">
        <f t="shared" si="183"/>
        <v>342</v>
      </c>
      <c r="G350" s="91">
        <f t="shared" si="184"/>
        <v>343</v>
      </c>
      <c r="H350" s="91" t="e">
        <f>INDEX(地温!$D$2:$D$366,MATCH(F350,地温!$C$2:$C$366,FALSE))</f>
        <v>#N/A</v>
      </c>
      <c r="I350" s="91" t="e">
        <f t="shared" si="185"/>
        <v>#N/A</v>
      </c>
      <c r="J350" s="93" t="e">
        <f t="shared" si="167"/>
        <v>#N/A</v>
      </c>
      <c r="K350" s="99" t="e">
        <f t="shared" si="168"/>
        <v>#N/A</v>
      </c>
      <c r="L350" s="99">
        <f t="shared" si="169"/>
        <v>0</v>
      </c>
      <c r="O350" s="92">
        <f t="shared" si="186"/>
        <v>342</v>
      </c>
      <c r="P350" s="91">
        <f t="shared" si="187"/>
        <v>343</v>
      </c>
      <c r="Q350" s="91" t="e">
        <f>INDEX(地温!$D$2:$D$366,MATCH(O350,地温!$C$2:$C$366,FALSE))</f>
        <v>#N/A</v>
      </c>
      <c r="R350" s="91" t="e">
        <f t="shared" si="188"/>
        <v>#N/A</v>
      </c>
      <c r="S350" s="93" t="e">
        <f t="shared" si="170"/>
        <v>#N/A</v>
      </c>
      <c r="T350" s="99" t="e">
        <f t="shared" si="171"/>
        <v>#N/A</v>
      </c>
      <c r="U350" s="99">
        <f t="shared" si="172"/>
        <v>0</v>
      </c>
      <c r="X350" s="92">
        <f t="shared" si="189"/>
        <v>342</v>
      </c>
      <c r="Y350" s="91">
        <f t="shared" si="190"/>
        <v>343</v>
      </c>
      <c r="Z350" s="91" t="e">
        <f>INDEX(地温!$D$2:$D$366,MATCH(X350,地温!$C$2:$C$366,FALSE))</f>
        <v>#N/A</v>
      </c>
      <c r="AA350" s="91" t="e">
        <f t="shared" si="191"/>
        <v>#N/A</v>
      </c>
      <c r="AB350" s="93" t="e">
        <f t="shared" si="173"/>
        <v>#N/A</v>
      </c>
      <c r="AC350" s="99" t="e">
        <f t="shared" si="174"/>
        <v>#N/A</v>
      </c>
      <c r="AD350" s="99">
        <f t="shared" si="175"/>
        <v>0</v>
      </c>
      <c r="AG350" s="92">
        <f t="shared" si="192"/>
        <v>342</v>
      </c>
      <c r="AH350" s="91">
        <f t="shared" si="193"/>
        <v>343</v>
      </c>
      <c r="AI350" s="91" t="e">
        <f>INDEX(地温!$D$2:$D$366,MATCH(AG350,地温!$C$2:$C$366,FALSE))</f>
        <v>#N/A</v>
      </c>
      <c r="AJ350" s="91" t="e">
        <f t="shared" si="194"/>
        <v>#N/A</v>
      </c>
      <c r="AK350" s="93" t="e">
        <f t="shared" si="176"/>
        <v>#N/A</v>
      </c>
      <c r="AL350" s="99" t="e">
        <f t="shared" si="177"/>
        <v>#N/A</v>
      </c>
      <c r="AM350" s="99">
        <f t="shared" si="178"/>
        <v>0</v>
      </c>
      <c r="AP350" s="92">
        <f t="shared" si="195"/>
        <v>342</v>
      </c>
      <c r="AQ350" s="91">
        <f t="shared" si="196"/>
        <v>343</v>
      </c>
      <c r="AR350" s="91" t="e">
        <f>INDEX(地温!$D$2:$D$366,MATCH(AP350,地温!$C$2:$C$366,FALSE))</f>
        <v>#N/A</v>
      </c>
      <c r="AS350" s="91" t="e">
        <f t="shared" si="197"/>
        <v>#N/A</v>
      </c>
      <c r="AT350" s="93" t="e">
        <f t="shared" si="179"/>
        <v>#N/A</v>
      </c>
      <c r="AU350" s="99" t="e">
        <f t="shared" si="180"/>
        <v>#N/A</v>
      </c>
      <c r="AV350" s="99">
        <f t="shared" si="181"/>
        <v>0</v>
      </c>
    </row>
    <row r="351" spans="1:48" s="91" customFormat="1">
      <c r="A351" s="92">
        <f t="shared" si="182"/>
        <v>343</v>
      </c>
      <c r="B351" s="91">
        <f t="shared" si="165"/>
        <v>344</v>
      </c>
      <c r="C351" s="99">
        <f t="shared" si="166"/>
        <v>0</v>
      </c>
      <c r="F351" s="92">
        <f t="shared" si="183"/>
        <v>343</v>
      </c>
      <c r="G351" s="91">
        <f t="shared" si="184"/>
        <v>344</v>
      </c>
      <c r="H351" s="91" t="e">
        <f>INDEX(地温!$D$2:$D$366,MATCH(F351,地温!$C$2:$C$366,FALSE))</f>
        <v>#N/A</v>
      </c>
      <c r="I351" s="91" t="e">
        <f t="shared" si="185"/>
        <v>#N/A</v>
      </c>
      <c r="J351" s="93" t="e">
        <f t="shared" si="167"/>
        <v>#N/A</v>
      </c>
      <c r="K351" s="99" t="e">
        <f t="shared" si="168"/>
        <v>#N/A</v>
      </c>
      <c r="L351" s="99">
        <f t="shared" si="169"/>
        <v>0</v>
      </c>
      <c r="O351" s="92">
        <f t="shared" si="186"/>
        <v>343</v>
      </c>
      <c r="P351" s="91">
        <f t="shared" si="187"/>
        <v>344</v>
      </c>
      <c r="Q351" s="91" t="e">
        <f>INDEX(地温!$D$2:$D$366,MATCH(O351,地温!$C$2:$C$366,FALSE))</f>
        <v>#N/A</v>
      </c>
      <c r="R351" s="91" t="e">
        <f t="shared" si="188"/>
        <v>#N/A</v>
      </c>
      <c r="S351" s="93" t="e">
        <f t="shared" si="170"/>
        <v>#N/A</v>
      </c>
      <c r="T351" s="99" t="e">
        <f t="shared" si="171"/>
        <v>#N/A</v>
      </c>
      <c r="U351" s="99">
        <f t="shared" si="172"/>
        <v>0</v>
      </c>
      <c r="X351" s="92">
        <f t="shared" si="189"/>
        <v>343</v>
      </c>
      <c r="Y351" s="91">
        <f t="shared" si="190"/>
        <v>344</v>
      </c>
      <c r="Z351" s="91" t="e">
        <f>INDEX(地温!$D$2:$D$366,MATCH(X351,地温!$C$2:$C$366,FALSE))</f>
        <v>#N/A</v>
      </c>
      <c r="AA351" s="91" t="e">
        <f t="shared" si="191"/>
        <v>#N/A</v>
      </c>
      <c r="AB351" s="93" t="e">
        <f t="shared" si="173"/>
        <v>#N/A</v>
      </c>
      <c r="AC351" s="99" t="e">
        <f t="shared" si="174"/>
        <v>#N/A</v>
      </c>
      <c r="AD351" s="99">
        <f t="shared" si="175"/>
        <v>0</v>
      </c>
      <c r="AG351" s="92">
        <f t="shared" si="192"/>
        <v>343</v>
      </c>
      <c r="AH351" s="91">
        <f t="shared" si="193"/>
        <v>344</v>
      </c>
      <c r="AI351" s="91" t="e">
        <f>INDEX(地温!$D$2:$D$366,MATCH(AG351,地温!$C$2:$C$366,FALSE))</f>
        <v>#N/A</v>
      </c>
      <c r="AJ351" s="91" t="e">
        <f t="shared" si="194"/>
        <v>#N/A</v>
      </c>
      <c r="AK351" s="93" t="e">
        <f t="shared" si="176"/>
        <v>#N/A</v>
      </c>
      <c r="AL351" s="99" t="e">
        <f t="shared" si="177"/>
        <v>#N/A</v>
      </c>
      <c r="AM351" s="99">
        <f t="shared" si="178"/>
        <v>0</v>
      </c>
      <c r="AP351" s="92">
        <f t="shared" si="195"/>
        <v>343</v>
      </c>
      <c r="AQ351" s="91">
        <f t="shared" si="196"/>
        <v>344</v>
      </c>
      <c r="AR351" s="91" t="e">
        <f>INDEX(地温!$D$2:$D$366,MATCH(AP351,地温!$C$2:$C$366,FALSE))</f>
        <v>#N/A</v>
      </c>
      <c r="AS351" s="91" t="e">
        <f t="shared" si="197"/>
        <v>#N/A</v>
      </c>
      <c r="AT351" s="93" t="e">
        <f t="shared" si="179"/>
        <v>#N/A</v>
      </c>
      <c r="AU351" s="99" t="e">
        <f t="shared" si="180"/>
        <v>#N/A</v>
      </c>
      <c r="AV351" s="99">
        <f t="shared" si="181"/>
        <v>0</v>
      </c>
    </row>
    <row r="352" spans="1:48" s="91" customFormat="1">
      <c r="A352" s="92">
        <f t="shared" si="182"/>
        <v>344</v>
      </c>
      <c r="B352" s="91">
        <f t="shared" si="165"/>
        <v>345</v>
      </c>
      <c r="C352" s="99">
        <f t="shared" si="166"/>
        <v>0</v>
      </c>
      <c r="F352" s="92">
        <f t="shared" si="183"/>
        <v>344</v>
      </c>
      <c r="G352" s="91">
        <f t="shared" si="184"/>
        <v>345</v>
      </c>
      <c r="H352" s="91" t="e">
        <f>INDEX(地温!$D$2:$D$366,MATCH(F352,地温!$C$2:$C$366,FALSE))</f>
        <v>#N/A</v>
      </c>
      <c r="I352" s="91" t="e">
        <f t="shared" si="185"/>
        <v>#N/A</v>
      </c>
      <c r="J352" s="93" t="e">
        <f t="shared" si="167"/>
        <v>#N/A</v>
      </c>
      <c r="K352" s="99" t="e">
        <f t="shared" si="168"/>
        <v>#N/A</v>
      </c>
      <c r="L352" s="99">
        <f t="shared" si="169"/>
        <v>0</v>
      </c>
      <c r="O352" s="92">
        <f t="shared" si="186"/>
        <v>344</v>
      </c>
      <c r="P352" s="91">
        <f t="shared" si="187"/>
        <v>345</v>
      </c>
      <c r="Q352" s="91" t="e">
        <f>INDEX(地温!$D$2:$D$366,MATCH(O352,地温!$C$2:$C$366,FALSE))</f>
        <v>#N/A</v>
      </c>
      <c r="R352" s="91" t="e">
        <f t="shared" si="188"/>
        <v>#N/A</v>
      </c>
      <c r="S352" s="93" t="e">
        <f t="shared" si="170"/>
        <v>#N/A</v>
      </c>
      <c r="T352" s="99" t="e">
        <f t="shared" si="171"/>
        <v>#N/A</v>
      </c>
      <c r="U352" s="99">
        <f t="shared" si="172"/>
        <v>0</v>
      </c>
      <c r="X352" s="92">
        <f t="shared" si="189"/>
        <v>344</v>
      </c>
      <c r="Y352" s="91">
        <f t="shared" si="190"/>
        <v>345</v>
      </c>
      <c r="Z352" s="91" t="e">
        <f>INDEX(地温!$D$2:$D$366,MATCH(X352,地温!$C$2:$C$366,FALSE))</f>
        <v>#N/A</v>
      </c>
      <c r="AA352" s="91" t="e">
        <f t="shared" si="191"/>
        <v>#N/A</v>
      </c>
      <c r="AB352" s="93" t="e">
        <f t="shared" si="173"/>
        <v>#N/A</v>
      </c>
      <c r="AC352" s="99" t="e">
        <f t="shared" si="174"/>
        <v>#N/A</v>
      </c>
      <c r="AD352" s="99">
        <f t="shared" si="175"/>
        <v>0</v>
      </c>
      <c r="AG352" s="92">
        <f t="shared" si="192"/>
        <v>344</v>
      </c>
      <c r="AH352" s="91">
        <f t="shared" si="193"/>
        <v>345</v>
      </c>
      <c r="AI352" s="91" t="e">
        <f>INDEX(地温!$D$2:$D$366,MATCH(AG352,地温!$C$2:$C$366,FALSE))</f>
        <v>#N/A</v>
      </c>
      <c r="AJ352" s="91" t="e">
        <f t="shared" si="194"/>
        <v>#N/A</v>
      </c>
      <c r="AK352" s="93" t="e">
        <f t="shared" si="176"/>
        <v>#N/A</v>
      </c>
      <c r="AL352" s="99" t="e">
        <f t="shared" si="177"/>
        <v>#N/A</v>
      </c>
      <c r="AM352" s="99">
        <f t="shared" si="178"/>
        <v>0</v>
      </c>
      <c r="AP352" s="92">
        <f t="shared" si="195"/>
        <v>344</v>
      </c>
      <c r="AQ352" s="91">
        <f t="shared" si="196"/>
        <v>345</v>
      </c>
      <c r="AR352" s="91" t="e">
        <f>INDEX(地温!$D$2:$D$366,MATCH(AP352,地温!$C$2:$C$366,FALSE))</f>
        <v>#N/A</v>
      </c>
      <c r="AS352" s="91" t="e">
        <f t="shared" si="197"/>
        <v>#N/A</v>
      </c>
      <c r="AT352" s="93" t="e">
        <f t="shared" si="179"/>
        <v>#N/A</v>
      </c>
      <c r="AU352" s="99" t="e">
        <f t="shared" si="180"/>
        <v>#N/A</v>
      </c>
      <c r="AV352" s="99">
        <f t="shared" si="181"/>
        <v>0</v>
      </c>
    </row>
    <row r="353" spans="1:48" s="91" customFormat="1">
      <c r="A353" s="92">
        <f t="shared" si="182"/>
        <v>345</v>
      </c>
      <c r="B353" s="91">
        <f t="shared" si="165"/>
        <v>346</v>
      </c>
      <c r="C353" s="99">
        <f t="shared" si="166"/>
        <v>0</v>
      </c>
      <c r="F353" s="92">
        <f t="shared" si="183"/>
        <v>345</v>
      </c>
      <c r="G353" s="91">
        <f t="shared" si="184"/>
        <v>346</v>
      </c>
      <c r="H353" s="91" t="e">
        <f>INDEX(地温!$D$2:$D$366,MATCH(F353,地温!$C$2:$C$366,FALSE))</f>
        <v>#N/A</v>
      </c>
      <c r="I353" s="91" t="e">
        <f t="shared" si="185"/>
        <v>#N/A</v>
      </c>
      <c r="J353" s="93" t="e">
        <f t="shared" si="167"/>
        <v>#N/A</v>
      </c>
      <c r="K353" s="99" t="e">
        <f t="shared" si="168"/>
        <v>#N/A</v>
      </c>
      <c r="L353" s="99">
        <f t="shared" si="169"/>
        <v>0</v>
      </c>
      <c r="O353" s="92">
        <f t="shared" si="186"/>
        <v>345</v>
      </c>
      <c r="P353" s="91">
        <f t="shared" si="187"/>
        <v>346</v>
      </c>
      <c r="Q353" s="91" t="e">
        <f>INDEX(地温!$D$2:$D$366,MATCH(O353,地温!$C$2:$C$366,FALSE))</f>
        <v>#N/A</v>
      </c>
      <c r="R353" s="91" t="e">
        <f t="shared" si="188"/>
        <v>#N/A</v>
      </c>
      <c r="S353" s="93" t="e">
        <f t="shared" si="170"/>
        <v>#N/A</v>
      </c>
      <c r="T353" s="99" t="e">
        <f t="shared" si="171"/>
        <v>#N/A</v>
      </c>
      <c r="U353" s="99">
        <f t="shared" si="172"/>
        <v>0</v>
      </c>
      <c r="X353" s="92">
        <f t="shared" si="189"/>
        <v>345</v>
      </c>
      <c r="Y353" s="91">
        <f t="shared" si="190"/>
        <v>346</v>
      </c>
      <c r="Z353" s="91" t="e">
        <f>INDEX(地温!$D$2:$D$366,MATCH(X353,地温!$C$2:$C$366,FALSE))</f>
        <v>#N/A</v>
      </c>
      <c r="AA353" s="91" t="e">
        <f t="shared" si="191"/>
        <v>#N/A</v>
      </c>
      <c r="AB353" s="93" t="e">
        <f t="shared" si="173"/>
        <v>#N/A</v>
      </c>
      <c r="AC353" s="99" t="e">
        <f t="shared" si="174"/>
        <v>#N/A</v>
      </c>
      <c r="AD353" s="99">
        <f t="shared" si="175"/>
        <v>0</v>
      </c>
      <c r="AG353" s="92">
        <f t="shared" si="192"/>
        <v>345</v>
      </c>
      <c r="AH353" s="91">
        <f t="shared" si="193"/>
        <v>346</v>
      </c>
      <c r="AI353" s="91" t="e">
        <f>INDEX(地温!$D$2:$D$366,MATCH(AG353,地温!$C$2:$C$366,FALSE))</f>
        <v>#N/A</v>
      </c>
      <c r="AJ353" s="91" t="e">
        <f t="shared" si="194"/>
        <v>#N/A</v>
      </c>
      <c r="AK353" s="93" t="e">
        <f t="shared" si="176"/>
        <v>#N/A</v>
      </c>
      <c r="AL353" s="99" t="e">
        <f t="shared" si="177"/>
        <v>#N/A</v>
      </c>
      <c r="AM353" s="99">
        <f t="shared" si="178"/>
        <v>0</v>
      </c>
      <c r="AP353" s="92">
        <f t="shared" si="195"/>
        <v>345</v>
      </c>
      <c r="AQ353" s="91">
        <f t="shared" si="196"/>
        <v>346</v>
      </c>
      <c r="AR353" s="91" t="e">
        <f>INDEX(地温!$D$2:$D$366,MATCH(AP353,地温!$C$2:$C$366,FALSE))</f>
        <v>#N/A</v>
      </c>
      <c r="AS353" s="91" t="e">
        <f t="shared" si="197"/>
        <v>#N/A</v>
      </c>
      <c r="AT353" s="93" t="e">
        <f t="shared" si="179"/>
        <v>#N/A</v>
      </c>
      <c r="AU353" s="99" t="e">
        <f t="shared" si="180"/>
        <v>#N/A</v>
      </c>
      <c r="AV353" s="99">
        <f t="shared" si="181"/>
        <v>0</v>
      </c>
    </row>
    <row r="354" spans="1:48" s="91" customFormat="1">
      <c r="A354" s="92">
        <f t="shared" si="182"/>
        <v>346</v>
      </c>
      <c r="B354" s="91">
        <f t="shared" si="165"/>
        <v>347</v>
      </c>
      <c r="C354" s="99">
        <f t="shared" si="166"/>
        <v>0</v>
      </c>
      <c r="F354" s="92">
        <f t="shared" si="183"/>
        <v>346</v>
      </c>
      <c r="G354" s="91">
        <f t="shared" si="184"/>
        <v>347</v>
      </c>
      <c r="H354" s="91" t="e">
        <f>INDEX(地温!$D$2:$D$366,MATCH(F354,地温!$C$2:$C$366,FALSE))</f>
        <v>#N/A</v>
      </c>
      <c r="I354" s="91" t="e">
        <f t="shared" si="185"/>
        <v>#N/A</v>
      </c>
      <c r="J354" s="93" t="e">
        <f t="shared" si="167"/>
        <v>#N/A</v>
      </c>
      <c r="K354" s="99" t="e">
        <f t="shared" si="168"/>
        <v>#N/A</v>
      </c>
      <c r="L354" s="99">
        <f t="shared" si="169"/>
        <v>0</v>
      </c>
      <c r="O354" s="92">
        <f t="shared" si="186"/>
        <v>346</v>
      </c>
      <c r="P354" s="91">
        <f t="shared" si="187"/>
        <v>347</v>
      </c>
      <c r="Q354" s="91" t="e">
        <f>INDEX(地温!$D$2:$D$366,MATCH(O354,地温!$C$2:$C$366,FALSE))</f>
        <v>#N/A</v>
      </c>
      <c r="R354" s="91" t="e">
        <f t="shared" si="188"/>
        <v>#N/A</v>
      </c>
      <c r="S354" s="93" t="e">
        <f t="shared" si="170"/>
        <v>#N/A</v>
      </c>
      <c r="T354" s="99" t="e">
        <f t="shared" si="171"/>
        <v>#N/A</v>
      </c>
      <c r="U354" s="99">
        <f t="shared" si="172"/>
        <v>0</v>
      </c>
      <c r="X354" s="92">
        <f t="shared" si="189"/>
        <v>346</v>
      </c>
      <c r="Y354" s="91">
        <f t="shared" si="190"/>
        <v>347</v>
      </c>
      <c r="Z354" s="91" t="e">
        <f>INDEX(地温!$D$2:$D$366,MATCH(X354,地温!$C$2:$C$366,FALSE))</f>
        <v>#N/A</v>
      </c>
      <c r="AA354" s="91" t="e">
        <f t="shared" si="191"/>
        <v>#N/A</v>
      </c>
      <c r="AB354" s="93" t="e">
        <f t="shared" si="173"/>
        <v>#N/A</v>
      </c>
      <c r="AC354" s="99" t="e">
        <f t="shared" si="174"/>
        <v>#N/A</v>
      </c>
      <c r="AD354" s="99">
        <f t="shared" si="175"/>
        <v>0</v>
      </c>
      <c r="AG354" s="92">
        <f t="shared" si="192"/>
        <v>346</v>
      </c>
      <c r="AH354" s="91">
        <f t="shared" si="193"/>
        <v>347</v>
      </c>
      <c r="AI354" s="91" t="e">
        <f>INDEX(地温!$D$2:$D$366,MATCH(AG354,地温!$C$2:$C$366,FALSE))</f>
        <v>#N/A</v>
      </c>
      <c r="AJ354" s="91" t="e">
        <f t="shared" si="194"/>
        <v>#N/A</v>
      </c>
      <c r="AK354" s="93" t="e">
        <f t="shared" si="176"/>
        <v>#N/A</v>
      </c>
      <c r="AL354" s="99" t="e">
        <f t="shared" si="177"/>
        <v>#N/A</v>
      </c>
      <c r="AM354" s="99">
        <f t="shared" si="178"/>
        <v>0</v>
      </c>
      <c r="AP354" s="92">
        <f t="shared" si="195"/>
        <v>346</v>
      </c>
      <c r="AQ354" s="91">
        <f t="shared" si="196"/>
        <v>347</v>
      </c>
      <c r="AR354" s="91" t="e">
        <f>INDEX(地温!$D$2:$D$366,MATCH(AP354,地温!$C$2:$C$366,FALSE))</f>
        <v>#N/A</v>
      </c>
      <c r="AS354" s="91" t="e">
        <f t="shared" si="197"/>
        <v>#N/A</v>
      </c>
      <c r="AT354" s="93" t="e">
        <f t="shared" si="179"/>
        <v>#N/A</v>
      </c>
      <c r="AU354" s="99" t="e">
        <f t="shared" si="180"/>
        <v>#N/A</v>
      </c>
      <c r="AV354" s="99">
        <f t="shared" si="181"/>
        <v>0</v>
      </c>
    </row>
    <row r="355" spans="1:48" s="91" customFormat="1">
      <c r="A355" s="92">
        <f t="shared" si="182"/>
        <v>347</v>
      </c>
      <c r="B355" s="91">
        <f t="shared" si="165"/>
        <v>348</v>
      </c>
      <c r="C355" s="99">
        <f t="shared" si="166"/>
        <v>0</v>
      </c>
      <c r="F355" s="92">
        <f t="shared" si="183"/>
        <v>347</v>
      </c>
      <c r="G355" s="91">
        <f t="shared" si="184"/>
        <v>348</v>
      </c>
      <c r="H355" s="91" t="e">
        <f>INDEX(地温!$D$2:$D$366,MATCH(F355,地温!$C$2:$C$366,FALSE))</f>
        <v>#N/A</v>
      </c>
      <c r="I355" s="91" t="e">
        <f t="shared" si="185"/>
        <v>#N/A</v>
      </c>
      <c r="J355" s="93" t="e">
        <f t="shared" si="167"/>
        <v>#N/A</v>
      </c>
      <c r="K355" s="99" t="e">
        <f t="shared" si="168"/>
        <v>#N/A</v>
      </c>
      <c r="L355" s="99">
        <f t="shared" si="169"/>
        <v>0</v>
      </c>
      <c r="O355" s="92">
        <f t="shared" si="186"/>
        <v>347</v>
      </c>
      <c r="P355" s="91">
        <f t="shared" si="187"/>
        <v>348</v>
      </c>
      <c r="Q355" s="91" t="e">
        <f>INDEX(地温!$D$2:$D$366,MATCH(O355,地温!$C$2:$C$366,FALSE))</f>
        <v>#N/A</v>
      </c>
      <c r="R355" s="91" t="e">
        <f t="shared" si="188"/>
        <v>#N/A</v>
      </c>
      <c r="S355" s="93" t="e">
        <f t="shared" si="170"/>
        <v>#N/A</v>
      </c>
      <c r="T355" s="99" t="e">
        <f t="shared" si="171"/>
        <v>#N/A</v>
      </c>
      <c r="U355" s="99">
        <f t="shared" si="172"/>
        <v>0</v>
      </c>
      <c r="X355" s="92">
        <f t="shared" si="189"/>
        <v>347</v>
      </c>
      <c r="Y355" s="91">
        <f t="shared" si="190"/>
        <v>348</v>
      </c>
      <c r="Z355" s="91" t="e">
        <f>INDEX(地温!$D$2:$D$366,MATCH(X355,地温!$C$2:$C$366,FALSE))</f>
        <v>#N/A</v>
      </c>
      <c r="AA355" s="91" t="e">
        <f t="shared" si="191"/>
        <v>#N/A</v>
      </c>
      <c r="AB355" s="93" t="e">
        <f t="shared" si="173"/>
        <v>#N/A</v>
      </c>
      <c r="AC355" s="99" t="e">
        <f t="shared" si="174"/>
        <v>#N/A</v>
      </c>
      <c r="AD355" s="99">
        <f t="shared" si="175"/>
        <v>0</v>
      </c>
      <c r="AG355" s="92">
        <f t="shared" si="192"/>
        <v>347</v>
      </c>
      <c r="AH355" s="91">
        <f t="shared" si="193"/>
        <v>348</v>
      </c>
      <c r="AI355" s="91" t="e">
        <f>INDEX(地温!$D$2:$D$366,MATCH(AG355,地温!$C$2:$C$366,FALSE))</f>
        <v>#N/A</v>
      </c>
      <c r="AJ355" s="91" t="e">
        <f t="shared" si="194"/>
        <v>#N/A</v>
      </c>
      <c r="AK355" s="93" t="e">
        <f t="shared" si="176"/>
        <v>#N/A</v>
      </c>
      <c r="AL355" s="99" t="e">
        <f t="shared" si="177"/>
        <v>#N/A</v>
      </c>
      <c r="AM355" s="99">
        <f t="shared" si="178"/>
        <v>0</v>
      </c>
      <c r="AP355" s="92">
        <f t="shared" si="195"/>
        <v>347</v>
      </c>
      <c r="AQ355" s="91">
        <f t="shared" si="196"/>
        <v>348</v>
      </c>
      <c r="AR355" s="91" t="e">
        <f>INDEX(地温!$D$2:$D$366,MATCH(AP355,地温!$C$2:$C$366,FALSE))</f>
        <v>#N/A</v>
      </c>
      <c r="AS355" s="91" t="e">
        <f t="shared" si="197"/>
        <v>#N/A</v>
      </c>
      <c r="AT355" s="93" t="e">
        <f t="shared" si="179"/>
        <v>#N/A</v>
      </c>
      <c r="AU355" s="99" t="e">
        <f t="shared" si="180"/>
        <v>#N/A</v>
      </c>
      <c r="AV355" s="99">
        <f t="shared" si="181"/>
        <v>0</v>
      </c>
    </row>
    <row r="356" spans="1:48" s="91" customFormat="1">
      <c r="A356" s="92">
        <f t="shared" si="182"/>
        <v>348</v>
      </c>
      <c r="B356" s="91">
        <f t="shared" si="165"/>
        <v>349</v>
      </c>
      <c r="C356" s="99">
        <f t="shared" si="166"/>
        <v>0</v>
      </c>
      <c r="F356" s="92">
        <f t="shared" si="183"/>
        <v>348</v>
      </c>
      <c r="G356" s="91">
        <f t="shared" si="184"/>
        <v>349</v>
      </c>
      <c r="H356" s="91" t="e">
        <f>INDEX(地温!$D$2:$D$366,MATCH(F356,地温!$C$2:$C$366,FALSE))</f>
        <v>#N/A</v>
      </c>
      <c r="I356" s="91" t="e">
        <f t="shared" si="185"/>
        <v>#N/A</v>
      </c>
      <c r="J356" s="93" t="e">
        <f t="shared" si="167"/>
        <v>#N/A</v>
      </c>
      <c r="K356" s="99" t="e">
        <f t="shared" si="168"/>
        <v>#N/A</v>
      </c>
      <c r="L356" s="99">
        <f t="shared" si="169"/>
        <v>0</v>
      </c>
      <c r="O356" s="92">
        <f t="shared" si="186"/>
        <v>348</v>
      </c>
      <c r="P356" s="91">
        <f t="shared" si="187"/>
        <v>349</v>
      </c>
      <c r="Q356" s="91" t="e">
        <f>INDEX(地温!$D$2:$D$366,MATCH(O356,地温!$C$2:$C$366,FALSE))</f>
        <v>#N/A</v>
      </c>
      <c r="R356" s="91" t="e">
        <f t="shared" si="188"/>
        <v>#N/A</v>
      </c>
      <c r="S356" s="93" t="e">
        <f t="shared" si="170"/>
        <v>#N/A</v>
      </c>
      <c r="T356" s="99" t="e">
        <f t="shared" si="171"/>
        <v>#N/A</v>
      </c>
      <c r="U356" s="99">
        <f t="shared" si="172"/>
        <v>0</v>
      </c>
      <c r="X356" s="92">
        <f t="shared" si="189"/>
        <v>348</v>
      </c>
      <c r="Y356" s="91">
        <f t="shared" si="190"/>
        <v>349</v>
      </c>
      <c r="Z356" s="91" t="e">
        <f>INDEX(地温!$D$2:$D$366,MATCH(X356,地温!$C$2:$C$366,FALSE))</f>
        <v>#N/A</v>
      </c>
      <c r="AA356" s="91" t="e">
        <f t="shared" si="191"/>
        <v>#N/A</v>
      </c>
      <c r="AB356" s="93" t="e">
        <f t="shared" si="173"/>
        <v>#N/A</v>
      </c>
      <c r="AC356" s="99" t="e">
        <f t="shared" si="174"/>
        <v>#N/A</v>
      </c>
      <c r="AD356" s="99">
        <f t="shared" si="175"/>
        <v>0</v>
      </c>
      <c r="AG356" s="92">
        <f t="shared" si="192"/>
        <v>348</v>
      </c>
      <c r="AH356" s="91">
        <f t="shared" si="193"/>
        <v>349</v>
      </c>
      <c r="AI356" s="91" t="e">
        <f>INDEX(地温!$D$2:$D$366,MATCH(AG356,地温!$C$2:$C$366,FALSE))</f>
        <v>#N/A</v>
      </c>
      <c r="AJ356" s="91" t="e">
        <f t="shared" si="194"/>
        <v>#N/A</v>
      </c>
      <c r="AK356" s="93" t="e">
        <f t="shared" si="176"/>
        <v>#N/A</v>
      </c>
      <c r="AL356" s="99" t="e">
        <f t="shared" si="177"/>
        <v>#N/A</v>
      </c>
      <c r="AM356" s="99">
        <f t="shared" si="178"/>
        <v>0</v>
      </c>
      <c r="AP356" s="92">
        <f t="shared" si="195"/>
        <v>348</v>
      </c>
      <c r="AQ356" s="91">
        <f t="shared" si="196"/>
        <v>349</v>
      </c>
      <c r="AR356" s="91" t="e">
        <f>INDEX(地温!$D$2:$D$366,MATCH(AP356,地温!$C$2:$C$366,FALSE))</f>
        <v>#N/A</v>
      </c>
      <c r="AS356" s="91" t="e">
        <f t="shared" si="197"/>
        <v>#N/A</v>
      </c>
      <c r="AT356" s="93" t="e">
        <f t="shared" si="179"/>
        <v>#N/A</v>
      </c>
      <c r="AU356" s="99" t="e">
        <f t="shared" si="180"/>
        <v>#N/A</v>
      </c>
      <c r="AV356" s="99">
        <f t="shared" si="181"/>
        <v>0</v>
      </c>
    </row>
    <row r="357" spans="1:48" s="91" customFormat="1">
      <c r="A357" s="92">
        <f t="shared" si="182"/>
        <v>349</v>
      </c>
      <c r="B357" s="91">
        <f t="shared" si="165"/>
        <v>350</v>
      </c>
      <c r="C357" s="99">
        <f t="shared" si="166"/>
        <v>0</v>
      </c>
      <c r="F357" s="92">
        <f t="shared" si="183"/>
        <v>349</v>
      </c>
      <c r="G357" s="91">
        <f t="shared" si="184"/>
        <v>350</v>
      </c>
      <c r="H357" s="91" t="e">
        <f>INDEX(地温!$D$2:$D$366,MATCH(F357,地温!$C$2:$C$366,FALSE))</f>
        <v>#N/A</v>
      </c>
      <c r="I357" s="91" t="e">
        <f t="shared" si="185"/>
        <v>#N/A</v>
      </c>
      <c r="J357" s="93" t="e">
        <f t="shared" si="167"/>
        <v>#N/A</v>
      </c>
      <c r="K357" s="99" t="e">
        <f t="shared" si="168"/>
        <v>#N/A</v>
      </c>
      <c r="L357" s="99">
        <f t="shared" si="169"/>
        <v>0</v>
      </c>
      <c r="O357" s="92">
        <f t="shared" si="186"/>
        <v>349</v>
      </c>
      <c r="P357" s="91">
        <f t="shared" si="187"/>
        <v>350</v>
      </c>
      <c r="Q357" s="91" t="e">
        <f>INDEX(地温!$D$2:$D$366,MATCH(O357,地温!$C$2:$C$366,FALSE))</f>
        <v>#N/A</v>
      </c>
      <c r="R357" s="91" t="e">
        <f t="shared" si="188"/>
        <v>#N/A</v>
      </c>
      <c r="S357" s="93" t="e">
        <f t="shared" si="170"/>
        <v>#N/A</v>
      </c>
      <c r="T357" s="99" t="e">
        <f t="shared" si="171"/>
        <v>#N/A</v>
      </c>
      <c r="U357" s="99">
        <f t="shared" si="172"/>
        <v>0</v>
      </c>
      <c r="X357" s="92">
        <f t="shared" si="189"/>
        <v>349</v>
      </c>
      <c r="Y357" s="91">
        <f t="shared" si="190"/>
        <v>350</v>
      </c>
      <c r="Z357" s="91" t="e">
        <f>INDEX(地温!$D$2:$D$366,MATCH(X357,地温!$C$2:$C$366,FALSE))</f>
        <v>#N/A</v>
      </c>
      <c r="AA357" s="91" t="e">
        <f t="shared" si="191"/>
        <v>#N/A</v>
      </c>
      <c r="AB357" s="93" t="e">
        <f t="shared" si="173"/>
        <v>#N/A</v>
      </c>
      <c r="AC357" s="99" t="e">
        <f t="shared" si="174"/>
        <v>#N/A</v>
      </c>
      <c r="AD357" s="99">
        <f t="shared" si="175"/>
        <v>0</v>
      </c>
      <c r="AG357" s="92">
        <f t="shared" si="192"/>
        <v>349</v>
      </c>
      <c r="AH357" s="91">
        <f t="shared" si="193"/>
        <v>350</v>
      </c>
      <c r="AI357" s="91" t="e">
        <f>INDEX(地温!$D$2:$D$366,MATCH(AG357,地温!$C$2:$C$366,FALSE))</f>
        <v>#N/A</v>
      </c>
      <c r="AJ357" s="91" t="e">
        <f t="shared" si="194"/>
        <v>#N/A</v>
      </c>
      <c r="AK357" s="93" t="e">
        <f t="shared" si="176"/>
        <v>#N/A</v>
      </c>
      <c r="AL357" s="99" t="e">
        <f t="shared" si="177"/>
        <v>#N/A</v>
      </c>
      <c r="AM357" s="99">
        <f t="shared" si="178"/>
        <v>0</v>
      </c>
      <c r="AP357" s="92">
        <f t="shared" si="195"/>
        <v>349</v>
      </c>
      <c r="AQ357" s="91">
        <f t="shared" si="196"/>
        <v>350</v>
      </c>
      <c r="AR357" s="91" t="e">
        <f>INDEX(地温!$D$2:$D$366,MATCH(AP357,地温!$C$2:$C$366,FALSE))</f>
        <v>#N/A</v>
      </c>
      <c r="AS357" s="91" t="e">
        <f t="shared" si="197"/>
        <v>#N/A</v>
      </c>
      <c r="AT357" s="93" t="e">
        <f t="shared" si="179"/>
        <v>#N/A</v>
      </c>
      <c r="AU357" s="99" t="e">
        <f t="shared" si="180"/>
        <v>#N/A</v>
      </c>
      <c r="AV357" s="99">
        <f t="shared" si="181"/>
        <v>0</v>
      </c>
    </row>
    <row r="358" spans="1:48" s="91" customFormat="1">
      <c r="A358" s="92">
        <f t="shared" si="182"/>
        <v>350</v>
      </c>
      <c r="B358" s="91">
        <f t="shared" si="165"/>
        <v>351</v>
      </c>
      <c r="C358" s="99">
        <f t="shared" si="166"/>
        <v>0</v>
      </c>
      <c r="F358" s="92">
        <f t="shared" si="183"/>
        <v>350</v>
      </c>
      <c r="G358" s="91">
        <f t="shared" si="184"/>
        <v>351</v>
      </c>
      <c r="H358" s="91" t="e">
        <f>INDEX(地温!$D$2:$D$366,MATCH(F358,地温!$C$2:$C$366,FALSE))</f>
        <v>#N/A</v>
      </c>
      <c r="I358" s="91" t="e">
        <f t="shared" si="185"/>
        <v>#N/A</v>
      </c>
      <c r="J358" s="93" t="e">
        <f t="shared" si="167"/>
        <v>#N/A</v>
      </c>
      <c r="K358" s="99" t="e">
        <f t="shared" si="168"/>
        <v>#N/A</v>
      </c>
      <c r="L358" s="99">
        <f t="shared" si="169"/>
        <v>0</v>
      </c>
      <c r="O358" s="92">
        <f t="shared" si="186"/>
        <v>350</v>
      </c>
      <c r="P358" s="91">
        <f t="shared" si="187"/>
        <v>351</v>
      </c>
      <c r="Q358" s="91" t="e">
        <f>INDEX(地温!$D$2:$D$366,MATCH(O358,地温!$C$2:$C$366,FALSE))</f>
        <v>#N/A</v>
      </c>
      <c r="R358" s="91" t="e">
        <f t="shared" si="188"/>
        <v>#N/A</v>
      </c>
      <c r="S358" s="93" t="e">
        <f t="shared" si="170"/>
        <v>#N/A</v>
      </c>
      <c r="T358" s="99" t="e">
        <f t="shared" si="171"/>
        <v>#N/A</v>
      </c>
      <c r="U358" s="99">
        <f t="shared" si="172"/>
        <v>0</v>
      </c>
      <c r="X358" s="92">
        <f t="shared" si="189"/>
        <v>350</v>
      </c>
      <c r="Y358" s="91">
        <f t="shared" si="190"/>
        <v>351</v>
      </c>
      <c r="Z358" s="91" t="e">
        <f>INDEX(地温!$D$2:$D$366,MATCH(X358,地温!$C$2:$C$366,FALSE))</f>
        <v>#N/A</v>
      </c>
      <c r="AA358" s="91" t="e">
        <f t="shared" si="191"/>
        <v>#N/A</v>
      </c>
      <c r="AB358" s="93" t="e">
        <f t="shared" si="173"/>
        <v>#N/A</v>
      </c>
      <c r="AC358" s="99" t="e">
        <f t="shared" si="174"/>
        <v>#N/A</v>
      </c>
      <c r="AD358" s="99">
        <f t="shared" si="175"/>
        <v>0</v>
      </c>
      <c r="AG358" s="92">
        <f t="shared" si="192"/>
        <v>350</v>
      </c>
      <c r="AH358" s="91">
        <f t="shared" si="193"/>
        <v>351</v>
      </c>
      <c r="AI358" s="91" t="e">
        <f>INDEX(地温!$D$2:$D$366,MATCH(AG358,地温!$C$2:$C$366,FALSE))</f>
        <v>#N/A</v>
      </c>
      <c r="AJ358" s="91" t="e">
        <f t="shared" si="194"/>
        <v>#N/A</v>
      </c>
      <c r="AK358" s="93" t="e">
        <f t="shared" si="176"/>
        <v>#N/A</v>
      </c>
      <c r="AL358" s="99" t="e">
        <f t="shared" si="177"/>
        <v>#N/A</v>
      </c>
      <c r="AM358" s="99">
        <f t="shared" si="178"/>
        <v>0</v>
      </c>
      <c r="AP358" s="92">
        <f t="shared" si="195"/>
        <v>350</v>
      </c>
      <c r="AQ358" s="91">
        <f t="shared" si="196"/>
        <v>351</v>
      </c>
      <c r="AR358" s="91" t="e">
        <f>INDEX(地温!$D$2:$D$366,MATCH(AP358,地温!$C$2:$C$366,FALSE))</f>
        <v>#N/A</v>
      </c>
      <c r="AS358" s="91" t="e">
        <f t="shared" si="197"/>
        <v>#N/A</v>
      </c>
      <c r="AT358" s="93" t="e">
        <f t="shared" si="179"/>
        <v>#N/A</v>
      </c>
      <c r="AU358" s="99" t="e">
        <f t="shared" si="180"/>
        <v>#N/A</v>
      </c>
      <c r="AV358" s="99">
        <f t="shared" si="181"/>
        <v>0</v>
      </c>
    </row>
    <row r="359" spans="1:48" s="91" customFormat="1">
      <c r="A359" s="92">
        <f t="shared" si="182"/>
        <v>351</v>
      </c>
      <c r="B359" s="91">
        <f t="shared" si="165"/>
        <v>352</v>
      </c>
      <c r="C359" s="99">
        <f t="shared" si="166"/>
        <v>0</v>
      </c>
      <c r="F359" s="92">
        <f t="shared" si="183"/>
        <v>351</v>
      </c>
      <c r="G359" s="91">
        <f t="shared" si="184"/>
        <v>352</v>
      </c>
      <c r="H359" s="91" t="e">
        <f>INDEX(地温!$D$2:$D$366,MATCH(F359,地温!$C$2:$C$366,FALSE))</f>
        <v>#N/A</v>
      </c>
      <c r="I359" s="91" t="e">
        <f t="shared" si="185"/>
        <v>#N/A</v>
      </c>
      <c r="J359" s="93" t="e">
        <f t="shared" si="167"/>
        <v>#N/A</v>
      </c>
      <c r="K359" s="99" t="e">
        <f t="shared" si="168"/>
        <v>#N/A</v>
      </c>
      <c r="L359" s="99">
        <f t="shared" si="169"/>
        <v>0</v>
      </c>
      <c r="O359" s="92">
        <f t="shared" si="186"/>
        <v>351</v>
      </c>
      <c r="P359" s="91">
        <f t="shared" si="187"/>
        <v>352</v>
      </c>
      <c r="Q359" s="91" t="e">
        <f>INDEX(地温!$D$2:$D$366,MATCH(O359,地温!$C$2:$C$366,FALSE))</f>
        <v>#N/A</v>
      </c>
      <c r="R359" s="91" t="e">
        <f t="shared" si="188"/>
        <v>#N/A</v>
      </c>
      <c r="S359" s="93" t="e">
        <f t="shared" si="170"/>
        <v>#N/A</v>
      </c>
      <c r="T359" s="99" t="e">
        <f t="shared" si="171"/>
        <v>#N/A</v>
      </c>
      <c r="U359" s="99">
        <f t="shared" si="172"/>
        <v>0</v>
      </c>
      <c r="X359" s="92">
        <f t="shared" si="189"/>
        <v>351</v>
      </c>
      <c r="Y359" s="91">
        <f t="shared" si="190"/>
        <v>352</v>
      </c>
      <c r="Z359" s="91" t="e">
        <f>INDEX(地温!$D$2:$D$366,MATCH(X359,地温!$C$2:$C$366,FALSE))</f>
        <v>#N/A</v>
      </c>
      <c r="AA359" s="91" t="e">
        <f t="shared" si="191"/>
        <v>#N/A</v>
      </c>
      <c r="AB359" s="93" t="e">
        <f t="shared" si="173"/>
        <v>#N/A</v>
      </c>
      <c r="AC359" s="99" t="e">
        <f t="shared" si="174"/>
        <v>#N/A</v>
      </c>
      <c r="AD359" s="99">
        <f t="shared" si="175"/>
        <v>0</v>
      </c>
      <c r="AG359" s="92">
        <f t="shared" si="192"/>
        <v>351</v>
      </c>
      <c r="AH359" s="91">
        <f t="shared" si="193"/>
        <v>352</v>
      </c>
      <c r="AI359" s="91" t="e">
        <f>INDEX(地温!$D$2:$D$366,MATCH(AG359,地温!$C$2:$C$366,FALSE))</f>
        <v>#N/A</v>
      </c>
      <c r="AJ359" s="91" t="e">
        <f t="shared" si="194"/>
        <v>#N/A</v>
      </c>
      <c r="AK359" s="93" t="e">
        <f t="shared" si="176"/>
        <v>#N/A</v>
      </c>
      <c r="AL359" s="99" t="e">
        <f t="shared" si="177"/>
        <v>#N/A</v>
      </c>
      <c r="AM359" s="99">
        <f t="shared" si="178"/>
        <v>0</v>
      </c>
      <c r="AP359" s="92">
        <f t="shared" si="195"/>
        <v>351</v>
      </c>
      <c r="AQ359" s="91">
        <f t="shared" si="196"/>
        <v>352</v>
      </c>
      <c r="AR359" s="91" t="e">
        <f>INDEX(地温!$D$2:$D$366,MATCH(AP359,地温!$C$2:$C$366,FALSE))</f>
        <v>#N/A</v>
      </c>
      <c r="AS359" s="91" t="e">
        <f t="shared" si="197"/>
        <v>#N/A</v>
      </c>
      <c r="AT359" s="93" t="e">
        <f t="shared" si="179"/>
        <v>#N/A</v>
      </c>
      <c r="AU359" s="99" t="e">
        <f t="shared" si="180"/>
        <v>#N/A</v>
      </c>
      <c r="AV359" s="99">
        <f t="shared" si="181"/>
        <v>0</v>
      </c>
    </row>
    <row r="360" spans="1:48" s="91" customFormat="1">
      <c r="A360" s="92">
        <f t="shared" si="182"/>
        <v>352</v>
      </c>
      <c r="B360" s="91">
        <f t="shared" si="165"/>
        <v>353</v>
      </c>
      <c r="C360" s="99">
        <f t="shared" si="166"/>
        <v>0</v>
      </c>
      <c r="F360" s="92">
        <f t="shared" si="183"/>
        <v>352</v>
      </c>
      <c r="G360" s="91">
        <f t="shared" si="184"/>
        <v>353</v>
      </c>
      <c r="H360" s="91" t="e">
        <f>INDEX(地温!$D$2:$D$366,MATCH(F360,地温!$C$2:$C$366,FALSE))</f>
        <v>#N/A</v>
      </c>
      <c r="I360" s="91" t="e">
        <f t="shared" si="185"/>
        <v>#N/A</v>
      </c>
      <c r="J360" s="93" t="e">
        <f t="shared" si="167"/>
        <v>#N/A</v>
      </c>
      <c r="K360" s="99" t="e">
        <f t="shared" si="168"/>
        <v>#N/A</v>
      </c>
      <c r="L360" s="99">
        <f t="shared" si="169"/>
        <v>0</v>
      </c>
      <c r="O360" s="92">
        <f t="shared" si="186"/>
        <v>352</v>
      </c>
      <c r="P360" s="91">
        <f t="shared" si="187"/>
        <v>353</v>
      </c>
      <c r="Q360" s="91" t="e">
        <f>INDEX(地温!$D$2:$D$366,MATCH(O360,地温!$C$2:$C$366,FALSE))</f>
        <v>#N/A</v>
      </c>
      <c r="R360" s="91" t="e">
        <f t="shared" si="188"/>
        <v>#N/A</v>
      </c>
      <c r="S360" s="93" t="e">
        <f t="shared" si="170"/>
        <v>#N/A</v>
      </c>
      <c r="T360" s="99" t="e">
        <f t="shared" si="171"/>
        <v>#N/A</v>
      </c>
      <c r="U360" s="99">
        <f t="shared" si="172"/>
        <v>0</v>
      </c>
      <c r="X360" s="92">
        <f t="shared" si="189"/>
        <v>352</v>
      </c>
      <c r="Y360" s="91">
        <f t="shared" si="190"/>
        <v>353</v>
      </c>
      <c r="Z360" s="91" t="e">
        <f>INDEX(地温!$D$2:$D$366,MATCH(X360,地温!$C$2:$C$366,FALSE))</f>
        <v>#N/A</v>
      </c>
      <c r="AA360" s="91" t="e">
        <f t="shared" si="191"/>
        <v>#N/A</v>
      </c>
      <c r="AB360" s="93" t="e">
        <f t="shared" si="173"/>
        <v>#N/A</v>
      </c>
      <c r="AC360" s="99" t="e">
        <f t="shared" si="174"/>
        <v>#N/A</v>
      </c>
      <c r="AD360" s="99">
        <f t="shared" si="175"/>
        <v>0</v>
      </c>
      <c r="AG360" s="92">
        <f t="shared" si="192"/>
        <v>352</v>
      </c>
      <c r="AH360" s="91">
        <f t="shared" si="193"/>
        <v>353</v>
      </c>
      <c r="AI360" s="91" t="e">
        <f>INDEX(地温!$D$2:$D$366,MATCH(AG360,地温!$C$2:$C$366,FALSE))</f>
        <v>#N/A</v>
      </c>
      <c r="AJ360" s="91" t="e">
        <f t="shared" si="194"/>
        <v>#N/A</v>
      </c>
      <c r="AK360" s="93" t="e">
        <f t="shared" si="176"/>
        <v>#N/A</v>
      </c>
      <c r="AL360" s="99" t="e">
        <f t="shared" si="177"/>
        <v>#N/A</v>
      </c>
      <c r="AM360" s="99">
        <f t="shared" si="178"/>
        <v>0</v>
      </c>
      <c r="AP360" s="92">
        <f t="shared" si="195"/>
        <v>352</v>
      </c>
      <c r="AQ360" s="91">
        <f t="shared" si="196"/>
        <v>353</v>
      </c>
      <c r="AR360" s="91" t="e">
        <f>INDEX(地温!$D$2:$D$366,MATCH(AP360,地温!$C$2:$C$366,FALSE))</f>
        <v>#N/A</v>
      </c>
      <c r="AS360" s="91" t="e">
        <f t="shared" si="197"/>
        <v>#N/A</v>
      </c>
      <c r="AT360" s="93" t="e">
        <f t="shared" si="179"/>
        <v>#N/A</v>
      </c>
      <c r="AU360" s="99" t="e">
        <f t="shared" si="180"/>
        <v>#N/A</v>
      </c>
      <c r="AV360" s="99">
        <f t="shared" si="181"/>
        <v>0</v>
      </c>
    </row>
    <row r="361" spans="1:48" s="91" customFormat="1">
      <c r="A361" s="92">
        <f t="shared" si="182"/>
        <v>353</v>
      </c>
      <c r="B361" s="91">
        <f t="shared" si="165"/>
        <v>354</v>
      </c>
      <c r="C361" s="99">
        <f t="shared" si="166"/>
        <v>0</v>
      </c>
      <c r="F361" s="92">
        <f t="shared" si="183"/>
        <v>353</v>
      </c>
      <c r="G361" s="91">
        <f t="shared" si="184"/>
        <v>354</v>
      </c>
      <c r="H361" s="91" t="e">
        <f>INDEX(地温!$D$2:$D$366,MATCH(F361,地温!$C$2:$C$366,FALSE))</f>
        <v>#N/A</v>
      </c>
      <c r="I361" s="91" t="e">
        <f t="shared" si="185"/>
        <v>#N/A</v>
      </c>
      <c r="J361" s="93" t="e">
        <f t="shared" si="167"/>
        <v>#N/A</v>
      </c>
      <c r="K361" s="99" t="e">
        <f t="shared" si="168"/>
        <v>#N/A</v>
      </c>
      <c r="L361" s="99">
        <f t="shared" si="169"/>
        <v>0</v>
      </c>
      <c r="O361" s="92">
        <f t="shared" si="186"/>
        <v>353</v>
      </c>
      <c r="P361" s="91">
        <f t="shared" si="187"/>
        <v>354</v>
      </c>
      <c r="Q361" s="91" t="e">
        <f>INDEX(地温!$D$2:$D$366,MATCH(O361,地温!$C$2:$C$366,FALSE))</f>
        <v>#N/A</v>
      </c>
      <c r="R361" s="91" t="e">
        <f t="shared" si="188"/>
        <v>#N/A</v>
      </c>
      <c r="S361" s="93" t="e">
        <f t="shared" si="170"/>
        <v>#N/A</v>
      </c>
      <c r="T361" s="99" t="e">
        <f t="shared" si="171"/>
        <v>#N/A</v>
      </c>
      <c r="U361" s="99">
        <f t="shared" si="172"/>
        <v>0</v>
      </c>
      <c r="X361" s="92">
        <f t="shared" si="189"/>
        <v>353</v>
      </c>
      <c r="Y361" s="91">
        <f t="shared" si="190"/>
        <v>354</v>
      </c>
      <c r="Z361" s="91" t="e">
        <f>INDEX(地温!$D$2:$D$366,MATCH(X361,地温!$C$2:$C$366,FALSE))</f>
        <v>#N/A</v>
      </c>
      <c r="AA361" s="91" t="e">
        <f t="shared" si="191"/>
        <v>#N/A</v>
      </c>
      <c r="AB361" s="93" t="e">
        <f t="shared" si="173"/>
        <v>#N/A</v>
      </c>
      <c r="AC361" s="99" t="e">
        <f t="shared" si="174"/>
        <v>#N/A</v>
      </c>
      <c r="AD361" s="99">
        <f t="shared" si="175"/>
        <v>0</v>
      </c>
      <c r="AG361" s="92">
        <f t="shared" si="192"/>
        <v>353</v>
      </c>
      <c r="AH361" s="91">
        <f t="shared" si="193"/>
        <v>354</v>
      </c>
      <c r="AI361" s="91" t="e">
        <f>INDEX(地温!$D$2:$D$366,MATCH(AG361,地温!$C$2:$C$366,FALSE))</f>
        <v>#N/A</v>
      </c>
      <c r="AJ361" s="91" t="e">
        <f t="shared" si="194"/>
        <v>#N/A</v>
      </c>
      <c r="AK361" s="93" t="e">
        <f t="shared" si="176"/>
        <v>#N/A</v>
      </c>
      <c r="AL361" s="99" t="e">
        <f t="shared" si="177"/>
        <v>#N/A</v>
      </c>
      <c r="AM361" s="99">
        <f t="shared" si="178"/>
        <v>0</v>
      </c>
      <c r="AP361" s="92">
        <f t="shared" si="195"/>
        <v>353</v>
      </c>
      <c r="AQ361" s="91">
        <f t="shared" si="196"/>
        <v>354</v>
      </c>
      <c r="AR361" s="91" t="e">
        <f>INDEX(地温!$D$2:$D$366,MATCH(AP361,地温!$C$2:$C$366,FALSE))</f>
        <v>#N/A</v>
      </c>
      <c r="AS361" s="91" t="e">
        <f t="shared" si="197"/>
        <v>#N/A</v>
      </c>
      <c r="AT361" s="93" t="e">
        <f t="shared" si="179"/>
        <v>#N/A</v>
      </c>
      <c r="AU361" s="99" t="e">
        <f t="shared" si="180"/>
        <v>#N/A</v>
      </c>
      <c r="AV361" s="99">
        <f t="shared" si="181"/>
        <v>0</v>
      </c>
    </row>
    <row r="362" spans="1:48" s="91" customFormat="1">
      <c r="A362" s="92">
        <f t="shared" si="182"/>
        <v>354</v>
      </c>
      <c r="B362" s="91">
        <f t="shared" si="165"/>
        <v>355</v>
      </c>
      <c r="C362" s="99">
        <f t="shared" si="166"/>
        <v>0</v>
      </c>
      <c r="F362" s="92">
        <f t="shared" si="183"/>
        <v>354</v>
      </c>
      <c r="G362" s="91">
        <f t="shared" si="184"/>
        <v>355</v>
      </c>
      <c r="H362" s="91" t="e">
        <f>INDEX(地温!$D$2:$D$366,MATCH(F362,地温!$C$2:$C$366,FALSE))</f>
        <v>#N/A</v>
      </c>
      <c r="I362" s="91" t="e">
        <f t="shared" si="185"/>
        <v>#N/A</v>
      </c>
      <c r="J362" s="93" t="e">
        <f t="shared" si="167"/>
        <v>#N/A</v>
      </c>
      <c r="K362" s="99" t="e">
        <f t="shared" si="168"/>
        <v>#N/A</v>
      </c>
      <c r="L362" s="99">
        <f t="shared" si="169"/>
        <v>0</v>
      </c>
      <c r="O362" s="92">
        <f t="shared" si="186"/>
        <v>354</v>
      </c>
      <c r="P362" s="91">
        <f t="shared" si="187"/>
        <v>355</v>
      </c>
      <c r="Q362" s="91" t="e">
        <f>INDEX(地温!$D$2:$D$366,MATCH(O362,地温!$C$2:$C$366,FALSE))</f>
        <v>#N/A</v>
      </c>
      <c r="R362" s="91" t="e">
        <f t="shared" si="188"/>
        <v>#N/A</v>
      </c>
      <c r="S362" s="93" t="e">
        <f t="shared" si="170"/>
        <v>#N/A</v>
      </c>
      <c r="T362" s="99" t="e">
        <f t="shared" si="171"/>
        <v>#N/A</v>
      </c>
      <c r="U362" s="99">
        <f t="shared" si="172"/>
        <v>0</v>
      </c>
      <c r="X362" s="92">
        <f t="shared" si="189"/>
        <v>354</v>
      </c>
      <c r="Y362" s="91">
        <f t="shared" si="190"/>
        <v>355</v>
      </c>
      <c r="Z362" s="91" t="e">
        <f>INDEX(地温!$D$2:$D$366,MATCH(X362,地温!$C$2:$C$366,FALSE))</f>
        <v>#N/A</v>
      </c>
      <c r="AA362" s="91" t="e">
        <f t="shared" si="191"/>
        <v>#N/A</v>
      </c>
      <c r="AB362" s="93" t="e">
        <f t="shared" si="173"/>
        <v>#N/A</v>
      </c>
      <c r="AC362" s="99" t="e">
        <f t="shared" si="174"/>
        <v>#N/A</v>
      </c>
      <c r="AD362" s="99">
        <f t="shared" si="175"/>
        <v>0</v>
      </c>
      <c r="AG362" s="92">
        <f t="shared" si="192"/>
        <v>354</v>
      </c>
      <c r="AH362" s="91">
        <f t="shared" si="193"/>
        <v>355</v>
      </c>
      <c r="AI362" s="91" t="e">
        <f>INDEX(地温!$D$2:$D$366,MATCH(AG362,地温!$C$2:$C$366,FALSE))</f>
        <v>#N/A</v>
      </c>
      <c r="AJ362" s="91" t="e">
        <f t="shared" si="194"/>
        <v>#N/A</v>
      </c>
      <c r="AK362" s="93" t="e">
        <f t="shared" si="176"/>
        <v>#N/A</v>
      </c>
      <c r="AL362" s="99" t="e">
        <f t="shared" si="177"/>
        <v>#N/A</v>
      </c>
      <c r="AM362" s="99">
        <f t="shared" si="178"/>
        <v>0</v>
      </c>
      <c r="AP362" s="92">
        <f t="shared" si="195"/>
        <v>354</v>
      </c>
      <c r="AQ362" s="91">
        <f t="shared" si="196"/>
        <v>355</v>
      </c>
      <c r="AR362" s="91" t="e">
        <f>INDEX(地温!$D$2:$D$366,MATCH(AP362,地温!$C$2:$C$366,FALSE))</f>
        <v>#N/A</v>
      </c>
      <c r="AS362" s="91" t="e">
        <f t="shared" si="197"/>
        <v>#N/A</v>
      </c>
      <c r="AT362" s="93" t="e">
        <f t="shared" si="179"/>
        <v>#N/A</v>
      </c>
      <c r="AU362" s="99" t="e">
        <f t="shared" si="180"/>
        <v>#N/A</v>
      </c>
      <c r="AV362" s="99">
        <f t="shared" si="181"/>
        <v>0</v>
      </c>
    </row>
    <row r="363" spans="1:48" s="91" customFormat="1">
      <c r="A363" s="92">
        <f t="shared" si="182"/>
        <v>355</v>
      </c>
      <c r="B363" s="91">
        <f t="shared" si="165"/>
        <v>356</v>
      </c>
      <c r="C363" s="99">
        <f t="shared" si="166"/>
        <v>0</v>
      </c>
      <c r="F363" s="92">
        <f t="shared" si="183"/>
        <v>355</v>
      </c>
      <c r="G363" s="91">
        <f t="shared" si="184"/>
        <v>356</v>
      </c>
      <c r="H363" s="91" t="e">
        <f>INDEX(地温!$D$2:$D$366,MATCH(F363,地温!$C$2:$C$366,FALSE))</f>
        <v>#N/A</v>
      </c>
      <c r="I363" s="91" t="e">
        <f t="shared" si="185"/>
        <v>#N/A</v>
      </c>
      <c r="J363" s="93" t="e">
        <f t="shared" si="167"/>
        <v>#N/A</v>
      </c>
      <c r="K363" s="99" t="e">
        <f t="shared" si="168"/>
        <v>#N/A</v>
      </c>
      <c r="L363" s="99">
        <f t="shared" si="169"/>
        <v>0</v>
      </c>
      <c r="O363" s="92">
        <f t="shared" si="186"/>
        <v>355</v>
      </c>
      <c r="P363" s="91">
        <f t="shared" si="187"/>
        <v>356</v>
      </c>
      <c r="Q363" s="91" t="e">
        <f>INDEX(地温!$D$2:$D$366,MATCH(O363,地温!$C$2:$C$366,FALSE))</f>
        <v>#N/A</v>
      </c>
      <c r="R363" s="91" t="e">
        <f t="shared" si="188"/>
        <v>#N/A</v>
      </c>
      <c r="S363" s="93" t="e">
        <f t="shared" si="170"/>
        <v>#N/A</v>
      </c>
      <c r="T363" s="99" t="e">
        <f t="shared" si="171"/>
        <v>#N/A</v>
      </c>
      <c r="U363" s="99">
        <f t="shared" si="172"/>
        <v>0</v>
      </c>
      <c r="X363" s="92">
        <f t="shared" si="189"/>
        <v>355</v>
      </c>
      <c r="Y363" s="91">
        <f t="shared" si="190"/>
        <v>356</v>
      </c>
      <c r="Z363" s="91" t="e">
        <f>INDEX(地温!$D$2:$D$366,MATCH(X363,地温!$C$2:$C$366,FALSE))</f>
        <v>#N/A</v>
      </c>
      <c r="AA363" s="91" t="e">
        <f t="shared" si="191"/>
        <v>#N/A</v>
      </c>
      <c r="AB363" s="93" t="e">
        <f t="shared" si="173"/>
        <v>#N/A</v>
      </c>
      <c r="AC363" s="99" t="e">
        <f t="shared" si="174"/>
        <v>#N/A</v>
      </c>
      <c r="AD363" s="99">
        <f t="shared" si="175"/>
        <v>0</v>
      </c>
      <c r="AG363" s="92">
        <f t="shared" si="192"/>
        <v>355</v>
      </c>
      <c r="AH363" s="91">
        <f t="shared" si="193"/>
        <v>356</v>
      </c>
      <c r="AI363" s="91" t="e">
        <f>INDEX(地温!$D$2:$D$366,MATCH(AG363,地温!$C$2:$C$366,FALSE))</f>
        <v>#N/A</v>
      </c>
      <c r="AJ363" s="91" t="e">
        <f t="shared" si="194"/>
        <v>#N/A</v>
      </c>
      <c r="AK363" s="93" t="e">
        <f t="shared" si="176"/>
        <v>#N/A</v>
      </c>
      <c r="AL363" s="99" t="e">
        <f t="shared" si="177"/>
        <v>#N/A</v>
      </c>
      <c r="AM363" s="99">
        <f t="shared" si="178"/>
        <v>0</v>
      </c>
      <c r="AP363" s="92">
        <f t="shared" si="195"/>
        <v>355</v>
      </c>
      <c r="AQ363" s="91">
        <f t="shared" si="196"/>
        <v>356</v>
      </c>
      <c r="AR363" s="91" t="e">
        <f>INDEX(地温!$D$2:$D$366,MATCH(AP363,地温!$C$2:$C$366,FALSE))</f>
        <v>#N/A</v>
      </c>
      <c r="AS363" s="91" t="e">
        <f t="shared" si="197"/>
        <v>#N/A</v>
      </c>
      <c r="AT363" s="93" t="e">
        <f t="shared" si="179"/>
        <v>#N/A</v>
      </c>
      <c r="AU363" s="99" t="e">
        <f t="shared" si="180"/>
        <v>#N/A</v>
      </c>
      <c r="AV363" s="99">
        <f t="shared" si="181"/>
        <v>0</v>
      </c>
    </row>
    <row r="364" spans="1:48" s="91" customFormat="1">
      <c r="A364" s="92">
        <f t="shared" si="182"/>
        <v>356</v>
      </c>
      <c r="B364" s="91">
        <f t="shared" si="165"/>
        <v>357</v>
      </c>
      <c r="C364" s="99">
        <f t="shared" si="166"/>
        <v>0</v>
      </c>
      <c r="F364" s="92">
        <f t="shared" si="183"/>
        <v>356</v>
      </c>
      <c r="G364" s="91">
        <f t="shared" si="184"/>
        <v>357</v>
      </c>
      <c r="H364" s="91" t="e">
        <f>INDEX(地温!$D$2:$D$366,MATCH(F364,地温!$C$2:$C$366,FALSE))</f>
        <v>#N/A</v>
      </c>
      <c r="I364" s="91" t="e">
        <f t="shared" si="185"/>
        <v>#N/A</v>
      </c>
      <c r="J364" s="93" t="e">
        <f t="shared" si="167"/>
        <v>#N/A</v>
      </c>
      <c r="K364" s="99" t="e">
        <f t="shared" si="168"/>
        <v>#N/A</v>
      </c>
      <c r="L364" s="99">
        <f t="shared" si="169"/>
        <v>0</v>
      </c>
      <c r="O364" s="92">
        <f t="shared" si="186"/>
        <v>356</v>
      </c>
      <c r="P364" s="91">
        <f t="shared" si="187"/>
        <v>357</v>
      </c>
      <c r="Q364" s="91" t="e">
        <f>INDEX(地温!$D$2:$D$366,MATCH(O364,地温!$C$2:$C$366,FALSE))</f>
        <v>#N/A</v>
      </c>
      <c r="R364" s="91" t="e">
        <f t="shared" si="188"/>
        <v>#N/A</v>
      </c>
      <c r="S364" s="93" t="e">
        <f t="shared" si="170"/>
        <v>#N/A</v>
      </c>
      <c r="T364" s="99" t="e">
        <f t="shared" si="171"/>
        <v>#N/A</v>
      </c>
      <c r="U364" s="99">
        <f t="shared" si="172"/>
        <v>0</v>
      </c>
      <c r="X364" s="92">
        <f t="shared" si="189"/>
        <v>356</v>
      </c>
      <c r="Y364" s="91">
        <f t="shared" si="190"/>
        <v>357</v>
      </c>
      <c r="Z364" s="91" t="e">
        <f>INDEX(地温!$D$2:$D$366,MATCH(X364,地温!$C$2:$C$366,FALSE))</f>
        <v>#N/A</v>
      </c>
      <c r="AA364" s="91" t="e">
        <f t="shared" si="191"/>
        <v>#N/A</v>
      </c>
      <c r="AB364" s="93" t="e">
        <f t="shared" si="173"/>
        <v>#N/A</v>
      </c>
      <c r="AC364" s="99" t="e">
        <f t="shared" si="174"/>
        <v>#N/A</v>
      </c>
      <c r="AD364" s="99">
        <f t="shared" si="175"/>
        <v>0</v>
      </c>
      <c r="AG364" s="92">
        <f t="shared" si="192"/>
        <v>356</v>
      </c>
      <c r="AH364" s="91">
        <f t="shared" si="193"/>
        <v>357</v>
      </c>
      <c r="AI364" s="91" t="e">
        <f>INDEX(地温!$D$2:$D$366,MATCH(AG364,地温!$C$2:$C$366,FALSE))</f>
        <v>#N/A</v>
      </c>
      <c r="AJ364" s="91" t="e">
        <f t="shared" si="194"/>
        <v>#N/A</v>
      </c>
      <c r="AK364" s="93" t="e">
        <f t="shared" si="176"/>
        <v>#N/A</v>
      </c>
      <c r="AL364" s="99" t="e">
        <f t="shared" si="177"/>
        <v>#N/A</v>
      </c>
      <c r="AM364" s="99">
        <f t="shared" si="178"/>
        <v>0</v>
      </c>
      <c r="AP364" s="92">
        <f t="shared" si="195"/>
        <v>356</v>
      </c>
      <c r="AQ364" s="91">
        <f t="shared" si="196"/>
        <v>357</v>
      </c>
      <c r="AR364" s="91" t="e">
        <f>INDEX(地温!$D$2:$D$366,MATCH(AP364,地温!$C$2:$C$366,FALSE))</f>
        <v>#N/A</v>
      </c>
      <c r="AS364" s="91" t="e">
        <f t="shared" si="197"/>
        <v>#N/A</v>
      </c>
      <c r="AT364" s="93" t="e">
        <f t="shared" si="179"/>
        <v>#N/A</v>
      </c>
      <c r="AU364" s="99" t="e">
        <f t="shared" si="180"/>
        <v>#N/A</v>
      </c>
      <c r="AV364" s="99">
        <f t="shared" si="181"/>
        <v>0</v>
      </c>
    </row>
    <row r="365" spans="1:48" s="91" customFormat="1">
      <c r="A365" s="92">
        <f t="shared" si="182"/>
        <v>357</v>
      </c>
      <c r="B365" s="91">
        <f t="shared" si="165"/>
        <v>358</v>
      </c>
      <c r="C365" s="99">
        <f t="shared" si="166"/>
        <v>0</v>
      </c>
      <c r="F365" s="92">
        <f t="shared" si="183"/>
        <v>357</v>
      </c>
      <c r="G365" s="91">
        <f t="shared" si="184"/>
        <v>358</v>
      </c>
      <c r="H365" s="91" t="e">
        <f>INDEX(地温!$D$2:$D$366,MATCH(F365,地温!$C$2:$C$366,FALSE))</f>
        <v>#N/A</v>
      </c>
      <c r="I365" s="91" t="e">
        <f t="shared" si="185"/>
        <v>#N/A</v>
      </c>
      <c r="J365" s="93" t="e">
        <f t="shared" si="167"/>
        <v>#N/A</v>
      </c>
      <c r="K365" s="99" t="e">
        <f t="shared" si="168"/>
        <v>#N/A</v>
      </c>
      <c r="L365" s="99">
        <f t="shared" si="169"/>
        <v>0</v>
      </c>
      <c r="O365" s="92">
        <f t="shared" si="186"/>
        <v>357</v>
      </c>
      <c r="P365" s="91">
        <f t="shared" si="187"/>
        <v>358</v>
      </c>
      <c r="Q365" s="91" t="e">
        <f>INDEX(地温!$D$2:$D$366,MATCH(O365,地温!$C$2:$C$366,FALSE))</f>
        <v>#N/A</v>
      </c>
      <c r="R365" s="91" t="e">
        <f t="shared" si="188"/>
        <v>#N/A</v>
      </c>
      <c r="S365" s="93" t="e">
        <f t="shared" si="170"/>
        <v>#N/A</v>
      </c>
      <c r="T365" s="99" t="e">
        <f t="shared" si="171"/>
        <v>#N/A</v>
      </c>
      <c r="U365" s="99">
        <f t="shared" si="172"/>
        <v>0</v>
      </c>
      <c r="X365" s="92">
        <f t="shared" si="189"/>
        <v>357</v>
      </c>
      <c r="Y365" s="91">
        <f t="shared" si="190"/>
        <v>358</v>
      </c>
      <c r="Z365" s="91" t="e">
        <f>INDEX(地温!$D$2:$D$366,MATCH(X365,地温!$C$2:$C$366,FALSE))</f>
        <v>#N/A</v>
      </c>
      <c r="AA365" s="91" t="e">
        <f t="shared" si="191"/>
        <v>#N/A</v>
      </c>
      <c r="AB365" s="93" t="e">
        <f t="shared" si="173"/>
        <v>#N/A</v>
      </c>
      <c r="AC365" s="99" t="e">
        <f t="shared" si="174"/>
        <v>#N/A</v>
      </c>
      <c r="AD365" s="99">
        <f t="shared" si="175"/>
        <v>0</v>
      </c>
      <c r="AG365" s="92">
        <f t="shared" si="192"/>
        <v>357</v>
      </c>
      <c r="AH365" s="91">
        <f t="shared" si="193"/>
        <v>358</v>
      </c>
      <c r="AI365" s="91" t="e">
        <f>INDEX(地温!$D$2:$D$366,MATCH(AG365,地温!$C$2:$C$366,FALSE))</f>
        <v>#N/A</v>
      </c>
      <c r="AJ365" s="91" t="e">
        <f t="shared" si="194"/>
        <v>#N/A</v>
      </c>
      <c r="AK365" s="93" t="e">
        <f t="shared" si="176"/>
        <v>#N/A</v>
      </c>
      <c r="AL365" s="99" t="e">
        <f t="shared" si="177"/>
        <v>#N/A</v>
      </c>
      <c r="AM365" s="99">
        <f t="shared" si="178"/>
        <v>0</v>
      </c>
      <c r="AP365" s="92">
        <f t="shared" si="195"/>
        <v>357</v>
      </c>
      <c r="AQ365" s="91">
        <f t="shared" si="196"/>
        <v>358</v>
      </c>
      <c r="AR365" s="91" t="e">
        <f>INDEX(地温!$D$2:$D$366,MATCH(AP365,地温!$C$2:$C$366,FALSE))</f>
        <v>#N/A</v>
      </c>
      <c r="AS365" s="91" t="e">
        <f t="shared" si="197"/>
        <v>#N/A</v>
      </c>
      <c r="AT365" s="93" t="e">
        <f t="shared" si="179"/>
        <v>#N/A</v>
      </c>
      <c r="AU365" s="99" t="e">
        <f t="shared" si="180"/>
        <v>#N/A</v>
      </c>
      <c r="AV365" s="99">
        <f t="shared" si="181"/>
        <v>0</v>
      </c>
    </row>
    <row r="366" spans="1:48" s="91" customFormat="1">
      <c r="A366" s="92">
        <f t="shared" si="182"/>
        <v>358</v>
      </c>
      <c r="B366" s="91">
        <f t="shared" si="165"/>
        <v>359</v>
      </c>
      <c r="C366" s="99">
        <f t="shared" si="166"/>
        <v>0</v>
      </c>
      <c r="F366" s="92">
        <f t="shared" si="183"/>
        <v>358</v>
      </c>
      <c r="G366" s="91">
        <f t="shared" si="184"/>
        <v>359</v>
      </c>
      <c r="H366" s="91" t="e">
        <f>INDEX(地温!$D$2:$D$366,MATCH(F366,地温!$C$2:$C$366,FALSE))</f>
        <v>#N/A</v>
      </c>
      <c r="I366" s="91" t="e">
        <f t="shared" si="185"/>
        <v>#N/A</v>
      </c>
      <c r="J366" s="93" t="e">
        <f t="shared" si="167"/>
        <v>#N/A</v>
      </c>
      <c r="K366" s="99" t="e">
        <f t="shared" si="168"/>
        <v>#N/A</v>
      </c>
      <c r="L366" s="99">
        <f t="shared" si="169"/>
        <v>0</v>
      </c>
      <c r="O366" s="92">
        <f t="shared" si="186"/>
        <v>358</v>
      </c>
      <c r="P366" s="91">
        <f t="shared" si="187"/>
        <v>359</v>
      </c>
      <c r="Q366" s="91" t="e">
        <f>INDEX(地温!$D$2:$D$366,MATCH(O366,地温!$C$2:$C$366,FALSE))</f>
        <v>#N/A</v>
      </c>
      <c r="R366" s="91" t="e">
        <f t="shared" si="188"/>
        <v>#N/A</v>
      </c>
      <c r="S366" s="93" t="e">
        <f t="shared" si="170"/>
        <v>#N/A</v>
      </c>
      <c r="T366" s="99" t="e">
        <f t="shared" si="171"/>
        <v>#N/A</v>
      </c>
      <c r="U366" s="99">
        <f t="shared" si="172"/>
        <v>0</v>
      </c>
      <c r="X366" s="92">
        <f t="shared" si="189"/>
        <v>358</v>
      </c>
      <c r="Y366" s="91">
        <f t="shared" si="190"/>
        <v>359</v>
      </c>
      <c r="Z366" s="91" t="e">
        <f>INDEX(地温!$D$2:$D$366,MATCH(X366,地温!$C$2:$C$366,FALSE))</f>
        <v>#N/A</v>
      </c>
      <c r="AA366" s="91" t="e">
        <f t="shared" si="191"/>
        <v>#N/A</v>
      </c>
      <c r="AB366" s="93" t="e">
        <f t="shared" si="173"/>
        <v>#N/A</v>
      </c>
      <c r="AC366" s="99" t="e">
        <f t="shared" si="174"/>
        <v>#N/A</v>
      </c>
      <c r="AD366" s="99">
        <f t="shared" si="175"/>
        <v>0</v>
      </c>
      <c r="AG366" s="92">
        <f t="shared" si="192"/>
        <v>358</v>
      </c>
      <c r="AH366" s="91">
        <f t="shared" si="193"/>
        <v>359</v>
      </c>
      <c r="AI366" s="91" t="e">
        <f>INDEX(地温!$D$2:$D$366,MATCH(AG366,地温!$C$2:$C$366,FALSE))</f>
        <v>#N/A</v>
      </c>
      <c r="AJ366" s="91" t="e">
        <f t="shared" si="194"/>
        <v>#N/A</v>
      </c>
      <c r="AK366" s="93" t="e">
        <f t="shared" si="176"/>
        <v>#N/A</v>
      </c>
      <c r="AL366" s="99" t="e">
        <f t="shared" si="177"/>
        <v>#N/A</v>
      </c>
      <c r="AM366" s="99">
        <f t="shared" si="178"/>
        <v>0</v>
      </c>
      <c r="AP366" s="92">
        <f t="shared" si="195"/>
        <v>358</v>
      </c>
      <c r="AQ366" s="91">
        <f t="shared" si="196"/>
        <v>359</v>
      </c>
      <c r="AR366" s="91" t="e">
        <f>INDEX(地温!$D$2:$D$366,MATCH(AP366,地温!$C$2:$C$366,FALSE))</f>
        <v>#N/A</v>
      </c>
      <c r="AS366" s="91" t="e">
        <f t="shared" si="197"/>
        <v>#N/A</v>
      </c>
      <c r="AT366" s="93" t="e">
        <f t="shared" si="179"/>
        <v>#N/A</v>
      </c>
      <c r="AU366" s="99" t="e">
        <f t="shared" si="180"/>
        <v>#N/A</v>
      </c>
      <c r="AV366" s="99">
        <f t="shared" si="181"/>
        <v>0</v>
      </c>
    </row>
    <row r="367" spans="1:48" s="91" customFormat="1">
      <c r="A367" s="92">
        <f t="shared" si="182"/>
        <v>359</v>
      </c>
      <c r="B367" s="91">
        <f t="shared" si="165"/>
        <v>360</v>
      </c>
      <c r="C367" s="99">
        <f t="shared" si="166"/>
        <v>0</v>
      </c>
      <c r="F367" s="92">
        <f t="shared" si="183"/>
        <v>359</v>
      </c>
      <c r="G367" s="91">
        <f t="shared" si="184"/>
        <v>360</v>
      </c>
      <c r="H367" s="91" t="e">
        <f>INDEX(地温!$D$2:$D$366,MATCH(F367,地温!$C$2:$C$366,FALSE))</f>
        <v>#N/A</v>
      </c>
      <c r="I367" s="91" t="e">
        <f t="shared" si="185"/>
        <v>#N/A</v>
      </c>
      <c r="J367" s="93" t="e">
        <f t="shared" si="167"/>
        <v>#N/A</v>
      </c>
      <c r="K367" s="99" t="e">
        <f t="shared" si="168"/>
        <v>#N/A</v>
      </c>
      <c r="L367" s="99">
        <f t="shared" si="169"/>
        <v>0</v>
      </c>
      <c r="O367" s="92">
        <f t="shared" si="186"/>
        <v>359</v>
      </c>
      <c r="P367" s="91">
        <f t="shared" si="187"/>
        <v>360</v>
      </c>
      <c r="Q367" s="91" t="e">
        <f>INDEX(地温!$D$2:$D$366,MATCH(O367,地温!$C$2:$C$366,FALSE))</f>
        <v>#N/A</v>
      </c>
      <c r="R367" s="91" t="e">
        <f t="shared" si="188"/>
        <v>#N/A</v>
      </c>
      <c r="S367" s="93" t="e">
        <f t="shared" si="170"/>
        <v>#N/A</v>
      </c>
      <c r="T367" s="99" t="e">
        <f t="shared" si="171"/>
        <v>#N/A</v>
      </c>
      <c r="U367" s="99">
        <f t="shared" si="172"/>
        <v>0</v>
      </c>
      <c r="X367" s="92">
        <f t="shared" si="189"/>
        <v>359</v>
      </c>
      <c r="Y367" s="91">
        <f t="shared" si="190"/>
        <v>360</v>
      </c>
      <c r="Z367" s="91" t="e">
        <f>INDEX(地温!$D$2:$D$366,MATCH(X367,地温!$C$2:$C$366,FALSE))</f>
        <v>#N/A</v>
      </c>
      <c r="AA367" s="91" t="e">
        <f t="shared" si="191"/>
        <v>#N/A</v>
      </c>
      <c r="AB367" s="93" t="e">
        <f t="shared" si="173"/>
        <v>#N/A</v>
      </c>
      <c r="AC367" s="99" t="e">
        <f t="shared" si="174"/>
        <v>#N/A</v>
      </c>
      <c r="AD367" s="99">
        <f t="shared" si="175"/>
        <v>0</v>
      </c>
      <c r="AG367" s="92">
        <f t="shared" si="192"/>
        <v>359</v>
      </c>
      <c r="AH367" s="91">
        <f t="shared" si="193"/>
        <v>360</v>
      </c>
      <c r="AI367" s="91" t="e">
        <f>INDEX(地温!$D$2:$D$366,MATCH(AG367,地温!$C$2:$C$366,FALSE))</f>
        <v>#N/A</v>
      </c>
      <c r="AJ367" s="91" t="e">
        <f t="shared" si="194"/>
        <v>#N/A</v>
      </c>
      <c r="AK367" s="93" t="e">
        <f t="shared" si="176"/>
        <v>#N/A</v>
      </c>
      <c r="AL367" s="99" t="e">
        <f t="shared" si="177"/>
        <v>#N/A</v>
      </c>
      <c r="AM367" s="99">
        <f t="shared" si="178"/>
        <v>0</v>
      </c>
      <c r="AP367" s="92">
        <f t="shared" si="195"/>
        <v>359</v>
      </c>
      <c r="AQ367" s="91">
        <f t="shared" si="196"/>
        <v>360</v>
      </c>
      <c r="AR367" s="91" t="e">
        <f>INDEX(地温!$D$2:$D$366,MATCH(AP367,地温!$C$2:$C$366,FALSE))</f>
        <v>#N/A</v>
      </c>
      <c r="AS367" s="91" t="e">
        <f t="shared" si="197"/>
        <v>#N/A</v>
      </c>
      <c r="AT367" s="93" t="e">
        <f t="shared" si="179"/>
        <v>#N/A</v>
      </c>
      <c r="AU367" s="99" t="e">
        <f t="shared" si="180"/>
        <v>#N/A</v>
      </c>
      <c r="AV367" s="99">
        <f t="shared" si="181"/>
        <v>0</v>
      </c>
    </row>
    <row r="368" spans="1:48" s="91" customFormat="1">
      <c r="A368" s="92">
        <f t="shared" si="182"/>
        <v>360</v>
      </c>
      <c r="B368" s="91">
        <f t="shared" si="165"/>
        <v>361</v>
      </c>
      <c r="C368" s="99">
        <f t="shared" si="166"/>
        <v>0</v>
      </c>
      <c r="F368" s="92">
        <f t="shared" si="183"/>
        <v>360</v>
      </c>
      <c r="G368" s="91">
        <f t="shared" si="184"/>
        <v>361</v>
      </c>
      <c r="H368" s="91" t="e">
        <f>INDEX(地温!$D$2:$D$366,MATCH(F368,地温!$C$2:$C$366,FALSE))</f>
        <v>#N/A</v>
      </c>
      <c r="I368" s="91" t="e">
        <f t="shared" si="185"/>
        <v>#N/A</v>
      </c>
      <c r="J368" s="93" t="e">
        <f t="shared" si="167"/>
        <v>#N/A</v>
      </c>
      <c r="K368" s="99" t="e">
        <f t="shared" si="168"/>
        <v>#N/A</v>
      </c>
      <c r="L368" s="99">
        <f t="shared" si="169"/>
        <v>0</v>
      </c>
      <c r="O368" s="92">
        <f t="shared" si="186"/>
        <v>360</v>
      </c>
      <c r="P368" s="91">
        <f t="shared" si="187"/>
        <v>361</v>
      </c>
      <c r="Q368" s="91" t="e">
        <f>INDEX(地温!$D$2:$D$366,MATCH(O368,地温!$C$2:$C$366,FALSE))</f>
        <v>#N/A</v>
      </c>
      <c r="R368" s="91" t="e">
        <f t="shared" si="188"/>
        <v>#N/A</v>
      </c>
      <c r="S368" s="93" t="e">
        <f t="shared" si="170"/>
        <v>#N/A</v>
      </c>
      <c r="T368" s="99" t="e">
        <f t="shared" si="171"/>
        <v>#N/A</v>
      </c>
      <c r="U368" s="99">
        <f t="shared" si="172"/>
        <v>0</v>
      </c>
      <c r="X368" s="92">
        <f t="shared" si="189"/>
        <v>360</v>
      </c>
      <c r="Y368" s="91">
        <f t="shared" si="190"/>
        <v>361</v>
      </c>
      <c r="Z368" s="91" t="e">
        <f>INDEX(地温!$D$2:$D$366,MATCH(X368,地温!$C$2:$C$366,FALSE))</f>
        <v>#N/A</v>
      </c>
      <c r="AA368" s="91" t="e">
        <f t="shared" si="191"/>
        <v>#N/A</v>
      </c>
      <c r="AB368" s="93" t="e">
        <f t="shared" si="173"/>
        <v>#N/A</v>
      </c>
      <c r="AC368" s="99" t="e">
        <f t="shared" si="174"/>
        <v>#N/A</v>
      </c>
      <c r="AD368" s="99">
        <f t="shared" si="175"/>
        <v>0</v>
      </c>
      <c r="AG368" s="92">
        <f t="shared" si="192"/>
        <v>360</v>
      </c>
      <c r="AH368" s="91">
        <f t="shared" si="193"/>
        <v>361</v>
      </c>
      <c r="AI368" s="91" t="e">
        <f>INDEX(地温!$D$2:$D$366,MATCH(AG368,地温!$C$2:$C$366,FALSE))</f>
        <v>#N/A</v>
      </c>
      <c r="AJ368" s="91" t="e">
        <f t="shared" si="194"/>
        <v>#N/A</v>
      </c>
      <c r="AK368" s="93" t="e">
        <f t="shared" si="176"/>
        <v>#N/A</v>
      </c>
      <c r="AL368" s="99" t="e">
        <f t="shared" si="177"/>
        <v>#N/A</v>
      </c>
      <c r="AM368" s="99">
        <f t="shared" si="178"/>
        <v>0</v>
      </c>
      <c r="AP368" s="92">
        <f t="shared" si="195"/>
        <v>360</v>
      </c>
      <c r="AQ368" s="91">
        <f t="shared" si="196"/>
        <v>361</v>
      </c>
      <c r="AR368" s="91" t="e">
        <f>INDEX(地温!$D$2:$D$366,MATCH(AP368,地温!$C$2:$C$366,FALSE))</f>
        <v>#N/A</v>
      </c>
      <c r="AS368" s="91" t="e">
        <f t="shared" si="197"/>
        <v>#N/A</v>
      </c>
      <c r="AT368" s="93" t="e">
        <f t="shared" si="179"/>
        <v>#N/A</v>
      </c>
      <c r="AU368" s="99" t="e">
        <f t="shared" si="180"/>
        <v>#N/A</v>
      </c>
      <c r="AV368" s="99">
        <f t="shared" si="181"/>
        <v>0</v>
      </c>
    </row>
    <row r="369" spans="1:48" s="91" customFormat="1">
      <c r="A369" s="92">
        <f t="shared" si="182"/>
        <v>361</v>
      </c>
      <c r="B369" s="91">
        <f t="shared" si="165"/>
        <v>362</v>
      </c>
      <c r="C369" s="99">
        <f t="shared" si="166"/>
        <v>0</v>
      </c>
      <c r="F369" s="92">
        <f t="shared" si="183"/>
        <v>361</v>
      </c>
      <c r="G369" s="91">
        <f t="shared" si="184"/>
        <v>362</v>
      </c>
      <c r="H369" s="91" t="e">
        <f>INDEX(地温!$D$2:$D$366,MATCH(F369,地温!$C$2:$C$366,FALSE))</f>
        <v>#N/A</v>
      </c>
      <c r="I369" s="91" t="e">
        <f t="shared" si="185"/>
        <v>#N/A</v>
      </c>
      <c r="J369" s="93" t="e">
        <f t="shared" si="167"/>
        <v>#N/A</v>
      </c>
      <c r="K369" s="99" t="e">
        <f t="shared" si="168"/>
        <v>#N/A</v>
      </c>
      <c r="L369" s="99">
        <f t="shared" si="169"/>
        <v>0</v>
      </c>
      <c r="O369" s="92">
        <f t="shared" si="186"/>
        <v>361</v>
      </c>
      <c r="P369" s="91">
        <f t="shared" si="187"/>
        <v>362</v>
      </c>
      <c r="Q369" s="91" t="e">
        <f>INDEX(地温!$D$2:$D$366,MATCH(O369,地温!$C$2:$C$366,FALSE))</f>
        <v>#N/A</v>
      </c>
      <c r="R369" s="91" t="e">
        <f t="shared" si="188"/>
        <v>#N/A</v>
      </c>
      <c r="S369" s="93" t="e">
        <f t="shared" si="170"/>
        <v>#N/A</v>
      </c>
      <c r="T369" s="99" t="e">
        <f t="shared" si="171"/>
        <v>#N/A</v>
      </c>
      <c r="U369" s="99">
        <f t="shared" si="172"/>
        <v>0</v>
      </c>
      <c r="X369" s="92">
        <f t="shared" si="189"/>
        <v>361</v>
      </c>
      <c r="Y369" s="91">
        <f t="shared" si="190"/>
        <v>362</v>
      </c>
      <c r="Z369" s="91" t="e">
        <f>INDEX(地温!$D$2:$D$366,MATCH(X369,地温!$C$2:$C$366,FALSE))</f>
        <v>#N/A</v>
      </c>
      <c r="AA369" s="91" t="e">
        <f t="shared" si="191"/>
        <v>#N/A</v>
      </c>
      <c r="AB369" s="93" t="e">
        <f t="shared" si="173"/>
        <v>#N/A</v>
      </c>
      <c r="AC369" s="99" t="e">
        <f t="shared" si="174"/>
        <v>#N/A</v>
      </c>
      <c r="AD369" s="99">
        <f t="shared" si="175"/>
        <v>0</v>
      </c>
      <c r="AG369" s="92">
        <f t="shared" si="192"/>
        <v>361</v>
      </c>
      <c r="AH369" s="91">
        <f t="shared" si="193"/>
        <v>362</v>
      </c>
      <c r="AI369" s="91" t="e">
        <f>INDEX(地温!$D$2:$D$366,MATCH(AG369,地温!$C$2:$C$366,FALSE))</f>
        <v>#N/A</v>
      </c>
      <c r="AJ369" s="91" t="e">
        <f t="shared" si="194"/>
        <v>#N/A</v>
      </c>
      <c r="AK369" s="93" t="e">
        <f t="shared" si="176"/>
        <v>#N/A</v>
      </c>
      <c r="AL369" s="99" t="e">
        <f t="shared" si="177"/>
        <v>#N/A</v>
      </c>
      <c r="AM369" s="99">
        <f t="shared" si="178"/>
        <v>0</v>
      </c>
      <c r="AP369" s="92">
        <f t="shared" si="195"/>
        <v>361</v>
      </c>
      <c r="AQ369" s="91">
        <f t="shared" si="196"/>
        <v>362</v>
      </c>
      <c r="AR369" s="91" t="e">
        <f>INDEX(地温!$D$2:$D$366,MATCH(AP369,地温!$C$2:$C$366,FALSE))</f>
        <v>#N/A</v>
      </c>
      <c r="AS369" s="91" t="e">
        <f t="shared" si="197"/>
        <v>#N/A</v>
      </c>
      <c r="AT369" s="93" t="e">
        <f t="shared" si="179"/>
        <v>#N/A</v>
      </c>
      <c r="AU369" s="99" t="e">
        <f t="shared" si="180"/>
        <v>#N/A</v>
      </c>
      <c r="AV369" s="99">
        <f t="shared" si="181"/>
        <v>0</v>
      </c>
    </row>
    <row r="370" spans="1:48" s="91" customFormat="1">
      <c r="A370" s="92">
        <f t="shared" si="182"/>
        <v>362</v>
      </c>
      <c r="B370" s="91">
        <f t="shared" si="165"/>
        <v>363</v>
      </c>
      <c r="C370" s="99">
        <f t="shared" si="166"/>
        <v>0</v>
      </c>
      <c r="F370" s="92">
        <f t="shared" si="183"/>
        <v>362</v>
      </c>
      <c r="G370" s="91">
        <f t="shared" si="184"/>
        <v>363</v>
      </c>
      <c r="H370" s="91" t="e">
        <f>INDEX(地温!$D$2:$D$366,MATCH(F370,地温!$C$2:$C$366,FALSE))</f>
        <v>#N/A</v>
      </c>
      <c r="I370" s="91" t="e">
        <f t="shared" si="185"/>
        <v>#N/A</v>
      </c>
      <c r="J370" s="93" t="e">
        <f t="shared" si="167"/>
        <v>#N/A</v>
      </c>
      <c r="K370" s="99" t="e">
        <f t="shared" si="168"/>
        <v>#N/A</v>
      </c>
      <c r="L370" s="99">
        <f t="shared" si="169"/>
        <v>0</v>
      </c>
      <c r="O370" s="92">
        <f t="shared" si="186"/>
        <v>362</v>
      </c>
      <c r="P370" s="91">
        <f t="shared" si="187"/>
        <v>363</v>
      </c>
      <c r="Q370" s="91" t="e">
        <f>INDEX(地温!$D$2:$D$366,MATCH(O370,地温!$C$2:$C$366,FALSE))</f>
        <v>#N/A</v>
      </c>
      <c r="R370" s="91" t="e">
        <f t="shared" si="188"/>
        <v>#N/A</v>
      </c>
      <c r="S370" s="93" t="e">
        <f t="shared" si="170"/>
        <v>#N/A</v>
      </c>
      <c r="T370" s="99" t="e">
        <f t="shared" si="171"/>
        <v>#N/A</v>
      </c>
      <c r="U370" s="99">
        <f t="shared" si="172"/>
        <v>0</v>
      </c>
      <c r="X370" s="92">
        <f t="shared" si="189"/>
        <v>362</v>
      </c>
      <c r="Y370" s="91">
        <f t="shared" si="190"/>
        <v>363</v>
      </c>
      <c r="Z370" s="91" t="e">
        <f>INDEX(地温!$D$2:$D$366,MATCH(X370,地温!$C$2:$C$366,FALSE))</f>
        <v>#N/A</v>
      </c>
      <c r="AA370" s="91" t="e">
        <f t="shared" si="191"/>
        <v>#N/A</v>
      </c>
      <c r="AB370" s="93" t="e">
        <f t="shared" si="173"/>
        <v>#N/A</v>
      </c>
      <c r="AC370" s="99" t="e">
        <f t="shared" si="174"/>
        <v>#N/A</v>
      </c>
      <c r="AD370" s="99">
        <f t="shared" si="175"/>
        <v>0</v>
      </c>
      <c r="AG370" s="92">
        <f t="shared" si="192"/>
        <v>362</v>
      </c>
      <c r="AH370" s="91">
        <f t="shared" si="193"/>
        <v>363</v>
      </c>
      <c r="AI370" s="91" t="e">
        <f>INDEX(地温!$D$2:$D$366,MATCH(AG370,地温!$C$2:$C$366,FALSE))</f>
        <v>#N/A</v>
      </c>
      <c r="AJ370" s="91" t="e">
        <f t="shared" si="194"/>
        <v>#N/A</v>
      </c>
      <c r="AK370" s="93" t="e">
        <f t="shared" si="176"/>
        <v>#N/A</v>
      </c>
      <c r="AL370" s="99" t="e">
        <f t="shared" si="177"/>
        <v>#N/A</v>
      </c>
      <c r="AM370" s="99">
        <f t="shared" si="178"/>
        <v>0</v>
      </c>
      <c r="AP370" s="92">
        <f t="shared" si="195"/>
        <v>362</v>
      </c>
      <c r="AQ370" s="91">
        <f t="shared" si="196"/>
        <v>363</v>
      </c>
      <c r="AR370" s="91" t="e">
        <f>INDEX(地温!$D$2:$D$366,MATCH(AP370,地温!$C$2:$C$366,FALSE))</f>
        <v>#N/A</v>
      </c>
      <c r="AS370" s="91" t="e">
        <f t="shared" si="197"/>
        <v>#N/A</v>
      </c>
      <c r="AT370" s="93" t="e">
        <f t="shared" si="179"/>
        <v>#N/A</v>
      </c>
      <c r="AU370" s="99" t="e">
        <f t="shared" si="180"/>
        <v>#N/A</v>
      </c>
      <c r="AV370" s="99">
        <f t="shared" si="181"/>
        <v>0</v>
      </c>
    </row>
    <row r="371" spans="1:48" s="91" customFormat="1">
      <c r="A371" s="92">
        <f t="shared" si="182"/>
        <v>363</v>
      </c>
      <c r="B371" s="91">
        <f t="shared" si="165"/>
        <v>364</v>
      </c>
      <c r="C371" s="99">
        <f t="shared" si="166"/>
        <v>0</v>
      </c>
      <c r="F371" s="92">
        <f t="shared" si="183"/>
        <v>363</v>
      </c>
      <c r="G371" s="91">
        <f t="shared" si="184"/>
        <v>364</v>
      </c>
      <c r="H371" s="91" t="e">
        <f>INDEX(地温!$D$2:$D$366,MATCH(F371,地温!$C$2:$C$366,FALSE))</f>
        <v>#N/A</v>
      </c>
      <c r="I371" s="91" t="e">
        <f t="shared" si="185"/>
        <v>#N/A</v>
      </c>
      <c r="J371" s="93" t="e">
        <f t="shared" si="167"/>
        <v>#N/A</v>
      </c>
      <c r="K371" s="99" t="e">
        <f t="shared" si="168"/>
        <v>#N/A</v>
      </c>
      <c r="L371" s="99">
        <f t="shared" si="169"/>
        <v>0</v>
      </c>
      <c r="O371" s="92">
        <f t="shared" si="186"/>
        <v>363</v>
      </c>
      <c r="P371" s="91">
        <f t="shared" si="187"/>
        <v>364</v>
      </c>
      <c r="Q371" s="91" t="e">
        <f>INDEX(地温!$D$2:$D$366,MATCH(O371,地温!$C$2:$C$366,FALSE))</f>
        <v>#N/A</v>
      </c>
      <c r="R371" s="91" t="e">
        <f t="shared" si="188"/>
        <v>#N/A</v>
      </c>
      <c r="S371" s="93" t="e">
        <f t="shared" si="170"/>
        <v>#N/A</v>
      </c>
      <c r="T371" s="99" t="e">
        <f t="shared" si="171"/>
        <v>#N/A</v>
      </c>
      <c r="U371" s="99">
        <f t="shared" si="172"/>
        <v>0</v>
      </c>
      <c r="X371" s="92">
        <f t="shared" si="189"/>
        <v>363</v>
      </c>
      <c r="Y371" s="91">
        <f t="shared" si="190"/>
        <v>364</v>
      </c>
      <c r="Z371" s="91" t="e">
        <f>INDEX(地温!$D$2:$D$366,MATCH(X371,地温!$C$2:$C$366,FALSE))</f>
        <v>#N/A</v>
      </c>
      <c r="AA371" s="91" t="e">
        <f t="shared" si="191"/>
        <v>#N/A</v>
      </c>
      <c r="AB371" s="93" t="e">
        <f t="shared" si="173"/>
        <v>#N/A</v>
      </c>
      <c r="AC371" s="99" t="e">
        <f t="shared" si="174"/>
        <v>#N/A</v>
      </c>
      <c r="AD371" s="99">
        <f t="shared" si="175"/>
        <v>0</v>
      </c>
      <c r="AG371" s="92">
        <f t="shared" si="192"/>
        <v>363</v>
      </c>
      <c r="AH371" s="91">
        <f t="shared" si="193"/>
        <v>364</v>
      </c>
      <c r="AI371" s="91" t="e">
        <f>INDEX(地温!$D$2:$D$366,MATCH(AG371,地温!$C$2:$C$366,FALSE))</f>
        <v>#N/A</v>
      </c>
      <c r="AJ371" s="91" t="e">
        <f t="shared" si="194"/>
        <v>#N/A</v>
      </c>
      <c r="AK371" s="93" t="e">
        <f t="shared" si="176"/>
        <v>#N/A</v>
      </c>
      <c r="AL371" s="99" t="e">
        <f t="shared" si="177"/>
        <v>#N/A</v>
      </c>
      <c r="AM371" s="99">
        <f t="shared" si="178"/>
        <v>0</v>
      </c>
      <c r="AP371" s="92">
        <f t="shared" si="195"/>
        <v>363</v>
      </c>
      <c r="AQ371" s="91">
        <f t="shared" si="196"/>
        <v>364</v>
      </c>
      <c r="AR371" s="91" t="e">
        <f>INDEX(地温!$D$2:$D$366,MATCH(AP371,地温!$C$2:$C$366,FALSE))</f>
        <v>#N/A</v>
      </c>
      <c r="AS371" s="91" t="e">
        <f t="shared" si="197"/>
        <v>#N/A</v>
      </c>
      <c r="AT371" s="93" t="e">
        <f t="shared" si="179"/>
        <v>#N/A</v>
      </c>
      <c r="AU371" s="99" t="e">
        <f t="shared" si="180"/>
        <v>#N/A</v>
      </c>
      <c r="AV371" s="99">
        <f t="shared" si="181"/>
        <v>0</v>
      </c>
    </row>
    <row r="372" spans="1:48" s="91" customFormat="1">
      <c r="A372" s="92">
        <f t="shared" si="182"/>
        <v>364</v>
      </c>
      <c r="B372" s="91">
        <f t="shared" si="165"/>
        <v>365</v>
      </c>
      <c r="C372" s="99">
        <f t="shared" si="166"/>
        <v>0</v>
      </c>
      <c r="F372" s="92">
        <f t="shared" si="183"/>
        <v>364</v>
      </c>
      <c r="G372" s="91">
        <f t="shared" si="184"/>
        <v>365</v>
      </c>
      <c r="H372" s="91" t="e">
        <f>INDEX(地温!$D$2:$D$366,MATCH(F372,地温!$C$2:$C$366,FALSE))</f>
        <v>#N/A</v>
      </c>
      <c r="I372" s="91" t="e">
        <f t="shared" si="185"/>
        <v>#N/A</v>
      </c>
      <c r="J372" s="93" t="e">
        <f t="shared" si="167"/>
        <v>#N/A</v>
      </c>
      <c r="K372" s="99" t="e">
        <f t="shared" si="168"/>
        <v>#N/A</v>
      </c>
      <c r="L372" s="99">
        <f t="shared" si="169"/>
        <v>0</v>
      </c>
      <c r="O372" s="92">
        <f t="shared" si="186"/>
        <v>364</v>
      </c>
      <c r="P372" s="91">
        <f t="shared" si="187"/>
        <v>365</v>
      </c>
      <c r="Q372" s="91" t="e">
        <f>INDEX(地温!$D$2:$D$366,MATCH(O372,地温!$C$2:$C$366,FALSE))</f>
        <v>#N/A</v>
      </c>
      <c r="R372" s="91" t="e">
        <f t="shared" si="188"/>
        <v>#N/A</v>
      </c>
      <c r="S372" s="93" t="e">
        <f t="shared" si="170"/>
        <v>#N/A</v>
      </c>
      <c r="T372" s="99" t="e">
        <f t="shared" si="171"/>
        <v>#N/A</v>
      </c>
      <c r="U372" s="99">
        <f t="shared" si="172"/>
        <v>0</v>
      </c>
      <c r="X372" s="92">
        <f t="shared" si="189"/>
        <v>364</v>
      </c>
      <c r="Y372" s="91">
        <f t="shared" si="190"/>
        <v>365</v>
      </c>
      <c r="Z372" s="91" t="e">
        <f>INDEX(地温!$D$2:$D$366,MATCH(X372,地温!$C$2:$C$366,FALSE))</f>
        <v>#N/A</v>
      </c>
      <c r="AA372" s="91" t="e">
        <f t="shared" si="191"/>
        <v>#N/A</v>
      </c>
      <c r="AB372" s="93" t="e">
        <f t="shared" si="173"/>
        <v>#N/A</v>
      </c>
      <c r="AC372" s="99" t="e">
        <f t="shared" si="174"/>
        <v>#N/A</v>
      </c>
      <c r="AD372" s="99">
        <f t="shared" si="175"/>
        <v>0</v>
      </c>
      <c r="AG372" s="92">
        <f t="shared" si="192"/>
        <v>364</v>
      </c>
      <c r="AH372" s="91">
        <f t="shared" si="193"/>
        <v>365</v>
      </c>
      <c r="AI372" s="91" t="e">
        <f>INDEX(地温!$D$2:$D$366,MATCH(AG372,地温!$C$2:$C$366,FALSE))</f>
        <v>#N/A</v>
      </c>
      <c r="AJ372" s="91" t="e">
        <f t="shared" si="194"/>
        <v>#N/A</v>
      </c>
      <c r="AK372" s="93" t="e">
        <f t="shared" si="176"/>
        <v>#N/A</v>
      </c>
      <c r="AL372" s="99" t="e">
        <f t="shared" si="177"/>
        <v>#N/A</v>
      </c>
      <c r="AM372" s="99">
        <f t="shared" si="178"/>
        <v>0</v>
      </c>
      <c r="AP372" s="92">
        <f t="shared" si="195"/>
        <v>364</v>
      </c>
      <c r="AQ372" s="91">
        <f t="shared" si="196"/>
        <v>365</v>
      </c>
      <c r="AR372" s="91" t="e">
        <f>INDEX(地温!$D$2:$D$366,MATCH(AP372,地温!$C$2:$C$366,FALSE))</f>
        <v>#N/A</v>
      </c>
      <c r="AS372" s="91" t="e">
        <f t="shared" si="197"/>
        <v>#N/A</v>
      </c>
      <c r="AT372" s="93" t="e">
        <f t="shared" si="179"/>
        <v>#N/A</v>
      </c>
      <c r="AU372" s="99" t="e">
        <f t="shared" si="180"/>
        <v>#N/A</v>
      </c>
      <c r="AV372" s="99">
        <f t="shared" si="181"/>
        <v>0</v>
      </c>
    </row>
    <row r="373" spans="1:48" s="91" customFormat="1">
      <c r="A373" s="92">
        <f t="shared" si="182"/>
        <v>365</v>
      </c>
      <c r="B373" s="91">
        <f t="shared" si="165"/>
        <v>366</v>
      </c>
      <c r="C373" s="99">
        <f t="shared" si="166"/>
        <v>0</v>
      </c>
      <c r="F373" s="92">
        <f t="shared" si="183"/>
        <v>365</v>
      </c>
      <c r="G373" s="91">
        <f t="shared" si="184"/>
        <v>366</v>
      </c>
      <c r="H373" s="91" t="e">
        <f>INDEX(地温!$D$2:$D$366,MATCH(F373,地温!$C$2:$C$366,FALSE))</f>
        <v>#N/A</v>
      </c>
      <c r="I373" s="91" t="e">
        <f t="shared" si="185"/>
        <v>#N/A</v>
      </c>
      <c r="J373" s="93" t="e">
        <f t="shared" si="167"/>
        <v>#N/A</v>
      </c>
      <c r="K373" s="99" t="e">
        <f t="shared" si="168"/>
        <v>#N/A</v>
      </c>
      <c r="L373" s="99">
        <f t="shared" si="169"/>
        <v>0</v>
      </c>
      <c r="O373" s="92">
        <f t="shared" si="186"/>
        <v>365</v>
      </c>
      <c r="P373" s="91">
        <f t="shared" si="187"/>
        <v>366</v>
      </c>
      <c r="Q373" s="91" t="e">
        <f>INDEX(地温!$D$2:$D$366,MATCH(O373,地温!$C$2:$C$366,FALSE))</f>
        <v>#N/A</v>
      </c>
      <c r="R373" s="91" t="e">
        <f t="shared" si="188"/>
        <v>#N/A</v>
      </c>
      <c r="S373" s="93" t="e">
        <f t="shared" si="170"/>
        <v>#N/A</v>
      </c>
      <c r="T373" s="99" t="e">
        <f t="shared" si="171"/>
        <v>#N/A</v>
      </c>
      <c r="U373" s="99">
        <f t="shared" si="172"/>
        <v>0</v>
      </c>
      <c r="X373" s="92">
        <f t="shared" si="189"/>
        <v>365</v>
      </c>
      <c r="Y373" s="91">
        <f t="shared" si="190"/>
        <v>366</v>
      </c>
      <c r="Z373" s="91" t="e">
        <f>INDEX(地温!$D$2:$D$366,MATCH(X373,地温!$C$2:$C$366,FALSE))</f>
        <v>#N/A</v>
      </c>
      <c r="AA373" s="91" t="e">
        <f t="shared" si="191"/>
        <v>#N/A</v>
      </c>
      <c r="AB373" s="93" t="e">
        <f t="shared" si="173"/>
        <v>#N/A</v>
      </c>
      <c r="AC373" s="99" t="e">
        <f t="shared" si="174"/>
        <v>#N/A</v>
      </c>
      <c r="AD373" s="99">
        <f t="shared" si="175"/>
        <v>0</v>
      </c>
      <c r="AG373" s="92">
        <f t="shared" si="192"/>
        <v>365</v>
      </c>
      <c r="AH373" s="91">
        <f t="shared" si="193"/>
        <v>366</v>
      </c>
      <c r="AI373" s="91" t="e">
        <f>INDEX(地温!$D$2:$D$366,MATCH(AG373,地温!$C$2:$C$366,FALSE))</f>
        <v>#N/A</v>
      </c>
      <c r="AJ373" s="91" t="e">
        <f t="shared" si="194"/>
        <v>#N/A</v>
      </c>
      <c r="AK373" s="93" t="e">
        <f t="shared" si="176"/>
        <v>#N/A</v>
      </c>
      <c r="AL373" s="99" t="e">
        <f t="shared" si="177"/>
        <v>#N/A</v>
      </c>
      <c r="AM373" s="99">
        <f t="shared" si="178"/>
        <v>0</v>
      </c>
      <c r="AP373" s="92">
        <f t="shared" si="195"/>
        <v>365</v>
      </c>
      <c r="AQ373" s="91">
        <f t="shared" si="196"/>
        <v>366</v>
      </c>
      <c r="AR373" s="91" t="e">
        <f>INDEX(地温!$D$2:$D$366,MATCH(AP373,地温!$C$2:$C$366,FALSE))</f>
        <v>#N/A</v>
      </c>
      <c r="AS373" s="91" t="e">
        <f t="shared" si="197"/>
        <v>#N/A</v>
      </c>
      <c r="AT373" s="93" t="e">
        <f t="shared" si="179"/>
        <v>#N/A</v>
      </c>
      <c r="AU373" s="99" t="e">
        <f t="shared" si="180"/>
        <v>#N/A</v>
      </c>
      <c r="AV373" s="99">
        <f t="shared" si="181"/>
        <v>0</v>
      </c>
    </row>
    <row r="374" spans="1:48" s="91" customFormat="1">
      <c r="A374" s="92">
        <f t="shared" si="182"/>
        <v>366</v>
      </c>
      <c r="B374" s="91">
        <f t="shared" si="165"/>
        <v>367</v>
      </c>
      <c r="C374" s="99">
        <f t="shared" si="166"/>
        <v>0</v>
      </c>
      <c r="F374" s="92">
        <f t="shared" si="183"/>
        <v>366</v>
      </c>
      <c r="G374" s="91">
        <f t="shared" si="184"/>
        <v>367</v>
      </c>
      <c r="H374" s="91" t="e">
        <f>INDEX(地温!$D$2:$D$366,MATCH(F374,地温!$C$2:$C$366,FALSE))</f>
        <v>#N/A</v>
      </c>
      <c r="I374" s="91" t="e">
        <f t="shared" si="185"/>
        <v>#N/A</v>
      </c>
      <c r="J374" s="93" t="e">
        <f t="shared" si="167"/>
        <v>#N/A</v>
      </c>
      <c r="K374" s="99" t="e">
        <f t="shared" si="168"/>
        <v>#N/A</v>
      </c>
      <c r="L374" s="99">
        <f t="shared" si="169"/>
        <v>0</v>
      </c>
      <c r="O374" s="92">
        <f t="shared" si="186"/>
        <v>366</v>
      </c>
      <c r="P374" s="91">
        <f t="shared" si="187"/>
        <v>367</v>
      </c>
      <c r="Q374" s="91" t="e">
        <f>INDEX(地温!$D$2:$D$366,MATCH(O374,地温!$C$2:$C$366,FALSE))</f>
        <v>#N/A</v>
      </c>
      <c r="R374" s="91" t="e">
        <f t="shared" si="188"/>
        <v>#N/A</v>
      </c>
      <c r="S374" s="93" t="e">
        <f t="shared" si="170"/>
        <v>#N/A</v>
      </c>
      <c r="T374" s="99" t="e">
        <f t="shared" si="171"/>
        <v>#N/A</v>
      </c>
      <c r="U374" s="99">
        <f t="shared" si="172"/>
        <v>0</v>
      </c>
      <c r="X374" s="92">
        <f t="shared" si="189"/>
        <v>366</v>
      </c>
      <c r="Y374" s="91">
        <f t="shared" si="190"/>
        <v>367</v>
      </c>
      <c r="Z374" s="91" t="e">
        <f>INDEX(地温!$D$2:$D$366,MATCH(X374,地温!$C$2:$C$366,FALSE))</f>
        <v>#N/A</v>
      </c>
      <c r="AA374" s="91" t="e">
        <f t="shared" si="191"/>
        <v>#N/A</v>
      </c>
      <c r="AB374" s="93" t="e">
        <f t="shared" si="173"/>
        <v>#N/A</v>
      </c>
      <c r="AC374" s="99" t="e">
        <f t="shared" si="174"/>
        <v>#N/A</v>
      </c>
      <c r="AD374" s="99">
        <f t="shared" si="175"/>
        <v>0</v>
      </c>
      <c r="AG374" s="92">
        <f t="shared" si="192"/>
        <v>366</v>
      </c>
      <c r="AH374" s="91">
        <f t="shared" si="193"/>
        <v>367</v>
      </c>
      <c r="AI374" s="91" t="e">
        <f>INDEX(地温!$D$2:$D$366,MATCH(AG374,地温!$C$2:$C$366,FALSE))</f>
        <v>#N/A</v>
      </c>
      <c r="AJ374" s="91" t="e">
        <f t="shared" si="194"/>
        <v>#N/A</v>
      </c>
      <c r="AK374" s="93" t="e">
        <f t="shared" si="176"/>
        <v>#N/A</v>
      </c>
      <c r="AL374" s="99" t="e">
        <f t="shared" si="177"/>
        <v>#N/A</v>
      </c>
      <c r="AM374" s="99">
        <f t="shared" si="178"/>
        <v>0</v>
      </c>
      <c r="AP374" s="92">
        <f t="shared" si="195"/>
        <v>366</v>
      </c>
      <c r="AQ374" s="91">
        <f t="shared" si="196"/>
        <v>367</v>
      </c>
      <c r="AR374" s="91" t="e">
        <f>INDEX(地温!$D$2:$D$366,MATCH(AP374,地温!$C$2:$C$366,FALSE))</f>
        <v>#N/A</v>
      </c>
      <c r="AS374" s="91" t="e">
        <f t="shared" si="197"/>
        <v>#N/A</v>
      </c>
      <c r="AT374" s="93" t="e">
        <f t="shared" si="179"/>
        <v>#N/A</v>
      </c>
      <c r="AU374" s="99" t="e">
        <f t="shared" si="180"/>
        <v>#N/A</v>
      </c>
      <c r="AV374" s="99">
        <f t="shared" si="181"/>
        <v>0</v>
      </c>
    </row>
    <row r="375" spans="1:48" s="91" customFormat="1"/>
    <row r="376" spans="1:48" s="91" customFormat="1"/>
    <row r="377" spans="1:48" s="91" customFormat="1"/>
    <row r="378" spans="1:48" s="91" customFormat="1"/>
    <row r="379" spans="1:48" s="91" customFormat="1"/>
    <row r="380" spans="1:48" s="91" customFormat="1"/>
  </sheetData>
  <sheetProtection password="DDC9" sheet="1" objects="1" scenarios="1"/>
  <phoneticPr fontId="1" type="Hiragana"/>
  <pageMargins left="0.7" right="0.7" top="0.75" bottom="0.75" header="0.3" footer="0.3"/>
  <pageSetup paperSize="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theme="0" tint="-0.25"/>
  </sheetPr>
  <dimension ref="A1:AV380"/>
  <sheetViews>
    <sheetView workbookViewId="0">
      <selection activeCell="I19" sqref="I19"/>
    </sheetView>
  </sheetViews>
  <sheetFormatPr defaultRowHeight="18"/>
  <cols>
    <col min="1" max="1" width="11.8984375" customWidth="1"/>
    <col min="7" max="7" width="10" customWidth="1"/>
    <col min="11" max="11" width="8.796875" customWidth="1"/>
    <col min="12" max="12" width="10" customWidth="1"/>
    <col min="16" max="16" width="10" customWidth="1"/>
    <col min="20" max="20" width="8.796875" customWidth="1"/>
    <col min="21" max="21" width="10" customWidth="1"/>
    <col min="25" max="25" width="10" customWidth="1"/>
    <col min="29" max="29" width="8.796875" customWidth="1"/>
    <col min="30" max="30" width="10" customWidth="1"/>
    <col min="34" max="34" width="10" customWidth="1"/>
    <col min="38" max="38" width="8.796875" customWidth="1"/>
    <col min="39" max="39" width="10" customWidth="1"/>
    <col min="43" max="43" width="10" customWidth="1"/>
    <col min="47" max="47" width="8.796875" customWidth="1"/>
    <col min="48" max="48" width="10" customWidth="1"/>
  </cols>
  <sheetData>
    <row r="1" spans="1:48" s="101" customFormat="1">
      <c r="A1" s="101" t="s">
        <v>96</v>
      </c>
      <c r="F1" s="101" t="s">
        <v>77</v>
      </c>
      <c r="G1" s="101">
        <f>施肥設計試算シート!D47</f>
        <v>0</v>
      </c>
      <c r="I1" s="101" t="s">
        <v>98</v>
      </c>
      <c r="J1" s="102" t="str">
        <f>施肥設計試算シート!F47</f>
        <v xml:space="preserve"> </v>
      </c>
      <c r="K1" s="101" t="s">
        <v>99</v>
      </c>
      <c r="O1" s="101" t="s">
        <v>102</v>
      </c>
      <c r="P1" s="101">
        <f>施肥設計試算シート!D48</f>
        <v>0</v>
      </c>
      <c r="R1" s="101" t="s">
        <v>98</v>
      </c>
      <c r="S1" s="102" t="str">
        <f>施肥設計試算シート!F48</f>
        <v xml:space="preserve"> </v>
      </c>
      <c r="T1" s="101" t="s">
        <v>99</v>
      </c>
      <c r="X1" s="101" t="s">
        <v>45</v>
      </c>
      <c r="Y1" s="102">
        <f>施肥設計試算シート!D49</f>
        <v>0</v>
      </c>
      <c r="AA1" s="101" t="s">
        <v>98</v>
      </c>
      <c r="AB1" s="102" t="str">
        <f>施肥設計試算シート!F49</f>
        <v xml:space="preserve"> </v>
      </c>
      <c r="AC1" s="101" t="s">
        <v>99</v>
      </c>
      <c r="AG1" s="101" t="s">
        <v>23</v>
      </c>
      <c r="AH1" s="102">
        <f>施肥設計試算シート!D50</f>
        <v>0</v>
      </c>
      <c r="AJ1" s="101" t="s">
        <v>98</v>
      </c>
      <c r="AK1" s="102" t="str">
        <f>施肥設計試算シート!F50</f>
        <v xml:space="preserve"> </v>
      </c>
      <c r="AL1" s="101" t="s">
        <v>99</v>
      </c>
      <c r="AP1" s="101" t="s">
        <v>106</v>
      </c>
      <c r="AQ1" s="102">
        <f>施肥設計試算シート!D51</f>
        <v>0</v>
      </c>
      <c r="AS1" s="101" t="s">
        <v>98</v>
      </c>
      <c r="AT1" s="102" t="str">
        <f>施肥設計試算シート!F51</f>
        <v xml:space="preserve"> </v>
      </c>
      <c r="AU1" s="101" t="s">
        <v>99</v>
      </c>
    </row>
    <row r="2" spans="1:48" s="101" customFormat="1">
      <c r="A2" s="101" t="s">
        <v>114</v>
      </c>
    </row>
    <row r="3" spans="1:48" s="91" customFormat="1">
      <c r="G3" s="91" t="s">
        <v>67</v>
      </c>
      <c r="H3" s="91" t="s">
        <v>69</v>
      </c>
      <c r="I3" s="91" t="s">
        <v>53</v>
      </c>
      <c r="P3" s="91" t="s">
        <v>67</v>
      </c>
      <c r="Q3" s="91" t="s">
        <v>69</v>
      </c>
      <c r="R3" s="91" t="s">
        <v>53</v>
      </c>
      <c r="Y3" s="91" t="s">
        <v>67</v>
      </c>
      <c r="Z3" s="91" t="s">
        <v>69</v>
      </c>
      <c r="AA3" s="91" t="s">
        <v>53</v>
      </c>
      <c r="AH3" s="91" t="s">
        <v>67</v>
      </c>
      <c r="AI3" s="91" t="s">
        <v>69</v>
      </c>
      <c r="AJ3" s="91" t="s">
        <v>53</v>
      </c>
      <c r="AQ3" s="91" t="s">
        <v>67</v>
      </c>
      <c r="AR3" s="91" t="s">
        <v>69</v>
      </c>
      <c r="AS3" s="91" t="s">
        <v>53</v>
      </c>
    </row>
    <row r="4" spans="1:48" s="91" customFormat="1">
      <c r="G4" s="91" t="e">
        <f>INDEX(肥料成分!$AL$4:$AL$107,MATCH(G1,肥料成分!$B$4:$B$107,FALSE))</f>
        <v>#N/A</v>
      </c>
      <c r="H4" s="91" t="e">
        <f>INDEX(肥料成分!$AM$4:$AM$107,MATCH(G1,肥料成分!$B$4:$B$107,FALSE))</f>
        <v>#N/A</v>
      </c>
      <c r="I4" s="91" t="e">
        <f>INDEX(肥料成分!$AN$4:$AN$107,MATCH(G1,肥料成分!$B$4:$B$107,FALSE))</f>
        <v>#N/A</v>
      </c>
      <c r="P4" s="91" t="e">
        <f>INDEX(肥料成分!$AL$4:$AL$107,MATCH(P1,肥料成分!$B$4:$B$107,FALSE))</f>
        <v>#N/A</v>
      </c>
      <c r="Q4" s="91" t="e">
        <f>INDEX(肥料成分!$AM$4:$AM$107,MATCH(P1,肥料成分!$B$4:$B$107,FALSE))</f>
        <v>#N/A</v>
      </c>
      <c r="R4" s="91" t="e">
        <f>INDEX(肥料成分!$AN$4:$AN$107,MATCH(P1,肥料成分!$B$4:$B$107,FALSE))</f>
        <v>#N/A</v>
      </c>
      <c r="Y4" s="91" t="e">
        <f>INDEX(肥料成分!$AL$4:$AL$107,MATCH(Y1,肥料成分!$B$4:$B$107,FALSE))</f>
        <v>#N/A</v>
      </c>
      <c r="Z4" s="91" t="e">
        <f>INDEX(肥料成分!$AM$4:$AM$107,MATCH(Y1,肥料成分!$B$4:$B$107,FALSE))</f>
        <v>#N/A</v>
      </c>
      <c r="AA4" s="91" t="e">
        <f>INDEX(肥料成分!$AN$4:$AN$107,MATCH(Y1,肥料成分!$B$4:$B$107,FALSE))</f>
        <v>#N/A</v>
      </c>
      <c r="AH4" s="91" t="e">
        <f>INDEX(肥料成分!$AL$4:$AL$107,MATCH(AH1,肥料成分!$B$4:$B$107,FALSE))</f>
        <v>#N/A</v>
      </c>
      <c r="AI4" s="91" t="e">
        <f>INDEX(肥料成分!$AM$4:$AM$107,MATCH(AH1,肥料成分!$B$4:$B$107,FALSE))</f>
        <v>#N/A</v>
      </c>
      <c r="AJ4" s="91" t="e">
        <f>INDEX(肥料成分!$AN$4:$AN$107,MATCH(AH1,肥料成分!$B$4:$B$107,FALSE))</f>
        <v>#N/A</v>
      </c>
      <c r="AQ4" s="91" t="e">
        <f>INDEX(肥料成分!$AL$4:$AL$107,MATCH(AQ1,肥料成分!$B$4:$B$107,FALSE))</f>
        <v>#N/A</v>
      </c>
      <c r="AR4" s="91" t="e">
        <f>INDEX(肥料成分!$AM$4:$AM$107,MATCH(AQ1,肥料成分!$B$4:$B$107,FALSE))</f>
        <v>#N/A</v>
      </c>
      <c r="AS4" s="91" t="e">
        <f>INDEX(肥料成分!$AN$4:$AN$107,MATCH(AQ1,肥料成分!$B$4:$B$107,FALSE))</f>
        <v>#N/A</v>
      </c>
    </row>
    <row r="5" spans="1:48" s="91" customFormat="1"/>
    <row r="6" spans="1:48" s="91" customFormat="1"/>
    <row r="7" spans="1:48" s="98" customFormat="1" ht="39.6">
      <c r="A7" s="98" t="s">
        <v>46</v>
      </c>
      <c r="B7" s="98" t="s">
        <v>100</v>
      </c>
      <c r="C7" s="98" t="s">
        <v>101</v>
      </c>
      <c r="F7" s="98" t="s">
        <v>46</v>
      </c>
      <c r="G7" s="98" t="s">
        <v>72</v>
      </c>
      <c r="H7" s="98" t="s">
        <v>71</v>
      </c>
      <c r="I7" s="98" t="s">
        <v>74</v>
      </c>
      <c r="J7" s="100" t="s">
        <v>75</v>
      </c>
      <c r="K7" s="100" t="s">
        <v>104</v>
      </c>
      <c r="L7" s="98" t="s">
        <v>103</v>
      </c>
      <c r="O7" s="98" t="s">
        <v>46</v>
      </c>
      <c r="P7" s="98" t="s">
        <v>72</v>
      </c>
      <c r="Q7" s="98" t="s">
        <v>71</v>
      </c>
      <c r="R7" s="98" t="s">
        <v>74</v>
      </c>
      <c r="S7" s="100" t="s">
        <v>75</v>
      </c>
      <c r="T7" s="100" t="s">
        <v>104</v>
      </c>
      <c r="U7" s="98" t="s">
        <v>103</v>
      </c>
      <c r="X7" s="98" t="s">
        <v>46</v>
      </c>
      <c r="Y7" s="98" t="s">
        <v>72</v>
      </c>
      <c r="Z7" s="98" t="s">
        <v>71</v>
      </c>
      <c r="AA7" s="98" t="s">
        <v>74</v>
      </c>
      <c r="AB7" s="100" t="s">
        <v>75</v>
      </c>
      <c r="AC7" s="100" t="s">
        <v>104</v>
      </c>
      <c r="AD7" s="98" t="s">
        <v>103</v>
      </c>
      <c r="AG7" s="98" t="s">
        <v>46</v>
      </c>
      <c r="AH7" s="98" t="s">
        <v>72</v>
      </c>
      <c r="AI7" s="98" t="s">
        <v>71</v>
      </c>
      <c r="AJ7" s="98" t="s">
        <v>74</v>
      </c>
      <c r="AK7" s="100" t="s">
        <v>75</v>
      </c>
      <c r="AL7" s="100" t="s">
        <v>104</v>
      </c>
      <c r="AM7" s="98" t="s">
        <v>103</v>
      </c>
      <c r="AP7" s="98" t="s">
        <v>46</v>
      </c>
      <c r="AQ7" s="98" t="s">
        <v>72</v>
      </c>
      <c r="AR7" s="98" t="s">
        <v>71</v>
      </c>
      <c r="AS7" s="98" t="s">
        <v>74</v>
      </c>
      <c r="AT7" s="100" t="s">
        <v>75</v>
      </c>
      <c r="AU7" s="100" t="s">
        <v>104</v>
      </c>
      <c r="AV7" s="98" t="s">
        <v>103</v>
      </c>
    </row>
    <row r="8" spans="1:48" s="91" customFormat="1">
      <c r="A8" s="92">
        <f>施肥設計試算シート!C46</f>
        <v>0</v>
      </c>
      <c r="B8" s="91">
        <f t="shared" ref="B8:B71" si="0">G8</f>
        <v>1</v>
      </c>
      <c r="C8" s="99">
        <f t="shared" ref="C8:C71" si="1">L8+U8+AD8+AM8+AV8</f>
        <v>0</v>
      </c>
      <c r="F8" s="92">
        <f>A8</f>
        <v>0</v>
      </c>
      <c r="G8" s="91">
        <v>1</v>
      </c>
      <c r="H8" s="91" t="e">
        <f>INDEX(地温!$D$2:$D$366,MATCH(F8,地温!$C$2:$C$366,FALSE))</f>
        <v>#N/A</v>
      </c>
      <c r="I8" s="91" t="e">
        <f>H8</f>
        <v>#N/A</v>
      </c>
      <c r="J8" s="93" t="e">
        <f t="shared" ref="J8:J71" si="2">I8/G8</f>
        <v>#N/A</v>
      </c>
      <c r="K8" s="99" t="e">
        <f t="shared" ref="K8:K71" si="3">$H$4*EXP(-$I$4/(8.31*(J8+273)))</f>
        <v>#N/A</v>
      </c>
      <c r="L8" s="99">
        <f t="shared" ref="L8:L71" si="4">IF($G$1=0,0,$J$1*$G$4*0.01*(1-EXP(-K8*G8)))</f>
        <v>0</v>
      </c>
      <c r="O8" s="92">
        <f>F8</f>
        <v>0</v>
      </c>
      <c r="P8" s="91">
        <v>1</v>
      </c>
      <c r="Q8" s="91" t="e">
        <f>INDEX(地温!$D$2:$D$366,MATCH(O8,地温!$C$2:$C$366,FALSE))</f>
        <v>#N/A</v>
      </c>
      <c r="R8" s="91" t="e">
        <f>Q8</f>
        <v>#N/A</v>
      </c>
      <c r="S8" s="93" t="e">
        <f t="shared" ref="S8:S71" si="5">R8/P8</f>
        <v>#N/A</v>
      </c>
      <c r="T8" s="99" t="e">
        <f t="shared" ref="T8:T71" si="6">$Q$4*EXP(-$R$4/(8.31*(S8+273)))</f>
        <v>#N/A</v>
      </c>
      <c r="U8" s="99">
        <f t="shared" ref="U8:U71" si="7">IF($P$1=0,0,$S$1*$P$4*0.01*(1-EXP(-T8*P8)))</f>
        <v>0</v>
      </c>
      <c r="X8" s="92">
        <f>O8</f>
        <v>0</v>
      </c>
      <c r="Y8" s="91">
        <v>1</v>
      </c>
      <c r="Z8" s="91" t="e">
        <f>INDEX(地温!$D$2:$D$366,MATCH(X8,地温!$C$2:$C$366,FALSE))</f>
        <v>#N/A</v>
      </c>
      <c r="AA8" s="91" t="e">
        <f>Z8</f>
        <v>#N/A</v>
      </c>
      <c r="AB8" s="93" t="e">
        <f t="shared" ref="AB8:AB71" si="8">AA8/Y8</f>
        <v>#N/A</v>
      </c>
      <c r="AC8" s="99" t="e">
        <f t="shared" ref="AC8:AC71" si="9">$Z$4*EXP(-$AA$4/(8.31*(AB8+273)))</f>
        <v>#N/A</v>
      </c>
      <c r="AD8" s="99">
        <f t="shared" ref="AD8:AD71" si="10">IF($Y$1=0,0,$AB$1*$Y$4*0.01*(1-EXP(-AC8*Y8)))</f>
        <v>0</v>
      </c>
      <c r="AG8" s="92">
        <f>X8</f>
        <v>0</v>
      </c>
      <c r="AH8" s="91">
        <v>1</v>
      </c>
      <c r="AI8" s="91" t="e">
        <f>INDEX(地温!$D$2:$D$366,MATCH(AG8,地温!$C$2:$C$366,FALSE))</f>
        <v>#N/A</v>
      </c>
      <c r="AJ8" s="91" t="e">
        <f>AI8</f>
        <v>#N/A</v>
      </c>
      <c r="AK8" s="93" t="e">
        <f t="shared" ref="AK8:AK71" si="11">AJ8/AH8</f>
        <v>#N/A</v>
      </c>
      <c r="AL8" s="99" t="e">
        <f t="shared" ref="AL8:AL71" si="12">$AI$4*EXP(-$AJ$4/(8.31*(AK8+273)))</f>
        <v>#N/A</v>
      </c>
      <c r="AM8" s="99">
        <f t="shared" ref="AM8:AM71" si="13">IF($AH$1=0,0,$AK$1*$AH$4*0.01*(1-EXP(-AL8*AH8)))</f>
        <v>0</v>
      </c>
      <c r="AP8" s="92">
        <f>AG8</f>
        <v>0</v>
      </c>
      <c r="AQ8" s="91">
        <v>1</v>
      </c>
      <c r="AR8" s="91" t="e">
        <f>INDEX(地温!$D$2:$D$366,MATCH(AP8,地温!$C$2:$C$366,FALSE))</f>
        <v>#N/A</v>
      </c>
      <c r="AS8" s="91" t="e">
        <f>AR8</f>
        <v>#N/A</v>
      </c>
      <c r="AT8" s="93" t="e">
        <f t="shared" ref="AT8:AT71" si="14">AS8/AQ8</f>
        <v>#N/A</v>
      </c>
      <c r="AU8" s="99" t="e">
        <f t="shared" ref="AU8:AU71" si="15">$AR$4*EXP(-$AS$4/(8.31*(AT8+273)))</f>
        <v>#N/A</v>
      </c>
      <c r="AV8" s="99">
        <f t="shared" ref="AV8:AV71" si="16">IF($AQ$1=0,0,$AT$1*$AQ$4*0.01*(1-EXP(-AU8*AQ8)))</f>
        <v>0</v>
      </c>
    </row>
    <row r="9" spans="1:48" s="91" customFormat="1">
      <c r="A9" s="92">
        <f t="shared" ref="A9:A72" si="17">A8+1</f>
        <v>1</v>
      </c>
      <c r="B9" s="91">
        <f t="shared" si="0"/>
        <v>2</v>
      </c>
      <c r="C9" s="99">
        <f t="shared" si="1"/>
        <v>0</v>
      </c>
      <c r="F9" s="92">
        <f t="shared" ref="F9:F72" si="18">F8+1</f>
        <v>1</v>
      </c>
      <c r="G9" s="91">
        <f t="shared" ref="G9:G72" si="19">F9-F$8+1</f>
        <v>2</v>
      </c>
      <c r="H9" s="91" t="e">
        <f>INDEX(地温!$D$2:$D$366,MATCH(F9,地温!$C$2:$C$366,FALSE))</f>
        <v>#N/A</v>
      </c>
      <c r="I9" s="91" t="e">
        <f t="shared" ref="I9:I72" si="20">I8+H9</f>
        <v>#N/A</v>
      </c>
      <c r="J9" s="93" t="e">
        <f t="shared" si="2"/>
        <v>#N/A</v>
      </c>
      <c r="K9" s="99" t="e">
        <f t="shared" si="3"/>
        <v>#N/A</v>
      </c>
      <c r="L9" s="99">
        <f t="shared" si="4"/>
        <v>0</v>
      </c>
      <c r="O9" s="92">
        <f t="shared" ref="O9:O72" si="21">O8+1</f>
        <v>1</v>
      </c>
      <c r="P9" s="91">
        <f t="shared" ref="P9:P72" si="22">O9-O$8+1</f>
        <v>2</v>
      </c>
      <c r="Q9" s="91" t="e">
        <f>INDEX(地温!$D$2:$D$366,MATCH(O9,地温!$C$2:$C$366,FALSE))</f>
        <v>#N/A</v>
      </c>
      <c r="R9" s="91" t="e">
        <f t="shared" ref="R9:R72" si="23">R8+Q9</f>
        <v>#N/A</v>
      </c>
      <c r="S9" s="93" t="e">
        <f t="shared" si="5"/>
        <v>#N/A</v>
      </c>
      <c r="T9" s="99" t="e">
        <f t="shared" si="6"/>
        <v>#N/A</v>
      </c>
      <c r="U9" s="99">
        <f t="shared" si="7"/>
        <v>0</v>
      </c>
      <c r="X9" s="92">
        <f t="shared" ref="X9:X72" si="24">X8+1</f>
        <v>1</v>
      </c>
      <c r="Y9" s="91">
        <f t="shared" ref="Y9:Y72" si="25">X9-X$8+1</f>
        <v>2</v>
      </c>
      <c r="Z9" s="91" t="e">
        <f>INDEX(地温!$D$2:$D$366,MATCH(X9,地温!$C$2:$C$366,FALSE))</f>
        <v>#N/A</v>
      </c>
      <c r="AA9" s="91" t="e">
        <f t="shared" ref="AA9:AA72" si="26">AA8+Z9</f>
        <v>#N/A</v>
      </c>
      <c r="AB9" s="93" t="e">
        <f t="shared" si="8"/>
        <v>#N/A</v>
      </c>
      <c r="AC9" s="99" t="e">
        <f t="shared" si="9"/>
        <v>#N/A</v>
      </c>
      <c r="AD9" s="99">
        <f t="shared" si="10"/>
        <v>0</v>
      </c>
      <c r="AG9" s="92">
        <f t="shared" ref="AG9:AG72" si="27">AG8+1</f>
        <v>1</v>
      </c>
      <c r="AH9" s="91">
        <f t="shared" ref="AH9:AH72" si="28">AG9-AG$8+1</f>
        <v>2</v>
      </c>
      <c r="AI9" s="91" t="e">
        <f>INDEX(地温!$D$2:$D$366,MATCH(AG9,地温!$C$2:$C$366,FALSE))</f>
        <v>#N/A</v>
      </c>
      <c r="AJ9" s="91" t="e">
        <f t="shared" ref="AJ9:AJ72" si="29">AJ8+AI9</f>
        <v>#N/A</v>
      </c>
      <c r="AK9" s="93" t="e">
        <f t="shared" si="11"/>
        <v>#N/A</v>
      </c>
      <c r="AL9" s="99" t="e">
        <f t="shared" si="12"/>
        <v>#N/A</v>
      </c>
      <c r="AM9" s="99">
        <f t="shared" si="13"/>
        <v>0</v>
      </c>
      <c r="AP9" s="92">
        <f t="shared" ref="AP9:AP72" si="30">AP8+1</f>
        <v>1</v>
      </c>
      <c r="AQ9" s="91">
        <f t="shared" ref="AQ9:AQ72" si="31">AP9-AP$8+1</f>
        <v>2</v>
      </c>
      <c r="AR9" s="91" t="e">
        <f>INDEX(地温!$D$2:$D$366,MATCH(AP9,地温!$C$2:$C$366,FALSE))</f>
        <v>#N/A</v>
      </c>
      <c r="AS9" s="91" t="e">
        <f t="shared" ref="AS9:AS72" si="32">AS8+AR9</f>
        <v>#N/A</v>
      </c>
      <c r="AT9" s="93" t="e">
        <f t="shared" si="14"/>
        <v>#N/A</v>
      </c>
      <c r="AU9" s="99" t="e">
        <f t="shared" si="15"/>
        <v>#N/A</v>
      </c>
      <c r="AV9" s="99">
        <f t="shared" si="16"/>
        <v>0</v>
      </c>
    </row>
    <row r="10" spans="1:48" s="91" customFormat="1">
      <c r="A10" s="92">
        <f t="shared" si="17"/>
        <v>2</v>
      </c>
      <c r="B10" s="91">
        <f t="shared" si="0"/>
        <v>3</v>
      </c>
      <c r="C10" s="99">
        <f t="shared" si="1"/>
        <v>0</v>
      </c>
      <c r="F10" s="92">
        <f t="shared" si="18"/>
        <v>2</v>
      </c>
      <c r="G10" s="91">
        <f t="shared" si="19"/>
        <v>3</v>
      </c>
      <c r="H10" s="91" t="e">
        <f>INDEX(地温!$D$2:$D$366,MATCH(F10,地温!$C$2:$C$366,FALSE))</f>
        <v>#N/A</v>
      </c>
      <c r="I10" s="91" t="e">
        <f t="shared" si="20"/>
        <v>#N/A</v>
      </c>
      <c r="J10" s="93" t="e">
        <f t="shared" si="2"/>
        <v>#N/A</v>
      </c>
      <c r="K10" s="99" t="e">
        <f t="shared" si="3"/>
        <v>#N/A</v>
      </c>
      <c r="L10" s="99">
        <f t="shared" si="4"/>
        <v>0</v>
      </c>
      <c r="O10" s="92">
        <f t="shared" si="21"/>
        <v>2</v>
      </c>
      <c r="P10" s="91">
        <f t="shared" si="22"/>
        <v>3</v>
      </c>
      <c r="Q10" s="91" t="e">
        <f>INDEX(地温!$D$2:$D$366,MATCH(O10,地温!$C$2:$C$366,FALSE))</f>
        <v>#N/A</v>
      </c>
      <c r="R10" s="91" t="e">
        <f t="shared" si="23"/>
        <v>#N/A</v>
      </c>
      <c r="S10" s="93" t="e">
        <f t="shared" si="5"/>
        <v>#N/A</v>
      </c>
      <c r="T10" s="99" t="e">
        <f t="shared" si="6"/>
        <v>#N/A</v>
      </c>
      <c r="U10" s="99">
        <f t="shared" si="7"/>
        <v>0</v>
      </c>
      <c r="X10" s="92">
        <f t="shared" si="24"/>
        <v>2</v>
      </c>
      <c r="Y10" s="91">
        <f t="shared" si="25"/>
        <v>3</v>
      </c>
      <c r="Z10" s="91" t="e">
        <f>INDEX(地温!$D$2:$D$366,MATCH(X10,地温!$C$2:$C$366,FALSE))</f>
        <v>#N/A</v>
      </c>
      <c r="AA10" s="91" t="e">
        <f t="shared" si="26"/>
        <v>#N/A</v>
      </c>
      <c r="AB10" s="93" t="e">
        <f t="shared" si="8"/>
        <v>#N/A</v>
      </c>
      <c r="AC10" s="99" t="e">
        <f t="shared" si="9"/>
        <v>#N/A</v>
      </c>
      <c r="AD10" s="99">
        <f t="shared" si="10"/>
        <v>0</v>
      </c>
      <c r="AG10" s="92">
        <f t="shared" si="27"/>
        <v>2</v>
      </c>
      <c r="AH10" s="91">
        <f t="shared" si="28"/>
        <v>3</v>
      </c>
      <c r="AI10" s="91" t="e">
        <f>INDEX(地温!$D$2:$D$366,MATCH(AG10,地温!$C$2:$C$366,FALSE))</f>
        <v>#N/A</v>
      </c>
      <c r="AJ10" s="91" t="e">
        <f t="shared" si="29"/>
        <v>#N/A</v>
      </c>
      <c r="AK10" s="93" t="e">
        <f t="shared" si="11"/>
        <v>#N/A</v>
      </c>
      <c r="AL10" s="99" t="e">
        <f t="shared" si="12"/>
        <v>#N/A</v>
      </c>
      <c r="AM10" s="99">
        <f t="shared" si="13"/>
        <v>0</v>
      </c>
      <c r="AP10" s="92">
        <f t="shared" si="30"/>
        <v>2</v>
      </c>
      <c r="AQ10" s="91">
        <f t="shared" si="31"/>
        <v>3</v>
      </c>
      <c r="AR10" s="91" t="e">
        <f>INDEX(地温!$D$2:$D$366,MATCH(AP10,地温!$C$2:$C$366,FALSE))</f>
        <v>#N/A</v>
      </c>
      <c r="AS10" s="91" t="e">
        <f t="shared" si="32"/>
        <v>#N/A</v>
      </c>
      <c r="AT10" s="93" t="e">
        <f t="shared" si="14"/>
        <v>#N/A</v>
      </c>
      <c r="AU10" s="99" t="e">
        <f t="shared" si="15"/>
        <v>#N/A</v>
      </c>
      <c r="AV10" s="99">
        <f t="shared" si="16"/>
        <v>0</v>
      </c>
    </row>
    <row r="11" spans="1:48" s="91" customFormat="1">
      <c r="A11" s="92">
        <f t="shared" si="17"/>
        <v>3</v>
      </c>
      <c r="B11" s="91">
        <f t="shared" si="0"/>
        <v>4</v>
      </c>
      <c r="C11" s="99">
        <f t="shared" si="1"/>
        <v>0</v>
      </c>
      <c r="F11" s="92">
        <f t="shared" si="18"/>
        <v>3</v>
      </c>
      <c r="G11" s="91">
        <f t="shared" si="19"/>
        <v>4</v>
      </c>
      <c r="H11" s="91" t="e">
        <f>INDEX(地温!$D$2:$D$366,MATCH(F11,地温!$C$2:$C$366,FALSE))</f>
        <v>#N/A</v>
      </c>
      <c r="I11" s="91" t="e">
        <f t="shared" si="20"/>
        <v>#N/A</v>
      </c>
      <c r="J11" s="93" t="e">
        <f t="shared" si="2"/>
        <v>#N/A</v>
      </c>
      <c r="K11" s="99" t="e">
        <f t="shared" si="3"/>
        <v>#N/A</v>
      </c>
      <c r="L11" s="99">
        <f t="shared" si="4"/>
        <v>0</v>
      </c>
      <c r="O11" s="92">
        <f t="shared" si="21"/>
        <v>3</v>
      </c>
      <c r="P11" s="91">
        <f t="shared" si="22"/>
        <v>4</v>
      </c>
      <c r="Q11" s="91" t="e">
        <f>INDEX(地温!$D$2:$D$366,MATCH(O11,地温!$C$2:$C$366,FALSE))</f>
        <v>#N/A</v>
      </c>
      <c r="R11" s="91" t="e">
        <f t="shared" si="23"/>
        <v>#N/A</v>
      </c>
      <c r="S11" s="93" t="e">
        <f t="shared" si="5"/>
        <v>#N/A</v>
      </c>
      <c r="T11" s="99" t="e">
        <f t="shared" si="6"/>
        <v>#N/A</v>
      </c>
      <c r="U11" s="99">
        <f t="shared" si="7"/>
        <v>0</v>
      </c>
      <c r="X11" s="92">
        <f t="shared" si="24"/>
        <v>3</v>
      </c>
      <c r="Y11" s="91">
        <f t="shared" si="25"/>
        <v>4</v>
      </c>
      <c r="Z11" s="91" t="e">
        <f>INDEX(地温!$D$2:$D$366,MATCH(X11,地温!$C$2:$C$366,FALSE))</f>
        <v>#N/A</v>
      </c>
      <c r="AA11" s="91" t="e">
        <f t="shared" si="26"/>
        <v>#N/A</v>
      </c>
      <c r="AB11" s="93" t="e">
        <f t="shared" si="8"/>
        <v>#N/A</v>
      </c>
      <c r="AC11" s="99" t="e">
        <f t="shared" si="9"/>
        <v>#N/A</v>
      </c>
      <c r="AD11" s="99">
        <f t="shared" si="10"/>
        <v>0</v>
      </c>
      <c r="AG11" s="92">
        <f t="shared" si="27"/>
        <v>3</v>
      </c>
      <c r="AH11" s="91">
        <f t="shared" si="28"/>
        <v>4</v>
      </c>
      <c r="AI11" s="91" t="e">
        <f>INDEX(地温!$D$2:$D$366,MATCH(AG11,地温!$C$2:$C$366,FALSE))</f>
        <v>#N/A</v>
      </c>
      <c r="AJ11" s="91" t="e">
        <f t="shared" si="29"/>
        <v>#N/A</v>
      </c>
      <c r="AK11" s="93" t="e">
        <f t="shared" si="11"/>
        <v>#N/A</v>
      </c>
      <c r="AL11" s="99" t="e">
        <f t="shared" si="12"/>
        <v>#N/A</v>
      </c>
      <c r="AM11" s="99">
        <f t="shared" si="13"/>
        <v>0</v>
      </c>
      <c r="AP11" s="92">
        <f t="shared" si="30"/>
        <v>3</v>
      </c>
      <c r="AQ11" s="91">
        <f t="shared" si="31"/>
        <v>4</v>
      </c>
      <c r="AR11" s="91" t="e">
        <f>INDEX(地温!$D$2:$D$366,MATCH(AP11,地温!$C$2:$C$366,FALSE))</f>
        <v>#N/A</v>
      </c>
      <c r="AS11" s="91" t="e">
        <f t="shared" si="32"/>
        <v>#N/A</v>
      </c>
      <c r="AT11" s="93" t="e">
        <f t="shared" si="14"/>
        <v>#N/A</v>
      </c>
      <c r="AU11" s="99" t="e">
        <f t="shared" si="15"/>
        <v>#N/A</v>
      </c>
      <c r="AV11" s="99">
        <f t="shared" si="16"/>
        <v>0</v>
      </c>
    </row>
    <row r="12" spans="1:48" s="91" customFormat="1">
      <c r="A12" s="92">
        <f t="shared" si="17"/>
        <v>4</v>
      </c>
      <c r="B12" s="91">
        <f t="shared" si="0"/>
        <v>5</v>
      </c>
      <c r="C12" s="99">
        <f t="shared" si="1"/>
        <v>0</v>
      </c>
      <c r="F12" s="92">
        <f t="shared" si="18"/>
        <v>4</v>
      </c>
      <c r="G12" s="91">
        <f t="shared" si="19"/>
        <v>5</v>
      </c>
      <c r="H12" s="91" t="e">
        <f>INDEX(地温!$D$2:$D$366,MATCH(F12,地温!$C$2:$C$366,FALSE))</f>
        <v>#N/A</v>
      </c>
      <c r="I12" s="91" t="e">
        <f t="shared" si="20"/>
        <v>#N/A</v>
      </c>
      <c r="J12" s="93" t="e">
        <f t="shared" si="2"/>
        <v>#N/A</v>
      </c>
      <c r="K12" s="99" t="e">
        <f t="shared" si="3"/>
        <v>#N/A</v>
      </c>
      <c r="L12" s="99">
        <f t="shared" si="4"/>
        <v>0</v>
      </c>
      <c r="O12" s="92">
        <f t="shared" si="21"/>
        <v>4</v>
      </c>
      <c r="P12" s="91">
        <f t="shared" si="22"/>
        <v>5</v>
      </c>
      <c r="Q12" s="91" t="e">
        <f>INDEX(地温!$D$2:$D$366,MATCH(O12,地温!$C$2:$C$366,FALSE))</f>
        <v>#N/A</v>
      </c>
      <c r="R12" s="91" t="e">
        <f t="shared" si="23"/>
        <v>#N/A</v>
      </c>
      <c r="S12" s="93" t="e">
        <f t="shared" si="5"/>
        <v>#N/A</v>
      </c>
      <c r="T12" s="99" t="e">
        <f t="shared" si="6"/>
        <v>#N/A</v>
      </c>
      <c r="U12" s="99">
        <f t="shared" si="7"/>
        <v>0</v>
      </c>
      <c r="X12" s="92">
        <f t="shared" si="24"/>
        <v>4</v>
      </c>
      <c r="Y12" s="91">
        <f t="shared" si="25"/>
        <v>5</v>
      </c>
      <c r="Z12" s="91" t="e">
        <f>INDEX(地温!$D$2:$D$366,MATCH(X12,地温!$C$2:$C$366,FALSE))</f>
        <v>#N/A</v>
      </c>
      <c r="AA12" s="91" t="e">
        <f t="shared" si="26"/>
        <v>#N/A</v>
      </c>
      <c r="AB12" s="93" t="e">
        <f t="shared" si="8"/>
        <v>#N/A</v>
      </c>
      <c r="AC12" s="99" t="e">
        <f t="shared" si="9"/>
        <v>#N/A</v>
      </c>
      <c r="AD12" s="99">
        <f t="shared" si="10"/>
        <v>0</v>
      </c>
      <c r="AG12" s="92">
        <f t="shared" si="27"/>
        <v>4</v>
      </c>
      <c r="AH12" s="91">
        <f t="shared" si="28"/>
        <v>5</v>
      </c>
      <c r="AI12" s="91" t="e">
        <f>INDEX(地温!$D$2:$D$366,MATCH(AG12,地温!$C$2:$C$366,FALSE))</f>
        <v>#N/A</v>
      </c>
      <c r="AJ12" s="91" t="e">
        <f t="shared" si="29"/>
        <v>#N/A</v>
      </c>
      <c r="AK12" s="93" t="e">
        <f t="shared" si="11"/>
        <v>#N/A</v>
      </c>
      <c r="AL12" s="99" t="e">
        <f t="shared" si="12"/>
        <v>#N/A</v>
      </c>
      <c r="AM12" s="99">
        <f t="shared" si="13"/>
        <v>0</v>
      </c>
      <c r="AP12" s="92">
        <f t="shared" si="30"/>
        <v>4</v>
      </c>
      <c r="AQ12" s="91">
        <f t="shared" si="31"/>
        <v>5</v>
      </c>
      <c r="AR12" s="91" t="e">
        <f>INDEX(地温!$D$2:$D$366,MATCH(AP12,地温!$C$2:$C$366,FALSE))</f>
        <v>#N/A</v>
      </c>
      <c r="AS12" s="91" t="e">
        <f t="shared" si="32"/>
        <v>#N/A</v>
      </c>
      <c r="AT12" s="93" t="e">
        <f t="shared" si="14"/>
        <v>#N/A</v>
      </c>
      <c r="AU12" s="99" t="e">
        <f t="shared" si="15"/>
        <v>#N/A</v>
      </c>
      <c r="AV12" s="99">
        <f t="shared" si="16"/>
        <v>0</v>
      </c>
    </row>
    <row r="13" spans="1:48" s="91" customFormat="1">
      <c r="A13" s="92">
        <f t="shared" si="17"/>
        <v>5</v>
      </c>
      <c r="B13" s="91">
        <f t="shared" si="0"/>
        <v>6</v>
      </c>
      <c r="C13" s="99">
        <f t="shared" si="1"/>
        <v>0</v>
      </c>
      <c r="F13" s="92">
        <f t="shared" si="18"/>
        <v>5</v>
      </c>
      <c r="G13" s="91">
        <f t="shared" si="19"/>
        <v>6</v>
      </c>
      <c r="H13" s="91" t="e">
        <f>INDEX(地温!$D$2:$D$366,MATCH(F13,地温!$C$2:$C$366,FALSE))</f>
        <v>#N/A</v>
      </c>
      <c r="I13" s="91" t="e">
        <f t="shared" si="20"/>
        <v>#N/A</v>
      </c>
      <c r="J13" s="93" t="e">
        <f t="shared" si="2"/>
        <v>#N/A</v>
      </c>
      <c r="K13" s="99" t="e">
        <f t="shared" si="3"/>
        <v>#N/A</v>
      </c>
      <c r="L13" s="99">
        <f t="shared" si="4"/>
        <v>0</v>
      </c>
      <c r="O13" s="92">
        <f t="shared" si="21"/>
        <v>5</v>
      </c>
      <c r="P13" s="91">
        <f t="shared" si="22"/>
        <v>6</v>
      </c>
      <c r="Q13" s="91" t="e">
        <f>INDEX(地温!$D$2:$D$366,MATCH(O13,地温!$C$2:$C$366,FALSE))</f>
        <v>#N/A</v>
      </c>
      <c r="R13" s="91" t="e">
        <f t="shared" si="23"/>
        <v>#N/A</v>
      </c>
      <c r="S13" s="93" t="e">
        <f t="shared" si="5"/>
        <v>#N/A</v>
      </c>
      <c r="T13" s="99" t="e">
        <f t="shared" si="6"/>
        <v>#N/A</v>
      </c>
      <c r="U13" s="99">
        <f t="shared" si="7"/>
        <v>0</v>
      </c>
      <c r="X13" s="92">
        <f t="shared" si="24"/>
        <v>5</v>
      </c>
      <c r="Y13" s="91">
        <f t="shared" si="25"/>
        <v>6</v>
      </c>
      <c r="Z13" s="91" t="e">
        <f>INDEX(地温!$D$2:$D$366,MATCH(X13,地温!$C$2:$C$366,FALSE))</f>
        <v>#N/A</v>
      </c>
      <c r="AA13" s="91" t="e">
        <f t="shared" si="26"/>
        <v>#N/A</v>
      </c>
      <c r="AB13" s="93" t="e">
        <f t="shared" si="8"/>
        <v>#N/A</v>
      </c>
      <c r="AC13" s="99" t="e">
        <f t="shared" si="9"/>
        <v>#N/A</v>
      </c>
      <c r="AD13" s="99">
        <f t="shared" si="10"/>
        <v>0</v>
      </c>
      <c r="AG13" s="92">
        <f t="shared" si="27"/>
        <v>5</v>
      </c>
      <c r="AH13" s="91">
        <f t="shared" si="28"/>
        <v>6</v>
      </c>
      <c r="AI13" s="91" t="e">
        <f>INDEX(地温!$D$2:$D$366,MATCH(AG13,地温!$C$2:$C$366,FALSE))</f>
        <v>#N/A</v>
      </c>
      <c r="AJ13" s="91" t="e">
        <f t="shared" si="29"/>
        <v>#N/A</v>
      </c>
      <c r="AK13" s="93" t="e">
        <f t="shared" si="11"/>
        <v>#N/A</v>
      </c>
      <c r="AL13" s="99" t="e">
        <f t="shared" si="12"/>
        <v>#N/A</v>
      </c>
      <c r="AM13" s="99">
        <f t="shared" si="13"/>
        <v>0</v>
      </c>
      <c r="AP13" s="92">
        <f t="shared" si="30"/>
        <v>5</v>
      </c>
      <c r="AQ13" s="91">
        <f t="shared" si="31"/>
        <v>6</v>
      </c>
      <c r="AR13" s="91" t="e">
        <f>INDEX(地温!$D$2:$D$366,MATCH(AP13,地温!$C$2:$C$366,FALSE))</f>
        <v>#N/A</v>
      </c>
      <c r="AS13" s="91" t="e">
        <f t="shared" si="32"/>
        <v>#N/A</v>
      </c>
      <c r="AT13" s="93" t="e">
        <f t="shared" si="14"/>
        <v>#N/A</v>
      </c>
      <c r="AU13" s="99" t="e">
        <f t="shared" si="15"/>
        <v>#N/A</v>
      </c>
      <c r="AV13" s="99">
        <f t="shared" si="16"/>
        <v>0</v>
      </c>
    </row>
    <row r="14" spans="1:48" s="91" customFormat="1">
      <c r="A14" s="92">
        <f t="shared" si="17"/>
        <v>6</v>
      </c>
      <c r="B14" s="91">
        <f t="shared" si="0"/>
        <v>7</v>
      </c>
      <c r="C14" s="99">
        <f t="shared" si="1"/>
        <v>0</v>
      </c>
      <c r="F14" s="92">
        <f t="shared" si="18"/>
        <v>6</v>
      </c>
      <c r="G14" s="91">
        <f t="shared" si="19"/>
        <v>7</v>
      </c>
      <c r="H14" s="91" t="e">
        <f>INDEX(地温!$D$2:$D$366,MATCH(F14,地温!$C$2:$C$366,FALSE))</f>
        <v>#N/A</v>
      </c>
      <c r="I14" s="91" t="e">
        <f t="shared" si="20"/>
        <v>#N/A</v>
      </c>
      <c r="J14" s="93" t="e">
        <f t="shared" si="2"/>
        <v>#N/A</v>
      </c>
      <c r="K14" s="99" t="e">
        <f t="shared" si="3"/>
        <v>#N/A</v>
      </c>
      <c r="L14" s="99">
        <f t="shared" si="4"/>
        <v>0</v>
      </c>
      <c r="O14" s="92">
        <f t="shared" si="21"/>
        <v>6</v>
      </c>
      <c r="P14" s="91">
        <f t="shared" si="22"/>
        <v>7</v>
      </c>
      <c r="Q14" s="91" t="e">
        <f>INDEX(地温!$D$2:$D$366,MATCH(O14,地温!$C$2:$C$366,FALSE))</f>
        <v>#N/A</v>
      </c>
      <c r="R14" s="91" t="e">
        <f t="shared" si="23"/>
        <v>#N/A</v>
      </c>
      <c r="S14" s="93" t="e">
        <f t="shared" si="5"/>
        <v>#N/A</v>
      </c>
      <c r="T14" s="99" t="e">
        <f t="shared" si="6"/>
        <v>#N/A</v>
      </c>
      <c r="U14" s="99">
        <f t="shared" si="7"/>
        <v>0</v>
      </c>
      <c r="X14" s="92">
        <f t="shared" si="24"/>
        <v>6</v>
      </c>
      <c r="Y14" s="91">
        <f t="shared" si="25"/>
        <v>7</v>
      </c>
      <c r="Z14" s="91" t="e">
        <f>INDEX(地温!$D$2:$D$366,MATCH(X14,地温!$C$2:$C$366,FALSE))</f>
        <v>#N/A</v>
      </c>
      <c r="AA14" s="91" t="e">
        <f t="shared" si="26"/>
        <v>#N/A</v>
      </c>
      <c r="AB14" s="93" t="e">
        <f t="shared" si="8"/>
        <v>#N/A</v>
      </c>
      <c r="AC14" s="99" t="e">
        <f t="shared" si="9"/>
        <v>#N/A</v>
      </c>
      <c r="AD14" s="99">
        <f t="shared" si="10"/>
        <v>0</v>
      </c>
      <c r="AG14" s="92">
        <f t="shared" si="27"/>
        <v>6</v>
      </c>
      <c r="AH14" s="91">
        <f t="shared" si="28"/>
        <v>7</v>
      </c>
      <c r="AI14" s="91" t="e">
        <f>INDEX(地温!$D$2:$D$366,MATCH(AG14,地温!$C$2:$C$366,FALSE))</f>
        <v>#N/A</v>
      </c>
      <c r="AJ14" s="91" t="e">
        <f t="shared" si="29"/>
        <v>#N/A</v>
      </c>
      <c r="AK14" s="93" t="e">
        <f t="shared" si="11"/>
        <v>#N/A</v>
      </c>
      <c r="AL14" s="99" t="e">
        <f t="shared" si="12"/>
        <v>#N/A</v>
      </c>
      <c r="AM14" s="99">
        <f t="shared" si="13"/>
        <v>0</v>
      </c>
      <c r="AP14" s="92">
        <f t="shared" si="30"/>
        <v>6</v>
      </c>
      <c r="AQ14" s="91">
        <f t="shared" si="31"/>
        <v>7</v>
      </c>
      <c r="AR14" s="91" t="e">
        <f>INDEX(地温!$D$2:$D$366,MATCH(AP14,地温!$C$2:$C$366,FALSE))</f>
        <v>#N/A</v>
      </c>
      <c r="AS14" s="91" t="e">
        <f t="shared" si="32"/>
        <v>#N/A</v>
      </c>
      <c r="AT14" s="93" t="e">
        <f t="shared" si="14"/>
        <v>#N/A</v>
      </c>
      <c r="AU14" s="99" t="e">
        <f t="shared" si="15"/>
        <v>#N/A</v>
      </c>
      <c r="AV14" s="99">
        <f t="shared" si="16"/>
        <v>0</v>
      </c>
    </row>
    <row r="15" spans="1:48" s="91" customFormat="1">
      <c r="A15" s="92">
        <f t="shared" si="17"/>
        <v>7</v>
      </c>
      <c r="B15" s="91">
        <f t="shared" si="0"/>
        <v>8</v>
      </c>
      <c r="C15" s="99">
        <f t="shared" si="1"/>
        <v>0</v>
      </c>
      <c r="F15" s="92">
        <f t="shared" si="18"/>
        <v>7</v>
      </c>
      <c r="G15" s="91">
        <f t="shared" si="19"/>
        <v>8</v>
      </c>
      <c r="H15" s="91" t="e">
        <f>INDEX(地温!$D$2:$D$366,MATCH(F15,地温!$C$2:$C$366,FALSE))</f>
        <v>#N/A</v>
      </c>
      <c r="I15" s="91" t="e">
        <f t="shared" si="20"/>
        <v>#N/A</v>
      </c>
      <c r="J15" s="93" t="e">
        <f t="shared" si="2"/>
        <v>#N/A</v>
      </c>
      <c r="K15" s="99" t="e">
        <f t="shared" si="3"/>
        <v>#N/A</v>
      </c>
      <c r="L15" s="99">
        <f t="shared" si="4"/>
        <v>0</v>
      </c>
      <c r="O15" s="92">
        <f t="shared" si="21"/>
        <v>7</v>
      </c>
      <c r="P15" s="91">
        <f t="shared" si="22"/>
        <v>8</v>
      </c>
      <c r="Q15" s="91" t="e">
        <f>INDEX(地温!$D$2:$D$366,MATCH(O15,地温!$C$2:$C$366,FALSE))</f>
        <v>#N/A</v>
      </c>
      <c r="R15" s="91" t="e">
        <f t="shared" si="23"/>
        <v>#N/A</v>
      </c>
      <c r="S15" s="93" t="e">
        <f t="shared" si="5"/>
        <v>#N/A</v>
      </c>
      <c r="T15" s="99" t="e">
        <f t="shared" si="6"/>
        <v>#N/A</v>
      </c>
      <c r="U15" s="99">
        <f t="shared" si="7"/>
        <v>0</v>
      </c>
      <c r="X15" s="92">
        <f t="shared" si="24"/>
        <v>7</v>
      </c>
      <c r="Y15" s="91">
        <f t="shared" si="25"/>
        <v>8</v>
      </c>
      <c r="Z15" s="91" t="e">
        <f>INDEX(地温!$D$2:$D$366,MATCH(X15,地温!$C$2:$C$366,FALSE))</f>
        <v>#N/A</v>
      </c>
      <c r="AA15" s="91" t="e">
        <f t="shared" si="26"/>
        <v>#N/A</v>
      </c>
      <c r="AB15" s="93" t="e">
        <f t="shared" si="8"/>
        <v>#N/A</v>
      </c>
      <c r="AC15" s="99" t="e">
        <f t="shared" si="9"/>
        <v>#N/A</v>
      </c>
      <c r="AD15" s="99">
        <f t="shared" si="10"/>
        <v>0</v>
      </c>
      <c r="AG15" s="92">
        <f t="shared" si="27"/>
        <v>7</v>
      </c>
      <c r="AH15" s="91">
        <f t="shared" si="28"/>
        <v>8</v>
      </c>
      <c r="AI15" s="91" t="e">
        <f>INDEX(地温!$D$2:$D$366,MATCH(AG15,地温!$C$2:$C$366,FALSE))</f>
        <v>#N/A</v>
      </c>
      <c r="AJ15" s="91" t="e">
        <f t="shared" si="29"/>
        <v>#N/A</v>
      </c>
      <c r="AK15" s="93" t="e">
        <f t="shared" si="11"/>
        <v>#N/A</v>
      </c>
      <c r="AL15" s="99" t="e">
        <f t="shared" si="12"/>
        <v>#N/A</v>
      </c>
      <c r="AM15" s="99">
        <f t="shared" si="13"/>
        <v>0</v>
      </c>
      <c r="AP15" s="92">
        <f t="shared" si="30"/>
        <v>7</v>
      </c>
      <c r="AQ15" s="91">
        <f t="shared" si="31"/>
        <v>8</v>
      </c>
      <c r="AR15" s="91" t="e">
        <f>INDEX(地温!$D$2:$D$366,MATCH(AP15,地温!$C$2:$C$366,FALSE))</f>
        <v>#N/A</v>
      </c>
      <c r="AS15" s="91" t="e">
        <f t="shared" si="32"/>
        <v>#N/A</v>
      </c>
      <c r="AT15" s="93" t="e">
        <f t="shared" si="14"/>
        <v>#N/A</v>
      </c>
      <c r="AU15" s="99" t="e">
        <f t="shared" si="15"/>
        <v>#N/A</v>
      </c>
      <c r="AV15" s="99">
        <f t="shared" si="16"/>
        <v>0</v>
      </c>
    </row>
    <row r="16" spans="1:48" s="91" customFormat="1">
      <c r="A16" s="92">
        <f t="shared" si="17"/>
        <v>8</v>
      </c>
      <c r="B16" s="91">
        <f t="shared" si="0"/>
        <v>9</v>
      </c>
      <c r="C16" s="99">
        <f t="shared" si="1"/>
        <v>0</v>
      </c>
      <c r="F16" s="92">
        <f t="shared" si="18"/>
        <v>8</v>
      </c>
      <c r="G16" s="91">
        <f t="shared" si="19"/>
        <v>9</v>
      </c>
      <c r="H16" s="91" t="e">
        <f>INDEX(地温!$D$2:$D$366,MATCH(F16,地温!$C$2:$C$366,FALSE))</f>
        <v>#N/A</v>
      </c>
      <c r="I16" s="91" t="e">
        <f t="shared" si="20"/>
        <v>#N/A</v>
      </c>
      <c r="J16" s="93" t="e">
        <f t="shared" si="2"/>
        <v>#N/A</v>
      </c>
      <c r="K16" s="99" t="e">
        <f t="shared" si="3"/>
        <v>#N/A</v>
      </c>
      <c r="L16" s="99">
        <f t="shared" si="4"/>
        <v>0</v>
      </c>
      <c r="O16" s="92">
        <f t="shared" si="21"/>
        <v>8</v>
      </c>
      <c r="P16" s="91">
        <f t="shared" si="22"/>
        <v>9</v>
      </c>
      <c r="Q16" s="91" t="e">
        <f>INDEX(地温!$D$2:$D$366,MATCH(O16,地温!$C$2:$C$366,FALSE))</f>
        <v>#N/A</v>
      </c>
      <c r="R16" s="91" t="e">
        <f t="shared" si="23"/>
        <v>#N/A</v>
      </c>
      <c r="S16" s="93" t="e">
        <f t="shared" si="5"/>
        <v>#N/A</v>
      </c>
      <c r="T16" s="99" t="e">
        <f t="shared" si="6"/>
        <v>#N/A</v>
      </c>
      <c r="U16" s="99">
        <f t="shared" si="7"/>
        <v>0</v>
      </c>
      <c r="X16" s="92">
        <f t="shared" si="24"/>
        <v>8</v>
      </c>
      <c r="Y16" s="91">
        <f t="shared" si="25"/>
        <v>9</v>
      </c>
      <c r="Z16" s="91" t="e">
        <f>INDEX(地温!$D$2:$D$366,MATCH(X16,地温!$C$2:$C$366,FALSE))</f>
        <v>#N/A</v>
      </c>
      <c r="AA16" s="91" t="e">
        <f t="shared" si="26"/>
        <v>#N/A</v>
      </c>
      <c r="AB16" s="93" t="e">
        <f t="shared" si="8"/>
        <v>#N/A</v>
      </c>
      <c r="AC16" s="99" t="e">
        <f t="shared" si="9"/>
        <v>#N/A</v>
      </c>
      <c r="AD16" s="99">
        <f t="shared" si="10"/>
        <v>0</v>
      </c>
      <c r="AG16" s="92">
        <f t="shared" si="27"/>
        <v>8</v>
      </c>
      <c r="AH16" s="91">
        <f t="shared" si="28"/>
        <v>9</v>
      </c>
      <c r="AI16" s="91" t="e">
        <f>INDEX(地温!$D$2:$D$366,MATCH(AG16,地温!$C$2:$C$366,FALSE))</f>
        <v>#N/A</v>
      </c>
      <c r="AJ16" s="91" t="e">
        <f t="shared" si="29"/>
        <v>#N/A</v>
      </c>
      <c r="AK16" s="93" t="e">
        <f t="shared" si="11"/>
        <v>#N/A</v>
      </c>
      <c r="AL16" s="99" t="e">
        <f t="shared" si="12"/>
        <v>#N/A</v>
      </c>
      <c r="AM16" s="99">
        <f t="shared" si="13"/>
        <v>0</v>
      </c>
      <c r="AP16" s="92">
        <f t="shared" si="30"/>
        <v>8</v>
      </c>
      <c r="AQ16" s="91">
        <f t="shared" si="31"/>
        <v>9</v>
      </c>
      <c r="AR16" s="91" t="e">
        <f>INDEX(地温!$D$2:$D$366,MATCH(AP16,地温!$C$2:$C$366,FALSE))</f>
        <v>#N/A</v>
      </c>
      <c r="AS16" s="91" t="e">
        <f t="shared" si="32"/>
        <v>#N/A</v>
      </c>
      <c r="AT16" s="93" t="e">
        <f t="shared" si="14"/>
        <v>#N/A</v>
      </c>
      <c r="AU16" s="99" t="e">
        <f t="shared" si="15"/>
        <v>#N/A</v>
      </c>
      <c r="AV16" s="99">
        <f t="shared" si="16"/>
        <v>0</v>
      </c>
    </row>
    <row r="17" spans="1:48" s="91" customFormat="1">
      <c r="A17" s="92">
        <f t="shared" si="17"/>
        <v>9</v>
      </c>
      <c r="B17" s="91">
        <f t="shared" si="0"/>
        <v>10</v>
      </c>
      <c r="C17" s="99">
        <f t="shared" si="1"/>
        <v>0</v>
      </c>
      <c r="F17" s="92">
        <f t="shared" si="18"/>
        <v>9</v>
      </c>
      <c r="G17" s="91">
        <f t="shared" si="19"/>
        <v>10</v>
      </c>
      <c r="H17" s="91" t="e">
        <f>INDEX(地温!$D$2:$D$366,MATCH(F17,地温!$C$2:$C$366,FALSE))</f>
        <v>#N/A</v>
      </c>
      <c r="I17" s="91" t="e">
        <f t="shared" si="20"/>
        <v>#N/A</v>
      </c>
      <c r="J17" s="93" t="e">
        <f t="shared" si="2"/>
        <v>#N/A</v>
      </c>
      <c r="K17" s="99" t="e">
        <f t="shared" si="3"/>
        <v>#N/A</v>
      </c>
      <c r="L17" s="99">
        <f t="shared" si="4"/>
        <v>0</v>
      </c>
      <c r="O17" s="92">
        <f t="shared" si="21"/>
        <v>9</v>
      </c>
      <c r="P17" s="91">
        <f t="shared" si="22"/>
        <v>10</v>
      </c>
      <c r="Q17" s="91" t="e">
        <f>INDEX(地温!$D$2:$D$366,MATCH(O17,地温!$C$2:$C$366,FALSE))</f>
        <v>#N/A</v>
      </c>
      <c r="R17" s="91" t="e">
        <f t="shared" si="23"/>
        <v>#N/A</v>
      </c>
      <c r="S17" s="93" t="e">
        <f t="shared" si="5"/>
        <v>#N/A</v>
      </c>
      <c r="T17" s="99" t="e">
        <f t="shared" si="6"/>
        <v>#N/A</v>
      </c>
      <c r="U17" s="99">
        <f t="shared" si="7"/>
        <v>0</v>
      </c>
      <c r="X17" s="92">
        <f t="shared" si="24"/>
        <v>9</v>
      </c>
      <c r="Y17" s="91">
        <f t="shared" si="25"/>
        <v>10</v>
      </c>
      <c r="Z17" s="91" t="e">
        <f>INDEX(地温!$D$2:$D$366,MATCH(X17,地温!$C$2:$C$366,FALSE))</f>
        <v>#N/A</v>
      </c>
      <c r="AA17" s="91" t="e">
        <f t="shared" si="26"/>
        <v>#N/A</v>
      </c>
      <c r="AB17" s="93" t="e">
        <f t="shared" si="8"/>
        <v>#N/A</v>
      </c>
      <c r="AC17" s="99" t="e">
        <f t="shared" si="9"/>
        <v>#N/A</v>
      </c>
      <c r="AD17" s="99">
        <f t="shared" si="10"/>
        <v>0</v>
      </c>
      <c r="AG17" s="92">
        <f t="shared" si="27"/>
        <v>9</v>
      </c>
      <c r="AH17" s="91">
        <f t="shared" si="28"/>
        <v>10</v>
      </c>
      <c r="AI17" s="91" t="e">
        <f>INDEX(地温!$D$2:$D$366,MATCH(AG17,地温!$C$2:$C$366,FALSE))</f>
        <v>#N/A</v>
      </c>
      <c r="AJ17" s="91" t="e">
        <f t="shared" si="29"/>
        <v>#N/A</v>
      </c>
      <c r="AK17" s="93" t="e">
        <f t="shared" si="11"/>
        <v>#N/A</v>
      </c>
      <c r="AL17" s="99" t="e">
        <f t="shared" si="12"/>
        <v>#N/A</v>
      </c>
      <c r="AM17" s="99">
        <f t="shared" si="13"/>
        <v>0</v>
      </c>
      <c r="AP17" s="92">
        <f t="shared" si="30"/>
        <v>9</v>
      </c>
      <c r="AQ17" s="91">
        <f t="shared" si="31"/>
        <v>10</v>
      </c>
      <c r="AR17" s="91" t="e">
        <f>INDEX(地温!$D$2:$D$366,MATCH(AP17,地温!$C$2:$C$366,FALSE))</f>
        <v>#N/A</v>
      </c>
      <c r="AS17" s="91" t="e">
        <f t="shared" si="32"/>
        <v>#N/A</v>
      </c>
      <c r="AT17" s="93" t="e">
        <f t="shared" si="14"/>
        <v>#N/A</v>
      </c>
      <c r="AU17" s="99" t="e">
        <f t="shared" si="15"/>
        <v>#N/A</v>
      </c>
      <c r="AV17" s="99">
        <f t="shared" si="16"/>
        <v>0</v>
      </c>
    </row>
    <row r="18" spans="1:48" s="91" customFormat="1">
      <c r="A18" s="92">
        <f t="shared" si="17"/>
        <v>10</v>
      </c>
      <c r="B18" s="91">
        <f t="shared" si="0"/>
        <v>11</v>
      </c>
      <c r="C18" s="99">
        <f t="shared" si="1"/>
        <v>0</v>
      </c>
      <c r="F18" s="92">
        <f t="shared" si="18"/>
        <v>10</v>
      </c>
      <c r="G18" s="91">
        <f t="shared" si="19"/>
        <v>11</v>
      </c>
      <c r="H18" s="91" t="e">
        <f>INDEX(地温!$D$2:$D$366,MATCH(F18,地温!$C$2:$C$366,FALSE))</f>
        <v>#N/A</v>
      </c>
      <c r="I18" s="91" t="e">
        <f t="shared" si="20"/>
        <v>#N/A</v>
      </c>
      <c r="J18" s="93" t="e">
        <f t="shared" si="2"/>
        <v>#N/A</v>
      </c>
      <c r="K18" s="99" t="e">
        <f t="shared" si="3"/>
        <v>#N/A</v>
      </c>
      <c r="L18" s="99">
        <f t="shared" si="4"/>
        <v>0</v>
      </c>
      <c r="O18" s="92">
        <f t="shared" si="21"/>
        <v>10</v>
      </c>
      <c r="P18" s="91">
        <f t="shared" si="22"/>
        <v>11</v>
      </c>
      <c r="Q18" s="91" t="e">
        <f>INDEX(地温!$D$2:$D$366,MATCH(O18,地温!$C$2:$C$366,FALSE))</f>
        <v>#N/A</v>
      </c>
      <c r="R18" s="91" t="e">
        <f t="shared" si="23"/>
        <v>#N/A</v>
      </c>
      <c r="S18" s="93" t="e">
        <f t="shared" si="5"/>
        <v>#N/A</v>
      </c>
      <c r="T18" s="99" t="e">
        <f t="shared" si="6"/>
        <v>#N/A</v>
      </c>
      <c r="U18" s="99">
        <f t="shared" si="7"/>
        <v>0</v>
      </c>
      <c r="X18" s="92">
        <f t="shared" si="24"/>
        <v>10</v>
      </c>
      <c r="Y18" s="91">
        <f t="shared" si="25"/>
        <v>11</v>
      </c>
      <c r="Z18" s="91" t="e">
        <f>INDEX(地温!$D$2:$D$366,MATCH(X18,地温!$C$2:$C$366,FALSE))</f>
        <v>#N/A</v>
      </c>
      <c r="AA18" s="91" t="e">
        <f t="shared" si="26"/>
        <v>#N/A</v>
      </c>
      <c r="AB18" s="93" t="e">
        <f t="shared" si="8"/>
        <v>#N/A</v>
      </c>
      <c r="AC18" s="99" t="e">
        <f t="shared" si="9"/>
        <v>#N/A</v>
      </c>
      <c r="AD18" s="99">
        <f t="shared" si="10"/>
        <v>0</v>
      </c>
      <c r="AG18" s="92">
        <f t="shared" si="27"/>
        <v>10</v>
      </c>
      <c r="AH18" s="91">
        <f t="shared" si="28"/>
        <v>11</v>
      </c>
      <c r="AI18" s="91" t="e">
        <f>INDEX(地温!$D$2:$D$366,MATCH(AG18,地温!$C$2:$C$366,FALSE))</f>
        <v>#N/A</v>
      </c>
      <c r="AJ18" s="91" t="e">
        <f t="shared" si="29"/>
        <v>#N/A</v>
      </c>
      <c r="AK18" s="93" t="e">
        <f t="shared" si="11"/>
        <v>#N/A</v>
      </c>
      <c r="AL18" s="99" t="e">
        <f t="shared" si="12"/>
        <v>#N/A</v>
      </c>
      <c r="AM18" s="99">
        <f t="shared" si="13"/>
        <v>0</v>
      </c>
      <c r="AP18" s="92">
        <f t="shared" si="30"/>
        <v>10</v>
      </c>
      <c r="AQ18" s="91">
        <f t="shared" si="31"/>
        <v>11</v>
      </c>
      <c r="AR18" s="91" t="e">
        <f>INDEX(地温!$D$2:$D$366,MATCH(AP18,地温!$C$2:$C$366,FALSE))</f>
        <v>#N/A</v>
      </c>
      <c r="AS18" s="91" t="e">
        <f t="shared" si="32"/>
        <v>#N/A</v>
      </c>
      <c r="AT18" s="93" t="e">
        <f t="shared" si="14"/>
        <v>#N/A</v>
      </c>
      <c r="AU18" s="99" t="e">
        <f t="shared" si="15"/>
        <v>#N/A</v>
      </c>
      <c r="AV18" s="99">
        <f t="shared" si="16"/>
        <v>0</v>
      </c>
    </row>
    <row r="19" spans="1:48" s="91" customFormat="1">
      <c r="A19" s="92">
        <f t="shared" si="17"/>
        <v>11</v>
      </c>
      <c r="B19" s="91">
        <f t="shared" si="0"/>
        <v>12</v>
      </c>
      <c r="C19" s="99">
        <f t="shared" si="1"/>
        <v>0</v>
      </c>
      <c r="F19" s="92">
        <f t="shared" si="18"/>
        <v>11</v>
      </c>
      <c r="G19" s="91">
        <f t="shared" si="19"/>
        <v>12</v>
      </c>
      <c r="H19" s="91" t="e">
        <f>INDEX(地温!$D$2:$D$366,MATCH(F19,地温!$C$2:$C$366,FALSE))</f>
        <v>#N/A</v>
      </c>
      <c r="I19" s="91" t="e">
        <f t="shared" si="20"/>
        <v>#N/A</v>
      </c>
      <c r="J19" s="93" t="e">
        <f t="shared" si="2"/>
        <v>#N/A</v>
      </c>
      <c r="K19" s="99" t="e">
        <f t="shared" si="3"/>
        <v>#N/A</v>
      </c>
      <c r="L19" s="99">
        <f t="shared" si="4"/>
        <v>0</v>
      </c>
      <c r="O19" s="92">
        <f t="shared" si="21"/>
        <v>11</v>
      </c>
      <c r="P19" s="91">
        <f t="shared" si="22"/>
        <v>12</v>
      </c>
      <c r="Q19" s="91" t="e">
        <f>INDEX(地温!$D$2:$D$366,MATCH(O19,地温!$C$2:$C$366,FALSE))</f>
        <v>#N/A</v>
      </c>
      <c r="R19" s="91" t="e">
        <f t="shared" si="23"/>
        <v>#N/A</v>
      </c>
      <c r="S19" s="93" t="e">
        <f t="shared" si="5"/>
        <v>#N/A</v>
      </c>
      <c r="T19" s="99" t="e">
        <f t="shared" si="6"/>
        <v>#N/A</v>
      </c>
      <c r="U19" s="99">
        <f t="shared" si="7"/>
        <v>0</v>
      </c>
      <c r="X19" s="92">
        <f t="shared" si="24"/>
        <v>11</v>
      </c>
      <c r="Y19" s="91">
        <f t="shared" si="25"/>
        <v>12</v>
      </c>
      <c r="Z19" s="91" t="e">
        <f>INDEX(地温!$D$2:$D$366,MATCH(X19,地温!$C$2:$C$366,FALSE))</f>
        <v>#N/A</v>
      </c>
      <c r="AA19" s="91" t="e">
        <f t="shared" si="26"/>
        <v>#N/A</v>
      </c>
      <c r="AB19" s="93" t="e">
        <f t="shared" si="8"/>
        <v>#N/A</v>
      </c>
      <c r="AC19" s="99" t="e">
        <f t="shared" si="9"/>
        <v>#N/A</v>
      </c>
      <c r="AD19" s="99">
        <f t="shared" si="10"/>
        <v>0</v>
      </c>
      <c r="AG19" s="92">
        <f t="shared" si="27"/>
        <v>11</v>
      </c>
      <c r="AH19" s="91">
        <f t="shared" si="28"/>
        <v>12</v>
      </c>
      <c r="AI19" s="91" t="e">
        <f>INDEX(地温!$D$2:$D$366,MATCH(AG19,地温!$C$2:$C$366,FALSE))</f>
        <v>#N/A</v>
      </c>
      <c r="AJ19" s="91" t="e">
        <f t="shared" si="29"/>
        <v>#N/A</v>
      </c>
      <c r="AK19" s="93" t="e">
        <f t="shared" si="11"/>
        <v>#N/A</v>
      </c>
      <c r="AL19" s="99" t="e">
        <f t="shared" si="12"/>
        <v>#N/A</v>
      </c>
      <c r="AM19" s="99">
        <f t="shared" si="13"/>
        <v>0</v>
      </c>
      <c r="AP19" s="92">
        <f t="shared" si="30"/>
        <v>11</v>
      </c>
      <c r="AQ19" s="91">
        <f t="shared" si="31"/>
        <v>12</v>
      </c>
      <c r="AR19" s="91" t="e">
        <f>INDEX(地温!$D$2:$D$366,MATCH(AP19,地温!$C$2:$C$366,FALSE))</f>
        <v>#N/A</v>
      </c>
      <c r="AS19" s="91" t="e">
        <f t="shared" si="32"/>
        <v>#N/A</v>
      </c>
      <c r="AT19" s="93" t="e">
        <f t="shared" si="14"/>
        <v>#N/A</v>
      </c>
      <c r="AU19" s="99" t="e">
        <f t="shared" si="15"/>
        <v>#N/A</v>
      </c>
      <c r="AV19" s="99">
        <f t="shared" si="16"/>
        <v>0</v>
      </c>
    </row>
    <row r="20" spans="1:48" s="91" customFormat="1">
      <c r="A20" s="92">
        <f t="shared" si="17"/>
        <v>12</v>
      </c>
      <c r="B20" s="91">
        <f t="shared" si="0"/>
        <v>13</v>
      </c>
      <c r="C20" s="99">
        <f t="shared" si="1"/>
        <v>0</v>
      </c>
      <c r="F20" s="92">
        <f t="shared" si="18"/>
        <v>12</v>
      </c>
      <c r="G20" s="91">
        <f t="shared" si="19"/>
        <v>13</v>
      </c>
      <c r="H20" s="91" t="e">
        <f>INDEX(地温!$D$2:$D$366,MATCH(F20,地温!$C$2:$C$366,FALSE))</f>
        <v>#N/A</v>
      </c>
      <c r="I20" s="91" t="e">
        <f t="shared" si="20"/>
        <v>#N/A</v>
      </c>
      <c r="J20" s="93" t="e">
        <f t="shared" si="2"/>
        <v>#N/A</v>
      </c>
      <c r="K20" s="99" t="e">
        <f t="shared" si="3"/>
        <v>#N/A</v>
      </c>
      <c r="L20" s="99">
        <f t="shared" si="4"/>
        <v>0</v>
      </c>
      <c r="O20" s="92">
        <f t="shared" si="21"/>
        <v>12</v>
      </c>
      <c r="P20" s="91">
        <f t="shared" si="22"/>
        <v>13</v>
      </c>
      <c r="Q20" s="91" t="e">
        <f>INDEX(地温!$D$2:$D$366,MATCH(O20,地温!$C$2:$C$366,FALSE))</f>
        <v>#N/A</v>
      </c>
      <c r="R20" s="91" t="e">
        <f t="shared" si="23"/>
        <v>#N/A</v>
      </c>
      <c r="S20" s="93" t="e">
        <f t="shared" si="5"/>
        <v>#N/A</v>
      </c>
      <c r="T20" s="99" t="e">
        <f t="shared" si="6"/>
        <v>#N/A</v>
      </c>
      <c r="U20" s="99">
        <f t="shared" si="7"/>
        <v>0</v>
      </c>
      <c r="X20" s="92">
        <f t="shared" si="24"/>
        <v>12</v>
      </c>
      <c r="Y20" s="91">
        <f t="shared" si="25"/>
        <v>13</v>
      </c>
      <c r="Z20" s="91" t="e">
        <f>INDEX(地温!$D$2:$D$366,MATCH(X20,地温!$C$2:$C$366,FALSE))</f>
        <v>#N/A</v>
      </c>
      <c r="AA20" s="91" t="e">
        <f t="shared" si="26"/>
        <v>#N/A</v>
      </c>
      <c r="AB20" s="93" t="e">
        <f t="shared" si="8"/>
        <v>#N/A</v>
      </c>
      <c r="AC20" s="99" t="e">
        <f t="shared" si="9"/>
        <v>#N/A</v>
      </c>
      <c r="AD20" s="99">
        <f t="shared" si="10"/>
        <v>0</v>
      </c>
      <c r="AG20" s="92">
        <f t="shared" si="27"/>
        <v>12</v>
      </c>
      <c r="AH20" s="91">
        <f t="shared" si="28"/>
        <v>13</v>
      </c>
      <c r="AI20" s="91" t="e">
        <f>INDEX(地温!$D$2:$D$366,MATCH(AG20,地温!$C$2:$C$366,FALSE))</f>
        <v>#N/A</v>
      </c>
      <c r="AJ20" s="91" t="e">
        <f t="shared" si="29"/>
        <v>#N/A</v>
      </c>
      <c r="AK20" s="93" t="e">
        <f t="shared" si="11"/>
        <v>#N/A</v>
      </c>
      <c r="AL20" s="99" t="e">
        <f t="shared" si="12"/>
        <v>#N/A</v>
      </c>
      <c r="AM20" s="99">
        <f t="shared" si="13"/>
        <v>0</v>
      </c>
      <c r="AP20" s="92">
        <f t="shared" si="30"/>
        <v>12</v>
      </c>
      <c r="AQ20" s="91">
        <f t="shared" si="31"/>
        <v>13</v>
      </c>
      <c r="AR20" s="91" t="e">
        <f>INDEX(地温!$D$2:$D$366,MATCH(AP20,地温!$C$2:$C$366,FALSE))</f>
        <v>#N/A</v>
      </c>
      <c r="AS20" s="91" t="e">
        <f t="shared" si="32"/>
        <v>#N/A</v>
      </c>
      <c r="AT20" s="93" t="e">
        <f t="shared" si="14"/>
        <v>#N/A</v>
      </c>
      <c r="AU20" s="99" t="e">
        <f t="shared" si="15"/>
        <v>#N/A</v>
      </c>
      <c r="AV20" s="99">
        <f t="shared" si="16"/>
        <v>0</v>
      </c>
    </row>
    <row r="21" spans="1:48" s="91" customFormat="1">
      <c r="A21" s="92">
        <f t="shared" si="17"/>
        <v>13</v>
      </c>
      <c r="B21" s="91">
        <f t="shared" si="0"/>
        <v>14</v>
      </c>
      <c r="C21" s="99">
        <f t="shared" si="1"/>
        <v>0</v>
      </c>
      <c r="F21" s="92">
        <f t="shared" si="18"/>
        <v>13</v>
      </c>
      <c r="G21" s="91">
        <f t="shared" si="19"/>
        <v>14</v>
      </c>
      <c r="H21" s="91" t="e">
        <f>INDEX(地温!$D$2:$D$366,MATCH(F21,地温!$C$2:$C$366,FALSE))</f>
        <v>#N/A</v>
      </c>
      <c r="I21" s="91" t="e">
        <f t="shared" si="20"/>
        <v>#N/A</v>
      </c>
      <c r="J21" s="93" t="e">
        <f t="shared" si="2"/>
        <v>#N/A</v>
      </c>
      <c r="K21" s="99" t="e">
        <f t="shared" si="3"/>
        <v>#N/A</v>
      </c>
      <c r="L21" s="99">
        <f t="shared" si="4"/>
        <v>0</v>
      </c>
      <c r="O21" s="92">
        <f t="shared" si="21"/>
        <v>13</v>
      </c>
      <c r="P21" s="91">
        <f t="shared" si="22"/>
        <v>14</v>
      </c>
      <c r="Q21" s="91" t="e">
        <f>INDEX(地温!$D$2:$D$366,MATCH(O21,地温!$C$2:$C$366,FALSE))</f>
        <v>#N/A</v>
      </c>
      <c r="R21" s="91" t="e">
        <f t="shared" si="23"/>
        <v>#N/A</v>
      </c>
      <c r="S21" s="93" t="e">
        <f t="shared" si="5"/>
        <v>#N/A</v>
      </c>
      <c r="T21" s="99" t="e">
        <f t="shared" si="6"/>
        <v>#N/A</v>
      </c>
      <c r="U21" s="99">
        <f t="shared" si="7"/>
        <v>0</v>
      </c>
      <c r="X21" s="92">
        <f t="shared" si="24"/>
        <v>13</v>
      </c>
      <c r="Y21" s="91">
        <f t="shared" si="25"/>
        <v>14</v>
      </c>
      <c r="Z21" s="91" t="e">
        <f>INDEX(地温!$D$2:$D$366,MATCH(X21,地温!$C$2:$C$366,FALSE))</f>
        <v>#N/A</v>
      </c>
      <c r="AA21" s="91" t="e">
        <f t="shared" si="26"/>
        <v>#N/A</v>
      </c>
      <c r="AB21" s="93" t="e">
        <f t="shared" si="8"/>
        <v>#N/A</v>
      </c>
      <c r="AC21" s="99" t="e">
        <f t="shared" si="9"/>
        <v>#N/A</v>
      </c>
      <c r="AD21" s="99">
        <f t="shared" si="10"/>
        <v>0</v>
      </c>
      <c r="AG21" s="92">
        <f t="shared" si="27"/>
        <v>13</v>
      </c>
      <c r="AH21" s="91">
        <f t="shared" si="28"/>
        <v>14</v>
      </c>
      <c r="AI21" s="91" t="e">
        <f>INDEX(地温!$D$2:$D$366,MATCH(AG21,地温!$C$2:$C$366,FALSE))</f>
        <v>#N/A</v>
      </c>
      <c r="AJ21" s="91" t="e">
        <f t="shared" si="29"/>
        <v>#N/A</v>
      </c>
      <c r="AK21" s="93" t="e">
        <f t="shared" si="11"/>
        <v>#N/A</v>
      </c>
      <c r="AL21" s="99" t="e">
        <f t="shared" si="12"/>
        <v>#N/A</v>
      </c>
      <c r="AM21" s="99">
        <f t="shared" si="13"/>
        <v>0</v>
      </c>
      <c r="AP21" s="92">
        <f t="shared" si="30"/>
        <v>13</v>
      </c>
      <c r="AQ21" s="91">
        <f t="shared" si="31"/>
        <v>14</v>
      </c>
      <c r="AR21" s="91" t="e">
        <f>INDEX(地温!$D$2:$D$366,MATCH(AP21,地温!$C$2:$C$366,FALSE))</f>
        <v>#N/A</v>
      </c>
      <c r="AS21" s="91" t="e">
        <f t="shared" si="32"/>
        <v>#N/A</v>
      </c>
      <c r="AT21" s="93" t="e">
        <f t="shared" si="14"/>
        <v>#N/A</v>
      </c>
      <c r="AU21" s="99" t="e">
        <f t="shared" si="15"/>
        <v>#N/A</v>
      </c>
      <c r="AV21" s="99">
        <f t="shared" si="16"/>
        <v>0</v>
      </c>
    </row>
    <row r="22" spans="1:48" s="91" customFormat="1">
      <c r="A22" s="92">
        <f t="shared" si="17"/>
        <v>14</v>
      </c>
      <c r="B22" s="91">
        <f t="shared" si="0"/>
        <v>15</v>
      </c>
      <c r="C22" s="99">
        <f t="shared" si="1"/>
        <v>0</v>
      </c>
      <c r="F22" s="92">
        <f t="shared" si="18"/>
        <v>14</v>
      </c>
      <c r="G22" s="91">
        <f t="shared" si="19"/>
        <v>15</v>
      </c>
      <c r="H22" s="91" t="e">
        <f>INDEX(地温!$D$2:$D$366,MATCH(F22,地温!$C$2:$C$366,FALSE))</f>
        <v>#N/A</v>
      </c>
      <c r="I22" s="91" t="e">
        <f t="shared" si="20"/>
        <v>#N/A</v>
      </c>
      <c r="J22" s="93" t="e">
        <f t="shared" si="2"/>
        <v>#N/A</v>
      </c>
      <c r="K22" s="99" t="e">
        <f t="shared" si="3"/>
        <v>#N/A</v>
      </c>
      <c r="L22" s="99">
        <f t="shared" si="4"/>
        <v>0</v>
      </c>
      <c r="O22" s="92">
        <f t="shared" si="21"/>
        <v>14</v>
      </c>
      <c r="P22" s="91">
        <f t="shared" si="22"/>
        <v>15</v>
      </c>
      <c r="Q22" s="91" t="e">
        <f>INDEX(地温!$D$2:$D$366,MATCH(O22,地温!$C$2:$C$366,FALSE))</f>
        <v>#N/A</v>
      </c>
      <c r="R22" s="91" t="e">
        <f t="shared" si="23"/>
        <v>#N/A</v>
      </c>
      <c r="S22" s="93" t="e">
        <f t="shared" si="5"/>
        <v>#N/A</v>
      </c>
      <c r="T22" s="99" t="e">
        <f t="shared" si="6"/>
        <v>#N/A</v>
      </c>
      <c r="U22" s="99">
        <f t="shared" si="7"/>
        <v>0</v>
      </c>
      <c r="X22" s="92">
        <f t="shared" si="24"/>
        <v>14</v>
      </c>
      <c r="Y22" s="91">
        <f t="shared" si="25"/>
        <v>15</v>
      </c>
      <c r="Z22" s="91" t="e">
        <f>INDEX(地温!$D$2:$D$366,MATCH(X22,地温!$C$2:$C$366,FALSE))</f>
        <v>#N/A</v>
      </c>
      <c r="AA22" s="91" t="e">
        <f t="shared" si="26"/>
        <v>#N/A</v>
      </c>
      <c r="AB22" s="93" t="e">
        <f t="shared" si="8"/>
        <v>#N/A</v>
      </c>
      <c r="AC22" s="99" t="e">
        <f t="shared" si="9"/>
        <v>#N/A</v>
      </c>
      <c r="AD22" s="99">
        <f t="shared" si="10"/>
        <v>0</v>
      </c>
      <c r="AG22" s="92">
        <f t="shared" si="27"/>
        <v>14</v>
      </c>
      <c r="AH22" s="91">
        <f t="shared" si="28"/>
        <v>15</v>
      </c>
      <c r="AI22" s="91" t="e">
        <f>INDEX(地温!$D$2:$D$366,MATCH(AG22,地温!$C$2:$C$366,FALSE))</f>
        <v>#N/A</v>
      </c>
      <c r="AJ22" s="91" t="e">
        <f t="shared" si="29"/>
        <v>#N/A</v>
      </c>
      <c r="AK22" s="93" t="e">
        <f t="shared" si="11"/>
        <v>#N/A</v>
      </c>
      <c r="AL22" s="99" t="e">
        <f t="shared" si="12"/>
        <v>#N/A</v>
      </c>
      <c r="AM22" s="99">
        <f t="shared" si="13"/>
        <v>0</v>
      </c>
      <c r="AP22" s="92">
        <f t="shared" si="30"/>
        <v>14</v>
      </c>
      <c r="AQ22" s="91">
        <f t="shared" si="31"/>
        <v>15</v>
      </c>
      <c r="AR22" s="91" t="e">
        <f>INDEX(地温!$D$2:$D$366,MATCH(AP22,地温!$C$2:$C$366,FALSE))</f>
        <v>#N/A</v>
      </c>
      <c r="AS22" s="91" t="e">
        <f t="shared" si="32"/>
        <v>#N/A</v>
      </c>
      <c r="AT22" s="93" t="e">
        <f t="shared" si="14"/>
        <v>#N/A</v>
      </c>
      <c r="AU22" s="99" t="e">
        <f t="shared" si="15"/>
        <v>#N/A</v>
      </c>
      <c r="AV22" s="99">
        <f t="shared" si="16"/>
        <v>0</v>
      </c>
    </row>
    <row r="23" spans="1:48" s="91" customFormat="1">
      <c r="A23" s="92">
        <f t="shared" si="17"/>
        <v>15</v>
      </c>
      <c r="B23" s="91">
        <f t="shared" si="0"/>
        <v>16</v>
      </c>
      <c r="C23" s="99">
        <f t="shared" si="1"/>
        <v>0</v>
      </c>
      <c r="F23" s="92">
        <f t="shared" si="18"/>
        <v>15</v>
      </c>
      <c r="G23" s="91">
        <f t="shared" si="19"/>
        <v>16</v>
      </c>
      <c r="H23" s="91" t="e">
        <f>INDEX(地温!$D$2:$D$366,MATCH(F23,地温!$C$2:$C$366,FALSE))</f>
        <v>#N/A</v>
      </c>
      <c r="I23" s="91" t="e">
        <f t="shared" si="20"/>
        <v>#N/A</v>
      </c>
      <c r="J23" s="93" t="e">
        <f t="shared" si="2"/>
        <v>#N/A</v>
      </c>
      <c r="K23" s="99" t="e">
        <f t="shared" si="3"/>
        <v>#N/A</v>
      </c>
      <c r="L23" s="99">
        <f t="shared" si="4"/>
        <v>0</v>
      </c>
      <c r="O23" s="92">
        <f t="shared" si="21"/>
        <v>15</v>
      </c>
      <c r="P23" s="91">
        <f t="shared" si="22"/>
        <v>16</v>
      </c>
      <c r="Q23" s="91" t="e">
        <f>INDEX(地温!$D$2:$D$366,MATCH(O23,地温!$C$2:$C$366,FALSE))</f>
        <v>#N/A</v>
      </c>
      <c r="R23" s="91" t="e">
        <f t="shared" si="23"/>
        <v>#N/A</v>
      </c>
      <c r="S23" s="93" t="e">
        <f t="shared" si="5"/>
        <v>#N/A</v>
      </c>
      <c r="T23" s="99" t="e">
        <f t="shared" si="6"/>
        <v>#N/A</v>
      </c>
      <c r="U23" s="99">
        <f t="shared" si="7"/>
        <v>0</v>
      </c>
      <c r="X23" s="92">
        <f t="shared" si="24"/>
        <v>15</v>
      </c>
      <c r="Y23" s="91">
        <f t="shared" si="25"/>
        <v>16</v>
      </c>
      <c r="Z23" s="91" t="e">
        <f>INDEX(地温!$D$2:$D$366,MATCH(X23,地温!$C$2:$C$366,FALSE))</f>
        <v>#N/A</v>
      </c>
      <c r="AA23" s="91" t="e">
        <f t="shared" si="26"/>
        <v>#N/A</v>
      </c>
      <c r="AB23" s="93" t="e">
        <f t="shared" si="8"/>
        <v>#N/A</v>
      </c>
      <c r="AC23" s="99" t="e">
        <f t="shared" si="9"/>
        <v>#N/A</v>
      </c>
      <c r="AD23" s="99">
        <f t="shared" si="10"/>
        <v>0</v>
      </c>
      <c r="AG23" s="92">
        <f t="shared" si="27"/>
        <v>15</v>
      </c>
      <c r="AH23" s="91">
        <f t="shared" si="28"/>
        <v>16</v>
      </c>
      <c r="AI23" s="91" t="e">
        <f>INDEX(地温!$D$2:$D$366,MATCH(AG23,地温!$C$2:$C$366,FALSE))</f>
        <v>#N/A</v>
      </c>
      <c r="AJ23" s="91" t="e">
        <f t="shared" si="29"/>
        <v>#N/A</v>
      </c>
      <c r="AK23" s="93" t="e">
        <f t="shared" si="11"/>
        <v>#N/A</v>
      </c>
      <c r="AL23" s="99" t="e">
        <f t="shared" si="12"/>
        <v>#N/A</v>
      </c>
      <c r="AM23" s="99">
        <f t="shared" si="13"/>
        <v>0</v>
      </c>
      <c r="AP23" s="92">
        <f t="shared" si="30"/>
        <v>15</v>
      </c>
      <c r="AQ23" s="91">
        <f t="shared" si="31"/>
        <v>16</v>
      </c>
      <c r="AR23" s="91" t="e">
        <f>INDEX(地温!$D$2:$D$366,MATCH(AP23,地温!$C$2:$C$366,FALSE))</f>
        <v>#N/A</v>
      </c>
      <c r="AS23" s="91" t="e">
        <f t="shared" si="32"/>
        <v>#N/A</v>
      </c>
      <c r="AT23" s="93" t="e">
        <f t="shared" si="14"/>
        <v>#N/A</v>
      </c>
      <c r="AU23" s="99" t="e">
        <f t="shared" si="15"/>
        <v>#N/A</v>
      </c>
      <c r="AV23" s="99">
        <f t="shared" si="16"/>
        <v>0</v>
      </c>
    </row>
    <row r="24" spans="1:48" s="91" customFormat="1">
      <c r="A24" s="92">
        <f t="shared" si="17"/>
        <v>16</v>
      </c>
      <c r="B24" s="91">
        <f t="shared" si="0"/>
        <v>17</v>
      </c>
      <c r="C24" s="99">
        <f t="shared" si="1"/>
        <v>0</v>
      </c>
      <c r="F24" s="92">
        <f t="shared" si="18"/>
        <v>16</v>
      </c>
      <c r="G24" s="91">
        <f t="shared" si="19"/>
        <v>17</v>
      </c>
      <c r="H24" s="91" t="e">
        <f>INDEX(地温!$D$2:$D$366,MATCH(F24,地温!$C$2:$C$366,FALSE))</f>
        <v>#N/A</v>
      </c>
      <c r="I24" s="91" t="e">
        <f t="shared" si="20"/>
        <v>#N/A</v>
      </c>
      <c r="J24" s="93" t="e">
        <f t="shared" si="2"/>
        <v>#N/A</v>
      </c>
      <c r="K24" s="99" t="e">
        <f t="shared" si="3"/>
        <v>#N/A</v>
      </c>
      <c r="L24" s="99">
        <f t="shared" si="4"/>
        <v>0</v>
      </c>
      <c r="O24" s="92">
        <f t="shared" si="21"/>
        <v>16</v>
      </c>
      <c r="P24" s="91">
        <f t="shared" si="22"/>
        <v>17</v>
      </c>
      <c r="Q24" s="91" t="e">
        <f>INDEX(地温!$D$2:$D$366,MATCH(O24,地温!$C$2:$C$366,FALSE))</f>
        <v>#N/A</v>
      </c>
      <c r="R24" s="91" t="e">
        <f t="shared" si="23"/>
        <v>#N/A</v>
      </c>
      <c r="S24" s="93" t="e">
        <f t="shared" si="5"/>
        <v>#N/A</v>
      </c>
      <c r="T24" s="99" t="e">
        <f t="shared" si="6"/>
        <v>#N/A</v>
      </c>
      <c r="U24" s="99">
        <f t="shared" si="7"/>
        <v>0</v>
      </c>
      <c r="X24" s="92">
        <f t="shared" si="24"/>
        <v>16</v>
      </c>
      <c r="Y24" s="91">
        <f t="shared" si="25"/>
        <v>17</v>
      </c>
      <c r="Z24" s="91" t="e">
        <f>INDEX(地温!$D$2:$D$366,MATCH(X24,地温!$C$2:$C$366,FALSE))</f>
        <v>#N/A</v>
      </c>
      <c r="AA24" s="91" t="e">
        <f t="shared" si="26"/>
        <v>#N/A</v>
      </c>
      <c r="AB24" s="93" t="e">
        <f t="shared" si="8"/>
        <v>#N/A</v>
      </c>
      <c r="AC24" s="99" t="e">
        <f t="shared" si="9"/>
        <v>#N/A</v>
      </c>
      <c r="AD24" s="99">
        <f t="shared" si="10"/>
        <v>0</v>
      </c>
      <c r="AG24" s="92">
        <f t="shared" si="27"/>
        <v>16</v>
      </c>
      <c r="AH24" s="91">
        <f t="shared" si="28"/>
        <v>17</v>
      </c>
      <c r="AI24" s="91" t="e">
        <f>INDEX(地温!$D$2:$D$366,MATCH(AG24,地温!$C$2:$C$366,FALSE))</f>
        <v>#N/A</v>
      </c>
      <c r="AJ24" s="91" t="e">
        <f t="shared" si="29"/>
        <v>#N/A</v>
      </c>
      <c r="AK24" s="93" t="e">
        <f t="shared" si="11"/>
        <v>#N/A</v>
      </c>
      <c r="AL24" s="99" t="e">
        <f t="shared" si="12"/>
        <v>#N/A</v>
      </c>
      <c r="AM24" s="99">
        <f t="shared" si="13"/>
        <v>0</v>
      </c>
      <c r="AP24" s="92">
        <f t="shared" si="30"/>
        <v>16</v>
      </c>
      <c r="AQ24" s="91">
        <f t="shared" si="31"/>
        <v>17</v>
      </c>
      <c r="AR24" s="91" t="e">
        <f>INDEX(地温!$D$2:$D$366,MATCH(AP24,地温!$C$2:$C$366,FALSE))</f>
        <v>#N/A</v>
      </c>
      <c r="AS24" s="91" t="e">
        <f t="shared" si="32"/>
        <v>#N/A</v>
      </c>
      <c r="AT24" s="93" t="e">
        <f t="shared" si="14"/>
        <v>#N/A</v>
      </c>
      <c r="AU24" s="99" t="e">
        <f t="shared" si="15"/>
        <v>#N/A</v>
      </c>
      <c r="AV24" s="99">
        <f t="shared" si="16"/>
        <v>0</v>
      </c>
    </row>
    <row r="25" spans="1:48" s="91" customFormat="1">
      <c r="A25" s="92">
        <f t="shared" si="17"/>
        <v>17</v>
      </c>
      <c r="B25" s="91">
        <f t="shared" si="0"/>
        <v>18</v>
      </c>
      <c r="C25" s="99">
        <f t="shared" si="1"/>
        <v>0</v>
      </c>
      <c r="F25" s="92">
        <f t="shared" si="18"/>
        <v>17</v>
      </c>
      <c r="G25" s="91">
        <f t="shared" si="19"/>
        <v>18</v>
      </c>
      <c r="H25" s="91" t="e">
        <f>INDEX(地温!$D$2:$D$366,MATCH(F25,地温!$C$2:$C$366,FALSE))</f>
        <v>#N/A</v>
      </c>
      <c r="I25" s="91" t="e">
        <f t="shared" si="20"/>
        <v>#N/A</v>
      </c>
      <c r="J25" s="93" t="e">
        <f t="shared" si="2"/>
        <v>#N/A</v>
      </c>
      <c r="K25" s="99" t="e">
        <f t="shared" si="3"/>
        <v>#N/A</v>
      </c>
      <c r="L25" s="99">
        <f t="shared" si="4"/>
        <v>0</v>
      </c>
      <c r="O25" s="92">
        <f t="shared" si="21"/>
        <v>17</v>
      </c>
      <c r="P25" s="91">
        <f t="shared" si="22"/>
        <v>18</v>
      </c>
      <c r="Q25" s="91" t="e">
        <f>INDEX(地温!$D$2:$D$366,MATCH(O25,地温!$C$2:$C$366,FALSE))</f>
        <v>#N/A</v>
      </c>
      <c r="R25" s="91" t="e">
        <f t="shared" si="23"/>
        <v>#N/A</v>
      </c>
      <c r="S25" s="93" t="e">
        <f t="shared" si="5"/>
        <v>#N/A</v>
      </c>
      <c r="T25" s="99" t="e">
        <f t="shared" si="6"/>
        <v>#N/A</v>
      </c>
      <c r="U25" s="99">
        <f t="shared" si="7"/>
        <v>0</v>
      </c>
      <c r="X25" s="92">
        <f t="shared" si="24"/>
        <v>17</v>
      </c>
      <c r="Y25" s="91">
        <f t="shared" si="25"/>
        <v>18</v>
      </c>
      <c r="Z25" s="91" t="e">
        <f>INDEX(地温!$D$2:$D$366,MATCH(X25,地温!$C$2:$C$366,FALSE))</f>
        <v>#N/A</v>
      </c>
      <c r="AA25" s="91" t="e">
        <f t="shared" si="26"/>
        <v>#N/A</v>
      </c>
      <c r="AB25" s="93" t="e">
        <f t="shared" si="8"/>
        <v>#N/A</v>
      </c>
      <c r="AC25" s="99" t="e">
        <f t="shared" si="9"/>
        <v>#N/A</v>
      </c>
      <c r="AD25" s="99">
        <f t="shared" si="10"/>
        <v>0</v>
      </c>
      <c r="AG25" s="92">
        <f t="shared" si="27"/>
        <v>17</v>
      </c>
      <c r="AH25" s="91">
        <f t="shared" si="28"/>
        <v>18</v>
      </c>
      <c r="AI25" s="91" t="e">
        <f>INDEX(地温!$D$2:$D$366,MATCH(AG25,地温!$C$2:$C$366,FALSE))</f>
        <v>#N/A</v>
      </c>
      <c r="AJ25" s="91" t="e">
        <f t="shared" si="29"/>
        <v>#N/A</v>
      </c>
      <c r="AK25" s="93" t="e">
        <f t="shared" si="11"/>
        <v>#N/A</v>
      </c>
      <c r="AL25" s="99" t="e">
        <f t="shared" si="12"/>
        <v>#N/A</v>
      </c>
      <c r="AM25" s="99">
        <f t="shared" si="13"/>
        <v>0</v>
      </c>
      <c r="AP25" s="92">
        <f t="shared" si="30"/>
        <v>17</v>
      </c>
      <c r="AQ25" s="91">
        <f t="shared" si="31"/>
        <v>18</v>
      </c>
      <c r="AR25" s="91" t="e">
        <f>INDEX(地温!$D$2:$D$366,MATCH(AP25,地温!$C$2:$C$366,FALSE))</f>
        <v>#N/A</v>
      </c>
      <c r="AS25" s="91" t="e">
        <f t="shared" si="32"/>
        <v>#N/A</v>
      </c>
      <c r="AT25" s="93" t="e">
        <f t="shared" si="14"/>
        <v>#N/A</v>
      </c>
      <c r="AU25" s="99" t="e">
        <f t="shared" si="15"/>
        <v>#N/A</v>
      </c>
      <c r="AV25" s="99">
        <f t="shared" si="16"/>
        <v>0</v>
      </c>
    </row>
    <row r="26" spans="1:48" s="91" customFormat="1">
      <c r="A26" s="92">
        <f t="shared" si="17"/>
        <v>18</v>
      </c>
      <c r="B26" s="91">
        <f t="shared" si="0"/>
        <v>19</v>
      </c>
      <c r="C26" s="99">
        <f t="shared" si="1"/>
        <v>0</v>
      </c>
      <c r="F26" s="92">
        <f t="shared" si="18"/>
        <v>18</v>
      </c>
      <c r="G26" s="91">
        <f t="shared" si="19"/>
        <v>19</v>
      </c>
      <c r="H26" s="91" t="e">
        <f>INDEX(地温!$D$2:$D$366,MATCH(F26,地温!$C$2:$C$366,FALSE))</f>
        <v>#N/A</v>
      </c>
      <c r="I26" s="91" t="e">
        <f t="shared" si="20"/>
        <v>#N/A</v>
      </c>
      <c r="J26" s="93" t="e">
        <f t="shared" si="2"/>
        <v>#N/A</v>
      </c>
      <c r="K26" s="99" t="e">
        <f t="shared" si="3"/>
        <v>#N/A</v>
      </c>
      <c r="L26" s="99">
        <f t="shared" si="4"/>
        <v>0</v>
      </c>
      <c r="O26" s="92">
        <f t="shared" si="21"/>
        <v>18</v>
      </c>
      <c r="P26" s="91">
        <f t="shared" si="22"/>
        <v>19</v>
      </c>
      <c r="Q26" s="91" t="e">
        <f>INDEX(地温!$D$2:$D$366,MATCH(O26,地温!$C$2:$C$366,FALSE))</f>
        <v>#N/A</v>
      </c>
      <c r="R26" s="91" t="e">
        <f t="shared" si="23"/>
        <v>#N/A</v>
      </c>
      <c r="S26" s="93" t="e">
        <f t="shared" si="5"/>
        <v>#N/A</v>
      </c>
      <c r="T26" s="99" t="e">
        <f t="shared" si="6"/>
        <v>#N/A</v>
      </c>
      <c r="U26" s="99">
        <f t="shared" si="7"/>
        <v>0</v>
      </c>
      <c r="X26" s="92">
        <f t="shared" si="24"/>
        <v>18</v>
      </c>
      <c r="Y26" s="91">
        <f t="shared" si="25"/>
        <v>19</v>
      </c>
      <c r="Z26" s="91" t="e">
        <f>INDEX(地温!$D$2:$D$366,MATCH(X26,地温!$C$2:$C$366,FALSE))</f>
        <v>#N/A</v>
      </c>
      <c r="AA26" s="91" t="e">
        <f t="shared" si="26"/>
        <v>#N/A</v>
      </c>
      <c r="AB26" s="93" t="e">
        <f t="shared" si="8"/>
        <v>#N/A</v>
      </c>
      <c r="AC26" s="99" t="e">
        <f t="shared" si="9"/>
        <v>#N/A</v>
      </c>
      <c r="AD26" s="99">
        <f t="shared" si="10"/>
        <v>0</v>
      </c>
      <c r="AG26" s="92">
        <f t="shared" si="27"/>
        <v>18</v>
      </c>
      <c r="AH26" s="91">
        <f t="shared" si="28"/>
        <v>19</v>
      </c>
      <c r="AI26" s="91" t="e">
        <f>INDEX(地温!$D$2:$D$366,MATCH(AG26,地温!$C$2:$C$366,FALSE))</f>
        <v>#N/A</v>
      </c>
      <c r="AJ26" s="91" t="e">
        <f t="shared" si="29"/>
        <v>#N/A</v>
      </c>
      <c r="AK26" s="93" t="e">
        <f t="shared" si="11"/>
        <v>#N/A</v>
      </c>
      <c r="AL26" s="99" t="e">
        <f t="shared" si="12"/>
        <v>#N/A</v>
      </c>
      <c r="AM26" s="99">
        <f t="shared" si="13"/>
        <v>0</v>
      </c>
      <c r="AP26" s="92">
        <f t="shared" si="30"/>
        <v>18</v>
      </c>
      <c r="AQ26" s="91">
        <f t="shared" si="31"/>
        <v>19</v>
      </c>
      <c r="AR26" s="91" t="e">
        <f>INDEX(地温!$D$2:$D$366,MATCH(AP26,地温!$C$2:$C$366,FALSE))</f>
        <v>#N/A</v>
      </c>
      <c r="AS26" s="91" t="e">
        <f t="shared" si="32"/>
        <v>#N/A</v>
      </c>
      <c r="AT26" s="93" t="e">
        <f t="shared" si="14"/>
        <v>#N/A</v>
      </c>
      <c r="AU26" s="99" t="e">
        <f t="shared" si="15"/>
        <v>#N/A</v>
      </c>
      <c r="AV26" s="99">
        <f t="shared" si="16"/>
        <v>0</v>
      </c>
    </row>
    <row r="27" spans="1:48" s="91" customFormat="1">
      <c r="A27" s="92">
        <f t="shared" si="17"/>
        <v>19</v>
      </c>
      <c r="B27" s="91">
        <f t="shared" si="0"/>
        <v>20</v>
      </c>
      <c r="C27" s="99">
        <f t="shared" si="1"/>
        <v>0</v>
      </c>
      <c r="F27" s="92">
        <f t="shared" si="18"/>
        <v>19</v>
      </c>
      <c r="G27" s="91">
        <f t="shared" si="19"/>
        <v>20</v>
      </c>
      <c r="H27" s="91" t="e">
        <f>INDEX(地温!$D$2:$D$366,MATCH(F27,地温!$C$2:$C$366,FALSE))</f>
        <v>#N/A</v>
      </c>
      <c r="I27" s="91" t="e">
        <f t="shared" si="20"/>
        <v>#N/A</v>
      </c>
      <c r="J27" s="93" t="e">
        <f t="shared" si="2"/>
        <v>#N/A</v>
      </c>
      <c r="K27" s="99" t="e">
        <f t="shared" si="3"/>
        <v>#N/A</v>
      </c>
      <c r="L27" s="99">
        <f t="shared" si="4"/>
        <v>0</v>
      </c>
      <c r="O27" s="92">
        <f t="shared" si="21"/>
        <v>19</v>
      </c>
      <c r="P27" s="91">
        <f t="shared" si="22"/>
        <v>20</v>
      </c>
      <c r="Q27" s="91" t="e">
        <f>INDEX(地温!$D$2:$D$366,MATCH(O27,地温!$C$2:$C$366,FALSE))</f>
        <v>#N/A</v>
      </c>
      <c r="R27" s="91" t="e">
        <f t="shared" si="23"/>
        <v>#N/A</v>
      </c>
      <c r="S27" s="93" t="e">
        <f t="shared" si="5"/>
        <v>#N/A</v>
      </c>
      <c r="T27" s="99" t="e">
        <f t="shared" si="6"/>
        <v>#N/A</v>
      </c>
      <c r="U27" s="99">
        <f t="shared" si="7"/>
        <v>0</v>
      </c>
      <c r="X27" s="92">
        <f t="shared" si="24"/>
        <v>19</v>
      </c>
      <c r="Y27" s="91">
        <f t="shared" si="25"/>
        <v>20</v>
      </c>
      <c r="Z27" s="91" t="e">
        <f>INDEX(地温!$D$2:$D$366,MATCH(X27,地温!$C$2:$C$366,FALSE))</f>
        <v>#N/A</v>
      </c>
      <c r="AA27" s="91" t="e">
        <f t="shared" si="26"/>
        <v>#N/A</v>
      </c>
      <c r="AB27" s="93" t="e">
        <f t="shared" si="8"/>
        <v>#N/A</v>
      </c>
      <c r="AC27" s="99" t="e">
        <f t="shared" si="9"/>
        <v>#N/A</v>
      </c>
      <c r="AD27" s="99">
        <f t="shared" si="10"/>
        <v>0</v>
      </c>
      <c r="AG27" s="92">
        <f t="shared" si="27"/>
        <v>19</v>
      </c>
      <c r="AH27" s="91">
        <f t="shared" si="28"/>
        <v>20</v>
      </c>
      <c r="AI27" s="91" t="e">
        <f>INDEX(地温!$D$2:$D$366,MATCH(AG27,地温!$C$2:$C$366,FALSE))</f>
        <v>#N/A</v>
      </c>
      <c r="AJ27" s="91" t="e">
        <f t="shared" si="29"/>
        <v>#N/A</v>
      </c>
      <c r="AK27" s="93" t="e">
        <f t="shared" si="11"/>
        <v>#N/A</v>
      </c>
      <c r="AL27" s="99" t="e">
        <f t="shared" si="12"/>
        <v>#N/A</v>
      </c>
      <c r="AM27" s="99">
        <f t="shared" si="13"/>
        <v>0</v>
      </c>
      <c r="AP27" s="92">
        <f t="shared" si="30"/>
        <v>19</v>
      </c>
      <c r="AQ27" s="91">
        <f t="shared" si="31"/>
        <v>20</v>
      </c>
      <c r="AR27" s="91" t="e">
        <f>INDEX(地温!$D$2:$D$366,MATCH(AP27,地温!$C$2:$C$366,FALSE))</f>
        <v>#N/A</v>
      </c>
      <c r="AS27" s="91" t="e">
        <f t="shared" si="32"/>
        <v>#N/A</v>
      </c>
      <c r="AT27" s="93" t="e">
        <f t="shared" si="14"/>
        <v>#N/A</v>
      </c>
      <c r="AU27" s="99" t="e">
        <f t="shared" si="15"/>
        <v>#N/A</v>
      </c>
      <c r="AV27" s="99">
        <f t="shared" si="16"/>
        <v>0</v>
      </c>
    </row>
    <row r="28" spans="1:48" s="91" customFormat="1">
      <c r="A28" s="92">
        <f t="shared" si="17"/>
        <v>20</v>
      </c>
      <c r="B28" s="91">
        <f t="shared" si="0"/>
        <v>21</v>
      </c>
      <c r="C28" s="99">
        <f t="shared" si="1"/>
        <v>0</v>
      </c>
      <c r="F28" s="92">
        <f t="shared" si="18"/>
        <v>20</v>
      </c>
      <c r="G28" s="91">
        <f t="shared" si="19"/>
        <v>21</v>
      </c>
      <c r="H28" s="91" t="e">
        <f>INDEX(地温!$D$2:$D$366,MATCH(F28,地温!$C$2:$C$366,FALSE))</f>
        <v>#N/A</v>
      </c>
      <c r="I28" s="91" t="e">
        <f t="shared" si="20"/>
        <v>#N/A</v>
      </c>
      <c r="J28" s="93" t="e">
        <f t="shared" si="2"/>
        <v>#N/A</v>
      </c>
      <c r="K28" s="99" t="e">
        <f t="shared" si="3"/>
        <v>#N/A</v>
      </c>
      <c r="L28" s="99">
        <f t="shared" si="4"/>
        <v>0</v>
      </c>
      <c r="O28" s="92">
        <f t="shared" si="21"/>
        <v>20</v>
      </c>
      <c r="P28" s="91">
        <f t="shared" si="22"/>
        <v>21</v>
      </c>
      <c r="Q28" s="91" t="e">
        <f>INDEX(地温!$D$2:$D$366,MATCH(O28,地温!$C$2:$C$366,FALSE))</f>
        <v>#N/A</v>
      </c>
      <c r="R28" s="91" t="e">
        <f t="shared" si="23"/>
        <v>#N/A</v>
      </c>
      <c r="S28" s="93" t="e">
        <f t="shared" si="5"/>
        <v>#N/A</v>
      </c>
      <c r="T28" s="99" t="e">
        <f t="shared" si="6"/>
        <v>#N/A</v>
      </c>
      <c r="U28" s="99">
        <f t="shared" si="7"/>
        <v>0</v>
      </c>
      <c r="X28" s="92">
        <f t="shared" si="24"/>
        <v>20</v>
      </c>
      <c r="Y28" s="91">
        <f t="shared" si="25"/>
        <v>21</v>
      </c>
      <c r="Z28" s="91" t="e">
        <f>INDEX(地温!$D$2:$D$366,MATCH(X28,地温!$C$2:$C$366,FALSE))</f>
        <v>#N/A</v>
      </c>
      <c r="AA28" s="91" t="e">
        <f t="shared" si="26"/>
        <v>#N/A</v>
      </c>
      <c r="AB28" s="93" t="e">
        <f t="shared" si="8"/>
        <v>#N/A</v>
      </c>
      <c r="AC28" s="99" t="e">
        <f t="shared" si="9"/>
        <v>#N/A</v>
      </c>
      <c r="AD28" s="99">
        <f t="shared" si="10"/>
        <v>0</v>
      </c>
      <c r="AG28" s="92">
        <f t="shared" si="27"/>
        <v>20</v>
      </c>
      <c r="AH28" s="91">
        <f t="shared" si="28"/>
        <v>21</v>
      </c>
      <c r="AI28" s="91" t="e">
        <f>INDEX(地温!$D$2:$D$366,MATCH(AG28,地温!$C$2:$C$366,FALSE))</f>
        <v>#N/A</v>
      </c>
      <c r="AJ28" s="91" t="e">
        <f t="shared" si="29"/>
        <v>#N/A</v>
      </c>
      <c r="AK28" s="93" t="e">
        <f t="shared" si="11"/>
        <v>#N/A</v>
      </c>
      <c r="AL28" s="99" t="e">
        <f t="shared" si="12"/>
        <v>#N/A</v>
      </c>
      <c r="AM28" s="99">
        <f t="shared" si="13"/>
        <v>0</v>
      </c>
      <c r="AP28" s="92">
        <f t="shared" si="30"/>
        <v>20</v>
      </c>
      <c r="AQ28" s="91">
        <f t="shared" si="31"/>
        <v>21</v>
      </c>
      <c r="AR28" s="91" t="e">
        <f>INDEX(地温!$D$2:$D$366,MATCH(AP28,地温!$C$2:$C$366,FALSE))</f>
        <v>#N/A</v>
      </c>
      <c r="AS28" s="91" t="e">
        <f t="shared" si="32"/>
        <v>#N/A</v>
      </c>
      <c r="AT28" s="93" t="e">
        <f t="shared" si="14"/>
        <v>#N/A</v>
      </c>
      <c r="AU28" s="99" t="e">
        <f t="shared" si="15"/>
        <v>#N/A</v>
      </c>
      <c r="AV28" s="99">
        <f t="shared" si="16"/>
        <v>0</v>
      </c>
    </row>
    <row r="29" spans="1:48" s="91" customFormat="1">
      <c r="A29" s="92">
        <f t="shared" si="17"/>
        <v>21</v>
      </c>
      <c r="B29" s="91">
        <f t="shared" si="0"/>
        <v>22</v>
      </c>
      <c r="C29" s="99">
        <f t="shared" si="1"/>
        <v>0</v>
      </c>
      <c r="F29" s="92">
        <f t="shared" si="18"/>
        <v>21</v>
      </c>
      <c r="G29" s="91">
        <f t="shared" si="19"/>
        <v>22</v>
      </c>
      <c r="H29" s="91" t="e">
        <f>INDEX(地温!$D$2:$D$366,MATCH(F29,地温!$C$2:$C$366,FALSE))</f>
        <v>#N/A</v>
      </c>
      <c r="I29" s="91" t="e">
        <f t="shared" si="20"/>
        <v>#N/A</v>
      </c>
      <c r="J29" s="93" t="e">
        <f t="shared" si="2"/>
        <v>#N/A</v>
      </c>
      <c r="K29" s="99" t="e">
        <f t="shared" si="3"/>
        <v>#N/A</v>
      </c>
      <c r="L29" s="99">
        <f t="shared" si="4"/>
        <v>0</v>
      </c>
      <c r="O29" s="92">
        <f t="shared" si="21"/>
        <v>21</v>
      </c>
      <c r="P29" s="91">
        <f t="shared" si="22"/>
        <v>22</v>
      </c>
      <c r="Q29" s="91" t="e">
        <f>INDEX(地温!$D$2:$D$366,MATCH(O29,地温!$C$2:$C$366,FALSE))</f>
        <v>#N/A</v>
      </c>
      <c r="R29" s="91" t="e">
        <f t="shared" si="23"/>
        <v>#N/A</v>
      </c>
      <c r="S29" s="93" t="e">
        <f t="shared" si="5"/>
        <v>#N/A</v>
      </c>
      <c r="T29" s="99" t="e">
        <f t="shared" si="6"/>
        <v>#N/A</v>
      </c>
      <c r="U29" s="99">
        <f t="shared" si="7"/>
        <v>0</v>
      </c>
      <c r="X29" s="92">
        <f t="shared" si="24"/>
        <v>21</v>
      </c>
      <c r="Y29" s="91">
        <f t="shared" si="25"/>
        <v>22</v>
      </c>
      <c r="Z29" s="91" t="e">
        <f>INDEX(地温!$D$2:$D$366,MATCH(X29,地温!$C$2:$C$366,FALSE))</f>
        <v>#N/A</v>
      </c>
      <c r="AA29" s="91" t="e">
        <f t="shared" si="26"/>
        <v>#N/A</v>
      </c>
      <c r="AB29" s="93" t="e">
        <f t="shared" si="8"/>
        <v>#N/A</v>
      </c>
      <c r="AC29" s="99" t="e">
        <f t="shared" si="9"/>
        <v>#N/A</v>
      </c>
      <c r="AD29" s="99">
        <f t="shared" si="10"/>
        <v>0</v>
      </c>
      <c r="AG29" s="92">
        <f t="shared" si="27"/>
        <v>21</v>
      </c>
      <c r="AH29" s="91">
        <f t="shared" si="28"/>
        <v>22</v>
      </c>
      <c r="AI29" s="91" t="e">
        <f>INDEX(地温!$D$2:$D$366,MATCH(AG29,地温!$C$2:$C$366,FALSE))</f>
        <v>#N/A</v>
      </c>
      <c r="AJ29" s="91" t="e">
        <f t="shared" si="29"/>
        <v>#N/A</v>
      </c>
      <c r="AK29" s="93" t="e">
        <f t="shared" si="11"/>
        <v>#N/A</v>
      </c>
      <c r="AL29" s="99" t="e">
        <f t="shared" si="12"/>
        <v>#N/A</v>
      </c>
      <c r="AM29" s="99">
        <f t="shared" si="13"/>
        <v>0</v>
      </c>
      <c r="AP29" s="92">
        <f t="shared" si="30"/>
        <v>21</v>
      </c>
      <c r="AQ29" s="91">
        <f t="shared" si="31"/>
        <v>22</v>
      </c>
      <c r="AR29" s="91" t="e">
        <f>INDEX(地温!$D$2:$D$366,MATCH(AP29,地温!$C$2:$C$366,FALSE))</f>
        <v>#N/A</v>
      </c>
      <c r="AS29" s="91" t="e">
        <f t="shared" si="32"/>
        <v>#N/A</v>
      </c>
      <c r="AT29" s="93" t="e">
        <f t="shared" si="14"/>
        <v>#N/A</v>
      </c>
      <c r="AU29" s="99" t="e">
        <f t="shared" si="15"/>
        <v>#N/A</v>
      </c>
      <c r="AV29" s="99">
        <f t="shared" si="16"/>
        <v>0</v>
      </c>
    </row>
    <row r="30" spans="1:48" s="91" customFormat="1">
      <c r="A30" s="92">
        <f t="shared" si="17"/>
        <v>22</v>
      </c>
      <c r="B30" s="91">
        <f t="shared" si="0"/>
        <v>23</v>
      </c>
      <c r="C30" s="99">
        <f t="shared" si="1"/>
        <v>0</v>
      </c>
      <c r="F30" s="92">
        <f t="shared" si="18"/>
        <v>22</v>
      </c>
      <c r="G30" s="91">
        <f t="shared" si="19"/>
        <v>23</v>
      </c>
      <c r="H30" s="91" t="e">
        <f>INDEX(地温!$D$2:$D$366,MATCH(F30,地温!$C$2:$C$366,FALSE))</f>
        <v>#N/A</v>
      </c>
      <c r="I30" s="91" t="e">
        <f t="shared" si="20"/>
        <v>#N/A</v>
      </c>
      <c r="J30" s="93" t="e">
        <f t="shared" si="2"/>
        <v>#N/A</v>
      </c>
      <c r="K30" s="99" t="e">
        <f t="shared" si="3"/>
        <v>#N/A</v>
      </c>
      <c r="L30" s="99">
        <f t="shared" si="4"/>
        <v>0</v>
      </c>
      <c r="O30" s="92">
        <f t="shared" si="21"/>
        <v>22</v>
      </c>
      <c r="P30" s="91">
        <f t="shared" si="22"/>
        <v>23</v>
      </c>
      <c r="Q30" s="91" t="e">
        <f>INDEX(地温!$D$2:$D$366,MATCH(O30,地温!$C$2:$C$366,FALSE))</f>
        <v>#N/A</v>
      </c>
      <c r="R30" s="91" t="e">
        <f t="shared" si="23"/>
        <v>#N/A</v>
      </c>
      <c r="S30" s="93" t="e">
        <f t="shared" si="5"/>
        <v>#N/A</v>
      </c>
      <c r="T30" s="99" t="e">
        <f t="shared" si="6"/>
        <v>#N/A</v>
      </c>
      <c r="U30" s="99">
        <f t="shared" si="7"/>
        <v>0</v>
      </c>
      <c r="X30" s="92">
        <f t="shared" si="24"/>
        <v>22</v>
      </c>
      <c r="Y30" s="91">
        <f t="shared" si="25"/>
        <v>23</v>
      </c>
      <c r="Z30" s="91" t="e">
        <f>INDEX(地温!$D$2:$D$366,MATCH(X30,地温!$C$2:$C$366,FALSE))</f>
        <v>#N/A</v>
      </c>
      <c r="AA30" s="91" t="e">
        <f t="shared" si="26"/>
        <v>#N/A</v>
      </c>
      <c r="AB30" s="93" t="e">
        <f t="shared" si="8"/>
        <v>#N/A</v>
      </c>
      <c r="AC30" s="99" t="e">
        <f t="shared" si="9"/>
        <v>#N/A</v>
      </c>
      <c r="AD30" s="99">
        <f t="shared" si="10"/>
        <v>0</v>
      </c>
      <c r="AG30" s="92">
        <f t="shared" si="27"/>
        <v>22</v>
      </c>
      <c r="AH30" s="91">
        <f t="shared" si="28"/>
        <v>23</v>
      </c>
      <c r="AI30" s="91" t="e">
        <f>INDEX(地温!$D$2:$D$366,MATCH(AG30,地温!$C$2:$C$366,FALSE))</f>
        <v>#N/A</v>
      </c>
      <c r="AJ30" s="91" t="e">
        <f t="shared" si="29"/>
        <v>#N/A</v>
      </c>
      <c r="AK30" s="93" t="e">
        <f t="shared" si="11"/>
        <v>#N/A</v>
      </c>
      <c r="AL30" s="99" t="e">
        <f t="shared" si="12"/>
        <v>#N/A</v>
      </c>
      <c r="AM30" s="99">
        <f t="shared" si="13"/>
        <v>0</v>
      </c>
      <c r="AP30" s="92">
        <f t="shared" si="30"/>
        <v>22</v>
      </c>
      <c r="AQ30" s="91">
        <f t="shared" si="31"/>
        <v>23</v>
      </c>
      <c r="AR30" s="91" t="e">
        <f>INDEX(地温!$D$2:$D$366,MATCH(AP30,地温!$C$2:$C$366,FALSE))</f>
        <v>#N/A</v>
      </c>
      <c r="AS30" s="91" t="e">
        <f t="shared" si="32"/>
        <v>#N/A</v>
      </c>
      <c r="AT30" s="93" t="e">
        <f t="shared" si="14"/>
        <v>#N/A</v>
      </c>
      <c r="AU30" s="99" t="e">
        <f t="shared" si="15"/>
        <v>#N/A</v>
      </c>
      <c r="AV30" s="99">
        <f t="shared" si="16"/>
        <v>0</v>
      </c>
    </row>
    <row r="31" spans="1:48" s="91" customFormat="1">
      <c r="A31" s="92">
        <f t="shared" si="17"/>
        <v>23</v>
      </c>
      <c r="B31" s="91">
        <f t="shared" si="0"/>
        <v>24</v>
      </c>
      <c r="C31" s="99">
        <f t="shared" si="1"/>
        <v>0</v>
      </c>
      <c r="F31" s="92">
        <f t="shared" si="18"/>
        <v>23</v>
      </c>
      <c r="G31" s="91">
        <f t="shared" si="19"/>
        <v>24</v>
      </c>
      <c r="H31" s="91" t="e">
        <f>INDEX(地温!$D$2:$D$366,MATCH(F31,地温!$C$2:$C$366,FALSE))</f>
        <v>#N/A</v>
      </c>
      <c r="I31" s="91" t="e">
        <f t="shared" si="20"/>
        <v>#N/A</v>
      </c>
      <c r="J31" s="93" t="e">
        <f t="shared" si="2"/>
        <v>#N/A</v>
      </c>
      <c r="K31" s="99" t="e">
        <f t="shared" si="3"/>
        <v>#N/A</v>
      </c>
      <c r="L31" s="99">
        <f t="shared" si="4"/>
        <v>0</v>
      </c>
      <c r="O31" s="92">
        <f t="shared" si="21"/>
        <v>23</v>
      </c>
      <c r="P31" s="91">
        <f t="shared" si="22"/>
        <v>24</v>
      </c>
      <c r="Q31" s="91" t="e">
        <f>INDEX(地温!$D$2:$D$366,MATCH(O31,地温!$C$2:$C$366,FALSE))</f>
        <v>#N/A</v>
      </c>
      <c r="R31" s="91" t="e">
        <f t="shared" si="23"/>
        <v>#N/A</v>
      </c>
      <c r="S31" s="93" t="e">
        <f t="shared" si="5"/>
        <v>#N/A</v>
      </c>
      <c r="T31" s="99" t="e">
        <f t="shared" si="6"/>
        <v>#N/A</v>
      </c>
      <c r="U31" s="99">
        <f t="shared" si="7"/>
        <v>0</v>
      </c>
      <c r="X31" s="92">
        <f t="shared" si="24"/>
        <v>23</v>
      </c>
      <c r="Y31" s="91">
        <f t="shared" si="25"/>
        <v>24</v>
      </c>
      <c r="Z31" s="91" t="e">
        <f>INDEX(地温!$D$2:$D$366,MATCH(X31,地温!$C$2:$C$366,FALSE))</f>
        <v>#N/A</v>
      </c>
      <c r="AA31" s="91" t="e">
        <f t="shared" si="26"/>
        <v>#N/A</v>
      </c>
      <c r="AB31" s="93" t="e">
        <f t="shared" si="8"/>
        <v>#N/A</v>
      </c>
      <c r="AC31" s="99" t="e">
        <f t="shared" si="9"/>
        <v>#N/A</v>
      </c>
      <c r="AD31" s="99">
        <f t="shared" si="10"/>
        <v>0</v>
      </c>
      <c r="AG31" s="92">
        <f t="shared" si="27"/>
        <v>23</v>
      </c>
      <c r="AH31" s="91">
        <f t="shared" si="28"/>
        <v>24</v>
      </c>
      <c r="AI31" s="91" t="e">
        <f>INDEX(地温!$D$2:$D$366,MATCH(AG31,地温!$C$2:$C$366,FALSE))</f>
        <v>#N/A</v>
      </c>
      <c r="AJ31" s="91" t="e">
        <f t="shared" si="29"/>
        <v>#N/A</v>
      </c>
      <c r="AK31" s="93" t="e">
        <f t="shared" si="11"/>
        <v>#N/A</v>
      </c>
      <c r="AL31" s="99" t="e">
        <f t="shared" si="12"/>
        <v>#N/A</v>
      </c>
      <c r="AM31" s="99">
        <f t="shared" si="13"/>
        <v>0</v>
      </c>
      <c r="AP31" s="92">
        <f t="shared" si="30"/>
        <v>23</v>
      </c>
      <c r="AQ31" s="91">
        <f t="shared" si="31"/>
        <v>24</v>
      </c>
      <c r="AR31" s="91" t="e">
        <f>INDEX(地温!$D$2:$D$366,MATCH(AP31,地温!$C$2:$C$366,FALSE))</f>
        <v>#N/A</v>
      </c>
      <c r="AS31" s="91" t="e">
        <f t="shared" si="32"/>
        <v>#N/A</v>
      </c>
      <c r="AT31" s="93" t="e">
        <f t="shared" si="14"/>
        <v>#N/A</v>
      </c>
      <c r="AU31" s="99" t="e">
        <f t="shared" si="15"/>
        <v>#N/A</v>
      </c>
      <c r="AV31" s="99">
        <f t="shared" si="16"/>
        <v>0</v>
      </c>
    </row>
    <row r="32" spans="1:48" s="91" customFormat="1">
      <c r="A32" s="92">
        <f t="shared" si="17"/>
        <v>24</v>
      </c>
      <c r="B32" s="91">
        <f t="shared" si="0"/>
        <v>25</v>
      </c>
      <c r="C32" s="99">
        <f t="shared" si="1"/>
        <v>0</v>
      </c>
      <c r="F32" s="92">
        <f t="shared" si="18"/>
        <v>24</v>
      </c>
      <c r="G32" s="91">
        <f t="shared" si="19"/>
        <v>25</v>
      </c>
      <c r="H32" s="91" t="e">
        <f>INDEX(地温!$D$2:$D$366,MATCH(F32,地温!$C$2:$C$366,FALSE))</f>
        <v>#N/A</v>
      </c>
      <c r="I32" s="91" t="e">
        <f t="shared" si="20"/>
        <v>#N/A</v>
      </c>
      <c r="J32" s="93" t="e">
        <f t="shared" si="2"/>
        <v>#N/A</v>
      </c>
      <c r="K32" s="99" t="e">
        <f t="shared" si="3"/>
        <v>#N/A</v>
      </c>
      <c r="L32" s="99">
        <f t="shared" si="4"/>
        <v>0</v>
      </c>
      <c r="O32" s="92">
        <f t="shared" si="21"/>
        <v>24</v>
      </c>
      <c r="P32" s="91">
        <f t="shared" si="22"/>
        <v>25</v>
      </c>
      <c r="Q32" s="91" t="e">
        <f>INDEX(地温!$D$2:$D$366,MATCH(O32,地温!$C$2:$C$366,FALSE))</f>
        <v>#N/A</v>
      </c>
      <c r="R32" s="91" t="e">
        <f t="shared" si="23"/>
        <v>#N/A</v>
      </c>
      <c r="S32" s="93" t="e">
        <f t="shared" si="5"/>
        <v>#N/A</v>
      </c>
      <c r="T32" s="99" t="e">
        <f t="shared" si="6"/>
        <v>#N/A</v>
      </c>
      <c r="U32" s="99">
        <f t="shared" si="7"/>
        <v>0</v>
      </c>
      <c r="X32" s="92">
        <f t="shared" si="24"/>
        <v>24</v>
      </c>
      <c r="Y32" s="91">
        <f t="shared" si="25"/>
        <v>25</v>
      </c>
      <c r="Z32" s="91" t="e">
        <f>INDEX(地温!$D$2:$D$366,MATCH(X32,地温!$C$2:$C$366,FALSE))</f>
        <v>#N/A</v>
      </c>
      <c r="AA32" s="91" t="e">
        <f t="shared" si="26"/>
        <v>#N/A</v>
      </c>
      <c r="AB32" s="93" t="e">
        <f t="shared" si="8"/>
        <v>#N/A</v>
      </c>
      <c r="AC32" s="99" t="e">
        <f t="shared" si="9"/>
        <v>#N/A</v>
      </c>
      <c r="AD32" s="99">
        <f t="shared" si="10"/>
        <v>0</v>
      </c>
      <c r="AG32" s="92">
        <f t="shared" si="27"/>
        <v>24</v>
      </c>
      <c r="AH32" s="91">
        <f t="shared" si="28"/>
        <v>25</v>
      </c>
      <c r="AI32" s="91" t="e">
        <f>INDEX(地温!$D$2:$D$366,MATCH(AG32,地温!$C$2:$C$366,FALSE))</f>
        <v>#N/A</v>
      </c>
      <c r="AJ32" s="91" t="e">
        <f t="shared" si="29"/>
        <v>#N/A</v>
      </c>
      <c r="AK32" s="93" t="e">
        <f t="shared" si="11"/>
        <v>#N/A</v>
      </c>
      <c r="AL32" s="99" t="e">
        <f t="shared" si="12"/>
        <v>#N/A</v>
      </c>
      <c r="AM32" s="99">
        <f t="shared" si="13"/>
        <v>0</v>
      </c>
      <c r="AP32" s="92">
        <f t="shared" si="30"/>
        <v>24</v>
      </c>
      <c r="AQ32" s="91">
        <f t="shared" si="31"/>
        <v>25</v>
      </c>
      <c r="AR32" s="91" t="e">
        <f>INDEX(地温!$D$2:$D$366,MATCH(AP32,地温!$C$2:$C$366,FALSE))</f>
        <v>#N/A</v>
      </c>
      <c r="AS32" s="91" t="e">
        <f t="shared" si="32"/>
        <v>#N/A</v>
      </c>
      <c r="AT32" s="93" t="e">
        <f t="shared" si="14"/>
        <v>#N/A</v>
      </c>
      <c r="AU32" s="99" t="e">
        <f t="shared" si="15"/>
        <v>#N/A</v>
      </c>
      <c r="AV32" s="99">
        <f t="shared" si="16"/>
        <v>0</v>
      </c>
    </row>
    <row r="33" spans="1:48" s="91" customFormat="1">
      <c r="A33" s="92">
        <f t="shared" si="17"/>
        <v>25</v>
      </c>
      <c r="B33" s="91">
        <f t="shared" si="0"/>
        <v>26</v>
      </c>
      <c r="C33" s="99">
        <f t="shared" si="1"/>
        <v>0</v>
      </c>
      <c r="F33" s="92">
        <f t="shared" si="18"/>
        <v>25</v>
      </c>
      <c r="G33" s="91">
        <f t="shared" si="19"/>
        <v>26</v>
      </c>
      <c r="H33" s="91" t="e">
        <f>INDEX(地温!$D$2:$D$366,MATCH(F33,地温!$C$2:$C$366,FALSE))</f>
        <v>#N/A</v>
      </c>
      <c r="I33" s="91" t="e">
        <f t="shared" si="20"/>
        <v>#N/A</v>
      </c>
      <c r="J33" s="93" t="e">
        <f t="shared" si="2"/>
        <v>#N/A</v>
      </c>
      <c r="K33" s="99" t="e">
        <f t="shared" si="3"/>
        <v>#N/A</v>
      </c>
      <c r="L33" s="99">
        <f t="shared" si="4"/>
        <v>0</v>
      </c>
      <c r="O33" s="92">
        <f t="shared" si="21"/>
        <v>25</v>
      </c>
      <c r="P33" s="91">
        <f t="shared" si="22"/>
        <v>26</v>
      </c>
      <c r="Q33" s="91" t="e">
        <f>INDEX(地温!$D$2:$D$366,MATCH(O33,地温!$C$2:$C$366,FALSE))</f>
        <v>#N/A</v>
      </c>
      <c r="R33" s="91" t="e">
        <f t="shared" si="23"/>
        <v>#N/A</v>
      </c>
      <c r="S33" s="93" t="e">
        <f t="shared" si="5"/>
        <v>#N/A</v>
      </c>
      <c r="T33" s="99" t="e">
        <f t="shared" si="6"/>
        <v>#N/A</v>
      </c>
      <c r="U33" s="99">
        <f t="shared" si="7"/>
        <v>0</v>
      </c>
      <c r="X33" s="92">
        <f t="shared" si="24"/>
        <v>25</v>
      </c>
      <c r="Y33" s="91">
        <f t="shared" si="25"/>
        <v>26</v>
      </c>
      <c r="Z33" s="91" t="e">
        <f>INDEX(地温!$D$2:$D$366,MATCH(X33,地温!$C$2:$C$366,FALSE))</f>
        <v>#N/A</v>
      </c>
      <c r="AA33" s="91" t="e">
        <f t="shared" si="26"/>
        <v>#N/A</v>
      </c>
      <c r="AB33" s="93" t="e">
        <f t="shared" si="8"/>
        <v>#N/A</v>
      </c>
      <c r="AC33" s="99" t="e">
        <f t="shared" si="9"/>
        <v>#N/A</v>
      </c>
      <c r="AD33" s="99">
        <f t="shared" si="10"/>
        <v>0</v>
      </c>
      <c r="AG33" s="92">
        <f t="shared" si="27"/>
        <v>25</v>
      </c>
      <c r="AH33" s="91">
        <f t="shared" si="28"/>
        <v>26</v>
      </c>
      <c r="AI33" s="91" t="e">
        <f>INDEX(地温!$D$2:$D$366,MATCH(AG33,地温!$C$2:$C$366,FALSE))</f>
        <v>#N/A</v>
      </c>
      <c r="AJ33" s="91" t="e">
        <f t="shared" si="29"/>
        <v>#N/A</v>
      </c>
      <c r="AK33" s="93" t="e">
        <f t="shared" si="11"/>
        <v>#N/A</v>
      </c>
      <c r="AL33" s="99" t="e">
        <f t="shared" si="12"/>
        <v>#N/A</v>
      </c>
      <c r="AM33" s="99">
        <f t="shared" si="13"/>
        <v>0</v>
      </c>
      <c r="AP33" s="92">
        <f t="shared" si="30"/>
        <v>25</v>
      </c>
      <c r="AQ33" s="91">
        <f t="shared" si="31"/>
        <v>26</v>
      </c>
      <c r="AR33" s="91" t="e">
        <f>INDEX(地温!$D$2:$D$366,MATCH(AP33,地温!$C$2:$C$366,FALSE))</f>
        <v>#N/A</v>
      </c>
      <c r="AS33" s="91" t="e">
        <f t="shared" si="32"/>
        <v>#N/A</v>
      </c>
      <c r="AT33" s="93" t="e">
        <f t="shared" si="14"/>
        <v>#N/A</v>
      </c>
      <c r="AU33" s="99" t="e">
        <f t="shared" si="15"/>
        <v>#N/A</v>
      </c>
      <c r="AV33" s="99">
        <f t="shared" si="16"/>
        <v>0</v>
      </c>
    </row>
    <row r="34" spans="1:48" s="91" customFormat="1">
      <c r="A34" s="92">
        <f t="shared" si="17"/>
        <v>26</v>
      </c>
      <c r="B34" s="91">
        <f t="shared" si="0"/>
        <v>27</v>
      </c>
      <c r="C34" s="99">
        <f t="shared" si="1"/>
        <v>0</v>
      </c>
      <c r="F34" s="92">
        <f t="shared" si="18"/>
        <v>26</v>
      </c>
      <c r="G34" s="91">
        <f t="shared" si="19"/>
        <v>27</v>
      </c>
      <c r="H34" s="91" t="e">
        <f>INDEX(地温!$D$2:$D$366,MATCH(F34,地温!$C$2:$C$366,FALSE))</f>
        <v>#N/A</v>
      </c>
      <c r="I34" s="91" t="e">
        <f t="shared" si="20"/>
        <v>#N/A</v>
      </c>
      <c r="J34" s="93" t="e">
        <f t="shared" si="2"/>
        <v>#N/A</v>
      </c>
      <c r="K34" s="99" t="e">
        <f t="shared" si="3"/>
        <v>#N/A</v>
      </c>
      <c r="L34" s="99">
        <f t="shared" si="4"/>
        <v>0</v>
      </c>
      <c r="O34" s="92">
        <f t="shared" si="21"/>
        <v>26</v>
      </c>
      <c r="P34" s="91">
        <f t="shared" si="22"/>
        <v>27</v>
      </c>
      <c r="Q34" s="91" t="e">
        <f>INDEX(地温!$D$2:$D$366,MATCH(O34,地温!$C$2:$C$366,FALSE))</f>
        <v>#N/A</v>
      </c>
      <c r="R34" s="91" t="e">
        <f t="shared" si="23"/>
        <v>#N/A</v>
      </c>
      <c r="S34" s="93" t="e">
        <f t="shared" si="5"/>
        <v>#N/A</v>
      </c>
      <c r="T34" s="99" t="e">
        <f t="shared" si="6"/>
        <v>#N/A</v>
      </c>
      <c r="U34" s="99">
        <f t="shared" si="7"/>
        <v>0</v>
      </c>
      <c r="X34" s="92">
        <f t="shared" si="24"/>
        <v>26</v>
      </c>
      <c r="Y34" s="91">
        <f t="shared" si="25"/>
        <v>27</v>
      </c>
      <c r="Z34" s="91" t="e">
        <f>INDEX(地温!$D$2:$D$366,MATCH(X34,地温!$C$2:$C$366,FALSE))</f>
        <v>#N/A</v>
      </c>
      <c r="AA34" s="91" t="e">
        <f t="shared" si="26"/>
        <v>#N/A</v>
      </c>
      <c r="AB34" s="93" t="e">
        <f t="shared" si="8"/>
        <v>#N/A</v>
      </c>
      <c r="AC34" s="99" t="e">
        <f t="shared" si="9"/>
        <v>#N/A</v>
      </c>
      <c r="AD34" s="99">
        <f t="shared" si="10"/>
        <v>0</v>
      </c>
      <c r="AG34" s="92">
        <f t="shared" si="27"/>
        <v>26</v>
      </c>
      <c r="AH34" s="91">
        <f t="shared" si="28"/>
        <v>27</v>
      </c>
      <c r="AI34" s="91" t="e">
        <f>INDEX(地温!$D$2:$D$366,MATCH(AG34,地温!$C$2:$C$366,FALSE))</f>
        <v>#N/A</v>
      </c>
      <c r="AJ34" s="91" t="e">
        <f t="shared" si="29"/>
        <v>#N/A</v>
      </c>
      <c r="AK34" s="93" t="e">
        <f t="shared" si="11"/>
        <v>#N/A</v>
      </c>
      <c r="AL34" s="99" t="e">
        <f t="shared" si="12"/>
        <v>#N/A</v>
      </c>
      <c r="AM34" s="99">
        <f t="shared" si="13"/>
        <v>0</v>
      </c>
      <c r="AP34" s="92">
        <f t="shared" si="30"/>
        <v>26</v>
      </c>
      <c r="AQ34" s="91">
        <f t="shared" si="31"/>
        <v>27</v>
      </c>
      <c r="AR34" s="91" t="e">
        <f>INDEX(地温!$D$2:$D$366,MATCH(AP34,地温!$C$2:$C$366,FALSE))</f>
        <v>#N/A</v>
      </c>
      <c r="AS34" s="91" t="e">
        <f t="shared" si="32"/>
        <v>#N/A</v>
      </c>
      <c r="AT34" s="93" t="e">
        <f t="shared" si="14"/>
        <v>#N/A</v>
      </c>
      <c r="AU34" s="99" t="e">
        <f t="shared" si="15"/>
        <v>#N/A</v>
      </c>
      <c r="AV34" s="99">
        <f t="shared" si="16"/>
        <v>0</v>
      </c>
    </row>
    <row r="35" spans="1:48" s="91" customFormat="1">
      <c r="A35" s="92">
        <f t="shared" si="17"/>
        <v>27</v>
      </c>
      <c r="B35" s="91">
        <f t="shared" si="0"/>
        <v>28</v>
      </c>
      <c r="C35" s="99">
        <f t="shared" si="1"/>
        <v>0</v>
      </c>
      <c r="F35" s="92">
        <f t="shared" si="18"/>
        <v>27</v>
      </c>
      <c r="G35" s="91">
        <f t="shared" si="19"/>
        <v>28</v>
      </c>
      <c r="H35" s="91" t="e">
        <f>INDEX(地温!$D$2:$D$366,MATCH(F35,地温!$C$2:$C$366,FALSE))</f>
        <v>#N/A</v>
      </c>
      <c r="I35" s="91" t="e">
        <f t="shared" si="20"/>
        <v>#N/A</v>
      </c>
      <c r="J35" s="93" t="e">
        <f t="shared" si="2"/>
        <v>#N/A</v>
      </c>
      <c r="K35" s="99" t="e">
        <f t="shared" si="3"/>
        <v>#N/A</v>
      </c>
      <c r="L35" s="99">
        <f t="shared" si="4"/>
        <v>0</v>
      </c>
      <c r="O35" s="92">
        <f t="shared" si="21"/>
        <v>27</v>
      </c>
      <c r="P35" s="91">
        <f t="shared" si="22"/>
        <v>28</v>
      </c>
      <c r="Q35" s="91" t="e">
        <f>INDEX(地温!$D$2:$D$366,MATCH(O35,地温!$C$2:$C$366,FALSE))</f>
        <v>#N/A</v>
      </c>
      <c r="R35" s="91" t="e">
        <f t="shared" si="23"/>
        <v>#N/A</v>
      </c>
      <c r="S35" s="93" t="e">
        <f t="shared" si="5"/>
        <v>#N/A</v>
      </c>
      <c r="T35" s="99" t="e">
        <f t="shared" si="6"/>
        <v>#N/A</v>
      </c>
      <c r="U35" s="99">
        <f t="shared" si="7"/>
        <v>0</v>
      </c>
      <c r="X35" s="92">
        <f t="shared" si="24"/>
        <v>27</v>
      </c>
      <c r="Y35" s="91">
        <f t="shared" si="25"/>
        <v>28</v>
      </c>
      <c r="Z35" s="91" t="e">
        <f>INDEX(地温!$D$2:$D$366,MATCH(X35,地温!$C$2:$C$366,FALSE))</f>
        <v>#N/A</v>
      </c>
      <c r="AA35" s="91" t="e">
        <f t="shared" si="26"/>
        <v>#N/A</v>
      </c>
      <c r="AB35" s="93" t="e">
        <f t="shared" si="8"/>
        <v>#N/A</v>
      </c>
      <c r="AC35" s="99" t="e">
        <f t="shared" si="9"/>
        <v>#N/A</v>
      </c>
      <c r="AD35" s="99">
        <f t="shared" si="10"/>
        <v>0</v>
      </c>
      <c r="AG35" s="92">
        <f t="shared" si="27"/>
        <v>27</v>
      </c>
      <c r="AH35" s="91">
        <f t="shared" si="28"/>
        <v>28</v>
      </c>
      <c r="AI35" s="91" t="e">
        <f>INDEX(地温!$D$2:$D$366,MATCH(AG35,地温!$C$2:$C$366,FALSE))</f>
        <v>#N/A</v>
      </c>
      <c r="AJ35" s="91" t="e">
        <f t="shared" si="29"/>
        <v>#N/A</v>
      </c>
      <c r="AK35" s="93" t="e">
        <f t="shared" si="11"/>
        <v>#N/A</v>
      </c>
      <c r="AL35" s="99" t="e">
        <f t="shared" si="12"/>
        <v>#N/A</v>
      </c>
      <c r="AM35" s="99">
        <f t="shared" si="13"/>
        <v>0</v>
      </c>
      <c r="AP35" s="92">
        <f t="shared" si="30"/>
        <v>27</v>
      </c>
      <c r="AQ35" s="91">
        <f t="shared" si="31"/>
        <v>28</v>
      </c>
      <c r="AR35" s="91" t="e">
        <f>INDEX(地温!$D$2:$D$366,MATCH(AP35,地温!$C$2:$C$366,FALSE))</f>
        <v>#N/A</v>
      </c>
      <c r="AS35" s="91" t="e">
        <f t="shared" si="32"/>
        <v>#N/A</v>
      </c>
      <c r="AT35" s="93" t="e">
        <f t="shared" si="14"/>
        <v>#N/A</v>
      </c>
      <c r="AU35" s="99" t="e">
        <f t="shared" si="15"/>
        <v>#N/A</v>
      </c>
      <c r="AV35" s="99">
        <f t="shared" si="16"/>
        <v>0</v>
      </c>
    </row>
    <row r="36" spans="1:48" s="91" customFormat="1">
      <c r="A36" s="92">
        <f t="shared" si="17"/>
        <v>28</v>
      </c>
      <c r="B36" s="91">
        <f t="shared" si="0"/>
        <v>29</v>
      </c>
      <c r="C36" s="99">
        <f t="shared" si="1"/>
        <v>0</v>
      </c>
      <c r="F36" s="92">
        <f t="shared" si="18"/>
        <v>28</v>
      </c>
      <c r="G36" s="91">
        <f t="shared" si="19"/>
        <v>29</v>
      </c>
      <c r="H36" s="91" t="e">
        <f>INDEX(地温!$D$2:$D$366,MATCH(F36,地温!$C$2:$C$366,FALSE))</f>
        <v>#N/A</v>
      </c>
      <c r="I36" s="91" t="e">
        <f t="shared" si="20"/>
        <v>#N/A</v>
      </c>
      <c r="J36" s="93" t="e">
        <f t="shared" si="2"/>
        <v>#N/A</v>
      </c>
      <c r="K36" s="99" t="e">
        <f t="shared" si="3"/>
        <v>#N/A</v>
      </c>
      <c r="L36" s="99">
        <f t="shared" si="4"/>
        <v>0</v>
      </c>
      <c r="O36" s="92">
        <f t="shared" si="21"/>
        <v>28</v>
      </c>
      <c r="P36" s="91">
        <f t="shared" si="22"/>
        <v>29</v>
      </c>
      <c r="Q36" s="91" t="e">
        <f>INDEX(地温!$D$2:$D$366,MATCH(O36,地温!$C$2:$C$366,FALSE))</f>
        <v>#N/A</v>
      </c>
      <c r="R36" s="91" t="e">
        <f t="shared" si="23"/>
        <v>#N/A</v>
      </c>
      <c r="S36" s="93" t="e">
        <f t="shared" si="5"/>
        <v>#N/A</v>
      </c>
      <c r="T36" s="99" t="e">
        <f t="shared" si="6"/>
        <v>#N/A</v>
      </c>
      <c r="U36" s="99">
        <f t="shared" si="7"/>
        <v>0</v>
      </c>
      <c r="X36" s="92">
        <f t="shared" si="24"/>
        <v>28</v>
      </c>
      <c r="Y36" s="91">
        <f t="shared" si="25"/>
        <v>29</v>
      </c>
      <c r="Z36" s="91" t="e">
        <f>INDEX(地温!$D$2:$D$366,MATCH(X36,地温!$C$2:$C$366,FALSE))</f>
        <v>#N/A</v>
      </c>
      <c r="AA36" s="91" t="e">
        <f t="shared" si="26"/>
        <v>#N/A</v>
      </c>
      <c r="AB36" s="93" t="e">
        <f t="shared" si="8"/>
        <v>#N/A</v>
      </c>
      <c r="AC36" s="99" t="e">
        <f t="shared" si="9"/>
        <v>#N/A</v>
      </c>
      <c r="AD36" s="99">
        <f t="shared" si="10"/>
        <v>0</v>
      </c>
      <c r="AG36" s="92">
        <f t="shared" si="27"/>
        <v>28</v>
      </c>
      <c r="AH36" s="91">
        <f t="shared" si="28"/>
        <v>29</v>
      </c>
      <c r="AI36" s="91" t="e">
        <f>INDEX(地温!$D$2:$D$366,MATCH(AG36,地温!$C$2:$C$366,FALSE))</f>
        <v>#N/A</v>
      </c>
      <c r="AJ36" s="91" t="e">
        <f t="shared" si="29"/>
        <v>#N/A</v>
      </c>
      <c r="AK36" s="93" t="e">
        <f t="shared" si="11"/>
        <v>#N/A</v>
      </c>
      <c r="AL36" s="99" t="e">
        <f t="shared" si="12"/>
        <v>#N/A</v>
      </c>
      <c r="AM36" s="99">
        <f t="shared" si="13"/>
        <v>0</v>
      </c>
      <c r="AP36" s="92">
        <f t="shared" si="30"/>
        <v>28</v>
      </c>
      <c r="AQ36" s="91">
        <f t="shared" si="31"/>
        <v>29</v>
      </c>
      <c r="AR36" s="91" t="e">
        <f>INDEX(地温!$D$2:$D$366,MATCH(AP36,地温!$C$2:$C$366,FALSE))</f>
        <v>#N/A</v>
      </c>
      <c r="AS36" s="91" t="e">
        <f t="shared" si="32"/>
        <v>#N/A</v>
      </c>
      <c r="AT36" s="93" t="e">
        <f t="shared" si="14"/>
        <v>#N/A</v>
      </c>
      <c r="AU36" s="99" t="e">
        <f t="shared" si="15"/>
        <v>#N/A</v>
      </c>
      <c r="AV36" s="99">
        <f t="shared" si="16"/>
        <v>0</v>
      </c>
    </row>
    <row r="37" spans="1:48" s="91" customFormat="1">
      <c r="A37" s="92">
        <f t="shared" si="17"/>
        <v>29</v>
      </c>
      <c r="B37" s="91">
        <f t="shared" si="0"/>
        <v>30</v>
      </c>
      <c r="C37" s="99">
        <f t="shared" si="1"/>
        <v>0</v>
      </c>
      <c r="F37" s="92">
        <f t="shared" si="18"/>
        <v>29</v>
      </c>
      <c r="G37" s="91">
        <f t="shared" si="19"/>
        <v>30</v>
      </c>
      <c r="H37" s="91" t="e">
        <f>INDEX(地温!$D$2:$D$366,MATCH(F37,地温!$C$2:$C$366,FALSE))</f>
        <v>#N/A</v>
      </c>
      <c r="I37" s="91" t="e">
        <f t="shared" si="20"/>
        <v>#N/A</v>
      </c>
      <c r="J37" s="93" t="e">
        <f t="shared" si="2"/>
        <v>#N/A</v>
      </c>
      <c r="K37" s="99" t="e">
        <f t="shared" si="3"/>
        <v>#N/A</v>
      </c>
      <c r="L37" s="99">
        <f t="shared" si="4"/>
        <v>0</v>
      </c>
      <c r="O37" s="92">
        <f t="shared" si="21"/>
        <v>29</v>
      </c>
      <c r="P37" s="91">
        <f t="shared" si="22"/>
        <v>30</v>
      </c>
      <c r="Q37" s="91" t="e">
        <f>INDEX(地温!$D$2:$D$366,MATCH(O37,地温!$C$2:$C$366,FALSE))</f>
        <v>#N/A</v>
      </c>
      <c r="R37" s="91" t="e">
        <f t="shared" si="23"/>
        <v>#N/A</v>
      </c>
      <c r="S37" s="93" t="e">
        <f t="shared" si="5"/>
        <v>#N/A</v>
      </c>
      <c r="T37" s="99" t="e">
        <f t="shared" si="6"/>
        <v>#N/A</v>
      </c>
      <c r="U37" s="99">
        <f t="shared" si="7"/>
        <v>0</v>
      </c>
      <c r="X37" s="92">
        <f t="shared" si="24"/>
        <v>29</v>
      </c>
      <c r="Y37" s="91">
        <f t="shared" si="25"/>
        <v>30</v>
      </c>
      <c r="Z37" s="91" t="e">
        <f>INDEX(地温!$D$2:$D$366,MATCH(X37,地温!$C$2:$C$366,FALSE))</f>
        <v>#N/A</v>
      </c>
      <c r="AA37" s="91" t="e">
        <f t="shared" si="26"/>
        <v>#N/A</v>
      </c>
      <c r="AB37" s="93" t="e">
        <f t="shared" si="8"/>
        <v>#N/A</v>
      </c>
      <c r="AC37" s="99" t="e">
        <f t="shared" si="9"/>
        <v>#N/A</v>
      </c>
      <c r="AD37" s="99">
        <f t="shared" si="10"/>
        <v>0</v>
      </c>
      <c r="AG37" s="92">
        <f t="shared" si="27"/>
        <v>29</v>
      </c>
      <c r="AH37" s="91">
        <f t="shared" si="28"/>
        <v>30</v>
      </c>
      <c r="AI37" s="91" t="e">
        <f>INDEX(地温!$D$2:$D$366,MATCH(AG37,地温!$C$2:$C$366,FALSE))</f>
        <v>#N/A</v>
      </c>
      <c r="AJ37" s="91" t="e">
        <f t="shared" si="29"/>
        <v>#N/A</v>
      </c>
      <c r="AK37" s="93" t="e">
        <f t="shared" si="11"/>
        <v>#N/A</v>
      </c>
      <c r="AL37" s="99" t="e">
        <f t="shared" si="12"/>
        <v>#N/A</v>
      </c>
      <c r="AM37" s="99">
        <f t="shared" si="13"/>
        <v>0</v>
      </c>
      <c r="AP37" s="92">
        <f t="shared" si="30"/>
        <v>29</v>
      </c>
      <c r="AQ37" s="91">
        <f t="shared" si="31"/>
        <v>30</v>
      </c>
      <c r="AR37" s="91" t="e">
        <f>INDEX(地温!$D$2:$D$366,MATCH(AP37,地温!$C$2:$C$366,FALSE))</f>
        <v>#N/A</v>
      </c>
      <c r="AS37" s="91" t="e">
        <f t="shared" si="32"/>
        <v>#N/A</v>
      </c>
      <c r="AT37" s="93" t="e">
        <f t="shared" si="14"/>
        <v>#N/A</v>
      </c>
      <c r="AU37" s="99" t="e">
        <f t="shared" si="15"/>
        <v>#N/A</v>
      </c>
      <c r="AV37" s="99">
        <f t="shared" si="16"/>
        <v>0</v>
      </c>
    </row>
    <row r="38" spans="1:48" s="91" customFormat="1">
      <c r="A38" s="92">
        <f t="shared" si="17"/>
        <v>30</v>
      </c>
      <c r="B38" s="91">
        <f t="shared" si="0"/>
        <v>31</v>
      </c>
      <c r="C38" s="99">
        <f t="shared" si="1"/>
        <v>0</v>
      </c>
      <c r="F38" s="92">
        <f t="shared" si="18"/>
        <v>30</v>
      </c>
      <c r="G38" s="91">
        <f t="shared" si="19"/>
        <v>31</v>
      </c>
      <c r="H38" s="91" t="e">
        <f>INDEX(地温!$D$2:$D$366,MATCH(F38,地温!$C$2:$C$366,FALSE))</f>
        <v>#N/A</v>
      </c>
      <c r="I38" s="91" t="e">
        <f t="shared" si="20"/>
        <v>#N/A</v>
      </c>
      <c r="J38" s="93" t="e">
        <f t="shared" si="2"/>
        <v>#N/A</v>
      </c>
      <c r="K38" s="99" t="e">
        <f t="shared" si="3"/>
        <v>#N/A</v>
      </c>
      <c r="L38" s="99">
        <f t="shared" si="4"/>
        <v>0</v>
      </c>
      <c r="O38" s="92">
        <f t="shared" si="21"/>
        <v>30</v>
      </c>
      <c r="P38" s="91">
        <f t="shared" si="22"/>
        <v>31</v>
      </c>
      <c r="Q38" s="91" t="e">
        <f>INDEX(地温!$D$2:$D$366,MATCH(O38,地温!$C$2:$C$366,FALSE))</f>
        <v>#N/A</v>
      </c>
      <c r="R38" s="91" t="e">
        <f t="shared" si="23"/>
        <v>#N/A</v>
      </c>
      <c r="S38" s="93" t="e">
        <f t="shared" si="5"/>
        <v>#N/A</v>
      </c>
      <c r="T38" s="99" t="e">
        <f t="shared" si="6"/>
        <v>#N/A</v>
      </c>
      <c r="U38" s="99">
        <f t="shared" si="7"/>
        <v>0</v>
      </c>
      <c r="X38" s="92">
        <f t="shared" si="24"/>
        <v>30</v>
      </c>
      <c r="Y38" s="91">
        <f t="shared" si="25"/>
        <v>31</v>
      </c>
      <c r="Z38" s="91" t="e">
        <f>INDEX(地温!$D$2:$D$366,MATCH(X38,地温!$C$2:$C$366,FALSE))</f>
        <v>#N/A</v>
      </c>
      <c r="AA38" s="91" t="e">
        <f t="shared" si="26"/>
        <v>#N/A</v>
      </c>
      <c r="AB38" s="93" t="e">
        <f t="shared" si="8"/>
        <v>#N/A</v>
      </c>
      <c r="AC38" s="99" t="e">
        <f t="shared" si="9"/>
        <v>#N/A</v>
      </c>
      <c r="AD38" s="99">
        <f t="shared" si="10"/>
        <v>0</v>
      </c>
      <c r="AG38" s="92">
        <f t="shared" si="27"/>
        <v>30</v>
      </c>
      <c r="AH38" s="91">
        <f t="shared" si="28"/>
        <v>31</v>
      </c>
      <c r="AI38" s="91" t="e">
        <f>INDEX(地温!$D$2:$D$366,MATCH(AG38,地温!$C$2:$C$366,FALSE))</f>
        <v>#N/A</v>
      </c>
      <c r="AJ38" s="91" t="e">
        <f t="shared" si="29"/>
        <v>#N/A</v>
      </c>
      <c r="AK38" s="93" t="e">
        <f t="shared" si="11"/>
        <v>#N/A</v>
      </c>
      <c r="AL38" s="99" t="e">
        <f t="shared" si="12"/>
        <v>#N/A</v>
      </c>
      <c r="AM38" s="99">
        <f t="shared" si="13"/>
        <v>0</v>
      </c>
      <c r="AP38" s="92">
        <f t="shared" si="30"/>
        <v>30</v>
      </c>
      <c r="AQ38" s="91">
        <f t="shared" si="31"/>
        <v>31</v>
      </c>
      <c r="AR38" s="91" t="e">
        <f>INDEX(地温!$D$2:$D$366,MATCH(AP38,地温!$C$2:$C$366,FALSE))</f>
        <v>#N/A</v>
      </c>
      <c r="AS38" s="91" t="e">
        <f t="shared" si="32"/>
        <v>#N/A</v>
      </c>
      <c r="AT38" s="93" t="e">
        <f t="shared" si="14"/>
        <v>#N/A</v>
      </c>
      <c r="AU38" s="99" t="e">
        <f t="shared" si="15"/>
        <v>#N/A</v>
      </c>
      <c r="AV38" s="99">
        <f t="shared" si="16"/>
        <v>0</v>
      </c>
    </row>
    <row r="39" spans="1:48" s="91" customFormat="1">
      <c r="A39" s="92">
        <f t="shared" si="17"/>
        <v>31</v>
      </c>
      <c r="B39" s="91">
        <f t="shared" si="0"/>
        <v>32</v>
      </c>
      <c r="C39" s="99">
        <f t="shared" si="1"/>
        <v>0</v>
      </c>
      <c r="F39" s="92">
        <f t="shared" si="18"/>
        <v>31</v>
      </c>
      <c r="G39" s="91">
        <f t="shared" si="19"/>
        <v>32</v>
      </c>
      <c r="H39" s="91" t="e">
        <f>INDEX(地温!$D$2:$D$366,MATCH(F39,地温!$C$2:$C$366,FALSE))</f>
        <v>#N/A</v>
      </c>
      <c r="I39" s="91" t="e">
        <f t="shared" si="20"/>
        <v>#N/A</v>
      </c>
      <c r="J39" s="93" t="e">
        <f t="shared" si="2"/>
        <v>#N/A</v>
      </c>
      <c r="K39" s="99" t="e">
        <f t="shared" si="3"/>
        <v>#N/A</v>
      </c>
      <c r="L39" s="99">
        <f t="shared" si="4"/>
        <v>0</v>
      </c>
      <c r="O39" s="92">
        <f t="shared" si="21"/>
        <v>31</v>
      </c>
      <c r="P39" s="91">
        <f t="shared" si="22"/>
        <v>32</v>
      </c>
      <c r="Q39" s="91" t="e">
        <f>INDEX(地温!$D$2:$D$366,MATCH(O39,地温!$C$2:$C$366,FALSE))</f>
        <v>#N/A</v>
      </c>
      <c r="R39" s="91" t="e">
        <f t="shared" si="23"/>
        <v>#N/A</v>
      </c>
      <c r="S39" s="93" t="e">
        <f t="shared" si="5"/>
        <v>#N/A</v>
      </c>
      <c r="T39" s="99" t="e">
        <f t="shared" si="6"/>
        <v>#N/A</v>
      </c>
      <c r="U39" s="99">
        <f t="shared" si="7"/>
        <v>0</v>
      </c>
      <c r="X39" s="92">
        <f t="shared" si="24"/>
        <v>31</v>
      </c>
      <c r="Y39" s="91">
        <f t="shared" si="25"/>
        <v>32</v>
      </c>
      <c r="Z39" s="91" t="e">
        <f>INDEX(地温!$D$2:$D$366,MATCH(X39,地温!$C$2:$C$366,FALSE))</f>
        <v>#N/A</v>
      </c>
      <c r="AA39" s="91" t="e">
        <f t="shared" si="26"/>
        <v>#N/A</v>
      </c>
      <c r="AB39" s="93" t="e">
        <f t="shared" si="8"/>
        <v>#N/A</v>
      </c>
      <c r="AC39" s="99" t="e">
        <f t="shared" si="9"/>
        <v>#N/A</v>
      </c>
      <c r="AD39" s="99">
        <f t="shared" si="10"/>
        <v>0</v>
      </c>
      <c r="AG39" s="92">
        <f t="shared" si="27"/>
        <v>31</v>
      </c>
      <c r="AH39" s="91">
        <f t="shared" si="28"/>
        <v>32</v>
      </c>
      <c r="AI39" s="91" t="e">
        <f>INDEX(地温!$D$2:$D$366,MATCH(AG39,地温!$C$2:$C$366,FALSE))</f>
        <v>#N/A</v>
      </c>
      <c r="AJ39" s="91" t="e">
        <f t="shared" si="29"/>
        <v>#N/A</v>
      </c>
      <c r="AK39" s="93" t="e">
        <f t="shared" si="11"/>
        <v>#N/A</v>
      </c>
      <c r="AL39" s="99" t="e">
        <f t="shared" si="12"/>
        <v>#N/A</v>
      </c>
      <c r="AM39" s="99">
        <f t="shared" si="13"/>
        <v>0</v>
      </c>
      <c r="AP39" s="92">
        <f t="shared" si="30"/>
        <v>31</v>
      </c>
      <c r="AQ39" s="91">
        <f t="shared" si="31"/>
        <v>32</v>
      </c>
      <c r="AR39" s="91" t="e">
        <f>INDEX(地温!$D$2:$D$366,MATCH(AP39,地温!$C$2:$C$366,FALSE))</f>
        <v>#N/A</v>
      </c>
      <c r="AS39" s="91" t="e">
        <f t="shared" si="32"/>
        <v>#N/A</v>
      </c>
      <c r="AT39" s="93" t="e">
        <f t="shared" si="14"/>
        <v>#N/A</v>
      </c>
      <c r="AU39" s="99" t="e">
        <f t="shared" si="15"/>
        <v>#N/A</v>
      </c>
      <c r="AV39" s="99">
        <f t="shared" si="16"/>
        <v>0</v>
      </c>
    </row>
    <row r="40" spans="1:48" s="91" customFormat="1">
      <c r="A40" s="92">
        <f t="shared" si="17"/>
        <v>32</v>
      </c>
      <c r="B40" s="91">
        <f t="shared" si="0"/>
        <v>33</v>
      </c>
      <c r="C40" s="99">
        <f t="shared" si="1"/>
        <v>0</v>
      </c>
      <c r="F40" s="92">
        <f t="shared" si="18"/>
        <v>32</v>
      </c>
      <c r="G40" s="91">
        <f t="shared" si="19"/>
        <v>33</v>
      </c>
      <c r="H40" s="91" t="e">
        <f>INDEX(地温!$D$2:$D$366,MATCH(F40,地温!$C$2:$C$366,FALSE))</f>
        <v>#N/A</v>
      </c>
      <c r="I40" s="91" t="e">
        <f t="shared" si="20"/>
        <v>#N/A</v>
      </c>
      <c r="J40" s="93" t="e">
        <f t="shared" si="2"/>
        <v>#N/A</v>
      </c>
      <c r="K40" s="99" t="e">
        <f t="shared" si="3"/>
        <v>#N/A</v>
      </c>
      <c r="L40" s="99">
        <f t="shared" si="4"/>
        <v>0</v>
      </c>
      <c r="O40" s="92">
        <f t="shared" si="21"/>
        <v>32</v>
      </c>
      <c r="P40" s="91">
        <f t="shared" si="22"/>
        <v>33</v>
      </c>
      <c r="Q40" s="91" t="e">
        <f>INDEX(地温!$D$2:$D$366,MATCH(O40,地温!$C$2:$C$366,FALSE))</f>
        <v>#N/A</v>
      </c>
      <c r="R40" s="91" t="e">
        <f t="shared" si="23"/>
        <v>#N/A</v>
      </c>
      <c r="S40" s="93" t="e">
        <f t="shared" si="5"/>
        <v>#N/A</v>
      </c>
      <c r="T40" s="99" t="e">
        <f t="shared" si="6"/>
        <v>#N/A</v>
      </c>
      <c r="U40" s="99">
        <f t="shared" si="7"/>
        <v>0</v>
      </c>
      <c r="X40" s="92">
        <f t="shared" si="24"/>
        <v>32</v>
      </c>
      <c r="Y40" s="91">
        <f t="shared" si="25"/>
        <v>33</v>
      </c>
      <c r="Z40" s="91" t="e">
        <f>INDEX(地温!$D$2:$D$366,MATCH(X40,地温!$C$2:$C$366,FALSE))</f>
        <v>#N/A</v>
      </c>
      <c r="AA40" s="91" t="e">
        <f t="shared" si="26"/>
        <v>#N/A</v>
      </c>
      <c r="AB40" s="93" t="e">
        <f t="shared" si="8"/>
        <v>#N/A</v>
      </c>
      <c r="AC40" s="99" t="e">
        <f t="shared" si="9"/>
        <v>#N/A</v>
      </c>
      <c r="AD40" s="99">
        <f t="shared" si="10"/>
        <v>0</v>
      </c>
      <c r="AG40" s="92">
        <f t="shared" si="27"/>
        <v>32</v>
      </c>
      <c r="AH40" s="91">
        <f t="shared" si="28"/>
        <v>33</v>
      </c>
      <c r="AI40" s="91" t="e">
        <f>INDEX(地温!$D$2:$D$366,MATCH(AG40,地温!$C$2:$C$366,FALSE))</f>
        <v>#N/A</v>
      </c>
      <c r="AJ40" s="91" t="e">
        <f t="shared" si="29"/>
        <v>#N/A</v>
      </c>
      <c r="AK40" s="93" t="e">
        <f t="shared" si="11"/>
        <v>#N/A</v>
      </c>
      <c r="AL40" s="99" t="e">
        <f t="shared" si="12"/>
        <v>#N/A</v>
      </c>
      <c r="AM40" s="99">
        <f t="shared" si="13"/>
        <v>0</v>
      </c>
      <c r="AP40" s="92">
        <f t="shared" si="30"/>
        <v>32</v>
      </c>
      <c r="AQ40" s="91">
        <f t="shared" si="31"/>
        <v>33</v>
      </c>
      <c r="AR40" s="91" t="e">
        <f>INDEX(地温!$D$2:$D$366,MATCH(AP40,地温!$C$2:$C$366,FALSE))</f>
        <v>#N/A</v>
      </c>
      <c r="AS40" s="91" t="e">
        <f t="shared" si="32"/>
        <v>#N/A</v>
      </c>
      <c r="AT40" s="93" t="e">
        <f t="shared" si="14"/>
        <v>#N/A</v>
      </c>
      <c r="AU40" s="99" t="e">
        <f t="shared" si="15"/>
        <v>#N/A</v>
      </c>
      <c r="AV40" s="99">
        <f t="shared" si="16"/>
        <v>0</v>
      </c>
    </row>
    <row r="41" spans="1:48" s="91" customFormat="1">
      <c r="A41" s="92">
        <f t="shared" si="17"/>
        <v>33</v>
      </c>
      <c r="B41" s="91">
        <f t="shared" si="0"/>
        <v>34</v>
      </c>
      <c r="C41" s="99">
        <f t="shared" si="1"/>
        <v>0</v>
      </c>
      <c r="F41" s="92">
        <f t="shared" si="18"/>
        <v>33</v>
      </c>
      <c r="G41" s="91">
        <f t="shared" si="19"/>
        <v>34</v>
      </c>
      <c r="H41" s="91" t="e">
        <f>INDEX(地温!$D$2:$D$366,MATCH(F41,地温!$C$2:$C$366,FALSE))</f>
        <v>#N/A</v>
      </c>
      <c r="I41" s="91" t="e">
        <f t="shared" si="20"/>
        <v>#N/A</v>
      </c>
      <c r="J41" s="93" t="e">
        <f t="shared" si="2"/>
        <v>#N/A</v>
      </c>
      <c r="K41" s="99" t="e">
        <f t="shared" si="3"/>
        <v>#N/A</v>
      </c>
      <c r="L41" s="99">
        <f t="shared" si="4"/>
        <v>0</v>
      </c>
      <c r="O41" s="92">
        <f t="shared" si="21"/>
        <v>33</v>
      </c>
      <c r="P41" s="91">
        <f t="shared" si="22"/>
        <v>34</v>
      </c>
      <c r="Q41" s="91" t="e">
        <f>INDEX(地温!$D$2:$D$366,MATCH(O41,地温!$C$2:$C$366,FALSE))</f>
        <v>#N/A</v>
      </c>
      <c r="R41" s="91" t="e">
        <f t="shared" si="23"/>
        <v>#N/A</v>
      </c>
      <c r="S41" s="93" t="e">
        <f t="shared" si="5"/>
        <v>#N/A</v>
      </c>
      <c r="T41" s="99" t="e">
        <f t="shared" si="6"/>
        <v>#N/A</v>
      </c>
      <c r="U41" s="99">
        <f t="shared" si="7"/>
        <v>0</v>
      </c>
      <c r="X41" s="92">
        <f t="shared" si="24"/>
        <v>33</v>
      </c>
      <c r="Y41" s="91">
        <f t="shared" si="25"/>
        <v>34</v>
      </c>
      <c r="Z41" s="91" t="e">
        <f>INDEX(地温!$D$2:$D$366,MATCH(X41,地温!$C$2:$C$366,FALSE))</f>
        <v>#N/A</v>
      </c>
      <c r="AA41" s="91" t="e">
        <f t="shared" si="26"/>
        <v>#N/A</v>
      </c>
      <c r="AB41" s="93" t="e">
        <f t="shared" si="8"/>
        <v>#N/A</v>
      </c>
      <c r="AC41" s="99" t="e">
        <f t="shared" si="9"/>
        <v>#N/A</v>
      </c>
      <c r="AD41" s="99">
        <f t="shared" si="10"/>
        <v>0</v>
      </c>
      <c r="AG41" s="92">
        <f t="shared" si="27"/>
        <v>33</v>
      </c>
      <c r="AH41" s="91">
        <f t="shared" si="28"/>
        <v>34</v>
      </c>
      <c r="AI41" s="91" t="e">
        <f>INDEX(地温!$D$2:$D$366,MATCH(AG41,地温!$C$2:$C$366,FALSE))</f>
        <v>#N/A</v>
      </c>
      <c r="AJ41" s="91" t="e">
        <f t="shared" si="29"/>
        <v>#N/A</v>
      </c>
      <c r="AK41" s="93" t="e">
        <f t="shared" si="11"/>
        <v>#N/A</v>
      </c>
      <c r="AL41" s="99" t="e">
        <f t="shared" si="12"/>
        <v>#N/A</v>
      </c>
      <c r="AM41" s="99">
        <f t="shared" si="13"/>
        <v>0</v>
      </c>
      <c r="AP41" s="92">
        <f t="shared" si="30"/>
        <v>33</v>
      </c>
      <c r="AQ41" s="91">
        <f t="shared" si="31"/>
        <v>34</v>
      </c>
      <c r="AR41" s="91" t="e">
        <f>INDEX(地温!$D$2:$D$366,MATCH(AP41,地温!$C$2:$C$366,FALSE))</f>
        <v>#N/A</v>
      </c>
      <c r="AS41" s="91" t="e">
        <f t="shared" si="32"/>
        <v>#N/A</v>
      </c>
      <c r="AT41" s="93" t="e">
        <f t="shared" si="14"/>
        <v>#N/A</v>
      </c>
      <c r="AU41" s="99" t="e">
        <f t="shared" si="15"/>
        <v>#N/A</v>
      </c>
      <c r="AV41" s="99">
        <f t="shared" si="16"/>
        <v>0</v>
      </c>
    </row>
    <row r="42" spans="1:48" s="91" customFormat="1">
      <c r="A42" s="92">
        <f t="shared" si="17"/>
        <v>34</v>
      </c>
      <c r="B42" s="91">
        <f t="shared" si="0"/>
        <v>35</v>
      </c>
      <c r="C42" s="99">
        <f t="shared" si="1"/>
        <v>0</v>
      </c>
      <c r="F42" s="92">
        <f t="shared" si="18"/>
        <v>34</v>
      </c>
      <c r="G42" s="91">
        <f t="shared" si="19"/>
        <v>35</v>
      </c>
      <c r="H42" s="91" t="e">
        <f>INDEX(地温!$D$2:$D$366,MATCH(F42,地温!$C$2:$C$366,FALSE))</f>
        <v>#N/A</v>
      </c>
      <c r="I42" s="91" t="e">
        <f t="shared" si="20"/>
        <v>#N/A</v>
      </c>
      <c r="J42" s="93" t="e">
        <f t="shared" si="2"/>
        <v>#N/A</v>
      </c>
      <c r="K42" s="99" t="e">
        <f t="shared" si="3"/>
        <v>#N/A</v>
      </c>
      <c r="L42" s="99">
        <f t="shared" si="4"/>
        <v>0</v>
      </c>
      <c r="O42" s="92">
        <f t="shared" si="21"/>
        <v>34</v>
      </c>
      <c r="P42" s="91">
        <f t="shared" si="22"/>
        <v>35</v>
      </c>
      <c r="Q42" s="91" t="e">
        <f>INDEX(地温!$D$2:$D$366,MATCH(O42,地温!$C$2:$C$366,FALSE))</f>
        <v>#N/A</v>
      </c>
      <c r="R42" s="91" t="e">
        <f t="shared" si="23"/>
        <v>#N/A</v>
      </c>
      <c r="S42" s="93" t="e">
        <f t="shared" si="5"/>
        <v>#N/A</v>
      </c>
      <c r="T42" s="99" t="e">
        <f t="shared" si="6"/>
        <v>#N/A</v>
      </c>
      <c r="U42" s="99">
        <f t="shared" si="7"/>
        <v>0</v>
      </c>
      <c r="X42" s="92">
        <f t="shared" si="24"/>
        <v>34</v>
      </c>
      <c r="Y42" s="91">
        <f t="shared" si="25"/>
        <v>35</v>
      </c>
      <c r="Z42" s="91" t="e">
        <f>INDEX(地温!$D$2:$D$366,MATCH(X42,地温!$C$2:$C$366,FALSE))</f>
        <v>#N/A</v>
      </c>
      <c r="AA42" s="91" t="e">
        <f t="shared" si="26"/>
        <v>#N/A</v>
      </c>
      <c r="AB42" s="93" t="e">
        <f t="shared" si="8"/>
        <v>#N/A</v>
      </c>
      <c r="AC42" s="99" t="e">
        <f t="shared" si="9"/>
        <v>#N/A</v>
      </c>
      <c r="AD42" s="99">
        <f t="shared" si="10"/>
        <v>0</v>
      </c>
      <c r="AG42" s="92">
        <f t="shared" si="27"/>
        <v>34</v>
      </c>
      <c r="AH42" s="91">
        <f t="shared" si="28"/>
        <v>35</v>
      </c>
      <c r="AI42" s="91" t="e">
        <f>INDEX(地温!$D$2:$D$366,MATCH(AG42,地温!$C$2:$C$366,FALSE))</f>
        <v>#N/A</v>
      </c>
      <c r="AJ42" s="91" t="e">
        <f t="shared" si="29"/>
        <v>#N/A</v>
      </c>
      <c r="AK42" s="93" t="e">
        <f t="shared" si="11"/>
        <v>#N/A</v>
      </c>
      <c r="AL42" s="99" t="e">
        <f t="shared" si="12"/>
        <v>#N/A</v>
      </c>
      <c r="AM42" s="99">
        <f t="shared" si="13"/>
        <v>0</v>
      </c>
      <c r="AP42" s="92">
        <f t="shared" si="30"/>
        <v>34</v>
      </c>
      <c r="AQ42" s="91">
        <f t="shared" si="31"/>
        <v>35</v>
      </c>
      <c r="AR42" s="91" t="e">
        <f>INDEX(地温!$D$2:$D$366,MATCH(AP42,地温!$C$2:$C$366,FALSE))</f>
        <v>#N/A</v>
      </c>
      <c r="AS42" s="91" t="e">
        <f t="shared" si="32"/>
        <v>#N/A</v>
      </c>
      <c r="AT42" s="93" t="e">
        <f t="shared" si="14"/>
        <v>#N/A</v>
      </c>
      <c r="AU42" s="99" t="e">
        <f t="shared" si="15"/>
        <v>#N/A</v>
      </c>
      <c r="AV42" s="99">
        <f t="shared" si="16"/>
        <v>0</v>
      </c>
    </row>
    <row r="43" spans="1:48" s="91" customFormat="1">
      <c r="A43" s="92">
        <f t="shared" si="17"/>
        <v>35</v>
      </c>
      <c r="B43" s="91">
        <f t="shared" si="0"/>
        <v>36</v>
      </c>
      <c r="C43" s="99">
        <f t="shared" si="1"/>
        <v>0</v>
      </c>
      <c r="F43" s="92">
        <f t="shared" si="18"/>
        <v>35</v>
      </c>
      <c r="G43" s="91">
        <f t="shared" si="19"/>
        <v>36</v>
      </c>
      <c r="H43" s="91" t="e">
        <f>INDEX(地温!$D$2:$D$366,MATCH(F43,地温!$C$2:$C$366,FALSE))</f>
        <v>#N/A</v>
      </c>
      <c r="I43" s="91" t="e">
        <f t="shared" si="20"/>
        <v>#N/A</v>
      </c>
      <c r="J43" s="93" t="e">
        <f t="shared" si="2"/>
        <v>#N/A</v>
      </c>
      <c r="K43" s="99" t="e">
        <f t="shared" si="3"/>
        <v>#N/A</v>
      </c>
      <c r="L43" s="99">
        <f t="shared" si="4"/>
        <v>0</v>
      </c>
      <c r="O43" s="92">
        <f t="shared" si="21"/>
        <v>35</v>
      </c>
      <c r="P43" s="91">
        <f t="shared" si="22"/>
        <v>36</v>
      </c>
      <c r="Q43" s="91" t="e">
        <f>INDEX(地温!$D$2:$D$366,MATCH(O43,地温!$C$2:$C$366,FALSE))</f>
        <v>#N/A</v>
      </c>
      <c r="R43" s="91" t="e">
        <f t="shared" si="23"/>
        <v>#N/A</v>
      </c>
      <c r="S43" s="93" t="e">
        <f t="shared" si="5"/>
        <v>#N/A</v>
      </c>
      <c r="T43" s="99" t="e">
        <f t="shared" si="6"/>
        <v>#N/A</v>
      </c>
      <c r="U43" s="99">
        <f t="shared" si="7"/>
        <v>0</v>
      </c>
      <c r="X43" s="92">
        <f t="shared" si="24"/>
        <v>35</v>
      </c>
      <c r="Y43" s="91">
        <f t="shared" si="25"/>
        <v>36</v>
      </c>
      <c r="Z43" s="91" t="e">
        <f>INDEX(地温!$D$2:$D$366,MATCH(X43,地温!$C$2:$C$366,FALSE))</f>
        <v>#N/A</v>
      </c>
      <c r="AA43" s="91" t="e">
        <f t="shared" si="26"/>
        <v>#N/A</v>
      </c>
      <c r="AB43" s="93" t="e">
        <f t="shared" si="8"/>
        <v>#N/A</v>
      </c>
      <c r="AC43" s="99" t="e">
        <f t="shared" si="9"/>
        <v>#N/A</v>
      </c>
      <c r="AD43" s="99">
        <f t="shared" si="10"/>
        <v>0</v>
      </c>
      <c r="AG43" s="92">
        <f t="shared" si="27"/>
        <v>35</v>
      </c>
      <c r="AH43" s="91">
        <f t="shared" si="28"/>
        <v>36</v>
      </c>
      <c r="AI43" s="91" t="e">
        <f>INDEX(地温!$D$2:$D$366,MATCH(AG43,地温!$C$2:$C$366,FALSE))</f>
        <v>#N/A</v>
      </c>
      <c r="AJ43" s="91" t="e">
        <f t="shared" si="29"/>
        <v>#N/A</v>
      </c>
      <c r="AK43" s="93" t="e">
        <f t="shared" si="11"/>
        <v>#N/A</v>
      </c>
      <c r="AL43" s="99" t="e">
        <f t="shared" si="12"/>
        <v>#N/A</v>
      </c>
      <c r="AM43" s="99">
        <f t="shared" si="13"/>
        <v>0</v>
      </c>
      <c r="AP43" s="92">
        <f t="shared" si="30"/>
        <v>35</v>
      </c>
      <c r="AQ43" s="91">
        <f t="shared" si="31"/>
        <v>36</v>
      </c>
      <c r="AR43" s="91" t="e">
        <f>INDEX(地温!$D$2:$D$366,MATCH(AP43,地温!$C$2:$C$366,FALSE))</f>
        <v>#N/A</v>
      </c>
      <c r="AS43" s="91" t="e">
        <f t="shared" si="32"/>
        <v>#N/A</v>
      </c>
      <c r="AT43" s="93" t="e">
        <f t="shared" si="14"/>
        <v>#N/A</v>
      </c>
      <c r="AU43" s="99" t="e">
        <f t="shared" si="15"/>
        <v>#N/A</v>
      </c>
      <c r="AV43" s="99">
        <f t="shared" si="16"/>
        <v>0</v>
      </c>
    </row>
    <row r="44" spans="1:48" s="91" customFormat="1">
      <c r="A44" s="92">
        <f t="shared" si="17"/>
        <v>36</v>
      </c>
      <c r="B44" s="91">
        <f t="shared" si="0"/>
        <v>37</v>
      </c>
      <c r="C44" s="99">
        <f t="shared" si="1"/>
        <v>0</v>
      </c>
      <c r="F44" s="92">
        <f t="shared" si="18"/>
        <v>36</v>
      </c>
      <c r="G44" s="91">
        <f t="shared" si="19"/>
        <v>37</v>
      </c>
      <c r="H44" s="91" t="e">
        <f>INDEX(地温!$D$2:$D$366,MATCH(F44,地温!$C$2:$C$366,FALSE))</f>
        <v>#N/A</v>
      </c>
      <c r="I44" s="91" t="e">
        <f t="shared" si="20"/>
        <v>#N/A</v>
      </c>
      <c r="J44" s="93" t="e">
        <f t="shared" si="2"/>
        <v>#N/A</v>
      </c>
      <c r="K44" s="99" t="e">
        <f t="shared" si="3"/>
        <v>#N/A</v>
      </c>
      <c r="L44" s="99">
        <f t="shared" si="4"/>
        <v>0</v>
      </c>
      <c r="O44" s="92">
        <f t="shared" si="21"/>
        <v>36</v>
      </c>
      <c r="P44" s="91">
        <f t="shared" si="22"/>
        <v>37</v>
      </c>
      <c r="Q44" s="91" t="e">
        <f>INDEX(地温!$D$2:$D$366,MATCH(O44,地温!$C$2:$C$366,FALSE))</f>
        <v>#N/A</v>
      </c>
      <c r="R44" s="91" t="e">
        <f t="shared" si="23"/>
        <v>#N/A</v>
      </c>
      <c r="S44" s="93" t="e">
        <f t="shared" si="5"/>
        <v>#N/A</v>
      </c>
      <c r="T44" s="99" t="e">
        <f t="shared" si="6"/>
        <v>#N/A</v>
      </c>
      <c r="U44" s="99">
        <f t="shared" si="7"/>
        <v>0</v>
      </c>
      <c r="X44" s="92">
        <f t="shared" si="24"/>
        <v>36</v>
      </c>
      <c r="Y44" s="91">
        <f t="shared" si="25"/>
        <v>37</v>
      </c>
      <c r="Z44" s="91" t="e">
        <f>INDEX(地温!$D$2:$D$366,MATCH(X44,地温!$C$2:$C$366,FALSE))</f>
        <v>#N/A</v>
      </c>
      <c r="AA44" s="91" t="e">
        <f t="shared" si="26"/>
        <v>#N/A</v>
      </c>
      <c r="AB44" s="93" t="e">
        <f t="shared" si="8"/>
        <v>#N/A</v>
      </c>
      <c r="AC44" s="99" t="e">
        <f t="shared" si="9"/>
        <v>#N/A</v>
      </c>
      <c r="AD44" s="99">
        <f t="shared" si="10"/>
        <v>0</v>
      </c>
      <c r="AG44" s="92">
        <f t="shared" si="27"/>
        <v>36</v>
      </c>
      <c r="AH44" s="91">
        <f t="shared" si="28"/>
        <v>37</v>
      </c>
      <c r="AI44" s="91" t="e">
        <f>INDEX(地温!$D$2:$D$366,MATCH(AG44,地温!$C$2:$C$366,FALSE))</f>
        <v>#N/A</v>
      </c>
      <c r="AJ44" s="91" t="e">
        <f t="shared" si="29"/>
        <v>#N/A</v>
      </c>
      <c r="AK44" s="93" t="e">
        <f t="shared" si="11"/>
        <v>#N/A</v>
      </c>
      <c r="AL44" s="99" t="e">
        <f t="shared" si="12"/>
        <v>#N/A</v>
      </c>
      <c r="AM44" s="99">
        <f t="shared" si="13"/>
        <v>0</v>
      </c>
      <c r="AP44" s="92">
        <f t="shared" si="30"/>
        <v>36</v>
      </c>
      <c r="AQ44" s="91">
        <f t="shared" si="31"/>
        <v>37</v>
      </c>
      <c r="AR44" s="91" t="e">
        <f>INDEX(地温!$D$2:$D$366,MATCH(AP44,地温!$C$2:$C$366,FALSE))</f>
        <v>#N/A</v>
      </c>
      <c r="AS44" s="91" t="e">
        <f t="shared" si="32"/>
        <v>#N/A</v>
      </c>
      <c r="AT44" s="93" t="e">
        <f t="shared" si="14"/>
        <v>#N/A</v>
      </c>
      <c r="AU44" s="99" t="e">
        <f t="shared" si="15"/>
        <v>#N/A</v>
      </c>
      <c r="AV44" s="99">
        <f t="shared" si="16"/>
        <v>0</v>
      </c>
    </row>
    <row r="45" spans="1:48" s="91" customFormat="1">
      <c r="A45" s="92">
        <f t="shared" si="17"/>
        <v>37</v>
      </c>
      <c r="B45" s="91">
        <f t="shared" si="0"/>
        <v>38</v>
      </c>
      <c r="C45" s="99">
        <f t="shared" si="1"/>
        <v>0</v>
      </c>
      <c r="F45" s="92">
        <f t="shared" si="18"/>
        <v>37</v>
      </c>
      <c r="G45" s="91">
        <f t="shared" si="19"/>
        <v>38</v>
      </c>
      <c r="H45" s="91" t="e">
        <f>INDEX(地温!$D$2:$D$366,MATCH(F45,地温!$C$2:$C$366,FALSE))</f>
        <v>#N/A</v>
      </c>
      <c r="I45" s="91" t="e">
        <f t="shared" si="20"/>
        <v>#N/A</v>
      </c>
      <c r="J45" s="93" t="e">
        <f t="shared" si="2"/>
        <v>#N/A</v>
      </c>
      <c r="K45" s="99" t="e">
        <f t="shared" si="3"/>
        <v>#N/A</v>
      </c>
      <c r="L45" s="99">
        <f t="shared" si="4"/>
        <v>0</v>
      </c>
      <c r="O45" s="92">
        <f t="shared" si="21"/>
        <v>37</v>
      </c>
      <c r="P45" s="91">
        <f t="shared" si="22"/>
        <v>38</v>
      </c>
      <c r="Q45" s="91" t="e">
        <f>INDEX(地温!$D$2:$D$366,MATCH(O45,地温!$C$2:$C$366,FALSE))</f>
        <v>#N/A</v>
      </c>
      <c r="R45" s="91" t="e">
        <f t="shared" si="23"/>
        <v>#N/A</v>
      </c>
      <c r="S45" s="93" t="e">
        <f t="shared" si="5"/>
        <v>#N/A</v>
      </c>
      <c r="T45" s="99" t="e">
        <f t="shared" si="6"/>
        <v>#N/A</v>
      </c>
      <c r="U45" s="99">
        <f t="shared" si="7"/>
        <v>0</v>
      </c>
      <c r="X45" s="92">
        <f t="shared" si="24"/>
        <v>37</v>
      </c>
      <c r="Y45" s="91">
        <f t="shared" si="25"/>
        <v>38</v>
      </c>
      <c r="Z45" s="91" t="e">
        <f>INDEX(地温!$D$2:$D$366,MATCH(X45,地温!$C$2:$C$366,FALSE))</f>
        <v>#N/A</v>
      </c>
      <c r="AA45" s="91" t="e">
        <f t="shared" si="26"/>
        <v>#N/A</v>
      </c>
      <c r="AB45" s="93" t="e">
        <f t="shared" si="8"/>
        <v>#N/A</v>
      </c>
      <c r="AC45" s="99" t="e">
        <f t="shared" si="9"/>
        <v>#N/A</v>
      </c>
      <c r="AD45" s="99">
        <f t="shared" si="10"/>
        <v>0</v>
      </c>
      <c r="AG45" s="92">
        <f t="shared" si="27"/>
        <v>37</v>
      </c>
      <c r="AH45" s="91">
        <f t="shared" si="28"/>
        <v>38</v>
      </c>
      <c r="AI45" s="91" t="e">
        <f>INDEX(地温!$D$2:$D$366,MATCH(AG45,地温!$C$2:$C$366,FALSE))</f>
        <v>#N/A</v>
      </c>
      <c r="AJ45" s="91" t="e">
        <f t="shared" si="29"/>
        <v>#N/A</v>
      </c>
      <c r="AK45" s="93" t="e">
        <f t="shared" si="11"/>
        <v>#N/A</v>
      </c>
      <c r="AL45" s="99" t="e">
        <f t="shared" si="12"/>
        <v>#N/A</v>
      </c>
      <c r="AM45" s="99">
        <f t="shared" si="13"/>
        <v>0</v>
      </c>
      <c r="AP45" s="92">
        <f t="shared" si="30"/>
        <v>37</v>
      </c>
      <c r="AQ45" s="91">
        <f t="shared" si="31"/>
        <v>38</v>
      </c>
      <c r="AR45" s="91" t="e">
        <f>INDEX(地温!$D$2:$D$366,MATCH(AP45,地温!$C$2:$C$366,FALSE))</f>
        <v>#N/A</v>
      </c>
      <c r="AS45" s="91" t="e">
        <f t="shared" si="32"/>
        <v>#N/A</v>
      </c>
      <c r="AT45" s="93" t="e">
        <f t="shared" si="14"/>
        <v>#N/A</v>
      </c>
      <c r="AU45" s="99" t="e">
        <f t="shared" si="15"/>
        <v>#N/A</v>
      </c>
      <c r="AV45" s="99">
        <f t="shared" si="16"/>
        <v>0</v>
      </c>
    </row>
    <row r="46" spans="1:48" s="91" customFormat="1">
      <c r="A46" s="92">
        <f t="shared" si="17"/>
        <v>38</v>
      </c>
      <c r="B46" s="91">
        <f t="shared" si="0"/>
        <v>39</v>
      </c>
      <c r="C46" s="99">
        <f t="shared" si="1"/>
        <v>0</v>
      </c>
      <c r="F46" s="92">
        <f t="shared" si="18"/>
        <v>38</v>
      </c>
      <c r="G46" s="91">
        <f t="shared" si="19"/>
        <v>39</v>
      </c>
      <c r="H46" s="91" t="e">
        <f>INDEX(地温!$D$2:$D$366,MATCH(F46,地温!$C$2:$C$366,FALSE))</f>
        <v>#N/A</v>
      </c>
      <c r="I46" s="91" t="e">
        <f t="shared" si="20"/>
        <v>#N/A</v>
      </c>
      <c r="J46" s="93" t="e">
        <f t="shared" si="2"/>
        <v>#N/A</v>
      </c>
      <c r="K46" s="99" t="e">
        <f t="shared" si="3"/>
        <v>#N/A</v>
      </c>
      <c r="L46" s="99">
        <f t="shared" si="4"/>
        <v>0</v>
      </c>
      <c r="O46" s="92">
        <f t="shared" si="21"/>
        <v>38</v>
      </c>
      <c r="P46" s="91">
        <f t="shared" si="22"/>
        <v>39</v>
      </c>
      <c r="Q46" s="91" t="e">
        <f>INDEX(地温!$D$2:$D$366,MATCH(O46,地温!$C$2:$C$366,FALSE))</f>
        <v>#N/A</v>
      </c>
      <c r="R46" s="91" t="e">
        <f t="shared" si="23"/>
        <v>#N/A</v>
      </c>
      <c r="S46" s="93" t="e">
        <f t="shared" si="5"/>
        <v>#N/A</v>
      </c>
      <c r="T46" s="99" t="e">
        <f t="shared" si="6"/>
        <v>#N/A</v>
      </c>
      <c r="U46" s="99">
        <f t="shared" si="7"/>
        <v>0</v>
      </c>
      <c r="X46" s="92">
        <f t="shared" si="24"/>
        <v>38</v>
      </c>
      <c r="Y46" s="91">
        <f t="shared" si="25"/>
        <v>39</v>
      </c>
      <c r="Z46" s="91" t="e">
        <f>INDEX(地温!$D$2:$D$366,MATCH(X46,地温!$C$2:$C$366,FALSE))</f>
        <v>#N/A</v>
      </c>
      <c r="AA46" s="91" t="e">
        <f t="shared" si="26"/>
        <v>#N/A</v>
      </c>
      <c r="AB46" s="93" t="e">
        <f t="shared" si="8"/>
        <v>#N/A</v>
      </c>
      <c r="AC46" s="99" t="e">
        <f t="shared" si="9"/>
        <v>#N/A</v>
      </c>
      <c r="AD46" s="99">
        <f t="shared" si="10"/>
        <v>0</v>
      </c>
      <c r="AG46" s="92">
        <f t="shared" si="27"/>
        <v>38</v>
      </c>
      <c r="AH46" s="91">
        <f t="shared" si="28"/>
        <v>39</v>
      </c>
      <c r="AI46" s="91" t="e">
        <f>INDEX(地温!$D$2:$D$366,MATCH(AG46,地温!$C$2:$C$366,FALSE))</f>
        <v>#N/A</v>
      </c>
      <c r="AJ46" s="91" t="e">
        <f t="shared" si="29"/>
        <v>#N/A</v>
      </c>
      <c r="AK46" s="93" t="e">
        <f t="shared" si="11"/>
        <v>#N/A</v>
      </c>
      <c r="AL46" s="99" t="e">
        <f t="shared" si="12"/>
        <v>#N/A</v>
      </c>
      <c r="AM46" s="99">
        <f t="shared" si="13"/>
        <v>0</v>
      </c>
      <c r="AP46" s="92">
        <f t="shared" si="30"/>
        <v>38</v>
      </c>
      <c r="AQ46" s="91">
        <f t="shared" si="31"/>
        <v>39</v>
      </c>
      <c r="AR46" s="91" t="e">
        <f>INDEX(地温!$D$2:$D$366,MATCH(AP46,地温!$C$2:$C$366,FALSE))</f>
        <v>#N/A</v>
      </c>
      <c r="AS46" s="91" t="e">
        <f t="shared" si="32"/>
        <v>#N/A</v>
      </c>
      <c r="AT46" s="93" t="e">
        <f t="shared" si="14"/>
        <v>#N/A</v>
      </c>
      <c r="AU46" s="99" t="e">
        <f t="shared" si="15"/>
        <v>#N/A</v>
      </c>
      <c r="AV46" s="99">
        <f t="shared" si="16"/>
        <v>0</v>
      </c>
    </row>
    <row r="47" spans="1:48" s="91" customFormat="1">
      <c r="A47" s="92">
        <f t="shared" si="17"/>
        <v>39</v>
      </c>
      <c r="B47" s="91">
        <f t="shared" si="0"/>
        <v>40</v>
      </c>
      <c r="C47" s="99">
        <f t="shared" si="1"/>
        <v>0</v>
      </c>
      <c r="F47" s="92">
        <f t="shared" si="18"/>
        <v>39</v>
      </c>
      <c r="G47" s="91">
        <f t="shared" si="19"/>
        <v>40</v>
      </c>
      <c r="H47" s="91" t="e">
        <f>INDEX(地温!$D$2:$D$366,MATCH(F47,地温!$C$2:$C$366,FALSE))</f>
        <v>#N/A</v>
      </c>
      <c r="I47" s="91" t="e">
        <f t="shared" si="20"/>
        <v>#N/A</v>
      </c>
      <c r="J47" s="93" t="e">
        <f t="shared" si="2"/>
        <v>#N/A</v>
      </c>
      <c r="K47" s="99" t="e">
        <f t="shared" si="3"/>
        <v>#N/A</v>
      </c>
      <c r="L47" s="99">
        <f t="shared" si="4"/>
        <v>0</v>
      </c>
      <c r="O47" s="92">
        <f t="shared" si="21"/>
        <v>39</v>
      </c>
      <c r="P47" s="91">
        <f t="shared" si="22"/>
        <v>40</v>
      </c>
      <c r="Q47" s="91" t="e">
        <f>INDEX(地温!$D$2:$D$366,MATCH(O47,地温!$C$2:$C$366,FALSE))</f>
        <v>#N/A</v>
      </c>
      <c r="R47" s="91" t="e">
        <f t="shared" si="23"/>
        <v>#N/A</v>
      </c>
      <c r="S47" s="93" t="e">
        <f t="shared" si="5"/>
        <v>#N/A</v>
      </c>
      <c r="T47" s="99" t="e">
        <f t="shared" si="6"/>
        <v>#N/A</v>
      </c>
      <c r="U47" s="99">
        <f t="shared" si="7"/>
        <v>0</v>
      </c>
      <c r="X47" s="92">
        <f t="shared" si="24"/>
        <v>39</v>
      </c>
      <c r="Y47" s="91">
        <f t="shared" si="25"/>
        <v>40</v>
      </c>
      <c r="Z47" s="91" t="e">
        <f>INDEX(地温!$D$2:$D$366,MATCH(X47,地温!$C$2:$C$366,FALSE))</f>
        <v>#N/A</v>
      </c>
      <c r="AA47" s="91" t="e">
        <f t="shared" si="26"/>
        <v>#N/A</v>
      </c>
      <c r="AB47" s="93" t="e">
        <f t="shared" si="8"/>
        <v>#N/A</v>
      </c>
      <c r="AC47" s="99" t="e">
        <f t="shared" si="9"/>
        <v>#N/A</v>
      </c>
      <c r="AD47" s="99">
        <f t="shared" si="10"/>
        <v>0</v>
      </c>
      <c r="AG47" s="92">
        <f t="shared" si="27"/>
        <v>39</v>
      </c>
      <c r="AH47" s="91">
        <f t="shared" si="28"/>
        <v>40</v>
      </c>
      <c r="AI47" s="91" t="e">
        <f>INDEX(地温!$D$2:$D$366,MATCH(AG47,地温!$C$2:$C$366,FALSE))</f>
        <v>#N/A</v>
      </c>
      <c r="AJ47" s="91" t="e">
        <f t="shared" si="29"/>
        <v>#N/A</v>
      </c>
      <c r="AK47" s="93" t="e">
        <f t="shared" si="11"/>
        <v>#N/A</v>
      </c>
      <c r="AL47" s="99" t="e">
        <f t="shared" si="12"/>
        <v>#N/A</v>
      </c>
      <c r="AM47" s="99">
        <f t="shared" si="13"/>
        <v>0</v>
      </c>
      <c r="AP47" s="92">
        <f t="shared" si="30"/>
        <v>39</v>
      </c>
      <c r="AQ47" s="91">
        <f t="shared" si="31"/>
        <v>40</v>
      </c>
      <c r="AR47" s="91" t="e">
        <f>INDEX(地温!$D$2:$D$366,MATCH(AP47,地温!$C$2:$C$366,FALSE))</f>
        <v>#N/A</v>
      </c>
      <c r="AS47" s="91" t="e">
        <f t="shared" si="32"/>
        <v>#N/A</v>
      </c>
      <c r="AT47" s="93" t="e">
        <f t="shared" si="14"/>
        <v>#N/A</v>
      </c>
      <c r="AU47" s="99" t="e">
        <f t="shared" si="15"/>
        <v>#N/A</v>
      </c>
      <c r="AV47" s="99">
        <f t="shared" si="16"/>
        <v>0</v>
      </c>
    </row>
    <row r="48" spans="1:48" s="91" customFormat="1">
      <c r="A48" s="92">
        <f t="shared" si="17"/>
        <v>40</v>
      </c>
      <c r="B48" s="91">
        <f t="shared" si="0"/>
        <v>41</v>
      </c>
      <c r="C48" s="99">
        <f t="shared" si="1"/>
        <v>0</v>
      </c>
      <c r="F48" s="92">
        <f t="shared" si="18"/>
        <v>40</v>
      </c>
      <c r="G48" s="91">
        <f t="shared" si="19"/>
        <v>41</v>
      </c>
      <c r="H48" s="91" t="e">
        <f>INDEX(地温!$D$2:$D$366,MATCH(F48,地温!$C$2:$C$366,FALSE))</f>
        <v>#N/A</v>
      </c>
      <c r="I48" s="91" t="e">
        <f t="shared" si="20"/>
        <v>#N/A</v>
      </c>
      <c r="J48" s="93" t="e">
        <f t="shared" si="2"/>
        <v>#N/A</v>
      </c>
      <c r="K48" s="99" t="e">
        <f t="shared" si="3"/>
        <v>#N/A</v>
      </c>
      <c r="L48" s="99">
        <f t="shared" si="4"/>
        <v>0</v>
      </c>
      <c r="O48" s="92">
        <f t="shared" si="21"/>
        <v>40</v>
      </c>
      <c r="P48" s="91">
        <f t="shared" si="22"/>
        <v>41</v>
      </c>
      <c r="Q48" s="91" t="e">
        <f>INDEX(地温!$D$2:$D$366,MATCH(O48,地温!$C$2:$C$366,FALSE))</f>
        <v>#N/A</v>
      </c>
      <c r="R48" s="91" t="e">
        <f t="shared" si="23"/>
        <v>#N/A</v>
      </c>
      <c r="S48" s="93" t="e">
        <f t="shared" si="5"/>
        <v>#N/A</v>
      </c>
      <c r="T48" s="99" t="e">
        <f t="shared" si="6"/>
        <v>#N/A</v>
      </c>
      <c r="U48" s="99">
        <f t="shared" si="7"/>
        <v>0</v>
      </c>
      <c r="X48" s="92">
        <f t="shared" si="24"/>
        <v>40</v>
      </c>
      <c r="Y48" s="91">
        <f t="shared" si="25"/>
        <v>41</v>
      </c>
      <c r="Z48" s="91" t="e">
        <f>INDEX(地温!$D$2:$D$366,MATCH(X48,地温!$C$2:$C$366,FALSE))</f>
        <v>#N/A</v>
      </c>
      <c r="AA48" s="91" t="e">
        <f t="shared" si="26"/>
        <v>#N/A</v>
      </c>
      <c r="AB48" s="93" t="e">
        <f t="shared" si="8"/>
        <v>#N/A</v>
      </c>
      <c r="AC48" s="99" t="e">
        <f t="shared" si="9"/>
        <v>#N/A</v>
      </c>
      <c r="AD48" s="99">
        <f t="shared" si="10"/>
        <v>0</v>
      </c>
      <c r="AG48" s="92">
        <f t="shared" si="27"/>
        <v>40</v>
      </c>
      <c r="AH48" s="91">
        <f t="shared" si="28"/>
        <v>41</v>
      </c>
      <c r="AI48" s="91" t="e">
        <f>INDEX(地温!$D$2:$D$366,MATCH(AG48,地温!$C$2:$C$366,FALSE))</f>
        <v>#N/A</v>
      </c>
      <c r="AJ48" s="91" t="e">
        <f t="shared" si="29"/>
        <v>#N/A</v>
      </c>
      <c r="AK48" s="93" t="e">
        <f t="shared" si="11"/>
        <v>#N/A</v>
      </c>
      <c r="AL48" s="99" t="e">
        <f t="shared" si="12"/>
        <v>#N/A</v>
      </c>
      <c r="AM48" s="99">
        <f t="shared" si="13"/>
        <v>0</v>
      </c>
      <c r="AP48" s="92">
        <f t="shared" si="30"/>
        <v>40</v>
      </c>
      <c r="AQ48" s="91">
        <f t="shared" si="31"/>
        <v>41</v>
      </c>
      <c r="AR48" s="91" t="e">
        <f>INDEX(地温!$D$2:$D$366,MATCH(AP48,地温!$C$2:$C$366,FALSE))</f>
        <v>#N/A</v>
      </c>
      <c r="AS48" s="91" t="e">
        <f t="shared" si="32"/>
        <v>#N/A</v>
      </c>
      <c r="AT48" s="93" t="e">
        <f t="shared" si="14"/>
        <v>#N/A</v>
      </c>
      <c r="AU48" s="99" t="e">
        <f t="shared" si="15"/>
        <v>#N/A</v>
      </c>
      <c r="AV48" s="99">
        <f t="shared" si="16"/>
        <v>0</v>
      </c>
    </row>
    <row r="49" spans="1:48" s="91" customFormat="1">
      <c r="A49" s="92">
        <f t="shared" si="17"/>
        <v>41</v>
      </c>
      <c r="B49" s="91">
        <f t="shared" si="0"/>
        <v>42</v>
      </c>
      <c r="C49" s="99">
        <f t="shared" si="1"/>
        <v>0</v>
      </c>
      <c r="F49" s="92">
        <f t="shared" si="18"/>
        <v>41</v>
      </c>
      <c r="G49" s="91">
        <f t="shared" si="19"/>
        <v>42</v>
      </c>
      <c r="H49" s="91" t="e">
        <f>INDEX(地温!$D$2:$D$366,MATCH(F49,地温!$C$2:$C$366,FALSE))</f>
        <v>#N/A</v>
      </c>
      <c r="I49" s="91" t="e">
        <f t="shared" si="20"/>
        <v>#N/A</v>
      </c>
      <c r="J49" s="93" t="e">
        <f t="shared" si="2"/>
        <v>#N/A</v>
      </c>
      <c r="K49" s="99" t="e">
        <f t="shared" si="3"/>
        <v>#N/A</v>
      </c>
      <c r="L49" s="99">
        <f t="shared" si="4"/>
        <v>0</v>
      </c>
      <c r="O49" s="92">
        <f t="shared" si="21"/>
        <v>41</v>
      </c>
      <c r="P49" s="91">
        <f t="shared" si="22"/>
        <v>42</v>
      </c>
      <c r="Q49" s="91" t="e">
        <f>INDEX(地温!$D$2:$D$366,MATCH(O49,地温!$C$2:$C$366,FALSE))</f>
        <v>#N/A</v>
      </c>
      <c r="R49" s="91" t="e">
        <f t="shared" si="23"/>
        <v>#N/A</v>
      </c>
      <c r="S49" s="93" t="e">
        <f t="shared" si="5"/>
        <v>#N/A</v>
      </c>
      <c r="T49" s="99" t="e">
        <f t="shared" si="6"/>
        <v>#N/A</v>
      </c>
      <c r="U49" s="99">
        <f t="shared" si="7"/>
        <v>0</v>
      </c>
      <c r="X49" s="92">
        <f t="shared" si="24"/>
        <v>41</v>
      </c>
      <c r="Y49" s="91">
        <f t="shared" si="25"/>
        <v>42</v>
      </c>
      <c r="Z49" s="91" t="e">
        <f>INDEX(地温!$D$2:$D$366,MATCH(X49,地温!$C$2:$C$366,FALSE))</f>
        <v>#N/A</v>
      </c>
      <c r="AA49" s="91" t="e">
        <f t="shared" si="26"/>
        <v>#N/A</v>
      </c>
      <c r="AB49" s="93" t="e">
        <f t="shared" si="8"/>
        <v>#N/A</v>
      </c>
      <c r="AC49" s="99" t="e">
        <f t="shared" si="9"/>
        <v>#N/A</v>
      </c>
      <c r="AD49" s="99">
        <f t="shared" si="10"/>
        <v>0</v>
      </c>
      <c r="AG49" s="92">
        <f t="shared" si="27"/>
        <v>41</v>
      </c>
      <c r="AH49" s="91">
        <f t="shared" si="28"/>
        <v>42</v>
      </c>
      <c r="AI49" s="91" t="e">
        <f>INDEX(地温!$D$2:$D$366,MATCH(AG49,地温!$C$2:$C$366,FALSE))</f>
        <v>#N/A</v>
      </c>
      <c r="AJ49" s="91" t="e">
        <f t="shared" si="29"/>
        <v>#N/A</v>
      </c>
      <c r="AK49" s="93" t="e">
        <f t="shared" si="11"/>
        <v>#N/A</v>
      </c>
      <c r="AL49" s="99" t="e">
        <f t="shared" si="12"/>
        <v>#N/A</v>
      </c>
      <c r="AM49" s="99">
        <f t="shared" si="13"/>
        <v>0</v>
      </c>
      <c r="AP49" s="92">
        <f t="shared" si="30"/>
        <v>41</v>
      </c>
      <c r="AQ49" s="91">
        <f t="shared" si="31"/>
        <v>42</v>
      </c>
      <c r="AR49" s="91" t="e">
        <f>INDEX(地温!$D$2:$D$366,MATCH(AP49,地温!$C$2:$C$366,FALSE))</f>
        <v>#N/A</v>
      </c>
      <c r="AS49" s="91" t="e">
        <f t="shared" si="32"/>
        <v>#N/A</v>
      </c>
      <c r="AT49" s="93" t="e">
        <f t="shared" si="14"/>
        <v>#N/A</v>
      </c>
      <c r="AU49" s="99" t="e">
        <f t="shared" si="15"/>
        <v>#N/A</v>
      </c>
      <c r="AV49" s="99">
        <f t="shared" si="16"/>
        <v>0</v>
      </c>
    </row>
    <row r="50" spans="1:48" s="91" customFormat="1">
      <c r="A50" s="92">
        <f t="shared" si="17"/>
        <v>42</v>
      </c>
      <c r="B50" s="91">
        <f t="shared" si="0"/>
        <v>43</v>
      </c>
      <c r="C50" s="99">
        <f t="shared" si="1"/>
        <v>0</v>
      </c>
      <c r="F50" s="92">
        <f t="shared" si="18"/>
        <v>42</v>
      </c>
      <c r="G50" s="91">
        <f t="shared" si="19"/>
        <v>43</v>
      </c>
      <c r="H50" s="91" t="e">
        <f>INDEX(地温!$D$2:$D$366,MATCH(F50,地温!$C$2:$C$366,FALSE))</f>
        <v>#N/A</v>
      </c>
      <c r="I50" s="91" t="e">
        <f t="shared" si="20"/>
        <v>#N/A</v>
      </c>
      <c r="J50" s="93" t="e">
        <f t="shared" si="2"/>
        <v>#N/A</v>
      </c>
      <c r="K50" s="99" t="e">
        <f t="shared" si="3"/>
        <v>#N/A</v>
      </c>
      <c r="L50" s="99">
        <f t="shared" si="4"/>
        <v>0</v>
      </c>
      <c r="O50" s="92">
        <f t="shared" si="21"/>
        <v>42</v>
      </c>
      <c r="P50" s="91">
        <f t="shared" si="22"/>
        <v>43</v>
      </c>
      <c r="Q50" s="91" t="e">
        <f>INDEX(地温!$D$2:$D$366,MATCH(O50,地温!$C$2:$C$366,FALSE))</f>
        <v>#N/A</v>
      </c>
      <c r="R50" s="91" t="e">
        <f t="shared" si="23"/>
        <v>#N/A</v>
      </c>
      <c r="S50" s="93" t="e">
        <f t="shared" si="5"/>
        <v>#N/A</v>
      </c>
      <c r="T50" s="99" t="e">
        <f t="shared" si="6"/>
        <v>#N/A</v>
      </c>
      <c r="U50" s="99">
        <f t="shared" si="7"/>
        <v>0</v>
      </c>
      <c r="X50" s="92">
        <f t="shared" si="24"/>
        <v>42</v>
      </c>
      <c r="Y50" s="91">
        <f t="shared" si="25"/>
        <v>43</v>
      </c>
      <c r="Z50" s="91" t="e">
        <f>INDEX(地温!$D$2:$D$366,MATCH(X50,地温!$C$2:$C$366,FALSE))</f>
        <v>#N/A</v>
      </c>
      <c r="AA50" s="91" t="e">
        <f t="shared" si="26"/>
        <v>#N/A</v>
      </c>
      <c r="AB50" s="93" t="e">
        <f t="shared" si="8"/>
        <v>#N/A</v>
      </c>
      <c r="AC50" s="99" t="e">
        <f t="shared" si="9"/>
        <v>#N/A</v>
      </c>
      <c r="AD50" s="99">
        <f t="shared" si="10"/>
        <v>0</v>
      </c>
      <c r="AG50" s="92">
        <f t="shared" si="27"/>
        <v>42</v>
      </c>
      <c r="AH50" s="91">
        <f t="shared" si="28"/>
        <v>43</v>
      </c>
      <c r="AI50" s="91" t="e">
        <f>INDEX(地温!$D$2:$D$366,MATCH(AG50,地温!$C$2:$C$366,FALSE))</f>
        <v>#N/A</v>
      </c>
      <c r="AJ50" s="91" t="e">
        <f t="shared" si="29"/>
        <v>#N/A</v>
      </c>
      <c r="AK50" s="93" t="e">
        <f t="shared" si="11"/>
        <v>#N/A</v>
      </c>
      <c r="AL50" s="99" t="e">
        <f t="shared" si="12"/>
        <v>#N/A</v>
      </c>
      <c r="AM50" s="99">
        <f t="shared" si="13"/>
        <v>0</v>
      </c>
      <c r="AP50" s="92">
        <f t="shared" si="30"/>
        <v>42</v>
      </c>
      <c r="AQ50" s="91">
        <f t="shared" si="31"/>
        <v>43</v>
      </c>
      <c r="AR50" s="91" t="e">
        <f>INDEX(地温!$D$2:$D$366,MATCH(AP50,地温!$C$2:$C$366,FALSE))</f>
        <v>#N/A</v>
      </c>
      <c r="AS50" s="91" t="e">
        <f t="shared" si="32"/>
        <v>#N/A</v>
      </c>
      <c r="AT50" s="93" t="e">
        <f t="shared" si="14"/>
        <v>#N/A</v>
      </c>
      <c r="AU50" s="99" t="e">
        <f t="shared" si="15"/>
        <v>#N/A</v>
      </c>
      <c r="AV50" s="99">
        <f t="shared" si="16"/>
        <v>0</v>
      </c>
    </row>
    <row r="51" spans="1:48" s="91" customFormat="1">
      <c r="A51" s="92">
        <f t="shared" si="17"/>
        <v>43</v>
      </c>
      <c r="B51" s="91">
        <f t="shared" si="0"/>
        <v>44</v>
      </c>
      <c r="C51" s="99">
        <f t="shared" si="1"/>
        <v>0</v>
      </c>
      <c r="F51" s="92">
        <f t="shared" si="18"/>
        <v>43</v>
      </c>
      <c r="G51" s="91">
        <f t="shared" si="19"/>
        <v>44</v>
      </c>
      <c r="H51" s="91" t="e">
        <f>INDEX(地温!$D$2:$D$366,MATCH(F51,地温!$C$2:$C$366,FALSE))</f>
        <v>#N/A</v>
      </c>
      <c r="I51" s="91" t="e">
        <f t="shared" si="20"/>
        <v>#N/A</v>
      </c>
      <c r="J51" s="93" t="e">
        <f t="shared" si="2"/>
        <v>#N/A</v>
      </c>
      <c r="K51" s="99" t="e">
        <f t="shared" si="3"/>
        <v>#N/A</v>
      </c>
      <c r="L51" s="99">
        <f t="shared" si="4"/>
        <v>0</v>
      </c>
      <c r="O51" s="92">
        <f t="shared" si="21"/>
        <v>43</v>
      </c>
      <c r="P51" s="91">
        <f t="shared" si="22"/>
        <v>44</v>
      </c>
      <c r="Q51" s="91" t="e">
        <f>INDEX(地温!$D$2:$D$366,MATCH(O51,地温!$C$2:$C$366,FALSE))</f>
        <v>#N/A</v>
      </c>
      <c r="R51" s="91" t="e">
        <f t="shared" si="23"/>
        <v>#N/A</v>
      </c>
      <c r="S51" s="93" t="e">
        <f t="shared" si="5"/>
        <v>#N/A</v>
      </c>
      <c r="T51" s="99" t="e">
        <f t="shared" si="6"/>
        <v>#N/A</v>
      </c>
      <c r="U51" s="99">
        <f t="shared" si="7"/>
        <v>0</v>
      </c>
      <c r="X51" s="92">
        <f t="shared" si="24"/>
        <v>43</v>
      </c>
      <c r="Y51" s="91">
        <f t="shared" si="25"/>
        <v>44</v>
      </c>
      <c r="Z51" s="91" t="e">
        <f>INDEX(地温!$D$2:$D$366,MATCH(X51,地温!$C$2:$C$366,FALSE))</f>
        <v>#N/A</v>
      </c>
      <c r="AA51" s="91" t="e">
        <f t="shared" si="26"/>
        <v>#N/A</v>
      </c>
      <c r="AB51" s="93" t="e">
        <f t="shared" si="8"/>
        <v>#N/A</v>
      </c>
      <c r="AC51" s="99" t="e">
        <f t="shared" si="9"/>
        <v>#N/A</v>
      </c>
      <c r="AD51" s="99">
        <f t="shared" si="10"/>
        <v>0</v>
      </c>
      <c r="AG51" s="92">
        <f t="shared" si="27"/>
        <v>43</v>
      </c>
      <c r="AH51" s="91">
        <f t="shared" si="28"/>
        <v>44</v>
      </c>
      <c r="AI51" s="91" t="e">
        <f>INDEX(地温!$D$2:$D$366,MATCH(AG51,地温!$C$2:$C$366,FALSE))</f>
        <v>#N/A</v>
      </c>
      <c r="AJ51" s="91" t="e">
        <f t="shared" si="29"/>
        <v>#N/A</v>
      </c>
      <c r="AK51" s="93" t="e">
        <f t="shared" si="11"/>
        <v>#N/A</v>
      </c>
      <c r="AL51" s="99" t="e">
        <f t="shared" si="12"/>
        <v>#N/A</v>
      </c>
      <c r="AM51" s="99">
        <f t="shared" si="13"/>
        <v>0</v>
      </c>
      <c r="AP51" s="92">
        <f t="shared" si="30"/>
        <v>43</v>
      </c>
      <c r="AQ51" s="91">
        <f t="shared" si="31"/>
        <v>44</v>
      </c>
      <c r="AR51" s="91" t="e">
        <f>INDEX(地温!$D$2:$D$366,MATCH(AP51,地温!$C$2:$C$366,FALSE))</f>
        <v>#N/A</v>
      </c>
      <c r="AS51" s="91" t="e">
        <f t="shared" si="32"/>
        <v>#N/A</v>
      </c>
      <c r="AT51" s="93" t="e">
        <f t="shared" si="14"/>
        <v>#N/A</v>
      </c>
      <c r="AU51" s="99" t="e">
        <f t="shared" si="15"/>
        <v>#N/A</v>
      </c>
      <c r="AV51" s="99">
        <f t="shared" si="16"/>
        <v>0</v>
      </c>
    </row>
    <row r="52" spans="1:48" s="91" customFormat="1">
      <c r="A52" s="92">
        <f t="shared" si="17"/>
        <v>44</v>
      </c>
      <c r="B52" s="91">
        <f t="shared" si="0"/>
        <v>45</v>
      </c>
      <c r="C52" s="99">
        <f t="shared" si="1"/>
        <v>0</v>
      </c>
      <c r="F52" s="92">
        <f t="shared" si="18"/>
        <v>44</v>
      </c>
      <c r="G52" s="91">
        <f t="shared" si="19"/>
        <v>45</v>
      </c>
      <c r="H52" s="91" t="e">
        <f>INDEX(地温!$D$2:$D$366,MATCH(F52,地温!$C$2:$C$366,FALSE))</f>
        <v>#N/A</v>
      </c>
      <c r="I52" s="91" t="e">
        <f t="shared" si="20"/>
        <v>#N/A</v>
      </c>
      <c r="J52" s="93" t="e">
        <f t="shared" si="2"/>
        <v>#N/A</v>
      </c>
      <c r="K52" s="99" t="e">
        <f t="shared" si="3"/>
        <v>#N/A</v>
      </c>
      <c r="L52" s="99">
        <f t="shared" si="4"/>
        <v>0</v>
      </c>
      <c r="O52" s="92">
        <f t="shared" si="21"/>
        <v>44</v>
      </c>
      <c r="P52" s="91">
        <f t="shared" si="22"/>
        <v>45</v>
      </c>
      <c r="Q52" s="91" t="e">
        <f>INDEX(地温!$D$2:$D$366,MATCH(O52,地温!$C$2:$C$366,FALSE))</f>
        <v>#N/A</v>
      </c>
      <c r="R52" s="91" t="e">
        <f t="shared" si="23"/>
        <v>#N/A</v>
      </c>
      <c r="S52" s="93" t="e">
        <f t="shared" si="5"/>
        <v>#N/A</v>
      </c>
      <c r="T52" s="99" t="e">
        <f t="shared" si="6"/>
        <v>#N/A</v>
      </c>
      <c r="U52" s="99">
        <f t="shared" si="7"/>
        <v>0</v>
      </c>
      <c r="X52" s="92">
        <f t="shared" si="24"/>
        <v>44</v>
      </c>
      <c r="Y52" s="91">
        <f t="shared" si="25"/>
        <v>45</v>
      </c>
      <c r="Z52" s="91" t="e">
        <f>INDEX(地温!$D$2:$D$366,MATCH(X52,地温!$C$2:$C$366,FALSE))</f>
        <v>#N/A</v>
      </c>
      <c r="AA52" s="91" t="e">
        <f t="shared" si="26"/>
        <v>#N/A</v>
      </c>
      <c r="AB52" s="93" t="e">
        <f t="shared" si="8"/>
        <v>#N/A</v>
      </c>
      <c r="AC52" s="99" t="e">
        <f t="shared" si="9"/>
        <v>#N/A</v>
      </c>
      <c r="AD52" s="99">
        <f t="shared" si="10"/>
        <v>0</v>
      </c>
      <c r="AG52" s="92">
        <f t="shared" si="27"/>
        <v>44</v>
      </c>
      <c r="AH52" s="91">
        <f t="shared" si="28"/>
        <v>45</v>
      </c>
      <c r="AI52" s="91" t="e">
        <f>INDEX(地温!$D$2:$D$366,MATCH(AG52,地温!$C$2:$C$366,FALSE))</f>
        <v>#N/A</v>
      </c>
      <c r="AJ52" s="91" t="e">
        <f t="shared" si="29"/>
        <v>#N/A</v>
      </c>
      <c r="AK52" s="93" t="e">
        <f t="shared" si="11"/>
        <v>#N/A</v>
      </c>
      <c r="AL52" s="99" t="e">
        <f t="shared" si="12"/>
        <v>#N/A</v>
      </c>
      <c r="AM52" s="99">
        <f t="shared" si="13"/>
        <v>0</v>
      </c>
      <c r="AP52" s="92">
        <f t="shared" si="30"/>
        <v>44</v>
      </c>
      <c r="AQ52" s="91">
        <f t="shared" si="31"/>
        <v>45</v>
      </c>
      <c r="AR52" s="91" t="e">
        <f>INDEX(地温!$D$2:$D$366,MATCH(AP52,地温!$C$2:$C$366,FALSE))</f>
        <v>#N/A</v>
      </c>
      <c r="AS52" s="91" t="e">
        <f t="shared" si="32"/>
        <v>#N/A</v>
      </c>
      <c r="AT52" s="93" t="e">
        <f t="shared" si="14"/>
        <v>#N/A</v>
      </c>
      <c r="AU52" s="99" t="e">
        <f t="shared" si="15"/>
        <v>#N/A</v>
      </c>
      <c r="AV52" s="99">
        <f t="shared" si="16"/>
        <v>0</v>
      </c>
    </row>
    <row r="53" spans="1:48" s="91" customFormat="1">
      <c r="A53" s="92">
        <f t="shared" si="17"/>
        <v>45</v>
      </c>
      <c r="B53" s="91">
        <f t="shared" si="0"/>
        <v>46</v>
      </c>
      <c r="C53" s="99">
        <f t="shared" si="1"/>
        <v>0</v>
      </c>
      <c r="F53" s="92">
        <f t="shared" si="18"/>
        <v>45</v>
      </c>
      <c r="G53" s="91">
        <f t="shared" si="19"/>
        <v>46</v>
      </c>
      <c r="H53" s="91" t="e">
        <f>INDEX(地温!$D$2:$D$366,MATCH(F53,地温!$C$2:$C$366,FALSE))</f>
        <v>#N/A</v>
      </c>
      <c r="I53" s="91" t="e">
        <f t="shared" si="20"/>
        <v>#N/A</v>
      </c>
      <c r="J53" s="93" t="e">
        <f t="shared" si="2"/>
        <v>#N/A</v>
      </c>
      <c r="K53" s="99" t="e">
        <f t="shared" si="3"/>
        <v>#N/A</v>
      </c>
      <c r="L53" s="99">
        <f t="shared" si="4"/>
        <v>0</v>
      </c>
      <c r="O53" s="92">
        <f t="shared" si="21"/>
        <v>45</v>
      </c>
      <c r="P53" s="91">
        <f t="shared" si="22"/>
        <v>46</v>
      </c>
      <c r="Q53" s="91" t="e">
        <f>INDEX(地温!$D$2:$D$366,MATCH(O53,地温!$C$2:$C$366,FALSE))</f>
        <v>#N/A</v>
      </c>
      <c r="R53" s="91" t="e">
        <f t="shared" si="23"/>
        <v>#N/A</v>
      </c>
      <c r="S53" s="93" t="e">
        <f t="shared" si="5"/>
        <v>#N/A</v>
      </c>
      <c r="T53" s="99" t="e">
        <f t="shared" si="6"/>
        <v>#N/A</v>
      </c>
      <c r="U53" s="99">
        <f t="shared" si="7"/>
        <v>0</v>
      </c>
      <c r="X53" s="92">
        <f t="shared" si="24"/>
        <v>45</v>
      </c>
      <c r="Y53" s="91">
        <f t="shared" si="25"/>
        <v>46</v>
      </c>
      <c r="Z53" s="91" t="e">
        <f>INDEX(地温!$D$2:$D$366,MATCH(X53,地温!$C$2:$C$366,FALSE))</f>
        <v>#N/A</v>
      </c>
      <c r="AA53" s="91" t="e">
        <f t="shared" si="26"/>
        <v>#N/A</v>
      </c>
      <c r="AB53" s="93" t="e">
        <f t="shared" si="8"/>
        <v>#N/A</v>
      </c>
      <c r="AC53" s="99" t="e">
        <f t="shared" si="9"/>
        <v>#N/A</v>
      </c>
      <c r="AD53" s="99">
        <f t="shared" si="10"/>
        <v>0</v>
      </c>
      <c r="AG53" s="92">
        <f t="shared" si="27"/>
        <v>45</v>
      </c>
      <c r="AH53" s="91">
        <f t="shared" si="28"/>
        <v>46</v>
      </c>
      <c r="AI53" s="91" t="e">
        <f>INDEX(地温!$D$2:$D$366,MATCH(AG53,地温!$C$2:$C$366,FALSE))</f>
        <v>#N/A</v>
      </c>
      <c r="AJ53" s="91" t="e">
        <f t="shared" si="29"/>
        <v>#N/A</v>
      </c>
      <c r="AK53" s="93" t="e">
        <f t="shared" si="11"/>
        <v>#N/A</v>
      </c>
      <c r="AL53" s="99" t="e">
        <f t="shared" si="12"/>
        <v>#N/A</v>
      </c>
      <c r="AM53" s="99">
        <f t="shared" si="13"/>
        <v>0</v>
      </c>
      <c r="AP53" s="92">
        <f t="shared" si="30"/>
        <v>45</v>
      </c>
      <c r="AQ53" s="91">
        <f t="shared" si="31"/>
        <v>46</v>
      </c>
      <c r="AR53" s="91" t="e">
        <f>INDEX(地温!$D$2:$D$366,MATCH(AP53,地温!$C$2:$C$366,FALSE))</f>
        <v>#N/A</v>
      </c>
      <c r="AS53" s="91" t="e">
        <f t="shared" si="32"/>
        <v>#N/A</v>
      </c>
      <c r="AT53" s="93" t="e">
        <f t="shared" si="14"/>
        <v>#N/A</v>
      </c>
      <c r="AU53" s="99" t="e">
        <f t="shared" si="15"/>
        <v>#N/A</v>
      </c>
      <c r="AV53" s="99">
        <f t="shared" si="16"/>
        <v>0</v>
      </c>
    </row>
    <row r="54" spans="1:48" s="91" customFormat="1">
      <c r="A54" s="92">
        <f t="shared" si="17"/>
        <v>46</v>
      </c>
      <c r="B54" s="91">
        <f t="shared" si="0"/>
        <v>47</v>
      </c>
      <c r="C54" s="99">
        <f t="shared" si="1"/>
        <v>0</v>
      </c>
      <c r="F54" s="92">
        <f t="shared" si="18"/>
        <v>46</v>
      </c>
      <c r="G54" s="91">
        <f t="shared" si="19"/>
        <v>47</v>
      </c>
      <c r="H54" s="91" t="e">
        <f>INDEX(地温!$D$2:$D$366,MATCH(F54,地温!$C$2:$C$366,FALSE))</f>
        <v>#N/A</v>
      </c>
      <c r="I54" s="91" t="e">
        <f t="shared" si="20"/>
        <v>#N/A</v>
      </c>
      <c r="J54" s="93" t="e">
        <f t="shared" si="2"/>
        <v>#N/A</v>
      </c>
      <c r="K54" s="99" t="e">
        <f t="shared" si="3"/>
        <v>#N/A</v>
      </c>
      <c r="L54" s="99">
        <f t="shared" si="4"/>
        <v>0</v>
      </c>
      <c r="O54" s="92">
        <f t="shared" si="21"/>
        <v>46</v>
      </c>
      <c r="P54" s="91">
        <f t="shared" si="22"/>
        <v>47</v>
      </c>
      <c r="Q54" s="91" t="e">
        <f>INDEX(地温!$D$2:$D$366,MATCH(O54,地温!$C$2:$C$366,FALSE))</f>
        <v>#N/A</v>
      </c>
      <c r="R54" s="91" t="e">
        <f t="shared" si="23"/>
        <v>#N/A</v>
      </c>
      <c r="S54" s="93" t="e">
        <f t="shared" si="5"/>
        <v>#N/A</v>
      </c>
      <c r="T54" s="99" t="e">
        <f t="shared" si="6"/>
        <v>#N/A</v>
      </c>
      <c r="U54" s="99">
        <f t="shared" si="7"/>
        <v>0</v>
      </c>
      <c r="X54" s="92">
        <f t="shared" si="24"/>
        <v>46</v>
      </c>
      <c r="Y54" s="91">
        <f t="shared" si="25"/>
        <v>47</v>
      </c>
      <c r="Z54" s="91" t="e">
        <f>INDEX(地温!$D$2:$D$366,MATCH(X54,地温!$C$2:$C$366,FALSE))</f>
        <v>#N/A</v>
      </c>
      <c r="AA54" s="91" t="e">
        <f t="shared" si="26"/>
        <v>#N/A</v>
      </c>
      <c r="AB54" s="93" t="e">
        <f t="shared" si="8"/>
        <v>#N/A</v>
      </c>
      <c r="AC54" s="99" t="e">
        <f t="shared" si="9"/>
        <v>#N/A</v>
      </c>
      <c r="AD54" s="99">
        <f t="shared" si="10"/>
        <v>0</v>
      </c>
      <c r="AG54" s="92">
        <f t="shared" si="27"/>
        <v>46</v>
      </c>
      <c r="AH54" s="91">
        <f t="shared" si="28"/>
        <v>47</v>
      </c>
      <c r="AI54" s="91" t="e">
        <f>INDEX(地温!$D$2:$D$366,MATCH(AG54,地温!$C$2:$C$366,FALSE))</f>
        <v>#N/A</v>
      </c>
      <c r="AJ54" s="91" t="e">
        <f t="shared" si="29"/>
        <v>#N/A</v>
      </c>
      <c r="AK54" s="93" t="e">
        <f t="shared" si="11"/>
        <v>#N/A</v>
      </c>
      <c r="AL54" s="99" t="e">
        <f t="shared" si="12"/>
        <v>#N/A</v>
      </c>
      <c r="AM54" s="99">
        <f t="shared" si="13"/>
        <v>0</v>
      </c>
      <c r="AP54" s="92">
        <f t="shared" si="30"/>
        <v>46</v>
      </c>
      <c r="AQ54" s="91">
        <f t="shared" si="31"/>
        <v>47</v>
      </c>
      <c r="AR54" s="91" t="e">
        <f>INDEX(地温!$D$2:$D$366,MATCH(AP54,地温!$C$2:$C$366,FALSE))</f>
        <v>#N/A</v>
      </c>
      <c r="AS54" s="91" t="e">
        <f t="shared" si="32"/>
        <v>#N/A</v>
      </c>
      <c r="AT54" s="93" t="e">
        <f t="shared" si="14"/>
        <v>#N/A</v>
      </c>
      <c r="AU54" s="99" t="e">
        <f t="shared" si="15"/>
        <v>#N/A</v>
      </c>
      <c r="AV54" s="99">
        <f t="shared" si="16"/>
        <v>0</v>
      </c>
    </row>
    <row r="55" spans="1:48" s="91" customFormat="1">
      <c r="A55" s="92">
        <f t="shared" si="17"/>
        <v>47</v>
      </c>
      <c r="B55" s="91">
        <f t="shared" si="0"/>
        <v>48</v>
      </c>
      <c r="C55" s="99">
        <f t="shared" si="1"/>
        <v>0</v>
      </c>
      <c r="F55" s="92">
        <f t="shared" si="18"/>
        <v>47</v>
      </c>
      <c r="G55" s="91">
        <f t="shared" si="19"/>
        <v>48</v>
      </c>
      <c r="H55" s="91" t="e">
        <f>INDEX(地温!$D$2:$D$366,MATCH(F55,地温!$C$2:$C$366,FALSE))</f>
        <v>#N/A</v>
      </c>
      <c r="I55" s="91" t="e">
        <f t="shared" si="20"/>
        <v>#N/A</v>
      </c>
      <c r="J55" s="93" t="e">
        <f t="shared" si="2"/>
        <v>#N/A</v>
      </c>
      <c r="K55" s="99" t="e">
        <f t="shared" si="3"/>
        <v>#N/A</v>
      </c>
      <c r="L55" s="99">
        <f t="shared" si="4"/>
        <v>0</v>
      </c>
      <c r="O55" s="92">
        <f t="shared" si="21"/>
        <v>47</v>
      </c>
      <c r="P55" s="91">
        <f t="shared" si="22"/>
        <v>48</v>
      </c>
      <c r="Q55" s="91" t="e">
        <f>INDEX(地温!$D$2:$D$366,MATCH(O55,地温!$C$2:$C$366,FALSE))</f>
        <v>#N/A</v>
      </c>
      <c r="R55" s="91" t="e">
        <f t="shared" si="23"/>
        <v>#N/A</v>
      </c>
      <c r="S55" s="93" t="e">
        <f t="shared" si="5"/>
        <v>#N/A</v>
      </c>
      <c r="T55" s="99" t="e">
        <f t="shared" si="6"/>
        <v>#N/A</v>
      </c>
      <c r="U55" s="99">
        <f t="shared" si="7"/>
        <v>0</v>
      </c>
      <c r="X55" s="92">
        <f t="shared" si="24"/>
        <v>47</v>
      </c>
      <c r="Y55" s="91">
        <f t="shared" si="25"/>
        <v>48</v>
      </c>
      <c r="Z55" s="91" t="e">
        <f>INDEX(地温!$D$2:$D$366,MATCH(X55,地温!$C$2:$C$366,FALSE))</f>
        <v>#N/A</v>
      </c>
      <c r="AA55" s="91" t="e">
        <f t="shared" si="26"/>
        <v>#N/A</v>
      </c>
      <c r="AB55" s="93" t="e">
        <f t="shared" si="8"/>
        <v>#N/A</v>
      </c>
      <c r="AC55" s="99" t="e">
        <f t="shared" si="9"/>
        <v>#N/A</v>
      </c>
      <c r="AD55" s="99">
        <f t="shared" si="10"/>
        <v>0</v>
      </c>
      <c r="AG55" s="92">
        <f t="shared" si="27"/>
        <v>47</v>
      </c>
      <c r="AH55" s="91">
        <f t="shared" si="28"/>
        <v>48</v>
      </c>
      <c r="AI55" s="91" t="e">
        <f>INDEX(地温!$D$2:$D$366,MATCH(AG55,地温!$C$2:$C$366,FALSE))</f>
        <v>#N/A</v>
      </c>
      <c r="AJ55" s="91" t="e">
        <f t="shared" si="29"/>
        <v>#N/A</v>
      </c>
      <c r="AK55" s="93" t="e">
        <f t="shared" si="11"/>
        <v>#N/A</v>
      </c>
      <c r="AL55" s="99" t="e">
        <f t="shared" si="12"/>
        <v>#N/A</v>
      </c>
      <c r="AM55" s="99">
        <f t="shared" si="13"/>
        <v>0</v>
      </c>
      <c r="AP55" s="92">
        <f t="shared" si="30"/>
        <v>47</v>
      </c>
      <c r="AQ55" s="91">
        <f t="shared" si="31"/>
        <v>48</v>
      </c>
      <c r="AR55" s="91" t="e">
        <f>INDEX(地温!$D$2:$D$366,MATCH(AP55,地温!$C$2:$C$366,FALSE))</f>
        <v>#N/A</v>
      </c>
      <c r="AS55" s="91" t="e">
        <f t="shared" si="32"/>
        <v>#N/A</v>
      </c>
      <c r="AT55" s="93" t="e">
        <f t="shared" si="14"/>
        <v>#N/A</v>
      </c>
      <c r="AU55" s="99" t="e">
        <f t="shared" si="15"/>
        <v>#N/A</v>
      </c>
      <c r="AV55" s="99">
        <f t="shared" si="16"/>
        <v>0</v>
      </c>
    </row>
    <row r="56" spans="1:48" s="91" customFormat="1">
      <c r="A56" s="92">
        <f t="shared" si="17"/>
        <v>48</v>
      </c>
      <c r="B56" s="91">
        <f t="shared" si="0"/>
        <v>49</v>
      </c>
      <c r="C56" s="99">
        <f t="shared" si="1"/>
        <v>0</v>
      </c>
      <c r="F56" s="92">
        <f t="shared" si="18"/>
        <v>48</v>
      </c>
      <c r="G56" s="91">
        <f t="shared" si="19"/>
        <v>49</v>
      </c>
      <c r="H56" s="91" t="e">
        <f>INDEX(地温!$D$2:$D$366,MATCH(F56,地温!$C$2:$C$366,FALSE))</f>
        <v>#N/A</v>
      </c>
      <c r="I56" s="91" t="e">
        <f t="shared" si="20"/>
        <v>#N/A</v>
      </c>
      <c r="J56" s="93" t="e">
        <f t="shared" si="2"/>
        <v>#N/A</v>
      </c>
      <c r="K56" s="99" t="e">
        <f t="shared" si="3"/>
        <v>#N/A</v>
      </c>
      <c r="L56" s="99">
        <f t="shared" si="4"/>
        <v>0</v>
      </c>
      <c r="O56" s="92">
        <f t="shared" si="21"/>
        <v>48</v>
      </c>
      <c r="P56" s="91">
        <f t="shared" si="22"/>
        <v>49</v>
      </c>
      <c r="Q56" s="91" t="e">
        <f>INDEX(地温!$D$2:$D$366,MATCH(O56,地温!$C$2:$C$366,FALSE))</f>
        <v>#N/A</v>
      </c>
      <c r="R56" s="91" t="e">
        <f t="shared" si="23"/>
        <v>#N/A</v>
      </c>
      <c r="S56" s="93" t="e">
        <f t="shared" si="5"/>
        <v>#N/A</v>
      </c>
      <c r="T56" s="99" t="e">
        <f t="shared" si="6"/>
        <v>#N/A</v>
      </c>
      <c r="U56" s="99">
        <f t="shared" si="7"/>
        <v>0</v>
      </c>
      <c r="X56" s="92">
        <f t="shared" si="24"/>
        <v>48</v>
      </c>
      <c r="Y56" s="91">
        <f t="shared" si="25"/>
        <v>49</v>
      </c>
      <c r="Z56" s="91" t="e">
        <f>INDEX(地温!$D$2:$D$366,MATCH(X56,地温!$C$2:$C$366,FALSE))</f>
        <v>#N/A</v>
      </c>
      <c r="AA56" s="91" t="e">
        <f t="shared" si="26"/>
        <v>#N/A</v>
      </c>
      <c r="AB56" s="93" t="e">
        <f t="shared" si="8"/>
        <v>#N/A</v>
      </c>
      <c r="AC56" s="99" t="e">
        <f t="shared" si="9"/>
        <v>#N/A</v>
      </c>
      <c r="AD56" s="99">
        <f t="shared" si="10"/>
        <v>0</v>
      </c>
      <c r="AG56" s="92">
        <f t="shared" si="27"/>
        <v>48</v>
      </c>
      <c r="AH56" s="91">
        <f t="shared" si="28"/>
        <v>49</v>
      </c>
      <c r="AI56" s="91" t="e">
        <f>INDEX(地温!$D$2:$D$366,MATCH(AG56,地温!$C$2:$C$366,FALSE))</f>
        <v>#N/A</v>
      </c>
      <c r="AJ56" s="91" t="e">
        <f t="shared" si="29"/>
        <v>#N/A</v>
      </c>
      <c r="AK56" s="93" t="e">
        <f t="shared" si="11"/>
        <v>#N/A</v>
      </c>
      <c r="AL56" s="99" t="e">
        <f t="shared" si="12"/>
        <v>#N/A</v>
      </c>
      <c r="AM56" s="99">
        <f t="shared" si="13"/>
        <v>0</v>
      </c>
      <c r="AP56" s="92">
        <f t="shared" si="30"/>
        <v>48</v>
      </c>
      <c r="AQ56" s="91">
        <f t="shared" si="31"/>
        <v>49</v>
      </c>
      <c r="AR56" s="91" t="e">
        <f>INDEX(地温!$D$2:$D$366,MATCH(AP56,地温!$C$2:$C$366,FALSE))</f>
        <v>#N/A</v>
      </c>
      <c r="AS56" s="91" t="e">
        <f t="shared" si="32"/>
        <v>#N/A</v>
      </c>
      <c r="AT56" s="93" t="e">
        <f t="shared" si="14"/>
        <v>#N/A</v>
      </c>
      <c r="AU56" s="99" t="e">
        <f t="shared" si="15"/>
        <v>#N/A</v>
      </c>
      <c r="AV56" s="99">
        <f t="shared" si="16"/>
        <v>0</v>
      </c>
    </row>
    <row r="57" spans="1:48" s="91" customFormat="1">
      <c r="A57" s="92">
        <f t="shared" si="17"/>
        <v>49</v>
      </c>
      <c r="B57" s="91">
        <f t="shared" si="0"/>
        <v>50</v>
      </c>
      <c r="C57" s="99">
        <f t="shared" si="1"/>
        <v>0</v>
      </c>
      <c r="F57" s="92">
        <f t="shared" si="18"/>
        <v>49</v>
      </c>
      <c r="G57" s="91">
        <f t="shared" si="19"/>
        <v>50</v>
      </c>
      <c r="H57" s="91" t="e">
        <f>INDEX(地温!$D$2:$D$366,MATCH(F57,地温!$C$2:$C$366,FALSE))</f>
        <v>#N/A</v>
      </c>
      <c r="I57" s="91" t="e">
        <f t="shared" si="20"/>
        <v>#N/A</v>
      </c>
      <c r="J57" s="93" t="e">
        <f t="shared" si="2"/>
        <v>#N/A</v>
      </c>
      <c r="K57" s="99" t="e">
        <f t="shared" si="3"/>
        <v>#N/A</v>
      </c>
      <c r="L57" s="99">
        <f t="shared" si="4"/>
        <v>0</v>
      </c>
      <c r="O57" s="92">
        <f t="shared" si="21"/>
        <v>49</v>
      </c>
      <c r="P57" s="91">
        <f t="shared" si="22"/>
        <v>50</v>
      </c>
      <c r="Q57" s="91" t="e">
        <f>INDEX(地温!$D$2:$D$366,MATCH(O57,地温!$C$2:$C$366,FALSE))</f>
        <v>#N/A</v>
      </c>
      <c r="R57" s="91" t="e">
        <f t="shared" si="23"/>
        <v>#N/A</v>
      </c>
      <c r="S57" s="93" t="e">
        <f t="shared" si="5"/>
        <v>#N/A</v>
      </c>
      <c r="T57" s="99" t="e">
        <f t="shared" si="6"/>
        <v>#N/A</v>
      </c>
      <c r="U57" s="99">
        <f t="shared" si="7"/>
        <v>0</v>
      </c>
      <c r="X57" s="92">
        <f t="shared" si="24"/>
        <v>49</v>
      </c>
      <c r="Y57" s="91">
        <f t="shared" si="25"/>
        <v>50</v>
      </c>
      <c r="Z57" s="91" t="e">
        <f>INDEX(地温!$D$2:$D$366,MATCH(X57,地温!$C$2:$C$366,FALSE))</f>
        <v>#N/A</v>
      </c>
      <c r="AA57" s="91" t="e">
        <f t="shared" si="26"/>
        <v>#N/A</v>
      </c>
      <c r="AB57" s="93" t="e">
        <f t="shared" si="8"/>
        <v>#N/A</v>
      </c>
      <c r="AC57" s="99" t="e">
        <f t="shared" si="9"/>
        <v>#N/A</v>
      </c>
      <c r="AD57" s="99">
        <f t="shared" si="10"/>
        <v>0</v>
      </c>
      <c r="AG57" s="92">
        <f t="shared" si="27"/>
        <v>49</v>
      </c>
      <c r="AH57" s="91">
        <f t="shared" si="28"/>
        <v>50</v>
      </c>
      <c r="AI57" s="91" t="e">
        <f>INDEX(地温!$D$2:$D$366,MATCH(AG57,地温!$C$2:$C$366,FALSE))</f>
        <v>#N/A</v>
      </c>
      <c r="AJ57" s="91" t="e">
        <f t="shared" si="29"/>
        <v>#N/A</v>
      </c>
      <c r="AK57" s="93" t="e">
        <f t="shared" si="11"/>
        <v>#N/A</v>
      </c>
      <c r="AL57" s="99" t="e">
        <f t="shared" si="12"/>
        <v>#N/A</v>
      </c>
      <c r="AM57" s="99">
        <f t="shared" si="13"/>
        <v>0</v>
      </c>
      <c r="AP57" s="92">
        <f t="shared" si="30"/>
        <v>49</v>
      </c>
      <c r="AQ57" s="91">
        <f t="shared" si="31"/>
        <v>50</v>
      </c>
      <c r="AR57" s="91" t="e">
        <f>INDEX(地温!$D$2:$D$366,MATCH(AP57,地温!$C$2:$C$366,FALSE))</f>
        <v>#N/A</v>
      </c>
      <c r="AS57" s="91" t="e">
        <f t="shared" si="32"/>
        <v>#N/A</v>
      </c>
      <c r="AT57" s="93" t="e">
        <f t="shared" si="14"/>
        <v>#N/A</v>
      </c>
      <c r="AU57" s="99" t="e">
        <f t="shared" si="15"/>
        <v>#N/A</v>
      </c>
      <c r="AV57" s="99">
        <f t="shared" si="16"/>
        <v>0</v>
      </c>
    </row>
    <row r="58" spans="1:48" s="91" customFormat="1">
      <c r="A58" s="92">
        <f t="shared" si="17"/>
        <v>50</v>
      </c>
      <c r="B58" s="91">
        <f t="shared" si="0"/>
        <v>51</v>
      </c>
      <c r="C58" s="99">
        <f t="shared" si="1"/>
        <v>0</v>
      </c>
      <c r="F58" s="92">
        <f t="shared" si="18"/>
        <v>50</v>
      </c>
      <c r="G58" s="91">
        <f t="shared" si="19"/>
        <v>51</v>
      </c>
      <c r="H58" s="91" t="e">
        <f>INDEX(地温!$D$2:$D$366,MATCH(F58,地温!$C$2:$C$366,FALSE))</f>
        <v>#N/A</v>
      </c>
      <c r="I58" s="91" t="e">
        <f t="shared" si="20"/>
        <v>#N/A</v>
      </c>
      <c r="J58" s="93" t="e">
        <f t="shared" si="2"/>
        <v>#N/A</v>
      </c>
      <c r="K58" s="99" t="e">
        <f t="shared" si="3"/>
        <v>#N/A</v>
      </c>
      <c r="L58" s="99">
        <f t="shared" si="4"/>
        <v>0</v>
      </c>
      <c r="O58" s="92">
        <f t="shared" si="21"/>
        <v>50</v>
      </c>
      <c r="P58" s="91">
        <f t="shared" si="22"/>
        <v>51</v>
      </c>
      <c r="Q58" s="91" t="e">
        <f>INDEX(地温!$D$2:$D$366,MATCH(O58,地温!$C$2:$C$366,FALSE))</f>
        <v>#N/A</v>
      </c>
      <c r="R58" s="91" t="e">
        <f t="shared" si="23"/>
        <v>#N/A</v>
      </c>
      <c r="S58" s="93" t="e">
        <f t="shared" si="5"/>
        <v>#N/A</v>
      </c>
      <c r="T58" s="99" t="e">
        <f t="shared" si="6"/>
        <v>#N/A</v>
      </c>
      <c r="U58" s="99">
        <f t="shared" si="7"/>
        <v>0</v>
      </c>
      <c r="X58" s="92">
        <f t="shared" si="24"/>
        <v>50</v>
      </c>
      <c r="Y58" s="91">
        <f t="shared" si="25"/>
        <v>51</v>
      </c>
      <c r="Z58" s="91" t="e">
        <f>INDEX(地温!$D$2:$D$366,MATCH(X58,地温!$C$2:$C$366,FALSE))</f>
        <v>#N/A</v>
      </c>
      <c r="AA58" s="91" t="e">
        <f t="shared" si="26"/>
        <v>#N/A</v>
      </c>
      <c r="AB58" s="93" t="e">
        <f t="shared" si="8"/>
        <v>#N/A</v>
      </c>
      <c r="AC58" s="99" t="e">
        <f t="shared" si="9"/>
        <v>#N/A</v>
      </c>
      <c r="AD58" s="99">
        <f t="shared" si="10"/>
        <v>0</v>
      </c>
      <c r="AG58" s="92">
        <f t="shared" si="27"/>
        <v>50</v>
      </c>
      <c r="AH58" s="91">
        <f t="shared" si="28"/>
        <v>51</v>
      </c>
      <c r="AI58" s="91" t="e">
        <f>INDEX(地温!$D$2:$D$366,MATCH(AG58,地温!$C$2:$C$366,FALSE))</f>
        <v>#N/A</v>
      </c>
      <c r="AJ58" s="91" t="e">
        <f t="shared" si="29"/>
        <v>#N/A</v>
      </c>
      <c r="AK58" s="93" t="e">
        <f t="shared" si="11"/>
        <v>#N/A</v>
      </c>
      <c r="AL58" s="99" t="e">
        <f t="shared" si="12"/>
        <v>#N/A</v>
      </c>
      <c r="AM58" s="99">
        <f t="shared" si="13"/>
        <v>0</v>
      </c>
      <c r="AP58" s="92">
        <f t="shared" si="30"/>
        <v>50</v>
      </c>
      <c r="AQ58" s="91">
        <f t="shared" si="31"/>
        <v>51</v>
      </c>
      <c r="AR58" s="91" t="e">
        <f>INDEX(地温!$D$2:$D$366,MATCH(AP58,地温!$C$2:$C$366,FALSE))</f>
        <v>#N/A</v>
      </c>
      <c r="AS58" s="91" t="e">
        <f t="shared" si="32"/>
        <v>#N/A</v>
      </c>
      <c r="AT58" s="93" t="e">
        <f t="shared" si="14"/>
        <v>#N/A</v>
      </c>
      <c r="AU58" s="99" t="e">
        <f t="shared" si="15"/>
        <v>#N/A</v>
      </c>
      <c r="AV58" s="99">
        <f t="shared" si="16"/>
        <v>0</v>
      </c>
    </row>
    <row r="59" spans="1:48" s="91" customFormat="1">
      <c r="A59" s="92">
        <f t="shared" si="17"/>
        <v>51</v>
      </c>
      <c r="B59" s="91">
        <f t="shared" si="0"/>
        <v>52</v>
      </c>
      <c r="C59" s="99">
        <f t="shared" si="1"/>
        <v>0</v>
      </c>
      <c r="F59" s="92">
        <f t="shared" si="18"/>
        <v>51</v>
      </c>
      <c r="G59" s="91">
        <f t="shared" si="19"/>
        <v>52</v>
      </c>
      <c r="H59" s="91" t="e">
        <f>INDEX(地温!$D$2:$D$366,MATCH(F59,地温!$C$2:$C$366,FALSE))</f>
        <v>#N/A</v>
      </c>
      <c r="I59" s="91" t="e">
        <f t="shared" si="20"/>
        <v>#N/A</v>
      </c>
      <c r="J59" s="93" t="e">
        <f t="shared" si="2"/>
        <v>#N/A</v>
      </c>
      <c r="K59" s="99" t="e">
        <f t="shared" si="3"/>
        <v>#N/A</v>
      </c>
      <c r="L59" s="99">
        <f t="shared" si="4"/>
        <v>0</v>
      </c>
      <c r="O59" s="92">
        <f t="shared" si="21"/>
        <v>51</v>
      </c>
      <c r="P59" s="91">
        <f t="shared" si="22"/>
        <v>52</v>
      </c>
      <c r="Q59" s="91" t="e">
        <f>INDEX(地温!$D$2:$D$366,MATCH(O59,地温!$C$2:$C$366,FALSE))</f>
        <v>#N/A</v>
      </c>
      <c r="R59" s="91" t="e">
        <f t="shared" si="23"/>
        <v>#N/A</v>
      </c>
      <c r="S59" s="93" t="e">
        <f t="shared" si="5"/>
        <v>#N/A</v>
      </c>
      <c r="T59" s="99" t="e">
        <f t="shared" si="6"/>
        <v>#N/A</v>
      </c>
      <c r="U59" s="99">
        <f t="shared" si="7"/>
        <v>0</v>
      </c>
      <c r="X59" s="92">
        <f t="shared" si="24"/>
        <v>51</v>
      </c>
      <c r="Y59" s="91">
        <f t="shared" si="25"/>
        <v>52</v>
      </c>
      <c r="Z59" s="91" t="e">
        <f>INDEX(地温!$D$2:$D$366,MATCH(X59,地温!$C$2:$C$366,FALSE))</f>
        <v>#N/A</v>
      </c>
      <c r="AA59" s="91" t="e">
        <f t="shared" si="26"/>
        <v>#N/A</v>
      </c>
      <c r="AB59" s="93" t="e">
        <f t="shared" si="8"/>
        <v>#N/A</v>
      </c>
      <c r="AC59" s="99" t="e">
        <f t="shared" si="9"/>
        <v>#N/A</v>
      </c>
      <c r="AD59" s="99">
        <f t="shared" si="10"/>
        <v>0</v>
      </c>
      <c r="AG59" s="92">
        <f t="shared" si="27"/>
        <v>51</v>
      </c>
      <c r="AH59" s="91">
        <f t="shared" si="28"/>
        <v>52</v>
      </c>
      <c r="AI59" s="91" t="e">
        <f>INDEX(地温!$D$2:$D$366,MATCH(AG59,地温!$C$2:$C$366,FALSE))</f>
        <v>#N/A</v>
      </c>
      <c r="AJ59" s="91" t="e">
        <f t="shared" si="29"/>
        <v>#N/A</v>
      </c>
      <c r="AK59" s="93" t="e">
        <f t="shared" si="11"/>
        <v>#N/A</v>
      </c>
      <c r="AL59" s="99" t="e">
        <f t="shared" si="12"/>
        <v>#N/A</v>
      </c>
      <c r="AM59" s="99">
        <f t="shared" si="13"/>
        <v>0</v>
      </c>
      <c r="AP59" s="92">
        <f t="shared" si="30"/>
        <v>51</v>
      </c>
      <c r="AQ59" s="91">
        <f t="shared" si="31"/>
        <v>52</v>
      </c>
      <c r="AR59" s="91" t="e">
        <f>INDEX(地温!$D$2:$D$366,MATCH(AP59,地温!$C$2:$C$366,FALSE))</f>
        <v>#N/A</v>
      </c>
      <c r="AS59" s="91" t="e">
        <f t="shared" si="32"/>
        <v>#N/A</v>
      </c>
      <c r="AT59" s="93" t="e">
        <f t="shared" si="14"/>
        <v>#N/A</v>
      </c>
      <c r="AU59" s="99" t="e">
        <f t="shared" si="15"/>
        <v>#N/A</v>
      </c>
      <c r="AV59" s="99">
        <f t="shared" si="16"/>
        <v>0</v>
      </c>
    </row>
    <row r="60" spans="1:48" s="91" customFormat="1">
      <c r="A60" s="92">
        <f t="shared" si="17"/>
        <v>52</v>
      </c>
      <c r="B60" s="91">
        <f t="shared" si="0"/>
        <v>53</v>
      </c>
      <c r="C60" s="99">
        <f t="shared" si="1"/>
        <v>0</v>
      </c>
      <c r="F60" s="92">
        <f t="shared" si="18"/>
        <v>52</v>
      </c>
      <c r="G60" s="91">
        <f t="shared" si="19"/>
        <v>53</v>
      </c>
      <c r="H60" s="91" t="e">
        <f>INDEX(地温!$D$2:$D$366,MATCH(F60,地温!$C$2:$C$366,FALSE))</f>
        <v>#N/A</v>
      </c>
      <c r="I60" s="91" t="e">
        <f t="shared" si="20"/>
        <v>#N/A</v>
      </c>
      <c r="J60" s="93" t="e">
        <f t="shared" si="2"/>
        <v>#N/A</v>
      </c>
      <c r="K60" s="99" t="e">
        <f t="shared" si="3"/>
        <v>#N/A</v>
      </c>
      <c r="L60" s="99">
        <f t="shared" si="4"/>
        <v>0</v>
      </c>
      <c r="O60" s="92">
        <f t="shared" si="21"/>
        <v>52</v>
      </c>
      <c r="P60" s="91">
        <f t="shared" si="22"/>
        <v>53</v>
      </c>
      <c r="Q60" s="91" t="e">
        <f>INDEX(地温!$D$2:$D$366,MATCH(O60,地温!$C$2:$C$366,FALSE))</f>
        <v>#N/A</v>
      </c>
      <c r="R60" s="91" t="e">
        <f t="shared" si="23"/>
        <v>#N/A</v>
      </c>
      <c r="S60" s="93" t="e">
        <f t="shared" si="5"/>
        <v>#N/A</v>
      </c>
      <c r="T60" s="99" t="e">
        <f t="shared" si="6"/>
        <v>#N/A</v>
      </c>
      <c r="U60" s="99">
        <f t="shared" si="7"/>
        <v>0</v>
      </c>
      <c r="X60" s="92">
        <f t="shared" si="24"/>
        <v>52</v>
      </c>
      <c r="Y60" s="91">
        <f t="shared" si="25"/>
        <v>53</v>
      </c>
      <c r="Z60" s="91" t="e">
        <f>INDEX(地温!$D$2:$D$366,MATCH(X60,地温!$C$2:$C$366,FALSE))</f>
        <v>#N/A</v>
      </c>
      <c r="AA60" s="91" t="e">
        <f t="shared" si="26"/>
        <v>#N/A</v>
      </c>
      <c r="AB60" s="93" t="e">
        <f t="shared" si="8"/>
        <v>#N/A</v>
      </c>
      <c r="AC60" s="99" t="e">
        <f t="shared" si="9"/>
        <v>#N/A</v>
      </c>
      <c r="AD60" s="99">
        <f t="shared" si="10"/>
        <v>0</v>
      </c>
      <c r="AG60" s="92">
        <f t="shared" si="27"/>
        <v>52</v>
      </c>
      <c r="AH60" s="91">
        <f t="shared" si="28"/>
        <v>53</v>
      </c>
      <c r="AI60" s="91" t="e">
        <f>INDEX(地温!$D$2:$D$366,MATCH(AG60,地温!$C$2:$C$366,FALSE))</f>
        <v>#N/A</v>
      </c>
      <c r="AJ60" s="91" t="e">
        <f t="shared" si="29"/>
        <v>#N/A</v>
      </c>
      <c r="AK60" s="93" t="e">
        <f t="shared" si="11"/>
        <v>#N/A</v>
      </c>
      <c r="AL60" s="99" t="e">
        <f t="shared" si="12"/>
        <v>#N/A</v>
      </c>
      <c r="AM60" s="99">
        <f t="shared" si="13"/>
        <v>0</v>
      </c>
      <c r="AP60" s="92">
        <f t="shared" si="30"/>
        <v>52</v>
      </c>
      <c r="AQ60" s="91">
        <f t="shared" si="31"/>
        <v>53</v>
      </c>
      <c r="AR60" s="91" t="e">
        <f>INDEX(地温!$D$2:$D$366,MATCH(AP60,地温!$C$2:$C$366,FALSE))</f>
        <v>#N/A</v>
      </c>
      <c r="AS60" s="91" t="e">
        <f t="shared" si="32"/>
        <v>#N/A</v>
      </c>
      <c r="AT60" s="93" t="e">
        <f t="shared" si="14"/>
        <v>#N/A</v>
      </c>
      <c r="AU60" s="99" t="e">
        <f t="shared" si="15"/>
        <v>#N/A</v>
      </c>
      <c r="AV60" s="99">
        <f t="shared" si="16"/>
        <v>0</v>
      </c>
    </row>
    <row r="61" spans="1:48" s="91" customFormat="1">
      <c r="A61" s="92">
        <f t="shared" si="17"/>
        <v>53</v>
      </c>
      <c r="B61" s="91">
        <f t="shared" si="0"/>
        <v>54</v>
      </c>
      <c r="C61" s="99">
        <f t="shared" si="1"/>
        <v>0</v>
      </c>
      <c r="F61" s="92">
        <f t="shared" si="18"/>
        <v>53</v>
      </c>
      <c r="G61" s="91">
        <f t="shared" si="19"/>
        <v>54</v>
      </c>
      <c r="H61" s="91" t="e">
        <f>INDEX(地温!$D$2:$D$366,MATCH(F61,地温!$C$2:$C$366,FALSE))</f>
        <v>#N/A</v>
      </c>
      <c r="I61" s="91" t="e">
        <f t="shared" si="20"/>
        <v>#N/A</v>
      </c>
      <c r="J61" s="93" t="e">
        <f t="shared" si="2"/>
        <v>#N/A</v>
      </c>
      <c r="K61" s="99" t="e">
        <f t="shared" si="3"/>
        <v>#N/A</v>
      </c>
      <c r="L61" s="99">
        <f t="shared" si="4"/>
        <v>0</v>
      </c>
      <c r="O61" s="92">
        <f t="shared" si="21"/>
        <v>53</v>
      </c>
      <c r="P61" s="91">
        <f t="shared" si="22"/>
        <v>54</v>
      </c>
      <c r="Q61" s="91" t="e">
        <f>INDEX(地温!$D$2:$D$366,MATCH(O61,地温!$C$2:$C$366,FALSE))</f>
        <v>#N/A</v>
      </c>
      <c r="R61" s="91" t="e">
        <f t="shared" si="23"/>
        <v>#N/A</v>
      </c>
      <c r="S61" s="93" t="e">
        <f t="shared" si="5"/>
        <v>#N/A</v>
      </c>
      <c r="T61" s="99" t="e">
        <f t="shared" si="6"/>
        <v>#N/A</v>
      </c>
      <c r="U61" s="99">
        <f t="shared" si="7"/>
        <v>0</v>
      </c>
      <c r="X61" s="92">
        <f t="shared" si="24"/>
        <v>53</v>
      </c>
      <c r="Y61" s="91">
        <f t="shared" si="25"/>
        <v>54</v>
      </c>
      <c r="Z61" s="91" t="e">
        <f>INDEX(地温!$D$2:$D$366,MATCH(X61,地温!$C$2:$C$366,FALSE))</f>
        <v>#N/A</v>
      </c>
      <c r="AA61" s="91" t="e">
        <f t="shared" si="26"/>
        <v>#N/A</v>
      </c>
      <c r="AB61" s="93" t="e">
        <f t="shared" si="8"/>
        <v>#N/A</v>
      </c>
      <c r="AC61" s="99" t="e">
        <f t="shared" si="9"/>
        <v>#N/A</v>
      </c>
      <c r="AD61" s="99">
        <f t="shared" si="10"/>
        <v>0</v>
      </c>
      <c r="AG61" s="92">
        <f t="shared" si="27"/>
        <v>53</v>
      </c>
      <c r="AH61" s="91">
        <f t="shared" si="28"/>
        <v>54</v>
      </c>
      <c r="AI61" s="91" t="e">
        <f>INDEX(地温!$D$2:$D$366,MATCH(AG61,地温!$C$2:$C$366,FALSE))</f>
        <v>#N/A</v>
      </c>
      <c r="AJ61" s="91" t="e">
        <f t="shared" si="29"/>
        <v>#N/A</v>
      </c>
      <c r="AK61" s="93" t="e">
        <f t="shared" si="11"/>
        <v>#N/A</v>
      </c>
      <c r="AL61" s="99" t="e">
        <f t="shared" si="12"/>
        <v>#N/A</v>
      </c>
      <c r="AM61" s="99">
        <f t="shared" si="13"/>
        <v>0</v>
      </c>
      <c r="AP61" s="92">
        <f t="shared" si="30"/>
        <v>53</v>
      </c>
      <c r="AQ61" s="91">
        <f t="shared" si="31"/>
        <v>54</v>
      </c>
      <c r="AR61" s="91" t="e">
        <f>INDEX(地温!$D$2:$D$366,MATCH(AP61,地温!$C$2:$C$366,FALSE))</f>
        <v>#N/A</v>
      </c>
      <c r="AS61" s="91" t="e">
        <f t="shared" si="32"/>
        <v>#N/A</v>
      </c>
      <c r="AT61" s="93" t="e">
        <f t="shared" si="14"/>
        <v>#N/A</v>
      </c>
      <c r="AU61" s="99" t="e">
        <f t="shared" si="15"/>
        <v>#N/A</v>
      </c>
      <c r="AV61" s="99">
        <f t="shared" si="16"/>
        <v>0</v>
      </c>
    </row>
    <row r="62" spans="1:48" s="91" customFormat="1">
      <c r="A62" s="92">
        <f t="shared" si="17"/>
        <v>54</v>
      </c>
      <c r="B62" s="91">
        <f t="shared" si="0"/>
        <v>55</v>
      </c>
      <c r="C62" s="99">
        <f t="shared" si="1"/>
        <v>0</v>
      </c>
      <c r="F62" s="92">
        <f t="shared" si="18"/>
        <v>54</v>
      </c>
      <c r="G62" s="91">
        <f t="shared" si="19"/>
        <v>55</v>
      </c>
      <c r="H62" s="91" t="e">
        <f>INDEX(地温!$D$2:$D$366,MATCH(F62,地温!$C$2:$C$366,FALSE))</f>
        <v>#N/A</v>
      </c>
      <c r="I62" s="91" t="e">
        <f t="shared" si="20"/>
        <v>#N/A</v>
      </c>
      <c r="J62" s="93" t="e">
        <f t="shared" si="2"/>
        <v>#N/A</v>
      </c>
      <c r="K62" s="99" t="e">
        <f t="shared" si="3"/>
        <v>#N/A</v>
      </c>
      <c r="L62" s="99">
        <f t="shared" si="4"/>
        <v>0</v>
      </c>
      <c r="O62" s="92">
        <f t="shared" si="21"/>
        <v>54</v>
      </c>
      <c r="P62" s="91">
        <f t="shared" si="22"/>
        <v>55</v>
      </c>
      <c r="Q62" s="91" t="e">
        <f>INDEX(地温!$D$2:$D$366,MATCH(O62,地温!$C$2:$C$366,FALSE))</f>
        <v>#N/A</v>
      </c>
      <c r="R62" s="91" t="e">
        <f t="shared" si="23"/>
        <v>#N/A</v>
      </c>
      <c r="S62" s="93" t="e">
        <f t="shared" si="5"/>
        <v>#N/A</v>
      </c>
      <c r="T62" s="99" t="e">
        <f t="shared" si="6"/>
        <v>#N/A</v>
      </c>
      <c r="U62" s="99">
        <f t="shared" si="7"/>
        <v>0</v>
      </c>
      <c r="X62" s="92">
        <f t="shared" si="24"/>
        <v>54</v>
      </c>
      <c r="Y62" s="91">
        <f t="shared" si="25"/>
        <v>55</v>
      </c>
      <c r="Z62" s="91" t="e">
        <f>INDEX(地温!$D$2:$D$366,MATCH(X62,地温!$C$2:$C$366,FALSE))</f>
        <v>#N/A</v>
      </c>
      <c r="AA62" s="91" t="e">
        <f t="shared" si="26"/>
        <v>#N/A</v>
      </c>
      <c r="AB62" s="93" t="e">
        <f t="shared" si="8"/>
        <v>#N/A</v>
      </c>
      <c r="AC62" s="99" t="e">
        <f t="shared" si="9"/>
        <v>#N/A</v>
      </c>
      <c r="AD62" s="99">
        <f t="shared" si="10"/>
        <v>0</v>
      </c>
      <c r="AG62" s="92">
        <f t="shared" si="27"/>
        <v>54</v>
      </c>
      <c r="AH62" s="91">
        <f t="shared" si="28"/>
        <v>55</v>
      </c>
      <c r="AI62" s="91" t="e">
        <f>INDEX(地温!$D$2:$D$366,MATCH(AG62,地温!$C$2:$C$366,FALSE))</f>
        <v>#N/A</v>
      </c>
      <c r="AJ62" s="91" t="e">
        <f t="shared" si="29"/>
        <v>#N/A</v>
      </c>
      <c r="AK62" s="93" t="e">
        <f t="shared" si="11"/>
        <v>#N/A</v>
      </c>
      <c r="AL62" s="99" t="e">
        <f t="shared" si="12"/>
        <v>#N/A</v>
      </c>
      <c r="AM62" s="99">
        <f t="shared" si="13"/>
        <v>0</v>
      </c>
      <c r="AP62" s="92">
        <f t="shared" si="30"/>
        <v>54</v>
      </c>
      <c r="AQ62" s="91">
        <f t="shared" si="31"/>
        <v>55</v>
      </c>
      <c r="AR62" s="91" t="e">
        <f>INDEX(地温!$D$2:$D$366,MATCH(AP62,地温!$C$2:$C$366,FALSE))</f>
        <v>#N/A</v>
      </c>
      <c r="AS62" s="91" t="e">
        <f t="shared" si="32"/>
        <v>#N/A</v>
      </c>
      <c r="AT62" s="93" t="e">
        <f t="shared" si="14"/>
        <v>#N/A</v>
      </c>
      <c r="AU62" s="99" t="e">
        <f t="shared" si="15"/>
        <v>#N/A</v>
      </c>
      <c r="AV62" s="99">
        <f t="shared" si="16"/>
        <v>0</v>
      </c>
    </row>
    <row r="63" spans="1:48" s="91" customFormat="1">
      <c r="A63" s="92">
        <f t="shared" si="17"/>
        <v>55</v>
      </c>
      <c r="B63" s="91">
        <f t="shared" si="0"/>
        <v>56</v>
      </c>
      <c r="C63" s="99">
        <f t="shared" si="1"/>
        <v>0</v>
      </c>
      <c r="F63" s="92">
        <f t="shared" si="18"/>
        <v>55</v>
      </c>
      <c r="G63" s="91">
        <f t="shared" si="19"/>
        <v>56</v>
      </c>
      <c r="H63" s="91" t="e">
        <f>INDEX(地温!$D$2:$D$366,MATCH(F63,地温!$C$2:$C$366,FALSE))</f>
        <v>#N/A</v>
      </c>
      <c r="I63" s="91" t="e">
        <f t="shared" si="20"/>
        <v>#N/A</v>
      </c>
      <c r="J63" s="93" t="e">
        <f t="shared" si="2"/>
        <v>#N/A</v>
      </c>
      <c r="K63" s="99" t="e">
        <f t="shared" si="3"/>
        <v>#N/A</v>
      </c>
      <c r="L63" s="99">
        <f t="shared" si="4"/>
        <v>0</v>
      </c>
      <c r="O63" s="92">
        <f t="shared" si="21"/>
        <v>55</v>
      </c>
      <c r="P63" s="91">
        <f t="shared" si="22"/>
        <v>56</v>
      </c>
      <c r="Q63" s="91" t="e">
        <f>INDEX(地温!$D$2:$D$366,MATCH(O63,地温!$C$2:$C$366,FALSE))</f>
        <v>#N/A</v>
      </c>
      <c r="R63" s="91" t="e">
        <f t="shared" si="23"/>
        <v>#N/A</v>
      </c>
      <c r="S63" s="93" t="e">
        <f t="shared" si="5"/>
        <v>#N/A</v>
      </c>
      <c r="T63" s="99" t="e">
        <f t="shared" si="6"/>
        <v>#N/A</v>
      </c>
      <c r="U63" s="99">
        <f t="shared" si="7"/>
        <v>0</v>
      </c>
      <c r="X63" s="92">
        <f t="shared" si="24"/>
        <v>55</v>
      </c>
      <c r="Y63" s="91">
        <f t="shared" si="25"/>
        <v>56</v>
      </c>
      <c r="Z63" s="91" t="e">
        <f>INDEX(地温!$D$2:$D$366,MATCH(X63,地温!$C$2:$C$366,FALSE))</f>
        <v>#N/A</v>
      </c>
      <c r="AA63" s="91" t="e">
        <f t="shared" si="26"/>
        <v>#N/A</v>
      </c>
      <c r="AB63" s="93" t="e">
        <f t="shared" si="8"/>
        <v>#N/A</v>
      </c>
      <c r="AC63" s="99" t="e">
        <f t="shared" si="9"/>
        <v>#N/A</v>
      </c>
      <c r="AD63" s="99">
        <f t="shared" si="10"/>
        <v>0</v>
      </c>
      <c r="AG63" s="92">
        <f t="shared" si="27"/>
        <v>55</v>
      </c>
      <c r="AH63" s="91">
        <f t="shared" si="28"/>
        <v>56</v>
      </c>
      <c r="AI63" s="91" t="e">
        <f>INDEX(地温!$D$2:$D$366,MATCH(AG63,地温!$C$2:$C$366,FALSE))</f>
        <v>#N/A</v>
      </c>
      <c r="AJ63" s="91" t="e">
        <f t="shared" si="29"/>
        <v>#N/A</v>
      </c>
      <c r="AK63" s="93" t="e">
        <f t="shared" si="11"/>
        <v>#N/A</v>
      </c>
      <c r="AL63" s="99" t="e">
        <f t="shared" si="12"/>
        <v>#N/A</v>
      </c>
      <c r="AM63" s="99">
        <f t="shared" si="13"/>
        <v>0</v>
      </c>
      <c r="AP63" s="92">
        <f t="shared" si="30"/>
        <v>55</v>
      </c>
      <c r="AQ63" s="91">
        <f t="shared" si="31"/>
        <v>56</v>
      </c>
      <c r="AR63" s="91" t="e">
        <f>INDEX(地温!$D$2:$D$366,MATCH(AP63,地温!$C$2:$C$366,FALSE))</f>
        <v>#N/A</v>
      </c>
      <c r="AS63" s="91" t="e">
        <f t="shared" si="32"/>
        <v>#N/A</v>
      </c>
      <c r="AT63" s="93" t="e">
        <f t="shared" si="14"/>
        <v>#N/A</v>
      </c>
      <c r="AU63" s="99" t="e">
        <f t="shared" si="15"/>
        <v>#N/A</v>
      </c>
      <c r="AV63" s="99">
        <f t="shared" si="16"/>
        <v>0</v>
      </c>
    </row>
    <row r="64" spans="1:48" s="91" customFormat="1">
      <c r="A64" s="92">
        <f t="shared" si="17"/>
        <v>56</v>
      </c>
      <c r="B64" s="91">
        <f t="shared" si="0"/>
        <v>57</v>
      </c>
      <c r="C64" s="99">
        <f t="shared" si="1"/>
        <v>0</v>
      </c>
      <c r="F64" s="92">
        <f t="shared" si="18"/>
        <v>56</v>
      </c>
      <c r="G64" s="91">
        <f t="shared" si="19"/>
        <v>57</v>
      </c>
      <c r="H64" s="91" t="e">
        <f>INDEX(地温!$D$2:$D$366,MATCH(F64,地温!$C$2:$C$366,FALSE))</f>
        <v>#N/A</v>
      </c>
      <c r="I64" s="91" t="e">
        <f t="shared" si="20"/>
        <v>#N/A</v>
      </c>
      <c r="J64" s="93" t="e">
        <f t="shared" si="2"/>
        <v>#N/A</v>
      </c>
      <c r="K64" s="99" t="e">
        <f t="shared" si="3"/>
        <v>#N/A</v>
      </c>
      <c r="L64" s="99">
        <f t="shared" si="4"/>
        <v>0</v>
      </c>
      <c r="O64" s="92">
        <f t="shared" si="21"/>
        <v>56</v>
      </c>
      <c r="P64" s="91">
        <f t="shared" si="22"/>
        <v>57</v>
      </c>
      <c r="Q64" s="91" t="e">
        <f>INDEX(地温!$D$2:$D$366,MATCH(O64,地温!$C$2:$C$366,FALSE))</f>
        <v>#N/A</v>
      </c>
      <c r="R64" s="91" t="e">
        <f t="shared" si="23"/>
        <v>#N/A</v>
      </c>
      <c r="S64" s="93" t="e">
        <f t="shared" si="5"/>
        <v>#N/A</v>
      </c>
      <c r="T64" s="99" t="e">
        <f t="shared" si="6"/>
        <v>#N/A</v>
      </c>
      <c r="U64" s="99">
        <f t="shared" si="7"/>
        <v>0</v>
      </c>
      <c r="X64" s="92">
        <f t="shared" si="24"/>
        <v>56</v>
      </c>
      <c r="Y64" s="91">
        <f t="shared" si="25"/>
        <v>57</v>
      </c>
      <c r="Z64" s="91" t="e">
        <f>INDEX(地温!$D$2:$D$366,MATCH(X64,地温!$C$2:$C$366,FALSE))</f>
        <v>#N/A</v>
      </c>
      <c r="AA64" s="91" t="e">
        <f t="shared" si="26"/>
        <v>#N/A</v>
      </c>
      <c r="AB64" s="93" t="e">
        <f t="shared" si="8"/>
        <v>#N/A</v>
      </c>
      <c r="AC64" s="99" t="e">
        <f t="shared" si="9"/>
        <v>#N/A</v>
      </c>
      <c r="AD64" s="99">
        <f t="shared" si="10"/>
        <v>0</v>
      </c>
      <c r="AG64" s="92">
        <f t="shared" si="27"/>
        <v>56</v>
      </c>
      <c r="AH64" s="91">
        <f t="shared" si="28"/>
        <v>57</v>
      </c>
      <c r="AI64" s="91" t="e">
        <f>INDEX(地温!$D$2:$D$366,MATCH(AG64,地温!$C$2:$C$366,FALSE))</f>
        <v>#N/A</v>
      </c>
      <c r="AJ64" s="91" t="e">
        <f t="shared" si="29"/>
        <v>#N/A</v>
      </c>
      <c r="AK64" s="93" t="e">
        <f t="shared" si="11"/>
        <v>#N/A</v>
      </c>
      <c r="AL64" s="99" t="e">
        <f t="shared" si="12"/>
        <v>#N/A</v>
      </c>
      <c r="AM64" s="99">
        <f t="shared" si="13"/>
        <v>0</v>
      </c>
      <c r="AP64" s="92">
        <f t="shared" si="30"/>
        <v>56</v>
      </c>
      <c r="AQ64" s="91">
        <f t="shared" si="31"/>
        <v>57</v>
      </c>
      <c r="AR64" s="91" t="e">
        <f>INDEX(地温!$D$2:$D$366,MATCH(AP64,地温!$C$2:$C$366,FALSE))</f>
        <v>#N/A</v>
      </c>
      <c r="AS64" s="91" t="e">
        <f t="shared" si="32"/>
        <v>#N/A</v>
      </c>
      <c r="AT64" s="93" t="e">
        <f t="shared" si="14"/>
        <v>#N/A</v>
      </c>
      <c r="AU64" s="99" t="e">
        <f t="shared" si="15"/>
        <v>#N/A</v>
      </c>
      <c r="AV64" s="99">
        <f t="shared" si="16"/>
        <v>0</v>
      </c>
    </row>
    <row r="65" spans="1:48" s="91" customFormat="1">
      <c r="A65" s="92">
        <f t="shared" si="17"/>
        <v>57</v>
      </c>
      <c r="B65" s="91">
        <f t="shared" si="0"/>
        <v>58</v>
      </c>
      <c r="C65" s="99">
        <f t="shared" si="1"/>
        <v>0</v>
      </c>
      <c r="F65" s="92">
        <f t="shared" si="18"/>
        <v>57</v>
      </c>
      <c r="G65" s="91">
        <f t="shared" si="19"/>
        <v>58</v>
      </c>
      <c r="H65" s="91" t="e">
        <f>INDEX(地温!$D$2:$D$366,MATCH(F65,地温!$C$2:$C$366,FALSE))</f>
        <v>#N/A</v>
      </c>
      <c r="I65" s="91" t="e">
        <f t="shared" si="20"/>
        <v>#N/A</v>
      </c>
      <c r="J65" s="93" t="e">
        <f t="shared" si="2"/>
        <v>#N/A</v>
      </c>
      <c r="K65" s="99" t="e">
        <f t="shared" si="3"/>
        <v>#N/A</v>
      </c>
      <c r="L65" s="99">
        <f t="shared" si="4"/>
        <v>0</v>
      </c>
      <c r="O65" s="92">
        <f t="shared" si="21"/>
        <v>57</v>
      </c>
      <c r="P65" s="91">
        <f t="shared" si="22"/>
        <v>58</v>
      </c>
      <c r="Q65" s="91" t="e">
        <f>INDEX(地温!$D$2:$D$366,MATCH(O65,地温!$C$2:$C$366,FALSE))</f>
        <v>#N/A</v>
      </c>
      <c r="R65" s="91" t="e">
        <f t="shared" si="23"/>
        <v>#N/A</v>
      </c>
      <c r="S65" s="93" t="e">
        <f t="shared" si="5"/>
        <v>#N/A</v>
      </c>
      <c r="T65" s="99" t="e">
        <f t="shared" si="6"/>
        <v>#N/A</v>
      </c>
      <c r="U65" s="99">
        <f t="shared" si="7"/>
        <v>0</v>
      </c>
      <c r="X65" s="92">
        <f t="shared" si="24"/>
        <v>57</v>
      </c>
      <c r="Y65" s="91">
        <f t="shared" si="25"/>
        <v>58</v>
      </c>
      <c r="Z65" s="91" t="e">
        <f>INDEX(地温!$D$2:$D$366,MATCH(X65,地温!$C$2:$C$366,FALSE))</f>
        <v>#N/A</v>
      </c>
      <c r="AA65" s="91" t="e">
        <f t="shared" si="26"/>
        <v>#N/A</v>
      </c>
      <c r="AB65" s="93" t="e">
        <f t="shared" si="8"/>
        <v>#N/A</v>
      </c>
      <c r="AC65" s="99" t="e">
        <f t="shared" si="9"/>
        <v>#N/A</v>
      </c>
      <c r="AD65" s="99">
        <f t="shared" si="10"/>
        <v>0</v>
      </c>
      <c r="AG65" s="92">
        <f t="shared" si="27"/>
        <v>57</v>
      </c>
      <c r="AH65" s="91">
        <f t="shared" si="28"/>
        <v>58</v>
      </c>
      <c r="AI65" s="91" t="e">
        <f>INDEX(地温!$D$2:$D$366,MATCH(AG65,地温!$C$2:$C$366,FALSE))</f>
        <v>#N/A</v>
      </c>
      <c r="AJ65" s="91" t="e">
        <f t="shared" si="29"/>
        <v>#N/A</v>
      </c>
      <c r="AK65" s="93" t="e">
        <f t="shared" si="11"/>
        <v>#N/A</v>
      </c>
      <c r="AL65" s="99" t="e">
        <f t="shared" si="12"/>
        <v>#N/A</v>
      </c>
      <c r="AM65" s="99">
        <f t="shared" si="13"/>
        <v>0</v>
      </c>
      <c r="AP65" s="92">
        <f t="shared" si="30"/>
        <v>57</v>
      </c>
      <c r="AQ65" s="91">
        <f t="shared" si="31"/>
        <v>58</v>
      </c>
      <c r="AR65" s="91" t="e">
        <f>INDEX(地温!$D$2:$D$366,MATCH(AP65,地温!$C$2:$C$366,FALSE))</f>
        <v>#N/A</v>
      </c>
      <c r="AS65" s="91" t="e">
        <f t="shared" si="32"/>
        <v>#N/A</v>
      </c>
      <c r="AT65" s="93" t="e">
        <f t="shared" si="14"/>
        <v>#N/A</v>
      </c>
      <c r="AU65" s="99" t="e">
        <f t="shared" si="15"/>
        <v>#N/A</v>
      </c>
      <c r="AV65" s="99">
        <f t="shared" si="16"/>
        <v>0</v>
      </c>
    </row>
    <row r="66" spans="1:48" s="91" customFormat="1">
      <c r="A66" s="92">
        <f t="shared" si="17"/>
        <v>58</v>
      </c>
      <c r="B66" s="91">
        <f t="shared" si="0"/>
        <v>59</v>
      </c>
      <c r="C66" s="99">
        <f t="shared" si="1"/>
        <v>0</v>
      </c>
      <c r="F66" s="92">
        <f t="shared" si="18"/>
        <v>58</v>
      </c>
      <c r="G66" s="91">
        <f t="shared" si="19"/>
        <v>59</v>
      </c>
      <c r="H66" s="91" t="e">
        <f>INDEX(地温!$D$2:$D$366,MATCH(F66,地温!$C$2:$C$366,FALSE))</f>
        <v>#N/A</v>
      </c>
      <c r="I66" s="91" t="e">
        <f t="shared" si="20"/>
        <v>#N/A</v>
      </c>
      <c r="J66" s="93" t="e">
        <f t="shared" si="2"/>
        <v>#N/A</v>
      </c>
      <c r="K66" s="99" t="e">
        <f t="shared" si="3"/>
        <v>#N/A</v>
      </c>
      <c r="L66" s="99">
        <f t="shared" si="4"/>
        <v>0</v>
      </c>
      <c r="O66" s="92">
        <f t="shared" si="21"/>
        <v>58</v>
      </c>
      <c r="P66" s="91">
        <f t="shared" si="22"/>
        <v>59</v>
      </c>
      <c r="Q66" s="91" t="e">
        <f>INDEX(地温!$D$2:$D$366,MATCH(O66,地温!$C$2:$C$366,FALSE))</f>
        <v>#N/A</v>
      </c>
      <c r="R66" s="91" t="e">
        <f t="shared" si="23"/>
        <v>#N/A</v>
      </c>
      <c r="S66" s="93" t="e">
        <f t="shared" si="5"/>
        <v>#N/A</v>
      </c>
      <c r="T66" s="99" t="e">
        <f t="shared" si="6"/>
        <v>#N/A</v>
      </c>
      <c r="U66" s="99">
        <f t="shared" si="7"/>
        <v>0</v>
      </c>
      <c r="X66" s="92">
        <f t="shared" si="24"/>
        <v>58</v>
      </c>
      <c r="Y66" s="91">
        <f t="shared" si="25"/>
        <v>59</v>
      </c>
      <c r="Z66" s="91" t="e">
        <f>INDEX(地温!$D$2:$D$366,MATCH(X66,地温!$C$2:$C$366,FALSE))</f>
        <v>#N/A</v>
      </c>
      <c r="AA66" s="91" t="e">
        <f t="shared" si="26"/>
        <v>#N/A</v>
      </c>
      <c r="AB66" s="93" t="e">
        <f t="shared" si="8"/>
        <v>#N/A</v>
      </c>
      <c r="AC66" s="99" t="e">
        <f t="shared" si="9"/>
        <v>#N/A</v>
      </c>
      <c r="AD66" s="99">
        <f t="shared" si="10"/>
        <v>0</v>
      </c>
      <c r="AG66" s="92">
        <f t="shared" si="27"/>
        <v>58</v>
      </c>
      <c r="AH66" s="91">
        <f t="shared" si="28"/>
        <v>59</v>
      </c>
      <c r="AI66" s="91" t="e">
        <f>INDEX(地温!$D$2:$D$366,MATCH(AG66,地温!$C$2:$C$366,FALSE))</f>
        <v>#N/A</v>
      </c>
      <c r="AJ66" s="91" t="e">
        <f t="shared" si="29"/>
        <v>#N/A</v>
      </c>
      <c r="AK66" s="93" t="e">
        <f t="shared" si="11"/>
        <v>#N/A</v>
      </c>
      <c r="AL66" s="99" t="e">
        <f t="shared" si="12"/>
        <v>#N/A</v>
      </c>
      <c r="AM66" s="99">
        <f t="shared" si="13"/>
        <v>0</v>
      </c>
      <c r="AP66" s="92">
        <f t="shared" si="30"/>
        <v>58</v>
      </c>
      <c r="AQ66" s="91">
        <f t="shared" si="31"/>
        <v>59</v>
      </c>
      <c r="AR66" s="91" t="e">
        <f>INDEX(地温!$D$2:$D$366,MATCH(AP66,地温!$C$2:$C$366,FALSE))</f>
        <v>#N/A</v>
      </c>
      <c r="AS66" s="91" t="e">
        <f t="shared" si="32"/>
        <v>#N/A</v>
      </c>
      <c r="AT66" s="93" t="e">
        <f t="shared" si="14"/>
        <v>#N/A</v>
      </c>
      <c r="AU66" s="99" t="e">
        <f t="shared" si="15"/>
        <v>#N/A</v>
      </c>
      <c r="AV66" s="99">
        <f t="shared" si="16"/>
        <v>0</v>
      </c>
    </row>
    <row r="67" spans="1:48" s="91" customFormat="1">
      <c r="A67" s="92">
        <f t="shared" si="17"/>
        <v>59</v>
      </c>
      <c r="B67" s="91">
        <f t="shared" si="0"/>
        <v>60</v>
      </c>
      <c r="C67" s="99">
        <f t="shared" si="1"/>
        <v>0</v>
      </c>
      <c r="F67" s="92">
        <f t="shared" si="18"/>
        <v>59</v>
      </c>
      <c r="G67" s="91">
        <f t="shared" si="19"/>
        <v>60</v>
      </c>
      <c r="H67" s="91" t="e">
        <f>INDEX(地温!$D$2:$D$366,MATCH(F67,地温!$C$2:$C$366,FALSE))</f>
        <v>#N/A</v>
      </c>
      <c r="I67" s="91" t="e">
        <f t="shared" si="20"/>
        <v>#N/A</v>
      </c>
      <c r="J67" s="93" t="e">
        <f t="shared" si="2"/>
        <v>#N/A</v>
      </c>
      <c r="K67" s="99" t="e">
        <f t="shared" si="3"/>
        <v>#N/A</v>
      </c>
      <c r="L67" s="99">
        <f t="shared" si="4"/>
        <v>0</v>
      </c>
      <c r="O67" s="92">
        <f t="shared" si="21"/>
        <v>59</v>
      </c>
      <c r="P67" s="91">
        <f t="shared" si="22"/>
        <v>60</v>
      </c>
      <c r="Q67" s="91" t="e">
        <f>INDEX(地温!$D$2:$D$366,MATCH(O67,地温!$C$2:$C$366,FALSE))</f>
        <v>#N/A</v>
      </c>
      <c r="R67" s="91" t="e">
        <f t="shared" si="23"/>
        <v>#N/A</v>
      </c>
      <c r="S67" s="93" t="e">
        <f t="shared" si="5"/>
        <v>#N/A</v>
      </c>
      <c r="T67" s="99" t="e">
        <f t="shared" si="6"/>
        <v>#N/A</v>
      </c>
      <c r="U67" s="99">
        <f t="shared" si="7"/>
        <v>0</v>
      </c>
      <c r="X67" s="92">
        <f t="shared" si="24"/>
        <v>59</v>
      </c>
      <c r="Y67" s="91">
        <f t="shared" si="25"/>
        <v>60</v>
      </c>
      <c r="Z67" s="91" t="e">
        <f>INDEX(地温!$D$2:$D$366,MATCH(X67,地温!$C$2:$C$366,FALSE))</f>
        <v>#N/A</v>
      </c>
      <c r="AA67" s="91" t="e">
        <f t="shared" si="26"/>
        <v>#N/A</v>
      </c>
      <c r="AB67" s="93" t="e">
        <f t="shared" si="8"/>
        <v>#N/A</v>
      </c>
      <c r="AC67" s="99" t="e">
        <f t="shared" si="9"/>
        <v>#N/A</v>
      </c>
      <c r="AD67" s="99">
        <f t="shared" si="10"/>
        <v>0</v>
      </c>
      <c r="AG67" s="92">
        <f t="shared" si="27"/>
        <v>59</v>
      </c>
      <c r="AH67" s="91">
        <f t="shared" si="28"/>
        <v>60</v>
      </c>
      <c r="AI67" s="91" t="e">
        <f>INDEX(地温!$D$2:$D$366,MATCH(AG67,地温!$C$2:$C$366,FALSE))</f>
        <v>#N/A</v>
      </c>
      <c r="AJ67" s="91" t="e">
        <f t="shared" si="29"/>
        <v>#N/A</v>
      </c>
      <c r="AK67" s="93" t="e">
        <f t="shared" si="11"/>
        <v>#N/A</v>
      </c>
      <c r="AL67" s="99" t="e">
        <f t="shared" si="12"/>
        <v>#N/A</v>
      </c>
      <c r="AM67" s="99">
        <f t="shared" si="13"/>
        <v>0</v>
      </c>
      <c r="AP67" s="92">
        <f t="shared" si="30"/>
        <v>59</v>
      </c>
      <c r="AQ67" s="91">
        <f t="shared" si="31"/>
        <v>60</v>
      </c>
      <c r="AR67" s="91" t="e">
        <f>INDEX(地温!$D$2:$D$366,MATCH(AP67,地温!$C$2:$C$366,FALSE))</f>
        <v>#N/A</v>
      </c>
      <c r="AS67" s="91" t="e">
        <f t="shared" si="32"/>
        <v>#N/A</v>
      </c>
      <c r="AT67" s="93" t="e">
        <f t="shared" si="14"/>
        <v>#N/A</v>
      </c>
      <c r="AU67" s="99" t="e">
        <f t="shared" si="15"/>
        <v>#N/A</v>
      </c>
      <c r="AV67" s="99">
        <f t="shared" si="16"/>
        <v>0</v>
      </c>
    </row>
    <row r="68" spans="1:48" s="91" customFormat="1">
      <c r="A68" s="92">
        <f t="shared" si="17"/>
        <v>60</v>
      </c>
      <c r="B68" s="91">
        <f t="shared" si="0"/>
        <v>61</v>
      </c>
      <c r="C68" s="99">
        <f t="shared" si="1"/>
        <v>0</v>
      </c>
      <c r="F68" s="92">
        <f t="shared" si="18"/>
        <v>60</v>
      </c>
      <c r="G68" s="91">
        <f t="shared" si="19"/>
        <v>61</v>
      </c>
      <c r="H68" s="91" t="e">
        <f>INDEX(地温!$D$2:$D$366,MATCH(F68,地温!$C$2:$C$366,FALSE))</f>
        <v>#N/A</v>
      </c>
      <c r="I68" s="91" t="e">
        <f t="shared" si="20"/>
        <v>#N/A</v>
      </c>
      <c r="J68" s="93" t="e">
        <f t="shared" si="2"/>
        <v>#N/A</v>
      </c>
      <c r="K68" s="99" t="e">
        <f t="shared" si="3"/>
        <v>#N/A</v>
      </c>
      <c r="L68" s="99">
        <f t="shared" si="4"/>
        <v>0</v>
      </c>
      <c r="O68" s="92">
        <f t="shared" si="21"/>
        <v>60</v>
      </c>
      <c r="P68" s="91">
        <f t="shared" si="22"/>
        <v>61</v>
      </c>
      <c r="Q68" s="91" t="e">
        <f>INDEX(地温!$D$2:$D$366,MATCH(O68,地温!$C$2:$C$366,FALSE))</f>
        <v>#N/A</v>
      </c>
      <c r="R68" s="91" t="e">
        <f t="shared" si="23"/>
        <v>#N/A</v>
      </c>
      <c r="S68" s="93" t="e">
        <f t="shared" si="5"/>
        <v>#N/A</v>
      </c>
      <c r="T68" s="99" t="e">
        <f t="shared" si="6"/>
        <v>#N/A</v>
      </c>
      <c r="U68" s="99">
        <f t="shared" si="7"/>
        <v>0</v>
      </c>
      <c r="X68" s="92">
        <f t="shared" si="24"/>
        <v>60</v>
      </c>
      <c r="Y68" s="91">
        <f t="shared" si="25"/>
        <v>61</v>
      </c>
      <c r="Z68" s="91" t="e">
        <f>INDEX(地温!$D$2:$D$366,MATCH(X68,地温!$C$2:$C$366,FALSE))</f>
        <v>#N/A</v>
      </c>
      <c r="AA68" s="91" t="e">
        <f t="shared" si="26"/>
        <v>#N/A</v>
      </c>
      <c r="AB68" s="93" t="e">
        <f t="shared" si="8"/>
        <v>#N/A</v>
      </c>
      <c r="AC68" s="99" t="e">
        <f t="shared" si="9"/>
        <v>#N/A</v>
      </c>
      <c r="AD68" s="99">
        <f t="shared" si="10"/>
        <v>0</v>
      </c>
      <c r="AG68" s="92">
        <f t="shared" si="27"/>
        <v>60</v>
      </c>
      <c r="AH68" s="91">
        <f t="shared" si="28"/>
        <v>61</v>
      </c>
      <c r="AI68" s="91" t="e">
        <f>INDEX(地温!$D$2:$D$366,MATCH(AG68,地温!$C$2:$C$366,FALSE))</f>
        <v>#N/A</v>
      </c>
      <c r="AJ68" s="91" t="e">
        <f t="shared" si="29"/>
        <v>#N/A</v>
      </c>
      <c r="AK68" s="93" t="e">
        <f t="shared" si="11"/>
        <v>#N/A</v>
      </c>
      <c r="AL68" s="99" t="e">
        <f t="shared" si="12"/>
        <v>#N/A</v>
      </c>
      <c r="AM68" s="99">
        <f t="shared" si="13"/>
        <v>0</v>
      </c>
      <c r="AP68" s="92">
        <f t="shared" si="30"/>
        <v>60</v>
      </c>
      <c r="AQ68" s="91">
        <f t="shared" si="31"/>
        <v>61</v>
      </c>
      <c r="AR68" s="91" t="e">
        <f>INDEX(地温!$D$2:$D$366,MATCH(AP68,地温!$C$2:$C$366,FALSE))</f>
        <v>#N/A</v>
      </c>
      <c r="AS68" s="91" t="e">
        <f t="shared" si="32"/>
        <v>#N/A</v>
      </c>
      <c r="AT68" s="93" t="e">
        <f t="shared" si="14"/>
        <v>#N/A</v>
      </c>
      <c r="AU68" s="99" t="e">
        <f t="shared" si="15"/>
        <v>#N/A</v>
      </c>
      <c r="AV68" s="99">
        <f t="shared" si="16"/>
        <v>0</v>
      </c>
    </row>
    <row r="69" spans="1:48" s="91" customFormat="1">
      <c r="A69" s="92">
        <f t="shared" si="17"/>
        <v>61</v>
      </c>
      <c r="B69" s="91">
        <f t="shared" si="0"/>
        <v>62</v>
      </c>
      <c r="C69" s="99">
        <f t="shared" si="1"/>
        <v>0</v>
      </c>
      <c r="F69" s="92">
        <f t="shared" si="18"/>
        <v>61</v>
      </c>
      <c r="G69" s="91">
        <f t="shared" si="19"/>
        <v>62</v>
      </c>
      <c r="H69" s="91" t="e">
        <f>INDEX(地温!$D$2:$D$366,MATCH(F69,地温!$C$2:$C$366,FALSE))</f>
        <v>#N/A</v>
      </c>
      <c r="I69" s="91" t="e">
        <f t="shared" si="20"/>
        <v>#N/A</v>
      </c>
      <c r="J69" s="93" t="e">
        <f t="shared" si="2"/>
        <v>#N/A</v>
      </c>
      <c r="K69" s="99" t="e">
        <f t="shared" si="3"/>
        <v>#N/A</v>
      </c>
      <c r="L69" s="99">
        <f t="shared" si="4"/>
        <v>0</v>
      </c>
      <c r="O69" s="92">
        <f t="shared" si="21"/>
        <v>61</v>
      </c>
      <c r="P69" s="91">
        <f t="shared" si="22"/>
        <v>62</v>
      </c>
      <c r="Q69" s="91" t="e">
        <f>INDEX(地温!$D$2:$D$366,MATCH(O69,地温!$C$2:$C$366,FALSE))</f>
        <v>#N/A</v>
      </c>
      <c r="R69" s="91" t="e">
        <f t="shared" si="23"/>
        <v>#N/A</v>
      </c>
      <c r="S69" s="93" t="e">
        <f t="shared" si="5"/>
        <v>#N/A</v>
      </c>
      <c r="T69" s="99" t="e">
        <f t="shared" si="6"/>
        <v>#N/A</v>
      </c>
      <c r="U69" s="99">
        <f t="shared" si="7"/>
        <v>0</v>
      </c>
      <c r="X69" s="92">
        <f t="shared" si="24"/>
        <v>61</v>
      </c>
      <c r="Y69" s="91">
        <f t="shared" si="25"/>
        <v>62</v>
      </c>
      <c r="Z69" s="91" t="e">
        <f>INDEX(地温!$D$2:$D$366,MATCH(X69,地温!$C$2:$C$366,FALSE))</f>
        <v>#N/A</v>
      </c>
      <c r="AA69" s="91" t="e">
        <f t="shared" si="26"/>
        <v>#N/A</v>
      </c>
      <c r="AB69" s="93" t="e">
        <f t="shared" si="8"/>
        <v>#N/A</v>
      </c>
      <c r="AC69" s="99" t="e">
        <f t="shared" si="9"/>
        <v>#N/A</v>
      </c>
      <c r="AD69" s="99">
        <f t="shared" si="10"/>
        <v>0</v>
      </c>
      <c r="AG69" s="92">
        <f t="shared" si="27"/>
        <v>61</v>
      </c>
      <c r="AH69" s="91">
        <f t="shared" si="28"/>
        <v>62</v>
      </c>
      <c r="AI69" s="91" t="e">
        <f>INDEX(地温!$D$2:$D$366,MATCH(AG69,地温!$C$2:$C$366,FALSE))</f>
        <v>#N/A</v>
      </c>
      <c r="AJ69" s="91" t="e">
        <f t="shared" si="29"/>
        <v>#N/A</v>
      </c>
      <c r="AK69" s="93" t="e">
        <f t="shared" si="11"/>
        <v>#N/A</v>
      </c>
      <c r="AL69" s="99" t="e">
        <f t="shared" si="12"/>
        <v>#N/A</v>
      </c>
      <c r="AM69" s="99">
        <f t="shared" si="13"/>
        <v>0</v>
      </c>
      <c r="AP69" s="92">
        <f t="shared" si="30"/>
        <v>61</v>
      </c>
      <c r="AQ69" s="91">
        <f t="shared" si="31"/>
        <v>62</v>
      </c>
      <c r="AR69" s="91" t="e">
        <f>INDEX(地温!$D$2:$D$366,MATCH(AP69,地温!$C$2:$C$366,FALSE))</f>
        <v>#N/A</v>
      </c>
      <c r="AS69" s="91" t="e">
        <f t="shared" si="32"/>
        <v>#N/A</v>
      </c>
      <c r="AT69" s="93" t="e">
        <f t="shared" si="14"/>
        <v>#N/A</v>
      </c>
      <c r="AU69" s="99" t="e">
        <f t="shared" si="15"/>
        <v>#N/A</v>
      </c>
      <c r="AV69" s="99">
        <f t="shared" si="16"/>
        <v>0</v>
      </c>
    </row>
    <row r="70" spans="1:48" s="91" customFormat="1">
      <c r="A70" s="92">
        <f t="shared" si="17"/>
        <v>62</v>
      </c>
      <c r="B70" s="91">
        <f t="shared" si="0"/>
        <v>63</v>
      </c>
      <c r="C70" s="99">
        <f t="shared" si="1"/>
        <v>0</v>
      </c>
      <c r="F70" s="92">
        <f t="shared" si="18"/>
        <v>62</v>
      </c>
      <c r="G70" s="91">
        <f t="shared" si="19"/>
        <v>63</v>
      </c>
      <c r="H70" s="91" t="e">
        <f>INDEX(地温!$D$2:$D$366,MATCH(F70,地温!$C$2:$C$366,FALSE))</f>
        <v>#N/A</v>
      </c>
      <c r="I70" s="91" t="e">
        <f t="shared" si="20"/>
        <v>#N/A</v>
      </c>
      <c r="J70" s="93" t="e">
        <f t="shared" si="2"/>
        <v>#N/A</v>
      </c>
      <c r="K70" s="99" t="e">
        <f t="shared" si="3"/>
        <v>#N/A</v>
      </c>
      <c r="L70" s="99">
        <f t="shared" si="4"/>
        <v>0</v>
      </c>
      <c r="O70" s="92">
        <f t="shared" si="21"/>
        <v>62</v>
      </c>
      <c r="P70" s="91">
        <f t="shared" si="22"/>
        <v>63</v>
      </c>
      <c r="Q70" s="91" t="e">
        <f>INDEX(地温!$D$2:$D$366,MATCH(O70,地温!$C$2:$C$366,FALSE))</f>
        <v>#N/A</v>
      </c>
      <c r="R70" s="91" t="e">
        <f t="shared" si="23"/>
        <v>#N/A</v>
      </c>
      <c r="S70" s="93" t="e">
        <f t="shared" si="5"/>
        <v>#N/A</v>
      </c>
      <c r="T70" s="99" t="e">
        <f t="shared" si="6"/>
        <v>#N/A</v>
      </c>
      <c r="U70" s="99">
        <f t="shared" si="7"/>
        <v>0</v>
      </c>
      <c r="X70" s="92">
        <f t="shared" si="24"/>
        <v>62</v>
      </c>
      <c r="Y70" s="91">
        <f t="shared" si="25"/>
        <v>63</v>
      </c>
      <c r="Z70" s="91" t="e">
        <f>INDEX(地温!$D$2:$D$366,MATCH(X70,地温!$C$2:$C$366,FALSE))</f>
        <v>#N/A</v>
      </c>
      <c r="AA70" s="91" t="e">
        <f t="shared" si="26"/>
        <v>#N/A</v>
      </c>
      <c r="AB70" s="93" t="e">
        <f t="shared" si="8"/>
        <v>#N/A</v>
      </c>
      <c r="AC70" s="99" t="e">
        <f t="shared" si="9"/>
        <v>#N/A</v>
      </c>
      <c r="AD70" s="99">
        <f t="shared" si="10"/>
        <v>0</v>
      </c>
      <c r="AG70" s="92">
        <f t="shared" si="27"/>
        <v>62</v>
      </c>
      <c r="AH70" s="91">
        <f t="shared" si="28"/>
        <v>63</v>
      </c>
      <c r="AI70" s="91" t="e">
        <f>INDEX(地温!$D$2:$D$366,MATCH(AG70,地温!$C$2:$C$366,FALSE))</f>
        <v>#N/A</v>
      </c>
      <c r="AJ70" s="91" t="e">
        <f t="shared" si="29"/>
        <v>#N/A</v>
      </c>
      <c r="AK70" s="93" t="e">
        <f t="shared" si="11"/>
        <v>#N/A</v>
      </c>
      <c r="AL70" s="99" t="e">
        <f t="shared" si="12"/>
        <v>#N/A</v>
      </c>
      <c r="AM70" s="99">
        <f t="shared" si="13"/>
        <v>0</v>
      </c>
      <c r="AP70" s="92">
        <f t="shared" si="30"/>
        <v>62</v>
      </c>
      <c r="AQ70" s="91">
        <f t="shared" si="31"/>
        <v>63</v>
      </c>
      <c r="AR70" s="91" t="e">
        <f>INDEX(地温!$D$2:$D$366,MATCH(AP70,地温!$C$2:$C$366,FALSE))</f>
        <v>#N/A</v>
      </c>
      <c r="AS70" s="91" t="e">
        <f t="shared" si="32"/>
        <v>#N/A</v>
      </c>
      <c r="AT70" s="93" t="e">
        <f t="shared" si="14"/>
        <v>#N/A</v>
      </c>
      <c r="AU70" s="99" t="e">
        <f t="shared" si="15"/>
        <v>#N/A</v>
      </c>
      <c r="AV70" s="99">
        <f t="shared" si="16"/>
        <v>0</v>
      </c>
    </row>
    <row r="71" spans="1:48" s="91" customFormat="1">
      <c r="A71" s="92">
        <f t="shared" si="17"/>
        <v>63</v>
      </c>
      <c r="B71" s="91">
        <f t="shared" si="0"/>
        <v>64</v>
      </c>
      <c r="C71" s="99">
        <f t="shared" si="1"/>
        <v>0</v>
      </c>
      <c r="F71" s="92">
        <f t="shared" si="18"/>
        <v>63</v>
      </c>
      <c r="G71" s="91">
        <f t="shared" si="19"/>
        <v>64</v>
      </c>
      <c r="H71" s="91" t="e">
        <f>INDEX(地温!$D$2:$D$366,MATCH(F71,地温!$C$2:$C$366,FALSE))</f>
        <v>#N/A</v>
      </c>
      <c r="I71" s="91" t="e">
        <f t="shared" si="20"/>
        <v>#N/A</v>
      </c>
      <c r="J71" s="93" t="e">
        <f t="shared" si="2"/>
        <v>#N/A</v>
      </c>
      <c r="K71" s="99" t="e">
        <f t="shared" si="3"/>
        <v>#N/A</v>
      </c>
      <c r="L71" s="99">
        <f t="shared" si="4"/>
        <v>0</v>
      </c>
      <c r="O71" s="92">
        <f t="shared" si="21"/>
        <v>63</v>
      </c>
      <c r="P71" s="91">
        <f t="shared" si="22"/>
        <v>64</v>
      </c>
      <c r="Q71" s="91" t="e">
        <f>INDEX(地温!$D$2:$D$366,MATCH(O71,地温!$C$2:$C$366,FALSE))</f>
        <v>#N/A</v>
      </c>
      <c r="R71" s="91" t="e">
        <f t="shared" si="23"/>
        <v>#N/A</v>
      </c>
      <c r="S71" s="93" t="e">
        <f t="shared" si="5"/>
        <v>#N/A</v>
      </c>
      <c r="T71" s="99" t="e">
        <f t="shared" si="6"/>
        <v>#N/A</v>
      </c>
      <c r="U71" s="99">
        <f t="shared" si="7"/>
        <v>0</v>
      </c>
      <c r="X71" s="92">
        <f t="shared" si="24"/>
        <v>63</v>
      </c>
      <c r="Y71" s="91">
        <f t="shared" si="25"/>
        <v>64</v>
      </c>
      <c r="Z71" s="91" t="e">
        <f>INDEX(地温!$D$2:$D$366,MATCH(X71,地温!$C$2:$C$366,FALSE))</f>
        <v>#N/A</v>
      </c>
      <c r="AA71" s="91" t="e">
        <f t="shared" si="26"/>
        <v>#N/A</v>
      </c>
      <c r="AB71" s="93" t="e">
        <f t="shared" si="8"/>
        <v>#N/A</v>
      </c>
      <c r="AC71" s="99" t="e">
        <f t="shared" si="9"/>
        <v>#N/A</v>
      </c>
      <c r="AD71" s="99">
        <f t="shared" si="10"/>
        <v>0</v>
      </c>
      <c r="AG71" s="92">
        <f t="shared" si="27"/>
        <v>63</v>
      </c>
      <c r="AH71" s="91">
        <f t="shared" si="28"/>
        <v>64</v>
      </c>
      <c r="AI71" s="91" t="e">
        <f>INDEX(地温!$D$2:$D$366,MATCH(AG71,地温!$C$2:$C$366,FALSE))</f>
        <v>#N/A</v>
      </c>
      <c r="AJ71" s="91" t="e">
        <f t="shared" si="29"/>
        <v>#N/A</v>
      </c>
      <c r="AK71" s="93" t="e">
        <f t="shared" si="11"/>
        <v>#N/A</v>
      </c>
      <c r="AL71" s="99" t="e">
        <f t="shared" si="12"/>
        <v>#N/A</v>
      </c>
      <c r="AM71" s="99">
        <f t="shared" si="13"/>
        <v>0</v>
      </c>
      <c r="AP71" s="92">
        <f t="shared" si="30"/>
        <v>63</v>
      </c>
      <c r="AQ71" s="91">
        <f t="shared" si="31"/>
        <v>64</v>
      </c>
      <c r="AR71" s="91" t="e">
        <f>INDEX(地温!$D$2:$D$366,MATCH(AP71,地温!$C$2:$C$366,FALSE))</f>
        <v>#N/A</v>
      </c>
      <c r="AS71" s="91" t="e">
        <f t="shared" si="32"/>
        <v>#N/A</v>
      </c>
      <c r="AT71" s="93" t="e">
        <f t="shared" si="14"/>
        <v>#N/A</v>
      </c>
      <c r="AU71" s="99" t="e">
        <f t="shared" si="15"/>
        <v>#N/A</v>
      </c>
      <c r="AV71" s="99">
        <f t="shared" si="16"/>
        <v>0</v>
      </c>
    </row>
    <row r="72" spans="1:48" s="91" customFormat="1">
      <c r="A72" s="92">
        <f t="shared" si="17"/>
        <v>64</v>
      </c>
      <c r="B72" s="91">
        <f t="shared" ref="B72:B135" si="33">G72</f>
        <v>65</v>
      </c>
      <c r="C72" s="99">
        <f t="shared" ref="C72:C135" si="34">L72+U72+AD72+AM72+AV72</f>
        <v>0</v>
      </c>
      <c r="F72" s="92">
        <f t="shared" si="18"/>
        <v>64</v>
      </c>
      <c r="G72" s="91">
        <f t="shared" si="19"/>
        <v>65</v>
      </c>
      <c r="H72" s="91" t="e">
        <f>INDEX(地温!$D$2:$D$366,MATCH(F72,地温!$C$2:$C$366,FALSE))</f>
        <v>#N/A</v>
      </c>
      <c r="I72" s="91" t="e">
        <f t="shared" si="20"/>
        <v>#N/A</v>
      </c>
      <c r="J72" s="93" t="e">
        <f t="shared" ref="J72:J135" si="35">I72/G72</f>
        <v>#N/A</v>
      </c>
      <c r="K72" s="99" t="e">
        <f t="shared" ref="K72:K135" si="36">$H$4*EXP(-$I$4/(8.31*(J72+273)))</f>
        <v>#N/A</v>
      </c>
      <c r="L72" s="99">
        <f t="shared" ref="L72:L135" si="37">IF($G$1=0,0,$J$1*$G$4*0.01*(1-EXP(-K72*G72)))</f>
        <v>0</v>
      </c>
      <c r="O72" s="92">
        <f t="shared" si="21"/>
        <v>64</v>
      </c>
      <c r="P72" s="91">
        <f t="shared" si="22"/>
        <v>65</v>
      </c>
      <c r="Q72" s="91" t="e">
        <f>INDEX(地温!$D$2:$D$366,MATCH(O72,地温!$C$2:$C$366,FALSE))</f>
        <v>#N/A</v>
      </c>
      <c r="R72" s="91" t="e">
        <f t="shared" si="23"/>
        <v>#N/A</v>
      </c>
      <c r="S72" s="93" t="e">
        <f t="shared" ref="S72:S135" si="38">R72/P72</f>
        <v>#N/A</v>
      </c>
      <c r="T72" s="99" t="e">
        <f t="shared" ref="T72:T135" si="39">$Q$4*EXP(-$R$4/(8.31*(S72+273)))</f>
        <v>#N/A</v>
      </c>
      <c r="U72" s="99">
        <f t="shared" ref="U72:U135" si="40">IF($P$1=0,0,$S$1*$P$4*0.01*(1-EXP(-T72*P72)))</f>
        <v>0</v>
      </c>
      <c r="X72" s="92">
        <f t="shared" si="24"/>
        <v>64</v>
      </c>
      <c r="Y72" s="91">
        <f t="shared" si="25"/>
        <v>65</v>
      </c>
      <c r="Z72" s="91" t="e">
        <f>INDEX(地温!$D$2:$D$366,MATCH(X72,地温!$C$2:$C$366,FALSE))</f>
        <v>#N/A</v>
      </c>
      <c r="AA72" s="91" t="e">
        <f t="shared" si="26"/>
        <v>#N/A</v>
      </c>
      <c r="AB72" s="93" t="e">
        <f t="shared" ref="AB72:AB135" si="41">AA72/Y72</f>
        <v>#N/A</v>
      </c>
      <c r="AC72" s="99" t="e">
        <f t="shared" ref="AC72:AC135" si="42">$Z$4*EXP(-$AA$4/(8.31*(AB72+273)))</f>
        <v>#N/A</v>
      </c>
      <c r="AD72" s="99">
        <f t="shared" ref="AD72:AD135" si="43">IF($Y$1=0,0,$AB$1*$Y$4*0.01*(1-EXP(-AC72*Y72)))</f>
        <v>0</v>
      </c>
      <c r="AG72" s="92">
        <f t="shared" si="27"/>
        <v>64</v>
      </c>
      <c r="AH72" s="91">
        <f t="shared" si="28"/>
        <v>65</v>
      </c>
      <c r="AI72" s="91" t="e">
        <f>INDEX(地温!$D$2:$D$366,MATCH(AG72,地温!$C$2:$C$366,FALSE))</f>
        <v>#N/A</v>
      </c>
      <c r="AJ72" s="91" t="e">
        <f t="shared" si="29"/>
        <v>#N/A</v>
      </c>
      <c r="AK72" s="93" t="e">
        <f t="shared" ref="AK72:AK135" si="44">AJ72/AH72</f>
        <v>#N/A</v>
      </c>
      <c r="AL72" s="99" t="e">
        <f t="shared" ref="AL72:AL135" si="45">$AI$4*EXP(-$AJ$4/(8.31*(AK72+273)))</f>
        <v>#N/A</v>
      </c>
      <c r="AM72" s="99">
        <f t="shared" ref="AM72:AM135" si="46">IF($AH$1=0,0,$AK$1*$AH$4*0.01*(1-EXP(-AL72*AH72)))</f>
        <v>0</v>
      </c>
      <c r="AP72" s="92">
        <f t="shared" si="30"/>
        <v>64</v>
      </c>
      <c r="AQ72" s="91">
        <f t="shared" si="31"/>
        <v>65</v>
      </c>
      <c r="AR72" s="91" t="e">
        <f>INDEX(地温!$D$2:$D$366,MATCH(AP72,地温!$C$2:$C$366,FALSE))</f>
        <v>#N/A</v>
      </c>
      <c r="AS72" s="91" t="e">
        <f t="shared" si="32"/>
        <v>#N/A</v>
      </c>
      <c r="AT72" s="93" t="e">
        <f t="shared" ref="AT72:AT135" si="47">AS72/AQ72</f>
        <v>#N/A</v>
      </c>
      <c r="AU72" s="99" t="e">
        <f t="shared" ref="AU72:AU135" si="48">$AR$4*EXP(-$AS$4/(8.31*(AT72+273)))</f>
        <v>#N/A</v>
      </c>
      <c r="AV72" s="99">
        <f t="shared" ref="AV72:AV135" si="49">IF($AQ$1=0,0,$AT$1*$AQ$4*0.01*(1-EXP(-AU72*AQ72)))</f>
        <v>0</v>
      </c>
    </row>
    <row r="73" spans="1:48" s="91" customFormat="1">
      <c r="A73" s="92">
        <f t="shared" ref="A73:A136" si="50">A72+1</f>
        <v>65</v>
      </c>
      <c r="B73" s="91">
        <f t="shared" si="33"/>
        <v>66</v>
      </c>
      <c r="C73" s="99">
        <f t="shared" si="34"/>
        <v>0</v>
      </c>
      <c r="F73" s="92">
        <f t="shared" ref="F73:F136" si="51">F72+1</f>
        <v>65</v>
      </c>
      <c r="G73" s="91">
        <f t="shared" ref="G73:G136" si="52">F73-F$8+1</f>
        <v>66</v>
      </c>
      <c r="H73" s="91" t="e">
        <f>INDEX(地温!$D$2:$D$366,MATCH(F73,地温!$C$2:$C$366,FALSE))</f>
        <v>#N/A</v>
      </c>
      <c r="I73" s="91" t="e">
        <f t="shared" ref="I73:I136" si="53">I72+H73</f>
        <v>#N/A</v>
      </c>
      <c r="J73" s="93" t="e">
        <f t="shared" si="35"/>
        <v>#N/A</v>
      </c>
      <c r="K73" s="99" t="e">
        <f t="shared" si="36"/>
        <v>#N/A</v>
      </c>
      <c r="L73" s="99">
        <f t="shared" si="37"/>
        <v>0</v>
      </c>
      <c r="O73" s="92">
        <f t="shared" ref="O73:O136" si="54">O72+1</f>
        <v>65</v>
      </c>
      <c r="P73" s="91">
        <f t="shared" ref="P73:P136" si="55">O73-O$8+1</f>
        <v>66</v>
      </c>
      <c r="Q73" s="91" t="e">
        <f>INDEX(地温!$D$2:$D$366,MATCH(O73,地温!$C$2:$C$366,FALSE))</f>
        <v>#N/A</v>
      </c>
      <c r="R73" s="91" t="e">
        <f t="shared" ref="R73:R136" si="56">R72+Q73</f>
        <v>#N/A</v>
      </c>
      <c r="S73" s="93" t="e">
        <f t="shared" si="38"/>
        <v>#N/A</v>
      </c>
      <c r="T73" s="99" t="e">
        <f t="shared" si="39"/>
        <v>#N/A</v>
      </c>
      <c r="U73" s="99">
        <f t="shared" si="40"/>
        <v>0</v>
      </c>
      <c r="X73" s="92">
        <f t="shared" ref="X73:X136" si="57">X72+1</f>
        <v>65</v>
      </c>
      <c r="Y73" s="91">
        <f t="shared" ref="Y73:Y136" si="58">X73-X$8+1</f>
        <v>66</v>
      </c>
      <c r="Z73" s="91" t="e">
        <f>INDEX(地温!$D$2:$D$366,MATCH(X73,地温!$C$2:$C$366,FALSE))</f>
        <v>#N/A</v>
      </c>
      <c r="AA73" s="91" t="e">
        <f t="shared" ref="AA73:AA136" si="59">AA72+Z73</f>
        <v>#N/A</v>
      </c>
      <c r="AB73" s="93" t="e">
        <f t="shared" si="41"/>
        <v>#N/A</v>
      </c>
      <c r="AC73" s="99" t="e">
        <f t="shared" si="42"/>
        <v>#N/A</v>
      </c>
      <c r="AD73" s="99">
        <f t="shared" si="43"/>
        <v>0</v>
      </c>
      <c r="AG73" s="92">
        <f t="shared" ref="AG73:AG136" si="60">AG72+1</f>
        <v>65</v>
      </c>
      <c r="AH73" s="91">
        <f t="shared" ref="AH73:AH136" si="61">AG73-AG$8+1</f>
        <v>66</v>
      </c>
      <c r="AI73" s="91" t="e">
        <f>INDEX(地温!$D$2:$D$366,MATCH(AG73,地温!$C$2:$C$366,FALSE))</f>
        <v>#N/A</v>
      </c>
      <c r="AJ73" s="91" t="e">
        <f t="shared" ref="AJ73:AJ136" si="62">AJ72+AI73</f>
        <v>#N/A</v>
      </c>
      <c r="AK73" s="93" t="e">
        <f t="shared" si="44"/>
        <v>#N/A</v>
      </c>
      <c r="AL73" s="99" t="e">
        <f t="shared" si="45"/>
        <v>#N/A</v>
      </c>
      <c r="AM73" s="99">
        <f t="shared" si="46"/>
        <v>0</v>
      </c>
      <c r="AP73" s="92">
        <f t="shared" ref="AP73:AP136" si="63">AP72+1</f>
        <v>65</v>
      </c>
      <c r="AQ73" s="91">
        <f t="shared" ref="AQ73:AQ136" si="64">AP73-AP$8+1</f>
        <v>66</v>
      </c>
      <c r="AR73" s="91" t="e">
        <f>INDEX(地温!$D$2:$D$366,MATCH(AP73,地温!$C$2:$C$366,FALSE))</f>
        <v>#N/A</v>
      </c>
      <c r="AS73" s="91" t="e">
        <f t="shared" ref="AS73:AS136" si="65">AS72+AR73</f>
        <v>#N/A</v>
      </c>
      <c r="AT73" s="93" t="e">
        <f t="shared" si="47"/>
        <v>#N/A</v>
      </c>
      <c r="AU73" s="99" t="e">
        <f t="shared" si="48"/>
        <v>#N/A</v>
      </c>
      <c r="AV73" s="99">
        <f t="shared" si="49"/>
        <v>0</v>
      </c>
    </row>
    <row r="74" spans="1:48" s="91" customFormat="1">
      <c r="A74" s="92">
        <f t="shared" si="50"/>
        <v>66</v>
      </c>
      <c r="B74" s="91">
        <f t="shared" si="33"/>
        <v>67</v>
      </c>
      <c r="C74" s="99">
        <f t="shared" si="34"/>
        <v>0</v>
      </c>
      <c r="F74" s="92">
        <f t="shared" si="51"/>
        <v>66</v>
      </c>
      <c r="G74" s="91">
        <f t="shared" si="52"/>
        <v>67</v>
      </c>
      <c r="H74" s="91" t="e">
        <f>INDEX(地温!$D$2:$D$366,MATCH(F74,地温!$C$2:$C$366,FALSE))</f>
        <v>#N/A</v>
      </c>
      <c r="I74" s="91" t="e">
        <f t="shared" si="53"/>
        <v>#N/A</v>
      </c>
      <c r="J74" s="93" t="e">
        <f t="shared" si="35"/>
        <v>#N/A</v>
      </c>
      <c r="K74" s="99" t="e">
        <f t="shared" si="36"/>
        <v>#N/A</v>
      </c>
      <c r="L74" s="99">
        <f t="shared" si="37"/>
        <v>0</v>
      </c>
      <c r="O74" s="92">
        <f t="shared" si="54"/>
        <v>66</v>
      </c>
      <c r="P74" s="91">
        <f t="shared" si="55"/>
        <v>67</v>
      </c>
      <c r="Q74" s="91" t="e">
        <f>INDEX(地温!$D$2:$D$366,MATCH(O74,地温!$C$2:$C$366,FALSE))</f>
        <v>#N/A</v>
      </c>
      <c r="R74" s="91" t="e">
        <f t="shared" si="56"/>
        <v>#N/A</v>
      </c>
      <c r="S74" s="93" t="e">
        <f t="shared" si="38"/>
        <v>#N/A</v>
      </c>
      <c r="T74" s="99" t="e">
        <f t="shared" si="39"/>
        <v>#N/A</v>
      </c>
      <c r="U74" s="99">
        <f t="shared" si="40"/>
        <v>0</v>
      </c>
      <c r="X74" s="92">
        <f t="shared" si="57"/>
        <v>66</v>
      </c>
      <c r="Y74" s="91">
        <f t="shared" si="58"/>
        <v>67</v>
      </c>
      <c r="Z74" s="91" t="e">
        <f>INDEX(地温!$D$2:$D$366,MATCH(X74,地温!$C$2:$C$366,FALSE))</f>
        <v>#N/A</v>
      </c>
      <c r="AA74" s="91" t="e">
        <f t="shared" si="59"/>
        <v>#N/A</v>
      </c>
      <c r="AB74" s="93" t="e">
        <f t="shared" si="41"/>
        <v>#N/A</v>
      </c>
      <c r="AC74" s="99" t="e">
        <f t="shared" si="42"/>
        <v>#N/A</v>
      </c>
      <c r="AD74" s="99">
        <f t="shared" si="43"/>
        <v>0</v>
      </c>
      <c r="AG74" s="92">
        <f t="shared" si="60"/>
        <v>66</v>
      </c>
      <c r="AH74" s="91">
        <f t="shared" si="61"/>
        <v>67</v>
      </c>
      <c r="AI74" s="91" t="e">
        <f>INDEX(地温!$D$2:$D$366,MATCH(AG74,地温!$C$2:$C$366,FALSE))</f>
        <v>#N/A</v>
      </c>
      <c r="AJ74" s="91" t="e">
        <f t="shared" si="62"/>
        <v>#N/A</v>
      </c>
      <c r="AK74" s="93" t="e">
        <f t="shared" si="44"/>
        <v>#N/A</v>
      </c>
      <c r="AL74" s="99" t="e">
        <f t="shared" si="45"/>
        <v>#N/A</v>
      </c>
      <c r="AM74" s="99">
        <f t="shared" si="46"/>
        <v>0</v>
      </c>
      <c r="AP74" s="92">
        <f t="shared" si="63"/>
        <v>66</v>
      </c>
      <c r="AQ74" s="91">
        <f t="shared" si="64"/>
        <v>67</v>
      </c>
      <c r="AR74" s="91" t="e">
        <f>INDEX(地温!$D$2:$D$366,MATCH(AP74,地温!$C$2:$C$366,FALSE))</f>
        <v>#N/A</v>
      </c>
      <c r="AS74" s="91" t="e">
        <f t="shared" si="65"/>
        <v>#N/A</v>
      </c>
      <c r="AT74" s="93" t="e">
        <f t="shared" si="47"/>
        <v>#N/A</v>
      </c>
      <c r="AU74" s="99" t="e">
        <f t="shared" si="48"/>
        <v>#N/A</v>
      </c>
      <c r="AV74" s="99">
        <f t="shared" si="49"/>
        <v>0</v>
      </c>
    </row>
    <row r="75" spans="1:48" s="91" customFormat="1">
      <c r="A75" s="92">
        <f t="shared" si="50"/>
        <v>67</v>
      </c>
      <c r="B75" s="91">
        <f t="shared" si="33"/>
        <v>68</v>
      </c>
      <c r="C75" s="99">
        <f t="shared" si="34"/>
        <v>0</v>
      </c>
      <c r="F75" s="92">
        <f t="shared" si="51"/>
        <v>67</v>
      </c>
      <c r="G75" s="91">
        <f t="shared" si="52"/>
        <v>68</v>
      </c>
      <c r="H75" s="91" t="e">
        <f>INDEX(地温!$D$2:$D$366,MATCH(F75,地温!$C$2:$C$366,FALSE))</f>
        <v>#N/A</v>
      </c>
      <c r="I75" s="91" t="e">
        <f t="shared" si="53"/>
        <v>#N/A</v>
      </c>
      <c r="J75" s="93" t="e">
        <f t="shared" si="35"/>
        <v>#N/A</v>
      </c>
      <c r="K75" s="99" t="e">
        <f t="shared" si="36"/>
        <v>#N/A</v>
      </c>
      <c r="L75" s="99">
        <f t="shared" si="37"/>
        <v>0</v>
      </c>
      <c r="O75" s="92">
        <f t="shared" si="54"/>
        <v>67</v>
      </c>
      <c r="P75" s="91">
        <f t="shared" si="55"/>
        <v>68</v>
      </c>
      <c r="Q75" s="91" t="e">
        <f>INDEX(地温!$D$2:$D$366,MATCH(O75,地温!$C$2:$C$366,FALSE))</f>
        <v>#N/A</v>
      </c>
      <c r="R75" s="91" t="e">
        <f t="shared" si="56"/>
        <v>#N/A</v>
      </c>
      <c r="S75" s="93" t="e">
        <f t="shared" si="38"/>
        <v>#N/A</v>
      </c>
      <c r="T75" s="99" t="e">
        <f t="shared" si="39"/>
        <v>#N/A</v>
      </c>
      <c r="U75" s="99">
        <f t="shared" si="40"/>
        <v>0</v>
      </c>
      <c r="X75" s="92">
        <f t="shared" si="57"/>
        <v>67</v>
      </c>
      <c r="Y75" s="91">
        <f t="shared" si="58"/>
        <v>68</v>
      </c>
      <c r="Z75" s="91" t="e">
        <f>INDEX(地温!$D$2:$D$366,MATCH(X75,地温!$C$2:$C$366,FALSE))</f>
        <v>#N/A</v>
      </c>
      <c r="AA75" s="91" t="e">
        <f t="shared" si="59"/>
        <v>#N/A</v>
      </c>
      <c r="AB75" s="93" t="e">
        <f t="shared" si="41"/>
        <v>#N/A</v>
      </c>
      <c r="AC75" s="99" t="e">
        <f t="shared" si="42"/>
        <v>#N/A</v>
      </c>
      <c r="AD75" s="99">
        <f t="shared" si="43"/>
        <v>0</v>
      </c>
      <c r="AG75" s="92">
        <f t="shared" si="60"/>
        <v>67</v>
      </c>
      <c r="AH75" s="91">
        <f t="shared" si="61"/>
        <v>68</v>
      </c>
      <c r="AI75" s="91" t="e">
        <f>INDEX(地温!$D$2:$D$366,MATCH(AG75,地温!$C$2:$C$366,FALSE))</f>
        <v>#N/A</v>
      </c>
      <c r="AJ75" s="91" t="e">
        <f t="shared" si="62"/>
        <v>#N/A</v>
      </c>
      <c r="AK75" s="93" t="e">
        <f t="shared" si="44"/>
        <v>#N/A</v>
      </c>
      <c r="AL75" s="99" t="e">
        <f t="shared" si="45"/>
        <v>#N/A</v>
      </c>
      <c r="AM75" s="99">
        <f t="shared" si="46"/>
        <v>0</v>
      </c>
      <c r="AP75" s="92">
        <f t="shared" si="63"/>
        <v>67</v>
      </c>
      <c r="AQ75" s="91">
        <f t="shared" si="64"/>
        <v>68</v>
      </c>
      <c r="AR75" s="91" t="e">
        <f>INDEX(地温!$D$2:$D$366,MATCH(AP75,地温!$C$2:$C$366,FALSE))</f>
        <v>#N/A</v>
      </c>
      <c r="AS75" s="91" t="e">
        <f t="shared" si="65"/>
        <v>#N/A</v>
      </c>
      <c r="AT75" s="93" t="e">
        <f t="shared" si="47"/>
        <v>#N/A</v>
      </c>
      <c r="AU75" s="99" t="e">
        <f t="shared" si="48"/>
        <v>#N/A</v>
      </c>
      <c r="AV75" s="99">
        <f t="shared" si="49"/>
        <v>0</v>
      </c>
    </row>
    <row r="76" spans="1:48" s="91" customFormat="1">
      <c r="A76" s="92">
        <f t="shared" si="50"/>
        <v>68</v>
      </c>
      <c r="B76" s="91">
        <f t="shared" si="33"/>
        <v>69</v>
      </c>
      <c r="C76" s="99">
        <f t="shared" si="34"/>
        <v>0</v>
      </c>
      <c r="F76" s="92">
        <f t="shared" si="51"/>
        <v>68</v>
      </c>
      <c r="G76" s="91">
        <f t="shared" si="52"/>
        <v>69</v>
      </c>
      <c r="H76" s="91" t="e">
        <f>INDEX(地温!$D$2:$D$366,MATCH(F76,地温!$C$2:$C$366,FALSE))</f>
        <v>#N/A</v>
      </c>
      <c r="I76" s="91" t="e">
        <f t="shared" si="53"/>
        <v>#N/A</v>
      </c>
      <c r="J76" s="93" t="e">
        <f t="shared" si="35"/>
        <v>#N/A</v>
      </c>
      <c r="K76" s="99" t="e">
        <f t="shared" si="36"/>
        <v>#N/A</v>
      </c>
      <c r="L76" s="99">
        <f t="shared" si="37"/>
        <v>0</v>
      </c>
      <c r="O76" s="92">
        <f t="shared" si="54"/>
        <v>68</v>
      </c>
      <c r="P76" s="91">
        <f t="shared" si="55"/>
        <v>69</v>
      </c>
      <c r="Q76" s="91" t="e">
        <f>INDEX(地温!$D$2:$D$366,MATCH(O76,地温!$C$2:$C$366,FALSE))</f>
        <v>#N/A</v>
      </c>
      <c r="R76" s="91" t="e">
        <f t="shared" si="56"/>
        <v>#N/A</v>
      </c>
      <c r="S76" s="93" t="e">
        <f t="shared" si="38"/>
        <v>#N/A</v>
      </c>
      <c r="T76" s="99" t="e">
        <f t="shared" si="39"/>
        <v>#N/A</v>
      </c>
      <c r="U76" s="99">
        <f t="shared" si="40"/>
        <v>0</v>
      </c>
      <c r="X76" s="92">
        <f t="shared" si="57"/>
        <v>68</v>
      </c>
      <c r="Y76" s="91">
        <f t="shared" si="58"/>
        <v>69</v>
      </c>
      <c r="Z76" s="91" t="e">
        <f>INDEX(地温!$D$2:$D$366,MATCH(X76,地温!$C$2:$C$366,FALSE))</f>
        <v>#N/A</v>
      </c>
      <c r="AA76" s="91" t="e">
        <f t="shared" si="59"/>
        <v>#N/A</v>
      </c>
      <c r="AB76" s="93" t="e">
        <f t="shared" si="41"/>
        <v>#N/A</v>
      </c>
      <c r="AC76" s="99" t="e">
        <f t="shared" si="42"/>
        <v>#N/A</v>
      </c>
      <c r="AD76" s="99">
        <f t="shared" si="43"/>
        <v>0</v>
      </c>
      <c r="AG76" s="92">
        <f t="shared" si="60"/>
        <v>68</v>
      </c>
      <c r="AH76" s="91">
        <f t="shared" si="61"/>
        <v>69</v>
      </c>
      <c r="AI76" s="91" t="e">
        <f>INDEX(地温!$D$2:$D$366,MATCH(AG76,地温!$C$2:$C$366,FALSE))</f>
        <v>#N/A</v>
      </c>
      <c r="AJ76" s="91" t="e">
        <f t="shared" si="62"/>
        <v>#N/A</v>
      </c>
      <c r="AK76" s="93" t="e">
        <f t="shared" si="44"/>
        <v>#N/A</v>
      </c>
      <c r="AL76" s="99" t="e">
        <f t="shared" si="45"/>
        <v>#N/A</v>
      </c>
      <c r="AM76" s="99">
        <f t="shared" si="46"/>
        <v>0</v>
      </c>
      <c r="AP76" s="92">
        <f t="shared" si="63"/>
        <v>68</v>
      </c>
      <c r="AQ76" s="91">
        <f t="shared" si="64"/>
        <v>69</v>
      </c>
      <c r="AR76" s="91" t="e">
        <f>INDEX(地温!$D$2:$D$366,MATCH(AP76,地温!$C$2:$C$366,FALSE))</f>
        <v>#N/A</v>
      </c>
      <c r="AS76" s="91" t="e">
        <f t="shared" si="65"/>
        <v>#N/A</v>
      </c>
      <c r="AT76" s="93" t="e">
        <f t="shared" si="47"/>
        <v>#N/A</v>
      </c>
      <c r="AU76" s="99" t="e">
        <f t="shared" si="48"/>
        <v>#N/A</v>
      </c>
      <c r="AV76" s="99">
        <f t="shared" si="49"/>
        <v>0</v>
      </c>
    </row>
    <row r="77" spans="1:48" s="91" customFormat="1">
      <c r="A77" s="92">
        <f t="shared" si="50"/>
        <v>69</v>
      </c>
      <c r="B77" s="91">
        <f t="shared" si="33"/>
        <v>70</v>
      </c>
      <c r="C77" s="99">
        <f t="shared" si="34"/>
        <v>0</v>
      </c>
      <c r="F77" s="92">
        <f t="shared" si="51"/>
        <v>69</v>
      </c>
      <c r="G77" s="91">
        <f t="shared" si="52"/>
        <v>70</v>
      </c>
      <c r="H77" s="91" t="e">
        <f>INDEX(地温!$D$2:$D$366,MATCH(F77,地温!$C$2:$C$366,FALSE))</f>
        <v>#N/A</v>
      </c>
      <c r="I77" s="91" t="e">
        <f t="shared" si="53"/>
        <v>#N/A</v>
      </c>
      <c r="J77" s="93" t="e">
        <f t="shared" si="35"/>
        <v>#N/A</v>
      </c>
      <c r="K77" s="99" t="e">
        <f t="shared" si="36"/>
        <v>#N/A</v>
      </c>
      <c r="L77" s="99">
        <f t="shared" si="37"/>
        <v>0</v>
      </c>
      <c r="O77" s="92">
        <f t="shared" si="54"/>
        <v>69</v>
      </c>
      <c r="P77" s="91">
        <f t="shared" si="55"/>
        <v>70</v>
      </c>
      <c r="Q77" s="91" t="e">
        <f>INDEX(地温!$D$2:$D$366,MATCH(O77,地温!$C$2:$C$366,FALSE))</f>
        <v>#N/A</v>
      </c>
      <c r="R77" s="91" t="e">
        <f t="shared" si="56"/>
        <v>#N/A</v>
      </c>
      <c r="S77" s="93" t="e">
        <f t="shared" si="38"/>
        <v>#N/A</v>
      </c>
      <c r="T77" s="99" t="e">
        <f t="shared" si="39"/>
        <v>#N/A</v>
      </c>
      <c r="U77" s="99">
        <f t="shared" si="40"/>
        <v>0</v>
      </c>
      <c r="X77" s="92">
        <f t="shared" si="57"/>
        <v>69</v>
      </c>
      <c r="Y77" s="91">
        <f t="shared" si="58"/>
        <v>70</v>
      </c>
      <c r="Z77" s="91" t="e">
        <f>INDEX(地温!$D$2:$D$366,MATCH(X77,地温!$C$2:$C$366,FALSE))</f>
        <v>#N/A</v>
      </c>
      <c r="AA77" s="91" t="e">
        <f t="shared" si="59"/>
        <v>#N/A</v>
      </c>
      <c r="AB77" s="93" t="e">
        <f t="shared" si="41"/>
        <v>#N/A</v>
      </c>
      <c r="AC77" s="99" t="e">
        <f t="shared" si="42"/>
        <v>#N/A</v>
      </c>
      <c r="AD77" s="99">
        <f t="shared" si="43"/>
        <v>0</v>
      </c>
      <c r="AG77" s="92">
        <f t="shared" si="60"/>
        <v>69</v>
      </c>
      <c r="AH77" s="91">
        <f t="shared" si="61"/>
        <v>70</v>
      </c>
      <c r="AI77" s="91" t="e">
        <f>INDEX(地温!$D$2:$D$366,MATCH(AG77,地温!$C$2:$C$366,FALSE))</f>
        <v>#N/A</v>
      </c>
      <c r="AJ77" s="91" t="e">
        <f t="shared" si="62"/>
        <v>#N/A</v>
      </c>
      <c r="AK77" s="93" t="e">
        <f t="shared" si="44"/>
        <v>#N/A</v>
      </c>
      <c r="AL77" s="99" t="e">
        <f t="shared" si="45"/>
        <v>#N/A</v>
      </c>
      <c r="AM77" s="99">
        <f t="shared" si="46"/>
        <v>0</v>
      </c>
      <c r="AP77" s="92">
        <f t="shared" si="63"/>
        <v>69</v>
      </c>
      <c r="AQ77" s="91">
        <f t="shared" si="64"/>
        <v>70</v>
      </c>
      <c r="AR77" s="91" t="e">
        <f>INDEX(地温!$D$2:$D$366,MATCH(AP77,地温!$C$2:$C$366,FALSE))</f>
        <v>#N/A</v>
      </c>
      <c r="AS77" s="91" t="e">
        <f t="shared" si="65"/>
        <v>#N/A</v>
      </c>
      <c r="AT77" s="93" t="e">
        <f t="shared" si="47"/>
        <v>#N/A</v>
      </c>
      <c r="AU77" s="99" t="e">
        <f t="shared" si="48"/>
        <v>#N/A</v>
      </c>
      <c r="AV77" s="99">
        <f t="shared" si="49"/>
        <v>0</v>
      </c>
    </row>
    <row r="78" spans="1:48" s="91" customFormat="1">
      <c r="A78" s="92">
        <f t="shared" si="50"/>
        <v>70</v>
      </c>
      <c r="B78" s="91">
        <f t="shared" si="33"/>
        <v>71</v>
      </c>
      <c r="C78" s="99">
        <f t="shared" si="34"/>
        <v>0</v>
      </c>
      <c r="F78" s="92">
        <f t="shared" si="51"/>
        <v>70</v>
      </c>
      <c r="G78" s="91">
        <f t="shared" si="52"/>
        <v>71</v>
      </c>
      <c r="H78" s="91" t="e">
        <f>INDEX(地温!$D$2:$D$366,MATCH(F78,地温!$C$2:$C$366,FALSE))</f>
        <v>#N/A</v>
      </c>
      <c r="I78" s="91" t="e">
        <f t="shared" si="53"/>
        <v>#N/A</v>
      </c>
      <c r="J78" s="93" t="e">
        <f t="shared" si="35"/>
        <v>#N/A</v>
      </c>
      <c r="K78" s="99" t="e">
        <f t="shared" si="36"/>
        <v>#N/A</v>
      </c>
      <c r="L78" s="99">
        <f t="shared" si="37"/>
        <v>0</v>
      </c>
      <c r="O78" s="92">
        <f t="shared" si="54"/>
        <v>70</v>
      </c>
      <c r="P78" s="91">
        <f t="shared" si="55"/>
        <v>71</v>
      </c>
      <c r="Q78" s="91" t="e">
        <f>INDEX(地温!$D$2:$D$366,MATCH(O78,地温!$C$2:$C$366,FALSE))</f>
        <v>#N/A</v>
      </c>
      <c r="R78" s="91" t="e">
        <f t="shared" si="56"/>
        <v>#N/A</v>
      </c>
      <c r="S78" s="93" t="e">
        <f t="shared" si="38"/>
        <v>#N/A</v>
      </c>
      <c r="T78" s="99" t="e">
        <f t="shared" si="39"/>
        <v>#N/A</v>
      </c>
      <c r="U78" s="99">
        <f t="shared" si="40"/>
        <v>0</v>
      </c>
      <c r="X78" s="92">
        <f t="shared" si="57"/>
        <v>70</v>
      </c>
      <c r="Y78" s="91">
        <f t="shared" si="58"/>
        <v>71</v>
      </c>
      <c r="Z78" s="91" t="e">
        <f>INDEX(地温!$D$2:$D$366,MATCH(X78,地温!$C$2:$C$366,FALSE))</f>
        <v>#N/A</v>
      </c>
      <c r="AA78" s="91" t="e">
        <f t="shared" si="59"/>
        <v>#N/A</v>
      </c>
      <c r="AB78" s="93" t="e">
        <f t="shared" si="41"/>
        <v>#N/A</v>
      </c>
      <c r="AC78" s="99" t="e">
        <f t="shared" si="42"/>
        <v>#N/A</v>
      </c>
      <c r="AD78" s="99">
        <f t="shared" si="43"/>
        <v>0</v>
      </c>
      <c r="AG78" s="92">
        <f t="shared" si="60"/>
        <v>70</v>
      </c>
      <c r="AH78" s="91">
        <f t="shared" si="61"/>
        <v>71</v>
      </c>
      <c r="AI78" s="91" t="e">
        <f>INDEX(地温!$D$2:$D$366,MATCH(AG78,地温!$C$2:$C$366,FALSE))</f>
        <v>#N/A</v>
      </c>
      <c r="AJ78" s="91" t="e">
        <f t="shared" si="62"/>
        <v>#N/A</v>
      </c>
      <c r="AK78" s="93" t="e">
        <f t="shared" si="44"/>
        <v>#N/A</v>
      </c>
      <c r="AL78" s="99" t="e">
        <f t="shared" si="45"/>
        <v>#N/A</v>
      </c>
      <c r="AM78" s="99">
        <f t="shared" si="46"/>
        <v>0</v>
      </c>
      <c r="AP78" s="92">
        <f t="shared" si="63"/>
        <v>70</v>
      </c>
      <c r="AQ78" s="91">
        <f t="shared" si="64"/>
        <v>71</v>
      </c>
      <c r="AR78" s="91" t="e">
        <f>INDEX(地温!$D$2:$D$366,MATCH(AP78,地温!$C$2:$C$366,FALSE))</f>
        <v>#N/A</v>
      </c>
      <c r="AS78" s="91" t="e">
        <f t="shared" si="65"/>
        <v>#N/A</v>
      </c>
      <c r="AT78" s="93" t="e">
        <f t="shared" si="47"/>
        <v>#N/A</v>
      </c>
      <c r="AU78" s="99" t="e">
        <f t="shared" si="48"/>
        <v>#N/A</v>
      </c>
      <c r="AV78" s="99">
        <f t="shared" si="49"/>
        <v>0</v>
      </c>
    </row>
    <row r="79" spans="1:48" s="91" customFormat="1">
      <c r="A79" s="92">
        <f t="shared" si="50"/>
        <v>71</v>
      </c>
      <c r="B79" s="91">
        <f t="shared" si="33"/>
        <v>72</v>
      </c>
      <c r="C79" s="99">
        <f t="shared" si="34"/>
        <v>0</v>
      </c>
      <c r="F79" s="92">
        <f t="shared" si="51"/>
        <v>71</v>
      </c>
      <c r="G79" s="91">
        <f t="shared" si="52"/>
        <v>72</v>
      </c>
      <c r="H79" s="91" t="e">
        <f>INDEX(地温!$D$2:$D$366,MATCH(F79,地温!$C$2:$C$366,FALSE))</f>
        <v>#N/A</v>
      </c>
      <c r="I79" s="91" t="e">
        <f t="shared" si="53"/>
        <v>#N/A</v>
      </c>
      <c r="J79" s="93" t="e">
        <f t="shared" si="35"/>
        <v>#N/A</v>
      </c>
      <c r="K79" s="99" t="e">
        <f t="shared" si="36"/>
        <v>#N/A</v>
      </c>
      <c r="L79" s="99">
        <f t="shared" si="37"/>
        <v>0</v>
      </c>
      <c r="O79" s="92">
        <f t="shared" si="54"/>
        <v>71</v>
      </c>
      <c r="P79" s="91">
        <f t="shared" si="55"/>
        <v>72</v>
      </c>
      <c r="Q79" s="91" t="e">
        <f>INDEX(地温!$D$2:$D$366,MATCH(O79,地温!$C$2:$C$366,FALSE))</f>
        <v>#N/A</v>
      </c>
      <c r="R79" s="91" t="e">
        <f t="shared" si="56"/>
        <v>#N/A</v>
      </c>
      <c r="S79" s="93" t="e">
        <f t="shared" si="38"/>
        <v>#N/A</v>
      </c>
      <c r="T79" s="99" t="e">
        <f t="shared" si="39"/>
        <v>#N/A</v>
      </c>
      <c r="U79" s="99">
        <f t="shared" si="40"/>
        <v>0</v>
      </c>
      <c r="X79" s="92">
        <f t="shared" si="57"/>
        <v>71</v>
      </c>
      <c r="Y79" s="91">
        <f t="shared" si="58"/>
        <v>72</v>
      </c>
      <c r="Z79" s="91" t="e">
        <f>INDEX(地温!$D$2:$D$366,MATCH(X79,地温!$C$2:$C$366,FALSE))</f>
        <v>#N/A</v>
      </c>
      <c r="AA79" s="91" t="e">
        <f t="shared" si="59"/>
        <v>#N/A</v>
      </c>
      <c r="AB79" s="93" t="e">
        <f t="shared" si="41"/>
        <v>#N/A</v>
      </c>
      <c r="AC79" s="99" t="e">
        <f t="shared" si="42"/>
        <v>#N/A</v>
      </c>
      <c r="AD79" s="99">
        <f t="shared" si="43"/>
        <v>0</v>
      </c>
      <c r="AG79" s="92">
        <f t="shared" si="60"/>
        <v>71</v>
      </c>
      <c r="AH79" s="91">
        <f t="shared" si="61"/>
        <v>72</v>
      </c>
      <c r="AI79" s="91" t="e">
        <f>INDEX(地温!$D$2:$D$366,MATCH(AG79,地温!$C$2:$C$366,FALSE))</f>
        <v>#N/A</v>
      </c>
      <c r="AJ79" s="91" t="e">
        <f t="shared" si="62"/>
        <v>#N/A</v>
      </c>
      <c r="AK79" s="93" t="e">
        <f t="shared" si="44"/>
        <v>#N/A</v>
      </c>
      <c r="AL79" s="99" t="e">
        <f t="shared" si="45"/>
        <v>#N/A</v>
      </c>
      <c r="AM79" s="99">
        <f t="shared" si="46"/>
        <v>0</v>
      </c>
      <c r="AP79" s="92">
        <f t="shared" si="63"/>
        <v>71</v>
      </c>
      <c r="AQ79" s="91">
        <f t="shared" si="64"/>
        <v>72</v>
      </c>
      <c r="AR79" s="91" t="e">
        <f>INDEX(地温!$D$2:$D$366,MATCH(AP79,地温!$C$2:$C$366,FALSE))</f>
        <v>#N/A</v>
      </c>
      <c r="AS79" s="91" t="e">
        <f t="shared" si="65"/>
        <v>#N/A</v>
      </c>
      <c r="AT79" s="93" t="e">
        <f t="shared" si="47"/>
        <v>#N/A</v>
      </c>
      <c r="AU79" s="99" t="e">
        <f t="shared" si="48"/>
        <v>#N/A</v>
      </c>
      <c r="AV79" s="99">
        <f t="shared" si="49"/>
        <v>0</v>
      </c>
    </row>
    <row r="80" spans="1:48" s="91" customFormat="1">
      <c r="A80" s="92">
        <f t="shared" si="50"/>
        <v>72</v>
      </c>
      <c r="B80" s="91">
        <f t="shared" si="33"/>
        <v>73</v>
      </c>
      <c r="C80" s="99">
        <f t="shared" si="34"/>
        <v>0</v>
      </c>
      <c r="F80" s="92">
        <f t="shared" si="51"/>
        <v>72</v>
      </c>
      <c r="G80" s="91">
        <f t="shared" si="52"/>
        <v>73</v>
      </c>
      <c r="H80" s="91" t="e">
        <f>INDEX(地温!$D$2:$D$366,MATCH(F80,地温!$C$2:$C$366,FALSE))</f>
        <v>#N/A</v>
      </c>
      <c r="I80" s="91" t="e">
        <f t="shared" si="53"/>
        <v>#N/A</v>
      </c>
      <c r="J80" s="93" t="e">
        <f t="shared" si="35"/>
        <v>#N/A</v>
      </c>
      <c r="K80" s="99" t="e">
        <f t="shared" si="36"/>
        <v>#N/A</v>
      </c>
      <c r="L80" s="99">
        <f t="shared" si="37"/>
        <v>0</v>
      </c>
      <c r="O80" s="92">
        <f t="shared" si="54"/>
        <v>72</v>
      </c>
      <c r="P80" s="91">
        <f t="shared" si="55"/>
        <v>73</v>
      </c>
      <c r="Q80" s="91" t="e">
        <f>INDEX(地温!$D$2:$D$366,MATCH(O80,地温!$C$2:$C$366,FALSE))</f>
        <v>#N/A</v>
      </c>
      <c r="R80" s="91" t="e">
        <f t="shared" si="56"/>
        <v>#N/A</v>
      </c>
      <c r="S80" s="93" t="e">
        <f t="shared" si="38"/>
        <v>#N/A</v>
      </c>
      <c r="T80" s="99" t="e">
        <f t="shared" si="39"/>
        <v>#N/A</v>
      </c>
      <c r="U80" s="99">
        <f t="shared" si="40"/>
        <v>0</v>
      </c>
      <c r="X80" s="92">
        <f t="shared" si="57"/>
        <v>72</v>
      </c>
      <c r="Y80" s="91">
        <f t="shared" si="58"/>
        <v>73</v>
      </c>
      <c r="Z80" s="91" t="e">
        <f>INDEX(地温!$D$2:$D$366,MATCH(X80,地温!$C$2:$C$366,FALSE))</f>
        <v>#N/A</v>
      </c>
      <c r="AA80" s="91" t="e">
        <f t="shared" si="59"/>
        <v>#N/A</v>
      </c>
      <c r="AB80" s="93" t="e">
        <f t="shared" si="41"/>
        <v>#N/A</v>
      </c>
      <c r="AC80" s="99" t="e">
        <f t="shared" si="42"/>
        <v>#N/A</v>
      </c>
      <c r="AD80" s="99">
        <f t="shared" si="43"/>
        <v>0</v>
      </c>
      <c r="AG80" s="92">
        <f t="shared" si="60"/>
        <v>72</v>
      </c>
      <c r="AH80" s="91">
        <f t="shared" si="61"/>
        <v>73</v>
      </c>
      <c r="AI80" s="91" t="e">
        <f>INDEX(地温!$D$2:$D$366,MATCH(AG80,地温!$C$2:$C$366,FALSE))</f>
        <v>#N/A</v>
      </c>
      <c r="AJ80" s="91" t="e">
        <f t="shared" si="62"/>
        <v>#N/A</v>
      </c>
      <c r="AK80" s="93" t="e">
        <f t="shared" si="44"/>
        <v>#N/A</v>
      </c>
      <c r="AL80" s="99" t="e">
        <f t="shared" si="45"/>
        <v>#N/A</v>
      </c>
      <c r="AM80" s="99">
        <f t="shared" si="46"/>
        <v>0</v>
      </c>
      <c r="AP80" s="92">
        <f t="shared" si="63"/>
        <v>72</v>
      </c>
      <c r="AQ80" s="91">
        <f t="shared" si="64"/>
        <v>73</v>
      </c>
      <c r="AR80" s="91" t="e">
        <f>INDEX(地温!$D$2:$D$366,MATCH(AP80,地温!$C$2:$C$366,FALSE))</f>
        <v>#N/A</v>
      </c>
      <c r="AS80" s="91" t="e">
        <f t="shared" si="65"/>
        <v>#N/A</v>
      </c>
      <c r="AT80" s="93" t="e">
        <f t="shared" si="47"/>
        <v>#N/A</v>
      </c>
      <c r="AU80" s="99" t="e">
        <f t="shared" si="48"/>
        <v>#N/A</v>
      </c>
      <c r="AV80" s="99">
        <f t="shared" si="49"/>
        <v>0</v>
      </c>
    </row>
    <row r="81" spans="1:48" s="91" customFormat="1">
      <c r="A81" s="92">
        <f t="shared" si="50"/>
        <v>73</v>
      </c>
      <c r="B81" s="91">
        <f t="shared" si="33"/>
        <v>74</v>
      </c>
      <c r="C81" s="99">
        <f t="shared" si="34"/>
        <v>0</v>
      </c>
      <c r="F81" s="92">
        <f t="shared" si="51"/>
        <v>73</v>
      </c>
      <c r="G81" s="91">
        <f t="shared" si="52"/>
        <v>74</v>
      </c>
      <c r="H81" s="91" t="e">
        <f>INDEX(地温!$D$2:$D$366,MATCH(F81,地温!$C$2:$C$366,FALSE))</f>
        <v>#N/A</v>
      </c>
      <c r="I81" s="91" t="e">
        <f t="shared" si="53"/>
        <v>#N/A</v>
      </c>
      <c r="J81" s="93" t="e">
        <f t="shared" si="35"/>
        <v>#N/A</v>
      </c>
      <c r="K81" s="99" t="e">
        <f t="shared" si="36"/>
        <v>#N/A</v>
      </c>
      <c r="L81" s="99">
        <f t="shared" si="37"/>
        <v>0</v>
      </c>
      <c r="O81" s="92">
        <f t="shared" si="54"/>
        <v>73</v>
      </c>
      <c r="P81" s="91">
        <f t="shared" si="55"/>
        <v>74</v>
      </c>
      <c r="Q81" s="91" t="e">
        <f>INDEX(地温!$D$2:$D$366,MATCH(O81,地温!$C$2:$C$366,FALSE))</f>
        <v>#N/A</v>
      </c>
      <c r="R81" s="91" t="e">
        <f t="shared" si="56"/>
        <v>#N/A</v>
      </c>
      <c r="S81" s="93" t="e">
        <f t="shared" si="38"/>
        <v>#N/A</v>
      </c>
      <c r="T81" s="99" t="e">
        <f t="shared" si="39"/>
        <v>#N/A</v>
      </c>
      <c r="U81" s="99">
        <f t="shared" si="40"/>
        <v>0</v>
      </c>
      <c r="X81" s="92">
        <f t="shared" si="57"/>
        <v>73</v>
      </c>
      <c r="Y81" s="91">
        <f t="shared" si="58"/>
        <v>74</v>
      </c>
      <c r="Z81" s="91" t="e">
        <f>INDEX(地温!$D$2:$D$366,MATCH(X81,地温!$C$2:$C$366,FALSE))</f>
        <v>#N/A</v>
      </c>
      <c r="AA81" s="91" t="e">
        <f t="shared" si="59"/>
        <v>#N/A</v>
      </c>
      <c r="AB81" s="93" t="e">
        <f t="shared" si="41"/>
        <v>#N/A</v>
      </c>
      <c r="AC81" s="99" t="e">
        <f t="shared" si="42"/>
        <v>#N/A</v>
      </c>
      <c r="AD81" s="99">
        <f t="shared" si="43"/>
        <v>0</v>
      </c>
      <c r="AG81" s="92">
        <f t="shared" si="60"/>
        <v>73</v>
      </c>
      <c r="AH81" s="91">
        <f t="shared" si="61"/>
        <v>74</v>
      </c>
      <c r="AI81" s="91" t="e">
        <f>INDEX(地温!$D$2:$D$366,MATCH(AG81,地温!$C$2:$C$366,FALSE))</f>
        <v>#N/A</v>
      </c>
      <c r="AJ81" s="91" t="e">
        <f t="shared" si="62"/>
        <v>#N/A</v>
      </c>
      <c r="AK81" s="93" t="e">
        <f t="shared" si="44"/>
        <v>#N/A</v>
      </c>
      <c r="AL81" s="99" t="e">
        <f t="shared" si="45"/>
        <v>#N/A</v>
      </c>
      <c r="AM81" s="99">
        <f t="shared" si="46"/>
        <v>0</v>
      </c>
      <c r="AP81" s="92">
        <f t="shared" si="63"/>
        <v>73</v>
      </c>
      <c r="AQ81" s="91">
        <f t="shared" si="64"/>
        <v>74</v>
      </c>
      <c r="AR81" s="91" t="e">
        <f>INDEX(地温!$D$2:$D$366,MATCH(AP81,地温!$C$2:$C$366,FALSE))</f>
        <v>#N/A</v>
      </c>
      <c r="AS81" s="91" t="e">
        <f t="shared" si="65"/>
        <v>#N/A</v>
      </c>
      <c r="AT81" s="93" t="e">
        <f t="shared" si="47"/>
        <v>#N/A</v>
      </c>
      <c r="AU81" s="99" t="e">
        <f t="shared" si="48"/>
        <v>#N/A</v>
      </c>
      <c r="AV81" s="99">
        <f t="shared" si="49"/>
        <v>0</v>
      </c>
    </row>
    <row r="82" spans="1:48" s="91" customFormat="1">
      <c r="A82" s="92">
        <f t="shared" si="50"/>
        <v>74</v>
      </c>
      <c r="B82" s="91">
        <f t="shared" si="33"/>
        <v>75</v>
      </c>
      <c r="C82" s="99">
        <f t="shared" si="34"/>
        <v>0</v>
      </c>
      <c r="F82" s="92">
        <f t="shared" si="51"/>
        <v>74</v>
      </c>
      <c r="G82" s="91">
        <f t="shared" si="52"/>
        <v>75</v>
      </c>
      <c r="H82" s="91" t="e">
        <f>INDEX(地温!$D$2:$D$366,MATCH(F82,地温!$C$2:$C$366,FALSE))</f>
        <v>#N/A</v>
      </c>
      <c r="I82" s="91" t="e">
        <f t="shared" si="53"/>
        <v>#N/A</v>
      </c>
      <c r="J82" s="93" t="e">
        <f t="shared" si="35"/>
        <v>#N/A</v>
      </c>
      <c r="K82" s="99" t="e">
        <f t="shared" si="36"/>
        <v>#N/A</v>
      </c>
      <c r="L82" s="99">
        <f t="shared" si="37"/>
        <v>0</v>
      </c>
      <c r="O82" s="92">
        <f t="shared" si="54"/>
        <v>74</v>
      </c>
      <c r="P82" s="91">
        <f t="shared" si="55"/>
        <v>75</v>
      </c>
      <c r="Q82" s="91" t="e">
        <f>INDEX(地温!$D$2:$D$366,MATCH(O82,地温!$C$2:$C$366,FALSE))</f>
        <v>#N/A</v>
      </c>
      <c r="R82" s="91" t="e">
        <f t="shared" si="56"/>
        <v>#N/A</v>
      </c>
      <c r="S82" s="93" t="e">
        <f t="shared" si="38"/>
        <v>#N/A</v>
      </c>
      <c r="T82" s="99" t="e">
        <f t="shared" si="39"/>
        <v>#N/A</v>
      </c>
      <c r="U82" s="99">
        <f t="shared" si="40"/>
        <v>0</v>
      </c>
      <c r="X82" s="92">
        <f t="shared" si="57"/>
        <v>74</v>
      </c>
      <c r="Y82" s="91">
        <f t="shared" si="58"/>
        <v>75</v>
      </c>
      <c r="Z82" s="91" t="e">
        <f>INDEX(地温!$D$2:$D$366,MATCH(X82,地温!$C$2:$C$366,FALSE))</f>
        <v>#N/A</v>
      </c>
      <c r="AA82" s="91" t="e">
        <f t="shared" si="59"/>
        <v>#N/A</v>
      </c>
      <c r="AB82" s="93" t="e">
        <f t="shared" si="41"/>
        <v>#N/A</v>
      </c>
      <c r="AC82" s="99" t="e">
        <f t="shared" si="42"/>
        <v>#N/A</v>
      </c>
      <c r="AD82" s="99">
        <f t="shared" si="43"/>
        <v>0</v>
      </c>
      <c r="AG82" s="92">
        <f t="shared" si="60"/>
        <v>74</v>
      </c>
      <c r="AH82" s="91">
        <f t="shared" si="61"/>
        <v>75</v>
      </c>
      <c r="AI82" s="91" t="e">
        <f>INDEX(地温!$D$2:$D$366,MATCH(AG82,地温!$C$2:$C$366,FALSE))</f>
        <v>#N/A</v>
      </c>
      <c r="AJ82" s="91" t="e">
        <f t="shared" si="62"/>
        <v>#N/A</v>
      </c>
      <c r="AK82" s="93" t="e">
        <f t="shared" si="44"/>
        <v>#N/A</v>
      </c>
      <c r="AL82" s="99" t="e">
        <f t="shared" si="45"/>
        <v>#N/A</v>
      </c>
      <c r="AM82" s="99">
        <f t="shared" si="46"/>
        <v>0</v>
      </c>
      <c r="AP82" s="92">
        <f t="shared" si="63"/>
        <v>74</v>
      </c>
      <c r="AQ82" s="91">
        <f t="shared" si="64"/>
        <v>75</v>
      </c>
      <c r="AR82" s="91" t="e">
        <f>INDEX(地温!$D$2:$D$366,MATCH(AP82,地温!$C$2:$C$366,FALSE))</f>
        <v>#N/A</v>
      </c>
      <c r="AS82" s="91" t="e">
        <f t="shared" si="65"/>
        <v>#N/A</v>
      </c>
      <c r="AT82" s="93" t="e">
        <f t="shared" si="47"/>
        <v>#N/A</v>
      </c>
      <c r="AU82" s="99" t="e">
        <f t="shared" si="48"/>
        <v>#N/A</v>
      </c>
      <c r="AV82" s="99">
        <f t="shared" si="49"/>
        <v>0</v>
      </c>
    </row>
    <row r="83" spans="1:48" s="91" customFormat="1">
      <c r="A83" s="92">
        <f t="shared" si="50"/>
        <v>75</v>
      </c>
      <c r="B83" s="91">
        <f t="shared" si="33"/>
        <v>76</v>
      </c>
      <c r="C83" s="99">
        <f t="shared" si="34"/>
        <v>0</v>
      </c>
      <c r="F83" s="92">
        <f t="shared" si="51"/>
        <v>75</v>
      </c>
      <c r="G83" s="91">
        <f t="shared" si="52"/>
        <v>76</v>
      </c>
      <c r="H83" s="91" t="e">
        <f>INDEX(地温!$D$2:$D$366,MATCH(F83,地温!$C$2:$C$366,FALSE))</f>
        <v>#N/A</v>
      </c>
      <c r="I83" s="91" t="e">
        <f t="shared" si="53"/>
        <v>#N/A</v>
      </c>
      <c r="J83" s="93" t="e">
        <f t="shared" si="35"/>
        <v>#N/A</v>
      </c>
      <c r="K83" s="99" t="e">
        <f t="shared" si="36"/>
        <v>#N/A</v>
      </c>
      <c r="L83" s="99">
        <f t="shared" si="37"/>
        <v>0</v>
      </c>
      <c r="O83" s="92">
        <f t="shared" si="54"/>
        <v>75</v>
      </c>
      <c r="P83" s="91">
        <f t="shared" si="55"/>
        <v>76</v>
      </c>
      <c r="Q83" s="91" t="e">
        <f>INDEX(地温!$D$2:$D$366,MATCH(O83,地温!$C$2:$C$366,FALSE))</f>
        <v>#N/A</v>
      </c>
      <c r="R83" s="91" t="e">
        <f t="shared" si="56"/>
        <v>#N/A</v>
      </c>
      <c r="S83" s="93" t="e">
        <f t="shared" si="38"/>
        <v>#N/A</v>
      </c>
      <c r="T83" s="99" t="e">
        <f t="shared" si="39"/>
        <v>#N/A</v>
      </c>
      <c r="U83" s="99">
        <f t="shared" si="40"/>
        <v>0</v>
      </c>
      <c r="X83" s="92">
        <f t="shared" si="57"/>
        <v>75</v>
      </c>
      <c r="Y83" s="91">
        <f t="shared" si="58"/>
        <v>76</v>
      </c>
      <c r="Z83" s="91" t="e">
        <f>INDEX(地温!$D$2:$D$366,MATCH(X83,地温!$C$2:$C$366,FALSE))</f>
        <v>#N/A</v>
      </c>
      <c r="AA83" s="91" t="e">
        <f t="shared" si="59"/>
        <v>#N/A</v>
      </c>
      <c r="AB83" s="93" t="e">
        <f t="shared" si="41"/>
        <v>#N/A</v>
      </c>
      <c r="AC83" s="99" t="e">
        <f t="shared" si="42"/>
        <v>#N/A</v>
      </c>
      <c r="AD83" s="99">
        <f t="shared" si="43"/>
        <v>0</v>
      </c>
      <c r="AG83" s="92">
        <f t="shared" si="60"/>
        <v>75</v>
      </c>
      <c r="AH83" s="91">
        <f t="shared" si="61"/>
        <v>76</v>
      </c>
      <c r="AI83" s="91" t="e">
        <f>INDEX(地温!$D$2:$D$366,MATCH(AG83,地温!$C$2:$C$366,FALSE))</f>
        <v>#N/A</v>
      </c>
      <c r="AJ83" s="91" t="e">
        <f t="shared" si="62"/>
        <v>#N/A</v>
      </c>
      <c r="AK83" s="93" t="e">
        <f t="shared" si="44"/>
        <v>#N/A</v>
      </c>
      <c r="AL83" s="99" t="e">
        <f t="shared" si="45"/>
        <v>#N/A</v>
      </c>
      <c r="AM83" s="99">
        <f t="shared" si="46"/>
        <v>0</v>
      </c>
      <c r="AP83" s="92">
        <f t="shared" si="63"/>
        <v>75</v>
      </c>
      <c r="AQ83" s="91">
        <f t="shared" si="64"/>
        <v>76</v>
      </c>
      <c r="AR83" s="91" t="e">
        <f>INDEX(地温!$D$2:$D$366,MATCH(AP83,地温!$C$2:$C$366,FALSE))</f>
        <v>#N/A</v>
      </c>
      <c r="AS83" s="91" t="e">
        <f t="shared" si="65"/>
        <v>#N/A</v>
      </c>
      <c r="AT83" s="93" t="e">
        <f t="shared" si="47"/>
        <v>#N/A</v>
      </c>
      <c r="AU83" s="99" t="e">
        <f t="shared" si="48"/>
        <v>#N/A</v>
      </c>
      <c r="AV83" s="99">
        <f t="shared" si="49"/>
        <v>0</v>
      </c>
    </row>
    <row r="84" spans="1:48" s="91" customFormat="1">
      <c r="A84" s="92">
        <f t="shared" si="50"/>
        <v>76</v>
      </c>
      <c r="B84" s="91">
        <f t="shared" si="33"/>
        <v>77</v>
      </c>
      <c r="C84" s="99">
        <f t="shared" si="34"/>
        <v>0</v>
      </c>
      <c r="F84" s="92">
        <f t="shared" si="51"/>
        <v>76</v>
      </c>
      <c r="G84" s="91">
        <f t="shared" si="52"/>
        <v>77</v>
      </c>
      <c r="H84" s="91" t="e">
        <f>INDEX(地温!$D$2:$D$366,MATCH(F84,地温!$C$2:$C$366,FALSE))</f>
        <v>#N/A</v>
      </c>
      <c r="I84" s="91" t="e">
        <f t="shared" si="53"/>
        <v>#N/A</v>
      </c>
      <c r="J84" s="93" t="e">
        <f t="shared" si="35"/>
        <v>#N/A</v>
      </c>
      <c r="K84" s="99" t="e">
        <f t="shared" si="36"/>
        <v>#N/A</v>
      </c>
      <c r="L84" s="99">
        <f t="shared" si="37"/>
        <v>0</v>
      </c>
      <c r="O84" s="92">
        <f t="shared" si="54"/>
        <v>76</v>
      </c>
      <c r="P84" s="91">
        <f t="shared" si="55"/>
        <v>77</v>
      </c>
      <c r="Q84" s="91" t="e">
        <f>INDEX(地温!$D$2:$D$366,MATCH(O84,地温!$C$2:$C$366,FALSE))</f>
        <v>#N/A</v>
      </c>
      <c r="R84" s="91" t="e">
        <f t="shared" si="56"/>
        <v>#N/A</v>
      </c>
      <c r="S84" s="93" t="e">
        <f t="shared" si="38"/>
        <v>#N/A</v>
      </c>
      <c r="T84" s="99" t="e">
        <f t="shared" si="39"/>
        <v>#N/A</v>
      </c>
      <c r="U84" s="99">
        <f t="shared" si="40"/>
        <v>0</v>
      </c>
      <c r="X84" s="92">
        <f t="shared" si="57"/>
        <v>76</v>
      </c>
      <c r="Y84" s="91">
        <f t="shared" si="58"/>
        <v>77</v>
      </c>
      <c r="Z84" s="91" t="e">
        <f>INDEX(地温!$D$2:$D$366,MATCH(X84,地温!$C$2:$C$366,FALSE))</f>
        <v>#N/A</v>
      </c>
      <c r="AA84" s="91" t="e">
        <f t="shared" si="59"/>
        <v>#N/A</v>
      </c>
      <c r="AB84" s="93" t="e">
        <f t="shared" si="41"/>
        <v>#N/A</v>
      </c>
      <c r="AC84" s="99" t="e">
        <f t="shared" si="42"/>
        <v>#N/A</v>
      </c>
      <c r="AD84" s="99">
        <f t="shared" si="43"/>
        <v>0</v>
      </c>
      <c r="AG84" s="92">
        <f t="shared" si="60"/>
        <v>76</v>
      </c>
      <c r="AH84" s="91">
        <f t="shared" si="61"/>
        <v>77</v>
      </c>
      <c r="AI84" s="91" t="e">
        <f>INDEX(地温!$D$2:$D$366,MATCH(AG84,地温!$C$2:$C$366,FALSE))</f>
        <v>#N/A</v>
      </c>
      <c r="AJ84" s="91" t="e">
        <f t="shared" si="62"/>
        <v>#N/A</v>
      </c>
      <c r="AK84" s="93" t="e">
        <f t="shared" si="44"/>
        <v>#N/A</v>
      </c>
      <c r="AL84" s="99" t="e">
        <f t="shared" si="45"/>
        <v>#N/A</v>
      </c>
      <c r="AM84" s="99">
        <f t="shared" si="46"/>
        <v>0</v>
      </c>
      <c r="AP84" s="92">
        <f t="shared" si="63"/>
        <v>76</v>
      </c>
      <c r="AQ84" s="91">
        <f t="shared" si="64"/>
        <v>77</v>
      </c>
      <c r="AR84" s="91" t="e">
        <f>INDEX(地温!$D$2:$D$366,MATCH(AP84,地温!$C$2:$C$366,FALSE))</f>
        <v>#N/A</v>
      </c>
      <c r="AS84" s="91" t="e">
        <f t="shared" si="65"/>
        <v>#N/A</v>
      </c>
      <c r="AT84" s="93" t="e">
        <f t="shared" si="47"/>
        <v>#N/A</v>
      </c>
      <c r="AU84" s="99" t="e">
        <f t="shared" si="48"/>
        <v>#N/A</v>
      </c>
      <c r="AV84" s="99">
        <f t="shared" si="49"/>
        <v>0</v>
      </c>
    </row>
    <row r="85" spans="1:48" s="91" customFormat="1">
      <c r="A85" s="92">
        <f t="shared" si="50"/>
        <v>77</v>
      </c>
      <c r="B85" s="91">
        <f t="shared" si="33"/>
        <v>78</v>
      </c>
      <c r="C85" s="99">
        <f t="shared" si="34"/>
        <v>0</v>
      </c>
      <c r="F85" s="92">
        <f t="shared" si="51"/>
        <v>77</v>
      </c>
      <c r="G85" s="91">
        <f t="shared" si="52"/>
        <v>78</v>
      </c>
      <c r="H85" s="91" t="e">
        <f>INDEX(地温!$D$2:$D$366,MATCH(F85,地温!$C$2:$C$366,FALSE))</f>
        <v>#N/A</v>
      </c>
      <c r="I85" s="91" t="e">
        <f t="shared" si="53"/>
        <v>#N/A</v>
      </c>
      <c r="J85" s="93" t="e">
        <f t="shared" si="35"/>
        <v>#N/A</v>
      </c>
      <c r="K85" s="99" t="e">
        <f t="shared" si="36"/>
        <v>#N/A</v>
      </c>
      <c r="L85" s="99">
        <f t="shared" si="37"/>
        <v>0</v>
      </c>
      <c r="O85" s="92">
        <f t="shared" si="54"/>
        <v>77</v>
      </c>
      <c r="P85" s="91">
        <f t="shared" si="55"/>
        <v>78</v>
      </c>
      <c r="Q85" s="91" t="e">
        <f>INDEX(地温!$D$2:$D$366,MATCH(O85,地温!$C$2:$C$366,FALSE))</f>
        <v>#N/A</v>
      </c>
      <c r="R85" s="91" t="e">
        <f t="shared" si="56"/>
        <v>#N/A</v>
      </c>
      <c r="S85" s="93" t="e">
        <f t="shared" si="38"/>
        <v>#N/A</v>
      </c>
      <c r="T85" s="99" t="e">
        <f t="shared" si="39"/>
        <v>#N/A</v>
      </c>
      <c r="U85" s="99">
        <f t="shared" si="40"/>
        <v>0</v>
      </c>
      <c r="X85" s="92">
        <f t="shared" si="57"/>
        <v>77</v>
      </c>
      <c r="Y85" s="91">
        <f t="shared" si="58"/>
        <v>78</v>
      </c>
      <c r="Z85" s="91" t="e">
        <f>INDEX(地温!$D$2:$D$366,MATCH(X85,地温!$C$2:$C$366,FALSE))</f>
        <v>#N/A</v>
      </c>
      <c r="AA85" s="91" t="e">
        <f t="shared" si="59"/>
        <v>#N/A</v>
      </c>
      <c r="AB85" s="93" t="e">
        <f t="shared" si="41"/>
        <v>#N/A</v>
      </c>
      <c r="AC85" s="99" t="e">
        <f t="shared" si="42"/>
        <v>#N/A</v>
      </c>
      <c r="AD85" s="99">
        <f t="shared" si="43"/>
        <v>0</v>
      </c>
      <c r="AG85" s="92">
        <f t="shared" si="60"/>
        <v>77</v>
      </c>
      <c r="AH85" s="91">
        <f t="shared" si="61"/>
        <v>78</v>
      </c>
      <c r="AI85" s="91" t="e">
        <f>INDEX(地温!$D$2:$D$366,MATCH(AG85,地温!$C$2:$C$366,FALSE))</f>
        <v>#N/A</v>
      </c>
      <c r="AJ85" s="91" t="e">
        <f t="shared" si="62"/>
        <v>#N/A</v>
      </c>
      <c r="AK85" s="93" t="e">
        <f t="shared" si="44"/>
        <v>#N/A</v>
      </c>
      <c r="AL85" s="99" t="e">
        <f t="shared" si="45"/>
        <v>#N/A</v>
      </c>
      <c r="AM85" s="99">
        <f t="shared" si="46"/>
        <v>0</v>
      </c>
      <c r="AP85" s="92">
        <f t="shared" si="63"/>
        <v>77</v>
      </c>
      <c r="AQ85" s="91">
        <f t="shared" si="64"/>
        <v>78</v>
      </c>
      <c r="AR85" s="91" t="e">
        <f>INDEX(地温!$D$2:$D$366,MATCH(AP85,地温!$C$2:$C$366,FALSE))</f>
        <v>#N/A</v>
      </c>
      <c r="AS85" s="91" t="e">
        <f t="shared" si="65"/>
        <v>#N/A</v>
      </c>
      <c r="AT85" s="93" t="e">
        <f t="shared" si="47"/>
        <v>#N/A</v>
      </c>
      <c r="AU85" s="99" t="e">
        <f t="shared" si="48"/>
        <v>#N/A</v>
      </c>
      <c r="AV85" s="99">
        <f t="shared" si="49"/>
        <v>0</v>
      </c>
    </row>
    <row r="86" spans="1:48" s="91" customFormat="1">
      <c r="A86" s="92">
        <f t="shared" si="50"/>
        <v>78</v>
      </c>
      <c r="B86" s="91">
        <f t="shared" si="33"/>
        <v>79</v>
      </c>
      <c r="C86" s="99">
        <f t="shared" si="34"/>
        <v>0</v>
      </c>
      <c r="F86" s="92">
        <f t="shared" si="51"/>
        <v>78</v>
      </c>
      <c r="G86" s="91">
        <f t="shared" si="52"/>
        <v>79</v>
      </c>
      <c r="H86" s="91" t="e">
        <f>INDEX(地温!$D$2:$D$366,MATCH(F86,地温!$C$2:$C$366,FALSE))</f>
        <v>#N/A</v>
      </c>
      <c r="I86" s="91" t="e">
        <f t="shared" si="53"/>
        <v>#N/A</v>
      </c>
      <c r="J86" s="93" t="e">
        <f t="shared" si="35"/>
        <v>#N/A</v>
      </c>
      <c r="K86" s="99" t="e">
        <f t="shared" si="36"/>
        <v>#N/A</v>
      </c>
      <c r="L86" s="99">
        <f t="shared" si="37"/>
        <v>0</v>
      </c>
      <c r="O86" s="92">
        <f t="shared" si="54"/>
        <v>78</v>
      </c>
      <c r="P86" s="91">
        <f t="shared" si="55"/>
        <v>79</v>
      </c>
      <c r="Q86" s="91" t="e">
        <f>INDEX(地温!$D$2:$D$366,MATCH(O86,地温!$C$2:$C$366,FALSE))</f>
        <v>#N/A</v>
      </c>
      <c r="R86" s="91" t="e">
        <f t="shared" si="56"/>
        <v>#N/A</v>
      </c>
      <c r="S86" s="93" t="e">
        <f t="shared" si="38"/>
        <v>#N/A</v>
      </c>
      <c r="T86" s="99" t="e">
        <f t="shared" si="39"/>
        <v>#N/A</v>
      </c>
      <c r="U86" s="99">
        <f t="shared" si="40"/>
        <v>0</v>
      </c>
      <c r="X86" s="92">
        <f t="shared" si="57"/>
        <v>78</v>
      </c>
      <c r="Y86" s="91">
        <f t="shared" si="58"/>
        <v>79</v>
      </c>
      <c r="Z86" s="91" t="e">
        <f>INDEX(地温!$D$2:$D$366,MATCH(X86,地温!$C$2:$C$366,FALSE))</f>
        <v>#N/A</v>
      </c>
      <c r="AA86" s="91" t="e">
        <f t="shared" si="59"/>
        <v>#N/A</v>
      </c>
      <c r="AB86" s="93" t="e">
        <f t="shared" si="41"/>
        <v>#N/A</v>
      </c>
      <c r="AC86" s="99" t="e">
        <f t="shared" si="42"/>
        <v>#N/A</v>
      </c>
      <c r="AD86" s="99">
        <f t="shared" si="43"/>
        <v>0</v>
      </c>
      <c r="AG86" s="92">
        <f t="shared" si="60"/>
        <v>78</v>
      </c>
      <c r="AH86" s="91">
        <f t="shared" si="61"/>
        <v>79</v>
      </c>
      <c r="AI86" s="91" t="e">
        <f>INDEX(地温!$D$2:$D$366,MATCH(AG86,地温!$C$2:$C$366,FALSE))</f>
        <v>#N/A</v>
      </c>
      <c r="AJ86" s="91" t="e">
        <f t="shared" si="62"/>
        <v>#N/A</v>
      </c>
      <c r="AK86" s="93" t="e">
        <f t="shared" si="44"/>
        <v>#N/A</v>
      </c>
      <c r="AL86" s="99" t="e">
        <f t="shared" si="45"/>
        <v>#N/A</v>
      </c>
      <c r="AM86" s="99">
        <f t="shared" si="46"/>
        <v>0</v>
      </c>
      <c r="AP86" s="92">
        <f t="shared" si="63"/>
        <v>78</v>
      </c>
      <c r="AQ86" s="91">
        <f t="shared" si="64"/>
        <v>79</v>
      </c>
      <c r="AR86" s="91" t="e">
        <f>INDEX(地温!$D$2:$D$366,MATCH(AP86,地温!$C$2:$C$366,FALSE))</f>
        <v>#N/A</v>
      </c>
      <c r="AS86" s="91" t="e">
        <f t="shared" si="65"/>
        <v>#N/A</v>
      </c>
      <c r="AT86" s="93" t="e">
        <f t="shared" si="47"/>
        <v>#N/A</v>
      </c>
      <c r="AU86" s="99" t="e">
        <f t="shared" si="48"/>
        <v>#N/A</v>
      </c>
      <c r="AV86" s="99">
        <f t="shared" si="49"/>
        <v>0</v>
      </c>
    </row>
    <row r="87" spans="1:48" s="91" customFormat="1">
      <c r="A87" s="92">
        <f t="shared" si="50"/>
        <v>79</v>
      </c>
      <c r="B87" s="91">
        <f t="shared" si="33"/>
        <v>80</v>
      </c>
      <c r="C87" s="99">
        <f t="shared" si="34"/>
        <v>0</v>
      </c>
      <c r="F87" s="92">
        <f t="shared" si="51"/>
        <v>79</v>
      </c>
      <c r="G87" s="91">
        <f t="shared" si="52"/>
        <v>80</v>
      </c>
      <c r="H87" s="91" t="e">
        <f>INDEX(地温!$D$2:$D$366,MATCH(F87,地温!$C$2:$C$366,FALSE))</f>
        <v>#N/A</v>
      </c>
      <c r="I87" s="91" t="e">
        <f t="shared" si="53"/>
        <v>#N/A</v>
      </c>
      <c r="J87" s="93" t="e">
        <f t="shared" si="35"/>
        <v>#N/A</v>
      </c>
      <c r="K87" s="99" t="e">
        <f t="shared" si="36"/>
        <v>#N/A</v>
      </c>
      <c r="L87" s="99">
        <f t="shared" si="37"/>
        <v>0</v>
      </c>
      <c r="O87" s="92">
        <f t="shared" si="54"/>
        <v>79</v>
      </c>
      <c r="P87" s="91">
        <f t="shared" si="55"/>
        <v>80</v>
      </c>
      <c r="Q87" s="91" t="e">
        <f>INDEX(地温!$D$2:$D$366,MATCH(O87,地温!$C$2:$C$366,FALSE))</f>
        <v>#N/A</v>
      </c>
      <c r="R87" s="91" t="e">
        <f t="shared" si="56"/>
        <v>#N/A</v>
      </c>
      <c r="S87" s="93" t="e">
        <f t="shared" si="38"/>
        <v>#N/A</v>
      </c>
      <c r="T87" s="99" t="e">
        <f t="shared" si="39"/>
        <v>#N/A</v>
      </c>
      <c r="U87" s="99">
        <f t="shared" si="40"/>
        <v>0</v>
      </c>
      <c r="X87" s="92">
        <f t="shared" si="57"/>
        <v>79</v>
      </c>
      <c r="Y87" s="91">
        <f t="shared" si="58"/>
        <v>80</v>
      </c>
      <c r="Z87" s="91" t="e">
        <f>INDEX(地温!$D$2:$D$366,MATCH(X87,地温!$C$2:$C$366,FALSE))</f>
        <v>#N/A</v>
      </c>
      <c r="AA87" s="91" t="e">
        <f t="shared" si="59"/>
        <v>#N/A</v>
      </c>
      <c r="AB87" s="93" t="e">
        <f t="shared" si="41"/>
        <v>#N/A</v>
      </c>
      <c r="AC87" s="99" t="e">
        <f t="shared" si="42"/>
        <v>#N/A</v>
      </c>
      <c r="AD87" s="99">
        <f t="shared" si="43"/>
        <v>0</v>
      </c>
      <c r="AG87" s="92">
        <f t="shared" si="60"/>
        <v>79</v>
      </c>
      <c r="AH87" s="91">
        <f t="shared" si="61"/>
        <v>80</v>
      </c>
      <c r="AI87" s="91" t="e">
        <f>INDEX(地温!$D$2:$D$366,MATCH(AG87,地温!$C$2:$C$366,FALSE))</f>
        <v>#N/A</v>
      </c>
      <c r="AJ87" s="91" t="e">
        <f t="shared" si="62"/>
        <v>#N/A</v>
      </c>
      <c r="AK87" s="93" t="e">
        <f t="shared" si="44"/>
        <v>#N/A</v>
      </c>
      <c r="AL87" s="99" t="e">
        <f t="shared" si="45"/>
        <v>#N/A</v>
      </c>
      <c r="AM87" s="99">
        <f t="shared" si="46"/>
        <v>0</v>
      </c>
      <c r="AP87" s="92">
        <f t="shared" si="63"/>
        <v>79</v>
      </c>
      <c r="AQ87" s="91">
        <f t="shared" si="64"/>
        <v>80</v>
      </c>
      <c r="AR87" s="91" t="e">
        <f>INDEX(地温!$D$2:$D$366,MATCH(AP87,地温!$C$2:$C$366,FALSE))</f>
        <v>#N/A</v>
      </c>
      <c r="AS87" s="91" t="e">
        <f t="shared" si="65"/>
        <v>#N/A</v>
      </c>
      <c r="AT87" s="93" t="e">
        <f t="shared" si="47"/>
        <v>#N/A</v>
      </c>
      <c r="AU87" s="99" t="e">
        <f t="shared" si="48"/>
        <v>#N/A</v>
      </c>
      <c r="AV87" s="99">
        <f t="shared" si="49"/>
        <v>0</v>
      </c>
    </row>
    <row r="88" spans="1:48" s="91" customFormat="1">
      <c r="A88" s="92">
        <f t="shared" si="50"/>
        <v>80</v>
      </c>
      <c r="B88" s="91">
        <f t="shared" si="33"/>
        <v>81</v>
      </c>
      <c r="C88" s="99">
        <f t="shared" si="34"/>
        <v>0</v>
      </c>
      <c r="F88" s="92">
        <f t="shared" si="51"/>
        <v>80</v>
      </c>
      <c r="G88" s="91">
        <f t="shared" si="52"/>
        <v>81</v>
      </c>
      <c r="H88" s="91" t="e">
        <f>INDEX(地温!$D$2:$D$366,MATCH(F88,地温!$C$2:$C$366,FALSE))</f>
        <v>#N/A</v>
      </c>
      <c r="I88" s="91" t="e">
        <f t="shared" si="53"/>
        <v>#N/A</v>
      </c>
      <c r="J88" s="93" t="e">
        <f t="shared" si="35"/>
        <v>#N/A</v>
      </c>
      <c r="K88" s="99" t="e">
        <f t="shared" si="36"/>
        <v>#N/A</v>
      </c>
      <c r="L88" s="99">
        <f t="shared" si="37"/>
        <v>0</v>
      </c>
      <c r="O88" s="92">
        <f t="shared" si="54"/>
        <v>80</v>
      </c>
      <c r="P88" s="91">
        <f t="shared" si="55"/>
        <v>81</v>
      </c>
      <c r="Q88" s="91" t="e">
        <f>INDEX(地温!$D$2:$D$366,MATCH(O88,地温!$C$2:$C$366,FALSE))</f>
        <v>#N/A</v>
      </c>
      <c r="R88" s="91" t="e">
        <f t="shared" si="56"/>
        <v>#N/A</v>
      </c>
      <c r="S88" s="93" t="e">
        <f t="shared" si="38"/>
        <v>#N/A</v>
      </c>
      <c r="T88" s="99" t="e">
        <f t="shared" si="39"/>
        <v>#N/A</v>
      </c>
      <c r="U88" s="99">
        <f t="shared" si="40"/>
        <v>0</v>
      </c>
      <c r="X88" s="92">
        <f t="shared" si="57"/>
        <v>80</v>
      </c>
      <c r="Y88" s="91">
        <f t="shared" si="58"/>
        <v>81</v>
      </c>
      <c r="Z88" s="91" t="e">
        <f>INDEX(地温!$D$2:$D$366,MATCH(X88,地温!$C$2:$C$366,FALSE))</f>
        <v>#N/A</v>
      </c>
      <c r="AA88" s="91" t="e">
        <f t="shared" si="59"/>
        <v>#N/A</v>
      </c>
      <c r="AB88" s="93" t="e">
        <f t="shared" si="41"/>
        <v>#N/A</v>
      </c>
      <c r="AC88" s="99" t="e">
        <f t="shared" si="42"/>
        <v>#N/A</v>
      </c>
      <c r="AD88" s="99">
        <f t="shared" si="43"/>
        <v>0</v>
      </c>
      <c r="AG88" s="92">
        <f t="shared" si="60"/>
        <v>80</v>
      </c>
      <c r="AH88" s="91">
        <f t="shared" si="61"/>
        <v>81</v>
      </c>
      <c r="AI88" s="91" t="e">
        <f>INDEX(地温!$D$2:$D$366,MATCH(AG88,地温!$C$2:$C$366,FALSE))</f>
        <v>#N/A</v>
      </c>
      <c r="AJ88" s="91" t="e">
        <f t="shared" si="62"/>
        <v>#N/A</v>
      </c>
      <c r="AK88" s="93" t="e">
        <f t="shared" si="44"/>
        <v>#N/A</v>
      </c>
      <c r="AL88" s="99" t="e">
        <f t="shared" si="45"/>
        <v>#N/A</v>
      </c>
      <c r="AM88" s="99">
        <f t="shared" si="46"/>
        <v>0</v>
      </c>
      <c r="AP88" s="92">
        <f t="shared" si="63"/>
        <v>80</v>
      </c>
      <c r="AQ88" s="91">
        <f t="shared" si="64"/>
        <v>81</v>
      </c>
      <c r="AR88" s="91" t="e">
        <f>INDEX(地温!$D$2:$D$366,MATCH(AP88,地温!$C$2:$C$366,FALSE))</f>
        <v>#N/A</v>
      </c>
      <c r="AS88" s="91" t="e">
        <f t="shared" si="65"/>
        <v>#N/A</v>
      </c>
      <c r="AT88" s="93" t="e">
        <f t="shared" si="47"/>
        <v>#N/A</v>
      </c>
      <c r="AU88" s="99" t="e">
        <f t="shared" si="48"/>
        <v>#N/A</v>
      </c>
      <c r="AV88" s="99">
        <f t="shared" si="49"/>
        <v>0</v>
      </c>
    </row>
    <row r="89" spans="1:48" s="91" customFormat="1">
      <c r="A89" s="92">
        <f t="shared" si="50"/>
        <v>81</v>
      </c>
      <c r="B89" s="91">
        <f t="shared" si="33"/>
        <v>82</v>
      </c>
      <c r="C89" s="99">
        <f t="shared" si="34"/>
        <v>0</v>
      </c>
      <c r="F89" s="92">
        <f t="shared" si="51"/>
        <v>81</v>
      </c>
      <c r="G89" s="91">
        <f t="shared" si="52"/>
        <v>82</v>
      </c>
      <c r="H89" s="91" t="e">
        <f>INDEX(地温!$D$2:$D$366,MATCH(F89,地温!$C$2:$C$366,FALSE))</f>
        <v>#N/A</v>
      </c>
      <c r="I89" s="91" t="e">
        <f t="shared" si="53"/>
        <v>#N/A</v>
      </c>
      <c r="J89" s="93" t="e">
        <f t="shared" si="35"/>
        <v>#N/A</v>
      </c>
      <c r="K89" s="99" t="e">
        <f t="shared" si="36"/>
        <v>#N/A</v>
      </c>
      <c r="L89" s="99">
        <f t="shared" si="37"/>
        <v>0</v>
      </c>
      <c r="O89" s="92">
        <f t="shared" si="54"/>
        <v>81</v>
      </c>
      <c r="P89" s="91">
        <f t="shared" si="55"/>
        <v>82</v>
      </c>
      <c r="Q89" s="91" t="e">
        <f>INDEX(地温!$D$2:$D$366,MATCH(O89,地温!$C$2:$C$366,FALSE))</f>
        <v>#N/A</v>
      </c>
      <c r="R89" s="91" t="e">
        <f t="shared" si="56"/>
        <v>#N/A</v>
      </c>
      <c r="S89" s="93" t="e">
        <f t="shared" si="38"/>
        <v>#N/A</v>
      </c>
      <c r="T89" s="99" t="e">
        <f t="shared" si="39"/>
        <v>#N/A</v>
      </c>
      <c r="U89" s="99">
        <f t="shared" si="40"/>
        <v>0</v>
      </c>
      <c r="X89" s="92">
        <f t="shared" si="57"/>
        <v>81</v>
      </c>
      <c r="Y89" s="91">
        <f t="shared" si="58"/>
        <v>82</v>
      </c>
      <c r="Z89" s="91" t="e">
        <f>INDEX(地温!$D$2:$D$366,MATCH(X89,地温!$C$2:$C$366,FALSE))</f>
        <v>#N/A</v>
      </c>
      <c r="AA89" s="91" t="e">
        <f t="shared" si="59"/>
        <v>#N/A</v>
      </c>
      <c r="AB89" s="93" t="e">
        <f t="shared" si="41"/>
        <v>#N/A</v>
      </c>
      <c r="AC89" s="99" t="e">
        <f t="shared" si="42"/>
        <v>#N/A</v>
      </c>
      <c r="AD89" s="99">
        <f t="shared" si="43"/>
        <v>0</v>
      </c>
      <c r="AG89" s="92">
        <f t="shared" si="60"/>
        <v>81</v>
      </c>
      <c r="AH89" s="91">
        <f t="shared" si="61"/>
        <v>82</v>
      </c>
      <c r="AI89" s="91" t="e">
        <f>INDEX(地温!$D$2:$D$366,MATCH(AG89,地温!$C$2:$C$366,FALSE))</f>
        <v>#N/A</v>
      </c>
      <c r="AJ89" s="91" t="e">
        <f t="shared" si="62"/>
        <v>#N/A</v>
      </c>
      <c r="AK89" s="93" t="e">
        <f t="shared" si="44"/>
        <v>#N/A</v>
      </c>
      <c r="AL89" s="99" t="e">
        <f t="shared" si="45"/>
        <v>#N/A</v>
      </c>
      <c r="AM89" s="99">
        <f t="shared" si="46"/>
        <v>0</v>
      </c>
      <c r="AP89" s="92">
        <f t="shared" si="63"/>
        <v>81</v>
      </c>
      <c r="AQ89" s="91">
        <f t="shared" si="64"/>
        <v>82</v>
      </c>
      <c r="AR89" s="91" t="e">
        <f>INDEX(地温!$D$2:$D$366,MATCH(AP89,地温!$C$2:$C$366,FALSE))</f>
        <v>#N/A</v>
      </c>
      <c r="AS89" s="91" t="e">
        <f t="shared" si="65"/>
        <v>#N/A</v>
      </c>
      <c r="AT89" s="93" t="e">
        <f t="shared" si="47"/>
        <v>#N/A</v>
      </c>
      <c r="AU89" s="99" t="e">
        <f t="shared" si="48"/>
        <v>#N/A</v>
      </c>
      <c r="AV89" s="99">
        <f t="shared" si="49"/>
        <v>0</v>
      </c>
    </row>
    <row r="90" spans="1:48" s="91" customFormat="1">
      <c r="A90" s="92">
        <f t="shared" si="50"/>
        <v>82</v>
      </c>
      <c r="B90" s="91">
        <f t="shared" si="33"/>
        <v>83</v>
      </c>
      <c r="C90" s="99">
        <f t="shared" si="34"/>
        <v>0</v>
      </c>
      <c r="F90" s="92">
        <f t="shared" si="51"/>
        <v>82</v>
      </c>
      <c r="G90" s="91">
        <f t="shared" si="52"/>
        <v>83</v>
      </c>
      <c r="H90" s="91" t="e">
        <f>INDEX(地温!$D$2:$D$366,MATCH(F90,地温!$C$2:$C$366,FALSE))</f>
        <v>#N/A</v>
      </c>
      <c r="I90" s="91" t="e">
        <f t="shared" si="53"/>
        <v>#N/A</v>
      </c>
      <c r="J90" s="93" t="e">
        <f t="shared" si="35"/>
        <v>#N/A</v>
      </c>
      <c r="K90" s="99" t="e">
        <f t="shared" si="36"/>
        <v>#N/A</v>
      </c>
      <c r="L90" s="99">
        <f t="shared" si="37"/>
        <v>0</v>
      </c>
      <c r="O90" s="92">
        <f t="shared" si="54"/>
        <v>82</v>
      </c>
      <c r="P90" s="91">
        <f t="shared" si="55"/>
        <v>83</v>
      </c>
      <c r="Q90" s="91" t="e">
        <f>INDEX(地温!$D$2:$D$366,MATCH(O90,地温!$C$2:$C$366,FALSE))</f>
        <v>#N/A</v>
      </c>
      <c r="R90" s="91" t="e">
        <f t="shared" si="56"/>
        <v>#N/A</v>
      </c>
      <c r="S90" s="93" t="e">
        <f t="shared" si="38"/>
        <v>#N/A</v>
      </c>
      <c r="T90" s="99" t="e">
        <f t="shared" si="39"/>
        <v>#N/A</v>
      </c>
      <c r="U90" s="99">
        <f t="shared" si="40"/>
        <v>0</v>
      </c>
      <c r="X90" s="92">
        <f t="shared" si="57"/>
        <v>82</v>
      </c>
      <c r="Y90" s="91">
        <f t="shared" si="58"/>
        <v>83</v>
      </c>
      <c r="Z90" s="91" t="e">
        <f>INDEX(地温!$D$2:$D$366,MATCH(X90,地温!$C$2:$C$366,FALSE))</f>
        <v>#N/A</v>
      </c>
      <c r="AA90" s="91" t="e">
        <f t="shared" si="59"/>
        <v>#N/A</v>
      </c>
      <c r="AB90" s="93" t="e">
        <f t="shared" si="41"/>
        <v>#N/A</v>
      </c>
      <c r="AC90" s="99" t="e">
        <f t="shared" si="42"/>
        <v>#N/A</v>
      </c>
      <c r="AD90" s="99">
        <f t="shared" si="43"/>
        <v>0</v>
      </c>
      <c r="AG90" s="92">
        <f t="shared" si="60"/>
        <v>82</v>
      </c>
      <c r="AH90" s="91">
        <f t="shared" si="61"/>
        <v>83</v>
      </c>
      <c r="AI90" s="91" t="e">
        <f>INDEX(地温!$D$2:$D$366,MATCH(AG90,地温!$C$2:$C$366,FALSE))</f>
        <v>#N/A</v>
      </c>
      <c r="AJ90" s="91" t="e">
        <f t="shared" si="62"/>
        <v>#N/A</v>
      </c>
      <c r="AK90" s="93" t="e">
        <f t="shared" si="44"/>
        <v>#N/A</v>
      </c>
      <c r="AL90" s="99" t="e">
        <f t="shared" si="45"/>
        <v>#N/A</v>
      </c>
      <c r="AM90" s="99">
        <f t="shared" si="46"/>
        <v>0</v>
      </c>
      <c r="AP90" s="92">
        <f t="shared" si="63"/>
        <v>82</v>
      </c>
      <c r="AQ90" s="91">
        <f t="shared" si="64"/>
        <v>83</v>
      </c>
      <c r="AR90" s="91" t="e">
        <f>INDEX(地温!$D$2:$D$366,MATCH(AP90,地温!$C$2:$C$366,FALSE))</f>
        <v>#N/A</v>
      </c>
      <c r="AS90" s="91" t="e">
        <f t="shared" si="65"/>
        <v>#N/A</v>
      </c>
      <c r="AT90" s="93" t="e">
        <f t="shared" si="47"/>
        <v>#N/A</v>
      </c>
      <c r="AU90" s="99" t="e">
        <f t="shared" si="48"/>
        <v>#N/A</v>
      </c>
      <c r="AV90" s="99">
        <f t="shared" si="49"/>
        <v>0</v>
      </c>
    </row>
    <row r="91" spans="1:48" s="91" customFormat="1">
      <c r="A91" s="92">
        <f t="shared" si="50"/>
        <v>83</v>
      </c>
      <c r="B91" s="91">
        <f t="shared" si="33"/>
        <v>84</v>
      </c>
      <c r="C91" s="99">
        <f t="shared" si="34"/>
        <v>0</v>
      </c>
      <c r="F91" s="92">
        <f t="shared" si="51"/>
        <v>83</v>
      </c>
      <c r="G91" s="91">
        <f t="shared" si="52"/>
        <v>84</v>
      </c>
      <c r="H91" s="91" t="e">
        <f>INDEX(地温!$D$2:$D$366,MATCH(F91,地温!$C$2:$C$366,FALSE))</f>
        <v>#N/A</v>
      </c>
      <c r="I91" s="91" t="e">
        <f t="shared" si="53"/>
        <v>#N/A</v>
      </c>
      <c r="J91" s="93" t="e">
        <f t="shared" si="35"/>
        <v>#N/A</v>
      </c>
      <c r="K91" s="99" t="e">
        <f t="shared" si="36"/>
        <v>#N/A</v>
      </c>
      <c r="L91" s="99">
        <f t="shared" si="37"/>
        <v>0</v>
      </c>
      <c r="O91" s="92">
        <f t="shared" si="54"/>
        <v>83</v>
      </c>
      <c r="P91" s="91">
        <f t="shared" si="55"/>
        <v>84</v>
      </c>
      <c r="Q91" s="91" t="e">
        <f>INDEX(地温!$D$2:$D$366,MATCH(O91,地温!$C$2:$C$366,FALSE))</f>
        <v>#N/A</v>
      </c>
      <c r="R91" s="91" t="e">
        <f t="shared" si="56"/>
        <v>#N/A</v>
      </c>
      <c r="S91" s="93" t="e">
        <f t="shared" si="38"/>
        <v>#N/A</v>
      </c>
      <c r="T91" s="99" t="e">
        <f t="shared" si="39"/>
        <v>#N/A</v>
      </c>
      <c r="U91" s="99">
        <f t="shared" si="40"/>
        <v>0</v>
      </c>
      <c r="X91" s="92">
        <f t="shared" si="57"/>
        <v>83</v>
      </c>
      <c r="Y91" s="91">
        <f t="shared" si="58"/>
        <v>84</v>
      </c>
      <c r="Z91" s="91" t="e">
        <f>INDEX(地温!$D$2:$D$366,MATCH(X91,地温!$C$2:$C$366,FALSE))</f>
        <v>#N/A</v>
      </c>
      <c r="AA91" s="91" t="e">
        <f t="shared" si="59"/>
        <v>#N/A</v>
      </c>
      <c r="AB91" s="93" t="e">
        <f t="shared" si="41"/>
        <v>#N/A</v>
      </c>
      <c r="AC91" s="99" t="e">
        <f t="shared" si="42"/>
        <v>#N/A</v>
      </c>
      <c r="AD91" s="99">
        <f t="shared" si="43"/>
        <v>0</v>
      </c>
      <c r="AG91" s="92">
        <f t="shared" si="60"/>
        <v>83</v>
      </c>
      <c r="AH91" s="91">
        <f t="shared" si="61"/>
        <v>84</v>
      </c>
      <c r="AI91" s="91" t="e">
        <f>INDEX(地温!$D$2:$D$366,MATCH(AG91,地温!$C$2:$C$366,FALSE))</f>
        <v>#N/A</v>
      </c>
      <c r="AJ91" s="91" t="e">
        <f t="shared" si="62"/>
        <v>#N/A</v>
      </c>
      <c r="AK91" s="93" t="e">
        <f t="shared" si="44"/>
        <v>#N/A</v>
      </c>
      <c r="AL91" s="99" t="e">
        <f t="shared" si="45"/>
        <v>#N/A</v>
      </c>
      <c r="AM91" s="99">
        <f t="shared" si="46"/>
        <v>0</v>
      </c>
      <c r="AP91" s="92">
        <f t="shared" si="63"/>
        <v>83</v>
      </c>
      <c r="AQ91" s="91">
        <f t="shared" si="64"/>
        <v>84</v>
      </c>
      <c r="AR91" s="91" t="e">
        <f>INDEX(地温!$D$2:$D$366,MATCH(AP91,地温!$C$2:$C$366,FALSE))</f>
        <v>#N/A</v>
      </c>
      <c r="AS91" s="91" t="e">
        <f t="shared" si="65"/>
        <v>#N/A</v>
      </c>
      <c r="AT91" s="93" t="e">
        <f t="shared" si="47"/>
        <v>#N/A</v>
      </c>
      <c r="AU91" s="99" t="e">
        <f t="shared" si="48"/>
        <v>#N/A</v>
      </c>
      <c r="AV91" s="99">
        <f t="shared" si="49"/>
        <v>0</v>
      </c>
    </row>
    <row r="92" spans="1:48" s="91" customFormat="1">
      <c r="A92" s="92">
        <f t="shared" si="50"/>
        <v>84</v>
      </c>
      <c r="B92" s="91">
        <f t="shared" si="33"/>
        <v>85</v>
      </c>
      <c r="C92" s="99">
        <f t="shared" si="34"/>
        <v>0</v>
      </c>
      <c r="F92" s="92">
        <f t="shared" si="51"/>
        <v>84</v>
      </c>
      <c r="G92" s="91">
        <f t="shared" si="52"/>
        <v>85</v>
      </c>
      <c r="H92" s="91" t="e">
        <f>INDEX(地温!$D$2:$D$366,MATCH(F92,地温!$C$2:$C$366,FALSE))</f>
        <v>#N/A</v>
      </c>
      <c r="I92" s="91" t="e">
        <f t="shared" si="53"/>
        <v>#N/A</v>
      </c>
      <c r="J92" s="93" t="e">
        <f t="shared" si="35"/>
        <v>#N/A</v>
      </c>
      <c r="K92" s="99" t="e">
        <f t="shared" si="36"/>
        <v>#N/A</v>
      </c>
      <c r="L92" s="99">
        <f t="shared" si="37"/>
        <v>0</v>
      </c>
      <c r="O92" s="92">
        <f t="shared" si="54"/>
        <v>84</v>
      </c>
      <c r="P92" s="91">
        <f t="shared" si="55"/>
        <v>85</v>
      </c>
      <c r="Q92" s="91" t="e">
        <f>INDEX(地温!$D$2:$D$366,MATCH(O92,地温!$C$2:$C$366,FALSE))</f>
        <v>#N/A</v>
      </c>
      <c r="R92" s="91" t="e">
        <f t="shared" si="56"/>
        <v>#N/A</v>
      </c>
      <c r="S92" s="93" t="e">
        <f t="shared" si="38"/>
        <v>#N/A</v>
      </c>
      <c r="T92" s="99" t="e">
        <f t="shared" si="39"/>
        <v>#N/A</v>
      </c>
      <c r="U92" s="99">
        <f t="shared" si="40"/>
        <v>0</v>
      </c>
      <c r="X92" s="92">
        <f t="shared" si="57"/>
        <v>84</v>
      </c>
      <c r="Y92" s="91">
        <f t="shared" si="58"/>
        <v>85</v>
      </c>
      <c r="Z92" s="91" t="e">
        <f>INDEX(地温!$D$2:$D$366,MATCH(X92,地温!$C$2:$C$366,FALSE))</f>
        <v>#N/A</v>
      </c>
      <c r="AA92" s="91" t="e">
        <f t="shared" si="59"/>
        <v>#N/A</v>
      </c>
      <c r="AB92" s="93" t="e">
        <f t="shared" si="41"/>
        <v>#N/A</v>
      </c>
      <c r="AC92" s="99" t="e">
        <f t="shared" si="42"/>
        <v>#N/A</v>
      </c>
      <c r="AD92" s="99">
        <f t="shared" si="43"/>
        <v>0</v>
      </c>
      <c r="AG92" s="92">
        <f t="shared" si="60"/>
        <v>84</v>
      </c>
      <c r="AH92" s="91">
        <f t="shared" si="61"/>
        <v>85</v>
      </c>
      <c r="AI92" s="91" t="e">
        <f>INDEX(地温!$D$2:$D$366,MATCH(AG92,地温!$C$2:$C$366,FALSE))</f>
        <v>#N/A</v>
      </c>
      <c r="AJ92" s="91" t="e">
        <f t="shared" si="62"/>
        <v>#N/A</v>
      </c>
      <c r="AK92" s="93" t="e">
        <f t="shared" si="44"/>
        <v>#N/A</v>
      </c>
      <c r="AL92" s="99" t="e">
        <f t="shared" si="45"/>
        <v>#N/A</v>
      </c>
      <c r="AM92" s="99">
        <f t="shared" si="46"/>
        <v>0</v>
      </c>
      <c r="AP92" s="92">
        <f t="shared" si="63"/>
        <v>84</v>
      </c>
      <c r="AQ92" s="91">
        <f t="shared" si="64"/>
        <v>85</v>
      </c>
      <c r="AR92" s="91" t="e">
        <f>INDEX(地温!$D$2:$D$366,MATCH(AP92,地温!$C$2:$C$366,FALSE))</f>
        <v>#N/A</v>
      </c>
      <c r="AS92" s="91" t="e">
        <f t="shared" si="65"/>
        <v>#N/A</v>
      </c>
      <c r="AT92" s="93" t="e">
        <f t="shared" si="47"/>
        <v>#N/A</v>
      </c>
      <c r="AU92" s="99" t="e">
        <f t="shared" si="48"/>
        <v>#N/A</v>
      </c>
      <c r="AV92" s="99">
        <f t="shared" si="49"/>
        <v>0</v>
      </c>
    </row>
    <row r="93" spans="1:48" s="91" customFormat="1">
      <c r="A93" s="92">
        <f t="shared" si="50"/>
        <v>85</v>
      </c>
      <c r="B93" s="91">
        <f t="shared" si="33"/>
        <v>86</v>
      </c>
      <c r="C93" s="99">
        <f t="shared" si="34"/>
        <v>0</v>
      </c>
      <c r="F93" s="92">
        <f t="shared" si="51"/>
        <v>85</v>
      </c>
      <c r="G93" s="91">
        <f t="shared" si="52"/>
        <v>86</v>
      </c>
      <c r="H93" s="91" t="e">
        <f>INDEX(地温!$D$2:$D$366,MATCH(F93,地温!$C$2:$C$366,FALSE))</f>
        <v>#N/A</v>
      </c>
      <c r="I93" s="91" t="e">
        <f t="shared" si="53"/>
        <v>#N/A</v>
      </c>
      <c r="J93" s="93" t="e">
        <f t="shared" si="35"/>
        <v>#N/A</v>
      </c>
      <c r="K93" s="99" t="e">
        <f t="shared" si="36"/>
        <v>#N/A</v>
      </c>
      <c r="L93" s="99">
        <f t="shared" si="37"/>
        <v>0</v>
      </c>
      <c r="O93" s="92">
        <f t="shared" si="54"/>
        <v>85</v>
      </c>
      <c r="P93" s="91">
        <f t="shared" si="55"/>
        <v>86</v>
      </c>
      <c r="Q93" s="91" t="e">
        <f>INDEX(地温!$D$2:$D$366,MATCH(O93,地温!$C$2:$C$366,FALSE))</f>
        <v>#N/A</v>
      </c>
      <c r="R93" s="91" t="e">
        <f t="shared" si="56"/>
        <v>#N/A</v>
      </c>
      <c r="S93" s="93" t="e">
        <f t="shared" si="38"/>
        <v>#N/A</v>
      </c>
      <c r="T93" s="99" t="e">
        <f t="shared" si="39"/>
        <v>#N/A</v>
      </c>
      <c r="U93" s="99">
        <f t="shared" si="40"/>
        <v>0</v>
      </c>
      <c r="X93" s="92">
        <f t="shared" si="57"/>
        <v>85</v>
      </c>
      <c r="Y93" s="91">
        <f t="shared" si="58"/>
        <v>86</v>
      </c>
      <c r="Z93" s="91" t="e">
        <f>INDEX(地温!$D$2:$D$366,MATCH(X93,地温!$C$2:$C$366,FALSE))</f>
        <v>#N/A</v>
      </c>
      <c r="AA93" s="91" t="e">
        <f t="shared" si="59"/>
        <v>#N/A</v>
      </c>
      <c r="AB93" s="93" t="e">
        <f t="shared" si="41"/>
        <v>#N/A</v>
      </c>
      <c r="AC93" s="99" t="e">
        <f t="shared" si="42"/>
        <v>#N/A</v>
      </c>
      <c r="AD93" s="99">
        <f t="shared" si="43"/>
        <v>0</v>
      </c>
      <c r="AG93" s="92">
        <f t="shared" si="60"/>
        <v>85</v>
      </c>
      <c r="AH93" s="91">
        <f t="shared" si="61"/>
        <v>86</v>
      </c>
      <c r="AI93" s="91" t="e">
        <f>INDEX(地温!$D$2:$D$366,MATCH(AG93,地温!$C$2:$C$366,FALSE))</f>
        <v>#N/A</v>
      </c>
      <c r="AJ93" s="91" t="e">
        <f t="shared" si="62"/>
        <v>#N/A</v>
      </c>
      <c r="AK93" s="93" t="e">
        <f t="shared" si="44"/>
        <v>#N/A</v>
      </c>
      <c r="AL93" s="99" t="e">
        <f t="shared" si="45"/>
        <v>#N/A</v>
      </c>
      <c r="AM93" s="99">
        <f t="shared" si="46"/>
        <v>0</v>
      </c>
      <c r="AP93" s="92">
        <f t="shared" si="63"/>
        <v>85</v>
      </c>
      <c r="AQ93" s="91">
        <f t="shared" si="64"/>
        <v>86</v>
      </c>
      <c r="AR93" s="91" t="e">
        <f>INDEX(地温!$D$2:$D$366,MATCH(AP93,地温!$C$2:$C$366,FALSE))</f>
        <v>#N/A</v>
      </c>
      <c r="AS93" s="91" t="e">
        <f t="shared" si="65"/>
        <v>#N/A</v>
      </c>
      <c r="AT93" s="93" t="e">
        <f t="shared" si="47"/>
        <v>#N/A</v>
      </c>
      <c r="AU93" s="99" t="e">
        <f t="shared" si="48"/>
        <v>#N/A</v>
      </c>
      <c r="AV93" s="99">
        <f t="shared" si="49"/>
        <v>0</v>
      </c>
    </row>
    <row r="94" spans="1:48" s="91" customFormat="1">
      <c r="A94" s="92">
        <f t="shared" si="50"/>
        <v>86</v>
      </c>
      <c r="B94" s="91">
        <f t="shared" si="33"/>
        <v>87</v>
      </c>
      <c r="C94" s="99">
        <f t="shared" si="34"/>
        <v>0</v>
      </c>
      <c r="F94" s="92">
        <f t="shared" si="51"/>
        <v>86</v>
      </c>
      <c r="G94" s="91">
        <f t="shared" si="52"/>
        <v>87</v>
      </c>
      <c r="H94" s="91" t="e">
        <f>INDEX(地温!$D$2:$D$366,MATCH(F94,地温!$C$2:$C$366,FALSE))</f>
        <v>#N/A</v>
      </c>
      <c r="I94" s="91" t="e">
        <f t="shared" si="53"/>
        <v>#N/A</v>
      </c>
      <c r="J94" s="93" t="e">
        <f t="shared" si="35"/>
        <v>#N/A</v>
      </c>
      <c r="K94" s="99" t="e">
        <f t="shared" si="36"/>
        <v>#N/A</v>
      </c>
      <c r="L94" s="99">
        <f t="shared" si="37"/>
        <v>0</v>
      </c>
      <c r="O94" s="92">
        <f t="shared" si="54"/>
        <v>86</v>
      </c>
      <c r="P94" s="91">
        <f t="shared" si="55"/>
        <v>87</v>
      </c>
      <c r="Q94" s="91" t="e">
        <f>INDEX(地温!$D$2:$D$366,MATCH(O94,地温!$C$2:$C$366,FALSE))</f>
        <v>#N/A</v>
      </c>
      <c r="R94" s="91" t="e">
        <f t="shared" si="56"/>
        <v>#N/A</v>
      </c>
      <c r="S94" s="93" t="e">
        <f t="shared" si="38"/>
        <v>#N/A</v>
      </c>
      <c r="T94" s="99" t="e">
        <f t="shared" si="39"/>
        <v>#N/A</v>
      </c>
      <c r="U94" s="99">
        <f t="shared" si="40"/>
        <v>0</v>
      </c>
      <c r="X94" s="92">
        <f t="shared" si="57"/>
        <v>86</v>
      </c>
      <c r="Y94" s="91">
        <f t="shared" si="58"/>
        <v>87</v>
      </c>
      <c r="Z94" s="91" t="e">
        <f>INDEX(地温!$D$2:$D$366,MATCH(X94,地温!$C$2:$C$366,FALSE))</f>
        <v>#N/A</v>
      </c>
      <c r="AA94" s="91" t="e">
        <f t="shared" si="59"/>
        <v>#N/A</v>
      </c>
      <c r="AB94" s="93" t="e">
        <f t="shared" si="41"/>
        <v>#N/A</v>
      </c>
      <c r="AC94" s="99" t="e">
        <f t="shared" si="42"/>
        <v>#N/A</v>
      </c>
      <c r="AD94" s="99">
        <f t="shared" si="43"/>
        <v>0</v>
      </c>
      <c r="AG94" s="92">
        <f t="shared" si="60"/>
        <v>86</v>
      </c>
      <c r="AH94" s="91">
        <f t="shared" si="61"/>
        <v>87</v>
      </c>
      <c r="AI94" s="91" t="e">
        <f>INDEX(地温!$D$2:$D$366,MATCH(AG94,地温!$C$2:$C$366,FALSE))</f>
        <v>#N/A</v>
      </c>
      <c r="AJ94" s="91" t="e">
        <f t="shared" si="62"/>
        <v>#N/A</v>
      </c>
      <c r="AK94" s="93" t="e">
        <f t="shared" si="44"/>
        <v>#N/A</v>
      </c>
      <c r="AL94" s="99" t="e">
        <f t="shared" si="45"/>
        <v>#N/A</v>
      </c>
      <c r="AM94" s="99">
        <f t="shared" si="46"/>
        <v>0</v>
      </c>
      <c r="AP94" s="92">
        <f t="shared" si="63"/>
        <v>86</v>
      </c>
      <c r="AQ94" s="91">
        <f t="shared" si="64"/>
        <v>87</v>
      </c>
      <c r="AR94" s="91" t="e">
        <f>INDEX(地温!$D$2:$D$366,MATCH(AP94,地温!$C$2:$C$366,FALSE))</f>
        <v>#N/A</v>
      </c>
      <c r="AS94" s="91" t="e">
        <f t="shared" si="65"/>
        <v>#N/A</v>
      </c>
      <c r="AT94" s="93" t="e">
        <f t="shared" si="47"/>
        <v>#N/A</v>
      </c>
      <c r="AU94" s="99" t="e">
        <f t="shared" si="48"/>
        <v>#N/A</v>
      </c>
      <c r="AV94" s="99">
        <f t="shared" si="49"/>
        <v>0</v>
      </c>
    </row>
    <row r="95" spans="1:48" s="91" customFormat="1">
      <c r="A95" s="92">
        <f t="shared" si="50"/>
        <v>87</v>
      </c>
      <c r="B95" s="91">
        <f t="shared" si="33"/>
        <v>88</v>
      </c>
      <c r="C95" s="99">
        <f t="shared" si="34"/>
        <v>0</v>
      </c>
      <c r="F95" s="92">
        <f t="shared" si="51"/>
        <v>87</v>
      </c>
      <c r="G95" s="91">
        <f t="shared" si="52"/>
        <v>88</v>
      </c>
      <c r="H95" s="91" t="e">
        <f>INDEX(地温!$D$2:$D$366,MATCH(F95,地温!$C$2:$C$366,FALSE))</f>
        <v>#N/A</v>
      </c>
      <c r="I95" s="91" t="e">
        <f t="shared" si="53"/>
        <v>#N/A</v>
      </c>
      <c r="J95" s="93" t="e">
        <f t="shared" si="35"/>
        <v>#N/A</v>
      </c>
      <c r="K95" s="99" t="e">
        <f t="shared" si="36"/>
        <v>#N/A</v>
      </c>
      <c r="L95" s="99">
        <f t="shared" si="37"/>
        <v>0</v>
      </c>
      <c r="O95" s="92">
        <f t="shared" si="54"/>
        <v>87</v>
      </c>
      <c r="P95" s="91">
        <f t="shared" si="55"/>
        <v>88</v>
      </c>
      <c r="Q95" s="91" t="e">
        <f>INDEX(地温!$D$2:$D$366,MATCH(O95,地温!$C$2:$C$366,FALSE))</f>
        <v>#N/A</v>
      </c>
      <c r="R95" s="91" t="e">
        <f t="shared" si="56"/>
        <v>#N/A</v>
      </c>
      <c r="S95" s="93" t="e">
        <f t="shared" si="38"/>
        <v>#N/A</v>
      </c>
      <c r="T95" s="99" t="e">
        <f t="shared" si="39"/>
        <v>#N/A</v>
      </c>
      <c r="U95" s="99">
        <f t="shared" si="40"/>
        <v>0</v>
      </c>
      <c r="X95" s="92">
        <f t="shared" si="57"/>
        <v>87</v>
      </c>
      <c r="Y95" s="91">
        <f t="shared" si="58"/>
        <v>88</v>
      </c>
      <c r="Z95" s="91" t="e">
        <f>INDEX(地温!$D$2:$D$366,MATCH(X95,地温!$C$2:$C$366,FALSE))</f>
        <v>#N/A</v>
      </c>
      <c r="AA95" s="91" t="e">
        <f t="shared" si="59"/>
        <v>#N/A</v>
      </c>
      <c r="AB95" s="93" t="e">
        <f t="shared" si="41"/>
        <v>#N/A</v>
      </c>
      <c r="AC95" s="99" t="e">
        <f t="shared" si="42"/>
        <v>#N/A</v>
      </c>
      <c r="AD95" s="99">
        <f t="shared" si="43"/>
        <v>0</v>
      </c>
      <c r="AG95" s="92">
        <f t="shared" si="60"/>
        <v>87</v>
      </c>
      <c r="AH95" s="91">
        <f t="shared" si="61"/>
        <v>88</v>
      </c>
      <c r="AI95" s="91" t="e">
        <f>INDEX(地温!$D$2:$D$366,MATCH(AG95,地温!$C$2:$C$366,FALSE))</f>
        <v>#N/A</v>
      </c>
      <c r="AJ95" s="91" t="e">
        <f t="shared" si="62"/>
        <v>#N/A</v>
      </c>
      <c r="AK95" s="93" t="e">
        <f t="shared" si="44"/>
        <v>#N/A</v>
      </c>
      <c r="AL95" s="99" t="e">
        <f t="shared" si="45"/>
        <v>#N/A</v>
      </c>
      <c r="AM95" s="99">
        <f t="shared" si="46"/>
        <v>0</v>
      </c>
      <c r="AP95" s="92">
        <f t="shared" si="63"/>
        <v>87</v>
      </c>
      <c r="AQ95" s="91">
        <f t="shared" si="64"/>
        <v>88</v>
      </c>
      <c r="AR95" s="91" t="e">
        <f>INDEX(地温!$D$2:$D$366,MATCH(AP95,地温!$C$2:$C$366,FALSE))</f>
        <v>#N/A</v>
      </c>
      <c r="AS95" s="91" t="e">
        <f t="shared" si="65"/>
        <v>#N/A</v>
      </c>
      <c r="AT95" s="93" t="e">
        <f t="shared" si="47"/>
        <v>#N/A</v>
      </c>
      <c r="AU95" s="99" t="e">
        <f t="shared" si="48"/>
        <v>#N/A</v>
      </c>
      <c r="AV95" s="99">
        <f t="shared" si="49"/>
        <v>0</v>
      </c>
    </row>
    <row r="96" spans="1:48" s="91" customFormat="1">
      <c r="A96" s="92">
        <f t="shared" si="50"/>
        <v>88</v>
      </c>
      <c r="B96" s="91">
        <f t="shared" si="33"/>
        <v>89</v>
      </c>
      <c r="C96" s="99">
        <f t="shared" si="34"/>
        <v>0</v>
      </c>
      <c r="F96" s="92">
        <f t="shared" si="51"/>
        <v>88</v>
      </c>
      <c r="G96" s="91">
        <f t="shared" si="52"/>
        <v>89</v>
      </c>
      <c r="H96" s="91" t="e">
        <f>INDEX(地温!$D$2:$D$366,MATCH(F96,地温!$C$2:$C$366,FALSE))</f>
        <v>#N/A</v>
      </c>
      <c r="I96" s="91" t="e">
        <f t="shared" si="53"/>
        <v>#N/A</v>
      </c>
      <c r="J96" s="93" t="e">
        <f t="shared" si="35"/>
        <v>#N/A</v>
      </c>
      <c r="K96" s="99" t="e">
        <f t="shared" si="36"/>
        <v>#N/A</v>
      </c>
      <c r="L96" s="99">
        <f t="shared" si="37"/>
        <v>0</v>
      </c>
      <c r="O96" s="92">
        <f t="shared" si="54"/>
        <v>88</v>
      </c>
      <c r="P96" s="91">
        <f t="shared" si="55"/>
        <v>89</v>
      </c>
      <c r="Q96" s="91" t="e">
        <f>INDEX(地温!$D$2:$D$366,MATCH(O96,地温!$C$2:$C$366,FALSE))</f>
        <v>#N/A</v>
      </c>
      <c r="R96" s="91" t="e">
        <f t="shared" si="56"/>
        <v>#N/A</v>
      </c>
      <c r="S96" s="93" t="e">
        <f t="shared" si="38"/>
        <v>#N/A</v>
      </c>
      <c r="T96" s="99" t="e">
        <f t="shared" si="39"/>
        <v>#N/A</v>
      </c>
      <c r="U96" s="99">
        <f t="shared" si="40"/>
        <v>0</v>
      </c>
      <c r="X96" s="92">
        <f t="shared" si="57"/>
        <v>88</v>
      </c>
      <c r="Y96" s="91">
        <f t="shared" si="58"/>
        <v>89</v>
      </c>
      <c r="Z96" s="91" t="e">
        <f>INDEX(地温!$D$2:$D$366,MATCH(X96,地温!$C$2:$C$366,FALSE))</f>
        <v>#N/A</v>
      </c>
      <c r="AA96" s="91" t="e">
        <f t="shared" si="59"/>
        <v>#N/A</v>
      </c>
      <c r="AB96" s="93" t="e">
        <f t="shared" si="41"/>
        <v>#N/A</v>
      </c>
      <c r="AC96" s="99" t="e">
        <f t="shared" si="42"/>
        <v>#N/A</v>
      </c>
      <c r="AD96" s="99">
        <f t="shared" si="43"/>
        <v>0</v>
      </c>
      <c r="AG96" s="92">
        <f t="shared" si="60"/>
        <v>88</v>
      </c>
      <c r="AH96" s="91">
        <f t="shared" si="61"/>
        <v>89</v>
      </c>
      <c r="AI96" s="91" t="e">
        <f>INDEX(地温!$D$2:$D$366,MATCH(AG96,地温!$C$2:$C$366,FALSE))</f>
        <v>#N/A</v>
      </c>
      <c r="AJ96" s="91" t="e">
        <f t="shared" si="62"/>
        <v>#N/A</v>
      </c>
      <c r="AK96" s="93" t="e">
        <f t="shared" si="44"/>
        <v>#N/A</v>
      </c>
      <c r="AL96" s="99" t="e">
        <f t="shared" si="45"/>
        <v>#N/A</v>
      </c>
      <c r="AM96" s="99">
        <f t="shared" si="46"/>
        <v>0</v>
      </c>
      <c r="AP96" s="92">
        <f t="shared" si="63"/>
        <v>88</v>
      </c>
      <c r="AQ96" s="91">
        <f t="shared" si="64"/>
        <v>89</v>
      </c>
      <c r="AR96" s="91" t="e">
        <f>INDEX(地温!$D$2:$D$366,MATCH(AP96,地温!$C$2:$C$366,FALSE))</f>
        <v>#N/A</v>
      </c>
      <c r="AS96" s="91" t="e">
        <f t="shared" si="65"/>
        <v>#N/A</v>
      </c>
      <c r="AT96" s="93" t="e">
        <f t="shared" si="47"/>
        <v>#N/A</v>
      </c>
      <c r="AU96" s="99" t="e">
        <f t="shared" si="48"/>
        <v>#N/A</v>
      </c>
      <c r="AV96" s="99">
        <f t="shared" si="49"/>
        <v>0</v>
      </c>
    </row>
    <row r="97" spans="1:48" s="91" customFormat="1">
      <c r="A97" s="92">
        <f t="shared" si="50"/>
        <v>89</v>
      </c>
      <c r="B97" s="91">
        <f t="shared" si="33"/>
        <v>90</v>
      </c>
      <c r="C97" s="99">
        <f t="shared" si="34"/>
        <v>0</v>
      </c>
      <c r="F97" s="92">
        <f t="shared" si="51"/>
        <v>89</v>
      </c>
      <c r="G97" s="91">
        <f t="shared" si="52"/>
        <v>90</v>
      </c>
      <c r="H97" s="91" t="e">
        <f>INDEX(地温!$D$2:$D$366,MATCH(F97,地温!$C$2:$C$366,FALSE))</f>
        <v>#N/A</v>
      </c>
      <c r="I97" s="91" t="e">
        <f t="shared" si="53"/>
        <v>#N/A</v>
      </c>
      <c r="J97" s="93" t="e">
        <f t="shared" si="35"/>
        <v>#N/A</v>
      </c>
      <c r="K97" s="99" t="e">
        <f t="shared" si="36"/>
        <v>#N/A</v>
      </c>
      <c r="L97" s="99">
        <f t="shared" si="37"/>
        <v>0</v>
      </c>
      <c r="O97" s="92">
        <f t="shared" si="54"/>
        <v>89</v>
      </c>
      <c r="P97" s="91">
        <f t="shared" si="55"/>
        <v>90</v>
      </c>
      <c r="Q97" s="91" t="e">
        <f>INDEX(地温!$D$2:$D$366,MATCH(O97,地温!$C$2:$C$366,FALSE))</f>
        <v>#N/A</v>
      </c>
      <c r="R97" s="91" t="e">
        <f t="shared" si="56"/>
        <v>#N/A</v>
      </c>
      <c r="S97" s="93" t="e">
        <f t="shared" si="38"/>
        <v>#N/A</v>
      </c>
      <c r="T97" s="99" t="e">
        <f t="shared" si="39"/>
        <v>#N/A</v>
      </c>
      <c r="U97" s="99">
        <f t="shared" si="40"/>
        <v>0</v>
      </c>
      <c r="X97" s="92">
        <f t="shared" si="57"/>
        <v>89</v>
      </c>
      <c r="Y97" s="91">
        <f t="shared" si="58"/>
        <v>90</v>
      </c>
      <c r="Z97" s="91" t="e">
        <f>INDEX(地温!$D$2:$D$366,MATCH(X97,地温!$C$2:$C$366,FALSE))</f>
        <v>#N/A</v>
      </c>
      <c r="AA97" s="91" t="e">
        <f t="shared" si="59"/>
        <v>#N/A</v>
      </c>
      <c r="AB97" s="93" t="e">
        <f t="shared" si="41"/>
        <v>#N/A</v>
      </c>
      <c r="AC97" s="99" t="e">
        <f t="shared" si="42"/>
        <v>#N/A</v>
      </c>
      <c r="AD97" s="99">
        <f t="shared" si="43"/>
        <v>0</v>
      </c>
      <c r="AG97" s="92">
        <f t="shared" si="60"/>
        <v>89</v>
      </c>
      <c r="AH97" s="91">
        <f t="shared" si="61"/>
        <v>90</v>
      </c>
      <c r="AI97" s="91" t="e">
        <f>INDEX(地温!$D$2:$D$366,MATCH(AG97,地温!$C$2:$C$366,FALSE))</f>
        <v>#N/A</v>
      </c>
      <c r="AJ97" s="91" t="e">
        <f t="shared" si="62"/>
        <v>#N/A</v>
      </c>
      <c r="AK97" s="93" t="e">
        <f t="shared" si="44"/>
        <v>#N/A</v>
      </c>
      <c r="AL97" s="99" t="e">
        <f t="shared" si="45"/>
        <v>#N/A</v>
      </c>
      <c r="AM97" s="99">
        <f t="shared" si="46"/>
        <v>0</v>
      </c>
      <c r="AP97" s="92">
        <f t="shared" si="63"/>
        <v>89</v>
      </c>
      <c r="AQ97" s="91">
        <f t="shared" si="64"/>
        <v>90</v>
      </c>
      <c r="AR97" s="91" t="e">
        <f>INDEX(地温!$D$2:$D$366,MATCH(AP97,地温!$C$2:$C$366,FALSE))</f>
        <v>#N/A</v>
      </c>
      <c r="AS97" s="91" t="e">
        <f t="shared" si="65"/>
        <v>#N/A</v>
      </c>
      <c r="AT97" s="93" t="e">
        <f t="shared" si="47"/>
        <v>#N/A</v>
      </c>
      <c r="AU97" s="99" t="e">
        <f t="shared" si="48"/>
        <v>#N/A</v>
      </c>
      <c r="AV97" s="99">
        <f t="shared" si="49"/>
        <v>0</v>
      </c>
    </row>
    <row r="98" spans="1:48" s="91" customFormat="1">
      <c r="A98" s="92">
        <f t="shared" si="50"/>
        <v>90</v>
      </c>
      <c r="B98" s="91">
        <f t="shared" si="33"/>
        <v>91</v>
      </c>
      <c r="C98" s="99">
        <f t="shared" si="34"/>
        <v>0</v>
      </c>
      <c r="F98" s="92">
        <f t="shared" si="51"/>
        <v>90</v>
      </c>
      <c r="G98" s="91">
        <f t="shared" si="52"/>
        <v>91</v>
      </c>
      <c r="H98" s="91" t="e">
        <f>INDEX(地温!$D$2:$D$366,MATCH(F98,地温!$C$2:$C$366,FALSE))</f>
        <v>#N/A</v>
      </c>
      <c r="I98" s="91" t="e">
        <f t="shared" si="53"/>
        <v>#N/A</v>
      </c>
      <c r="J98" s="93" t="e">
        <f t="shared" si="35"/>
        <v>#N/A</v>
      </c>
      <c r="K98" s="99" t="e">
        <f t="shared" si="36"/>
        <v>#N/A</v>
      </c>
      <c r="L98" s="99">
        <f t="shared" si="37"/>
        <v>0</v>
      </c>
      <c r="O98" s="92">
        <f t="shared" si="54"/>
        <v>90</v>
      </c>
      <c r="P98" s="91">
        <f t="shared" si="55"/>
        <v>91</v>
      </c>
      <c r="Q98" s="91" t="e">
        <f>INDEX(地温!$D$2:$D$366,MATCH(O98,地温!$C$2:$C$366,FALSE))</f>
        <v>#N/A</v>
      </c>
      <c r="R98" s="91" t="e">
        <f t="shared" si="56"/>
        <v>#N/A</v>
      </c>
      <c r="S98" s="93" t="e">
        <f t="shared" si="38"/>
        <v>#N/A</v>
      </c>
      <c r="T98" s="99" t="e">
        <f t="shared" si="39"/>
        <v>#N/A</v>
      </c>
      <c r="U98" s="99">
        <f t="shared" si="40"/>
        <v>0</v>
      </c>
      <c r="X98" s="92">
        <f t="shared" si="57"/>
        <v>90</v>
      </c>
      <c r="Y98" s="91">
        <f t="shared" si="58"/>
        <v>91</v>
      </c>
      <c r="Z98" s="91" t="e">
        <f>INDEX(地温!$D$2:$D$366,MATCH(X98,地温!$C$2:$C$366,FALSE))</f>
        <v>#N/A</v>
      </c>
      <c r="AA98" s="91" t="e">
        <f t="shared" si="59"/>
        <v>#N/A</v>
      </c>
      <c r="AB98" s="93" t="e">
        <f t="shared" si="41"/>
        <v>#N/A</v>
      </c>
      <c r="AC98" s="99" t="e">
        <f t="shared" si="42"/>
        <v>#N/A</v>
      </c>
      <c r="AD98" s="99">
        <f t="shared" si="43"/>
        <v>0</v>
      </c>
      <c r="AG98" s="92">
        <f t="shared" si="60"/>
        <v>90</v>
      </c>
      <c r="AH98" s="91">
        <f t="shared" si="61"/>
        <v>91</v>
      </c>
      <c r="AI98" s="91" t="e">
        <f>INDEX(地温!$D$2:$D$366,MATCH(AG98,地温!$C$2:$C$366,FALSE))</f>
        <v>#N/A</v>
      </c>
      <c r="AJ98" s="91" t="e">
        <f t="shared" si="62"/>
        <v>#N/A</v>
      </c>
      <c r="AK98" s="93" t="e">
        <f t="shared" si="44"/>
        <v>#N/A</v>
      </c>
      <c r="AL98" s="99" t="e">
        <f t="shared" si="45"/>
        <v>#N/A</v>
      </c>
      <c r="AM98" s="99">
        <f t="shared" si="46"/>
        <v>0</v>
      </c>
      <c r="AP98" s="92">
        <f t="shared" si="63"/>
        <v>90</v>
      </c>
      <c r="AQ98" s="91">
        <f t="shared" si="64"/>
        <v>91</v>
      </c>
      <c r="AR98" s="91" t="e">
        <f>INDEX(地温!$D$2:$D$366,MATCH(AP98,地温!$C$2:$C$366,FALSE))</f>
        <v>#N/A</v>
      </c>
      <c r="AS98" s="91" t="e">
        <f t="shared" si="65"/>
        <v>#N/A</v>
      </c>
      <c r="AT98" s="93" t="e">
        <f t="shared" si="47"/>
        <v>#N/A</v>
      </c>
      <c r="AU98" s="99" t="e">
        <f t="shared" si="48"/>
        <v>#N/A</v>
      </c>
      <c r="AV98" s="99">
        <f t="shared" si="49"/>
        <v>0</v>
      </c>
    </row>
    <row r="99" spans="1:48" s="91" customFormat="1">
      <c r="A99" s="92">
        <f t="shared" si="50"/>
        <v>91</v>
      </c>
      <c r="B99" s="91">
        <f t="shared" si="33"/>
        <v>92</v>
      </c>
      <c r="C99" s="99">
        <f t="shared" si="34"/>
        <v>0</v>
      </c>
      <c r="F99" s="92">
        <f t="shared" si="51"/>
        <v>91</v>
      </c>
      <c r="G99" s="91">
        <f t="shared" si="52"/>
        <v>92</v>
      </c>
      <c r="H99" s="91" t="e">
        <f>INDEX(地温!$D$2:$D$366,MATCH(F99,地温!$C$2:$C$366,FALSE))</f>
        <v>#N/A</v>
      </c>
      <c r="I99" s="91" t="e">
        <f t="shared" si="53"/>
        <v>#N/A</v>
      </c>
      <c r="J99" s="93" t="e">
        <f t="shared" si="35"/>
        <v>#N/A</v>
      </c>
      <c r="K99" s="99" t="e">
        <f t="shared" si="36"/>
        <v>#N/A</v>
      </c>
      <c r="L99" s="99">
        <f t="shared" si="37"/>
        <v>0</v>
      </c>
      <c r="O99" s="92">
        <f t="shared" si="54"/>
        <v>91</v>
      </c>
      <c r="P99" s="91">
        <f t="shared" si="55"/>
        <v>92</v>
      </c>
      <c r="Q99" s="91" t="e">
        <f>INDEX(地温!$D$2:$D$366,MATCH(O99,地温!$C$2:$C$366,FALSE))</f>
        <v>#N/A</v>
      </c>
      <c r="R99" s="91" t="e">
        <f t="shared" si="56"/>
        <v>#N/A</v>
      </c>
      <c r="S99" s="93" t="e">
        <f t="shared" si="38"/>
        <v>#N/A</v>
      </c>
      <c r="T99" s="99" t="e">
        <f t="shared" si="39"/>
        <v>#N/A</v>
      </c>
      <c r="U99" s="99">
        <f t="shared" si="40"/>
        <v>0</v>
      </c>
      <c r="X99" s="92">
        <f t="shared" si="57"/>
        <v>91</v>
      </c>
      <c r="Y99" s="91">
        <f t="shared" si="58"/>
        <v>92</v>
      </c>
      <c r="Z99" s="91" t="e">
        <f>INDEX(地温!$D$2:$D$366,MATCH(X99,地温!$C$2:$C$366,FALSE))</f>
        <v>#N/A</v>
      </c>
      <c r="AA99" s="91" t="e">
        <f t="shared" si="59"/>
        <v>#N/A</v>
      </c>
      <c r="AB99" s="93" t="e">
        <f t="shared" si="41"/>
        <v>#N/A</v>
      </c>
      <c r="AC99" s="99" t="e">
        <f t="shared" si="42"/>
        <v>#N/A</v>
      </c>
      <c r="AD99" s="99">
        <f t="shared" si="43"/>
        <v>0</v>
      </c>
      <c r="AG99" s="92">
        <f t="shared" si="60"/>
        <v>91</v>
      </c>
      <c r="AH99" s="91">
        <f t="shared" si="61"/>
        <v>92</v>
      </c>
      <c r="AI99" s="91" t="e">
        <f>INDEX(地温!$D$2:$D$366,MATCH(AG99,地温!$C$2:$C$366,FALSE))</f>
        <v>#N/A</v>
      </c>
      <c r="AJ99" s="91" t="e">
        <f t="shared" si="62"/>
        <v>#N/A</v>
      </c>
      <c r="AK99" s="93" t="e">
        <f t="shared" si="44"/>
        <v>#N/A</v>
      </c>
      <c r="AL99" s="99" t="e">
        <f t="shared" si="45"/>
        <v>#N/A</v>
      </c>
      <c r="AM99" s="99">
        <f t="shared" si="46"/>
        <v>0</v>
      </c>
      <c r="AP99" s="92">
        <f t="shared" si="63"/>
        <v>91</v>
      </c>
      <c r="AQ99" s="91">
        <f t="shared" si="64"/>
        <v>92</v>
      </c>
      <c r="AR99" s="91" t="e">
        <f>INDEX(地温!$D$2:$D$366,MATCH(AP99,地温!$C$2:$C$366,FALSE))</f>
        <v>#N/A</v>
      </c>
      <c r="AS99" s="91" t="e">
        <f t="shared" si="65"/>
        <v>#N/A</v>
      </c>
      <c r="AT99" s="93" t="e">
        <f t="shared" si="47"/>
        <v>#N/A</v>
      </c>
      <c r="AU99" s="99" t="e">
        <f t="shared" si="48"/>
        <v>#N/A</v>
      </c>
      <c r="AV99" s="99">
        <f t="shared" si="49"/>
        <v>0</v>
      </c>
    </row>
    <row r="100" spans="1:48" s="91" customFormat="1">
      <c r="A100" s="92">
        <f t="shared" si="50"/>
        <v>92</v>
      </c>
      <c r="B100" s="91">
        <f t="shared" si="33"/>
        <v>93</v>
      </c>
      <c r="C100" s="99">
        <f t="shared" si="34"/>
        <v>0</v>
      </c>
      <c r="F100" s="92">
        <f t="shared" si="51"/>
        <v>92</v>
      </c>
      <c r="G100" s="91">
        <f t="shared" si="52"/>
        <v>93</v>
      </c>
      <c r="H100" s="91" t="e">
        <f>INDEX(地温!$D$2:$D$366,MATCH(F100,地温!$C$2:$C$366,FALSE))</f>
        <v>#N/A</v>
      </c>
      <c r="I100" s="91" t="e">
        <f t="shared" si="53"/>
        <v>#N/A</v>
      </c>
      <c r="J100" s="93" t="e">
        <f t="shared" si="35"/>
        <v>#N/A</v>
      </c>
      <c r="K100" s="99" t="e">
        <f t="shared" si="36"/>
        <v>#N/A</v>
      </c>
      <c r="L100" s="99">
        <f t="shared" si="37"/>
        <v>0</v>
      </c>
      <c r="O100" s="92">
        <f t="shared" si="54"/>
        <v>92</v>
      </c>
      <c r="P100" s="91">
        <f t="shared" si="55"/>
        <v>93</v>
      </c>
      <c r="Q100" s="91" t="e">
        <f>INDEX(地温!$D$2:$D$366,MATCH(O100,地温!$C$2:$C$366,FALSE))</f>
        <v>#N/A</v>
      </c>
      <c r="R100" s="91" t="e">
        <f t="shared" si="56"/>
        <v>#N/A</v>
      </c>
      <c r="S100" s="93" t="e">
        <f t="shared" si="38"/>
        <v>#N/A</v>
      </c>
      <c r="T100" s="99" t="e">
        <f t="shared" si="39"/>
        <v>#N/A</v>
      </c>
      <c r="U100" s="99">
        <f t="shared" si="40"/>
        <v>0</v>
      </c>
      <c r="X100" s="92">
        <f t="shared" si="57"/>
        <v>92</v>
      </c>
      <c r="Y100" s="91">
        <f t="shared" si="58"/>
        <v>93</v>
      </c>
      <c r="Z100" s="91" t="e">
        <f>INDEX(地温!$D$2:$D$366,MATCH(X100,地温!$C$2:$C$366,FALSE))</f>
        <v>#N/A</v>
      </c>
      <c r="AA100" s="91" t="e">
        <f t="shared" si="59"/>
        <v>#N/A</v>
      </c>
      <c r="AB100" s="93" t="e">
        <f t="shared" si="41"/>
        <v>#N/A</v>
      </c>
      <c r="AC100" s="99" t="e">
        <f t="shared" si="42"/>
        <v>#N/A</v>
      </c>
      <c r="AD100" s="99">
        <f t="shared" si="43"/>
        <v>0</v>
      </c>
      <c r="AG100" s="92">
        <f t="shared" si="60"/>
        <v>92</v>
      </c>
      <c r="AH100" s="91">
        <f t="shared" si="61"/>
        <v>93</v>
      </c>
      <c r="AI100" s="91" t="e">
        <f>INDEX(地温!$D$2:$D$366,MATCH(AG100,地温!$C$2:$C$366,FALSE))</f>
        <v>#N/A</v>
      </c>
      <c r="AJ100" s="91" t="e">
        <f t="shared" si="62"/>
        <v>#N/A</v>
      </c>
      <c r="AK100" s="93" t="e">
        <f t="shared" si="44"/>
        <v>#N/A</v>
      </c>
      <c r="AL100" s="99" t="e">
        <f t="shared" si="45"/>
        <v>#N/A</v>
      </c>
      <c r="AM100" s="99">
        <f t="shared" si="46"/>
        <v>0</v>
      </c>
      <c r="AP100" s="92">
        <f t="shared" si="63"/>
        <v>92</v>
      </c>
      <c r="AQ100" s="91">
        <f t="shared" si="64"/>
        <v>93</v>
      </c>
      <c r="AR100" s="91" t="e">
        <f>INDEX(地温!$D$2:$D$366,MATCH(AP100,地温!$C$2:$C$366,FALSE))</f>
        <v>#N/A</v>
      </c>
      <c r="AS100" s="91" t="e">
        <f t="shared" si="65"/>
        <v>#N/A</v>
      </c>
      <c r="AT100" s="93" t="e">
        <f t="shared" si="47"/>
        <v>#N/A</v>
      </c>
      <c r="AU100" s="99" t="e">
        <f t="shared" si="48"/>
        <v>#N/A</v>
      </c>
      <c r="AV100" s="99">
        <f t="shared" si="49"/>
        <v>0</v>
      </c>
    </row>
    <row r="101" spans="1:48" s="91" customFormat="1">
      <c r="A101" s="92">
        <f t="shared" si="50"/>
        <v>93</v>
      </c>
      <c r="B101" s="91">
        <f t="shared" si="33"/>
        <v>94</v>
      </c>
      <c r="C101" s="99">
        <f t="shared" si="34"/>
        <v>0</v>
      </c>
      <c r="F101" s="92">
        <f t="shared" si="51"/>
        <v>93</v>
      </c>
      <c r="G101" s="91">
        <f t="shared" si="52"/>
        <v>94</v>
      </c>
      <c r="H101" s="91" t="e">
        <f>INDEX(地温!$D$2:$D$366,MATCH(F101,地温!$C$2:$C$366,FALSE))</f>
        <v>#N/A</v>
      </c>
      <c r="I101" s="91" t="e">
        <f t="shared" si="53"/>
        <v>#N/A</v>
      </c>
      <c r="J101" s="93" t="e">
        <f t="shared" si="35"/>
        <v>#N/A</v>
      </c>
      <c r="K101" s="99" t="e">
        <f t="shared" si="36"/>
        <v>#N/A</v>
      </c>
      <c r="L101" s="99">
        <f t="shared" si="37"/>
        <v>0</v>
      </c>
      <c r="O101" s="92">
        <f t="shared" si="54"/>
        <v>93</v>
      </c>
      <c r="P101" s="91">
        <f t="shared" si="55"/>
        <v>94</v>
      </c>
      <c r="Q101" s="91" t="e">
        <f>INDEX(地温!$D$2:$D$366,MATCH(O101,地温!$C$2:$C$366,FALSE))</f>
        <v>#N/A</v>
      </c>
      <c r="R101" s="91" t="e">
        <f t="shared" si="56"/>
        <v>#N/A</v>
      </c>
      <c r="S101" s="93" t="e">
        <f t="shared" si="38"/>
        <v>#N/A</v>
      </c>
      <c r="T101" s="99" t="e">
        <f t="shared" si="39"/>
        <v>#N/A</v>
      </c>
      <c r="U101" s="99">
        <f t="shared" si="40"/>
        <v>0</v>
      </c>
      <c r="X101" s="92">
        <f t="shared" si="57"/>
        <v>93</v>
      </c>
      <c r="Y101" s="91">
        <f t="shared" si="58"/>
        <v>94</v>
      </c>
      <c r="Z101" s="91" t="e">
        <f>INDEX(地温!$D$2:$D$366,MATCH(X101,地温!$C$2:$C$366,FALSE))</f>
        <v>#N/A</v>
      </c>
      <c r="AA101" s="91" t="e">
        <f t="shared" si="59"/>
        <v>#N/A</v>
      </c>
      <c r="AB101" s="93" t="e">
        <f t="shared" si="41"/>
        <v>#N/A</v>
      </c>
      <c r="AC101" s="99" t="e">
        <f t="shared" si="42"/>
        <v>#N/A</v>
      </c>
      <c r="AD101" s="99">
        <f t="shared" si="43"/>
        <v>0</v>
      </c>
      <c r="AG101" s="92">
        <f t="shared" si="60"/>
        <v>93</v>
      </c>
      <c r="AH101" s="91">
        <f t="shared" si="61"/>
        <v>94</v>
      </c>
      <c r="AI101" s="91" t="e">
        <f>INDEX(地温!$D$2:$D$366,MATCH(AG101,地温!$C$2:$C$366,FALSE))</f>
        <v>#N/A</v>
      </c>
      <c r="AJ101" s="91" t="e">
        <f t="shared" si="62"/>
        <v>#N/A</v>
      </c>
      <c r="AK101" s="93" t="e">
        <f t="shared" si="44"/>
        <v>#N/A</v>
      </c>
      <c r="AL101" s="99" t="e">
        <f t="shared" si="45"/>
        <v>#N/A</v>
      </c>
      <c r="AM101" s="99">
        <f t="shared" si="46"/>
        <v>0</v>
      </c>
      <c r="AP101" s="92">
        <f t="shared" si="63"/>
        <v>93</v>
      </c>
      <c r="AQ101" s="91">
        <f t="shared" si="64"/>
        <v>94</v>
      </c>
      <c r="AR101" s="91" t="e">
        <f>INDEX(地温!$D$2:$D$366,MATCH(AP101,地温!$C$2:$C$366,FALSE))</f>
        <v>#N/A</v>
      </c>
      <c r="AS101" s="91" t="e">
        <f t="shared" si="65"/>
        <v>#N/A</v>
      </c>
      <c r="AT101" s="93" t="e">
        <f t="shared" si="47"/>
        <v>#N/A</v>
      </c>
      <c r="AU101" s="99" t="e">
        <f t="shared" si="48"/>
        <v>#N/A</v>
      </c>
      <c r="AV101" s="99">
        <f t="shared" si="49"/>
        <v>0</v>
      </c>
    </row>
    <row r="102" spans="1:48" s="91" customFormat="1">
      <c r="A102" s="92">
        <f t="shared" si="50"/>
        <v>94</v>
      </c>
      <c r="B102" s="91">
        <f t="shared" si="33"/>
        <v>95</v>
      </c>
      <c r="C102" s="99">
        <f t="shared" si="34"/>
        <v>0</v>
      </c>
      <c r="F102" s="92">
        <f t="shared" si="51"/>
        <v>94</v>
      </c>
      <c r="G102" s="91">
        <f t="shared" si="52"/>
        <v>95</v>
      </c>
      <c r="H102" s="91" t="e">
        <f>INDEX(地温!$D$2:$D$366,MATCH(F102,地温!$C$2:$C$366,FALSE))</f>
        <v>#N/A</v>
      </c>
      <c r="I102" s="91" t="e">
        <f t="shared" si="53"/>
        <v>#N/A</v>
      </c>
      <c r="J102" s="93" t="e">
        <f t="shared" si="35"/>
        <v>#N/A</v>
      </c>
      <c r="K102" s="99" t="e">
        <f t="shared" si="36"/>
        <v>#N/A</v>
      </c>
      <c r="L102" s="99">
        <f t="shared" si="37"/>
        <v>0</v>
      </c>
      <c r="O102" s="92">
        <f t="shared" si="54"/>
        <v>94</v>
      </c>
      <c r="P102" s="91">
        <f t="shared" si="55"/>
        <v>95</v>
      </c>
      <c r="Q102" s="91" t="e">
        <f>INDEX(地温!$D$2:$D$366,MATCH(O102,地温!$C$2:$C$366,FALSE))</f>
        <v>#N/A</v>
      </c>
      <c r="R102" s="91" t="e">
        <f t="shared" si="56"/>
        <v>#N/A</v>
      </c>
      <c r="S102" s="93" t="e">
        <f t="shared" si="38"/>
        <v>#N/A</v>
      </c>
      <c r="T102" s="99" t="e">
        <f t="shared" si="39"/>
        <v>#N/A</v>
      </c>
      <c r="U102" s="99">
        <f t="shared" si="40"/>
        <v>0</v>
      </c>
      <c r="X102" s="92">
        <f t="shared" si="57"/>
        <v>94</v>
      </c>
      <c r="Y102" s="91">
        <f t="shared" si="58"/>
        <v>95</v>
      </c>
      <c r="Z102" s="91" t="e">
        <f>INDEX(地温!$D$2:$D$366,MATCH(X102,地温!$C$2:$C$366,FALSE))</f>
        <v>#N/A</v>
      </c>
      <c r="AA102" s="91" t="e">
        <f t="shared" si="59"/>
        <v>#N/A</v>
      </c>
      <c r="AB102" s="93" t="e">
        <f t="shared" si="41"/>
        <v>#N/A</v>
      </c>
      <c r="AC102" s="99" t="e">
        <f t="shared" si="42"/>
        <v>#N/A</v>
      </c>
      <c r="AD102" s="99">
        <f t="shared" si="43"/>
        <v>0</v>
      </c>
      <c r="AG102" s="92">
        <f t="shared" si="60"/>
        <v>94</v>
      </c>
      <c r="AH102" s="91">
        <f t="shared" si="61"/>
        <v>95</v>
      </c>
      <c r="AI102" s="91" t="e">
        <f>INDEX(地温!$D$2:$D$366,MATCH(AG102,地温!$C$2:$C$366,FALSE))</f>
        <v>#N/A</v>
      </c>
      <c r="AJ102" s="91" t="e">
        <f t="shared" si="62"/>
        <v>#N/A</v>
      </c>
      <c r="AK102" s="93" t="e">
        <f t="shared" si="44"/>
        <v>#N/A</v>
      </c>
      <c r="AL102" s="99" t="e">
        <f t="shared" si="45"/>
        <v>#N/A</v>
      </c>
      <c r="AM102" s="99">
        <f t="shared" si="46"/>
        <v>0</v>
      </c>
      <c r="AP102" s="92">
        <f t="shared" si="63"/>
        <v>94</v>
      </c>
      <c r="AQ102" s="91">
        <f t="shared" si="64"/>
        <v>95</v>
      </c>
      <c r="AR102" s="91" t="e">
        <f>INDEX(地温!$D$2:$D$366,MATCH(AP102,地温!$C$2:$C$366,FALSE))</f>
        <v>#N/A</v>
      </c>
      <c r="AS102" s="91" t="e">
        <f t="shared" si="65"/>
        <v>#N/A</v>
      </c>
      <c r="AT102" s="93" t="e">
        <f t="shared" si="47"/>
        <v>#N/A</v>
      </c>
      <c r="AU102" s="99" t="e">
        <f t="shared" si="48"/>
        <v>#N/A</v>
      </c>
      <c r="AV102" s="99">
        <f t="shared" si="49"/>
        <v>0</v>
      </c>
    </row>
    <row r="103" spans="1:48" s="91" customFormat="1">
      <c r="A103" s="92">
        <f t="shared" si="50"/>
        <v>95</v>
      </c>
      <c r="B103" s="91">
        <f t="shared" si="33"/>
        <v>96</v>
      </c>
      <c r="C103" s="99">
        <f t="shared" si="34"/>
        <v>0</v>
      </c>
      <c r="F103" s="92">
        <f t="shared" si="51"/>
        <v>95</v>
      </c>
      <c r="G103" s="91">
        <f t="shared" si="52"/>
        <v>96</v>
      </c>
      <c r="H103" s="91" t="e">
        <f>INDEX(地温!$D$2:$D$366,MATCH(F103,地温!$C$2:$C$366,FALSE))</f>
        <v>#N/A</v>
      </c>
      <c r="I103" s="91" t="e">
        <f t="shared" si="53"/>
        <v>#N/A</v>
      </c>
      <c r="J103" s="93" t="e">
        <f t="shared" si="35"/>
        <v>#N/A</v>
      </c>
      <c r="K103" s="99" t="e">
        <f t="shared" si="36"/>
        <v>#N/A</v>
      </c>
      <c r="L103" s="99">
        <f t="shared" si="37"/>
        <v>0</v>
      </c>
      <c r="O103" s="92">
        <f t="shared" si="54"/>
        <v>95</v>
      </c>
      <c r="P103" s="91">
        <f t="shared" si="55"/>
        <v>96</v>
      </c>
      <c r="Q103" s="91" t="e">
        <f>INDEX(地温!$D$2:$D$366,MATCH(O103,地温!$C$2:$C$366,FALSE))</f>
        <v>#N/A</v>
      </c>
      <c r="R103" s="91" t="e">
        <f t="shared" si="56"/>
        <v>#N/A</v>
      </c>
      <c r="S103" s="93" t="e">
        <f t="shared" si="38"/>
        <v>#N/A</v>
      </c>
      <c r="T103" s="99" t="e">
        <f t="shared" si="39"/>
        <v>#N/A</v>
      </c>
      <c r="U103" s="99">
        <f t="shared" si="40"/>
        <v>0</v>
      </c>
      <c r="X103" s="92">
        <f t="shared" si="57"/>
        <v>95</v>
      </c>
      <c r="Y103" s="91">
        <f t="shared" si="58"/>
        <v>96</v>
      </c>
      <c r="Z103" s="91" t="e">
        <f>INDEX(地温!$D$2:$D$366,MATCH(X103,地温!$C$2:$C$366,FALSE))</f>
        <v>#N/A</v>
      </c>
      <c r="AA103" s="91" t="e">
        <f t="shared" si="59"/>
        <v>#N/A</v>
      </c>
      <c r="AB103" s="93" t="e">
        <f t="shared" si="41"/>
        <v>#N/A</v>
      </c>
      <c r="AC103" s="99" t="e">
        <f t="shared" si="42"/>
        <v>#N/A</v>
      </c>
      <c r="AD103" s="99">
        <f t="shared" si="43"/>
        <v>0</v>
      </c>
      <c r="AG103" s="92">
        <f t="shared" si="60"/>
        <v>95</v>
      </c>
      <c r="AH103" s="91">
        <f t="shared" si="61"/>
        <v>96</v>
      </c>
      <c r="AI103" s="91" t="e">
        <f>INDEX(地温!$D$2:$D$366,MATCH(AG103,地温!$C$2:$C$366,FALSE))</f>
        <v>#N/A</v>
      </c>
      <c r="AJ103" s="91" t="e">
        <f t="shared" si="62"/>
        <v>#N/A</v>
      </c>
      <c r="AK103" s="93" t="e">
        <f t="shared" si="44"/>
        <v>#N/A</v>
      </c>
      <c r="AL103" s="99" t="e">
        <f t="shared" si="45"/>
        <v>#N/A</v>
      </c>
      <c r="AM103" s="99">
        <f t="shared" si="46"/>
        <v>0</v>
      </c>
      <c r="AP103" s="92">
        <f t="shared" si="63"/>
        <v>95</v>
      </c>
      <c r="AQ103" s="91">
        <f t="shared" si="64"/>
        <v>96</v>
      </c>
      <c r="AR103" s="91" t="e">
        <f>INDEX(地温!$D$2:$D$366,MATCH(AP103,地温!$C$2:$C$366,FALSE))</f>
        <v>#N/A</v>
      </c>
      <c r="AS103" s="91" t="e">
        <f t="shared" si="65"/>
        <v>#N/A</v>
      </c>
      <c r="AT103" s="93" t="e">
        <f t="shared" si="47"/>
        <v>#N/A</v>
      </c>
      <c r="AU103" s="99" t="e">
        <f t="shared" si="48"/>
        <v>#N/A</v>
      </c>
      <c r="AV103" s="99">
        <f t="shared" si="49"/>
        <v>0</v>
      </c>
    </row>
    <row r="104" spans="1:48" s="91" customFormat="1">
      <c r="A104" s="92">
        <f t="shared" si="50"/>
        <v>96</v>
      </c>
      <c r="B104" s="91">
        <f t="shared" si="33"/>
        <v>97</v>
      </c>
      <c r="C104" s="99">
        <f t="shared" si="34"/>
        <v>0</v>
      </c>
      <c r="F104" s="92">
        <f t="shared" si="51"/>
        <v>96</v>
      </c>
      <c r="G104" s="91">
        <f t="shared" si="52"/>
        <v>97</v>
      </c>
      <c r="H104" s="91" t="e">
        <f>INDEX(地温!$D$2:$D$366,MATCH(F104,地温!$C$2:$C$366,FALSE))</f>
        <v>#N/A</v>
      </c>
      <c r="I104" s="91" t="e">
        <f t="shared" si="53"/>
        <v>#N/A</v>
      </c>
      <c r="J104" s="93" t="e">
        <f t="shared" si="35"/>
        <v>#N/A</v>
      </c>
      <c r="K104" s="99" t="e">
        <f t="shared" si="36"/>
        <v>#N/A</v>
      </c>
      <c r="L104" s="99">
        <f t="shared" si="37"/>
        <v>0</v>
      </c>
      <c r="O104" s="92">
        <f t="shared" si="54"/>
        <v>96</v>
      </c>
      <c r="P104" s="91">
        <f t="shared" si="55"/>
        <v>97</v>
      </c>
      <c r="Q104" s="91" t="e">
        <f>INDEX(地温!$D$2:$D$366,MATCH(O104,地温!$C$2:$C$366,FALSE))</f>
        <v>#N/A</v>
      </c>
      <c r="R104" s="91" t="e">
        <f t="shared" si="56"/>
        <v>#N/A</v>
      </c>
      <c r="S104" s="93" t="e">
        <f t="shared" si="38"/>
        <v>#N/A</v>
      </c>
      <c r="T104" s="99" t="e">
        <f t="shared" si="39"/>
        <v>#N/A</v>
      </c>
      <c r="U104" s="99">
        <f t="shared" si="40"/>
        <v>0</v>
      </c>
      <c r="X104" s="92">
        <f t="shared" si="57"/>
        <v>96</v>
      </c>
      <c r="Y104" s="91">
        <f t="shared" si="58"/>
        <v>97</v>
      </c>
      <c r="Z104" s="91" t="e">
        <f>INDEX(地温!$D$2:$D$366,MATCH(X104,地温!$C$2:$C$366,FALSE))</f>
        <v>#N/A</v>
      </c>
      <c r="AA104" s="91" t="e">
        <f t="shared" si="59"/>
        <v>#N/A</v>
      </c>
      <c r="AB104" s="93" t="e">
        <f t="shared" si="41"/>
        <v>#N/A</v>
      </c>
      <c r="AC104" s="99" t="e">
        <f t="shared" si="42"/>
        <v>#N/A</v>
      </c>
      <c r="AD104" s="99">
        <f t="shared" si="43"/>
        <v>0</v>
      </c>
      <c r="AG104" s="92">
        <f t="shared" si="60"/>
        <v>96</v>
      </c>
      <c r="AH104" s="91">
        <f t="shared" si="61"/>
        <v>97</v>
      </c>
      <c r="AI104" s="91" t="e">
        <f>INDEX(地温!$D$2:$D$366,MATCH(AG104,地温!$C$2:$C$366,FALSE))</f>
        <v>#N/A</v>
      </c>
      <c r="AJ104" s="91" t="e">
        <f t="shared" si="62"/>
        <v>#N/A</v>
      </c>
      <c r="AK104" s="93" t="e">
        <f t="shared" si="44"/>
        <v>#N/A</v>
      </c>
      <c r="AL104" s="99" t="e">
        <f t="shared" si="45"/>
        <v>#N/A</v>
      </c>
      <c r="AM104" s="99">
        <f t="shared" si="46"/>
        <v>0</v>
      </c>
      <c r="AP104" s="92">
        <f t="shared" si="63"/>
        <v>96</v>
      </c>
      <c r="AQ104" s="91">
        <f t="shared" si="64"/>
        <v>97</v>
      </c>
      <c r="AR104" s="91" t="e">
        <f>INDEX(地温!$D$2:$D$366,MATCH(AP104,地温!$C$2:$C$366,FALSE))</f>
        <v>#N/A</v>
      </c>
      <c r="AS104" s="91" t="e">
        <f t="shared" si="65"/>
        <v>#N/A</v>
      </c>
      <c r="AT104" s="93" t="e">
        <f t="shared" si="47"/>
        <v>#N/A</v>
      </c>
      <c r="AU104" s="99" t="e">
        <f t="shared" si="48"/>
        <v>#N/A</v>
      </c>
      <c r="AV104" s="99">
        <f t="shared" si="49"/>
        <v>0</v>
      </c>
    </row>
    <row r="105" spans="1:48" s="91" customFormat="1">
      <c r="A105" s="92">
        <f t="shared" si="50"/>
        <v>97</v>
      </c>
      <c r="B105" s="91">
        <f t="shared" si="33"/>
        <v>98</v>
      </c>
      <c r="C105" s="99">
        <f t="shared" si="34"/>
        <v>0</v>
      </c>
      <c r="F105" s="92">
        <f t="shared" si="51"/>
        <v>97</v>
      </c>
      <c r="G105" s="91">
        <f t="shared" si="52"/>
        <v>98</v>
      </c>
      <c r="H105" s="91" t="e">
        <f>INDEX(地温!$D$2:$D$366,MATCH(F105,地温!$C$2:$C$366,FALSE))</f>
        <v>#N/A</v>
      </c>
      <c r="I105" s="91" t="e">
        <f t="shared" si="53"/>
        <v>#N/A</v>
      </c>
      <c r="J105" s="93" t="e">
        <f t="shared" si="35"/>
        <v>#N/A</v>
      </c>
      <c r="K105" s="99" t="e">
        <f t="shared" si="36"/>
        <v>#N/A</v>
      </c>
      <c r="L105" s="99">
        <f t="shared" si="37"/>
        <v>0</v>
      </c>
      <c r="O105" s="92">
        <f t="shared" si="54"/>
        <v>97</v>
      </c>
      <c r="P105" s="91">
        <f t="shared" si="55"/>
        <v>98</v>
      </c>
      <c r="Q105" s="91" t="e">
        <f>INDEX(地温!$D$2:$D$366,MATCH(O105,地温!$C$2:$C$366,FALSE))</f>
        <v>#N/A</v>
      </c>
      <c r="R105" s="91" t="e">
        <f t="shared" si="56"/>
        <v>#N/A</v>
      </c>
      <c r="S105" s="93" t="e">
        <f t="shared" si="38"/>
        <v>#N/A</v>
      </c>
      <c r="T105" s="99" t="e">
        <f t="shared" si="39"/>
        <v>#N/A</v>
      </c>
      <c r="U105" s="99">
        <f t="shared" si="40"/>
        <v>0</v>
      </c>
      <c r="X105" s="92">
        <f t="shared" si="57"/>
        <v>97</v>
      </c>
      <c r="Y105" s="91">
        <f t="shared" si="58"/>
        <v>98</v>
      </c>
      <c r="Z105" s="91" t="e">
        <f>INDEX(地温!$D$2:$D$366,MATCH(X105,地温!$C$2:$C$366,FALSE))</f>
        <v>#N/A</v>
      </c>
      <c r="AA105" s="91" t="e">
        <f t="shared" si="59"/>
        <v>#N/A</v>
      </c>
      <c r="AB105" s="93" t="e">
        <f t="shared" si="41"/>
        <v>#N/A</v>
      </c>
      <c r="AC105" s="99" t="e">
        <f t="shared" si="42"/>
        <v>#N/A</v>
      </c>
      <c r="AD105" s="99">
        <f t="shared" si="43"/>
        <v>0</v>
      </c>
      <c r="AG105" s="92">
        <f t="shared" si="60"/>
        <v>97</v>
      </c>
      <c r="AH105" s="91">
        <f t="shared" si="61"/>
        <v>98</v>
      </c>
      <c r="AI105" s="91" t="e">
        <f>INDEX(地温!$D$2:$D$366,MATCH(AG105,地温!$C$2:$C$366,FALSE))</f>
        <v>#N/A</v>
      </c>
      <c r="AJ105" s="91" t="e">
        <f t="shared" si="62"/>
        <v>#N/A</v>
      </c>
      <c r="AK105" s="93" t="e">
        <f t="shared" si="44"/>
        <v>#N/A</v>
      </c>
      <c r="AL105" s="99" t="e">
        <f t="shared" si="45"/>
        <v>#N/A</v>
      </c>
      <c r="AM105" s="99">
        <f t="shared" si="46"/>
        <v>0</v>
      </c>
      <c r="AP105" s="92">
        <f t="shared" si="63"/>
        <v>97</v>
      </c>
      <c r="AQ105" s="91">
        <f t="shared" si="64"/>
        <v>98</v>
      </c>
      <c r="AR105" s="91" t="e">
        <f>INDEX(地温!$D$2:$D$366,MATCH(AP105,地温!$C$2:$C$366,FALSE))</f>
        <v>#N/A</v>
      </c>
      <c r="AS105" s="91" t="e">
        <f t="shared" si="65"/>
        <v>#N/A</v>
      </c>
      <c r="AT105" s="93" t="e">
        <f t="shared" si="47"/>
        <v>#N/A</v>
      </c>
      <c r="AU105" s="99" t="e">
        <f t="shared" si="48"/>
        <v>#N/A</v>
      </c>
      <c r="AV105" s="99">
        <f t="shared" si="49"/>
        <v>0</v>
      </c>
    </row>
    <row r="106" spans="1:48" s="91" customFormat="1">
      <c r="A106" s="92">
        <f t="shared" si="50"/>
        <v>98</v>
      </c>
      <c r="B106" s="91">
        <f t="shared" si="33"/>
        <v>99</v>
      </c>
      <c r="C106" s="99">
        <f t="shared" si="34"/>
        <v>0</v>
      </c>
      <c r="F106" s="92">
        <f t="shared" si="51"/>
        <v>98</v>
      </c>
      <c r="G106" s="91">
        <f t="shared" si="52"/>
        <v>99</v>
      </c>
      <c r="H106" s="91" t="e">
        <f>INDEX(地温!$D$2:$D$366,MATCH(F106,地温!$C$2:$C$366,FALSE))</f>
        <v>#N/A</v>
      </c>
      <c r="I106" s="91" t="e">
        <f t="shared" si="53"/>
        <v>#N/A</v>
      </c>
      <c r="J106" s="93" t="e">
        <f t="shared" si="35"/>
        <v>#N/A</v>
      </c>
      <c r="K106" s="99" t="e">
        <f t="shared" si="36"/>
        <v>#N/A</v>
      </c>
      <c r="L106" s="99">
        <f t="shared" si="37"/>
        <v>0</v>
      </c>
      <c r="O106" s="92">
        <f t="shared" si="54"/>
        <v>98</v>
      </c>
      <c r="P106" s="91">
        <f t="shared" si="55"/>
        <v>99</v>
      </c>
      <c r="Q106" s="91" t="e">
        <f>INDEX(地温!$D$2:$D$366,MATCH(O106,地温!$C$2:$C$366,FALSE))</f>
        <v>#N/A</v>
      </c>
      <c r="R106" s="91" t="e">
        <f t="shared" si="56"/>
        <v>#N/A</v>
      </c>
      <c r="S106" s="93" t="e">
        <f t="shared" si="38"/>
        <v>#N/A</v>
      </c>
      <c r="T106" s="99" t="e">
        <f t="shared" si="39"/>
        <v>#N/A</v>
      </c>
      <c r="U106" s="99">
        <f t="shared" si="40"/>
        <v>0</v>
      </c>
      <c r="X106" s="92">
        <f t="shared" si="57"/>
        <v>98</v>
      </c>
      <c r="Y106" s="91">
        <f t="shared" si="58"/>
        <v>99</v>
      </c>
      <c r="Z106" s="91" t="e">
        <f>INDEX(地温!$D$2:$D$366,MATCH(X106,地温!$C$2:$C$366,FALSE))</f>
        <v>#N/A</v>
      </c>
      <c r="AA106" s="91" t="e">
        <f t="shared" si="59"/>
        <v>#N/A</v>
      </c>
      <c r="AB106" s="93" t="e">
        <f t="shared" si="41"/>
        <v>#N/A</v>
      </c>
      <c r="AC106" s="99" t="e">
        <f t="shared" si="42"/>
        <v>#N/A</v>
      </c>
      <c r="AD106" s="99">
        <f t="shared" si="43"/>
        <v>0</v>
      </c>
      <c r="AG106" s="92">
        <f t="shared" si="60"/>
        <v>98</v>
      </c>
      <c r="AH106" s="91">
        <f t="shared" si="61"/>
        <v>99</v>
      </c>
      <c r="AI106" s="91" t="e">
        <f>INDEX(地温!$D$2:$D$366,MATCH(AG106,地温!$C$2:$C$366,FALSE))</f>
        <v>#N/A</v>
      </c>
      <c r="AJ106" s="91" t="e">
        <f t="shared" si="62"/>
        <v>#N/A</v>
      </c>
      <c r="AK106" s="93" t="e">
        <f t="shared" si="44"/>
        <v>#N/A</v>
      </c>
      <c r="AL106" s="99" t="e">
        <f t="shared" si="45"/>
        <v>#N/A</v>
      </c>
      <c r="AM106" s="99">
        <f t="shared" si="46"/>
        <v>0</v>
      </c>
      <c r="AP106" s="92">
        <f t="shared" si="63"/>
        <v>98</v>
      </c>
      <c r="AQ106" s="91">
        <f t="shared" si="64"/>
        <v>99</v>
      </c>
      <c r="AR106" s="91" t="e">
        <f>INDEX(地温!$D$2:$D$366,MATCH(AP106,地温!$C$2:$C$366,FALSE))</f>
        <v>#N/A</v>
      </c>
      <c r="AS106" s="91" t="e">
        <f t="shared" si="65"/>
        <v>#N/A</v>
      </c>
      <c r="AT106" s="93" t="e">
        <f t="shared" si="47"/>
        <v>#N/A</v>
      </c>
      <c r="AU106" s="99" t="e">
        <f t="shared" si="48"/>
        <v>#N/A</v>
      </c>
      <c r="AV106" s="99">
        <f t="shared" si="49"/>
        <v>0</v>
      </c>
    </row>
    <row r="107" spans="1:48" s="91" customFormat="1">
      <c r="A107" s="92">
        <f t="shared" si="50"/>
        <v>99</v>
      </c>
      <c r="B107" s="91">
        <f t="shared" si="33"/>
        <v>100</v>
      </c>
      <c r="C107" s="99">
        <f t="shared" si="34"/>
        <v>0</v>
      </c>
      <c r="F107" s="92">
        <f t="shared" si="51"/>
        <v>99</v>
      </c>
      <c r="G107" s="91">
        <f t="shared" si="52"/>
        <v>100</v>
      </c>
      <c r="H107" s="91" t="e">
        <f>INDEX(地温!$D$2:$D$366,MATCH(F107,地温!$C$2:$C$366,FALSE))</f>
        <v>#N/A</v>
      </c>
      <c r="I107" s="91" t="e">
        <f t="shared" si="53"/>
        <v>#N/A</v>
      </c>
      <c r="J107" s="93" t="e">
        <f t="shared" si="35"/>
        <v>#N/A</v>
      </c>
      <c r="K107" s="99" t="e">
        <f t="shared" si="36"/>
        <v>#N/A</v>
      </c>
      <c r="L107" s="99">
        <f t="shared" si="37"/>
        <v>0</v>
      </c>
      <c r="O107" s="92">
        <f t="shared" si="54"/>
        <v>99</v>
      </c>
      <c r="P107" s="91">
        <f t="shared" si="55"/>
        <v>100</v>
      </c>
      <c r="Q107" s="91" t="e">
        <f>INDEX(地温!$D$2:$D$366,MATCH(O107,地温!$C$2:$C$366,FALSE))</f>
        <v>#N/A</v>
      </c>
      <c r="R107" s="91" t="e">
        <f t="shared" si="56"/>
        <v>#N/A</v>
      </c>
      <c r="S107" s="93" t="e">
        <f t="shared" si="38"/>
        <v>#N/A</v>
      </c>
      <c r="T107" s="99" t="e">
        <f t="shared" si="39"/>
        <v>#N/A</v>
      </c>
      <c r="U107" s="99">
        <f t="shared" si="40"/>
        <v>0</v>
      </c>
      <c r="X107" s="92">
        <f t="shared" si="57"/>
        <v>99</v>
      </c>
      <c r="Y107" s="91">
        <f t="shared" si="58"/>
        <v>100</v>
      </c>
      <c r="Z107" s="91" t="e">
        <f>INDEX(地温!$D$2:$D$366,MATCH(X107,地温!$C$2:$C$366,FALSE))</f>
        <v>#N/A</v>
      </c>
      <c r="AA107" s="91" t="e">
        <f t="shared" si="59"/>
        <v>#N/A</v>
      </c>
      <c r="AB107" s="93" t="e">
        <f t="shared" si="41"/>
        <v>#N/A</v>
      </c>
      <c r="AC107" s="99" t="e">
        <f t="shared" si="42"/>
        <v>#N/A</v>
      </c>
      <c r="AD107" s="99">
        <f t="shared" si="43"/>
        <v>0</v>
      </c>
      <c r="AG107" s="92">
        <f t="shared" si="60"/>
        <v>99</v>
      </c>
      <c r="AH107" s="91">
        <f t="shared" si="61"/>
        <v>100</v>
      </c>
      <c r="AI107" s="91" t="e">
        <f>INDEX(地温!$D$2:$D$366,MATCH(AG107,地温!$C$2:$C$366,FALSE))</f>
        <v>#N/A</v>
      </c>
      <c r="AJ107" s="91" t="e">
        <f t="shared" si="62"/>
        <v>#N/A</v>
      </c>
      <c r="AK107" s="93" t="e">
        <f t="shared" si="44"/>
        <v>#N/A</v>
      </c>
      <c r="AL107" s="99" t="e">
        <f t="shared" si="45"/>
        <v>#N/A</v>
      </c>
      <c r="AM107" s="99">
        <f t="shared" si="46"/>
        <v>0</v>
      </c>
      <c r="AP107" s="92">
        <f t="shared" si="63"/>
        <v>99</v>
      </c>
      <c r="AQ107" s="91">
        <f t="shared" si="64"/>
        <v>100</v>
      </c>
      <c r="AR107" s="91" t="e">
        <f>INDEX(地温!$D$2:$D$366,MATCH(AP107,地温!$C$2:$C$366,FALSE))</f>
        <v>#N/A</v>
      </c>
      <c r="AS107" s="91" t="e">
        <f t="shared" si="65"/>
        <v>#N/A</v>
      </c>
      <c r="AT107" s="93" t="e">
        <f t="shared" si="47"/>
        <v>#N/A</v>
      </c>
      <c r="AU107" s="99" t="e">
        <f t="shared" si="48"/>
        <v>#N/A</v>
      </c>
      <c r="AV107" s="99">
        <f t="shared" si="49"/>
        <v>0</v>
      </c>
    </row>
    <row r="108" spans="1:48" s="91" customFormat="1">
      <c r="A108" s="92">
        <f t="shared" si="50"/>
        <v>100</v>
      </c>
      <c r="B108" s="91">
        <f t="shared" si="33"/>
        <v>101</v>
      </c>
      <c r="C108" s="99">
        <f t="shared" si="34"/>
        <v>0</v>
      </c>
      <c r="F108" s="92">
        <f t="shared" si="51"/>
        <v>100</v>
      </c>
      <c r="G108" s="91">
        <f t="shared" si="52"/>
        <v>101</v>
      </c>
      <c r="H108" s="91" t="e">
        <f>INDEX(地温!$D$2:$D$366,MATCH(F108,地温!$C$2:$C$366,FALSE))</f>
        <v>#N/A</v>
      </c>
      <c r="I108" s="91" t="e">
        <f t="shared" si="53"/>
        <v>#N/A</v>
      </c>
      <c r="J108" s="93" t="e">
        <f t="shared" si="35"/>
        <v>#N/A</v>
      </c>
      <c r="K108" s="99" t="e">
        <f t="shared" si="36"/>
        <v>#N/A</v>
      </c>
      <c r="L108" s="99">
        <f t="shared" si="37"/>
        <v>0</v>
      </c>
      <c r="O108" s="92">
        <f t="shared" si="54"/>
        <v>100</v>
      </c>
      <c r="P108" s="91">
        <f t="shared" si="55"/>
        <v>101</v>
      </c>
      <c r="Q108" s="91" t="e">
        <f>INDEX(地温!$D$2:$D$366,MATCH(O108,地温!$C$2:$C$366,FALSE))</f>
        <v>#N/A</v>
      </c>
      <c r="R108" s="91" t="e">
        <f t="shared" si="56"/>
        <v>#N/A</v>
      </c>
      <c r="S108" s="93" t="e">
        <f t="shared" si="38"/>
        <v>#N/A</v>
      </c>
      <c r="T108" s="99" t="e">
        <f t="shared" si="39"/>
        <v>#N/A</v>
      </c>
      <c r="U108" s="99">
        <f t="shared" si="40"/>
        <v>0</v>
      </c>
      <c r="X108" s="92">
        <f t="shared" si="57"/>
        <v>100</v>
      </c>
      <c r="Y108" s="91">
        <f t="shared" si="58"/>
        <v>101</v>
      </c>
      <c r="Z108" s="91" t="e">
        <f>INDEX(地温!$D$2:$D$366,MATCH(X108,地温!$C$2:$C$366,FALSE))</f>
        <v>#N/A</v>
      </c>
      <c r="AA108" s="91" t="e">
        <f t="shared" si="59"/>
        <v>#N/A</v>
      </c>
      <c r="AB108" s="93" t="e">
        <f t="shared" si="41"/>
        <v>#N/A</v>
      </c>
      <c r="AC108" s="99" t="e">
        <f t="shared" si="42"/>
        <v>#N/A</v>
      </c>
      <c r="AD108" s="99">
        <f t="shared" si="43"/>
        <v>0</v>
      </c>
      <c r="AG108" s="92">
        <f t="shared" si="60"/>
        <v>100</v>
      </c>
      <c r="AH108" s="91">
        <f t="shared" si="61"/>
        <v>101</v>
      </c>
      <c r="AI108" s="91" t="e">
        <f>INDEX(地温!$D$2:$D$366,MATCH(AG108,地温!$C$2:$C$366,FALSE))</f>
        <v>#N/A</v>
      </c>
      <c r="AJ108" s="91" t="e">
        <f t="shared" si="62"/>
        <v>#N/A</v>
      </c>
      <c r="AK108" s="93" t="e">
        <f t="shared" si="44"/>
        <v>#N/A</v>
      </c>
      <c r="AL108" s="99" t="e">
        <f t="shared" si="45"/>
        <v>#N/A</v>
      </c>
      <c r="AM108" s="99">
        <f t="shared" si="46"/>
        <v>0</v>
      </c>
      <c r="AP108" s="92">
        <f t="shared" si="63"/>
        <v>100</v>
      </c>
      <c r="AQ108" s="91">
        <f t="shared" si="64"/>
        <v>101</v>
      </c>
      <c r="AR108" s="91" t="e">
        <f>INDEX(地温!$D$2:$D$366,MATCH(AP108,地温!$C$2:$C$366,FALSE))</f>
        <v>#N/A</v>
      </c>
      <c r="AS108" s="91" t="e">
        <f t="shared" si="65"/>
        <v>#N/A</v>
      </c>
      <c r="AT108" s="93" t="e">
        <f t="shared" si="47"/>
        <v>#N/A</v>
      </c>
      <c r="AU108" s="99" t="e">
        <f t="shared" si="48"/>
        <v>#N/A</v>
      </c>
      <c r="AV108" s="99">
        <f t="shared" si="49"/>
        <v>0</v>
      </c>
    </row>
    <row r="109" spans="1:48" s="91" customFormat="1">
      <c r="A109" s="92">
        <f t="shared" si="50"/>
        <v>101</v>
      </c>
      <c r="B109" s="91">
        <f t="shared" si="33"/>
        <v>102</v>
      </c>
      <c r="C109" s="99">
        <f t="shared" si="34"/>
        <v>0</v>
      </c>
      <c r="F109" s="92">
        <f t="shared" si="51"/>
        <v>101</v>
      </c>
      <c r="G109" s="91">
        <f t="shared" si="52"/>
        <v>102</v>
      </c>
      <c r="H109" s="91" t="e">
        <f>INDEX(地温!$D$2:$D$366,MATCH(F109,地温!$C$2:$C$366,FALSE))</f>
        <v>#N/A</v>
      </c>
      <c r="I109" s="91" t="e">
        <f t="shared" si="53"/>
        <v>#N/A</v>
      </c>
      <c r="J109" s="93" t="e">
        <f t="shared" si="35"/>
        <v>#N/A</v>
      </c>
      <c r="K109" s="99" t="e">
        <f t="shared" si="36"/>
        <v>#N/A</v>
      </c>
      <c r="L109" s="99">
        <f t="shared" si="37"/>
        <v>0</v>
      </c>
      <c r="O109" s="92">
        <f t="shared" si="54"/>
        <v>101</v>
      </c>
      <c r="P109" s="91">
        <f t="shared" si="55"/>
        <v>102</v>
      </c>
      <c r="Q109" s="91" t="e">
        <f>INDEX(地温!$D$2:$D$366,MATCH(O109,地温!$C$2:$C$366,FALSE))</f>
        <v>#N/A</v>
      </c>
      <c r="R109" s="91" t="e">
        <f t="shared" si="56"/>
        <v>#N/A</v>
      </c>
      <c r="S109" s="93" t="e">
        <f t="shared" si="38"/>
        <v>#N/A</v>
      </c>
      <c r="T109" s="99" t="e">
        <f t="shared" si="39"/>
        <v>#N/A</v>
      </c>
      <c r="U109" s="99">
        <f t="shared" si="40"/>
        <v>0</v>
      </c>
      <c r="X109" s="92">
        <f t="shared" si="57"/>
        <v>101</v>
      </c>
      <c r="Y109" s="91">
        <f t="shared" si="58"/>
        <v>102</v>
      </c>
      <c r="Z109" s="91" t="e">
        <f>INDEX(地温!$D$2:$D$366,MATCH(X109,地温!$C$2:$C$366,FALSE))</f>
        <v>#N/A</v>
      </c>
      <c r="AA109" s="91" t="e">
        <f t="shared" si="59"/>
        <v>#N/A</v>
      </c>
      <c r="AB109" s="93" t="e">
        <f t="shared" si="41"/>
        <v>#N/A</v>
      </c>
      <c r="AC109" s="99" t="e">
        <f t="shared" si="42"/>
        <v>#N/A</v>
      </c>
      <c r="AD109" s="99">
        <f t="shared" si="43"/>
        <v>0</v>
      </c>
      <c r="AG109" s="92">
        <f t="shared" si="60"/>
        <v>101</v>
      </c>
      <c r="AH109" s="91">
        <f t="shared" si="61"/>
        <v>102</v>
      </c>
      <c r="AI109" s="91" t="e">
        <f>INDEX(地温!$D$2:$D$366,MATCH(AG109,地温!$C$2:$C$366,FALSE))</f>
        <v>#N/A</v>
      </c>
      <c r="AJ109" s="91" t="e">
        <f t="shared" si="62"/>
        <v>#N/A</v>
      </c>
      <c r="AK109" s="93" t="e">
        <f t="shared" si="44"/>
        <v>#N/A</v>
      </c>
      <c r="AL109" s="99" t="e">
        <f t="shared" si="45"/>
        <v>#N/A</v>
      </c>
      <c r="AM109" s="99">
        <f t="shared" si="46"/>
        <v>0</v>
      </c>
      <c r="AP109" s="92">
        <f t="shared" si="63"/>
        <v>101</v>
      </c>
      <c r="AQ109" s="91">
        <f t="shared" si="64"/>
        <v>102</v>
      </c>
      <c r="AR109" s="91" t="e">
        <f>INDEX(地温!$D$2:$D$366,MATCH(AP109,地温!$C$2:$C$366,FALSE))</f>
        <v>#N/A</v>
      </c>
      <c r="AS109" s="91" t="e">
        <f t="shared" si="65"/>
        <v>#N/A</v>
      </c>
      <c r="AT109" s="93" t="e">
        <f t="shared" si="47"/>
        <v>#N/A</v>
      </c>
      <c r="AU109" s="99" t="e">
        <f t="shared" si="48"/>
        <v>#N/A</v>
      </c>
      <c r="AV109" s="99">
        <f t="shared" si="49"/>
        <v>0</v>
      </c>
    </row>
    <row r="110" spans="1:48" s="91" customFormat="1">
      <c r="A110" s="92">
        <f t="shared" si="50"/>
        <v>102</v>
      </c>
      <c r="B110" s="91">
        <f t="shared" si="33"/>
        <v>103</v>
      </c>
      <c r="C110" s="99">
        <f t="shared" si="34"/>
        <v>0</v>
      </c>
      <c r="F110" s="92">
        <f t="shared" si="51"/>
        <v>102</v>
      </c>
      <c r="G110" s="91">
        <f t="shared" si="52"/>
        <v>103</v>
      </c>
      <c r="H110" s="91" t="e">
        <f>INDEX(地温!$D$2:$D$366,MATCH(F110,地温!$C$2:$C$366,FALSE))</f>
        <v>#N/A</v>
      </c>
      <c r="I110" s="91" t="e">
        <f t="shared" si="53"/>
        <v>#N/A</v>
      </c>
      <c r="J110" s="93" t="e">
        <f t="shared" si="35"/>
        <v>#N/A</v>
      </c>
      <c r="K110" s="99" t="e">
        <f t="shared" si="36"/>
        <v>#N/A</v>
      </c>
      <c r="L110" s="99">
        <f t="shared" si="37"/>
        <v>0</v>
      </c>
      <c r="O110" s="92">
        <f t="shared" si="54"/>
        <v>102</v>
      </c>
      <c r="P110" s="91">
        <f t="shared" si="55"/>
        <v>103</v>
      </c>
      <c r="Q110" s="91" t="e">
        <f>INDEX(地温!$D$2:$D$366,MATCH(O110,地温!$C$2:$C$366,FALSE))</f>
        <v>#N/A</v>
      </c>
      <c r="R110" s="91" t="e">
        <f t="shared" si="56"/>
        <v>#N/A</v>
      </c>
      <c r="S110" s="93" t="e">
        <f t="shared" si="38"/>
        <v>#N/A</v>
      </c>
      <c r="T110" s="99" t="e">
        <f t="shared" si="39"/>
        <v>#N/A</v>
      </c>
      <c r="U110" s="99">
        <f t="shared" si="40"/>
        <v>0</v>
      </c>
      <c r="X110" s="92">
        <f t="shared" si="57"/>
        <v>102</v>
      </c>
      <c r="Y110" s="91">
        <f t="shared" si="58"/>
        <v>103</v>
      </c>
      <c r="Z110" s="91" t="e">
        <f>INDEX(地温!$D$2:$D$366,MATCH(X110,地温!$C$2:$C$366,FALSE))</f>
        <v>#N/A</v>
      </c>
      <c r="AA110" s="91" t="e">
        <f t="shared" si="59"/>
        <v>#N/A</v>
      </c>
      <c r="AB110" s="93" t="e">
        <f t="shared" si="41"/>
        <v>#N/A</v>
      </c>
      <c r="AC110" s="99" t="e">
        <f t="shared" si="42"/>
        <v>#N/A</v>
      </c>
      <c r="AD110" s="99">
        <f t="shared" si="43"/>
        <v>0</v>
      </c>
      <c r="AG110" s="92">
        <f t="shared" si="60"/>
        <v>102</v>
      </c>
      <c r="AH110" s="91">
        <f t="shared" si="61"/>
        <v>103</v>
      </c>
      <c r="AI110" s="91" t="e">
        <f>INDEX(地温!$D$2:$D$366,MATCH(AG110,地温!$C$2:$C$366,FALSE))</f>
        <v>#N/A</v>
      </c>
      <c r="AJ110" s="91" t="e">
        <f t="shared" si="62"/>
        <v>#N/A</v>
      </c>
      <c r="AK110" s="93" t="e">
        <f t="shared" si="44"/>
        <v>#N/A</v>
      </c>
      <c r="AL110" s="99" t="e">
        <f t="shared" si="45"/>
        <v>#N/A</v>
      </c>
      <c r="AM110" s="99">
        <f t="shared" si="46"/>
        <v>0</v>
      </c>
      <c r="AP110" s="92">
        <f t="shared" si="63"/>
        <v>102</v>
      </c>
      <c r="AQ110" s="91">
        <f t="shared" si="64"/>
        <v>103</v>
      </c>
      <c r="AR110" s="91" t="e">
        <f>INDEX(地温!$D$2:$D$366,MATCH(AP110,地温!$C$2:$C$366,FALSE))</f>
        <v>#N/A</v>
      </c>
      <c r="AS110" s="91" t="e">
        <f t="shared" si="65"/>
        <v>#N/A</v>
      </c>
      <c r="AT110" s="93" t="e">
        <f t="shared" si="47"/>
        <v>#N/A</v>
      </c>
      <c r="AU110" s="99" t="e">
        <f t="shared" si="48"/>
        <v>#N/A</v>
      </c>
      <c r="AV110" s="99">
        <f t="shared" si="49"/>
        <v>0</v>
      </c>
    </row>
    <row r="111" spans="1:48" s="91" customFormat="1">
      <c r="A111" s="92">
        <f t="shared" si="50"/>
        <v>103</v>
      </c>
      <c r="B111" s="91">
        <f t="shared" si="33"/>
        <v>104</v>
      </c>
      <c r="C111" s="99">
        <f t="shared" si="34"/>
        <v>0</v>
      </c>
      <c r="F111" s="92">
        <f t="shared" si="51"/>
        <v>103</v>
      </c>
      <c r="G111" s="91">
        <f t="shared" si="52"/>
        <v>104</v>
      </c>
      <c r="H111" s="91" t="e">
        <f>INDEX(地温!$D$2:$D$366,MATCH(F111,地温!$C$2:$C$366,FALSE))</f>
        <v>#N/A</v>
      </c>
      <c r="I111" s="91" t="e">
        <f t="shared" si="53"/>
        <v>#N/A</v>
      </c>
      <c r="J111" s="93" t="e">
        <f t="shared" si="35"/>
        <v>#N/A</v>
      </c>
      <c r="K111" s="99" t="e">
        <f t="shared" si="36"/>
        <v>#N/A</v>
      </c>
      <c r="L111" s="99">
        <f t="shared" si="37"/>
        <v>0</v>
      </c>
      <c r="O111" s="92">
        <f t="shared" si="54"/>
        <v>103</v>
      </c>
      <c r="P111" s="91">
        <f t="shared" si="55"/>
        <v>104</v>
      </c>
      <c r="Q111" s="91" t="e">
        <f>INDEX(地温!$D$2:$D$366,MATCH(O111,地温!$C$2:$C$366,FALSE))</f>
        <v>#N/A</v>
      </c>
      <c r="R111" s="91" t="e">
        <f t="shared" si="56"/>
        <v>#N/A</v>
      </c>
      <c r="S111" s="93" t="e">
        <f t="shared" si="38"/>
        <v>#N/A</v>
      </c>
      <c r="T111" s="99" t="e">
        <f t="shared" si="39"/>
        <v>#N/A</v>
      </c>
      <c r="U111" s="99">
        <f t="shared" si="40"/>
        <v>0</v>
      </c>
      <c r="X111" s="92">
        <f t="shared" si="57"/>
        <v>103</v>
      </c>
      <c r="Y111" s="91">
        <f t="shared" si="58"/>
        <v>104</v>
      </c>
      <c r="Z111" s="91" t="e">
        <f>INDEX(地温!$D$2:$D$366,MATCH(X111,地温!$C$2:$C$366,FALSE))</f>
        <v>#N/A</v>
      </c>
      <c r="AA111" s="91" t="e">
        <f t="shared" si="59"/>
        <v>#N/A</v>
      </c>
      <c r="AB111" s="93" t="e">
        <f t="shared" si="41"/>
        <v>#N/A</v>
      </c>
      <c r="AC111" s="99" t="e">
        <f t="shared" si="42"/>
        <v>#N/A</v>
      </c>
      <c r="AD111" s="99">
        <f t="shared" si="43"/>
        <v>0</v>
      </c>
      <c r="AG111" s="92">
        <f t="shared" si="60"/>
        <v>103</v>
      </c>
      <c r="AH111" s="91">
        <f t="shared" si="61"/>
        <v>104</v>
      </c>
      <c r="AI111" s="91" t="e">
        <f>INDEX(地温!$D$2:$D$366,MATCH(AG111,地温!$C$2:$C$366,FALSE))</f>
        <v>#N/A</v>
      </c>
      <c r="AJ111" s="91" t="e">
        <f t="shared" si="62"/>
        <v>#N/A</v>
      </c>
      <c r="AK111" s="93" t="e">
        <f t="shared" si="44"/>
        <v>#N/A</v>
      </c>
      <c r="AL111" s="99" t="e">
        <f t="shared" si="45"/>
        <v>#N/A</v>
      </c>
      <c r="AM111" s="99">
        <f t="shared" si="46"/>
        <v>0</v>
      </c>
      <c r="AP111" s="92">
        <f t="shared" si="63"/>
        <v>103</v>
      </c>
      <c r="AQ111" s="91">
        <f t="shared" si="64"/>
        <v>104</v>
      </c>
      <c r="AR111" s="91" t="e">
        <f>INDEX(地温!$D$2:$D$366,MATCH(AP111,地温!$C$2:$C$366,FALSE))</f>
        <v>#N/A</v>
      </c>
      <c r="AS111" s="91" t="e">
        <f t="shared" si="65"/>
        <v>#N/A</v>
      </c>
      <c r="AT111" s="93" t="e">
        <f t="shared" si="47"/>
        <v>#N/A</v>
      </c>
      <c r="AU111" s="99" t="e">
        <f t="shared" si="48"/>
        <v>#N/A</v>
      </c>
      <c r="AV111" s="99">
        <f t="shared" si="49"/>
        <v>0</v>
      </c>
    </row>
    <row r="112" spans="1:48" s="91" customFormat="1">
      <c r="A112" s="92">
        <f t="shared" si="50"/>
        <v>104</v>
      </c>
      <c r="B112" s="91">
        <f t="shared" si="33"/>
        <v>105</v>
      </c>
      <c r="C112" s="99">
        <f t="shared" si="34"/>
        <v>0</v>
      </c>
      <c r="F112" s="92">
        <f t="shared" si="51"/>
        <v>104</v>
      </c>
      <c r="G112" s="91">
        <f t="shared" si="52"/>
        <v>105</v>
      </c>
      <c r="H112" s="91" t="e">
        <f>INDEX(地温!$D$2:$D$366,MATCH(F112,地温!$C$2:$C$366,FALSE))</f>
        <v>#N/A</v>
      </c>
      <c r="I112" s="91" t="e">
        <f t="shared" si="53"/>
        <v>#N/A</v>
      </c>
      <c r="J112" s="93" t="e">
        <f t="shared" si="35"/>
        <v>#N/A</v>
      </c>
      <c r="K112" s="99" t="e">
        <f t="shared" si="36"/>
        <v>#N/A</v>
      </c>
      <c r="L112" s="99">
        <f t="shared" si="37"/>
        <v>0</v>
      </c>
      <c r="O112" s="92">
        <f t="shared" si="54"/>
        <v>104</v>
      </c>
      <c r="P112" s="91">
        <f t="shared" si="55"/>
        <v>105</v>
      </c>
      <c r="Q112" s="91" t="e">
        <f>INDEX(地温!$D$2:$D$366,MATCH(O112,地温!$C$2:$C$366,FALSE))</f>
        <v>#N/A</v>
      </c>
      <c r="R112" s="91" t="e">
        <f t="shared" si="56"/>
        <v>#N/A</v>
      </c>
      <c r="S112" s="93" t="e">
        <f t="shared" si="38"/>
        <v>#N/A</v>
      </c>
      <c r="T112" s="99" t="e">
        <f t="shared" si="39"/>
        <v>#N/A</v>
      </c>
      <c r="U112" s="99">
        <f t="shared" si="40"/>
        <v>0</v>
      </c>
      <c r="X112" s="92">
        <f t="shared" si="57"/>
        <v>104</v>
      </c>
      <c r="Y112" s="91">
        <f t="shared" si="58"/>
        <v>105</v>
      </c>
      <c r="Z112" s="91" t="e">
        <f>INDEX(地温!$D$2:$D$366,MATCH(X112,地温!$C$2:$C$366,FALSE))</f>
        <v>#N/A</v>
      </c>
      <c r="AA112" s="91" t="e">
        <f t="shared" si="59"/>
        <v>#N/A</v>
      </c>
      <c r="AB112" s="93" t="e">
        <f t="shared" si="41"/>
        <v>#N/A</v>
      </c>
      <c r="AC112" s="99" t="e">
        <f t="shared" si="42"/>
        <v>#N/A</v>
      </c>
      <c r="AD112" s="99">
        <f t="shared" si="43"/>
        <v>0</v>
      </c>
      <c r="AG112" s="92">
        <f t="shared" si="60"/>
        <v>104</v>
      </c>
      <c r="AH112" s="91">
        <f t="shared" si="61"/>
        <v>105</v>
      </c>
      <c r="AI112" s="91" t="e">
        <f>INDEX(地温!$D$2:$D$366,MATCH(AG112,地温!$C$2:$C$366,FALSE))</f>
        <v>#N/A</v>
      </c>
      <c r="AJ112" s="91" t="e">
        <f t="shared" si="62"/>
        <v>#N/A</v>
      </c>
      <c r="AK112" s="93" t="e">
        <f t="shared" si="44"/>
        <v>#N/A</v>
      </c>
      <c r="AL112" s="99" t="e">
        <f t="shared" si="45"/>
        <v>#N/A</v>
      </c>
      <c r="AM112" s="99">
        <f t="shared" si="46"/>
        <v>0</v>
      </c>
      <c r="AP112" s="92">
        <f t="shared" si="63"/>
        <v>104</v>
      </c>
      <c r="AQ112" s="91">
        <f t="shared" si="64"/>
        <v>105</v>
      </c>
      <c r="AR112" s="91" t="e">
        <f>INDEX(地温!$D$2:$D$366,MATCH(AP112,地温!$C$2:$C$366,FALSE))</f>
        <v>#N/A</v>
      </c>
      <c r="AS112" s="91" t="e">
        <f t="shared" si="65"/>
        <v>#N/A</v>
      </c>
      <c r="AT112" s="93" t="e">
        <f t="shared" si="47"/>
        <v>#N/A</v>
      </c>
      <c r="AU112" s="99" t="e">
        <f t="shared" si="48"/>
        <v>#N/A</v>
      </c>
      <c r="AV112" s="99">
        <f t="shared" si="49"/>
        <v>0</v>
      </c>
    </row>
    <row r="113" spans="1:48" s="91" customFormat="1">
      <c r="A113" s="92">
        <f t="shared" si="50"/>
        <v>105</v>
      </c>
      <c r="B113" s="91">
        <f t="shared" si="33"/>
        <v>106</v>
      </c>
      <c r="C113" s="99">
        <f t="shared" si="34"/>
        <v>0</v>
      </c>
      <c r="F113" s="92">
        <f t="shared" si="51"/>
        <v>105</v>
      </c>
      <c r="G113" s="91">
        <f t="shared" si="52"/>
        <v>106</v>
      </c>
      <c r="H113" s="91" t="e">
        <f>INDEX(地温!$D$2:$D$366,MATCH(F113,地温!$C$2:$C$366,FALSE))</f>
        <v>#N/A</v>
      </c>
      <c r="I113" s="91" t="e">
        <f t="shared" si="53"/>
        <v>#N/A</v>
      </c>
      <c r="J113" s="93" t="e">
        <f t="shared" si="35"/>
        <v>#N/A</v>
      </c>
      <c r="K113" s="99" t="e">
        <f t="shared" si="36"/>
        <v>#N/A</v>
      </c>
      <c r="L113" s="99">
        <f t="shared" si="37"/>
        <v>0</v>
      </c>
      <c r="O113" s="92">
        <f t="shared" si="54"/>
        <v>105</v>
      </c>
      <c r="P113" s="91">
        <f t="shared" si="55"/>
        <v>106</v>
      </c>
      <c r="Q113" s="91" t="e">
        <f>INDEX(地温!$D$2:$D$366,MATCH(O113,地温!$C$2:$C$366,FALSE))</f>
        <v>#N/A</v>
      </c>
      <c r="R113" s="91" t="e">
        <f t="shared" si="56"/>
        <v>#N/A</v>
      </c>
      <c r="S113" s="93" t="e">
        <f t="shared" si="38"/>
        <v>#N/A</v>
      </c>
      <c r="T113" s="99" t="e">
        <f t="shared" si="39"/>
        <v>#N/A</v>
      </c>
      <c r="U113" s="99">
        <f t="shared" si="40"/>
        <v>0</v>
      </c>
      <c r="X113" s="92">
        <f t="shared" si="57"/>
        <v>105</v>
      </c>
      <c r="Y113" s="91">
        <f t="shared" si="58"/>
        <v>106</v>
      </c>
      <c r="Z113" s="91" t="e">
        <f>INDEX(地温!$D$2:$D$366,MATCH(X113,地温!$C$2:$C$366,FALSE))</f>
        <v>#N/A</v>
      </c>
      <c r="AA113" s="91" t="e">
        <f t="shared" si="59"/>
        <v>#N/A</v>
      </c>
      <c r="AB113" s="93" t="e">
        <f t="shared" si="41"/>
        <v>#N/A</v>
      </c>
      <c r="AC113" s="99" t="e">
        <f t="shared" si="42"/>
        <v>#N/A</v>
      </c>
      <c r="AD113" s="99">
        <f t="shared" si="43"/>
        <v>0</v>
      </c>
      <c r="AG113" s="92">
        <f t="shared" si="60"/>
        <v>105</v>
      </c>
      <c r="AH113" s="91">
        <f t="shared" si="61"/>
        <v>106</v>
      </c>
      <c r="AI113" s="91" t="e">
        <f>INDEX(地温!$D$2:$D$366,MATCH(AG113,地温!$C$2:$C$366,FALSE))</f>
        <v>#N/A</v>
      </c>
      <c r="AJ113" s="91" t="e">
        <f t="shared" si="62"/>
        <v>#N/A</v>
      </c>
      <c r="AK113" s="93" t="e">
        <f t="shared" si="44"/>
        <v>#N/A</v>
      </c>
      <c r="AL113" s="99" t="e">
        <f t="shared" si="45"/>
        <v>#N/A</v>
      </c>
      <c r="AM113" s="99">
        <f t="shared" si="46"/>
        <v>0</v>
      </c>
      <c r="AP113" s="92">
        <f t="shared" si="63"/>
        <v>105</v>
      </c>
      <c r="AQ113" s="91">
        <f t="shared" si="64"/>
        <v>106</v>
      </c>
      <c r="AR113" s="91" t="e">
        <f>INDEX(地温!$D$2:$D$366,MATCH(AP113,地温!$C$2:$C$366,FALSE))</f>
        <v>#N/A</v>
      </c>
      <c r="AS113" s="91" t="e">
        <f t="shared" si="65"/>
        <v>#N/A</v>
      </c>
      <c r="AT113" s="93" t="e">
        <f t="shared" si="47"/>
        <v>#N/A</v>
      </c>
      <c r="AU113" s="99" t="e">
        <f t="shared" si="48"/>
        <v>#N/A</v>
      </c>
      <c r="AV113" s="99">
        <f t="shared" si="49"/>
        <v>0</v>
      </c>
    </row>
    <row r="114" spans="1:48" s="91" customFormat="1">
      <c r="A114" s="92">
        <f t="shared" si="50"/>
        <v>106</v>
      </c>
      <c r="B114" s="91">
        <f t="shared" si="33"/>
        <v>107</v>
      </c>
      <c r="C114" s="99">
        <f t="shared" si="34"/>
        <v>0</v>
      </c>
      <c r="F114" s="92">
        <f t="shared" si="51"/>
        <v>106</v>
      </c>
      <c r="G114" s="91">
        <f t="shared" si="52"/>
        <v>107</v>
      </c>
      <c r="H114" s="91" t="e">
        <f>INDEX(地温!$D$2:$D$366,MATCH(F114,地温!$C$2:$C$366,FALSE))</f>
        <v>#N/A</v>
      </c>
      <c r="I114" s="91" t="e">
        <f t="shared" si="53"/>
        <v>#N/A</v>
      </c>
      <c r="J114" s="93" t="e">
        <f t="shared" si="35"/>
        <v>#N/A</v>
      </c>
      <c r="K114" s="99" t="e">
        <f t="shared" si="36"/>
        <v>#N/A</v>
      </c>
      <c r="L114" s="99">
        <f t="shared" si="37"/>
        <v>0</v>
      </c>
      <c r="O114" s="92">
        <f t="shared" si="54"/>
        <v>106</v>
      </c>
      <c r="P114" s="91">
        <f t="shared" si="55"/>
        <v>107</v>
      </c>
      <c r="Q114" s="91" t="e">
        <f>INDEX(地温!$D$2:$D$366,MATCH(O114,地温!$C$2:$C$366,FALSE))</f>
        <v>#N/A</v>
      </c>
      <c r="R114" s="91" t="e">
        <f t="shared" si="56"/>
        <v>#N/A</v>
      </c>
      <c r="S114" s="93" t="e">
        <f t="shared" si="38"/>
        <v>#N/A</v>
      </c>
      <c r="T114" s="99" t="e">
        <f t="shared" si="39"/>
        <v>#N/A</v>
      </c>
      <c r="U114" s="99">
        <f t="shared" si="40"/>
        <v>0</v>
      </c>
      <c r="X114" s="92">
        <f t="shared" si="57"/>
        <v>106</v>
      </c>
      <c r="Y114" s="91">
        <f t="shared" si="58"/>
        <v>107</v>
      </c>
      <c r="Z114" s="91" t="e">
        <f>INDEX(地温!$D$2:$D$366,MATCH(X114,地温!$C$2:$C$366,FALSE))</f>
        <v>#N/A</v>
      </c>
      <c r="AA114" s="91" t="e">
        <f t="shared" si="59"/>
        <v>#N/A</v>
      </c>
      <c r="AB114" s="93" t="e">
        <f t="shared" si="41"/>
        <v>#N/A</v>
      </c>
      <c r="AC114" s="99" t="e">
        <f t="shared" si="42"/>
        <v>#N/A</v>
      </c>
      <c r="AD114" s="99">
        <f t="shared" si="43"/>
        <v>0</v>
      </c>
      <c r="AG114" s="92">
        <f t="shared" si="60"/>
        <v>106</v>
      </c>
      <c r="AH114" s="91">
        <f t="shared" si="61"/>
        <v>107</v>
      </c>
      <c r="AI114" s="91" t="e">
        <f>INDEX(地温!$D$2:$D$366,MATCH(AG114,地温!$C$2:$C$366,FALSE))</f>
        <v>#N/A</v>
      </c>
      <c r="AJ114" s="91" t="e">
        <f t="shared" si="62"/>
        <v>#N/A</v>
      </c>
      <c r="AK114" s="93" t="e">
        <f t="shared" si="44"/>
        <v>#N/A</v>
      </c>
      <c r="AL114" s="99" t="e">
        <f t="shared" si="45"/>
        <v>#N/A</v>
      </c>
      <c r="AM114" s="99">
        <f t="shared" si="46"/>
        <v>0</v>
      </c>
      <c r="AP114" s="92">
        <f t="shared" si="63"/>
        <v>106</v>
      </c>
      <c r="AQ114" s="91">
        <f t="shared" si="64"/>
        <v>107</v>
      </c>
      <c r="AR114" s="91" t="e">
        <f>INDEX(地温!$D$2:$D$366,MATCH(AP114,地温!$C$2:$C$366,FALSE))</f>
        <v>#N/A</v>
      </c>
      <c r="AS114" s="91" t="e">
        <f t="shared" si="65"/>
        <v>#N/A</v>
      </c>
      <c r="AT114" s="93" t="e">
        <f t="shared" si="47"/>
        <v>#N/A</v>
      </c>
      <c r="AU114" s="99" t="e">
        <f t="shared" si="48"/>
        <v>#N/A</v>
      </c>
      <c r="AV114" s="99">
        <f t="shared" si="49"/>
        <v>0</v>
      </c>
    </row>
    <row r="115" spans="1:48" s="91" customFormat="1">
      <c r="A115" s="92">
        <f t="shared" si="50"/>
        <v>107</v>
      </c>
      <c r="B115" s="91">
        <f t="shared" si="33"/>
        <v>108</v>
      </c>
      <c r="C115" s="99">
        <f t="shared" si="34"/>
        <v>0</v>
      </c>
      <c r="F115" s="92">
        <f t="shared" si="51"/>
        <v>107</v>
      </c>
      <c r="G115" s="91">
        <f t="shared" si="52"/>
        <v>108</v>
      </c>
      <c r="H115" s="91" t="e">
        <f>INDEX(地温!$D$2:$D$366,MATCH(F115,地温!$C$2:$C$366,FALSE))</f>
        <v>#N/A</v>
      </c>
      <c r="I115" s="91" t="e">
        <f t="shared" si="53"/>
        <v>#N/A</v>
      </c>
      <c r="J115" s="93" t="e">
        <f t="shared" si="35"/>
        <v>#N/A</v>
      </c>
      <c r="K115" s="99" t="e">
        <f t="shared" si="36"/>
        <v>#N/A</v>
      </c>
      <c r="L115" s="99">
        <f t="shared" si="37"/>
        <v>0</v>
      </c>
      <c r="O115" s="92">
        <f t="shared" si="54"/>
        <v>107</v>
      </c>
      <c r="P115" s="91">
        <f t="shared" si="55"/>
        <v>108</v>
      </c>
      <c r="Q115" s="91" t="e">
        <f>INDEX(地温!$D$2:$D$366,MATCH(O115,地温!$C$2:$C$366,FALSE))</f>
        <v>#N/A</v>
      </c>
      <c r="R115" s="91" t="e">
        <f t="shared" si="56"/>
        <v>#N/A</v>
      </c>
      <c r="S115" s="93" t="e">
        <f t="shared" si="38"/>
        <v>#N/A</v>
      </c>
      <c r="T115" s="99" t="e">
        <f t="shared" si="39"/>
        <v>#N/A</v>
      </c>
      <c r="U115" s="99">
        <f t="shared" si="40"/>
        <v>0</v>
      </c>
      <c r="X115" s="92">
        <f t="shared" si="57"/>
        <v>107</v>
      </c>
      <c r="Y115" s="91">
        <f t="shared" si="58"/>
        <v>108</v>
      </c>
      <c r="Z115" s="91" t="e">
        <f>INDEX(地温!$D$2:$D$366,MATCH(X115,地温!$C$2:$C$366,FALSE))</f>
        <v>#N/A</v>
      </c>
      <c r="AA115" s="91" t="e">
        <f t="shared" si="59"/>
        <v>#N/A</v>
      </c>
      <c r="AB115" s="93" t="e">
        <f t="shared" si="41"/>
        <v>#N/A</v>
      </c>
      <c r="AC115" s="99" t="e">
        <f t="shared" si="42"/>
        <v>#N/A</v>
      </c>
      <c r="AD115" s="99">
        <f t="shared" si="43"/>
        <v>0</v>
      </c>
      <c r="AG115" s="92">
        <f t="shared" si="60"/>
        <v>107</v>
      </c>
      <c r="AH115" s="91">
        <f t="shared" si="61"/>
        <v>108</v>
      </c>
      <c r="AI115" s="91" t="e">
        <f>INDEX(地温!$D$2:$D$366,MATCH(AG115,地温!$C$2:$C$366,FALSE))</f>
        <v>#N/A</v>
      </c>
      <c r="AJ115" s="91" t="e">
        <f t="shared" si="62"/>
        <v>#N/A</v>
      </c>
      <c r="AK115" s="93" t="e">
        <f t="shared" si="44"/>
        <v>#N/A</v>
      </c>
      <c r="AL115" s="99" t="e">
        <f t="shared" si="45"/>
        <v>#N/A</v>
      </c>
      <c r="AM115" s="99">
        <f t="shared" si="46"/>
        <v>0</v>
      </c>
      <c r="AP115" s="92">
        <f t="shared" si="63"/>
        <v>107</v>
      </c>
      <c r="AQ115" s="91">
        <f t="shared" si="64"/>
        <v>108</v>
      </c>
      <c r="AR115" s="91" t="e">
        <f>INDEX(地温!$D$2:$D$366,MATCH(AP115,地温!$C$2:$C$366,FALSE))</f>
        <v>#N/A</v>
      </c>
      <c r="AS115" s="91" t="e">
        <f t="shared" si="65"/>
        <v>#N/A</v>
      </c>
      <c r="AT115" s="93" t="e">
        <f t="shared" si="47"/>
        <v>#N/A</v>
      </c>
      <c r="AU115" s="99" t="e">
        <f t="shared" si="48"/>
        <v>#N/A</v>
      </c>
      <c r="AV115" s="99">
        <f t="shared" si="49"/>
        <v>0</v>
      </c>
    </row>
    <row r="116" spans="1:48" s="91" customFormat="1">
      <c r="A116" s="92">
        <f t="shared" si="50"/>
        <v>108</v>
      </c>
      <c r="B116" s="91">
        <f t="shared" si="33"/>
        <v>109</v>
      </c>
      <c r="C116" s="99">
        <f t="shared" si="34"/>
        <v>0</v>
      </c>
      <c r="F116" s="92">
        <f t="shared" si="51"/>
        <v>108</v>
      </c>
      <c r="G116" s="91">
        <f t="shared" si="52"/>
        <v>109</v>
      </c>
      <c r="H116" s="91" t="e">
        <f>INDEX(地温!$D$2:$D$366,MATCH(F116,地温!$C$2:$C$366,FALSE))</f>
        <v>#N/A</v>
      </c>
      <c r="I116" s="91" t="e">
        <f t="shared" si="53"/>
        <v>#N/A</v>
      </c>
      <c r="J116" s="93" t="e">
        <f t="shared" si="35"/>
        <v>#N/A</v>
      </c>
      <c r="K116" s="99" t="e">
        <f t="shared" si="36"/>
        <v>#N/A</v>
      </c>
      <c r="L116" s="99">
        <f t="shared" si="37"/>
        <v>0</v>
      </c>
      <c r="O116" s="92">
        <f t="shared" si="54"/>
        <v>108</v>
      </c>
      <c r="P116" s="91">
        <f t="shared" si="55"/>
        <v>109</v>
      </c>
      <c r="Q116" s="91" t="e">
        <f>INDEX(地温!$D$2:$D$366,MATCH(O116,地温!$C$2:$C$366,FALSE))</f>
        <v>#N/A</v>
      </c>
      <c r="R116" s="91" t="e">
        <f t="shared" si="56"/>
        <v>#N/A</v>
      </c>
      <c r="S116" s="93" t="e">
        <f t="shared" si="38"/>
        <v>#N/A</v>
      </c>
      <c r="T116" s="99" t="e">
        <f t="shared" si="39"/>
        <v>#N/A</v>
      </c>
      <c r="U116" s="99">
        <f t="shared" si="40"/>
        <v>0</v>
      </c>
      <c r="X116" s="92">
        <f t="shared" si="57"/>
        <v>108</v>
      </c>
      <c r="Y116" s="91">
        <f t="shared" si="58"/>
        <v>109</v>
      </c>
      <c r="Z116" s="91" t="e">
        <f>INDEX(地温!$D$2:$D$366,MATCH(X116,地温!$C$2:$C$366,FALSE))</f>
        <v>#N/A</v>
      </c>
      <c r="AA116" s="91" t="e">
        <f t="shared" si="59"/>
        <v>#N/A</v>
      </c>
      <c r="AB116" s="93" t="e">
        <f t="shared" si="41"/>
        <v>#N/A</v>
      </c>
      <c r="AC116" s="99" t="e">
        <f t="shared" si="42"/>
        <v>#N/A</v>
      </c>
      <c r="AD116" s="99">
        <f t="shared" si="43"/>
        <v>0</v>
      </c>
      <c r="AG116" s="92">
        <f t="shared" si="60"/>
        <v>108</v>
      </c>
      <c r="AH116" s="91">
        <f t="shared" si="61"/>
        <v>109</v>
      </c>
      <c r="AI116" s="91" t="e">
        <f>INDEX(地温!$D$2:$D$366,MATCH(AG116,地温!$C$2:$C$366,FALSE))</f>
        <v>#N/A</v>
      </c>
      <c r="AJ116" s="91" t="e">
        <f t="shared" si="62"/>
        <v>#N/A</v>
      </c>
      <c r="AK116" s="93" t="e">
        <f t="shared" si="44"/>
        <v>#N/A</v>
      </c>
      <c r="AL116" s="99" t="e">
        <f t="shared" si="45"/>
        <v>#N/A</v>
      </c>
      <c r="AM116" s="99">
        <f t="shared" si="46"/>
        <v>0</v>
      </c>
      <c r="AP116" s="92">
        <f t="shared" si="63"/>
        <v>108</v>
      </c>
      <c r="AQ116" s="91">
        <f t="shared" si="64"/>
        <v>109</v>
      </c>
      <c r="AR116" s="91" t="e">
        <f>INDEX(地温!$D$2:$D$366,MATCH(AP116,地温!$C$2:$C$366,FALSE))</f>
        <v>#N/A</v>
      </c>
      <c r="AS116" s="91" t="e">
        <f t="shared" si="65"/>
        <v>#N/A</v>
      </c>
      <c r="AT116" s="93" t="e">
        <f t="shared" si="47"/>
        <v>#N/A</v>
      </c>
      <c r="AU116" s="99" t="e">
        <f t="shared" si="48"/>
        <v>#N/A</v>
      </c>
      <c r="AV116" s="99">
        <f t="shared" si="49"/>
        <v>0</v>
      </c>
    </row>
    <row r="117" spans="1:48" s="91" customFormat="1">
      <c r="A117" s="92">
        <f t="shared" si="50"/>
        <v>109</v>
      </c>
      <c r="B117" s="91">
        <f t="shared" si="33"/>
        <v>110</v>
      </c>
      <c r="C117" s="99">
        <f t="shared" si="34"/>
        <v>0</v>
      </c>
      <c r="F117" s="92">
        <f t="shared" si="51"/>
        <v>109</v>
      </c>
      <c r="G117" s="91">
        <f t="shared" si="52"/>
        <v>110</v>
      </c>
      <c r="H117" s="91" t="e">
        <f>INDEX(地温!$D$2:$D$366,MATCH(F117,地温!$C$2:$C$366,FALSE))</f>
        <v>#N/A</v>
      </c>
      <c r="I117" s="91" t="e">
        <f t="shared" si="53"/>
        <v>#N/A</v>
      </c>
      <c r="J117" s="93" t="e">
        <f t="shared" si="35"/>
        <v>#N/A</v>
      </c>
      <c r="K117" s="99" t="e">
        <f t="shared" si="36"/>
        <v>#N/A</v>
      </c>
      <c r="L117" s="99">
        <f t="shared" si="37"/>
        <v>0</v>
      </c>
      <c r="O117" s="92">
        <f t="shared" si="54"/>
        <v>109</v>
      </c>
      <c r="P117" s="91">
        <f t="shared" si="55"/>
        <v>110</v>
      </c>
      <c r="Q117" s="91" t="e">
        <f>INDEX(地温!$D$2:$D$366,MATCH(O117,地温!$C$2:$C$366,FALSE))</f>
        <v>#N/A</v>
      </c>
      <c r="R117" s="91" t="e">
        <f t="shared" si="56"/>
        <v>#N/A</v>
      </c>
      <c r="S117" s="93" t="e">
        <f t="shared" si="38"/>
        <v>#N/A</v>
      </c>
      <c r="T117" s="99" t="e">
        <f t="shared" si="39"/>
        <v>#N/A</v>
      </c>
      <c r="U117" s="99">
        <f t="shared" si="40"/>
        <v>0</v>
      </c>
      <c r="X117" s="92">
        <f t="shared" si="57"/>
        <v>109</v>
      </c>
      <c r="Y117" s="91">
        <f t="shared" si="58"/>
        <v>110</v>
      </c>
      <c r="Z117" s="91" t="e">
        <f>INDEX(地温!$D$2:$D$366,MATCH(X117,地温!$C$2:$C$366,FALSE))</f>
        <v>#N/A</v>
      </c>
      <c r="AA117" s="91" t="e">
        <f t="shared" si="59"/>
        <v>#N/A</v>
      </c>
      <c r="AB117" s="93" t="e">
        <f t="shared" si="41"/>
        <v>#N/A</v>
      </c>
      <c r="AC117" s="99" t="e">
        <f t="shared" si="42"/>
        <v>#N/A</v>
      </c>
      <c r="AD117" s="99">
        <f t="shared" si="43"/>
        <v>0</v>
      </c>
      <c r="AG117" s="92">
        <f t="shared" si="60"/>
        <v>109</v>
      </c>
      <c r="AH117" s="91">
        <f t="shared" si="61"/>
        <v>110</v>
      </c>
      <c r="AI117" s="91" t="e">
        <f>INDEX(地温!$D$2:$D$366,MATCH(AG117,地温!$C$2:$C$366,FALSE))</f>
        <v>#N/A</v>
      </c>
      <c r="AJ117" s="91" t="e">
        <f t="shared" si="62"/>
        <v>#N/A</v>
      </c>
      <c r="AK117" s="93" t="e">
        <f t="shared" si="44"/>
        <v>#N/A</v>
      </c>
      <c r="AL117" s="99" t="e">
        <f t="shared" si="45"/>
        <v>#N/A</v>
      </c>
      <c r="AM117" s="99">
        <f t="shared" si="46"/>
        <v>0</v>
      </c>
      <c r="AP117" s="92">
        <f t="shared" si="63"/>
        <v>109</v>
      </c>
      <c r="AQ117" s="91">
        <f t="shared" si="64"/>
        <v>110</v>
      </c>
      <c r="AR117" s="91" t="e">
        <f>INDEX(地温!$D$2:$D$366,MATCH(AP117,地温!$C$2:$C$366,FALSE))</f>
        <v>#N/A</v>
      </c>
      <c r="AS117" s="91" t="e">
        <f t="shared" si="65"/>
        <v>#N/A</v>
      </c>
      <c r="AT117" s="93" t="e">
        <f t="shared" si="47"/>
        <v>#N/A</v>
      </c>
      <c r="AU117" s="99" t="e">
        <f t="shared" si="48"/>
        <v>#N/A</v>
      </c>
      <c r="AV117" s="99">
        <f t="shared" si="49"/>
        <v>0</v>
      </c>
    </row>
    <row r="118" spans="1:48" s="91" customFormat="1">
      <c r="A118" s="92">
        <f t="shared" si="50"/>
        <v>110</v>
      </c>
      <c r="B118" s="91">
        <f t="shared" si="33"/>
        <v>111</v>
      </c>
      <c r="C118" s="99">
        <f t="shared" si="34"/>
        <v>0</v>
      </c>
      <c r="F118" s="92">
        <f t="shared" si="51"/>
        <v>110</v>
      </c>
      <c r="G118" s="91">
        <f t="shared" si="52"/>
        <v>111</v>
      </c>
      <c r="H118" s="91" t="e">
        <f>INDEX(地温!$D$2:$D$366,MATCH(F118,地温!$C$2:$C$366,FALSE))</f>
        <v>#N/A</v>
      </c>
      <c r="I118" s="91" t="e">
        <f t="shared" si="53"/>
        <v>#N/A</v>
      </c>
      <c r="J118" s="93" t="e">
        <f t="shared" si="35"/>
        <v>#N/A</v>
      </c>
      <c r="K118" s="99" t="e">
        <f t="shared" si="36"/>
        <v>#N/A</v>
      </c>
      <c r="L118" s="99">
        <f t="shared" si="37"/>
        <v>0</v>
      </c>
      <c r="O118" s="92">
        <f t="shared" si="54"/>
        <v>110</v>
      </c>
      <c r="P118" s="91">
        <f t="shared" si="55"/>
        <v>111</v>
      </c>
      <c r="Q118" s="91" t="e">
        <f>INDEX(地温!$D$2:$D$366,MATCH(O118,地温!$C$2:$C$366,FALSE))</f>
        <v>#N/A</v>
      </c>
      <c r="R118" s="91" t="e">
        <f t="shared" si="56"/>
        <v>#N/A</v>
      </c>
      <c r="S118" s="93" t="e">
        <f t="shared" si="38"/>
        <v>#N/A</v>
      </c>
      <c r="T118" s="99" t="e">
        <f t="shared" si="39"/>
        <v>#N/A</v>
      </c>
      <c r="U118" s="99">
        <f t="shared" si="40"/>
        <v>0</v>
      </c>
      <c r="X118" s="92">
        <f t="shared" si="57"/>
        <v>110</v>
      </c>
      <c r="Y118" s="91">
        <f t="shared" si="58"/>
        <v>111</v>
      </c>
      <c r="Z118" s="91" t="e">
        <f>INDEX(地温!$D$2:$D$366,MATCH(X118,地温!$C$2:$C$366,FALSE))</f>
        <v>#N/A</v>
      </c>
      <c r="AA118" s="91" t="e">
        <f t="shared" si="59"/>
        <v>#N/A</v>
      </c>
      <c r="AB118" s="93" t="e">
        <f t="shared" si="41"/>
        <v>#N/A</v>
      </c>
      <c r="AC118" s="99" t="e">
        <f t="shared" si="42"/>
        <v>#N/A</v>
      </c>
      <c r="AD118" s="99">
        <f t="shared" si="43"/>
        <v>0</v>
      </c>
      <c r="AG118" s="92">
        <f t="shared" si="60"/>
        <v>110</v>
      </c>
      <c r="AH118" s="91">
        <f t="shared" si="61"/>
        <v>111</v>
      </c>
      <c r="AI118" s="91" t="e">
        <f>INDEX(地温!$D$2:$D$366,MATCH(AG118,地温!$C$2:$C$366,FALSE))</f>
        <v>#N/A</v>
      </c>
      <c r="AJ118" s="91" t="e">
        <f t="shared" si="62"/>
        <v>#N/A</v>
      </c>
      <c r="AK118" s="93" t="e">
        <f t="shared" si="44"/>
        <v>#N/A</v>
      </c>
      <c r="AL118" s="99" t="e">
        <f t="shared" si="45"/>
        <v>#N/A</v>
      </c>
      <c r="AM118" s="99">
        <f t="shared" si="46"/>
        <v>0</v>
      </c>
      <c r="AP118" s="92">
        <f t="shared" si="63"/>
        <v>110</v>
      </c>
      <c r="AQ118" s="91">
        <f t="shared" si="64"/>
        <v>111</v>
      </c>
      <c r="AR118" s="91" t="e">
        <f>INDEX(地温!$D$2:$D$366,MATCH(AP118,地温!$C$2:$C$366,FALSE))</f>
        <v>#N/A</v>
      </c>
      <c r="AS118" s="91" t="e">
        <f t="shared" si="65"/>
        <v>#N/A</v>
      </c>
      <c r="AT118" s="93" t="e">
        <f t="shared" si="47"/>
        <v>#N/A</v>
      </c>
      <c r="AU118" s="99" t="e">
        <f t="shared" si="48"/>
        <v>#N/A</v>
      </c>
      <c r="AV118" s="99">
        <f t="shared" si="49"/>
        <v>0</v>
      </c>
    </row>
    <row r="119" spans="1:48" s="91" customFormat="1">
      <c r="A119" s="92">
        <f t="shared" si="50"/>
        <v>111</v>
      </c>
      <c r="B119" s="91">
        <f t="shared" si="33"/>
        <v>112</v>
      </c>
      <c r="C119" s="99">
        <f t="shared" si="34"/>
        <v>0</v>
      </c>
      <c r="F119" s="92">
        <f t="shared" si="51"/>
        <v>111</v>
      </c>
      <c r="G119" s="91">
        <f t="shared" si="52"/>
        <v>112</v>
      </c>
      <c r="H119" s="91" t="e">
        <f>INDEX(地温!$D$2:$D$366,MATCH(F119,地温!$C$2:$C$366,FALSE))</f>
        <v>#N/A</v>
      </c>
      <c r="I119" s="91" t="e">
        <f t="shared" si="53"/>
        <v>#N/A</v>
      </c>
      <c r="J119" s="93" t="e">
        <f t="shared" si="35"/>
        <v>#N/A</v>
      </c>
      <c r="K119" s="99" t="e">
        <f t="shared" si="36"/>
        <v>#N/A</v>
      </c>
      <c r="L119" s="99">
        <f t="shared" si="37"/>
        <v>0</v>
      </c>
      <c r="O119" s="92">
        <f t="shared" si="54"/>
        <v>111</v>
      </c>
      <c r="P119" s="91">
        <f t="shared" si="55"/>
        <v>112</v>
      </c>
      <c r="Q119" s="91" t="e">
        <f>INDEX(地温!$D$2:$D$366,MATCH(O119,地温!$C$2:$C$366,FALSE))</f>
        <v>#N/A</v>
      </c>
      <c r="R119" s="91" t="e">
        <f t="shared" si="56"/>
        <v>#N/A</v>
      </c>
      <c r="S119" s="93" t="e">
        <f t="shared" si="38"/>
        <v>#N/A</v>
      </c>
      <c r="T119" s="99" t="e">
        <f t="shared" si="39"/>
        <v>#N/A</v>
      </c>
      <c r="U119" s="99">
        <f t="shared" si="40"/>
        <v>0</v>
      </c>
      <c r="X119" s="92">
        <f t="shared" si="57"/>
        <v>111</v>
      </c>
      <c r="Y119" s="91">
        <f t="shared" si="58"/>
        <v>112</v>
      </c>
      <c r="Z119" s="91" t="e">
        <f>INDEX(地温!$D$2:$D$366,MATCH(X119,地温!$C$2:$C$366,FALSE))</f>
        <v>#N/A</v>
      </c>
      <c r="AA119" s="91" t="e">
        <f t="shared" si="59"/>
        <v>#N/A</v>
      </c>
      <c r="AB119" s="93" t="e">
        <f t="shared" si="41"/>
        <v>#N/A</v>
      </c>
      <c r="AC119" s="99" t="e">
        <f t="shared" si="42"/>
        <v>#N/A</v>
      </c>
      <c r="AD119" s="99">
        <f t="shared" si="43"/>
        <v>0</v>
      </c>
      <c r="AG119" s="92">
        <f t="shared" si="60"/>
        <v>111</v>
      </c>
      <c r="AH119" s="91">
        <f t="shared" si="61"/>
        <v>112</v>
      </c>
      <c r="AI119" s="91" t="e">
        <f>INDEX(地温!$D$2:$D$366,MATCH(AG119,地温!$C$2:$C$366,FALSE))</f>
        <v>#N/A</v>
      </c>
      <c r="AJ119" s="91" t="e">
        <f t="shared" si="62"/>
        <v>#N/A</v>
      </c>
      <c r="AK119" s="93" t="e">
        <f t="shared" si="44"/>
        <v>#N/A</v>
      </c>
      <c r="AL119" s="99" t="e">
        <f t="shared" si="45"/>
        <v>#N/A</v>
      </c>
      <c r="AM119" s="99">
        <f t="shared" si="46"/>
        <v>0</v>
      </c>
      <c r="AP119" s="92">
        <f t="shared" si="63"/>
        <v>111</v>
      </c>
      <c r="AQ119" s="91">
        <f t="shared" si="64"/>
        <v>112</v>
      </c>
      <c r="AR119" s="91" t="e">
        <f>INDEX(地温!$D$2:$D$366,MATCH(AP119,地温!$C$2:$C$366,FALSE))</f>
        <v>#N/A</v>
      </c>
      <c r="AS119" s="91" t="e">
        <f t="shared" si="65"/>
        <v>#N/A</v>
      </c>
      <c r="AT119" s="93" t="e">
        <f t="shared" si="47"/>
        <v>#N/A</v>
      </c>
      <c r="AU119" s="99" t="e">
        <f t="shared" si="48"/>
        <v>#N/A</v>
      </c>
      <c r="AV119" s="99">
        <f t="shared" si="49"/>
        <v>0</v>
      </c>
    </row>
    <row r="120" spans="1:48" s="91" customFormat="1">
      <c r="A120" s="92">
        <f t="shared" si="50"/>
        <v>112</v>
      </c>
      <c r="B120" s="91">
        <f t="shared" si="33"/>
        <v>113</v>
      </c>
      <c r="C120" s="99">
        <f t="shared" si="34"/>
        <v>0</v>
      </c>
      <c r="F120" s="92">
        <f t="shared" si="51"/>
        <v>112</v>
      </c>
      <c r="G120" s="91">
        <f t="shared" si="52"/>
        <v>113</v>
      </c>
      <c r="H120" s="91" t="e">
        <f>INDEX(地温!$D$2:$D$366,MATCH(F120,地温!$C$2:$C$366,FALSE))</f>
        <v>#N/A</v>
      </c>
      <c r="I120" s="91" t="e">
        <f t="shared" si="53"/>
        <v>#N/A</v>
      </c>
      <c r="J120" s="93" t="e">
        <f t="shared" si="35"/>
        <v>#N/A</v>
      </c>
      <c r="K120" s="99" t="e">
        <f t="shared" si="36"/>
        <v>#N/A</v>
      </c>
      <c r="L120" s="99">
        <f t="shared" si="37"/>
        <v>0</v>
      </c>
      <c r="O120" s="92">
        <f t="shared" si="54"/>
        <v>112</v>
      </c>
      <c r="P120" s="91">
        <f t="shared" si="55"/>
        <v>113</v>
      </c>
      <c r="Q120" s="91" t="e">
        <f>INDEX(地温!$D$2:$D$366,MATCH(O120,地温!$C$2:$C$366,FALSE))</f>
        <v>#N/A</v>
      </c>
      <c r="R120" s="91" t="e">
        <f t="shared" si="56"/>
        <v>#N/A</v>
      </c>
      <c r="S120" s="93" t="e">
        <f t="shared" si="38"/>
        <v>#N/A</v>
      </c>
      <c r="T120" s="99" t="e">
        <f t="shared" si="39"/>
        <v>#N/A</v>
      </c>
      <c r="U120" s="99">
        <f t="shared" si="40"/>
        <v>0</v>
      </c>
      <c r="X120" s="92">
        <f t="shared" si="57"/>
        <v>112</v>
      </c>
      <c r="Y120" s="91">
        <f t="shared" si="58"/>
        <v>113</v>
      </c>
      <c r="Z120" s="91" t="e">
        <f>INDEX(地温!$D$2:$D$366,MATCH(X120,地温!$C$2:$C$366,FALSE))</f>
        <v>#N/A</v>
      </c>
      <c r="AA120" s="91" t="e">
        <f t="shared" si="59"/>
        <v>#N/A</v>
      </c>
      <c r="AB120" s="93" t="e">
        <f t="shared" si="41"/>
        <v>#N/A</v>
      </c>
      <c r="AC120" s="99" t="e">
        <f t="shared" si="42"/>
        <v>#N/A</v>
      </c>
      <c r="AD120" s="99">
        <f t="shared" si="43"/>
        <v>0</v>
      </c>
      <c r="AG120" s="92">
        <f t="shared" si="60"/>
        <v>112</v>
      </c>
      <c r="AH120" s="91">
        <f t="shared" si="61"/>
        <v>113</v>
      </c>
      <c r="AI120" s="91" t="e">
        <f>INDEX(地温!$D$2:$D$366,MATCH(AG120,地温!$C$2:$C$366,FALSE))</f>
        <v>#N/A</v>
      </c>
      <c r="AJ120" s="91" t="e">
        <f t="shared" si="62"/>
        <v>#N/A</v>
      </c>
      <c r="AK120" s="93" t="e">
        <f t="shared" si="44"/>
        <v>#N/A</v>
      </c>
      <c r="AL120" s="99" t="e">
        <f t="shared" si="45"/>
        <v>#N/A</v>
      </c>
      <c r="AM120" s="99">
        <f t="shared" si="46"/>
        <v>0</v>
      </c>
      <c r="AP120" s="92">
        <f t="shared" si="63"/>
        <v>112</v>
      </c>
      <c r="AQ120" s="91">
        <f t="shared" si="64"/>
        <v>113</v>
      </c>
      <c r="AR120" s="91" t="e">
        <f>INDEX(地温!$D$2:$D$366,MATCH(AP120,地温!$C$2:$C$366,FALSE))</f>
        <v>#N/A</v>
      </c>
      <c r="AS120" s="91" t="e">
        <f t="shared" si="65"/>
        <v>#N/A</v>
      </c>
      <c r="AT120" s="93" t="e">
        <f t="shared" si="47"/>
        <v>#N/A</v>
      </c>
      <c r="AU120" s="99" t="e">
        <f t="shared" si="48"/>
        <v>#N/A</v>
      </c>
      <c r="AV120" s="99">
        <f t="shared" si="49"/>
        <v>0</v>
      </c>
    </row>
    <row r="121" spans="1:48" s="91" customFormat="1">
      <c r="A121" s="92">
        <f t="shared" si="50"/>
        <v>113</v>
      </c>
      <c r="B121" s="91">
        <f t="shared" si="33"/>
        <v>114</v>
      </c>
      <c r="C121" s="99">
        <f t="shared" si="34"/>
        <v>0</v>
      </c>
      <c r="F121" s="92">
        <f t="shared" si="51"/>
        <v>113</v>
      </c>
      <c r="G121" s="91">
        <f t="shared" si="52"/>
        <v>114</v>
      </c>
      <c r="H121" s="91" t="e">
        <f>INDEX(地温!$D$2:$D$366,MATCH(F121,地温!$C$2:$C$366,FALSE))</f>
        <v>#N/A</v>
      </c>
      <c r="I121" s="91" t="e">
        <f t="shared" si="53"/>
        <v>#N/A</v>
      </c>
      <c r="J121" s="93" t="e">
        <f t="shared" si="35"/>
        <v>#N/A</v>
      </c>
      <c r="K121" s="99" t="e">
        <f t="shared" si="36"/>
        <v>#N/A</v>
      </c>
      <c r="L121" s="99">
        <f t="shared" si="37"/>
        <v>0</v>
      </c>
      <c r="O121" s="92">
        <f t="shared" si="54"/>
        <v>113</v>
      </c>
      <c r="P121" s="91">
        <f t="shared" si="55"/>
        <v>114</v>
      </c>
      <c r="Q121" s="91" t="e">
        <f>INDEX(地温!$D$2:$D$366,MATCH(O121,地温!$C$2:$C$366,FALSE))</f>
        <v>#N/A</v>
      </c>
      <c r="R121" s="91" t="e">
        <f t="shared" si="56"/>
        <v>#N/A</v>
      </c>
      <c r="S121" s="93" t="e">
        <f t="shared" si="38"/>
        <v>#N/A</v>
      </c>
      <c r="T121" s="99" t="e">
        <f t="shared" si="39"/>
        <v>#N/A</v>
      </c>
      <c r="U121" s="99">
        <f t="shared" si="40"/>
        <v>0</v>
      </c>
      <c r="X121" s="92">
        <f t="shared" si="57"/>
        <v>113</v>
      </c>
      <c r="Y121" s="91">
        <f t="shared" si="58"/>
        <v>114</v>
      </c>
      <c r="Z121" s="91" t="e">
        <f>INDEX(地温!$D$2:$D$366,MATCH(X121,地温!$C$2:$C$366,FALSE))</f>
        <v>#N/A</v>
      </c>
      <c r="AA121" s="91" t="e">
        <f t="shared" si="59"/>
        <v>#N/A</v>
      </c>
      <c r="AB121" s="93" t="e">
        <f t="shared" si="41"/>
        <v>#N/A</v>
      </c>
      <c r="AC121" s="99" t="e">
        <f t="shared" si="42"/>
        <v>#N/A</v>
      </c>
      <c r="AD121" s="99">
        <f t="shared" si="43"/>
        <v>0</v>
      </c>
      <c r="AG121" s="92">
        <f t="shared" si="60"/>
        <v>113</v>
      </c>
      <c r="AH121" s="91">
        <f t="shared" si="61"/>
        <v>114</v>
      </c>
      <c r="AI121" s="91" t="e">
        <f>INDEX(地温!$D$2:$D$366,MATCH(AG121,地温!$C$2:$C$366,FALSE))</f>
        <v>#N/A</v>
      </c>
      <c r="AJ121" s="91" t="e">
        <f t="shared" si="62"/>
        <v>#N/A</v>
      </c>
      <c r="AK121" s="93" t="e">
        <f t="shared" si="44"/>
        <v>#N/A</v>
      </c>
      <c r="AL121" s="99" t="e">
        <f t="shared" si="45"/>
        <v>#N/A</v>
      </c>
      <c r="AM121" s="99">
        <f t="shared" si="46"/>
        <v>0</v>
      </c>
      <c r="AP121" s="92">
        <f t="shared" si="63"/>
        <v>113</v>
      </c>
      <c r="AQ121" s="91">
        <f t="shared" si="64"/>
        <v>114</v>
      </c>
      <c r="AR121" s="91" t="e">
        <f>INDEX(地温!$D$2:$D$366,MATCH(AP121,地温!$C$2:$C$366,FALSE))</f>
        <v>#N/A</v>
      </c>
      <c r="AS121" s="91" t="e">
        <f t="shared" si="65"/>
        <v>#N/A</v>
      </c>
      <c r="AT121" s="93" t="e">
        <f t="shared" si="47"/>
        <v>#N/A</v>
      </c>
      <c r="AU121" s="99" t="e">
        <f t="shared" si="48"/>
        <v>#N/A</v>
      </c>
      <c r="AV121" s="99">
        <f t="shared" si="49"/>
        <v>0</v>
      </c>
    </row>
    <row r="122" spans="1:48" s="91" customFormat="1">
      <c r="A122" s="92">
        <f t="shared" si="50"/>
        <v>114</v>
      </c>
      <c r="B122" s="91">
        <f t="shared" si="33"/>
        <v>115</v>
      </c>
      <c r="C122" s="99">
        <f t="shared" si="34"/>
        <v>0</v>
      </c>
      <c r="F122" s="92">
        <f t="shared" si="51"/>
        <v>114</v>
      </c>
      <c r="G122" s="91">
        <f t="shared" si="52"/>
        <v>115</v>
      </c>
      <c r="H122" s="91" t="e">
        <f>INDEX(地温!$D$2:$D$366,MATCH(F122,地温!$C$2:$C$366,FALSE))</f>
        <v>#N/A</v>
      </c>
      <c r="I122" s="91" t="e">
        <f t="shared" si="53"/>
        <v>#N/A</v>
      </c>
      <c r="J122" s="93" t="e">
        <f t="shared" si="35"/>
        <v>#N/A</v>
      </c>
      <c r="K122" s="99" t="e">
        <f t="shared" si="36"/>
        <v>#N/A</v>
      </c>
      <c r="L122" s="99">
        <f t="shared" si="37"/>
        <v>0</v>
      </c>
      <c r="O122" s="92">
        <f t="shared" si="54"/>
        <v>114</v>
      </c>
      <c r="P122" s="91">
        <f t="shared" si="55"/>
        <v>115</v>
      </c>
      <c r="Q122" s="91" t="e">
        <f>INDEX(地温!$D$2:$D$366,MATCH(O122,地温!$C$2:$C$366,FALSE))</f>
        <v>#N/A</v>
      </c>
      <c r="R122" s="91" t="e">
        <f t="shared" si="56"/>
        <v>#N/A</v>
      </c>
      <c r="S122" s="93" t="e">
        <f t="shared" si="38"/>
        <v>#N/A</v>
      </c>
      <c r="T122" s="99" t="e">
        <f t="shared" si="39"/>
        <v>#N/A</v>
      </c>
      <c r="U122" s="99">
        <f t="shared" si="40"/>
        <v>0</v>
      </c>
      <c r="X122" s="92">
        <f t="shared" si="57"/>
        <v>114</v>
      </c>
      <c r="Y122" s="91">
        <f t="shared" si="58"/>
        <v>115</v>
      </c>
      <c r="Z122" s="91" t="e">
        <f>INDEX(地温!$D$2:$D$366,MATCH(X122,地温!$C$2:$C$366,FALSE))</f>
        <v>#N/A</v>
      </c>
      <c r="AA122" s="91" t="e">
        <f t="shared" si="59"/>
        <v>#N/A</v>
      </c>
      <c r="AB122" s="93" t="e">
        <f t="shared" si="41"/>
        <v>#N/A</v>
      </c>
      <c r="AC122" s="99" t="e">
        <f t="shared" si="42"/>
        <v>#N/A</v>
      </c>
      <c r="AD122" s="99">
        <f t="shared" si="43"/>
        <v>0</v>
      </c>
      <c r="AG122" s="92">
        <f t="shared" si="60"/>
        <v>114</v>
      </c>
      <c r="AH122" s="91">
        <f t="shared" si="61"/>
        <v>115</v>
      </c>
      <c r="AI122" s="91" t="e">
        <f>INDEX(地温!$D$2:$D$366,MATCH(AG122,地温!$C$2:$C$366,FALSE))</f>
        <v>#N/A</v>
      </c>
      <c r="AJ122" s="91" t="e">
        <f t="shared" si="62"/>
        <v>#N/A</v>
      </c>
      <c r="AK122" s="93" t="e">
        <f t="shared" si="44"/>
        <v>#N/A</v>
      </c>
      <c r="AL122" s="99" t="e">
        <f t="shared" si="45"/>
        <v>#N/A</v>
      </c>
      <c r="AM122" s="99">
        <f t="shared" si="46"/>
        <v>0</v>
      </c>
      <c r="AP122" s="92">
        <f t="shared" si="63"/>
        <v>114</v>
      </c>
      <c r="AQ122" s="91">
        <f t="shared" si="64"/>
        <v>115</v>
      </c>
      <c r="AR122" s="91" t="e">
        <f>INDEX(地温!$D$2:$D$366,MATCH(AP122,地温!$C$2:$C$366,FALSE))</f>
        <v>#N/A</v>
      </c>
      <c r="AS122" s="91" t="e">
        <f t="shared" si="65"/>
        <v>#N/A</v>
      </c>
      <c r="AT122" s="93" t="e">
        <f t="shared" si="47"/>
        <v>#N/A</v>
      </c>
      <c r="AU122" s="99" t="e">
        <f t="shared" si="48"/>
        <v>#N/A</v>
      </c>
      <c r="AV122" s="99">
        <f t="shared" si="49"/>
        <v>0</v>
      </c>
    </row>
    <row r="123" spans="1:48" s="91" customFormat="1">
      <c r="A123" s="92">
        <f t="shared" si="50"/>
        <v>115</v>
      </c>
      <c r="B123" s="91">
        <f t="shared" si="33"/>
        <v>116</v>
      </c>
      <c r="C123" s="99">
        <f t="shared" si="34"/>
        <v>0</v>
      </c>
      <c r="F123" s="92">
        <f t="shared" si="51"/>
        <v>115</v>
      </c>
      <c r="G123" s="91">
        <f t="shared" si="52"/>
        <v>116</v>
      </c>
      <c r="H123" s="91" t="e">
        <f>INDEX(地温!$D$2:$D$366,MATCH(F123,地温!$C$2:$C$366,FALSE))</f>
        <v>#N/A</v>
      </c>
      <c r="I123" s="91" t="e">
        <f t="shared" si="53"/>
        <v>#N/A</v>
      </c>
      <c r="J123" s="93" t="e">
        <f t="shared" si="35"/>
        <v>#N/A</v>
      </c>
      <c r="K123" s="99" t="e">
        <f t="shared" si="36"/>
        <v>#N/A</v>
      </c>
      <c r="L123" s="99">
        <f t="shared" si="37"/>
        <v>0</v>
      </c>
      <c r="O123" s="92">
        <f t="shared" si="54"/>
        <v>115</v>
      </c>
      <c r="P123" s="91">
        <f t="shared" si="55"/>
        <v>116</v>
      </c>
      <c r="Q123" s="91" t="e">
        <f>INDEX(地温!$D$2:$D$366,MATCH(O123,地温!$C$2:$C$366,FALSE))</f>
        <v>#N/A</v>
      </c>
      <c r="R123" s="91" t="e">
        <f t="shared" si="56"/>
        <v>#N/A</v>
      </c>
      <c r="S123" s="93" t="e">
        <f t="shared" si="38"/>
        <v>#N/A</v>
      </c>
      <c r="T123" s="99" t="e">
        <f t="shared" si="39"/>
        <v>#N/A</v>
      </c>
      <c r="U123" s="99">
        <f t="shared" si="40"/>
        <v>0</v>
      </c>
      <c r="X123" s="92">
        <f t="shared" si="57"/>
        <v>115</v>
      </c>
      <c r="Y123" s="91">
        <f t="shared" si="58"/>
        <v>116</v>
      </c>
      <c r="Z123" s="91" t="e">
        <f>INDEX(地温!$D$2:$D$366,MATCH(X123,地温!$C$2:$C$366,FALSE))</f>
        <v>#N/A</v>
      </c>
      <c r="AA123" s="91" t="e">
        <f t="shared" si="59"/>
        <v>#N/A</v>
      </c>
      <c r="AB123" s="93" t="e">
        <f t="shared" si="41"/>
        <v>#N/A</v>
      </c>
      <c r="AC123" s="99" t="e">
        <f t="shared" si="42"/>
        <v>#N/A</v>
      </c>
      <c r="AD123" s="99">
        <f t="shared" si="43"/>
        <v>0</v>
      </c>
      <c r="AG123" s="92">
        <f t="shared" si="60"/>
        <v>115</v>
      </c>
      <c r="AH123" s="91">
        <f t="shared" si="61"/>
        <v>116</v>
      </c>
      <c r="AI123" s="91" t="e">
        <f>INDEX(地温!$D$2:$D$366,MATCH(AG123,地温!$C$2:$C$366,FALSE))</f>
        <v>#N/A</v>
      </c>
      <c r="AJ123" s="91" t="e">
        <f t="shared" si="62"/>
        <v>#N/A</v>
      </c>
      <c r="AK123" s="93" t="e">
        <f t="shared" si="44"/>
        <v>#N/A</v>
      </c>
      <c r="AL123" s="99" t="e">
        <f t="shared" si="45"/>
        <v>#N/A</v>
      </c>
      <c r="AM123" s="99">
        <f t="shared" si="46"/>
        <v>0</v>
      </c>
      <c r="AP123" s="92">
        <f t="shared" si="63"/>
        <v>115</v>
      </c>
      <c r="AQ123" s="91">
        <f t="shared" si="64"/>
        <v>116</v>
      </c>
      <c r="AR123" s="91" t="e">
        <f>INDEX(地温!$D$2:$D$366,MATCH(AP123,地温!$C$2:$C$366,FALSE))</f>
        <v>#N/A</v>
      </c>
      <c r="AS123" s="91" t="e">
        <f t="shared" si="65"/>
        <v>#N/A</v>
      </c>
      <c r="AT123" s="93" t="e">
        <f t="shared" si="47"/>
        <v>#N/A</v>
      </c>
      <c r="AU123" s="99" t="e">
        <f t="shared" si="48"/>
        <v>#N/A</v>
      </c>
      <c r="AV123" s="99">
        <f t="shared" si="49"/>
        <v>0</v>
      </c>
    </row>
    <row r="124" spans="1:48" s="91" customFormat="1">
      <c r="A124" s="92">
        <f t="shared" si="50"/>
        <v>116</v>
      </c>
      <c r="B124" s="91">
        <f t="shared" si="33"/>
        <v>117</v>
      </c>
      <c r="C124" s="99">
        <f t="shared" si="34"/>
        <v>0</v>
      </c>
      <c r="F124" s="92">
        <f t="shared" si="51"/>
        <v>116</v>
      </c>
      <c r="G124" s="91">
        <f t="shared" si="52"/>
        <v>117</v>
      </c>
      <c r="H124" s="91" t="e">
        <f>INDEX(地温!$D$2:$D$366,MATCH(F124,地温!$C$2:$C$366,FALSE))</f>
        <v>#N/A</v>
      </c>
      <c r="I124" s="91" t="e">
        <f t="shared" si="53"/>
        <v>#N/A</v>
      </c>
      <c r="J124" s="93" t="e">
        <f t="shared" si="35"/>
        <v>#N/A</v>
      </c>
      <c r="K124" s="99" t="e">
        <f t="shared" si="36"/>
        <v>#N/A</v>
      </c>
      <c r="L124" s="99">
        <f t="shared" si="37"/>
        <v>0</v>
      </c>
      <c r="O124" s="92">
        <f t="shared" si="54"/>
        <v>116</v>
      </c>
      <c r="P124" s="91">
        <f t="shared" si="55"/>
        <v>117</v>
      </c>
      <c r="Q124" s="91" t="e">
        <f>INDEX(地温!$D$2:$D$366,MATCH(O124,地温!$C$2:$C$366,FALSE))</f>
        <v>#N/A</v>
      </c>
      <c r="R124" s="91" t="e">
        <f t="shared" si="56"/>
        <v>#N/A</v>
      </c>
      <c r="S124" s="93" t="e">
        <f t="shared" si="38"/>
        <v>#N/A</v>
      </c>
      <c r="T124" s="99" t="e">
        <f t="shared" si="39"/>
        <v>#N/A</v>
      </c>
      <c r="U124" s="99">
        <f t="shared" si="40"/>
        <v>0</v>
      </c>
      <c r="X124" s="92">
        <f t="shared" si="57"/>
        <v>116</v>
      </c>
      <c r="Y124" s="91">
        <f t="shared" si="58"/>
        <v>117</v>
      </c>
      <c r="Z124" s="91" t="e">
        <f>INDEX(地温!$D$2:$D$366,MATCH(X124,地温!$C$2:$C$366,FALSE))</f>
        <v>#N/A</v>
      </c>
      <c r="AA124" s="91" t="e">
        <f t="shared" si="59"/>
        <v>#N/A</v>
      </c>
      <c r="AB124" s="93" t="e">
        <f t="shared" si="41"/>
        <v>#N/A</v>
      </c>
      <c r="AC124" s="99" t="e">
        <f t="shared" si="42"/>
        <v>#N/A</v>
      </c>
      <c r="AD124" s="99">
        <f t="shared" si="43"/>
        <v>0</v>
      </c>
      <c r="AG124" s="92">
        <f t="shared" si="60"/>
        <v>116</v>
      </c>
      <c r="AH124" s="91">
        <f t="shared" si="61"/>
        <v>117</v>
      </c>
      <c r="AI124" s="91" t="e">
        <f>INDEX(地温!$D$2:$D$366,MATCH(AG124,地温!$C$2:$C$366,FALSE))</f>
        <v>#N/A</v>
      </c>
      <c r="AJ124" s="91" t="e">
        <f t="shared" si="62"/>
        <v>#N/A</v>
      </c>
      <c r="AK124" s="93" t="e">
        <f t="shared" si="44"/>
        <v>#N/A</v>
      </c>
      <c r="AL124" s="99" t="e">
        <f t="shared" si="45"/>
        <v>#N/A</v>
      </c>
      <c r="AM124" s="99">
        <f t="shared" si="46"/>
        <v>0</v>
      </c>
      <c r="AP124" s="92">
        <f t="shared" si="63"/>
        <v>116</v>
      </c>
      <c r="AQ124" s="91">
        <f t="shared" si="64"/>
        <v>117</v>
      </c>
      <c r="AR124" s="91" t="e">
        <f>INDEX(地温!$D$2:$D$366,MATCH(AP124,地温!$C$2:$C$366,FALSE))</f>
        <v>#N/A</v>
      </c>
      <c r="AS124" s="91" t="e">
        <f t="shared" si="65"/>
        <v>#N/A</v>
      </c>
      <c r="AT124" s="93" t="e">
        <f t="shared" si="47"/>
        <v>#N/A</v>
      </c>
      <c r="AU124" s="99" t="e">
        <f t="shared" si="48"/>
        <v>#N/A</v>
      </c>
      <c r="AV124" s="99">
        <f t="shared" si="49"/>
        <v>0</v>
      </c>
    </row>
    <row r="125" spans="1:48" s="91" customFormat="1">
      <c r="A125" s="92">
        <f t="shared" si="50"/>
        <v>117</v>
      </c>
      <c r="B125" s="91">
        <f t="shared" si="33"/>
        <v>118</v>
      </c>
      <c r="C125" s="99">
        <f t="shared" si="34"/>
        <v>0</v>
      </c>
      <c r="F125" s="92">
        <f t="shared" si="51"/>
        <v>117</v>
      </c>
      <c r="G125" s="91">
        <f t="shared" si="52"/>
        <v>118</v>
      </c>
      <c r="H125" s="91" t="e">
        <f>INDEX(地温!$D$2:$D$366,MATCH(F125,地温!$C$2:$C$366,FALSE))</f>
        <v>#N/A</v>
      </c>
      <c r="I125" s="91" t="e">
        <f t="shared" si="53"/>
        <v>#N/A</v>
      </c>
      <c r="J125" s="93" t="e">
        <f t="shared" si="35"/>
        <v>#N/A</v>
      </c>
      <c r="K125" s="99" t="e">
        <f t="shared" si="36"/>
        <v>#N/A</v>
      </c>
      <c r="L125" s="99">
        <f t="shared" si="37"/>
        <v>0</v>
      </c>
      <c r="O125" s="92">
        <f t="shared" si="54"/>
        <v>117</v>
      </c>
      <c r="P125" s="91">
        <f t="shared" si="55"/>
        <v>118</v>
      </c>
      <c r="Q125" s="91" t="e">
        <f>INDEX(地温!$D$2:$D$366,MATCH(O125,地温!$C$2:$C$366,FALSE))</f>
        <v>#N/A</v>
      </c>
      <c r="R125" s="91" t="e">
        <f t="shared" si="56"/>
        <v>#N/A</v>
      </c>
      <c r="S125" s="93" t="e">
        <f t="shared" si="38"/>
        <v>#N/A</v>
      </c>
      <c r="T125" s="99" t="e">
        <f t="shared" si="39"/>
        <v>#N/A</v>
      </c>
      <c r="U125" s="99">
        <f t="shared" si="40"/>
        <v>0</v>
      </c>
      <c r="X125" s="92">
        <f t="shared" si="57"/>
        <v>117</v>
      </c>
      <c r="Y125" s="91">
        <f t="shared" si="58"/>
        <v>118</v>
      </c>
      <c r="Z125" s="91" t="e">
        <f>INDEX(地温!$D$2:$D$366,MATCH(X125,地温!$C$2:$C$366,FALSE))</f>
        <v>#N/A</v>
      </c>
      <c r="AA125" s="91" t="e">
        <f t="shared" si="59"/>
        <v>#N/A</v>
      </c>
      <c r="AB125" s="93" t="e">
        <f t="shared" si="41"/>
        <v>#N/A</v>
      </c>
      <c r="AC125" s="99" t="e">
        <f t="shared" si="42"/>
        <v>#N/A</v>
      </c>
      <c r="AD125" s="99">
        <f t="shared" si="43"/>
        <v>0</v>
      </c>
      <c r="AG125" s="92">
        <f t="shared" si="60"/>
        <v>117</v>
      </c>
      <c r="AH125" s="91">
        <f t="shared" si="61"/>
        <v>118</v>
      </c>
      <c r="AI125" s="91" t="e">
        <f>INDEX(地温!$D$2:$D$366,MATCH(AG125,地温!$C$2:$C$366,FALSE))</f>
        <v>#N/A</v>
      </c>
      <c r="AJ125" s="91" t="e">
        <f t="shared" si="62"/>
        <v>#N/A</v>
      </c>
      <c r="AK125" s="93" t="e">
        <f t="shared" si="44"/>
        <v>#N/A</v>
      </c>
      <c r="AL125" s="99" t="e">
        <f t="shared" si="45"/>
        <v>#N/A</v>
      </c>
      <c r="AM125" s="99">
        <f t="shared" si="46"/>
        <v>0</v>
      </c>
      <c r="AP125" s="92">
        <f t="shared" si="63"/>
        <v>117</v>
      </c>
      <c r="AQ125" s="91">
        <f t="shared" si="64"/>
        <v>118</v>
      </c>
      <c r="AR125" s="91" t="e">
        <f>INDEX(地温!$D$2:$D$366,MATCH(AP125,地温!$C$2:$C$366,FALSE))</f>
        <v>#N/A</v>
      </c>
      <c r="AS125" s="91" t="e">
        <f t="shared" si="65"/>
        <v>#N/A</v>
      </c>
      <c r="AT125" s="93" t="e">
        <f t="shared" si="47"/>
        <v>#N/A</v>
      </c>
      <c r="AU125" s="99" t="e">
        <f t="shared" si="48"/>
        <v>#N/A</v>
      </c>
      <c r="AV125" s="99">
        <f t="shared" si="49"/>
        <v>0</v>
      </c>
    </row>
    <row r="126" spans="1:48" s="91" customFormat="1">
      <c r="A126" s="92">
        <f t="shared" si="50"/>
        <v>118</v>
      </c>
      <c r="B126" s="91">
        <f t="shared" si="33"/>
        <v>119</v>
      </c>
      <c r="C126" s="99">
        <f t="shared" si="34"/>
        <v>0</v>
      </c>
      <c r="F126" s="92">
        <f t="shared" si="51"/>
        <v>118</v>
      </c>
      <c r="G126" s="91">
        <f t="shared" si="52"/>
        <v>119</v>
      </c>
      <c r="H126" s="91" t="e">
        <f>INDEX(地温!$D$2:$D$366,MATCH(F126,地温!$C$2:$C$366,FALSE))</f>
        <v>#N/A</v>
      </c>
      <c r="I126" s="91" t="e">
        <f t="shared" si="53"/>
        <v>#N/A</v>
      </c>
      <c r="J126" s="93" t="e">
        <f t="shared" si="35"/>
        <v>#N/A</v>
      </c>
      <c r="K126" s="99" t="e">
        <f t="shared" si="36"/>
        <v>#N/A</v>
      </c>
      <c r="L126" s="99">
        <f t="shared" si="37"/>
        <v>0</v>
      </c>
      <c r="O126" s="92">
        <f t="shared" si="54"/>
        <v>118</v>
      </c>
      <c r="P126" s="91">
        <f t="shared" si="55"/>
        <v>119</v>
      </c>
      <c r="Q126" s="91" t="e">
        <f>INDEX(地温!$D$2:$D$366,MATCH(O126,地温!$C$2:$C$366,FALSE))</f>
        <v>#N/A</v>
      </c>
      <c r="R126" s="91" t="e">
        <f t="shared" si="56"/>
        <v>#N/A</v>
      </c>
      <c r="S126" s="93" t="e">
        <f t="shared" si="38"/>
        <v>#N/A</v>
      </c>
      <c r="T126" s="99" t="e">
        <f t="shared" si="39"/>
        <v>#N/A</v>
      </c>
      <c r="U126" s="99">
        <f t="shared" si="40"/>
        <v>0</v>
      </c>
      <c r="X126" s="92">
        <f t="shared" si="57"/>
        <v>118</v>
      </c>
      <c r="Y126" s="91">
        <f t="shared" si="58"/>
        <v>119</v>
      </c>
      <c r="Z126" s="91" t="e">
        <f>INDEX(地温!$D$2:$D$366,MATCH(X126,地温!$C$2:$C$366,FALSE))</f>
        <v>#N/A</v>
      </c>
      <c r="AA126" s="91" t="e">
        <f t="shared" si="59"/>
        <v>#N/A</v>
      </c>
      <c r="AB126" s="93" t="e">
        <f t="shared" si="41"/>
        <v>#N/A</v>
      </c>
      <c r="AC126" s="99" t="e">
        <f t="shared" si="42"/>
        <v>#N/A</v>
      </c>
      <c r="AD126" s="99">
        <f t="shared" si="43"/>
        <v>0</v>
      </c>
      <c r="AG126" s="92">
        <f t="shared" si="60"/>
        <v>118</v>
      </c>
      <c r="AH126" s="91">
        <f t="shared" si="61"/>
        <v>119</v>
      </c>
      <c r="AI126" s="91" t="e">
        <f>INDEX(地温!$D$2:$D$366,MATCH(AG126,地温!$C$2:$C$366,FALSE))</f>
        <v>#N/A</v>
      </c>
      <c r="AJ126" s="91" t="e">
        <f t="shared" si="62"/>
        <v>#N/A</v>
      </c>
      <c r="AK126" s="93" t="e">
        <f t="shared" si="44"/>
        <v>#N/A</v>
      </c>
      <c r="AL126" s="99" t="e">
        <f t="shared" si="45"/>
        <v>#N/A</v>
      </c>
      <c r="AM126" s="99">
        <f t="shared" si="46"/>
        <v>0</v>
      </c>
      <c r="AP126" s="92">
        <f t="shared" si="63"/>
        <v>118</v>
      </c>
      <c r="AQ126" s="91">
        <f t="shared" si="64"/>
        <v>119</v>
      </c>
      <c r="AR126" s="91" t="e">
        <f>INDEX(地温!$D$2:$D$366,MATCH(AP126,地温!$C$2:$C$366,FALSE))</f>
        <v>#N/A</v>
      </c>
      <c r="AS126" s="91" t="e">
        <f t="shared" si="65"/>
        <v>#N/A</v>
      </c>
      <c r="AT126" s="93" t="e">
        <f t="shared" si="47"/>
        <v>#N/A</v>
      </c>
      <c r="AU126" s="99" t="e">
        <f t="shared" si="48"/>
        <v>#N/A</v>
      </c>
      <c r="AV126" s="99">
        <f t="shared" si="49"/>
        <v>0</v>
      </c>
    </row>
    <row r="127" spans="1:48" s="91" customFormat="1">
      <c r="A127" s="92">
        <f t="shared" si="50"/>
        <v>119</v>
      </c>
      <c r="B127" s="91">
        <f t="shared" si="33"/>
        <v>120</v>
      </c>
      <c r="C127" s="99">
        <f t="shared" si="34"/>
        <v>0</v>
      </c>
      <c r="F127" s="92">
        <f t="shared" si="51"/>
        <v>119</v>
      </c>
      <c r="G127" s="91">
        <f t="shared" si="52"/>
        <v>120</v>
      </c>
      <c r="H127" s="91" t="e">
        <f>INDEX(地温!$D$2:$D$366,MATCH(F127,地温!$C$2:$C$366,FALSE))</f>
        <v>#N/A</v>
      </c>
      <c r="I127" s="91" t="e">
        <f t="shared" si="53"/>
        <v>#N/A</v>
      </c>
      <c r="J127" s="93" t="e">
        <f t="shared" si="35"/>
        <v>#N/A</v>
      </c>
      <c r="K127" s="99" t="e">
        <f t="shared" si="36"/>
        <v>#N/A</v>
      </c>
      <c r="L127" s="99">
        <f t="shared" si="37"/>
        <v>0</v>
      </c>
      <c r="O127" s="92">
        <f t="shared" si="54"/>
        <v>119</v>
      </c>
      <c r="P127" s="91">
        <f t="shared" si="55"/>
        <v>120</v>
      </c>
      <c r="Q127" s="91" t="e">
        <f>INDEX(地温!$D$2:$D$366,MATCH(O127,地温!$C$2:$C$366,FALSE))</f>
        <v>#N/A</v>
      </c>
      <c r="R127" s="91" t="e">
        <f t="shared" si="56"/>
        <v>#N/A</v>
      </c>
      <c r="S127" s="93" t="e">
        <f t="shared" si="38"/>
        <v>#N/A</v>
      </c>
      <c r="T127" s="99" t="e">
        <f t="shared" si="39"/>
        <v>#N/A</v>
      </c>
      <c r="U127" s="99">
        <f t="shared" si="40"/>
        <v>0</v>
      </c>
      <c r="X127" s="92">
        <f t="shared" si="57"/>
        <v>119</v>
      </c>
      <c r="Y127" s="91">
        <f t="shared" si="58"/>
        <v>120</v>
      </c>
      <c r="Z127" s="91" t="e">
        <f>INDEX(地温!$D$2:$D$366,MATCH(X127,地温!$C$2:$C$366,FALSE))</f>
        <v>#N/A</v>
      </c>
      <c r="AA127" s="91" t="e">
        <f t="shared" si="59"/>
        <v>#N/A</v>
      </c>
      <c r="AB127" s="93" t="e">
        <f t="shared" si="41"/>
        <v>#N/A</v>
      </c>
      <c r="AC127" s="99" t="e">
        <f t="shared" si="42"/>
        <v>#N/A</v>
      </c>
      <c r="AD127" s="99">
        <f t="shared" si="43"/>
        <v>0</v>
      </c>
      <c r="AG127" s="92">
        <f t="shared" si="60"/>
        <v>119</v>
      </c>
      <c r="AH127" s="91">
        <f t="shared" si="61"/>
        <v>120</v>
      </c>
      <c r="AI127" s="91" t="e">
        <f>INDEX(地温!$D$2:$D$366,MATCH(AG127,地温!$C$2:$C$366,FALSE))</f>
        <v>#N/A</v>
      </c>
      <c r="AJ127" s="91" t="e">
        <f t="shared" si="62"/>
        <v>#N/A</v>
      </c>
      <c r="AK127" s="93" t="e">
        <f t="shared" si="44"/>
        <v>#N/A</v>
      </c>
      <c r="AL127" s="99" t="e">
        <f t="shared" si="45"/>
        <v>#N/A</v>
      </c>
      <c r="AM127" s="99">
        <f t="shared" si="46"/>
        <v>0</v>
      </c>
      <c r="AP127" s="92">
        <f t="shared" si="63"/>
        <v>119</v>
      </c>
      <c r="AQ127" s="91">
        <f t="shared" si="64"/>
        <v>120</v>
      </c>
      <c r="AR127" s="91" t="e">
        <f>INDEX(地温!$D$2:$D$366,MATCH(AP127,地温!$C$2:$C$366,FALSE))</f>
        <v>#N/A</v>
      </c>
      <c r="AS127" s="91" t="e">
        <f t="shared" si="65"/>
        <v>#N/A</v>
      </c>
      <c r="AT127" s="93" t="e">
        <f t="shared" si="47"/>
        <v>#N/A</v>
      </c>
      <c r="AU127" s="99" t="e">
        <f t="shared" si="48"/>
        <v>#N/A</v>
      </c>
      <c r="AV127" s="99">
        <f t="shared" si="49"/>
        <v>0</v>
      </c>
    </row>
    <row r="128" spans="1:48" s="91" customFormat="1">
      <c r="A128" s="92">
        <f t="shared" si="50"/>
        <v>120</v>
      </c>
      <c r="B128" s="91">
        <f t="shared" si="33"/>
        <v>121</v>
      </c>
      <c r="C128" s="99">
        <f t="shared" si="34"/>
        <v>0</v>
      </c>
      <c r="F128" s="92">
        <f t="shared" si="51"/>
        <v>120</v>
      </c>
      <c r="G128" s="91">
        <f t="shared" si="52"/>
        <v>121</v>
      </c>
      <c r="H128" s="91" t="e">
        <f>INDEX(地温!$D$2:$D$366,MATCH(F128,地温!$C$2:$C$366,FALSE))</f>
        <v>#N/A</v>
      </c>
      <c r="I128" s="91" t="e">
        <f t="shared" si="53"/>
        <v>#N/A</v>
      </c>
      <c r="J128" s="93" t="e">
        <f t="shared" si="35"/>
        <v>#N/A</v>
      </c>
      <c r="K128" s="99" t="e">
        <f t="shared" si="36"/>
        <v>#N/A</v>
      </c>
      <c r="L128" s="99">
        <f t="shared" si="37"/>
        <v>0</v>
      </c>
      <c r="O128" s="92">
        <f t="shared" si="54"/>
        <v>120</v>
      </c>
      <c r="P128" s="91">
        <f t="shared" si="55"/>
        <v>121</v>
      </c>
      <c r="Q128" s="91" t="e">
        <f>INDEX(地温!$D$2:$D$366,MATCH(O128,地温!$C$2:$C$366,FALSE))</f>
        <v>#N/A</v>
      </c>
      <c r="R128" s="91" t="e">
        <f t="shared" si="56"/>
        <v>#N/A</v>
      </c>
      <c r="S128" s="93" t="e">
        <f t="shared" si="38"/>
        <v>#N/A</v>
      </c>
      <c r="T128" s="99" t="e">
        <f t="shared" si="39"/>
        <v>#N/A</v>
      </c>
      <c r="U128" s="99">
        <f t="shared" si="40"/>
        <v>0</v>
      </c>
      <c r="X128" s="92">
        <f t="shared" si="57"/>
        <v>120</v>
      </c>
      <c r="Y128" s="91">
        <f t="shared" si="58"/>
        <v>121</v>
      </c>
      <c r="Z128" s="91" t="e">
        <f>INDEX(地温!$D$2:$D$366,MATCH(X128,地温!$C$2:$C$366,FALSE))</f>
        <v>#N/A</v>
      </c>
      <c r="AA128" s="91" t="e">
        <f t="shared" si="59"/>
        <v>#N/A</v>
      </c>
      <c r="AB128" s="93" t="e">
        <f t="shared" si="41"/>
        <v>#N/A</v>
      </c>
      <c r="AC128" s="99" t="e">
        <f t="shared" si="42"/>
        <v>#N/A</v>
      </c>
      <c r="AD128" s="99">
        <f t="shared" si="43"/>
        <v>0</v>
      </c>
      <c r="AG128" s="92">
        <f t="shared" si="60"/>
        <v>120</v>
      </c>
      <c r="AH128" s="91">
        <f t="shared" si="61"/>
        <v>121</v>
      </c>
      <c r="AI128" s="91" t="e">
        <f>INDEX(地温!$D$2:$D$366,MATCH(AG128,地温!$C$2:$C$366,FALSE))</f>
        <v>#N/A</v>
      </c>
      <c r="AJ128" s="91" t="e">
        <f t="shared" si="62"/>
        <v>#N/A</v>
      </c>
      <c r="AK128" s="93" t="e">
        <f t="shared" si="44"/>
        <v>#N/A</v>
      </c>
      <c r="AL128" s="99" t="e">
        <f t="shared" si="45"/>
        <v>#N/A</v>
      </c>
      <c r="AM128" s="99">
        <f t="shared" si="46"/>
        <v>0</v>
      </c>
      <c r="AP128" s="92">
        <f t="shared" si="63"/>
        <v>120</v>
      </c>
      <c r="AQ128" s="91">
        <f t="shared" si="64"/>
        <v>121</v>
      </c>
      <c r="AR128" s="91" t="e">
        <f>INDEX(地温!$D$2:$D$366,MATCH(AP128,地温!$C$2:$C$366,FALSE))</f>
        <v>#N/A</v>
      </c>
      <c r="AS128" s="91" t="e">
        <f t="shared" si="65"/>
        <v>#N/A</v>
      </c>
      <c r="AT128" s="93" t="e">
        <f t="shared" si="47"/>
        <v>#N/A</v>
      </c>
      <c r="AU128" s="99" t="e">
        <f t="shared" si="48"/>
        <v>#N/A</v>
      </c>
      <c r="AV128" s="99">
        <f t="shared" si="49"/>
        <v>0</v>
      </c>
    </row>
    <row r="129" spans="1:48" s="91" customFormat="1">
      <c r="A129" s="92">
        <f t="shared" si="50"/>
        <v>121</v>
      </c>
      <c r="B129" s="91">
        <f t="shared" si="33"/>
        <v>122</v>
      </c>
      <c r="C129" s="99">
        <f t="shared" si="34"/>
        <v>0</v>
      </c>
      <c r="F129" s="92">
        <f t="shared" si="51"/>
        <v>121</v>
      </c>
      <c r="G129" s="91">
        <f t="shared" si="52"/>
        <v>122</v>
      </c>
      <c r="H129" s="91" t="e">
        <f>INDEX(地温!$D$2:$D$366,MATCH(F129,地温!$C$2:$C$366,FALSE))</f>
        <v>#N/A</v>
      </c>
      <c r="I129" s="91" t="e">
        <f t="shared" si="53"/>
        <v>#N/A</v>
      </c>
      <c r="J129" s="93" t="e">
        <f t="shared" si="35"/>
        <v>#N/A</v>
      </c>
      <c r="K129" s="99" t="e">
        <f t="shared" si="36"/>
        <v>#N/A</v>
      </c>
      <c r="L129" s="99">
        <f t="shared" si="37"/>
        <v>0</v>
      </c>
      <c r="O129" s="92">
        <f t="shared" si="54"/>
        <v>121</v>
      </c>
      <c r="P129" s="91">
        <f t="shared" si="55"/>
        <v>122</v>
      </c>
      <c r="Q129" s="91" t="e">
        <f>INDEX(地温!$D$2:$D$366,MATCH(O129,地温!$C$2:$C$366,FALSE))</f>
        <v>#N/A</v>
      </c>
      <c r="R129" s="91" t="e">
        <f t="shared" si="56"/>
        <v>#N/A</v>
      </c>
      <c r="S129" s="93" t="e">
        <f t="shared" si="38"/>
        <v>#N/A</v>
      </c>
      <c r="T129" s="99" t="e">
        <f t="shared" si="39"/>
        <v>#N/A</v>
      </c>
      <c r="U129" s="99">
        <f t="shared" si="40"/>
        <v>0</v>
      </c>
      <c r="X129" s="92">
        <f t="shared" si="57"/>
        <v>121</v>
      </c>
      <c r="Y129" s="91">
        <f t="shared" si="58"/>
        <v>122</v>
      </c>
      <c r="Z129" s="91" t="e">
        <f>INDEX(地温!$D$2:$D$366,MATCH(X129,地温!$C$2:$C$366,FALSE))</f>
        <v>#N/A</v>
      </c>
      <c r="AA129" s="91" t="e">
        <f t="shared" si="59"/>
        <v>#N/A</v>
      </c>
      <c r="AB129" s="93" t="e">
        <f t="shared" si="41"/>
        <v>#N/A</v>
      </c>
      <c r="AC129" s="99" t="e">
        <f t="shared" si="42"/>
        <v>#N/A</v>
      </c>
      <c r="AD129" s="99">
        <f t="shared" si="43"/>
        <v>0</v>
      </c>
      <c r="AG129" s="92">
        <f t="shared" si="60"/>
        <v>121</v>
      </c>
      <c r="AH129" s="91">
        <f t="shared" si="61"/>
        <v>122</v>
      </c>
      <c r="AI129" s="91" t="e">
        <f>INDEX(地温!$D$2:$D$366,MATCH(AG129,地温!$C$2:$C$366,FALSE))</f>
        <v>#N/A</v>
      </c>
      <c r="AJ129" s="91" t="e">
        <f t="shared" si="62"/>
        <v>#N/A</v>
      </c>
      <c r="AK129" s="93" t="e">
        <f t="shared" si="44"/>
        <v>#N/A</v>
      </c>
      <c r="AL129" s="99" t="e">
        <f t="shared" si="45"/>
        <v>#N/A</v>
      </c>
      <c r="AM129" s="99">
        <f t="shared" si="46"/>
        <v>0</v>
      </c>
      <c r="AP129" s="92">
        <f t="shared" si="63"/>
        <v>121</v>
      </c>
      <c r="AQ129" s="91">
        <f t="shared" si="64"/>
        <v>122</v>
      </c>
      <c r="AR129" s="91" t="e">
        <f>INDEX(地温!$D$2:$D$366,MATCH(AP129,地温!$C$2:$C$366,FALSE))</f>
        <v>#N/A</v>
      </c>
      <c r="AS129" s="91" t="e">
        <f t="shared" si="65"/>
        <v>#N/A</v>
      </c>
      <c r="AT129" s="93" t="e">
        <f t="shared" si="47"/>
        <v>#N/A</v>
      </c>
      <c r="AU129" s="99" t="e">
        <f t="shared" si="48"/>
        <v>#N/A</v>
      </c>
      <c r="AV129" s="99">
        <f t="shared" si="49"/>
        <v>0</v>
      </c>
    </row>
    <row r="130" spans="1:48" s="91" customFormat="1">
      <c r="A130" s="92">
        <f t="shared" si="50"/>
        <v>122</v>
      </c>
      <c r="B130" s="91">
        <f t="shared" si="33"/>
        <v>123</v>
      </c>
      <c r="C130" s="99">
        <f t="shared" si="34"/>
        <v>0</v>
      </c>
      <c r="F130" s="92">
        <f t="shared" si="51"/>
        <v>122</v>
      </c>
      <c r="G130" s="91">
        <f t="shared" si="52"/>
        <v>123</v>
      </c>
      <c r="H130" s="91" t="e">
        <f>INDEX(地温!$D$2:$D$366,MATCH(F130,地温!$C$2:$C$366,FALSE))</f>
        <v>#N/A</v>
      </c>
      <c r="I130" s="91" t="e">
        <f t="shared" si="53"/>
        <v>#N/A</v>
      </c>
      <c r="J130" s="93" t="e">
        <f t="shared" si="35"/>
        <v>#N/A</v>
      </c>
      <c r="K130" s="99" t="e">
        <f t="shared" si="36"/>
        <v>#N/A</v>
      </c>
      <c r="L130" s="99">
        <f t="shared" si="37"/>
        <v>0</v>
      </c>
      <c r="O130" s="92">
        <f t="shared" si="54"/>
        <v>122</v>
      </c>
      <c r="P130" s="91">
        <f t="shared" si="55"/>
        <v>123</v>
      </c>
      <c r="Q130" s="91" t="e">
        <f>INDEX(地温!$D$2:$D$366,MATCH(O130,地温!$C$2:$C$366,FALSE))</f>
        <v>#N/A</v>
      </c>
      <c r="R130" s="91" t="e">
        <f t="shared" si="56"/>
        <v>#N/A</v>
      </c>
      <c r="S130" s="93" t="e">
        <f t="shared" si="38"/>
        <v>#N/A</v>
      </c>
      <c r="T130" s="99" t="e">
        <f t="shared" si="39"/>
        <v>#N/A</v>
      </c>
      <c r="U130" s="99">
        <f t="shared" si="40"/>
        <v>0</v>
      </c>
      <c r="X130" s="92">
        <f t="shared" si="57"/>
        <v>122</v>
      </c>
      <c r="Y130" s="91">
        <f t="shared" si="58"/>
        <v>123</v>
      </c>
      <c r="Z130" s="91" t="e">
        <f>INDEX(地温!$D$2:$D$366,MATCH(X130,地温!$C$2:$C$366,FALSE))</f>
        <v>#N/A</v>
      </c>
      <c r="AA130" s="91" t="e">
        <f t="shared" si="59"/>
        <v>#N/A</v>
      </c>
      <c r="AB130" s="93" t="e">
        <f t="shared" si="41"/>
        <v>#N/A</v>
      </c>
      <c r="AC130" s="99" t="e">
        <f t="shared" si="42"/>
        <v>#N/A</v>
      </c>
      <c r="AD130" s="99">
        <f t="shared" si="43"/>
        <v>0</v>
      </c>
      <c r="AG130" s="92">
        <f t="shared" si="60"/>
        <v>122</v>
      </c>
      <c r="AH130" s="91">
        <f t="shared" si="61"/>
        <v>123</v>
      </c>
      <c r="AI130" s="91" t="e">
        <f>INDEX(地温!$D$2:$D$366,MATCH(AG130,地温!$C$2:$C$366,FALSE))</f>
        <v>#N/A</v>
      </c>
      <c r="AJ130" s="91" t="e">
        <f t="shared" si="62"/>
        <v>#N/A</v>
      </c>
      <c r="AK130" s="93" t="e">
        <f t="shared" si="44"/>
        <v>#N/A</v>
      </c>
      <c r="AL130" s="99" t="e">
        <f t="shared" si="45"/>
        <v>#N/A</v>
      </c>
      <c r="AM130" s="99">
        <f t="shared" si="46"/>
        <v>0</v>
      </c>
      <c r="AP130" s="92">
        <f t="shared" si="63"/>
        <v>122</v>
      </c>
      <c r="AQ130" s="91">
        <f t="shared" si="64"/>
        <v>123</v>
      </c>
      <c r="AR130" s="91" t="e">
        <f>INDEX(地温!$D$2:$D$366,MATCH(AP130,地温!$C$2:$C$366,FALSE))</f>
        <v>#N/A</v>
      </c>
      <c r="AS130" s="91" t="e">
        <f t="shared" si="65"/>
        <v>#N/A</v>
      </c>
      <c r="AT130" s="93" t="e">
        <f t="shared" si="47"/>
        <v>#N/A</v>
      </c>
      <c r="AU130" s="99" t="e">
        <f t="shared" si="48"/>
        <v>#N/A</v>
      </c>
      <c r="AV130" s="99">
        <f t="shared" si="49"/>
        <v>0</v>
      </c>
    </row>
    <row r="131" spans="1:48" s="91" customFormat="1">
      <c r="A131" s="92">
        <f t="shared" si="50"/>
        <v>123</v>
      </c>
      <c r="B131" s="91">
        <f t="shared" si="33"/>
        <v>124</v>
      </c>
      <c r="C131" s="99">
        <f t="shared" si="34"/>
        <v>0</v>
      </c>
      <c r="F131" s="92">
        <f t="shared" si="51"/>
        <v>123</v>
      </c>
      <c r="G131" s="91">
        <f t="shared" si="52"/>
        <v>124</v>
      </c>
      <c r="H131" s="91" t="e">
        <f>INDEX(地温!$D$2:$D$366,MATCH(F131,地温!$C$2:$C$366,FALSE))</f>
        <v>#N/A</v>
      </c>
      <c r="I131" s="91" t="e">
        <f t="shared" si="53"/>
        <v>#N/A</v>
      </c>
      <c r="J131" s="93" t="e">
        <f t="shared" si="35"/>
        <v>#N/A</v>
      </c>
      <c r="K131" s="99" t="e">
        <f t="shared" si="36"/>
        <v>#N/A</v>
      </c>
      <c r="L131" s="99">
        <f t="shared" si="37"/>
        <v>0</v>
      </c>
      <c r="O131" s="92">
        <f t="shared" si="54"/>
        <v>123</v>
      </c>
      <c r="P131" s="91">
        <f t="shared" si="55"/>
        <v>124</v>
      </c>
      <c r="Q131" s="91" t="e">
        <f>INDEX(地温!$D$2:$D$366,MATCH(O131,地温!$C$2:$C$366,FALSE))</f>
        <v>#N/A</v>
      </c>
      <c r="R131" s="91" t="e">
        <f t="shared" si="56"/>
        <v>#N/A</v>
      </c>
      <c r="S131" s="93" t="e">
        <f t="shared" si="38"/>
        <v>#N/A</v>
      </c>
      <c r="T131" s="99" t="e">
        <f t="shared" si="39"/>
        <v>#N/A</v>
      </c>
      <c r="U131" s="99">
        <f t="shared" si="40"/>
        <v>0</v>
      </c>
      <c r="X131" s="92">
        <f t="shared" si="57"/>
        <v>123</v>
      </c>
      <c r="Y131" s="91">
        <f t="shared" si="58"/>
        <v>124</v>
      </c>
      <c r="Z131" s="91" t="e">
        <f>INDEX(地温!$D$2:$D$366,MATCH(X131,地温!$C$2:$C$366,FALSE))</f>
        <v>#N/A</v>
      </c>
      <c r="AA131" s="91" t="e">
        <f t="shared" si="59"/>
        <v>#N/A</v>
      </c>
      <c r="AB131" s="93" t="e">
        <f t="shared" si="41"/>
        <v>#N/A</v>
      </c>
      <c r="AC131" s="99" t="e">
        <f t="shared" si="42"/>
        <v>#N/A</v>
      </c>
      <c r="AD131" s="99">
        <f t="shared" si="43"/>
        <v>0</v>
      </c>
      <c r="AG131" s="92">
        <f t="shared" si="60"/>
        <v>123</v>
      </c>
      <c r="AH131" s="91">
        <f t="shared" si="61"/>
        <v>124</v>
      </c>
      <c r="AI131" s="91" t="e">
        <f>INDEX(地温!$D$2:$D$366,MATCH(AG131,地温!$C$2:$C$366,FALSE))</f>
        <v>#N/A</v>
      </c>
      <c r="AJ131" s="91" t="e">
        <f t="shared" si="62"/>
        <v>#N/A</v>
      </c>
      <c r="AK131" s="93" t="e">
        <f t="shared" si="44"/>
        <v>#N/A</v>
      </c>
      <c r="AL131" s="99" t="e">
        <f t="shared" si="45"/>
        <v>#N/A</v>
      </c>
      <c r="AM131" s="99">
        <f t="shared" si="46"/>
        <v>0</v>
      </c>
      <c r="AP131" s="92">
        <f t="shared" si="63"/>
        <v>123</v>
      </c>
      <c r="AQ131" s="91">
        <f t="shared" si="64"/>
        <v>124</v>
      </c>
      <c r="AR131" s="91" t="e">
        <f>INDEX(地温!$D$2:$D$366,MATCH(AP131,地温!$C$2:$C$366,FALSE))</f>
        <v>#N/A</v>
      </c>
      <c r="AS131" s="91" t="e">
        <f t="shared" si="65"/>
        <v>#N/A</v>
      </c>
      <c r="AT131" s="93" t="e">
        <f t="shared" si="47"/>
        <v>#N/A</v>
      </c>
      <c r="AU131" s="99" t="e">
        <f t="shared" si="48"/>
        <v>#N/A</v>
      </c>
      <c r="AV131" s="99">
        <f t="shared" si="49"/>
        <v>0</v>
      </c>
    </row>
    <row r="132" spans="1:48" s="91" customFormat="1">
      <c r="A132" s="92">
        <f t="shared" si="50"/>
        <v>124</v>
      </c>
      <c r="B132" s="91">
        <f t="shared" si="33"/>
        <v>125</v>
      </c>
      <c r="C132" s="99">
        <f t="shared" si="34"/>
        <v>0</v>
      </c>
      <c r="F132" s="92">
        <f t="shared" si="51"/>
        <v>124</v>
      </c>
      <c r="G132" s="91">
        <f t="shared" si="52"/>
        <v>125</v>
      </c>
      <c r="H132" s="91" t="e">
        <f>INDEX(地温!$D$2:$D$366,MATCH(F132,地温!$C$2:$C$366,FALSE))</f>
        <v>#N/A</v>
      </c>
      <c r="I132" s="91" t="e">
        <f t="shared" si="53"/>
        <v>#N/A</v>
      </c>
      <c r="J132" s="93" t="e">
        <f t="shared" si="35"/>
        <v>#N/A</v>
      </c>
      <c r="K132" s="99" t="e">
        <f t="shared" si="36"/>
        <v>#N/A</v>
      </c>
      <c r="L132" s="99">
        <f t="shared" si="37"/>
        <v>0</v>
      </c>
      <c r="O132" s="92">
        <f t="shared" si="54"/>
        <v>124</v>
      </c>
      <c r="P132" s="91">
        <f t="shared" si="55"/>
        <v>125</v>
      </c>
      <c r="Q132" s="91" t="e">
        <f>INDEX(地温!$D$2:$D$366,MATCH(O132,地温!$C$2:$C$366,FALSE))</f>
        <v>#N/A</v>
      </c>
      <c r="R132" s="91" t="e">
        <f t="shared" si="56"/>
        <v>#N/A</v>
      </c>
      <c r="S132" s="93" t="e">
        <f t="shared" si="38"/>
        <v>#N/A</v>
      </c>
      <c r="T132" s="99" t="e">
        <f t="shared" si="39"/>
        <v>#N/A</v>
      </c>
      <c r="U132" s="99">
        <f t="shared" si="40"/>
        <v>0</v>
      </c>
      <c r="X132" s="92">
        <f t="shared" si="57"/>
        <v>124</v>
      </c>
      <c r="Y132" s="91">
        <f t="shared" si="58"/>
        <v>125</v>
      </c>
      <c r="Z132" s="91" t="e">
        <f>INDEX(地温!$D$2:$D$366,MATCH(X132,地温!$C$2:$C$366,FALSE))</f>
        <v>#N/A</v>
      </c>
      <c r="AA132" s="91" t="e">
        <f t="shared" si="59"/>
        <v>#N/A</v>
      </c>
      <c r="AB132" s="93" t="e">
        <f t="shared" si="41"/>
        <v>#N/A</v>
      </c>
      <c r="AC132" s="99" t="e">
        <f t="shared" si="42"/>
        <v>#N/A</v>
      </c>
      <c r="AD132" s="99">
        <f t="shared" si="43"/>
        <v>0</v>
      </c>
      <c r="AG132" s="92">
        <f t="shared" si="60"/>
        <v>124</v>
      </c>
      <c r="AH132" s="91">
        <f t="shared" si="61"/>
        <v>125</v>
      </c>
      <c r="AI132" s="91" t="e">
        <f>INDEX(地温!$D$2:$D$366,MATCH(AG132,地温!$C$2:$C$366,FALSE))</f>
        <v>#N/A</v>
      </c>
      <c r="AJ132" s="91" t="e">
        <f t="shared" si="62"/>
        <v>#N/A</v>
      </c>
      <c r="AK132" s="93" t="e">
        <f t="shared" si="44"/>
        <v>#N/A</v>
      </c>
      <c r="AL132" s="99" t="e">
        <f t="shared" si="45"/>
        <v>#N/A</v>
      </c>
      <c r="AM132" s="99">
        <f t="shared" si="46"/>
        <v>0</v>
      </c>
      <c r="AP132" s="92">
        <f t="shared" si="63"/>
        <v>124</v>
      </c>
      <c r="AQ132" s="91">
        <f t="shared" si="64"/>
        <v>125</v>
      </c>
      <c r="AR132" s="91" t="e">
        <f>INDEX(地温!$D$2:$D$366,MATCH(AP132,地温!$C$2:$C$366,FALSE))</f>
        <v>#N/A</v>
      </c>
      <c r="AS132" s="91" t="e">
        <f t="shared" si="65"/>
        <v>#N/A</v>
      </c>
      <c r="AT132" s="93" t="e">
        <f t="shared" si="47"/>
        <v>#N/A</v>
      </c>
      <c r="AU132" s="99" t="e">
        <f t="shared" si="48"/>
        <v>#N/A</v>
      </c>
      <c r="AV132" s="99">
        <f t="shared" si="49"/>
        <v>0</v>
      </c>
    </row>
    <row r="133" spans="1:48" s="91" customFormat="1">
      <c r="A133" s="92">
        <f t="shared" si="50"/>
        <v>125</v>
      </c>
      <c r="B133" s="91">
        <f t="shared" si="33"/>
        <v>126</v>
      </c>
      <c r="C133" s="99">
        <f t="shared" si="34"/>
        <v>0</v>
      </c>
      <c r="F133" s="92">
        <f t="shared" si="51"/>
        <v>125</v>
      </c>
      <c r="G133" s="91">
        <f t="shared" si="52"/>
        <v>126</v>
      </c>
      <c r="H133" s="91" t="e">
        <f>INDEX(地温!$D$2:$D$366,MATCH(F133,地温!$C$2:$C$366,FALSE))</f>
        <v>#N/A</v>
      </c>
      <c r="I133" s="91" t="e">
        <f t="shared" si="53"/>
        <v>#N/A</v>
      </c>
      <c r="J133" s="93" t="e">
        <f t="shared" si="35"/>
        <v>#N/A</v>
      </c>
      <c r="K133" s="99" t="e">
        <f t="shared" si="36"/>
        <v>#N/A</v>
      </c>
      <c r="L133" s="99">
        <f t="shared" si="37"/>
        <v>0</v>
      </c>
      <c r="O133" s="92">
        <f t="shared" si="54"/>
        <v>125</v>
      </c>
      <c r="P133" s="91">
        <f t="shared" si="55"/>
        <v>126</v>
      </c>
      <c r="Q133" s="91" t="e">
        <f>INDEX(地温!$D$2:$D$366,MATCH(O133,地温!$C$2:$C$366,FALSE))</f>
        <v>#N/A</v>
      </c>
      <c r="R133" s="91" t="e">
        <f t="shared" si="56"/>
        <v>#N/A</v>
      </c>
      <c r="S133" s="93" t="e">
        <f t="shared" si="38"/>
        <v>#N/A</v>
      </c>
      <c r="T133" s="99" t="e">
        <f t="shared" si="39"/>
        <v>#N/A</v>
      </c>
      <c r="U133" s="99">
        <f t="shared" si="40"/>
        <v>0</v>
      </c>
      <c r="X133" s="92">
        <f t="shared" si="57"/>
        <v>125</v>
      </c>
      <c r="Y133" s="91">
        <f t="shared" si="58"/>
        <v>126</v>
      </c>
      <c r="Z133" s="91" t="e">
        <f>INDEX(地温!$D$2:$D$366,MATCH(X133,地温!$C$2:$C$366,FALSE))</f>
        <v>#N/A</v>
      </c>
      <c r="AA133" s="91" t="e">
        <f t="shared" si="59"/>
        <v>#N/A</v>
      </c>
      <c r="AB133" s="93" t="e">
        <f t="shared" si="41"/>
        <v>#N/A</v>
      </c>
      <c r="AC133" s="99" t="e">
        <f t="shared" si="42"/>
        <v>#N/A</v>
      </c>
      <c r="AD133" s="99">
        <f t="shared" si="43"/>
        <v>0</v>
      </c>
      <c r="AG133" s="92">
        <f t="shared" si="60"/>
        <v>125</v>
      </c>
      <c r="AH133" s="91">
        <f t="shared" si="61"/>
        <v>126</v>
      </c>
      <c r="AI133" s="91" t="e">
        <f>INDEX(地温!$D$2:$D$366,MATCH(AG133,地温!$C$2:$C$366,FALSE))</f>
        <v>#N/A</v>
      </c>
      <c r="AJ133" s="91" t="e">
        <f t="shared" si="62"/>
        <v>#N/A</v>
      </c>
      <c r="AK133" s="93" t="e">
        <f t="shared" si="44"/>
        <v>#N/A</v>
      </c>
      <c r="AL133" s="99" t="e">
        <f t="shared" si="45"/>
        <v>#N/A</v>
      </c>
      <c r="AM133" s="99">
        <f t="shared" si="46"/>
        <v>0</v>
      </c>
      <c r="AP133" s="92">
        <f t="shared" si="63"/>
        <v>125</v>
      </c>
      <c r="AQ133" s="91">
        <f t="shared" si="64"/>
        <v>126</v>
      </c>
      <c r="AR133" s="91" t="e">
        <f>INDEX(地温!$D$2:$D$366,MATCH(AP133,地温!$C$2:$C$366,FALSE))</f>
        <v>#N/A</v>
      </c>
      <c r="AS133" s="91" t="e">
        <f t="shared" si="65"/>
        <v>#N/A</v>
      </c>
      <c r="AT133" s="93" t="e">
        <f t="shared" si="47"/>
        <v>#N/A</v>
      </c>
      <c r="AU133" s="99" t="e">
        <f t="shared" si="48"/>
        <v>#N/A</v>
      </c>
      <c r="AV133" s="99">
        <f t="shared" si="49"/>
        <v>0</v>
      </c>
    </row>
    <row r="134" spans="1:48" s="91" customFormat="1">
      <c r="A134" s="92">
        <f t="shared" si="50"/>
        <v>126</v>
      </c>
      <c r="B134" s="91">
        <f t="shared" si="33"/>
        <v>127</v>
      </c>
      <c r="C134" s="99">
        <f t="shared" si="34"/>
        <v>0</v>
      </c>
      <c r="F134" s="92">
        <f t="shared" si="51"/>
        <v>126</v>
      </c>
      <c r="G134" s="91">
        <f t="shared" si="52"/>
        <v>127</v>
      </c>
      <c r="H134" s="91" t="e">
        <f>INDEX(地温!$D$2:$D$366,MATCH(F134,地温!$C$2:$C$366,FALSE))</f>
        <v>#N/A</v>
      </c>
      <c r="I134" s="91" t="e">
        <f t="shared" si="53"/>
        <v>#N/A</v>
      </c>
      <c r="J134" s="93" t="e">
        <f t="shared" si="35"/>
        <v>#N/A</v>
      </c>
      <c r="K134" s="99" t="e">
        <f t="shared" si="36"/>
        <v>#N/A</v>
      </c>
      <c r="L134" s="99">
        <f t="shared" si="37"/>
        <v>0</v>
      </c>
      <c r="O134" s="92">
        <f t="shared" si="54"/>
        <v>126</v>
      </c>
      <c r="P134" s="91">
        <f t="shared" si="55"/>
        <v>127</v>
      </c>
      <c r="Q134" s="91" t="e">
        <f>INDEX(地温!$D$2:$D$366,MATCH(O134,地温!$C$2:$C$366,FALSE))</f>
        <v>#N/A</v>
      </c>
      <c r="R134" s="91" t="e">
        <f t="shared" si="56"/>
        <v>#N/A</v>
      </c>
      <c r="S134" s="93" t="e">
        <f t="shared" si="38"/>
        <v>#N/A</v>
      </c>
      <c r="T134" s="99" t="e">
        <f t="shared" si="39"/>
        <v>#N/A</v>
      </c>
      <c r="U134" s="99">
        <f t="shared" si="40"/>
        <v>0</v>
      </c>
      <c r="X134" s="92">
        <f t="shared" si="57"/>
        <v>126</v>
      </c>
      <c r="Y134" s="91">
        <f t="shared" si="58"/>
        <v>127</v>
      </c>
      <c r="Z134" s="91" t="e">
        <f>INDEX(地温!$D$2:$D$366,MATCH(X134,地温!$C$2:$C$366,FALSE))</f>
        <v>#N/A</v>
      </c>
      <c r="AA134" s="91" t="e">
        <f t="shared" si="59"/>
        <v>#N/A</v>
      </c>
      <c r="AB134" s="93" t="e">
        <f t="shared" si="41"/>
        <v>#N/A</v>
      </c>
      <c r="AC134" s="99" t="e">
        <f t="shared" si="42"/>
        <v>#N/A</v>
      </c>
      <c r="AD134" s="99">
        <f t="shared" si="43"/>
        <v>0</v>
      </c>
      <c r="AG134" s="92">
        <f t="shared" si="60"/>
        <v>126</v>
      </c>
      <c r="AH134" s="91">
        <f t="shared" si="61"/>
        <v>127</v>
      </c>
      <c r="AI134" s="91" t="e">
        <f>INDEX(地温!$D$2:$D$366,MATCH(AG134,地温!$C$2:$C$366,FALSE))</f>
        <v>#N/A</v>
      </c>
      <c r="AJ134" s="91" t="e">
        <f t="shared" si="62"/>
        <v>#N/A</v>
      </c>
      <c r="AK134" s="93" t="e">
        <f t="shared" si="44"/>
        <v>#N/A</v>
      </c>
      <c r="AL134" s="99" t="e">
        <f t="shared" si="45"/>
        <v>#N/A</v>
      </c>
      <c r="AM134" s="99">
        <f t="shared" si="46"/>
        <v>0</v>
      </c>
      <c r="AP134" s="92">
        <f t="shared" si="63"/>
        <v>126</v>
      </c>
      <c r="AQ134" s="91">
        <f t="shared" si="64"/>
        <v>127</v>
      </c>
      <c r="AR134" s="91" t="e">
        <f>INDEX(地温!$D$2:$D$366,MATCH(AP134,地温!$C$2:$C$366,FALSE))</f>
        <v>#N/A</v>
      </c>
      <c r="AS134" s="91" t="e">
        <f t="shared" si="65"/>
        <v>#N/A</v>
      </c>
      <c r="AT134" s="93" t="e">
        <f t="shared" si="47"/>
        <v>#N/A</v>
      </c>
      <c r="AU134" s="99" t="e">
        <f t="shared" si="48"/>
        <v>#N/A</v>
      </c>
      <c r="AV134" s="99">
        <f t="shared" si="49"/>
        <v>0</v>
      </c>
    </row>
    <row r="135" spans="1:48" s="91" customFormat="1">
      <c r="A135" s="92">
        <f t="shared" si="50"/>
        <v>127</v>
      </c>
      <c r="B135" s="91">
        <f t="shared" si="33"/>
        <v>128</v>
      </c>
      <c r="C135" s="99">
        <f t="shared" si="34"/>
        <v>0</v>
      </c>
      <c r="F135" s="92">
        <f t="shared" si="51"/>
        <v>127</v>
      </c>
      <c r="G135" s="91">
        <f t="shared" si="52"/>
        <v>128</v>
      </c>
      <c r="H135" s="91" t="e">
        <f>INDEX(地温!$D$2:$D$366,MATCH(F135,地温!$C$2:$C$366,FALSE))</f>
        <v>#N/A</v>
      </c>
      <c r="I135" s="91" t="e">
        <f t="shared" si="53"/>
        <v>#N/A</v>
      </c>
      <c r="J135" s="93" t="e">
        <f t="shared" si="35"/>
        <v>#N/A</v>
      </c>
      <c r="K135" s="99" t="e">
        <f t="shared" si="36"/>
        <v>#N/A</v>
      </c>
      <c r="L135" s="99">
        <f t="shared" si="37"/>
        <v>0</v>
      </c>
      <c r="O135" s="92">
        <f t="shared" si="54"/>
        <v>127</v>
      </c>
      <c r="P135" s="91">
        <f t="shared" si="55"/>
        <v>128</v>
      </c>
      <c r="Q135" s="91" t="e">
        <f>INDEX(地温!$D$2:$D$366,MATCH(O135,地温!$C$2:$C$366,FALSE))</f>
        <v>#N/A</v>
      </c>
      <c r="R135" s="91" t="e">
        <f t="shared" si="56"/>
        <v>#N/A</v>
      </c>
      <c r="S135" s="93" t="e">
        <f t="shared" si="38"/>
        <v>#N/A</v>
      </c>
      <c r="T135" s="99" t="e">
        <f t="shared" si="39"/>
        <v>#N/A</v>
      </c>
      <c r="U135" s="99">
        <f t="shared" si="40"/>
        <v>0</v>
      </c>
      <c r="X135" s="92">
        <f t="shared" si="57"/>
        <v>127</v>
      </c>
      <c r="Y135" s="91">
        <f t="shared" si="58"/>
        <v>128</v>
      </c>
      <c r="Z135" s="91" t="e">
        <f>INDEX(地温!$D$2:$D$366,MATCH(X135,地温!$C$2:$C$366,FALSE))</f>
        <v>#N/A</v>
      </c>
      <c r="AA135" s="91" t="e">
        <f t="shared" si="59"/>
        <v>#N/A</v>
      </c>
      <c r="AB135" s="93" t="e">
        <f t="shared" si="41"/>
        <v>#N/A</v>
      </c>
      <c r="AC135" s="99" t="e">
        <f t="shared" si="42"/>
        <v>#N/A</v>
      </c>
      <c r="AD135" s="99">
        <f t="shared" si="43"/>
        <v>0</v>
      </c>
      <c r="AG135" s="92">
        <f t="shared" si="60"/>
        <v>127</v>
      </c>
      <c r="AH135" s="91">
        <f t="shared" si="61"/>
        <v>128</v>
      </c>
      <c r="AI135" s="91" t="e">
        <f>INDEX(地温!$D$2:$D$366,MATCH(AG135,地温!$C$2:$C$366,FALSE))</f>
        <v>#N/A</v>
      </c>
      <c r="AJ135" s="91" t="e">
        <f t="shared" si="62"/>
        <v>#N/A</v>
      </c>
      <c r="AK135" s="93" t="e">
        <f t="shared" si="44"/>
        <v>#N/A</v>
      </c>
      <c r="AL135" s="99" t="e">
        <f t="shared" si="45"/>
        <v>#N/A</v>
      </c>
      <c r="AM135" s="99">
        <f t="shared" si="46"/>
        <v>0</v>
      </c>
      <c r="AP135" s="92">
        <f t="shared" si="63"/>
        <v>127</v>
      </c>
      <c r="AQ135" s="91">
        <f t="shared" si="64"/>
        <v>128</v>
      </c>
      <c r="AR135" s="91" t="e">
        <f>INDEX(地温!$D$2:$D$366,MATCH(AP135,地温!$C$2:$C$366,FALSE))</f>
        <v>#N/A</v>
      </c>
      <c r="AS135" s="91" t="e">
        <f t="shared" si="65"/>
        <v>#N/A</v>
      </c>
      <c r="AT135" s="93" t="e">
        <f t="shared" si="47"/>
        <v>#N/A</v>
      </c>
      <c r="AU135" s="99" t="e">
        <f t="shared" si="48"/>
        <v>#N/A</v>
      </c>
      <c r="AV135" s="99">
        <f t="shared" si="49"/>
        <v>0</v>
      </c>
    </row>
    <row r="136" spans="1:48" s="91" customFormat="1">
      <c r="A136" s="92">
        <f t="shared" si="50"/>
        <v>128</v>
      </c>
      <c r="B136" s="91">
        <f t="shared" ref="B136:B199" si="66">G136</f>
        <v>129</v>
      </c>
      <c r="C136" s="99">
        <f t="shared" ref="C136:C199" si="67">L136+U136+AD136+AM136+AV136</f>
        <v>0</v>
      </c>
      <c r="F136" s="92">
        <f t="shared" si="51"/>
        <v>128</v>
      </c>
      <c r="G136" s="91">
        <f t="shared" si="52"/>
        <v>129</v>
      </c>
      <c r="H136" s="91" t="e">
        <f>INDEX(地温!$D$2:$D$366,MATCH(F136,地温!$C$2:$C$366,FALSE))</f>
        <v>#N/A</v>
      </c>
      <c r="I136" s="91" t="e">
        <f t="shared" si="53"/>
        <v>#N/A</v>
      </c>
      <c r="J136" s="93" t="e">
        <f t="shared" ref="J136:J199" si="68">I136/G136</f>
        <v>#N/A</v>
      </c>
      <c r="K136" s="99" t="e">
        <f t="shared" ref="K136:K199" si="69">$H$4*EXP(-$I$4/(8.31*(J136+273)))</f>
        <v>#N/A</v>
      </c>
      <c r="L136" s="99">
        <f t="shared" ref="L136:L199" si="70">IF($G$1=0,0,$J$1*$G$4*0.01*(1-EXP(-K136*G136)))</f>
        <v>0</v>
      </c>
      <c r="O136" s="92">
        <f t="shared" si="54"/>
        <v>128</v>
      </c>
      <c r="P136" s="91">
        <f t="shared" si="55"/>
        <v>129</v>
      </c>
      <c r="Q136" s="91" t="e">
        <f>INDEX(地温!$D$2:$D$366,MATCH(O136,地温!$C$2:$C$366,FALSE))</f>
        <v>#N/A</v>
      </c>
      <c r="R136" s="91" t="e">
        <f t="shared" si="56"/>
        <v>#N/A</v>
      </c>
      <c r="S136" s="93" t="e">
        <f t="shared" ref="S136:S199" si="71">R136/P136</f>
        <v>#N/A</v>
      </c>
      <c r="T136" s="99" t="e">
        <f t="shared" ref="T136:T199" si="72">$Q$4*EXP(-$R$4/(8.31*(S136+273)))</f>
        <v>#N/A</v>
      </c>
      <c r="U136" s="99">
        <f t="shared" ref="U136:U199" si="73">IF($P$1=0,0,$S$1*$P$4*0.01*(1-EXP(-T136*P136)))</f>
        <v>0</v>
      </c>
      <c r="X136" s="92">
        <f t="shared" si="57"/>
        <v>128</v>
      </c>
      <c r="Y136" s="91">
        <f t="shared" si="58"/>
        <v>129</v>
      </c>
      <c r="Z136" s="91" t="e">
        <f>INDEX(地温!$D$2:$D$366,MATCH(X136,地温!$C$2:$C$366,FALSE))</f>
        <v>#N/A</v>
      </c>
      <c r="AA136" s="91" t="e">
        <f t="shared" si="59"/>
        <v>#N/A</v>
      </c>
      <c r="AB136" s="93" t="e">
        <f t="shared" ref="AB136:AB199" si="74">AA136/Y136</f>
        <v>#N/A</v>
      </c>
      <c r="AC136" s="99" t="e">
        <f t="shared" ref="AC136:AC199" si="75">$Z$4*EXP(-$AA$4/(8.31*(AB136+273)))</f>
        <v>#N/A</v>
      </c>
      <c r="AD136" s="99">
        <f t="shared" ref="AD136:AD199" si="76">IF($Y$1=0,0,$AB$1*$Y$4*0.01*(1-EXP(-AC136*Y136)))</f>
        <v>0</v>
      </c>
      <c r="AG136" s="92">
        <f t="shared" si="60"/>
        <v>128</v>
      </c>
      <c r="AH136" s="91">
        <f t="shared" si="61"/>
        <v>129</v>
      </c>
      <c r="AI136" s="91" t="e">
        <f>INDEX(地温!$D$2:$D$366,MATCH(AG136,地温!$C$2:$C$366,FALSE))</f>
        <v>#N/A</v>
      </c>
      <c r="AJ136" s="91" t="e">
        <f t="shared" si="62"/>
        <v>#N/A</v>
      </c>
      <c r="AK136" s="93" t="e">
        <f t="shared" ref="AK136:AK199" si="77">AJ136/AH136</f>
        <v>#N/A</v>
      </c>
      <c r="AL136" s="99" t="e">
        <f t="shared" ref="AL136:AL199" si="78">$AI$4*EXP(-$AJ$4/(8.31*(AK136+273)))</f>
        <v>#N/A</v>
      </c>
      <c r="AM136" s="99">
        <f t="shared" ref="AM136:AM199" si="79">IF($AH$1=0,0,$AK$1*$AH$4*0.01*(1-EXP(-AL136*AH136)))</f>
        <v>0</v>
      </c>
      <c r="AP136" s="92">
        <f t="shared" si="63"/>
        <v>128</v>
      </c>
      <c r="AQ136" s="91">
        <f t="shared" si="64"/>
        <v>129</v>
      </c>
      <c r="AR136" s="91" t="e">
        <f>INDEX(地温!$D$2:$D$366,MATCH(AP136,地温!$C$2:$C$366,FALSE))</f>
        <v>#N/A</v>
      </c>
      <c r="AS136" s="91" t="e">
        <f t="shared" si="65"/>
        <v>#N/A</v>
      </c>
      <c r="AT136" s="93" t="e">
        <f t="shared" ref="AT136:AT199" si="80">AS136/AQ136</f>
        <v>#N/A</v>
      </c>
      <c r="AU136" s="99" t="e">
        <f t="shared" ref="AU136:AU199" si="81">$AR$4*EXP(-$AS$4/(8.31*(AT136+273)))</f>
        <v>#N/A</v>
      </c>
      <c r="AV136" s="99">
        <f t="shared" ref="AV136:AV199" si="82">IF($AQ$1=0,0,$AT$1*$AQ$4*0.01*(1-EXP(-AU136*AQ136)))</f>
        <v>0</v>
      </c>
    </row>
    <row r="137" spans="1:48" s="91" customFormat="1">
      <c r="A137" s="92">
        <f t="shared" ref="A137:A200" si="83">A136+1</f>
        <v>129</v>
      </c>
      <c r="B137" s="91">
        <f t="shared" si="66"/>
        <v>130</v>
      </c>
      <c r="C137" s="99">
        <f t="shared" si="67"/>
        <v>0</v>
      </c>
      <c r="F137" s="92">
        <f t="shared" ref="F137:F200" si="84">F136+1</f>
        <v>129</v>
      </c>
      <c r="G137" s="91">
        <f t="shared" ref="G137:G200" si="85">F137-F$8+1</f>
        <v>130</v>
      </c>
      <c r="H137" s="91" t="e">
        <f>INDEX(地温!$D$2:$D$366,MATCH(F137,地温!$C$2:$C$366,FALSE))</f>
        <v>#N/A</v>
      </c>
      <c r="I137" s="91" t="e">
        <f t="shared" ref="I137:I200" si="86">I136+H137</f>
        <v>#N/A</v>
      </c>
      <c r="J137" s="93" t="e">
        <f t="shared" si="68"/>
        <v>#N/A</v>
      </c>
      <c r="K137" s="99" t="e">
        <f t="shared" si="69"/>
        <v>#N/A</v>
      </c>
      <c r="L137" s="99">
        <f t="shared" si="70"/>
        <v>0</v>
      </c>
      <c r="O137" s="92">
        <f t="shared" ref="O137:O200" si="87">O136+1</f>
        <v>129</v>
      </c>
      <c r="P137" s="91">
        <f t="shared" ref="P137:P200" si="88">O137-O$8+1</f>
        <v>130</v>
      </c>
      <c r="Q137" s="91" t="e">
        <f>INDEX(地温!$D$2:$D$366,MATCH(O137,地温!$C$2:$C$366,FALSE))</f>
        <v>#N/A</v>
      </c>
      <c r="R137" s="91" t="e">
        <f t="shared" ref="R137:R200" si="89">R136+Q137</f>
        <v>#N/A</v>
      </c>
      <c r="S137" s="93" t="e">
        <f t="shared" si="71"/>
        <v>#N/A</v>
      </c>
      <c r="T137" s="99" t="e">
        <f t="shared" si="72"/>
        <v>#N/A</v>
      </c>
      <c r="U137" s="99">
        <f t="shared" si="73"/>
        <v>0</v>
      </c>
      <c r="X137" s="92">
        <f t="shared" ref="X137:X200" si="90">X136+1</f>
        <v>129</v>
      </c>
      <c r="Y137" s="91">
        <f t="shared" ref="Y137:Y200" si="91">X137-X$8+1</f>
        <v>130</v>
      </c>
      <c r="Z137" s="91" t="e">
        <f>INDEX(地温!$D$2:$D$366,MATCH(X137,地温!$C$2:$C$366,FALSE))</f>
        <v>#N/A</v>
      </c>
      <c r="AA137" s="91" t="e">
        <f t="shared" ref="AA137:AA200" si="92">AA136+Z137</f>
        <v>#N/A</v>
      </c>
      <c r="AB137" s="93" t="e">
        <f t="shared" si="74"/>
        <v>#N/A</v>
      </c>
      <c r="AC137" s="99" t="e">
        <f t="shared" si="75"/>
        <v>#N/A</v>
      </c>
      <c r="AD137" s="99">
        <f t="shared" si="76"/>
        <v>0</v>
      </c>
      <c r="AG137" s="92">
        <f t="shared" ref="AG137:AG200" si="93">AG136+1</f>
        <v>129</v>
      </c>
      <c r="AH137" s="91">
        <f t="shared" ref="AH137:AH200" si="94">AG137-AG$8+1</f>
        <v>130</v>
      </c>
      <c r="AI137" s="91" t="e">
        <f>INDEX(地温!$D$2:$D$366,MATCH(AG137,地温!$C$2:$C$366,FALSE))</f>
        <v>#N/A</v>
      </c>
      <c r="AJ137" s="91" t="e">
        <f t="shared" ref="AJ137:AJ200" si="95">AJ136+AI137</f>
        <v>#N/A</v>
      </c>
      <c r="AK137" s="93" t="e">
        <f t="shared" si="77"/>
        <v>#N/A</v>
      </c>
      <c r="AL137" s="99" t="e">
        <f t="shared" si="78"/>
        <v>#N/A</v>
      </c>
      <c r="AM137" s="99">
        <f t="shared" si="79"/>
        <v>0</v>
      </c>
      <c r="AP137" s="92">
        <f t="shared" ref="AP137:AP200" si="96">AP136+1</f>
        <v>129</v>
      </c>
      <c r="AQ137" s="91">
        <f t="shared" ref="AQ137:AQ200" si="97">AP137-AP$8+1</f>
        <v>130</v>
      </c>
      <c r="AR137" s="91" t="e">
        <f>INDEX(地温!$D$2:$D$366,MATCH(AP137,地温!$C$2:$C$366,FALSE))</f>
        <v>#N/A</v>
      </c>
      <c r="AS137" s="91" t="e">
        <f t="shared" ref="AS137:AS200" si="98">AS136+AR137</f>
        <v>#N/A</v>
      </c>
      <c r="AT137" s="93" t="e">
        <f t="shared" si="80"/>
        <v>#N/A</v>
      </c>
      <c r="AU137" s="99" t="e">
        <f t="shared" si="81"/>
        <v>#N/A</v>
      </c>
      <c r="AV137" s="99">
        <f t="shared" si="82"/>
        <v>0</v>
      </c>
    </row>
    <row r="138" spans="1:48" s="91" customFormat="1">
      <c r="A138" s="92">
        <f t="shared" si="83"/>
        <v>130</v>
      </c>
      <c r="B138" s="91">
        <f t="shared" si="66"/>
        <v>131</v>
      </c>
      <c r="C138" s="99">
        <f t="shared" si="67"/>
        <v>0</v>
      </c>
      <c r="F138" s="92">
        <f t="shared" si="84"/>
        <v>130</v>
      </c>
      <c r="G138" s="91">
        <f t="shared" si="85"/>
        <v>131</v>
      </c>
      <c r="H138" s="91" t="e">
        <f>INDEX(地温!$D$2:$D$366,MATCH(F138,地温!$C$2:$C$366,FALSE))</f>
        <v>#N/A</v>
      </c>
      <c r="I138" s="91" t="e">
        <f t="shared" si="86"/>
        <v>#N/A</v>
      </c>
      <c r="J138" s="93" t="e">
        <f t="shared" si="68"/>
        <v>#N/A</v>
      </c>
      <c r="K138" s="99" t="e">
        <f t="shared" si="69"/>
        <v>#N/A</v>
      </c>
      <c r="L138" s="99">
        <f t="shared" si="70"/>
        <v>0</v>
      </c>
      <c r="O138" s="92">
        <f t="shared" si="87"/>
        <v>130</v>
      </c>
      <c r="P138" s="91">
        <f t="shared" si="88"/>
        <v>131</v>
      </c>
      <c r="Q138" s="91" t="e">
        <f>INDEX(地温!$D$2:$D$366,MATCH(O138,地温!$C$2:$C$366,FALSE))</f>
        <v>#N/A</v>
      </c>
      <c r="R138" s="91" t="e">
        <f t="shared" si="89"/>
        <v>#N/A</v>
      </c>
      <c r="S138" s="93" t="e">
        <f t="shared" si="71"/>
        <v>#N/A</v>
      </c>
      <c r="T138" s="99" t="e">
        <f t="shared" si="72"/>
        <v>#N/A</v>
      </c>
      <c r="U138" s="99">
        <f t="shared" si="73"/>
        <v>0</v>
      </c>
      <c r="X138" s="92">
        <f t="shared" si="90"/>
        <v>130</v>
      </c>
      <c r="Y138" s="91">
        <f t="shared" si="91"/>
        <v>131</v>
      </c>
      <c r="Z138" s="91" t="e">
        <f>INDEX(地温!$D$2:$D$366,MATCH(X138,地温!$C$2:$C$366,FALSE))</f>
        <v>#N/A</v>
      </c>
      <c r="AA138" s="91" t="e">
        <f t="shared" si="92"/>
        <v>#N/A</v>
      </c>
      <c r="AB138" s="93" t="e">
        <f t="shared" si="74"/>
        <v>#N/A</v>
      </c>
      <c r="AC138" s="99" t="e">
        <f t="shared" si="75"/>
        <v>#N/A</v>
      </c>
      <c r="AD138" s="99">
        <f t="shared" si="76"/>
        <v>0</v>
      </c>
      <c r="AG138" s="92">
        <f t="shared" si="93"/>
        <v>130</v>
      </c>
      <c r="AH138" s="91">
        <f t="shared" si="94"/>
        <v>131</v>
      </c>
      <c r="AI138" s="91" t="e">
        <f>INDEX(地温!$D$2:$D$366,MATCH(AG138,地温!$C$2:$C$366,FALSE))</f>
        <v>#N/A</v>
      </c>
      <c r="AJ138" s="91" t="e">
        <f t="shared" si="95"/>
        <v>#N/A</v>
      </c>
      <c r="AK138" s="93" t="e">
        <f t="shared" si="77"/>
        <v>#N/A</v>
      </c>
      <c r="AL138" s="99" t="e">
        <f t="shared" si="78"/>
        <v>#N/A</v>
      </c>
      <c r="AM138" s="99">
        <f t="shared" si="79"/>
        <v>0</v>
      </c>
      <c r="AP138" s="92">
        <f t="shared" si="96"/>
        <v>130</v>
      </c>
      <c r="AQ138" s="91">
        <f t="shared" si="97"/>
        <v>131</v>
      </c>
      <c r="AR138" s="91" t="e">
        <f>INDEX(地温!$D$2:$D$366,MATCH(AP138,地温!$C$2:$C$366,FALSE))</f>
        <v>#N/A</v>
      </c>
      <c r="AS138" s="91" t="e">
        <f t="shared" si="98"/>
        <v>#N/A</v>
      </c>
      <c r="AT138" s="93" t="e">
        <f t="shared" si="80"/>
        <v>#N/A</v>
      </c>
      <c r="AU138" s="99" t="e">
        <f t="shared" si="81"/>
        <v>#N/A</v>
      </c>
      <c r="AV138" s="99">
        <f t="shared" si="82"/>
        <v>0</v>
      </c>
    </row>
    <row r="139" spans="1:48" s="91" customFormat="1">
      <c r="A139" s="92">
        <f t="shared" si="83"/>
        <v>131</v>
      </c>
      <c r="B139" s="91">
        <f t="shared" si="66"/>
        <v>132</v>
      </c>
      <c r="C139" s="99">
        <f t="shared" si="67"/>
        <v>0</v>
      </c>
      <c r="F139" s="92">
        <f t="shared" si="84"/>
        <v>131</v>
      </c>
      <c r="G139" s="91">
        <f t="shared" si="85"/>
        <v>132</v>
      </c>
      <c r="H139" s="91" t="e">
        <f>INDEX(地温!$D$2:$D$366,MATCH(F139,地温!$C$2:$C$366,FALSE))</f>
        <v>#N/A</v>
      </c>
      <c r="I139" s="91" t="e">
        <f t="shared" si="86"/>
        <v>#N/A</v>
      </c>
      <c r="J139" s="93" t="e">
        <f t="shared" si="68"/>
        <v>#N/A</v>
      </c>
      <c r="K139" s="99" t="e">
        <f t="shared" si="69"/>
        <v>#N/A</v>
      </c>
      <c r="L139" s="99">
        <f t="shared" si="70"/>
        <v>0</v>
      </c>
      <c r="O139" s="92">
        <f t="shared" si="87"/>
        <v>131</v>
      </c>
      <c r="P139" s="91">
        <f t="shared" si="88"/>
        <v>132</v>
      </c>
      <c r="Q139" s="91" t="e">
        <f>INDEX(地温!$D$2:$D$366,MATCH(O139,地温!$C$2:$C$366,FALSE))</f>
        <v>#N/A</v>
      </c>
      <c r="R139" s="91" t="e">
        <f t="shared" si="89"/>
        <v>#N/A</v>
      </c>
      <c r="S139" s="93" t="e">
        <f t="shared" si="71"/>
        <v>#N/A</v>
      </c>
      <c r="T139" s="99" t="e">
        <f t="shared" si="72"/>
        <v>#N/A</v>
      </c>
      <c r="U139" s="99">
        <f t="shared" si="73"/>
        <v>0</v>
      </c>
      <c r="X139" s="92">
        <f t="shared" si="90"/>
        <v>131</v>
      </c>
      <c r="Y139" s="91">
        <f t="shared" si="91"/>
        <v>132</v>
      </c>
      <c r="Z139" s="91" t="e">
        <f>INDEX(地温!$D$2:$D$366,MATCH(X139,地温!$C$2:$C$366,FALSE))</f>
        <v>#N/A</v>
      </c>
      <c r="AA139" s="91" t="e">
        <f t="shared" si="92"/>
        <v>#N/A</v>
      </c>
      <c r="AB139" s="93" t="e">
        <f t="shared" si="74"/>
        <v>#N/A</v>
      </c>
      <c r="AC139" s="99" t="e">
        <f t="shared" si="75"/>
        <v>#N/A</v>
      </c>
      <c r="AD139" s="99">
        <f t="shared" si="76"/>
        <v>0</v>
      </c>
      <c r="AG139" s="92">
        <f t="shared" si="93"/>
        <v>131</v>
      </c>
      <c r="AH139" s="91">
        <f t="shared" si="94"/>
        <v>132</v>
      </c>
      <c r="AI139" s="91" t="e">
        <f>INDEX(地温!$D$2:$D$366,MATCH(AG139,地温!$C$2:$C$366,FALSE))</f>
        <v>#N/A</v>
      </c>
      <c r="AJ139" s="91" t="e">
        <f t="shared" si="95"/>
        <v>#N/A</v>
      </c>
      <c r="AK139" s="93" t="e">
        <f t="shared" si="77"/>
        <v>#N/A</v>
      </c>
      <c r="AL139" s="99" t="e">
        <f t="shared" si="78"/>
        <v>#N/A</v>
      </c>
      <c r="AM139" s="99">
        <f t="shared" si="79"/>
        <v>0</v>
      </c>
      <c r="AP139" s="92">
        <f t="shared" si="96"/>
        <v>131</v>
      </c>
      <c r="AQ139" s="91">
        <f t="shared" si="97"/>
        <v>132</v>
      </c>
      <c r="AR139" s="91" t="e">
        <f>INDEX(地温!$D$2:$D$366,MATCH(AP139,地温!$C$2:$C$366,FALSE))</f>
        <v>#N/A</v>
      </c>
      <c r="AS139" s="91" t="e">
        <f t="shared" si="98"/>
        <v>#N/A</v>
      </c>
      <c r="AT139" s="93" t="e">
        <f t="shared" si="80"/>
        <v>#N/A</v>
      </c>
      <c r="AU139" s="99" t="e">
        <f t="shared" si="81"/>
        <v>#N/A</v>
      </c>
      <c r="AV139" s="99">
        <f t="shared" si="82"/>
        <v>0</v>
      </c>
    </row>
    <row r="140" spans="1:48" s="91" customFormat="1">
      <c r="A140" s="92">
        <f t="shared" si="83"/>
        <v>132</v>
      </c>
      <c r="B140" s="91">
        <f t="shared" si="66"/>
        <v>133</v>
      </c>
      <c r="C140" s="99">
        <f t="shared" si="67"/>
        <v>0</v>
      </c>
      <c r="F140" s="92">
        <f t="shared" si="84"/>
        <v>132</v>
      </c>
      <c r="G140" s="91">
        <f t="shared" si="85"/>
        <v>133</v>
      </c>
      <c r="H140" s="91" t="e">
        <f>INDEX(地温!$D$2:$D$366,MATCH(F140,地温!$C$2:$C$366,FALSE))</f>
        <v>#N/A</v>
      </c>
      <c r="I140" s="91" t="e">
        <f t="shared" si="86"/>
        <v>#N/A</v>
      </c>
      <c r="J140" s="93" t="e">
        <f t="shared" si="68"/>
        <v>#N/A</v>
      </c>
      <c r="K140" s="99" t="e">
        <f t="shared" si="69"/>
        <v>#N/A</v>
      </c>
      <c r="L140" s="99">
        <f t="shared" si="70"/>
        <v>0</v>
      </c>
      <c r="O140" s="92">
        <f t="shared" si="87"/>
        <v>132</v>
      </c>
      <c r="P140" s="91">
        <f t="shared" si="88"/>
        <v>133</v>
      </c>
      <c r="Q140" s="91" t="e">
        <f>INDEX(地温!$D$2:$D$366,MATCH(O140,地温!$C$2:$C$366,FALSE))</f>
        <v>#N/A</v>
      </c>
      <c r="R140" s="91" t="e">
        <f t="shared" si="89"/>
        <v>#N/A</v>
      </c>
      <c r="S140" s="93" t="e">
        <f t="shared" si="71"/>
        <v>#N/A</v>
      </c>
      <c r="T140" s="99" t="e">
        <f t="shared" si="72"/>
        <v>#N/A</v>
      </c>
      <c r="U140" s="99">
        <f t="shared" si="73"/>
        <v>0</v>
      </c>
      <c r="X140" s="92">
        <f t="shared" si="90"/>
        <v>132</v>
      </c>
      <c r="Y140" s="91">
        <f t="shared" si="91"/>
        <v>133</v>
      </c>
      <c r="Z140" s="91" t="e">
        <f>INDEX(地温!$D$2:$D$366,MATCH(X140,地温!$C$2:$C$366,FALSE))</f>
        <v>#N/A</v>
      </c>
      <c r="AA140" s="91" t="e">
        <f t="shared" si="92"/>
        <v>#N/A</v>
      </c>
      <c r="AB140" s="93" t="e">
        <f t="shared" si="74"/>
        <v>#N/A</v>
      </c>
      <c r="AC140" s="99" t="e">
        <f t="shared" si="75"/>
        <v>#N/A</v>
      </c>
      <c r="AD140" s="99">
        <f t="shared" si="76"/>
        <v>0</v>
      </c>
      <c r="AG140" s="92">
        <f t="shared" si="93"/>
        <v>132</v>
      </c>
      <c r="AH140" s="91">
        <f t="shared" si="94"/>
        <v>133</v>
      </c>
      <c r="AI140" s="91" t="e">
        <f>INDEX(地温!$D$2:$D$366,MATCH(AG140,地温!$C$2:$C$366,FALSE))</f>
        <v>#N/A</v>
      </c>
      <c r="AJ140" s="91" t="e">
        <f t="shared" si="95"/>
        <v>#N/A</v>
      </c>
      <c r="AK140" s="93" t="e">
        <f t="shared" si="77"/>
        <v>#N/A</v>
      </c>
      <c r="AL140" s="99" t="e">
        <f t="shared" si="78"/>
        <v>#N/A</v>
      </c>
      <c r="AM140" s="99">
        <f t="shared" si="79"/>
        <v>0</v>
      </c>
      <c r="AP140" s="92">
        <f t="shared" si="96"/>
        <v>132</v>
      </c>
      <c r="AQ140" s="91">
        <f t="shared" si="97"/>
        <v>133</v>
      </c>
      <c r="AR140" s="91" t="e">
        <f>INDEX(地温!$D$2:$D$366,MATCH(AP140,地温!$C$2:$C$366,FALSE))</f>
        <v>#N/A</v>
      </c>
      <c r="AS140" s="91" t="e">
        <f t="shared" si="98"/>
        <v>#N/A</v>
      </c>
      <c r="AT140" s="93" t="e">
        <f t="shared" si="80"/>
        <v>#N/A</v>
      </c>
      <c r="AU140" s="99" t="e">
        <f t="shared" si="81"/>
        <v>#N/A</v>
      </c>
      <c r="AV140" s="99">
        <f t="shared" si="82"/>
        <v>0</v>
      </c>
    </row>
    <row r="141" spans="1:48" s="91" customFormat="1">
      <c r="A141" s="92">
        <f t="shared" si="83"/>
        <v>133</v>
      </c>
      <c r="B141" s="91">
        <f t="shared" si="66"/>
        <v>134</v>
      </c>
      <c r="C141" s="99">
        <f t="shared" si="67"/>
        <v>0</v>
      </c>
      <c r="F141" s="92">
        <f t="shared" si="84"/>
        <v>133</v>
      </c>
      <c r="G141" s="91">
        <f t="shared" si="85"/>
        <v>134</v>
      </c>
      <c r="H141" s="91" t="e">
        <f>INDEX(地温!$D$2:$D$366,MATCH(F141,地温!$C$2:$C$366,FALSE))</f>
        <v>#N/A</v>
      </c>
      <c r="I141" s="91" t="e">
        <f t="shared" si="86"/>
        <v>#N/A</v>
      </c>
      <c r="J141" s="93" t="e">
        <f t="shared" si="68"/>
        <v>#N/A</v>
      </c>
      <c r="K141" s="99" t="e">
        <f t="shared" si="69"/>
        <v>#N/A</v>
      </c>
      <c r="L141" s="99">
        <f t="shared" si="70"/>
        <v>0</v>
      </c>
      <c r="O141" s="92">
        <f t="shared" si="87"/>
        <v>133</v>
      </c>
      <c r="P141" s="91">
        <f t="shared" si="88"/>
        <v>134</v>
      </c>
      <c r="Q141" s="91" t="e">
        <f>INDEX(地温!$D$2:$D$366,MATCH(O141,地温!$C$2:$C$366,FALSE))</f>
        <v>#N/A</v>
      </c>
      <c r="R141" s="91" t="e">
        <f t="shared" si="89"/>
        <v>#N/A</v>
      </c>
      <c r="S141" s="93" t="e">
        <f t="shared" si="71"/>
        <v>#N/A</v>
      </c>
      <c r="T141" s="99" t="e">
        <f t="shared" si="72"/>
        <v>#N/A</v>
      </c>
      <c r="U141" s="99">
        <f t="shared" si="73"/>
        <v>0</v>
      </c>
      <c r="X141" s="92">
        <f t="shared" si="90"/>
        <v>133</v>
      </c>
      <c r="Y141" s="91">
        <f t="shared" si="91"/>
        <v>134</v>
      </c>
      <c r="Z141" s="91" t="e">
        <f>INDEX(地温!$D$2:$D$366,MATCH(X141,地温!$C$2:$C$366,FALSE))</f>
        <v>#N/A</v>
      </c>
      <c r="AA141" s="91" t="e">
        <f t="shared" si="92"/>
        <v>#N/A</v>
      </c>
      <c r="AB141" s="93" t="e">
        <f t="shared" si="74"/>
        <v>#N/A</v>
      </c>
      <c r="AC141" s="99" t="e">
        <f t="shared" si="75"/>
        <v>#N/A</v>
      </c>
      <c r="AD141" s="99">
        <f t="shared" si="76"/>
        <v>0</v>
      </c>
      <c r="AG141" s="92">
        <f t="shared" si="93"/>
        <v>133</v>
      </c>
      <c r="AH141" s="91">
        <f t="shared" si="94"/>
        <v>134</v>
      </c>
      <c r="AI141" s="91" t="e">
        <f>INDEX(地温!$D$2:$D$366,MATCH(AG141,地温!$C$2:$C$366,FALSE))</f>
        <v>#N/A</v>
      </c>
      <c r="AJ141" s="91" t="e">
        <f t="shared" si="95"/>
        <v>#N/A</v>
      </c>
      <c r="AK141" s="93" t="e">
        <f t="shared" si="77"/>
        <v>#N/A</v>
      </c>
      <c r="AL141" s="99" t="e">
        <f t="shared" si="78"/>
        <v>#N/A</v>
      </c>
      <c r="AM141" s="99">
        <f t="shared" si="79"/>
        <v>0</v>
      </c>
      <c r="AP141" s="92">
        <f t="shared" si="96"/>
        <v>133</v>
      </c>
      <c r="AQ141" s="91">
        <f t="shared" si="97"/>
        <v>134</v>
      </c>
      <c r="AR141" s="91" t="e">
        <f>INDEX(地温!$D$2:$D$366,MATCH(AP141,地温!$C$2:$C$366,FALSE))</f>
        <v>#N/A</v>
      </c>
      <c r="AS141" s="91" t="e">
        <f t="shared" si="98"/>
        <v>#N/A</v>
      </c>
      <c r="AT141" s="93" t="e">
        <f t="shared" si="80"/>
        <v>#N/A</v>
      </c>
      <c r="AU141" s="99" t="e">
        <f t="shared" si="81"/>
        <v>#N/A</v>
      </c>
      <c r="AV141" s="99">
        <f t="shared" si="82"/>
        <v>0</v>
      </c>
    </row>
    <row r="142" spans="1:48" s="91" customFormat="1">
      <c r="A142" s="92">
        <f t="shared" si="83"/>
        <v>134</v>
      </c>
      <c r="B142" s="91">
        <f t="shared" si="66"/>
        <v>135</v>
      </c>
      <c r="C142" s="99">
        <f t="shared" si="67"/>
        <v>0</v>
      </c>
      <c r="F142" s="92">
        <f t="shared" si="84"/>
        <v>134</v>
      </c>
      <c r="G142" s="91">
        <f t="shared" si="85"/>
        <v>135</v>
      </c>
      <c r="H142" s="91" t="e">
        <f>INDEX(地温!$D$2:$D$366,MATCH(F142,地温!$C$2:$C$366,FALSE))</f>
        <v>#N/A</v>
      </c>
      <c r="I142" s="91" t="e">
        <f t="shared" si="86"/>
        <v>#N/A</v>
      </c>
      <c r="J142" s="93" t="e">
        <f t="shared" si="68"/>
        <v>#N/A</v>
      </c>
      <c r="K142" s="99" t="e">
        <f t="shared" si="69"/>
        <v>#N/A</v>
      </c>
      <c r="L142" s="99">
        <f t="shared" si="70"/>
        <v>0</v>
      </c>
      <c r="O142" s="92">
        <f t="shared" si="87"/>
        <v>134</v>
      </c>
      <c r="P142" s="91">
        <f t="shared" si="88"/>
        <v>135</v>
      </c>
      <c r="Q142" s="91" t="e">
        <f>INDEX(地温!$D$2:$D$366,MATCH(O142,地温!$C$2:$C$366,FALSE))</f>
        <v>#N/A</v>
      </c>
      <c r="R142" s="91" t="e">
        <f t="shared" si="89"/>
        <v>#N/A</v>
      </c>
      <c r="S142" s="93" t="e">
        <f t="shared" si="71"/>
        <v>#N/A</v>
      </c>
      <c r="T142" s="99" t="e">
        <f t="shared" si="72"/>
        <v>#N/A</v>
      </c>
      <c r="U142" s="99">
        <f t="shared" si="73"/>
        <v>0</v>
      </c>
      <c r="X142" s="92">
        <f t="shared" si="90"/>
        <v>134</v>
      </c>
      <c r="Y142" s="91">
        <f t="shared" si="91"/>
        <v>135</v>
      </c>
      <c r="Z142" s="91" t="e">
        <f>INDEX(地温!$D$2:$D$366,MATCH(X142,地温!$C$2:$C$366,FALSE))</f>
        <v>#N/A</v>
      </c>
      <c r="AA142" s="91" t="e">
        <f t="shared" si="92"/>
        <v>#N/A</v>
      </c>
      <c r="AB142" s="93" t="e">
        <f t="shared" si="74"/>
        <v>#N/A</v>
      </c>
      <c r="AC142" s="99" t="e">
        <f t="shared" si="75"/>
        <v>#N/A</v>
      </c>
      <c r="AD142" s="99">
        <f t="shared" si="76"/>
        <v>0</v>
      </c>
      <c r="AG142" s="92">
        <f t="shared" si="93"/>
        <v>134</v>
      </c>
      <c r="AH142" s="91">
        <f t="shared" si="94"/>
        <v>135</v>
      </c>
      <c r="AI142" s="91" t="e">
        <f>INDEX(地温!$D$2:$D$366,MATCH(AG142,地温!$C$2:$C$366,FALSE))</f>
        <v>#N/A</v>
      </c>
      <c r="AJ142" s="91" t="e">
        <f t="shared" si="95"/>
        <v>#N/A</v>
      </c>
      <c r="AK142" s="93" t="e">
        <f t="shared" si="77"/>
        <v>#N/A</v>
      </c>
      <c r="AL142" s="99" t="e">
        <f t="shared" si="78"/>
        <v>#N/A</v>
      </c>
      <c r="AM142" s="99">
        <f t="shared" si="79"/>
        <v>0</v>
      </c>
      <c r="AP142" s="92">
        <f t="shared" si="96"/>
        <v>134</v>
      </c>
      <c r="AQ142" s="91">
        <f t="shared" si="97"/>
        <v>135</v>
      </c>
      <c r="AR142" s="91" t="e">
        <f>INDEX(地温!$D$2:$D$366,MATCH(AP142,地温!$C$2:$C$366,FALSE))</f>
        <v>#N/A</v>
      </c>
      <c r="AS142" s="91" t="e">
        <f t="shared" si="98"/>
        <v>#N/A</v>
      </c>
      <c r="AT142" s="93" t="e">
        <f t="shared" si="80"/>
        <v>#N/A</v>
      </c>
      <c r="AU142" s="99" t="e">
        <f t="shared" si="81"/>
        <v>#N/A</v>
      </c>
      <c r="AV142" s="99">
        <f t="shared" si="82"/>
        <v>0</v>
      </c>
    </row>
    <row r="143" spans="1:48" s="91" customFormat="1">
      <c r="A143" s="92">
        <f t="shared" si="83"/>
        <v>135</v>
      </c>
      <c r="B143" s="91">
        <f t="shared" si="66"/>
        <v>136</v>
      </c>
      <c r="C143" s="99">
        <f t="shared" si="67"/>
        <v>0</v>
      </c>
      <c r="F143" s="92">
        <f t="shared" si="84"/>
        <v>135</v>
      </c>
      <c r="G143" s="91">
        <f t="shared" si="85"/>
        <v>136</v>
      </c>
      <c r="H143" s="91" t="e">
        <f>INDEX(地温!$D$2:$D$366,MATCH(F143,地温!$C$2:$C$366,FALSE))</f>
        <v>#N/A</v>
      </c>
      <c r="I143" s="91" t="e">
        <f t="shared" si="86"/>
        <v>#N/A</v>
      </c>
      <c r="J143" s="93" t="e">
        <f t="shared" si="68"/>
        <v>#N/A</v>
      </c>
      <c r="K143" s="99" t="e">
        <f t="shared" si="69"/>
        <v>#N/A</v>
      </c>
      <c r="L143" s="99">
        <f t="shared" si="70"/>
        <v>0</v>
      </c>
      <c r="O143" s="92">
        <f t="shared" si="87"/>
        <v>135</v>
      </c>
      <c r="P143" s="91">
        <f t="shared" si="88"/>
        <v>136</v>
      </c>
      <c r="Q143" s="91" t="e">
        <f>INDEX(地温!$D$2:$D$366,MATCH(O143,地温!$C$2:$C$366,FALSE))</f>
        <v>#N/A</v>
      </c>
      <c r="R143" s="91" t="e">
        <f t="shared" si="89"/>
        <v>#N/A</v>
      </c>
      <c r="S143" s="93" t="e">
        <f t="shared" si="71"/>
        <v>#N/A</v>
      </c>
      <c r="T143" s="99" t="e">
        <f t="shared" si="72"/>
        <v>#N/A</v>
      </c>
      <c r="U143" s="99">
        <f t="shared" si="73"/>
        <v>0</v>
      </c>
      <c r="X143" s="92">
        <f t="shared" si="90"/>
        <v>135</v>
      </c>
      <c r="Y143" s="91">
        <f t="shared" si="91"/>
        <v>136</v>
      </c>
      <c r="Z143" s="91" t="e">
        <f>INDEX(地温!$D$2:$D$366,MATCH(X143,地温!$C$2:$C$366,FALSE))</f>
        <v>#N/A</v>
      </c>
      <c r="AA143" s="91" t="e">
        <f t="shared" si="92"/>
        <v>#N/A</v>
      </c>
      <c r="AB143" s="93" t="e">
        <f t="shared" si="74"/>
        <v>#N/A</v>
      </c>
      <c r="AC143" s="99" t="e">
        <f t="shared" si="75"/>
        <v>#N/A</v>
      </c>
      <c r="AD143" s="99">
        <f t="shared" si="76"/>
        <v>0</v>
      </c>
      <c r="AG143" s="92">
        <f t="shared" si="93"/>
        <v>135</v>
      </c>
      <c r="AH143" s="91">
        <f t="shared" si="94"/>
        <v>136</v>
      </c>
      <c r="AI143" s="91" t="e">
        <f>INDEX(地温!$D$2:$D$366,MATCH(AG143,地温!$C$2:$C$366,FALSE))</f>
        <v>#N/A</v>
      </c>
      <c r="AJ143" s="91" t="e">
        <f t="shared" si="95"/>
        <v>#N/A</v>
      </c>
      <c r="AK143" s="93" t="e">
        <f t="shared" si="77"/>
        <v>#N/A</v>
      </c>
      <c r="AL143" s="99" t="e">
        <f t="shared" si="78"/>
        <v>#N/A</v>
      </c>
      <c r="AM143" s="99">
        <f t="shared" si="79"/>
        <v>0</v>
      </c>
      <c r="AP143" s="92">
        <f t="shared" si="96"/>
        <v>135</v>
      </c>
      <c r="AQ143" s="91">
        <f t="shared" si="97"/>
        <v>136</v>
      </c>
      <c r="AR143" s="91" t="e">
        <f>INDEX(地温!$D$2:$D$366,MATCH(AP143,地温!$C$2:$C$366,FALSE))</f>
        <v>#N/A</v>
      </c>
      <c r="AS143" s="91" t="e">
        <f t="shared" si="98"/>
        <v>#N/A</v>
      </c>
      <c r="AT143" s="93" t="e">
        <f t="shared" si="80"/>
        <v>#N/A</v>
      </c>
      <c r="AU143" s="99" t="e">
        <f t="shared" si="81"/>
        <v>#N/A</v>
      </c>
      <c r="AV143" s="99">
        <f t="shared" si="82"/>
        <v>0</v>
      </c>
    </row>
    <row r="144" spans="1:48" s="91" customFormat="1">
      <c r="A144" s="92">
        <f t="shared" si="83"/>
        <v>136</v>
      </c>
      <c r="B144" s="91">
        <f t="shared" si="66"/>
        <v>137</v>
      </c>
      <c r="C144" s="99">
        <f t="shared" si="67"/>
        <v>0</v>
      </c>
      <c r="F144" s="92">
        <f t="shared" si="84"/>
        <v>136</v>
      </c>
      <c r="G144" s="91">
        <f t="shared" si="85"/>
        <v>137</v>
      </c>
      <c r="H144" s="91" t="e">
        <f>INDEX(地温!$D$2:$D$366,MATCH(F144,地温!$C$2:$C$366,FALSE))</f>
        <v>#N/A</v>
      </c>
      <c r="I144" s="91" t="e">
        <f t="shared" si="86"/>
        <v>#N/A</v>
      </c>
      <c r="J144" s="93" t="e">
        <f t="shared" si="68"/>
        <v>#N/A</v>
      </c>
      <c r="K144" s="99" t="e">
        <f t="shared" si="69"/>
        <v>#N/A</v>
      </c>
      <c r="L144" s="99">
        <f t="shared" si="70"/>
        <v>0</v>
      </c>
      <c r="O144" s="92">
        <f t="shared" si="87"/>
        <v>136</v>
      </c>
      <c r="P144" s="91">
        <f t="shared" si="88"/>
        <v>137</v>
      </c>
      <c r="Q144" s="91" t="e">
        <f>INDEX(地温!$D$2:$D$366,MATCH(O144,地温!$C$2:$C$366,FALSE))</f>
        <v>#N/A</v>
      </c>
      <c r="R144" s="91" t="e">
        <f t="shared" si="89"/>
        <v>#N/A</v>
      </c>
      <c r="S144" s="93" t="e">
        <f t="shared" si="71"/>
        <v>#N/A</v>
      </c>
      <c r="T144" s="99" t="e">
        <f t="shared" si="72"/>
        <v>#N/A</v>
      </c>
      <c r="U144" s="99">
        <f t="shared" si="73"/>
        <v>0</v>
      </c>
      <c r="X144" s="92">
        <f t="shared" si="90"/>
        <v>136</v>
      </c>
      <c r="Y144" s="91">
        <f t="shared" si="91"/>
        <v>137</v>
      </c>
      <c r="Z144" s="91" t="e">
        <f>INDEX(地温!$D$2:$D$366,MATCH(X144,地温!$C$2:$C$366,FALSE))</f>
        <v>#N/A</v>
      </c>
      <c r="AA144" s="91" t="e">
        <f t="shared" si="92"/>
        <v>#N/A</v>
      </c>
      <c r="AB144" s="93" t="e">
        <f t="shared" si="74"/>
        <v>#N/A</v>
      </c>
      <c r="AC144" s="99" t="e">
        <f t="shared" si="75"/>
        <v>#N/A</v>
      </c>
      <c r="AD144" s="99">
        <f t="shared" si="76"/>
        <v>0</v>
      </c>
      <c r="AG144" s="92">
        <f t="shared" si="93"/>
        <v>136</v>
      </c>
      <c r="AH144" s="91">
        <f t="shared" si="94"/>
        <v>137</v>
      </c>
      <c r="AI144" s="91" t="e">
        <f>INDEX(地温!$D$2:$D$366,MATCH(AG144,地温!$C$2:$C$366,FALSE))</f>
        <v>#N/A</v>
      </c>
      <c r="AJ144" s="91" t="e">
        <f t="shared" si="95"/>
        <v>#N/A</v>
      </c>
      <c r="AK144" s="93" t="e">
        <f t="shared" si="77"/>
        <v>#N/A</v>
      </c>
      <c r="AL144" s="99" t="e">
        <f t="shared" si="78"/>
        <v>#N/A</v>
      </c>
      <c r="AM144" s="99">
        <f t="shared" si="79"/>
        <v>0</v>
      </c>
      <c r="AP144" s="92">
        <f t="shared" si="96"/>
        <v>136</v>
      </c>
      <c r="AQ144" s="91">
        <f t="shared" si="97"/>
        <v>137</v>
      </c>
      <c r="AR144" s="91" t="e">
        <f>INDEX(地温!$D$2:$D$366,MATCH(AP144,地温!$C$2:$C$366,FALSE))</f>
        <v>#N/A</v>
      </c>
      <c r="AS144" s="91" t="e">
        <f t="shared" si="98"/>
        <v>#N/A</v>
      </c>
      <c r="AT144" s="93" t="e">
        <f t="shared" si="80"/>
        <v>#N/A</v>
      </c>
      <c r="AU144" s="99" t="e">
        <f t="shared" si="81"/>
        <v>#N/A</v>
      </c>
      <c r="AV144" s="99">
        <f t="shared" si="82"/>
        <v>0</v>
      </c>
    </row>
    <row r="145" spans="1:48" s="91" customFormat="1">
      <c r="A145" s="92">
        <f t="shared" si="83"/>
        <v>137</v>
      </c>
      <c r="B145" s="91">
        <f t="shared" si="66"/>
        <v>138</v>
      </c>
      <c r="C145" s="99">
        <f t="shared" si="67"/>
        <v>0</v>
      </c>
      <c r="F145" s="92">
        <f t="shared" si="84"/>
        <v>137</v>
      </c>
      <c r="G145" s="91">
        <f t="shared" si="85"/>
        <v>138</v>
      </c>
      <c r="H145" s="91" t="e">
        <f>INDEX(地温!$D$2:$D$366,MATCH(F145,地温!$C$2:$C$366,FALSE))</f>
        <v>#N/A</v>
      </c>
      <c r="I145" s="91" t="e">
        <f t="shared" si="86"/>
        <v>#N/A</v>
      </c>
      <c r="J145" s="93" t="e">
        <f t="shared" si="68"/>
        <v>#N/A</v>
      </c>
      <c r="K145" s="99" t="e">
        <f t="shared" si="69"/>
        <v>#N/A</v>
      </c>
      <c r="L145" s="99">
        <f t="shared" si="70"/>
        <v>0</v>
      </c>
      <c r="O145" s="92">
        <f t="shared" si="87"/>
        <v>137</v>
      </c>
      <c r="P145" s="91">
        <f t="shared" si="88"/>
        <v>138</v>
      </c>
      <c r="Q145" s="91" t="e">
        <f>INDEX(地温!$D$2:$D$366,MATCH(O145,地温!$C$2:$C$366,FALSE))</f>
        <v>#N/A</v>
      </c>
      <c r="R145" s="91" t="e">
        <f t="shared" si="89"/>
        <v>#N/A</v>
      </c>
      <c r="S145" s="93" t="e">
        <f t="shared" si="71"/>
        <v>#N/A</v>
      </c>
      <c r="T145" s="99" t="e">
        <f t="shared" si="72"/>
        <v>#N/A</v>
      </c>
      <c r="U145" s="99">
        <f t="shared" si="73"/>
        <v>0</v>
      </c>
      <c r="X145" s="92">
        <f t="shared" si="90"/>
        <v>137</v>
      </c>
      <c r="Y145" s="91">
        <f t="shared" si="91"/>
        <v>138</v>
      </c>
      <c r="Z145" s="91" t="e">
        <f>INDEX(地温!$D$2:$D$366,MATCH(X145,地温!$C$2:$C$366,FALSE))</f>
        <v>#N/A</v>
      </c>
      <c r="AA145" s="91" t="e">
        <f t="shared" si="92"/>
        <v>#N/A</v>
      </c>
      <c r="AB145" s="93" t="e">
        <f t="shared" si="74"/>
        <v>#N/A</v>
      </c>
      <c r="AC145" s="99" t="e">
        <f t="shared" si="75"/>
        <v>#N/A</v>
      </c>
      <c r="AD145" s="99">
        <f t="shared" si="76"/>
        <v>0</v>
      </c>
      <c r="AG145" s="92">
        <f t="shared" si="93"/>
        <v>137</v>
      </c>
      <c r="AH145" s="91">
        <f t="shared" si="94"/>
        <v>138</v>
      </c>
      <c r="AI145" s="91" t="e">
        <f>INDEX(地温!$D$2:$D$366,MATCH(AG145,地温!$C$2:$C$366,FALSE))</f>
        <v>#N/A</v>
      </c>
      <c r="AJ145" s="91" t="e">
        <f t="shared" si="95"/>
        <v>#N/A</v>
      </c>
      <c r="AK145" s="93" t="e">
        <f t="shared" si="77"/>
        <v>#N/A</v>
      </c>
      <c r="AL145" s="99" t="e">
        <f t="shared" si="78"/>
        <v>#N/A</v>
      </c>
      <c r="AM145" s="99">
        <f t="shared" si="79"/>
        <v>0</v>
      </c>
      <c r="AP145" s="92">
        <f t="shared" si="96"/>
        <v>137</v>
      </c>
      <c r="AQ145" s="91">
        <f t="shared" si="97"/>
        <v>138</v>
      </c>
      <c r="AR145" s="91" t="e">
        <f>INDEX(地温!$D$2:$D$366,MATCH(AP145,地温!$C$2:$C$366,FALSE))</f>
        <v>#N/A</v>
      </c>
      <c r="AS145" s="91" t="e">
        <f t="shared" si="98"/>
        <v>#N/A</v>
      </c>
      <c r="AT145" s="93" t="e">
        <f t="shared" si="80"/>
        <v>#N/A</v>
      </c>
      <c r="AU145" s="99" t="e">
        <f t="shared" si="81"/>
        <v>#N/A</v>
      </c>
      <c r="AV145" s="99">
        <f t="shared" si="82"/>
        <v>0</v>
      </c>
    </row>
    <row r="146" spans="1:48" s="91" customFormat="1">
      <c r="A146" s="92">
        <f t="shared" si="83"/>
        <v>138</v>
      </c>
      <c r="B146" s="91">
        <f t="shared" si="66"/>
        <v>139</v>
      </c>
      <c r="C146" s="99">
        <f t="shared" si="67"/>
        <v>0</v>
      </c>
      <c r="F146" s="92">
        <f t="shared" si="84"/>
        <v>138</v>
      </c>
      <c r="G146" s="91">
        <f t="shared" si="85"/>
        <v>139</v>
      </c>
      <c r="H146" s="91" t="e">
        <f>INDEX(地温!$D$2:$D$366,MATCH(F146,地温!$C$2:$C$366,FALSE))</f>
        <v>#N/A</v>
      </c>
      <c r="I146" s="91" t="e">
        <f t="shared" si="86"/>
        <v>#N/A</v>
      </c>
      <c r="J146" s="93" t="e">
        <f t="shared" si="68"/>
        <v>#N/A</v>
      </c>
      <c r="K146" s="99" t="e">
        <f t="shared" si="69"/>
        <v>#N/A</v>
      </c>
      <c r="L146" s="99">
        <f t="shared" si="70"/>
        <v>0</v>
      </c>
      <c r="O146" s="92">
        <f t="shared" si="87"/>
        <v>138</v>
      </c>
      <c r="P146" s="91">
        <f t="shared" si="88"/>
        <v>139</v>
      </c>
      <c r="Q146" s="91" t="e">
        <f>INDEX(地温!$D$2:$D$366,MATCH(O146,地温!$C$2:$C$366,FALSE))</f>
        <v>#N/A</v>
      </c>
      <c r="R146" s="91" t="e">
        <f t="shared" si="89"/>
        <v>#N/A</v>
      </c>
      <c r="S146" s="93" t="e">
        <f t="shared" si="71"/>
        <v>#N/A</v>
      </c>
      <c r="T146" s="99" t="e">
        <f t="shared" si="72"/>
        <v>#N/A</v>
      </c>
      <c r="U146" s="99">
        <f t="shared" si="73"/>
        <v>0</v>
      </c>
      <c r="X146" s="92">
        <f t="shared" si="90"/>
        <v>138</v>
      </c>
      <c r="Y146" s="91">
        <f t="shared" si="91"/>
        <v>139</v>
      </c>
      <c r="Z146" s="91" t="e">
        <f>INDEX(地温!$D$2:$D$366,MATCH(X146,地温!$C$2:$C$366,FALSE))</f>
        <v>#N/A</v>
      </c>
      <c r="AA146" s="91" t="e">
        <f t="shared" si="92"/>
        <v>#N/A</v>
      </c>
      <c r="AB146" s="93" t="e">
        <f t="shared" si="74"/>
        <v>#N/A</v>
      </c>
      <c r="AC146" s="99" t="e">
        <f t="shared" si="75"/>
        <v>#N/A</v>
      </c>
      <c r="AD146" s="99">
        <f t="shared" si="76"/>
        <v>0</v>
      </c>
      <c r="AG146" s="92">
        <f t="shared" si="93"/>
        <v>138</v>
      </c>
      <c r="AH146" s="91">
        <f t="shared" si="94"/>
        <v>139</v>
      </c>
      <c r="AI146" s="91" t="e">
        <f>INDEX(地温!$D$2:$D$366,MATCH(AG146,地温!$C$2:$C$366,FALSE))</f>
        <v>#N/A</v>
      </c>
      <c r="AJ146" s="91" t="e">
        <f t="shared" si="95"/>
        <v>#N/A</v>
      </c>
      <c r="AK146" s="93" t="e">
        <f t="shared" si="77"/>
        <v>#N/A</v>
      </c>
      <c r="AL146" s="99" t="e">
        <f t="shared" si="78"/>
        <v>#N/A</v>
      </c>
      <c r="AM146" s="99">
        <f t="shared" si="79"/>
        <v>0</v>
      </c>
      <c r="AP146" s="92">
        <f t="shared" si="96"/>
        <v>138</v>
      </c>
      <c r="AQ146" s="91">
        <f t="shared" si="97"/>
        <v>139</v>
      </c>
      <c r="AR146" s="91" t="e">
        <f>INDEX(地温!$D$2:$D$366,MATCH(AP146,地温!$C$2:$C$366,FALSE))</f>
        <v>#N/A</v>
      </c>
      <c r="AS146" s="91" t="e">
        <f t="shared" si="98"/>
        <v>#N/A</v>
      </c>
      <c r="AT146" s="93" t="e">
        <f t="shared" si="80"/>
        <v>#N/A</v>
      </c>
      <c r="AU146" s="99" t="e">
        <f t="shared" si="81"/>
        <v>#N/A</v>
      </c>
      <c r="AV146" s="99">
        <f t="shared" si="82"/>
        <v>0</v>
      </c>
    </row>
    <row r="147" spans="1:48" s="91" customFormat="1">
      <c r="A147" s="92">
        <f t="shared" si="83"/>
        <v>139</v>
      </c>
      <c r="B147" s="91">
        <f t="shared" si="66"/>
        <v>140</v>
      </c>
      <c r="C147" s="99">
        <f t="shared" si="67"/>
        <v>0</v>
      </c>
      <c r="F147" s="92">
        <f t="shared" si="84"/>
        <v>139</v>
      </c>
      <c r="G147" s="91">
        <f t="shared" si="85"/>
        <v>140</v>
      </c>
      <c r="H147" s="91" t="e">
        <f>INDEX(地温!$D$2:$D$366,MATCH(F147,地温!$C$2:$C$366,FALSE))</f>
        <v>#N/A</v>
      </c>
      <c r="I147" s="91" t="e">
        <f t="shared" si="86"/>
        <v>#N/A</v>
      </c>
      <c r="J147" s="93" t="e">
        <f t="shared" si="68"/>
        <v>#N/A</v>
      </c>
      <c r="K147" s="99" t="e">
        <f t="shared" si="69"/>
        <v>#N/A</v>
      </c>
      <c r="L147" s="99">
        <f t="shared" si="70"/>
        <v>0</v>
      </c>
      <c r="O147" s="92">
        <f t="shared" si="87"/>
        <v>139</v>
      </c>
      <c r="P147" s="91">
        <f t="shared" si="88"/>
        <v>140</v>
      </c>
      <c r="Q147" s="91" t="e">
        <f>INDEX(地温!$D$2:$D$366,MATCH(O147,地温!$C$2:$C$366,FALSE))</f>
        <v>#N/A</v>
      </c>
      <c r="R147" s="91" t="e">
        <f t="shared" si="89"/>
        <v>#N/A</v>
      </c>
      <c r="S147" s="93" t="e">
        <f t="shared" si="71"/>
        <v>#N/A</v>
      </c>
      <c r="T147" s="99" t="e">
        <f t="shared" si="72"/>
        <v>#N/A</v>
      </c>
      <c r="U147" s="99">
        <f t="shared" si="73"/>
        <v>0</v>
      </c>
      <c r="X147" s="92">
        <f t="shared" si="90"/>
        <v>139</v>
      </c>
      <c r="Y147" s="91">
        <f t="shared" si="91"/>
        <v>140</v>
      </c>
      <c r="Z147" s="91" t="e">
        <f>INDEX(地温!$D$2:$D$366,MATCH(X147,地温!$C$2:$C$366,FALSE))</f>
        <v>#N/A</v>
      </c>
      <c r="AA147" s="91" t="e">
        <f t="shared" si="92"/>
        <v>#N/A</v>
      </c>
      <c r="AB147" s="93" t="e">
        <f t="shared" si="74"/>
        <v>#N/A</v>
      </c>
      <c r="AC147" s="99" t="e">
        <f t="shared" si="75"/>
        <v>#N/A</v>
      </c>
      <c r="AD147" s="99">
        <f t="shared" si="76"/>
        <v>0</v>
      </c>
      <c r="AG147" s="92">
        <f t="shared" si="93"/>
        <v>139</v>
      </c>
      <c r="AH147" s="91">
        <f t="shared" si="94"/>
        <v>140</v>
      </c>
      <c r="AI147" s="91" t="e">
        <f>INDEX(地温!$D$2:$D$366,MATCH(AG147,地温!$C$2:$C$366,FALSE))</f>
        <v>#N/A</v>
      </c>
      <c r="AJ147" s="91" t="e">
        <f t="shared" si="95"/>
        <v>#N/A</v>
      </c>
      <c r="AK147" s="93" t="e">
        <f t="shared" si="77"/>
        <v>#N/A</v>
      </c>
      <c r="AL147" s="99" t="e">
        <f t="shared" si="78"/>
        <v>#N/A</v>
      </c>
      <c r="AM147" s="99">
        <f t="shared" si="79"/>
        <v>0</v>
      </c>
      <c r="AP147" s="92">
        <f t="shared" si="96"/>
        <v>139</v>
      </c>
      <c r="AQ147" s="91">
        <f t="shared" si="97"/>
        <v>140</v>
      </c>
      <c r="AR147" s="91" t="e">
        <f>INDEX(地温!$D$2:$D$366,MATCH(AP147,地温!$C$2:$C$366,FALSE))</f>
        <v>#N/A</v>
      </c>
      <c r="AS147" s="91" t="e">
        <f t="shared" si="98"/>
        <v>#N/A</v>
      </c>
      <c r="AT147" s="93" t="e">
        <f t="shared" si="80"/>
        <v>#N/A</v>
      </c>
      <c r="AU147" s="99" t="e">
        <f t="shared" si="81"/>
        <v>#N/A</v>
      </c>
      <c r="AV147" s="99">
        <f t="shared" si="82"/>
        <v>0</v>
      </c>
    </row>
    <row r="148" spans="1:48" s="91" customFormat="1">
      <c r="A148" s="92">
        <f t="shared" si="83"/>
        <v>140</v>
      </c>
      <c r="B148" s="91">
        <f t="shared" si="66"/>
        <v>141</v>
      </c>
      <c r="C148" s="99">
        <f t="shared" si="67"/>
        <v>0</v>
      </c>
      <c r="F148" s="92">
        <f t="shared" si="84"/>
        <v>140</v>
      </c>
      <c r="G148" s="91">
        <f t="shared" si="85"/>
        <v>141</v>
      </c>
      <c r="H148" s="91" t="e">
        <f>INDEX(地温!$D$2:$D$366,MATCH(F148,地温!$C$2:$C$366,FALSE))</f>
        <v>#N/A</v>
      </c>
      <c r="I148" s="91" t="e">
        <f t="shared" si="86"/>
        <v>#N/A</v>
      </c>
      <c r="J148" s="93" t="e">
        <f t="shared" si="68"/>
        <v>#N/A</v>
      </c>
      <c r="K148" s="99" t="e">
        <f t="shared" si="69"/>
        <v>#N/A</v>
      </c>
      <c r="L148" s="99">
        <f t="shared" si="70"/>
        <v>0</v>
      </c>
      <c r="O148" s="92">
        <f t="shared" si="87"/>
        <v>140</v>
      </c>
      <c r="P148" s="91">
        <f t="shared" si="88"/>
        <v>141</v>
      </c>
      <c r="Q148" s="91" t="e">
        <f>INDEX(地温!$D$2:$D$366,MATCH(O148,地温!$C$2:$C$366,FALSE))</f>
        <v>#N/A</v>
      </c>
      <c r="R148" s="91" t="e">
        <f t="shared" si="89"/>
        <v>#N/A</v>
      </c>
      <c r="S148" s="93" t="e">
        <f t="shared" si="71"/>
        <v>#N/A</v>
      </c>
      <c r="T148" s="99" t="e">
        <f t="shared" si="72"/>
        <v>#N/A</v>
      </c>
      <c r="U148" s="99">
        <f t="shared" si="73"/>
        <v>0</v>
      </c>
      <c r="X148" s="92">
        <f t="shared" si="90"/>
        <v>140</v>
      </c>
      <c r="Y148" s="91">
        <f t="shared" si="91"/>
        <v>141</v>
      </c>
      <c r="Z148" s="91" t="e">
        <f>INDEX(地温!$D$2:$D$366,MATCH(X148,地温!$C$2:$C$366,FALSE))</f>
        <v>#N/A</v>
      </c>
      <c r="AA148" s="91" t="e">
        <f t="shared" si="92"/>
        <v>#N/A</v>
      </c>
      <c r="AB148" s="93" t="e">
        <f t="shared" si="74"/>
        <v>#N/A</v>
      </c>
      <c r="AC148" s="99" t="e">
        <f t="shared" si="75"/>
        <v>#N/A</v>
      </c>
      <c r="AD148" s="99">
        <f t="shared" si="76"/>
        <v>0</v>
      </c>
      <c r="AG148" s="92">
        <f t="shared" si="93"/>
        <v>140</v>
      </c>
      <c r="AH148" s="91">
        <f t="shared" si="94"/>
        <v>141</v>
      </c>
      <c r="AI148" s="91" t="e">
        <f>INDEX(地温!$D$2:$D$366,MATCH(AG148,地温!$C$2:$C$366,FALSE))</f>
        <v>#N/A</v>
      </c>
      <c r="AJ148" s="91" t="e">
        <f t="shared" si="95"/>
        <v>#N/A</v>
      </c>
      <c r="AK148" s="93" t="e">
        <f t="shared" si="77"/>
        <v>#N/A</v>
      </c>
      <c r="AL148" s="99" t="e">
        <f t="shared" si="78"/>
        <v>#N/A</v>
      </c>
      <c r="AM148" s="99">
        <f t="shared" si="79"/>
        <v>0</v>
      </c>
      <c r="AP148" s="92">
        <f t="shared" si="96"/>
        <v>140</v>
      </c>
      <c r="AQ148" s="91">
        <f t="shared" si="97"/>
        <v>141</v>
      </c>
      <c r="AR148" s="91" t="e">
        <f>INDEX(地温!$D$2:$D$366,MATCH(AP148,地温!$C$2:$C$366,FALSE))</f>
        <v>#N/A</v>
      </c>
      <c r="AS148" s="91" t="e">
        <f t="shared" si="98"/>
        <v>#N/A</v>
      </c>
      <c r="AT148" s="93" t="e">
        <f t="shared" si="80"/>
        <v>#N/A</v>
      </c>
      <c r="AU148" s="99" t="e">
        <f t="shared" si="81"/>
        <v>#N/A</v>
      </c>
      <c r="AV148" s="99">
        <f t="shared" si="82"/>
        <v>0</v>
      </c>
    </row>
    <row r="149" spans="1:48" s="91" customFormat="1">
      <c r="A149" s="92">
        <f t="shared" si="83"/>
        <v>141</v>
      </c>
      <c r="B149" s="91">
        <f t="shared" si="66"/>
        <v>142</v>
      </c>
      <c r="C149" s="99">
        <f t="shared" si="67"/>
        <v>0</v>
      </c>
      <c r="F149" s="92">
        <f t="shared" si="84"/>
        <v>141</v>
      </c>
      <c r="G149" s="91">
        <f t="shared" si="85"/>
        <v>142</v>
      </c>
      <c r="H149" s="91" t="e">
        <f>INDEX(地温!$D$2:$D$366,MATCH(F149,地温!$C$2:$C$366,FALSE))</f>
        <v>#N/A</v>
      </c>
      <c r="I149" s="91" t="e">
        <f t="shared" si="86"/>
        <v>#N/A</v>
      </c>
      <c r="J149" s="93" t="e">
        <f t="shared" si="68"/>
        <v>#N/A</v>
      </c>
      <c r="K149" s="99" t="e">
        <f t="shared" si="69"/>
        <v>#N/A</v>
      </c>
      <c r="L149" s="99">
        <f t="shared" si="70"/>
        <v>0</v>
      </c>
      <c r="O149" s="92">
        <f t="shared" si="87"/>
        <v>141</v>
      </c>
      <c r="P149" s="91">
        <f t="shared" si="88"/>
        <v>142</v>
      </c>
      <c r="Q149" s="91" t="e">
        <f>INDEX(地温!$D$2:$D$366,MATCH(O149,地温!$C$2:$C$366,FALSE))</f>
        <v>#N/A</v>
      </c>
      <c r="R149" s="91" t="e">
        <f t="shared" si="89"/>
        <v>#N/A</v>
      </c>
      <c r="S149" s="93" t="e">
        <f t="shared" si="71"/>
        <v>#N/A</v>
      </c>
      <c r="T149" s="99" t="e">
        <f t="shared" si="72"/>
        <v>#N/A</v>
      </c>
      <c r="U149" s="99">
        <f t="shared" si="73"/>
        <v>0</v>
      </c>
      <c r="X149" s="92">
        <f t="shared" si="90"/>
        <v>141</v>
      </c>
      <c r="Y149" s="91">
        <f t="shared" si="91"/>
        <v>142</v>
      </c>
      <c r="Z149" s="91" t="e">
        <f>INDEX(地温!$D$2:$D$366,MATCH(X149,地温!$C$2:$C$366,FALSE))</f>
        <v>#N/A</v>
      </c>
      <c r="AA149" s="91" t="e">
        <f t="shared" si="92"/>
        <v>#N/A</v>
      </c>
      <c r="AB149" s="93" t="e">
        <f t="shared" si="74"/>
        <v>#N/A</v>
      </c>
      <c r="AC149" s="99" t="e">
        <f t="shared" si="75"/>
        <v>#N/A</v>
      </c>
      <c r="AD149" s="99">
        <f t="shared" si="76"/>
        <v>0</v>
      </c>
      <c r="AG149" s="92">
        <f t="shared" si="93"/>
        <v>141</v>
      </c>
      <c r="AH149" s="91">
        <f t="shared" si="94"/>
        <v>142</v>
      </c>
      <c r="AI149" s="91" t="e">
        <f>INDEX(地温!$D$2:$D$366,MATCH(AG149,地温!$C$2:$C$366,FALSE))</f>
        <v>#N/A</v>
      </c>
      <c r="AJ149" s="91" t="e">
        <f t="shared" si="95"/>
        <v>#N/A</v>
      </c>
      <c r="AK149" s="93" t="e">
        <f t="shared" si="77"/>
        <v>#N/A</v>
      </c>
      <c r="AL149" s="99" t="e">
        <f t="shared" si="78"/>
        <v>#N/A</v>
      </c>
      <c r="AM149" s="99">
        <f t="shared" si="79"/>
        <v>0</v>
      </c>
      <c r="AP149" s="92">
        <f t="shared" si="96"/>
        <v>141</v>
      </c>
      <c r="AQ149" s="91">
        <f t="shared" si="97"/>
        <v>142</v>
      </c>
      <c r="AR149" s="91" t="e">
        <f>INDEX(地温!$D$2:$D$366,MATCH(AP149,地温!$C$2:$C$366,FALSE))</f>
        <v>#N/A</v>
      </c>
      <c r="AS149" s="91" t="e">
        <f t="shared" si="98"/>
        <v>#N/A</v>
      </c>
      <c r="AT149" s="93" t="e">
        <f t="shared" si="80"/>
        <v>#N/A</v>
      </c>
      <c r="AU149" s="99" t="e">
        <f t="shared" si="81"/>
        <v>#N/A</v>
      </c>
      <c r="AV149" s="99">
        <f t="shared" si="82"/>
        <v>0</v>
      </c>
    </row>
    <row r="150" spans="1:48" s="91" customFormat="1">
      <c r="A150" s="92">
        <f t="shared" si="83"/>
        <v>142</v>
      </c>
      <c r="B150" s="91">
        <f t="shared" si="66"/>
        <v>143</v>
      </c>
      <c r="C150" s="99">
        <f t="shared" si="67"/>
        <v>0</v>
      </c>
      <c r="F150" s="92">
        <f t="shared" si="84"/>
        <v>142</v>
      </c>
      <c r="G150" s="91">
        <f t="shared" si="85"/>
        <v>143</v>
      </c>
      <c r="H150" s="91" t="e">
        <f>INDEX(地温!$D$2:$D$366,MATCH(F150,地温!$C$2:$C$366,FALSE))</f>
        <v>#N/A</v>
      </c>
      <c r="I150" s="91" t="e">
        <f t="shared" si="86"/>
        <v>#N/A</v>
      </c>
      <c r="J150" s="93" t="e">
        <f t="shared" si="68"/>
        <v>#N/A</v>
      </c>
      <c r="K150" s="99" t="e">
        <f t="shared" si="69"/>
        <v>#N/A</v>
      </c>
      <c r="L150" s="99">
        <f t="shared" si="70"/>
        <v>0</v>
      </c>
      <c r="O150" s="92">
        <f t="shared" si="87"/>
        <v>142</v>
      </c>
      <c r="P150" s="91">
        <f t="shared" si="88"/>
        <v>143</v>
      </c>
      <c r="Q150" s="91" t="e">
        <f>INDEX(地温!$D$2:$D$366,MATCH(O150,地温!$C$2:$C$366,FALSE))</f>
        <v>#N/A</v>
      </c>
      <c r="R150" s="91" t="e">
        <f t="shared" si="89"/>
        <v>#N/A</v>
      </c>
      <c r="S150" s="93" t="e">
        <f t="shared" si="71"/>
        <v>#N/A</v>
      </c>
      <c r="T150" s="99" t="e">
        <f t="shared" si="72"/>
        <v>#N/A</v>
      </c>
      <c r="U150" s="99">
        <f t="shared" si="73"/>
        <v>0</v>
      </c>
      <c r="X150" s="92">
        <f t="shared" si="90"/>
        <v>142</v>
      </c>
      <c r="Y150" s="91">
        <f t="shared" si="91"/>
        <v>143</v>
      </c>
      <c r="Z150" s="91" t="e">
        <f>INDEX(地温!$D$2:$D$366,MATCH(X150,地温!$C$2:$C$366,FALSE))</f>
        <v>#N/A</v>
      </c>
      <c r="AA150" s="91" t="e">
        <f t="shared" si="92"/>
        <v>#N/A</v>
      </c>
      <c r="AB150" s="93" t="e">
        <f t="shared" si="74"/>
        <v>#N/A</v>
      </c>
      <c r="AC150" s="99" t="e">
        <f t="shared" si="75"/>
        <v>#N/A</v>
      </c>
      <c r="AD150" s="99">
        <f t="shared" si="76"/>
        <v>0</v>
      </c>
      <c r="AG150" s="92">
        <f t="shared" si="93"/>
        <v>142</v>
      </c>
      <c r="AH150" s="91">
        <f t="shared" si="94"/>
        <v>143</v>
      </c>
      <c r="AI150" s="91" t="e">
        <f>INDEX(地温!$D$2:$D$366,MATCH(AG150,地温!$C$2:$C$366,FALSE))</f>
        <v>#N/A</v>
      </c>
      <c r="AJ150" s="91" t="e">
        <f t="shared" si="95"/>
        <v>#N/A</v>
      </c>
      <c r="AK150" s="93" t="e">
        <f t="shared" si="77"/>
        <v>#N/A</v>
      </c>
      <c r="AL150" s="99" t="e">
        <f t="shared" si="78"/>
        <v>#N/A</v>
      </c>
      <c r="AM150" s="99">
        <f t="shared" si="79"/>
        <v>0</v>
      </c>
      <c r="AP150" s="92">
        <f t="shared" si="96"/>
        <v>142</v>
      </c>
      <c r="AQ150" s="91">
        <f t="shared" si="97"/>
        <v>143</v>
      </c>
      <c r="AR150" s="91" t="e">
        <f>INDEX(地温!$D$2:$D$366,MATCH(AP150,地温!$C$2:$C$366,FALSE))</f>
        <v>#N/A</v>
      </c>
      <c r="AS150" s="91" t="e">
        <f t="shared" si="98"/>
        <v>#N/A</v>
      </c>
      <c r="AT150" s="93" t="e">
        <f t="shared" si="80"/>
        <v>#N/A</v>
      </c>
      <c r="AU150" s="99" t="e">
        <f t="shared" si="81"/>
        <v>#N/A</v>
      </c>
      <c r="AV150" s="99">
        <f t="shared" si="82"/>
        <v>0</v>
      </c>
    </row>
    <row r="151" spans="1:48" s="91" customFormat="1">
      <c r="A151" s="92">
        <f t="shared" si="83"/>
        <v>143</v>
      </c>
      <c r="B151" s="91">
        <f t="shared" si="66"/>
        <v>144</v>
      </c>
      <c r="C151" s="99">
        <f t="shared" si="67"/>
        <v>0</v>
      </c>
      <c r="F151" s="92">
        <f t="shared" si="84"/>
        <v>143</v>
      </c>
      <c r="G151" s="91">
        <f t="shared" si="85"/>
        <v>144</v>
      </c>
      <c r="H151" s="91" t="e">
        <f>INDEX(地温!$D$2:$D$366,MATCH(F151,地温!$C$2:$C$366,FALSE))</f>
        <v>#N/A</v>
      </c>
      <c r="I151" s="91" t="e">
        <f t="shared" si="86"/>
        <v>#N/A</v>
      </c>
      <c r="J151" s="93" t="e">
        <f t="shared" si="68"/>
        <v>#N/A</v>
      </c>
      <c r="K151" s="99" t="e">
        <f t="shared" si="69"/>
        <v>#N/A</v>
      </c>
      <c r="L151" s="99">
        <f t="shared" si="70"/>
        <v>0</v>
      </c>
      <c r="O151" s="92">
        <f t="shared" si="87"/>
        <v>143</v>
      </c>
      <c r="P151" s="91">
        <f t="shared" si="88"/>
        <v>144</v>
      </c>
      <c r="Q151" s="91" t="e">
        <f>INDEX(地温!$D$2:$D$366,MATCH(O151,地温!$C$2:$C$366,FALSE))</f>
        <v>#N/A</v>
      </c>
      <c r="R151" s="91" t="e">
        <f t="shared" si="89"/>
        <v>#N/A</v>
      </c>
      <c r="S151" s="93" t="e">
        <f t="shared" si="71"/>
        <v>#N/A</v>
      </c>
      <c r="T151" s="99" t="e">
        <f t="shared" si="72"/>
        <v>#N/A</v>
      </c>
      <c r="U151" s="99">
        <f t="shared" si="73"/>
        <v>0</v>
      </c>
      <c r="X151" s="92">
        <f t="shared" si="90"/>
        <v>143</v>
      </c>
      <c r="Y151" s="91">
        <f t="shared" si="91"/>
        <v>144</v>
      </c>
      <c r="Z151" s="91" t="e">
        <f>INDEX(地温!$D$2:$D$366,MATCH(X151,地温!$C$2:$C$366,FALSE))</f>
        <v>#N/A</v>
      </c>
      <c r="AA151" s="91" t="e">
        <f t="shared" si="92"/>
        <v>#N/A</v>
      </c>
      <c r="AB151" s="93" t="e">
        <f t="shared" si="74"/>
        <v>#N/A</v>
      </c>
      <c r="AC151" s="99" t="e">
        <f t="shared" si="75"/>
        <v>#N/A</v>
      </c>
      <c r="AD151" s="99">
        <f t="shared" si="76"/>
        <v>0</v>
      </c>
      <c r="AG151" s="92">
        <f t="shared" si="93"/>
        <v>143</v>
      </c>
      <c r="AH151" s="91">
        <f t="shared" si="94"/>
        <v>144</v>
      </c>
      <c r="AI151" s="91" t="e">
        <f>INDEX(地温!$D$2:$D$366,MATCH(AG151,地温!$C$2:$C$366,FALSE))</f>
        <v>#N/A</v>
      </c>
      <c r="AJ151" s="91" t="e">
        <f t="shared" si="95"/>
        <v>#N/A</v>
      </c>
      <c r="AK151" s="93" t="e">
        <f t="shared" si="77"/>
        <v>#N/A</v>
      </c>
      <c r="AL151" s="99" t="e">
        <f t="shared" si="78"/>
        <v>#N/A</v>
      </c>
      <c r="AM151" s="99">
        <f t="shared" si="79"/>
        <v>0</v>
      </c>
      <c r="AP151" s="92">
        <f t="shared" si="96"/>
        <v>143</v>
      </c>
      <c r="AQ151" s="91">
        <f t="shared" si="97"/>
        <v>144</v>
      </c>
      <c r="AR151" s="91" t="e">
        <f>INDEX(地温!$D$2:$D$366,MATCH(AP151,地温!$C$2:$C$366,FALSE))</f>
        <v>#N/A</v>
      </c>
      <c r="AS151" s="91" t="e">
        <f t="shared" si="98"/>
        <v>#N/A</v>
      </c>
      <c r="AT151" s="93" t="e">
        <f t="shared" si="80"/>
        <v>#N/A</v>
      </c>
      <c r="AU151" s="99" t="e">
        <f t="shared" si="81"/>
        <v>#N/A</v>
      </c>
      <c r="AV151" s="99">
        <f t="shared" si="82"/>
        <v>0</v>
      </c>
    </row>
    <row r="152" spans="1:48" s="91" customFormat="1">
      <c r="A152" s="92">
        <f t="shared" si="83"/>
        <v>144</v>
      </c>
      <c r="B152" s="91">
        <f t="shared" si="66"/>
        <v>145</v>
      </c>
      <c r="C152" s="99">
        <f t="shared" si="67"/>
        <v>0</v>
      </c>
      <c r="F152" s="92">
        <f t="shared" si="84"/>
        <v>144</v>
      </c>
      <c r="G152" s="91">
        <f t="shared" si="85"/>
        <v>145</v>
      </c>
      <c r="H152" s="91" t="e">
        <f>INDEX(地温!$D$2:$D$366,MATCH(F152,地温!$C$2:$C$366,FALSE))</f>
        <v>#N/A</v>
      </c>
      <c r="I152" s="91" t="e">
        <f t="shared" si="86"/>
        <v>#N/A</v>
      </c>
      <c r="J152" s="93" t="e">
        <f t="shared" si="68"/>
        <v>#N/A</v>
      </c>
      <c r="K152" s="99" t="e">
        <f t="shared" si="69"/>
        <v>#N/A</v>
      </c>
      <c r="L152" s="99">
        <f t="shared" si="70"/>
        <v>0</v>
      </c>
      <c r="O152" s="92">
        <f t="shared" si="87"/>
        <v>144</v>
      </c>
      <c r="P152" s="91">
        <f t="shared" si="88"/>
        <v>145</v>
      </c>
      <c r="Q152" s="91" t="e">
        <f>INDEX(地温!$D$2:$D$366,MATCH(O152,地温!$C$2:$C$366,FALSE))</f>
        <v>#N/A</v>
      </c>
      <c r="R152" s="91" t="e">
        <f t="shared" si="89"/>
        <v>#N/A</v>
      </c>
      <c r="S152" s="93" t="e">
        <f t="shared" si="71"/>
        <v>#N/A</v>
      </c>
      <c r="T152" s="99" t="e">
        <f t="shared" si="72"/>
        <v>#N/A</v>
      </c>
      <c r="U152" s="99">
        <f t="shared" si="73"/>
        <v>0</v>
      </c>
      <c r="X152" s="92">
        <f t="shared" si="90"/>
        <v>144</v>
      </c>
      <c r="Y152" s="91">
        <f t="shared" si="91"/>
        <v>145</v>
      </c>
      <c r="Z152" s="91" t="e">
        <f>INDEX(地温!$D$2:$D$366,MATCH(X152,地温!$C$2:$C$366,FALSE))</f>
        <v>#N/A</v>
      </c>
      <c r="AA152" s="91" t="e">
        <f t="shared" si="92"/>
        <v>#N/A</v>
      </c>
      <c r="AB152" s="93" t="e">
        <f t="shared" si="74"/>
        <v>#N/A</v>
      </c>
      <c r="AC152" s="99" t="e">
        <f t="shared" si="75"/>
        <v>#N/A</v>
      </c>
      <c r="AD152" s="99">
        <f t="shared" si="76"/>
        <v>0</v>
      </c>
      <c r="AG152" s="92">
        <f t="shared" si="93"/>
        <v>144</v>
      </c>
      <c r="AH152" s="91">
        <f t="shared" si="94"/>
        <v>145</v>
      </c>
      <c r="AI152" s="91" t="e">
        <f>INDEX(地温!$D$2:$D$366,MATCH(AG152,地温!$C$2:$C$366,FALSE))</f>
        <v>#N/A</v>
      </c>
      <c r="AJ152" s="91" t="e">
        <f t="shared" si="95"/>
        <v>#N/A</v>
      </c>
      <c r="AK152" s="93" t="e">
        <f t="shared" si="77"/>
        <v>#N/A</v>
      </c>
      <c r="AL152" s="99" t="e">
        <f t="shared" si="78"/>
        <v>#N/A</v>
      </c>
      <c r="AM152" s="99">
        <f t="shared" si="79"/>
        <v>0</v>
      </c>
      <c r="AP152" s="92">
        <f t="shared" si="96"/>
        <v>144</v>
      </c>
      <c r="AQ152" s="91">
        <f t="shared" si="97"/>
        <v>145</v>
      </c>
      <c r="AR152" s="91" t="e">
        <f>INDEX(地温!$D$2:$D$366,MATCH(AP152,地温!$C$2:$C$366,FALSE))</f>
        <v>#N/A</v>
      </c>
      <c r="AS152" s="91" t="e">
        <f t="shared" si="98"/>
        <v>#N/A</v>
      </c>
      <c r="AT152" s="93" t="e">
        <f t="shared" si="80"/>
        <v>#N/A</v>
      </c>
      <c r="AU152" s="99" t="e">
        <f t="shared" si="81"/>
        <v>#N/A</v>
      </c>
      <c r="AV152" s="99">
        <f t="shared" si="82"/>
        <v>0</v>
      </c>
    </row>
    <row r="153" spans="1:48" s="91" customFormat="1">
      <c r="A153" s="92">
        <f t="shared" si="83"/>
        <v>145</v>
      </c>
      <c r="B153" s="91">
        <f t="shared" si="66"/>
        <v>146</v>
      </c>
      <c r="C153" s="99">
        <f t="shared" si="67"/>
        <v>0</v>
      </c>
      <c r="F153" s="92">
        <f t="shared" si="84"/>
        <v>145</v>
      </c>
      <c r="G153" s="91">
        <f t="shared" si="85"/>
        <v>146</v>
      </c>
      <c r="H153" s="91" t="e">
        <f>INDEX(地温!$D$2:$D$366,MATCH(F153,地温!$C$2:$C$366,FALSE))</f>
        <v>#N/A</v>
      </c>
      <c r="I153" s="91" t="e">
        <f t="shared" si="86"/>
        <v>#N/A</v>
      </c>
      <c r="J153" s="93" t="e">
        <f t="shared" si="68"/>
        <v>#N/A</v>
      </c>
      <c r="K153" s="99" t="e">
        <f t="shared" si="69"/>
        <v>#N/A</v>
      </c>
      <c r="L153" s="99">
        <f t="shared" si="70"/>
        <v>0</v>
      </c>
      <c r="O153" s="92">
        <f t="shared" si="87"/>
        <v>145</v>
      </c>
      <c r="P153" s="91">
        <f t="shared" si="88"/>
        <v>146</v>
      </c>
      <c r="Q153" s="91" t="e">
        <f>INDEX(地温!$D$2:$D$366,MATCH(O153,地温!$C$2:$C$366,FALSE))</f>
        <v>#N/A</v>
      </c>
      <c r="R153" s="91" t="e">
        <f t="shared" si="89"/>
        <v>#N/A</v>
      </c>
      <c r="S153" s="93" t="e">
        <f t="shared" si="71"/>
        <v>#N/A</v>
      </c>
      <c r="T153" s="99" t="e">
        <f t="shared" si="72"/>
        <v>#N/A</v>
      </c>
      <c r="U153" s="99">
        <f t="shared" si="73"/>
        <v>0</v>
      </c>
      <c r="X153" s="92">
        <f t="shared" si="90"/>
        <v>145</v>
      </c>
      <c r="Y153" s="91">
        <f t="shared" si="91"/>
        <v>146</v>
      </c>
      <c r="Z153" s="91" t="e">
        <f>INDEX(地温!$D$2:$D$366,MATCH(X153,地温!$C$2:$C$366,FALSE))</f>
        <v>#N/A</v>
      </c>
      <c r="AA153" s="91" t="e">
        <f t="shared" si="92"/>
        <v>#N/A</v>
      </c>
      <c r="AB153" s="93" t="e">
        <f t="shared" si="74"/>
        <v>#N/A</v>
      </c>
      <c r="AC153" s="99" t="e">
        <f t="shared" si="75"/>
        <v>#N/A</v>
      </c>
      <c r="AD153" s="99">
        <f t="shared" si="76"/>
        <v>0</v>
      </c>
      <c r="AG153" s="92">
        <f t="shared" si="93"/>
        <v>145</v>
      </c>
      <c r="AH153" s="91">
        <f t="shared" si="94"/>
        <v>146</v>
      </c>
      <c r="AI153" s="91" t="e">
        <f>INDEX(地温!$D$2:$D$366,MATCH(AG153,地温!$C$2:$C$366,FALSE))</f>
        <v>#N/A</v>
      </c>
      <c r="AJ153" s="91" t="e">
        <f t="shared" si="95"/>
        <v>#N/A</v>
      </c>
      <c r="AK153" s="93" t="e">
        <f t="shared" si="77"/>
        <v>#N/A</v>
      </c>
      <c r="AL153" s="99" t="e">
        <f t="shared" si="78"/>
        <v>#N/A</v>
      </c>
      <c r="AM153" s="99">
        <f t="shared" si="79"/>
        <v>0</v>
      </c>
      <c r="AP153" s="92">
        <f t="shared" si="96"/>
        <v>145</v>
      </c>
      <c r="AQ153" s="91">
        <f t="shared" si="97"/>
        <v>146</v>
      </c>
      <c r="AR153" s="91" t="e">
        <f>INDEX(地温!$D$2:$D$366,MATCH(AP153,地温!$C$2:$C$366,FALSE))</f>
        <v>#N/A</v>
      </c>
      <c r="AS153" s="91" t="e">
        <f t="shared" si="98"/>
        <v>#N/A</v>
      </c>
      <c r="AT153" s="93" t="e">
        <f t="shared" si="80"/>
        <v>#N/A</v>
      </c>
      <c r="AU153" s="99" t="e">
        <f t="shared" si="81"/>
        <v>#N/A</v>
      </c>
      <c r="AV153" s="99">
        <f t="shared" si="82"/>
        <v>0</v>
      </c>
    </row>
    <row r="154" spans="1:48" s="91" customFormat="1">
      <c r="A154" s="92">
        <f t="shared" si="83"/>
        <v>146</v>
      </c>
      <c r="B154" s="91">
        <f t="shared" si="66"/>
        <v>147</v>
      </c>
      <c r="C154" s="99">
        <f t="shared" si="67"/>
        <v>0</v>
      </c>
      <c r="F154" s="92">
        <f t="shared" si="84"/>
        <v>146</v>
      </c>
      <c r="G154" s="91">
        <f t="shared" si="85"/>
        <v>147</v>
      </c>
      <c r="H154" s="91" t="e">
        <f>INDEX(地温!$D$2:$D$366,MATCH(F154,地温!$C$2:$C$366,FALSE))</f>
        <v>#N/A</v>
      </c>
      <c r="I154" s="91" t="e">
        <f t="shared" si="86"/>
        <v>#N/A</v>
      </c>
      <c r="J154" s="93" t="e">
        <f t="shared" si="68"/>
        <v>#N/A</v>
      </c>
      <c r="K154" s="99" t="e">
        <f t="shared" si="69"/>
        <v>#N/A</v>
      </c>
      <c r="L154" s="99">
        <f t="shared" si="70"/>
        <v>0</v>
      </c>
      <c r="O154" s="92">
        <f t="shared" si="87"/>
        <v>146</v>
      </c>
      <c r="P154" s="91">
        <f t="shared" si="88"/>
        <v>147</v>
      </c>
      <c r="Q154" s="91" t="e">
        <f>INDEX(地温!$D$2:$D$366,MATCH(O154,地温!$C$2:$C$366,FALSE))</f>
        <v>#N/A</v>
      </c>
      <c r="R154" s="91" t="e">
        <f t="shared" si="89"/>
        <v>#N/A</v>
      </c>
      <c r="S154" s="93" t="e">
        <f t="shared" si="71"/>
        <v>#N/A</v>
      </c>
      <c r="T154" s="99" t="e">
        <f t="shared" si="72"/>
        <v>#N/A</v>
      </c>
      <c r="U154" s="99">
        <f t="shared" si="73"/>
        <v>0</v>
      </c>
      <c r="X154" s="92">
        <f t="shared" si="90"/>
        <v>146</v>
      </c>
      <c r="Y154" s="91">
        <f t="shared" si="91"/>
        <v>147</v>
      </c>
      <c r="Z154" s="91" t="e">
        <f>INDEX(地温!$D$2:$D$366,MATCH(X154,地温!$C$2:$C$366,FALSE))</f>
        <v>#N/A</v>
      </c>
      <c r="AA154" s="91" t="e">
        <f t="shared" si="92"/>
        <v>#N/A</v>
      </c>
      <c r="AB154" s="93" t="e">
        <f t="shared" si="74"/>
        <v>#N/A</v>
      </c>
      <c r="AC154" s="99" t="e">
        <f t="shared" si="75"/>
        <v>#N/A</v>
      </c>
      <c r="AD154" s="99">
        <f t="shared" si="76"/>
        <v>0</v>
      </c>
      <c r="AG154" s="92">
        <f t="shared" si="93"/>
        <v>146</v>
      </c>
      <c r="AH154" s="91">
        <f t="shared" si="94"/>
        <v>147</v>
      </c>
      <c r="AI154" s="91" t="e">
        <f>INDEX(地温!$D$2:$D$366,MATCH(AG154,地温!$C$2:$C$366,FALSE))</f>
        <v>#N/A</v>
      </c>
      <c r="AJ154" s="91" t="e">
        <f t="shared" si="95"/>
        <v>#N/A</v>
      </c>
      <c r="AK154" s="93" t="e">
        <f t="shared" si="77"/>
        <v>#N/A</v>
      </c>
      <c r="AL154" s="99" t="e">
        <f t="shared" si="78"/>
        <v>#N/A</v>
      </c>
      <c r="AM154" s="99">
        <f t="shared" si="79"/>
        <v>0</v>
      </c>
      <c r="AP154" s="92">
        <f t="shared" si="96"/>
        <v>146</v>
      </c>
      <c r="AQ154" s="91">
        <f t="shared" si="97"/>
        <v>147</v>
      </c>
      <c r="AR154" s="91" t="e">
        <f>INDEX(地温!$D$2:$D$366,MATCH(AP154,地温!$C$2:$C$366,FALSE))</f>
        <v>#N/A</v>
      </c>
      <c r="AS154" s="91" t="e">
        <f t="shared" si="98"/>
        <v>#N/A</v>
      </c>
      <c r="AT154" s="93" t="e">
        <f t="shared" si="80"/>
        <v>#N/A</v>
      </c>
      <c r="AU154" s="99" t="e">
        <f t="shared" si="81"/>
        <v>#N/A</v>
      </c>
      <c r="AV154" s="99">
        <f t="shared" si="82"/>
        <v>0</v>
      </c>
    </row>
    <row r="155" spans="1:48" s="91" customFormat="1">
      <c r="A155" s="92">
        <f t="shared" si="83"/>
        <v>147</v>
      </c>
      <c r="B155" s="91">
        <f t="shared" si="66"/>
        <v>148</v>
      </c>
      <c r="C155" s="99">
        <f t="shared" si="67"/>
        <v>0</v>
      </c>
      <c r="F155" s="92">
        <f t="shared" si="84"/>
        <v>147</v>
      </c>
      <c r="G155" s="91">
        <f t="shared" si="85"/>
        <v>148</v>
      </c>
      <c r="H155" s="91" t="e">
        <f>INDEX(地温!$D$2:$D$366,MATCH(F155,地温!$C$2:$C$366,FALSE))</f>
        <v>#N/A</v>
      </c>
      <c r="I155" s="91" t="e">
        <f t="shared" si="86"/>
        <v>#N/A</v>
      </c>
      <c r="J155" s="93" t="e">
        <f t="shared" si="68"/>
        <v>#N/A</v>
      </c>
      <c r="K155" s="99" t="e">
        <f t="shared" si="69"/>
        <v>#N/A</v>
      </c>
      <c r="L155" s="99">
        <f t="shared" si="70"/>
        <v>0</v>
      </c>
      <c r="O155" s="92">
        <f t="shared" si="87"/>
        <v>147</v>
      </c>
      <c r="P155" s="91">
        <f t="shared" si="88"/>
        <v>148</v>
      </c>
      <c r="Q155" s="91" t="e">
        <f>INDEX(地温!$D$2:$D$366,MATCH(O155,地温!$C$2:$C$366,FALSE))</f>
        <v>#N/A</v>
      </c>
      <c r="R155" s="91" t="e">
        <f t="shared" si="89"/>
        <v>#N/A</v>
      </c>
      <c r="S155" s="93" t="e">
        <f t="shared" si="71"/>
        <v>#N/A</v>
      </c>
      <c r="T155" s="99" t="e">
        <f t="shared" si="72"/>
        <v>#N/A</v>
      </c>
      <c r="U155" s="99">
        <f t="shared" si="73"/>
        <v>0</v>
      </c>
      <c r="X155" s="92">
        <f t="shared" si="90"/>
        <v>147</v>
      </c>
      <c r="Y155" s="91">
        <f t="shared" si="91"/>
        <v>148</v>
      </c>
      <c r="Z155" s="91" t="e">
        <f>INDEX(地温!$D$2:$D$366,MATCH(X155,地温!$C$2:$C$366,FALSE))</f>
        <v>#N/A</v>
      </c>
      <c r="AA155" s="91" t="e">
        <f t="shared" si="92"/>
        <v>#N/A</v>
      </c>
      <c r="AB155" s="93" t="e">
        <f t="shared" si="74"/>
        <v>#N/A</v>
      </c>
      <c r="AC155" s="99" t="e">
        <f t="shared" si="75"/>
        <v>#N/A</v>
      </c>
      <c r="AD155" s="99">
        <f t="shared" si="76"/>
        <v>0</v>
      </c>
      <c r="AG155" s="92">
        <f t="shared" si="93"/>
        <v>147</v>
      </c>
      <c r="AH155" s="91">
        <f t="shared" si="94"/>
        <v>148</v>
      </c>
      <c r="AI155" s="91" t="e">
        <f>INDEX(地温!$D$2:$D$366,MATCH(AG155,地温!$C$2:$C$366,FALSE))</f>
        <v>#N/A</v>
      </c>
      <c r="AJ155" s="91" t="e">
        <f t="shared" si="95"/>
        <v>#N/A</v>
      </c>
      <c r="AK155" s="93" t="e">
        <f t="shared" si="77"/>
        <v>#N/A</v>
      </c>
      <c r="AL155" s="99" t="e">
        <f t="shared" si="78"/>
        <v>#N/A</v>
      </c>
      <c r="AM155" s="99">
        <f t="shared" si="79"/>
        <v>0</v>
      </c>
      <c r="AP155" s="92">
        <f t="shared" si="96"/>
        <v>147</v>
      </c>
      <c r="AQ155" s="91">
        <f t="shared" si="97"/>
        <v>148</v>
      </c>
      <c r="AR155" s="91" t="e">
        <f>INDEX(地温!$D$2:$D$366,MATCH(AP155,地温!$C$2:$C$366,FALSE))</f>
        <v>#N/A</v>
      </c>
      <c r="AS155" s="91" t="e">
        <f t="shared" si="98"/>
        <v>#N/A</v>
      </c>
      <c r="AT155" s="93" t="e">
        <f t="shared" si="80"/>
        <v>#N/A</v>
      </c>
      <c r="AU155" s="99" t="e">
        <f t="shared" si="81"/>
        <v>#N/A</v>
      </c>
      <c r="AV155" s="99">
        <f t="shared" si="82"/>
        <v>0</v>
      </c>
    </row>
    <row r="156" spans="1:48" s="91" customFormat="1">
      <c r="A156" s="92">
        <f t="shared" si="83"/>
        <v>148</v>
      </c>
      <c r="B156" s="91">
        <f t="shared" si="66"/>
        <v>149</v>
      </c>
      <c r="C156" s="99">
        <f t="shared" si="67"/>
        <v>0</v>
      </c>
      <c r="F156" s="92">
        <f t="shared" si="84"/>
        <v>148</v>
      </c>
      <c r="G156" s="91">
        <f t="shared" si="85"/>
        <v>149</v>
      </c>
      <c r="H156" s="91" t="e">
        <f>INDEX(地温!$D$2:$D$366,MATCH(F156,地温!$C$2:$C$366,FALSE))</f>
        <v>#N/A</v>
      </c>
      <c r="I156" s="91" t="e">
        <f t="shared" si="86"/>
        <v>#N/A</v>
      </c>
      <c r="J156" s="93" t="e">
        <f t="shared" si="68"/>
        <v>#N/A</v>
      </c>
      <c r="K156" s="99" t="e">
        <f t="shared" si="69"/>
        <v>#N/A</v>
      </c>
      <c r="L156" s="99">
        <f t="shared" si="70"/>
        <v>0</v>
      </c>
      <c r="O156" s="92">
        <f t="shared" si="87"/>
        <v>148</v>
      </c>
      <c r="P156" s="91">
        <f t="shared" si="88"/>
        <v>149</v>
      </c>
      <c r="Q156" s="91" t="e">
        <f>INDEX(地温!$D$2:$D$366,MATCH(O156,地温!$C$2:$C$366,FALSE))</f>
        <v>#N/A</v>
      </c>
      <c r="R156" s="91" t="e">
        <f t="shared" si="89"/>
        <v>#N/A</v>
      </c>
      <c r="S156" s="93" t="e">
        <f t="shared" si="71"/>
        <v>#N/A</v>
      </c>
      <c r="T156" s="99" t="e">
        <f t="shared" si="72"/>
        <v>#N/A</v>
      </c>
      <c r="U156" s="99">
        <f t="shared" si="73"/>
        <v>0</v>
      </c>
      <c r="X156" s="92">
        <f t="shared" si="90"/>
        <v>148</v>
      </c>
      <c r="Y156" s="91">
        <f t="shared" si="91"/>
        <v>149</v>
      </c>
      <c r="Z156" s="91" t="e">
        <f>INDEX(地温!$D$2:$D$366,MATCH(X156,地温!$C$2:$C$366,FALSE))</f>
        <v>#N/A</v>
      </c>
      <c r="AA156" s="91" t="e">
        <f t="shared" si="92"/>
        <v>#N/A</v>
      </c>
      <c r="AB156" s="93" t="e">
        <f t="shared" si="74"/>
        <v>#N/A</v>
      </c>
      <c r="AC156" s="99" t="e">
        <f t="shared" si="75"/>
        <v>#N/A</v>
      </c>
      <c r="AD156" s="99">
        <f t="shared" si="76"/>
        <v>0</v>
      </c>
      <c r="AG156" s="92">
        <f t="shared" si="93"/>
        <v>148</v>
      </c>
      <c r="AH156" s="91">
        <f t="shared" si="94"/>
        <v>149</v>
      </c>
      <c r="AI156" s="91" t="e">
        <f>INDEX(地温!$D$2:$D$366,MATCH(AG156,地温!$C$2:$C$366,FALSE))</f>
        <v>#N/A</v>
      </c>
      <c r="AJ156" s="91" t="e">
        <f t="shared" si="95"/>
        <v>#N/A</v>
      </c>
      <c r="AK156" s="93" t="e">
        <f t="shared" si="77"/>
        <v>#N/A</v>
      </c>
      <c r="AL156" s="99" t="e">
        <f t="shared" si="78"/>
        <v>#N/A</v>
      </c>
      <c r="AM156" s="99">
        <f t="shared" si="79"/>
        <v>0</v>
      </c>
      <c r="AP156" s="92">
        <f t="shared" si="96"/>
        <v>148</v>
      </c>
      <c r="AQ156" s="91">
        <f t="shared" si="97"/>
        <v>149</v>
      </c>
      <c r="AR156" s="91" t="e">
        <f>INDEX(地温!$D$2:$D$366,MATCH(AP156,地温!$C$2:$C$366,FALSE))</f>
        <v>#N/A</v>
      </c>
      <c r="AS156" s="91" t="e">
        <f t="shared" si="98"/>
        <v>#N/A</v>
      </c>
      <c r="AT156" s="93" t="e">
        <f t="shared" si="80"/>
        <v>#N/A</v>
      </c>
      <c r="AU156" s="99" t="e">
        <f t="shared" si="81"/>
        <v>#N/A</v>
      </c>
      <c r="AV156" s="99">
        <f t="shared" si="82"/>
        <v>0</v>
      </c>
    </row>
    <row r="157" spans="1:48" s="91" customFormat="1">
      <c r="A157" s="92">
        <f t="shared" si="83"/>
        <v>149</v>
      </c>
      <c r="B157" s="91">
        <f t="shared" si="66"/>
        <v>150</v>
      </c>
      <c r="C157" s="99">
        <f t="shared" si="67"/>
        <v>0</v>
      </c>
      <c r="F157" s="92">
        <f t="shared" si="84"/>
        <v>149</v>
      </c>
      <c r="G157" s="91">
        <f t="shared" si="85"/>
        <v>150</v>
      </c>
      <c r="H157" s="91" t="e">
        <f>INDEX(地温!$D$2:$D$366,MATCH(F157,地温!$C$2:$C$366,FALSE))</f>
        <v>#N/A</v>
      </c>
      <c r="I157" s="91" t="e">
        <f t="shared" si="86"/>
        <v>#N/A</v>
      </c>
      <c r="J157" s="93" t="e">
        <f t="shared" si="68"/>
        <v>#N/A</v>
      </c>
      <c r="K157" s="99" t="e">
        <f t="shared" si="69"/>
        <v>#N/A</v>
      </c>
      <c r="L157" s="99">
        <f t="shared" si="70"/>
        <v>0</v>
      </c>
      <c r="O157" s="92">
        <f t="shared" si="87"/>
        <v>149</v>
      </c>
      <c r="P157" s="91">
        <f t="shared" si="88"/>
        <v>150</v>
      </c>
      <c r="Q157" s="91" t="e">
        <f>INDEX(地温!$D$2:$D$366,MATCH(O157,地温!$C$2:$C$366,FALSE))</f>
        <v>#N/A</v>
      </c>
      <c r="R157" s="91" t="e">
        <f t="shared" si="89"/>
        <v>#N/A</v>
      </c>
      <c r="S157" s="93" t="e">
        <f t="shared" si="71"/>
        <v>#N/A</v>
      </c>
      <c r="T157" s="99" t="e">
        <f t="shared" si="72"/>
        <v>#N/A</v>
      </c>
      <c r="U157" s="99">
        <f t="shared" si="73"/>
        <v>0</v>
      </c>
      <c r="X157" s="92">
        <f t="shared" si="90"/>
        <v>149</v>
      </c>
      <c r="Y157" s="91">
        <f t="shared" si="91"/>
        <v>150</v>
      </c>
      <c r="Z157" s="91" t="e">
        <f>INDEX(地温!$D$2:$D$366,MATCH(X157,地温!$C$2:$C$366,FALSE))</f>
        <v>#N/A</v>
      </c>
      <c r="AA157" s="91" t="e">
        <f t="shared" si="92"/>
        <v>#N/A</v>
      </c>
      <c r="AB157" s="93" t="e">
        <f t="shared" si="74"/>
        <v>#N/A</v>
      </c>
      <c r="AC157" s="99" t="e">
        <f t="shared" si="75"/>
        <v>#N/A</v>
      </c>
      <c r="AD157" s="99">
        <f t="shared" si="76"/>
        <v>0</v>
      </c>
      <c r="AG157" s="92">
        <f t="shared" si="93"/>
        <v>149</v>
      </c>
      <c r="AH157" s="91">
        <f t="shared" si="94"/>
        <v>150</v>
      </c>
      <c r="AI157" s="91" t="e">
        <f>INDEX(地温!$D$2:$D$366,MATCH(AG157,地温!$C$2:$C$366,FALSE))</f>
        <v>#N/A</v>
      </c>
      <c r="AJ157" s="91" t="e">
        <f t="shared" si="95"/>
        <v>#N/A</v>
      </c>
      <c r="AK157" s="93" t="e">
        <f t="shared" si="77"/>
        <v>#N/A</v>
      </c>
      <c r="AL157" s="99" t="e">
        <f t="shared" si="78"/>
        <v>#N/A</v>
      </c>
      <c r="AM157" s="99">
        <f t="shared" si="79"/>
        <v>0</v>
      </c>
      <c r="AP157" s="92">
        <f t="shared" si="96"/>
        <v>149</v>
      </c>
      <c r="AQ157" s="91">
        <f t="shared" si="97"/>
        <v>150</v>
      </c>
      <c r="AR157" s="91" t="e">
        <f>INDEX(地温!$D$2:$D$366,MATCH(AP157,地温!$C$2:$C$366,FALSE))</f>
        <v>#N/A</v>
      </c>
      <c r="AS157" s="91" t="e">
        <f t="shared" si="98"/>
        <v>#N/A</v>
      </c>
      <c r="AT157" s="93" t="e">
        <f t="shared" si="80"/>
        <v>#N/A</v>
      </c>
      <c r="AU157" s="99" t="e">
        <f t="shared" si="81"/>
        <v>#N/A</v>
      </c>
      <c r="AV157" s="99">
        <f t="shared" si="82"/>
        <v>0</v>
      </c>
    </row>
    <row r="158" spans="1:48" s="91" customFormat="1">
      <c r="A158" s="92">
        <f t="shared" si="83"/>
        <v>150</v>
      </c>
      <c r="B158" s="91">
        <f t="shared" si="66"/>
        <v>151</v>
      </c>
      <c r="C158" s="99">
        <f t="shared" si="67"/>
        <v>0</v>
      </c>
      <c r="F158" s="92">
        <f t="shared" si="84"/>
        <v>150</v>
      </c>
      <c r="G158" s="91">
        <f t="shared" si="85"/>
        <v>151</v>
      </c>
      <c r="H158" s="91" t="e">
        <f>INDEX(地温!$D$2:$D$366,MATCH(F158,地温!$C$2:$C$366,FALSE))</f>
        <v>#N/A</v>
      </c>
      <c r="I158" s="91" t="e">
        <f t="shared" si="86"/>
        <v>#N/A</v>
      </c>
      <c r="J158" s="93" t="e">
        <f t="shared" si="68"/>
        <v>#N/A</v>
      </c>
      <c r="K158" s="99" t="e">
        <f t="shared" si="69"/>
        <v>#N/A</v>
      </c>
      <c r="L158" s="99">
        <f t="shared" si="70"/>
        <v>0</v>
      </c>
      <c r="O158" s="92">
        <f t="shared" si="87"/>
        <v>150</v>
      </c>
      <c r="P158" s="91">
        <f t="shared" si="88"/>
        <v>151</v>
      </c>
      <c r="Q158" s="91" t="e">
        <f>INDEX(地温!$D$2:$D$366,MATCH(O158,地温!$C$2:$C$366,FALSE))</f>
        <v>#N/A</v>
      </c>
      <c r="R158" s="91" t="e">
        <f t="shared" si="89"/>
        <v>#N/A</v>
      </c>
      <c r="S158" s="93" t="e">
        <f t="shared" si="71"/>
        <v>#N/A</v>
      </c>
      <c r="T158" s="99" t="e">
        <f t="shared" si="72"/>
        <v>#N/A</v>
      </c>
      <c r="U158" s="99">
        <f t="shared" si="73"/>
        <v>0</v>
      </c>
      <c r="X158" s="92">
        <f t="shared" si="90"/>
        <v>150</v>
      </c>
      <c r="Y158" s="91">
        <f t="shared" si="91"/>
        <v>151</v>
      </c>
      <c r="Z158" s="91" t="e">
        <f>INDEX(地温!$D$2:$D$366,MATCH(X158,地温!$C$2:$C$366,FALSE))</f>
        <v>#N/A</v>
      </c>
      <c r="AA158" s="91" t="e">
        <f t="shared" si="92"/>
        <v>#N/A</v>
      </c>
      <c r="AB158" s="93" t="e">
        <f t="shared" si="74"/>
        <v>#N/A</v>
      </c>
      <c r="AC158" s="99" t="e">
        <f t="shared" si="75"/>
        <v>#N/A</v>
      </c>
      <c r="AD158" s="99">
        <f t="shared" si="76"/>
        <v>0</v>
      </c>
      <c r="AG158" s="92">
        <f t="shared" si="93"/>
        <v>150</v>
      </c>
      <c r="AH158" s="91">
        <f t="shared" si="94"/>
        <v>151</v>
      </c>
      <c r="AI158" s="91" t="e">
        <f>INDEX(地温!$D$2:$D$366,MATCH(AG158,地温!$C$2:$C$366,FALSE))</f>
        <v>#N/A</v>
      </c>
      <c r="AJ158" s="91" t="e">
        <f t="shared" si="95"/>
        <v>#N/A</v>
      </c>
      <c r="AK158" s="93" t="e">
        <f t="shared" si="77"/>
        <v>#N/A</v>
      </c>
      <c r="AL158" s="99" t="e">
        <f t="shared" si="78"/>
        <v>#N/A</v>
      </c>
      <c r="AM158" s="99">
        <f t="shared" si="79"/>
        <v>0</v>
      </c>
      <c r="AP158" s="92">
        <f t="shared" si="96"/>
        <v>150</v>
      </c>
      <c r="AQ158" s="91">
        <f t="shared" si="97"/>
        <v>151</v>
      </c>
      <c r="AR158" s="91" t="e">
        <f>INDEX(地温!$D$2:$D$366,MATCH(AP158,地温!$C$2:$C$366,FALSE))</f>
        <v>#N/A</v>
      </c>
      <c r="AS158" s="91" t="e">
        <f t="shared" si="98"/>
        <v>#N/A</v>
      </c>
      <c r="AT158" s="93" t="e">
        <f t="shared" si="80"/>
        <v>#N/A</v>
      </c>
      <c r="AU158" s="99" t="e">
        <f t="shared" si="81"/>
        <v>#N/A</v>
      </c>
      <c r="AV158" s="99">
        <f t="shared" si="82"/>
        <v>0</v>
      </c>
    </row>
    <row r="159" spans="1:48" s="91" customFormat="1">
      <c r="A159" s="92">
        <f t="shared" si="83"/>
        <v>151</v>
      </c>
      <c r="B159" s="91">
        <f t="shared" si="66"/>
        <v>152</v>
      </c>
      <c r="C159" s="99">
        <f t="shared" si="67"/>
        <v>0</v>
      </c>
      <c r="F159" s="92">
        <f t="shared" si="84"/>
        <v>151</v>
      </c>
      <c r="G159" s="91">
        <f t="shared" si="85"/>
        <v>152</v>
      </c>
      <c r="H159" s="91" t="e">
        <f>INDEX(地温!$D$2:$D$366,MATCH(F159,地温!$C$2:$C$366,FALSE))</f>
        <v>#N/A</v>
      </c>
      <c r="I159" s="91" t="e">
        <f t="shared" si="86"/>
        <v>#N/A</v>
      </c>
      <c r="J159" s="93" t="e">
        <f t="shared" si="68"/>
        <v>#N/A</v>
      </c>
      <c r="K159" s="99" t="e">
        <f t="shared" si="69"/>
        <v>#N/A</v>
      </c>
      <c r="L159" s="99">
        <f t="shared" si="70"/>
        <v>0</v>
      </c>
      <c r="O159" s="92">
        <f t="shared" si="87"/>
        <v>151</v>
      </c>
      <c r="P159" s="91">
        <f t="shared" si="88"/>
        <v>152</v>
      </c>
      <c r="Q159" s="91" t="e">
        <f>INDEX(地温!$D$2:$D$366,MATCH(O159,地温!$C$2:$C$366,FALSE))</f>
        <v>#N/A</v>
      </c>
      <c r="R159" s="91" t="e">
        <f t="shared" si="89"/>
        <v>#N/A</v>
      </c>
      <c r="S159" s="93" t="e">
        <f t="shared" si="71"/>
        <v>#N/A</v>
      </c>
      <c r="T159" s="99" t="e">
        <f t="shared" si="72"/>
        <v>#N/A</v>
      </c>
      <c r="U159" s="99">
        <f t="shared" si="73"/>
        <v>0</v>
      </c>
      <c r="X159" s="92">
        <f t="shared" si="90"/>
        <v>151</v>
      </c>
      <c r="Y159" s="91">
        <f t="shared" si="91"/>
        <v>152</v>
      </c>
      <c r="Z159" s="91" t="e">
        <f>INDEX(地温!$D$2:$D$366,MATCH(X159,地温!$C$2:$C$366,FALSE))</f>
        <v>#N/A</v>
      </c>
      <c r="AA159" s="91" t="e">
        <f t="shared" si="92"/>
        <v>#N/A</v>
      </c>
      <c r="AB159" s="93" t="e">
        <f t="shared" si="74"/>
        <v>#N/A</v>
      </c>
      <c r="AC159" s="99" t="e">
        <f t="shared" si="75"/>
        <v>#N/A</v>
      </c>
      <c r="AD159" s="99">
        <f t="shared" si="76"/>
        <v>0</v>
      </c>
      <c r="AG159" s="92">
        <f t="shared" si="93"/>
        <v>151</v>
      </c>
      <c r="AH159" s="91">
        <f t="shared" si="94"/>
        <v>152</v>
      </c>
      <c r="AI159" s="91" t="e">
        <f>INDEX(地温!$D$2:$D$366,MATCH(AG159,地温!$C$2:$C$366,FALSE))</f>
        <v>#N/A</v>
      </c>
      <c r="AJ159" s="91" t="e">
        <f t="shared" si="95"/>
        <v>#N/A</v>
      </c>
      <c r="AK159" s="93" t="e">
        <f t="shared" si="77"/>
        <v>#N/A</v>
      </c>
      <c r="AL159" s="99" t="e">
        <f t="shared" si="78"/>
        <v>#N/A</v>
      </c>
      <c r="AM159" s="99">
        <f t="shared" si="79"/>
        <v>0</v>
      </c>
      <c r="AP159" s="92">
        <f t="shared" si="96"/>
        <v>151</v>
      </c>
      <c r="AQ159" s="91">
        <f t="shared" si="97"/>
        <v>152</v>
      </c>
      <c r="AR159" s="91" t="e">
        <f>INDEX(地温!$D$2:$D$366,MATCH(AP159,地温!$C$2:$C$366,FALSE))</f>
        <v>#N/A</v>
      </c>
      <c r="AS159" s="91" t="e">
        <f t="shared" si="98"/>
        <v>#N/A</v>
      </c>
      <c r="AT159" s="93" t="e">
        <f t="shared" si="80"/>
        <v>#N/A</v>
      </c>
      <c r="AU159" s="99" t="e">
        <f t="shared" si="81"/>
        <v>#N/A</v>
      </c>
      <c r="AV159" s="99">
        <f t="shared" si="82"/>
        <v>0</v>
      </c>
    </row>
    <row r="160" spans="1:48" s="91" customFormat="1">
      <c r="A160" s="92">
        <f t="shared" si="83"/>
        <v>152</v>
      </c>
      <c r="B160" s="91">
        <f t="shared" si="66"/>
        <v>153</v>
      </c>
      <c r="C160" s="99">
        <f t="shared" si="67"/>
        <v>0</v>
      </c>
      <c r="F160" s="92">
        <f t="shared" si="84"/>
        <v>152</v>
      </c>
      <c r="G160" s="91">
        <f t="shared" si="85"/>
        <v>153</v>
      </c>
      <c r="H160" s="91" t="e">
        <f>INDEX(地温!$D$2:$D$366,MATCH(F160,地温!$C$2:$C$366,FALSE))</f>
        <v>#N/A</v>
      </c>
      <c r="I160" s="91" t="e">
        <f t="shared" si="86"/>
        <v>#N/A</v>
      </c>
      <c r="J160" s="93" t="e">
        <f t="shared" si="68"/>
        <v>#N/A</v>
      </c>
      <c r="K160" s="99" t="e">
        <f t="shared" si="69"/>
        <v>#N/A</v>
      </c>
      <c r="L160" s="99">
        <f t="shared" si="70"/>
        <v>0</v>
      </c>
      <c r="O160" s="92">
        <f t="shared" si="87"/>
        <v>152</v>
      </c>
      <c r="P160" s="91">
        <f t="shared" si="88"/>
        <v>153</v>
      </c>
      <c r="Q160" s="91" t="e">
        <f>INDEX(地温!$D$2:$D$366,MATCH(O160,地温!$C$2:$C$366,FALSE))</f>
        <v>#N/A</v>
      </c>
      <c r="R160" s="91" t="e">
        <f t="shared" si="89"/>
        <v>#N/A</v>
      </c>
      <c r="S160" s="93" t="e">
        <f t="shared" si="71"/>
        <v>#N/A</v>
      </c>
      <c r="T160" s="99" t="e">
        <f t="shared" si="72"/>
        <v>#N/A</v>
      </c>
      <c r="U160" s="99">
        <f t="shared" si="73"/>
        <v>0</v>
      </c>
      <c r="X160" s="92">
        <f t="shared" si="90"/>
        <v>152</v>
      </c>
      <c r="Y160" s="91">
        <f t="shared" si="91"/>
        <v>153</v>
      </c>
      <c r="Z160" s="91" t="e">
        <f>INDEX(地温!$D$2:$D$366,MATCH(X160,地温!$C$2:$C$366,FALSE))</f>
        <v>#N/A</v>
      </c>
      <c r="AA160" s="91" t="e">
        <f t="shared" si="92"/>
        <v>#N/A</v>
      </c>
      <c r="AB160" s="93" t="e">
        <f t="shared" si="74"/>
        <v>#N/A</v>
      </c>
      <c r="AC160" s="99" t="e">
        <f t="shared" si="75"/>
        <v>#N/A</v>
      </c>
      <c r="AD160" s="99">
        <f t="shared" si="76"/>
        <v>0</v>
      </c>
      <c r="AG160" s="92">
        <f t="shared" si="93"/>
        <v>152</v>
      </c>
      <c r="AH160" s="91">
        <f t="shared" si="94"/>
        <v>153</v>
      </c>
      <c r="AI160" s="91" t="e">
        <f>INDEX(地温!$D$2:$D$366,MATCH(AG160,地温!$C$2:$C$366,FALSE))</f>
        <v>#N/A</v>
      </c>
      <c r="AJ160" s="91" t="e">
        <f t="shared" si="95"/>
        <v>#N/A</v>
      </c>
      <c r="AK160" s="93" t="e">
        <f t="shared" si="77"/>
        <v>#N/A</v>
      </c>
      <c r="AL160" s="99" t="e">
        <f t="shared" si="78"/>
        <v>#N/A</v>
      </c>
      <c r="AM160" s="99">
        <f t="shared" si="79"/>
        <v>0</v>
      </c>
      <c r="AP160" s="92">
        <f t="shared" si="96"/>
        <v>152</v>
      </c>
      <c r="AQ160" s="91">
        <f t="shared" si="97"/>
        <v>153</v>
      </c>
      <c r="AR160" s="91" t="e">
        <f>INDEX(地温!$D$2:$D$366,MATCH(AP160,地温!$C$2:$C$366,FALSE))</f>
        <v>#N/A</v>
      </c>
      <c r="AS160" s="91" t="e">
        <f t="shared" si="98"/>
        <v>#N/A</v>
      </c>
      <c r="AT160" s="93" t="e">
        <f t="shared" si="80"/>
        <v>#N/A</v>
      </c>
      <c r="AU160" s="99" t="e">
        <f t="shared" si="81"/>
        <v>#N/A</v>
      </c>
      <c r="AV160" s="99">
        <f t="shared" si="82"/>
        <v>0</v>
      </c>
    </row>
    <row r="161" spans="1:48" s="91" customFormat="1">
      <c r="A161" s="92">
        <f t="shared" si="83"/>
        <v>153</v>
      </c>
      <c r="B161" s="91">
        <f t="shared" si="66"/>
        <v>154</v>
      </c>
      <c r="C161" s="99">
        <f t="shared" si="67"/>
        <v>0</v>
      </c>
      <c r="F161" s="92">
        <f t="shared" si="84"/>
        <v>153</v>
      </c>
      <c r="G161" s="91">
        <f t="shared" si="85"/>
        <v>154</v>
      </c>
      <c r="H161" s="91" t="e">
        <f>INDEX(地温!$D$2:$D$366,MATCH(F161,地温!$C$2:$C$366,FALSE))</f>
        <v>#N/A</v>
      </c>
      <c r="I161" s="91" t="e">
        <f t="shared" si="86"/>
        <v>#N/A</v>
      </c>
      <c r="J161" s="93" t="e">
        <f t="shared" si="68"/>
        <v>#N/A</v>
      </c>
      <c r="K161" s="99" t="e">
        <f t="shared" si="69"/>
        <v>#N/A</v>
      </c>
      <c r="L161" s="99">
        <f t="shared" si="70"/>
        <v>0</v>
      </c>
      <c r="O161" s="92">
        <f t="shared" si="87"/>
        <v>153</v>
      </c>
      <c r="P161" s="91">
        <f t="shared" si="88"/>
        <v>154</v>
      </c>
      <c r="Q161" s="91" t="e">
        <f>INDEX(地温!$D$2:$D$366,MATCH(O161,地温!$C$2:$C$366,FALSE))</f>
        <v>#N/A</v>
      </c>
      <c r="R161" s="91" t="e">
        <f t="shared" si="89"/>
        <v>#N/A</v>
      </c>
      <c r="S161" s="93" t="e">
        <f t="shared" si="71"/>
        <v>#N/A</v>
      </c>
      <c r="T161" s="99" t="e">
        <f t="shared" si="72"/>
        <v>#N/A</v>
      </c>
      <c r="U161" s="99">
        <f t="shared" si="73"/>
        <v>0</v>
      </c>
      <c r="X161" s="92">
        <f t="shared" si="90"/>
        <v>153</v>
      </c>
      <c r="Y161" s="91">
        <f t="shared" si="91"/>
        <v>154</v>
      </c>
      <c r="Z161" s="91" t="e">
        <f>INDEX(地温!$D$2:$D$366,MATCH(X161,地温!$C$2:$C$366,FALSE))</f>
        <v>#N/A</v>
      </c>
      <c r="AA161" s="91" t="e">
        <f t="shared" si="92"/>
        <v>#N/A</v>
      </c>
      <c r="AB161" s="93" t="e">
        <f t="shared" si="74"/>
        <v>#N/A</v>
      </c>
      <c r="AC161" s="99" t="e">
        <f t="shared" si="75"/>
        <v>#N/A</v>
      </c>
      <c r="AD161" s="99">
        <f t="shared" si="76"/>
        <v>0</v>
      </c>
      <c r="AG161" s="92">
        <f t="shared" si="93"/>
        <v>153</v>
      </c>
      <c r="AH161" s="91">
        <f t="shared" si="94"/>
        <v>154</v>
      </c>
      <c r="AI161" s="91" t="e">
        <f>INDEX(地温!$D$2:$D$366,MATCH(AG161,地温!$C$2:$C$366,FALSE))</f>
        <v>#N/A</v>
      </c>
      <c r="AJ161" s="91" t="e">
        <f t="shared" si="95"/>
        <v>#N/A</v>
      </c>
      <c r="AK161" s="93" t="e">
        <f t="shared" si="77"/>
        <v>#N/A</v>
      </c>
      <c r="AL161" s="99" t="e">
        <f t="shared" si="78"/>
        <v>#N/A</v>
      </c>
      <c r="AM161" s="99">
        <f t="shared" si="79"/>
        <v>0</v>
      </c>
      <c r="AP161" s="92">
        <f t="shared" si="96"/>
        <v>153</v>
      </c>
      <c r="AQ161" s="91">
        <f t="shared" si="97"/>
        <v>154</v>
      </c>
      <c r="AR161" s="91" t="e">
        <f>INDEX(地温!$D$2:$D$366,MATCH(AP161,地温!$C$2:$C$366,FALSE))</f>
        <v>#N/A</v>
      </c>
      <c r="AS161" s="91" t="e">
        <f t="shared" si="98"/>
        <v>#N/A</v>
      </c>
      <c r="AT161" s="93" t="e">
        <f t="shared" si="80"/>
        <v>#N/A</v>
      </c>
      <c r="AU161" s="99" t="e">
        <f t="shared" si="81"/>
        <v>#N/A</v>
      </c>
      <c r="AV161" s="99">
        <f t="shared" si="82"/>
        <v>0</v>
      </c>
    </row>
    <row r="162" spans="1:48" s="91" customFormat="1">
      <c r="A162" s="92">
        <f t="shared" si="83"/>
        <v>154</v>
      </c>
      <c r="B162" s="91">
        <f t="shared" si="66"/>
        <v>155</v>
      </c>
      <c r="C162" s="99">
        <f t="shared" si="67"/>
        <v>0</v>
      </c>
      <c r="F162" s="92">
        <f t="shared" si="84"/>
        <v>154</v>
      </c>
      <c r="G162" s="91">
        <f t="shared" si="85"/>
        <v>155</v>
      </c>
      <c r="H162" s="91" t="e">
        <f>INDEX(地温!$D$2:$D$366,MATCH(F162,地温!$C$2:$C$366,FALSE))</f>
        <v>#N/A</v>
      </c>
      <c r="I162" s="91" t="e">
        <f t="shared" si="86"/>
        <v>#N/A</v>
      </c>
      <c r="J162" s="93" t="e">
        <f t="shared" si="68"/>
        <v>#N/A</v>
      </c>
      <c r="K162" s="99" t="e">
        <f t="shared" si="69"/>
        <v>#N/A</v>
      </c>
      <c r="L162" s="99">
        <f t="shared" si="70"/>
        <v>0</v>
      </c>
      <c r="O162" s="92">
        <f t="shared" si="87"/>
        <v>154</v>
      </c>
      <c r="P162" s="91">
        <f t="shared" si="88"/>
        <v>155</v>
      </c>
      <c r="Q162" s="91" t="e">
        <f>INDEX(地温!$D$2:$D$366,MATCH(O162,地温!$C$2:$C$366,FALSE))</f>
        <v>#N/A</v>
      </c>
      <c r="R162" s="91" t="e">
        <f t="shared" si="89"/>
        <v>#N/A</v>
      </c>
      <c r="S162" s="93" t="e">
        <f t="shared" si="71"/>
        <v>#N/A</v>
      </c>
      <c r="T162" s="99" t="e">
        <f t="shared" si="72"/>
        <v>#N/A</v>
      </c>
      <c r="U162" s="99">
        <f t="shared" si="73"/>
        <v>0</v>
      </c>
      <c r="X162" s="92">
        <f t="shared" si="90"/>
        <v>154</v>
      </c>
      <c r="Y162" s="91">
        <f t="shared" si="91"/>
        <v>155</v>
      </c>
      <c r="Z162" s="91" t="e">
        <f>INDEX(地温!$D$2:$D$366,MATCH(X162,地温!$C$2:$C$366,FALSE))</f>
        <v>#N/A</v>
      </c>
      <c r="AA162" s="91" t="e">
        <f t="shared" si="92"/>
        <v>#N/A</v>
      </c>
      <c r="AB162" s="93" t="e">
        <f t="shared" si="74"/>
        <v>#N/A</v>
      </c>
      <c r="AC162" s="99" t="e">
        <f t="shared" si="75"/>
        <v>#N/A</v>
      </c>
      <c r="AD162" s="99">
        <f t="shared" si="76"/>
        <v>0</v>
      </c>
      <c r="AG162" s="92">
        <f t="shared" si="93"/>
        <v>154</v>
      </c>
      <c r="AH162" s="91">
        <f t="shared" si="94"/>
        <v>155</v>
      </c>
      <c r="AI162" s="91" t="e">
        <f>INDEX(地温!$D$2:$D$366,MATCH(AG162,地温!$C$2:$C$366,FALSE))</f>
        <v>#N/A</v>
      </c>
      <c r="AJ162" s="91" t="e">
        <f t="shared" si="95"/>
        <v>#N/A</v>
      </c>
      <c r="AK162" s="93" t="e">
        <f t="shared" si="77"/>
        <v>#N/A</v>
      </c>
      <c r="AL162" s="99" t="e">
        <f t="shared" si="78"/>
        <v>#N/A</v>
      </c>
      <c r="AM162" s="99">
        <f t="shared" si="79"/>
        <v>0</v>
      </c>
      <c r="AP162" s="92">
        <f t="shared" si="96"/>
        <v>154</v>
      </c>
      <c r="AQ162" s="91">
        <f t="shared" si="97"/>
        <v>155</v>
      </c>
      <c r="AR162" s="91" t="e">
        <f>INDEX(地温!$D$2:$D$366,MATCH(AP162,地温!$C$2:$C$366,FALSE))</f>
        <v>#N/A</v>
      </c>
      <c r="AS162" s="91" t="e">
        <f t="shared" si="98"/>
        <v>#N/A</v>
      </c>
      <c r="AT162" s="93" t="e">
        <f t="shared" si="80"/>
        <v>#N/A</v>
      </c>
      <c r="AU162" s="99" t="e">
        <f t="shared" si="81"/>
        <v>#N/A</v>
      </c>
      <c r="AV162" s="99">
        <f t="shared" si="82"/>
        <v>0</v>
      </c>
    </row>
    <row r="163" spans="1:48" s="91" customFormat="1">
      <c r="A163" s="92">
        <f t="shared" si="83"/>
        <v>155</v>
      </c>
      <c r="B163" s="91">
        <f t="shared" si="66"/>
        <v>156</v>
      </c>
      <c r="C163" s="99">
        <f t="shared" si="67"/>
        <v>0</v>
      </c>
      <c r="F163" s="92">
        <f t="shared" si="84"/>
        <v>155</v>
      </c>
      <c r="G163" s="91">
        <f t="shared" si="85"/>
        <v>156</v>
      </c>
      <c r="H163" s="91" t="e">
        <f>INDEX(地温!$D$2:$D$366,MATCH(F163,地温!$C$2:$C$366,FALSE))</f>
        <v>#N/A</v>
      </c>
      <c r="I163" s="91" t="e">
        <f t="shared" si="86"/>
        <v>#N/A</v>
      </c>
      <c r="J163" s="93" t="e">
        <f t="shared" si="68"/>
        <v>#N/A</v>
      </c>
      <c r="K163" s="99" t="e">
        <f t="shared" si="69"/>
        <v>#N/A</v>
      </c>
      <c r="L163" s="99">
        <f t="shared" si="70"/>
        <v>0</v>
      </c>
      <c r="O163" s="92">
        <f t="shared" si="87"/>
        <v>155</v>
      </c>
      <c r="P163" s="91">
        <f t="shared" si="88"/>
        <v>156</v>
      </c>
      <c r="Q163" s="91" t="e">
        <f>INDEX(地温!$D$2:$D$366,MATCH(O163,地温!$C$2:$C$366,FALSE))</f>
        <v>#N/A</v>
      </c>
      <c r="R163" s="91" t="e">
        <f t="shared" si="89"/>
        <v>#N/A</v>
      </c>
      <c r="S163" s="93" t="e">
        <f t="shared" si="71"/>
        <v>#N/A</v>
      </c>
      <c r="T163" s="99" t="e">
        <f t="shared" si="72"/>
        <v>#N/A</v>
      </c>
      <c r="U163" s="99">
        <f t="shared" si="73"/>
        <v>0</v>
      </c>
      <c r="X163" s="92">
        <f t="shared" si="90"/>
        <v>155</v>
      </c>
      <c r="Y163" s="91">
        <f t="shared" si="91"/>
        <v>156</v>
      </c>
      <c r="Z163" s="91" t="e">
        <f>INDEX(地温!$D$2:$D$366,MATCH(X163,地温!$C$2:$C$366,FALSE))</f>
        <v>#N/A</v>
      </c>
      <c r="AA163" s="91" t="e">
        <f t="shared" si="92"/>
        <v>#N/A</v>
      </c>
      <c r="AB163" s="93" t="e">
        <f t="shared" si="74"/>
        <v>#N/A</v>
      </c>
      <c r="AC163" s="99" t="e">
        <f t="shared" si="75"/>
        <v>#N/A</v>
      </c>
      <c r="AD163" s="99">
        <f t="shared" si="76"/>
        <v>0</v>
      </c>
      <c r="AG163" s="92">
        <f t="shared" si="93"/>
        <v>155</v>
      </c>
      <c r="AH163" s="91">
        <f t="shared" si="94"/>
        <v>156</v>
      </c>
      <c r="AI163" s="91" t="e">
        <f>INDEX(地温!$D$2:$D$366,MATCH(AG163,地温!$C$2:$C$366,FALSE))</f>
        <v>#N/A</v>
      </c>
      <c r="AJ163" s="91" t="e">
        <f t="shared" si="95"/>
        <v>#N/A</v>
      </c>
      <c r="AK163" s="93" t="e">
        <f t="shared" si="77"/>
        <v>#N/A</v>
      </c>
      <c r="AL163" s="99" t="e">
        <f t="shared" si="78"/>
        <v>#N/A</v>
      </c>
      <c r="AM163" s="99">
        <f t="shared" si="79"/>
        <v>0</v>
      </c>
      <c r="AP163" s="92">
        <f t="shared" si="96"/>
        <v>155</v>
      </c>
      <c r="AQ163" s="91">
        <f t="shared" si="97"/>
        <v>156</v>
      </c>
      <c r="AR163" s="91" t="e">
        <f>INDEX(地温!$D$2:$D$366,MATCH(AP163,地温!$C$2:$C$366,FALSE))</f>
        <v>#N/A</v>
      </c>
      <c r="AS163" s="91" t="e">
        <f t="shared" si="98"/>
        <v>#N/A</v>
      </c>
      <c r="AT163" s="93" t="e">
        <f t="shared" si="80"/>
        <v>#N/A</v>
      </c>
      <c r="AU163" s="99" t="e">
        <f t="shared" si="81"/>
        <v>#N/A</v>
      </c>
      <c r="AV163" s="99">
        <f t="shared" si="82"/>
        <v>0</v>
      </c>
    </row>
    <row r="164" spans="1:48" s="91" customFormat="1">
      <c r="A164" s="92">
        <f t="shared" si="83"/>
        <v>156</v>
      </c>
      <c r="B164" s="91">
        <f t="shared" si="66"/>
        <v>157</v>
      </c>
      <c r="C164" s="99">
        <f t="shared" si="67"/>
        <v>0</v>
      </c>
      <c r="F164" s="92">
        <f t="shared" si="84"/>
        <v>156</v>
      </c>
      <c r="G164" s="91">
        <f t="shared" si="85"/>
        <v>157</v>
      </c>
      <c r="H164" s="91" t="e">
        <f>INDEX(地温!$D$2:$D$366,MATCH(F164,地温!$C$2:$C$366,FALSE))</f>
        <v>#N/A</v>
      </c>
      <c r="I164" s="91" t="e">
        <f t="shared" si="86"/>
        <v>#N/A</v>
      </c>
      <c r="J164" s="93" t="e">
        <f t="shared" si="68"/>
        <v>#N/A</v>
      </c>
      <c r="K164" s="99" t="e">
        <f t="shared" si="69"/>
        <v>#N/A</v>
      </c>
      <c r="L164" s="99">
        <f t="shared" si="70"/>
        <v>0</v>
      </c>
      <c r="O164" s="92">
        <f t="shared" si="87"/>
        <v>156</v>
      </c>
      <c r="P164" s="91">
        <f t="shared" si="88"/>
        <v>157</v>
      </c>
      <c r="Q164" s="91" t="e">
        <f>INDEX(地温!$D$2:$D$366,MATCH(O164,地温!$C$2:$C$366,FALSE))</f>
        <v>#N/A</v>
      </c>
      <c r="R164" s="91" t="e">
        <f t="shared" si="89"/>
        <v>#N/A</v>
      </c>
      <c r="S164" s="93" t="e">
        <f t="shared" si="71"/>
        <v>#N/A</v>
      </c>
      <c r="T164" s="99" t="e">
        <f t="shared" si="72"/>
        <v>#N/A</v>
      </c>
      <c r="U164" s="99">
        <f t="shared" si="73"/>
        <v>0</v>
      </c>
      <c r="X164" s="92">
        <f t="shared" si="90"/>
        <v>156</v>
      </c>
      <c r="Y164" s="91">
        <f t="shared" si="91"/>
        <v>157</v>
      </c>
      <c r="Z164" s="91" t="e">
        <f>INDEX(地温!$D$2:$D$366,MATCH(X164,地温!$C$2:$C$366,FALSE))</f>
        <v>#N/A</v>
      </c>
      <c r="AA164" s="91" t="e">
        <f t="shared" si="92"/>
        <v>#N/A</v>
      </c>
      <c r="AB164" s="93" t="e">
        <f t="shared" si="74"/>
        <v>#N/A</v>
      </c>
      <c r="AC164" s="99" t="e">
        <f t="shared" si="75"/>
        <v>#N/A</v>
      </c>
      <c r="AD164" s="99">
        <f t="shared" si="76"/>
        <v>0</v>
      </c>
      <c r="AG164" s="92">
        <f t="shared" si="93"/>
        <v>156</v>
      </c>
      <c r="AH164" s="91">
        <f t="shared" si="94"/>
        <v>157</v>
      </c>
      <c r="AI164" s="91" t="e">
        <f>INDEX(地温!$D$2:$D$366,MATCH(AG164,地温!$C$2:$C$366,FALSE))</f>
        <v>#N/A</v>
      </c>
      <c r="AJ164" s="91" t="e">
        <f t="shared" si="95"/>
        <v>#N/A</v>
      </c>
      <c r="AK164" s="93" t="e">
        <f t="shared" si="77"/>
        <v>#N/A</v>
      </c>
      <c r="AL164" s="99" t="e">
        <f t="shared" si="78"/>
        <v>#N/A</v>
      </c>
      <c r="AM164" s="99">
        <f t="shared" si="79"/>
        <v>0</v>
      </c>
      <c r="AP164" s="92">
        <f t="shared" si="96"/>
        <v>156</v>
      </c>
      <c r="AQ164" s="91">
        <f t="shared" si="97"/>
        <v>157</v>
      </c>
      <c r="AR164" s="91" t="e">
        <f>INDEX(地温!$D$2:$D$366,MATCH(AP164,地温!$C$2:$C$366,FALSE))</f>
        <v>#N/A</v>
      </c>
      <c r="AS164" s="91" t="e">
        <f t="shared" si="98"/>
        <v>#N/A</v>
      </c>
      <c r="AT164" s="93" t="e">
        <f t="shared" si="80"/>
        <v>#N/A</v>
      </c>
      <c r="AU164" s="99" t="e">
        <f t="shared" si="81"/>
        <v>#N/A</v>
      </c>
      <c r="AV164" s="99">
        <f t="shared" si="82"/>
        <v>0</v>
      </c>
    </row>
    <row r="165" spans="1:48" s="91" customFormat="1">
      <c r="A165" s="92">
        <f t="shared" si="83"/>
        <v>157</v>
      </c>
      <c r="B165" s="91">
        <f t="shared" si="66"/>
        <v>158</v>
      </c>
      <c r="C165" s="99">
        <f t="shared" si="67"/>
        <v>0</v>
      </c>
      <c r="F165" s="92">
        <f t="shared" si="84"/>
        <v>157</v>
      </c>
      <c r="G165" s="91">
        <f t="shared" si="85"/>
        <v>158</v>
      </c>
      <c r="H165" s="91" t="e">
        <f>INDEX(地温!$D$2:$D$366,MATCH(F165,地温!$C$2:$C$366,FALSE))</f>
        <v>#N/A</v>
      </c>
      <c r="I165" s="91" t="e">
        <f t="shared" si="86"/>
        <v>#N/A</v>
      </c>
      <c r="J165" s="93" t="e">
        <f t="shared" si="68"/>
        <v>#N/A</v>
      </c>
      <c r="K165" s="99" t="e">
        <f t="shared" si="69"/>
        <v>#N/A</v>
      </c>
      <c r="L165" s="99">
        <f t="shared" si="70"/>
        <v>0</v>
      </c>
      <c r="O165" s="92">
        <f t="shared" si="87"/>
        <v>157</v>
      </c>
      <c r="P165" s="91">
        <f t="shared" si="88"/>
        <v>158</v>
      </c>
      <c r="Q165" s="91" t="e">
        <f>INDEX(地温!$D$2:$D$366,MATCH(O165,地温!$C$2:$C$366,FALSE))</f>
        <v>#N/A</v>
      </c>
      <c r="R165" s="91" t="e">
        <f t="shared" si="89"/>
        <v>#N/A</v>
      </c>
      <c r="S165" s="93" t="e">
        <f t="shared" si="71"/>
        <v>#N/A</v>
      </c>
      <c r="T165" s="99" t="e">
        <f t="shared" si="72"/>
        <v>#N/A</v>
      </c>
      <c r="U165" s="99">
        <f t="shared" si="73"/>
        <v>0</v>
      </c>
      <c r="X165" s="92">
        <f t="shared" si="90"/>
        <v>157</v>
      </c>
      <c r="Y165" s="91">
        <f t="shared" si="91"/>
        <v>158</v>
      </c>
      <c r="Z165" s="91" t="e">
        <f>INDEX(地温!$D$2:$D$366,MATCH(X165,地温!$C$2:$C$366,FALSE))</f>
        <v>#N/A</v>
      </c>
      <c r="AA165" s="91" t="e">
        <f t="shared" si="92"/>
        <v>#N/A</v>
      </c>
      <c r="AB165" s="93" t="e">
        <f t="shared" si="74"/>
        <v>#N/A</v>
      </c>
      <c r="AC165" s="99" t="e">
        <f t="shared" si="75"/>
        <v>#N/A</v>
      </c>
      <c r="AD165" s="99">
        <f t="shared" si="76"/>
        <v>0</v>
      </c>
      <c r="AG165" s="92">
        <f t="shared" si="93"/>
        <v>157</v>
      </c>
      <c r="AH165" s="91">
        <f t="shared" si="94"/>
        <v>158</v>
      </c>
      <c r="AI165" s="91" t="e">
        <f>INDEX(地温!$D$2:$D$366,MATCH(AG165,地温!$C$2:$C$366,FALSE))</f>
        <v>#N/A</v>
      </c>
      <c r="AJ165" s="91" t="e">
        <f t="shared" si="95"/>
        <v>#N/A</v>
      </c>
      <c r="AK165" s="93" t="e">
        <f t="shared" si="77"/>
        <v>#N/A</v>
      </c>
      <c r="AL165" s="99" t="e">
        <f t="shared" si="78"/>
        <v>#N/A</v>
      </c>
      <c r="AM165" s="99">
        <f t="shared" si="79"/>
        <v>0</v>
      </c>
      <c r="AP165" s="92">
        <f t="shared" si="96"/>
        <v>157</v>
      </c>
      <c r="AQ165" s="91">
        <f t="shared" si="97"/>
        <v>158</v>
      </c>
      <c r="AR165" s="91" t="e">
        <f>INDEX(地温!$D$2:$D$366,MATCH(AP165,地温!$C$2:$C$366,FALSE))</f>
        <v>#N/A</v>
      </c>
      <c r="AS165" s="91" t="e">
        <f t="shared" si="98"/>
        <v>#N/A</v>
      </c>
      <c r="AT165" s="93" t="e">
        <f t="shared" si="80"/>
        <v>#N/A</v>
      </c>
      <c r="AU165" s="99" t="e">
        <f t="shared" si="81"/>
        <v>#N/A</v>
      </c>
      <c r="AV165" s="99">
        <f t="shared" si="82"/>
        <v>0</v>
      </c>
    </row>
    <row r="166" spans="1:48" s="91" customFormat="1">
      <c r="A166" s="92">
        <f t="shared" si="83"/>
        <v>158</v>
      </c>
      <c r="B166" s="91">
        <f t="shared" si="66"/>
        <v>159</v>
      </c>
      <c r="C166" s="99">
        <f t="shared" si="67"/>
        <v>0</v>
      </c>
      <c r="F166" s="92">
        <f t="shared" si="84"/>
        <v>158</v>
      </c>
      <c r="G166" s="91">
        <f t="shared" si="85"/>
        <v>159</v>
      </c>
      <c r="H166" s="91" t="e">
        <f>INDEX(地温!$D$2:$D$366,MATCH(F166,地温!$C$2:$C$366,FALSE))</f>
        <v>#N/A</v>
      </c>
      <c r="I166" s="91" t="e">
        <f t="shared" si="86"/>
        <v>#N/A</v>
      </c>
      <c r="J166" s="93" t="e">
        <f t="shared" si="68"/>
        <v>#N/A</v>
      </c>
      <c r="K166" s="99" t="e">
        <f t="shared" si="69"/>
        <v>#N/A</v>
      </c>
      <c r="L166" s="99">
        <f t="shared" si="70"/>
        <v>0</v>
      </c>
      <c r="O166" s="92">
        <f t="shared" si="87"/>
        <v>158</v>
      </c>
      <c r="P166" s="91">
        <f t="shared" si="88"/>
        <v>159</v>
      </c>
      <c r="Q166" s="91" t="e">
        <f>INDEX(地温!$D$2:$D$366,MATCH(O166,地温!$C$2:$C$366,FALSE))</f>
        <v>#N/A</v>
      </c>
      <c r="R166" s="91" t="e">
        <f t="shared" si="89"/>
        <v>#N/A</v>
      </c>
      <c r="S166" s="93" t="e">
        <f t="shared" si="71"/>
        <v>#N/A</v>
      </c>
      <c r="T166" s="99" t="e">
        <f t="shared" si="72"/>
        <v>#N/A</v>
      </c>
      <c r="U166" s="99">
        <f t="shared" si="73"/>
        <v>0</v>
      </c>
      <c r="X166" s="92">
        <f t="shared" si="90"/>
        <v>158</v>
      </c>
      <c r="Y166" s="91">
        <f t="shared" si="91"/>
        <v>159</v>
      </c>
      <c r="Z166" s="91" t="e">
        <f>INDEX(地温!$D$2:$D$366,MATCH(X166,地温!$C$2:$C$366,FALSE))</f>
        <v>#N/A</v>
      </c>
      <c r="AA166" s="91" t="e">
        <f t="shared" si="92"/>
        <v>#N/A</v>
      </c>
      <c r="AB166" s="93" t="e">
        <f t="shared" si="74"/>
        <v>#N/A</v>
      </c>
      <c r="AC166" s="99" t="e">
        <f t="shared" si="75"/>
        <v>#N/A</v>
      </c>
      <c r="AD166" s="99">
        <f t="shared" si="76"/>
        <v>0</v>
      </c>
      <c r="AG166" s="92">
        <f t="shared" si="93"/>
        <v>158</v>
      </c>
      <c r="AH166" s="91">
        <f t="shared" si="94"/>
        <v>159</v>
      </c>
      <c r="AI166" s="91" t="e">
        <f>INDEX(地温!$D$2:$D$366,MATCH(AG166,地温!$C$2:$C$366,FALSE))</f>
        <v>#N/A</v>
      </c>
      <c r="AJ166" s="91" t="e">
        <f t="shared" si="95"/>
        <v>#N/A</v>
      </c>
      <c r="AK166" s="93" t="e">
        <f t="shared" si="77"/>
        <v>#N/A</v>
      </c>
      <c r="AL166" s="99" t="e">
        <f t="shared" si="78"/>
        <v>#N/A</v>
      </c>
      <c r="AM166" s="99">
        <f t="shared" si="79"/>
        <v>0</v>
      </c>
      <c r="AP166" s="92">
        <f t="shared" si="96"/>
        <v>158</v>
      </c>
      <c r="AQ166" s="91">
        <f t="shared" si="97"/>
        <v>159</v>
      </c>
      <c r="AR166" s="91" t="e">
        <f>INDEX(地温!$D$2:$D$366,MATCH(AP166,地温!$C$2:$C$366,FALSE))</f>
        <v>#N/A</v>
      </c>
      <c r="AS166" s="91" t="e">
        <f t="shared" si="98"/>
        <v>#N/A</v>
      </c>
      <c r="AT166" s="93" t="e">
        <f t="shared" si="80"/>
        <v>#N/A</v>
      </c>
      <c r="AU166" s="99" t="e">
        <f t="shared" si="81"/>
        <v>#N/A</v>
      </c>
      <c r="AV166" s="99">
        <f t="shared" si="82"/>
        <v>0</v>
      </c>
    </row>
    <row r="167" spans="1:48" s="91" customFormat="1">
      <c r="A167" s="92">
        <f t="shared" si="83"/>
        <v>159</v>
      </c>
      <c r="B167" s="91">
        <f t="shared" si="66"/>
        <v>160</v>
      </c>
      <c r="C167" s="99">
        <f t="shared" si="67"/>
        <v>0</v>
      </c>
      <c r="F167" s="92">
        <f t="shared" si="84"/>
        <v>159</v>
      </c>
      <c r="G167" s="91">
        <f t="shared" si="85"/>
        <v>160</v>
      </c>
      <c r="H167" s="91" t="e">
        <f>INDEX(地温!$D$2:$D$366,MATCH(F167,地温!$C$2:$C$366,FALSE))</f>
        <v>#N/A</v>
      </c>
      <c r="I167" s="91" t="e">
        <f t="shared" si="86"/>
        <v>#N/A</v>
      </c>
      <c r="J167" s="93" t="e">
        <f t="shared" si="68"/>
        <v>#N/A</v>
      </c>
      <c r="K167" s="99" t="e">
        <f t="shared" si="69"/>
        <v>#N/A</v>
      </c>
      <c r="L167" s="99">
        <f t="shared" si="70"/>
        <v>0</v>
      </c>
      <c r="O167" s="92">
        <f t="shared" si="87"/>
        <v>159</v>
      </c>
      <c r="P167" s="91">
        <f t="shared" si="88"/>
        <v>160</v>
      </c>
      <c r="Q167" s="91" t="e">
        <f>INDEX(地温!$D$2:$D$366,MATCH(O167,地温!$C$2:$C$366,FALSE))</f>
        <v>#N/A</v>
      </c>
      <c r="R167" s="91" t="e">
        <f t="shared" si="89"/>
        <v>#N/A</v>
      </c>
      <c r="S167" s="93" t="e">
        <f t="shared" si="71"/>
        <v>#N/A</v>
      </c>
      <c r="T167" s="99" t="e">
        <f t="shared" si="72"/>
        <v>#N/A</v>
      </c>
      <c r="U167" s="99">
        <f t="shared" si="73"/>
        <v>0</v>
      </c>
      <c r="X167" s="92">
        <f t="shared" si="90"/>
        <v>159</v>
      </c>
      <c r="Y167" s="91">
        <f t="shared" si="91"/>
        <v>160</v>
      </c>
      <c r="Z167" s="91" t="e">
        <f>INDEX(地温!$D$2:$D$366,MATCH(X167,地温!$C$2:$C$366,FALSE))</f>
        <v>#N/A</v>
      </c>
      <c r="AA167" s="91" t="e">
        <f t="shared" si="92"/>
        <v>#N/A</v>
      </c>
      <c r="AB167" s="93" t="e">
        <f t="shared" si="74"/>
        <v>#N/A</v>
      </c>
      <c r="AC167" s="99" t="e">
        <f t="shared" si="75"/>
        <v>#N/A</v>
      </c>
      <c r="AD167" s="99">
        <f t="shared" si="76"/>
        <v>0</v>
      </c>
      <c r="AG167" s="92">
        <f t="shared" si="93"/>
        <v>159</v>
      </c>
      <c r="AH167" s="91">
        <f t="shared" si="94"/>
        <v>160</v>
      </c>
      <c r="AI167" s="91" t="e">
        <f>INDEX(地温!$D$2:$D$366,MATCH(AG167,地温!$C$2:$C$366,FALSE))</f>
        <v>#N/A</v>
      </c>
      <c r="AJ167" s="91" t="e">
        <f t="shared" si="95"/>
        <v>#N/A</v>
      </c>
      <c r="AK167" s="93" t="e">
        <f t="shared" si="77"/>
        <v>#N/A</v>
      </c>
      <c r="AL167" s="99" t="e">
        <f t="shared" si="78"/>
        <v>#N/A</v>
      </c>
      <c r="AM167" s="99">
        <f t="shared" si="79"/>
        <v>0</v>
      </c>
      <c r="AP167" s="92">
        <f t="shared" si="96"/>
        <v>159</v>
      </c>
      <c r="AQ167" s="91">
        <f t="shared" si="97"/>
        <v>160</v>
      </c>
      <c r="AR167" s="91" t="e">
        <f>INDEX(地温!$D$2:$D$366,MATCH(AP167,地温!$C$2:$C$366,FALSE))</f>
        <v>#N/A</v>
      </c>
      <c r="AS167" s="91" t="e">
        <f t="shared" si="98"/>
        <v>#N/A</v>
      </c>
      <c r="AT167" s="93" t="e">
        <f t="shared" si="80"/>
        <v>#N/A</v>
      </c>
      <c r="AU167" s="99" t="e">
        <f t="shared" si="81"/>
        <v>#N/A</v>
      </c>
      <c r="AV167" s="99">
        <f t="shared" si="82"/>
        <v>0</v>
      </c>
    </row>
    <row r="168" spans="1:48" s="91" customFormat="1">
      <c r="A168" s="92">
        <f t="shared" si="83"/>
        <v>160</v>
      </c>
      <c r="B168" s="91">
        <f t="shared" si="66"/>
        <v>161</v>
      </c>
      <c r="C168" s="99">
        <f t="shared" si="67"/>
        <v>0</v>
      </c>
      <c r="F168" s="92">
        <f t="shared" si="84"/>
        <v>160</v>
      </c>
      <c r="G168" s="91">
        <f t="shared" si="85"/>
        <v>161</v>
      </c>
      <c r="H168" s="91" t="e">
        <f>INDEX(地温!$D$2:$D$366,MATCH(F168,地温!$C$2:$C$366,FALSE))</f>
        <v>#N/A</v>
      </c>
      <c r="I168" s="91" t="e">
        <f t="shared" si="86"/>
        <v>#N/A</v>
      </c>
      <c r="J168" s="93" t="e">
        <f t="shared" si="68"/>
        <v>#N/A</v>
      </c>
      <c r="K168" s="99" t="e">
        <f t="shared" si="69"/>
        <v>#N/A</v>
      </c>
      <c r="L168" s="99">
        <f t="shared" si="70"/>
        <v>0</v>
      </c>
      <c r="O168" s="92">
        <f t="shared" si="87"/>
        <v>160</v>
      </c>
      <c r="P168" s="91">
        <f t="shared" si="88"/>
        <v>161</v>
      </c>
      <c r="Q168" s="91" t="e">
        <f>INDEX(地温!$D$2:$D$366,MATCH(O168,地温!$C$2:$C$366,FALSE))</f>
        <v>#N/A</v>
      </c>
      <c r="R168" s="91" t="e">
        <f t="shared" si="89"/>
        <v>#N/A</v>
      </c>
      <c r="S168" s="93" t="e">
        <f t="shared" si="71"/>
        <v>#N/A</v>
      </c>
      <c r="T168" s="99" t="e">
        <f t="shared" si="72"/>
        <v>#N/A</v>
      </c>
      <c r="U168" s="99">
        <f t="shared" si="73"/>
        <v>0</v>
      </c>
      <c r="X168" s="92">
        <f t="shared" si="90"/>
        <v>160</v>
      </c>
      <c r="Y168" s="91">
        <f t="shared" si="91"/>
        <v>161</v>
      </c>
      <c r="Z168" s="91" t="e">
        <f>INDEX(地温!$D$2:$D$366,MATCH(X168,地温!$C$2:$C$366,FALSE))</f>
        <v>#N/A</v>
      </c>
      <c r="AA168" s="91" t="e">
        <f t="shared" si="92"/>
        <v>#N/A</v>
      </c>
      <c r="AB168" s="93" t="e">
        <f t="shared" si="74"/>
        <v>#N/A</v>
      </c>
      <c r="AC168" s="99" t="e">
        <f t="shared" si="75"/>
        <v>#N/A</v>
      </c>
      <c r="AD168" s="99">
        <f t="shared" si="76"/>
        <v>0</v>
      </c>
      <c r="AG168" s="92">
        <f t="shared" si="93"/>
        <v>160</v>
      </c>
      <c r="AH168" s="91">
        <f t="shared" si="94"/>
        <v>161</v>
      </c>
      <c r="AI168" s="91" t="e">
        <f>INDEX(地温!$D$2:$D$366,MATCH(AG168,地温!$C$2:$C$366,FALSE))</f>
        <v>#N/A</v>
      </c>
      <c r="AJ168" s="91" t="e">
        <f t="shared" si="95"/>
        <v>#N/A</v>
      </c>
      <c r="AK168" s="93" t="e">
        <f t="shared" si="77"/>
        <v>#N/A</v>
      </c>
      <c r="AL168" s="99" t="e">
        <f t="shared" si="78"/>
        <v>#N/A</v>
      </c>
      <c r="AM168" s="99">
        <f t="shared" si="79"/>
        <v>0</v>
      </c>
      <c r="AP168" s="92">
        <f t="shared" si="96"/>
        <v>160</v>
      </c>
      <c r="AQ168" s="91">
        <f t="shared" si="97"/>
        <v>161</v>
      </c>
      <c r="AR168" s="91" t="e">
        <f>INDEX(地温!$D$2:$D$366,MATCH(AP168,地温!$C$2:$C$366,FALSE))</f>
        <v>#N/A</v>
      </c>
      <c r="AS168" s="91" t="e">
        <f t="shared" si="98"/>
        <v>#N/A</v>
      </c>
      <c r="AT168" s="93" t="e">
        <f t="shared" si="80"/>
        <v>#N/A</v>
      </c>
      <c r="AU168" s="99" t="e">
        <f t="shared" si="81"/>
        <v>#N/A</v>
      </c>
      <c r="AV168" s="99">
        <f t="shared" si="82"/>
        <v>0</v>
      </c>
    </row>
    <row r="169" spans="1:48" s="91" customFormat="1">
      <c r="A169" s="92">
        <f t="shared" si="83"/>
        <v>161</v>
      </c>
      <c r="B169" s="91">
        <f t="shared" si="66"/>
        <v>162</v>
      </c>
      <c r="C169" s="99">
        <f t="shared" si="67"/>
        <v>0</v>
      </c>
      <c r="F169" s="92">
        <f t="shared" si="84"/>
        <v>161</v>
      </c>
      <c r="G169" s="91">
        <f t="shared" si="85"/>
        <v>162</v>
      </c>
      <c r="H169" s="91" t="e">
        <f>INDEX(地温!$D$2:$D$366,MATCH(F169,地温!$C$2:$C$366,FALSE))</f>
        <v>#N/A</v>
      </c>
      <c r="I169" s="91" t="e">
        <f t="shared" si="86"/>
        <v>#N/A</v>
      </c>
      <c r="J169" s="93" t="e">
        <f t="shared" si="68"/>
        <v>#N/A</v>
      </c>
      <c r="K169" s="99" t="e">
        <f t="shared" si="69"/>
        <v>#N/A</v>
      </c>
      <c r="L169" s="99">
        <f t="shared" si="70"/>
        <v>0</v>
      </c>
      <c r="O169" s="92">
        <f t="shared" si="87"/>
        <v>161</v>
      </c>
      <c r="P169" s="91">
        <f t="shared" si="88"/>
        <v>162</v>
      </c>
      <c r="Q169" s="91" t="e">
        <f>INDEX(地温!$D$2:$D$366,MATCH(O169,地温!$C$2:$C$366,FALSE))</f>
        <v>#N/A</v>
      </c>
      <c r="R169" s="91" t="e">
        <f t="shared" si="89"/>
        <v>#N/A</v>
      </c>
      <c r="S169" s="93" t="e">
        <f t="shared" si="71"/>
        <v>#N/A</v>
      </c>
      <c r="T169" s="99" t="e">
        <f t="shared" si="72"/>
        <v>#N/A</v>
      </c>
      <c r="U169" s="99">
        <f t="shared" si="73"/>
        <v>0</v>
      </c>
      <c r="X169" s="92">
        <f t="shared" si="90"/>
        <v>161</v>
      </c>
      <c r="Y169" s="91">
        <f t="shared" si="91"/>
        <v>162</v>
      </c>
      <c r="Z169" s="91" t="e">
        <f>INDEX(地温!$D$2:$D$366,MATCH(X169,地温!$C$2:$C$366,FALSE))</f>
        <v>#N/A</v>
      </c>
      <c r="AA169" s="91" t="e">
        <f t="shared" si="92"/>
        <v>#N/A</v>
      </c>
      <c r="AB169" s="93" t="e">
        <f t="shared" si="74"/>
        <v>#N/A</v>
      </c>
      <c r="AC169" s="99" t="e">
        <f t="shared" si="75"/>
        <v>#N/A</v>
      </c>
      <c r="AD169" s="99">
        <f t="shared" si="76"/>
        <v>0</v>
      </c>
      <c r="AG169" s="92">
        <f t="shared" si="93"/>
        <v>161</v>
      </c>
      <c r="AH169" s="91">
        <f t="shared" si="94"/>
        <v>162</v>
      </c>
      <c r="AI169" s="91" t="e">
        <f>INDEX(地温!$D$2:$D$366,MATCH(AG169,地温!$C$2:$C$366,FALSE))</f>
        <v>#N/A</v>
      </c>
      <c r="AJ169" s="91" t="e">
        <f t="shared" si="95"/>
        <v>#N/A</v>
      </c>
      <c r="AK169" s="93" t="e">
        <f t="shared" si="77"/>
        <v>#N/A</v>
      </c>
      <c r="AL169" s="99" t="e">
        <f t="shared" si="78"/>
        <v>#N/A</v>
      </c>
      <c r="AM169" s="99">
        <f t="shared" si="79"/>
        <v>0</v>
      </c>
      <c r="AP169" s="92">
        <f t="shared" si="96"/>
        <v>161</v>
      </c>
      <c r="AQ169" s="91">
        <f t="shared" si="97"/>
        <v>162</v>
      </c>
      <c r="AR169" s="91" t="e">
        <f>INDEX(地温!$D$2:$D$366,MATCH(AP169,地温!$C$2:$C$366,FALSE))</f>
        <v>#N/A</v>
      </c>
      <c r="AS169" s="91" t="e">
        <f t="shared" si="98"/>
        <v>#N/A</v>
      </c>
      <c r="AT169" s="93" t="e">
        <f t="shared" si="80"/>
        <v>#N/A</v>
      </c>
      <c r="AU169" s="99" t="e">
        <f t="shared" si="81"/>
        <v>#N/A</v>
      </c>
      <c r="AV169" s="99">
        <f t="shared" si="82"/>
        <v>0</v>
      </c>
    </row>
    <row r="170" spans="1:48" s="91" customFormat="1">
      <c r="A170" s="92">
        <f t="shared" si="83"/>
        <v>162</v>
      </c>
      <c r="B170" s="91">
        <f t="shared" si="66"/>
        <v>163</v>
      </c>
      <c r="C170" s="99">
        <f t="shared" si="67"/>
        <v>0</v>
      </c>
      <c r="F170" s="92">
        <f t="shared" si="84"/>
        <v>162</v>
      </c>
      <c r="G170" s="91">
        <f t="shared" si="85"/>
        <v>163</v>
      </c>
      <c r="H170" s="91" t="e">
        <f>INDEX(地温!$D$2:$D$366,MATCH(F170,地温!$C$2:$C$366,FALSE))</f>
        <v>#N/A</v>
      </c>
      <c r="I170" s="91" t="e">
        <f t="shared" si="86"/>
        <v>#N/A</v>
      </c>
      <c r="J170" s="93" t="e">
        <f t="shared" si="68"/>
        <v>#N/A</v>
      </c>
      <c r="K170" s="99" t="e">
        <f t="shared" si="69"/>
        <v>#N/A</v>
      </c>
      <c r="L170" s="99">
        <f t="shared" si="70"/>
        <v>0</v>
      </c>
      <c r="O170" s="92">
        <f t="shared" si="87"/>
        <v>162</v>
      </c>
      <c r="P170" s="91">
        <f t="shared" si="88"/>
        <v>163</v>
      </c>
      <c r="Q170" s="91" t="e">
        <f>INDEX(地温!$D$2:$D$366,MATCH(O170,地温!$C$2:$C$366,FALSE))</f>
        <v>#N/A</v>
      </c>
      <c r="R170" s="91" t="e">
        <f t="shared" si="89"/>
        <v>#N/A</v>
      </c>
      <c r="S170" s="93" t="e">
        <f t="shared" si="71"/>
        <v>#N/A</v>
      </c>
      <c r="T170" s="99" t="e">
        <f t="shared" si="72"/>
        <v>#N/A</v>
      </c>
      <c r="U170" s="99">
        <f t="shared" si="73"/>
        <v>0</v>
      </c>
      <c r="X170" s="92">
        <f t="shared" si="90"/>
        <v>162</v>
      </c>
      <c r="Y170" s="91">
        <f t="shared" si="91"/>
        <v>163</v>
      </c>
      <c r="Z170" s="91" t="e">
        <f>INDEX(地温!$D$2:$D$366,MATCH(X170,地温!$C$2:$C$366,FALSE))</f>
        <v>#N/A</v>
      </c>
      <c r="AA170" s="91" t="e">
        <f t="shared" si="92"/>
        <v>#N/A</v>
      </c>
      <c r="AB170" s="93" t="e">
        <f t="shared" si="74"/>
        <v>#N/A</v>
      </c>
      <c r="AC170" s="99" t="e">
        <f t="shared" si="75"/>
        <v>#N/A</v>
      </c>
      <c r="AD170" s="99">
        <f t="shared" si="76"/>
        <v>0</v>
      </c>
      <c r="AG170" s="92">
        <f t="shared" si="93"/>
        <v>162</v>
      </c>
      <c r="AH170" s="91">
        <f t="shared" si="94"/>
        <v>163</v>
      </c>
      <c r="AI170" s="91" t="e">
        <f>INDEX(地温!$D$2:$D$366,MATCH(AG170,地温!$C$2:$C$366,FALSE))</f>
        <v>#N/A</v>
      </c>
      <c r="AJ170" s="91" t="e">
        <f t="shared" si="95"/>
        <v>#N/A</v>
      </c>
      <c r="AK170" s="93" t="e">
        <f t="shared" si="77"/>
        <v>#N/A</v>
      </c>
      <c r="AL170" s="99" t="e">
        <f t="shared" si="78"/>
        <v>#N/A</v>
      </c>
      <c r="AM170" s="99">
        <f t="shared" si="79"/>
        <v>0</v>
      </c>
      <c r="AP170" s="92">
        <f t="shared" si="96"/>
        <v>162</v>
      </c>
      <c r="AQ170" s="91">
        <f t="shared" si="97"/>
        <v>163</v>
      </c>
      <c r="AR170" s="91" t="e">
        <f>INDEX(地温!$D$2:$D$366,MATCH(AP170,地温!$C$2:$C$366,FALSE))</f>
        <v>#N/A</v>
      </c>
      <c r="AS170" s="91" t="e">
        <f t="shared" si="98"/>
        <v>#N/A</v>
      </c>
      <c r="AT170" s="93" t="e">
        <f t="shared" si="80"/>
        <v>#N/A</v>
      </c>
      <c r="AU170" s="99" t="e">
        <f t="shared" si="81"/>
        <v>#N/A</v>
      </c>
      <c r="AV170" s="99">
        <f t="shared" si="82"/>
        <v>0</v>
      </c>
    </row>
    <row r="171" spans="1:48" s="91" customFormat="1">
      <c r="A171" s="92">
        <f t="shared" si="83"/>
        <v>163</v>
      </c>
      <c r="B171" s="91">
        <f t="shared" si="66"/>
        <v>164</v>
      </c>
      <c r="C171" s="99">
        <f t="shared" si="67"/>
        <v>0</v>
      </c>
      <c r="F171" s="92">
        <f t="shared" si="84"/>
        <v>163</v>
      </c>
      <c r="G171" s="91">
        <f t="shared" si="85"/>
        <v>164</v>
      </c>
      <c r="H171" s="91" t="e">
        <f>INDEX(地温!$D$2:$D$366,MATCH(F171,地温!$C$2:$C$366,FALSE))</f>
        <v>#N/A</v>
      </c>
      <c r="I171" s="91" t="e">
        <f t="shared" si="86"/>
        <v>#N/A</v>
      </c>
      <c r="J171" s="93" t="e">
        <f t="shared" si="68"/>
        <v>#N/A</v>
      </c>
      <c r="K171" s="99" t="e">
        <f t="shared" si="69"/>
        <v>#N/A</v>
      </c>
      <c r="L171" s="99">
        <f t="shared" si="70"/>
        <v>0</v>
      </c>
      <c r="O171" s="92">
        <f t="shared" si="87"/>
        <v>163</v>
      </c>
      <c r="P171" s="91">
        <f t="shared" si="88"/>
        <v>164</v>
      </c>
      <c r="Q171" s="91" t="e">
        <f>INDEX(地温!$D$2:$D$366,MATCH(O171,地温!$C$2:$C$366,FALSE))</f>
        <v>#N/A</v>
      </c>
      <c r="R171" s="91" t="e">
        <f t="shared" si="89"/>
        <v>#N/A</v>
      </c>
      <c r="S171" s="93" t="e">
        <f t="shared" si="71"/>
        <v>#N/A</v>
      </c>
      <c r="T171" s="99" t="e">
        <f t="shared" si="72"/>
        <v>#N/A</v>
      </c>
      <c r="U171" s="99">
        <f t="shared" si="73"/>
        <v>0</v>
      </c>
      <c r="X171" s="92">
        <f t="shared" si="90"/>
        <v>163</v>
      </c>
      <c r="Y171" s="91">
        <f t="shared" si="91"/>
        <v>164</v>
      </c>
      <c r="Z171" s="91" t="e">
        <f>INDEX(地温!$D$2:$D$366,MATCH(X171,地温!$C$2:$C$366,FALSE))</f>
        <v>#N/A</v>
      </c>
      <c r="AA171" s="91" t="e">
        <f t="shared" si="92"/>
        <v>#N/A</v>
      </c>
      <c r="AB171" s="93" t="e">
        <f t="shared" si="74"/>
        <v>#N/A</v>
      </c>
      <c r="AC171" s="99" t="e">
        <f t="shared" si="75"/>
        <v>#N/A</v>
      </c>
      <c r="AD171" s="99">
        <f t="shared" si="76"/>
        <v>0</v>
      </c>
      <c r="AG171" s="92">
        <f t="shared" si="93"/>
        <v>163</v>
      </c>
      <c r="AH171" s="91">
        <f t="shared" si="94"/>
        <v>164</v>
      </c>
      <c r="AI171" s="91" t="e">
        <f>INDEX(地温!$D$2:$D$366,MATCH(AG171,地温!$C$2:$C$366,FALSE))</f>
        <v>#N/A</v>
      </c>
      <c r="AJ171" s="91" t="e">
        <f t="shared" si="95"/>
        <v>#N/A</v>
      </c>
      <c r="AK171" s="93" t="e">
        <f t="shared" si="77"/>
        <v>#N/A</v>
      </c>
      <c r="AL171" s="99" t="e">
        <f t="shared" si="78"/>
        <v>#N/A</v>
      </c>
      <c r="AM171" s="99">
        <f t="shared" si="79"/>
        <v>0</v>
      </c>
      <c r="AP171" s="92">
        <f t="shared" si="96"/>
        <v>163</v>
      </c>
      <c r="AQ171" s="91">
        <f t="shared" si="97"/>
        <v>164</v>
      </c>
      <c r="AR171" s="91" t="e">
        <f>INDEX(地温!$D$2:$D$366,MATCH(AP171,地温!$C$2:$C$366,FALSE))</f>
        <v>#N/A</v>
      </c>
      <c r="AS171" s="91" t="e">
        <f t="shared" si="98"/>
        <v>#N/A</v>
      </c>
      <c r="AT171" s="93" t="e">
        <f t="shared" si="80"/>
        <v>#N/A</v>
      </c>
      <c r="AU171" s="99" t="e">
        <f t="shared" si="81"/>
        <v>#N/A</v>
      </c>
      <c r="AV171" s="99">
        <f t="shared" si="82"/>
        <v>0</v>
      </c>
    </row>
    <row r="172" spans="1:48" s="91" customFormat="1">
      <c r="A172" s="92">
        <f t="shared" si="83"/>
        <v>164</v>
      </c>
      <c r="B172" s="91">
        <f t="shared" si="66"/>
        <v>165</v>
      </c>
      <c r="C172" s="99">
        <f t="shared" si="67"/>
        <v>0</v>
      </c>
      <c r="F172" s="92">
        <f t="shared" si="84"/>
        <v>164</v>
      </c>
      <c r="G172" s="91">
        <f t="shared" si="85"/>
        <v>165</v>
      </c>
      <c r="H172" s="91" t="e">
        <f>INDEX(地温!$D$2:$D$366,MATCH(F172,地温!$C$2:$C$366,FALSE))</f>
        <v>#N/A</v>
      </c>
      <c r="I172" s="91" t="e">
        <f t="shared" si="86"/>
        <v>#N/A</v>
      </c>
      <c r="J172" s="93" t="e">
        <f t="shared" si="68"/>
        <v>#N/A</v>
      </c>
      <c r="K172" s="99" t="e">
        <f t="shared" si="69"/>
        <v>#N/A</v>
      </c>
      <c r="L172" s="99">
        <f t="shared" si="70"/>
        <v>0</v>
      </c>
      <c r="O172" s="92">
        <f t="shared" si="87"/>
        <v>164</v>
      </c>
      <c r="P172" s="91">
        <f t="shared" si="88"/>
        <v>165</v>
      </c>
      <c r="Q172" s="91" t="e">
        <f>INDEX(地温!$D$2:$D$366,MATCH(O172,地温!$C$2:$C$366,FALSE))</f>
        <v>#N/A</v>
      </c>
      <c r="R172" s="91" t="e">
        <f t="shared" si="89"/>
        <v>#N/A</v>
      </c>
      <c r="S172" s="93" t="e">
        <f t="shared" si="71"/>
        <v>#N/A</v>
      </c>
      <c r="T172" s="99" t="e">
        <f t="shared" si="72"/>
        <v>#N/A</v>
      </c>
      <c r="U172" s="99">
        <f t="shared" si="73"/>
        <v>0</v>
      </c>
      <c r="X172" s="92">
        <f t="shared" si="90"/>
        <v>164</v>
      </c>
      <c r="Y172" s="91">
        <f t="shared" si="91"/>
        <v>165</v>
      </c>
      <c r="Z172" s="91" t="e">
        <f>INDEX(地温!$D$2:$D$366,MATCH(X172,地温!$C$2:$C$366,FALSE))</f>
        <v>#N/A</v>
      </c>
      <c r="AA172" s="91" t="e">
        <f t="shared" si="92"/>
        <v>#N/A</v>
      </c>
      <c r="AB172" s="93" t="e">
        <f t="shared" si="74"/>
        <v>#N/A</v>
      </c>
      <c r="AC172" s="99" t="e">
        <f t="shared" si="75"/>
        <v>#N/A</v>
      </c>
      <c r="AD172" s="99">
        <f t="shared" si="76"/>
        <v>0</v>
      </c>
      <c r="AG172" s="92">
        <f t="shared" si="93"/>
        <v>164</v>
      </c>
      <c r="AH172" s="91">
        <f t="shared" si="94"/>
        <v>165</v>
      </c>
      <c r="AI172" s="91" t="e">
        <f>INDEX(地温!$D$2:$D$366,MATCH(AG172,地温!$C$2:$C$366,FALSE))</f>
        <v>#N/A</v>
      </c>
      <c r="AJ172" s="91" t="e">
        <f t="shared" si="95"/>
        <v>#N/A</v>
      </c>
      <c r="AK172" s="93" t="e">
        <f t="shared" si="77"/>
        <v>#N/A</v>
      </c>
      <c r="AL172" s="99" t="e">
        <f t="shared" si="78"/>
        <v>#N/A</v>
      </c>
      <c r="AM172" s="99">
        <f t="shared" si="79"/>
        <v>0</v>
      </c>
      <c r="AP172" s="92">
        <f t="shared" si="96"/>
        <v>164</v>
      </c>
      <c r="AQ172" s="91">
        <f t="shared" si="97"/>
        <v>165</v>
      </c>
      <c r="AR172" s="91" t="e">
        <f>INDEX(地温!$D$2:$D$366,MATCH(AP172,地温!$C$2:$C$366,FALSE))</f>
        <v>#N/A</v>
      </c>
      <c r="AS172" s="91" t="e">
        <f t="shared" si="98"/>
        <v>#N/A</v>
      </c>
      <c r="AT172" s="93" t="e">
        <f t="shared" si="80"/>
        <v>#N/A</v>
      </c>
      <c r="AU172" s="99" t="e">
        <f t="shared" si="81"/>
        <v>#N/A</v>
      </c>
      <c r="AV172" s="99">
        <f t="shared" si="82"/>
        <v>0</v>
      </c>
    </row>
    <row r="173" spans="1:48" s="91" customFormat="1">
      <c r="A173" s="92">
        <f t="shared" si="83"/>
        <v>165</v>
      </c>
      <c r="B173" s="91">
        <f t="shared" si="66"/>
        <v>166</v>
      </c>
      <c r="C173" s="99">
        <f t="shared" si="67"/>
        <v>0</v>
      </c>
      <c r="F173" s="92">
        <f t="shared" si="84"/>
        <v>165</v>
      </c>
      <c r="G173" s="91">
        <f t="shared" si="85"/>
        <v>166</v>
      </c>
      <c r="H173" s="91" t="e">
        <f>INDEX(地温!$D$2:$D$366,MATCH(F173,地温!$C$2:$C$366,FALSE))</f>
        <v>#N/A</v>
      </c>
      <c r="I173" s="91" t="e">
        <f t="shared" si="86"/>
        <v>#N/A</v>
      </c>
      <c r="J173" s="93" t="e">
        <f t="shared" si="68"/>
        <v>#N/A</v>
      </c>
      <c r="K173" s="99" t="e">
        <f t="shared" si="69"/>
        <v>#N/A</v>
      </c>
      <c r="L173" s="99">
        <f t="shared" si="70"/>
        <v>0</v>
      </c>
      <c r="O173" s="92">
        <f t="shared" si="87"/>
        <v>165</v>
      </c>
      <c r="P173" s="91">
        <f t="shared" si="88"/>
        <v>166</v>
      </c>
      <c r="Q173" s="91" t="e">
        <f>INDEX(地温!$D$2:$D$366,MATCH(O173,地温!$C$2:$C$366,FALSE))</f>
        <v>#N/A</v>
      </c>
      <c r="R173" s="91" t="e">
        <f t="shared" si="89"/>
        <v>#N/A</v>
      </c>
      <c r="S173" s="93" t="e">
        <f t="shared" si="71"/>
        <v>#N/A</v>
      </c>
      <c r="T173" s="99" t="e">
        <f t="shared" si="72"/>
        <v>#N/A</v>
      </c>
      <c r="U173" s="99">
        <f t="shared" si="73"/>
        <v>0</v>
      </c>
      <c r="X173" s="92">
        <f t="shared" si="90"/>
        <v>165</v>
      </c>
      <c r="Y173" s="91">
        <f t="shared" si="91"/>
        <v>166</v>
      </c>
      <c r="Z173" s="91" t="e">
        <f>INDEX(地温!$D$2:$D$366,MATCH(X173,地温!$C$2:$C$366,FALSE))</f>
        <v>#N/A</v>
      </c>
      <c r="AA173" s="91" t="e">
        <f t="shared" si="92"/>
        <v>#N/A</v>
      </c>
      <c r="AB173" s="93" t="e">
        <f t="shared" si="74"/>
        <v>#N/A</v>
      </c>
      <c r="AC173" s="99" t="e">
        <f t="shared" si="75"/>
        <v>#N/A</v>
      </c>
      <c r="AD173" s="99">
        <f t="shared" si="76"/>
        <v>0</v>
      </c>
      <c r="AG173" s="92">
        <f t="shared" si="93"/>
        <v>165</v>
      </c>
      <c r="AH173" s="91">
        <f t="shared" si="94"/>
        <v>166</v>
      </c>
      <c r="AI173" s="91" t="e">
        <f>INDEX(地温!$D$2:$D$366,MATCH(AG173,地温!$C$2:$C$366,FALSE))</f>
        <v>#N/A</v>
      </c>
      <c r="AJ173" s="91" t="e">
        <f t="shared" si="95"/>
        <v>#N/A</v>
      </c>
      <c r="AK173" s="93" t="e">
        <f t="shared" si="77"/>
        <v>#N/A</v>
      </c>
      <c r="AL173" s="99" t="e">
        <f t="shared" si="78"/>
        <v>#N/A</v>
      </c>
      <c r="AM173" s="99">
        <f t="shared" si="79"/>
        <v>0</v>
      </c>
      <c r="AP173" s="92">
        <f t="shared" si="96"/>
        <v>165</v>
      </c>
      <c r="AQ173" s="91">
        <f t="shared" si="97"/>
        <v>166</v>
      </c>
      <c r="AR173" s="91" t="e">
        <f>INDEX(地温!$D$2:$D$366,MATCH(AP173,地温!$C$2:$C$366,FALSE))</f>
        <v>#N/A</v>
      </c>
      <c r="AS173" s="91" t="e">
        <f t="shared" si="98"/>
        <v>#N/A</v>
      </c>
      <c r="AT173" s="93" t="e">
        <f t="shared" si="80"/>
        <v>#N/A</v>
      </c>
      <c r="AU173" s="99" t="e">
        <f t="shared" si="81"/>
        <v>#N/A</v>
      </c>
      <c r="AV173" s="99">
        <f t="shared" si="82"/>
        <v>0</v>
      </c>
    </row>
    <row r="174" spans="1:48" s="91" customFormat="1">
      <c r="A174" s="92">
        <f t="shared" si="83"/>
        <v>166</v>
      </c>
      <c r="B174" s="91">
        <f t="shared" si="66"/>
        <v>167</v>
      </c>
      <c r="C174" s="99">
        <f t="shared" si="67"/>
        <v>0</v>
      </c>
      <c r="F174" s="92">
        <f t="shared" si="84"/>
        <v>166</v>
      </c>
      <c r="G174" s="91">
        <f t="shared" si="85"/>
        <v>167</v>
      </c>
      <c r="H174" s="91" t="e">
        <f>INDEX(地温!$D$2:$D$366,MATCH(F174,地温!$C$2:$C$366,FALSE))</f>
        <v>#N/A</v>
      </c>
      <c r="I174" s="91" t="e">
        <f t="shared" si="86"/>
        <v>#N/A</v>
      </c>
      <c r="J174" s="93" t="e">
        <f t="shared" si="68"/>
        <v>#N/A</v>
      </c>
      <c r="K174" s="99" t="e">
        <f t="shared" si="69"/>
        <v>#N/A</v>
      </c>
      <c r="L174" s="99">
        <f t="shared" si="70"/>
        <v>0</v>
      </c>
      <c r="O174" s="92">
        <f t="shared" si="87"/>
        <v>166</v>
      </c>
      <c r="P174" s="91">
        <f t="shared" si="88"/>
        <v>167</v>
      </c>
      <c r="Q174" s="91" t="e">
        <f>INDEX(地温!$D$2:$D$366,MATCH(O174,地温!$C$2:$C$366,FALSE))</f>
        <v>#N/A</v>
      </c>
      <c r="R174" s="91" t="e">
        <f t="shared" si="89"/>
        <v>#N/A</v>
      </c>
      <c r="S174" s="93" t="e">
        <f t="shared" si="71"/>
        <v>#N/A</v>
      </c>
      <c r="T174" s="99" t="e">
        <f t="shared" si="72"/>
        <v>#N/A</v>
      </c>
      <c r="U174" s="99">
        <f t="shared" si="73"/>
        <v>0</v>
      </c>
      <c r="X174" s="92">
        <f t="shared" si="90"/>
        <v>166</v>
      </c>
      <c r="Y174" s="91">
        <f t="shared" si="91"/>
        <v>167</v>
      </c>
      <c r="Z174" s="91" t="e">
        <f>INDEX(地温!$D$2:$D$366,MATCH(X174,地温!$C$2:$C$366,FALSE))</f>
        <v>#N/A</v>
      </c>
      <c r="AA174" s="91" t="e">
        <f t="shared" si="92"/>
        <v>#N/A</v>
      </c>
      <c r="AB174" s="93" t="e">
        <f t="shared" si="74"/>
        <v>#N/A</v>
      </c>
      <c r="AC174" s="99" t="e">
        <f t="shared" si="75"/>
        <v>#N/A</v>
      </c>
      <c r="AD174" s="99">
        <f t="shared" si="76"/>
        <v>0</v>
      </c>
      <c r="AG174" s="92">
        <f t="shared" si="93"/>
        <v>166</v>
      </c>
      <c r="AH174" s="91">
        <f t="shared" si="94"/>
        <v>167</v>
      </c>
      <c r="AI174" s="91" t="e">
        <f>INDEX(地温!$D$2:$D$366,MATCH(AG174,地温!$C$2:$C$366,FALSE))</f>
        <v>#N/A</v>
      </c>
      <c r="AJ174" s="91" t="e">
        <f t="shared" si="95"/>
        <v>#N/A</v>
      </c>
      <c r="AK174" s="93" t="e">
        <f t="shared" si="77"/>
        <v>#N/A</v>
      </c>
      <c r="AL174" s="99" t="e">
        <f t="shared" si="78"/>
        <v>#N/A</v>
      </c>
      <c r="AM174" s="99">
        <f t="shared" si="79"/>
        <v>0</v>
      </c>
      <c r="AP174" s="92">
        <f t="shared" si="96"/>
        <v>166</v>
      </c>
      <c r="AQ174" s="91">
        <f t="shared" si="97"/>
        <v>167</v>
      </c>
      <c r="AR174" s="91" t="e">
        <f>INDEX(地温!$D$2:$D$366,MATCH(AP174,地温!$C$2:$C$366,FALSE))</f>
        <v>#N/A</v>
      </c>
      <c r="AS174" s="91" t="e">
        <f t="shared" si="98"/>
        <v>#N/A</v>
      </c>
      <c r="AT174" s="93" t="e">
        <f t="shared" si="80"/>
        <v>#N/A</v>
      </c>
      <c r="AU174" s="99" t="e">
        <f t="shared" si="81"/>
        <v>#N/A</v>
      </c>
      <c r="AV174" s="99">
        <f t="shared" si="82"/>
        <v>0</v>
      </c>
    </row>
    <row r="175" spans="1:48" s="91" customFormat="1">
      <c r="A175" s="92">
        <f t="shared" si="83"/>
        <v>167</v>
      </c>
      <c r="B175" s="91">
        <f t="shared" si="66"/>
        <v>168</v>
      </c>
      <c r="C175" s="99">
        <f t="shared" si="67"/>
        <v>0</v>
      </c>
      <c r="F175" s="92">
        <f t="shared" si="84"/>
        <v>167</v>
      </c>
      <c r="G175" s="91">
        <f t="shared" si="85"/>
        <v>168</v>
      </c>
      <c r="H175" s="91" t="e">
        <f>INDEX(地温!$D$2:$D$366,MATCH(F175,地温!$C$2:$C$366,FALSE))</f>
        <v>#N/A</v>
      </c>
      <c r="I175" s="91" t="e">
        <f t="shared" si="86"/>
        <v>#N/A</v>
      </c>
      <c r="J175" s="93" t="e">
        <f t="shared" si="68"/>
        <v>#N/A</v>
      </c>
      <c r="K175" s="99" t="e">
        <f t="shared" si="69"/>
        <v>#N/A</v>
      </c>
      <c r="L175" s="99">
        <f t="shared" si="70"/>
        <v>0</v>
      </c>
      <c r="O175" s="92">
        <f t="shared" si="87"/>
        <v>167</v>
      </c>
      <c r="P175" s="91">
        <f t="shared" si="88"/>
        <v>168</v>
      </c>
      <c r="Q175" s="91" t="e">
        <f>INDEX(地温!$D$2:$D$366,MATCH(O175,地温!$C$2:$C$366,FALSE))</f>
        <v>#N/A</v>
      </c>
      <c r="R175" s="91" t="e">
        <f t="shared" si="89"/>
        <v>#N/A</v>
      </c>
      <c r="S175" s="93" t="e">
        <f t="shared" si="71"/>
        <v>#N/A</v>
      </c>
      <c r="T175" s="99" t="e">
        <f t="shared" si="72"/>
        <v>#N/A</v>
      </c>
      <c r="U175" s="99">
        <f t="shared" si="73"/>
        <v>0</v>
      </c>
      <c r="X175" s="92">
        <f t="shared" si="90"/>
        <v>167</v>
      </c>
      <c r="Y175" s="91">
        <f t="shared" si="91"/>
        <v>168</v>
      </c>
      <c r="Z175" s="91" t="e">
        <f>INDEX(地温!$D$2:$D$366,MATCH(X175,地温!$C$2:$C$366,FALSE))</f>
        <v>#N/A</v>
      </c>
      <c r="AA175" s="91" t="e">
        <f t="shared" si="92"/>
        <v>#N/A</v>
      </c>
      <c r="AB175" s="93" t="e">
        <f t="shared" si="74"/>
        <v>#N/A</v>
      </c>
      <c r="AC175" s="99" t="e">
        <f t="shared" si="75"/>
        <v>#N/A</v>
      </c>
      <c r="AD175" s="99">
        <f t="shared" si="76"/>
        <v>0</v>
      </c>
      <c r="AG175" s="92">
        <f t="shared" si="93"/>
        <v>167</v>
      </c>
      <c r="AH175" s="91">
        <f t="shared" si="94"/>
        <v>168</v>
      </c>
      <c r="AI175" s="91" t="e">
        <f>INDEX(地温!$D$2:$D$366,MATCH(AG175,地温!$C$2:$C$366,FALSE))</f>
        <v>#N/A</v>
      </c>
      <c r="AJ175" s="91" t="e">
        <f t="shared" si="95"/>
        <v>#N/A</v>
      </c>
      <c r="AK175" s="93" t="e">
        <f t="shared" si="77"/>
        <v>#N/A</v>
      </c>
      <c r="AL175" s="99" t="e">
        <f t="shared" si="78"/>
        <v>#N/A</v>
      </c>
      <c r="AM175" s="99">
        <f t="shared" si="79"/>
        <v>0</v>
      </c>
      <c r="AP175" s="92">
        <f t="shared" si="96"/>
        <v>167</v>
      </c>
      <c r="AQ175" s="91">
        <f t="shared" si="97"/>
        <v>168</v>
      </c>
      <c r="AR175" s="91" t="e">
        <f>INDEX(地温!$D$2:$D$366,MATCH(AP175,地温!$C$2:$C$366,FALSE))</f>
        <v>#N/A</v>
      </c>
      <c r="AS175" s="91" t="e">
        <f t="shared" si="98"/>
        <v>#N/A</v>
      </c>
      <c r="AT175" s="93" t="e">
        <f t="shared" si="80"/>
        <v>#N/A</v>
      </c>
      <c r="AU175" s="99" t="e">
        <f t="shared" si="81"/>
        <v>#N/A</v>
      </c>
      <c r="AV175" s="99">
        <f t="shared" si="82"/>
        <v>0</v>
      </c>
    </row>
    <row r="176" spans="1:48" s="91" customFormat="1">
      <c r="A176" s="92">
        <f t="shared" si="83"/>
        <v>168</v>
      </c>
      <c r="B176" s="91">
        <f t="shared" si="66"/>
        <v>169</v>
      </c>
      <c r="C176" s="99">
        <f t="shared" si="67"/>
        <v>0</v>
      </c>
      <c r="F176" s="92">
        <f t="shared" si="84"/>
        <v>168</v>
      </c>
      <c r="G176" s="91">
        <f t="shared" si="85"/>
        <v>169</v>
      </c>
      <c r="H176" s="91" t="e">
        <f>INDEX(地温!$D$2:$D$366,MATCH(F176,地温!$C$2:$C$366,FALSE))</f>
        <v>#N/A</v>
      </c>
      <c r="I176" s="91" t="e">
        <f t="shared" si="86"/>
        <v>#N/A</v>
      </c>
      <c r="J176" s="93" t="e">
        <f t="shared" si="68"/>
        <v>#N/A</v>
      </c>
      <c r="K176" s="99" t="e">
        <f t="shared" si="69"/>
        <v>#N/A</v>
      </c>
      <c r="L176" s="99">
        <f t="shared" si="70"/>
        <v>0</v>
      </c>
      <c r="O176" s="92">
        <f t="shared" si="87"/>
        <v>168</v>
      </c>
      <c r="P176" s="91">
        <f t="shared" si="88"/>
        <v>169</v>
      </c>
      <c r="Q176" s="91" t="e">
        <f>INDEX(地温!$D$2:$D$366,MATCH(O176,地温!$C$2:$C$366,FALSE))</f>
        <v>#N/A</v>
      </c>
      <c r="R176" s="91" t="e">
        <f t="shared" si="89"/>
        <v>#N/A</v>
      </c>
      <c r="S176" s="93" t="e">
        <f t="shared" si="71"/>
        <v>#N/A</v>
      </c>
      <c r="T176" s="99" t="e">
        <f t="shared" si="72"/>
        <v>#N/A</v>
      </c>
      <c r="U176" s="99">
        <f t="shared" si="73"/>
        <v>0</v>
      </c>
      <c r="X176" s="92">
        <f t="shared" si="90"/>
        <v>168</v>
      </c>
      <c r="Y176" s="91">
        <f t="shared" si="91"/>
        <v>169</v>
      </c>
      <c r="Z176" s="91" t="e">
        <f>INDEX(地温!$D$2:$D$366,MATCH(X176,地温!$C$2:$C$366,FALSE))</f>
        <v>#N/A</v>
      </c>
      <c r="AA176" s="91" t="e">
        <f t="shared" si="92"/>
        <v>#N/A</v>
      </c>
      <c r="AB176" s="93" t="e">
        <f t="shared" si="74"/>
        <v>#N/A</v>
      </c>
      <c r="AC176" s="99" t="e">
        <f t="shared" si="75"/>
        <v>#N/A</v>
      </c>
      <c r="AD176" s="99">
        <f t="shared" si="76"/>
        <v>0</v>
      </c>
      <c r="AG176" s="92">
        <f t="shared" si="93"/>
        <v>168</v>
      </c>
      <c r="AH176" s="91">
        <f t="shared" si="94"/>
        <v>169</v>
      </c>
      <c r="AI176" s="91" t="e">
        <f>INDEX(地温!$D$2:$D$366,MATCH(AG176,地温!$C$2:$C$366,FALSE))</f>
        <v>#N/A</v>
      </c>
      <c r="AJ176" s="91" t="e">
        <f t="shared" si="95"/>
        <v>#N/A</v>
      </c>
      <c r="AK176" s="93" t="e">
        <f t="shared" si="77"/>
        <v>#N/A</v>
      </c>
      <c r="AL176" s="99" t="e">
        <f t="shared" si="78"/>
        <v>#N/A</v>
      </c>
      <c r="AM176" s="99">
        <f t="shared" si="79"/>
        <v>0</v>
      </c>
      <c r="AP176" s="92">
        <f t="shared" si="96"/>
        <v>168</v>
      </c>
      <c r="AQ176" s="91">
        <f t="shared" si="97"/>
        <v>169</v>
      </c>
      <c r="AR176" s="91" t="e">
        <f>INDEX(地温!$D$2:$D$366,MATCH(AP176,地温!$C$2:$C$366,FALSE))</f>
        <v>#N/A</v>
      </c>
      <c r="AS176" s="91" t="e">
        <f t="shared" si="98"/>
        <v>#N/A</v>
      </c>
      <c r="AT176" s="93" t="e">
        <f t="shared" si="80"/>
        <v>#N/A</v>
      </c>
      <c r="AU176" s="99" t="e">
        <f t="shared" si="81"/>
        <v>#N/A</v>
      </c>
      <c r="AV176" s="99">
        <f t="shared" si="82"/>
        <v>0</v>
      </c>
    </row>
    <row r="177" spans="1:48" s="91" customFormat="1">
      <c r="A177" s="92">
        <f t="shared" si="83"/>
        <v>169</v>
      </c>
      <c r="B177" s="91">
        <f t="shared" si="66"/>
        <v>170</v>
      </c>
      <c r="C177" s="99">
        <f t="shared" si="67"/>
        <v>0</v>
      </c>
      <c r="F177" s="92">
        <f t="shared" si="84"/>
        <v>169</v>
      </c>
      <c r="G177" s="91">
        <f t="shared" si="85"/>
        <v>170</v>
      </c>
      <c r="H177" s="91" t="e">
        <f>INDEX(地温!$D$2:$D$366,MATCH(F177,地温!$C$2:$C$366,FALSE))</f>
        <v>#N/A</v>
      </c>
      <c r="I177" s="91" t="e">
        <f t="shared" si="86"/>
        <v>#N/A</v>
      </c>
      <c r="J177" s="93" t="e">
        <f t="shared" si="68"/>
        <v>#N/A</v>
      </c>
      <c r="K177" s="99" t="e">
        <f t="shared" si="69"/>
        <v>#N/A</v>
      </c>
      <c r="L177" s="99">
        <f t="shared" si="70"/>
        <v>0</v>
      </c>
      <c r="O177" s="92">
        <f t="shared" si="87"/>
        <v>169</v>
      </c>
      <c r="P177" s="91">
        <f t="shared" si="88"/>
        <v>170</v>
      </c>
      <c r="Q177" s="91" t="e">
        <f>INDEX(地温!$D$2:$D$366,MATCH(O177,地温!$C$2:$C$366,FALSE))</f>
        <v>#N/A</v>
      </c>
      <c r="R177" s="91" t="e">
        <f t="shared" si="89"/>
        <v>#N/A</v>
      </c>
      <c r="S177" s="93" t="e">
        <f t="shared" si="71"/>
        <v>#N/A</v>
      </c>
      <c r="T177" s="99" t="e">
        <f t="shared" si="72"/>
        <v>#N/A</v>
      </c>
      <c r="U177" s="99">
        <f t="shared" si="73"/>
        <v>0</v>
      </c>
      <c r="X177" s="92">
        <f t="shared" si="90"/>
        <v>169</v>
      </c>
      <c r="Y177" s="91">
        <f t="shared" si="91"/>
        <v>170</v>
      </c>
      <c r="Z177" s="91" t="e">
        <f>INDEX(地温!$D$2:$D$366,MATCH(X177,地温!$C$2:$C$366,FALSE))</f>
        <v>#N/A</v>
      </c>
      <c r="AA177" s="91" t="e">
        <f t="shared" si="92"/>
        <v>#N/A</v>
      </c>
      <c r="AB177" s="93" t="e">
        <f t="shared" si="74"/>
        <v>#N/A</v>
      </c>
      <c r="AC177" s="99" t="e">
        <f t="shared" si="75"/>
        <v>#N/A</v>
      </c>
      <c r="AD177" s="99">
        <f t="shared" si="76"/>
        <v>0</v>
      </c>
      <c r="AG177" s="92">
        <f t="shared" si="93"/>
        <v>169</v>
      </c>
      <c r="AH177" s="91">
        <f t="shared" si="94"/>
        <v>170</v>
      </c>
      <c r="AI177" s="91" t="e">
        <f>INDEX(地温!$D$2:$D$366,MATCH(AG177,地温!$C$2:$C$366,FALSE))</f>
        <v>#N/A</v>
      </c>
      <c r="AJ177" s="91" t="e">
        <f t="shared" si="95"/>
        <v>#N/A</v>
      </c>
      <c r="AK177" s="93" t="e">
        <f t="shared" si="77"/>
        <v>#N/A</v>
      </c>
      <c r="AL177" s="99" t="e">
        <f t="shared" si="78"/>
        <v>#N/A</v>
      </c>
      <c r="AM177" s="99">
        <f t="shared" si="79"/>
        <v>0</v>
      </c>
      <c r="AP177" s="92">
        <f t="shared" si="96"/>
        <v>169</v>
      </c>
      <c r="AQ177" s="91">
        <f t="shared" si="97"/>
        <v>170</v>
      </c>
      <c r="AR177" s="91" t="e">
        <f>INDEX(地温!$D$2:$D$366,MATCH(AP177,地温!$C$2:$C$366,FALSE))</f>
        <v>#N/A</v>
      </c>
      <c r="AS177" s="91" t="e">
        <f t="shared" si="98"/>
        <v>#N/A</v>
      </c>
      <c r="AT177" s="93" t="e">
        <f t="shared" si="80"/>
        <v>#N/A</v>
      </c>
      <c r="AU177" s="99" t="e">
        <f t="shared" si="81"/>
        <v>#N/A</v>
      </c>
      <c r="AV177" s="99">
        <f t="shared" si="82"/>
        <v>0</v>
      </c>
    </row>
    <row r="178" spans="1:48" s="91" customFormat="1">
      <c r="A178" s="92">
        <f t="shared" si="83"/>
        <v>170</v>
      </c>
      <c r="B178" s="91">
        <f t="shared" si="66"/>
        <v>171</v>
      </c>
      <c r="C178" s="99">
        <f t="shared" si="67"/>
        <v>0</v>
      </c>
      <c r="F178" s="92">
        <f t="shared" si="84"/>
        <v>170</v>
      </c>
      <c r="G178" s="91">
        <f t="shared" si="85"/>
        <v>171</v>
      </c>
      <c r="H178" s="91" t="e">
        <f>INDEX(地温!$D$2:$D$366,MATCH(F178,地温!$C$2:$C$366,FALSE))</f>
        <v>#N/A</v>
      </c>
      <c r="I178" s="91" t="e">
        <f t="shared" si="86"/>
        <v>#N/A</v>
      </c>
      <c r="J178" s="93" t="e">
        <f t="shared" si="68"/>
        <v>#N/A</v>
      </c>
      <c r="K178" s="99" t="e">
        <f t="shared" si="69"/>
        <v>#N/A</v>
      </c>
      <c r="L178" s="99">
        <f t="shared" si="70"/>
        <v>0</v>
      </c>
      <c r="O178" s="92">
        <f t="shared" si="87"/>
        <v>170</v>
      </c>
      <c r="P178" s="91">
        <f t="shared" si="88"/>
        <v>171</v>
      </c>
      <c r="Q178" s="91" t="e">
        <f>INDEX(地温!$D$2:$D$366,MATCH(O178,地温!$C$2:$C$366,FALSE))</f>
        <v>#N/A</v>
      </c>
      <c r="R178" s="91" t="e">
        <f t="shared" si="89"/>
        <v>#N/A</v>
      </c>
      <c r="S178" s="93" t="e">
        <f t="shared" si="71"/>
        <v>#N/A</v>
      </c>
      <c r="T178" s="99" t="e">
        <f t="shared" si="72"/>
        <v>#N/A</v>
      </c>
      <c r="U178" s="99">
        <f t="shared" si="73"/>
        <v>0</v>
      </c>
      <c r="X178" s="92">
        <f t="shared" si="90"/>
        <v>170</v>
      </c>
      <c r="Y178" s="91">
        <f t="shared" si="91"/>
        <v>171</v>
      </c>
      <c r="Z178" s="91" t="e">
        <f>INDEX(地温!$D$2:$D$366,MATCH(X178,地温!$C$2:$C$366,FALSE))</f>
        <v>#N/A</v>
      </c>
      <c r="AA178" s="91" t="e">
        <f t="shared" si="92"/>
        <v>#N/A</v>
      </c>
      <c r="AB178" s="93" t="e">
        <f t="shared" si="74"/>
        <v>#N/A</v>
      </c>
      <c r="AC178" s="99" t="e">
        <f t="shared" si="75"/>
        <v>#N/A</v>
      </c>
      <c r="AD178" s="99">
        <f t="shared" si="76"/>
        <v>0</v>
      </c>
      <c r="AG178" s="92">
        <f t="shared" si="93"/>
        <v>170</v>
      </c>
      <c r="AH178" s="91">
        <f t="shared" si="94"/>
        <v>171</v>
      </c>
      <c r="AI178" s="91" t="e">
        <f>INDEX(地温!$D$2:$D$366,MATCH(AG178,地温!$C$2:$C$366,FALSE))</f>
        <v>#N/A</v>
      </c>
      <c r="AJ178" s="91" t="e">
        <f t="shared" si="95"/>
        <v>#N/A</v>
      </c>
      <c r="AK178" s="93" t="e">
        <f t="shared" si="77"/>
        <v>#N/A</v>
      </c>
      <c r="AL178" s="99" t="e">
        <f t="shared" si="78"/>
        <v>#N/A</v>
      </c>
      <c r="AM178" s="99">
        <f t="shared" si="79"/>
        <v>0</v>
      </c>
      <c r="AP178" s="92">
        <f t="shared" si="96"/>
        <v>170</v>
      </c>
      <c r="AQ178" s="91">
        <f t="shared" si="97"/>
        <v>171</v>
      </c>
      <c r="AR178" s="91" t="e">
        <f>INDEX(地温!$D$2:$D$366,MATCH(AP178,地温!$C$2:$C$366,FALSE))</f>
        <v>#N/A</v>
      </c>
      <c r="AS178" s="91" t="e">
        <f t="shared" si="98"/>
        <v>#N/A</v>
      </c>
      <c r="AT178" s="93" t="e">
        <f t="shared" si="80"/>
        <v>#N/A</v>
      </c>
      <c r="AU178" s="99" t="e">
        <f t="shared" si="81"/>
        <v>#N/A</v>
      </c>
      <c r="AV178" s="99">
        <f t="shared" si="82"/>
        <v>0</v>
      </c>
    </row>
    <row r="179" spans="1:48" s="91" customFormat="1">
      <c r="A179" s="92">
        <f t="shared" si="83"/>
        <v>171</v>
      </c>
      <c r="B179" s="91">
        <f t="shared" si="66"/>
        <v>172</v>
      </c>
      <c r="C179" s="99">
        <f t="shared" si="67"/>
        <v>0</v>
      </c>
      <c r="F179" s="92">
        <f t="shared" si="84"/>
        <v>171</v>
      </c>
      <c r="G179" s="91">
        <f t="shared" si="85"/>
        <v>172</v>
      </c>
      <c r="H179" s="91" t="e">
        <f>INDEX(地温!$D$2:$D$366,MATCH(F179,地温!$C$2:$C$366,FALSE))</f>
        <v>#N/A</v>
      </c>
      <c r="I179" s="91" t="e">
        <f t="shared" si="86"/>
        <v>#N/A</v>
      </c>
      <c r="J179" s="93" t="e">
        <f t="shared" si="68"/>
        <v>#N/A</v>
      </c>
      <c r="K179" s="99" t="e">
        <f t="shared" si="69"/>
        <v>#N/A</v>
      </c>
      <c r="L179" s="99">
        <f t="shared" si="70"/>
        <v>0</v>
      </c>
      <c r="O179" s="92">
        <f t="shared" si="87"/>
        <v>171</v>
      </c>
      <c r="P179" s="91">
        <f t="shared" si="88"/>
        <v>172</v>
      </c>
      <c r="Q179" s="91" t="e">
        <f>INDEX(地温!$D$2:$D$366,MATCH(O179,地温!$C$2:$C$366,FALSE))</f>
        <v>#N/A</v>
      </c>
      <c r="R179" s="91" t="e">
        <f t="shared" si="89"/>
        <v>#N/A</v>
      </c>
      <c r="S179" s="93" t="e">
        <f t="shared" si="71"/>
        <v>#N/A</v>
      </c>
      <c r="T179" s="99" t="e">
        <f t="shared" si="72"/>
        <v>#N/A</v>
      </c>
      <c r="U179" s="99">
        <f t="shared" si="73"/>
        <v>0</v>
      </c>
      <c r="X179" s="92">
        <f t="shared" si="90"/>
        <v>171</v>
      </c>
      <c r="Y179" s="91">
        <f t="shared" si="91"/>
        <v>172</v>
      </c>
      <c r="Z179" s="91" t="e">
        <f>INDEX(地温!$D$2:$D$366,MATCH(X179,地温!$C$2:$C$366,FALSE))</f>
        <v>#N/A</v>
      </c>
      <c r="AA179" s="91" t="e">
        <f t="shared" si="92"/>
        <v>#N/A</v>
      </c>
      <c r="AB179" s="93" t="e">
        <f t="shared" si="74"/>
        <v>#N/A</v>
      </c>
      <c r="AC179" s="99" t="e">
        <f t="shared" si="75"/>
        <v>#N/A</v>
      </c>
      <c r="AD179" s="99">
        <f t="shared" si="76"/>
        <v>0</v>
      </c>
      <c r="AG179" s="92">
        <f t="shared" si="93"/>
        <v>171</v>
      </c>
      <c r="AH179" s="91">
        <f t="shared" si="94"/>
        <v>172</v>
      </c>
      <c r="AI179" s="91" t="e">
        <f>INDEX(地温!$D$2:$D$366,MATCH(AG179,地温!$C$2:$C$366,FALSE))</f>
        <v>#N/A</v>
      </c>
      <c r="AJ179" s="91" t="e">
        <f t="shared" si="95"/>
        <v>#N/A</v>
      </c>
      <c r="AK179" s="93" t="e">
        <f t="shared" si="77"/>
        <v>#N/A</v>
      </c>
      <c r="AL179" s="99" t="e">
        <f t="shared" si="78"/>
        <v>#N/A</v>
      </c>
      <c r="AM179" s="99">
        <f t="shared" si="79"/>
        <v>0</v>
      </c>
      <c r="AP179" s="92">
        <f t="shared" si="96"/>
        <v>171</v>
      </c>
      <c r="AQ179" s="91">
        <f t="shared" si="97"/>
        <v>172</v>
      </c>
      <c r="AR179" s="91" t="e">
        <f>INDEX(地温!$D$2:$D$366,MATCH(AP179,地温!$C$2:$C$366,FALSE))</f>
        <v>#N/A</v>
      </c>
      <c r="AS179" s="91" t="e">
        <f t="shared" si="98"/>
        <v>#N/A</v>
      </c>
      <c r="AT179" s="93" t="e">
        <f t="shared" si="80"/>
        <v>#N/A</v>
      </c>
      <c r="AU179" s="99" t="e">
        <f t="shared" si="81"/>
        <v>#N/A</v>
      </c>
      <c r="AV179" s="99">
        <f t="shared" si="82"/>
        <v>0</v>
      </c>
    </row>
    <row r="180" spans="1:48" s="91" customFormat="1">
      <c r="A180" s="92">
        <f t="shared" si="83"/>
        <v>172</v>
      </c>
      <c r="B180" s="91">
        <f t="shared" si="66"/>
        <v>173</v>
      </c>
      <c r="C180" s="99">
        <f t="shared" si="67"/>
        <v>0</v>
      </c>
      <c r="F180" s="92">
        <f t="shared" si="84"/>
        <v>172</v>
      </c>
      <c r="G180" s="91">
        <f t="shared" si="85"/>
        <v>173</v>
      </c>
      <c r="H180" s="91" t="e">
        <f>INDEX(地温!$D$2:$D$366,MATCH(F180,地温!$C$2:$C$366,FALSE))</f>
        <v>#N/A</v>
      </c>
      <c r="I180" s="91" t="e">
        <f t="shared" si="86"/>
        <v>#N/A</v>
      </c>
      <c r="J180" s="93" t="e">
        <f t="shared" si="68"/>
        <v>#N/A</v>
      </c>
      <c r="K180" s="99" t="e">
        <f t="shared" si="69"/>
        <v>#N/A</v>
      </c>
      <c r="L180" s="99">
        <f t="shared" si="70"/>
        <v>0</v>
      </c>
      <c r="O180" s="92">
        <f t="shared" si="87"/>
        <v>172</v>
      </c>
      <c r="P180" s="91">
        <f t="shared" si="88"/>
        <v>173</v>
      </c>
      <c r="Q180" s="91" t="e">
        <f>INDEX(地温!$D$2:$D$366,MATCH(O180,地温!$C$2:$C$366,FALSE))</f>
        <v>#N/A</v>
      </c>
      <c r="R180" s="91" t="e">
        <f t="shared" si="89"/>
        <v>#N/A</v>
      </c>
      <c r="S180" s="93" t="e">
        <f t="shared" si="71"/>
        <v>#N/A</v>
      </c>
      <c r="T180" s="99" t="e">
        <f t="shared" si="72"/>
        <v>#N/A</v>
      </c>
      <c r="U180" s="99">
        <f t="shared" si="73"/>
        <v>0</v>
      </c>
      <c r="X180" s="92">
        <f t="shared" si="90"/>
        <v>172</v>
      </c>
      <c r="Y180" s="91">
        <f t="shared" si="91"/>
        <v>173</v>
      </c>
      <c r="Z180" s="91" t="e">
        <f>INDEX(地温!$D$2:$D$366,MATCH(X180,地温!$C$2:$C$366,FALSE))</f>
        <v>#N/A</v>
      </c>
      <c r="AA180" s="91" t="e">
        <f t="shared" si="92"/>
        <v>#N/A</v>
      </c>
      <c r="AB180" s="93" t="e">
        <f t="shared" si="74"/>
        <v>#N/A</v>
      </c>
      <c r="AC180" s="99" t="e">
        <f t="shared" si="75"/>
        <v>#N/A</v>
      </c>
      <c r="AD180" s="99">
        <f t="shared" si="76"/>
        <v>0</v>
      </c>
      <c r="AG180" s="92">
        <f t="shared" si="93"/>
        <v>172</v>
      </c>
      <c r="AH180" s="91">
        <f t="shared" si="94"/>
        <v>173</v>
      </c>
      <c r="AI180" s="91" t="e">
        <f>INDEX(地温!$D$2:$D$366,MATCH(AG180,地温!$C$2:$C$366,FALSE))</f>
        <v>#N/A</v>
      </c>
      <c r="AJ180" s="91" t="e">
        <f t="shared" si="95"/>
        <v>#N/A</v>
      </c>
      <c r="AK180" s="93" t="e">
        <f t="shared" si="77"/>
        <v>#N/A</v>
      </c>
      <c r="AL180" s="99" t="e">
        <f t="shared" si="78"/>
        <v>#N/A</v>
      </c>
      <c r="AM180" s="99">
        <f t="shared" si="79"/>
        <v>0</v>
      </c>
      <c r="AP180" s="92">
        <f t="shared" si="96"/>
        <v>172</v>
      </c>
      <c r="AQ180" s="91">
        <f t="shared" si="97"/>
        <v>173</v>
      </c>
      <c r="AR180" s="91" t="e">
        <f>INDEX(地温!$D$2:$D$366,MATCH(AP180,地温!$C$2:$C$366,FALSE))</f>
        <v>#N/A</v>
      </c>
      <c r="AS180" s="91" t="e">
        <f t="shared" si="98"/>
        <v>#N/A</v>
      </c>
      <c r="AT180" s="93" t="e">
        <f t="shared" si="80"/>
        <v>#N/A</v>
      </c>
      <c r="AU180" s="99" t="e">
        <f t="shared" si="81"/>
        <v>#N/A</v>
      </c>
      <c r="AV180" s="99">
        <f t="shared" si="82"/>
        <v>0</v>
      </c>
    </row>
    <row r="181" spans="1:48" s="91" customFormat="1">
      <c r="A181" s="92">
        <f t="shared" si="83"/>
        <v>173</v>
      </c>
      <c r="B181" s="91">
        <f t="shared" si="66"/>
        <v>174</v>
      </c>
      <c r="C181" s="99">
        <f t="shared" si="67"/>
        <v>0</v>
      </c>
      <c r="F181" s="92">
        <f t="shared" si="84"/>
        <v>173</v>
      </c>
      <c r="G181" s="91">
        <f t="shared" si="85"/>
        <v>174</v>
      </c>
      <c r="H181" s="91" t="e">
        <f>INDEX(地温!$D$2:$D$366,MATCH(F181,地温!$C$2:$C$366,FALSE))</f>
        <v>#N/A</v>
      </c>
      <c r="I181" s="91" t="e">
        <f t="shared" si="86"/>
        <v>#N/A</v>
      </c>
      <c r="J181" s="93" t="e">
        <f t="shared" si="68"/>
        <v>#N/A</v>
      </c>
      <c r="K181" s="99" t="e">
        <f t="shared" si="69"/>
        <v>#N/A</v>
      </c>
      <c r="L181" s="99">
        <f t="shared" si="70"/>
        <v>0</v>
      </c>
      <c r="O181" s="92">
        <f t="shared" si="87"/>
        <v>173</v>
      </c>
      <c r="P181" s="91">
        <f t="shared" si="88"/>
        <v>174</v>
      </c>
      <c r="Q181" s="91" t="e">
        <f>INDEX(地温!$D$2:$D$366,MATCH(O181,地温!$C$2:$C$366,FALSE))</f>
        <v>#N/A</v>
      </c>
      <c r="R181" s="91" t="e">
        <f t="shared" si="89"/>
        <v>#N/A</v>
      </c>
      <c r="S181" s="93" t="e">
        <f t="shared" si="71"/>
        <v>#N/A</v>
      </c>
      <c r="T181" s="99" t="e">
        <f t="shared" si="72"/>
        <v>#N/A</v>
      </c>
      <c r="U181" s="99">
        <f t="shared" si="73"/>
        <v>0</v>
      </c>
      <c r="X181" s="92">
        <f t="shared" si="90"/>
        <v>173</v>
      </c>
      <c r="Y181" s="91">
        <f t="shared" si="91"/>
        <v>174</v>
      </c>
      <c r="Z181" s="91" t="e">
        <f>INDEX(地温!$D$2:$D$366,MATCH(X181,地温!$C$2:$C$366,FALSE))</f>
        <v>#N/A</v>
      </c>
      <c r="AA181" s="91" t="e">
        <f t="shared" si="92"/>
        <v>#N/A</v>
      </c>
      <c r="AB181" s="93" t="e">
        <f t="shared" si="74"/>
        <v>#N/A</v>
      </c>
      <c r="AC181" s="99" t="e">
        <f t="shared" si="75"/>
        <v>#N/A</v>
      </c>
      <c r="AD181" s="99">
        <f t="shared" si="76"/>
        <v>0</v>
      </c>
      <c r="AG181" s="92">
        <f t="shared" si="93"/>
        <v>173</v>
      </c>
      <c r="AH181" s="91">
        <f t="shared" si="94"/>
        <v>174</v>
      </c>
      <c r="AI181" s="91" t="e">
        <f>INDEX(地温!$D$2:$D$366,MATCH(AG181,地温!$C$2:$C$366,FALSE))</f>
        <v>#N/A</v>
      </c>
      <c r="AJ181" s="91" t="e">
        <f t="shared" si="95"/>
        <v>#N/A</v>
      </c>
      <c r="AK181" s="93" t="e">
        <f t="shared" si="77"/>
        <v>#N/A</v>
      </c>
      <c r="AL181" s="99" t="e">
        <f t="shared" si="78"/>
        <v>#N/A</v>
      </c>
      <c r="AM181" s="99">
        <f t="shared" si="79"/>
        <v>0</v>
      </c>
      <c r="AP181" s="92">
        <f t="shared" si="96"/>
        <v>173</v>
      </c>
      <c r="AQ181" s="91">
        <f t="shared" si="97"/>
        <v>174</v>
      </c>
      <c r="AR181" s="91" t="e">
        <f>INDEX(地温!$D$2:$D$366,MATCH(AP181,地温!$C$2:$C$366,FALSE))</f>
        <v>#N/A</v>
      </c>
      <c r="AS181" s="91" t="e">
        <f t="shared" si="98"/>
        <v>#N/A</v>
      </c>
      <c r="AT181" s="93" t="e">
        <f t="shared" si="80"/>
        <v>#N/A</v>
      </c>
      <c r="AU181" s="99" t="e">
        <f t="shared" si="81"/>
        <v>#N/A</v>
      </c>
      <c r="AV181" s="99">
        <f t="shared" si="82"/>
        <v>0</v>
      </c>
    </row>
    <row r="182" spans="1:48" s="91" customFormat="1">
      <c r="A182" s="92">
        <f t="shared" si="83"/>
        <v>174</v>
      </c>
      <c r="B182" s="91">
        <f t="shared" si="66"/>
        <v>175</v>
      </c>
      <c r="C182" s="99">
        <f t="shared" si="67"/>
        <v>0</v>
      </c>
      <c r="F182" s="92">
        <f t="shared" si="84"/>
        <v>174</v>
      </c>
      <c r="G182" s="91">
        <f t="shared" si="85"/>
        <v>175</v>
      </c>
      <c r="H182" s="91" t="e">
        <f>INDEX(地温!$D$2:$D$366,MATCH(F182,地温!$C$2:$C$366,FALSE))</f>
        <v>#N/A</v>
      </c>
      <c r="I182" s="91" t="e">
        <f t="shared" si="86"/>
        <v>#N/A</v>
      </c>
      <c r="J182" s="93" t="e">
        <f t="shared" si="68"/>
        <v>#N/A</v>
      </c>
      <c r="K182" s="99" t="e">
        <f t="shared" si="69"/>
        <v>#N/A</v>
      </c>
      <c r="L182" s="99">
        <f t="shared" si="70"/>
        <v>0</v>
      </c>
      <c r="O182" s="92">
        <f t="shared" si="87"/>
        <v>174</v>
      </c>
      <c r="P182" s="91">
        <f t="shared" si="88"/>
        <v>175</v>
      </c>
      <c r="Q182" s="91" t="e">
        <f>INDEX(地温!$D$2:$D$366,MATCH(O182,地温!$C$2:$C$366,FALSE))</f>
        <v>#N/A</v>
      </c>
      <c r="R182" s="91" t="e">
        <f t="shared" si="89"/>
        <v>#N/A</v>
      </c>
      <c r="S182" s="93" t="e">
        <f t="shared" si="71"/>
        <v>#N/A</v>
      </c>
      <c r="T182" s="99" t="e">
        <f t="shared" si="72"/>
        <v>#N/A</v>
      </c>
      <c r="U182" s="99">
        <f t="shared" si="73"/>
        <v>0</v>
      </c>
      <c r="X182" s="92">
        <f t="shared" si="90"/>
        <v>174</v>
      </c>
      <c r="Y182" s="91">
        <f t="shared" si="91"/>
        <v>175</v>
      </c>
      <c r="Z182" s="91" t="e">
        <f>INDEX(地温!$D$2:$D$366,MATCH(X182,地温!$C$2:$C$366,FALSE))</f>
        <v>#N/A</v>
      </c>
      <c r="AA182" s="91" t="e">
        <f t="shared" si="92"/>
        <v>#N/A</v>
      </c>
      <c r="AB182" s="93" t="e">
        <f t="shared" si="74"/>
        <v>#N/A</v>
      </c>
      <c r="AC182" s="99" t="e">
        <f t="shared" si="75"/>
        <v>#N/A</v>
      </c>
      <c r="AD182" s="99">
        <f t="shared" si="76"/>
        <v>0</v>
      </c>
      <c r="AG182" s="92">
        <f t="shared" si="93"/>
        <v>174</v>
      </c>
      <c r="AH182" s="91">
        <f t="shared" si="94"/>
        <v>175</v>
      </c>
      <c r="AI182" s="91" t="e">
        <f>INDEX(地温!$D$2:$D$366,MATCH(AG182,地温!$C$2:$C$366,FALSE))</f>
        <v>#N/A</v>
      </c>
      <c r="AJ182" s="91" t="e">
        <f t="shared" si="95"/>
        <v>#N/A</v>
      </c>
      <c r="AK182" s="93" t="e">
        <f t="shared" si="77"/>
        <v>#N/A</v>
      </c>
      <c r="AL182" s="99" t="e">
        <f t="shared" si="78"/>
        <v>#N/A</v>
      </c>
      <c r="AM182" s="99">
        <f t="shared" si="79"/>
        <v>0</v>
      </c>
      <c r="AP182" s="92">
        <f t="shared" si="96"/>
        <v>174</v>
      </c>
      <c r="AQ182" s="91">
        <f t="shared" si="97"/>
        <v>175</v>
      </c>
      <c r="AR182" s="91" t="e">
        <f>INDEX(地温!$D$2:$D$366,MATCH(AP182,地温!$C$2:$C$366,FALSE))</f>
        <v>#N/A</v>
      </c>
      <c r="AS182" s="91" t="e">
        <f t="shared" si="98"/>
        <v>#N/A</v>
      </c>
      <c r="AT182" s="93" t="e">
        <f t="shared" si="80"/>
        <v>#N/A</v>
      </c>
      <c r="AU182" s="99" t="e">
        <f t="shared" si="81"/>
        <v>#N/A</v>
      </c>
      <c r="AV182" s="99">
        <f t="shared" si="82"/>
        <v>0</v>
      </c>
    </row>
    <row r="183" spans="1:48" s="91" customFormat="1">
      <c r="A183" s="92">
        <f t="shared" si="83"/>
        <v>175</v>
      </c>
      <c r="B183" s="91">
        <f t="shared" si="66"/>
        <v>176</v>
      </c>
      <c r="C183" s="99">
        <f t="shared" si="67"/>
        <v>0</v>
      </c>
      <c r="F183" s="92">
        <f t="shared" si="84"/>
        <v>175</v>
      </c>
      <c r="G183" s="91">
        <f t="shared" si="85"/>
        <v>176</v>
      </c>
      <c r="H183" s="91" t="e">
        <f>INDEX(地温!$D$2:$D$366,MATCH(F183,地温!$C$2:$C$366,FALSE))</f>
        <v>#N/A</v>
      </c>
      <c r="I183" s="91" t="e">
        <f t="shared" si="86"/>
        <v>#N/A</v>
      </c>
      <c r="J183" s="93" t="e">
        <f t="shared" si="68"/>
        <v>#N/A</v>
      </c>
      <c r="K183" s="99" t="e">
        <f t="shared" si="69"/>
        <v>#N/A</v>
      </c>
      <c r="L183" s="99">
        <f t="shared" si="70"/>
        <v>0</v>
      </c>
      <c r="O183" s="92">
        <f t="shared" si="87"/>
        <v>175</v>
      </c>
      <c r="P183" s="91">
        <f t="shared" si="88"/>
        <v>176</v>
      </c>
      <c r="Q183" s="91" t="e">
        <f>INDEX(地温!$D$2:$D$366,MATCH(O183,地温!$C$2:$C$366,FALSE))</f>
        <v>#N/A</v>
      </c>
      <c r="R183" s="91" t="e">
        <f t="shared" si="89"/>
        <v>#N/A</v>
      </c>
      <c r="S183" s="93" t="e">
        <f t="shared" si="71"/>
        <v>#N/A</v>
      </c>
      <c r="T183" s="99" t="e">
        <f t="shared" si="72"/>
        <v>#N/A</v>
      </c>
      <c r="U183" s="99">
        <f t="shared" si="73"/>
        <v>0</v>
      </c>
      <c r="X183" s="92">
        <f t="shared" si="90"/>
        <v>175</v>
      </c>
      <c r="Y183" s="91">
        <f t="shared" si="91"/>
        <v>176</v>
      </c>
      <c r="Z183" s="91" t="e">
        <f>INDEX(地温!$D$2:$D$366,MATCH(X183,地温!$C$2:$C$366,FALSE))</f>
        <v>#N/A</v>
      </c>
      <c r="AA183" s="91" t="e">
        <f t="shared" si="92"/>
        <v>#N/A</v>
      </c>
      <c r="AB183" s="93" t="e">
        <f t="shared" si="74"/>
        <v>#N/A</v>
      </c>
      <c r="AC183" s="99" t="e">
        <f t="shared" si="75"/>
        <v>#N/A</v>
      </c>
      <c r="AD183" s="99">
        <f t="shared" si="76"/>
        <v>0</v>
      </c>
      <c r="AG183" s="92">
        <f t="shared" si="93"/>
        <v>175</v>
      </c>
      <c r="AH183" s="91">
        <f t="shared" si="94"/>
        <v>176</v>
      </c>
      <c r="AI183" s="91" t="e">
        <f>INDEX(地温!$D$2:$D$366,MATCH(AG183,地温!$C$2:$C$366,FALSE))</f>
        <v>#N/A</v>
      </c>
      <c r="AJ183" s="91" t="e">
        <f t="shared" si="95"/>
        <v>#N/A</v>
      </c>
      <c r="AK183" s="93" t="e">
        <f t="shared" si="77"/>
        <v>#N/A</v>
      </c>
      <c r="AL183" s="99" t="e">
        <f t="shared" si="78"/>
        <v>#N/A</v>
      </c>
      <c r="AM183" s="99">
        <f t="shared" si="79"/>
        <v>0</v>
      </c>
      <c r="AP183" s="92">
        <f t="shared" si="96"/>
        <v>175</v>
      </c>
      <c r="AQ183" s="91">
        <f t="shared" si="97"/>
        <v>176</v>
      </c>
      <c r="AR183" s="91" t="e">
        <f>INDEX(地温!$D$2:$D$366,MATCH(AP183,地温!$C$2:$C$366,FALSE))</f>
        <v>#N/A</v>
      </c>
      <c r="AS183" s="91" t="e">
        <f t="shared" si="98"/>
        <v>#N/A</v>
      </c>
      <c r="AT183" s="93" t="e">
        <f t="shared" si="80"/>
        <v>#N/A</v>
      </c>
      <c r="AU183" s="99" t="e">
        <f t="shared" si="81"/>
        <v>#N/A</v>
      </c>
      <c r="AV183" s="99">
        <f t="shared" si="82"/>
        <v>0</v>
      </c>
    </row>
    <row r="184" spans="1:48" s="91" customFormat="1">
      <c r="A184" s="92">
        <f t="shared" si="83"/>
        <v>176</v>
      </c>
      <c r="B184" s="91">
        <f t="shared" si="66"/>
        <v>177</v>
      </c>
      <c r="C184" s="99">
        <f t="shared" si="67"/>
        <v>0</v>
      </c>
      <c r="F184" s="92">
        <f t="shared" si="84"/>
        <v>176</v>
      </c>
      <c r="G184" s="91">
        <f t="shared" si="85"/>
        <v>177</v>
      </c>
      <c r="H184" s="91" t="e">
        <f>INDEX(地温!$D$2:$D$366,MATCH(F184,地温!$C$2:$C$366,FALSE))</f>
        <v>#N/A</v>
      </c>
      <c r="I184" s="91" t="e">
        <f t="shared" si="86"/>
        <v>#N/A</v>
      </c>
      <c r="J184" s="93" t="e">
        <f t="shared" si="68"/>
        <v>#N/A</v>
      </c>
      <c r="K184" s="99" t="e">
        <f t="shared" si="69"/>
        <v>#N/A</v>
      </c>
      <c r="L184" s="99">
        <f t="shared" si="70"/>
        <v>0</v>
      </c>
      <c r="O184" s="92">
        <f t="shared" si="87"/>
        <v>176</v>
      </c>
      <c r="P184" s="91">
        <f t="shared" si="88"/>
        <v>177</v>
      </c>
      <c r="Q184" s="91" t="e">
        <f>INDEX(地温!$D$2:$D$366,MATCH(O184,地温!$C$2:$C$366,FALSE))</f>
        <v>#N/A</v>
      </c>
      <c r="R184" s="91" t="e">
        <f t="shared" si="89"/>
        <v>#N/A</v>
      </c>
      <c r="S184" s="93" t="e">
        <f t="shared" si="71"/>
        <v>#N/A</v>
      </c>
      <c r="T184" s="99" t="e">
        <f t="shared" si="72"/>
        <v>#N/A</v>
      </c>
      <c r="U184" s="99">
        <f t="shared" si="73"/>
        <v>0</v>
      </c>
      <c r="X184" s="92">
        <f t="shared" si="90"/>
        <v>176</v>
      </c>
      <c r="Y184" s="91">
        <f t="shared" si="91"/>
        <v>177</v>
      </c>
      <c r="Z184" s="91" t="e">
        <f>INDEX(地温!$D$2:$D$366,MATCH(X184,地温!$C$2:$C$366,FALSE))</f>
        <v>#N/A</v>
      </c>
      <c r="AA184" s="91" t="e">
        <f t="shared" si="92"/>
        <v>#N/A</v>
      </c>
      <c r="AB184" s="93" t="e">
        <f t="shared" si="74"/>
        <v>#N/A</v>
      </c>
      <c r="AC184" s="99" t="e">
        <f t="shared" si="75"/>
        <v>#N/A</v>
      </c>
      <c r="AD184" s="99">
        <f t="shared" si="76"/>
        <v>0</v>
      </c>
      <c r="AG184" s="92">
        <f t="shared" si="93"/>
        <v>176</v>
      </c>
      <c r="AH184" s="91">
        <f t="shared" si="94"/>
        <v>177</v>
      </c>
      <c r="AI184" s="91" t="e">
        <f>INDEX(地温!$D$2:$D$366,MATCH(AG184,地温!$C$2:$C$366,FALSE))</f>
        <v>#N/A</v>
      </c>
      <c r="AJ184" s="91" t="e">
        <f t="shared" si="95"/>
        <v>#N/A</v>
      </c>
      <c r="AK184" s="93" t="e">
        <f t="shared" si="77"/>
        <v>#N/A</v>
      </c>
      <c r="AL184" s="99" t="e">
        <f t="shared" si="78"/>
        <v>#N/A</v>
      </c>
      <c r="AM184" s="99">
        <f t="shared" si="79"/>
        <v>0</v>
      </c>
      <c r="AP184" s="92">
        <f t="shared" si="96"/>
        <v>176</v>
      </c>
      <c r="AQ184" s="91">
        <f t="shared" si="97"/>
        <v>177</v>
      </c>
      <c r="AR184" s="91" t="e">
        <f>INDEX(地温!$D$2:$D$366,MATCH(AP184,地温!$C$2:$C$366,FALSE))</f>
        <v>#N/A</v>
      </c>
      <c r="AS184" s="91" t="e">
        <f t="shared" si="98"/>
        <v>#N/A</v>
      </c>
      <c r="AT184" s="93" t="e">
        <f t="shared" si="80"/>
        <v>#N/A</v>
      </c>
      <c r="AU184" s="99" t="e">
        <f t="shared" si="81"/>
        <v>#N/A</v>
      </c>
      <c r="AV184" s="99">
        <f t="shared" si="82"/>
        <v>0</v>
      </c>
    </row>
    <row r="185" spans="1:48" s="91" customFormat="1">
      <c r="A185" s="92">
        <f t="shared" si="83"/>
        <v>177</v>
      </c>
      <c r="B185" s="91">
        <f t="shared" si="66"/>
        <v>178</v>
      </c>
      <c r="C185" s="99">
        <f t="shared" si="67"/>
        <v>0</v>
      </c>
      <c r="F185" s="92">
        <f t="shared" si="84"/>
        <v>177</v>
      </c>
      <c r="G185" s="91">
        <f t="shared" si="85"/>
        <v>178</v>
      </c>
      <c r="H185" s="91" t="e">
        <f>INDEX(地温!$D$2:$D$366,MATCH(F185,地温!$C$2:$C$366,FALSE))</f>
        <v>#N/A</v>
      </c>
      <c r="I185" s="91" t="e">
        <f t="shared" si="86"/>
        <v>#N/A</v>
      </c>
      <c r="J185" s="93" t="e">
        <f t="shared" si="68"/>
        <v>#N/A</v>
      </c>
      <c r="K185" s="99" t="e">
        <f t="shared" si="69"/>
        <v>#N/A</v>
      </c>
      <c r="L185" s="99">
        <f t="shared" si="70"/>
        <v>0</v>
      </c>
      <c r="O185" s="92">
        <f t="shared" si="87"/>
        <v>177</v>
      </c>
      <c r="P185" s="91">
        <f t="shared" si="88"/>
        <v>178</v>
      </c>
      <c r="Q185" s="91" t="e">
        <f>INDEX(地温!$D$2:$D$366,MATCH(O185,地温!$C$2:$C$366,FALSE))</f>
        <v>#N/A</v>
      </c>
      <c r="R185" s="91" t="e">
        <f t="shared" si="89"/>
        <v>#N/A</v>
      </c>
      <c r="S185" s="93" t="e">
        <f t="shared" si="71"/>
        <v>#N/A</v>
      </c>
      <c r="T185" s="99" t="e">
        <f t="shared" si="72"/>
        <v>#N/A</v>
      </c>
      <c r="U185" s="99">
        <f t="shared" si="73"/>
        <v>0</v>
      </c>
      <c r="X185" s="92">
        <f t="shared" si="90"/>
        <v>177</v>
      </c>
      <c r="Y185" s="91">
        <f t="shared" si="91"/>
        <v>178</v>
      </c>
      <c r="Z185" s="91" t="e">
        <f>INDEX(地温!$D$2:$D$366,MATCH(X185,地温!$C$2:$C$366,FALSE))</f>
        <v>#N/A</v>
      </c>
      <c r="AA185" s="91" t="e">
        <f t="shared" si="92"/>
        <v>#N/A</v>
      </c>
      <c r="AB185" s="93" t="e">
        <f t="shared" si="74"/>
        <v>#N/A</v>
      </c>
      <c r="AC185" s="99" t="e">
        <f t="shared" si="75"/>
        <v>#N/A</v>
      </c>
      <c r="AD185" s="99">
        <f t="shared" si="76"/>
        <v>0</v>
      </c>
      <c r="AG185" s="92">
        <f t="shared" si="93"/>
        <v>177</v>
      </c>
      <c r="AH185" s="91">
        <f t="shared" si="94"/>
        <v>178</v>
      </c>
      <c r="AI185" s="91" t="e">
        <f>INDEX(地温!$D$2:$D$366,MATCH(AG185,地温!$C$2:$C$366,FALSE))</f>
        <v>#N/A</v>
      </c>
      <c r="AJ185" s="91" t="e">
        <f t="shared" si="95"/>
        <v>#N/A</v>
      </c>
      <c r="AK185" s="93" t="e">
        <f t="shared" si="77"/>
        <v>#N/A</v>
      </c>
      <c r="AL185" s="99" t="e">
        <f t="shared" si="78"/>
        <v>#N/A</v>
      </c>
      <c r="AM185" s="99">
        <f t="shared" si="79"/>
        <v>0</v>
      </c>
      <c r="AP185" s="92">
        <f t="shared" si="96"/>
        <v>177</v>
      </c>
      <c r="AQ185" s="91">
        <f t="shared" si="97"/>
        <v>178</v>
      </c>
      <c r="AR185" s="91" t="e">
        <f>INDEX(地温!$D$2:$D$366,MATCH(AP185,地温!$C$2:$C$366,FALSE))</f>
        <v>#N/A</v>
      </c>
      <c r="AS185" s="91" t="e">
        <f t="shared" si="98"/>
        <v>#N/A</v>
      </c>
      <c r="AT185" s="93" t="e">
        <f t="shared" si="80"/>
        <v>#N/A</v>
      </c>
      <c r="AU185" s="99" t="e">
        <f t="shared" si="81"/>
        <v>#N/A</v>
      </c>
      <c r="AV185" s="99">
        <f t="shared" si="82"/>
        <v>0</v>
      </c>
    </row>
    <row r="186" spans="1:48" s="91" customFormat="1">
      <c r="A186" s="92">
        <f t="shared" si="83"/>
        <v>178</v>
      </c>
      <c r="B186" s="91">
        <f t="shared" si="66"/>
        <v>179</v>
      </c>
      <c r="C186" s="99">
        <f t="shared" si="67"/>
        <v>0</v>
      </c>
      <c r="F186" s="92">
        <f t="shared" si="84"/>
        <v>178</v>
      </c>
      <c r="G186" s="91">
        <f t="shared" si="85"/>
        <v>179</v>
      </c>
      <c r="H186" s="91" t="e">
        <f>INDEX(地温!$D$2:$D$366,MATCH(F186,地温!$C$2:$C$366,FALSE))</f>
        <v>#N/A</v>
      </c>
      <c r="I186" s="91" t="e">
        <f t="shared" si="86"/>
        <v>#N/A</v>
      </c>
      <c r="J186" s="93" t="e">
        <f t="shared" si="68"/>
        <v>#N/A</v>
      </c>
      <c r="K186" s="99" t="e">
        <f t="shared" si="69"/>
        <v>#N/A</v>
      </c>
      <c r="L186" s="99">
        <f t="shared" si="70"/>
        <v>0</v>
      </c>
      <c r="O186" s="92">
        <f t="shared" si="87"/>
        <v>178</v>
      </c>
      <c r="P186" s="91">
        <f t="shared" si="88"/>
        <v>179</v>
      </c>
      <c r="Q186" s="91" t="e">
        <f>INDEX(地温!$D$2:$D$366,MATCH(O186,地温!$C$2:$C$366,FALSE))</f>
        <v>#N/A</v>
      </c>
      <c r="R186" s="91" t="e">
        <f t="shared" si="89"/>
        <v>#N/A</v>
      </c>
      <c r="S186" s="93" t="e">
        <f t="shared" si="71"/>
        <v>#N/A</v>
      </c>
      <c r="T186" s="99" t="e">
        <f t="shared" si="72"/>
        <v>#N/A</v>
      </c>
      <c r="U186" s="99">
        <f t="shared" si="73"/>
        <v>0</v>
      </c>
      <c r="X186" s="92">
        <f t="shared" si="90"/>
        <v>178</v>
      </c>
      <c r="Y186" s="91">
        <f t="shared" si="91"/>
        <v>179</v>
      </c>
      <c r="Z186" s="91" t="e">
        <f>INDEX(地温!$D$2:$D$366,MATCH(X186,地温!$C$2:$C$366,FALSE))</f>
        <v>#N/A</v>
      </c>
      <c r="AA186" s="91" t="e">
        <f t="shared" si="92"/>
        <v>#N/A</v>
      </c>
      <c r="AB186" s="93" t="e">
        <f t="shared" si="74"/>
        <v>#N/A</v>
      </c>
      <c r="AC186" s="99" t="e">
        <f t="shared" si="75"/>
        <v>#N/A</v>
      </c>
      <c r="AD186" s="99">
        <f t="shared" si="76"/>
        <v>0</v>
      </c>
      <c r="AG186" s="92">
        <f t="shared" si="93"/>
        <v>178</v>
      </c>
      <c r="AH186" s="91">
        <f t="shared" si="94"/>
        <v>179</v>
      </c>
      <c r="AI186" s="91" t="e">
        <f>INDEX(地温!$D$2:$D$366,MATCH(AG186,地温!$C$2:$C$366,FALSE))</f>
        <v>#N/A</v>
      </c>
      <c r="AJ186" s="91" t="e">
        <f t="shared" si="95"/>
        <v>#N/A</v>
      </c>
      <c r="AK186" s="93" t="e">
        <f t="shared" si="77"/>
        <v>#N/A</v>
      </c>
      <c r="AL186" s="99" t="e">
        <f t="shared" si="78"/>
        <v>#N/A</v>
      </c>
      <c r="AM186" s="99">
        <f t="shared" si="79"/>
        <v>0</v>
      </c>
      <c r="AP186" s="92">
        <f t="shared" si="96"/>
        <v>178</v>
      </c>
      <c r="AQ186" s="91">
        <f t="shared" si="97"/>
        <v>179</v>
      </c>
      <c r="AR186" s="91" t="e">
        <f>INDEX(地温!$D$2:$D$366,MATCH(AP186,地温!$C$2:$C$366,FALSE))</f>
        <v>#N/A</v>
      </c>
      <c r="AS186" s="91" t="e">
        <f t="shared" si="98"/>
        <v>#N/A</v>
      </c>
      <c r="AT186" s="93" t="e">
        <f t="shared" si="80"/>
        <v>#N/A</v>
      </c>
      <c r="AU186" s="99" t="e">
        <f t="shared" si="81"/>
        <v>#N/A</v>
      </c>
      <c r="AV186" s="99">
        <f t="shared" si="82"/>
        <v>0</v>
      </c>
    </row>
    <row r="187" spans="1:48" s="91" customFormat="1">
      <c r="A187" s="92">
        <f t="shared" si="83"/>
        <v>179</v>
      </c>
      <c r="B187" s="91">
        <f t="shared" si="66"/>
        <v>180</v>
      </c>
      <c r="C187" s="99">
        <f t="shared" si="67"/>
        <v>0</v>
      </c>
      <c r="F187" s="92">
        <f t="shared" si="84"/>
        <v>179</v>
      </c>
      <c r="G187" s="91">
        <f t="shared" si="85"/>
        <v>180</v>
      </c>
      <c r="H187" s="91" t="e">
        <f>INDEX(地温!$D$2:$D$366,MATCH(F187,地温!$C$2:$C$366,FALSE))</f>
        <v>#N/A</v>
      </c>
      <c r="I187" s="91" t="e">
        <f t="shared" si="86"/>
        <v>#N/A</v>
      </c>
      <c r="J187" s="93" t="e">
        <f t="shared" si="68"/>
        <v>#N/A</v>
      </c>
      <c r="K187" s="99" t="e">
        <f t="shared" si="69"/>
        <v>#N/A</v>
      </c>
      <c r="L187" s="99">
        <f t="shared" si="70"/>
        <v>0</v>
      </c>
      <c r="O187" s="92">
        <f t="shared" si="87"/>
        <v>179</v>
      </c>
      <c r="P187" s="91">
        <f t="shared" si="88"/>
        <v>180</v>
      </c>
      <c r="Q187" s="91" t="e">
        <f>INDEX(地温!$D$2:$D$366,MATCH(O187,地温!$C$2:$C$366,FALSE))</f>
        <v>#N/A</v>
      </c>
      <c r="R187" s="91" t="e">
        <f t="shared" si="89"/>
        <v>#N/A</v>
      </c>
      <c r="S187" s="93" t="e">
        <f t="shared" si="71"/>
        <v>#N/A</v>
      </c>
      <c r="T187" s="99" t="e">
        <f t="shared" si="72"/>
        <v>#N/A</v>
      </c>
      <c r="U187" s="99">
        <f t="shared" si="73"/>
        <v>0</v>
      </c>
      <c r="X187" s="92">
        <f t="shared" si="90"/>
        <v>179</v>
      </c>
      <c r="Y187" s="91">
        <f t="shared" si="91"/>
        <v>180</v>
      </c>
      <c r="Z187" s="91" t="e">
        <f>INDEX(地温!$D$2:$D$366,MATCH(X187,地温!$C$2:$C$366,FALSE))</f>
        <v>#N/A</v>
      </c>
      <c r="AA187" s="91" t="e">
        <f t="shared" si="92"/>
        <v>#N/A</v>
      </c>
      <c r="AB187" s="93" t="e">
        <f t="shared" si="74"/>
        <v>#N/A</v>
      </c>
      <c r="AC187" s="99" t="e">
        <f t="shared" si="75"/>
        <v>#N/A</v>
      </c>
      <c r="AD187" s="99">
        <f t="shared" si="76"/>
        <v>0</v>
      </c>
      <c r="AG187" s="92">
        <f t="shared" si="93"/>
        <v>179</v>
      </c>
      <c r="AH187" s="91">
        <f t="shared" si="94"/>
        <v>180</v>
      </c>
      <c r="AI187" s="91" t="e">
        <f>INDEX(地温!$D$2:$D$366,MATCH(AG187,地温!$C$2:$C$366,FALSE))</f>
        <v>#N/A</v>
      </c>
      <c r="AJ187" s="91" t="e">
        <f t="shared" si="95"/>
        <v>#N/A</v>
      </c>
      <c r="AK187" s="93" t="e">
        <f t="shared" si="77"/>
        <v>#N/A</v>
      </c>
      <c r="AL187" s="99" t="e">
        <f t="shared" si="78"/>
        <v>#N/A</v>
      </c>
      <c r="AM187" s="99">
        <f t="shared" si="79"/>
        <v>0</v>
      </c>
      <c r="AP187" s="92">
        <f t="shared" si="96"/>
        <v>179</v>
      </c>
      <c r="AQ187" s="91">
        <f t="shared" si="97"/>
        <v>180</v>
      </c>
      <c r="AR187" s="91" t="e">
        <f>INDEX(地温!$D$2:$D$366,MATCH(AP187,地温!$C$2:$C$366,FALSE))</f>
        <v>#N/A</v>
      </c>
      <c r="AS187" s="91" t="e">
        <f t="shared" si="98"/>
        <v>#N/A</v>
      </c>
      <c r="AT187" s="93" t="e">
        <f t="shared" si="80"/>
        <v>#N/A</v>
      </c>
      <c r="AU187" s="99" t="e">
        <f t="shared" si="81"/>
        <v>#N/A</v>
      </c>
      <c r="AV187" s="99">
        <f t="shared" si="82"/>
        <v>0</v>
      </c>
    </row>
    <row r="188" spans="1:48" s="91" customFormat="1">
      <c r="A188" s="92">
        <f t="shared" si="83"/>
        <v>180</v>
      </c>
      <c r="B188" s="91">
        <f t="shared" si="66"/>
        <v>181</v>
      </c>
      <c r="C188" s="99">
        <f t="shared" si="67"/>
        <v>0</v>
      </c>
      <c r="F188" s="92">
        <f t="shared" si="84"/>
        <v>180</v>
      </c>
      <c r="G188" s="91">
        <f t="shared" si="85"/>
        <v>181</v>
      </c>
      <c r="H188" s="91" t="e">
        <f>INDEX(地温!$D$2:$D$366,MATCH(F188,地温!$C$2:$C$366,FALSE))</f>
        <v>#N/A</v>
      </c>
      <c r="I188" s="91" t="e">
        <f t="shared" si="86"/>
        <v>#N/A</v>
      </c>
      <c r="J188" s="93" t="e">
        <f t="shared" si="68"/>
        <v>#N/A</v>
      </c>
      <c r="K188" s="99" t="e">
        <f t="shared" si="69"/>
        <v>#N/A</v>
      </c>
      <c r="L188" s="99">
        <f t="shared" si="70"/>
        <v>0</v>
      </c>
      <c r="O188" s="92">
        <f t="shared" si="87"/>
        <v>180</v>
      </c>
      <c r="P188" s="91">
        <f t="shared" si="88"/>
        <v>181</v>
      </c>
      <c r="Q188" s="91" t="e">
        <f>INDEX(地温!$D$2:$D$366,MATCH(O188,地温!$C$2:$C$366,FALSE))</f>
        <v>#N/A</v>
      </c>
      <c r="R188" s="91" t="e">
        <f t="shared" si="89"/>
        <v>#N/A</v>
      </c>
      <c r="S188" s="93" t="e">
        <f t="shared" si="71"/>
        <v>#N/A</v>
      </c>
      <c r="T188" s="99" t="e">
        <f t="shared" si="72"/>
        <v>#N/A</v>
      </c>
      <c r="U188" s="99">
        <f t="shared" si="73"/>
        <v>0</v>
      </c>
      <c r="X188" s="92">
        <f t="shared" si="90"/>
        <v>180</v>
      </c>
      <c r="Y188" s="91">
        <f t="shared" si="91"/>
        <v>181</v>
      </c>
      <c r="Z188" s="91" t="e">
        <f>INDEX(地温!$D$2:$D$366,MATCH(X188,地温!$C$2:$C$366,FALSE))</f>
        <v>#N/A</v>
      </c>
      <c r="AA188" s="91" t="e">
        <f t="shared" si="92"/>
        <v>#N/A</v>
      </c>
      <c r="AB188" s="93" t="e">
        <f t="shared" si="74"/>
        <v>#N/A</v>
      </c>
      <c r="AC188" s="99" t="e">
        <f t="shared" si="75"/>
        <v>#N/A</v>
      </c>
      <c r="AD188" s="99">
        <f t="shared" si="76"/>
        <v>0</v>
      </c>
      <c r="AG188" s="92">
        <f t="shared" si="93"/>
        <v>180</v>
      </c>
      <c r="AH188" s="91">
        <f t="shared" si="94"/>
        <v>181</v>
      </c>
      <c r="AI188" s="91" t="e">
        <f>INDEX(地温!$D$2:$D$366,MATCH(AG188,地温!$C$2:$C$366,FALSE))</f>
        <v>#N/A</v>
      </c>
      <c r="AJ188" s="91" t="e">
        <f t="shared" si="95"/>
        <v>#N/A</v>
      </c>
      <c r="AK188" s="93" t="e">
        <f t="shared" si="77"/>
        <v>#N/A</v>
      </c>
      <c r="AL188" s="99" t="e">
        <f t="shared" si="78"/>
        <v>#N/A</v>
      </c>
      <c r="AM188" s="99">
        <f t="shared" si="79"/>
        <v>0</v>
      </c>
      <c r="AP188" s="92">
        <f t="shared" si="96"/>
        <v>180</v>
      </c>
      <c r="AQ188" s="91">
        <f t="shared" si="97"/>
        <v>181</v>
      </c>
      <c r="AR188" s="91" t="e">
        <f>INDEX(地温!$D$2:$D$366,MATCH(AP188,地温!$C$2:$C$366,FALSE))</f>
        <v>#N/A</v>
      </c>
      <c r="AS188" s="91" t="e">
        <f t="shared" si="98"/>
        <v>#N/A</v>
      </c>
      <c r="AT188" s="93" t="e">
        <f t="shared" si="80"/>
        <v>#N/A</v>
      </c>
      <c r="AU188" s="99" t="e">
        <f t="shared" si="81"/>
        <v>#N/A</v>
      </c>
      <c r="AV188" s="99">
        <f t="shared" si="82"/>
        <v>0</v>
      </c>
    </row>
    <row r="189" spans="1:48" s="91" customFormat="1">
      <c r="A189" s="92">
        <f t="shared" si="83"/>
        <v>181</v>
      </c>
      <c r="B189" s="91">
        <f t="shared" si="66"/>
        <v>182</v>
      </c>
      <c r="C189" s="99">
        <f t="shared" si="67"/>
        <v>0</v>
      </c>
      <c r="F189" s="92">
        <f t="shared" si="84"/>
        <v>181</v>
      </c>
      <c r="G189" s="91">
        <f t="shared" si="85"/>
        <v>182</v>
      </c>
      <c r="H189" s="91" t="e">
        <f>INDEX(地温!$D$2:$D$366,MATCH(F189,地温!$C$2:$C$366,FALSE))</f>
        <v>#N/A</v>
      </c>
      <c r="I189" s="91" t="e">
        <f t="shared" si="86"/>
        <v>#N/A</v>
      </c>
      <c r="J189" s="93" t="e">
        <f t="shared" si="68"/>
        <v>#N/A</v>
      </c>
      <c r="K189" s="99" t="e">
        <f t="shared" si="69"/>
        <v>#N/A</v>
      </c>
      <c r="L189" s="99">
        <f t="shared" si="70"/>
        <v>0</v>
      </c>
      <c r="O189" s="92">
        <f t="shared" si="87"/>
        <v>181</v>
      </c>
      <c r="P189" s="91">
        <f t="shared" si="88"/>
        <v>182</v>
      </c>
      <c r="Q189" s="91" t="e">
        <f>INDEX(地温!$D$2:$D$366,MATCH(O189,地温!$C$2:$C$366,FALSE))</f>
        <v>#N/A</v>
      </c>
      <c r="R189" s="91" t="e">
        <f t="shared" si="89"/>
        <v>#N/A</v>
      </c>
      <c r="S189" s="93" t="e">
        <f t="shared" si="71"/>
        <v>#N/A</v>
      </c>
      <c r="T189" s="99" t="e">
        <f t="shared" si="72"/>
        <v>#N/A</v>
      </c>
      <c r="U189" s="99">
        <f t="shared" si="73"/>
        <v>0</v>
      </c>
      <c r="X189" s="92">
        <f t="shared" si="90"/>
        <v>181</v>
      </c>
      <c r="Y189" s="91">
        <f t="shared" si="91"/>
        <v>182</v>
      </c>
      <c r="Z189" s="91" t="e">
        <f>INDEX(地温!$D$2:$D$366,MATCH(X189,地温!$C$2:$C$366,FALSE))</f>
        <v>#N/A</v>
      </c>
      <c r="AA189" s="91" t="e">
        <f t="shared" si="92"/>
        <v>#N/A</v>
      </c>
      <c r="AB189" s="93" t="e">
        <f t="shared" si="74"/>
        <v>#N/A</v>
      </c>
      <c r="AC189" s="99" t="e">
        <f t="shared" si="75"/>
        <v>#N/A</v>
      </c>
      <c r="AD189" s="99">
        <f t="shared" si="76"/>
        <v>0</v>
      </c>
      <c r="AG189" s="92">
        <f t="shared" si="93"/>
        <v>181</v>
      </c>
      <c r="AH189" s="91">
        <f t="shared" si="94"/>
        <v>182</v>
      </c>
      <c r="AI189" s="91" t="e">
        <f>INDEX(地温!$D$2:$D$366,MATCH(AG189,地温!$C$2:$C$366,FALSE))</f>
        <v>#N/A</v>
      </c>
      <c r="AJ189" s="91" t="e">
        <f t="shared" si="95"/>
        <v>#N/A</v>
      </c>
      <c r="AK189" s="93" t="e">
        <f t="shared" si="77"/>
        <v>#N/A</v>
      </c>
      <c r="AL189" s="99" t="e">
        <f t="shared" si="78"/>
        <v>#N/A</v>
      </c>
      <c r="AM189" s="99">
        <f t="shared" si="79"/>
        <v>0</v>
      </c>
      <c r="AP189" s="92">
        <f t="shared" si="96"/>
        <v>181</v>
      </c>
      <c r="AQ189" s="91">
        <f t="shared" si="97"/>
        <v>182</v>
      </c>
      <c r="AR189" s="91" t="e">
        <f>INDEX(地温!$D$2:$D$366,MATCH(AP189,地温!$C$2:$C$366,FALSE))</f>
        <v>#N/A</v>
      </c>
      <c r="AS189" s="91" t="e">
        <f t="shared" si="98"/>
        <v>#N/A</v>
      </c>
      <c r="AT189" s="93" t="e">
        <f t="shared" si="80"/>
        <v>#N/A</v>
      </c>
      <c r="AU189" s="99" t="e">
        <f t="shared" si="81"/>
        <v>#N/A</v>
      </c>
      <c r="AV189" s="99">
        <f t="shared" si="82"/>
        <v>0</v>
      </c>
    </row>
    <row r="190" spans="1:48" s="91" customFormat="1">
      <c r="A190" s="92">
        <f t="shared" si="83"/>
        <v>182</v>
      </c>
      <c r="B190" s="91">
        <f t="shared" si="66"/>
        <v>183</v>
      </c>
      <c r="C190" s="99">
        <f t="shared" si="67"/>
        <v>0</v>
      </c>
      <c r="F190" s="92">
        <f t="shared" si="84"/>
        <v>182</v>
      </c>
      <c r="G190" s="91">
        <f t="shared" si="85"/>
        <v>183</v>
      </c>
      <c r="H190" s="91" t="e">
        <f>INDEX(地温!$D$2:$D$366,MATCH(F190,地温!$C$2:$C$366,FALSE))</f>
        <v>#N/A</v>
      </c>
      <c r="I190" s="91" t="e">
        <f t="shared" si="86"/>
        <v>#N/A</v>
      </c>
      <c r="J190" s="93" t="e">
        <f t="shared" si="68"/>
        <v>#N/A</v>
      </c>
      <c r="K190" s="99" t="e">
        <f t="shared" si="69"/>
        <v>#N/A</v>
      </c>
      <c r="L190" s="99">
        <f t="shared" si="70"/>
        <v>0</v>
      </c>
      <c r="O190" s="92">
        <f t="shared" si="87"/>
        <v>182</v>
      </c>
      <c r="P190" s="91">
        <f t="shared" si="88"/>
        <v>183</v>
      </c>
      <c r="Q190" s="91" t="e">
        <f>INDEX(地温!$D$2:$D$366,MATCH(O190,地温!$C$2:$C$366,FALSE))</f>
        <v>#N/A</v>
      </c>
      <c r="R190" s="91" t="e">
        <f t="shared" si="89"/>
        <v>#N/A</v>
      </c>
      <c r="S190" s="93" t="e">
        <f t="shared" si="71"/>
        <v>#N/A</v>
      </c>
      <c r="T190" s="99" t="e">
        <f t="shared" si="72"/>
        <v>#N/A</v>
      </c>
      <c r="U190" s="99">
        <f t="shared" si="73"/>
        <v>0</v>
      </c>
      <c r="X190" s="92">
        <f t="shared" si="90"/>
        <v>182</v>
      </c>
      <c r="Y190" s="91">
        <f t="shared" si="91"/>
        <v>183</v>
      </c>
      <c r="Z190" s="91" t="e">
        <f>INDEX(地温!$D$2:$D$366,MATCH(X190,地温!$C$2:$C$366,FALSE))</f>
        <v>#N/A</v>
      </c>
      <c r="AA190" s="91" t="e">
        <f t="shared" si="92"/>
        <v>#N/A</v>
      </c>
      <c r="AB190" s="93" t="e">
        <f t="shared" si="74"/>
        <v>#N/A</v>
      </c>
      <c r="AC190" s="99" t="e">
        <f t="shared" si="75"/>
        <v>#N/A</v>
      </c>
      <c r="AD190" s="99">
        <f t="shared" si="76"/>
        <v>0</v>
      </c>
      <c r="AG190" s="92">
        <f t="shared" si="93"/>
        <v>182</v>
      </c>
      <c r="AH190" s="91">
        <f t="shared" si="94"/>
        <v>183</v>
      </c>
      <c r="AI190" s="91" t="e">
        <f>INDEX(地温!$D$2:$D$366,MATCH(AG190,地温!$C$2:$C$366,FALSE))</f>
        <v>#N/A</v>
      </c>
      <c r="AJ190" s="91" t="e">
        <f t="shared" si="95"/>
        <v>#N/A</v>
      </c>
      <c r="AK190" s="93" t="e">
        <f t="shared" si="77"/>
        <v>#N/A</v>
      </c>
      <c r="AL190" s="99" t="e">
        <f t="shared" si="78"/>
        <v>#N/A</v>
      </c>
      <c r="AM190" s="99">
        <f t="shared" si="79"/>
        <v>0</v>
      </c>
      <c r="AP190" s="92">
        <f t="shared" si="96"/>
        <v>182</v>
      </c>
      <c r="AQ190" s="91">
        <f t="shared" si="97"/>
        <v>183</v>
      </c>
      <c r="AR190" s="91" t="e">
        <f>INDEX(地温!$D$2:$D$366,MATCH(AP190,地温!$C$2:$C$366,FALSE))</f>
        <v>#N/A</v>
      </c>
      <c r="AS190" s="91" t="e">
        <f t="shared" si="98"/>
        <v>#N/A</v>
      </c>
      <c r="AT190" s="93" t="e">
        <f t="shared" si="80"/>
        <v>#N/A</v>
      </c>
      <c r="AU190" s="99" t="e">
        <f t="shared" si="81"/>
        <v>#N/A</v>
      </c>
      <c r="AV190" s="99">
        <f t="shared" si="82"/>
        <v>0</v>
      </c>
    </row>
    <row r="191" spans="1:48" s="91" customFormat="1">
      <c r="A191" s="92">
        <f t="shared" si="83"/>
        <v>183</v>
      </c>
      <c r="B191" s="91">
        <f t="shared" si="66"/>
        <v>184</v>
      </c>
      <c r="C191" s="99">
        <f t="shared" si="67"/>
        <v>0</v>
      </c>
      <c r="F191" s="92">
        <f t="shared" si="84"/>
        <v>183</v>
      </c>
      <c r="G191" s="91">
        <f t="shared" si="85"/>
        <v>184</v>
      </c>
      <c r="H191" s="91" t="e">
        <f>INDEX(地温!$D$2:$D$366,MATCH(F191,地温!$C$2:$C$366,FALSE))</f>
        <v>#N/A</v>
      </c>
      <c r="I191" s="91" t="e">
        <f t="shared" si="86"/>
        <v>#N/A</v>
      </c>
      <c r="J191" s="93" t="e">
        <f t="shared" si="68"/>
        <v>#N/A</v>
      </c>
      <c r="K191" s="99" t="e">
        <f t="shared" si="69"/>
        <v>#N/A</v>
      </c>
      <c r="L191" s="99">
        <f t="shared" si="70"/>
        <v>0</v>
      </c>
      <c r="O191" s="92">
        <f t="shared" si="87"/>
        <v>183</v>
      </c>
      <c r="P191" s="91">
        <f t="shared" si="88"/>
        <v>184</v>
      </c>
      <c r="Q191" s="91" t="e">
        <f>INDEX(地温!$D$2:$D$366,MATCH(O191,地温!$C$2:$C$366,FALSE))</f>
        <v>#N/A</v>
      </c>
      <c r="R191" s="91" t="e">
        <f t="shared" si="89"/>
        <v>#N/A</v>
      </c>
      <c r="S191" s="93" t="e">
        <f t="shared" si="71"/>
        <v>#N/A</v>
      </c>
      <c r="T191" s="99" t="e">
        <f t="shared" si="72"/>
        <v>#N/A</v>
      </c>
      <c r="U191" s="99">
        <f t="shared" si="73"/>
        <v>0</v>
      </c>
      <c r="X191" s="92">
        <f t="shared" si="90"/>
        <v>183</v>
      </c>
      <c r="Y191" s="91">
        <f t="shared" si="91"/>
        <v>184</v>
      </c>
      <c r="Z191" s="91" t="e">
        <f>INDEX(地温!$D$2:$D$366,MATCH(X191,地温!$C$2:$C$366,FALSE))</f>
        <v>#N/A</v>
      </c>
      <c r="AA191" s="91" t="e">
        <f t="shared" si="92"/>
        <v>#N/A</v>
      </c>
      <c r="AB191" s="93" t="e">
        <f t="shared" si="74"/>
        <v>#N/A</v>
      </c>
      <c r="AC191" s="99" t="e">
        <f t="shared" si="75"/>
        <v>#N/A</v>
      </c>
      <c r="AD191" s="99">
        <f t="shared" si="76"/>
        <v>0</v>
      </c>
      <c r="AG191" s="92">
        <f t="shared" si="93"/>
        <v>183</v>
      </c>
      <c r="AH191" s="91">
        <f t="shared" si="94"/>
        <v>184</v>
      </c>
      <c r="AI191" s="91" t="e">
        <f>INDEX(地温!$D$2:$D$366,MATCH(AG191,地温!$C$2:$C$366,FALSE))</f>
        <v>#N/A</v>
      </c>
      <c r="AJ191" s="91" t="e">
        <f t="shared" si="95"/>
        <v>#N/A</v>
      </c>
      <c r="AK191" s="93" t="e">
        <f t="shared" si="77"/>
        <v>#N/A</v>
      </c>
      <c r="AL191" s="99" t="e">
        <f t="shared" si="78"/>
        <v>#N/A</v>
      </c>
      <c r="AM191" s="99">
        <f t="shared" si="79"/>
        <v>0</v>
      </c>
      <c r="AP191" s="92">
        <f t="shared" si="96"/>
        <v>183</v>
      </c>
      <c r="AQ191" s="91">
        <f t="shared" si="97"/>
        <v>184</v>
      </c>
      <c r="AR191" s="91" t="e">
        <f>INDEX(地温!$D$2:$D$366,MATCH(AP191,地温!$C$2:$C$366,FALSE))</f>
        <v>#N/A</v>
      </c>
      <c r="AS191" s="91" t="e">
        <f t="shared" si="98"/>
        <v>#N/A</v>
      </c>
      <c r="AT191" s="93" t="e">
        <f t="shared" si="80"/>
        <v>#N/A</v>
      </c>
      <c r="AU191" s="99" t="e">
        <f t="shared" si="81"/>
        <v>#N/A</v>
      </c>
      <c r="AV191" s="99">
        <f t="shared" si="82"/>
        <v>0</v>
      </c>
    </row>
    <row r="192" spans="1:48" s="91" customFormat="1">
      <c r="A192" s="92">
        <f t="shared" si="83"/>
        <v>184</v>
      </c>
      <c r="B192" s="91">
        <f t="shared" si="66"/>
        <v>185</v>
      </c>
      <c r="C192" s="99">
        <f t="shared" si="67"/>
        <v>0</v>
      </c>
      <c r="F192" s="92">
        <f t="shared" si="84"/>
        <v>184</v>
      </c>
      <c r="G192" s="91">
        <f t="shared" si="85"/>
        <v>185</v>
      </c>
      <c r="H192" s="91" t="e">
        <f>INDEX(地温!$D$2:$D$366,MATCH(F192,地温!$C$2:$C$366,FALSE))</f>
        <v>#N/A</v>
      </c>
      <c r="I192" s="91" t="e">
        <f t="shared" si="86"/>
        <v>#N/A</v>
      </c>
      <c r="J192" s="93" t="e">
        <f t="shared" si="68"/>
        <v>#N/A</v>
      </c>
      <c r="K192" s="99" t="e">
        <f t="shared" si="69"/>
        <v>#N/A</v>
      </c>
      <c r="L192" s="99">
        <f t="shared" si="70"/>
        <v>0</v>
      </c>
      <c r="O192" s="92">
        <f t="shared" si="87"/>
        <v>184</v>
      </c>
      <c r="P192" s="91">
        <f t="shared" si="88"/>
        <v>185</v>
      </c>
      <c r="Q192" s="91" t="e">
        <f>INDEX(地温!$D$2:$D$366,MATCH(O192,地温!$C$2:$C$366,FALSE))</f>
        <v>#N/A</v>
      </c>
      <c r="R192" s="91" t="e">
        <f t="shared" si="89"/>
        <v>#N/A</v>
      </c>
      <c r="S192" s="93" t="e">
        <f t="shared" si="71"/>
        <v>#N/A</v>
      </c>
      <c r="T192" s="99" t="e">
        <f t="shared" si="72"/>
        <v>#N/A</v>
      </c>
      <c r="U192" s="99">
        <f t="shared" si="73"/>
        <v>0</v>
      </c>
      <c r="X192" s="92">
        <f t="shared" si="90"/>
        <v>184</v>
      </c>
      <c r="Y192" s="91">
        <f t="shared" si="91"/>
        <v>185</v>
      </c>
      <c r="Z192" s="91" t="e">
        <f>INDEX(地温!$D$2:$D$366,MATCH(X192,地温!$C$2:$C$366,FALSE))</f>
        <v>#N/A</v>
      </c>
      <c r="AA192" s="91" t="e">
        <f t="shared" si="92"/>
        <v>#N/A</v>
      </c>
      <c r="AB192" s="93" t="e">
        <f t="shared" si="74"/>
        <v>#N/A</v>
      </c>
      <c r="AC192" s="99" t="e">
        <f t="shared" si="75"/>
        <v>#N/A</v>
      </c>
      <c r="AD192" s="99">
        <f t="shared" si="76"/>
        <v>0</v>
      </c>
      <c r="AG192" s="92">
        <f t="shared" si="93"/>
        <v>184</v>
      </c>
      <c r="AH192" s="91">
        <f t="shared" si="94"/>
        <v>185</v>
      </c>
      <c r="AI192" s="91" t="e">
        <f>INDEX(地温!$D$2:$D$366,MATCH(AG192,地温!$C$2:$C$366,FALSE))</f>
        <v>#N/A</v>
      </c>
      <c r="AJ192" s="91" t="e">
        <f t="shared" si="95"/>
        <v>#N/A</v>
      </c>
      <c r="AK192" s="93" t="e">
        <f t="shared" si="77"/>
        <v>#N/A</v>
      </c>
      <c r="AL192" s="99" t="e">
        <f t="shared" si="78"/>
        <v>#N/A</v>
      </c>
      <c r="AM192" s="99">
        <f t="shared" si="79"/>
        <v>0</v>
      </c>
      <c r="AP192" s="92">
        <f t="shared" si="96"/>
        <v>184</v>
      </c>
      <c r="AQ192" s="91">
        <f t="shared" si="97"/>
        <v>185</v>
      </c>
      <c r="AR192" s="91" t="e">
        <f>INDEX(地温!$D$2:$D$366,MATCH(AP192,地温!$C$2:$C$366,FALSE))</f>
        <v>#N/A</v>
      </c>
      <c r="AS192" s="91" t="e">
        <f t="shared" si="98"/>
        <v>#N/A</v>
      </c>
      <c r="AT192" s="93" t="e">
        <f t="shared" si="80"/>
        <v>#N/A</v>
      </c>
      <c r="AU192" s="99" t="e">
        <f t="shared" si="81"/>
        <v>#N/A</v>
      </c>
      <c r="AV192" s="99">
        <f t="shared" si="82"/>
        <v>0</v>
      </c>
    </row>
    <row r="193" spans="1:48" s="91" customFormat="1">
      <c r="A193" s="92">
        <f t="shared" si="83"/>
        <v>185</v>
      </c>
      <c r="B193" s="91">
        <f t="shared" si="66"/>
        <v>186</v>
      </c>
      <c r="C193" s="99">
        <f t="shared" si="67"/>
        <v>0</v>
      </c>
      <c r="F193" s="92">
        <f t="shared" si="84"/>
        <v>185</v>
      </c>
      <c r="G193" s="91">
        <f t="shared" si="85"/>
        <v>186</v>
      </c>
      <c r="H193" s="91" t="e">
        <f>INDEX(地温!$D$2:$D$366,MATCH(F193,地温!$C$2:$C$366,FALSE))</f>
        <v>#N/A</v>
      </c>
      <c r="I193" s="91" t="e">
        <f t="shared" si="86"/>
        <v>#N/A</v>
      </c>
      <c r="J193" s="93" t="e">
        <f t="shared" si="68"/>
        <v>#N/A</v>
      </c>
      <c r="K193" s="99" t="e">
        <f t="shared" si="69"/>
        <v>#N/A</v>
      </c>
      <c r="L193" s="99">
        <f t="shared" si="70"/>
        <v>0</v>
      </c>
      <c r="O193" s="92">
        <f t="shared" si="87"/>
        <v>185</v>
      </c>
      <c r="P193" s="91">
        <f t="shared" si="88"/>
        <v>186</v>
      </c>
      <c r="Q193" s="91" t="e">
        <f>INDEX(地温!$D$2:$D$366,MATCH(O193,地温!$C$2:$C$366,FALSE))</f>
        <v>#N/A</v>
      </c>
      <c r="R193" s="91" t="e">
        <f t="shared" si="89"/>
        <v>#N/A</v>
      </c>
      <c r="S193" s="93" t="e">
        <f t="shared" si="71"/>
        <v>#N/A</v>
      </c>
      <c r="T193" s="99" t="e">
        <f t="shared" si="72"/>
        <v>#N/A</v>
      </c>
      <c r="U193" s="99">
        <f t="shared" si="73"/>
        <v>0</v>
      </c>
      <c r="X193" s="92">
        <f t="shared" si="90"/>
        <v>185</v>
      </c>
      <c r="Y193" s="91">
        <f t="shared" si="91"/>
        <v>186</v>
      </c>
      <c r="Z193" s="91" t="e">
        <f>INDEX(地温!$D$2:$D$366,MATCH(X193,地温!$C$2:$C$366,FALSE))</f>
        <v>#N/A</v>
      </c>
      <c r="AA193" s="91" t="e">
        <f t="shared" si="92"/>
        <v>#N/A</v>
      </c>
      <c r="AB193" s="93" t="e">
        <f t="shared" si="74"/>
        <v>#N/A</v>
      </c>
      <c r="AC193" s="99" t="e">
        <f t="shared" si="75"/>
        <v>#N/A</v>
      </c>
      <c r="AD193" s="99">
        <f t="shared" si="76"/>
        <v>0</v>
      </c>
      <c r="AG193" s="92">
        <f t="shared" si="93"/>
        <v>185</v>
      </c>
      <c r="AH193" s="91">
        <f t="shared" si="94"/>
        <v>186</v>
      </c>
      <c r="AI193" s="91" t="e">
        <f>INDEX(地温!$D$2:$D$366,MATCH(AG193,地温!$C$2:$C$366,FALSE))</f>
        <v>#N/A</v>
      </c>
      <c r="AJ193" s="91" t="e">
        <f t="shared" si="95"/>
        <v>#N/A</v>
      </c>
      <c r="AK193" s="93" t="e">
        <f t="shared" si="77"/>
        <v>#N/A</v>
      </c>
      <c r="AL193" s="99" t="e">
        <f t="shared" si="78"/>
        <v>#N/A</v>
      </c>
      <c r="AM193" s="99">
        <f t="shared" si="79"/>
        <v>0</v>
      </c>
      <c r="AP193" s="92">
        <f t="shared" si="96"/>
        <v>185</v>
      </c>
      <c r="AQ193" s="91">
        <f t="shared" si="97"/>
        <v>186</v>
      </c>
      <c r="AR193" s="91" t="e">
        <f>INDEX(地温!$D$2:$D$366,MATCH(AP193,地温!$C$2:$C$366,FALSE))</f>
        <v>#N/A</v>
      </c>
      <c r="AS193" s="91" t="e">
        <f t="shared" si="98"/>
        <v>#N/A</v>
      </c>
      <c r="AT193" s="93" t="e">
        <f t="shared" si="80"/>
        <v>#N/A</v>
      </c>
      <c r="AU193" s="99" t="e">
        <f t="shared" si="81"/>
        <v>#N/A</v>
      </c>
      <c r="AV193" s="99">
        <f t="shared" si="82"/>
        <v>0</v>
      </c>
    </row>
    <row r="194" spans="1:48" s="91" customFormat="1">
      <c r="A194" s="92">
        <f t="shared" si="83"/>
        <v>186</v>
      </c>
      <c r="B194" s="91">
        <f t="shared" si="66"/>
        <v>187</v>
      </c>
      <c r="C194" s="99">
        <f t="shared" si="67"/>
        <v>0</v>
      </c>
      <c r="F194" s="92">
        <f t="shared" si="84"/>
        <v>186</v>
      </c>
      <c r="G194" s="91">
        <f t="shared" si="85"/>
        <v>187</v>
      </c>
      <c r="H194" s="91" t="e">
        <f>INDEX(地温!$D$2:$D$366,MATCH(F194,地温!$C$2:$C$366,FALSE))</f>
        <v>#N/A</v>
      </c>
      <c r="I194" s="91" t="e">
        <f t="shared" si="86"/>
        <v>#N/A</v>
      </c>
      <c r="J194" s="93" t="e">
        <f t="shared" si="68"/>
        <v>#N/A</v>
      </c>
      <c r="K194" s="99" t="e">
        <f t="shared" si="69"/>
        <v>#N/A</v>
      </c>
      <c r="L194" s="99">
        <f t="shared" si="70"/>
        <v>0</v>
      </c>
      <c r="O194" s="92">
        <f t="shared" si="87"/>
        <v>186</v>
      </c>
      <c r="P194" s="91">
        <f t="shared" si="88"/>
        <v>187</v>
      </c>
      <c r="Q194" s="91" t="e">
        <f>INDEX(地温!$D$2:$D$366,MATCH(O194,地温!$C$2:$C$366,FALSE))</f>
        <v>#N/A</v>
      </c>
      <c r="R194" s="91" t="e">
        <f t="shared" si="89"/>
        <v>#N/A</v>
      </c>
      <c r="S194" s="93" t="e">
        <f t="shared" si="71"/>
        <v>#N/A</v>
      </c>
      <c r="T194" s="99" t="e">
        <f t="shared" si="72"/>
        <v>#N/A</v>
      </c>
      <c r="U194" s="99">
        <f t="shared" si="73"/>
        <v>0</v>
      </c>
      <c r="X194" s="92">
        <f t="shared" si="90"/>
        <v>186</v>
      </c>
      <c r="Y194" s="91">
        <f t="shared" si="91"/>
        <v>187</v>
      </c>
      <c r="Z194" s="91" t="e">
        <f>INDEX(地温!$D$2:$D$366,MATCH(X194,地温!$C$2:$C$366,FALSE))</f>
        <v>#N/A</v>
      </c>
      <c r="AA194" s="91" t="e">
        <f t="shared" si="92"/>
        <v>#N/A</v>
      </c>
      <c r="AB194" s="93" t="e">
        <f t="shared" si="74"/>
        <v>#N/A</v>
      </c>
      <c r="AC194" s="99" t="e">
        <f t="shared" si="75"/>
        <v>#N/A</v>
      </c>
      <c r="AD194" s="99">
        <f t="shared" si="76"/>
        <v>0</v>
      </c>
      <c r="AG194" s="92">
        <f t="shared" si="93"/>
        <v>186</v>
      </c>
      <c r="AH194" s="91">
        <f t="shared" si="94"/>
        <v>187</v>
      </c>
      <c r="AI194" s="91" t="e">
        <f>INDEX(地温!$D$2:$D$366,MATCH(AG194,地温!$C$2:$C$366,FALSE))</f>
        <v>#N/A</v>
      </c>
      <c r="AJ194" s="91" t="e">
        <f t="shared" si="95"/>
        <v>#N/A</v>
      </c>
      <c r="AK194" s="93" t="e">
        <f t="shared" si="77"/>
        <v>#N/A</v>
      </c>
      <c r="AL194" s="99" t="e">
        <f t="shared" si="78"/>
        <v>#N/A</v>
      </c>
      <c r="AM194" s="99">
        <f t="shared" si="79"/>
        <v>0</v>
      </c>
      <c r="AP194" s="92">
        <f t="shared" si="96"/>
        <v>186</v>
      </c>
      <c r="AQ194" s="91">
        <f t="shared" si="97"/>
        <v>187</v>
      </c>
      <c r="AR194" s="91" t="e">
        <f>INDEX(地温!$D$2:$D$366,MATCH(AP194,地温!$C$2:$C$366,FALSE))</f>
        <v>#N/A</v>
      </c>
      <c r="AS194" s="91" t="e">
        <f t="shared" si="98"/>
        <v>#N/A</v>
      </c>
      <c r="AT194" s="93" t="e">
        <f t="shared" si="80"/>
        <v>#N/A</v>
      </c>
      <c r="AU194" s="99" t="e">
        <f t="shared" si="81"/>
        <v>#N/A</v>
      </c>
      <c r="AV194" s="99">
        <f t="shared" si="82"/>
        <v>0</v>
      </c>
    </row>
    <row r="195" spans="1:48" s="91" customFormat="1">
      <c r="A195" s="92">
        <f t="shared" si="83"/>
        <v>187</v>
      </c>
      <c r="B195" s="91">
        <f t="shared" si="66"/>
        <v>188</v>
      </c>
      <c r="C195" s="99">
        <f t="shared" si="67"/>
        <v>0</v>
      </c>
      <c r="F195" s="92">
        <f t="shared" si="84"/>
        <v>187</v>
      </c>
      <c r="G195" s="91">
        <f t="shared" si="85"/>
        <v>188</v>
      </c>
      <c r="H195" s="91" t="e">
        <f>INDEX(地温!$D$2:$D$366,MATCH(F195,地温!$C$2:$C$366,FALSE))</f>
        <v>#N/A</v>
      </c>
      <c r="I195" s="91" t="e">
        <f t="shared" si="86"/>
        <v>#N/A</v>
      </c>
      <c r="J195" s="93" t="e">
        <f t="shared" si="68"/>
        <v>#N/A</v>
      </c>
      <c r="K195" s="99" t="e">
        <f t="shared" si="69"/>
        <v>#N/A</v>
      </c>
      <c r="L195" s="99">
        <f t="shared" si="70"/>
        <v>0</v>
      </c>
      <c r="O195" s="92">
        <f t="shared" si="87"/>
        <v>187</v>
      </c>
      <c r="P195" s="91">
        <f t="shared" si="88"/>
        <v>188</v>
      </c>
      <c r="Q195" s="91" t="e">
        <f>INDEX(地温!$D$2:$D$366,MATCH(O195,地温!$C$2:$C$366,FALSE))</f>
        <v>#N/A</v>
      </c>
      <c r="R195" s="91" t="e">
        <f t="shared" si="89"/>
        <v>#N/A</v>
      </c>
      <c r="S195" s="93" t="e">
        <f t="shared" si="71"/>
        <v>#N/A</v>
      </c>
      <c r="T195" s="99" t="e">
        <f t="shared" si="72"/>
        <v>#N/A</v>
      </c>
      <c r="U195" s="99">
        <f t="shared" si="73"/>
        <v>0</v>
      </c>
      <c r="X195" s="92">
        <f t="shared" si="90"/>
        <v>187</v>
      </c>
      <c r="Y195" s="91">
        <f t="shared" si="91"/>
        <v>188</v>
      </c>
      <c r="Z195" s="91" t="e">
        <f>INDEX(地温!$D$2:$D$366,MATCH(X195,地温!$C$2:$C$366,FALSE))</f>
        <v>#N/A</v>
      </c>
      <c r="AA195" s="91" t="e">
        <f t="shared" si="92"/>
        <v>#N/A</v>
      </c>
      <c r="AB195" s="93" t="e">
        <f t="shared" si="74"/>
        <v>#N/A</v>
      </c>
      <c r="AC195" s="99" t="e">
        <f t="shared" si="75"/>
        <v>#N/A</v>
      </c>
      <c r="AD195" s="99">
        <f t="shared" si="76"/>
        <v>0</v>
      </c>
      <c r="AG195" s="92">
        <f t="shared" si="93"/>
        <v>187</v>
      </c>
      <c r="AH195" s="91">
        <f t="shared" si="94"/>
        <v>188</v>
      </c>
      <c r="AI195" s="91" t="e">
        <f>INDEX(地温!$D$2:$D$366,MATCH(AG195,地温!$C$2:$C$366,FALSE))</f>
        <v>#N/A</v>
      </c>
      <c r="AJ195" s="91" t="e">
        <f t="shared" si="95"/>
        <v>#N/A</v>
      </c>
      <c r="AK195" s="93" t="e">
        <f t="shared" si="77"/>
        <v>#N/A</v>
      </c>
      <c r="AL195" s="99" t="e">
        <f t="shared" si="78"/>
        <v>#N/A</v>
      </c>
      <c r="AM195" s="99">
        <f t="shared" si="79"/>
        <v>0</v>
      </c>
      <c r="AP195" s="92">
        <f t="shared" si="96"/>
        <v>187</v>
      </c>
      <c r="AQ195" s="91">
        <f t="shared" si="97"/>
        <v>188</v>
      </c>
      <c r="AR195" s="91" t="e">
        <f>INDEX(地温!$D$2:$D$366,MATCH(AP195,地温!$C$2:$C$366,FALSE))</f>
        <v>#N/A</v>
      </c>
      <c r="AS195" s="91" t="e">
        <f t="shared" si="98"/>
        <v>#N/A</v>
      </c>
      <c r="AT195" s="93" t="e">
        <f t="shared" si="80"/>
        <v>#N/A</v>
      </c>
      <c r="AU195" s="99" t="e">
        <f t="shared" si="81"/>
        <v>#N/A</v>
      </c>
      <c r="AV195" s="99">
        <f t="shared" si="82"/>
        <v>0</v>
      </c>
    </row>
    <row r="196" spans="1:48" s="91" customFormat="1">
      <c r="A196" s="92">
        <f t="shared" si="83"/>
        <v>188</v>
      </c>
      <c r="B196" s="91">
        <f t="shared" si="66"/>
        <v>189</v>
      </c>
      <c r="C196" s="99">
        <f t="shared" si="67"/>
        <v>0</v>
      </c>
      <c r="F196" s="92">
        <f t="shared" si="84"/>
        <v>188</v>
      </c>
      <c r="G196" s="91">
        <f t="shared" si="85"/>
        <v>189</v>
      </c>
      <c r="H196" s="91" t="e">
        <f>INDEX(地温!$D$2:$D$366,MATCH(F196,地温!$C$2:$C$366,FALSE))</f>
        <v>#N/A</v>
      </c>
      <c r="I196" s="91" t="e">
        <f t="shared" si="86"/>
        <v>#N/A</v>
      </c>
      <c r="J196" s="93" t="e">
        <f t="shared" si="68"/>
        <v>#N/A</v>
      </c>
      <c r="K196" s="99" t="e">
        <f t="shared" si="69"/>
        <v>#N/A</v>
      </c>
      <c r="L196" s="99">
        <f t="shared" si="70"/>
        <v>0</v>
      </c>
      <c r="O196" s="92">
        <f t="shared" si="87"/>
        <v>188</v>
      </c>
      <c r="P196" s="91">
        <f t="shared" si="88"/>
        <v>189</v>
      </c>
      <c r="Q196" s="91" t="e">
        <f>INDEX(地温!$D$2:$D$366,MATCH(O196,地温!$C$2:$C$366,FALSE))</f>
        <v>#N/A</v>
      </c>
      <c r="R196" s="91" t="e">
        <f t="shared" si="89"/>
        <v>#N/A</v>
      </c>
      <c r="S196" s="93" t="e">
        <f t="shared" si="71"/>
        <v>#N/A</v>
      </c>
      <c r="T196" s="99" t="e">
        <f t="shared" si="72"/>
        <v>#N/A</v>
      </c>
      <c r="U196" s="99">
        <f t="shared" si="73"/>
        <v>0</v>
      </c>
      <c r="X196" s="92">
        <f t="shared" si="90"/>
        <v>188</v>
      </c>
      <c r="Y196" s="91">
        <f t="shared" si="91"/>
        <v>189</v>
      </c>
      <c r="Z196" s="91" t="e">
        <f>INDEX(地温!$D$2:$D$366,MATCH(X196,地温!$C$2:$C$366,FALSE))</f>
        <v>#N/A</v>
      </c>
      <c r="AA196" s="91" t="e">
        <f t="shared" si="92"/>
        <v>#N/A</v>
      </c>
      <c r="AB196" s="93" t="e">
        <f t="shared" si="74"/>
        <v>#N/A</v>
      </c>
      <c r="AC196" s="99" t="e">
        <f t="shared" si="75"/>
        <v>#N/A</v>
      </c>
      <c r="AD196" s="99">
        <f t="shared" si="76"/>
        <v>0</v>
      </c>
      <c r="AG196" s="92">
        <f t="shared" si="93"/>
        <v>188</v>
      </c>
      <c r="AH196" s="91">
        <f t="shared" si="94"/>
        <v>189</v>
      </c>
      <c r="AI196" s="91" t="e">
        <f>INDEX(地温!$D$2:$D$366,MATCH(AG196,地温!$C$2:$C$366,FALSE))</f>
        <v>#N/A</v>
      </c>
      <c r="AJ196" s="91" t="e">
        <f t="shared" si="95"/>
        <v>#N/A</v>
      </c>
      <c r="AK196" s="93" t="e">
        <f t="shared" si="77"/>
        <v>#N/A</v>
      </c>
      <c r="AL196" s="99" t="e">
        <f t="shared" si="78"/>
        <v>#N/A</v>
      </c>
      <c r="AM196" s="99">
        <f t="shared" si="79"/>
        <v>0</v>
      </c>
      <c r="AP196" s="92">
        <f t="shared" si="96"/>
        <v>188</v>
      </c>
      <c r="AQ196" s="91">
        <f t="shared" si="97"/>
        <v>189</v>
      </c>
      <c r="AR196" s="91" t="e">
        <f>INDEX(地温!$D$2:$D$366,MATCH(AP196,地温!$C$2:$C$366,FALSE))</f>
        <v>#N/A</v>
      </c>
      <c r="AS196" s="91" t="e">
        <f t="shared" si="98"/>
        <v>#N/A</v>
      </c>
      <c r="AT196" s="93" t="e">
        <f t="shared" si="80"/>
        <v>#N/A</v>
      </c>
      <c r="AU196" s="99" t="e">
        <f t="shared" si="81"/>
        <v>#N/A</v>
      </c>
      <c r="AV196" s="99">
        <f t="shared" si="82"/>
        <v>0</v>
      </c>
    </row>
    <row r="197" spans="1:48" s="91" customFormat="1">
      <c r="A197" s="92">
        <f t="shared" si="83"/>
        <v>189</v>
      </c>
      <c r="B197" s="91">
        <f t="shared" si="66"/>
        <v>190</v>
      </c>
      <c r="C197" s="99">
        <f t="shared" si="67"/>
        <v>0</v>
      </c>
      <c r="F197" s="92">
        <f t="shared" si="84"/>
        <v>189</v>
      </c>
      <c r="G197" s="91">
        <f t="shared" si="85"/>
        <v>190</v>
      </c>
      <c r="H197" s="91" t="e">
        <f>INDEX(地温!$D$2:$D$366,MATCH(F197,地温!$C$2:$C$366,FALSE))</f>
        <v>#N/A</v>
      </c>
      <c r="I197" s="91" t="e">
        <f t="shared" si="86"/>
        <v>#N/A</v>
      </c>
      <c r="J197" s="93" t="e">
        <f t="shared" si="68"/>
        <v>#N/A</v>
      </c>
      <c r="K197" s="99" t="e">
        <f t="shared" si="69"/>
        <v>#N/A</v>
      </c>
      <c r="L197" s="99">
        <f t="shared" si="70"/>
        <v>0</v>
      </c>
      <c r="O197" s="92">
        <f t="shared" si="87"/>
        <v>189</v>
      </c>
      <c r="P197" s="91">
        <f t="shared" si="88"/>
        <v>190</v>
      </c>
      <c r="Q197" s="91" t="e">
        <f>INDEX(地温!$D$2:$D$366,MATCH(O197,地温!$C$2:$C$366,FALSE))</f>
        <v>#N/A</v>
      </c>
      <c r="R197" s="91" t="e">
        <f t="shared" si="89"/>
        <v>#N/A</v>
      </c>
      <c r="S197" s="93" t="e">
        <f t="shared" si="71"/>
        <v>#N/A</v>
      </c>
      <c r="T197" s="99" t="e">
        <f t="shared" si="72"/>
        <v>#N/A</v>
      </c>
      <c r="U197" s="99">
        <f t="shared" si="73"/>
        <v>0</v>
      </c>
      <c r="X197" s="92">
        <f t="shared" si="90"/>
        <v>189</v>
      </c>
      <c r="Y197" s="91">
        <f t="shared" si="91"/>
        <v>190</v>
      </c>
      <c r="Z197" s="91" t="e">
        <f>INDEX(地温!$D$2:$D$366,MATCH(X197,地温!$C$2:$C$366,FALSE))</f>
        <v>#N/A</v>
      </c>
      <c r="AA197" s="91" t="e">
        <f t="shared" si="92"/>
        <v>#N/A</v>
      </c>
      <c r="AB197" s="93" t="e">
        <f t="shared" si="74"/>
        <v>#N/A</v>
      </c>
      <c r="AC197" s="99" t="e">
        <f t="shared" si="75"/>
        <v>#N/A</v>
      </c>
      <c r="AD197" s="99">
        <f t="shared" si="76"/>
        <v>0</v>
      </c>
      <c r="AG197" s="92">
        <f t="shared" si="93"/>
        <v>189</v>
      </c>
      <c r="AH197" s="91">
        <f t="shared" si="94"/>
        <v>190</v>
      </c>
      <c r="AI197" s="91" t="e">
        <f>INDEX(地温!$D$2:$D$366,MATCH(AG197,地温!$C$2:$C$366,FALSE))</f>
        <v>#N/A</v>
      </c>
      <c r="AJ197" s="91" t="e">
        <f t="shared" si="95"/>
        <v>#N/A</v>
      </c>
      <c r="AK197" s="93" t="e">
        <f t="shared" si="77"/>
        <v>#N/A</v>
      </c>
      <c r="AL197" s="99" t="e">
        <f t="shared" si="78"/>
        <v>#N/A</v>
      </c>
      <c r="AM197" s="99">
        <f t="shared" si="79"/>
        <v>0</v>
      </c>
      <c r="AP197" s="92">
        <f t="shared" si="96"/>
        <v>189</v>
      </c>
      <c r="AQ197" s="91">
        <f t="shared" si="97"/>
        <v>190</v>
      </c>
      <c r="AR197" s="91" t="e">
        <f>INDEX(地温!$D$2:$D$366,MATCH(AP197,地温!$C$2:$C$366,FALSE))</f>
        <v>#N/A</v>
      </c>
      <c r="AS197" s="91" t="e">
        <f t="shared" si="98"/>
        <v>#N/A</v>
      </c>
      <c r="AT197" s="93" t="e">
        <f t="shared" si="80"/>
        <v>#N/A</v>
      </c>
      <c r="AU197" s="99" t="e">
        <f t="shared" si="81"/>
        <v>#N/A</v>
      </c>
      <c r="AV197" s="99">
        <f t="shared" si="82"/>
        <v>0</v>
      </c>
    </row>
    <row r="198" spans="1:48" s="91" customFormat="1">
      <c r="A198" s="92">
        <f t="shared" si="83"/>
        <v>190</v>
      </c>
      <c r="B198" s="91">
        <f t="shared" si="66"/>
        <v>191</v>
      </c>
      <c r="C198" s="99">
        <f t="shared" si="67"/>
        <v>0</v>
      </c>
      <c r="F198" s="92">
        <f t="shared" si="84"/>
        <v>190</v>
      </c>
      <c r="G198" s="91">
        <f t="shared" si="85"/>
        <v>191</v>
      </c>
      <c r="H198" s="91" t="e">
        <f>INDEX(地温!$D$2:$D$366,MATCH(F198,地温!$C$2:$C$366,FALSE))</f>
        <v>#N/A</v>
      </c>
      <c r="I198" s="91" t="e">
        <f t="shared" si="86"/>
        <v>#N/A</v>
      </c>
      <c r="J198" s="93" t="e">
        <f t="shared" si="68"/>
        <v>#N/A</v>
      </c>
      <c r="K198" s="99" t="e">
        <f t="shared" si="69"/>
        <v>#N/A</v>
      </c>
      <c r="L198" s="99">
        <f t="shared" si="70"/>
        <v>0</v>
      </c>
      <c r="O198" s="92">
        <f t="shared" si="87"/>
        <v>190</v>
      </c>
      <c r="P198" s="91">
        <f t="shared" si="88"/>
        <v>191</v>
      </c>
      <c r="Q198" s="91" t="e">
        <f>INDEX(地温!$D$2:$D$366,MATCH(O198,地温!$C$2:$C$366,FALSE))</f>
        <v>#N/A</v>
      </c>
      <c r="R198" s="91" t="e">
        <f t="shared" si="89"/>
        <v>#N/A</v>
      </c>
      <c r="S198" s="93" t="e">
        <f t="shared" si="71"/>
        <v>#N/A</v>
      </c>
      <c r="T198" s="99" t="e">
        <f t="shared" si="72"/>
        <v>#N/A</v>
      </c>
      <c r="U198" s="99">
        <f t="shared" si="73"/>
        <v>0</v>
      </c>
      <c r="X198" s="92">
        <f t="shared" si="90"/>
        <v>190</v>
      </c>
      <c r="Y198" s="91">
        <f t="shared" si="91"/>
        <v>191</v>
      </c>
      <c r="Z198" s="91" t="e">
        <f>INDEX(地温!$D$2:$D$366,MATCH(X198,地温!$C$2:$C$366,FALSE))</f>
        <v>#N/A</v>
      </c>
      <c r="AA198" s="91" t="e">
        <f t="shared" si="92"/>
        <v>#N/A</v>
      </c>
      <c r="AB198" s="93" t="e">
        <f t="shared" si="74"/>
        <v>#N/A</v>
      </c>
      <c r="AC198" s="99" t="e">
        <f t="shared" si="75"/>
        <v>#N/A</v>
      </c>
      <c r="AD198" s="99">
        <f t="shared" si="76"/>
        <v>0</v>
      </c>
      <c r="AG198" s="92">
        <f t="shared" si="93"/>
        <v>190</v>
      </c>
      <c r="AH198" s="91">
        <f t="shared" si="94"/>
        <v>191</v>
      </c>
      <c r="AI198" s="91" t="e">
        <f>INDEX(地温!$D$2:$D$366,MATCH(AG198,地温!$C$2:$C$366,FALSE))</f>
        <v>#N/A</v>
      </c>
      <c r="AJ198" s="91" t="e">
        <f t="shared" si="95"/>
        <v>#N/A</v>
      </c>
      <c r="AK198" s="93" t="e">
        <f t="shared" si="77"/>
        <v>#N/A</v>
      </c>
      <c r="AL198" s="99" t="e">
        <f t="shared" si="78"/>
        <v>#N/A</v>
      </c>
      <c r="AM198" s="99">
        <f t="shared" si="79"/>
        <v>0</v>
      </c>
      <c r="AP198" s="92">
        <f t="shared" si="96"/>
        <v>190</v>
      </c>
      <c r="AQ198" s="91">
        <f t="shared" si="97"/>
        <v>191</v>
      </c>
      <c r="AR198" s="91" t="e">
        <f>INDEX(地温!$D$2:$D$366,MATCH(AP198,地温!$C$2:$C$366,FALSE))</f>
        <v>#N/A</v>
      </c>
      <c r="AS198" s="91" t="e">
        <f t="shared" si="98"/>
        <v>#N/A</v>
      </c>
      <c r="AT198" s="93" t="e">
        <f t="shared" si="80"/>
        <v>#N/A</v>
      </c>
      <c r="AU198" s="99" t="e">
        <f t="shared" si="81"/>
        <v>#N/A</v>
      </c>
      <c r="AV198" s="99">
        <f t="shared" si="82"/>
        <v>0</v>
      </c>
    </row>
    <row r="199" spans="1:48" s="91" customFormat="1">
      <c r="A199" s="92">
        <f t="shared" si="83"/>
        <v>191</v>
      </c>
      <c r="B199" s="91">
        <f t="shared" si="66"/>
        <v>192</v>
      </c>
      <c r="C199" s="99">
        <f t="shared" si="67"/>
        <v>0</v>
      </c>
      <c r="F199" s="92">
        <f t="shared" si="84"/>
        <v>191</v>
      </c>
      <c r="G199" s="91">
        <f t="shared" si="85"/>
        <v>192</v>
      </c>
      <c r="H199" s="91" t="e">
        <f>INDEX(地温!$D$2:$D$366,MATCH(F199,地温!$C$2:$C$366,FALSE))</f>
        <v>#N/A</v>
      </c>
      <c r="I199" s="91" t="e">
        <f t="shared" si="86"/>
        <v>#N/A</v>
      </c>
      <c r="J199" s="93" t="e">
        <f t="shared" si="68"/>
        <v>#N/A</v>
      </c>
      <c r="K199" s="99" t="e">
        <f t="shared" si="69"/>
        <v>#N/A</v>
      </c>
      <c r="L199" s="99">
        <f t="shared" si="70"/>
        <v>0</v>
      </c>
      <c r="O199" s="92">
        <f t="shared" si="87"/>
        <v>191</v>
      </c>
      <c r="P199" s="91">
        <f t="shared" si="88"/>
        <v>192</v>
      </c>
      <c r="Q199" s="91" t="e">
        <f>INDEX(地温!$D$2:$D$366,MATCH(O199,地温!$C$2:$C$366,FALSE))</f>
        <v>#N/A</v>
      </c>
      <c r="R199" s="91" t="e">
        <f t="shared" si="89"/>
        <v>#N/A</v>
      </c>
      <c r="S199" s="93" t="e">
        <f t="shared" si="71"/>
        <v>#N/A</v>
      </c>
      <c r="T199" s="99" t="e">
        <f t="shared" si="72"/>
        <v>#N/A</v>
      </c>
      <c r="U199" s="99">
        <f t="shared" si="73"/>
        <v>0</v>
      </c>
      <c r="X199" s="92">
        <f t="shared" si="90"/>
        <v>191</v>
      </c>
      <c r="Y199" s="91">
        <f t="shared" si="91"/>
        <v>192</v>
      </c>
      <c r="Z199" s="91" t="e">
        <f>INDEX(地温!$D$2:$D$366,MATCH(X199,地温!$C$2:$C$366,FALSE))</f>
        <v>#N/A</v>
      </c>
      <c r="AA199" s="91" t="e">
        <f t="shared" si="92"/>
        <v>#N/A</v>
      </c>
      <c r="AB199" s="93" t="e">
        <f t="shared" si="74"/>
        <v>#N/A</v>
      </c>
      <c r="AC199" s="99" t="e">
        <f t="shared" si="75"/>
        <v>#N/A</v>
      </c>
      <c r="AD199" s="99">
        <f t="shared" si="76"/>
        <v>0</v>
      </c>
      <c r="AG199" s="92">
        <f t="shared" si="93"/>
        <v>191</v>
      </c>
      <c r="AH199" s="91">
        <f t="shared" si="94"/>
        <v>192</v>
      </c>
      <c r="AI199" s="91" t="e">
        <f>INDEX(地温!$D$2:$D$366,MATCH(AG199,地温!$C$2:$C$366,FALSE))</f>
        <v>#N/A</v>
      </c>
      <c r="AJ199" s="91" t="e">
        <f t="shared" si="95"/>
        <v>#N/A</v>
      </c>
      <c r="AK199" s="93" t="e">
        <f t="shared" si="77"/>
        <v>#N/A</v>
      </c>
      <c r="AL199" s="99" t="e">
        <f t="shared" si="78"/>
        <v>#N/A</v>
      </c>
      <c r="AM199" s="99">
        <f t="shared" si="79"/>
        <v>0</v>
      </c>
      <c r="AP199" s="92">
        <f t="shared" si="96"/>
        <v>191</v>
      </c>
      <c r="AQ199" s="91">
        <f t="shared" si="97"/>
        <v>192</v>
      </c>
      <c r="AR199" s="91" t="e">
        <f>INDEX(地温!$D$2:$D$366,MATCH(AP199,地温!$C$2:$C$366,FALSE))</f>
        <v>#N/A</v>
      </c>
      <c r="AS199" s="91" t="e">
        <f t="shared" si="98"/>
        <v>#N/A</v>
      </c>
      <c r="AT199" s="93" t="e">
        <f t="shared" si="80"/>
        <v>#N/A</v>
      </c>
      <c r="AU199" s="99" t="e">
        <f t="shared" si="81"/>
        <v>#N/A</v>
      </c>
      <c r="AV199" s="99">
        <f t="shared" si="82"/>
        <v>0</v>
      </c>
    </row>
    <row r="200" spans="1:48" s="91" customFormat="1">
      <c r="A200" s="92">
        <f t="shared" si="83"/>
        <v>192</v>
      </c>
      <c r="B200" s="91">
        <f t="shared" ref="B200:B263" si="99">G200</f>
        <v>193</v>
      </c>
      <c r="C200" s="99">
        <f t="shared" ref="C200:C263" si="100">L200+U200+AD200+AM200+AV200</f>
        <v>0</v>
      </c>
      <c r="F200" s="92">
        <f t="shared" si="84"/>
        <v>192</v>
      </c>
      <c r="G200" s="91">
        <f t="shared" si="85"/>
        <v>193</v>
      </c>
      <c r="H200" s="91" t="e">
        <f>INDEX(地温!$D$2:$D$366,MATCH(F200,地温!$C$2:$C$366,FALSE))</f>
        <v>#N/A</v>
      </c>
      <c r="I200" s="91" t="e">
        <f t="shared" si="86"/>
        <v>#N/A</v>
      </c>
      <c r="J200" s="93" t="e">
        <f t="shared" ref="J200:J263" si="101">I200/G200</f>
        <v>#N/A</v>
      </c>
      <c r="K200" s="99" t="e">
        <f t="shared" ref="K200:K263" si="102">$H$4*EXP(-$I$4/(8.31*(J200+273)))</f>
        <v>#N/A</v>
      </c>
      <c r="L200" s="99">
        <f t="shared" ref="L200:L263" si="103">IF($G$1=0,0,$J$1*$G$4*0.01*(1-EXP(-K200*G200)))</f>
        <v>0</v>
      </c>
      <c r="O200" s="92">
        <f t="shared" si="87"/>
        <v>192</v>
      </c>
      <c r="P200" s="91">
        <f t="shared" si="88"/>
        <v>193</v>
      </c>
      <c r="Q200" s="91" t="e">
        <f>INDEX(地温!$D$2:$D$366,MATCH(O200,地温!$C$2:$C$366,FALSE))</f>
        <v>#N/A</v>
      </c>
      <c r="R200" s="91" t="e">
        <f t="shared" si="89"/>
        <v>#N/A</v>
      </c>
      <c r="S200" s="93" t="e">
        <f t="shared" ref="S200:S263" si="104">R200/P200</f>
        <v>#N/A</v>
      </c>
      <c r="T200" s="99" t="e">
        <f t="shared" ref="T200:T263" si="105">$Q$4*EXP(-$R$4/(8.31*(S200+273)))</f>
        <v>#N/A</v>
      </c>
      <c r="U200" s="99">
        <f t="shared" ref="U200:U263" si="106">IF($P$1=0,0,$S$1*$P$4*0.01*(1-EXP(-T200*P200)))</f>
        <v>0</v>
      </c>
      <c r="X200" s="92">
        <f t="shared" si="90"/>
        <v>192</v>
      </c>
      <c r="Y200" s="91">
        <f t="shared" si="91"/>
        <v>193</v>
      </c>
      <c r="Z200" s="91" t="e">
        <f>INDEX(地温!$D$2:$D$366,MATCH(X200,地温!$C$2:$C$366,FALSE))</f>
        <v>#N/A</v>
      </c>
      <c r="AA200" s="91" t="e">
        <f t="shared" si="92"/>
        <v>#N/A</v>
      </c>
      <c r="AB200" s="93" t="e">
        <f t="shared" ref="AB200:AB263" si="107">AA200/Y200</f>
        <v>#N/A</v>
      </c>
      <c r="AC200" s="99" t="e">
        <f t="shared" ref="AC200:AC263" si="108">$Z$4*EXP(-$AA$4/(8.31*(AB200+273)))</f>
        <v>#N/A</v>
      </c>
      <c r="AD200" s="99">
        <f t="shared" ref="AD200:AD263" si="109">IF($Y$1=0,0,$AB$1*$Y$4*0.01*(1-EXP(-AC200*Y200)))</f>
        <v>0</v>
      </c>
      <c r="AG200" s="92">
        <f t="shared" si="93"/>
        <v>192</v>
      </c>
      <c r="AH200" s="91">
        <f t="shared" si="94"/>
        <v>193</v>
      </c>
      <c r="AI200" s="91" t="e">
        <f>INDEX(地温!$D$2:$D$366,MATCH(AG200,地温!$C$2:$C$366,FALSE))</f>
        <v>#N/A</v>
      </c>
      <c r="AJ200" s="91" t="e">
        <f t="shared" si="95"/>
        <v>#N/A</v>
      </c>
      <c r="AK200" s="93" t="e">
        <f t="shared" ref="AK200:AK263" si="110">AJ200/AH200</f>
        <v>#N/A</v>
      </c>
      <c r="AL200" s="99" t="e">
        <f t="shared" ref="AL200:AL263" si="111">$AI$4*EXP(-$AJ$4/(8.31*(AK200+273)))</f>
        <v>#N/A</v>
      </c>
      <c r="AM200" s="99">
        <f t="shared" ref="AM200:AM263" si="112">IF($AH$1=0,0,$AK$1*$AH$4*0.01*(1-EXP(-AL200*AH200)))</f>
        <v>0</v>
      </c>
      <c r="AP200" s="92">
        <f t="shared" si="96"/>
        <v>192</v>
      </c>
      <c r="AQ200" s="91">
        <f t="shared" si="97"/>
        <v>193</v>
      </c>
      <c r="AR200" s="91" t="e">
        <f>INDEX(地温!$D$2:$D$366,MATCH(AP200,地温!$C$2:$C$366,FALSE))</f>
        <v>#N/A</v>
      </c>
      <c r="AS200" s="91" t="e">
        <f t="shared" si="98"/>
        <v>#N/A</v>
      </c>
      <c r="AT200" s="93" t="e">
        <f t="shared" ref="AT200:AT263" si="113">AS200/AQ200</f>
        <v>#N/A</v>
      </c>
      <c r="AU200" s="99" t="e">
        <f t="shared" ref="AU200:AU263" si="114">$AR$4*EXP(-$AS$4/(8.31*(AT200+273)))</f>
        <v>#N/A</v>
      </c>
      <c r="AV200" s="99">
        <f t="shared" ref="AV200:AV263" si="115">IF($AQ$1=0,0,$AT$1*$AQ$4*0.01*(1-EXP(-AU200*AQ200)))</f>
        <v>0</v>
      </c>
    </row>
    <row r="201" spans="1:48" s="91" customFormat="1">
      <c r="A201" s="92">
        <f t="shared" ref="A201:A264" si="116">A200+1</f>
        <v>193</v>
      </c>
      <c r="B201" s="91">
        <f t="shared" si="99"/>
        <v>194</v>
      </c>
      <c r="C201" s="99">
        <f t="shared" si="100"/>
        <v>0</v>
      </c>
      <c r="F201" s="92">
        <f t="shared" ref="F201:F264" si="117">F200+1</f>
        <v>193</v>
      </c>
      <c r="G201" s="91">
        <f t="shared" ref="G201:G264" si="118">F201-F$8+1</f>
        <v>194</v>
      </c>
      <c r="H201" s="91" t="e">
        <f>INDEX(地温!$D$2:$D$366,MATCH(F201,地温!$C$2:$C$366,FALSE))</f>
        <v>#N/A</v>
      </c>
      <c r="I201" s="91" t="e">
        <f t="shared" ref="I201:I264" si="119">I200+H201</f>
        <v>#N/A</v>
      </c>
      <c r="J201" s="93" t="e">
        <f t="shared" si="101"/>
        <v>#N/A</v>
      </c>
      <c r="K201" s="99" t="e">
        <f t="shared" si="102"/>
        <v>#N/A</v>
      </c>
      <c r="L201" s="99">
        <f t="shared" si="103"/>
        <v>0</v>
      </c>
      <c r="O201" s="92">
        <f t="shared" ref="O201:O264" si="120">O200+1</f>
        <v>193</v>
      </c>
      <c r="P201" s="91">
        <f t="shared" ref="P201:P264" si="121">O201-O$8+1</f>
        <v>194</v>
      </c>
      <c r="Q201" s="91" t="e">
        <f>INDEX(地温!$D$2:$D$366,MATCH(O201,地温!$C$2:$C$366,FALSE))</f>
        <v>#N/A</v>
      </c>
      <c r="R201" s="91" t="e">
        <f t="shared" ref="R201:R264" si="122">R200+Q201</f>
        <v>#N/A</v>
      </c>
      <c r="S201" s="93" t="e">
        <f t="shared" si="104"/>
        <v>#N/A</v>
      </c>
      <c r="T201" s="99" t="e">
        <f t="shared" si="105"/>
        <v>#N/A</v>
      </c>
      <c r="U201" s="99">
        <f t="shared" si="106"/>
        <v>0</v>
      </c>
      <c r="X201" s="92">
        <f t="shared" ref="X201:X264" si="123">X200+1</f>
        <v>193</v>
      </c>
      <c r="Y201" s="91">
        <f t="shared" ref="Y201:Y264" si="124">X201-X$8+1</f>
        <v>194</v>
      </c>
      <c r="Z201" s="91" t="e">
        <f>INDEX(地温!$D$2:$D$366,MATCH(X201,地温!$C$2:$C$366,FALSE))</f>
        <v>#N/A</v>
      </c>
      <c r="AA201" s="91" t="e">
        <f t="shared" ref="AA201:AA264" si="125">AA200+Z201</f>
        <v>#N/A</v>
      </c>
      <c r="AB201" s="93" t="e">
        <f t="shared" si="107"/>
        <v>#N/A</v>
      </c>
      <c r="AC201" s="99" t="e">
        <f t="shared" si="108"/>
        <v>#N/A</v>
      </c>
      <c r="AD201" s="99">
        <f t="shared" si="109"/>
        <v>0</v>
      </c>
      <c r="AG201" s="92">
        <f t="shared" ref="AG201:AG264" si="126">AG200+1</f>
        <v>193</v>
      </c>
      <c r="AH201" s="91">
        <f t="shared" ref="AH201:AH264" si="127">AG201-AG$8+1</f>
        <v>194</v>
      </c>
      <c r="AI201" s="91" t="e">
        <f>INDEX(地温!$D$2:$D$366,MATCH(AG201,地温!$C$2:$C$366,FALSE))</f>
        <v>#N/A</v>
      </c>
      <c r="AJ201" s="91" t="e">
        <f t="shared" ref="AJ201:AJ264" si="128">AJ200+AI201</f>
        <v>#N/A</v>
      </c>
      <c r="AK201" s="93" t="e">
        <f t="shared" si="110"/>
        <v>#N/A</v>
      </c>
      <c r="AL201" s="99" t="e">
        <f t="shared" si="111"/>
        <v>#N/A</v>
      </c>
      <c r="AM201" s="99">
        <f t="shared" si="112"/>
        <v>0</v>
      </c>
      <c r="AP201" s="92">
        <f t="shared" ref="AP201:AP264" si="129">AP200+1</f>
        <v>193</v>
      </c>
      <c r="AQ201" s="91">
        <f t="shared" ref="AQ201:AQ264" si="130">AP201-AP$8+1</f>
        <v>194</v>
      </c>
      <c r="AR201" s="91" t="e">
        <f>INDEX(地温!$D$2:$D$366,MATCH(AP201,地温!$C$2:$C$366,FALSE))</f>
        <v>#N/A</v>
      </c>
      <c r="AS201" s="91" t="e">
        <f t="shared" ref="AS201:AS264" si="131">AS200+AR201</f>
        <v>#N/A</v>
      </c>
      <c r="AT201" s="93" t="e">
        <f t="shared" si="113"/>
        <v>#N/A</v>
      </c>
      <c r="AU201" s="99" t="e">
        <f t="shared" si="114"/>
        <v>#N/A</v>
      </c>
      <c r="AV201" s="99">
        <f t="shared" si="115"/>
        <v>0</v>
      </c>
    </row>
    <row r="202" spans="1:48" s="91" customFormat="1">
      <c r="A202" s="92">
        <f t="shared" si="116"/>
        <v>194</v>
      </c>
      <c r="B202" s="91">
        <f t="shared" si="99"/>
        <v>195</v>
      </c>
      <c r="C202" s="99">
        <f t="shared" si="100"/>
        <v>0</v>
      </c>
      <c r="F202" s="92">
        <f t="shared" si="117"/>
        <v>194</v>
      </c>
      <c r="G202" s="91">
        <f t="shared" si="118"/>
        <v>195</v>
      </c>
      <c r="H202" s="91" t="e">
        <f>INDEX(地温!$D$2:$D$366,MATCH(F202,地温!$C$2:$C$366,FALSE))</f>
        <v>#N/A</v>
      </c>
      <c r="I202" s="91" t="e">
        <f t="shared" si="119"/>
        <v>#N/A</v>
      </c>
      <c r="J202" s="93" t="e">
        <f t="shared" si="101"/>
        <v>#N/A</v>
      </c>
      <c r="K202" s="99" t="e">
        <f t="shared" si="102"/>
        <v>#N/A</v>
      </c>
      <c r="L202" s="99">
        <f t="shared" si="103"/>
        <v>0</v>
      </c>
      <c r="O202" s="92">
        <f t="shared" si="120"/>
        <v>194</v>
      </c>
      <c r="P202" s="91">
        <f t="shared" si="121"/>
        <v>195</v>
      </c>
      <c r="Q202" s="91" t="e">
        <f>INDEX(地温!$D$2:$D$366,MATCH(O202,地温!$C$2:$C$366,FALSE))</f>
        <v>#N/A</v>
      </c>
      <c r="R202" s="91" t="e">
        <f t="shared" si="122"/>
        <v>#N/A</v>
      </c>
      <c r="S202" s="93" t="e">
        <f t="shared" si="104"/>
        <v>#N/A</v>
      </c>
      <c r="T202" s="99" t="e">
        <f t="shared" si="105"/>
        <v>#N/A</v>
      </c>
      <c r="U202" s="99">
        <f t="shared" si="106"/>
        <v>0</v>
      </c>
      <c r="X202" s="92">
        <f t="shared" si="123"/>
        <v>194</v>
      </c>
      <c r="Y202" s="91">
        <f t="shared" si="124"/>
        <v>195</v>
      </c>
      <c r="Z202" s="91" t="e">
        <f>INDEX(地温!$D$2:$D$366,MATCH(X202,地温!$C$2:$C$366,FALSE))</f>
        <v>#N/A</v>
      </c>
      <c r="AA202" s="91" t="e">
        <f t="shared" si="125"/>
        <v>#N/A</v>
      </c>
      <c r="AB202" s="93" t="e">
        <f t="shared" si="107"/>
        <v>#N/A</v>
      </c>
      <c r="AC202" s="99" t="e">
        <f t="shared" si="108"/>
        <v>#N/A</v>
      </c>
      <c r="AD202" s="99">
        <f t="shared" si="109"/>
        <v>0</v>
      </c>
      <c r="AG202" s="92">
        <f t="shared" si="126"/>
        <v>194</v>
      </c>
      <c r="AH202" s="91">
        <f t="shared" si="127"/>
        <v>195</v>
      </c>
      <c r="AI202" s="91" t="e">
        <f>INDEX(地温!$D$2:$D$366,MATCH(AG202,地温!$C$2:$C$366,FALSE))</f>
        <v>#N/A</v>
      </c>
      <c r="AJ202" s="91" t="e">
        <f t="shared" si="128"/>
        <v>#N/A</v>
      </c>
      <c r="AK202" s="93" t="e">
        <f t="shared" si="110"/>
        <v>#N/A</v>
      </c>
      <c r="AL202" s="99" t="e">
        <f t="shared" si="111"/>
        <v>#N/A</v>
      </c>
      <c r="AM202" s="99">
        <f t="shared" si="112"/>
        <v>0</v>
      </c>
      <c r="AP202" s="92">
        <f t="shared" si="129"/>
        <v>194</v>
      </c>
      <c r="AQ202" s="91">
        <f t="shared" si="130"/>
        <v>195</v>
      </c>
      <c r="AR202" s="91" t="e">
        <f>INDEX(地温!$D$2:$D$366,MATCH(AP202,地温!$C$2:$C$366,FALSE))</f>
        <v>#N/A</v>
      </c>
      <c r="AS202" s="91" t="e">
        <f t="shared" si="131"/>
        <v>#N/A</v>
      </c>
      <c r="AT202" s="93" t="e">
        <f t="shared" si="113"/>
        <v>#N/A</v>
      </c>
      <c r="AU202" s="99" t="e">
        <f t="shared" si="114"/>
        <v>#N/A</v>
      </c>
      <c r="AV202" s="99">
        <f t="shared" si="115"/>
        <v>0</v>
      </c>
    </row>
    <row r="203" spans="1:48" s="91" customFormat="1">
      <c r="A203" s="92">
        <f t="shared" si="116"/>
        <v>195</v>
      </c>
      <c r="B203" s="91">
        <f t="shared" si="99"/>
        <v>196</v>
      </c>
      <c r="C203" s="99">
        <f t="shared" si="100"/>
        <v>0</v>
      </c>
      <c r="F203" s="92">
        <f t="shared" si="117"/>
        <v>195</v>
      </c>
      <c r="G203" s="91">
        <f t="shared" si="118"/>
        <v>196</v>
      </c>
      <c r="H203" s="91" t="e">
        <f>INDEX(地温!$D$2:$D$366,MATCH(F203,地温!$C$2:$C$366,FALSE))</f>
        <v>#N/A</v>
      </c>
      <c r="I203" s="91" t="e">
        <f t="shared" si="119"/>
        <v>#N/A</v>
      </c>
      <c r="J203" s="93" t="e">
        <f t="shared" si="101"/>
        <v>#N/A</v>
      </c>
      <c r="K203" s="99" t="e">
        <f t="shared" si="102"/>
        <v>#N/A</v>
      </c>
      <c r="L203" s="99">
        <f t="shared" si="103"/>
        <v>0</v>
      </c>
      <c r="O203" s="92">
        <f t="shared" si="120"/>
        <v>195</v>
      </c>
      <c r="P203" s="91">
        <f t="shared" si="121"/>
        <v>196</v>
      </c>
      <c r="Q203" s="91" t="e">
        <f>INDEX(地温!$D$2:$D$366,MATCH(O203,地温!$C$2:$C$366,FALSE))</f>
        <v>#N/A</v>
      </c>
      <c r="R203" s="91" t="e">
        <f t="shared" si="122"/>
        <v>#N/A</v>
      </c>
      <c r="S203" s="93" t="e">
        <f t="shared" si="104"/>
        <v>#N/A</v>
      </c>
      <c r="T203" s="99" t="e">
        <f t="shared" si="105"/>
        <v>#N/A</v>
      </c>
      <c r="U203" s="99">
        <f t="shared" si="106"/>
        <v>0</v>
      </c>
      <c r="X203" s="92">
        <f t="shared" si="123"/>
        <v>195</v>
      </c>
      <c r="Y203" s="91">
        <f t="shared" si="124"/>
        <v>196</v>
      </c>
      <c r="Z203" s="91" t="e">
        <f>INDEX(地温!$D$2:$D$366,MATCH(X203,地温!$C$2:$C$366,FALSE))</f>
        <v>#N/A</v>
      </c>
      <c r="AA203" s="91" t="e">
        <f t="shared" si="125"/>
        <v>#N/A</v>
      </c>
      <c r="AB203" s="93" t="e">
        <f t="shared" si="107"/>
        <v>#N/A</v>
      </c>
      <c r="AC203" s="99" t="e">
        <f t="shared" si="108"/>
        <v>#N/A</v>
      </c>
      <c r="AD203" s="99">
        <f t="shared" si="109"/>
        <v>0</v>
      </c>
      <c r="AG203" s="92">
        <f t="shared" si="126"/>
        <v>195</v>
      </c>
      <c r="AH203" s="91">
        <f t="shared" si="127"/>
        <v>196</v>
      </c>
      <c r="AI203" s="91" t="e">
        <f>INDEX(地温!$D$2:$D$366,MATCH(AG203,地温!$C$2:$C$366,FALSE))</f>
        <v>#N/A</v>
      </c>
      <c r="AJ203" s="91" t="e">
        <f t="shared" si="128"/>
        <v>#N/A</v>
      </c>
      <c r="AK203" s="93" t="e">
        <f t="shared" si="110"/>
        <v>#N/A</v>
      </c>
      <c r="AL203" s="99" t="e">
        <f t="shared" si="111"/>
        <v>#N/A</v>
      </c>
      <c r="AM203" s="99">
        <f t="shared" si="112"/>
        <v>0</v>
      </c>
      <c r="AP203" s="92">
        <f t="shared" si="129"/>
        <v>195</v>
      </c>
      <c r="AQ203" s="91">
        <f t="shared" si="130"/>
        <v>196</v>
      </c>
      <c r="AR203" s="91" t="e">
        <f>INDEX(地温!$D$2:$D$366,MATCH(AP203,地温!$C$2:$C$366,FALSE))</f>
        <v>#N/A</v>
      </c>
      <c r="AS203" s="91" t="e">
        <f t="shared" si="131"/>
        <v>#N/A</v>
      </c>
      <c r="AT203" s="93" t="e">
        <f t="shared" si="113"/>
        <v>#N/A</v>
      </c>
      <c r="AU203" s="99" t="e">
        <f t="shared" si="114"/>
        <v>#N/A</v>
      </c>
      <c r="AV203" s="99">
        <f t="shared" si="115"/>
        <v>0</v>
      </c>
    </row>
    <row r="204" spans="1:48" s="91" customFormat="1">
      <c r="A204" s="92">
        <f t="shared" si="116"/>
        <v>196</v>
      </c>
      <c r="B204" s="91">
        <f t="shared" si="99"/>
        <v>197</v>
      </c>
      <c r="C204" s="99">
        <f t="shared" si="100"/>
        <v>0</v>
      </c>
      <c r="F204" s="92">
        <f t="shared" si="117"/>
        <v>196</v>
      </c>
      <c r="G204" s="91">
        <f t="shared" si="118"/>
        <v>197</v>
      </c>
      <c r="H204" s="91" t="e">
        <f>INDEX(地温!$D$2:$D$366,MATCH(F204,地温!$C$2:$C$366,FALSE))</f>
        <v>#N/A</v>
      </c>
      <c r="I204" s="91" t="e">
        <f t="shared" si="119"/>
        <v>#N/A</v>
      </c>
      <c r="J204" s="93" t="e">
        <f t="shared" si="101"/>
        <v>#N/A</v>
      </c>
      <c r="K204" s="99" t="e">
        <f t="shared" si="102"/>
        <v>#N/A</v>
      </c>
      <c r="L204" s="99">
        <f t="shared" si="103"/>
        <v>0</v>
      </c>
      <c r="O204" s="92">
        <f t="shared" si="120"/>
        <v>196</v>
      </c>
      <c r="P204" s="91">
        <f t="shared" si="121"/>
        <v>197</v>
      </c>
      <c r="Q204" s="91" t="e">
        <f>INDEX(地温!$D$2:$D$366,MATCH(O204,地温!$C$2:$C$366,FALSE))</f>
        <v>#N/A</v>
      </c>
      <c r="R204" s="91" t="e">
        <f t="shared" si="122"/>
        <v>#N/A</v>
      </c>
      <c r="S204" s="93" t="e">
        <f t="shared" si="104"/>
        <v>#N/A</v>
      </c>
      <c r="T204" s="99" t="e">
        <f t="shared" si="105"/>
        <v>#N/A</v>
      </c>
      <c r="U204" s="99">
        <f t="shared" si="106"/>
        <v>0</v>
      </c>
      <c r="X204" s="92">
        <f t="shared" si="123"/>
        <v>196</v>
      </c>
      <c r="Y204" s="91">
        <f t="shared" si="124"/>
        <v>197</v>
      </c>
      <c r="Z204" s="91" t="e">
        <f>INDEX(地温!$D$2:$D$366,MATCH(X204,地温!$C$2:$C$366,FALSE))</f>
        <v>#N/A</v>
      </c>
      <c r="AA204" s="91" t="e">
        <f t="shared" si="125"/>
        <v>#N/A</v>
      </c>
      <c r="AB204" s="93" t="e">
        <f t="shared" si="107"/>
        <v>#N/A</v>
      </c>
      <c r="AC204" s="99" t="e">
        <f t="shared" si="108"/>
        <v>#N/A</v>
      </c>
      <c r="AD204" s="99">
        <f t="shared" si="109"/>
        <v>0</v>
      </c>
      <c r="AG204" s="92">
        <f t="shared" si="126"/>
        <v>196</v>
      </c>
      <c r="AH204" s="91">
        <f t="shared" si="127"/>
        <v>197</v>
      </c>
      <c r="AI204" s="91" t="e">
        <f>INDEX(地温!$D$2:$D$366,MATCH(AG204,地温!$C$2:$C$366,FALSE))</f>
        <v>#N/A</v>
      </c>
      <c r="AJ204" s="91" t="e">
        <f t="shared" si="128"/>
        <v>#N/A</v>
      </c>
      <c r="AK204" s="93" t="e">
        <f t="shared" si="110"/>
        <v>#N/A</v>
      </c>
      <c r="AL204" s="99" t="e">
        <f t="shared" si="111"/>
        <v>#N/A</v>
      </c>
      <c r="AM204" s="99">
        <f t="shared" si="112"/>
        <v>0</v>
      </c>
      <c r="AP204" s="92">
        <f t="shared" si="129"/>
        <v>196</v>
      </c>
      <c r="AQ204" s="91">
        <f t="shared" si="130"/>
        <v>197</v>
      </c>
      <c r="AR204" s="91" t="e">
        <f>INDEX(地温!$D$2:$D$366,MATCH(AP204,地温!$C$2:$C$366,FALSE))</f>
        <v>#N/A</v>
      </c>
      <c r="AS204" s="91" t="e">
        <f t="shared" si="131"/>
        <v>#N/A</v>
      </c>
      <c r="AT204" s="93" t="e">
        <f t="shared" si="113"/>
        <v>#N/A</v>
      </c>
      <c r="AU204" s="99" t="e">
        <f t="shared" si="114"/>
        <v>#N/A</v>
      </c>
      <c r="AV204" s="99">
        <f t="shared" si="115"/>
        <v>0</v>
      </c>
    </row>
    <row r="205" spans="1:48" s="91" customFormat="1">
      <c r="A205" s="92">
        <f t="shared" si="116"/>
        <v>197</v>
      </c>
      <c r="B205" s="91">
        <f t="shared" si="99"/>
        <v>198</v>
      </c>
      <c r="C205" s="99">
        <f t="shared" si="100"/>
        <v>0</v>
      </c>
      <c r="F205" s="92">
        <f t="shared" si="117"/>
        <v>197</v>
      </c>
      <c r="G205" s="91">
        <f t="shared" si="118"/>
        <v>198</v>
      </c>
      <c r="H205" s="91" t="e">
        <f>INDEX(地温!$D$2:$D$366,MATCH(F205,地温!$C$2:$C$366,FALSE))</f>
        <v>#N/A</v>
      </c>
      <c r="I205" s="91" t="e">
        <f t="shared" si="119"/>
        <v>#N/A</v>
      </c>
      <c r="J205" s="93" t="e">
        <f t="shared" si="101"/>
        <v>#N/A</v>
      </c>
      <c r="K205" s="99" t="e">
        <f t="shared" si="102"/>
        <v>#N/A</v>
      </c>
      <c r="L205" s="99">
        <f t="shared" si="103"/>
        <v>0</v>
      </c>
      <c r="O205" s="92">
        <f t="shared" si="120"/>
        <v>197</v>
      </c>
      <c r="P205" s="91">
        <f t="shared" si="121"/>
        <v>198</v>
      </c>
      <c r="Q205" s="91" t="e">
        <f>INDEX(地温!$D$2:$D$366,MATCH(O205,地温!$C$2:$C$366,FALSE))</f>
        <v>#N/A</v>
      </c>
      <c r="R205" s="91" t="e">
        <f t="shared" si="122"/>
        <v>#N/A</v>
      </c>
      <c r="S205" s="93" t="e">
        <f t="shared" si="104"/>
        <v>#N/A</v>
      </c>
      <c r="T205" s="99" t="e">
        <f t="shared" si="105"/>
        <v>#N/A</v>
      </c>
      <c r="U205" s="99">
        <f t="shared" si="106"/>
        <v>0</v>
      </c>
      <c r="X205" s="92">
        <f t="shared" si="123"/>
        <v>197</v>
      </c>
      <c r="Y205" s="91">
        <f t="shared" si="124"/>
        <v>198</v>
      </c>
      <c r="Z205" s="91" t="e">
        <f>INDEX(地温!$D$2:$D$366,MATCH(X205,地温!$C$2:$C$366,FALSE))</f>
        <v>#N/A</v>
      </c>
      <c r="AA205" s="91" t="e">
        <f t="shared" si="125"/>
        <v>#N/A</v>
      </c>
      <c r="AB205" s="93" t="e">
        <f t="shared" si="107"/>
        <v>#N/A</v>
      </c>
      <c r="AC205" s="99" t="e">
        <f t="shared" si="108"/>
        <v>#N/A</v>
      </c>
      <c r="AD205" s="99">
        <f t="shared" si="109"/>
        <v>0</v>
      </c>
      <c r="AG205" s="92">
        <f t="shared" si="126"/>
        <v>197</v>
      </c>
      <c r="AH205" s="91">
        <f t="shared" si="127"/>
        <v>198</v>
      </c>
      <c r="AI205" s="91" t="e">
        <f>INDEX(地温!$D$2:$D$366,MATCH(AG205,地温!$C$2:$C$366,FALSE))</f>
        <v>#N/A</v>
      </c>
      <c r="AJ205" s="91" t="e">
        <f t="shared" si="128"/>
        <v>#N/A</v>
      </c>
      <c r="AK205" s="93" t="e">
        <f t="shared" si="110"/>
        <v>#N/A</v>
      </c>
      <c r="AL205" s="99" t="e">
        <f t="shared" si="111"/>
        <v>#N/A</v>
      </c>
      <c r="AM205" s="99">
        <f t="shared" si="112"/>
        <v>0</v>
      </c>
      <c r="AP205" s="92">
        <f t="shared" si="129"/>
        <v>197</v>
      </c>
      <c r="AQ205" s="91">
        <f t="shared" si="130"/>
        <v>198</v>
      </c>
      <c r="AR205" s="91" t="e">
        <f>INDEX(地温!$D$2:$D$366,MATCH(AP205,地温!$C$2:$C$366,FALSE))</f>
        <v>#N/A</v>
      </c>
      <c r="AS205" s="91" t="e">
        <f t="shared" si="131"/>
        <v>#N/A</v>
      </c>
      <c r="AT205" s="93" t="e">
        <f t="shared" si="113"/>
        <v>#N/A</v>
      </c>
      <c r="AU205" s="99" t="e">
        <f t="shared" si="114"/>
        <v>#N/A</v>
      </c>
      <c r="AV205" s="99">
        <f t="shared" si="115"/>
        <v>0</v>
      </c>
    </row>
    <row r="206" spans="1:48" s="91" customFormat="1">
      <c r="A206" s="92">
        <f t="shared" si="116"/>
        <v>198</v>
      </c>
      <c r="B206" s="91">
        <f t="shared" si="99"/>
        <v>199</v>
      </c>
      <c r="C206" s="99">
        <f t="shared" si="100"/>
        <v>0</v>
      </c>
      <c r="F206" s="92">
        <f t="shared" si="117"/>
        <v>198</v>
      </c>
      <c r="G206" s="91">
        <f t="shared" si="118"/>
        <v>199</v>
      </c>
      <c r="H206" s="91" t="e">
        <f>INDEX(地温!$D$2:$D$366,MATCH(F206,地温!$C$2:$C$366,FALSE))</f>
        <v>#N/A</v>
      </c>
      <c r="I206" s="91" t="e">
        <f t="shared" si="119"/>
        <v>#N/A</v>
      </c>
      <c r="J206" s="93" t="e">
        <f t="shared" si="101"/>
        <v>#N/A</v>
      </c>
      <c r="K206" s="99" t="e">
        <f t="shared" si="102"/>
        <v>#N/A</v>
      </c>
      <c r="L206" s="99">
        <f t="shared" si="103"/>
        <v>0</v>
      </c>
      <c r="O206" s="92">
        <f t="shared" si="120"/>
        <v>198</v>
      </c>
      <c r="P206" s="91">
        <f t="shared" si="121"/>
        <v>199</v>
      </c>
      <c r="Q206" s="91" t="e">
        <f>INDEX(地温!$D$2:$D$366,MATCH(O206,地温!$C$2:$C$366,FALSE))</f>
        <v>#N/A</v>
      </c>
      <c r="R206" s="91" t="e">
        <f t="shared" si="122"/>
        <v>#N/A</v>
      </c>
      <c r="S206" s="93" t="e">
        <f t="shared" si="104"/>
        <v>#N/A</v>
      </c>
      <c r="T206" s="99" t="e">
        <f t="shared" si="105"/>
        <v>#N/A</v>
      </c>
      <c r="U206" s="99">
        <f t="shared" si="106"/>
        <v>0</v>
      </c>
      <c r="X206" s="92">
        <f t="shared" si="123"/>
        <v>198</v>
      </c>
      <c r="Y206" s="91">
        <f t="shared" si="124"/>
        <v>199</v>
      </c>
      <c r="Z206" s="91" t="e">
        <f>INDEX(地温!$D$2:$D$366,MATCH(X206,地温!$C$2:$C$366,FALSE))</f>
        <v>#N/A</v>
      </c>
      <c r="AA206" s="91" t="e">
        <f t="shared" si="125"/>
        <v>#N/A</v>
      </c>
      <c r="AB206" s="93" t="e">
        <f t="shared" si="107"/>
        <v>#N/A</v>
      </c>
      <c r="AC206" s="99" t="e">
        <f t="shared" si="108"/>
        <v>#N/A</v>
      </c>
      <c r="AD206" s="99">
        <f t="shared" si="109"/>
        <v>0</v>
      </c>
      <c r="AG206" s="92">
        <f t="shared" si="126"/>
        <v>198</v>
      </c>
      <c r="AH206" s="91">
        <f t="shared" si="127"/>
        <v>199</v>
      </c>
      <c r="AI206" s="91" t="e">
        <f>INDEX(地温!$D$2:$D$366,MATCH(AG206,地温!$C$2:$C$366,FALSE))</f>
        <v>#N/A</v>
      </c>
      <c r="AJ206" s="91" t="e">
        <f t="shared" si="128"/>
        <v>#N/A</v>
      </c>
      <c r="AK206" s="93" t="e">
        <f t="shared" si="110"/>
        <v>#N/A</v>
      </c>
      <c r="AL206" s="99" t="e">
        <f t="shared" si="111"/>
        <v>#N/A</v>
      </c>
      <c r="AM206" s="99">
        <f t="shared" si="112"/>
        <v>0</v>
      </c>
      <c r="AP206" s="92">
        <f t="shared" si="129"/>
        <v>198</v>
      </c>
      <c r="AQ206" s="91">
        <f t="shared" si="130"/>
        <v>199</v>
      </c>
      <c r="AR206" s="91" t="e">
        <f>INDEX(地温!$D$2:$D$366,MATCH(AP206,地温!$C$2:$C$366,FALSE))</f>
        <v>#N/A</v>
      </c>
      <c r="AS206" s="91" t="e">
        <f t="shared" si="131"/>
        <v>#N/A</v>
      </c>
      <c r="AT206" s="93" t="e">
        <f t="shared" si="113"/>
        <v>#N/A</v>
      </c>
      <c r="AU206" s="99" t="e">
        <f t="shared" si="114"/>
        <v>#N/A</v>
      </c>
      <c r="AV206" s="99">
        <f t="shared" si="115"/>
        <v>0</v>
      </c>
    </row>
    <row r="207" spans="1:48" s="91" customFormat="1">
      <c r="A207" s="92">
        <f t="shared" si="116"/>
        <v>199</v>
      </c>
      <c r="B207" s="91">
        <f t="shared" si="99"/>
        <v>200</v>
      </c>
      <c r="C207" s="99">
        <f t="shared" si="100"/>
        <v>0</v>
      </c>
      <c r="F207" s="92">
        <f t="shared" si="117"/>
        <v>199</v>
      </c>
      <c r="G207" s="91">
        <f t="shared" si="118"/>
        <v>200</v>
      </c>
      <c r="H207" s="91" t="e">
        <f>INDEX(地温!$D$2:$D$366,MATCH(F207,地温!$C$2:$C$366,FALSE))</f>
        <v>#N/A</v>
      </c>
      <c r="I207" s="91" t="e">
        <f t="shared" si="119"/>
        <v>#N/A</v>
      </c>
      <c r="J207" s="93" t="e">
        <f t="shared" si="101"/>
        <v>#N/A</v>
      </c>
      <c r="K207" s="99" t="e">
        <f t="shared" si="102"/>
        <v>#N/A</v>
      </c>
      <c r="L207" s="99">
        <f t="shared" si="103"/>
        <v>0</v>
      </c>
      <c r="O207" s="92">
        <f t="shared" si="120"/>
        <v>199</v>
      </c>
      <c r="P207" s="91">
        <f t="shared" si="121"/>
        <v>200</v>
      </c>
      <c r="Q207" s="91" t="e">
        <f>INDEX(地温!$D$2:$D$366,MATCH(O207,地温!$C$2:$C$366,FALSE))</f>
        <v>#N/A</v>
      </c>
      <c r="R207" s="91" t="e">
        <f t="shared" si="122"/>
        <v>#N/A</v>
      </c>
      <c r="S207" s="93" t="e">
        <f t="shared" si="104"/>
        <v>#N/A</v>
      </c>
      <c r="T207" s="99" t="e">
        <f t="shared" si="105"/>
        <v>#N/A</v>
      </c>
      <c r="U207" s="99">
        <f t="shared" si="106"/>
        <v>0</v>
      </c>
      <c r="X207" s="92">
        <f t="shared" si="123"/>
        <v>199</v>
      </c>
      <c r="Y207" s="91">
        <f t="shared" si="124"/>
        <v>200</v>
      </c>
      <c r="Z207" s="91" t="e">
        <f>INDEX(地温!$D$2:$D$366,MATCH(X207,地温!$C$2:$C$366,FALSE))</f>
        <v>#N/A</v>
      </c>
      <c r="AA207" s="91" t="e">
        <f t="shared" si="125"/>
        <v>#N/A</v>
      </c>
      <c r="AB207" s="93" t="e">
        <f t="shared" si="107"/>
        <v>#N/A</v>
      </c>
      <c r="AC207" s="99" t="e">
        <f t="shared" si="108"/>
        <v>#N/A</v>
      </c>
      <c r="AD207" s="99">
        <f t="shared" si="109"/>
        <v>0</v>
      </c>
      <c r="AG207" s="92">
        <f t="shared" si="126"/>
        <v>199</v>
      </c>
      <c r="AH207" s="91">
        <f t="shared" si="127"/>
        <v>200</v>
      </c>
      <c r="AI207" s="91" t="e">
        <f>INDEX(地温!$D$2:$D$366,MATCH(AG207,地温!$C$2:$C$366,FALSE))</f>
        <v>#N/A</v>
      </c>
      <c r="AJ207" s="91" t="e">
        <f t="shared" si="128"/>
        <v>#N/A</v>
      </c>
      <c r="AK207" s="93" t="e">
        <f t="shared" si="110"/>
        <v>#N/A</v>
      </c>
      <c r="AL207" s="99" t="e">
        <f t="shared" si="111"/>
        <v>#N/A</v>
      </c>
      <c r="AM207" s="99">
        <f t="shared" si="112"/>
        <v>0</v>
      </c>
      <c r="AP207" s="92">
        <f t="shared" si="129"/>
        <v>199</v>
      </c>
      <c r="AQ207" s="91">
        <f t="shared" si="130"/>
        <v>200</v>
      </c>
      <c r="AR207" s="91" t="e">
        <f>INDEX(地温!$D$2:$D$366,MATCH(AP207,地温!$C$2:$C$366,FALSE))</f>
        <v>#N/A</v>
      </c>
      <c r="AS207" s="91" t="e">
        <f t="shared" si="131"/>
        <v>#N/A</v>
      </c>
      <c r="AT207" s="93" t="e">
        <f t="shared" si="113"/>
        <v>#N/A</v>
      </c>
      <c r="AU207" s="99" t="e">
        <f t="shared" si="114"/>
        <v>#N/A</v>
      </c>
      <c r="AV207" s="99">
        <f t="shared" si="115"/>
        <v>0</v>
      </c>
    </row>
    <row r="208" spans="1:48" s="91" customFormat="1">
      <c r="A208" s="92">
        <f t="shared" si="116"/>
        <v>200</v>
      </c>
      <c r="B208" s="91">
        <f t="shared" si="99"/>
        <v>201</v>
      </c>
      <c r="C208" s="99">
        <f t="shared" si="100"/>
        <v>0</v>
      </c>
      <c r="F208" s="92">
        <f t="shared" si="117"/>
        <v>200</v>
      </c>
      <c r="G208" s="91">
        <f t="shared" si="118"/>
        <v>201</v>
      </c>
      <c r="H208" s="91" t="e">
        <f>INDEX(地温!$D$2:$D$366,MATCH(F208,地温!$C$2:$C$366,FALSE))</f>
        <v>#N/A</v>
      </c>
      <c r="I208" s="91" t="e">
        <f t="shared" si="119"/>
        <v>#N/A</v>
      </c>
      <c r="J208" s="93" t="e">
        <f t="shared" si="101"/>
        <v>#N/A</v>
      </c>
      <c r="K208" s="99" t="e">
        <f t="shared" si="102"/>
        <v>#N/A</v>
      </c>
      <c r="L208" s="99">
        <f t="shared" si="103"/>
        <v>0</v>
      </c>
      <c r="O208" s="92">
        <f t="shared" si="120"/>
        <v>200</v>
      </c>
      <c r="P208" s="91">
        <f t="shared" si="121"/>
        <v>201</v>
      </c>
      <c r="Q208" s="91" t="e">
        <f>INDEX(地温!$D$2:$D$366,MATCH(O208,地温!$C$2:$C$366,FALSE))</f>
        <v>#N/A</v>
      </c>
      <c r="R208" s="91" t="e">
        <f t="shared" si="122"/>
        <v>#N/A</v>
      </c>
      <c r="S208" s="93" t="e">
        <f t="shared" si="104"/>
        <v>#N/A</v>
      </c>
      <c r="T208" s="99" t="e">
        <f t="shared" si="105"/>
        <v>#N/A</v>
      </c>
      <c r="U208" s="99">
        <f t="shared" si="106"/>
        <v>0</v>
      </c>
      <c r="X208" s="92">
        <f t="shared" si="123"/>
        <v>200</v>
      </c>
      <c r="Y208" s="91">
        <f t="shared" si="124"/>
        <v>201</v>
      </c>
      <c r="Z208" s="91" t="e">
        <f>INDEX(地温!$D$2:$D$366,MATCH(X208,地温!$C$2:$C$366,FALSE))</f>
        <v>#N/A</v>
      </c>
      <c r="AA208" s="91" t="e">
        <f t="shared" si="125"/>
        <v>#N/A</v>
      </c>
      <c r="AB208" s="93" t="e">
        <f t="shared" si="107"/>
        <v>#N/A</v>
      </c>
      <c r="AC208" s="99" t="e">
        <f t="shared" si="108"/>
        <v>#N/A</v>
      </c>
      <c r="AD208" s="99">
        <f t="shared" si="109"/>
        <v>0</v>
      </c>
      <c r="AG208" s="92">
        <f t="shared" si="126"/>
        <v>200</v>
      </c>
      <c r="AH208" s="91">
        <f t="shared" si="127"/>
        <v>201</v>
      </c>
      <c r="AI208" s="91" t="e">
        <f>INDEX(地温!$D$2:$D$366,MATCH(AG208,地温!$C$2:$C$366,FALSE))</f>
        <v>#N/A</v>
      </c>
      <c r="AJ208" s="91" t="e">
        <f t="shared" si="128"/>
        <v>#N/A</v>
      </c>
      <c r="AK208" s="93" t="e">
        <f t="shared" si="110"/>
        <v>#N/A</v>
      </c>
      <c r="AL208" s="99" t="e">
        <f t="shared" si="111"/>
        <v>#N/A</v>
      </c>
      <c r="AM208" s="99">
        <f t="shared" si="112"/>
        <v>0</v>
      </c>
      <c r="AP208" s="92">
        <f t="shared" si="129"/>
        <v>200</v>
      </c>
      <c r="AQ208" s="91">
        <f t="shared" si="130"/>
        <v>201</v>
      </c>
      <c r="AR208" s="91" t="e">
        <f>INDEX(地温!$D$2:$D$366,MATCH(AP208,地温!$C$2:$C$366,FALSE))</f>
        <v>#N/A</v>
      </c>
      <c r="AS208" s="91" t="e">
        <f t="shared" si="131"/>
        <v>#N/A</v>
      </c>
      <c r="AT208" s="93" t="e">
        <f t="shared" si="113"/>
        <v>#N/A</v>
      </c>
      <c r="AU208" s="99" t="e">
        <f t="shared" si="114"/>
        <v>#N/A</v>
      </c>
      <c r="AV208" s="99">
        <f t="shared" si="115"/>
        <v>0</v>
      </c>
    </row>
    <row r="209" spans="1:48" s="91" customFormat="1">
      <c r="A209" s="92">
        <f t="shared" si="116"/>
        <v>201</v>
      </c>
      <c r="B209" s="91">
        <f t="shared" si="99"/>
        <v>202</v>
      </c>
      <c r="C209" s="99">
        <f t="shared" si="100"/>
        <v>0</v>
      </c>
      <c r="F209" s="92">
        <f t="shared" si="117"/>
        <v>201</v>
      </c>
      <c r="G209" s="91">
        <f t="shared" si="118"/>
        <v>202</v>
      </c>
      <c r="H209" s="91" t="e">
        <f>INDEX(地温!$D$2:$D$366,MATCH(F209,地温!$C$2:$C$366,FALSE))</f>
        <v>#N/A</v>
      </c>
      <c r="I209" s="91" t="e">
        <f t="shared" si="119"/>
        <v>#N/A</v>
      </c>
      <c r="J209" s="93" t="e">
        <f t="shared" si="101"/>
        <v>#N/A</v>
      </c>
      <c r="K209" s="99" t="e">
        <f t="shared" si="102"/>
        <v>#N/A</v>
      </c>
      <c r="L209" s="99">
        <f t="shared" si="103"/>
        <v>0</v>
      </c>
      <c r="O209" s="92">
        <f t="shared" si="120"/>
        <v>201</v>
      </c>
      <c r="P209" s="91">
        <f t="shared" si="121"/>
        <v>202</v>
      </c>
      <c r="Q209" s="91" t="e">
        <f>INDEX(地温!$D$2:$D$366,MATCH(O209,地温!$C$2:$C$366,FALSE))</f>
        <v>#N/A</v>
      </c>
      <c r="R209" s="91" t="e">
        <f t="shared" si="122"/>
        <v>#N/A</v>
      </c>
      <c r="S209" s="93" t="e">
        <f t="shared" si="104"/>
        <v>#N/A</v>
      </c>
      <c r="T209" s="99" t="e">
        <f t="shared" si="105"/>
        <v>#N/A</v>
      </c>
      <c r="U209" s="99">
        <f t="shared" si="106"/>
        <v>0</v>
      </c>
      <c r="X209" s="92">
        <f t="shared" si="123"/>
        <v>201</v>
      </c>
      <c r="Y209" s="91">
        <f t="shared" si="124"/>
        <v>202</v>
      </c>
      <c r="Z209" s="91" t="e">
        <f>INDEX(地温!$D$2:$D$366,MATCH(X209,地温!$C$2:$C$366,FALSE))</f>
        <v>#N/A</v>
      </c>
      <c r="AA209" s="91" t="e">
        <f t="shared" si="125"/>
        <v>#N/A</v>
      </c>
      <c r="AB209" s="93" t="e">
        <f t="shared" si="107"/>
        <v>#N/A</v>
      </c>
      <c r="AC209" s="99" t="e">
        <f t="shared" si="108"/>
        <v>#N/A</v>
      </c>
      <c r="AD209" s="99">
        <f t="shared" si="109"/>
        <v>0</v>
      </c>
      <c r="AG209" s="92">
        <f t="shared" si="126"/>
        <v>201</v>
      </c>
      <c r="AH209" s="91">
        <f t="shared" si="127"/>
        <v>202</v>
      </c>
      <c r="AI209" s="91" t="e">
        <f>INDEX(地温!$D$2:$D$366,MATCH(AG209,地温!$C$2:$C$366,FALSE))</f>
        <v>#N/A</v>
      </c>
      <c r="AJ209" s="91" t="e">
        <f t="shared" si="128"/>
        <v>#N/A</v>
      </c>
      <c r="AK209" s="93" t="e">
        <f t="shared" si="110"/>
        <v>#N/A</v>
      </c>
      <c r="AL209" s="99" t="e">
        <f t="shared" si="111"/>
        <v>#N/A</v>
      </c>
      <c r="AM209" s="99">
        <f t="shared" si="112"/>
        <v>0</v>
      </c>
      <c r="AP209" s="92">
        <f t="shared" si="129"/>
        <v>201</v>
      </c>
      <c r="AQ209" s="91">
        <f t="shared" si="130"/>
        <v>202</v>
      </c>
      <c r="AR209" s="91" t="e">
        <f>INDEX(地温!$D$2:$D$366,MATCH(AP209,地温!$C$2:$C$366,FALSE))</f>
        <v>#N/A</v>
      </c>
      <c r="AS209" s="91" t="e">
        <f t="shared" si="131"/>
        <v>#N/A</v>
      </c>
      <c r="AT209" s="93" t="e">
        <f t="shared" si="113"/>
        <v>#N/A</v>
      </c>
      <c r="AU209" s="99" t="e">
        <f t="shared" si="114"/>
        <v>#N/A</v>
      </c>
      <c r="AV209" s="99">
        <f t="shared" si="115"/>
        <v>0</v>
      </c>
    </row>
    <row r="210" spans="1:48" s="91" customFormat="1">
      <c r="A210" s="92">
        <f t="shared" si="116"/>
        <v>202</v>
      </c>
      <c r="B210" s="91">
        <f t="shared" si="99"/>
        <v>203</v>
      </c>
      <c r="C210" s="99">
        <f t="shared" si="100"/>
        <v>0</v>
      </c>
      <c r="F210" s="92">
        <f t="shared" si="117"/>
        <v>202</v>
      </c>
      <c r="G210" s="91">
        <f t="shared" si="118"/>
        <v>203</v>
      </c>
      <c r="H210" s="91" t="e">
        <f>INDEX(地温!$D$2:$D$366,MATCH(F210,地温!$C$2:$C$366,FALSE))</f>
        <v>#N/A</v>
      </c>
      <c r="I210" s="91" t="e">
        <f t="shared" si="119"/>
        <v>#N/A</v>
      </c>
      <c r="J210" s="93" t="e">
        <f t="shared" si="101"/>
        <v>#N/A</v>
      </c>
      <c r="K210" s="99" t="e">
        <f t="shared" si="102"/>
        <v>#N/A</v>
      </c>
      <c r="L210" s="99">
        <f t="shared" si="103"/>
        <v>0</v>
      </c>
      <c r="O210" s="92">
        <f t="shared" si="120"/>
        <v>202</v>
      </c>
      <c r="P210" s="91">
        <f t="shared" si="121"/>
        <v>203</v>
      </c>
      <c r="Q210" s="91" t="e">
        <f>INDEX(地温!$D$2:$D$366,MATCH(O210,地温!$C$2:$C$366,FALSE))</f>
        <v>#N/A</v>
      </c>
      <c r="R210" s="91" t="e">
        <f t="shared" si="122"/>
        <v>#N/A</v>
      </c>
      <c r="S210" s="93" t="e">
        <f t="shared" si="104"/>
        <v>#N/A</v>
      </c>
      <c r="T210" s="99" t="e">
        <f t="shared" si="105"/>
        <v>#N/A</v>
      </c>
      <c r="U210" s="99">
        <f t="shared" si="106"/>
        <v>0</v>
      </c>
      <c r="X210" s="92">
        <f t="shared" si="123"/>
        <v>202</v>
      </c>
      <c r="Y210" s="91">
        <f t="shared" si="124"/>
        <v>203</v>
      </c>
      <c r="Z210" s="91" t="e">
        <f>INDEX(地温!$D$2:$D$366,MATCH(X210,地温!$C$2:$C$366,FALSE))</f>
        <v>#N/A</v>
      </c>
      <c r="AA210" s="91" t="e">
        <f t="shared" si="125"/>
        <v>#N/A</v>
      </c>
      <c r="AB210" s="93" t="e">
        <f t="shared" si="107"/>
        <v>#N/A</v>
      </c>
      <c r="AC210" s="99" t="e">
        <f t="shared" si="108"/>
        <v>#N/A</v>
      </c>
      <c r="AD210" s="99">
        <f t="shared" si="109"/>
        <v>0</v>
      </c>
      <c r="AG210" s="92">
        <f t="shared" si="126"/>
        <v>202</v>
      </c>
      <c r="AH210" s="91">
        <f t="shared" si="127"/>
        <v>203</v>
      </c>
      <c r="AI210" s="91" t="e">
        <f>INDEX(地温!$D$2:$D$366,MATCH(AG210,地温!$C$2:$C$366,FALSE))</f>
        <v>#N/A</v>
      </c>
      <c r="AJ210" s="91" t="e">
        <f t="shared" si="128"/>
        <v>#N/A</v>
      </c>
      <c r="AK210" s="93" t="e">
        <f t="shared" si="110"/>
        <v>#N/A</v>
      </c>
      <c r="AL210" s="99" t="e">
        <f t="shared" si="111"/>
        <v>#N/A</v>
      </c>
      <c r="AM210" s="99">
        <f t="shared" si="112"/>
        <v>0</v>
      </c>
      <c r="AP210" s="92">
        <f t="shared" si="129"/>
        <v>202</v>
      </c>
      <c r="AQ210" s="91">
        <f t="shared" si="130"/>
        <v>203</v>
      </c>
      <c r="AR210" s="91" t="e">
        <f>INDEX(地温!$D$2:$D$366,MATCH(AP210,地温!$C$2:$C$366,FALSE))</f>
        <v>#N/A</v>
      </c>
      <c r="AS210" s="91" t="e">
        <f t="shared" si="131"/>
        <v>#N/A</v>
      </c>
      <c r="AT210" s="93" t="e">
        <f t="shared" si="113"/>
        <v>#N/A</v>
      </c>
      <c r="AU210" s="99" t="e">
        <f t="shared" si="114"/>
        <v>#N/A</v>
      </c>
      <c r="AV210" s="99">
        <f t="shared" si="115"/>
        <v>0</v>
      </c>
    </row>
    <row r="211" spans="1:48" s="91" customFormat="1">
      <c r="A211" s="92">
        <f t="shared" si="116"/>
        <v>203</v>
      </c>
      <c r="B211" s="91">
        <f t="shared" si="99"/>
        <v>204</v>
      </c>
      <c r="C211" s="99">
        <f t="shared" si="100"/>
        <v>0</v>
      </c>
      <c r="F211" s="92">
        <f t="shared" si="117"/>
        <v>203</v>
      </c>
      <c r="G211" s="91">
        <f t="shared" si="118"/>
        <v>204</v>
      </c>
      <c r="H211" s="91" t="e">
        <f>INDEX(地温!$D$2:$D$366,MATCH(F211,地温!$C$2:$C$366,FALSE))</f>
        <v>#N/A</v>
      </c>
      <c r="I211" s="91" t="e">
        <f t="shared" si="119"/>
        <v>#N/A</v>
      </c>
      <c r="J211" s="93" t="e">
        <f t="shared" si="101"/>
        <v>#N/A</v>
      </c>
      <c r="K211" s="99" t="e">
        <f t="shared" si="102"/>
        <v>#N/A</v>
      </c>
      <c r="L211" s="99">
        <f t="shared" si="103"/>
        <v>0</v>
      </c>
      <c r="O211" s="92">
        <f t="shared" si="120"/>
        <v>203</v>
      </c>
      <c r="P211" s="91">
        <f t="shared" si="121"/>
        <v>204</v>
      </c>
      <c r="Q211" s="91" t="e">
        <f>INDEX(地温!$D$2:$D$366,MATCH(O211,地温!$C$2:$C$366,FALSE))</f>
        <v>#N/A</v>
      </c>
      <c r="R211" s="91" t="e">
        <f t="shared" si="122"/>
        <v>#N/A</v>
      </c>
      <c r="S211" s="93" t="e">
        <f t="shared" si="104"/>
        <v>#N/A</v>
      </c>
      <c r="T211" s="99" t="e">
        <f t="shared" si="105"/>
        <v>#N/A</v>
      </c>
      <c r="U211" s="99">
        <f t="shared" si="106"/>
        <v>0</v>
      </c>
      <c r="X211" s="92">
        <f t="shared" si="123"/>
        <v>203</v>
      </c>
      <c r="Y211" s="91">
        <f t="shared" si="124"/>
        <v>204</v>
      </c>
      <c r="Z211" s="91" t="e">
        <f>INDEX(地温!$D$2:$D$366,MATCH(X211,地温!$C$2:$C$366,FALSE))</f>
        <v>#N/A</v>
      </c>
      <c r="AA211" s="91" t="e">
        <f t="shared" si="125"/>
        <v>#N/A</v>
      </c>
      <c r="AB211" s="93" t="e">
        <f t="shared" si="107"/>
        <v>#N/A</v>
      </c>
      <c r="AC211" s="99" t="e">
        <f t="shared" si="108"/>
        <v>#N/A</v>
      </c>
      <c r="AD211" s="99">
        <f t="shared" si="109"/>
        <v>0</v>
      </c>
      <c r="AG211" s="92">
        <f t="shared" si="126"/>
        <v>203</v>
      </c>
      <c r="AH211" s="91">
        <f t="shared" si="127"/>
        <v>204</v>
      </c>
      <c r="AI211" s="91" t="e">
        <f>INDEX(地温!$D$2:$D$366,MATCH(AG211,地温!$C$2:$C$366,FALSE))</f>
        <v>#N/A</v>
      </c>
      <c r="AJ211" s="91" t="e">
        <f t="shared" si="128"/>
        <v>#N/A</v>
      </c>
      <c r="AK211" s="93" t="e">
        <f t="shared" si="110"/>
        <v>#N/A</v>
      </c>
      <c r="AL211" s="99" t="e">
        <f t="shared" si="111"/>
        <v>#N/A</v>
      </c>
      <c r="AM211" s="99">
        <f t="shared" si="112"/>
        <v>0</v>
      </c>
      <c r="AP211" s="92">
        <f t="shared" si="129"/>
        <v>203</v>
      </c>
      <c r="AQ211" s="91">
        <f t="shared" si="130"/>
        <v>204</v>
      </c>
      <c r="AR211" s="91" t="e">
        <f>INDEX(地温!$D$2:$D$366,MATCH(AP211,地温!$C$2:$C$366,FALSE))</f>
        <v>#N/A</v>
      </c>
      <c r="AS211" s="91" t="e">
        <f t="shared" si="131"/>
        <v>#N/A</v>
      </c>
      <c r="AT211" s="93" t="e">
        <f t="shared" si="113"/>
        <v>#N/A</v>
      </c>
      <c r="AU211" s="99" t="e">
        <f t="shared" si="114"/>
        <v>#N/A</v>
      </c>
      <c r="AV211" s="99">
        <f t="shared" si="115"/>
        <v>0</v>
      </c>
    </row>
    <row r="212" spans="1:48" s="91" customFormat="1">
      <c r="A212" s="92">
        <f t="shared" si="116"/>
        <v>204</v>
      </c>
      <c r="B212" s="91">
        <f t="shared" si="99"/>
        <v>205</v>
      </c>
      <c r="C212" s="99">
        <f t="shared" si="100"/>
        <v>0</v>
      </c>
      <c r="F212" s="92">
        <f t="shared" si="117"/>
        <v>204</v>
      </c>
      <c r="G212" s="91">
        <f t="shared" si="118"/>
        <v>205</v>
      </c>
      <c r="H212" s="91" t="e">
        <f>INDEX(地温!$D$2:$D$366,MATCH(F212,地温!$C$2:$C$366,FALSE))</f>
        <v>#N/A</v>
      </c>
      <c r="I212" s="91" t="e">
        <f t="shared" si="119"/>
        <v>#N/A</v>
      </c>
      <c r="J212" s="93" t="e">
        <f t="shared" si="101"/>
        <v>#N/A</v>
      </c>
      <c r="K212" s="99" t="e">
        <f t="shared" si="102"/>
        <v>#N/A</v>
      </c>
      <c r="L212" s="99">
        <f t="shared" si="103"/>
        <v>0</v>
      </c>
      <c r="O212" s="92">
        <f t="shared" si="120"/>
        <v>204</v>
      </c>
      <c r="P212" s="91">
        <f t="shared" si="121"/>
        <v>205</v>
      </c>
      <c r="Q212" s="91" t="e">
        <f>INDEX(地温!$D$2:$D$366,MATCH(O212,地温!$C$2:$C$366,FALSE))</f>
        <v>#N/A</v>
      </c>
      <c r="R212" s="91" t="e">
        <f t="shared" si="122"/>
        <v>#N/A</v>
      </c>
      <c r="S212" s="93" t="e">
        <f t="shared" si="104"/>
        <v>#N/A</v>
      </c>
      <c r="T212" s="99" t="e">
        <f t="shared" si="105"/>
        <v>#N/A</v>
      </c>
      <c r="U212" s="99">
        <f t="shared" si="106"/>
        <v>0</v>
      </c>
      <c r="X212" s="92">
        <f t="shared" si="123"/>
        <v>204</v>
      </c>
      <c r="Y212" s="91">
        <f t="shared" si="124"/>
        <v>205</v>
      </c>
      <c r="Z212" s="91" t="e">
        <f>INDEX(地温!$D$2:$D$366,MATCH(X212,地温!$C$2:$C$366,FALSE))</f>
        <v>#N/A</v>
      </c>
      <c r="AA212" s="91" t="e">
        <f t="shared" si="125"/>
        <v>#N/A</v>
      </c>
      <c r="AB212" s="93" t="e">
        <f t="shared" si="107"/>
        <v>#N/A</v>
      </c>
      <c r="AC212" s="99" t="e">
        <f t="shared" si="108"/>
        <v>#N/A</v>
      </c>
      <c r="AD212" s="99">
        <f t="shared" si="109"/>
        <v>0</v>
      </c>
      <c r="AG212" s="92">
        <f t="shared" si="126"/>
        <v>204</v>
      </c>
      <c r="AH212" s="91">
        <f t="shared" si="127"/>
        <v>205</v>
      </c>
      <c r="AI212" s="91" t="e">
        <f>INDEX(地温!$D$2:$D$366,MATCH(AG212,地温!$C$2:$C$366,FALSE))</f>
        <v>#N/A</v>
      </c>
      <c r="AJ212" s="91" t="e">
        <f t="shared" si="128"/>
        <v>#N/A</v>
      </c>
      <c r="AK212" s="93" t="e">
        <f t="shared" si="110"/>
        <v>#N/A</v>
      </c>
      <c r="AL212" s="99" t="e">
        <f t="shared" si="111"/>
        <v>#N/A</v>
      </c>
      <c r="AM212" s="99">
        <f t="shared" si="112"/>
        <v>0</v>
      </c>
      <c r="AP212" s="92">
        <f t="shared" si="129"/>
        <v>204</v>
      </c>
      <c r="AQ212" s="91">
        <f t="shared" si="130"/>
        <v>205</v>
      </c>
      <c r="AR212" s="91" t="e">
        <f>INDEX(地温!$D$2:$D$366,MATCH(AP212,地温!$C$2:$C$366,FALSE))</f>
        <v>#N/A</v>
      </c>
      <c r="AS212" s="91" t="e">
        <f t="shared" si="131"/>
        <v>#N/A</v>
      </c>
      <c r="AT212" s="93" t="e">
        <f t="shared" si="113"/>
        <v>#N/A</v>
      </c>
      <c r="AU212" s="99" t="e">
        <f t="shared" si="114"/>
        <v>#N/A</v>
      </c>
      <c r="AV212" s="99">
        <f t="shared" si="115"/>
        <v>0</v>
      </c>
    </row>
    <row r="213" spans="1:48" s="91" customFormat="1">
      <c r="A213" s="92">
        <f t="shared" si="116"/>
        <v>205</v>
      </c>
      <c r="B213" s="91">
        <f t="shared" si="99"/>
        <v>206</v>
      </c>
      <c r="C213" s="99">
        <f t="shared" si="100"/>
        <v>0</v>
      </c>
      <c r="F213" s="92">
        <f t="shared" si="117"/>
        <v>205</v>
      </c>
      <c r="G213" s="91">
        <f t="shared" si="118"/>
        <v>206</v>
      </c>
      <c r="H213" s="91" t="e">
        <f>INDEX(地温!$D$2:$D$366,MATCH(F213,地温!$C$2:$C$366,FALSE))</f>
        <v>#N/A</v>
      </c>
      <c r="I213" s="91" t="e">
        <f t="shared" si="119"/>
        <v>#N/A</v>
      </c>
      <c r="J213" s="93" t="e">
        <f t="shared" si="101"/>
        <v>#N/A</v>
      </c>
      <c r="K213" s="99" t="e">
        <f t="shared" si="102"/>
        <v>#N/A</v>
      </c>
      <c r="L213" s="99">
        <f t="shared" si="103"/>
        <v>0</v>
      </c>
      <c r="O213" s="92">
        <f t="shared" si="120"/>
        <v>205</v>
      </c>
      <c r="P213" s="91">
        <f t="shared" si="121"/>
        <v>206</v>
      </c>
      <c r="Q213" s="91" t="e">
        <f>INDEX(地温!$D$2:$D$366,MATCH(O213,地温!$C$2:$C$366,FALSE))</f>
        <v>#N/A</v>
      </c>
      <c r="R213" s="91" t="e">
        <f t="shared" si="122"/>
        <v>#N/A</v>
      </c>
      <c r="S213" s="93" t="e">
        <f t="shared" si="104"/>
        <v>#N/A</v>
      </c>
      <c r="T213" s="99" t="e">
        <f t="shared" si="105"/>
        <v>#N/A</v>
      </c>
      <c r="U213" s="99">
        <f t="shared" si="106"/>
        <v>0</v>
      </c>
      <c r="X213" s="92">
        <f t="shared" si="123"/>
        <v>205</v>
      </c>
      <c r="Y213" s="91">
        <f t="shared" si="124"/>
        <v>206</v>
      </c>
      <c r="Z213" s="91" t="e">
        <f>INDEX(地温!$D$2:$D$366,MATCH(X213,地温!$C$2:$C$366,FALSE))</f>
        <v>#N/A</v>
      </c>
      <c r="AA213" s="91" t="e">
        <f t="shared" si="125"/>
        <v>#N/A</v>
      </c>
      <c r="AB213" s="93" t="e">
        <f t="shared" si="107"/>
        <v>#N/A</v>
      </c>
      <c r="AC213" s="99" t="e">
        <f t="shared" si="108"/>
        <v>#N/A</v>
      </c>
      <c r="AD213" s="99">
        <f t="shared" si="109"/>
        <v>0</v>
      </c>
      <c r="AG213" s="92">
        <f t="shared" si="126"/>
        <v>205</v>
      </c>
      <c r="AH213" s="91">
        <f t="shared" si="127"/>
        <v>206</v>
      </c>
      <c r="AI213" s="91" t="e">
        <f>INDEX(地温!$D$2:$D$366,MATCH(AG213,地温!$C$2:$C$366,FALSE))</f>
        <v>#N/A</v>
      </c>
      <c r="AJ213" s="91" t="e">
        <f t="shared" si="128"/>
        <v>#N/A</v>
      </c>
      <c r="AK213" s="93" t="e">
        <f t="shared" si="110"/>
        <v>#N/A</v>
      </c>
      <c r="AL213" s="99" t="e">
        <f t="shared" si="111"/>
        <v>#N/A</v>
      </c>
      <c r="AM213" s="99">
        <f t="shared" si="112"/>
        <v>0</v>
      </c>
      <c r="AP213" s="92">
        <f t="shared" si="129"/>
        <v>205</v>
      </c>
      <c r="AQ213" s="91">
        <f t="shared" si="130"/>
        <v>206</v>
      </c>
      <c r="AR213" s="91" t="e">
        <f>INDEX(地温!$D$2:$D$366,MATCH(AP213,地温!$C$2:$C$366,FALSE))</f>
        <v>#N/A</v>
      </c>
      <c r="AS213" s="91" t="e">
        <f t="shared" si="131"/>
        <v>#N/A</v>
      </c>
      <c r="AT213" s="93" t="e">
        <f t="shared" si="113"/>
        <v>#N/A</v>
      </c>
      <c r="AU213" s="99" t="e">
        <f t="shared" si="114"/>
        <v>#N/A</v>
      </c>
      <c r="AV213" s="99">
        <f t="shared" si="115"/>
        <v>0</v>
      </c>
    </row>
    <row r="214" spans="1:48" s="91" customFormat="1">
      <c r="A214" s="92">
        <f t="shared" si="116"/>
        <v>206</v>
      </c>
      <c r="B214" s="91">
        <f t="shared" si="99"/>
        <v>207</v>
      </c>
      <c r="C214" s="99">
        <f t="shared" si="100"/>
        <v>0</v>
      </c>
      <c r="F214" s="92">
        <f t="shared" si="117"/>
        <v>206</v>
      </c>
      <c r="G214" s="91">
        <f t="shared" si="118"/>
        <v>207</v>
      </c>
      <c r="H214" s="91" t="e">
        <f>INDEX(地温!$D$2:$D$366,MATCH(F214,地温!$C$2:$C$366,FALSE))</f>
        <v>#N/A</v>
      </c>
      <c r="I214" s="91" t="e">
        <f t="shared" si="119"/>
        <v>#N/A</v>
      </c>
      <c r="J214" s="93" t="e">
        <f t="shared" si="101"/>
        <v>#N/A</v>
      </c>
      <c r="K214" s="99" t="e">
        <f t="shared" si="102"/>
        <v>#N/A</v>
      </c>
      <c r="L214" s="99">
        <f t="shared" si="103"/>
        <v>0</v>
      </c>
      <c r="O214" s="92">
        <f t="shared" si="120"/>
        <v>206</v>
      </c>
      <c r="P214" s="91">
        <f t="shared" si="121"/>
        <v>207</v>
      </c>
      <c r="Q214" s="91" t="e">
        <f>INDEX(地温!$D$2:$D$366,MATCH(O214,地温!$C$2:$C$366,FALSE))</f>
        <v>#N/A</v>
      </c>
      <c r="R214" s="91" t="e">
        <f t="shared" si="122"/>
        <v>#N/A</v>
      </c>
      <c r="S214" s="93" t="e">
        <f t="shared" si="104"/>
        <v>#N/A</v>
      </c>
      <c r="T214" s="99" t="e">
        <f t="shared" si="105"/>
        <v>#N/A</v>
      </c>
      <c r="U214" s="99">
        <f t="shared" si="106"/>
        <v>0</v>
      </c>
      <c r="X214" s="92">
        <f t="shared" si="123"/>
        <v>206</v>
      </c>
      <c r="Y214" s="91">
        <f t="shared" si="124"/>
        <v>207</v>
      </c>
      <c r="Z214" s="91" t="e">
        <f>INDEX(地温!$D$2:$D$366,MATCH(X214,地温!$C$2:$C$366,FALSE))</f>
        <v>#N/A</v>
      </c>
      <c r="AA214" s="91" t="e">
        <f t="shared" si="125"/>
        <v>#N/A</v>
      </c>
      <c r="AB214" s="93" t="e">
        <f t="shared" si="107"/>
        <v>#N/A</v>
      </c>
      <c r="AC214" s="99" t="e">
        <f t="shared" si="108"/>
        <v>#N/A</v>
      </c>
      <c r="AD214" s="99">
        <f t="shared" si="109"/>
        <v>0</v>
      </c>
      <c r="AG214" s="92">
        <f t="shared" si="126"/>
        <v>206</v>
      </c>
      <c r="AH214" s="91">
        <f t="shared" si="127"/>
        <v>207</v>
      </c>
      <c r="AI214" s="91" t="e">
        <f>INDEX(地温!$D$2:$D$366,MATCH(AG214,地温!$C$2:$C$366,FALSE))</f>
        <v>#N/A</v>
      </c>
      <c r="AJ214" s="91" t="e">
        <f t="shared" si="128"/>
        <v>#N/A</v>
      </c>
      <c r="AK214" s="93" t="e">
        <f t="shared" si="110"/>
        <v>#N/A</v>
      </c>
      <c r="AL214" s="99" t="e">
        <f t="shared" si="111"/>
        <v>#N/A</v>
      </c>
      <c r="AM214" s="99">
        <f t="shared" si="112"/>
        <v>0</v>
      </c>
      <c r="AP214" s="92">
        <f t="shared" si="129"/>
        <v>206</v>
      </c>
      <c r="AQ214" s="91">
        <f t="shared" si="130"/>
        <v>207</v>
      </c>
      <c r="AR214" s="91" t="e">
        <f>INDEX(地温!$D$2:$D$366,MATCH(AP214,地温!$C$2:$C$366,FALSE))</f>
        <v>#N/A</v>
      </c>
      <c r="AS214" s="91" t="e">
        <f t="shared" si="131"/>
        <v>#N/A</v>
      </c>
      <c r="AT214" s="93" t="e">
        <f t="shared" si="113"/>
        <v>#N/A</v>
      </c>
      <c r="AU214" s="99" t="e">
        <f t="shared" si="114"/>
        <v>#N/A</v>
      </c>
      <c r="AV214" s="99">
        <f t="shared" si="115"/>
        <v>0</v>
      </c>
    </row>
    <row r="215" spans="1:48" s="91" customFormat="1">
      <c r="A215" s="92">
        <f t="shared" si="116"/>
        <v>207</v>
      </c>
      <c r="B215" s="91">
        <f t="shared" si="99"/>
        <v>208</v>
      </c>
      <c r="C215" s="99">
        <f t="shared" si="100"/>
        <v>0</v>
      </c>
      <c r="F215" s="92">
        <f t="shared" si="117"/>
        <v>207</v>
      </c>
      <c r="G215" s="91">
        <f t="shared" si="118"/>
        <v>208</v>
      </c>
      <c r="H215" s="91" t="e">
        <f>INDEX(地温!$D$2:$D$366,MATCH(F215,地温!$C$2:$C$366,FALSE))</f>
        <v>#N/A</v>
      </c>
      <c r="I215" s="91" t="e">
        <f t="shared" si="119"/>
        <v>#N/A</v>
      </c>
      <c r="J215" s="93" t="e">
        <f t="shared" si="101"/>
        <v>#N/A</v>
      </c>
      <c r="K215" s="99" t="e">
        <f t="shared" si="102"/>
        <v>#N/A</v>
      </c>
      <c r="L215" s="99">
        <f t="shared" si="103"/>
        <v>0</v>
      </c>
      <c r="O215" s="92">
        <f t="shared" si="120"/>
        <v>207</v>
      </c>
      <c r="P215" s="91">
        <f t="shared" si="121"/>
        <v>208</v>
      </c>
      <c r="Q215" s="91" t="e">
        <f>INDEX(地温!$D$2:$D$366,MATCH(O215,地温!$C$2:$C$366,FALSE))</f>
        <v>#N/A</v>
      </c>
      <c r="R215" s="91" t="e">
        <f t="shared" si="122"/>
        <v>#N/A</v>
      </c>
      <c r="S215" s="93" t="e">
        <f t="shared" si="104"/>
        <v>#N/A</v>
      </c>
      <c r="T215" s="99" t="e">
        <f t="shared" si="105"/>
        <v>#N/A</v>
      </c>
      <c r="U215" s="99">
        <f t="shared" si="106"/>
        <v>0</v>
      </c>
      <c r="X215" s="92">
        <f t="shared" si="123"/>
        <v>207</v>
      </c>
      <c r="Y215" s="91">
        <f t="shared" si="124"/>
        <v>208</v>
      </c>
      <c r="Z215" s="91" t="e">
        <f>INDEX(地温!$D$2:$D$366,MATCH(X215,地温!$C$2:$C$366,FALSE))</f>
        <v>#N/A</v>
      </c>
      <c r="AA215" s="91" t="e">
        <f t="shared" si="125"/>
        <v>#N/A</v>
      </c>
      <c r="AB215" s="93" t="e">
        <f t="shared" si="107"/>
        <v>#N/A</v>
      </c>
      <c r="AC215" s="99" t="e">
        <f t="shared" si="108"/>
        <v>#N/A</v>
      </c>
      <c r="AD215" s="99">
        <f t="shared" si="109"/>
        <v>0</v>
      </c>
      <c r="AG215" s="92">
        <f t="shared" si="126"/>
        <v>207</v>
      </c>
      <c r="AH215" s="91">
        <f t="shared" si="127"/>
        <v>208</v>
      </c>
      <c r="AI215" s="91" t="e">
        <f>INDEX(地温!$D$2:$D$366,MATCH(AG215,地温!$C$2:$C$366,FALSE))</f>
        <v>#N/A</v>
      </c>
      <c r="AJ215" s="91" t="e">
        <f t="shared" si="128"/>
        <v>#N/A</v>
      </c>
      <c r="AK215" s="93" t="e">
        <f t="shared" si="110"/>
        <v>#N/A</v>
      </c>
      <c r="AL215" s="99" t="e">
        <f t="shared" si="111"/>
        <v>#N/A</v>
      </c>
      <c r="AM215" s="99">
        <f t="shared" si="112"/>
        <v>0</v>
      </c>
      <c r="AP215" s="92">
        <f t="shared" si="129"/>
        <v>207</v>
      </c>
      <c r="AQ215" s="91">
        <f t="shared" si="130"/>
        <v>208</v>
      </c>
      <c r="AR215" s="91" t="e">
        <f>INDEX(地温!$D$2:$D$366,MATCH(AP215,地温!$C$2:$C$366,FALSE))</f>
        <v>#N/A</v>
      </c>
      <c r="AS215" s="91" t="e">
        <f t="shared" si="131"/>
        <v>#N/A</v>
      </c>
      <c r="AT215" s="93" t="e">
        <f t="shared" si="113"/>
        <v>#N/A</v>
      </c>
      <c r="AU215" s="99" t="e">
        <f t="shared" si="114"/>
        <v>#N/A</v>
      </c>
      <c r="AV215" s="99">
        <f t="shared" si="115"/>
        <v>0</v>
      </c>
    </row>
    <row r="216" spans="1:48" s="91" customFormat="1">
      <c r="A216" s="92">
        <f t="shared" si="116"/>
        <v>208</v>
      </c>
      <c r="B216" s="91">
        <f t="shared" si="99"/>
        <v>209</v>
      </c>
      <c r="C216" s="99">
        <f t="shared" si="100"/>
        <v>0</v>
      </c>
      <c r="F216" s="92">
        <f t="shared" si="117"/>
        <v>208</v>
      </c>
      <c r="G216" s="91">
        <f t="shared" si="118"/>
        <v>209</v>
      </c>
      <c r="H216" s="91" t="e">
        <f>INDEX(地温!$D$2:$D$366,MATCH(F216,地温!$C$2:$C$366,FALSE))</f>
        <v>#N/A</v>
      </c>
      <c r="I216" s="91" t="e">
        <f t="shared" si="119"/>
        <v>#N/A</v>
      </c>
      <c r="J216" s="93" t="e">
        <f t="shared" si="101"/>
        <v>#N/A</v>
      </c>
      <c r="K216" s="99" t="e">
        <f t="shared" si="102"/>
        <v>#N/A</v>
      </c>
      <c r="L216" s="99">
        <f t="shared" si="103"/>
        <v>0</v>
      </c>
      <c r="O216" s="92">
        <f t="shared" si="120"/>
        <v>208</v>
      </c>
      <c r="P216" s="91">
        <f t="shared" si="121"/>
        <v>209</v>
      </c>
      <c r="Q216" s="91" t="e">
        <f>INDEX(地温!$D$2:$D$366,MATCH(O216,地温!$C$2:$C$366,FALSE))</f>
        <v>#N/A</v>
      </c>
      <c r="R216" s="91" t="e">
        <f t="shared" si="122"/>
        <v>#N/A</v>
      </c>
      <c r="S216" s="93" t="e">
        <f t="shared" si="104"/>
        <v>#N/A</v>
      </c>
      <c r="T216" s="99" t="e">
        <f t="shared" si="105"/>
        <v>#N/A</v>
      </c>
      <c r="U216" s="99">
        <f t="shared" si="106"/>
        <v>0</v>
      </c>
      <c r="X216" s="92">
        <f t="shared" si="123"/>
        <v>208</v>
      </c>
      <c r="Y216" s="91">
        <f t="shared" si="124"/>
        <v>209</v>
      </c>
      <c r="Z216" s="91" t="e">
        <f>INDEX(地温!$D$2:$D$366,MATCH(X216,地温!$C$2:$C$366,FALSE))</f>
        <v>#N/A</v>
      </c>
      <c r="AA216" s="91" t="e">
        <f t="shared" si="125"/>
        <v>#N/A</v>
      </c>
      <c r="AB216" s="93" t="e">
        <f t="shared" si="107"/>
        <v>#N/A</v>
      </c>
      <c r="AC216" s="99" t="e">
        <f t="shared" si="108"/>
        <v>#N/A</v>
      </c>
      <c r="AD216" s="99">
        <f t="shared" si="109"/>
        <v>0</v>
      </c>
      <c r="AG216" s="92">
        <f t="shared" si="126"/>
        <v>208</v>
      </c>
      <c r="AH216" s="91">
        <f t="shared" si="127"/>
        <v>209</v>
      </c>
      <c r="AI216" s="91" t="e">
        <f>INDEX(地温!$D$2:$D$366,MATCH(AG216,地温!$C$2:$C$366,FALSE))</f>
        <v>#N/A</v>
      </c>
      <c r="AJ216" s="91" t="e">
        <f t="shared" si="128"/>
        <v>#N/A</v>
      </c>
      <c r="AK216" s="93" t="e">
        <f t="shared" si="110"/>
        <v>#N/A</v>
      </c>
      <c r="AL216" s="99" t="e">
        <f t="shared" si="111"/>
        <v>#N/A</v>
      </c>
      <c r="AM216" s="99">
        <f t="shared" si="112"/>
        <v>0</v>
      </c>
      <c r="AP216" s="92">
        <f t="shared" si="129"/>
        <v>208</v>
      </c>
      <c r="AQ216" s="91">
        <f t="shared" si="130"/>
        <v>209</v>
      </c>
      <c r="AR216" s="91" t="e">
        <f>INDEX(地温!$D$2:$D$366,MATCH(AP216,地温!$C$2:$C$366,FALSE))</f>
        <v>#N/A</v>
      </c>
      <c r="AS216" s="91" t="e">
        <f t="shared" si="131"/>
        <v>#N/A</v>
      </c>
      <c r="AT216" s="93" t="e">
        <f t="shared" si="113"/>
        <v>#N/A</v>
      </c>
      <c r="AU216" s="99" t="e">
        <f t="shared" si="114"/>
        <v>#N/A</v>
      </c>
      <c r="AV216" s="99">
        <f t="shared" si="115"/>
        <v>0</v>
      </c>
    </row>
    <row r="217" spans="1:48" s="91" customFormat="1">
      <c r="A217" s="92">
        <f t="shared" si="116"/>
        <v>209</v>
      </c>
      <c r="B217" s="91">
        <f t="shared" si="99"/>
        <v>210</v>
      </c>
      <c r="C217" s="99">
        <f t="shared" si="100"/>
        <v>0</v>
      </c>
      <c r="F217" s="92">
        <f t="shared" si="117"/>
        <v>209</v>
      </c>
      <c r="G217" s="91">
        <f t="shared" si="118"/>
        <v>210</v>
      </c>
      <c r="H217" s="91" t="e">
        <f>INDEX(地温!$D$2:$D$366,MATCH(F217,地温!$C$2:$C$366,FALSE))</f>
        <v>#N/A</v>
      </c>
      <c r="I217" s="91" t="e">
        <f t="shared" si="119"/>
        <v>#N/A</v>
      </c>
      <c r="J217" s="93" t="e">
        <f t="shared" si="101"/>
        <v>#N/A</v>
      </c>
      <c r="K217" s="99" t="e">
        <f t="shared" si="102"/>
        <v>#N/A</v>
      </c>
      <c r="L217" s="99">
        <f t="shared" si="103"/>
        <v>0</v>
      </c>
      <c r="O217" s="92">
        <f t="shared" si="120"/>
        <v>209</v>
      </c>
      <c r="P217" s="91">
        <f t="shared" si="121"/>
        <v>210</v>
      </c>
      <c r="Q217" s="91" t="e">
        <f>INDEX(地温!$D$2:$D$366,MATCH(O217,地温!$C$2:$C$366,FALSE))</f>
        <v>#N/A</v>
      </c>
      <c r="R217" s="91" t="e">
        <f t="shared" si="122"/>
        <v>#N/A</v>
      </c>
      <c r="S217" s="93" t="e">
        <f t="shared" si="104"/>
        <v>#N/A</v>
      </c>
      <c r="T217" s="99" t="e">
        <f t="shared" si="105"/>
        <v>#N/A</v>
      </c>
      <c r="U217" s="99">
        <f t="shared" si="106"/>
        <v>0</v>
      </c>
      <c r="X217" s="92">
        <f t="shared" si="123"/>
        <v>209</v>
      </c>
      <c r="Y217" s="91">
        <f t="shared" si="124"/>
        <v>210</v>
      </c>
      <c r="Z217" s="91" t="e">
        <f>INDEX(地温!$D$2:$D$366,MATCH(X217,地温!$C$2:$C$366,FALSE))</f>
        <v>#N/A</v>
      </c>
      <c r="AA217" s="91" t="e">
        <f t="shared" si="125"/>
        <v>#N/A</v>
      </c>
      <c r="AB217" s="93" t="e">
        <f t="shared" si="107"/>
        <v>#N/A</v>
      </c>
      <c r="AC217" s="99" t="e">
        <f t="shared" si="108"/>
        <v>#N/A</v>
      </c>
      <c r="AD217" s="99">
        <f t="shared" si="109"/>
        <v>0</v>
      </c>
      <c r="AG217" s="92">
        <f t="shared" si="126"/>
        <v>209</v>
      </c>
      <c r="AH217" s="91">
        <f t="shared" si="127"/>
        <v>210</v>
      </c>
      <c r="AI217" s="91" t="e">
        <f>INDEX(地温!$D$2:$D$366,MATCH(AG217,地温!$C$2:$C$366,FALSE))</f>
        <v>#N/A</v>
      </c>
      <c r="AJ217" s="91" t="e">
        <f t="shared" si="128"/>
        <v>#N/A</v>
      </c>
      <c r="AK217" s="93" t="e">
        <f t="shared" si="110"/>
        <v>#N/A</v>
      </c>
      <c r="AL217" s="99" t="e">
        <f t="shared" si="111"/>
        <v>#N/A</v>
      </c>
      <c r="AM217" s="99">
        <f t="shared" si="112"/>
        <v>0</v>
      </c>
      <c r="AP217" s="92">
        <f t="shared" si="129"/>
        <v>209</v>
      </c>
      <c r="AQ217" s="91">
        <f t="shared" si="130"/>
        <v>210</v>
      </c>
      <c r="AR217" s="91" t="e">
        <f>INDEX(地温!$D$2:$D$366,MATCH(AP217,地温!$C$2:$C$366,FALSE))</f>
        <v>#N/A</v>
      </c>
      <c r="AS217" s="91" t="e">
        <f t="shared" si="131"/>
        <v>#N/A</v>
      </c>
      <c r="AT217" s="93" t="e">
        <f t="shared" si="113"/>
        <v>#N/A</v>
      </c>
      <c r="AU217" s="99" t="e">
        <f t="shared" si="114"/>
        <v>#N/A</v>
      </c>
      <c r="AV217" s="99">
        <f t="shared" si="115"/>
        <v>0</v>
      </c>
    </row>
    <row r="218" spans="1:48" s="91" customFormat="1">
      <c r="A218" s="92">
        <f t="shared" si="116"/>
        <v>210</v>
      </c>
      <c r="B218" s="91">
        <f t="shared" si="99"/>
        <v>211</v>
      </c>
      <c r="C218" s="99">
        <f t="shared" si="100"/>
        <v>0</v>
      </c>
      <c r="F218" s="92">
        <f t="shared" si="117"/>
        <v>210</v>
      </c>
      <c r="G218" s="91">
        <f t="shared" si="118"/>
        <v>211</v>
      </c>
      <c r="H218" s="91" t="e">
        <f>INDEX(地温!$D$2:$D$366,MATCH(F218,地温!$C$2:$C$366,FALSE))</f>
        <v>#N/A</v>
      </c>
      <c r="I218" s="91" t="e">
        <f t="shared" si="119"/>
        <v>#N/A</v>
      </c>
      <c r="J218" s="93" t="e">
        <f t="shared" si="101"/>
        <v>#N/A</v>
      </c>
      <c r="K218" s="99" t="e">
        <f t="shared" si="102"/>
        <v>#N/A</v>
      </c>
      <c r="L218" s="99">
        <f t="shared" si="103"/>
        <v>0</v>
      </c>
      <c r="O218" s="92">
        <f t="shared" si="120"/>
        <v>210</v>
      </c>
      <c r="P218" s="91">
        <f t="shared" si="121"/>
        <v>211</v>
      </c>
      <c r="Q218" s="91" t="e">
        <f>INDEX(地温!$D$2:$D$366,MATCH(O218,地温!$C$2:$C$366,FALSE))</f>
        <v>#N/A</v>
      </c>
      <c r="R218" s="91" t="e">
        <f t="shared" si="122"/>
        <v>#N/A</v>
      </c>
      <c r="S218" s="93" t="e">
        <f t="shared" si="104"/>
        <v>#N/A</v>
      </c>
      <c r="T218" s="99" t="e">
        <f t="shared" si="105"/>
        <v>#N/A</v>
      </c>
      <c r="U218" s="99">
        <f t="shared" si="106"/>
        <v>0</v>
      </c>
      <c r="X218" s="92">
        <f t="shared" si="123"/>
        <v>210</v>
      </c>
      <c r="Y218" s="91">
        <f t="shared" si="124"/>
        <v>211</v>
      </c>
      <c r="Z218" s="91" t="e">
        <f>INDEX(地温!$D$2:$D$366,MATCH(X218,地温!$C$2:$C$366,FALSE))</f>
        <v>#N/A</v>
      </c>
      <c r="AA218" s="91" t="e">
        <f t="shared" si="125"/>
        <v>#N/A</v>
      </c>
      <c r="AB218" s="93" t="e">
        <f t="shared" si="107"/>
        <v>#N/A</v>
      </c>
      <c r="AC218" s="99" t="e">
        <f t="shared" si="108"/>
        <v>#N/A</v>
      </c>
      <c r="AD218" s="99">
        <f t="shared" si="109"/>
        <v>0</v>
      </c>
      <c r="AG218" s="92">
        <f t="shared" si="126"/>
        <v>210</v>
      </c>
      <c r="AH218" s="91">
        <f t="shared" si="127"/>
        <v>211</v>
      </c>
      <c r="AI218" s="91" t="e">
        <f>INDEX(地温!$D$2:$D$366,MATCH(AG218,地温!$C$2:$C$366,FALSE))</f>
        <v>#N/A</v>
      </c>
      <c r="AJ218" s="91" t="e">
        <f t="shared" si="128"/>
        <v>#N/A</v>
      </c>
      <c r="AK218" s="93" t="e">
        <f t="shared" si="110"/>
        <v>#N/A</v>
      </c>
      <c r="AL218" s="99" t="e">
        <f t="shared" si="111"/>
        <v>#N/A</v>
      </c>
      <c r="AM218" s="99">
        <f t="shared" si="112"/>
        <v>0</v>
      </c>
      <c r="AP218" s="92">
        <f t="shared" si="129"/>
        <v>210</v>
      </c>
      <c r="AQ218" s="91">
        <f t="shared" si="130"/>
        <v>211</v>
      </c>
      <c r="AR218" s="91" t="e">
        <f>INDEX(地温!$D$2:$D$366,MATCH(AP218,地温!$C$2:$C$366,FALSE))</f>
        <v>#N/A</v>
      </c>
      <c r="AS218" s="91" t="e">
        <f t="shared" si="131"/>
        <v>#N/A</v>
      </c>
      <c r="AT218" s="93" t="e">
        <f t="shared" si="113"/>
        <v>#N/A</v>
      </c>
      <c r="AU218" s="99" t="e">
        <f t="shared" si="114"/>
        <v>#N/A</v>
      </c>
      <c r="AV218" s="99">
        <f t="shared" si="115"/>
        <v>0</v>
      </c>
    </row>
    <row r="219" spans="1:48" s="91" customFormat="1">
      <c r="A219" s="92">
        <f t="shared" si="116"/>
        <v>211</v>
      </c>
      <c r="B219" s="91">
        <f t="shared" si="99"/>
        <v>212</v>
      </c>
      <c r="C219" s="99">
        <f t="shared" si="100"/>
        <v>0</v>
      </c>
      <c r="F219" s="92">
        <f t="shared" si="117"/>
        <v>211</v>
      </c>
      <c r="G219" s="91">
        <f t="shared" si="118"/>
        <v>212</v>
      </c>
      <c r="H219" s="91" t="e">
        <f>INDEX(地温!$D$2:$D$366,MATCH(F219,地温!$C$2:$C$366,FALSE))</f>
        <v>#N/A</v>
      </c>
      <c r="I219" s="91" t="e">
        <f t="shared" si="119"/>
        <v>#N/A</v>
      </c>
      <c r="J219" s="93" t="e">
        <f t="shared" si="101"/>
        <v>#N/A</v>
      </c>
      <c r="K219" s="99" t="e">
        <f t="shared" si="102"/>
        <v>#N/A</v>
      </c>
      <c r="L219" s="99">
        <f t="shared" si="103"/>
        <v>0</v>
      </c>
      <c r="O219" s="92">
        <f t="shared" si="120"/>
        <v>211</v>
      </c>
      <c r="P219" s="91">
        <f t="shared" si="121"/>
        <v>212</v>
      </c>
      <c r="Q219" s="91" t="e">
        <f>INDEX(地温!$D$2:$D$366,MATCH(O219,地温!$C$2:$C$366,FALSE))</f>
        <v>#N/A</v>
      </c>
      <c r="R219" s="91" t="e">
        <f t="shared" si="122"/>
        <v>#N/A</v>
      </c>
      <c r="S219" s="93" t="e">
        <f t="shared" si="104"/>
        <v>#N/A</v>
      </c>
      <c r="T219" s="99" t="e">
        <f t="shared" si="105"/>
        <v>#N/A</v>
      </c>
      <c r="U219" s="99">
        <f t="shared" si="106"/>
        <v>0</v>
      </c>
      <c r="X219" s="92">
        <f t="shared" si="123"/>
        <v>211</v>
      </c>
      <c r="Y219" s="91">
        <f t="shared" si="124"/>
        <v>212</v>
      </c>
      <c r="Z219" s="91" t="e">
        <f>INDEX(地温!$D$2:$D$366,MATCH(X219,地温!$C$2:$C$366,FALSE))</f>
        <v>#N/A</v>
      </c>
      <c r="AA219" s="91" t="e">
        <f t="shared" si="125"/>
        <v>#N/A</v>
      </c>
      <c r="AB219" s="93" t="e">
        <f t="shared" si="107"/>
        <v>#N/A</v>
      </c>
      <c r="AC219" s="99" t="e">
        <f t="shared" si="108"/>
        <v>#N/A</v>
      </c>
      <c r="AD219" s="99">
        <f t="shared" si="109"/>
        <v>0</v>
      </c>
      <c r="AG219" s="92">
        <f t="shared" si="126"/>
        <v>211</v>
      </c>
      <c r="AH219" s="91">
        <f t="shared" si="127"/>
        <v>212</v>
      </c>
      <c r="AI219" s="91" t="e">
        <f>INDEX(地温!$D$2:$D$366,MATCH(AG219,地温!$C$2:$C$366,FALSE))</f>
        <v>#N/A</v>
      </c>
      <c r="AJ219" s="91" t="e">
        <f t="shared" si="128"/>
        <v>#N/A</v>
      </c>
      <c r="AK219" s="93" t="e">
        <f t="shared" si="110"/>
        <v>#N/A</v>
      </c>
      <c r="AL219" s="99" t="e">
        <f t="shared" si="111"/>
        <v>#N/A</v>
      </c>
      <c r="AM219" s="99">
        <f t="shared" si="112"/>
        <v>0</v>
      </c>
      <c r="AP219" s="92">
        <f t="shared" si="129"/>
        <v>211</v>
      </c>
      <c r="AQ219" s="91">
        <f t="shared" si="130"/>
        <v>212</v>
      </c>
      <c r="AR219" s="91" t="e">
        <f>INDEX(地温!$D$2:$D$366,MATCH(AP219,地温!$C$2:$C$366,FALSE))</f>
        <v>#N/A</v>
      </c>
      <c r="AS219" s="91" t="e">
        <f t="shared" si="131"/>
        <v>#N/A</v>
      </c>
      <c r="AT219" s="93" t="e">
        <f t="shared" si="113"/>
        <v>#N/A</v>
      </c>
      <c r="AU219" s="99" t="e">
        <f t="shared" si="114"/>
        <v>#N/A</v>
      </c>
      <c r="AV219" s="99">
        <f t="shared" si="115"/>
        <v>0</v>
      </c>
    </row>
    <row r="220" spans="1:48" s="91" customFormat="1">
      <c r="A220" s="92">
        <f t="shared" si="116"/>
        <v>212</v>
      </c>
      <c r="B220" s="91">
        <f t="shared" si="99"/>
        <v>213</v>
      </c>
      <c r="C220" s="99">
        <f t="shared" si="100"/>
        <v>0</v>
      </c>
      <c r="F220" s="92">
        <f t="shared" si="117"/>
        <v>212</v>
      </c>
      <c r="G220" s="91">
        <f t="shared" si="118"/>
        <v>213</v>
      </c>
      <c r="H220" s="91" t="e">
        <f>INDEX(地温!$D$2:$D$366,MATCH(F220,地温!$C$2:$C$366,FALSE))</f>
        <v>#N/A</v>
      </c>
      <c r="I220" s="91" t="e">
        <f t="shared" si="119"/>
        <v>#N/A</v>
      </c>
      <c r="J220" s="93" t="e">
        <f t="shared" si="101"/>
        <v>#N/A</v>
      </c>
      <c r="K220" s="99" t="e">
        <f t="shared" si="102"/>
        <v>#N/A</v>
      </c>
      <c r="L220" s="99">
        <f t="shared" si="103"/>
        <v>0</v>
      </c>
      <c r="O220" s="92">
        <f t="shared" si="120"/>
        <v>212</v>
      </c>
      <c r="P220" s="91">
        <f t="shared" si="121"/>
        <v>213</v>
      </c>
      <c r="Q220" s="91" t="e">
        <f>INDEX(地温!$D$2:$D$366,MATCH(O220,地温!$C$2:$C$366,FALSE))</f>
        <v>#N/A</v>
      </c>
      <c r="R220" s="91" t="e">
        <f t="shared" si="122"/>
        <v>#N/A</v>
      </c>
      <c r="S220" s="93" t="e">
        <f t="shared" si="104"/>
        <v>#N/A</v>
      </c>
      <c r="T220" s="99" t="e">
        <f t="shared" si="105"/>
        <v>#N/A</v>
      </c>
      <c r="U220" s="99">
        <f t="shared" si="106"/>
        <v>0</v>
      </c>
      <c r="X220" s="92">
        <f t="shared" si="123"/>
        <v>212</v>
      </c>
      <c r="Y220" s="91">
        <f t="shared" si="124"/>
        <v>213</v>
      </c>
      <c r="Z220" s="91" t="e">
        <f>INDEX(地温!$D$2:$D$366,MATCH(X220,地温!$C$2:$C$366,FALSE))</f>
        <v>#N/A</v>
      </c>
      <c r="AA220" s="91" t="e">
        <f t="shared" si="125"/>
        <v>#N/A</v>
      </c>
      <c r="AB220" s="93" t="e">
        <f t="shared" si="107"/>
        <v>#N/A</v>
      </c>
      <c r="AC220" s="99" t="e">
        <f t="shared" si="108"/>
        <v>#N/A</v>
      </c>
      <c r="AD220" s="99">
        <f t="shared" si="109"/>
        <v>0</v>
      </c>
      <c r="AG220" s="92">
        <f t="shared" si="126"/>
        <v>212</v>
      </c>
      <c r="AH220" s="91">
        <f t="shared" si="127"/>
        <v>213</v>
      </c>
      <c r="AI220" s="91" t="e">
        <f>INDEX(地温!$D$2:$D$366,MATCH(AG220,地温!$C$2:$C$366,FALSE))</f>
        <v>#N/A</v>
      </c>
      <c r="AJ220" s="91" t="e">
        <f t="shared" si="128"/>
        <v>#N/A</v>
      </c>
      <c r="AK220" s="93" t="e">
        <f t="shared" si="110"/>
        <v>#N/A</v>
      </c>
      <c r="AL220" s="99" t="e">
        <f t="shared" si="111"/>
        <v>#N/A</v>
      </c>
      <c r="AM220" s="99">
        <f t="shared" si="112"/>
        <v>0</v>
      </c>
      <c r="AP220" s="92">
        <f t="shared" si="129"/>
        <v>212</v>
      </c>
      <c r="AQ220" s="91">
        <f t="shared" si="130"/>
        <v>213</v>
      </c>
      <c r="AR220" s="91" t="e">
        <f>INDEX(地温!$D$2:$D$366,MATCH(AP220,地温!$C$2:$C$366,FALSE))</f>
        <v>#N/A</v>
      </c>
      <c r="AS220" s="91" t="e">
        <f t="shared" si="131"/>
        <v>#N/A</v>
      </c>
      <c r="AT220" s="93" t="e">
        <f t="shared" si="113"/>
        <v>#N/A</v>
      </c>
      <c r="AU220" s="99" t="e">
        <f t="shared" si="114"/>
        <v>#N/A</v>
      </c>
      <c r="AV220" s="99">
        <f t="shared" si="115"/>
        <v>0</v>
      </c>
    </row>
    <row r="221" spans="1:48" s="91" customFormat="1">
      <c r="A221" s="92">
        <f t="shared" si="116"/>
        <v>213</v>
      </c>
      <c r="B221" s="91">
        <f t="shared" si="99"/>
        <v>214</v>
      </c>
      <c r="C221" s="99">
        <f t="shared" si="100"/>
        <v>0</v>
      </c>
      <c r="F221" s="92">
        <f t="shared" si="117"/>
        <v>213</v>
      </c>
      <c r="G221" s="91">
        <f t="shared" si="118"/>
        <v>214</v>
      </c>
      <c r="H221" s="91" t="e">
        <f>INDEX(地温!$D$2:$D$366,MATCH(F221,地温!$C$2:$C$366,FALSE))</f>
        <v>#N/A</v>
      </c>
      <c r="I221" s="91" t="e">
        <f t="shared" si="119"/>
        <v>#N/A</v>
      </c>
      <c r="J221" s="93" t="e">
        <f t="shared" si="101"/>
        <v>#N/A</v>
      </c>
      <c r="K221" s="99" t="e">
        <f t="shared" si="102"/>
        <v>#N/A</v>
      </c>
      <c r="L221" s="99">
        <f t="shared" si="103"/>
        <v>0</v>
      </c>
      <c r="O221" s="92">
        <f t="shared" si="120"/>
        <v>213</v>
      </c>
      <c r="P221" s="91">
        <f t="shared" si="121"/>
        <v>214</v>
      </c>
      <c r="Q221" s="91" t="e">
        <f>INDEX(地温!$D$2:$D$366,MATCH(O221,地温!$C$2:$C$366,FALSE))</f>
        <v>#N/A</v>
      </c>
      <c r="R221" s="91" t="e">
        <f t="shared" si="122"/>
        <v>#N/A</v>
      </c>
      <c r="S221" s="93" t="e">
        <f t="shared" si="104"/>
        <v>#N/A</v>
      </c>
      <c r="T221" s="99" t="e">
        <f t="shared" si="105"/>
        <v>#N/A</v>
      </c>
      <c r="U221" s="99">
        <f t="shared" si="106"/>
        <v>0</v>
      </c>
      <c r="X221" s="92">
        <f t="shared" si="123"/>
        <v>213</v>
      </c>
      <c r="Y221" s="91">
        <f t="shared" si="124"/>
        <v>214</v>
      </c>
      <c r="Z221" s="91" t="e">
        <f>INDEX(地温!$D$2:$D$366,MATCH(X221,地温!$C$2:$C$366,FALSE))</f>
        <v>#N/A</v>
      </c>
      <c r="AA221" s="91" t="e">
        <f t="shared" si="125"/>
        <v>#N/A</v>
      </c>
      <c r="AB221" s="93" t="e">
        <f t="shared" si="107"/>
        <v>#N/A</v>
      </c>
      <c r="AC221" s="99" t="e">
        <f t="shared" si="108"/>
        <v>#N/A</v>
      </c>
      <c r="AD221" s="99">
        <f t="shared" si="109"/>
        <v>0</v>
      </c>
      <c r="AG221" s="92">
        <f t="shared" si="126"/>
        <v>213</v>
      </c>
      <c r="AH221" s="91">
        <f t="shared" si="127"/>
        <v>214</v>
      </c>
      <c r="AI221" s="91" t="e">
        <f>INDEX(地温!$D$2:$D$366,MATCH(AG221,地温!$C$2:$C$366,FALSE))</f>
        <v>#N/A</v>
      </c>
      <c r="AJ221" s="91" t="e">
        <f t="shared" si="128"/>
        <v>#N/A</v>
      </c>
      <c r="AK221" s="93" t="e">
        <f t="shared" si="110"/>
        <v>#N/A</v>
      </c>
      <c r="AL221" s="99" t="e">
        <f t="shared" si="111"/>
        <v>#N/A</v>
      </c>
      <c r="AM221" s="99">
        <f t="shared" si="112"/>
        <v>0</v>
      </c>
      <c r="AP221" s="92">
        <f t="shared" si="129"/>
        <v>213</v>
      </c>
      <c r="AQ221" s="91">
        <f t="shared" si="130"/>
        <v>214</v>
      </c>
      <c r="AR221" s="91" t="e">
        <f>INDEX(地温!$D$2:$D$366,MATCH(AP221,地温!$C$2:$C$366,FALSE))</f>
        <v>#N/A</v>
      </c>
      <c r="AS221" s="91" t="e">
        <f t="shared" si="131"/>
        <v>#N/A</v>
      </c>
      <c r="AT221" s="93" t="e">
        <f t="shared" si="113"/>
        <v>#N/A</v>
      </c>
      <c r="AU221" s="99" t="e">
        <f t="shared" si="114"/>
        <v>#N/A</v>
      </c>
      <c r="AV221" s="99">
        <f t="shared" si="115"/>
        <v>0</v>
      </c>
    </row>
    <row r="222" spans="1:48" s="91" customFormat="1">
      <c r="A222" s="92">
        <f t="shared" si="116"/>
        <v>214</v>
      </c>
      <c r="B222" s="91">
        <f t="shared" si="99"/>
        <v>215</v>
      </c>
      <c r="C222" s="99">
        <f t="shared" si="100"/>
        <v>0</v>
      </c>
      <c r="F222" s="92">
        <f t="shared" si="117"/>
        <v>214</v>
      </c>
      <c r="G222" s="91">
        <f t="shared" si="118"/>
        <v>215</v>
      </c>
      <c r="H222" s="91" t="e">
        <f>INDEX(地温!$D$2:$D$366,MATCH(F222,地温!$C$2:$C$366,FALSE))</f>
        <v>#N/A</v>
      </c>
      <c r="I222" s="91" t="e">
        <f t="shared" si="119"/>
        <v>#N/A</v>
      </c>
      <c r="J222" s="93" t="e">
        <f t="shared" si="101"/>
        <v>#N/A</v>
      </c>
      <c r="K222" s="99" t="e">
        <f t="shared" si="102"/>
        <v>#N/A</v>
      </c>
      <c r="L222" s="99">
        <f t="shared" si="103"/>
        <v>0</v>
      </c>
      <c r="O222" s="92">
        <f t="shared" si="120"/>
        <v>214</v>
      </c>
      <c r="P222" s="91">
        <f t="shared" si="121"/>
        <v>215</v>
      </c>
      <c r="Q222" s="91" t="e">
        <f>INDEX(地温!$D$2:$D$366,MATCH(O222,地温!$C$2:$C$366,FALSE))</f>
        <v>#N/A</v>
      </c>
      <c r="R222" s="91" t="e">
        <f t="shared" si="122"/>
        <v>#N/A</v>
      </c>
      <c r="S222" s="93" t="e">
        <f t="shared" si="104"/>
        <v>#N/A</v>
      </c>
      <c r="T222" s="99" t="e">
        <f t="shared" si="105"/>
        <v>#N/A</v>
      </c>
      <c r="U222" s="99">
        <f t="shared" si="106"/>
        <v>0</v>
      </c>
      <c r="X222" s="92">
        <f t="shared" si="123"/>
        <v>214</v>
      </c>
      <c r="Y222" s="91">
        <f t="shared" si="124"/>
        <v>215</v>
      </c>
      <c r="Z222" s="91" t="e">
        <f>INDEX(地温!$D$2:$D$366,MATCH(X222,地温!$C$2:$C$366,FALSE))</f>
        <v>#N/A</v>
      </c>
      <c r="AA222" s="91" t="e">
        <f t="shared" si="125"/>
        <v>#N/A</v>
      </c>
      <c r="AB222" s="93" t="e">
        <f t="shared" si="107"/>
        <v>#N/A</v>
      </c>
      <c r="AC222" s="99" t="e">
        <f t="shared" si="108"/>
        <v>#N/A</v>
      </c>
      <c r="AD222" s="99">
        <f t="shared" si="109"/>
        <v>0</v>
      </c>
      <c r="AG222" s="92">
        <f t="shared" si="126"/>
        <v>214</v>
      </c>
      <c r="AH222" s="91">
        <f t="shared" si="127"/>
        <v>215</v>
      </c>
      <c r="AI222" s="91" t="e">
        <f>INDEX(地温!$D$2:$D$366,MATCH(AG222,地温!$C$2:$C$366,FALSE))</f>
        <v>#N/A</v>
      </c>
      <c r="AJ222" s="91" t="e">
        <f t="shared" si="128"/>
        <v>#N/A</v>
      </c>
      <c r="AK222" s="93" t="e">
        <f t="shared" si="110"/>
        <v>#N/A</v>
      </c>
      <c r="AL222" s="99" t="e">
        <f t="shared" si="111"/>
        <v>#N/A</v>
      </c>
      <c r="AM222" s="99">
        <f t="shared" si="112"/>
        <v>0</v>
      </c>
      <c r="AP222" s="92">
        <f t="shared" si="129"/>
        <v>214</v>
      </c>
      <c r="AQ222" s="91">
        <f t="shared" si="130"/>
        <v>215</v>
      </c>
      <c r="AR222" s="91" t="e">
        <f>INDEX(地温!$D$2:$D$366,MATCH(AP222,地温!$C$2:$C$366,FALSE))</f>
        <v>#N/A</v>
      </c>
      <c r="AS222" s="91" t="e">
        <f t="shared" si="131"/>
        <v>#N/A</v>
      </c>
      <c r="AT222" s="93" t="e">
        <f t="shared" si="113"/>
        <v>#N/A</v>
      </c>
      <c r="AU222" s="99" t="e">
        <f t="shared" si="114"/>
        <v>#N/A</v>
      </c>
      <c r="AV222" s="99">
        <f t="shared" si="115"/>
        <v>0</v>
      </c>
    </row>
    <row r="223" spans="1:48" s="91" customFormat="1">
      <c r="A223" s="92">
        <f t="shared" si="116"/>
        <v>215</v>
      </c>
      <c r="B223" s="91">
        <f t="shared" si="99"/>
        <v>216</v>
      </c>
      <c r="C223" s="99">
        <f t="shared" si="100"/>
        <v>0</v>
      </c>
      <c r="F223" s="92">
        <f t="shared" si="117"/>
        <v>215</v>
      </c>
      <c r="G223" s="91">
        <f t="shared" si="118"/>
        <v>216</v>
      </c>
      <c r="H223" s="91" t="e">
        <f>INDEX(地温!$D$2:$D$366,MATCH(F223,地温!$C$2:$C$366,FALSE))</f>
        <v>#N/A</v>
      </c>
      <c r="I223" s="91" t="e">
        <f t="shared" si="119"/>
        <v>#N/A</v>
      </c>
      <c r="J223" s="93" t="e">
        <f t="shared" si="101"/>
        <v>#N/A</v>
      </c>
      <c r="K223" s="99" t="e">
        <f t="shared" si="102"/>
        <v>#N/A</v>
      </c>
      <c r="L223" s="99">
        <f t="shared" si="103"/>
        <v>0</v>
      </c>
      <c r="O223" s="92">
        <f t="shared" si="120"/>
        <v>215</v>
      </c>
      <c r="P223" s="91">
        <f t="shared" si="121"/>
        <v>216</v>
      </c>
      <c r="Q223" s="91" t="e">
        <f>INDEX(地温!$D$2:$D$366,MATCH(O223,地温!$C$2:$C$366,FALSE))</f>
        <v>#N/A</v>
      </c>
      <c r="R223" s="91" t="e">
        <f t="shared" si="122"/>
        <v>#N/A</v>
      </c>
      <c r="S223" s="93" t="e">
        <f t="shared" si="104"/>
        <v>#N/A</v>
      </c>
      <c r="T223" s="99" t="e">
        <f t="shared" si="105"/>
        <v>#N/A</v>
      </c>
      <c r="U223" s="99">
        <f t="shared" si="106"/>
        <v>0</v>
      </c>
      <c r="X223" s="92">
        <f t="shared" si="123"/>
        <v>215</v>
      </c>
      <c r="Y223" s="91">
        <f t="shared" si="124"/>
        <v>216</v>
      </c>
      <c r="Z223" s="91" t="e">
        <f>INDEX(地温!$D$2:$D$366,MATCH(X223,地温!$C$2:$C$366,FALSE))</f>
        <v>#N/A</v>
      </c>
      <c r="AA223" s="91" t="e">
        <f t="shared" si="125"/>
        <v>#N/A</v>
      </c>
      <c r="AB223" s="93" t="e">
        <f t="shared" si="107"/>
        <v>#N/A</v>
      </c>
      <c r="AC223" s="99" t="e">
        <f t="shared" si="108"/>
        <v>#N/A</v>
      </c>
      <c r="AD223" s="99">
        <f t="shared" si="109"/>
        <v>0</v>
      </c>
      <c r="AG223" s="92">
        <f t="shared" si="126"/>
        <v>215</v>
      </c>
      <c r="AH223" s="91">
        <f t="shared" si="127"/>
        <v>216</v>
      </c>
      <c r="AI223" s="91" t="e">
        <f>INDEX(地温!$D$2:$D$366,MATCH(AG223,地温!$C$2:$C$366,FALSE))</f>
        <v>#N/A</v>
      </c>
      <c r="AJ223" s="91" t="e">
        <f t="shared" si="128"/>
        <v>#N/A</v>
      </c>
      <c r="AK223" s="93" t="e">
        <f t="shared" si="110"/>
        <v>#N/A</v>
      </c>
      <c r="AL223" s="99" t="e">
        <f t="shared" si="111"/>
        <v>#N/A</v>
      </c>
      <c r="AM223" s="99">
        <f t="shared" si="112"/>
        <v>0</v>
      </c>
      <c r="AP223" s="92">
        <f t="shared" si="129"/>
        <v>215</v>
      </c>
      <c r="AQ223" s="91">
        <f t="shared" si="130"/>
        <v>216</v>
      </c>
      <c r="AR223" s="91" t="e">
        <f>INDEX(地温!$D$2:$D$366,MATCH(AP223,地温!$C$2:$C$366,FALSE))</f>
        <v>#N/A</v>
      </c>
      <c r="AS223" s="91" t="e">
        <f t="shared" si="131"/>
        <v>#N/A</v>
      </c>
      <c r="AT223" s="93" t="e">
        <f t="shared" si="113"/>
        <v>#N/A</v>
      </c>
      <c r="AU223" s="99" t="e">
        <f t="shared" si="114"/>
        <v>#N/A</v>
      </c>
      <c r="AV223" s="99">
        <f t="shared" si="115"/>
        <v>0</v>
      </c>
    </row>
    <row r="224" spans="1:48" s="91" customFormat="1">
      <c r="A224" s="92">
        <f t="shared" si="116"/>
        <v>216</v>
      </c>
      <c r="B224" s="91">
        <f t="shared" si="99"/>
        <v>217</v>
      </c>
      <c r="C224" s="99">
        <f t="shared" si="100"/>
        <v>0</v>
      </c>
      <c r="F224" s="92">
        <f t="shared" si="117"/>
        <v>216</v>
      </c>
      <c r="G224" s="91">
        <f t="shared" si="118"/>
        <v>217</v>
      </c>
      <c r="H224" s="91" t="e">
        <f>INDEX(地温!$D$2:$D$366,MATCH(F224,地温!$C$2:$C$366,FALSE))</f>
        <v>#N/A</v>
      </c>
      <c r="I224" s="91" t="e">
        <f t="shared" si="119"/>
        <v>#N/A</v>
      </c>
      <c r="J224" s="93" t="e">
        <f t="shared" si="101"/>
        <v>#N/A</v>
      </c>
      <c r="K224" s="99" t="e">
        <f t="shared" si="102"/>
        <v>#N/A</v>
      </c>
      <c r="L224" s="99">
        <f t="shared" si="103"/>
        <v>0</v>
      </c>
      <c r="O224" s="92">
        <f t="shared" si="120"/>
        <v>216</v>
      </c>
      <c r="P224" s="91">
        <f t="shared" si="121"/>
        <v>217</v>
      </c>
      <c r="Q224" s="91" t="e">
        <f>INDEX(地温!$D$2:$D$366,MATCH(O224,地温!$C$2:$C$366,FALSE))</f>
        <v>#N/A</v>
      </c>
      <c r="R224" s="91" t="e">
        <f t="shared" si="122"/>
        <v>#N/A</v>
      </c>
      <c r="S224" s="93" t="e">
        <f t="shared" si="104"/>
        <v>#N/A</v>
      </c>
      <c r="T224" s="99" t="e">
        <f t="shared" si="105"/>
        <v>#N/A</v>
      </c>
      <c r="U224" s="99">
        <f t="shared" si="106"/>
        <v>0</v>
      </c>
      <c r="X224" s="92">
        <f t="shared" si="123"/>
        <v>216</v>
      </c>
      <c r="Y224" s="91">
        <f t="shared" si="124"/>
        <v>217</v>
      </c>
      <c r="Z224" s="91" t="e">
        <f>INDEX(地温!$D$2:$D$366,MATCH(X224,地温!$C$2:$C$366,FALSE))</f>
        <v>#N/A</v>
      </c>
      <c r="AA224" s="91" t="e">
        <f t="shared" si="125"/>
        <v>#N/A</v>
      </c>
      <c r="AB224" s="93" t="e">
        <f t="shared" si="107"/>
        <v>#N/A</v>
      </c>
      <c r="AC224" s="99" t="e">
        <f t="shared" si="108"/>
        <v>#N/A</v>
      </c>
      <c r="AD224" s="99">
        <f t="shared" si="109"/>
        <v>0</v>
      </c>
      <c r="AG224" s="92">
        <f t="shared" si="126"/>
        <v>216</v>
      </c>
      <c r="AH224" s="91">
        <f t="shared" si="127"/>
        <v>217</v>
      </c>
      <c r="AI224" s="91" t="e">
        <f>INDEX(地温!$D$2:$D$366,MATCH(AG224,地温!$C$2:$C$366,FALSE))</f>
        <v>#N/A</v>
      </c>
      <c r="AJ224" s="91" t="e">
        <f t="shared" si="128"/>
        <v>#N/A</v>
      </c>
      <c r="AK224" s="93" t="e">
        <f t="shared" si="110"/>
        <v>#N/A</v>
      </c>
      <c r="AL224" s="99" t="e">
        <f t="shared" si="111"/>
        <v>#N/A</v>
      </c>
      <c r="AM224" s="99">
        <f t="shared" si="112"/>
        <v>0</v>
      </c>
      <c r="AP224" s="92">
        <f t="shared" si="129"/>
        <v>216</v>
      </c>
      <c r="AQ224" s="91">
        <f t="shared" si="130"/>
        <v>217</v>
      </c>
      <c r="AR224" s="91" t="e">
        <f>INDEX(地温!$D$2:$D$366,MATCH(AP224,地温!$C$2:$C$366,FALSE))</f>
        <v>#N/A</v>
      </c>
      <c r="AS224" s="91" t="e">
        <f t="shared" si="131"/>
        <v>#N/A</v>
      </c>
      <c r="AT224" s="93" t="e">
        <f t="shared" si="113"/>
        <v>#N/A</v>
      </c>
      <c r="AU224" s="99" t="e">
        <f t="shared" si="114"/>
        <v>#N/A</v>
      </c>
      <c r="AV224" s="99">
        <f t="shared" si="115"/>
        <v>0</v>
      </c>
    </row>
    <row r="225" spans="1:48" s="91" customFormat="1">
      <c r="A225" s="92">
        <f t="shared" si="116"/>
        <v>217</v>
      </c>
      <c r="B225" s="91">
        <f t="shared" si="99"/>
        <v>218</v>
      </c>
      <c r="C225" s="99">
        <f t="shared" si="100"/>
        <v>0</v>
      </c>
      <c r="F225" s="92">
        <f t="shared" si="117"/>
        <v>217</v>
      </c>
      <c r="G225" s="91">
        <f t="shared" si="118"/>
        <v>218</v>
      </c>
      <c r="H225" s="91" t="e">
        <f>INDEX(地温!$D$2:$D$366,MATCH(F225,地温!$C$2:$C$366,FALSE))</f>
        <v>#N/A</v>
      </c>
      <c r="I225" s="91" t="e">
        <f t="shared" si="119"/>
        <v>#N/A</v>
      </c>
      <c r="J225" s="93" t="e">
        <f t="shared" si="101"/>
        <v>#N/A</v>
      </c>
      <c r="K225" s="99" t="e">
        <f t="shared" si="102"/>
        <v>#N/A</v>
      </c>
      <c r="L225" s="99">
        <f t="shared" si="103"/>
        <v>0</v>
      </c>
      <c r="O225" s="92">
        <f t="shared" si="120"/>
        <v>217</v>
      </c>
      <c r="P225" s="91">
        <f t="shared" si="121"/>
        <v>218</v>
      </c>
      <c r="Q225" s="91" t="e">
        <f>INDEX(地温!$D$2:$D$366,MATCH(O225,地温!$C$2:$C$366,FALSE))</f>
        <v>#N/A</v>
      </c>
      <c r="R225" s="91" t="e">
        <f t="shared" si="122"/>
        <v>#N/A</v>
      </c>
      <c r="S225" s="93" t="e">
        <f t="shared" si="104"/>
        <v>#N/A</v>
      </c>
      <c r="T225" s="99" t="e">
        <f t="shared" si="105"/>
        <v>#N/A</v>
      </c>
      <c r="U225" s="99">
        <f t="shared" si="106"/>
        <v>0</v>
      </c>
      <c r="X225" s="92">
        <f t="shared" si="123"/>
        <v>217</v>
      </c>
      <c r="Y225" s="91">
        <f t="shared" si="124"/>
        <v>218</v>
      </c>
      <c r="Z225" s="91" t="e">
        <f>INDEX(地温!$D$2:$D$366,MATCH(X225,地温!$C$2:$C$366,FALSE))</f>
        <v>#N/A</v>
      </c>
      <c r="AA225" s="91" t="e">
        <f t="shared" si="125"/>
        <v>#N/A</v>
      </c>
      <c r="AB225" s="93" t="e">
        <f t="shared" si="107"/>
        <v>#N/A</v>
      </c>
      <c r="AC225" s="99" t="e">
        <f t="shared" si="108"/>
        <v>#N/A</v>
      </c>
      <c r="AD225" s="99">
        <f t="shared" si="109"/>
        <v>0</v>
      </c>
      <c r="AG225" s="92">
        <f t="shared" si="126"/>
        <v>217</v>
      </c>
      <c r="AH225" s="91">
        <f t="shared" si="127"/>
        <v>218</v>
      </c>
      <c r="AI225" s="91" t="e">
        <f>INDEX(地温!$D$2:$D$366,MATCH(AG225,地温!$C$2:$C$366,FALSE))</f>
        <v>#N/A</v>
      </c>
      <c r="AJ225" s="91" t="e">
        <f t="shared" si="128"/>
        <v>#N/A</v>
      </c>
      <c r="AK225" s="93" t="e">
        <f t="shared" si="110"/>
        <v>#N/A</v>
      </c>
      <c r="AL225" s="99" t="e">
        <f t="shared" si="111"/>
        <v>#N/A</v>
      </c>
      <c r="AM225" s="99">
        <f t="shared" si="112"/>
        <v>0</v>
      </c>
      <c r="AP225" s="92">
        <f t="shared" si="129"/>
        <v>217</v>
      </c>
      <c r="AQ225" s="91">
        <f t="shared" si="130"/>
        <v>218</v>
      </c>
      <c r="AR225" s="91" t="e">
        <f>INDEX(地温!$D$2:$D$366,MATCH(AP225,地温!$C$2:$C$366,FALSE))</f>
        <v>#N/A</v>
      </c>
      <c r="AS225" s="91" t="e">
        <f t="shared" si="131"/>
        <v>#N/A</v>
      </c>
      <c r="AT225" s="93" t="e">
        <f t="shared" si="113"/>
        <v>#N/A</v>
      </c>
      <c r="AU225" s="99" t="e">
        <f t="shared" si="114"/>
        <v>#N/A</v>
      </c>
      <c r="AV225" s="99">
        <f t="shared" si="115"/>
        <v>0</v>
      </c>
    </row>
    <row r="226" spans="1:48" s="91" customFormat="1">
      <c r="A226" s="92">
        <f t="shared" si="116"/>
        <v>218</v>
      </c>
      <c r="B226" s="91">
        <f t="shared" si="99"/>
        <v>219</v>
      </c>
      <c r="C226" s="99">
        <f t="shared" si="100"/>
        <v>0</v>
      </c>
      <c r="F226" s="92">
        <f t="shared" si="117"/>
        <v>218</v>
      </c>
      <c r="G226" s="91">
        <f t="shared" si="118"/>
        <v>219</v>
      </c>
      <c r="H226" s="91" t="e">
        <f>INDEX(地温!$D$2:$D$366,MATCH(F226,地温!$C$2:$C$366,FALSE))</f>
        <v>#N/A</v>
      </c>
      <c r="I226" s="91" t="e">
        <f t="shared" si="119"/>
        <v>#N/A</v>
      </c>
      <c r="J226" s="93" t="e">
        <f t="shared" si="101"/>
        <v>#N/A</v>
      </c>
      <c r="K226" s="99" t="e">
        <f t="shared" si="102"/>
        <v>#N/A</v>
      </c>
      <c r="L226" s="99">
        <f t="shared" si="103"/>
        <v>0</v>
      </c>
      <c r="O226" s="92">
        <f t="shared" si="120"/>
        <v>218</v>
      </c>
      <c r="P226" s="91">
        <f t="shared" si="121"/>
        <v>219</v>
      </c>
      <c r="Q226" s="91" t="e">
        <f>INDEX(地温!$D$2:$D$366,MATCH(O226,地温!$C$2:$C$366,FALSE))</f>
        <v>#N/A</v>
      </c>
      <c r="R226" s="91" t="e">
        <f t="shared" si="122"/>
        <v>#N/A</v>
      </c>
      <c r="S226" s="93" t="e">
        <f t="shared" si="104"/>
        <v>#N/A</v>
      </c>
      <c r="T226" s="99" t="e">
        <f t="shared" si="105"/>
        <v>#N/A</v>
      </c>
      <c r="U226" s="99">
        <f t="shared" si="106"/>
        <v>0</v>
      </c>
      <c r="X226" s="92">
        <f t="shared" si="123"/>
        <v>218</v>
      </c>
      <c r="Y226" s="91">
        <f t="shared" si="124"/>
        <v>219</v>
      </c>
      <c r="Z226" s="91" t="e">
        <f>INDEX(地温!$D$2:$D$366,MATCH(X226,地温!$C$2:$C$366,FALSE))</f>
        <v>#N/A</v>
      </c>
      <c r="AA226" s="91" t="e">
        <f t="shared" si="125"/>
        <v>#N/A</v>
      </c>
      <c r="AB226" s="93" t="e">
        <f t="shared" si="107"/>
        <v>#N/A</v>
      </c>
      <c r="AC226" s="99" t="e">
        <f t="shared" si="108"/>
        <v>#N/A</v>
      </c>
      <c r="AD226" s="99">
        <f t="shared" si="109"/>
        <v>0</v>
      </c>
      <c r="AG226" s="92">
        <f t="shared" si="126"/>
        <v>218</v>
      </c>
      <c r="AH226" s="91">
        <f t="shared" si="127"/>
        <v>219</v>
      </c>
      <c r="AI226" s="91" t="e">
        <f>INDEX(地温!$D$2:$D$366,MATCH(AG226,地温!$C$2:$C$366,FALSE))</f>
        <v>#N/A</v>
      </c>
      <c r="AJ226" s="91" t="e">
        <f t="shared" si="128"/>
        <v>#N/A</v>
      </c>
      <c r="AK226" s="93" t="e">
        <f t="shared" si="110"/>
        <v>#N/A</v>
      </c>
      <c r="AL226" s="99" t="e">
        <f t="shared" si="111"/>
        <v>#N/A</v>
      </c>
      <c r="AM226" s="99">
        <f t="shared" si="112"/>
        <v>0</v>
      </c>
      <c r="AP226" s="92">
        <f t="shared" si="129"/>
        <v>218</v>
      </c>
      <c r="AQ226" s="91">
        <f t="shared" si="130"/>
        <v>219</v>
      </c>
      <c r="AR226" s="91" t="e">
        <f>INDEX(地温!$D$2:$D$366,MATCH(AP226,地温!$C$2:$C$366,FALSE))</f>
        <v>#N/A</v>
      </c>
      <c r="AS226" s="91" t="e">
        <f t="shared" si="131"/>
        <v>#N/A</v>
      </c>
      <c r="AT226" s="93" t="e">
        <f t="shared" si="113"/>
        <v>#N/A</v>
      </c>
      <c r="AU226" s="99" t="e">
        <f t="shared" si="114"/>
        <v>#N/A</v>
      </c>
      <c r="AV226" s="99">
        <f t="shared" si="115"/>
        <v>0</v>
      </c>
    </row>
    <row r="227" spans="1:48" s="91" customFormat="1">
      <c r="A227" s="92">
        <f t="shared" si="116"/>
        <v>219</v>
      </c>
      <c r="B227" s="91">
        <f t="shared" si="99"/>
        <v>220</v>
      </c>
      <c r="C227" s="99">
        <f t="shared" si="100"/>
        <v>0</v>
      </c>
      <c r="F227" s="92">
        <f t="shared" si="117"/>
        <v>219</v>
      </c>
      <c r="G227" s="91">
        <f t="shared" si="118"/>
        <v>220</v>
      </c>
      <c r="H227" s="91" t="e">
        <f>INDEX(地温!$D$2:$D$366,MATCH(F227,地温!$C$2:$C$366,FALSE))</f>
        <v>#N/A</v>
      </c>
      <c r="I227" s="91" t="e">
        <f t="shared" si="119"/>
        <v>#N/A</v>
      </c>
      <c r="J227" s="93" t="e">
        <f t="shared" si="101"/>
        <v>#N/A</v>
      </c>
      <c r="K227" s="99" t="e">
        <f t="shared" si="102"/>
        <v>#N/A</v>
      </c>
      <c r="L227" s="99">
        <f t="shared" si="103"/>
        <v>0</v>
      </c>
      <c r="O227" s="92">
        <f t="shared" si="120"/>
        <v>219</v>
      </c>
      <c r="P227" s="91">
        <f t="shared" si="121"/>
        <v>220</v>
      </c>
      <c r="Q227" s="91" t="e">
        <f>INDEX(地温!$D$2:$D$366,MATCH(O227,地温!$C$2:$C$366,FALSE))</f>
        <v>#N/A</v>
      </c>
      <c r="R227" s="91" t="e">
        <f t="shared" si="122"/>
        <v>#N/A</v>
      </c>
      <c r="S227" s="93" t="e">
        <f t="shared" si="104"/>
        <v>#N/A</v>
      </c>
      <c r="T227" s="99" t="e">
        <f t="shared" si="105"/>
        <v>#N/A</v>
      </c>
      <c r="U227" s="99">
        <f t="shared" si="106"/>
        <v>0</v>
      </c>
      <c r="X227" s="92">
        <f t="shared" si="123"/>
        <v>219</v>
      </c>
      <c r="Y227" s="91">
        <f t="shared" si="124"/>
        <v>220</v>
      </c>
      <c r="Z227" s="91" t="e">
        <f>INDEX(地温!$D$2:$D$366,MATCH(X227,地温!$C$2:$C$366,FALSE))</f>
        <v>#N/A</v>
      </c>
      <c r="AA227" s="91" t="e">
        <f t="shared" si="125"/>
        <v>#N/A</v>
      </c>
      <c r="AB227" s="93" t="e">
        <f t="shared" si="107"/>
        <v>#N/A</v>
      </c>
      <c r="AC227" s="99" t="e">
        <f t="shared" si="108"/>
        <v>#N/A</v>
      </c>
      <c r="AD227" s="99">
        <f t="shared" si="109"/>
        <v>0</v>
      </c>
      <c r="AG227" s="92">
        <f t="shared" si="126"/>
        <v>219</v>
      </c>
      <c r="AH227" s="91">
        <f t="shared" si="127"/>
        <v>220</v>
      </c>
      <c r="AI227" s="91" t="e">
        <f>INDEX(地温!$D$2:$D$366,MATCH(AG227,地温!$C$2:$C$366,FALSE))</f>
        <v>#N/A</v>
      </c>
      <c r="AJ227" s="91" t="e">
        <f t="shared" si="128"/>
        <v>#N/A</v>
      </c>
      <c r="AK227" s="93" t="e">
        <f t="shared" si="110"/>
        <v>#N/A</v>
      </c>
      <c r="AL227" s="99" t="e">
        <f t="shared" si="111"/>
        <v>#N/A</v>
      </c>
      <c r="AM227" s="99">
        <f t="shared" si="112"/>
        <v>0</v>
      </c>
      <c r="AP227" s="92">
        <f t="shared" si="129"/>
        <v>219</v>
      </c>
      <c r="AQ227" s="91">
        <f t="shared" si="130"/>
        <v>220</v>
      </c>
      <c r="AR227" s="91" t="e">
        <f>INDEX(地温!$D$2:$D$366,MATCH(AP227,地温!$C$2:$C$366,FALSE))</f>
        <v>#N/A</v>
      </c>
      <c r="AS227" s="91" t="e">
        <f t="shared" si="131"/>
        <v>#N/A</v>
      </c>
      <c r="AT227" s="93" t="e">
        <f t="shared" si="113"/>
        <v>#N/A</v>
      </c>
      <c r="AU227" s="99" t="e">
        <f t="shared" si="114"/>
        <v>#N/A</v>
      </c>
      <c r="AV227" s="99">
        <f t="shared" si="115"/>
        <v>0</v>
      </c>
    </row>
    <row r="228" spans="1:48" s="91" customFormat="1">
      <c r="A228" s="92">
        <f t="shared" si="116"/>
        <v>220</v>
      </c>
      <c r="B228" s="91">
        <f t="shared" si="99"/>
        <v>221</v>
      </c>
      <c r="C228" s="99">
        <f t="shared" si="100"/>
        <v>0</v>
      </c>
      <c r="F228" s="92">
        <f t="shared" si="117"/>
        <v>220</v>
      </c>
      <c r="G228" s="91">
        <f t="shared" si="118"/>
        <v>221</v>
      </c>
      <c r="H228" s="91" t="e">
        <f>INDEX(地温!$D$2:$D$366,MATCH(F228,地温!$C$2:$C$366,FALSE))</f>
        <v>#N/A</v>
      </c>
      <c r="I228" s="91" t="e">
        <f t="shared" si="119"/>
        <v>#N/A</v>
      </c>
      <c r="J228" s="93" t="e">
        <f t="shared" si="101"/>
        <v>#N/A</v>
      </c>
      <c r="K228" s="99" t="e">
        <f t="shared" si="102"/>
        <v>#N/A</v>
      </c>
      <c r="L228" s="99">
        <f t="shared" si="103"/>
        <v>0</v>
      </c>
      <c r="O228" s="92">
        <f t="shared" si="120"/>
        <v>220</v>
      </c>
      <c r="P228" s="91">
        <f t="shared" si="121"/>
        <v>221</v>
      </c>
      <c r="Q228" s="91" t="e">
        <f>INDEX(地温!$D$2:$D$366,MATCH(O228,地温!$C$2:$C$366,FALSE))</f>
        <v>#N/A</v>
      </c>
      <c r="R228" s="91" t="e">
        <f t="shared" si="122"/>
        <v>#N/A</v>
      </c>
      <c r="S228" s="93" t="e">
        <f t="shared" si="104"/>
        <v>#N/A</v>
      </c>
      <c r="T228" s="99" t="e">
        <f t="shared" si="105"/>
        <v>#N/A</v>
      </c>
      <c r="U228" s="99">
        <f t="shared" si="106"/>
        <v>0</v>
      </c>
      <c r="X228" s="92">
        <f t="shared" si="123"/>
        <v>220</v>
      </c>
      <c r="Y228" s="91">
        <f t="shared" si="124"/>
        <v>221</v>
      </c>
      <c r="Z228" s="91" t="e">
        <f>INDEX(地温!$D$2:$D$366,MATCH(X228,地温!$C$2:$C$366,FALSE))</f>
        <v>#N/A</v>
      </c>
      <c r="AA228" s="91" t="e">
        <f t="shared" si="125"/>
        <v>#N/A</v>
      </c>
      <c r="AB228" s="93" t="e">
        <f t="shared" si="107"/>
        <v>#N/A</v>
      </c>
      <c r="AC228" s="99" t="e">
        <f t="shared" si="108"/>
        <v>#N/A</v>
      </c>
      <c r="AD228" s="99">
        <f t="shared" si="109"/>
        <v>0</v>
      </c>
      <c r="AG228" s="92">
        <f t="shared" si="126"/>
        <v>220</v>
      </c>
      <c r="AH228" s="91">
        <f t="shared" si="127"/>
        <v>221</v>
      </c>
      <c r="AI228" s="91" t="e">
        <f>INDEX(地温!$D$2:$D$366,MATCH(AG228,地温!$C$2:$C$366,FALSE))</f>
        <v>#N/A</v>
      </c>
      <c r="AJ228" s="91" t="e">
        <f t="shared" si="128"/>
        <v>#N/A</v>
      </c>
      <c r="AK228" s="93" t="e">
        <f t="shared" si="110"/>
        <v>#N/A</v>
      </c>
      <c r="AL228" s="99" t="e">
        <f t="shared" si="111"/>
        <v>#N/A</v>
      </c>
      <c r="AM228" s="99">
        <f t="shared" si="112"/>
        <v>0</v>
      </c>
      <c r="AP228" s="92">
        <f t="shared" si="129"/>
        <v>220</v>
      </c>
      <c r="AQ228" s="91">
        <f t="shared" si="130"/>
        <v>221</v>
      </c>
      <c r="AR228" s="91" t="e">
        <f>INDEX(地温!$D$2:$D$366,MATCH(AP228,地温!$C$2:$C$366,FALSE))</f>
        <v>#N/A</v>
      </c>
      <c r="AS228" s="91" t="e">
        <f t="shared" si="131"/>
        <v>#N/A</v>
      </c>
      <c r="AT228" s="93" t="e">
        <f t="shared" si="113"/>
        <v>#N/A</v>
      </c>
      <c r="AU228" s="99" t="e">
        <f t="shared" si="114"/>
        <v>#N/A</v>
      </c>
      <c r="AV228" s="99">
        <f t="shared" si="115"/>
        <v>0</v>
      </c>
    </row>
    <row r="229" spans="1:48" s="91" customFormat="1">
      <c r="A229" s="92">
        <f t="shared" si="116"/>
        <v>221</v>
      </c>
      <c r="B229" s="91">
        <f t="shared" si="99"/>
        <v>222</v>
      </c>
      <c r="C229" s="99">
        <f t="shared" si="100"/>
        <v>0</v>
      </c>
      <c r="F229" s="92">
        <f t="shared" si="117"/>
        <v>221</v>
      </c>
      <c r="G229" s="91">
        <f t="shared" si="118"/>
        <v>222</v>
      </c>
      <c r="H229" s="91" t="e">
        <f>INDEX(地温!$D$2:$D$366,MATCH(F229,地温!$C$2:$C$366,FALSE))</f>
        <v>#N/A</v>
      </c>
      <c r="I229" s="91" t="e">
        <f t="shared" si="119"/>
        <v>#N/A</v>
      </c>
      <c r="J229" s="93" t="e">
        <f t="shared" si="101"/>
        <v>#N/A</v>
      </c>
      <c r="K229" s="99" t="e">
        <f t="shared" si="102"/>
        <v>#N/A</v>
      </c>
      <c r="L229" s="99">
        <f t="shared" si="103"/>
        <v>0</v>
      </c>
      <c r="O229" s="92">
        <f t="shared" si="120"/>
        <v>221</v>
      </c>
      <c r="P229" s="91">
        <f t="shared" si="121"/>
        <v>222</v>
      </c>
      <c r="Q229" s="91" t="e">
        <f>INDEX(地温!$D$2:$D$366,MATCH(O229,地温!$C$2:$C$366,FALSE))</f>
        <v>#N/A</v>
      </c>
      <c r="R229" s="91" t="e">
        <f t="shared" si="122"/>
        <v>#N/A</v>
      </c>
      <c r="S229" s="93" t="e">
        <f t="shared" si="104"/>
        <v>#N/A</v>
      </c>
      <c r="T229" s="99" t="e">
        <f t="shared" si="105"/>
        <v>#N/A</v>
      </c>
      <c r="U229" s="99">
        <f t="shared" si="106"/>
        <v>0</v>
      </c>
      <c r="X229" s="92">
        <f t="shared" si="123"/>
        <v>221</v>
      </c>
      <c r="Y229" s="91">
        <f t="shared" si="124"/>
        <v>222</v>
      </c>
      <c r="Z229" s="91" t="e">
        <f>INDEX(地温!$D$2:$D$366,MATCH(X229,地温!$C$2:$C$366,FALSE))</f>
        <v>#N/A</v>
      </c>
      <c r="AA229" s="91" t="e">
        <f t="shared" si="125"/>
        <v>#N/A</v>
      </c>
      <c r="AB229" s="93" t="e">
        <f t="shared" si="107"/>
        <v>#N/A</v>
      </c>
      <c r="AC229" s="99" t="e">
        <f t="shared" si="108"/>
        <v>#N/A</v>
      </c>
      <c r="AD229" s="99">
        <f t="shared" si="109"/>
        <v>0</v>
      </c>
      <c r="AG229" s="92">
        <f t="shared" si="126"/>
        <v>221</v>
      </c>
      <c r="AH229" s="91">
        <f t="shared" si="127"/>
        <v>222</v>
      </c>
      <c r="AI229" s="91" t="e">
        <f>INDEX(地温!$D$2:$D$366,MATCH(AG229,地温!$C$2:$C$366,FALSE))</f>
        <v>#N/A</v>
      </c>
      <c r="AJ229" s="91" t="e">
        <f t="shared" si="128"/>
        <v>#N/A</v>
      </c>
      <c r="AK229" s="93" t="e">
        <f t="shared" si="110"/>
        <v>#N/A</v>
      </c>
      <c r="AL229" s="99" t="e">
        <f t="shared" si="111"/>
        <v>#N/A</v>
      </c>
      <c r="AM229" s="99">
        <f t="shared" si="112"/>
        <v>0</v>
      </c>
      <c r="AP229" s="92">
        <f t="shared" si="129"/>
        <v>221</v>
      </c>
      <c r="AQ229" s="91">
        <f t="shared" si="130"/>
        <v>222</v>
      </c>
      <c r="AR229" s="91" t="e">
        <f>INDEX(地温!$D$2:$D$366,MATCH(AP229,地温!$C$2:$C$366,FALSE))</f>
        <v>#N/A</v>
      </c>
      <c r="AS229" s="91" t="e">
        <f t="shared" si="131"/>
        <v>#N/A</v>
      </c>
      <c r="AT229" s="93" t="e">
        <f t="shared" si="113"/>
        <v>#N/A</v>
      </c>
      <c r="AU229" s="99" t="e">
        <f t="shared" si="114"/>
        <v>#N/A</v>
      </c>
      <c r="AV229" s="99">
        <f t="shared" si="115"/>
        <v>0</v>
      </c>
    </row>
    <row r="230" spans="1:48" s="91" customFormat="1">
      <c r="A230" s="92">
        <f t="shared" si="116"/>
        <v>222</v>
      </c>
      <c r="B230" s="91">
        <f t="shared" si="99"/>
        <v>223</v>
      </c>
      <c r="C230" s="99">
        <f t="shared" si="100"/>
        <v>0</v>
      </c>
      <c r="F230" s="92">
        <f t="shared" si="117"/>
        <v>222</v>
      </c>
      <c r="G230" s="91">
        <f t="shared" si="118"/>
        <v>223</v>
      </c>
      <c r="H230" s="91" t="e">
        <f>INDEX(地温!$D$2:$D$366,MATCH(F230,地温!$C$2:$C$366,FALSE))</f>
        <v>#N/A</v>
      </c>
      <c r="I230" s="91" t="e">
        <f t="shared" si="119"/>
        <v>#N/A</v>
      </c>
      <c r="J230" s="93" t="e">
        <f t="shared" si="101"/>
        <v>#N/A</v>
      </c>
      <c r="K230" s="99" t="e">
        <f t="shared" si="102"/>
        <v>#N/A</v>
      </c>
      <c r="L230" s="99">
        <f t="shared" si="103"/>
        <v>0</v>
      </c>
      <c r="O230" s="92">
        <f t="shared" si="120"/>
        <v>222</v>
      </c>
      <c r="P230" s="91">
        <f t="shared" si="121"/>
        <v>223</v>
      </c>
      <c r="Q230" s="91" t="e">
        <f>INDEX(地温!$D$2:$D$366,MATCH(O230,地温!$C$2:$C$366,FALSE))</f>
        <v>#N/A</v>
      </c>
      <c r="R230" s="91" t="e">
        <f t="shared" si="122"/>
        <v>#N/A</v>
      </c>
      <c r="S230" s="93" t="e">
        <f t="shared" si="104"/>
        <v>#N/A</v>
      </c>
      <c r="T230" s="99" t="e">
        <f t="shared" si="105"/>
        <v>#N/A</v>
      </c>
      <c r="U230" s="99">
        <f t="shared" si="106"/>
        <v>0</v>
      </c>
      <c r="X230" s="92">
        <f t="shared" si="123"/>
        <v>222</v>
      </c>
      <c r="Y230" s="91">
        <f t="shared" si="124"/>
        <v>223</v>
      </c>
      <c r="Z230" s="91" t="e">
        <f>INDEX(地温!$D$2:$D$366,MATCH(X230,地温!$C$2:$C$366,FALSE))</f>
        <v>#N/A</v>
      </c>
      <c r="AA230" s="91" t="e">
        <f t="shared" si="125"/>
        <v>#N/A</v>
      </c>
      <c r="AB230" s="93" t="e">
        <f t="shared" si="107"/>
        <v>#N/A</v>
      </c>
      <c r="AC230" s="99" t="e">
        <f t="shared" si="108"/>
        <v>#N/A</v>
      </c>
      <c r="AD230" s="99">
        <f t="shared" si="109"/>
        <v>0</v>
      </c>
      <c r="AG230" s="92">
        <f t="shared" si="126"/>
        <v>222</v>
      </c>
      <c r="AH230" s="91">
        <f t="shared" si="127"/>
        <v>223</v>
      </c>
      <c r="AI230" s="91" t="e">
        <f>INDEX(地温!$D$2:$D$366,MATCH(AG230,地温!$C$2:$C$366,FALSE))</f>
        <v>#N/A</v>
      </c>
      <c r="AJ230" s="91" t="e">
        <f t="shared" si="128"/>
        <v>#N/A</v>
      </c>
      <c r="AK230" s="93" t="e">
        <f t="shared" si="110"/>
        <v>#N/A</v>
      </c>
      <c r="AL230" s="99" t="e">
        <f t="shared" si="111"/>
        <v>#N/A</v>
      </c>
      <c r="AM230" s="99">
        <f t="shared" si="112"/>
        <v>0</v>
      </c>
      <c r="AP230" s="92">
        <f t="shared" si="129"/>
        <v>222</v>
      </c>
      <c r="AQ230" s="91">
        <f t="shared" si="130"/>
        <v>223</v>
      </c>
      <c r="AR230" s="91" t="e">
        <f>INDEX(地温!$D$2:$D$366,MATCH(AP230,地温!$C$2:$C$366,FALSE))</f>
        <v>#N/A</v>
      </c>
      <c r="AS230" s="91" t="e">
        <f t="shared" si="131"/>
        <v>#N/A</v>
      </c>
      <c r="AT230" s="93" t="e">
        <f t="shared" si="113"/>
        <v>#N/A</v>
      </c>
      <c r="AU230" s="99" t="e">
        <f t="shared" si="114"/>
        <v>#N/A</v>
      </c>
      <c r="AV230" s="99">
        <f t="shared" si="115"/>
        <v>0</v>
      </c>
    </row>
    <row r="231" spans="1:48" s="91" customFormat="1">
      <c r="A231" s="92">
        <f t="shared" si="116"/>
        <v>223</v>
      </c>
      <c r="B231" s="91">
        <f t="shared" si="99"/>
        <v>224</v>
      </c>
      <c r="C231" s="99">
        <f t="shared" si="100"/>
        <v>0</v>
      </c>
      <c r="F231" s="92">
        <f t="shared" si="117"/>
        <v>223</v>
      </c>
      <c r="G231" s="91">
        <f t="shared" si="118"/>
        <v>224</v>
      </c>
      <c r="H231" s="91" t="e">
        <f>INDEX(地温!$D$2:$D$366,MATCH(F231,地温!$C$2:$C$366,FALSE))</f>
        <v>#N/A</v>
      </c>
      <c r="I231" s="91" t="e">
        <f t="shared" si="119"/>
        <v>#N/A</v>
      </c>
      <c r="J231" s="93" t="e">
        <f t="shared" si="101"/>
        <v>#N/A</v>
      </c>
      <c r="K231" s="99" t="e">
        <f t="shared" si="102"/>
        <v>#N/A</v>
      </c>
      <c r="L231" s="99">
        <f t="shared" si="103"/>
        <v>0</v>
      </c>
      <c r="O231" s="92">
        <f t="shared" si="120"/>
        <v>223</v>
      </c>
      <c r="P231" s="91">
        <f t="shared" si="121"/>
        <v>224</v>
      </c>
      <c r="Q231" s="91" t="e">
        <f>INDEX(地温!$D$2:$D$366,MATCH(O231,地温!$C$2:$C$366,FALSE))</f>
        <v>#N/A</v>
      </c>
      <c r="R231" s="91" t="e">
        <f t="shared" si="122"/>
        <v>#N/A</v>
      </c>
      <c r="S231" s="93" t="e">
        <f t="shared" si="104"/>
        <v>#N/A</v>
      </c>
      <c r="T231" s="99" t="e">
        <f t="shared" si="105"/>
        <v>#N/A</v>
      </c>
      <c r="U231" s="99">
        <f t="shared" si="106"/>
        <v>0</v>
      </c>
      <c r="X231" s="92">
        <f t="shared" si="123"/>
        <v>223</v>
      </c>
      <c r="Y231" s="91">
        <f t="shared" si="124"/>
        <v>224</v>
      </c>
      <c r="Z231" s="91" t="e">
        <f>INDEX(地温!$D$2:$D$366,MATCH(X231,地温!$C$2:$C$366,FALSE))</f>
        <v>#N/A</v>
      </c>
      <c r="AA231" s="91" t="e">
        <f t="shared" si="125"/>
        <v>#N/A</v>
      </c>
      <c r="AB231" s="93" t="e">
        <f t="shared" si="107"/>
        <v>#N/A</v>
      </c>
      <c r="AC231" s="99" t="e">
        <f t="shared" si="108"/>
        <v>#N/A</v>
      </c>
      <c r="AD231" s="99">
        <f t="shared" si="109"/>
        <v>0</v>
      </c>
      <c r="AG231" s="92">
        <f t="shared" si="126"/>
        <v>223</v>
      </c>
      <c r="AH231" s="91">
        <f t="shared" si="127"/>
        <v>224</v>
      </c>
      <c r="AI231" s="91" t="e">
        <f>INDEX(地温!$D$2:$D$366,MATCH(AG231,地温!$C$2:$C$366,FALSE))</f>
        <v>#N/A</v>
      </c>
      <c r="AJ231" s="91" t="e">
        <f t="shared" si="128"/>
        <v>#N/A</v>
      </c>
      <c r="AK231" s="93" t="e">
        <f t="shared" si="110"/>
        <v>#N/A</v>
      </c>
      <c r="AL231" s="99" t="e">
        <f t="shared" si="111"/>
        <v>#N/A</v>
      </c>
      <c r="AM231" s="99">
        <f t="shared" si="112"/>
        <v>0</v>
      </c>
      <c r="AP231" s="92">
        <f t="shared" si="129"/>
        <v>223</v>
      </c>
      <c r="AQ231" s="91">
        <f t="shared" si="130"/>
        <v>224</v>
      </c>
      <c r="AR231" s="91" t="e">
        <f>INDEX(地温!$D$2:$D$366,MATCH(AP231,地温!$C$2:$C$366,FALSE))</f>
        <v>#N/A</v>
      </c>
      <c r="AS231" s="91" t="e">
        <f t="shared" si="131"/>
        <v>#N/A</v>
      </c>
      <c r="AT231" s="93" t="e">
        <f t="shared" si="113"/>
        <v>#N/A</v>
      </c>
      <c r="AU231" s="99" t="e">
        <f t="shared" si="114"/>
        <v>#N/A</v>
      </c>
      <c r="AV231" s="99">
        <f t="shared" si="115"/>
        <v>0</v>
      </c>
    </row>
    <row r="232" spans="1:48" s="91" customFormat="1">
      <c r="A232" s="92">
        <f t="shared" si="116"/>
        <v>224</v>
      </c>
      <c r="B232" s="91">
        <f t="shared" si="99"/>
        <v>225</v>
      </c>
      <c r="C232" s="99">
        <f t="shared" si="100"/>
        <v>0</v>
      </c>
      <c r="F232" s="92">
        <f t="shared" si="117"/>
        <v>224</v>
      </c>
      <c r="G232" s="91">
        <f t="shared" si="118"/>
        <v>225</v>
      </c>
      <c r="H232" s="91" t="e">
        <f>INDEX(地温!$D$2:$D$366,MATCH(F232,地温!$C$2:$C$366,FALSE))</f>
        <v>#N/A</v>
      </c>
      <c r="I232" s="91" t="e">
        <f t="shared" si="119"/>
        <v>#N/A</v>
      </c>
      <c r="J232" s="93" t="e">
        <f t="shared" si="101"/>
        <v>#N/A</v>
      </c>
      <c r="K232" s="99" t="e">
        <f t="shared" si="102"/>
        <v>#N/A</v>
      </c>
      <c r="L232" s="99">
        <f t="shared" si="103"/>
        <v>0</v>
      </c>
      <c r="O232" s="92">
        <f t="shared" si="120"/>
        <v>224</v>
      </c>
      <c r="P232" s="91">
        <f t="shared" si="121"/>
        <v>225</v>
      </c>
      <c r="Q232" s="91" t="e">
        <f>INDEX(地温!$D$2:$D$366,MATCH(O232,地温!$C$2:$C$366,FALSE))</f>
        <v>#N/A</v>
      </c>
      <c r="R232" s="91" t="e">
        <f t="shared" si="122"/>
        <v>#N/A</v>
      </c>
      <c r="S232" s="93" t="e">
        <f t="shared" si="104"/>
        <v>#N/A</v>
      </c>
      <c r="T232" s="99" t="e">
        <f t="shared" si="105"/>
        <v>#N/A</v>
      </c>
      <c r="U232" s="99">
        <f t="shared" si="106"/>
        <v>0</v>
      </c>
      <c r="X232" s="92">
        <f t="shared" si="123"/>
        <v>224</v>
      </c>
      <c r="Y232" s="91">
        <f t="shared" si="124"/>
        <v>225</v>
      </c>
      <c r="Z232" s="91" t="e">
        <f>INDEX(地温!$D$2:$D$366,MATCH(X232,地温!$C$2:$C$366,FALSE))</f>
        <v>#N/A</v>
      </c>
      <c r="AA232" s="91" t="e">
        <f t="shared" si="125"/>
        <v>#N/A</v>
      </c>
      <c r="AB232" s="93" t="e">
        <f t="shared" si="107"/>
        <v>#N/A</v>
      </c>
      <c r="AC232" s="99" t="e">
        <f t="shared" si="108"/>
        <v>#N/A</v>
      </c>
      <c r="AD232" s="99">
        <f t="shared" si="109"/>
        <v>0</v>
      </c>
      <c r="AG232" s="92">
        <f t="shared" si="126"/>
        <v>224</v>
      </c>
      <c r="AH232" s="91">
        <f t="shared" si="127"/>
        <v>225</v>
      </c>
      <c r="AI232" s="91" t="e">
        <f>INDEX(地温!$D$2:$D$366,MATCH(AG232,地温!$C$2:$C$366,FALSE))</f>
        <v>#N/A</v>
      </c>
      <c r="AJ232" s="91" t="e">
        <f t="shared" si="128"/>
        <v>#N/A</v>
      </c>
      <c r="AK232" s="93" t="e">
        <f t="shared" si="110"/>
        <v>#N/A</v>
      </c>
      <c r="AL232" s="99" t="e">
        <f t="shared" si="111"/>
        <v>#N/A</v>
      </c>
      <c r="AM232" s="99">
        <f t="shared" si="112"/>
        <v>0</v>
      </c>
      <c r="AP232" s="92">
        <f t="shared" si="129"/>
        <v>224</v>
      </c>
      <c r="AQ232" s="91">
        <f t="shared" si="130"/>
        <v>225</v>
      </c>
      <c r="AR232" s="91" t="e">
        <f>INDEX(地温!$D$2:$D$366,MATCH(AP232,地温!$C$2:$C$366,FALSE))</f>
        <v>#N/A</v>
      </c>
      <c r="AS232" s="91" t="e">
        <f t="shared" si="131"/>
        <v>#N/A</v>
      </c>
      <c r="AT232" s="93" t="e">
        <f t="shared" si="113"/>
        <v>#N/A</v>
      </c>
      <c r="AU232" s="99" t="e">
        <f t="shared" si="114"/>
        <v>#N/A</v>
      </c>
      <c r="AV232" s="99">
        <f t="shared" si="115"/>
        <v>0</v>
      </c>
    </row>
    <row r="233" spans="1:48" s="91" customFormat="1">
      <c r="A233" s="92">
        <f t="shared" si="116"/>
        <v>225</v>
      </c>
      <c r="B233" s="91">
        <f t="shared" si="99"/>
        <v>226</v>
      </c>
      <c r="C233" s="99">
        <f t="shared" si="100"/>
        <v>0</v>
      </c>
      <c r="F233" s="92">
        <f t="shared" si="117"/>
        <v>225</v>
      </c>
      <c r="G233" s="91">
        <f t="shared" si="118"/>
        <v>226</v>
      </c>
      <c r="H233" s="91" t="e">
        <f>INDEX(地温!$D$2:$D$366,MATCH(F233,地温!$C$2:$C$366,FALSE))</f>
        <v>#N/A</v>
      </c>
      <c r="I233" s="91" t="e">
        <f t="shared" si="119"/>
        <v>#N/A</v>
      </c>
      <c r="J233" s="93" t="e">
        <f t="shared" si="101"/>
        <v>#N/A</v>
      </c>
      <c r="K233" s="99" t="e">
        <f t="shared" si="102"/>
        <v>#N/A</v>
      </c>
      <c r="L233" s="99">
        <f t="shared" si="103"/>
        <v>0</v>
      </c>
      <c r="O233" s="92">
        <f t="shared" si="120"/>
        <v>225</v>
      </c>
      <c r="P233" s="91">
        <f t="shared" si="121"/>
        <v>226</v>
      </c>
      <c r="Q233" s="91" t="e">
        <f>INDEX(地温!$D$2:$D$366,MATCH(O233,地温!$C$2:$C$366,FALSE))</f>
        <v>#N/A</v>
      </c>
      <c r="R233" s="91" t="e">
        <f t="shared" si="122"/>
        <v>#N/A</v>
      </c>
      <c r="S233" s="93" t="e">
        <f t="shared" si="104"/>
        <v>#N/A</v>
      </c>
      <c r="T233" s="99" t="e">
        <f t="shared" si="105"/>
        <v>#N/A</v>
      </c>
      <c r="U233" s="99">
        <f t="shared" si="106"/>
        <v>0</v>
      </c>
      <c r="X233" s="92">
        <f t="shared" si="123"/>
        <v>225</v>
      </c>
      <c r="Y233" s="91">
        <f t="shared" si="124"/>
        <v>226</v>
      </c>
      <c r="Z233" s="91" t="e">
        <f>INDEX(地温!$D$2:$D$366,MATCH(X233,地温!$C$2:$C$366,FALSE))</f>
        <v>#N/A</v>
      </c>
      <c r="AA233" s="91" t="e">
        <f t="shared" si="125"/>
        <v>#N/A</v>
      </c>
      <c r="AB233" s="93" t="e">
        <f t="shared" si="107"/>
        <v>#N/A</v>
      </c>
      <c r="AC233" s="99" t="e">
        <f t="shared" si="108"/>
        <v>#N/A</v>
      </c>
      <c r="AD233" s="99">
        <f t="shared" si="109"/>
        <v>0</v>
      </c>
      <c r="AG233" s="92">
        <f t="shared" si="126"/>
        <v>225</v>
      </c>
      <c r="AH233" s="91">
        <f t="shared" si="127"/>
        <v>226</v>
      </c>
      <c r="AI233" s="91" t="e">
        <f>INDEX(地温!$D$2:$D$366,MATCH(AG233,地温!$C$2:$C$366,FALSE))</f>
        <v>#N/A</v>
      </c>
      <c r="AJ233" s="91" t="e">
        <f t="shared" si="128"/>
        <v>#N/A</v>
      </c>
      <c r="AK233" s="93" t="e">
        <f t="shared" si="110"/>
        <v>#N/A</v>
      </c>
      <c r="AL233" s="99" t="e">
        <f t="shared" si="111"/>
        <v>#N/A</v>
      </c>
      <c r="AM233" s="99">
        <f t="shared" si="112"/>
        <v>0</v>
      </c>
      <c r="AP233" s="92">
        <f t="shared" si="129"/>
        <v>225</v>
      </c>
      <c r="AQ233" s="91">
        <f t="shared" si="130"/>
        <v>226</v>
      </c>
      <c r="AR233" s="91" t="e">
        <f>INDEX(地温!$D$2:$D$366,MATCH(AP233,地温!$C$2:$C$366,FALSE))</f>
        <v>#N/A</v>
      </c>
      <c r="AS233" s="91" t="e">
        <f t="shared" si="131"/>
        <v>#N/A</v>
      </c>
      <c r="AT233" s="93" t="e">
        <f t="shared" si="113"/>
        <v>#N/A</v>
      </c>
      <c r="AU233" s="99" t="e">
        <f t="shared" si="114"/>
        <v>#N/A</v>
      </c>
      <c r="AV233" s="99">
        <f t="shared" si="115"/>
        <v>0</v>
      </c>
    </row>
    <row r="234" spans="1:48" s="91" customFormat="1">
      <c r="A234" s="92">
        <f t="shared" si="116"/>
        <v>226</v>
      </c>
      <c r="B234" s="91">
        <f t="shared" si="99"/>
        <v>227</v>
      </c>
      <c r="C234" s="99">
        <f t="shared" si="100"/>
        <v>0</v>
      </c>
      <c r="F234" s="92">
        <f t="shared" si="117"/>
        <v>226</v>
      </c>
      <c r="G234" s="91">
        <f t="shared" si="118"/>
        <v>227</v>
      </c>
      <c r="H234" s="91" t="e">
        <f>INDEX(地温!$D$2:$D$366,MATCH(F234,地温!$C$2:$C$366,FALSE))</f>
        <v>#N/A</v>
      </c>
      <c r="I234" s="91" t="e">
        <f t="shared" si="119"/>
        <v>#N/A</v>
      </c>
      <c r="J234" s="93" t="e">
        <f t="shared" si="101"/>
        <v>#N/A</v>
      </c>
      <c r="K234" s="99" t="e">
        <f t="shared" si="102"/>
        <v>#N/A</v>
      </c>
      <c r="L234" s="99">
        <f t="shared" si="103"/>
        <v>0</v>
      </c>
      <c r="O234" s="92">
        <f t="shared" si="120"/>
        <v>226</v>
      </c>
      <c r="P234" s="91">
        <f t="shared" si="121"/>
        <v>227</v>
      </c>
      <c r="Q234" s="91" t="e">
        <f>INDEX(地温!$D$2:$D$366,MATCH(O234,地温!$C$2:$C$366,FALSE))</f>
        <v>#N/A</v>
      </c>
      <c r="R234" s="91" t="e">
        <f t="shared" si="122"/>
        <v>#N/A</v>
      </c>
      <c r="S234" s="93" t="e">
        <f t="shared" si="104"/>
        <v>#N/A</v>
      </c>
      <c r="T234" s="99" t="e">
        <f t="shared" si="105"/>
        <v>#N/A</v>
      </c>
      <c r="U234" s="99">
        <f t="shared" si="106"/>
        <v>0</v>
      </c>
      <c r="X234" s="92">
        <f t="shared" si="123"/>
        <v>226</v>
      </c>
      <c r="Y234" s="91">
        <f t="shared" si="124"/>
        <v>227</v>
      </c>
      <c r="Z234" s="91" t="e">
        <f>INDEX(地温!$D$2:$D$366,MATCH(X234,地温!$C$2:$C$366,FALSE))</f>
        <v>#N/A</v>
      </c>
      <c r="AA234" s="91" t="e">
        <f t="shared" si="125"/>
        <v>#N/A</v>
      </c>
      <c r="AB234" s="93" t="e">
        <f t="shared" si="107"/>
        <v>#N/A</v>
      </c>
      <c r="AC234" s="99" t="e">
        <f t="shared" si="108"/>
        <v>#N/A</v>
      </c>
      <c r="AD234" s="99">
        <f t="shared" si="109"/>
        <v>0</v>
      </c>
      <c r="AG234" s="92">
        <f t="shared" si="126"/>
        <v>226</v>
      </c>
      <c r="AH234" s="91">
        <f t="shared" si="127"/>
        <v>227</v>
      </c>
      <c r="AI234" s="91" t="e">
        <f>INDEX(地温!$D$2:$D$366,MATCH(AG234,地温!$C$2:$C$366,FALSE))</f>
        <v>#N/A</v>
      </c>
      <c r="AJ234" s="91" t="e">
        <f t="shared" si="128"/>
        <v>#N/A</v>
      </c>
      <c r="AK234" s="93" t="e">
        <f t="shared" si="110"/>
        <v>#N/A</v>
      </c>
      <c r="AL234" s="99" t="e">
        <f t="shared" si="111"/>
        <v>#N/A</v>
      </c>
      <c r="AM234" s="99">
        <f t="shared" si="112"/>
        <v>0</v>
      </c>
      <c r="AP234" s="92">
        <f t="shared" si="129"/>
        <v>226</v>
      </c>
      <c r="AQ234" s="91">
        <f t="shared" si="130"/>
        <v>227</v>
      </c>
      <c r="AR234" s="91" t="e">
        <f>INDEX(地温!$D$2:$D$366,MATCH(AP234,地温!$C$2:$C$366,FALSE))</f>
        <v>#N/A</v>
      </c>
      <c r="AS234" s="91" t="e">
        <f t="shared" si="131"/>
        <v>#N/A</v>
      </c>
      <c r="AT234" s="93" t="e">
        <f t="shared" si="113"/>
        <v>#N/A</v>
      </c>
      <c r="AU234" s="99" t="e">
        <f t="shared" si="114"/>
        <v>#N/A</v>
      </c>
      <c r="AV234" s="99">
        <f t="shared" si="115"/>
        <v>0</v>
      </c>
    </row>
    <row r="235" spans="1:48" s="91" customFormat="1">
      <c r="A235" s="92">
        <f t="shared" si="116"/>
        <v>227</v>
      </c>
      <c r="B235" s="91">
        <f t="shared" si="99"/>
        <v>228</v>
      </c>
      <c r="C235" s="99">
        <f t="shared" si="100"/>
        <v>0</v>
      </c>
      <c r="F235" s="92">
        <f t="shared" si="117"/>
        <v>227</v>
      </c>
      <c r="G235" s="91">
        <f t="shared" si="118"/>
        <v>228</v>
      </c>
      <c r="H235" s="91" t="e">
        <f>INDEX(地温!$D$2:$D$366,MATCH(F235,地温!$C$2:$C$366,FALSE))</f>
        <v>#N/A</v>
      </c>
      <c r="I235" s="91" t="e">
        <f t="shared" si="119"/>
        <v>#N/A</v>
      </c>
      <c r="J235" s="93" t="e">
        <f t="shared" si="101"/>
        <v>#N/A</v>
      </c>
      <c r="K235" s="99" t="e">
        <f t="shared" si="102"/>
        <v>#N/A</v>
      </c>
      <c r="L235" s="99">
        <f t="shared" si="103"/>
        <v>0</v>
      </c>
      <c r="O235" s="92">
        <f t="shared" si="120"/>
        <v>227</v>
      </c>
      <c r="P235" s="91">
        <f t="shared" si="121"/>
        <v>228</v>
      </c>
      <c r="Q235" s="91" t="e">
        <f>INDEX(地温!$D$2:$D$366,MATCH(O235,地温!$C$2:$C$366,FALSE))</f>
        <v>#N/A</v>
      </c>
      <c r="R235" s="91" t="e">
        <f t="shared" si="122"/>
        <v>#N/A</v>
      </c>
      <c r="S235" s="93" t="e">
        <f t="shared" si="104"/>
        <v>#N/A</v>
      </c>
      <c r="T235" s="99" t="e">
        <f t="shared" si="105"/>
        <v>#N/A</v>
      </c>
      <c r="U235" s="99">
        <f t="shared" si="106"/>
        <v>0</v>
      </c>
      <c r="X235" s="92">
        <f t="shared" si="123"/>
        <v>227</v>
      </c>
      <c r="Y235" s="91">
        <f t="shared" si="124"/>
        <v>228</v>
      </c>
      <c r="Z235" s="91" t="e">
        <f>INDEX(地温!$D$2:$D$366,MATCH(X235,地温!$C$2:$C$366,FALSE))</f>
        <v>#N/A</v>
      </c>
      <c r="AA235" s="91" t="e">
        <f t="shared" si="125"/>
        <v>#N/A</v>
      </c>
      <c r="AB235" s="93" t="e">
        <f t="shared" si="107"/>
        <v>#N/A</v>
      </c>
      <c r="AC235" s="99" t="e">
        <f t="shared" si="108"/>
        <v>#N/A</v>
      </c>
      <c r="AD235" s="99">
        <f t="shared" si="109"/>
        <v>0</v>
      </c>
      <c r="AG235" s="92">
        <f t="shared" si="126"/>
        <v>227</v>
      </c>
      <c r="AH235" s="91">
        <f t="shared" si="127"/>
        <v>228</v>
      </c>
      <c r="AI235" s="91" t="e">
        <f>INDEX(地温!$D$2:$D$366,MATCH(AG235,地温!$C$2:$C$366,FALSE))</f>
        <v>#N/A</v>
      </c>
      <c r="AJ235" s="91" t="e">
        <f t="shared" si="128"/>
        <v>#N/A</v>
      </c>
      <c r="AK235" s="93" t="e">
        <f t="shared" si="110"/>
        <v>#N/A</v>
      </c>
      <c r="AL235" s="99" t="e">
        <f t="shared" si="111"/>
        <v>#N/A</v>
      </c>
      <c r="AM235" s="99">
        <f t="shared" si="112"/>
        <v>0</v>
      </c>
      <c r="AP235" s="92">
        <f t="shared" si="129"/>
        <v>227</v>
      </c>
      <c r="AQ235" s="91">
        <f t="shared" si="130"/>
        <v>228</v>
      </c>
      <c r="AR235" s="91" t="e">
        <f>INDEX(地温!$D$2:$D$366,MATCH(AP235,地温!$C$2:$C$366,FALSE))</f>
        <v>#N/A</v>
      </c>
      <c r="AS235" s="91" t="e">
        <f t="shared" si="131"/>
        <v>#N/A</v>
      </c>
      <c r="AT235" s="93" t="e">
        <f t="shared" si="113"/>
        <v>#N/A</v>
      </c>
      <c r="AU235" s="99" t="e">
        <f t="shared" si="114"/>
        <v>#N/A</v>
      </c>
      <c r="AV235" s="99">
        <f t="shared" si="115"/>
        <v>0</v>
      </c>
    </row>
    <row r="236" spans="1:48" s="91" customFormat="1">
      <c r="A236" s="92">
        <f t="shared" si="116"/>
        <v>228</v>
      </c>
      <c r="B236" s="91">
        <f t="shared" si="99"/>
        <v>229</v>
      </c>
      <c r="C236" s="99">
        <f t="shared" si="100"/>
        <v>0</v>
      </c>
      <c r="F236" s="92">
        <f t="shared" si="117"/>
        <v>228</v>
      </c>
      <c r="G236" s="91">
        <f t="shared" si="118"/>
        <v>229</v>
      </c>
      <c r="H236" s="91" t="e">
        <f>INDEX(地温!$D$2:$D$366,MATCH(F236,地温!$C$2:$C$366,FALSE))</f>
        <v>#N/A</v>
      </c>
      <c r="I236" s="91" t="e">
        <f t="shared" si="119"/>
        <v>#N/A</v>
      </c>
      <c r="J236" s="93" t="e">
        <f t="shared" si="101"/>
        <v>#N/A</v>
      </c>
      <c r="K236" s="99" t="e">
        <f t="shared" si="102"/>
        <v>#N/A</v>
      </c>
      <c r="L236" s="99">
        <f t="shared" si="103"/>
        <v>0</v>
      </c>
      <c r="O236" s="92">
        <f t="shared" si="120"/>
        <v>228</v>
      </c>
      <c r="P236" s="91">
        <f t="shared" si="121"/>
        <v>229</v>
      </c>
      <c r="Q236" s="91" t="e">
        <f>INDEX(地温!$D$2:$D$366,MATCH(O236,地温!$C$2:$C$366,FALSE))</f>
        <v>#N/A</v>
      </c>
      <c r="R236" s="91" t="e">
        <f t="shared" si="122"/>
        <v>#N/A</v>
      </c>
      <c r="S236" s="93" t="e">
        <f t="shared" si="104"/>
        <v>#N/A</v>
      </c>
      <c r="T236" s="99" t="e">
        <f t="shared" si="105"/>
        <v>#N/A</v>
      </c>
      <c r="U236" s="99">
        <f t="shared" si="106"/>
        <v>0</v>
      </c>
      <c r="X236" s="92">
        <f t="shared" si="123"/>
        <v>228</v>
      </c>
      <c r="Y236" s="91">
        <f t="shared" si="124"/>
        <v>229</v>
      </c>
      <c r="Z236" s="91" t="e">
        <f>INDEX(地温!$D$2:$D$366,MATCH(X236,地温!$C$2:$C$366,FALSE))</f>
        <v>#N/A</v>
      </c>
      <c r="AA236" s="91" t="e">
        <f t="shared" si="125"/>
        <v>#N/A</v>
      </c>
      <c r="AB236" s="93" t="e">
        <f t="shared" si="107"/>
        <v>#N/A</v>
      </c>
      <c r="AC236" s="99" t="e">
        <f t="shared" si="108"/>
        <v>#N/A</v>
      </c>
      <c r="AD236" s="99">
        <f t="shared" si="109"/>
        <v>0</v>
      </c>
      <c r="AG236" s="92">
        <f t="shared" si="126"/>
        <v>228</v>
      </c>
      <c r="AH236" s="91">
        <f t="shared" si="127"/>
        <v>229</v>
      </c>
      <c r="AI236" s="91" t="e">
        <f>INDEX(地温!$D$2:$D$366,MATCH(AG236,地温!$C$2:$C$366,FALSE))</f>
        <v>#N/A</v>
      </c>
      <c r="AJ236" s="91" t="e">
        <f t="shared" si="128"/>
        <v>#N/A</v>
      </c>
      <c r="AK236" s="93" t="e">
        <f t="shared" si="110"/>
        <v>#N/A</v>
      </c>
      <c r="AL236" s="99" t="e">
        <f t="shared" si="111"/>
        <v>#N/A</v>
      </c>
      <c r="AM236" s="99">
        <f t="shared" si="112"/>
        <v>0</v>
      </c>
      <c r="AP236" s="92">
        <f t="shared" si="129"/>
        <v>228</v>
      </c>
      <c r="AQ236" s="91">
        <f t="shared" si="130"/>
        <v>229</v>
      </c>
      <c r="AR236" s="91" t="e">
        <f>INDEX(地温!$D$2:$D$366,MATCH(AP236,地温!$C$2:$C$366,FALSE))</f>
        <v>#N/A</v>
      </c>
      <c r="AS236" s="91" t="e">
        <f t="shared" si="131"/>
        <v>#N/A</v>
      </c>
      <c r="AT236" s="93" t="e">
        <f t="shared" si="113"/>
        <v>#N/A</v>
      </c>
      <c r="AU236" s="99" t="e">
        <f t="shared" si="114"/>
        <v>#N/A</v>
      </c>
      <c r="AV236" s="99">
        <f t="shared" si="115"/>
        <v>0</v>
      </c>
    </row>
    <row r="237" spans="1:48" s="91" customFormat="1">
      <c r="A237" s="92">
        <f t="shared" si="116"/>
        <v>229</v>
      </c>
      <c r="B237" s="91">
        <f t="shared" si="99"/>
        <v>230</v>
      </c>
      <c r="C237" s="99">
        <f t="shared" si="100"/>
        <v>0</v>
      </c>
      <c r="F237" s="92">
        <f t="shared" si="117"/>
        <v>229</v>
      </c>
      <c r="G237" s="91">
        <f t="shared" si="118"/>
        <v>230</v>
      </c>
      <c r="H237" s="91" t="e">
        <f>INDEX(地温!$D$2:$D$366,MATCH(F237,地温!$C$2:$C$366,FALSE))</f>
        <v>#N/A</v>
      </c>
      <c r="I237" s="91" t="e">
        <f t="shared" si="119"/>
        <v>#N/A</v>
      </c>
      <c r="J237" s="93" t="e">
        <f t="shared" si="101"/>
        <v>#N/A</v>
      </c>
      <c r="K237" s="99" t="e">
        <f t="shared" si="102"/>
        <v>#N/A</v>
      </c>
      <c r="L237" s="99">
        <f t="shared" si="103"/>
        <v>0</v>
      </c>
      <c r="O237" s="92">
        <f t="shared" si="120"/>
        <v>229</v>
      </c>
      <c r="P237" s="91">
        <f t="shared" si="121"/>
        <v>230</v>
      </c>
      <c r="Q237" s="91" t="e">
        <f>INDEX(地温!$D$2:$D$366,MATCH(O237,地温!$C$2:$C$366,FALSE))</f>
        <v>#N/A</v>
      </c>
      <c r="R237" s="91" t="e">
        <f t="shared" si="122"/>
        <v>#N/A</v>
      </c>
      <c r="S237" s="93" t="e">
        <f t="shared" si="104"/>
        <v>#N/A</v>
      </c>
      <c r="T237" s="99" t="e">
        <f t="shared" si="105"/>
        <v>#N/A</v>
      </c>
      <c r="U237" s="99">
        <f t="shared" si="106"/>
        <v>0</v>
      </c>
      <c r="X237" s="92">
        <f t="shared" si="123"/>
        <v>229</v>
      </c>
      <c r="Y237" s="91">
        <f t="shared" si="124"/>
        <v>230</v>
      </c>
      <c r="Z237" s="91" t="e">
        <f>INDEX(地温!$D$2:$D$366,MATCH(X237,地温!$C$2:$C$366,FALSE))</f>
        <v>#N/A</v>
      </c>
      <c r="AA237" s="91" t="e">
        <f t="shared" si="125"/>
        <v>#N/A</v>
      </c>
      <c r="AB237" s="93" t="e">
        <f t="shared" si="107"/>
        <v>#N/A</v>
      </c>
      <c r="AC237" s="99" t="e">
        <f t="shared" si="108"/>
        <v>#N/A</v>
      </c>
      <c r="AD237" s="99">
        <f t="shared" si="109"/>
        <v>0</v>
      </c>
      <c r="AG237" s="92">
        <f t="shared" si="126"/>
        <v>229</v>
      </c>
      <c r="AH237" s="91">
        <f t="shared" si="127"/>
        <v>230</v>
      </c>
      <c r="AI237" s="91" t="e">
        <f>INDEX(地温!$D$2:$D$366,MATCH(AG237,地温!$C$2:$C$366,FALSE))</f>
        <v>#N/A</v>
      </c>
      <c r="AJ237" s="91" t="e">
        <f t="shared" si="128"/>
        <v>#N/A</v>
      </c>
      <c r="AK237" s="93" t="e">
        <f t="shared" si="110"/>
        <v>#N/A</v>
      </c>
      <c r="AL237" s="99" t="e">
        <f t="shared" si="111"/>
        <v>#N/A</v>
      </c>
      <c r="AM237" s="99">
        <f t="shared" si="112"/>
        <v>0</v>
      </c>
      <c r="AP237" s="92">
        <f t="shared" si="129"/>
        <v>229</v>
      </c>
      <c r="AQ237" s="91">
        <f t="shared" si="130"/>
        <v>230</v>
      </c>
      <c r="AR237" s="91" t="e">
        <f>INDEX(地温!$D$2:$D$366,MATCH(AP237,地温!$C$2:$C$366,FALSE))</f>
        <v>#N/A</v>
      </c>
      <c r="AS237" s="91" t="e">
        <f t="shared" si="131"/>
        <v>#N/A</v>
      </c>
      <c r="AT237" s="93" t="e">
        <f t="shared" si="113"/>
        <v>#N/A</v>
      </c>
      <c r="AU237" s="99" t="e">
        <f t="shared" si="114"/>
        <v>#N/A</v>
      </c>
      <c r="AV237" s="99">
        <f t="shared" si="115"/>
        <v>0</v>
      </c>
    </row>
    <row r="238" spans="1:48" s="91" customFormat="1">
      <c r="A238" s="92">
        <f t="shared" si="116"/>
        <v>230</v>
      </c>
      <c r="B238" s="91">
        <f t="shared" si="99"/>
        <v>231</v>
      </c>
      <c r="C238" s="99">
        <f t="shared" si="100"/>
        <v>0</v>
      </c>
      <c r="F238" s="92">
        <f t="shared" si="117"/>
        <v>230</v>
      </c>
      <c r="G238" s="91">
        <f t="shared" si="118"/>
        <v>231</v>
      </c>
      <c r="H238" s="91" t="e">
        <f>INDEX(地温!$D$2:$D$366,MATCH(F238,地温!$C$2:$C$366,FALSE))</f>
        <v>#N/A</v>
      </c>
      <c r="I238" s="91" t="e">
        <f t="shared" si="119"/>
        <v>#N/A</v>
      </c>
      <c r="J238" s="93" t="e">
        <f t="shared" si="101"/>
        <v>#N/A</v>
      </c>
      <c r="K238" s="99" t="e">
        <f t="shared" si="102"/>
        <v>#N/A</v>
      </c>
      <c r="L238" s="99">
        <f t="shared" si="103"/>
        <v>0</v>
      </c>
      <c r="O238" s="92">
        <f t="shared" si="120"/>
        <v>230</v>
      </c>
      <c r="P238" s="91">
        <f t="shared" si="121"/>
        <v>231</v>
      </c>
      <c r="Q238" s="91" t="e">
        <f>INDEX(地温!$D$2:$D$366,MATCH(O238,地温!$C$2:$C$366,FALSE))</f>
        <v>#N/A</v>
      </c>
      <c r="R238" s="91" t="e">
        <f t="shared" si="122"/>
        <v>#N/A</v>
      </c>
      <c r="S238" s="93" t="e">
        <f t="shared" si="104"/>
        <v>#N/A</v>
      </c>
      <c r="T238" s="99" t="e">
        <f t="shared" si="105"/>
        <v>#N/A</v>
      </c>
      <c r="U238" s="99">
        <f t="shared" si="106"/>
        <v>0</v>
      </c>
      <c r="X238" s="92">
        <f t="shared" si="123"/>
        <v>230</v>
      </c>
      <c r="Y238" s="91">
        <f t="shared" si="124"/>
        <v>231</v>
      </c>
      <c r="Z238" s="91" t="e">
        <f>INDEX(地温!$D$2:$D$366,MATCH(X238,地温!$C$2:$C$366,FALSE))</f>
        <v>#N/A</v>
      </c>
      <c r="AA238" s="91" t="e">
        <f t="shared" si="125"/>
        <v>#N/A</v>
      </c>
      <c r="AB238" s="93" t="e">
        <f t="shared" si="107"/>
        <v>#N/A</v>
      </c>
      <c r="AC238" s="99" t="e">
        <f t="shared" si="108"/>
        <v>#N/A</v>
      </c>
      <c r="AD238" s="99">
        <f t="shared" si="109"/>
        <v>0</v>
      </c>
      <c r="AG238" s="92">
        <f t="shared" si="126"/>
        <v>230</v>
      </c>
      <c r="AH238" s="91">
        <f t="shared" si="127"/>
        <v>231</v>
      </c>
      <c r="AI238" s="91" t="e">
        <f>INDEX(地温!$D$2:$D$366,MATCH(AG238,地温!$C$2:$C$366,FALSE))</f>
        <v>#N/A</v>
      </c>
      <c r="AJ238" s="91" t="e">
        <f t="shared" si="128"/>
        <v>#N/A</v>
      </c>
      <c r="AK238" s="93" t="e">
        <f t="shared" si="110"/>
        <v>#N/A</v>
      </c>
      <c r="AL238" s="99" t="e">
        <f t="shared" si="111"/>
        <v>#N/A</v>
      </c>
      <c r="AM238" s="99">
        <f t="shared" si="112"/>
        <v>0</v>
      </c>
      <c r="AP238" s="92">
        <f t="shared" si="129"/>
        <v>230</v>
      </c>
      <c r="AQ238" s="91">
        <f t="shared" si="130"/>
        <v>231</v>
      </c>
      <c r="AR238" s="91" t="e">
        <f>INDEX(地温!$D$2:$D$366,MATCH(AP238,地温!$C$2:$C$366,FALSE))</f>
        <v>#N/A</v>
      </c>
      <c r="AS238" s="91" t="e">
        <f t="shared" si="131"/>
        <v>#N/A</v>
      </c>
      <c r="AT238" s="93" t="e">
        <f t="shared" si="113"/>
        <v>#N/A</v>
      </c>
      <c r="AU238" s="99" t="e">
        <f t="shared" si="114"/>
        <v>#N/A</v>
      </c>
      <c r="AV238" s="99">
        <f t="shared" si="115"/>
        <v>0</v>
      </c>
    </row>
    <row r="239" spans="1:48" s="91" customFormat="1">
      <c r="A239" s="92">
        <f t="shared" si="116"/>
        <v>231</v>
      </c>
      <c r="B239" s="91">
        <f t="shared" si="99"/>
        <v>232</v>
      </c>
      <c r="C239" s="99">
        <f t="shared" si="100"/>
        <v>0</v>
      </c>
      <c r="F239" s="92">
        <f t="shared" si="117"/>
        <v>231</v>
      </c>
      <c r="G239" s="91">
        <f t="shared" si="118"/>
        <v>232</v>
      </c>
      <c r="H239" s="91" t="e">
        <f>INDEX(地温!$D$2:$D$366,MATCH(F239,地温!$C$2:$C$366,FALSE))</f>
        <v>#N/A</v>
      </c>
      <c r="I239" s="91" t="e">
        <f t="shared" si="119"/>
        <v>#N/A</v>
      </c>
      <c r="J239" s="93" t="e">
        <f t="shared" si="101"/>
        <v>#N/A</v>
      </c>
      <c r="K239" s="99" t="e">
        <f t="shared" si="102"/>
        <v>#N/A</v>
      </c>
      <c r="L239" s="99">
        <f t="shared" si="103"/>
        <v>0</v>
      </c>
      <c r="O239" s="92">
        <f t="shared" si="120"/>
        <v>231</v>
      </c>
      <c r="P239" s="91">
        <f t="shared" si="121"/>
        <v>232</v>
      </c>
      <c r="Q239" s="91" t="e">
        <f>INDEX(地温!$D$2:$D$366,MATCH(O239,地温!$C$2:$C$366,FALSE))</f>
        <v>#N/A</v>
      </c>
      <c r="R239" s="91" t="e">
        <f t="shared" si="122"/>
        <v>#N/A</v>
      </c>
      <c r="S239" s="93" t="e">
        <f t="shared" si="104"/>
        <v>#N/A</v>
      </c>
      <c r="T239" s="99" t="e">
        <f t="shared" si="105"/>
        <v>#N/A</v>
      </c>
      <c r="U239" s="99">
        <f t="shared" si="106"/>
        <v>0</v>
      </c>
      <c r="X239" s="92">
        <f t="shared" si="123"/>
        <v>231</v>
      </c>
      <c r="Y239" s="91">
        <f t="shared" si="124"/>
        <v>232</v>
      </c>
      <c r="Z239" s="91" t="e">
        <f>INDEX(地温!$D$2:$D$366,MATCH(X239,地温!$C$2:$C$366,FALSE))</f>
        <v>#N/A</v>
      </c>
      <c r="AA239" s="91" t="e">
        <f t="shared" si="125"/>
        <v>#N/A</v>
      </c>
      <c r="AB239" s="93" t="e">
        <f t="shared" si="107"/>
        <v>#N/A</v>
      </c>
      <c r="AC239" s="99" t="e">
        <f t="shared" si="108"/>
        <v>#N/A</v>
      </c>
      <c r="AD239" s="99">
        <f t="shared" si="109"/>
        <v>0</v>
      </c>
      <c r="AG239" s="92">
        <f t="shared" si="126"/>
        <v>231</v>
      </c>
      <c r="AH239" s="91">
        <f t="shared" si="127"/>
        <v>232</v>
      </c>
      <c r="AI239" s="91" t="e">
        <f>INDEX(地温!$D$2:$D$366,MATCH(AG239,地温!$C$2:$C$366,FALSE))</f>
        <v>#N/A</v>
      </c>
      <c r="AJ239" s="91" t="e">
        <f t="shared" si="128"/>
        <v>#N/A</v>
      </c>
      <c r="AK239" s="93" t="e">
        <f t="shared" si="110"/>
        <v>#N/A</v>
      </c>
      <c r="AL239" s="99" t="e">
        <f t="shared" si="111"/>
        <v>#N/A</v>
      </c>
      <c r="AM239" s="99">
        <f t="shared" si="112"/>
        <v>0</v>
      </c>
      <c r="AP239" s="92">
        <f t="shared" si="129"/>
        <v>231</v>
      </c>
      <c r="AQ239" s="91">
        <f t="shared" si="130"/>
        <v>232</v>
      </c>
      <c r="AR239" s="91" t="e">
        <f>INDEX(地温!$D$2:$D$366,MATCH(AP239,地温!$C$2:$C$366,FALSE))</f>
        <v>#N/A</v>
      </c>
      <c r="AS239" s="91" t="e">
        <f t="shared" si="131"/>
        <v>#N/A</v>
      </c>
      <c r="AT239" s="93" t="e">
        <f t="shared" si="113"/>
        <v>#N/A</v>
      </c>
      <c r="AU239" s="99" t="e">
        <f t="shared" si="114"/>
        <v>#N/A</v>
      </c>
      <c r="AV239" s="99">
        <f t="shared" si="115"/>
        <v>0</v>
      </c>
    </row>
    <row r="240" spans="1:48" s="91" customFormat="1">
      <c r="A240" s="92">
        <f t="shared" si="116"/>
        <v>232</v>
      </c>
      <c r="B240" s="91">
        <f t="shared" si="99"/>
        <v>233</v>
      </c>
      <c r="C240" s="99">
        <f t="shared" si="100"/>
        <v>0</v>
      </c>
      <c r="F240" s="92">
        <f t="shared" si="117"/>
        <v>232</v>
      </c>
      <c r="G240" s="91">
        <f t="shared" si="118"/>
        <v>233</v>
      </c>
      <c r="H240" s="91" t="e">
        <f>INDEX(地温!$D$2:$D$366,MATCH(F240,地温!$C$2:$C$366,FALSE))</f>
        <v>#N/A</v>
      </c>
      <c r="I240" s="91" t="e">
        <f t="shared" si="119"/>
        <v>#N/A</v>
      </c>
      <c r="J240" s="93" t="e">
        <f t="shared" si="101"/>
        <v>#N/A</v>
      </c>
      <c r="K240" s="99" t="e">
        <f t="shared" si="102"/>
        <v>#N/A</v>
      </c>
      <c r="L240" s="99">
        <f t="shared" si="103"/>
        <v>0</v>
      </c>
      <c r="O240" s="92">
        <f t="shared" si="120"/>
        <v>232</v>
      </c>
      <c r="P240" s="91">
        <f t="shared" si="121"/>
        <v>233</v>
      </c>
      <c r="Q240" s="91" t="e">
        <f>INDEX(地温!$D$2:$D$366,MATCH(O240,地温!$C$2:$C$366,FALSE))</f>
        <v>#N/A</v>
      </c>
      <c r="R240" s="91" t="e">
        <f t="shared" si="122"/>
        <v>#N/A</v>
      </c>
      <c r="S240" s="93" t="e">
        <f t="shared" si="104"/>
        <v>#N/A</v>
      </c>
      <c r="T240" s="99" t="e">
        <f t="shared" si="105"/>
        <v>#N/A</v>
      </c>
      <c r="U240" s="99">
        <f t="shared" si="106"/>
        <v>0</v>
      </c>
      <c r="X240" s="92">
        <f t="shared" si="123"/>
        <v>232</v>
      </c>
      <c r="Y240" s="91">
        <f t="shared" si="124"/>
        <v>233</v>
      </c>
      <c r="Z240" s="91" t="e">
        <f>INDEX(地温!$D$2:$D$366,MATCH(X240,地温!$C$2:$C$366,FALSE))</f>
        <v>#N/A</v>
      </c>
      <c r="AA240" s="91" t="e">
        <f t="shared" si="125"/>
        <v>#N/A</v>
      </c>
      <c r="AB240" s="93" t="e">
        <f t="shared" si="107"/>
        <v>#N/A</v>
      </c>
      <c r="AC240" s="99" t="e">
        <f t="shared" si="108"/>
        <v>#N/A</v>
      </c>
      <c r="AD240" s="99">
        <f t="shared" si="109"/>
        <v>0</v>
      </c>
      <c r="AG240" s="92">
        <f t="shared" si="126"/>
        <v>232</v>
      </c>
      <c r="AH240" s="91">
        <f t="shared" si="127"/>
        <v>233</v>
      </c>
      <c r="AI240" s="91" t="e">
        <f>INDEX(地温!$D$2:$D$366,MATCH(AG240,地温!$C$2:$C$366,FALSE))</f>
        <v>#N/A</v>
      </c>
      <c r="AJ240" s="91" t="e">
        <f t="shared" si="128"/>
        <v>#N/A</v>
      </c>
      <c r="AK240" s="93" t="e">
        <f t="shared" si="110"/>
        <v>#N/A</v>
      </c>
      <c r="AL240" s="99" t="e">
        <f t="shared" si="111"/>
        <v>#N/A</v>
      </c>
      <c r="AM240" s="99">
        <f t="shared" si="112"/>
        <v>0</v>
      </c>
      <c r="AP240" s="92">
        <f t="shared" si="129"/>
        <v>232</v>
      </c>
      <c r="AQ240" s="91">
        <f t="shared" si="130"/>
        <v>233</v>
      </c>
      <c r="AR240" s="91" t="e">
        <f>INDEX(地温!$D$2:$D$366,MATCH(AP240,地温!$C$2:$C$366,FALSE))</f>
        <v>#N/A</v>
      </c>
      <c r="AS240" s="91" t="e">
        <f t="shared" si="131"/>
        <v>#N/A</v>
      </c>
      <c r="AT240" s="93" t="e">
        <f t="shared" si="113"/>
        <v>#N/A</v>
      </c>
      <c r="AU240" s="99" t="e">
        <f t="shared" si="114"/>
        <v>#N/A</v>
      </c>
      <c r="AV240" s="99">
        <f t="shared" si="115"/>
        <v>0</v>
      </c>
    </row>
    <row r="241" spans="1:48" s="91" customFormat="1">
      <c r="A241" s="92">
        <f t="shared" si="116"/>
        <v>233</v>
      </c>
      <c r="B241" s="91">
        <f t="shared" si="99"/>
        <v>234</v>
      </c>
      <c r="C241" s="99">
        <f t="shared" si="100"/>
        <v>0</v>
      </c>
      <c r="F241" s="92">
        <f t="shared" si="117"/>
        <v>233</v>
      </c>
      <c r="G241" s="91">
        <f t="shared" si="118"/>
        <v>234</v>
      </c>
      <c r="H241" s="91" t="e">
        <f>INDEX(地温!$D$2:$D$366,MATCH(F241,地温!$C$2:$C$366,FALSE))</f>
        <v>#N/A</v>
      </c>
      <c r="I241" s="91" t="e">
        <f t="shared" si="119"/>
        <v>#N/A</v>
      </c>
      <c r="J241" s="93" t="e">
        <f t="shared" si="101"/>
        <v>#N/A</v>
      </c>
      <c r="K241" s="99" t="e">
        <f t="shared" si="102"/>
        <v>#N/A</v>
      </c>
      <c r="L241" s="99">
        <f t="shared" si="103"/>
        <v>0</v>
      </c>
      <c r="O241" s="92">
        <f t="shared" si="120"/>
        <v>233</v>
      </c>
      <c r="P241" s="91">
        <f t="shared" si="121"/>
        <v>234</v>
      </c>
      <c r="Q241" s="91" t="e">
        <f>INDEX(地温!$D$2:$D$366,MATCH(O241,地温!$C$2:$C$366,FALSE))</f>
        <v>#N/A</v>
      </c>
      <c r="R241" s="91" t="e">
        <f t="shared" si="122"/>
        <v>#N/A</v>
      </c>
      <c r="S241" s="93" t="e">
        <f t="shared" si="104"/>
        <v>#N/A</v>
      </c>
      <c r="T241" s="99" t="e">
        <f t="shared" si="105"/>
        <v>#N/A</v>
      </c>
      <c r="U241" s="99">
        <f t="shared" si="106"/>
        <v>0</v>
      </c>
      <c r="X241" s="92">
        <f t="shared" si="123"/>
        <v>233</v>
      </c>
      <c r="Y241" s="91">
        <f t="shared" si="124"/>
        <v>234</v>
      </c>
      <c r="Z241" s="91" t="e">
        <f>INDEX(地温!$D$2:$D$366,MATCH(X241,地温!$C$2:$C$366,FALSE))</f>
        <v>#N/A</v>
      </c>
      <c r="AA241" s="91" t="e">
        <f t="shared" si="125"/>
        <v>#N/A</v>
      </c>
      <c r="AB241" s="93" t="e">
        <f t="shared" si="107"/>
        <v>#N/A</v>
      </c>
      <c r="AC241" s="99" t="e">
        <f t="shared" si="108"/>
        <v>#N/A</v>
      </c>
      <c r="AD241" s="99">
        <f t="shared" si="109"/>
        <v>0</v>
      </c>
      <c r="AG241" s="92">
        <f t="shared" si="126"/>
        <v>233</v>
      </c>
      <c r="AH241" s="91">
        <f t="shared" si="127"/>
        <v>234</v>
      </c>
      <c r="AI241" s="91" t="e">
        <f>INDEX(地温!$D$2:$D$366,MATCH(AG241,地温!$C$2:$C$366,FALSE))</f>
        <v>#N/A</v>
      </c>
      <c r="AJ241" s="91" t="e">
        <f t="shared" si="128"/>
        <v>#N/A</v>
      </c>
      <c r="AK241" s="93" t="e">
        <f t="shared" si="110"/>
        <v>#N/A</v>
      </c>
      <c r="AL241" s="99" t="e">
        <f t="shared" si="111"/>
        <v>#N/A</v>
      </c>
      <c r="AM241" s="99">
        <f t="shared" si="112"/>
        <v>0</v>
      </c>
      <c r="AP241" s="92">
        <f t="shared" si="129"/>
        <v>233</v>
      </c>
      <c r="AQ241" s="91">
        <f t="shared" si="130"/>
        <v>234</v>
      </c>
      <c r="AR241" s="91" t="e">
        <f>INDEX(地温!$D$2:$D$366,MATCH(AP241,地温!$C$2:$C$366,FALSE))</f>
        <v>#N/A</v>
      </c>
      <c r="AS241" s="91" t="e">
        <f t="shared" si="131"/>
        <v>#N/A</v>
      </c>
      <c r="AT241" s="93" t="e">
        <f t="shared" si="113"/>
        <v>#N/A</v>
      </c>
      <c r="AU241" s="99" t="e">
        <f t="shared" si="114"/>
        <v>#N/A</v>
      </c>
      <c r="AV241" s="99">
        <f t="shared" si="115"/>
        <v>0</v>
      </c>
    </row>
    <row r="242" spans="1:48" s="91" customFormat="1">
      <c r="A242" s="92">
        <f t="shared" si="116"/>
        <v>234</v>
      </c>
      <c r="B242" s="91">
        <f t="shared" si="99"/>
        <v>235</v>
      </c>
      <c r="C242" s="99">
        <f t="shared" si="100"/>
        <v>0</v>
      </c>
      <c r="F242" s="92">
        <f t="shared" si="117"/>
        <v>234</v>
      </c>
      <c r="G242" s="91">
        <f t="shared" si="118"/>
        <v>235</v>
      </c>
      <c r="H242" s="91" t="e">
        <f>INDEX(地温!$D$2:$D$366,MATCH(F242,地温!$C$2:$C$366,FALSE))</f>
        <v>#N/A</v>
      </c>
      <c r="I242" s="91" t="e">
        <f t="shared" si="119"/>
        <v>#N/A</v>
      </c>
      <c r="J242" s="93" t="e">
        <f t="shared" si="101"/>
        <v>#N/A</v>
      </c>
      <c r="K242" s="99" t="e">
        <f t="shared" si="102"/>
        <v>#N/A</v>
      </c>
      <c r="L242" s="99">
        <f t="shared" si="103"/>
        <v>0</v>
      </c>
      <c r="O242" s="92">
        <f t="shared" si="120"/>
        <v>234</v>
      </c>
      <c r="P242" s="91">
        <f t="shared" si="121"/>
        <v>235</v>
      </c>
      <c r="Q242" s="91" t="e">
        <f>INDEX(地温!$D$2:$D$366,MATCH(O242,地温!$C$2:$C$366,FALSE))</f>
        <v>#N/A</v>
      </c>
      <c r="R242" s="91" t="e">
        <f t="shared" si="122"/>
        <v>#N/A</v>
      </c>
      <c r="S242" s="93" t="e">
        <f t="shared" si="104"/>
        <v>#N/A</v>
      </c>
      <c r="T242" s="99" t="e">
        <f t="shared" si="105"/>
        <v>#N/A</v>
      </c>
      <c r="U242" s="99">
        <f t="shared" si="106"/>
        <v>0</v>
      </c>
      <c r="X242" s="92">
        <f t="shared" si="123"/>
        <v>234</v>
      </c>
      <c r="Y242" s="91">
        <f t="shared" si="124"/>
        <v>235</v>
      </c>
      <c r="Z242" s="91" t="e">
        <f>INDEX(地温!$D$2:$D$366,MATCH(X242,地温!$C$2:$C$366,FALSE))</f>
        <v>#N/A</v>
      </c>
      <c r="AA242" s="91" t="e">
        <f t="shared" si="125"/>
        <v>#N/A</v>
      </c>
      <c r="AB242" s="93" t="e">
        <f t="shared" si="107"/>
        <v>#N/A</v>
      </c>
      <c r="AC242" s="99" t="e">
        <f t="shared" si="108"/>
        <v>#N/A</v>
      </c>
      <c r="AD242" s="99">
        <f t="shared" si="109"/>
        <v>0</v>
      </c>
      <c r="AG242" s="92">
        <f t="shared" si="126"/>
        <v>234</v>
      </c>
      <c r="AH242" s="91">
        <f t="shared" si="127"/>
        <v>235</v>
      </c>
      <c r="AI242" s="91" t="e">
        <f>INDEX(地温!$D$2:$D$366,MATCH(AG242,地温!$C$2:$C$366,FALSE))</f>
        <v>#N/A</v>
      </c>
      <c r="AJ242" s="91" t="e">
        <f t="shared" si="128"/>
        <v>#N/A</v>
      </c>
      <c r="AK242" s="93" t="e">
        <f t="shared" si="110"/>
        <v>#N/A</v>
      </c>
      <c r="AL242" s="99" t="e">
        <f t="shared" si="111"/>
        <v>#N/A</v>
      </c>
      <c r="AM242" s="99">
        <f t="shared" si="112"/>
        <v>0</v>
      </c>
      <c r="AP242" s="92">
        <f t="shared" si="129"/>
        <v>234</v>
      </c>
      <c r="AQ242" s="91">
        <f t="shared" si="130"/>
        <v>235</v>
      </c>
      <c r="AR242" s="91" t="e">
        <f>INDEX(地温!$D$2:$D$366,MATCH(AP242,地温!$C$2:$C$366,FALSE))</f>
        <v>#N/A</v>
      </c>
      <c r="AS242" s="91" t="e">
        <f t="shared" si="131"/>
        <v>#N/A</v>
      </c>
      <c r="AT242" s="93" t="e">
        <f t="shared" si="113"/>
        <v>#N/A</v>
      </c>
      <c r="AU242" s="99" t="e">
        <f t="shared" si="114"/>
        <v>#N/A</v>
      </c>
      <c r="AV242" s="99">
        <f t="shared" si="115"/>
        <v>0</v>
      </c>
    </row>
    <row r="243" spans="1:48" s="91" customFormat="1">
      <c r="A243" s="92">
        <f t="shared" si="116"/>
        <v>235</v>
      </c>
      <c r="B243" s="91">
        <f t="shared" si="99"/>
        <v>236</v>
      </c>
      <c r="C243" s="99">
        <f t="shared" si="100"/>
        <v>0</v>
      </c>
      <c r="F243" s="92">
        <f t="shared" si="117"/>
        <v>235</v>
      </c>
      <c r="G243" s="91">
        <f t="shared" si="118"/>
        <v>236</v>
      </c>
      <c r="H243" s="91" t="e">
        <f>INDEX(地温!$D$2:$D$366,MATCH(F243,地温!$C$2:$C$366,FALSE))</f>
        <v>#N/A</v>
      </c>
      <c r="I243" s="91" t="e">
        <f t="shared" si="119"/>
        <v>#N/A</v>
      </c>
      <c r="J243" s="93" t="e">
        <f t="shared" si="101"/>
        <v>#N/A</v>
      </c>
      <c r="K243" s="99" t="e">
        <f t="shared" si="102"/>
        <v>#N/A</v>
      </c>
      <c r="L243" s="99">
        <f t="shared" si="103"/>
        <v>0</v>
      </c>
      <c r="O243" s="92">
        <f t="shared" si="120"/>
        <v>235</v>
      </c>
      <c r="P243" s="91">
        <f t="shared" si="121"/>
        <v>236</v>
      </c>
      <c r="Q243" s="91" t="e">
        <f>INDEX(地温!$D$2:$D$366,MATCH(O243,地温!$C$2:$C$366,FALSE))</f>
        <v>#N/A</v>
      </c>
      <c r="R243" s="91" t="e">
        <f t="shared" si="122"/>
        <v>#N/A</v>
      </c>
      <c r="S243" s="93" t="e">
        <f t="shared" si="104"/>
        <v>#N/A</v>
      </c>
      <c r="T243" s="99" t="e">
        <f t="shared" si="105"/>
        <v>#N/A</v>
      </c>
      <c r="U243" s="99">
        <f t="shared" si="106"/>
        <v>0</v>
      </c>
      <c r="X243" s="92">
        <f t="shared" si="123"/>
        <v>235</v>
      </c>
      <c r="Y243" s="91">
        <f t="shared" si="124"/>
        <v>236</v>
      </c>
      <c r="Z243" s="91" t="e">
        <f>INDEX(地温!$D$2:$D$366,MATCH(X243,地温!$C$2:$C$366,FALSE))</f>
        <v>#N/A</v>
      </c>
      <c r="AA243" s="91" t="e">
        <f t="shared" si="125"/>
        <v>#N/A</v>
      </c>
      <c r="AB243" s="93" t="e">
        <f t="shared" si="107"/>
        <v>#N/A</v>
      </c>
      <c r="AC243" s="99" t="e">
        <f t="shared" si="108"/>
        <v>#N/A</v>
      </c>
      <c r="AD243" s="99">
        <f t="shared" si="109"/>
        <v>0</v>
      </c>
      <c r="AG243" s="92">
        <f t="shared" si="126"/>
        <v>235</v>
      </c>
      <c r="AH243" s="91">
        <f t="shared" si="127"/>
        <v>236</v>
      </c>
      <c r="AI243" s="91" t="e">
        <f>INDEX(地温!$D$2:$D$366,MATCH(AG243,地温!$C$2:$C$366,FALSE))</f>
        <v>#N/A</v>
      </c>
      <c r="AJ243" s="91" t="e">
        <f t="shared" si="128"/>
        <v>#N/A</v>
      </c>
      <c r="AK243" s="93" t="e">
        <f t="shared" si="110"/>
        <v>#N/A</v>
      </c>
      <c r="AL243" s="99" t="e">
        <f t="shared" si="111"/>
        <v>#N/A</v>
      </c>
      <c r="AM243" s="99">
        <f t="shared" si="112"/>
        <v>0</v>
      </c>
      <c r="AP243" s="92">
        <f t="shared" si="129"/>
        <v>235</v>
      </c>
      <c r="AQ243" s="91">
        <f t="shared" si="130"/>
        <v>236</v>
      </c>
      <c r="AR243" s="91" t="e">
        <f>INDEX(地温!$D$2:$D$366,MATCH(AP243,地温!$C$2:$C$366,FALSE))</f>
        <v>#N/A</v>
      </c>
      <c r="AS243" s="91" t="e">
        <f t="shared" si="131"/>
        <v>#N/A</v>
      </c>
      <c r="AT243" s="93" t="e">
        <f t="shared" si="113"/>
        <v>#N/A</v>
      </c>
      <c r="AU243" s="99" t="e">
        <f t="shared" si="114"/>
        <v>#N/A</v>
      </c>
      <c r="AV243" s="99">
        <f t="shared" si="115"/>
        <v>0</v>
      </c>
    </row>
    <row r="244" spans="1:48" s="91" customFormat="1">
      <c r="A244" s="92">
        <f t="shared" si="116"/>
        <v>236</v>
      </c>
      <c r="B244" s="91">
        <f t="shared" si="99"/>
        <v>237</v>
      </c>
      <c r="C244" s="99">
        <f t="shared" si="100"/>
        <v>0</v>
      </c>
      <c r="F244" s="92">
        <f t="shared" si="117"/>
        <v>236</v>
      </c>
      <c r="G244" s="91">
        <f t="shared" si="118"/>
        <v>237</v>
      </c>
      <c r="H244" s="91" t="e">
        <f>INDEX(地温!$D$2:$D$366,MATCH(F244,地温!$C$2:$C$366,FALSE))</f>
        <v>#N/A</v>
      </c>
      <c r="I244" s="91" t="e">
        <f t="shared" si="119"/>
        <v>#N/A</v>
      </c>
      <c r="J244" s="93" t="e">
        <f t="shared" si="101"/>
        <v>#N/A</v>
      </c>
      <c r="K244" s="99" t="e">
        <f t="shared" si="102"/>
        <v>#N/A</v>
      </c>
      <c r="L244" s="99">
        <f t="shared" si="103"/>
        <v>0</v>
      </c>
      <c r="O244" s="92">
        <f t="shared" si="120"/>
        <v>236</v>
      </c>
      <c r="P244" s="91">
        <f t="shared" si="121"/>
        <v>237</v>
      </c>
      <c r="Q244" s="91" t="e">
        <f>INDEX(地温!$D$2:$D$366,MATCH(O244,地温!$C$2:$C$366,FALSE))</f>
        <v>#N/A</v>
      </c>
      <c r="R244" s="91" t="e">
        <f t="shared" si="122"/>
        <v>#N/A</v>
      </c>
      <c r="S244" s="93" t="e">
        <f t="shared" si="104"/>
        <v>#N/A</v>
      </c>
      <c r="T244" s="99" t="e">
        <f t="shared" si="105"/>
        <v>#N/A</v>
      </c>
      <c r="U244" s="99">
        <f t="shared" si="106"/>
        <v>0</v>
      </c>
      <c r="X244" s="92">
        <f t="shared" si="123"/>
        <v>236</v>
      </c>
      <c r="Y244" s="91">
        <f t="shared" si="124"/>
        <v>237</v>
      </c>
      <c r="Z244" s="91" t="e">
        <f>INDEX(地温!$D$2:$D$366,MATCH(X244,地温!$C$2:$C$366,FALSE))</f>
        <v>#N/A</v>
      </c>
      <c r="AA244" s="91" t="e">
        <f t="shared" si="125"/>
        <v>#N/A</v>
      </c>
      <c r="AB244" s="93" t="e">
        <f t="shared" si="107"/>
        <v>#N/A</v>
      </c>
      <c r="AC244" s="99" t="e">
        <f t="shared" si="108"/>
        <v>#N/A</v>
      </c>
      <c r="AD244" s="99">
        <f t="shared" si="109"/>
        <v>0</v>
      </c>
      <c r="AG244" s="92">
        <f t="shared" si="126"/>
        <v>236</v>
      </c>
      <c r="AH244" s="91">
        <f t="shared" si="127"/>
        <v>237</v>
      </c>
      <c r="AI244" s="91" t="e">
        <f>INDEX(地温!$D$2:$D$366,MATCH(AG244,地温!$C$2:$C$366,FALSE))</f>
        <v>#N/A</v>
      </c>
      <c r="AJ244" s="91" t="e">
        <f t="shared" si="128"/>
        <v>#N/A</v>
      </c>
      <c r="AK244" s="93" t="e">
        <f t="shared" si="110"/>
        <v>#N/A</v>
      </c>
      <c r="AL244" s="99" t="e">
        <f t="shared" si="111"/>
        <v>#N/A</v>
      </c>
      <c r="AM244" s="99">
        <f t="shared" si="112"/>
        <v>0</v>
      </c>
      <c r="AP244" s="92">
        <f t="shared" si="129"/>
        <v>236</v>
      </c>
      <c r="AQ244" s="91">
        <f t="shared" si="130"/>
        <v>237</v>
      </c>
      <c r="AR244" s="91" t="e">
        <f>INDEX(地温!$D$2:$D$366,MATCH(AP244,地温!$C$2:$C$366,FALSE))</f>
        <v>#N/A</v>
      </c>
      <c r="AS244" s="91" t="e">
        <f t="shared" si="131"/>
        <v>#N/A</v>
      </c>
      <c r="AT244" s="93" t="e">
        <f t="shared" si="113"/>
        <v>#N/A</v>
      </c>
      <c r="AU244" s="99" t="e">
        <f t="shared" si="114"/>
        <v>#N/A</v>
      </c>
      <c r="AV244" s="99">
        <f t="shared" si="115"/>
        <v>0</v>
      </c>
    </row>
    <row r="245" spans="1:48" s="91" customFormat="1">
      <c r="A245" s="92">
        <f t="shared" si="116"/>
        <v>237</v>
      </c>
      <c r="B245" s="91">
        <f t="shared" si="99"/>
        <v>238</v>
      </c>
      <c r="C245" s="99">
        <f t="shared" si="100"/>
        <v>0</v>
      </c>
      <c r="F245" s="92">
        <f t="shared" si="117"/>
        <v>237</v>
      </c>
      <c r="G245" s="91">
        <f t="shared" si="118"/>
        <v>238</v>
      </c>
      <c r="H245" s="91" t="e">
        <f>INDEX(地温!$D$2:$D$366,MATCH(F245,地温!$C$2:$C$366,FALSE))</f>
        <v>#N/A</v>
      </c>
      <c r="I245" s="91" t="e">
        <f t="shared" si="119"/>
        <v>#N/A</v>
      </c>
      <c r="J245" s="93" t="e">
        <f t="shared" si="101"/>
        <v>#N/A</v>
      </c>
      <c r="K245" s="99" t="e">
        <f t="shared" si="102"/>
        <v>#N/A</v>
      </c>
      <c r="L245" s="99">
        <f t="shared" si="103"/>
        <v>0</v>
      </c>
      <c r="O245" s="92">
        <f t="shared" si="120"/>
        <v>237</v>
      </c>
      <c r="P245" s="91">
        <f t="shared" si="121"/>
        <v>238</v>
      </c>
      <c r="Q245" s="91" t="e">
        <f>INDEX(地温!$D$2:$D$366,MATCH(O245,地温!$C$2:$C$366,FALSE))</f>
        <v>#N/A</v>
      </c>
      <c r="R245" s="91" t="e">
        <f t="shared" si="122"/>
        <v>#N/A</v>
      </c>
      <c r="S245" s="93" t="e">
        <f t="shared" si="104"/>
        <v>#N/A</v>
      </c>
      <c r="T245" s="99" t="e">
        <f t="shared" si="105"/>
        <v>#N/A</v>
      </c>
      <c r="U245" s="99">
        <f t="shared" si="106"/>
        <v>0</v>
      </c>
      <c r="X245" s="92">
        <f t="shared" si="123"/>
        <v>237</v>
      </c>
      <c r="Y245" s="91">
        <f t="shared" si="124"/>
        <v>238</v>
      </c>
      <c r="Z245" s="91" t="e">
        <f>INDEX(地温!$D$2:$D$366,MATCH(X245,地温!$C$2:$C$366,FALSE))</f>
        <v>#N/A</v>
      </c>
      <c r="AA245" s="91" t="e">
        <f t="shared" si="125"/>
        <v>#N/A</v>
      </c>
      <c r="AB245" s="93" t="e">
        <f t="shared" si="107"/>
        <v>#N/A</v>
      </c>
      <c r="AC245" s="99" t="e">
        <f t="shared" si="108"/>
        <v>#N/A</v>
      </c>
      <c r="AD245" s="99">
        <f t="shared" si="109"/>
        <v>0</v>
      </c>
      <c r="AG245" s="92">
        <f t="shared" si="126"/>
        <v>237</v>
      </c>
      <c r="AH245" s="91">
        <f t="shared" si="127"/>
        <v>238</v>
      </c>
      <c r="AI245" s="91" t="e">
        <f>INDEX(地温!$D$2:$D$366,MATCH(AG245,地温!$C$2:$C$366,FALSE))</f>
        <v>#N/A</v>
      </c>
      <c r="AJ245" s="91" t="e">
        <f t="shared" si="128"/>
        <v>#N/A</v>
      </c>
      <c r="AK245" s="93" t="e">
        <f t="shared" si="110"/>
        <v>#N/A</v>
      </c>
      <c r="AL245" s="99" t="e">
        <f t="shared" si="111"/>
        <v>#N/A</v>
      </c>
      <c r="AM245" s="99">
        <f t="shared" si="112"/>
        <v>0</v>
      </c>
      <c r="AP245" s="92">
        <f t="shared" si="129"/>
        <v>237</v>
      </c>
      <c r="AQ245" s="91">
        <f t="shared" si="130"/>
        <v>238</v>
      </c>
      <c r="AR245" s="91" t="e">
        <f>INDEX(地温!$D$2:$D$366,MATCH(AP245,地温!$C$2:$C$366,FALSE))</f>
        <v>#N/A</v>
      </c>
      <c r="AS245" s="91" t="e">
        <f t="shared" si="131"/>
        <v>#N/A</v>
      </c>
      <c r="AT245" s="93" t="e">
        <f t="shared" si="113"/>
        <v>#N/A</v>
      </c>
      <c r="AU245" s="99" t="e">
        <f t="shared" si="114"/>
        <v>#N/A</v>
      </c>
      <c r="AV245" s="99">
        <f t="shared" si="115"/>
        <v>0</v>
      </c>
    </row>
    <row r="246" spans="1:48" s="91" customFormat="1">
      <c r="A246" s="92">
        <f t="shared" si="116"/>
        <v>238</v>
      </c>
      <c r="B246" s="91">
        <f t="shared" si="99"/>
        <v>239</v>
      </c>
      <c r="C246" s="99">
        <f t="shared" si="100"/>
        <v>0</v>
      </c>
      <c r="F246" s="92">
        <f t="shared" si="117"/>
        <v>238</v>
      </c>
      <c r="G246" s="91">
        <f t="shared" si="118"/>
        <v>239</v>
      </c>
      <c r="H246" s="91" t="e">
        <f>INDEX(地温!$D$2:$D$366,MATCH(F246,地温!$C$2:$C$366,FALSE))</f>
        <v>#N/A</v>
      </c>
      <c r="I246" s="91" t="e">
        <f t="shared" si="119"/>
        <v>#N/A</v>
      </c>
      <c r="J246" s="93" t="e">
        <f t="shared" si="101"/>
        <v>#N/A</v>
      </c>
      <c r="K246" s="99" t="e">
        <f t="shared" si="102"/>
        <v>#N/A</v>
      </c>
      <c r="L246" s="99">
        <f t="shared" si="103"/>
        <v>0</v>
      </c>
      <c r="O246" s="92">
        <f t="shared" si="120"/>
        <v>238</v>
      </c>
      <c r="P246" s="91">
        <f t="shared" si="121"/>
        <v>239</v>
      </c>
      <c r="Q246" s="91" t="e">
        <f>INDEX(地温!$D$2:$D$366,MATCH(O246,地温!$C$2:$C$366,FALSE))</f>
        <v>#N/A</v>
      </c>
      <c r="R246" s="91" t="e">
        <f t="shared" si="122"/>
        <v>#N/A</v>
      </c>
      <c r="S246" s="93" t="e">
        <f t="shared" si="104"/>
        <v>#N/A</v>
      </c>
      <c r="T246" s="99" t="e">
        <f t="shared" si="105"/>
        <v>#N/A</v>
      </c>
      <c r="U246" s="99">
        <f t="shared" si="106"/>
        <v>0</v>
      </c>
      <c r="X246" s="92">
        <f t="shared" si="123"/>
        <v>238</v>
      </c>
      <c r="Y246" s="91">
        <f t="shared" si="124"/>
        <v>239</v>
      </c>
      <c r="Z246" s="91" t="e">
        <f>INDEX(地温!$D$2:$D$366,MATCH(X246,地温!$C$2:$C$366,FALSE))</f>
        <v>#N/A</v>
      </c>
      <c r="AA246" s="91" t="e">
        <f t="shared" si="125"/>
        <v>#N/A</v>
      </c>
      <c r="AB246" s="93" t="e">
        <f t="shared" si="107"/>
        <v>#N/A</v>
      </c>
      <c r="AC246" s="99" t="e">
        <f t="shared" si="108"/>
        <v>#N/A</v>
      </c>
      <c r="AD246" s="99">
        <f t="shared" si="109"/>
        <v>0</v>
      </c>
      <c r="AG246" s="92">
        <f t="shared" si="126"/>
        <v>238</v>
      </c>
      <c r="AH246" s="91">
        <f t="shared" si="127"/>
        <v>239</v>
      </c>
      <c r="AI246" s="91" t="e">
        <f>INDEX(地温!$D$2:$D$366,MATCH(AG246,地温!$C$2:$C$366,FALSE))</f>
        <v>#N/A</v>
      </c>
      <c r="AJ246" s="91" t="e">
        <f t="shared" si="128"/>
        <v>#N/A</v>
      </c>
      <c r="AK246" s="93" t="e">
        <f t="shared" si="110"/>
        <v>#N/A</v>
      </c>
      <c r="AL246" s="99" t="e">
        <f t="shared" si="111"/>
        <v>#N/A</v>
      </c>
      <c r="AM246" s="99">
        <f t="shared" si="112"/>
        <v>0</v>
      </c>
      <c r="AP246" s="92">
        <f t="shared" si="129"/>
        <v>238</v>
      </c>
      <c r="AQ246" s="91">
        <f t="shared" si="130"/>
        <v>239</v>
      </c>
      <c r="AR246" s="91" t="e">
        <f>INDEX(地温!$D$2:$D$366,MATCH(AP246,地温!$C$2:$C$366,FALSE))</f>
        <v>#N/A</v>
      </c>
      <c r="AS246" s="91" t="e">
        <f t="shared" si="131"/>
        <v>#N/A</v>
      </c>
      <c r="AT246" s="93" t="e">
        <f t="shared" si="113"/>
        <v>#N/A</v>
      </c>
      <c r="AU246" s="99" t="e">
        <f t="shared" si="114"/>
        <v>#N/A</v>
      </c>
      <c r="AV246" s="99">
        <f t="shared" si="115"/>
        <v>0</v>
      </c>
    </row>
    <row r="247" spans="1:48" s="91" customFormat="1">
      <c r="A247" s="92">
        <f t="shared" si="116"/>
        <v>239</v>
      </c>
      <c r="B247" s="91">
        <f t="shared" si="99"/>
        <v>240</v>
      </c>
      <c r="C247" s="99">
        <f t="shared" si="100"/>
        <v>0</v>
      </c>
      <c r="F247" s="92">
        <f t="shared" si="117"/>
        <v>239</v>
      </c>
      <c r="G247" s="91">
        <f t="shared" si="118"/>
        <v>240</v>
      </c>
      <c r="H247" s="91" t="e">
        <f>INDEX(地温!$D$2:$D$366,MATCH(F247,地温!$C$2:$C$366,FALSE))</f>
        <v>#N/A</v>
      </c>
      <c r="I247" s="91" t="e">
        <f t="shared" si="119"/>
        <v>#N/A</v>
      </c>
      <c r="J247" s="93" t="e">
        <f t="shared" si="101"/>
        <v>#N/A</v>
      </c>
      <c r="K247" s="99" t="e">
        <f t="shared" si="102"/>
        <v>#N/A</v>
      </c>
      <c r="L247" s="99">
        <f t="shared" si="103"/>
        <v>0</v>
      </c>
      <c r="O247" s="92">
        <f t="shared" si="120"/>
        <v>239</v>
      </c>
      <c r="P247" s="91">
        <f t="shared" si="121"/>
        <v>240</v>
      </c>
      <c r="Q247" s="91" t="e">
        <f>INDEX(地温!$D$2:$D$366,MATCH(O247,地温!$C$2:$C$366,FALSE))</f>
        <v>#N/A</v>
      </c>
      <c r="R247" s="91" t="e">
        <f t="shared" si="122"/>
        <v>#N/A</v>
      </c>
      <c r="S247" s="93" t="e">
        <f t="shared" si="104"/>
        <v>#N/A</v>
      </c>
      <c r="T247" s="99" t="e">
        <f t="shared" si="105"/>
        <v>#N/A</v>
      </c>
      <c r="U247" s="99">
        <f t="shared" si="106"/>
        <v>0</v>
      </c>
      <c r="X247" s="92">
        <f t="shared" si="123"/>
        <v>239</v>
      </c>
      <c r="Y247" s="91">
        <f t="shared" si="124"/>
        <v>240</v>
      </c>
      <c r="Z247" s="91" t="e">
        <f>INDEX(地温!$D$2:$D$366,MATCH(X247,地温!$C$2:$C$366,FALSE))</f>
        <v>#N/A</v>
      </c>
      <c r="AA247" s="91" t="e">
        <f t="shared" si="125"/>
        <v>#N/A</v>
      </c>
      <c r="AB247" s="93" t="e">
        <f t="shared" si="107"/>
        <v>#N/A</v>
      </c>
      <c r="AC247" s="99" t="e">
        <f t="shared" si="108"/>
        <v>#N/A</v>
      </c>
      <c r="AD247" s="99">
        <f t="shared" si="109"/>
        <v>0</v>
      </c>
      <c r="AG247" s="92">
        <f t="shared" si="126"/>
        <v>239</v>
      </c>
      <c r="AH247" s="91">
        <f t="shared" si="127"/>
        <v>240</v>
      </c>
      <c r="AI247" s="91" t="e">
        <f>INDEX(地温!$D$2:$D$366,MATCH(AG247,地温!$C$2:$C$366,FALSE))</f>
        <v>#N/A</v>
      </c>
      <c r="AJ247" s="91" t="e">
        <f t="shared" si="128"/>
        <v>#N/A</v>
      </c>
      <c r="AK247" s="93" t="e">
        <f t="shared" si="110"/>
        <v>#N/A</v>
      </c>
      <c r="AL247" s="99" t="e">
        <f t="shared" si="111"/>
        <v>#N/A</v>
      </c>
      <c r="AM247" s="99">
        <f t="shared" si="112"/>
        <v>0</v>
      </c>
      <c r="AP247" s="92">
        <f t="shared" si="129"/>
        <v>239</v>
      </c>
      <c r="AQ247" s="91">
        <f t="shared" si="130"/>
        <v>240</v>
      </c>
      <c r="AR247" s="91" t="e">
        <f>INDEX(地温!$D$2:$D$366,MATCH(AP247,地温!$C$2:$C$366,FALSE))</f>
        <v>#N/A</v>
      </c>
      <c r="AS247" s="91" t="e">
        <f t="shared" si="131"/>
        <v>#N/A</v>
      </c>
      <c r="AT247" s="93" t="e">
        <f t="shared" si="113"/>
        <v>#N/A</v>
      </c>
      <c r="AU247" s="99" t="e">
        <f t="shared" si="114"/>
        <v>#N/A</v>
      </c>
      <c r="AV247" s="99">
        <f t="shared" si="115"/>
        <v>0</v>
      </c>
    </row>
    <row r="248" spans="1:48" s="91" customFormat="1">
      <c r="A248" s="92">
        <f t="shared" si="116"/>
        <v>240</v>
      </c>
      <c r="B248" s="91">
        <f t="shared" si="99"/>
        <v>241</v>
      </c>
      <c r="C248" s="99">
        <f t="shared" si="100"/>
        <v>0</v>
      </c>
      <c r="F248" s="92">
        <f t="shared" si="117"/>
        <v>240</v>
      </c>
      <c r="G248" s="91">
        <f t="shared" si="118"/>
        <v>241</v>
      </c>
      <c r="H248" s="91" t="e">
        <f>INDEX(地温!$D$2:$D$366,MATCH(F248,地温!$C$2:$C$366,FALSE))</f>
        <v>#N/A</v>
      </c>
      <c r="I248" s="91" t="e">
        <f t="shared" si="119"/>
        <v>#N/A</v>
      </c>
      <c r="J248" s="93" t="e">
        <f t="shared" si="101"/>
        <v>#N/A</v>
      </c>
      <c r="K248" s="99" t="e">
        <f t="shared" si="102"/>
        <v>#N/A</v>
      </c>
      <c r="L248" s="99">
        <f t="shared" si="103"/>
        <v>0</v>
      </c>
      <c r="O248" s="92">
        <f t="shared" si="120"/>
        <v>240</v>
      </c>
      <c r="P248" s="91">
        <f t="shared" si="121"/>
        <v>241</v>
      </c>
      <c r="Q248" s="91" t="e">
        <f>INDEX(地温!$D$2:$D$366,MATCH(O248,地温!$C$2:$C$366,FALSE))</f>
        <v>#N/A</v>
      </c>
      <c r="R248" s="91" t="e">
        <f t="shared" si="122"/>
        <v>#N/A</v>
      </c>
      <c r="S248" s="93" t="e">
        <f t="shared" si="104"/>
        <v>#N/A</v>
      </c>
      <c r="T248" s="99" t="e">
        <f t="shared" si="105"/>
        <v>#N/A</v>
      </c>
      <c r="U248" s="99">
        <f t="shared" si="106"/>
        <v>0</v>
      </c>
      <c r="X248" s="92">
        <f t="shared" si="123"/>
        <v>240</v>
      </c>
      <c r="Y248" s="91">
        <f t="shared" si="124"/>
        <v>241</v>
      </c>
      <c r="Z248" s="91" t="e">
        <f>INDEX(地温!$D$2:$D$366,MATCH(X248,地温!$C$2:$C$366,FALSE))</f>
        <v>#N/A</v>
      </c>
      <c r="AA248" s="91" t="e">
        <f t="shared" si="125"/>
        <v>#N/A</v>
      </c>
      <c r="AB248" s="93" t="e">
        <f t="shared" si="107"/>
        <v>#N/A</v>
      </c>
      <c r="AC248" s="99" t="e">
        <f t="shared" si="108"/>
        <v>#N/A</v>
      </c>
      <c r="AD248" s="99">
        <f t="shared" si="109"/>
        <v>0</v>
      </c>
      <c r="AG248" s="92">
        <f t="shared" si="126"/>
        <v>240</v>
      </c>
      <c r="AH248" s="91">
        <f t="shared" si="127"/>
        <v>241</v>
      </c>
      <c r="AI248" s="91" t="e">
        <f>INDEX(地温!$D$2:$D$366,MATCH(AG248,地温!$C$2:$C$366,FALSE))</f>
        <v>#N/A</v>
      </c>
      <c r="AJ248" s="91" t="e">
        <f t="shared" si="128"/>
        <v>#N/A</v>
      </c>
      <c r="AK248" s="93" t="e">
        <f t="shared" si="110"/>
        <v>#N/A</v>
      </c>
      <c r="AL248" s="99" t="e">
        <f t="shared" si="111"/>
        <v>#N/A</v>
      </c>
      <c r="AM248" s="99">
        <f t="shared" si="112"/>
        <v>0</v>
      </c>
      <c r="AP248" s="92">
        <f t="shared" si="129"/>
        <v>240</v>
      </c>
      <c r="AQ248" s="91">
        <f t="shared" si="130"/>
        <v>241</v>
      </c>
      <c r="AR248" s="91" t="e">
        <f>INDEX(地温!$D$2:$D$366,MATCH(AP248,地温!$C$2:$C$366,FALSE))</f>
        <v>#N/A</v>
      </c>
      <c r="AS248" s="91" t="e">
        <f t="shared" si="131"/>
        <v>#N/A</v>
      </c>
      <c r="AT248" s="93" t="e">
        <f t="shared" si="113"/>
        <v>#N/A</v>
      </c>
      <c r="AU248" s="99" t="e">
        <f t="shared" si="114"/>
        <v>#N/A</v>
      </c>
      <c r="AV248" s="99">
        <f t="shared" si="115"/>
        <v>0</v>
      </c>
    </row>
    <row r="249" spans="1:48" s="91" customFormat="1">
      <c r="A249" s="92">
        <f t="shared" si="116"/>
        <v>241</v>
      </c>
      <c r="B249" s="91">
        <f t="shared" si="99"/>
        <v>242</v>
      </c>
      <c r="C249" s="99">
        <f t="shared" si="100"/>
        <v>0</v>
      </c>
      <c r="F249" s="92">
        <f t="shared" si="117"/>
        <v>241</v>
      </c>
      <c r="G249" s="91">
        <f t="shared" si="118"/>
        <v>242</v>
      </c>
      <c r="H249" s="91" t="e">
        <f>INDEX(地温!$D$2:$D$366,MATCH(F249,地温!$C$2:$C$366,FALSE))</f>
        <v>#N/A</v>
      </c>
      <c r="I249" s="91" t="e">
        <f t="shared" si="119"/>
        <v>#N/A</v>
      </c>
      <c r="J249" s="93" t="e">
        <f t="shared" si="101"/>
        <v>#N/A</v>
      </c>
      <c r="K249" s="99" t="e">
        <f t="shared" si="102"/>
        <v>#N/A</v>
      </c>
      <c r="L249" s="99">
        <f t="shared" si="103"/>
        <v>0</v>
      </c>
      <c r="O249" s="92">
        <f t="shared" si="120"/>
        <v>241</v>
      </c>
      <c r="P249" s="91">
        <f t="shared" si="121"/>
        <v>242</v>
      </c>
      <c r="Q249" s="91" t="e">
        <f>INDEX(地温!$D$2:$D$366,MATCH(O249,地温!$C$2:$C$366,FALSE))</f>
        <v>#N/A</v>
      </c>
      <c r="R249" s="91" t="e">
        <f t="shared" si="122"/>
        <v>#N/A</v>
      </c>
      <c r="S249" s="93" t="e">
        <f t="shared" si="104"/>
        <v>#N/A</v>
      </c>
      <c r="T249" s="99" t="e">
        <f t="shared" si="105"/>
        <v>#N/A</v>
      </c>
      <c r="U249" s="99">
        <f t="shared" si="106"/>
        <v>0</v>
      </c>
      <c r="X249" s="92">
        <f t="shared" si="123"/>
        <v>241</v>
      </c>
      <c r="Y249" s="91">
        <f t="shared" si="124"/>
        <v>242</v>
      </c>
      <c r="Z249" s="91" t="e">
        <f>INDEX(地温!$D$2:$D$366,MATCH(X249,地温!$C$2:$C$366,FALSE))</f>
        <v>#N/A</v>
      </c>
      <c r="AA249" s="91" t="e">
        <f t="shared" si="125"/>
        <v>#N/A</v>
      </c>
      <c r="AB249" s="93" t="e">
        <f t="shared" si="107"/>
        <v>#N/A</v>
      </c>
      <c r="AC249" s="99" t="e">
        <f t="shared" si="108"/>
        <v>#N/A</v>
      </c>
      <c r="AD249" s="99">
        <f t="shared" si="109"/>
        <v>0</v>
      </c>
      <c r="AG249" s="92">
        <f t="shared" si="126"/>
        <v>241</v>
      </c>
      <c r="AH249" s="91">
        <f t="shared" si="127"/>
        <v>242</v>
      </c>
      <c r="AI249" s="91" t="e">
        <f>INDEX(地温!$D$2:$D$366,MATCH(AG249,地温!$C$2:$C$366,FALSE))</f>
        <v>#N/A</v>
      </c>
      <c r="AJ249" s="91" t="e">
        <f t="shared" si="128"/>
        <v>#N/A</v>
      </c>
      <c r="AK249" s="93" t="e">
        <f t="shared" si="110"/>
        <v>#N/A</v>
      </c>
      <c r="AL249" s="99" t="e">
        <f t="shared" si="111"/>
        <v>#N/A</v>
      </c>
      <c r="AM249" s="99">
        <f t="shared" si="112"/>
        <v>0</v>
      </c>
      <c r="AP249" s="92">
        <f t="shared" si="129"/>
        <v>241</v>
      </c>
      <c r="AQ249" s="91">
        <f t="shared" si="130"/>
        <v>242</v>
      </c>
      <c r="AR249" s="91" t="e">
        <f>INDEX(地温!$D$2:$D$366,MATCH(AP249,地温!$C$2:$C$366,FALSE))</f>
        <v>#N/A</v>
      </c>
      <c r="AS249" s="91" t="e">
        <f t="shared" si="131"/>
        <v>#N/A</v>
      </c>
      <c r="AT249" s="93" t="e">
        <f t="shared" si="113"/>
        <v>#N/A</v>
      </c>
      <c r="AU249" s="99" t="e">
        <f t="shared" si="114"/>
        <v>#N/A</v>
      </c>
      <c r="AV249" s="99">
        <f t="shared" si="115"/>
        <v>0</v>
      </c>
    </row>
    <row r="250" spans="1:48" s="91" customFormat="1">
      <c r="A250" s="92">
        <f t="shared" si="116"/>
        <v>242</v>
      </c>
      <c r="B250" s="91">
        <f t="shared" si="99"/>
        <v>243</v>
      </c>
      <c r="C250" s="99">
        <f t="shared" si="100"/>
        <v>0</v>
      </c>
      <c r="F250" s="92">
        <f t="shared" si="117"/>
        <v>242</v>
      </c>
      <c r="G250" s="91">
        <f t="shared" si="118"/>
        <v>243</v>
      </c>
      <c r="H250" s="91" t="e">
        <f>INDEX(地温!$D$2:$D$366,MATCH(F250,地温!$C$2:$C$366,FALSE))</f>
        <v>#N/A</v>
      </c>
      <c r="I250" s="91" t="e">
        <f t="shared" si="119"/>
        <v>#N/A</v>
      </c>
      <c r="J250" s="93" t="e">
        <f t="shared" si="101"/>
        <v>#N/A</v>
      </c>
      <c r="K250" s="99" t="e">
        <f t="shared" si="102"/>
        <v>#N/A</v>
      </c>
      <c r="L250" s="99">
        <f t="shared" si="103"/>
        <v>0</v>
      </c>
      <c r="O250" s="92">
        <f t="shared" si="120"/>
        <v>242</v>
      </c>
      <c r="P250" s="91">
        <f t="shared" si="121"/>
        <v>243</v>
      </c>
      <c r="Q250" s="91" t="e">
        <f>INDEX(地温!$D$2:$D$366,MATCH(O250,地温!$C$2:$C$366,FALSE))</f>
        <v>#N/A</v>
      </c>
      <c r="R250" s="91" t="e">
        <f t="shared" si="122"/>
        <v>#N/A</v>
      </c>
      <c r="S250" s="93" t="e">
        <f t="shared" si="104"/>
        <v>#N/A</v>
      </c>
      <c r="T250" s="99" t="e">
        <f t="shared" si="105"/>
        <v>#N/A</v>
      </c>
      <c r="U250" s="99">
        <f t="shared" si="106"/>
        <v>0</v>
      </c>
      <c r="X250" s="92">
        <f t="shared" si="123"/>
        <v>242</v>
      </c>
      <c r="Y250" s="91">
        <f t="shared" si="124"/>
        <v>243</v>
      </c>
      <c r="Z250" s="91" t="e">
        <f>INDEX(地温!$D$2:$D$366,MATCH(X250,地温!$C$2:$C$366,FALSE))</f>
        <v>#N/A</v>
      </c>
      <c r="AA250" s="91" t="e">
        <f t="shared" si="125"/>
        <v>#N/A</v>
      </c>
      <c r="AB250" s="93" t="e">
        <f t="shared" si="107"/>
        <v>#N/A</v>
      </c>
      <c r="AC250" s="99" t="e">
        <f t="shared" si="108"/>
        <v>#N/A</v>
      </c>
      <c r="AD250" s="99">
        <f t="shared" si="109"/>
        <v>0</v>
      </c>
      <c r="AG250" s="92">
        <f t="shared" si="126"/>
        <v>242</v>
      </c>
      <c r="AH250" s="91">
        <f t="shared" si="127"/>
        <v>243</v>
      </c>
      <c r="AI250" s="91" t="e">
        <f>INDEX(地温!$D$2:$D$366,MATCH(AG250,地温!$C$2:$C$366,FALSE))</f>
        <v>#N/A</v>
      </c>
      <c r="AJ250" s="91" t="e">
        <f t="shared" si="128"/>
        <v>#N/A</v>
      </c>
      <c r="AK250" s="93" t="e">
        <f t="shared" si="110"/>
        <v>#N/A</v>
      </c>
      <c r="AL250" s="99" t="e">
        <f t="shared" si="111"/>
        <v>#N/A</v>
      </c>
      <c r="AM250" s="99">
        <f t="shared" si="112"/>
        <v>0</v>
      </c>
      <c r="AP250" s="92">
        <f t="shared" si="129"/>
        <v>242</v>
      </c>
      <c r="AQ250" s="91">
        <f t="shared" si="130"/>
        <v>243</v>
      </c>
      <c r="AR250" s="91" t="e">
        <f>INDEX(地温!$D$2:$D$366,MATCH(AP250,地温!$C$2:$C$366,FALSE))</f>
        <v>#N/A</v>
      </c>
      <c r="AS250" s="91" t="e">
        <f t="shared" si="131"/>
        <v>#N/A</v>
      </c>
      <c r="AT250" s="93" t="e">
        <f t="shared" si="113"/>
        <v>#N/A</v>
      </c>
      <c r="AU250" s="99" t="e">
        <f t="shared" si="114"/>
        <v>#N/A</v>
      </c>
      <c r="AV250" s="99">
        <f t="shared" si="115"/>
        <v>0</v>
      </c>
    </row>
    <row r="251" spans="1:48" s="91" customFormat="1">
      <c r="A251" s="92">
        <f t="shared" si="116"/>
        <v>243</v>
      </c>
      <c r="B251" s="91">
        <f t="shared" si="99"/>
        <v>244</v>
      </c>
      <c r="C251" s="99">
        <f t="shared" si="100"/>
        <v>0</v>
      </c>
      <c r="F251" s="92">
        <f t="shared" si="117"/>
        <v>243</v>
      </c>
      <c r="G251" s="91">
        <f t="shared" si="118"/>
        <v>244</v>
      </c>
      <c r="H251" s="91" t="e">
        <f>INDEX(地温!$D$2:$D$366,MATCH(F251,地温!$C$2:$C$366,FALSE))</f>
        <v>#N/A</v>
      </c>
      <c r="I251" s="91" t="e">
        <f t="shared" si="119"/>
        <v>#N/A</v>
      </c>
      <c r="J251" s="93" t="e">
        <f t="shared" si="101"/>
        <v>#N/A</v>
      </c>
      <c r="K251" s="99" t="e">
        <f t="shared" si="102"/>
        <v>#N/A</v>
      </c>
      <c r="L251" s="99">
        <f t="shared" si="103"/>
        <v>0</v>
      </c>
      <c r="O251" s="92">
        <f t="shared" si="120"/>
        <v>243</v>
      </c>
      <c r="P251" s="91">
        <f t="shared" si="121"/>
        <v>244</v>
      </c>
      <c r="Q251" s="91" t="e">
        <f>INDEX(地温!$D$2:$D$366,MATCH(O251,地温!$C$2:$C$366,FALSE))</f>
        <v>#N/A</v>
      </c>
      <c r="R251" s="91" t="e">
        <f t="shared" si="122"/>
        <v>#N/A</v>
      </c>
      <c r="S251" s="93" t="e">
        <f t="shared" si="104"/>
        <v>#N/A</v>
      </c>
      <c r="T251" s="99" t="e">
        <f t="shared" si="105"/>
        <v>#N/A</v>
      </c>
      <c r="U251" s="99">
        <f t="shared" si="106"/>
        <v>0</v>
      </c>
      <c r="X251" s="92">
        <f t="shared" si="123"/>
        <v>243</v>
      </c>
      <c r="Y251" s="91">
        <f t="shared" si="124"/>
        <v>244</v>
      </c>
      <c r="Z251" s="91" t="e">
        <f>INDEX(地温!$D$2:$D$366,MATCH(X251,地温!$C$2:$C$366,FALSE))</f>
        <v>#N/A</v>
      </c>
      <c r="AA251" s="91" t="e">
        <f t="shared" si="125"/>
        <v>#N/A</v>
      </c>
      <c r="AB251" s="93" t="e">
        <f t="shared" si="107"/>
        <v>#N/A</v>
      </c>
      <c r="AC251" s="99" t="e">
        <f t="shared" si="108"/>
        <v>#N/A</v>
      </c>
      <c r="AD251" s="99">
        <f t="shared" si="109"/>
        <v>0</v>
      </c>
      <c r="AG251" s="92">
        <f t="shared" si="126"/>
        <v>243</v>
      </c>
      <c r="AH251" s="91">
        <f t="shared" si="127"/>
        <v>244</v>
      </c>
      <c r="AI251" s="91" t="e">
        <f>INDEX(地温!$D$2:$D$366,MATCH(AG251,地温!$C$2:$C$366,FALSE))</f>
        <v>#N/A</v>
      </c>
      <c r="AJ251" s="91" t="e">
        <f t="shared" si="128"/>
        <v>#N/A</v>
      </c>
      <c r="AK251" s="93" t="e">
        <f t="shared" si="110"/>
        <v>#N/A</v>
      </c>
      <c r="AL251" s="99" t="e">
        <f t="shared" si="111"/>
        <v>#N/A</v>
      </c>
      <c r="AM251" s="99">
        <f t="shared" si="112"/>
        <v>0</v>
      </c>
      <c r="AP251" s="92">
        <f t="shared" si="129"/>
        <v>243</v>
      </c>
      <c r="AQ251" s="91">
        <f t="shared" si="130"/>
        <v>244</v>
      </c>
      <c r="AR251" s="91" t="e">
        <f>INDEX(地温!$D$2:$D$366,MATCH(AP251,地温!$C$2:$C$366,FALSE))</f>
        <v>#N/A</v>
      </c>
      <c r="AS251" s="91" t="e">
        <f t="shared" si="131"/>
        <v>#N/A</v>
      </c>
      <c r="AT251" s="93" t="e">
        <f t="shared" si="113"/>
        <v>#N/A</v>
      </c>
      <c r="AU251" s="99" t="e">
        <f t="shared" si="114"/>
        <v>#N/A</v>
      </c>
      <c r="AV251" s="99">
        <f t="shared" si="115"/>
        <v>0</v>
      </c>
    </row>
    <row r="252" spans="1:48" s="91" customFormat="1">
      <c r="A252" s="92">
        <f t="shared" si="116"/>
        <v>244</v>
      </c>
      <c r="B252" s="91">
        <f t="shared" si="99"/>
        <v>245</v>
      </c>
      <c r="C252" s="99">
        <f t="shared" si="100"/>
        <v>0</v>
      </c>
      <c r="F252" s="92">
        <f t="shared" si="117"/>
        <v>244</v>
      </c>
      <c r="G252" s="91">
        <f t="shared" si="118"/>
        <v>245</v>
      </c>
      <c r="H252" s="91" t="e">
        <f>INDEX(地温!$D$2:$D$366,MATCH(F252,地温!$C$2:$C$366,FALSE))</f>
        <v>#N/A</v>
      </c>
      <c r="I252" s="91" t="e">
        <f t="shared" si="119"/>
        <v>#N/A</v>
      </c>
      <c r="J252" s="93" t="e">
        <f t="shared" si="101"/>
        <v>#N/A</v>
      </c>
      <c r="K252" s="99" t="e">
        <f t="shared" si="102"/>
        <v>#N/A</v>
      </c>
      <c r="L252" s="99">
        <f t="shared" si="103"/>
        <v>0</v>
      </c>
      <c r="O252" s="92">
        <f t="shared" si="120"/>
        <v>244</v>
      </c>
      <c r="P252" s="91">
        <f t="shared" si="121"/>
        <v>245</v>
      </c>
      <c r="Q252" s="91" t="e">
        <f>INDEX(地温!$D$2:$D$366,MATCH(O252,地温!$C$2:$C$366,FALSE))</f>
        <v>#N/A</v>
      </c>
      <c r="R252" s="91" t="e">
        <f t="shared" si="122"/>
        <v>#N/A</v>
      </c>
      <c r="S252" s="93" t="e">
        <f t="shared" si="104"/>
        <v>#N/A</v>
      </c>
      <c r="T252" s="99" t="e">
        <f t="shared" si="105"/>
        <v>#N/A</v>
      </c>
      <c r="U252" s="99">
        <f t="shared" si="106"/>
        <v>0</v>
      </c>
      <c r="X252" s="92">
        <f t="shared" si="123"/>
        <v>244</v>
      </c>
      <c r="Y252" s="91">
        <f t="shared" si="124"/>
        <v>245</v>
      </c>
      <c r="Z252" s="91" t="e">
        <f>INDEX(地温!$D$2:$D$366,MATCH(X252,地温!$C$2:$C$366,FALSE))</f>
        <v>#N/A</v>
      </c>
      <c r="AA252" s="91" t="e">
        <f t="shared" si="125"/>
        <v>#N/A</v>
      </c>
      <c r="AB252" s="93" t="e">
        <f t="shared" si="107"/>
        <v>#N/A</v>
      </c>
      <c r="AC252" s="99" t="e">
        <f t="shared" si="108"/>
        <v>#N/A</v>
      </c>
      <c r="AD252" s="99">
        <f t="shared" si="109"/>
        <v>0</v>
      </c>
      <c r="AG252" s="92">
        <f t="shared" si="126"/>
        <v>244</v>
      </c>
      <c r="AH252" s="91">
        <f t="shared" si="127"/>
        <v>245</v>
      </c>
      <c r="AI252" s="91" t="e">
        <f>INDEX(地温!$D$2:$D$366,MATCH(AG252,地温!$C$2:$C$366,FALSE))</f>
        <v>#N/A</v>
      </c>
      <c r="AJ252" s="91" t="e">
        <f t="shared" si="128"/>
        <v>#N/A</v>
      </c>
      <c r="AK252" s="93" t="e">
        <f t="shared" si="110"/>
        <v>#N/A</v>
      </c>
      <c r="AL252" s="99" t="e">
        <f t="shared" si="111"/>
        <v>#N/A</v>
      </c>
      <c r="AM252" s="99">
        <f t="shared" si="112"/>
        <v>0</v>
      </c>
      <c r="AP252" s="92">
        <f t="shared" si="129"/>
        <v>244</v>
      </c>
      <c r="AQ252" s="91">
        <f t="shared" si="130"/>
        <v>245</v>
      </c>
      <c r="AR252" s="91" t="e">
        <f>INDEX(地温!$D$2:$D$366,MATCH(AP252,地温!$C$2:$C$366,FALSE))</f>
        <v>#N/A</v>
      </c>
      <c r="AS252" s="91" t="e">
        <f t="shared" si="131"/>
        <v>#N/A</v>
      </c>
      <c r="AT252" s="93" t="e">
        <f t="shared" si="113"/>
        <v>#N/A</v>
      </c>
      <c r="AU252" s="99" t="e">
        <f t="shared" si="114"/>
        <v>#N/A</v>
      </c>
      <c r="AV252" s="99">
        <f t="shared" si="115"/>
        <v>0</v>
      </c>
    </row>
    <row r="253" spans="1:48" s="91" customFormat="1">
      <c r="A253" s="92">
        <f t="shared" si="116"/>
        <v>245</v>
      </c>
      <c r="B253" s="91">
        <f t="shared" si="99"/>
        <v>246</v>
      </c>
      <c r="C253" s="99">
        <f t="shared" si="100"/>
        <v>0</v>
      </c>
      <c r="F253" s="92">
        <f t="shared" si="117"/>
        <v>245</v>
      </c>
      <c r="G253" s="91">
        <f t="shared" si="118"/>
        <v>246</v>
      </c>
      <c r="H253" s="91" t="e">
        <f>INDEX(地温!$D$2:$D$366,MATCH(F253,地温!$C$2:$C$366,FALSE))</f>
        <v>#N/A</v>
      </c>
      <c r="I253" s="91" t="e">
        <f t="shared" si="119"/>
        <v>#N/A</v>
      </c>
      <c r="J253" s="93" t="e">
        <f t="shared" si="101"/>
        <v>#N/A</v>
      </c>
      <c r="K253" s="99" t="e">
        <f t="shared" si="102"/>
        <v>#N/A</v>
      </c>
      <c r="L253" s="99">
        <f t="shared" si="103"/>
        <v>0</v>
      </c>
      <c r="O253" s="92">
        <f t="shared" si="120"/>
        <v>245</v>
      </c>
      <c r="P253" s="91">
        <f t="shared" si="121"/>
        <v>246</v>
      </c>
      <c r="Q253" s="91" t="e">
        <f>INDEX(地温!$D$2:$D$366,MATCH(O253,地温!$C$2:$C$366,FALSE))</f>
        <v>#N/A</v>
      </c>
      <c r="R253" s="91" t="e">
        <f t="shared" si="122"/>
        <v>#N/A</v>
      </c>
      <c r="S253" s="93" t="e">
        <f t="shared" si="104"/>
        <v>#N/A</v>
      </c>
      <c r="T253" s="99" t="e">
        <f t="shared" si="105"/>
        <v>#N/A</v>
      </c>
      <c r="U253" s="99">
        <f t="shared" si="106"/>
        <v>0</v>
      </c>
      <c r="X253" s="92">
        <f t="shared" si="123"/>
        <v>245</v>
      </c>
      <c r="Y253" s="91">
        <f t="shared" si="124"/>
        <v>246</v>
      </c>
      <c r="Z253" s="91" t="e">
        <f>INDEX(地温!$D$2:$D$366,MATCH(X253,地温!$C$2:$C$366,FALSE))</f>
        <v>#N/A</v>
      </c>
      <c r="AA253" s="91" t="e">
        <f t="shared" si="125"/>
        <v>#N/A</v>
      </c>
      <c r="AB253" s="93" t="e">
        <f t="shared" si="107"/>
        <v>#N/A</v>
      </c>
      <c r="AC253" s="99" t="e">
        <f t="shared" si="108"/>
        <v>#N/A</v>
      </c>
      <c r="AD253" s="99">
        <f t="shared" si="109"/>
        <v>0</v>
      </c>
      <c r="AG253" s="92">
        <f t="shared" si="126"/>
        <v>245</v>
      </c>
      <c r="AH253" s="91">
        <f t="shared" si="127"/>
        <v>246</v>
      </c>
      <c r="AI253" s="91" t="e">
        <f>INDEX(地温!$D$2:$D$366,MATCH(AG253,地温!$C$2:$C$366,FALSE))</f>
        <v>#N/A</v>
      </c>
      <c r="AJ253" s="91" t="e">
        <f t="shared" si="128"/>
        <v>#N/A</v>
      </c>
      <c r="AK253" s="93" t="e">
        <f t="shared" si="110"/>
        <v>#N/A</v>
      </c>
      <c r="AL253" s="99" t="e">
        <f t="shared" si="111"/>
        <v>#N/A</v>
      </c>
      <c r="AM253" s="99">
        <f t="shared" si="112"/>
        <v>0</v>
      </c>
      <c r="AP253" s="92">
        <f t="shared" si="129"/>
        <v>245</v>
      </c>
      <c r="AQ253" s="91">
        <f t="shared" si="130"/>
        <v>246</v>
      </c>
      <c r="AR253" s="91" t="e">
        <f>INDEX(地温!$D$2:$D$366,MATCH(AP253,地温!$C$2:$C$366,FALSE))</f>
        <v>#N/A</v>
      </c>
      <c r="AS253" s="91" t="e">
        <f t="shared" si="131"/>
        <v>#N/A</v>
      </c>
      <c r="AT253" s="93" t="e">
        <f t="shared" si="113"/>
        <v>#N/A</v>
      </c>
      <c r="AU253" s="99" t="e">
        <f t="shared" si="114"/>
        <v>#N/A</v>
      </c>
      <c r="AV253" s="99">
        <f t="shared" si="115"/>
        <v>0</v>
      </c>
    </row>
    <row r="254" spans="1:48" s="91" customFormat="1">
      <c r="A254" s="92">
        <f t="shared" si="116"/>
        <v>246</v>
      </c>
      <c r="B254" s="91">
        <f t="shared" si="99"/>
        <v>247</v>
      </c>
      <c r="C254" s="99">
        <f t="shared" si="100"/>
        <v>0</v>
      </c>
      <c r="F254" s="92">
        <f t="shared" si="117"/>
        <v>246</v>
      </c>
      <c r="G254" s="91">
        <f t="shared" si="118"/>
        <v>247</v>
      </c>
      <c r="H254" s="91" t="e">
        <f>INDEX(地温!$D$2:$D$366,MATCH(F254,地温!$C$2:$C$366,FALSE))</f>
        <v>#N/A</v>
      </c>
      <c r="I254" s="91" t="e">
        <f t="shared" si="119"/>
        <v>#N/A</v>
      </c>
      <c r="J254" s="93" t="e">
        <f t="shared" si="101"/>
        <v>#N/A</v>
      </c>
      <c r="K254" s="99" t="e">
        <f t="shared" si="102"/>
        <v>#N/A</v>
      </c>
      <c r="L254" s="99">
        <f t="shared" si="103"/>
        <v>0</v>
      </c>
      <c r="O254" s="92">
        <f t="shared" si="120"/>
        <v>246</v>
      </c>
      <c r="P254" s="91">
        <f t="shared" si="121"/>
        <v>247</v>
      </c>
      <c r="Q254" s="91" t="e">
        <f>INDEX(地温!$D$2:$D$366,MATCH(O254,地温!$C$2:$C$366,FALSE))</f>
        <v>#N/A</v>
      </c>
      <c r="R254" s="91" t="e">
        <f t="shared" si="122"/>
        <v>#N/A</v>
      </c>
      <c r="S254" s="93" t="e">
        <f t="shared" si="104"/>
        <v>#N/A</v>
      </c>
      <c r="T254" s="99" t="e">
        <f t="shared" si="105"/>
        <v>#N/A</v>
      </c>
      <c r="U254" s="99">
        <f t="shared" si="106"/>
        <v>0</v>
      </c>
      <c r="X254" s="92">
        <f t="shared" si="123"/>
        <v>246</v>
      </c>
      <c r="Y254" s="91">
        <f t="shared" si="124"/>
        <v>247</v>
      </c>
      <c r="Z254" s="91" t="e">
        <f>INDEX(地温!$D$2:$D$366,MATCH(X254,地温!$C$2:$C$366,FALSE))</f>
        <v>#N/A</v>
      </c>
      <c r="AA254" s="91" t="e">
        <f t="shared" si="125"/>
        <v>#N/A</v>
      </c>
      <c r="AB254" s="93" t="e">
        <f t="shared" si="107"/>
        <v>#N/A</v>
      </c>
      <c r="AC254" s="99" t="e">
        <f t="shared" si="108"/>
        <v>#N/A</v>
      </c>
      <c r="AD254" s="99">
        <f t="shared" si="109"/>
        <v>0</v>
      </c>
      <c r="AG254" s="92">
        <f t="shared" si="126"/>
        <v>246</v>
      </c>
      <c r="AH254" s="91">
        <f t="shared" si="127"/>
        <v>247</v>
      </c>
      <c r="AI254" s="91" t="e">
        <f>INDEX(地温!$D$2:$D$366,MATCH(AG254,地温!$C$2:$C$366,FALSE))</f>
        <v>#N/A</v>
      </c>
      <c r="AJ254" s="91" t="e">
        <f t="shared" si="128"/>
        <v>#N/A</v>
      </c>
      <c r="AK254" s="93" t="e">
        <f t="shared" si="110"/>
        <v>#N/A</v>
      </c>
      <c r="AL254" s="99" t="e">
        <f t="shared" si="111"/>
        <v>#N/A</v>
      </c>
      <c r="AM254" s="99">
        <f t="shared" si="112"/>
        <v>0</v>
      </c>
      <c r="AP254" s="92">
        <f t="shared" si="129"/>
        <v>246</v>
      </c>
      <c r="AQ254" s="91">
        <f t="shared" si="130"/>
        <v>247</v>
      </c>
      <c r="AR254" s="91" t="e">
        <f>INDEX(地温!$D$2:$D$366,MATCH(AP254,地温!$C$2:$C$366,FALSE))</f>
        <v>#N/A</v>
      </c>
      <c r="AS254" s="91" t="e">
        <f t="shared" si="131"/>
        <v>#N/A</v>
      </c>
      <c r="AT254" s="93" t="e">
        <f t="shared" si="113"/>
        <v>#N/A</v>
      </c>
      <c r="AU254" s="99" t="e">
        <f t="shared" si="114"/>
        <v>#N/A</v>
      </c>
      <c r="AV254" s="99">
        <f t="shared" si="115"/>
        <v>0</v>
      </c>
    </row>
    <row r="255" spans="1:48" s="91" customFormat="1">
      <c r="A255" s="92">
        <f t="shared" si="116"/>
        <v>247</v>
      </c>
      <c r="B255" s="91">
        <f t="shared" si="99"/>
        <v>248</v>
      </c>
      <c r="C255" s="99">
        <f t="shared" si="100"/>
        <v>0</v>
      </c>
      <c r="F255" s="92">
        <f t="shared" si="117"/>
        <v>247</v>
      </c>
      <c r="G255" s="91">
        <f t="shared" si="118"/>
        <v>248</v>
      </c>
      <c r="H255" s="91" t="e">
        <f>INDEX(地温!$D$2:$D$366,MATCH(F255,地温!$C$2:$C$366,FALSE))</f>
        <v>#N/A</v>
      </c>
      <c r="I255" s="91" t="e">
        <f t="shared" si="119"/>
        <v>#N/A</v>
      </c>
      <c r="J255" s="93" t="e">
        <f t="shared" si="101"/>
        <v>#N/A</v>
      </c>
      <c r="K255" s="99" t="e">
        <f t="shared" si="102"/>
        <v>#N/A</v>
      </c>
      <c r="L255" s="99">
        <f t="shared" si="103"/>
        <v>0</v>
      </c>
      <c r="O255" s="92">
        <f t="shared" si="120"/>
        <v>247</v>
      </c>
      <c r="P255" s="91">
        <f t="shared" si="121"/>
        <v>248</v>
      </c>
      <c r="Q255" s="91" t="e">
        <f>INDEX(地温!$D$2:$D$366,MATCH(O255,地温!$C$2:$C$366,FALSE))</f>
        <v>#N/A</v>
      </c>
      <c r="R255" s="91" t="e">
        <f t="shared" si="122"/>
        <v>#N/A</v>
      </c>
      <c r="S255" s="93" t="e">
        <f t="shared" si="104"/>
        <v>#N/A</v>
      </c>
      <c r="T255" s="99" t="e">
        <f t="shared" si="105"/>
        <v>#N/A</v>
      </c>
      <c r="U255" s="99">
        <f t="shared" si="106"/>
        <v>0</v>
      </c>
      <c r="X255" s="92">
        <f t="shared" si="123"/>
        <v>247</v>
      </c>
      <c r="Y255" s="91">
        <f t="shared" si="124"/>
        <v>248</v>
      </c>
      <c r="Z255" s="91" t="e">
        <f>INDEX(地温!$D$2:$D$366,MATCH(X255,地温!$C$2:$C$366,FALSE))</f>
        <v>#N/A</v>
      </c>
      <c r="AA255" s="91" t="e">
        <f t="shared" si="125"/>
        <v>#N/A</v>
      </c>
      <c r="AB255" s="93" t="e">
        <f t="shared" si="107"/>
        <v>#N/A</v>
      </c>
      <c r="AC255" s="99" t="e">
        <f t="shared" si="108"/>
        <v>#N/A</v>
      </c>
      <c r="AD255" s="99">
        <f t="shared" si="109"/>
        <v>0</v>
      </c>
      <c r="AG255" s="92">
        <f t="shared" si="126"/>
        <v>247</v>
      </c>
      <c r="AH255" s="91">
        <f t="shared" si="127"/>
        <v>248</v>
      </c>
      <c r="AI255" s="91" t="e">
        <f>INDEX(地温!$D$2:$D$366,MATCH(AG255,地温!$C$2:$C$366,FALSE))</f>
        <v>#N/A</v>
      </c>
      <c r="AJ255" s="91" t="e">
        <f t="shared" si="128"/>
        <v>#N/A</v>
      </c>
      <c r="AK255" s="93" t="e">
        <f t="shared" si="110"/>
        <v>#N/A</v>
      </c>
      <c r="AL255" s="99" t="e">
        <f t="shared" si="111"/>
        <v>#N/A</v>
      </c>
      <c r="AM255" s="99">
        <f t="shared" si="112"/>
        <v>0</v>
      </c>
      <c r="AP255" s="92">
        <f t="shared" si="129"/>
        <v>247</v>
      </c>
      <c r="AQ255" s="91">
        <f t="shared" si="130"/>
        <v>248</v>
      </c>
      <c r="AR255" s="91" t="e">
        <f>INDEX(地温!$D$2:$D$366,MATCH(AP255,地温!$C$2:$C$366,FALSE))</f>
        <v>#N/A</v>
      </c>
      <c r="AS255" s="91" t="e">
        <f t="shared" si="131"/>
        <v>#N/A</v>
      </c>
      <c r="AT255" s="93" t="e">
        <f t="shared" si="113"/>
        <v>#N/A</v>
      </c>
      <c r="AU255" s="99" t="e">
        <f t="shared" si="114"/>
        <v>#N/A</v>
      </c>
      <c r="AV255" s="99">
        <f t="shared" si="115"/>
        <v>0</v>
      </c>
    </row>
    <row r="256" spans="1:48" s="91" customFormat="1">
      <c r="A256" s="92">
        <f t="shared" si="116"/>
        <v>248</v>
      </c>
      <c r="B256" s="91">
        <f t="shared" si="99"/>
        <v>249</v>
      </c>
      <c r="C256" s="99">
        <f t="shared" si="100"/>
        <v>0</v>
      </c>
      <c r="F256" s="92">
        <f t="shared" si="117"/>
        <v>248</v>
      </c>
      <c r="G256" s="91">
        <f t="shared" si="118"/>
        <v>249</v>
      </c>
      <c r="H256" s="91" t="e">
        <f>INDEX(地温!$D$2:$D$366,MATCH(F256,地温!$C$2:$C$366,FALSE))</f>
        <v>#N/A</v>
      </c>
      <c r="I256" s="91" t="e">
        <f t="shared" si="119"/>
        <v>#N/A</v>
      </c>
      <c r="J256" s="93" t="e">
        <f t="shared" si="101"/>
        <v>#N/A</v>
      </c>
      <c r="K256" s="99" t="e">
        <f t="shared" si="102"/>
        <v>#N/A</v>
      </c>
      <c r="L256" s="99">
        <f t="shared" si="103"/>
        <v>0</v>
      </c>
      <c r="O256" s="92">
        <f t="shared" si="120"/>
        <v>248</v>
      </c>
      <c r="P256" s="91">
        <f t="shared" si="121"/>
        <v>249</v>
      </c>
      <c r="Q256" s="91" t="e">
        <f>INDEX(地温!$D$2:$D$366,MATCH(O256,地温!$C$2:$C$366,FALSE))</f>
        <v>#N/A</v>
      </c>
      <c r="R256" s="91" t="e">
        <f t="shared" si="122"/>
        <v>#N/A</v>
      </c>
      <c r="S256" s="93" t="e">
        <f t="shared" si="104"/>
        <v>#N/A</v>
      </c>
      <c r="T256" s="99" t="e">
        <f t="shared" si="105"/>
        <v>#N/A</v>
      </c>
      <c r="U256" s="99">
        <f t="shared" si="106"/>
        <v>0</v>
      </c>
      <c r="X256" s="92">
        <f t="shared" si="123"/>
        <v>248</v>
      </c>
      <c r="Y256" s="91">
        <f t="shared" si="124"/>
        <v>249</v>
      </c>
      <c r="Z256" s="91" t="e">
        <f>INDEX(地温!$D$2:$D$366,MATCH(X256,地温!$C$2:$C$366,FALSE))</f>
        <v>#N/A</v>
      </c>
      <c r="AA256" s="91" t="e">
        <f t="shared" si="125"/>
        <v>#N/A</v>
      </c>
      <c r="AB256" s="93" t="e">
        <f t="shared" si="107"/>
        <v>#N/A</v>
      </c>
      <c r="AC256" s="99" t="e">
        <f t="shared" si="108"/>
        <v>#N/A</v>
      </c>
      <c r="AD256" s="99">
        <f t="shared" si="109"/>
        <v>0</v>
      </c>
      <c r="AG256" s="92">
        <f t="shared" si="126"/>
        <v>248</v>
      </c>
      <c r="AH256" s="91">
        <f t="shared" si="127"/>
        <v>249</v>
      </c>
      <c r="AI256" s="91" t="e">
        <f>INDEX(地温!$D$2:$D$366,MATCH(AG256,地温!$C$2:$C$366,FALSE))</f>
        <v>#N/A</v>
      </c>
      <c r="AJ256" s="91" t="e">
        <f t="shared" si="128"/>
        <v>#N/A</v>
      </c>
      <c r="AK256" s="93" t="e">
        <f t="shared" si="110"/>
        <v>#N/A</v>
      </c>
      <c r="AL256" s="99" t="e">
        <f t="shared" si="111"/>
        <v>#N/A</v>
      </c>
      <c r="AM256" s="99">
        <f t="shared" si="112"/>
        <v>0</v>
      </c>
      <c r="AP256" s="92">
        <f t="shared" si="129"/>
        <v>248</v>
      </c>
      <c r="AQ256" s="91">
        <f t="shared" si="130"/>
        <v>249</v>
      </c>
      <c r="AR256" s="91" t="e">
        <f>INDEX(地温!$D$2:$D$366,MATCH(AP256,地温!$C$2:$C$366,FALSE))</f>
        <v>#N/A</v>
      </c>
      <c r="AS256" s="91" t="e">
        <f t="shared" si="131"/>
        <v>#N/A</v>
      </c>
      <c r="AT256" s="93" t="e">
        <f t="shared" si="113"/>
        <v>#N/A</v>
      </c>
      <c r="AU256" s="99" t="e">
        <f t="shared" si="114"/>
        <v>#N/A</v>
      </c>
      <c r="AV256" s="99">
        <f t="shared" si="115"/>
        <v>0</v>
      </c>
    </row>
    <row r="257" spans="1:48" s="91" customFormat="1">
      <c r="A257" s="92">
        <f t="shared" si="116"/>
        <v>249</v>
      </c>
      <c r="B257" s="91">
        <f t="shared" si="99"/>
        <v>250</v>
      </c>
      <c r="C257" s="99">
        <f t="shared" si="100"/>
        <v>0</v>
      </c>
      <c r="F257" s="92">
        <f t="shared" si="117"/>
        <v>249</v>
      </c>
      <c r="G257" s="91">
        <f t="shared" si="118"/>
        <v>250</v>
      </c>
      <c r="H257" s="91" t="e">
        <f>INDEX(地温!$D$2:$D$366,MATCH(F257,地温!$C$2:$C$366,FALSE))</f>
        <v>#N/A</v>
      </c>
      <c r="I257" s="91" t="e">
        <f t="shared" si="119"/>
        <v>#N/A</v>
      </c>
      <c r="J257" s="93" t="e">
        <f t="shared" si="101"/>
        <v>#N/A</v>
      </c>
      <c r="K257" s="99" t="e">
        <f t="shared" si="102"/>
        <v>#N/A</v>
      </c>
      <c r="L257" s="99">
        <f t="shared" si="103"/>
        <v>0</v>
      </c>
      <c r="O257" s="92">
        <f t="shared" si="120"/>
        <v>249</v>
      </c>
      <c r="P257" s="91">
        <f t="shared" si="121"/>
        <v>250</v>
      </c>
      <c r="Q257" s="91" t="e">
        <f>INDEX(地温!$D$2:$D$366,MATCH(O257,地温!$C$2:$C$366,FALSE))</f>
        <v>#N/A</v>
      </c>
      <c r="R257" s="91" t="e">
        <f t="shared" si="122"/>
        <v>#N/A</v>
      </c>
      <c r="S257" s="93" t="e">
        <f t="shared" si="104"/>
        <v>#N/A</v>
      </c>
      <c r="T257" s="99" t="e">
        <f t="shared" si="105"/>
        <v>#N/A</v>
      </c>
      <c r="U257" s="99">
        <f t="shared" si="106"/>
        <v>0</v>
      </c>
      <c r="X257" s="92">
        <f t="shared" si="123"/>
        <v>249</v>
      </c>
      <c r="Y257" s="91">
        <f t="shared" si="124"/>
        <v>250</v>
      </c>
      <c r="Z257" s="91" t="e">
        <f>INDEX(地温!$D$2:$D$366,MATCH(X257,地温!$C$2:$C$366,FALSE))</f>
        <v>#N/A</v>
      </c>
      <c r="AA257" s="91" t="e">
        <f t="shared" si="125"/>
        <v>#N/A</v>
      </c>
      <c r="AB257" s="93" t="e">
        <f t="shared" si="107"/>
        <v>#N/A</v>
      </c>
      <c r="AC257" s="99" t="e">
        <f t="shared" si="108"/>
        <v>#N/A</v>
      </c>
      <c r="AD257" s="99">
        <f t="shared" si="109"/>
        <v>0</v>
      </c>
      <c r="AG257" s="92">
        <f t="shared" si="126"/>
        <v>249</v>
      </c>
      <c r="AH257" s="91">
        <f t="shared" si="127"/>
        <v>250</v>
      </c>
      <c r="AI257" s="91" t="e">
        <f>INDEX(地温!$D$2:$D$366,MATCH(AG257,地温!$C$2:$C$366,FALSE))</f>
        <v>#N/A</v>
      </c>
      <c r="AJ257" s="91" t="e">
        <f t="shared" si="128"/>
        <v>#N/A</v>
      </c>
      <c r="AK257" s="93" t="e">
        <f t="shared" si="110"/>
        <v>#N/A</v>
      </c>
      <c r="AL257" s="99" t="e">
        <f t="shared" si="111"/>
        <v>#N/A</v>
      </c>
      <c r="AM257" s="99">
        <f t="shared" si="112"/>
        <v>0</v>
      </c>
      <c r="AP257" s="92">
        <f t="shared" si="129"/>
        <v>249</v>
      </c>
      <c r="AQ257" s="91">
        <f t="shared" si="130"/>
        <v>250</v>
      </c>
      <c r="AR257" s="91" t="e">
        <f>INDEX(地温!$D$2:$D$366,MATCH(AP257,地温!$C$2:$C$366,FALSE))</f>
        <v>#N/A</v>
      </c>
      <c r="AS257" s="91" t="e">
        <f t="shared" si="131"/>
        <v>#N/A</v>
      </c>
      <c r="AT257" s="93" t="e">
        <f t="shared" si="113"/>
        <v>#N/A</v>
      </c>
      <c r="AU257" s="99" t="e">
        <f t="shared" si="114"/>
        <v>#N/A</v>
      </c>
      <c r="AV257" s="99">
        <f t="shared" si="115"/>
        <v>0</v>
      </c>
    </row>
    <row r="258" spans="1:48" s="91" customFormat="1">
      <c r="A258" s="92">
        <f t="shared" si="116"/>
        <v>250</v>
      </c>
      <c r="B258" s="91">
        <f t="shared" si="99"/>
        <v>251</v>
      </c>
      <c r="C258" s="99">
        <f t="shared" si="100"/>
        <v>0</v>
      </c>
      <c r="F258" s="92">
        <f t="shared" si="117"/>
        <v>250</v>
      </c>
      <c r="G258" s="91">
        <f t="shared" si="118"/>
        <v>251</v>
      </c>
      <c r="H258" s="91" t="e">
        <f>INDEX(地温!$D$2:$D$366,MATCH(F258,地温!$C$2:$C$366,FALSE))</f>
        <v>#N/A</v>
      </c>
      <c r="I258" s="91" t="e">
        <f t="shared" si="119"/>
        <v>#N/A</v>
      </c>
      <c r="J258" s="93" t="e">
        <f t="shared" si="101"/>
        <v>#N/A</v>
      </c>
      <c r="K258" s="99" t="e">
        <f t="shared" si="102"/>
        <v>#N/A</v>
      </c>
      <c r="L258" s="99">
        <f t="shared" si="103"/>
        <v>0</v>
      </c>
      <c r="O258" s="92">
        <f t="shared" si="120"/>
        <v>250</v>
      </c>
      <c r="P258" s="91">
        <f t="shared" si="121"/>
        <v>251</v>
      </c>
      <c r="Q258" s="91" t="e">
        <f>INDEX(地温!$D$2:$D$366,MATCH(O258,地温!$C$2:$C$366,FALSE))</f>
        <v>#N/A</v>
      </c>
      <c r="R258" s="91" t="e">
        <f t="shared" si="122"/>
        <v>#N/A</v>
      </c>
      <c r="S258" s="93" t="e">
        <f t="shared" si="104"/>
        <v>#N/A</v>
      </c>
      <c r="T258" s="99" t="e">
        <f t="shared" si="105"/>
        <v>#N/A</v>
      </c>
      <c r="U258" s="99">
        <f t="shared" si="106"/>
        <v>0</v>
      </c>
      <c r="X258" s="92">
        <f t="shared" si="123"/>
        <v>250</v>
      </c>
      <c r="Y258" s="91">
        <f t="shared" si="124"/>
        <v>251</v>
      </c>
      <c r="Z258" s="91" t="e">
        <f>INDEX(地温!$D$2:$D$366,MATCH(X258,地温!$C$2:$C$366,FALSE))</f>
        <v>#N/A</v>
      </c>
      <c r="AA258" s="91" t="e">
        <f t="shared" si="125"/>
        <v>#N/A</v>
      </c>
      <c r="AB258" s="93" t="e">
        <f t="shared" si="107"/>
        <v>#N/A</v>
      </c>
      <c r="AC258" s="99" t="e">
        <f t="shared" si="108"/>
        <v>#N/A</v>
      </c>
      <c r="AD258" s="99">
        <f t="shared" si="109"/>
        <v>0</v>
      </c>
      <c r="AG258" s="92">
        <f t="shared" si="126"/>
        <v>250</v>
      </c>
      <c r="AH258" s="91">
        <f t="shared" si="127"/>
        <v>251</v>
      </c>
      <c r="AI258" s="91" t="e">
        <f>INDEX(地温!$D$2:$D$366,MATCH(AG258,地温!$C$2:$C$366,FALSE))</f>
        <v>#N/A</v>
      </c>
      <c r="AJ258" s="91" t="e">
        <f t="shared" si="128"/>
        <v>#N/A</v>
      </c>
      <c r="AK258" s="93" t="e">
        <f t="shared" si="110"/>
        <v>#N/A</v>
      </c>
      <c r="AL258" s="99" t="e">
        <f t="shared" si="111"/>
        <v>#N/A</v>
      </c>
      <c r="AM258" s="99">
        <f t="shared" si="112"/>
        <v>0</v>
      </c>
      <c r="AP258" s="92">
        <f t="shared" si="129"/>
        <v>250</v>
      </c>
      <c r="AQ258" s="91">
        <f t="shared" si="130"/>
        <v>251</v>
      </c>
      <c r="AR258" s="91" t="e">
        <f>INDEX(地温!$D$2:$D$366,MATCH(AP258,地温!$C$2:$C$366,FALSE))</f>
        <v>#N/A</v>
      </c>
      <c r="AS258" s="91" t="e">
        <f t="shared" si="131"/>
        <v>#N/A</v>
      </c>
      <c r="AT258" s="93" t="e">
        <f t="shared" si="113"/>
        <v>#N/A</v>
      </c>
      <c r="AU258" s="99" t="e">
        <f t="shared" si="114"/>
        <v>#N/A</v>
      </c>
      <c r="AV258" s="99">
        <f t="shared" si="115"/>
        <v>0</v>
      </c>
    </row>
    <row r="259" spans="1:48" s="91" customFormat="1">
      <c r="A259" s="92">
        <f t="shared" si="116"/>
        <v>251</v>
      </c>
      <c r="B259" s="91">
        <f t="shared" si="99"/>
        <v>252</v>
      </c>
      <c r="C259" s="99">
        <f t="shared" si="100"/>
        <v>0</v>
      </c>
      <c r="F259" s="92">
        <f t="shared" si="117"/>
        <v>251</v>
      </c>
      <c r="G259" s="91">
        <f t="shared" si="118"/>
        <v>252</v>
      </c>
      <c r="H259" s="91" t="e">
        <f>INDEX(地温!$D$2:$D$366,MATCH(F259,地温!$C$2:$C$366,FALSE))</f>
        <v>#N/A</v>
      </c>
      <c r="I259" s="91" t="e">
        <f t="shared" si="119"/>
        <v>#N/A</v>
      </c>
      <c r="J259" s="93" t="e">
        <f t="shared" si="101"/>
        <v>#N/A</v>
      </c>
      <c r="K259" s="99" t="e">
        <f t="shared" si="102"/>
        <v>#N/A</v>
      </c>
      <c r="L259" s="99">
        <f t="shared" si="103"/>
        <v>0</v>
      </c>
      <c r="O259" s="92">
        <f t="shared" si="120"/>
        <v>251</v>
      </c>
      <c r="P259" s="91">
        <f t="shared" si="121"/>
        <v>252</v>
      </c>
      <c r="Q259" s="91" t="e">
        <f>INDEX(地温!$D$2:$D$366,MATCH(O259,地温!$C$2:$C$366,FALSE))</f>
        <v>#N/A</v>
      </c>
      <c r="R259" s="91" t="e">
        <f t="shared" si="122"/>
        <v>#N/A</v>
      </c>
      <c r="S259" s="93" t="e">
        <f t="shared" si="104"/>
        <v>#N/A</v>
      </c>
      <c r="T259" s="99" t="e">
        <f t="shared" si="105"/>
        <v>#N/A</v>
      </c>
      <c r="U259" s="99">
        <f t="shared" si="106"/>
        <v>0</v>
      </c>
      <c r="X259" s="92">
        <f t="shared" si="123"/>
        <v>251</v>
      </c>
      <c r="Y259" s="91">
        <f t="shared" si="124"/>
        <v>252</v>
      </c>
      <c r="Z259" s="91" t="e">
        <f>INDEX(地温!$D$2:$D$366,MATCH(X259,地温!$C$2:$C$366,FALSE))</f>
        <v>#N/A</v>
      </c>
      <c r="AA259" s="91" t="e">
        <f t="shared" si="125"/>
        <v>#N/A</v>
      </c>
      <c r="AB259" s="93" t="e">
        <f t="shared" si="107"/>
        <v>#N/A</v>
      </c>
      <c r="AC259" s="99" t="e">
        <f t="shared" si="108"/>
        <v>#N/A</v>
      </c>
      <c r="AD259" s="99">
        <f t="shared" si="109"/>
        <v>0</v>
      </c>
      <c r="AG259" s="92">
        <f t="shared" si="126"/>
        <v>251</v>
      </c>
      <c r="AH259" s="91">
        <f t="shared" si="127"/>
        <v>252</v>
      </c>
      <c r="AI259" s="91" t="e">
        <f>INDEX(地温!$D$2:$D$366,MATCH(AG259,地温!$C$2:$C$366,FALSE))</f>
        <v>#N/A</v>
      </c>
      <c r="AJ259" s="91" t="e">
        <f t="shared" si="128"/>
        <v>#N/A</v>
      </c>
      <c r="AK259" s="93" t="e">
        <f t="shared" si="110"/>
        <v>#N/A</v>
      </c>
      <c r="AL259" s="99" t="e">
        <f t="shared" si="111"/>
        <v>#N/A</v>
      </c>
      <c r="AM259" s="99">
        <f t="shared" si="112"/>
        <v>0</v>
      </c>
      <c r="AP259" s="92">
        <f t="shared" si="129"/>
        <v>251</v>
      </c>
      <c r="AQ259" s="91">
        <f t="shared" si="130"/>
        <v>252</v>
      </c>
      <c r="AR259" s="91" t="e">
        <f>INDEX(地温!$D$2:$D$366,MATCH(AP259,地温!$C$2:$C$366,FALSE))</f>
        <v>#N/A</v>
      </c>
      <c r="AS259" s="91" t="e">
        <f t="shared" si="131"/>
        <v>#N/A</v>
      </c>
      <c r="AT259" s="93" t="e">
        <f t="shared" si="113"/>
        <v>#N/A</v>
      </c>
      <c r="AU259" s="99" t="e">
        <f t="shared" si="114"/>
        <v>#N/A</v>
      </c>
      <c r="AV259" s="99">
        <f t="shared" si="115"/>
        <v>0</v>
      </c>
    </row>
    <row r="260" spans="1:48" s="91" customFormat="1">
      <c r="A260" s="92">
        <f t="shared" si="116"/>
        <v>252</v>
      </c>
      <c r="B260" s="91">
        <f t="shared" si="99"/>
        <v>253</v>
      </c>
      <c r="C260" s="99">
        <f t="shared" si="100"/>
        <v>0</v>
      </c>
      <c r="F260" s="92">
        <f t="shared" si="117"/>
        <v>252</v>
      </c>
      <c r="G260" s="91">
        <f t="shared" si="118"/>
        <v>253</v>
      </c>
      <c r="H260" s="91" t="e">
        <f>INDEX(地温!$D$2:$D$366,MATCH(F260,地温!$C$2:$C$366,FALSE))</f>
        <v>#N/A</v>
      </c>
      <c r="I260" s="91" t="e">
        <f t="shared" si="119"/>
        <v>#N/A</v>
      </c>
      <c r="J260" s="93" t="e">
        <f t="shared" si="101"/>
        <v>#N/A</v>
      </c>
      <c r="K260" s="99" t="e">
        <f t="shared" si="102"/>
        <v>#N/A</v>
      </c>
      <c r="L260" s="99">
        <f t="shared" si="103"/>
        <v>0</v>
      </c>
      <c r="O260" s="92">
        <f t="shared" si="120"/>
        <v>252</v>
      </c>
      <c r="P260" s="91">
        <f t="shared" si="121"/>
        <v>253</v>
      </c>
      <c r="Q260" s="91" t="e">
        <f>INDEX(地温!$D$2:$D$366,MATCH(O260,地温!$C$2:$C$366,FALSE))</f>
        <v>#N/A</v>
      </c>
      <c r="R260" s="91" t="e">
        <f t="shared" si="122"/>
        <v>#N/A</v>
      </c>
      <c r="S260" s="93" t="e">
        <f t="shared" si="104"/>
        <v>#N/A</v>
      </c>
      <c r="T260" s="99" t="e">
        <f t="shared" si="105"/>
        <v>#N/A</v>
      </c>
      <c r="U260" s="99">
        <f t="shared" si="106"/>
        <v>0</v>
      </c>
      <c r="X260" s="92">
        <f t="shared" si="123"/>
        <v>252</v>
      </c>
      <c r="Y260" s="91">
        <f t="shared" si="124"/>
        <v>253</v>
      </c>
      <c r="Z260" s="91" t="e">
        <f>INDEX(地温!$D$2:$D$366,MATCH(X260,地温!$C$2:$C$366,FALSE))</f>
        <v>#N/A</v>
      </c>
      <c r="AA260" s="91" t="e">
        <f t="shared" si="125"/>
        <v>#N/A</v>
      </c>
      <c r="AB260" s="93" t="e">
        <f t="shared" si="107"/>
        <v>#N/A</v>
      </c>
      <c r="AC260" s="99" t="e">
        <f t="shared" si="108"/>
        <v>#N/A</v>
      </c>
      <c r="AD260" s="99">
        <f t="shared" si="109"/>
        <v>0</v>
      </c>
      <c r="AG260" s="92">
        <f t="shared" si="126"/>
        <v>252</v>
      </c>
      <c r="AH260" s="91">
        <f t="shared" si="127"/>
        <v>253</v>
      </c>
      <c r="AI260" s="91" t="e">
        <f>INDEX(地温!$D$2:$D$366,MATCH(AG260,地温!$C$2:$C$366,FALSE))</f>
        <v>#N/A</v>
      </c>
      <c r="AJ260" s="91" t="e">
        <f t="shared" si="128"/>
        <v>#N/A</v>
      </c>
      <c r="AK260" s="93" t="e">
        <f t="shared" si="110"/>
        <v>#N/A</v>
      </c>
      <c r="AL260" s="99" t="e">
        <f t="shared" si="111"/>
        <v>#N/A</v>
      </c>
      <c r="AM260" s="99">
        <f t="shared" si="112"/>
        <v>0</v>
      </c>
      <c r="AP260" s="92">
        <f t="shared" si="129"/>
        <v>252</v>
      </c>
      <c r="AQ260" s="91">
        <f t="shared" si="130"/>
        <v>253</v>
      </c>
      <c r="AR260" s="91" t="e">
        <f>INDEX(地温!$D$2:$D$366,MATCH(AP260,地温!$C$2:$C$366,FALSE))</f>
        <v>#N/A</v>
      </c>
      <c r="AS260" s="91" t="e">
        <f t="shared" si="131"/>
        <v>#N/A</v>
      </c>
      <c r="AT260" s="93" t="e">
        <f t="shared" si="113"/>
        <v>#N/A</v>
      </c>
      <c r="AU260" s="99" t="e">
        <f t="shared" si="114"/>
        <v>#N/A</v>
      </c>
      <c r="AV260" s="99">
        <f t="shared" si="115"/>
        <v>0</v>
      </c>
    </row>
    <row r="261" spans="1:48" s="91" customFormat="1">
      <c r="A261" s="92">
        <f t="shared" si="116"/>
        <v>253</v>
      </c>
      <c r="B261" s="91">
        <f t="shared" si="99"/>
        <v>254</v>
      </c>
      <c r="C261" s="99">
        <f t="shared" si="100"/>
        <v>0</v>
      </c>
      <c r="F261" s="92">
        <f t="shared" si="117"/>
        <v>253</v>
      </c>
      <c r="G261" s="91">
        <f t="shared" si="118"/>
        <v>254</v>
      </c>
      <c r="H261" s="91" t="e">
        <f>INDEX(地温!$D$2:$D$366,MATCH(F261,地温!$C$2:$C$366,FALSE))</f>
        <v>#N/A</v>
      </c>
      <c r="I261" s="91" t="e">
        <f t="shared" si="119"/>
        <v>#N/A</v>
      </c>
      <c r="J261" s="93" t="e">
        <f t="shared" si="101"/>
        <v>#N/A</v>
      </c>
      <c r="K261" s="99" t="e">
        <f t="shared" si="102"/>
        <v>#N/A</v>
      </c>
      <c r="L261" s="99">
        <f t="shared" si="103"/>
        <v>0</v>
      </c>
      <c r="O261" s="92">
        <f t="shared" si="120"/>
        <v>253</v>
      </c>
      <c r="P261" s="91">
        <f t="shared" si="121"/>
        <v>254</v>
      </c>
      <c r="Q261" s="91" t="e">
        <f>INDEX(地温!$D$2:$D$366,MATCH(O261,地温!$C$2:$C$366,FALSE))</f>
        <v>#N/A</v>
      </c>
      <c r="R261" s="91" t="e">
        <f t="shared" si="122"/>
        <v>#N/A</v>
      </c>
      <c r="S261" s="93" t="e">
        <f t="shared" si="104"/>
        <v>#N/A</v>
      </c>
      <c r="T261" s="99" t="e">
        <f t="shared" si="105"/>
        <v>#N/A</v>
      </c>
      <c r="U261" s="99">
        <f t="shared" si="106"/>
        <v>0</v>
      </c>
      <c r="X261" s="92">
        <f t="shared" si="123"/>
        <v>253</v>
      </c>
      <c r="Y261" s="91">
        <f t="shared" si="124"/>
        <v>254</v>
      </c>
      <c r="Z261" s="91" t="e">
        <f>INDEX(地温!$D$2:$D$366,MATCH(X261,地温!$C$2:$C$366,FALSE))</f>
        <v>#N/A</v>
      </c>
      <c r="AA261" s="91" t="e">
        <f t="shared" si="125"/>
        <v>#N/A</v>
      </c>
      <c r="AB261" s="93" t="e">
        <f t="shared" si="107"/>
        <v>#N/A</v>
      </c>
      <c r="AC261" s="99" t="e">
        <f t="shared" si="108"/>
        <v>#N/A</v>
      </c>
      <c r="AD261" s="99">
        <f t="shared" si="109"/>
        <v>0</v>
      </c>
      <c r="AG261" s="92">
        <f t="shared" si="126"/>
        <v>253</v>
      </c>
      <c r="AH261" s="91">
        <f t="shared" si="127"/>
        <v>254</v>
      </c>
      <c r="AI261" s="91" t="e">
        <f>INDEX(地温!$D$2:$D$366,MATCH(AG261,地温!$C$2:$C$366,FALSE))</f>
        <v>#N/A</v>
      </c>
      <c r="AJ261" s="91" t="e">
        <f t="shared" si="128"/>
        <v>#N/A</v>
      </c>
      <c r="AK261" s="93" t="e">
        <f t="shared" si="110"/>
        <v>#N/A</v>
      </c>
      <c r="AL261" s="99" t="e">
        <f t="shared" si="111"/>
        <v>#N/A</v>
      </c>
      <c r="AM261" s="99">
        <f t="shared" si="112"/>
        <v>0</v>
      </c>
      <c r="AP261" s="92">
        <f t="shared" si="129"/>
        <v>253</v>
      </c>
      <c r="AQ261" s="91">
        <f t="shared" si="130"/>
        <v>254</v>
      </c>
      <c r="AR261" s="91" t="e">
        <f>INDEX(地温!$D$2:$D$366,MATCH(AP261,地温!$C$2:$C$366,FALSE))</f>
        <v>#N/A</v>
      </c>
      <c r="AS261" s="91" t="e">
        <f t="shared" si="131"/>
        <v>#N/A</v>
      </c>
      <c r="AT261" s="93" t="e">
        <f t="shared" si="113"/>
        <v>#N/A</v>
      </c>
      <c r="AU261" s="99" t="e">
        <f t="shared" si="114"/>
        <v>#N/A</v>
      </c>
      <c r="AV261" s="99">
        <f t="shared" si="115"/>
        <v>0</v>
      </c>
    </row>
    <row r="262" spans="1:48" s="91" customFormat="1">
      <c r="A262" s="92">
        <f t="shared" si="116"/>
        <v>254</v>
      </c>
      <c r="B262" s="91">
        <f t="shared" si="99"/>
        <v>255</v>
      </c>
      <c r="C262" s="99">
        <f t="shared" si="100"/>
        <v>0</v>
      </c>
      <c r="F262" s="92">
        <f t="shared" si="117"/>
        <v>254</v>
      </c>
      <c r="G262" s="91">
        <f t="shared" si="118"/>
        <v>255</v>
      </c>
      <c r="H262" s="91" t="e">
        <f>INDEX(地温!$D$2:$D$366,MATCH(F262,地温!$C$2:$C$366,FALSE))</f>
        <v>#N/A</v>
      </c>
      <c r="I262" s="91" t="e">
        <f t="shared" si="119"/>
        <v>#N/A</v>
      </c>
      <c r="J262" s="93" t="e">
        <f t="shared" si="101"/>
        <v>#N/A</v>
      </c>
      <c r="K262" s="99" t="e">
        <f t="shared" si="102"/>
        <v>#N/A</v>
      </c>
      <c r="L262" s="99">
        <f t="shared" si="103"/>
        <v>0</v>
      </c>
      <c r="O262" s="92">
        <f t="shared" si="120"/>
        <v>254</v>
      </c>
      <c r="P262" s="91">
        <f t="shared" si="121"/>
        <v>255</v>
      </c>
      <c r="Q262" s="91" t="e">
        <f>INDEX(地温!$D$2:$D$366,MATCH(O262,地温!$C$2:$C$366,FALSE))</f>
        <v>#N/A</v>
      </c>
      <c r="R262" s="91" t="e">
        <f t="shared" si="122"/>
        <v>#N/A</v>
      </c>
      <c r="S262" s="93" t="e">
        <f t="shared" si="104"/>
        <v>#N/A</v>
      </c>
      <c r="T262" s="99" t="e">
        <f t="shared" si="105"/>
        <v>#N/A</v>
      </c>
      <c r="U262" s="99">
        <f t="shared" si="106"/>
        <v>0</v>
      </c>
      <c r="X262" s="92">
        <f t="shared" si="123"/>
        <v>254</v>
      </c>
      <c r="Y262" s="91">
        <f t="shared" si="124"/>
        <v>255</v>
      </c>
      <c r="Z262" s="91" t="e">
        <f>INDEX(地温!$D$2:$D$366,MATCH(X262,地温!$C$2:$C$366,FALSE))</f>
        <v>#N/A</v>
      </c>
      <c r="AA262" s="91" t="e">
        <f t="shared" si="125"/>
        <v>#N/A</v>
      </c>
      <c r="AB262" s="93" t="e">
        <f t="shared" si="107"/>
        <v>#N/A</v>
      </c>
      <c r="AC262" s="99" t="e">
        <f t="shared" si="108"/>
        <v>#N/A</v>
      </c>
      <c r="AD262" s="99">
        <f t="shared" si="109"/>
        <v>0</v>
      </c>
      <c r="AG262" s="92">
        <f t="shared" si="126"/>
        <v>254</v>
      </c>
      <c r="AH262" s="91">
        <f t="shared" si="127"/>
        <v>255</v>
      </c>
      <c r="AI262" s="91" t="e">
        <f>INDEX(地温!$D$2:$D$366,MATCH(AG262,地温!$C$2:$C$366,FALSE))</f>
        <v>#N/A</v>
      </c>
      <c r="AJ262" s="91" t="e">
        <f t="shared" si="128"/>
        <v>#N/A</v>
      </c>
      <c r="AK262" s="93" t="e">
        <f t="shared" si="110"/>
        <v>#N/A</v>
      </c>
      <c r="AL262" s="99" t="e">
        <f t="shared" si="111"/>
        <v>#N/A</v>
      </c>
      <c r="AM262" s="99">
        <f t="shared" si="112"/>
        <v>0</v>
      </c>
      <c r="AP262" s="92">
        <f t="shared" si="129"/>
        <v>254</v>
      </c>
      <c r="AQ262" s="91">
        <f t="shared" si="130"/>
        <v>255</v>
      </c>
      <c r="AR262" s="91" t="e">
        <f>INDEX(地温!$D$2:$D$366,MATCH(AP262,地温!$C$2:$C$366,FALSE))</f>
        <v>#N/A</v>
      </c>
      <c r="AS262" s="91" t="e">
        <f t="shared" si="131"/>
        <v>#N/A</v>
      </c>
      <c r="AT262" s="93" t="e">
        <f t="shared" si="113"/>
        <v>#N/A</v>
      </c>
      <c r="AU262" s="99" t="e">
        <f t="shared" si="114"/>
        <v>#N/A</v>
      </c>
      <c r="AV262" s="99">
        <f t="shared" si="115"/>
        <v>0</v>
      </c>
    </row>
    <row r="263" spans="1:48" s="91" customFormat="1">
      <c r="A263" s="92">
        <f t="shared" si="116"/>
        <v>255</v>
      </c>
      <c r="B263" s="91">
        <f t="shared" si="99"/>
        <v>256</v>
      </c>
      <c r="C263" s="99">
        <f t="shared" si="100"/>
        <v>0</v>
      </c>
      <c r="F263" s="92">
        <f t="shared" si="117"/>
        <v>255</v>
      </c>
      <c r="G263" s="91">
        <f t="shared" si="118"/>
        <v>256</v>
      </c>
      <c r="H263" s="91" t="e">
        <f>INDEX(地温!$D$2:$D$366,MATCH(F263,地温!$C$2:$C$366,FALSE))</f>
        <v>#N/A</v>
      </c>
      <c r="I263" s="91" t="e">
        <f t="shared" si="119"/>
        <v>#N/A</v>
      </c>
      <c r="J263" s="93" t="e">
        <f t="shared" si="101"/>
        <v>#N/A</v>
      </c>
      <c r="K263" s="99" t="e">
        <f t="shared" si="102"/>
        <v>#N/A</v>
      </c>
      <c r="L263" s="99">
        <f t="shared" si="103"/>
        <v>0</v>
      </c>
      <c r="O263" s="92">
        <f t="shared" si="120"/>
        <v>255</v>
      </c>
      <c r="P263" s="91">
        <f t="shared" si="121"/>
        <v>256</v>
      </c>
      <c r="Q263" s="91" t="e">
        <f>INDEX(地温!$D$2:$D$366,MATCH(O263,地温!$C$2:$C$366,FALSE))</f>
        <v>#N/A</v>
      </c>
      <c r="R263" s="91" t="e">
        <f t="shared" si="122"/>
        <v>#N/A</v>
      </c>
      <c r="S263" s="93" t="e">
        <f t="shared" si="104"/>
        <v>#N/A</v>
      </c>
      <c r="T263" s="99" t="e">
        <f t="shared" si="105"/>
        <v>#N/A</v>
      </c>
      <c r="U263" s="99">
        <f t="shared" si="106"/>
        <v>0</v>
      </c>
      <c r="X263" s="92">
        <f t="shared" si="123"/>
        <v>255</v>
      </c>
      <c r="Y263" s="91">
        <f t="shared" si="124"/>
        <v>256</v>
      </c>
      <c r="Z263" s="91" t="e">
        <f>INDEX(地温!$D$2:$D$366,MATCH(X263,地温!$C$2:$C$366,FALSE))</f>
        <v>#N/A</v>
      </c>
      <c r="AA263" s="91" t="e">
        <f t="shared" si="125"/>
        <v>#N/A</v>
      </c>
      <c r="AB263" s="93" t="e">
        <f t="shared" si="107"/>
        <v>#N/A</v>
      </c>
      <c r="AC263" s="99" t="e">
        <f t="shared" si="108"/>
        <v>#N/A</v>
      </c>
      <c r="AD263" s="99">
        <f t="shared" si="109"/>
        <v>0</v>
      </c>
      <c r="AG263" s="92">
        <f t="shared" si="126"/>
        <v>255</v>
      </c>
      <c r="AH263" s="91">
        <f t="shared" si="127"/>
        <v>256</v>
      </c>
      <c r="AI263" s="91" t="e">
        <f>INDEX(地温!$D$2:$D$366,MATCH(AG263,地温!$C$2:$C$366,FALSE))</f>
        <v>#N/A</v>
      </c>
      <c r="AJ263" s="91" t="e">
        <f t="shared" si="128"/>
        <v>#N/A</v>
      </c>
      <c r="AK263" s="93" t="e">
        <f t="shared" si="110"/>
        <v>#N/A</v>
      </c>
      <c r="AL263" s="99" t="e">
        <f t="shared" si="111"/>
        <v>#N/A</v>
      </c>
      <c r="AM263" s="99">
        <f t="shared" si="112"/>
        <v>0</v>
      </c>
      <c r="AP263" s="92">
        <f t="shared" si="129"/>
        <v>255</v>
      </c>
      <c r="AQ263" s="91">
        <f t="shared" si="130"/>
        <v>256</v>
      </c>
      <c r="AR263" s="91" t="e">
        <f>INDEX(地温!$D$2:$D$366,MATCH(AP263,地温!$C$2:$C$366,FALSE))</f>
        <v>#N/A</v>
      </c>
      <c r="AS263" s="91" t="e">
        <f t="shared" si="131"/>
        <v>#N/A</v>
      </c>
      <c r="AT263" s="93" t="e">
        <f t="shared" si="113"/>
        <v>#N/A</v>
      </c>
      <c r="AU263" s="99" t="e">
        <f t="shared" si="114"/>
        <v>#N/A</v>
      </c>
      <c r="AV263" s="99">
        <f t="shared" si="115"/>
        <v>0</v>
      </c>
    </row>
    <row r="264" spans="1:48" s="91" customFormat="1">
      <c r="A264" s="92">
        <f t="shared" si="116"/>
        <v>256</v>
      </c>
      <c r="B264" s="91">
        <f t="shared" ref="B264:B327" si="132">G264</f>
        <v>257</v>
      </c>
      <c r="C264" s="99">
        <f t="shared" ref="C264:C327" si="133">L264+U264+AD264+AM264+AV264</f>
        <v>0</v>
      </c>
      <c r="F264" s="92">
        <f t="shared" si="117"/>
        <v>256</v>
      </c>
      <c r="G264" s="91">
        <f t="shared" si="118"/>
        <v>257</v>
      </c>
      <c r="H264" s="91" t="e">
        <f>INDEX(地温!$D$2:$D$366,MATCH(F264,地温!$C$2:$C$366,FALSE))</f>
        <v>#N/A</v>
      </c>
      <c r="I264" s="91" t="e">
        <f t="shared" si="119"/>
        <v>#N/A</v>
      </c>
      <c r="J264" s="93" t="e">
        <f t="shared" ref="J264:J327" si="134">I264/G264</f>
        <v>#N/A</v>
      </c>
      <c r="K264" s="99" t="e">
        <f t="shared" ref="K264:K327" si="135">$H$4*EXP(-$I$4/(8.31*(J264+273)))</f>
        <v>#N/A</v>
      </c>
      <c r="L264" s="99">
        <f t="shared" ref="L264:L327" si="136">IF($G$1=0,0,$J$1*$G$4*0.01*(1-EXP(-K264*G264)))</f>
        <v>0</v>
      </c>
      <c r="O264" s="92">
        <f t="shared" si="120"/>
        <v>256</v>
      </c>
      <c r="P264" s="91">
        <f t="shared" si="121"/>
        <v>257</v>
      </c>
      <c r="Q264" s="91" t="e">
        <f>INDEX(地温!$D$2:$D$366,MATCH(O264,地温!$C$2:$C$366,FALSE))</f>
        <v>#N/A</v>
      </c>
      <c r="R264" s="91" t="e">
        <f t="shared" si="122"/>
        <v>#N/A</v>
      </c>
      <c r="S264" s="93" t="e">
        <f t="shared" ref="S264:S327" si="137">R264/P264</f>
        <v>#N/A</v>
      </c>
      <c r="T264" s="99" t="e">
        <f t="shared" ref="T264:T327" si="138">$Q$4*EXP(-$R$4/(8.31*(S264+273)))</f>
        <v>#N/A</v>
      </c>
      <c r="U264" s="99">
        <f t="shared" ref="U264:U327" si="139">IF($P$1=0,0,$S$1*$P$4*0.01*(1-EXP(-T264*P264)))</f>
        <v>0</v>
      </c>
      <c r="X264" s="92">
        <f t="shared" si="123"/>
        <v>256</v>
      </c>
      <c r="Y264" s="91">
        <f t="shared" si="124"/>
        <v>257</v>
      </c>
      <c r="Z264" s="91" t="e">
        <f>INDEX(地温!$D$2:$D$366,MATCH(X264,地温!$C$2:$C$366,FALSE))</f>
        <v>#N/A</v>
      </c>
      <c r="AA264" s="91" t="e">
        <f t="shared" si="125"/>
        <v>#N/A</v>
      </c>
      <c r="AB264" s="93" t="e">
        <f t="shared" ref="AB264:AB327" si="140">AA264/Y264</f>
        <v>#N/A</v>
      </c>
      <c r="AC264" s="99" t="e">
        <f t="shared" ref="AC264:AC327" si="141">$Z$4*EXP(-$AA$4/(8.31*(AB264+273)))</f>
        <v>#N/A</v>
      </c>
      <c r="AD264" s="99">
        <f t="shared" ref="AD264:AD327" si="142">IF($Y$1=0,0,$AB$1*$Y$4*0.01*(1-EXP(-AC264*Y264)))</f>
        <v>0</v>
      </c>
      <c r="AG264" s="92">
        <f t="shared" si="126"/>
        <v>256</v>
      </c>
      <c r="AH264" s="91">
        <f t="shared" si="127"/>
        <v>257</v>
      </c>
      <c r="AI264" s="91" t="e">
        <f>INDEX(地温!$D$2:$D$366,MATCH(AG264,地温!$C$2:$C$366,FALSE))</f>
        <v>#N/A</v>
      </c>
      <c r="AJ264" s="91" t="e">
        <f t="shared" si="128"/>
        <v>#N/A</v>
      </c>
      <c r="AK264" s="93" t="e">
        <f t="shared" ref="AK264:AK327" si="143">AJ264/AH264</f>
        <v>#N/A</v>
      </c>
      <c r="AL264" s="99" t="e">
        <f t="shared" ref="AL264:AL327" si="144">$AI$4*EXP(-$AJ$4/(8.31*(AK264+273)))</f>
        <v>#N/A</v>
      </c>
      <c r="AM264" s="99">
        <f t="shared" ref="AM264:AM327" si="145">IF($AH$1=0,0,$AK$1*$AH$4*0.01*(1-EXP(-AL264*AH264)))</f>
        <v>0</v>
      </c>
      <c r="AP264" s="92">
        <f t="shared" si="129"/>
        <v>256</v>
      </c>
      <c r="AQ264" s="91">
        <f t="shared" si="130"/>
        <v>257</v>
      </c>
      <c r="AR264" s="91" t="e">
        <f>INDEX(地温!$D$2:$D$366,MATCH(AP264,地温!$C$2:$C$366,FALSE))</f>
        <v>#N/A</v>
      </c>
      <c r="AS264" s="91" t="e">
        <f t="shared" si="131"/>
        <v>#N/A</v>
      </c>
      <c r="AT264" s="93" t="e">
        <f t="shared" ref="AT264:AT327" si="146">AS264/AQ264</f>
        <v>#N/A</v>
      </c>
      <c r="AU264" s="99" t="e">
        <f t="shared" ref="AU264:AU327" si="147">$AR$4*EXP(-$AS$4/(8.31*(AT264+273)))</f>
        <v>#N/A</v>
      </c>
      <c r="AV264" s="99">
        <f t="shared" ref="AV264:AV327" si="148">IF($AQ$1=0,0,$AT$1*$AQ$4*0.01*(1-EXP(-AU264*AQ264)))</f>
        <v>0</v>
      </c>
    </row>
    <row r="265" spans="1:48" s="91" customFormat="1">
      <c r="A265" s="92">
        <f t="shared" ref="A265:A328" si="149">A264+1</f>
        <v>257</v>
      </c>
      <c r="B265" s="91">
        <f t="shared" si="132"/>
        <v>258</v>
      </c>
      <c r="C265" s="99">
        <f t="shared" si="133"/>
        <v>0</v>
      </c>
      <c r="F265" s="92">
        <f t="shared" ref="F265:F328" si="150">F264+1</f>
        <v>257</v>
      </c>
      <c r="G265" s="91">
        <f t="shared" ref="G265:G328" si="151">F265-F$8+1</f>
        <v>258</v>
      </c>
      <c r="H265" s="91" t="e">
        <f>INDEX(地温!$D$2:$D$366,MATCH(F265,地温!$C$2:$C$366,FALSE))</f>
        <v>#N/A</v>
      </c>
      <c r="I265" s="91" t="e">
        <f t="shared" ref="I265:I328" si="152">I264+H265</f>
        <v>#N/A</v>
      </c>
      <c r="J265" s="93" t="e">
        <f t="shared" si="134"/>
        <v>#N/A</v>
      </c>
      <c r="K265" s="99" t="e">
        <f t="shared" si="135"/>
        <v>#N/A</v>
      </c>
      <c r="L265" s="99">
        <f t="shared" si="136"/>
        <v>0</v>
      </c>
      <c r="O265" s="92">
        <f t="shared" ref="O265:O328" si="153">O264+1</f>
        <v>257</v>
      </c>
      <c r="P265" s="91">
        <f t="shared" ref="P265:P328" si="154">O265-O$8+1</f>
        <v>258</v>
      </c>
      <c r="Q265" s="91" t="e">
        <f>INDEX(地温!$D$2:$D$366,MATCH(O265,地温!$C$2:$C$366,FALSE))</f>
        <v>#N/A</v>
      </c>
      <c r="R265" s="91" t="e">
        <f t="shared" ref="R265:R328" si="155">R264+Q265</f>
        <v>#N/A</v>
      </c>
      <c r="S265" s="93" t="e">
        <f t="shared" si="137"/>
        <v>#N/A</v>
      </c>
      <c r="T265" s="99" t="e">
        <f t="shared" si="138"/>
        <v>#N/A</v>
      </c>
      <c r="U265" s="99">
        <f t="shared" si="139"/>
        <v>0</v>
      </c>
      <c r="X265" s="92">
        <f t="shared" ref="X265:X328" si="156">X264+1</f>
        <v>257</v>
      </c>
      <c r="Y265" s="91">
        <f t="shared" ref="Y265:Y328" si="157">X265-X$8+1</f>
        <v>258</v>
      </c>
      <c r="Z265" s="91" t="e">
        <f>INDEX(地温!$D$2:$D$366,MATCH(X265,地温!$C$2:$C$366,FALSE))</f>
        <v>#N/A</v>
      </c>
      <c r="AA265" s="91" t="e">
        <f t="shared" ref="AA265:AA328" si="158">AA264+Z265</f>
        <v>#N/A</v>
      </c>
      <c r="AB265" s="93" t="e">
        <f t="shared" si="140"/>
        <v>#N/A</v>
      </c>
      <c r="AC265" s="99" t="e">
        <f t="shared" si="141"/>
        <v>#N/A</v>
      </c>
      <c r="AD265" s="99">
        <f t="shared" si="142"/>
        <v>0</v>
      </c>
      <c r="AG265" s="92">
        <f t="shared" ref="AG265:AG328" si="159">AG264+1</f>
        <v>257</v>
      </c>
      <c r="AH265" s="91">
        <f t="shared" ref="AH265:AH328" si="160">AG265-AG$8+1</f>
        <v>258</v>
      </c>
      <c r="AI265" s="91" t="e">
        <f>INDEX(地温!$D$2:$D$366,MATCH(AG265,地温!$C$2:$C$366,FALSE))</f>
        <v>#N/A</v>
      </c>
      <c r="AJ265" s="91" t="e">
        <f t="shared" ref="AJ265:AJ328" si="161">AJ264+AI265</f>
        <v>#N/A</v>
      </c>
      <c r="AK265" s="93" t="e">
        <f t="shared" si="143"/>
        <v>#N/A</v>
      </c>
      <c r="AL265" s="99" t="e">
        <f t="shared" si="144"/>
        <v>#N/A</v>
      </c>
      <c r="AM265" s="99">
        <f t="shared" si="145"/>
        <v>0</v>
      </c>
      <c r="AP265" s="92">
        <f t="shared" ref="AP265:AP328" si="162">AP264+1</f>
        <v>257</v>
      </c>
      <c r="AQ265" s="91">
        <f t="shared" ref="AQ265:AQ328" si="163">AP265-AP$8+1</f>
        <v>258</v>
      </c>
      <c r="AR265" s="91" t="e">
        <f>INDEX(地温!$D$2:$D$366,MATCH(AP265,地温!$C$2:$C$366,FALSE))</f>
        <v>#N/A</v>
      </c>
      <c r="AS265" s="91" t="e">
        <f t="shared" ref="AS265:AS328" si="164">AS264+AR265</f>
        <v>#N/A</v>
      </c>
      <c r="AT265" s="93" t="e">
        <f t="shared" si="146"/>
        <v>#N/A</v>
      </c>
      <c r="AU265" s="99" t="e">
        <f t="shared" si="147"/>
        <v>#N/A</v>
      </c>
      <c r="AV265" s="99">
        <f t="shared" si="148"/>
        <v>0</v>
      </c>
    </row>
    <row r="266" spans="1:48" s="91" customFormat="1">
      <c r="A266" s="92">
        <f t="shared" si="149"/>
        <v>258</v>
      </c>
      <c r="B266" s="91">
        <f t="shared" si="132"/>
        <v>259</v>
      </c>
      <c r="C266" s="99">
        <f t="shared" si="133"/>
        <v>0</v>
      </c>
      <c r="F266" s="92">
        <f t="shared" si="150"/>
        <v>258</v>
      </c>
      <c r="G266" s="91">
        <f t="shared" si="151"/>
        <v>259</v>
      </c>
      <c r="H266" s="91" t="e">
        <f>INDEX(地温!$D$2:$D$366,MATCH(F266,地温!$C$2:$C$366,FALSE))</f>
        <v>#N/A</v>
      </c>
      <c r="I266" s="91" t="e">
        <f t="shared" si="152"/>
        <v>#N/A</v>
      </c>
      <c r="J266" s="93" t="e">
        <f t="shared" si="134"/>
        <v>#N/A</v>
      </c>
      <c r="K266" s="99" t="e">
        <f t="shared" si="135"/>
        <v>#N/A</v>
      </c>
      <c r="L266" s="99">
        <f t="shared" si="136"/>
        <v>0</v>
      </c>
      <c r="O266" s="92">
        <f t="shared" si="153"/>
        <v>258</v>
      </c>
      <c r="P266" s="91">
        <f t="shared" si="154"/>
        <v>259</v>
      </c>
      <c r="Q266" s="91" t="e">
        <f>INDEX(地温!$D$2:$D$366,MATCH(O266,地温!$C$2:$C$366,FALSE))</f>
        <v>#N/A</v>
      </c>
      <c r="R266" s="91" t="e">
        <f t="shared" si="155"/>
        <v>#N/A</v>
      </c>
      <c r="S266" s="93" t="e">
        <f t="shared" si="137"/>
        <v>#N/A</v>
      </c>
      <c r="T266" s="99" t="e">
        <f t="shared" si="138"/>
        <v>#N/A</v>
      </c>
      <c r="U266" s="99">
        <f t="shared" si="139"/>
        <v>0</v>
      </c>
      <c r="X266" s="92">
        <f t="shared" si="156"/>
        <v>258</v>
      </c>
      <c r="Y266" s="91">
        <f t="shared" si="157"/>
        <v>259</v>
      </c>
      <c r="Z266" s="91" t="e">
        <f>INDEX(地温!$D$2:$D$366,MATCH(X266,地温!$C$2:$C$366,FALSE))</f>
        <v>#N/A</v>
      </c>
      <c r="AA266" s="91" t="e">
        <f t="shared" si="158"/>
        <v>#N/A</v>
      </c>
      <c r="AB266" s="93" t="e">
        <f t="shared" si="140"/>
        <v>#N/A</v>
      </c>
      <c r="AC266" s="99" t="e">
        <f t="shared" si="141"/>
        <v>#N/A</v>
      </c>
      <c r="AD266" s="99">
        <f t="shared" si="142"/>
        <v>0</v>
      </c>
      <c r="AG266" s="92">
        <f t="shared" si="159"/>
        <v>258</v>
      </c>
      <c r="AH266" s="91">
        <f t="shared" si="160"/>
        <v>259</v>
      </c>
      <c r="AI266" s="91" t="e">
        <f>INDEX(地温!$D$2:$D$366,MATCH(AG266,地温!$C$2:$C$366,FALSE))</f>
        <v>#N/A</v>
      </c>
      <c r="AJ266" s="91" t="e">
        <f t="shared" si="161"/>
        <v>#N/A</v>
      </c>
      <c r="AK266" s="93" t="e">
        <f t="shared" si="143"/>
        <v>#N/A</v>
      </c>
      <c r="AL266" s="99" t="e">
        <f t="shared" si="144"/>
        <v>#N/A</v>
      </c>
      <c r="AM266" s="99">
        <f t="shared" si="145"/>
        <v>0</v>
      </c>
      <c r="AP266" s="92">
        <f t="shared" si="162"/>
        <v>258</v>
      </c>
      <c r="AQ266" s="91">
        <f t="shared" si="163"/>
        <v>259</v>
      </c>
      <c r="AR266" s="91" t="e">
        <f>INDEX(地温!$D$2:$D$366,MATCH(AP266,地温!$C$2:$C$366,FALSE))</f>
        <v>#N/A</v>
      </c>
      <c r="AS266" s="91" t="e">
        <f t="shared" si="164"/>
        <v>#N/A</v>
      </c>
      <c r="AT266" s="93" t="e">
        <f t="shared" si="146"/>
        <v>#N/A</v>
      </c>
      <c r="AU266" s="99" t="e">
        <f t="shared" si="147"/>
        <v>#N/A</v>
      </c>
      <c r="AV266" s="99">
        <f t="shared" si="148"/>
        <v>0</v>
      </c>
    </row>
    <row r="267" spans="1:48" s="91" customFormat="1">
      <c r="A267" s="92">
        <f t="shared" si="149"/>
        <v>259</v>
      </c>
      <c r="B267" s="91">
        <f t="shared" si="132"/>
        <v>260</v>
      </c>
      <c r="C267" s="99">
        <f t="shared" si="133"/>
        <v>0</v>
      </c>
      <c r="F267" s="92">
        <f t="shared" si="150"/>
        <v>259</v>
      </c>
      <c r="G267" s="91">
        <f t="shared" si="151"/>
        <v>260</v>
      </c>
      <c r="H267" s="91" t="e">
        <f>INDEX(地温!$D$2:$D$366,MATCH(F267,地温!$C$2:$C$366,FALSE))</f>
        <v>#N/A</v>
      </c>
      <c r="I267" s="91" t="e">
        <f t="shared" si="152"/>
        <v>#N/A</v>
      </c>
      <c r="J267" s="93" t="e">
        <f t="shared" si="134"/>
        <v>#N/A</v>
      </c>
      <c r="K267" s="99" t="e">
        <f t="shared" si="135"/>
        <v>#N/A</v>
      </c>
      <c r="L267" s="99">
        <f t="shared" si="136"/>
        <v>0</v>
      </c>
      <c r="O267" s="92">
        <f t="shared" si="153"/>
        <v>259</v>
      </c>
      <c r="P267" s="91">
        <f t="shared" si="154"/>
        <v>260</v>
      </c>
      <c r="Q267" s="91" t="e">
        <f>INDEX(地温!$D$2:$D$366,MATCH(O267,地温!$C$2:$C$366,FALSE))</f>
        <v>#N/A</v>
      </c>
      <c r="R267" s="91" t="e">
        <f t="shared" si="155"/>
        <v>#N/A</v>
      </c>
      <c r="S267" s="93" t="e">
        <f t="shared" si="137"/>
        <v>#N/A</v>
      </c>
      <c r="T267" s="99" t="e">
        <f t="shared" si="138"/>
        <v>#N/A</v>
      </c>
      <c r="U267" s="99">
        <f t="shared" si="139"/>
        <v>0</v>
      </c>
      <c r="X267" s="92">
        <f t="shared" si="156"/>
        <v>259</v>
      </c>
      <c r="Y267" s="91">
        <f t="shared" si="157"/>
        <v>260</v>
      </c>
      <c r="Z267" s="91" t="e">
        <f>INDEX(地温!$D$2:$D$366,MATCH(X267,地温!$C$2:$C$366,FALSE))</f>
        <v>#N/A</v>
      </c>
      <c r="AA267" s="91" t="e">
        <f t="shared" si="158"/>
        <v>#N/A</v>
      </c>
      <c r="AB267" s="93" t="e">
        <f t="shared" si="140"/>
        <v>#N/A</v>
      </c>
      <c r="AC267" s="99" t="e">
        <f t="shared" si="141"/>
        <v>#N/A</v>
      </c>
      <c r="AD267" s="99">
        <f t="shared" si="142"/>
        <v>0</v>
      </c>
      <c r="AG267" s="92">
        <f t="shared" si="159"/>
        <v>259</v>
      </c>
      <c r="AH267" s="91">
        <f t="shared" si="160"/>
        <v>260</v>
      </c>
      <c r="AI267" s="91" t="e">
        <f>INDEX(地温!$D$2:$D$366,MATCH(AG267,地温!$C$2:$C$366,FALSE))</f>
        <v>#N/A</v>
      </c>
      <c r="AJ267" s="91" t="e">
        <f t="shared" si="161"/>
        <v>#N/A</v>
      </c>
      <c r="AK267" s="93" t="e">
        <f t="shared" si="143"/>
        <v>#N/A</v>
      </c>
      <c r="AL267" s="99" t="e">
        <f t="shared" si="144"/>
        <v>#N/A</v>
      </c>
      <c r="AM267" s="99">
        <f t="shared" si="145"/>
        <v>0</v>
      </c>
      <c r="AP267" s="92">
        <f t="shared" si="162"/>
        <v>259</v>
      </c>
      <c r="AQ267" s="91">
        <f t="shared" si="163"/>
        <v>260</v>
      </c>
      <c r="AR267" s="91" t="e">
        <f>INDEX(地温!$D$2:$D$366,MATCH(AP267,地温!$C$2:$C$366,FALSE))</f>
        <v>#N/A</v>
      </c>
      <c r="AS267" s="91" t="e">
        <f t="shared" si="164"/>
        <v>#N/A</v>
      </c>
      <c r="AT267" s="93" t="e">
        <f t="shared" si="146"/>
        <v>#N/A</v>
      </c>
      <c r="AU267" s="99" t="e">
        <f t="shared" si="147"/>
        <v>#N/A</v>
      </c>
      <c r="AV267" s="99">
        <f t="shared" si="148"/>
        <v>0</v>
      </c>
    </row>
    <row r="268" spans="1:48" s="91" customFormat="1">
      <c r="A268" s="92">
        <f t="shared" si="149"/>
        <v>260</v>
      </c>
      <c r="B268" s="91">
        <f t="shared" si="132"/>
        <v>261</v>
      </c>
      <c r="C268" s="99">
        <f t="shared" si="133"/>
        <v>0</v>
      </c>
      <c r="F268" s="92">
        <f t="shared" si="150"/>
        <v>260</v>
      </c>
      <c r="G268" s="91">
        <f t="shared" si="151"/>
        <v>261</v>
      </c>
      <c r="H268" s="91" t="e">
        <f>INDEX(地温!$D$2:$D$366,MATCH(F268,地温!$C$2:$C$366,FALSE))</f>
        <v>#N/A</v>
      </c>
      <c r="I268" s="91" t="e">
        <f t="shared" si="152"/>
        <v>#N/A</v>
      </c>
      <c r="J268" s="93" t="e">
        <f t="shared" si="134"/>
        <v>#N/A</v>
      </c>
      <c r="K268" s="99" t="e">
        <f t="shared" si="135"/>
        <v>#N/A</v>
      </c>
      <c r="L268" s="99">
        <f t="shared" si="136"/>
        <v>0</v>
      </c>
      <c r="O268" s="92">
        <f t="shared" si="153"/>
        <v>260</v>
      </c>
      <c r="P268" s="91">
        <f t="shared" si="154"/>
        <v>261</v>
      </c>
      <c r="Q268" s="91" t="e">
        <f>INDEX(地温!$D$2:$D$366,MATCH(O268,地温!$C$2:$C$366,FALSE))</f>
        <v>#N/A</v>
      </c>
      <c r="R268" s="91" t="e">
        <f t="shared" si="155"/>
        <v>#N/A</v>
      </c>
      <c r="S268" s="93" t="e">
        <f t="shared" si="137"/>
        <v>#N/A</v>
      </c>
      <c r="T268" s="99" t="e">
        <f t="shared" si="138"/>
        <v>#N/A</v>
      </c>
      <c r="U268" s="99">
        <f t="shared" si="139"/>
        <v>0</v>
      </c>
      <c r="X268" s="92">
        <f t="shared" si="156"/>
        <v>260</v>
      </c>
      <c r="Y268" s="91">
        <f t="shared" si="157"/>
        <v>261</v>
      </c>
      <c r="Z268" s="91" t="e">
        <f>INDEX(地温!$D$2:$D$366,MATCH(X268,地温!$C$2:$C$366,FALSE))</f>
        <v>#N/A</v>
      </c>
      <c r="AA268" s="91" t="e">
        <f t="shared" si="158"/>
        <v>#N/A</v>
      </c>
      <c r="AB268" s="93" t="e">
        <f t="shared" si="140"/>
        <v>#N/A</v>
      </c>
      <c r="AC268" s="99" t="e">
        <f t="shared" si="141"/>
        <v>#N/A</v>
      </c>
      <c r="AD268" s="99">
        <f t="shared" si="142"/>
        <v>0</v>
      </c>
      <c r="AG268" s="92">
        <f t="shared" si="159"/>
        <v>260</v>
      </c>
      <c r="AH268" s="91">
        <f t="shared" si="160"/>
        <v>261</v>
      </c>
      <c r="AI268" s="91" t="e">
        <f>INDEX(地温!$D$2:$D$366,MATCH(AG268,地温!$C$2:$C$366,FALSE))</f>
        <v>#N/A</v>
      </c>
      <c r="AJ268" s="91" t="e">
        <f t="shared" si="161"/>
        <v>#N/A</v>
      </c>
      <c r="AK268" s="93" t="e">
        <f t="shared" si="143"/>
        <v>#N/A</v>
      </c>
      <c r="AL268" s="99" t="e">
        <f t="shared" si="144"/>
        <v>#N/A</v>
      </c>
      <c r="AM268" s="99">
        <f t="shared" si="145"/>
        <v>0</v>
      </c>
      <c r="AP268" s="92">
        <f t="shared" si="162"/>
        <v>260</v>
      </c>
      <c r="AQ268" s="91">
        <f t="shared" si="163"/>
        <v>261</v>
      </c>
      <c r="AR268" s="91" t="e">
        <f>INDEX(地温!$D$2:$D$366,MATCH(AP268,地温!$C$2:$C$366,FALSE))</f>
        <v>#N/A</v>
      </c>
      <c r="AS268" s="91" t="e">
        <f t="shared" si="164"/>
        <v>#N/A</v>
      </c>
      <c r="AT268" s="93" t="e">
        <f t="shared" si="146"/>
        <v>#N/A</v>
      </c>
      <c r="AU268" s="99" t="e">
        <f t="shared" si="147"/>
        <v>#N/A</v>
      </c>
      <c r="AV268" s="99">
        <f t="shared" si="148"/>
        <v>0</v>
      </c>
    </row>
    <row r="269" spans="1:48" s="91" customFormat="1">
      <c r="A269" s="92">
        <f t="shared" si="149"/>
        <v>261</v>
      </c>
      <c r="B269" s="91">
        <f t="shared" si="132"/>
        <v>262</v>
      </c>
      <c r="C269" s="99">
        <f t="shared" si="133"/>
        <v>0</v>
      </c>
      <c r="F269" s="92">
        <f t="shared" si="150"/>
        <v>261</v>
      </c>
      <c r="G269" s="91">
        <f t="shared" si="151"/>
        <v>262</v>
      </c>
      <c r="H269" s="91" t="e">
        <f>INDEX(地温!$D$2:$D$366,MATCH(F269,地温!$C$2:$C$366,FALSE))</f>
        <v>#N/A</v>
      </c>
      <c r="I269" s="91" t="e">
        <f t="shared" si="152"/>
        <v>#N/A</v>
      </c>
      <c r="J269" s="93" t="e">
        <f t="shared" si="134"/>
        <v>#N/A</v>
      </c>
      <c r="K269" s="99" t="e">
        <f t="shared" si="135"/>
        <v>#N/A</v>
      </c>
      <c r="L269" s="99">
        <f t="shared" si="136"/>
        <v>0</v>
      </c>
      <c r="O269" s="92">
        <f t="shared" si="153"/>
        <v>261</v>
      </c>
      <c r="P269" s="91">
        <f t="shared" si="154"/>
        <v>262</v>
      </c>
      <c r="Q269" s="91" t="e">
        <f>INDEX(地温!$D$2:$D$366,MATCH(O269,地温!$C$2:$C$366,FALSE))</f>
        <v>#N/A</v>
      </c>
      <c r="R269" s="91" t="e">
        <f t="shared" si="155"/>
        <v>#N/A</v>
      </c>
      <c r="S269" s="93" t="e">
        <f t="shared" si="137"/>
        <v>#N/A</v>
      </c>
      <c r="T269" s="99" t="e">
        <f t="shared" si="138"/>
        <v>#N/A</v>
      </c>
      <c r="U269" s="99">
        <f t="shared" si="139"/>
        <v>0</v>
      </c>
      <c r="X269" s="92">
        <f t="shared" si="156"/>
        <v>261</v>
      </c>
      <c r="Y269" s="91">
        <f t="shared" si="157"/>
        <v>262</v>
      </c>
      <c r="Z269" s="91" t="e">
        <f>INDEX(地温!$D$2:$D$366,MATCH(X269,地温!$C$2:$C$366,FALSE))</f>
        <v>#N/A</v>
      </c>
      <c r="AA269" s="91" t="e">
        <f t="shared" si="158"/>
        <v>#N/A</v>
      </c>
      <c r="AB269" s="93" t="e">
        <f t="shared" si="140"/>
        <v>#N/A</v>
      </c>
      <c r="AC269" s="99" t="e">
        <f t="shared" si="141"/>
        <v>#N/A</v>
      </c>
      <c r="AD269" s="99">
        <f t="shared" si="142"/>
        <v>0</v>
      </c>
      <c r="AG269" s="92">
        <f t="shared" si="159"/>
        <v>261</v>
      </c>
      <c r="AH269" s="91">
        <f t="shared" si="160"/>
        <v>262</v>
      </c>
      <c r="AI269" s="91" t="e">
        <f>INDEX(地温!$D$2:$D$366,MATCH(AG269,地温!$C$2:$C$366,FALSE))</f>
        <v>#N/A</v>
      </c>
      <c r="AJ269" s="91" t="e">
        <f t="shared" si="161"/>
        <v>#N/A</v>
      </c>
      <c r="AK269" s="93" t="e">
        <f t="shared" si="143"/>
        <v>#N/A</v>
      </c>
      <c r="AL269" s="99" t="e">
        <f t="shared" si="144"/>
        <v>#N/A</v>
      </c>
      <c r="AM269" s="99">
        <f t="shared" si="145"/>
        <v>0</v>
      </c>
      <c r="AP269" s="92">
        <f t="shared" si="162"/>
        <v>261</v>
      </c>
      <c r="AQ269" s="91">
        <f t="shared" si="163"/>
        <v>262</v>
      </c>
      <c r="AR269" s="91" t="e">
        <f>INDEX(地温!$D$2:$D$366,MATCH(AP269,地温!$C$2:$C$366,FALSE))</f>
        <v>#N/A</v>
      </c>
      <c r="AS269" s="91" t="e">
        <f t="shared" si="164"/>
        <v>#N/A</v>
      </c>
      <c r="AT269" s="93" t="e">
        <f t="shared" si="146"/>
        <v>#N/A</v>
      </c>
      <c r="AU269" s="99" t="e">
        <f t="shared" si="147"/>
        <v>#N/A</v>
      </c>
      <c r="AV269" s="99">
        <f t="shared" si="148"/>
        <v>0</v>
      </c>
    </row>
    <row r="270" spans="1:48" s="91" customFormat="1">
      <c r="A270" s="92">
        <f t="shared" si="149"/>
        <v>262</v>
      </c>
      <c r="B270" s="91">
        <f t="shared" si="132"/>
        <v>263</v>
      </c>
      <c r="C270" s="99">
        <f t="shared" si="133"/>
        <v>0</v>
      </c>
      <c r="F270" s="92">
        <f t="shared" si="150"/>
        <v>262</v>
      </c>
      <c r="G270" s="91">
        <f t="shared" si="151"/>
        <v>263</v>
      </c>
      <c r="H270" s="91" t="e">
        <f>INDEX(地温!$D$2:$D$366,MATCH(F270,地温!$C$2:$C$366,FALSE))</f>
        <v>#N/A</v>
      </c>
      <c r="I270" s="91" t="e">
        <f t="shared" si="152"/>
        <v>#N/A</v>
      </c>
      <c r="J270" s="93" t="e">
        <f t="shared" si="134"/>
        <v>#N/A</v>
      </c>
      <c r="K270" s="99" t="e">
        <f t="shared" si="135"/>
        <v>#N/A</v>
      </c>
      <c r="L270" s="99">
        <f t="shared" si="136"/>
        <v>0</v>
      </c>
      <c r="O270" s="92">
        <f t="shared" si="153"/>
        <v>262</v>
      </c>
      <c r="P270" s="91">
        <f t="shared" si="154"/>
        <v>263</v>
      </c>
      <c r="Q270" s="91" t="e">
        <f>INDEX(地温!$D$2:$D$366,MATCH(O270,地温!$C$2:$C$366,FALSE))</f>
        <v>#N/A</v>
      </c>
      <c r="R270" s="91" t="e">
        <f t="shared" si="155"/>
        <v>#N/A</v>
      </c>
      <c r="S270" s="93" t="e">
        <f t="shared" si="137"/>
        <v>#N/A</v>
      </c>
      <c r="T270" s="99" t="e">
        <f t="shared" si="138"/>
        <v>#N/A</v>
      </c>
      <c r="U270" s="99">
        <f t="shared" si="139"/>
        <v>0</v>
      </c>
      <c r="X270" s="92">
        <f t="shared" si="156"/>
        <v>262</v>
      </c>
      <c r="Y270" s="91">
        <f t="shared" si="157"/>
        <v>263</v>
      </c>
      <c r="Z270" s="91" t="e">
        <f>INDEX(地温!$D$2:$D$366,MATCH(X270,地温!$C$2:$C$366,FALSE))</f>
        <v>#N/A</v>
      </c>
      <c r="AA270" s="91" t="e">
        <f t="shared" si="158"/>
        <v>#N/A</v>
      </c>
      <c r="AB270" s="93" t="e">
        <f t="shared" si="140"/>
        <v>#N/A</v>
      </c>
      <c r="AC270" s="99" t="e">
        <f t="shared" si="141"/>
        <v>#N/A</v>
      </c>
      <c r="AD270" s="99">
        <f t="shared" si="142"/>
        <v>0</v>
      </c>
      <c r="AG270" s="92">
        <f t="shared" si="159"/>
        <v>262</v>
      </c>
      <c r="AH270" s="91">
        <f t="shared" si="160"/>
        <v>263</v>
      </c>
      <c r="AI270" s="91" t="e">
        <f>INDEX(地温!$D$2:$D$366,MATCH(AG270,地温!$C$2:$C$366,FALSE))</f>
        <v>#N/A</v>
      </c>
      <c r="AJ270" s="91" t="e">
        <f t="shared" si="161"/>
        <v>#N/A</v>
      </c>
      <c r="AK270" s="93" t="e">
        <f t="shared" si="143"/>
        <v>#N/A</v>
      </c>
      <c r="AL270" s="99" t="e">
        <f t="shared" si="144"/>
        <v>#N/A</v>
      </c>
      <c r="AM270" s="99">
        <f t="shared" si="145"/>
        <v>0</v>
      </c>
      <c r="AP270" s="92">
        <f t="shared" si="162"/>
        <v>262</v>
      </c>
      <c r="AQ270" s="91">
        <f t="shared" si="163"/>
        <v>263</v>
      </c>
      <c r="AR270" s="91" t="e">
        <f>INDEX(地温!$D$2:$D$366,MATCH(AP270,地温!$C$2:$C$366,FALSE))</f>
        <v>#N/A</v>
      </c>
      <c r="AS270" s="91" t="e">
        <f t="shared" si="164"/>
        <v>#N/A</v>
      </c>
      <c r="AT270" s="93" t="e">
        <f t="shared" si="146"/>
        <v>#N/A</v>
      </c>
      <c r="AU270" s="99" t="e">
        <f t="shared" si="147"/>
        <v>#N/A</v>
      </c>
      <c r="AV270" s="99">
        <f t="shared" si="148"/>
        <v>0</v>
      </c>
    </row>
    <row r="271" spans="1:48" s="91" customFormat="1">
      <c r="A271" s="92">
        <f t="shared" si="149"/>
        <v>263</v>
      </c>
      <c r="B271" s="91">
        <f t="shared" si="132"/>
        <v>264</v>
      </c>
      <c r="C271" s="99">
        <f t="shared" si="133"/>
        <v>0</v>
      </c>
      <c r="F271" s="92">
        <f t="shared" si="150"/>
        <v>263</v>
      </c>
      <c r="G271" s="91">
        <f t="shared" si="151"/>
        <v>264</v>
      </c>
      <c r="H271" s="91" t="e">
        <f>INDEX(地温!$D$2:$D$366,MATCH(F271,地温!$C$2:$C$366,FALSE))</f>
        <v>#N/A</v>
      </c>
      <c r="I271" s="91" t="e">
        <f t="shared" si="152"/>
        <v>#N/A</v>
      </c>
      <c r="J271" s="93" t="e">
        <f t="shared" si="134"/>
        <v>#N/A</v>
      </c>
      <c r="K271" s="99" t="e">
        <f t="shared" si="135"/>
        <v>#N/A</v>
      </c>
      <c r="L271" s="99">
        <f t="shared" si="136"/>
        <v>0</v>
      </c>
      <c r="O271" s="92">
        <f t="shared" si="153"/>
        <v>263</v>
      </c>
      <c r="P271" s="91">
        <f t="shared" si="154"/>
        <v>264</v>
      </c>
      <c r="Q271" s="91" t="e">
        <f>INDEX(地温!$D$2:$D$366,MATCH(O271,地温!$C$2:$C$366,FALSE))</f>
        <v>#N/A</v>
      </c>
      <c r="R271" s="91" t="e">
        <f t="shared" si="155"/>
        <v>#N/A</v>
      </c>
      <c r="S271" s="93" t="e">
        <f t="shared" si="137"/>
        <v>#N/A</v>
      </c>
      <c r="T271" s="99" t="e">
        <f t="shared" si="138"/>
        <v>#N/A</v>
      </c>
      <c r="U271" s="99">
        <f t="shared" si="139"/>
        <v>0</v>
      </c>
      <c r="X271" s="92">
        <f t="shared" si="156"/>
        <v>263</v>
      </c>
      <c r="Y271" s="91">
        <f t="shared" si="157"/>
        <v>264</v>
      </c>
      <c r="Z271" s="91" t="e">
        <f>INDEX(地温!$D$2:$D$366,MATCH(X271,地温!$C$2:$C$366,FALSE))</f>
        <v>#N/A</v>
      </c>
      <c r="AA271" s="91" t="e">
        <f t="shared" si="158"/>
        <v>#N/A</v>
      </c>
      <c r="AB271" s="93" t="e">
        <f t="shared" si="140"/>
        <v>#N/A</v>
      </c>
      <c r="AC271" s="99" t="e">
        <f t="shared" si="141"/>
        <v>#N/A</v>
      </c>
      <c r="AD271" s="99">
        <f t="shared" si="142"/>
        <v>0</v>
      </c>
      <c r="AG271" s="92">
        <f t="shared" si="159"/>
        <v>263</v>
      </c>
      <c r="AH271" s="91">
        <f t="shared" si="160"/>
        <v>264</v>
      </c>
      <c r="AI271" s="91" t="e">
        <f>INDEX(地温!$D$2:$D$366,MATCH(AG271,地温!$C$2:$C$366,FALSE))</f>
        <v>#N/A</v>
      </c>
      <c r="AJ271" s="91" t="e">
        <f t="shared" si="161"/>
        <v>#N/A</v>
      </c>
      <c r="AK271" s="93" t="e">
        <f t="shared" si="143"/>
        <v>#N/A</v>
      </c>
      <c r="AL271" s="99" t="e">
        <f t="shared" si="144"/>
        <v>#N/A</v>
      </c>
      <c r="AM271" s="99">
        <f t="shared" si="145"/>
        <v>0</v>
      </c>
      <c r="AP271" s="92">
        <f t="shared" si="162"/>
        <v>263</v>
      </c>
      <c r="AQ271" s="91">
        <f t="shared" si="163"/>
        <v>264</v>
      </c>
      <c r="AR271" s="91" t="e">
        <f>INDEX(地温!$D$2:$D$366,MATCH(AP271,地温!$C$2:$C$366,FALSE))</f>
        <v>#N/A</v>
      </c>
      <c r="AS271" s="91" t="e">
        <f t="shared" si="164"/>
        <v>#N/A</v>
      </c>
      <c r="AT271" s="93" t="e">
        <f t="shared" si="146"/>
        <v>#N/A</v>
      </c>
      <c r="AU271" s="99" t="e">
        <f t="shared" si="147"/>
        <v>#N/A</v>
      </c>
      <c r="AV271" s="99">
        <f t="shared" si="148"/>
        <v>0</v>
      </c>
    </row>
    <row r="272" spans="1:48" s="91" customFormat="1">
      <c r="A272" s="92">
        <f t="shared" si="149"/>
        <v>264</v>
      </c>
      <c r="B272" s="91">
        <f t="shared" si="132"/>
        <v>265</v>
      </c>
      <c r="C272" s="99">
        <f t="shared" si="133"/>
        <v>0</v>
      </c>
      <c r="F272" s="92">
        <f t="shared" si="150"/>
        <v>264</v>
      </c>
      <c r="G272" s="91">
        <f t="shared" si="151"/>
        <v>265</v>
      </c>
      <c r="H272" s="91" t="e">
        <f>INDEX(地温!$D$2:$D$366,MATCH(F272,地温!$C$2:$C$366,FALSE))</f>
        <v>#N/A</v>
      </c>
      <c r="I272" s="91" t="e">
        <f t="shared" si="152"/>
        <v>#N/A</v>
      </c>
      <c r="J272" s="93" t="e">
        <f t="shared" si="134"/>
        <v>#N/A</v>
      </c>
      <c r="K272" s="99" t="e">
        <f t="shared" si="135"/>
        <v>#N/A</v>
      </c>
      <c r="L272" s="99">
        <f t="shared" si="136"/>
        <v>0</v>
      </c>
      <c r="O272" s="92">
        <f t="shared" si="153"/>
        <v>264</v>
      </c>
      <c r="P272" s="91">
        <f t="shared" si="154"/>
        <v>265</v>
      </c>
      <c r="Q272" s="91" t="e">
        <f>INDEX(地温!$D$2:$D$366,MATCH(O272,地温!$C$2:$C$366,FALSE))</f>
        <v>#N/A</v>
      </c>
      <c r="R272" s="91" t="e">
        <f t="shared" si="155"/>
        <v>#N/A</v>
      </c>
      <c r="S272" s="93" t="e">
        <f t="shared" si="137"/>
        <v>#N/A</v>
      </c>
      <c r="T272" s="99" t="e">
        <f t="shared" si="138"/>
        <v>#N/A</v>
      </c>
      <c r="U272" s="99">
        <f t="shared" si="139"/>
        <v>0</v>
      </c>
      <c r="X272" s="92">
        <f t="shared" si="156"/>
        <v>264</v>
      </c>
      <c r="Y272" s="91">
        <f t="shared" si="157"/>
        <v>265</v>
      </c>
      <c r="Z272" s="91" t="e">
        <f>INDEX(地温!$D$2:$D$366,MATCH(X272,地温!$C$2:$C$366,FALSE))</f>
        <v>#N/A</v>
      </c>
      <c r="AA272" s="91" t="e">
        <f t="shared" si="158"/>
        <v>#N/A</v>
      </c>
      <c r="AB272" s="93" t="e">
        <f t="shared" si="140"/>
        <v>#N/A</v>
      </c>
      <c r="AC272" s="99" t="e">
        <f t="shared" si="141"/>
        <v>#N/A</v>
      </c>
      <c r="AD272" s="99">
        <f t="shared" si="142"/>
        <v>0</v>
      </c>
      <c r="AG272" s="92">
        <f t="shared" si="159"/>
        <v>264</v>
      </c>
      <c r="AH272" s="91">
        <f t="shared" si="160"/>
        <v>265</v>
      </c>
      <c r="AI272" s="91" t="e">
        <f>INDEX(地温!$D$2:$D$366,MATCH(AG272,地温!$C$2:$C$366,FALSE))</f>
        <v>#N/A</v>
      </c>
      <c r="AJ272" s="91" t="e">
        <f t="shared" si="161"/>
        <v>#N/A</v>
      </c>
      <c r="AK272" s="93" t="e">
        <f t="shared" si="143"/>
        <v>#N/A</v>
      </c>
      <c r="AL272" s="99" t="e">
        <f t="shared" si="144"/>
        <v>#N/A</v>
      </c>
      <c r="AM272" s="99">
        <f t="shared" si="145"/>
        <v>0</v>
      </c>
      <c r="AP272" s="92">
        <f t="shared" si="162"/>
        <v>264</v>
      </c>
      <c r="AQ272" s="91">
        <f t="shared" si="163"/>
        <v>265</v>
      </c>
      <c r="AR272" s="91" t="e">
        <f>INDEX(地温!$D$2:$D$366,MATCH(AP272,地温!$C$2:$C$366,FALSE))</f>
        <v>#N/A</v>
      </c>
      <c r="AS272" s="91" t="e">
        <f t="shared" si="164"/>
        <v>#N/A</v>
      </c>
      <c r="AT272" s="93" t="e">
        <f t="shared" si="146"/>
        <v>#N/A</v>
      </c>
      <c r="AU272" s="99" t="e">
        <f t="shared" si="147"/>
        <v>#N/A</v>
      </c>
      <c r="AV272" s="99">
        <f t="shared" si="148"/>
        <v>0</v>
      </c>
    </row>
    <row r="273" spans="1:48" s="91" customFormat="1">
      <c r="A273" s="92">
        <f t="shared" si="149"/>
        <v>265</v>
      </c>
      <c r="B273" s="91">
        <f t="shared" si="132"/>
        <v>266</v>
      </c>
      <c r="C273" s="99">
        <f t="shared" si="133"/>
        <v>0</v>
      </c>
      <c r="F273" s="92">
        <f t="shared" si="150"/>
        <v>265</v>
      </c>
      <c r="G273" s="91">
        <f t="shared" si="151"/>
        <v>266</v>
      </c>
      <c r="H273" s="91" t="e">
        <f>INDEX(地温!$D$2:$D$366,MATCH(F273,地温!$C$2:$C$366,FALSE))</f>
        <v>#N/A</v>
      </c>
      <c r="I273" s="91" t="e">
        <f t="shared" si="152"/>
        <v>#N/A</v>
      </c>
      <c r="J273" s="93" t="e">
        <f t="shared" si="134"/>
        <v>#N/A</v>
      </c>
      <c r="K273" s="99" t="e">
        <f t="shared" si="135"/>
        <v>#N/A</v>
      </c>
      <c r="L273" s="99">
        <f t="shared" si="136"/>
        <v>0</v>
      </c>
      <c r="O273" s="92">
        <f t="shared" si="153"/>
        <v>265</v>
      </c>
      <c r="P273" s="91">
        <f t="shared" si="154"/>
        <v>266</v>
      </c>
      <c r="Q273" s="91" t="e">
        <f>INDEX(地温!$D$2:$D$366,MATCH(O273,地温!$C$2:$C$366,FALSE))</f>
        <v>#N/A</v>
      </c>
      <c r="R273" s="91" t="e">
        <f t="shared" si="155"/>
        <v>#N/A</v>
      </c>
      <c r="S273" s="93" t="e">
        <f t="shared" si="137"/>
        <v>#N/A</v>
      </c>
      <c r="T273" s="99" t="e">
        <f t="shared" si="138"/>
        <v>#N/A</v>
      </c>
      <c r="U273" s="99">
        <f t="shared" si="139"/>
        <v>0</v>
      </c>
      <c r="X273" s="92">
        <f t="shared" si="156"/>
        <v>265</v>
      </c>
      <c r="Y273" s="91">
        <f t="shared" si="157"/>
        <v>266</v>
      </c>
      <c r="Z273" s="91" t="e">
        <f>INDEX(地温!$D$2:$D$366,MATCH(X273,地温!$C$2:$C$366,FALSE))</f>
        <v>#N/A</v>
      </c>
      <c r="AA273" s="91" t="e">
        <f t="shared" si="158"/>
        <v>#N/A</v>
      </c>
      <c r="AB273" s="93" t="e">
        <f t="shared" si="140"/>
        <v>#N/A</v>
      </c>
      <c r="AC273" s="99" t="e">
        <f t="shared" si="141"/>
        <v>#N/A</v>
      </c>
      <c r="AD273" s="99">
        <f t="shared" si="142"/>
        <v>0</v>
      </c>
      <c r="AG273" s="92">
        <f t="shared" si="159"/>
        <v>265</v>
      </c>
      <c r="AH273" s="91">
        <f t="shared" si="160"/>
        <v>266</v>
      </c>
      <c r="AI273" s="91" t="e">
        <f>INDEX(地温!$D$2:$D$366,MATCH(AG273,地温!$C$2:$C$366,FALSE))</f>
        <v>#N/A</v>
      </c>
      <c r="AJ273" s="91" t="e">
        <f t="shared" si="161"/>
        <v>#N/A</v>
      </c>
      <c r="AK273" s="93" t="e">
        <f t="shared" si="143"/>
        <v>#N/A</v>
      </c>
      <c r="AL273" s="99" t="e">
        <f t="shared" si="144"/>
        <v>#N/A</v>
      </c>
      <c r="AM273" s="99">
        <f t="shared" si="145"/>
        <v>0</v>
      </c>
      <c r="AP273" s="92">
        <f t="shared" si="162"/>
        <v>265</v>
      </c>
      <c r="AQ273" s="91">
        <f t="shared" si="163"/>
        <v>266</v>
      </c>
      <c r="AR273" s="91" t="e">
        <f>INDEX(地温!$D$2:$D$366,MATCH(AP273,地温!$C$2:$C$366,FALSE))</f>
        <v>#N/A</v>
      </c>
      <c r="AS273" s="91" t="e">
        <f t="shared" si="164"/>
        <v>#N/A</v>
      </c>
      <c r="AT273" s="93" t="e">
        <f t="shared" si="146"/>
        <v>#N/A</v>
      </c>
      <c r="AU273" s="99" t="e">
        <f t="shared" si="147"/>
        <v>#N/A</v>
      </c>
      <c r="AV273" s="99">
        <f t="shared" si="148"/>
        <v>0</v>
      </c>
    </row>
    <row r="274" spans="1:48" s="91" customFormat="1">
      <c r="A274" s="92">
        <f t="shared" si="149"/>
        <v>266</v>
      </c>
      <c r="B274" s="91">
        <f t="shared" si="132"/>
        <v>267</v>
      </c>
      <c r="C274" s="99">
        <f t="shared" si="133"/>
        <v>0</v>
      </c>
      <c r="F274" s="92">
        <f t="shared" si="150"/>
        <v>266</v>
      </c>
      <c r="G274" s="91">
        <f t="shared" si="151"/>
        <v>267</v>
      </c>
      <c r="H274" s="91" t="e">
        <f>INDEX(地温!$D$2:$D$366,MATCH(F274,地温!$C$2:$C$366,FALSE))</f>
        <v>#N/A</v>
      </c>
      <c r="I274" s="91" t="e">
        <f t="shared" si="152"/>
        <v>#N/A</v>
      </c>
      <c r="J274" s="93" t="e">
        <f t="shared" si="134"/>
        <v>#N/A</v>
      </c>
      <c r="K274" s="99" t="e">
        <f t="shared" si="135"/>
        <v>#N/A</v>
      </c>
      <c r="L274" s="99">
        <f t="shared" si="136"/>
        <v>0</v>
      </c>
      <c r="O274" s="92">
        <f t="shared" si="153"/>
        <v>266</v>
      </c>
      <c r="P274" s="91">
        <f t="shared" si="154"/>
        <v>267</v>
      </c>
      <c r="Q274" s="91" t="e">
        <f>INDEX(地温!$D$2:$D$366,MATCH(O274,地温!$C$2:$C$366,FALSE))</f>
        <v>#N/A</v>
      </c>
      <c r="R274" s="91" t="e">
        <f t="shared" si="155"/>
        <v>#N/A</v>
      </c>
      <c r="S274" s="93" t="e">
        <f t="shared" si="137"/>
        <v>#N/A</v>
      </c>
      <c r="T274" s="99" t="e">
        <f t="shared" si="138"/>
        <v>#N/A</v>
      </c>
      <c r="U274" s="99">
        <f t="shared" si="139"/>
        <v>0</v>
      </c>
      <c r="X274" s="92">
        <f t="shared" si="156"/>
        <v>266</v>
      </c>
      <c r="Y274" s="91">
        <f t="shared" si="157"/>
        <v>267</v>
      </c>
      <c r="Z274" s="91" t="e">
        <f>INDEX(地温!$D$2:$D$366,MATCH(X274,地温!$C$2:$C$366,FALSE))</f>
        <v>#N/A</v>
      </c>
      <c r="AA274" s="91" t="e">
        <f t="shared" si="158"/>
        <v>#N/A</v>
      </c>
      <c r="AB274" s="93" t="e">
        <f t="shared" si="140"/>
        <v>#N/A</v>
      </c>
      <c r="AC274" s="99" t="e">
        <f t="shared" si="141"/>
        <v>#N/A</v>
      </c>
      <c r="AD274" s="99">
        <f t="shared" si="142"/>
        <v>0</v>
      </c>
      <c r="AG274" s="92">
        <f t="shared" si="159"/>
        <v>266</v>
      </c>
      <c r="AH274" s="91">
        <f t="shared" si="160"/>
        <v>267</v>
      </c>
      <c r="AI274" s="91" t="e">
        <f>INDEX(地温!$D$2:$D$366,MATCH(AG274,地温!$C$2:$C$366,FALSE))</f>
        <v>#N/A</v>
      </c>
      <c r="AJ274" s="91" t="e">
        <f t="shared" si="161"/>
        <v>#N/A</v>
      </c>
      <c r="AK274" s="93" t="e">
        <f t="shared" si="143"/>
        <v>#N/A</v>
      </c>
      <c r="AL274" s="99" t="e">
        <f t="shared" si="144"/>
        <v>#N/A</v>
      </c>
      <c r="AM274" s="99">
        <f t="shared" si="145"/>
        <v>0</v>
      </c>
      <c r="AP274" s="92">
        <f t="shared" si="162"/>
        <v>266</v>
      </c>
      <c r="AQ274" s="91">
        <f t="shared" si="163"/>
        <v>267</v>
      </c>
      <c r="AR274" s="91" t="e">
        <f>INDEX(地温!$D$2:$D$366,MATCH(AP274,地温!$C$2:$C$366,FALSE))</f>
        <v>#N/A</v>
      </c>
      <c r="AS274" s="91" t="e">
        <f t="shared" si="164"/>
        <v>#N/A</v>
      </c>
      <c r="AT274" s="93" t="e">
        <f t="shared" si="146"/>
        <v>#N/A</v>
      </c>
      <c r="AU274" s="99" t="e">
        <f t="shared" si="147"/>
        <v>#N/A</v>
      </c>
      <c r="AV274" s="99">
        <f t="shared" si="148"/>
        <v>0</v>
      </c>
    </row>
    <row r="275" spans="1:48" s="91" customFormat="1">
      <c r="A275" s="92">
        <f t="shared" si="149"/>
        <v>267</v>
      </c>
      <c r="B275" s="91">
        <f t="shared" si="132"/>
        <v>268</v>
      </c>
      <c r="C275" s="99">
        <f t="shared" si="133"/>
        <v>0</v>
      </c>
      <c r="F275" s="92">
        <f t="shared" si="150"/>
        <v>267</v>
      </c>
      <c r="G275" s="91">
        <f t="shared" si="151"/>
        <v>268</v>
      </c>
      <c r="H275" s="91" t="e">
        <f>INDEX(地温!$D$2:$D$366,MATCH(F275,地温!$C$2:$C$366,FALSE))</f>
        <v>#N/A</v>
      </c>
      <c r="I275" s="91" t="e">
        <f t="shared" si="152"/>
        <v>#N/A</v>
      </c>
      <c r="J275" s="93" t="e">
        <f t="shared" si="134"/>
        <v>#N/A</v>
      </c>
      <c r="K275" s="99" t="e">
        <f t="shared" si="135"/>
        <v>#N/A</v>
      </c>
      <c r="L275" s="99">
        <f t="shared" si="136"/>
        <v>0</v>
      </c>
      <c r="O275" s="92">
        <f t="shared" si="153"/>
        <v>267</v>
      </c>
      <c r="P275" s="91">
        <f t="shared" si="154"/>
        <v>268</v>
      </c>
      <c r="Q275" s="91" t="e">
        <f>INDEX(地温!$D$2:$D$366,MATCH(O275,地温!$C$2:$C$366,FALSE))</f>
        <v>#N/A</v>
      </c>
      <c r="R275" s="91" t="e">
        <f t="shared" si="155"/>
        <v>#N/A</v>
      </c>
      <c r="S275" s="93" t="e">
        <f t="shared" si="137"/>
        <v>#N/A</v>
      </c>
      <c r="T275" s="99" t="e">
        <f t="shared" si="138"/>
        <v>#N/A</v>
      </c>
      <c r="U275" s="99">
        <f t="shared" si="139"/>
        <v>0</v>
      </c>
      <c r="X275" s="92">
        <f t="shared" si="156"/>
        <v>267</v>
      </c>
      <c r="Y275" s="91">
        <f t="shared" si="157"/>
        <v>268</v>
      </c>
      <c r="Z275" s="91" t="e">
        <f>INDEX(地温!$D$2:$D$366,MATCH(X275,地温!$C$2:$C$366,FALSE))</f>
        <v>#N/A</v>
      </c>
      <c r="AA275" s="91" t="e">
        <f t="shared" si="158"/>
        <v>#N/A</v>
      </c>
      <c r="AB275" s="93" t="e">
        <f t="shared" si="140"/>
        <v>#N/A</v>
      </c>
      <c r="AC275" s="99" t="e">
        <f t="shared" si="141"/>
        <v>#N/A</v>
      </c>
      <c r="AD275" s="99">
        <f t="shared" si="142"/>
        <v>0</v>
      </c>
      <c r="AG275" s="92">
        <f t="shared" si="159"/>
        <v>267</v>
      </c>
      <c r="AH275" s="91">
        <f t="shared" si="160"/>
        <v>268</v>
      </c>
      <c r="AI275" s="91" t="e">
        <f>INDEX(地温!$D$2:$D$366,MATCH(AG275,地温!$C$2:$C$366,FALSE))</f>
        <v>#N/A</v>
      </c>
      <c r="AJ275" s="91" t="e">
        <f t="shared" si="161"/>
        <v>#N/A</v>
      </c>
      <c r="AK275" s="93" t="e">
        <f t="shared" si="143"/>
        <v>#N/A</v>
      </c>
      <c r="AL275" s="99" t="e">
        <f t="shared" si="144"/>
        <v>#N/A</v>
      </c>
      <c r="AM275" s="99">
        <f t="shared" si="145"/>
        <v>0</v>
      </c>
      <c r="AP275" s="92">
        <f t="shared" si="162"/>
        <v>267</v>
      </c>
      <c r="AQ275" s="91">
        <f t="shared" si="163"/>
        <v>268</v>
      </c>
      <c r="AR275" s="91" t="e">
        <f>INDEX(地温!$D$2:$D$366,MATCH(AP275,地温!$C$2:$C$366,FALSE))</f>
        <v>#N/A</v>
      </c>
      <c r="AS275" s="91" t="e">
        <f t="shared" si="164"/>
        <v>#N/A</v>
      </c>
      <c r="AT275" s="93" t="e">
        <f t="shared" si="146"/>
        <v>#N/A</v>
      </c>
      <c r="AU275" s="99" t="e">
        <f t="shared" si="147"/>
        <v>#N/A</v>
      </c>
      <c r="AV275" s="99">
        <f t="shared" si="148"/>
        <v>0</v>
      </c>
    </row>
    <row r="276" spans="1:48" s="91" customFormat="1">
      <c r="A276" s="92">
        <f t="shared" si="149"/>
        <v>268</v>
      </c>
      <c r="B276" s="91">
        <f t="shared" si="132"/>
        <v>269</v>
      </c>
      <c r="C276" s="99">
        <f t="shared" si="133"/>
        <v>0</v>
      </c>
      <c r="F276" s="92">
        <f t="shared" si="150"/>
        <v>268</v>
      </c>
      <c r="G276" s="91">
        <f t="shared" si="151"/>
        <v>269</v>
      </c>
      <c r="H276" s="91" t="e">
        <f>INDEX(地温!$D$2:$D$366,MATCH(F276,地温!$C$2:$C$366,FALSE))</f>
        <v>#N/A</v>
      </c>
      <c r="I276" s="91" t="e">
        <f t="shared" si="152"/>
        <v>#N/A</v>
      </c>
      <c r="J276" s="93" t="e">
        <f t="shared" si="134"/>
        <v>#N/A</v>
      </c>
      <c r="K276" s="99" t="e">
        <f t="shared" si="135"/>
        <v>#N/A</v>
      </c>
      <c r="L276" s="99">
        <f t="shared" si="136"/>
        <v>0</v>
      </c>
      <c r="O276" s="92">
        <f t="shared" si="153"/>
        <v>268</v>
      </c>
      <c r="P276" s="91">
        <f t="shared" si="154"/>
        <v>269</v>
      </c>
      <c r="Q276" s="91" t="e">
        <f>INDEX(地温!$D$2:$D$366,MATCH(O276,地温!$C$2:$C$366,FALSE))</f>
        <v>#N/A</v>
      </c>
      <c r="R276" s="91" t="e">
        <f t="shared" si="155"/>
        <v>#N/A</v>
      </c>
      <c r="S276" s="93" t="e">
        <f t="shared" si="137"/>
        <v>#N/A</v>
      </c>
      <c r="T276" s="99" t="e">
        <f t="shared" si="138"/>
        <v>#N/A</v>
      </c>
      <c r="U276" s="99">
        <f t="shared" si="139"/>
        <v>0</v>
      </c>
      <c r="X276" s="92">
        <f t="shared" si="156"/>
        <v>268</v>
      </c>
      <c r="Y276" s="91">
        <f t="shared" si="157"/>
        <v>269</v>
      </c>
      <c r="Z276" s="91" t="e">
        <f>INDEX(地温!$D$2:$D$366,MATCH(X276,地温!$C$2:$C$366,FALSE))</f>
        <v>#N/A</v>
      </c>
      <c r="AA276" s="91" t="e">
        <f t="shared" si="158"/>
        <v>#N/A</v>
      </c>
      <c r="AB276" s="93" t="e">
        <f t="shared" si="140"/>
        <v>#N/A</v>
      </c>
      <c r="AC276" s="99" t="e">
        <f t="shared" si="141"/>
        <v>#N/A</v>
      </c>
      <c r="AD276" s="99">
        <f t="shared" si="142"/>
        <v>0</v>
      </c>
      <c r="AG276" s="92">
        <f t="shared" si="159"/>
        <v>268</v>
      </c>
      <c r="AH276" s="91">
        <f t="shared" si="160"/>
        <v>269</v>
      </c>
      <c r="AI276" s="91" t="e">
        <f>INDEX(地温!$D$2:$D$366,MATCH(AG276,地温!$C$2:$C$366,FALSE))</f>
        <v>#N/A</v>
      </c>
      <c r="AJ276" s="91" t="e">
        <f t="shared" si="161"/>
        <v>#N/A</v>
      </c>
      <c r="AK276" s="93" t="e">
        <f t="shared" si="143"/>
        <v>#N/A</v>
      </c>
      <c r="AL276" s="99" t="e">
        <f t="shared" si="144"/>
        <v>#N/A</v>
      </c>
      <c r="AM276" s="99">
        <f t="shared" si="145"/>
        <v>0</v>
      </c>
      <c r="AP276" s="92">
        <f t="shared" si="162"/>
        <v>268</v>
      </c>
      <c r="AQ276" s="91">
        <f t="shared" si="163"/>
        <v>269</v>
      </c>
      <c r="AR276" s="91" t="e">
        <f>INDEX(地温!$D$2:$D$366,MATCH(AP276,地温!$C$2:$C$366,FALSE))</f>
        <v>#N/A</v>
      </c>
      <c r="AS276" s="91" t="e">
        <f t="shared" si="164"/>
        <v>#N/A</v>
      </c>
      <c r="AT276" s="93" t="e">
        <f t="shared" si="146"/>
        <v>#N/A</v>
      </c>
      <c r="AU276" s="99" t="e">
        <f t="shared" si="147"/>
        <v>#N/A</v>
      </c>
      <c r="AV276" s="99">
        <f t="shared" si="148"/>
        <v>0</v>
      </c>
    </row>
    <row r="277" spans="1:48" s="91" customFormat="1">
      <c r="A277" s="92">
        <f t="shared" si="149"/>
        <v>269</v>
      </c>
      <c r="B277" s="91">
        <f t="shared" si="132"/>
        <v>270</v>
      </c>
      <c r="C277" s="99">
        <f t="shared" si="133"/>
        <v>0</v>
      </c>
      <c r="F277" s="92">
        <f t="shared" si="150"/>
        <v>269</v>
      </c>
      <c r="G277" s="91">
        <f t="shared" si="151"/>
        <v>270</v>
      </c>
      <c r="H277" s="91" t="e">
        <f>INDEX(地温!$D$2:$D$366,MATCH(F277,地温!$C$2:$C$366,FALSE))</f>
        <v>#N/A</v>
      </c>
      <c r="I277" s="91" t="e">
        <f t="shared" si="152"/>
        <v>#N/A</v>
      </c>
      <c r="J277" s="93" t="e">
        <f t="shared" si="134"/>
        <v>#N/A</v>
      </c>
      <c r="K277" s="99" t="e">
        <f t="shared" si="135"/>
        <v>#N/A</v>
      </c>
      <c r="L277" s="99">
        <f t="shared" si="136"/>
        <v>0</v>
      </c>
      <c r="O277" s="92">
        <f t="shared" si="153"/>
        <v>269</v>
      </c>
      <c r="P277" s="91">
        <f t="shared" si="154"/>
        <v>270</v>
      </c>
      <c r="Q277" s="91" t="e">
        <f>INDEX(地温!$D$2:$D$366,MATCH(O277,地温!$C$2:$C$366,FALSE))</f>
        <v>#N/A</v>
      </c>
      <c r="R277" s="91" t="e">
        <f t="shared" si="155"/>
        <v>#N/A</v>
      </c>
      <c r="S277" s="93" t="e">
        <f t="shared" si="137"/>
        <v>#N/A</v>
      </c>
      <c r="T277" s="99" t="e">
        <f t="shared" si="138"/>
        <v>#N/A</v>
      </c>
      <c r="U277" s="99">
        <f t="shared" si="139"/>
        <v>0</v>
      </c>
      <c r="X277" s="92">
        <f t="shared" si="156"/>
        <v>269</v>
      </c>
      <c r="Y277" s="91">
        <f t="shared" si="157"/>
        <v>270</v>
      </c>
      <c r="Z277" s="91" t="e">
        <f>INDEX(地温!$D$2:$D$366,MATCH(X277,地温!$C$2:$C$366,FALSE))</f>
        <v>#N/A</v>
      </c>
      <c r="AA277" s="91" t="e">
        <f t="shared" si="158"/>
        <v>#N/A</v>
      </c>
      <c r="AB277" s="93" t="e">
        <f t="shared" si="140"/>
        <v>#N/A</v>
      </c>
      <c r="AC277" s="99" t="e">
        <f t="shared" si="141"/>
        <v>#N/A</v>
      </c>
      <c r="AD277" s="99">
        <f t="shared" si="142"/>
        <v>0</v>
      </c>
      <c r="AG277" s="92">
        <f t="shared" si="159"/>
        <v>269</v>
      </c>
      <c r="AH277" s="91">
        <f t="shared" si="160"/>
        <v>270</v>
      </c>
      <c r="AI277" s="91" t="e">
        <f>INDEX(地温!$D$2:$D$366,MATCH(AG277,地温!$C$2:$C$366,FALSE))</f>
        <v>#N/A</v>
      </c>
      <c r="AJ277" s="91" t="e">
        <f t="shared" si="161"/>
        <v>#N/A</v>
      </c>
      <c r="AK277" s="93" t="e">
        <f t="shared" si="143"/>
        <v>#N/A</v>
      </c>
      <c r="AL277" s="99" t="e">
        <f t="shared" si="144"/>
        <v>#N/A</v>
      </c>
      <c r="AM277" s="99">
        <f t="shared" si="145"/>
        <v>0</v>
      </c>
      <c r="AP277" s="92">
        <f t="shared" si="162"/>
        <v>269</v>
      </c>
      <c r="AQ277" s="91">
        <f t="shared" si="163"/>
        <v>270</v>
      </c>
      <c r="AR277" s="91" t="e">
        <f>INDEX(地温!$D$2:$D$366,MATCH(AP277,地温!$C$2:$C$366,FALSE))</f>
        <v>#N/A</v>
      </c>
      <c r="AS277" s="91" t="e">
        <f t="shared" si="164"/>
        <v>#N/A</v>
      </c>
      <c r="AT277" s="93" t="e">
        <f t="shared" si="146"/>
        <v>#N/A</v>
      </c>
      <c r="AU277" s="99" t="e">
        <f t="shared" si="147"/>
        <v>#N/A</v>
      </c>
      <c r="AV277" s="99">
        <f t="shared" si="148"/>
        <v>0</v>
      </c>
    </row>
    <row r="278" spans="1:48" s="91" customFormat="1">
      <c r="A278" s="92">
        <f t="shared" si="149"/>
        <v>270</v>
      </c>
      <c r="B278" s="91">
        <f t="shared" si="132"/>
        <v>271</v>
      </c>
      <c r="C278" s="99">
        <f t="shared" si="133"/>
        <v>0</v>
      </c>
      <c r="F278" s="92">
        <f t="shared" si="150"/>
        <v>270</v>
      </c>
      <c r="G278" s="91">
        <f t="shared" si="151"/>
        <v>271</v>
      </c>
      <c r="H278" s="91" t="e">
        <f>INDEX(地温!$D$2:$D$366,MATCH(F278,地温!$C$2:$C$366,FALSE))</f>
        <v>#N/A</v>
      </c>
      <c r="I278" s="91" t="e">
        <f t="shared" si="152"/>
        <v>#N/A</v>
      </c>
      <c r="J278" s="93" t="e">
        <f t="shared" si="134"/>
        <v>#N/A</v>
      </c>
      <c r="K278" s="99" t="e">
        <f t="shared" si="135"/>
        <v>#N/A</v>
      </c>
      <c r="L278" s="99">
        <f t="shared" si="136"/>
        <v>0</v>
      </c>
      <c r="O278" s="92">
        <f t="shared" si="153"/>
        <v>270</v>
      </c>
      <c r="P278" s="91">
        <f t="shared" si="154"/>
        <v>271</v>
      </c>
      <c r="Q278" s="91" t="e">
        <f>INDEX(地温!$D$2:$D$366,MATCH(O278,地温!$C$2:$C$366,FALSE))</f>
        <v>#N/A</v>
      </c>
      <c r="R278" s="91" t="e">
        <f t="shared" si="155"/>
        <v>#N/A</v>
      </c>
      <c r="S278" s="93" t="e">
        <f t="shared" si="137"/>
        <v>#N/A</v>
      </c>
      <c r="T278" s="99" t="e">
        <f t="shared" si="138"/>
        <v>#N/A</v>
      </c>
      <c r="U278" s="99">
        <f t="shared" si="139"/>
        <v>0</v>
      </c>
      <c r="X278" s="92">
        <f t="shared" si="156"/>
        <v>270</v>
      </c>
      <c r="Y278" s="91">
        <f t="shared" si="157"/>
        <v>271</v>
      </c>
      <c r="Z278" s="91" t="e">
        <f>INDEX(地温!$D$2:$D$366,MATCH(X278,地温!$C$2:$C$366,FALSE))</f>
        <v>#N/A</v>
      </c>
      <c r="AA278" s="91" t="e">
        <f t="shared" si="158"/>
        <v>#N/A</v>
      </c>
      <c r="AB278" s="93" t="e">
        <f t="shared" si="140"/>
        <v>#N/A</v>
      </c>
      <c r="AC278" s="99" t="e">
        <f t="shared" si="141"/>
        <v>#N/A</v>
      </c>
      <c r="AD278" s="99">
        <f t="shared" si="142"/>
        <v>0</v>
      </c>
      <c r="AG278" s="92">
        <f t="shared" si="159"/>
        <v>270</v>
      </c>
      <c r="AH278" s="91">
        <f t="shared" si="160"/>
        <v>271</v>
      </c>
      <c r="AI278" s="91" t="e">
        <f>INDEX(地温!$D$2:$D$366,MATCH(AG278,地温!$C$2:$C$366,FALSE))</f>
        <v>#N/A</v>
      </c>
      <c r="AJ278" s="91" t="e">
        <f t="shared" si="161"/>
        <v>#N/A</v>
      </c>
      <c r="AK278" s="93" t="e">
        <f t="shared" si="143"/>
        <v>#N/A</v>
      </c>
      <c r="AL278" s="99" t="e">
        <f t="shared" si="144"/>
        <v>#N/A</v>
      </c>
      <c r="AM278" s="99">
        <f t="shared" si="145"/>
        <v>0</v>
      </c>
      <c r="AP278" s="92">
        <f t="shared" si="162"/>
        <v>270</v>
      </c>
      <c r="AQ278" s="91">
        <f t="shared" si="163"/>
        <v>271</v>
      </c>
      <c r="AR278" s="91" t="e">
        <f>INDEX(地温!$D$2:$D$366,MATCH(AP278,地温!$C$2:$C$366,FALSE))</f>
        <v>#N/A</v>
      </c>
      <c r="AS278" s="91" t="e">
        <f t="shared" si="164"/>
        <v>#N/A</v>
      </c>
      <c r="AT278" s="93" t="e">
        <f t="shared" si="146"/>
        <v>#N/A</v>
      </c>
      <c r="AU278" s="99" t="e">
        <f t="shared" si="147"/>
        <v>#N/A</v>
      </c>
      <c r="AV278" s="99">
        <f t="shared" si="148"/>
        <v>0</v>
      </c>
    </row>
    <row r="279" spans="1:48" s="91" customFormat="1">
      <c r="A279" s="92">
        <f t="shared" si="149"/>
        <v>271</v>
      </c>
      <c r="B279" s="91">
        <f t="shared" si="132"/>
        <v>272</v>
      </c>
      <c r="C279" s="99">
        <f t="shared" si="133"/>
        <v>0</v>
      </c>
      <c r="F279" s="92">
        <f t="shared" si="150"/>
        <v>271</v>
      </c>
      <c r="G279" s="91">
        <f t="shared" si="151"/>
        <v>272</v>
      </c>
      <c r="H279" s="91" t="e">
        <f>INDEX(地温!$D$2:$D$366,MATCH(F279,地温!$C$2:$C$366,FALSE))</f>
        <v>#N/A</v>
      </c>
      <c r="I279" s="91" t="e">
        <f t="shared" si="152"/>
        <v>#N/A</v>
      </c>
      <c r="J279" s="93" t="e">
        <f t="shared" si="134"/>
        <v>#N/A</v>
      </c>
      <c r="K279" s="99" t="e">
        <f t="shared" si="135"/>
        <v>#N/A</v>
      </c>
      <c r="L279" s="99">
        <f t="shared" si="136"/>
        <v>0</v>
      </c>
      <c r="O279" s="92">
        <f t="shared" si="153"/>
        <v>271</v>
      </c>
      <c r="P279" s="91">
        <f t="shared" si="154"/>
        <v>272</v>
      </c>
      <c r="Q279" s="91" t="e">
        <f>INDEX(地温!$D$2:$D$366,MATCH(O279,地温!$C$2:$C$366,FALSE))</f>
        <v>#N/A</v>
      </c>
      <c r="R279" s="91" t="e">
        <f t="shared" si="155"/>
        <v>#N/A</v>
      </c>
      <c r="S279" s="93" t="e">
        <f t="shared" si="137"/>
        <v>#N/A</v>
      </c>
      <c r="T279" s="99" t="e">
        <f t="shared" si="138"/>
        <v>#N/A</v>
      </c>
      <c r="U279" s="99">
        <f t="shared" si="139"/>
        <v>0</v>
      </c>
      <c r="X279" s="92">
        <f t="shared" si="156"/>
        <v>271</v>
      </c>
      <c r="Y279" s="91">
        <f t="shared" si="157"/>
        <v>272</v>
      </c>
      <c r="Z279" s="91" t="e">
        <f>INDEX(地温!$D$2:$D$366,MATCH(X279,地温!$C$2:$C$366,FALSE))</f>
        <v>#N/A</v>
      </c>
      <c r="AA279" s="91" t="e">
        <f t="shared" si="158"/>
        <v>#N/A</v>
      </c>
      <c r="AB279" s="93" t="e">
        <f t="shared" si="140"/>
        <v>#N/A</v>
      </c>
      <c r="AC279" s="99" t="e">
        <f t="shared" si="141"/>
        <v>#N/A</v>
      </c>
      <c r="AD279" s="99">
        <f t="shared" si="142"/>
        <v>0</v>
      </c>
      <c r="AG279" s="92">
        <f t="shared" si="159"/>
        <v>271</v>
      </c>
      <c r="AH279" s="91">
        <f t="shared" si="160"/>
        <v>272</v>
      </c>
      <c r="AI279" s="91" t="e">
        <f>INDEX(地温!$D$2:$D$366,MATCH(AG279,地温!$C$2:$C$366,FALSE))</f>
        <v>#N/A</v>
      </c>
      <c r="AJ279" s="91" t="e">
        <f t="shared" si="161"/>
        <v>#N/A</v>
      </c>
      <c r="AK279" s="93" t="e">
        <f t="shared" si="143"/>
        <v>#N/A</v>
      </c>
      <c r="AL279" s="99" t="e">
        <f t="shared" si="144"/>
        <v>#N/A</v>
      </c>
      <c r="AM279" s="99">
        <f t="shared" si="145"/>
        <v>0</v>
      </c>
      <c r="AP279" s="92">
        <f t="shared" si="162"/>
        <v>271</v>
      </c>
      <c r="AQ279" s="91">
        <f t="shared" si="163"/>
        <v>272</v>
      </c>
      <c r="AR279" s="91" t="e">
        <f>INDEX(地温!$D$2:$D$366,MATCH(AP279,地温!$C$2:$C$366,FALSE))</f>
        <v>#N/A</v>
      </c>
      <c r="AS279" s="91" t="e">
        <f t="shared" si="164"/>
        <v>#N/A</v>
      </c>
      <c r="AT279" s="93" t="e">
        <f t="shared" si="146"/>
        <v>#N/A</v>
      </c>
      <c r="AU279" s="99" t="e">
        <f t="shared" si="147"/>
        <v>#N/A</v>
      </c>
      <c r="AV279" s="99">
        <f t="shared" si="148"/>
        <v>0</v>
      </c>
    </row>
    <row r="280" spans="1:48" s="91" customFormat="1">
      <c r="A280" s="92">
        <f t="shared" si="149"/>
        <v>272</v>
      </c>
      <c r="B280" s="91">
        <f t="shared" si="132"/>
        <v>273</v>
      </c>
      <c r="C280" s="99">
        <f t="shared" si="133"/>
        <v>0</v>
      </c>
      <c r="F280" s="92">
        <f t="shared" si="150"/>
        <v>272</v>
      </c>
      <c r="G280" s="91">
        <f t="shared" si="151"/>
        <v>273</v>
      </c>
      <c r="H280" s="91" t="e">
        <f>INDEX(地温!$D$2:$D$366,MATCH(F280,地温!$C$2:$C$366,FALSE))</f>
        <v>#N/A</v>
      </c>
      <c r="I280" s="91" t="e">
        <f t="shared" si="152"/>
        <v>#N/A</v>
      </c>
      <c r="J280" s="93" t="e">
        <f t="shared" si="134"/>
        <v>#N/A</v>
      </c>
      <c r="K280" s="99" t="e">
        <f t="shared" si="135"/>
        <v>#N/A</v>
      </c>
      <c r="L280" s="99">
        <f t="shared" si="136"/>
        <v>0</v>
      </c>
      <c r="O280" s="92">
        <f t="shared" si="153"/>
        <v>272</v>
      </c>
      <c r="P280" s="91">
        <f t="shared" si="154"/>
        <v>273</v>
      </c>
      <c r="Q280" s="91" t="e">
        <f>INDEX(地温!$D$2:$D$366,MATCH(O280,地温!$C$2:$C$366,FALSE))</f>
        <v>#N/A</v>
      </c>
      <c r="R280" s="91" t="e">
        <f t="shared" si="155"/>
        <v>#N/A</v>
      </c>
      <c r="S280" s="93" t="e">
        <f t="shared" si="137"/>
        <v>#N/A</v>
      </c>
      <c r="T280" s="99" t="e">
        <f t="shared" si="138"/>
        <v>#N/A</v>
      </c>
      <c r="U280" s="99">
        <f t="shared" si="139"/>
        <v>0</v>
      </c>
      <c r="X280" s="92">
        <f t="shared" si="156"/>
        <v>272</v>
      </c>
      <c r="Y280" s="91">
        <f t="shared" si="157"/>
        <v>273</v>
      </c>
      <c r="Z280" s="91" t="e">
        <f>INDEX(地温!$D$2:$D$366,MATCH(X280,地温!$C$2:$C$366,FALSE))</f>
        <v>#N/A</v>
      </c>
      <c r="AA280" s="91" t="e">
        <f t="shared" si="158"/>
        <v>#N/A</v>
      </c>
      <c r="AB280" s="93" t="e">
        <f t="shared" si="140"/>
        <v>#N/A</v>
      </c>
      <c r="AC280" s="99" t="e">
        <f t="shared" si="141"/>
        <v>#N/A</v>
      </c>
      <c r="AD280" s="99">
        <f t="shared" si="142"/>
        <v>0</v>
      </c>
      <c r="AG280" s="92">
        <f t="shared" si="159"/>
        <v>272</v>
      </c>
      <c r="AH280" s="91">
        <f t="shared" si="160"/>
        <v>273</v>
      </c>
      <c r="AI280" s="91" t="e">
        <f>INDEX(地温!$D$2:$D$366,MATCH(AG280,地温!$C$2:$C$366,FALSE))</f>
        <v>#N/A</v>
      </c>
      <c r="AJ280" s="91" t="e">
        <f t="shared" si="161"/>
        <v>#N/A</v>
      </c>
      <c r="AK280" s="93" t="e">
        <f t="shared" si="143"/>
        <v>#N/A</v>
      </c>
      <c r="AL280" s="99" t="e">
        <f t="shared" si="144"/>
        <v>#N/A</v>
      </c>
      <c r="AM280" s="99">
        <f t="shared" si="145"/>
        <v>0</v>
      </c>
      <c r="AP280" s="92">
        <f t="shared" si="162"/>
        <v>272</v>
      </c>
      <c r="AQ280" s="91">
        <f t="shared" si="163"/>
        <v>273</v>
      </c>
      <c r="AR280" s="91" t="e">
        <f>INDEX(地温!$D$2:$D$366,MATCH(AP280,地温!$C$2:$C$366,FALSE))</f>
        <v>#N/A</v>
      </c>
      <c r="AS280" s="91" t="e">
        <f t="shared" si="164"/>
        <v>#N/A</v>
      </c>
      <c r="AT280" s="93" t="e">
        <f t="shared" si="146"/>
        <v>#N/A</v>
      </c>
      <c r="AU280" s="99" t="e">
        <f t="shared" si="147"/>
        <v>#N/A</v>
      </c>
      <c r="AV280" s="99">
        <f t="shared" si="148"/>
        <v>0</v>
      </c>
    </row>
    <row r="281" spans="1:48" s="91" customFormat="1">
      <c r="A281" s="92">
        <f t="shared" si="149"/>
        <v>273</v>
      </c>
      <c r="B281" s="91">
        <f t="shared" si="132"/>
        <v>274</v>
      </c>
      <c r="C281" s="99">
        <f t="shared" si="133"/>
        <v>0</v>
      </c>
      <c r="F281" s="92">
        <f t="shared" si="150"/>
        <v>273</v>
      </c>
      <c r="G281" s="91">
        <f t="shared" si="151"/>
        <v>274</v>
      </c>
      <c r="H281" s="91" t="e">
        <f>INDEX(地温!$D$2:$D$366,MATCH(F281,地温!$C$2:$C$366,FALSE))</f>
        <v>#N/A</v>
      </c>
      <c r="I281" s="91" t="e">
        <f t="shared" si="152"/>
        <v>#N/A</v>
      </c>
      <c r="J281" s="93" t="e">
        <f t="shared" si="134"/>
        <v>#N/A</v>
      </c>
      <c r="K281" s="99" t="e">
        <f t="shared" si="135"/>
        <v>#N/A</v>
      </c>
      <c r="L281" s="99">
        <f t="shared" si="136"/>
        <v>0</v>
      </c>
      <c r="O281" s="92">
        <f t="shared" si="153"/>
        <v>273</v>
      </c>
      <c r="P281" s="91">
        <f t="shared" si="154"/>
        <v>274</v>
      </c>
      <c r="Q281" s="91" t="e">
        <f>INDEX(地温!$D$2:$D$366,MATCH(O281,地温!$C$2:$C$366,FALSE))</f>
        <v>#N/A</v>
      </c>
      <c r="R281" s="91" t="e">
        <f t="shared" si="155"/>
        <v>#N/A</v>
      </c>
      <c r="S281" s="93" t="e">
        <f t="shared" si="137"/>
        <v>#N/A</v>
      </c>
      <c r="T281" s="99" t="e">
        <f t="shared" si="138"/>
        <v>#N/A</v>
      </c>
      <c r="U281" s="99">
        <f t="shared" si="139"/>
        <v>0</v>
      </c>
      <c r="X281" s="92">
        <f t="shared" si="156"/>
        <v>273</v>
      </c>
      <c r="Y281" s="91">
        <f t="shared" si="157"/>
        <v>274</v>
      </c>
      <c r="Z281" s="91" t="e">
        <f>INDEX(地温!$D$2:$D$366,MATCH(X281,地温!$C$2:$C$366,FALSE))</f>
        <v>#N/A</v>
      </c>
      <c r="AA281" s="91" t="e">
        <f t="shared" si="158"/>
        <v>#N/A</v>
      </c>
      <c r="AB281" s="93" t="e">
        <f t="shared" si="140"/>
        <v>#N/A</v>
      </c>
      <c r="AC281" s="99" t="e">
        <f t="shared" si="141"/>
        <v>#N/A</v>
      </c>
      <c r="AD281" s="99">
        <f t="shared" si="142"/>
        <v>0</v>
      </c>
      <c r="AG281" s="92">
        <f t="shared" si="159"/>
        <v>273</v>
      </c>
      <c r="AH281" s="91">
        <f t="shared" si="160"/>
        <v>274</v>
      </c>
      <c r="AI281" s="91" t="e">
        <f>INDEX(地温!$D$2:$D$366,MATCH(AG281,地温!$C$2:$C$366,FALSE))</f>
        <v>#N/A</v>
      </c>
      <c r="AJ281" s="91" t="e">
        <f t="shared" si="161"/>
        <v>#N/A</v>
      </c>
      <c r="AK281" s="93" t="e">
        <f t="shared" si="143"/>
        <v>#N/A</v>
      </c>
      <c r="AL281" s="99" t="e">
        <f t="shared" si="144"/>
        <v>#N/A</v>
      </c>
      <c r="AM281" s="99">
        <f t="shared" si="145"/>
        <v>0</v>
      </c>
      <c r="AP281" s="92">
        <f t="shared" si="162"/>
        <v>273</v>
      </c>
      <c r="AQ281" s="91">
        <f t="shared" si="163"/>
        <v>274</v>
      </c>
      <c r="AR281" s="91" t="e">
        <f>INDEX(地温!$D$2:$D$366,MATCH(AP281,地温!$C$2:$C$366,FALSE))</f>
        <v>#N/A</v>
      </c>
      <c r="AS281" s="91" t="e">
        <f t="shared" si="164"/>
        <v>#N/A</v>
      </c>
      <c r="AT281" s="93" t="e">
        <f t="shared" si="146"/>
        <v>#N/A</v>
      </c>
      <c r="AU281" s="99" t="e">
        <f t="shared" si="147"/>
        <v>#N/A</v>
      </c>
      <c r="AV281" s="99">
        <f t="shared" si="148"/>
        <v>0</v>
      </c>
    </row>
    <row r="282" spans="1:48" s="91" customFormat="1">
      <c r="A282" s="92">
        <f t="shared" si="149"/>
        <v>274</v>
      </c>
      <c r="B282" s="91">
        <f t="shared" si="132"/>
        <v>275</v>
      </c>
      <c r="C282" s="99">
        <f t="shared" si="133"/>
        <v>0</v>
      </c>
      <c r="F282" s="92">
        <f t="shared" si="150"/>
        <v>274</v>
      </c>
      <c r="G282" s="91">
        <f t="shared" si="151"/>
        <v>275</v>
      </c>
      <c r="H282" s="91" t="e">
        <f>INDEX(地温!$D$2:$D$366,MATCH(F282,地温!$C$2:$C$366,FALSE))</f>
        <v>#N/A</v>
      </c>
      <c r="I282" s="91" t="e">
        <f t="shared" si="152"/>
        <v>#N/A</v>
      </c>
      <c r="J282" s="93" t="e">
        <f t="shared" si="134"/>
        <v>#N/A</v>
      </c>
      <c r="K282" s="99" t="e">
        <f t="shared" si="135"/>
        <v>#N/A</v>
      </c>
      <c r="L282" s="99">
        <f t="shared" si="136"/>
        <v>0</v>
      </c>
      <c r="O282" s="92">
        <f t="shared" si="153"/>
        <v>274</v>
      </c>
      <c r="P282" s="91">
        <f t="shared" si="154"/>
        <v>275</v>
      </c>
      <c r="Q282" s="91" t="e">
        <f>INDEX(地温!$D$2:$D$366,MATCH(O282,地温!$C$2:$C$366,FALSE))</f>
        <v>#N/A</v>
      </c>
      <c r="R282" s="91" t="e">
        <f t="shared" si="155"/>
        <v>#N/A</v>
      </c>
      <c r="S282" s="93" t="e">
        <f t="shared" si="137"/>
        <v>#N/A</v>
      </c>
      <c r="T282" s="99" t="e">
        <f t="shared" si="138"/>
        <v>#N/A</v>
      </c>
      <c r="U282" s="99">
        <f t="shared" si="139"/>
        <v>0</v>
      </c>
      <c r="X282" s="92">
        <f t="shared" si="156"/>
        <v>274</v>
      </c>
      <c r="Y282" s="91">
        <f t="shared" si="157"/>
        <v>275</v>
      </c>
      <c r="Z282" s="91" t="e">
        <f>INDEX(地温!$D$2:$D$366,MATCH(X282,地温!$C$2:$C$366,FALSE))</f>
        <v>#N/A</v>
      </c>
      <c r="AA282" s="91" t="e">
        <f t="shared" si="158"/>
        <v>#N/A</v>
      </c>
      <c r="AB282" s="93" t="e">
        <f t="shared" si="140"/>
        <v>#N/A</v>
      </c>
      <c r="AC282" s="99" t="e">
        <f t="shared" si="141"/>
        <v>#N/A</v>
      </c>
      <c r="AD282" s="99">
        <f t="shared" si="142"/>
        <v>0</v>
      </c>
      <c r="AG282" s="92">
        <f t="shared" si="159"/>
        <v>274</v>
      </c>
      <c r="AH282" s="91">
        <f t="shared" si="160"/>
        <v>275</v>
      </c>
      <c r="AI282" s="91" t="e">
        <f>INDEX(地温!$D$2:$D$366,MATCH(AG282,地温!$C$2:$C$366,FALSE))</f>
        <v>#N/A</v>
      </c>
      <c r="AJ282" s="91" t="e">
        <f t="shared" si="161"/>
        <v>#N/A</v>
      </c>
      <c r="AK282" s="93" t="e">
        <f t="shared" si="143"/>
        <v>#N/A</v>
      </c>
      <c r="AL282" s="99" t="e">
        <f t="shared" si="144"/>
        <v>#N/A</v>
      </c>
      <c r="AM282" s="99">
        <f t="shared" si="145"/>
        <v>0</v>
      </c>
      <c r="AP282" s="92">
        <f t="shared" si="162"/>
        <v>274</v>
      </c>
      <c r="AQ282" s="91">
        <f t="shared" si="163"/>
        <v>275</v>
      </c>
      <c r="AR282" s="91" t="e">
        <f>INDEX(地温!$D$2:$D$366,MATCH(AP282,地温!$C$2:$C$366,FALSE))</f>
        <v>#N/A</v>
      </c>
      <c r="AS282" s="91" t="e">
        <f t="shared" si="164"/>
        <v>#N/A</v>
      </c>
      <c r="AT282" s="93" t="e">
        <f t="shared" si="146"/>
        <v>#N/A</v>
      </c>
      <c r="AU282" s="99" t="e">
        <f t="shared" si="147"/>
        <v>#N/A</v>
      </c>
      <c r="AV282" s="99">
        <f t="shared" si="148"/>
        <v>0</v>
      </c>
    </row>
    <row r="283" spans="1:48" s="91" customFormat="1">
      <c r="A283" s="92">
        <f t="shared" si="149"/>
        <v>275</v>
      </c>
      <c r="B283" s="91">
        <f t="shared" si="132"/>
        <v>276</v>
      </c>
      <c r="C283" s="99">
        <f t="shared" si="133"/>
        <v>0</v>
      </c>
      <c r="F283" s="92">
        <f t="shared" si="150"/>
        <v>275</v>
      </c>
      <c r="G283" s="91">
        <f t="shared" si="151"/>
        <v>276</v>
      </c>
      <c r="H283" s="91" t="e">
        <f>INDEX(地温!$D$2:$D$366,MATCH(F283,地温!$C$2:$C$366,FALSE))</f>
        <v>#N/A</v>
      </c>
      <c r="I283" s="91" t="e">
        <f t="shared" si="152"/>
        <v>#N/A</v>
      </c>
      <c r="J283" s="93" t="e">
        <f t="shared" si="134"/>
        <v>#N/A</v>
      </c>
      <c r="K283" s="99" t="e">
        <f t="shared" si="135"/>
        <v>#N/A</v>
      </c>
      <c r="L283" s="99">
        <f t="shared" si="136"/>
        <v>0</v>
      </c>
      <c r="O283" s="92">
        <f t="shared" si="153"/>
        <v>275</v>
      </c>
      <c r="P283" s="91">
        <f t="shared" si="154"/>
        <v>276</v>
      </c>
      <c r="Q283" s="91" t="e">
        <f>INDEX(地温!$D$2:$D$366,MATCH(O283,地温!$C$2:$C$366,FALSE))</f>
        <v>#N/A</v>
      </c>
      <c r="R283" s="91" t="e">
        <f t="shared" si="155"/>
        <v>#N/A</v>
      </c>
      <c r="S283" s="93" t="e">
        <f t="shared" si="137"/>
        <v>#N/A</v>
      </c>
      <c r="T283" s="99" t="e">
        <f t="shared" si="138"/>
        <v>#N/A</v>
      </c>
      <c r="U283" s="99">
        <f t="shared" si="139"/>
        <v>0</v>
      </c>
      <c r="X283" s="92">
        <f t="shared" si="156"/>
        <v>275</v>
      </c>
      <c r="Y283" s="91">
        <f t="shared" si="157"/>
        <v>276</v>
      </c>
      <c r="Z283" s="91" t="e">
        <f>INDEX(地温!$D$2:$D$366,MATCH(X283,地温!$C$2:$C$366,FALSE))</f>
        <v>#N/A</v>
      </c>
      <c r="AA283" s="91" t="e">
        <f t="shared" si="158"/>
        <v>#N/A</v>
      </c>
      <c r="AB283" s="93" t="e">
        <f t="shared" si="140"/>
        <v>#N/A</v>
      </c>
      <c r="AC283" s="99" t="e">
        <f t="shared" si="141"/>
        <v>#N/A</v>
      </c>
      <c r="AD283" s="99">
        <f t="shared" si="142"/>
        <v>0</v>
      </c>
      <c r="AG283" s="92">
        <f t="shared" si="159"/>
        <v>275</v>
      </c>
      <c r="AH283" s="91">
        <f t="shared" si="160"/>
        <v>276</v>
      </c>
      <c r="AI283" s="91" t="e">
        <f>INDEX(地温!$D$2:$D$366,MATCH(AG283,地温!$C$2:$C$366,FALSE))</f>
        <v>#N/A</v>
      </c>
      <c r="AJ283" s="91" t="e">
        <f t="shared" si="161"/>
        <v>#N/A</v>
      </c>
      <c r="AK283" s="93" t="e">
        <f t="shared" si="143"/>
        <v>#N/A</v>
      </c>
      <c r="AL283" s="99" t="e">
        <f t="shared" si="144"/>
        <v>#N/A</v>
      </c>
      <c r="AM283" s="99">
        <f t="shared" si="145"/>
        <v>0</v>
      </c>
      <c r="AP283" s="92">
        <f t="shared" si="162"/>
        <v>275</v>
      </c>
      <c r="AQ283" s="91">
        <f t="shared" si="163"/>
        <v>276</v>
      </c>
      <c r="AR283" s="91" t="e">
        <f>INDEX(地温!$D$2:$D$366,MATCH(AP283,地温!$C$2:$C$366,FALSE))</f>
        <v>#N/A</v>
      </c>
      <c r="AS283" s="91" t="e">
        <f t="shared" si="164"/>
        <v>#N/A</v>
      </c>
      <c r="AT283" s="93" t="e">
        <f t="shared" si="146"/>
        <v>#N/A</v>
      </c>
      <c r="AU283" s="99" t="e">
        <f t="shared" si="147"/>
        <v>#N/A</v>
      </c>
      <c r="AV283" s="99">
        <f t="shared" si="148"/>
        <v>0</v>
      </c>
    </row>
    <row r="284" spans="1:48" s="91" customFormat="1">
      <c r="A284" s="92">
        <f t="shared" si="149"/>
        <v>276</v>
      </c>
      <c r="B284" s="91">
        <f t="shared" si="132"/>
        <v>277</v>
      </c>
      <c r="C284" s="99">
        <f t="shared" si="133"/>
        <v>0</v>
      </c>
      <c r="F284" s="92">
        <f t="shared" si="150"/>
        <v>276</v>
      </c>
      <c r="G284" s="91">
        <f t="shared" si="151"/>
        <v>277</v>
      </c>
      <c r="H284" s="91" t="e">
        <f>INDEX(地温!$D$2:$D$366,MATCH(F284,地温!$C$2:$C$366,FALSE))</f>
        <v>#N/A</v>
      </c>
      <c r="I284" s="91" t="e">
        <f t="shared" si="152"/>
        <v>#N/A</v>
      </c>
      <c r="J284" s="93" t="e">
        <f t="shared" si="134"/>
        <v>#N/A</v>
      </c>
      <c r="K284" s="99" t="e">
        <f t="shared" si="135"/>
        <v>#N/A</v>
      </c>
      <c r="L284" s="99">
        <f t="shared" si="136"/>
        <v>0</v>
      </c>
      <c r="O284" s="92">
        <f t="shared" si="153"/>
        <v>276</v>
      </c>
      <c r="P284" s="91">
        <f t="shared" si="154"/>
        <v>277</v>
      </c>
      <c r="Q284" s="91" t="e">
        <f>INDEX(地温!$D$2:$D$366,MATCH(O284,地温!$C$2:$C$366,FALSE))</f>
        <v>#N/A</v>
      </c>
      <c r="R284" s="91" t="e">
        <f t="shared" si="155"/>
        <v>#N/A</v>
      </c>
      <c r="S284" s="93" t="e">
        <f t="shared" si="137"/>
        <v>#N/A</v>
      </c>
      <c r="T284" s="99" t="e">
        <f t="shared" si="138"/>
        <v>#N/A</v>
      </c>
      <c r="U284" s="99">
        <f t="shared" si="139"/>
        <v>0</v>
      </c>
      <c r="X284" s="92">
        <f t="shared" si="156"/>
        <v>276</v>
      </c>
      <c r="Y284" s="91">
        <f t="shared" si="157"/>
        <v>277</v>
      </c>
      <c r="Z284" s="91" t="e">
        <f>INDEX(地温!$D$2:$D$366,MATCH(X284,地温!$C$2:$C$366,FALSE))</f>
        <v>#N/A</v>
      </c>
      <c r="AA284" s="91" t="e">
        <f t="shared" si="158"/>
        <v>#N/A</v>
      </c>
      <c r="AB284" s="93" t="e">
        <f t="shared" si="140"/>
        <v>#N/A</v>
      </c>
      <c r="AC284" s="99" t="e">
        <f t="shared" si="141"/>
        <v>#N/A</v>
      </c>
      <c r="AD284" s="99">
        <f t="shared" si="142"/>
        <v>0</v>
      </c>
      <c r="AG284" s="92">
        <f t="shared" si="159"/>
        <v>276</v>
      </c>
      <c r="AH284" s="91">
        <f t="shared" si="160"/>
        <v>277</v>
      </c>
      <c r="AI284" s="91" t="e">
        <f>INDEX(地温!$D$2:$D$366,MATCH(AG284,地温!$C$2:$C$366,FALSE))</f>
        <v>#N/A</v>
      </c>
      <c r="AJ284" s="91" t="e">
        <f t="shared" si="161"/>
        <v>#N/A</v>
      </c>
      <c r="AK284" s="93" t="e">
        <f t="shared" si="143"/>
        <v>#N/A</v>
      </c>
      <c r="AL284" s="99" t="e">
        <f t="shared" si="144"/>
        <v>#N/A</v>
      </c>
      <c r="AM284" s="99">
        <f t="shared" si="145"/>
        <v>0</v>
      </c>
      <c r="AP284" s="92">
        <f t="shared" si="162"/>
        <v>276</v>
      </c>
      <c r="AQ284" s="91">
        <f t="shared" si="163"/>
        <v>277</v>
      </c>
      <c r="AR284" s="91" t="e">
        <f>INDEX(地温!$D$2:$D$366,MATCH(AP284,地温!$C$2:$C$366,FALSE))</f>
        <v>#N/A</v>
      </c>
      <c r="AS284" s="91" t="e">
        <f t="shared" si="164"/>
        <v>#N/A</v>
      </c>
      <c r="AT284" s="93" t="e">
        <f t="shared" si="146"/>
        <v>#N/A</v>
      </c>
      <c r="AU284" s="99" t="e">
        <f t="shared" si="147"/>
        <v>#N/A</v>
      </c>
      <c r="AV284" s="99">
        <f t="shared" si="148"/>
        <v>0</v>
      </c>
    </row>
    <row r="285" spans="1:48" s="91" customFormat="1">
      <c r="A285" s="92">
        <f t="shared" si="149"/>
        <v>277</v>
      </c>
      <c r="B285" s="91">
        <f t="shared" si="132"/>
        <v>278</v>
      </c>
      <c r="C285" s="99">
        <f t="shared" si="133"/>
        <v>0</v>
      </c>
      <c r="F285" s="92">
        <f t="shared" si="150"/>
        <v>277</v>
      </c>
      <c r="G285" s="91">
        <f t="shared" si="151"/>
        <v>278</v>
      </c>
      <c r="H285" s="91" t="e">
        <f>INDEX(地温!$D$2:$D$366,MATCH(F285,地温!$C$2:$C$366,FALSE))</f>
        <v>#N/A</v>
      </c>
      <c r="I285" s="91" t="e">
        <f t="shared" si="152"/>
        <v>#N/A</v>
      </c>
      <c r="J285" s="93" t="e">
        <f t="shared" si="134"/>
        <v>#N/A</v>
      </c>
      <c r="K285" s="99" t="e">
        <f t="shared" si="135"/>
        <v>#N/A</v>
      </c>
      <c r="L285" s="99">
        <f t="shared" si="136"/>
        <v>0</v>
      </c>
      <c r="O285" s="92">
        <f t="shared" si="153"/>
        <v>277</v>
      </c>
      <c r="P285" s="91">
        <f t="shared" si="154"/>
        <v>278</v>
      </c>
      <c r="Q285" s="91" t="e">
        <f>INDEX(地温!$D$2:$D$366,MATCH(O285,地温!$C$2:$C$366,FALSE))</f>
        <v>#N/A</v>
      </c>
      <c r="R285" s="91" t="e">
        <f t="shared" si="155"/>
        <v>#N/A</v>
      </c>
      <c r="S285" s="93" t="e">
        <f t="shared" si="137"/>
        <v>#N/A</v>
      </c>
      <c r="T285" s="99" t="e">
        <f t="shared" si="138"/>
        <v>#N/A</v>
      </c>
      <c r="U285" s="99">
        <f t="shared" si="139"/>
        <v>0</v>
      </c>
      <c r="X285" s="92">
        <f t="shared" si="156"/>
        <v>277</v>
      </c>
      <c r="Y285" s="91">
        <f t="shared" si="157"/>
        <v>278</v>
      </c>
      <c r="Z285" s="91" t="e">
        <f>INDEX(地温!$D$2:$D$366,MATCH(X285,地温!$C$2:$C$366,FALSE))</f>
        <v>#N/A</v>
      </c>
      <c r="AA285" s="91" t="e">
        <f t="shared" si="158"/>
        <v>#N/A</v>
      </c>
      <c r="AB285" s="93" t="e">
        <f t="shared" si="140"/>
        <v>#N/A</v>
      </c>
      <c r="AC285" s="99" t="e">
        <f t="shared" si="141"/>
        <v>#N/A</v>
      </c>
      <c r="AD285" s="99">
        <f t="shared" si="142"/>
        <v>0</v>
      </c>
      <c r="AG285" s="92">
        <f t="shared" si="159"/>
        <v>277</v>
      </c>
      <c r="AH285" s="91">
        <f t="shared" si="160"/>
        <v>278</v>
      </c>
      <c r="AI285" s="91" t="e">
        <f>INDEX(地温!$D$2:$D$366,MATCH(AG285,地温!$C$2:$C$366,FALSE))</f>
        <v>#N/A</v>
      </c>
      <c r="AJ285" s="91" t="e">
        <f t="shared" si="161"/>
        <v>#N/A</v>
      </c>
      <c r="AK285" s="93" t="e">
        <f t="shared" si="143"/>
        <v>#N/A</v>
      </c>
      <c r="AL285" s="99" t="e">
        <f t="shared" si="144"/>
        <v>#N/A</v>
      </c>
      <c r="AM285" s="99">
        <f t="shared" si="145"/>
        <v>0</v>
      </c>
      <c r="AP285" s="92">
        <f t="shared" si="162"/>
        <v>277</v>
      </c>
      <c r="AQ285" s="91">
        <f t="shared" si="163"/>
        <v>278</v>
      </c>
      <c r="AR285" s="91" t="e">
        <f>INDEX(地温!$D$2:$D$366,MATCH(AP285,地温!$C$2:$C$366,FALSE))</f>
        <v>#N/A</v>
      </c>
      <c r="AS285" s="91" t="e">
        <f t="shared" si="164"/>
        <v>#N/A</v>
      </c>
      <c r="AT285" s="93" t="e">
        <f t="shared" si="146"/>
        <v>#N/A</v>
      </c>
      <c r="AU285" s="99" t="e">
        <f t="shared" si="147"/>
        <v>#N/A</v>
      </c>
      <c r="AV285" s="99">
        <f t="shared" si="148"/>
        <v>0</v>
      </c>
    </row>
    <row r="286" spans="1:48" s="91" customFormat="1">
      <c r="A286" s="92">
        <f t="shared" si="149"/>
        <v>278</v>
      </c>
      <c r="B286" s="91">
        <f t="shared" si="132"/>
        <v>279</v>
      </c>
      <c r="C286" s="99">
        <f t="shared" si="133"/>
        <v>0</v>
      </c>
      <c r="F286" s="92">
        <f t="shared" si="150"/>
        <v>278</v>
      </c>
      <c r="G286" s="91">
        <f t="shared" si="151"/>
        <v>279</v>
      </c>
      <c r="H286" s="91" t="e">
        <f>INDEX(地温!$D$2:$D$366,MATCH(F286,地温!$C$2:$C$366,FALSE))</f>
        <v>#N/A</v>
      </c>
      <c r="I286" s="91" t="e">
        <f t="shared" si="152"/>
        <v>#N/A</v>
      </c>
      <c r="J286" s="93" t="e">
        <f t="shared" si="134"/>
        <v>#N/A</v>
      </c>
      <c r="K286" s="99" t="e">
        <f t="shared" si="135"/>
        <v>#N/A</v>
      </c>
      <c r="L286" s="99">
        <f t="shared" si="136"/>
        <v>0</v>
      </c>
      <c r="O286" s="92">
        <f t="shared" si="153"/>
        <v>278</v>
      </c>
      <c r="P286" s="91">
        <f t="shared" si="154"/>
        <v>279</v>
      </c>
      <c r="Q286" s="91" t="e">
        <f>INDEX(地温!$D$2:$D$366,MATCH(O286,地温!$C$2:$C$366,FALSE))</f>
        <v>#N/A</v>
      </c>
      <c r="R286" s="91" t="e">
        <f t="shared" si="155"/>
        <v>#N/A</v>
      </c>
      <c r="S286" s="93" t="e">
        <f t="shared" si="137"/>
        <v>#N/A</v>
      </c>
      <c r="T286" s="99" t="e">
        <f t="shared" si="138"/>
        <v>#N/A</v>
      </c>
      <c r="U286" s="99">
        <f t="shared" si="139"/>
        <v>0</v>
      </c>
      <c r="X286" s="92">
        <f t="shared" si="156"/>
        <v>278</v>
      </c>
      <c r="Y286" s="91">
        <f t="shared" si="157"/>
        <v>279</v>
      </c>
      <c r="Z286" s="91" t="e">
        <f>INDEX(地温!$D$2:$D$366,MATCH(X286,地温!$C$2:$C$366,FALSE))</f>
        <v>#N/A</v>
      </c>
      <c r="AA286" s="91" t="e">
        <f t="shared" si="158"/>
        <v>#N/A</v>
      </c>
      <c r="AB286" s="93" t="e">
        <f t="shared" si="140"/>
        <v>#N/A</v>
      </c>
      <c r="AC286" s="99" t="e">
        <f t="shared" si="141"/>
        <v>#N/A</v>
      </c>
      <c r="AD286" s="99">
        <f t="shared" si="142"/>
        <v>0</v>
      </c>
      <c r="AG286" s="92">
        <f t="shared" si="159"/>
        <v>278</v>
      </c>
      <c r="AH286" s="91">
        <f t="shared" si="160"/>
        <v>279</v>
      </c>
      <c r="AI286" s="91" t="e">
        <f>INDEX(地温!$D$2:$D$366,MATCH(AG286,地温!$C$2:$C$366,FALSE))</f>
        <v>#N/A</v>
      </c>
      <c r="AJ286" s="91" t="e">
        <f t="shared" si="161"/>
        <v>#N/A</v>
      </c>
      <c r="AK286" s="93" t="e">
        <f t="shared" si="143"/>
        <v>#N/A</v>
      </c>
      <c r="AL286" s="99" t="e">
        <f t="shared" si="144"/>
        <v>#N/A</v>
      </c>
      <c r="AM286" s="99">
        <f t="shared" si="145"/>
        <v>0</v>
      </c>
      <c r="AP286" s="92">
        <f t="shared" si="162"/>
        <v>278</v>
      </c>
      <c r="AQ286" s="91">
        <f t="shared" si="163"/>
        <v>279</v>
      </c>
      <c r="AR286" s="91" t="e">
        <f>INDEX(地温!$D$2:$D$366,MATCH(AP286,地温!$C$2:$C$366,FALSE))</f>
        <v>#N/A</v>
      </c>
      <c r="AS286" s="91" t="e">
        <f t="shared" si="164"/>
        <v>#N/A</v>
      </c>
      <c r="AT286" s="93" t="e">
        <f t="shared" si="146"/>
        <v>#N/A</v>
      </c>
      <c r="AU286" s="99" t="e">
        <f t="shared" si="147"/>
        <v>#N/A</v>
      </c>
      <c r="AV286" s="99">
        <f t="shared" si="148"/>
        <v>0</v>
      </c>
    </row>
    <row r="287" spans="1:48" s="91" customFormat="1">
      <c r="A287" s="92">
        <f t="shared" si="149"/>
        <v>279</v>
      </c>
      <c r="B287" s="91">
        <f t="shared" si="132"/>
        <v>280</v>
      </c>
      <c r="C287" s="99">
        <f t="shared" si="133"/>
        <v>0</v>
      </c>
      <c r="F287" s="92">
        <f t="shared" si="150"/>
        <v>279</v>
      </c>
      <c r="G287" s="91">
        <f t="shared" si="151"/>
        <v>280</v>
      </c>
      <c r="H287" s="91" t="e">
        <f>INDEX(地温!$D$2:$D$366,MATCH(F287,地温!$C$2:$C$366,FALSE))</f>
        <v>#N/A</v>
      </c>
      <c r="I287" s="91" t="e">
        <f t="shared" si="152"/>
        <v>#N/A</v>
      </c>
      <c r="J287" s="93" t="e">
        <f t="shared" si="134"/>
        <v>#N/A</v>
      </c>
      <c r="K287" s="99" t="e">
        <f t="shared" si="135"/>
        <v>#N/A</v>
      </c>
      <c r="L287" s="99">
        <f t="shared" si="136"/>
        <v>0</v>
      </c>
      <c r="O287" s="92">
        <f t="shared" si="153"/>
        <v>279</v>
      </c>
      <c r="P287" s="91">
        <f t="shared" si="154"/>
        <v>280</v>
      </c>
      <c r="Q287" s="91" t="e">
        <f>INDEX(地温!$D$2:$D$366,MATCH(O287,地温!$C$2:$C$366,FALSE))</f>
        <v>#N/A</v>
      </c>
      <c r="R287" s="91" t="e">
        <f t="shared" si="155"/>
        <v>#N/A</v>
      </c>
      <c r="S287" s="93" t="e">
        <f t="shared" si="137"/>
        <v>#N/A</v>
      </c>
      <c r="T287" s="99" t="e">
        <f t="shared" si="138"/>
        <v>#N/A</v>
      </c>
      <c r="U287" s="99">
        <f t="shared" si="139"/>
        <v>0</v>
      </c>
      <c r="X287" s="92">
        <f t="shared" si="156"/>
        <v>279</v>
      </c>
      <c r="Y287" s="91">
        <f t="shared" si="157"/>
        <v>280</v>
      </c>
      <c r="Z287" s="91" t="e">
        <f>INDEX(地温!$D$2:$D$366,MATCH(X287,地温!$C$2:$C$366,FALSE))</f>
        <v>#N/A</v>
      </c>
      <c r="AA287" s="91" t="e">
        <f t="shared" si="158"/>
        <v>#N/A</v>
      </c>
      <c r="AB287" s="93" t="e">
        <f t="shared" si="140"/>
        <v>#N/A</v>
      </c>
      <c r="AC287" s="99" t="e">
        <f t="shared" si="141"/>
        <v>#N/A</v>
      </c>
      <c r="AD287" s="99">
        <f t="shared" si="142"/>
        <v>0</v>
      </c>
      <c r="AG287" s="92">
        <f t="shared" si="159"/>
        <v>279</v>
      </c>
      <c r="AH287" s="91">
        <f t="shared" si="160"/>
        <v>280</v>
      </c>
      <c r="AI287" s="91" t="e">
        <f>INDEX(地温!$D$2:$D$366,MATCH(AG287,地温!$C$2:$C$366,FALSE))</f>
        <v>#N/A</v>
      </c>
      <c r="AJ287" s="91" t="e">
        <f t="shared" si="161"/>
        <v>#N/A</v>
      </c>
      <c r="AK287" s="93" t="e">
        <f t="shared" si="143"/>
        <v>#N/A</v>
      </c>
      <c r="AL287" s="99" t="e">
        <f t="shared" si="144"/>
        <v>#N/A</v>
      </c>
      <c r="AM287" s="99">
        <f t="shared" si="145"/>
        <v>0</v>
      </c>
      <c r="AP287" s="92">
        <f t="shared" si="162"/>
        <v>279</v>
      </c>
      <c r="AQ287" s="91">
        <f t="shared" si="163"/>
        <v>280</v>
      </c>
      <c r="AR287" s="91" t="e">
        <f>INDEX(地温!$D$2:$D$366,MATCH(AP287,地温!$C$2:$C$366,FALSE))</f>
        <v>#N/A</v>
      </c>
      <c r="AS287" s="91" t="e">
        <f t="shared" si="164"/>
        <v>#N/A</v>
      </c>
      <c r="AT287" s="93" t="e">
        <f t="shared" si="146"/>
        <v>#N/A</v>
      </c>
      <c r="AU287" s="99" t="e">
        <f t="shared" si="147"/>
        <v>#N/A</v>
      </c>
      <c r="AV287" s="99">
        <f t="shared" si="148"/>
        <v>0</v>
      </c>
    </row>
    <row r="288" spans="1:48" s="91" customFormat="1">
      <c r="A288" s="92">
        <f t="shared" si="149"/>
        <v>280</v>
      </c>
      <c r="B288" s="91">
        <f t="shared" si="132"/>
        <v>281</v>
      </c>
      <c r="C288" s="99">
        <f t="shared" si="133"/>
        <v>0</v>
      </c>
      <c r="F288" s="92">
        <f t="shared" si="150"/>
        <v>280</v>
      </c>
      <c r="G288" s="91">
        <f t="shared" si="151"/>
        <v>281</v>
      </c>
      <c r="H288" s="91" t="e">
        <f>INDEX(地温!$D$2:$D$366,MATCH(F288,地温!$C$2:$C$366,FALSE))</f>
        <v>#N/A</v>
      </c>
      <c r="I288" s="91" t="e">
        <f t="shared" si="152"/>
        <v>#N/A</v>
      </c>
      <c r="J288" s="93" t="e">
        <f t="shared" si="134"/>
        <v>#N/A</v>
      </c>
      <c r="K288" s="99" t="e">
        <f t="shared" si="135"/>
        <v>#N/A</v>
      </c>
      <c r="L288" s="99">
        <f t="shared" si="136"/>
        <v>0</v>
      </c>
      <c r="O288" s="92">
        <f t="shared" si="153"/>
        <v>280</v>
      </c>
      <c r="P288" s="91">
        <f t="shared" si="154"/>
        <v>281</v>
      </c>
      <c r="Q288" s="91" t="e">
        <f>INDEX(地温!$D$2:$D$366,MATCH(O288,地温!$C$2:$C$366,FALSE))</f>
        <v>#N/A</v>
      </c>
      <c r="R288" s="91" t="e">
        <f t="shared" si="155"/>
        <v>#N/A</v>
      </c>
      <c r="S288" s="93" t="e">
        <f t="shared" si="137"/>
        <v>#N/A</v>
      </c>
      <c r="T288" s="99" t="e">
        <f t="shared" si="138"/>
        <v>#N/A</v>
      </c>
      <c r="U288" s="99">
        <f t="shared" si="139"/>
        <v>0</v>
      </c>
      <c r="X288" s="92">
        <f t="shared" si="156"/>
        <v>280</v>
      </c>
      <c r="Y288" s="91">
        <f t="shared" si="157"/>
        <v>281</v>
      </c>
      <c r="Z288" s="91" t="e">
        <f>INDEX(地温!$D$2:$D$366,MATCH(X288,地温!$C$2:$C$366,FALSE))</f>
        <v>#N/A</v>
      </c>
      <c r="AA288" s="91" t="e">
        <f t="shared" si="158"/>
        <v>#N/A</v>
      </c>
      <c r="AB288" s="93" t="e">
        <f t="shared" si="140"/>
        <v>#N/A</v>
      </c>
      <c r="AC288" s="99" t="e">
        <f t="shared" si="141"/>
        <v>#N/A</v>
      </c>
      <c r="AD288" s="99">
        <f t="shared" si="142"/>
        <v>0</v>
      </c>
      <c r="AG288" s="92">
        <f t="shared" si="159"/>
        <v>280</v>
      </c>
      <c r="AH288" s="91">
        <f t="shared" si="160"/>
        <v>281</v>
      </c>
      <c r="AI288" s="91" t="e">
        <f>INDEX(地温!$D$2:$D$366,MATCH(AG288,地温!$C$2:$C$366,FALSE))</f>
        <v>#N/A</v>
      </c>
      <c r="AJ288" s="91" t="e">
        <f t="shared" si="161"/>
        <v>#N/A</v>
      </c>
      <c r="AK288" s="93" t="e">
        <f t="shared" si="143"/>
        <v>#N/A</v>
      </c>
      <c r="AL288" s="99" t="e">
        <f t="shared" si="144"/>
        <v>#N/A</v>
      </c>
      <c r="AM288" s="99">
        <f t="shared" si="145"/>
        <v>0</v>
      </c>
      <c r="AP288" s="92">
        <f t="shared" si="162"/>
        <v>280</v>
      </c>
      <c r="AQ288" s="91">
        <f t="shared" si="163"/>
        <v>281</v>
      </c>
      <c r="AR288" s="91" t="e">
        <f>INDEX(地温!$D$2:$D$366,MATCH(AP288,地温!$C$2:$C$366,FALSE))</f>
        <v>#N/A</v>
      </c>
      <c r="AS288" s="91" t="e">
        <f t="shared" si="164"/>
        <v>#N/A</v>
      </c>
      <c r="AT288" s="93" t="e">
        <f t="shared" si="146"/>
        <v>#N/A</v>
      </c>
      <c r="AU288" s="99" t="e">
        <f t="shared" si="147"/>
        <v>#N/A</v>
      </c>
      <c r="AV288" s="99">
        <f t="shared" si="148"/>
        <v>0</v>
      </c>
    </row>
    <row r="289" spans="1:48" s="91" customFormat="1">
      <c r="A289" s="92">
        <f t="shared" si="149"/>
        <v>281</v>
      </c>
      <c r="B289" s="91">
        <f t="shared" si="132"/>
        <v>282</v>
      </c>
      <c r="C289" s="99">
        <f t="shared" si="133"/>
        <v>0</v>
      </c>
      <c r="F289" s="92">
        <f t="shared" si="150"/>
        <v>281</v>
      </c>
      <c r="G289" s="91">
        <f t="shared" si="151"/>
        <v>282</v>
      </c>
      <c r="H289" s="91" t="e">
        <f>INDEX(地温!$D$2:$D$366,MATCH(F289,地温!$C$2:$C$366,FALSE))</f>
        <v>#N/A</v>
      </c>
      <c r="I289" s="91" t="e">
        <f t="shared" si="152"/>
        <v>#N/A</v>
      </c>
      <c r="J289" s="93" t="e">
        <f t="shared" si="134"/>
        <v>#N/A</v>
      </c>
      <c r="K289" s="99" t="e">
        <f t="shared" si="135"/>
        <v>#N/A</v>
      </c>
      <c r="L289" s="99">
        <f t="shared" si="136"/>
        <v>0</v>
      </c>
      <c r="O289" s="92">
        <f t="shared" si="153"/>
        <v>281</v>
      </c>
      <c r="P289" s="91">
        <f t="shared" si="154"/>
        <v>282</v>
      </c>
      <c r="Q289" s="91" t="e">
        <f>INDEX(地温!$D$2:$D$366,MATCH(O289,地温!$C$2:$C$366,FALSE))</f>
        <v>#N/A</v>
      </c>
      <c r="R289" s="91" t="e">
        <f t="shared" si="155"/>
        <v>#N/A</v>
      </c>
      <c r="S289" s="93" t="e">
        <f t="shared" si="137"/>
        <v>#N/A</v>
      </c>
      <c r="T289" s="99" t="e">
        <f t="shared" si="138"/>
        <v>#N/A</v>
      </c>
      <c r="U289" s="99">
        <f t="shared" si="139"/>
        <v>0</v>
      </c>
      <c r="X289" s="92">
        <f t="shared" si="156"/>
        <v>281</v>
      </c>
      <c r="Y289" s="91">
        <f t="shared" si="157"/>
        <v>282</v>
      </c>
      <c r="Z289" s="91" t="e">
        <f>INDEX(地温!$D$2:$D$366,MATCH(X289,地温!$C$2:$C$366,FALSE))</f>
        <v>#N/A</v>
      </c>
      <c r="AA289" s="91" t="e">
        <f t="shared" si="158"/>
        <v>#N/A</v>
      </c>
      <c r="AB289" s="93" t="e">
        <f t="shared" si="140"/>
        <v>#N/A</v>
      </c>
      <c r="AC289" s="99" t="e">
        <f t="shared" si="141"/>
        <v>#N/A</v>
      </c>
      <c r="AD289" s="99">
        <f t="shared" si="142"/>
        <v>0</v>
      </c>
      <c r="AG289" s="92">
        <f t="shared" si="159"/>
        <v>281</v>
      </c>
      <c r="AH289" s="91">
        <f t="shared" si="160"/>
        <v>282</v>
      </c>
      <c r="AI289" s="91" t="e">
        <f>INDEX(地温!$D$2:$D$366,MATCH(AG289,地温!$C$2:$C$366,FALSE))</f>
        <v>#N/A</v>
      </c>
      <c r="AJ289" s="91" t="e">
        <f t="shared" si="161"/>
        <v>#N/A</v>
      </c>
      <c r="AK289" s="93" t="e">
        <f t="shared" si="143"/>
        <v>#N/A</v>
      </c>
      <c r="AL289" s="99" t="e">
        <f t="shared" si="144"/>
        <v>#N/A</v>
      </c>
      <c r="AM289" s="99">
        <f t="shared" si="145"/>
        <v>0</v>
      </c>
      <c r="AP289" s="92">
        <f t="shared" si="162"/>
        <v>281</v>
      </c>
      <c r="AQ289" s="91">
        <f t="shared" si="163"/>
        <v>282</v>
      </c>
      <c r="AR289" s="91" t="e">
        <f>INDEX(地温!$D$2:$D$366,MATCH(AP289,地温!$C$2:$C$366,FALSE))</f>
        <v>#N/A</v>
      </c>
      <c r="AS289" s="91" t="e">
        <f t="shared" si="164"/>
        <v>#N/A</v>
      </c>
      <c r="AT289" s="93" t="e">
        <f t="shared" si="146"/>
        <v>#N/A</v>
      </c>
      <c r="AU289" s="99" t="e">
        <f t="shared" si="147"/>
        <v>#N/A</v>
      </c>
      <c r="AV289" s="99">
        <f t="shared" si="148"/>
        <v>0</v>
      </c>
    </row>
    <row r="290" spans="1:48" s="91" customFormat="1">
      <c r="A290" s="92">
        <f t="shared" si="149"/>
        <v>282</v>
      </c>
      <c r="B290" s="91">
        <f t="shared" si="132"/>
        <v>283</v>
      </c>
      <c r="C290" s="99">
        <f t="shared" si="133"/>
        <v>0</v>
      </c>
      <c r="F290" s="92">
        <f t="shared" si="150"/>
        <v>282</v>
      </c>
      <c r="G290" s="91">
        <f t="shared" si="151"/>
        <v>283</v>
      </c>
      <c r="H290" s="91" t="e">
        <f>INDEX(地温!$D$2:$D$366,MATCH(F290,地温!$C$2:$C$366,FALSE))</f>
        <v>#N/A</v>
      </c>
      <c r="I290" s="91" t="e">
        <f t="shared" si="152"/>
        <v>#N/A</v>
      </c>
      <c r="J290" s="93" t="e">
        <f t="shared" si="134"/>
        <v>#N/A</v>
      </c>
      <c r="K290" s="99" t="e">
        <f t="shared" si="135"/>
        <v>#N/A</v>
      </c>
      <c r="L290" s="99">
        <f t="shared" si="136"/>
        <v>0</v>
      </c>
      <c r="O290" s="92">
        <f t="shared" si="153"/>
        <v>282</v>
      </c>
      <c r="P290" s="91">
        <f t="shared" si="154"/>
        <v>283</v>
      </c>
      <c r="Q290" s="91" t="e">
        <f>INDEX(地温!$D$2:$D$366,MATCH(O290,地温!$C$2:$C$366,FALSE))</f>
        <v>#N/A</v>
      </c>
      <c r="R290" s="91" t="e">
        <f t="shared" si="155"/>
        <v>#N/A</v>
      </c>
      <c r="S290" s="93" t="e">
        <f t="shared" si="137"/>
        <v>#N/A</v>
      </c>
      <c r="T290" s="99" t="e">
        <f t="shared" si="138"/>
        <v>#N/A</v>
      </c>
      <c r="U290" s="99">
        <f t="shared" si="139"/>
        <v>0</v>
      </c>
      <c r="X290" s="92">
        <f t="shared" si="156"/>
        <v>282</v>
      </c>
      <c r="Y290" s="91">
        <f t="shared" si="157"/>
        <v>283</v>
      </c>
      <c r="Z290" s="91" t="e">
        <f>INDEX(地温!$D$2:$D$366,MATCH(X290,地温!$C$2:$C$366,FALSE))</f>
        <v>#N/A</v>
      </c>
      <c r="AA290" s="91" t="e">
        <f t="shared" si="158"/>
        <v>#N/A</v>
      </c>
      <c r="AB290" s="93" t="e">
        <f t="shared" si="140"/>
        <v>#N/A</v>
      </c>
      <c r="AC290" s="99" t="e">
        <f t="shared" si="141"/>
        <v>#N/A</v>
      </c>
      <c r="AD290" s="99">
        <f t="shared" si="142"/>
        <v>0</v>
      </c>
      <c r="AG290" s="92">
        <f t="shared" si="159"/>
        <v>282</v>
      </c>
      <c r="AH290" s="91">
        <f t="shared" si="160"/>
        <v>283</v>
      </c>
      <c r="AI290" s="91" t="e">
        <f>INDEX(地温!$D$2:$D$366,MATCH(AG290,地温!$C$2:$C$366,FALSE))</f>
        <v>#N/A</v>
      </c>
      <c r="AJ290" s="91" t="e">
        <f t="shared" si="161"/>
        <v>#N/A</v>
      </c>
      <c r="AK290" s="93" t="e">
        <f t="shared" si="143"/>
        <v>#N/A</v>
      </c>
      <c r="AL290" s="99" t="e">
        <f t="shared" si="144"/>
        <v>#N/A</v>
      </c>
      <c r="AM290" s="99">
        <f t="shared" si="145"/>
        <v>0</v>
      </c>
      <c r="AP290" s="92">
        <f t="shared" si="162"/>
        <v>282</v>
      </c>
      <c r="AQ290" s="91">
        <f t="shared" si="163"/>
        <v>283</v>
      </c>
      <c r="AR290" s="91" t="e">
        <f>INDEX(地温!$D$2:$D$366,MATCH(AP290,地温!$C$2:$C$366,FALSE))</f>
        <v>#N/A</v>
      </c>
      <c r="AS290" s="91" t="e">
        <f t="shared" si="164"/>
        <v>#N/A</v>
      </c>
      <c r="AT290" s="93" t="e">
        <f t="shared" si="146"/>
        <v>#N/A</v>
      </c>
      <c r="AU290" s="99" t="e">
        <f t="shared" si="147"/>
        <v>#N/A</v>
      </c>
      <c r="AV290" s="99">
        <f t="shared" si="148"/>
        <v>0</v>
      </c>
    </row>
    <row r="291" spans="1:48" s="91" customFormat="1">
      <c r="A291" s="92">
        <f t="shared" si="149"/>
        <v>283</v>
      </c>
      <c r="B291" s="91">
        <f t="shared" si="132"/>
        <v>284</v>
      </c>
      <c r="C291" s="99">
        <f t="shared" si="133"/>
        <v>0</v>
      </c>
      <c r="F291" s="92">
        <f t="shared" si="150"/>
        <v>283</v>
      </c>
      <c r="G291" s="91">
        <f t="shared" si="151"/>
        <v>284</v>
      </c>
      <c r="H291" s="91" t="e">
        <f>INDEX(地温!$D$2:$D$366,MATCH(F291,地温!$C$2:$C$366,FALSE))</f>
        <v>#N/A</v>
      </c>
      <c r="I291" s="91" t="e">
        <f t="shared" si="152"/>
        <v>#N/A</v>
      </c>
      <c r="J291" s="93" t="e">
        <f t="shared" si="134"/>
        <v>#N/A</v>
      </c>
      <c r="K291" s="99" t="e">
        <f t="shared" si="135"/>
        <v>#N/A</v>
      </c>
      <c r="L291" s="99">
        <f t="shared" si="136"/>
        <v>0</v>
      </c>
      <c r="O291" s="92">
        <f t="shared" si="153"/>
        <v>283</v>
      </c>
      <c r="P291" s="91">
        <f t="shared" si="154"/>
        <v>284</v>
      </c>
      <c r="Q291" s="91" t="e">
        <f>INDEX(地温!$D$2:$D$366,MATCH(O291,地温!$C$2:$C$366,FALSE))</f>
        <v>#N/A</v>
      </c>
      <c r="R291" s="91" t="e">
        <f t="shared" si="155"/>
        <v>#N/A</v>
      </c>
      <c r="S291" s="93" t="e">
        <f t="shared" si="137"/>
        <v>#N/A</v>
      </c>
      <c r="T291" s="99" t="e">
        <f t="shared" si="138"/>
        <v>#N/A</v>
      </c>
      <c r="U291" s="99">
        <f t="shared" si="139"/>
        <v>0</v>
      </c>
      <c r="X291" s="92">
        <f t="shared" si="156"/>
        <v>283</v>
      </c>
      <c r="Y291" s="91">
        <f t="shared" si="157"/>
        <v>284</v>
      </c>
      <c r="Z291" s="91" t="e">
        <f>INDEX(地温!$D$2:$D$366,MATCH(X291,地温!$C$2:$C$366,FALSE))</f>
        <v>#N/A</v>
      </c>
      <c r="AA291" s="91" t="e">
        <f t="shared" si="158"/>
        <v>#N/A</v>
      </c>
      <c r="AB291" s="93" t="e">
        <f t="shared" si="140"/>
        <v>#N/A</v>
      </c>
      <c r="AC291" s="99" t="e">
        <f t="shared" si="141"/>
        <v>#N/A</v>
      </c>
      <c r="AD291" s="99">
        <f t="shared" si="142"/>
        <v>0</v>
      </c>
      <c r="AG291" s="92">
        <f t="shared" si="159"/>
        <v>283</v>
      </c>
      <c r="AH291" s="91">
        <f t="shared" si="160"/>
        <v>284</v>
      </c>
      <c r="AI291" s="91" t="e">
        <f>INDEX(地温!$D$2:$D$366,MATCH(AG291,地温!$C$2:$C$366,FALSE))</f>
        <v>#N/A</v>
      </c>
      <c r="AJ291" s="91" t="e">
        <f t="shared" si="161"/>
        <v>#N/A</v>
      </c>
      <c r="AK291" s="93" t="e">
        <f t="shared" si="143"/>
        <v>#N/A</v>
      </c>
      <c r="AL291" s="99" t="e">
        <f t="shared" si="144"/>
        <v>#N/A</v>
      </c>
      <c r="AM291" s="99">
        <f t="shared" si="145"/>
        <v>0</v>
      </c>
      <c r="AP291" s="92">
        <f t="shared" si="162"/>
        <v>283</v>
      </c>
      <c r="AQ291" s="91">
        <f t="shared" si="163"/>
        <v>284</v>
      </c>
      <c r="AR291" s="91" t="e">
        <f>INDEX(地温!$D$2:$D$366,MATCH(AP291,地温!$C$2:$C$366,FALSE))</f>
        <v>#N/A</v>
      </c>
      <c r="AS291" s="91" t="e">
        <f t="shared" si="164"/>
        <v>#N/A</v>
      </c>
      <c r="AT291" s="93" t="e">
        <f t="shared" si="146"/>
        <v>#N/A</v>
      </c>
      <c r="AU291" s="99" t="e">
        <f t="shared" si="147"/>
        <v>#N/A</v>
      </c>
      <c r="AV291" s="99">
        <f t="shared" si="148"/>
        <v>0</v>
      </c>
    </row>
    <row r="292" spans="1:48" s="91" customFormat="1">
      <c r="A292" s="92">
        <f t="shared" si="149"/>
        <v>284</v>
      </c>
      <c r="B292" s="91">
        <f t="shared" si="132"/>
        <v>285</v>
      </c>
      <c r="C292" s="99">
        <f t="shared" si="133"/>
        <v>0</v>
      </c>
      <c r="F292" s="92">
        <f t="shared" si="150"/>
        <v>284</v>
      </c>
      <c r="G292" s="91">
        <f t="shared" si="151"/>
        <v>285</v>
      </c>
      <c r="H292" s="91" t="e">
        <f>INDEX(地温!$D$2:$D$366,MATCH(F292,地温!$C$2:$C$366,FALSE))</f>
        <v>#N/A</v>
      </c>
      <c r="I292" s="91" t="e">
        <f t="shared" si="152"/>
        <v>#N/A</v>
      </c>
      <c r="J292" s="93" t="e">
        <f t="shared" si="134"/>
        <v>#N/A</v>
      </c>
      <c r="K292" s="99" t="e">
        <f t="shared" si="135"/>
        <v>#N/A</v>
      </c>
      <c r="L292" s="99">
        <f t="shared" si="136"/>
        <v>0</v>
      </c>
      <c r="O292" s="92">
        <f t="shared" si="153"/>
        <v>284</v>
      </c>
      <c r="P292" s="91">
        <f t="shared" si="154"/>
        <v>285</v>
      </c>
      <c r="Q292" s="91" t="e">
        <f>INDEX(地温!$D$2:$D$366,MATCH(O292,地温!$C$2:$C$366,FALSE))</f>
        <v>#N/A</v>
      </c>
      <c r="R292" s="91" t="e">
        <f t="shared" si="155"/>
        <v>#N/A</v>
      </c>
      <c r="S292" s="93" t="e">
        <f t="shared" si="137"/>
        <v>#N/A</v>
      </c>
      <c r="T292" s="99" t="e">
        <f t="shared" si="138"/>
        <v>#N/A</v>
      </c>
      <c r="U292" s="99">
        <f t="shared" si="139"/>
        <v>0</v>
      </c>
      <c r="X292" s="92">
        <f t="shared" si="156"/>
        <v>284</v>
      </c>
      <c r="Y292" s="91">
        <f t="shared" si="157"/>
        <v>285</v>
      </c>
      <c r="Z292" s="91" t="e">
        <f>INDEX(地温!$D$2:$D$366,MATCH(X292,地温!$C$2:$C$366,FALSE))</f>
        <v>#N/A</v>
      </c>
      <c r="AA292" s="91" t="e">
        <f t="shared" si="158"/>
        <v>#N/A</v>
      </c>
      <c r="AB292" s="93" t="e">
        <f t="shared" si="140"/>
        <v>#N/A</v>
      </c>
      <c r="AC292" s="99" t="e">
        <f t="shared" si="141"/>
        <v>#N/A</v>
      </c>
      <c r="AD292" s="99">
        <f t="shared" si="142"/>
        <v>0</v>
      </c>
      <c r="AG292" s="92">
        <f t="shared" si="159"/>
        <v>284</v>
      </c>
      <c r="AH292" s="91">
        <f t="shared" si="160"/>
        <v>285</v>
      </c>
      <c r="AI292" s="91" t="e">
        <f>INDEX(地温!$D$2:$D$366,MATCH(AG292,地温!$C$2:$C$366,FALSE))</f>
        <v>#N/A</v>
      </c>
      <c r="AJ292" s="91" t="e">
        <f t="shared" si="161"/>
        <v>#N/A</v>
      </c>
      <c r="AK292" s="93" t="e">
        <f t="shared" si="143"/>
        <v>#N/A</v>
      </c>
      <c r="AL292" s="99" t="e">
        <f t="shared" si="144"/>
        <v>#N/A</v>
      </c>
      <c r="AM292" s="99">
        <f t="shared" si="145"/>
        <v>0</v>
      </c>
      <c r="AP292" s="92">
        <f t="shared" si="162"/>
        <v>284</v>
      </c>
      <c r="AQ292" s="91">
        <f t="shared" si="163"/>
        <v>285</v>
      </c>
      <c r="AR292" s="91" t="e">
        <f>INDEX(地温!$D$2:$D$366,MATCH(AP292,地温!$C$2:$C$366,FALSE))</f>
        <v>#N/A</v>
      </c>
      <c r="AS292" s="91" t="e">
        <f t="shared" si="164"/>
        <v>#N/A</v>
      </c>
      <c r="AT292" s="93" t="e">
        <f t="shared" si="146"/>
        <v>#N/A</v>
      </c>
      <c r="AU292" s="99" t="e">
        <f t="shared" si="147"/>
        <v>#N/A</v>
      </c>
      <c r="AV292" s="99">
        <f t="shared" si="148"/>
        <v>0</v>
      </c>
    </row>
    <row r="293" spans="1:48" s="91" customFormat="1">
      <c r="A293" s="92">
        <f t="shared" si="149"/>
        <v>285</v>
      </c>
      <c r="B293" s="91">
        <f t="shared" si="132"/>
        <v>286</v>
      </c>
      <c r="C293" s="99">
        <f t="shared" si="133"/>
        <v>0</v>
      </c>
      <c r="F293" s="92">
        <f t="shared" si="150"/>
        <v>285</v>
      </c>
      <c r="G293" s="91">
        <f t="shared" si="151"/>
        <v>286</v>
      </c>
      <c r="H293" s="91" t="e">
        <f>INDEX(地温!$D$2:$D$366,MATCH(F293,地温!$C$2:$C$366,FALSE))</f>
        <v>#N/A</v>
      </c>
      <c r="I293" s="91" t="e">
        <f t="shared" si="152"/>
        <v>#N/A</v>
      </c>
      <c r="J293" s="93" t="e">
        <f t="shared" si="134"/>
        <v>#N/A</v>
      </c>
      <c r="K293" s="99" t="e">
        <f t="shared" si="135"/>
        <v>#N/A</v>
      </c>
      <c r="L293" s="99">
        <f t="shared" si="136"/>
        <v>0</v>
      </c>
      <c r="O293" s="92">
        <f t="shared" si="153"/>
        <v>285</v>
      </c>
      <c r="P293" s="91">
        <f t="shared" si="154"/>
        <v>286</v>
      </c>
      <c r="Q293" s="91" t="e">
        <f>INDEX(地温!$D$2:$D$366,MATCH(O293,地温!$C$2:$C$366,FALSE))</f>
        <v>#N/A</v>
      </c>
      <c r="R293" s="91" t="e">
        <f t="shared" si="155"/>
        <v>#N/A</v>
      </c>
      <c r="S293" s="93" t="e">
        <f t="shared" si="137"/>
        <v>#N/A</v>
      </c>
      <c r="T293" s="99" t="e">
        <f t="shared" si="138"/>
        <v>#N/A</v>
      </c>
      <c r="U293" s="99">
        <f t="shared" si="139"/>
        <v>0</v>
      </c>
      <c r="X293" s="92">
        <f t="shared" si="156"/>
        <v>285</v>
      </c>
      <c r="Y293" s="91">
        <f t="shared" si="157"/>
        <v>286</v>
      </c>
      <c r="Z293" s="91" t="e">
        <f>INDEX(地温!$D$2:$D$366,MATCH(X293,地温!$C$2:$C$366,FALSE))</f>
        <v>#N/A</v>
      </c>
      <c r="AA293" s="91" t="e">
        <f t="shared" si="158"/>
        <v>#N/A</v>
      </c>
      <c r="AB293" s="93" t="e">
        <f t="shared" si="140"/>
        <v>#N/A</v>
      </c>
      <c r="AC293" s="99" t="e">
        <f t="shared" si="141"/>
        <v>#N/A</v>
      </c>
      <c r="AD293" s="99">
        <f t="shared" si="142"/>
        <v>0</v>
      </c>
      <c r="AG293" s="92">
        <f t="shared" si="159"/>
        <v>285</v>
      </c>
      <c r="AH293" s="91">
        <f t="shared" si="160"/>
        <v>286</v>
      </c>
      <c r="AI293" s="91" t="e">
        <f>INDEX(地温!$D$2:$D$366,MATCH(AG293,地温!$C$2:$C$366,FALSE))</f>
        <v>#N/A</v>
      </c>
      <c r="AJ293" s="91" t="e">
        <f t="shared" si="161"/>
        <v>#N/A</v>
      </c>
      <c r="AK293" s="93" t="e">
        <f t="shared" si="143"/>
        <v>#N/A</v>
      </c>
      <c r="AL293" s="99" t="e">
        <f t="shared" si="144"/>
        <v>#N/A</v>
      </c>
      <c r="AM293" s="99">
        <f t="shared" si="145"/>
        <v>0</v>
      </c>
      <c r="AP293" s="92">
        <f t="shared" si="162"/>
        <v>285</v>
      </c>
      <c r="AQ293" s="91">
        <f t="shared" si="163"/>
        <v>286</v>
      </c>
      <c r="AR293" s="91" t="e">
        <f>INDEX(地温!$D$2:$D$366,MATCH(AP293,地温!$C$2:$C$366,FALSE))</f>
        <v>#N/A</v>
      </c>
      <c r="AS293" s="91" t="e">
        <f t="shared" si="164"/>
        <v>#N/A</v>
      </c>
      <c r="AT293" s="93" t="e">
        <f t="shared" si="146"/>
        <v>#N/A</v>
      </c>
      <c r="AU293" s="99" t="e">
        <f t="shared" si="147"/>
        <v>#N/A</v>
      </c>
      <c r="AV293" s="99">
        <f t="shared" si="148"/>
        <v>0</v>
      </c>
    </row>
    <row r="294" spans="1:48" s="91" customFormat="1">
      <c r="A294" s="92">
        <f t="shared" si="149"/>
        <v>286</v>
      </c>
      <c r="B294" s="91">
        <f t="shared" si="132"/>
        <v>287</v>
      </c>
      <c r="C294" s="99">
        <f t="shared" si="133"/>
        <v>0</v>
      </c>
      <c r="F294" s="92">
        <f t="shared" si="150"/>
        <v>286</v>
      </c>
      <c r="G294" s="91">
        <f t="shared" si="151"/>
        <v>287</v>
      </c>
      <c r="H294" s="91" t="e">
        <f>INDEX(地温!$D$2:$D$366,MATCH(F294,地温!$C$2:$C$366,FALSE))</f>
        <v>#N/A</v>
      </c>
      <c r="I294" s="91" t="e">
        <f t="shared" si="152"/>
        <v>#N/A</v>
      </c>
      <c r="J294" s="93" t="e">
        <f t="shared" si="134"/>
        <v>#N/A</v>
      </c>
      <c r="K294" s="99" t="e">
        <f t="shared" si="135"/>
        <v>#N/A</v>
      </c>
      <c r="L294" s="99">
        <f t="shared" si="136"/>
        <v>0</v>
      </c>
      <c r="O294" s="92">
        <f t="shared" si="153"/>
        <v>286</v>
      </c>
      <c r="P294" s="91">
        <f t="shared" si="154"/>
        <v>287</v>
      </c>
      <c r="Q294" s="91" t="e">
        <f>INDEX(地温!$D$2:$D$366,MATCH(O294,地温!$C$2:$C$366,FALSE))</f>
        <v>#N/A</v>
      </c>
      <c r="R294" s="91" t="e">
        <f t="shared" si="155"/>
        <v>#N/A</v>
      </c>
      <c r="S294" s="93" t="e">
        <f t="shared" si="137"/>
        <v>#N/A</v>
      </c>
      <c r="T294" s="99" t="e">
        <f t="shared" si="138"/>
        <v>#N/A</v>
      </c>
      <c r="U294" s="99">
        <f t="shared" si="139"/>
        <v>0</v>
      </c>
      <c r="X294" s="92">
        <f t="shared" si="156"/>
        <v>286</v>
      </c>
      <c r="Y294" s="91">
        <f t="shared" si="157"/>
        <v>287</v>
      </c>
      <c r="Z294" s="91" t="e">
        <f>INDEX(地温!$D$2:$D$366,MATCH(X294,地温!$C$2:$C$366,FALSE))</f>
        <v>#N/A</v>
      </c>
      <c r="AA294" s="91" t="e">
        <f t="shared" si="158"/>
        <v>#N/A</v>
      </c>
      <c r="AB294" s="93" t="e">
        <f t="shared" si="140"/>
        <v>#N/A</v>
      </c>
      <c r="AC294" s="99" t="e">
        <f t="shared" si="141"/>
        <v>#N/A</v>
      </c>
      <c r="AD294" s="99">
        <f t="shared" si="142"/>
        <v>0</v>
      </c>
      <c r="AG294" s="92">
        <f t="shared" si="159"/>
        <v>286</v>
      </c>
      <c r="AH294" s="91">
        <f t="shared" si="160"/>
        <v>287</v>
      </c>
      <c r="AI294" s="91" t="e">
        <f>INDEX(地温!$D$2:$D$366,MATCH(AG294,地温!$C$2:$C$366,FALSE))</f>
        <v>#N/A</v>
      </c>
      <c r="AJ294" s="91" t="e">
        <f t="shared" si="161"/>
        <v>#N/A</v>
      </c>
      <c r="AK294" s="93" t="e">
        <f t="shared" si="143"/>
        <v>#N/A</v>
      </c>
      <c r="AL294" s="99" t="e">
        <f t="shared" si="144"/>
        <v>#N/A</v>
      </c>
      <c r="AM294" s="99">
        <f t="shared" si="145"/>
        <v>0</v>
      </c>
      <c r="AP294" s="92">
        <f t="shared" si="162"/>
        <v>286</v>
      </c>
      <c r="AQ294" s="91">
        <f t="shared" si="163"/>
        <v>287</v>
      </c>
      <c r="AR294" s="91" t="e">
        <f>INDEX(地温!$D$2:$D$366,MATCH(AP294,地温!$C$2:$C$366,FALSE))</f>
        <v>#N/A</v>
      </c>
      <c r="AS294" s="91" t="e">
        <f t="shared" si="164"/>
        <v>#N/A</v>
      </c>
      <c r="AT294" s="93" t="e">
        <f t="shared" si="146"/>
        <v>#N/A</v>
      </c>
      <c r="AU294" s="99" t="e">
        <f t="shared" si="147"/>
        <v>#N/A</v>
      </c>
      <c r="AV294" s="99">
        <f t="shared" si="148"/>
        <v>0</v>
      </c>
    </row>
    <row r="295" spans="1:48" s="91" customFormat="1">
      <c r="A295" s="92">
        <f t="shared" si="149"/>
        <v>287</v>
      </c>
      <c r="B295" s="91">
        <f t="shared" si="132"/>
        <v>288</v>
      </c>
      <c r="C295" s="99">
        <f t="shared" si="133"/>
        <v>0</v>
      </c>
      <c r="F295" s="92">
        <f t="shared" si="150"/>
        <v>287</v>
      </c>
      <c r="G295" s="91">
        <f t="shared" si="151"/>
        <v>288</v>
      </c>
      <c r="H295" s="91" t="e">
        <f>INDEX(地温!$D$2:$D$366,MATCH(F295,地温!$C$2:$C$366,FALSE))</f>
        <v>#N/A</v>
      </c>
      <c r="I295" s="91" t="e">
        <f t="shared" si="152"/>
        <v>#N/A</v>
      </c>
      <c r="J295" s="93" t="e">
        <f t="shared" si="134"/>
        <v>#N/A</v>
      </c>
      <c r="K295" s="99" t="e">
        <f t="shared" si="135"/>
        <v>#N/A</v>
      </c>
      <c r="L295" s="99">
        <f t="shared" si="136"/>
        <v>0</v>
      </c>
      <c r="O295" s="92">
        <f t="shared" si="153"/>
        <v>287</v>
      </c>
      <c r="P295" s="91">
        <f t="shared" si="154"/>
        <v>288</v>
      </c>
      <c r="Q295" s="91" t="e">
        <f>INDEX(地温!$D$2:$D$366,MATCH(O295,地温!$C$2:$C$366,FALSE))</f>
        <v>#N/A</v>
      </c>
      <c r="R295" s="91" t="e">
        <f t="shared" si="155"/>
        <v>#N/A</v>
      </c>
      <c r="S295" s="93" t="e">
        <f t="shared" si="137"/>
        <v>#N/A</v>
      </c>
      <c r="T295" s="99" t="e">
        <f t="shared" si="138"/>
        <v>#N/A</v>
      </c>
      <c r="U295" s="99">
        <f t="shared" si="139"/>
        <v>0</v>
      </c>
      <c r="X295" s="92">
        <f t="shared" si="156"/>
        <v>287</v>
      </c>
      <c r="Y295" s="91">
        <f t="shared" si="157"/>
        <v>288</v>
      </c>
      <c r="Z295" s="91" t="e">
        <f>INDEX(地温!$D$2:$D$366,MATCH(X295,地温!$C$2:$C$366,FALSE))</f>
        <v>#N/A</v>
      </c>
      <c r="AA295" s="91" t="e">
        <f t="shared" si="158"/>
        <v>#N/A</v>
      </c>
      <c r="AB295" s="93" t="e">
        <f t="shared" si="140"/>
        <v>#N/A</v>
      </c>
      <c r="AC295" s="99" t="e">
        <f t="shared" si="141"/>
        <v>#N/A</v>
      </c>
      <c r="AD295" s="99">
        <f t="shared" si="142"/>
        <v>0</v>
      </c>
      <c r="AG295" s="92">
        <f t="shared" si="159"/>
        <v>287</v>
      </c>
      <c r="AH295" s="91">
        <f t="shared" si="160"/>
        <v>288</v>
      </c>
      <c r="AI295" s="91" t="e">
        <f>INDEX(地温!$D$2:$D$366,MATCH(AG295,地温!$C$2:$C$366,FALSE))</f>
        <v>#N/A</v>
      </c>
      <c r="AJ295" s="91" t="e">
        <f t="shared" si="161"/>
        <v>#N/A</v>
      </c>
      <c r="AK295" s="93" t="e">
        <f t="shared" si="143"/>
        <v>#N/A</v>
      </c>
      <c r="AL295" s="99" t="e">
        <f t="shared" si="144"/>
        <v>#N/A</v>
      </c>
      <c r="AM295" s="99">
        <f t="shared" si="145"/>
        <v>0</v>
      </c>
      <c r="AP295" s="92">
        <f t="shared" si="162"/>
        <v>287</v>
      </c>
      <c r="AQ295" s="91">
        <f t="shared" si="163"/>
        <v>288</v>
      </c>
      <c r="AR295" s="91" t="e">
        <f>INDEX(地温!$D$2:$D$366,MATCH(AP295,地温!$C$2:$C$366,FALSE))</f>
        <v>#N/A</v>
      </c>
      <c r="AS295" s="91" t="e">
        <f t="shared" si="164"/>
        <v>#N/A</v>
      </c>
      <c r="AT295" s="93" t="e">
        <f t="shared" si="146"/>
        <v>#N/A</v>
      </c>
      <c r="AU295" s="99" t="e">
        <f t="shared" si="147"/>
        <v>#N/A</v>
      </c>
      <c r="AV295" s="99">
        <f t="shared" si="148"/>
        <v>0</v>
      </c>
    </row>
    <row r="296" spans="1:48" s="91" customFormat="1">
      <c r="A296" s="92">
        <f t="shared" si="149"/>
        <v>288</v>
      </c>
      <c r="B296" s="91">
        <f t="shared" si="132"/>
        <v>289</v>
      </c>
      <c r="C296" s="99">
        <f t="shared" si="133"/>
        <v>0</v>
      </c>
      <c r="F296" s="92">
        <f t="shared" si="150"/>
        <v>288</v>
      </c>
      <c r="G296" s="91">
        <f t="shared" si="151"/>
        <v>289</v>
      </c>
      <c r="H296" s="91" t="e">
        <f>INDEX(地温!$D$2:$D$366,MATCH(F296,地温!$C$2:$C$366,FALSE))</f>
        <v>#N/A</v>
      </c>
      <c r="I296" s="91" t="e">
        <f t="shared" si="152"/>
        <v>#N/A</v>
      </c>
      <c r="J296" s="93" t="e">
        <f t="shared" si="134"/>
        <v>#N/A</v>
      </c>
      <c r="K296" s="99" t="e">
        <f t="shared" si="135"/>
        <v>#N/A</v>
      </c>
      <c r="L296" s="99">
        <f t="shared" si="136"/>
        <v>0</v>
      </c>
      <c r="O296" s="92">
        <f t="shared" si="153"/>
        <v>288</v>
      </c>
      <c r="P296" s="91">
        <f t="shared" si="154"/>
        <v>289</v>
      </c>
      <c r="Q296" s="91" t="e">
        <f>INDEX(地温!$D$2:$D$366,MATCH(O296,地温!$C$2:$C$366,FALSE))</f>
        <v>#N/A</v>
      </c>
      <c r="R296" s="91" t="e">
        <f t="shared" si="155"/>
        <v>#N/A</v>
      </c>
      <c r="S296" s="93" t="e">
        <f t="shared" si="137"/>
        <v>#N/A</v>
      </c>
      <c r="T296" s="99" t="e">
        <f t="shared" si="138"/>
        <v>#N/A</v>
      </c>
      <c r="U296" s="99">
        <f t="shared" si="139"/>
        <v>0</v>
      </c>
      <c r="X296" s="92">
        <f t="shared" si="156"/>
        <v>288</v>
      </c>
      <c r="Y296" s="91">
        <f t="shared" si="157"/>
        <v>289</v>
      </c>
      <c r="Z296" s="91" t="e">
        <f>INDEX(地温!$D$2:$D$366,MATCH(X296,地温!$C$2:$C$366,FALSE))</f>
        <v>#N/A</v>
      </c>
      <c r="AA296" s="91" t="e">
        <f t="shared" si="158"/>
        <v>#N/A</v>
      </c>
      <c r="AB296" s="93" t="e">
        <f t="shared" si="140"/>
        <v>#N/A</v>
      </c>
      <c r="AC296" s="99" t="e">
        <f t="shared" si="141"/>
        <v>#N/A</v>
      </c>
      <c r="AD296" s="99">
        <f t="shared" si="142"/>
        <v>0</v>
      </c>
      <c r="AG296" s="92">
        <f t="shared" si="159"/>
        <v>288</v>
      </c>
      <c r="AH296" s="91">
        <f t="shared" si="160"/>
        <v>289</v>
      </c>
      <c r="AI296" s="91" t="e">
        <f>INDEX(地温!$D$2:$D$366,MATCH(AG296,地温!$C$2:$C$366,FALSE))</f>
        <v>#N/A</v>
      </c>
      <c r="AJ296" s="91" t="e">
        <f t="shared" si="161"/>
        <v>#N/A</v>
      </c>
      <c r="AK296" s="93" t="e">
        <f t="shared" si="143"/>
        <v>#N/A</v>
      </c>
      <c r="AL296" s="99" t="e">
        <f t="shared" si="144"/>
        <v>#N/A</v>
      </c>
      <c r="AM296" s="99">
        <f t="shared" si="145"/>
        <v>0</v>
      </c>
      <c r="AP296" s="92">
        <f t="shared" si="162"/>
        <v>288</v>
      </c>
      <c r="AQ296" s="91">
        <f t="shared" si="163"/>
        <v>289</v>
      </c>
      <c r="AR296" s="91" t="e">
        <f>INDEX(地温!$D$2:$D$366,MATCH(AP296,地温!$C$2:$C$366,FALSE))</f>
        <v>#N/A</v>
      </c>
      <c r="AS296" s="91" t="e">
        <f t="shared" si="164"/>
        <v>#N/A</v>
      </c>
      <c r="AT296" s="93" t="e">
        <f t="shared" si="146"/>
        <v>#N/A</v>
      </c>
      <c r="AU296" s="99" t="e">
        <f t="shared" si="147"/>
        <v>#N/A</v>
      </c>
      <c r="AV296" s="99">
        <f t="shared" si="148"/>
        <v>0</v>
      </c>
    </row>
    <row r="297" spans="1:48" s="91" customFormat="1">
      <c r="A297" s="92">
        <f t="shared" si="149"/>
        <v>289</v>
      </c>
      <c r="B297" s="91">
        <f t="shared" si="132"/>
        <v>290</v>
      </c>
      <c r="C297" s="99">
        <f t="shared" si="133"/>
        <v>0</v>
      </c>
      <c r="F297" s="92">
        <f t="shared" si="150"/>
        <v>289</v>
      </c>
      <c r="G297" s="91">
        <f t="shared" si="151"/>
        <v>290</v>
      </c>
      <c r="H297" s="91" t="e">
        <f>INDEX(地温!$D$2:$D$366,MATCH(F297,地温!$C$2:$C$366,FALSE))</f>
        <v>#N/A</v>
      </c>
      <c r="I297" s="91" t="e">
        <f t="shared" si="152"/>
        <v>#N/A</v>
      </c>
      <c r="J297" s="93" t="e">
        <f t="shared" si="134"/>
        <v>#N/A</v>
      </c>
      <c r="K297" s="99" t="e">
        <f t="shared" si="135"/>
        <v>#N/A</v>
      </c>
      <c r="L297" s="99">
        <f t="shared" si="136"/>
        <v>0</v>
      </c>
      <c r="O297" s="92">
        <f t="shared" si="153"/>
        <v>289</v>
      </c>
      <c r="P297" s="91">
        <f t="shared" si="154"/>
        <v>290</v>
      </c>
      <c r="Q297" s="91" t="e">
        <f>INDEX(地温!$D$2:$D$366,MATCH(O297,地温!$C$2:$C$366,FALSE))</f>
        <v>#N/A</v>
      </c>
      <c r="R297" s="91" t="e">
        <f t="shared" si="155"/>
        <v>#N/A</v>
      </c>
      <c r="S297" s="93" t="e">
        <f t="shared" si="137"/>
        <v>#N/A</v>
      </c>
      <c r="T297" s="99" t="e">
        <f t="shared" si="138"/>
        <v>#N/A</v>
      </c>
      <c r="U297" s="99">
        <f t="shared" si="139"/>
        <v>0</v>
      </c>
      <c r="X297" s="92">
        <f t="shared" si="156"/>
        <v>289</v>
      </c>
      <c r="Y297" s="91">
        <f t="shared" si="157"/>
        <v>290</v>
      </c>
      <c r="Z297" s="91" t="e">
        <f>INDEX(地温!$D$2:$D$366,MATCH(X297,地温!$C$2:$C$366,FALSE))</f>
        <v>#N/A</v>
      </c>
      <c r="AA297" s="91" t="e">
        <f t="shared" si="158"/>
        <v>#N/A</v>
      </c>
      <c r="AB297" s="93" t="e">
        <f t="shared" si="140"/>
        <v>#N/A</v>
      </c>
      <c r="AC297" s="99" t="e">
        <f t="shared" si="141"/>
        <v>#N/A</v>
      </c>
      <c r="AD297" s="99">
        <f t="shared" si="142"/>
        <v>0</v>
      </c>
      <c r="AG297" s="92">
        <f t="shared" si="159"/>
        <v>289</v>
      </c>
      <c r="AH297" s="91">
        <f t="shared" si="160"/>
        <v>290</v>
      </c>
      <c r="AI297" s="91" t="e">
        <f>INDEX(地温!$D$2:$D$366,MATCH(AG297,地温!$C$2:$C$366,FALSE))</f>
        <v>#N/A</v>
      </c>
      <c r="AJ297" s="91" t="e">
        <f t="shared" si="161"/>
        <v>#N/A</v>
      </c>
      <c r="AK297" s="93" t="e">
        <f t="shared" si="143"/>
        <v>#N/A</v>
      </c>
      <c r="AL297" s="99" t="e">
        <f t="shared" si="144"/>
        <v>#N/A</v>
      </c>
      <c r="AM297" s="99">
        <f t="shared" si="145"/>
        <v>0</v>
      </c>
      <c r="AP297" s="92">
        <f t="shared" si="162"/>
        <v>289</v>
      </c>
      <c r="AQ297" s="91">
        <f t="shared" si="163"/>
        <v>290</v>
      </c>
      <c r="AR297" s="91" t="e">
        <f>INDEX(地温!$D$2:$D$366,MATCH(AP297,地温!$C$2:$C$366,FALSE))</f>
        <v>#N/A</v>
      </c>
      <c r="AS297" s="91" t="e">
        <f t="shared" si="164"/>
        <v>#N/A</v>
      </c>
      <c r="AT297" s="93" t="e">
        <f t="shared" si="146"/>
        <v>#N/A</v>
      </c>
      <c r="AU297" s="99" t="e">
        <f t="shared" si="147"/>
        <v>#N/A</v>
      </c>
      <c r="AV297" s="99">
        <f t="shared" si="148"/>
        <v>0</v>
      </c>
    </row>
    <row r="298" spans="1:48" s="91" customFormat="1">
      <c r="A298" s="92">
        <f t="shared" si="149"/>
        <v>290</v>
      </c>
      <c r="B298" s="91">
        <f t="shared" si="132"/>
        <v>291</v>
      </c>
      <c r="C298" s="99">
        <f t="shared" si="133"/>
        <v>0</v>
      </c>
      <c r="F298" s="92">
        <f t="shared" si="150"/>
        <v>290</v>
      </c>
      <c r="G298" s="91">
        <f t="shared" si="151"/>
        <v>291</v>
      </c>
      <c r="H298" s="91" t="e">
        <f>INDEX(地温!$D$2:$D$366,MATCH(F298,地温!$C$2:$C$366,FALSE))</f>
        <v>#N/A</v>
      </c>
      <c r="I298" s="91" t="e">
        <f t="shared" si="152"/>
        <v>#N/A</v>
      </c>
      <c r="J298" s="93" t="e">
        <f t="shared" si="134"/>
        <v>#N/A</v>
      </c>
      <c r="K298" s="99" t="e">
        <f t="shared" si="135"/>
        <v>#N/A</v>
      </c>
      <c r="L298" s="99">
        <f t="shared" si="136"/>
        <v>0</v>
      </c>
      <c r="O298" s="92">
        <f t="shared" si="153"/>
        <v>290</v>
      </c>
      <c r="P298" s="91">
        <f t="shared" si="154"/>
        <v>291</v>
      </c>
      <c r="Q298" s="91" t="e">
        <f>INDEX(地温!$D$2:$D$366,MATCH(O298,地温!$C$2:$C$366,FALSE))</f>
        <v>#N/A</v>
      </c>
      <c r="R298" s="91" t="e">
        <f t="shared" si="155"/>
        <v>#N/A</v>
      </c>
      <c r="S298" s="93" t="e">
        <f t="shared" si="137"/>
        <v>#N/A</v>
      </c>
      <c r="T298" s="99" t="e">
        <f t="shared" si="138"/>
        <v>#N/A</v>
      </c>
      <c r="U298" s="99">
        <f t="shared" si="139"/>
        <v>0</v>
      </c>
      <c r="X298" s="92">
        <f t="shared" si="156"/>
        <v>290</v>
      </c>
      <c r="Y298" s="91">
        <f t="shared" si="157"/>
        <v>291</v>
      </c>
      <c r="Z298" s="91" t="e">
        <f>INDEX(地温!$D$2:$D$366,MATCH(X298,地温!$C$2:$C$366,FALSE))</f>
        <v>#N/A</v>
      </c>
      <c r="AA298" s="91" t="e">
        <f t="shared" si="158"/>
        <v>#N/A</v>
      </c>
      <c r="AB298" s="93" t="e">
        <f t="shared" si="140"/>
        <v>#N/A</v>
      </c>
      <c r="AC298" s="99" t="e">
        <f t="shared" si="141"/>
        <v>#N/A</v>
      </c>
      <c r="AD298" s="99">
        <f t="shared" si="142"/>
        <v>0</v>
      </c>
      <c r="AG298" s="92">
        <f t="shared" si="159"/>
        <v>290</v>
      </c>
      <c r="AH298" s="91">
        <f t="shared" si="160"/>
        <v>291</v>
      </c>
      <c r="AI298" s="91" t="e">
        <f>INDEX(地温!$D$2:$D$366,MATCH(AG298,地温!$C$2:$C$366,FALSE))</f>
        <v>#N/A</v>
      </c>
      <c r="AJ298" s="91" t="e">
        <f t="shared" si="161"/>
        <v>#N/A</v>
      </c>
      <c r="AK298" s="93" t="e">
        <f t="shared" si="143"/>
        <v>#N/A</v>
      </c>
      <c r="AL298" s="99" t="e">
        <f t="shared" si="144"/>
        <v>#N/A</v>
      </c>
      <c r="AM298" s="99">
        <f t="shared" si="145"/>
        <v>0</v>
      </c>
      <c r="AP298" s="92">
        <f t="shared" si="162"/>
        <v>290</v>
      </c>
      <c r="AQ298" s="91">
        <f t="shared" si="163"/>
        <v>291</v>
      </c>
      <c r="AR298" s="91" t="e">
        <f>INDEX(地温!$D$2:$D$366,MATCH(AP298,地温!$C$2:$C$366,FALSE))</f>
        <v>#N/A</v>
      </c>
      <c r="AS298" s="91" t="e">
        <f t="shared" si="164"/>
        <v>#N/A</v>
      </c>
      <c r="AT298" s="93" t="e">
        <f t="shared" si="146"/>
        <v>#N/A</v>
      </c>
      <c r="AU298" s="99" t="e">
        <f t="shared" si="147"/>
        <v>#N/A</v>
      </c>
      <c r="AV298" s="99">
        <f t="shared" si="148"/>
        <v>0</v>
      </c>
    </row>
    <row r="299" spans="1:48" s="91" customFormat="1">
      <c r="A299" s="92">
        <f t="shared" si="149"/>
        <v>291</v>
      </c>
      <c r="B299" s="91">
        <f t="shared" si="132"/>
        <v>292</v>
      </c>
      <c r="C299" s="99">
        <f t="shared" si="133"/>
        <v>0</v>
      </c>
      <c r="F299" s="92">
        <f t="shared" si="150"/>
        <v>291</v>
      </c>
      <c r="G299" s="91">
        <f t="shared" si="151"/>
        <v>292</v>
      </c>
      <c r="H299" s="91" t="e">
        <f>INDEX(地温!$D$2:$D$366,MATCH(F299,地温!$C$2:$C$366,FALSE))</f>
        <v>#N/A</v>
      </c>
      <c r="I299" s="91" t="e">
        <f t="shared" si="152"/>
        <v>#N/A</v>
      </c>
      <c r="J299" s="93" t="e">
        <f t="shared" si="134"/>
        <v>#N/A</v>
      </c>
      <c r="K299" s="99" t="e">
        <f t="shared" si="135"/>
        <v>#N/A</v>
      </c>
      <c r="L299" s="99">
        <f t="shared" si="136"/>
        <v>0</v>
      </c>
      <c r="O299" s="92">
        <f t="shared" si="153"/>
        <v>291</v>
      </c>
      <c r="P299" s="91">
        <f t="shared" si="154"/>
        <v>292</v>
      </c>
      <c r="Q299" s="91" t="e">
        <f>INDEX(地温!$D$2:$D$366,MATCH(O299,地温!$C$2:$C$366,FALSE))</f>
        <v>#N/A</v>
      </c>
      <c r="R299" s="91" t="e">
        <f t="shared" si="155"/>
        <v>#N/A</v>
      </c>
      <c r="S299" s="93" t="e">
        <f t="shared" si="137"/>
        <v>#N/A</v>
      </c>
      <c r="T299" s="99" t="e">
        <f t="shared" si="138"/>
        <v>#N/A</v>
      </c>
      <c r="U299" s="99">
        <f t="shared" si="139"/>
        <v>0</v>
      </c>
      <c r="X299" s="92">
        <f t="shared" si="156"/>
        <v>291</v>
      </c>
      <c r="Y299" s="91">
        <f t="shared" si="157"/>
        <v>292</v>
      </c>
      <c r="Z299" s="91" t="e">
        <f>INDEX(地温!$D$2:$D$366,MATCH(X299,地温!$C$2:$C$366,FALSE))</f>
        <v>#N/A</v>
      </c>
      <c r="AA299" s="91" t="e">
        <f t="shared" si="158"/>
        <v>#N/A</v>
      </c>
      <c r="AB299" s="93" t="e">
        <f t="shared" si="140"/>
        <v>#N/A</v>
      </c>
      <c r="AC299" s="99" t="e">
        <f t="shared" si="141"/>
        <v>#N/A</v>
      </c>
      <c r="AD299" s="99">
        <f t="shared" si="142"/>
        <v>0</v>
      </c>
      <c r="AG299" s="92">
        <f t="shared" si="159"/>
        <v>291</v>
      </c>
      <c r="AH299" s="91">
        <f t="shared" si="160"/>
        <v>292</v>
      </c>
      <c r="AI299" s="91" t="e">
        <f>INDEX(地温!$D$2:$D$366,MATCH(AG299,地温!$C$2:$C$366,FALSE))</f>
        <v>#N/A</v>
      </c>
      <c r="AJ299" s="91" t="e">
        <f t="shared" si="161"/>
        <v>#N/A</v>
      </c>
      <c r="AK299" s="93" t="e">
        <f t="shared" si="143"/>
        <v>#N/A</v>
      </c>
      <c r="AL299" s="99" t="e">
        <f t="shared" si="144"/>
        <v>#N/A</v>
      </c>
      <c r="AM299" s="99">
        <f t="shared" si="145"/>
        <v>0</v>
      </c>
      <c r="AP299" s="92">
        <f t="shared" si="162"/>
        <v>291</v>
      </c>
      <c r="AQ299" s="91">
        <f t="shared" si="163"/>
        <v>292</v>
      </c>
      <c r="AR299" s="91" t="e">
        <f>INDEX(地温!$D$2:$D$366,MATCH(AP299,地温!$C$2:$C$366,FALSE))</f>
        <v>#N/A</v>
      </c>
      <c r="AS299" s="91" t="e">
        <f t="shared" si="164"/>
        <v>#N/A</v>
      </c>
      <c r="AT299" s="93" t="e">
        <f t="shared" si="146"/>
        <v>#N/A</v>
      </c>
      <c r="AU299" s="99" t="e">
        <f t="shared" si="147"/>
        <v>#N/A</v>
      </c>
      <c r="AV299" s="99">
        <f t="shared" si="148"/>
        <v>0</v>
      </c>
    </row>
    <row r="300" spans="1:48" s="91" customFormat="1">
      <c r="A300" s="92">
        <f t="shared" si="149"/>
        <v>292</v>
      </c>
      <c r="B300" s="91">
        <f t="shared" si="132"/>
        <v>293</v>
      </c>
      <c r="C300" s="99">
        <f t="shared" si="133"/>
        <v>0</v>
      </c>
      <c r="F300" s="92">
        <f t="shared" si="150"/>
        <v>292</v>
      </c>
      <c r="G300" s="91">
        <f t="shared" si="151"/>
        <v>293</v>
      </c>
      <c r="H300" s="91" t="e">
        <f>INDEX(地温!$D$2:$D$366,MATCH(F300,地温!$C$2:$C$366,FALSE))</f>
        <v>#N/A</v>
      </c>
      <c r="I300" s="91" t="e">
        <f t="shared" si="152"/>
        <v>#N/A</v>
      </c>
      <c r="J300" s="93" t="e">
        <f t="shared" si="134"/>
        <v>#N/A</v>
      </c>
      <c r="K300" s="99" t="e">
        <f t="shared" si="135"/>
        <v>#N/A</v>
      </c>
      <c r="L300" s="99">
        <f t="shared" si="136"/>
        <v>0</v>
      </c>
      <c r="O300" s="92">
        <f t="shared" si="153"/>
        <v>292</v>
      </c>
      <c r="P300" s="91">
        <f t="shared" si="154"/>
        <v>293</v>
      </c>
      <c r="Q300" s="91" t="e">
        <f>INDEX(地温!$D$2:$D$366,MATCH(O300,地温!$C$2:$C$366,FALSE))</f>
        <v>#N/A</v>
      </c>
      <c r="R300" s="91" t="e">
        <f t="shared" si="155"/>
        <v>#N/A</v>
      </c>
      <c r="S300" s="93" t="e">
        <f t="shared" si="137"/>
        <v>#N/A</v>
      </c>
      <c r="T300" s="99" t="e">
        <f t="shared" si="138"/>
        <v>#N/A</v>
      </c>
      <c r="U300" s="99">
        <f t="shared" si="139"/>
        <v>0</v>
      </c>
      <c r="X300" s="92">
        <f t="shared" si="156"/>
        <v>292</v>
      </c>
      <c r="Y300" s="91">
        <f t="shared" si="157"/>
        <v>293</v>
      </c>
      <c r="Z300" s="91" t="e">
        <f>INDEX(地温!$D$2:$D$366,MATCH(X300,地温!$C$2:$C$366,FALSE))</f>
        <v>#N/A</v>
      </c>
      <c r="AA300" s="91" t="e">
        <f t="shared" si="158"/>
        <v>#N/A</v>
      </c>
      <c r="AB300" s="93" t="e">
        <f t="shared" si="140"/>
        <v>#N/A</v>
      </c>
      <c r="AC300" s="99" t="e">
        <f t="shared" si="141"/>
        <v>#N/A</v>
      </c>
      <c r="AD300" s="99">
        <f t="shared" si="142"/>
        <v>0</v>
      </c>
      <c r="AG300" s="92">
        <f t="shared" si="159"/>
        <v>292</v>
      </c>
      <c r="AH300" s="91">
        <f t="shared" si="160"/>
        <v>293</v>
      </c>
      <c r="AI300" s="91" t="e">
        <f>INDEX(地温!$D$2:$D$366,MATCH(AG300,地温!$C$2:$C$366,FALSE))</f>
        <v>#N/A</v>
      </c>
      <c r="AJ300" s="91" t="e">
        <f t="shared" si="161"/>
        <v>#N/A</v>
      </c>
      <c r="AK300" s="93" t="e">
        <f t="shared" si="143"/>
        <v>#N/A</v>
      </c>
      <c r="AL300" s="99" t="e">
        <f t="shared" si="144"/>
        <v>#N/A</v>
      </c>
      <c r="AM300" s="99">
        <f t="shared" si="145"/>
        <v>0</v>
      </c>
      <c r="AP300" s="92">
        <f t="shared" si="162"/>
        <v>292</v>
      </c>
      <c r="AQ300" s="91">
        <f t="shared" si="163"/>
        <v>293</v>
      </c>
      <c r="AR300" s="91" t="e">
        <f>INDEX(地温!$D$2:$D$366,MATCH(AP300,地温!$C$2:$C$366,FALSE))</f>
        <v>#N/A</v>
      </c>
      <c r="AS300" s="91" t="e">
        <f t="shared" si="164"/>
        <v>#N/A</v>
      </c>
      <c r="AT300" s="93" t="e">
        <f t="shared" si="146"/>
        <v>#N/A</v>
      </c>
      <c r="AU300" s="99" t="e">
        <f t="shared" si="147"/>
        <v>#N/A</v>
      </c>
      <c r="AV300" s="99">
        <f t="shared" si="148"/>
        <v>0</v>
      </c>
    </row>
    <row r="301" spans="1:48" s="91" customFormat="1">
      <c r="A301" s="92">
        <f t="shared" si="149"/>
        <v>293</v>
      </c>
      <c r="B301" s="91">
        <f t="shared" si="132"/>
        <v>294</v>
      </c>
      <c r="C301" s="99">
        <f t="shared" si="133"/>
        <v>0</v>
      </c>
      <c r="F301" s="92">
        <f t="shared" si="150"/>
        <v>293</v>
      </c>
      <c r="G301" s="91">
        <f t="shared" si="151"/>
        <v>294</v>
      </c>
      <c r="H301" s="91" t="e">
        <f>INDEX(地温!$D$2:$D$366,MATCH(F301,地温!$C$2:$C$366,FALSE))</f>
        <v>#N/A</v>
      </c>
      <c r="I301" s="91" t="e">
        <f t="shared" si="152"/>
        <v>#N/A</v>
      </c>
      <c r="J301" s="93" t="e">
        <f t="shared" si="134"/>
        <v>#N/A</v>
      </c>
      <c r="K301" s="99" t="e">
        <f t="shared" si="135"/>
        <v>#N/A</v>
      </c>
      <c r="L301" s="99">
        <f t="shared" si="136"/>
        <v>0</v>
      </c>
      <c r="O301" s="92">
        <f t="shared" si="153"/>
        <v>293</v>
      </c>
      <c r="P301" s="91">
        <f t="shared" si="154"/>
        <v>294</v>
      </c>
      <c r="Q301" s="91" t="e">
        <f>INDEX(地温!$D$2:$D$366,MATCH(O301,地温!$C$2:$C$366,FALSE))</f>
        <v>#N/A</v>
      </c>
      <c r="R301" s="91" t="e">
        <f t="shared" si="155"/>
        <v>#N/A</v>
      </c>
      <c r="S301" s="93" t="e">
        <f t="shared" si="137"/>
        <v>#N/A</v>
      </c>
      <c r="T301" s="99" t="e">
        <f t="shared" si="138"/>
        <v>#N/A</v>
      </c>
      <c r="U301" s="99">
        <f t="shared" si="139"/>
        <v>0</v>
      </c>
      <c r="X301" s="92">
        <f t="shared" si="156"/>
        <v>293</v>
      </c>
      <c r="Y301" s="91">
        <f t="shared" si="157"/>
        <v>294</v>
      </c>
      <c r="Z301" s="91" t="e">
        <f>INDEX(地温!$D$2:$D$366,MATCH(X301,地温!$C$2:$C$366,FALSE))</f>
        <v>#N/A</v>
      </c>
      <c r="AA301" s="91" t="e">
        <f t="shared" si="158"/>
        <v>#N/A</v>
      </c>
      <c r="AB301" s="93" t="e">
        <f t="shared" si="140"/>
        <v>#N/A</v>
      </c>
      <c r="AC301" s="99" t="e">
        <f t="shared" si="141"/>
        <v>#N/A</v>
      </c>
      <c r="AD301" s="99">
        <f t="shared" si="142"/>
        <v>0</v>
      </c>
      <c r="AG301" s="92">
        <f t="shared" si="159"/>
        <v>293</v>
      </c>
      <c r="AH301" s="91">
        <f t="shared" si="160"/>
        <v>294</v>
      </c>
      <c r="AI301" s="91" t="e">
        <f>INDEX(地温!$D$2:$D$366,MATCH(AG301,地温!$C$2:$C$366,FALSE))</f>
        <v>#N/A</v>
      </c>
      <c r="AJ301" s="91" t="e">
        <f t="shared" si="161"/>
        <v>#N/A</v>
      </c>
      <c r="AK301" s="93" t="e">
        <f t="shared" si="143"/>
        <v>#N/A</v>
      </c>
      <c r="AL301" s="99" t="e">
        <f t="shared" si="144"/>
        <v>#N/A</v>
      </c>
      <c r="AM301" s="99">
        <f t="shared" si="145"/>
        <v>0</v>
      </c>
      <c r="AP301" s="92">
        <f t="shared" si="162"/>
        <v>293</v>
      </c>
      <c r="AQ301" s="91">
        <f t="shared" si="163"/>
        <v>294</v>
      </c>
      <c r="AR301" s="91" t="e">
        <f>INDEX(地温!$D$2:$D$366,MATCH(AP301,地温!$C$2:$C$366,FALSE))</f>
        <v>#N/A</v>
      </c>
      <c r="AS301" s="91" t="e">
        <f t="shared" si="164"/>
        <v>#N/A</v>
      </c>
      <c r="AT301" s="93" t="e">
        <f t="shared" si="146"/>
        <v>#N/A</v>
      </c>
      <c r="AU301" s="99" t="e">
        <f t="shared" si="147"/>
        <v>#N/A</v>
      </c>
      <c r="AV301" s="99">
        <f t="shared" si="148"/>
        <v>0</v>
      </c>
    </row>
    <row r="302" spans="1:48" s="91" customFormat="1">
      <c r="A302" s="92">
        <f t="shared" si="149"/>
        <v>294</v>
      </c>
      <c r="B302" s="91">
        <f t="shared" si="132"/>
        <v>295</v>
      </c>
      <c r="C302" s="99">
        <f t="shared" si="133"/>
        <v>0</v>
      </c>
      <c r="F302" s="92">
        <f t="shared" si="150"/>
        <v>294</v>
      </c>
      <c r="G302" s="91">
        <f t="shared" si="151"/>
        <v>295</v>
      </c>
      <c r="H302" s="91" t="e">
        <f>INDEX(地温!$D$2:$D$366,MATCH(F302,地温!$C$2:$C$366,FALSE))</f>
        <v>#N/A</v>
      </c>
      <c r="I302" s="91" t="e">
        <f t="shared" si="152"/>
        <v>#N/A</v>
      </c>
      <c r="J302" s="93" t="e">
        <f t="shared" si="134"/>
        <v>#N/A</v>
      </c>
      <c r="K302" s="99" t="e">
        <f t="shared" si="135"/>
        <v>#N/A</v>
      </c>
      <c r="L302" s="99">
        <f t="shared" si="136"/>
        <v>0</v>
      </c>
      <c r="O302" s="92">
        <f t="shared" si="153"/>
        <v>294</v>
      </c>
      <c r="P302" s="91">
        <f t="shared" si="154"/>
        <v>295</v>
      </c>
      <c r="Q302" s="91" t="e">
        <f>INDEX(地温!$D$2:$D$366,MATCH(O302,地温!$C$2:$C$366,FALSE))</f>
        <v>#N/A</v>
      </c>
      <c r="R302" s="91" t="e">
        <f t="shared" si="155"/>
        <v>#N/A</v>
      </c>
      <c r="S302" s="93" t="e">
        <f t="shared" si="137"/>
        <v>#N/A</v>
      </c>
      <c r="T302" s="99" t="e">
        <f t="shared" si="138"/>
        <v>#N/A</v>
      </c>
      <c r="U302" s="99">
        <f t="shared" si="139"/>
        <v>0</v>
      </c>
      <c r="X302" s="92">
        <f t="shared" si="156"/>
        <v>294</v>
      </c>
      <c r="Y302" s="91">
        <f t="shared" si="157"/>
        <v>295</v>
      </c>
      <c r="Z302" s="91" t="e">
        <f>INDEX(地温!$D$2:$D$366,MATCH(X302,地温!$C$2:$C$366,FALSE))</f>
        <v>#N/A</v>
      </c>
      <c r="AA302" s="91" t="e">
        <f t="shared" si="158"/>
        <v>#N/A</v>
      </c>
      <c r="AB302" s="93" t="e">
        <f t="shared" si="140"/>
        <v>#N/A</v>
      </c>
      <c r="AC302" s="99" t="e">
        <f t="shared" si="141"/>
        <v>#N/A</v>
      </c>
      <c r="AD302" s="99">
        <f t="shared" si="142"/>
        <v>0</v>
      </c>
      <c r="AG302" s="92">
        <f t="shared" si="159"/>
        <v>294</v>
      </c>
      <c r="AH302" s="91">
        <f t="shared" si="160"/>
        <v>295</v>
      </c>
      <c r="AI302" s="91" t="e">
        <f>INDEX(地温!$D$2:$D$366,MATCH(AG302,地温!$C$2:$C$366,FALSE))</f>
        <v>#N/A</v>
      </c>
      <c r="AJ302" s="91" t="e">
        <f t="shared" si="161"/>
        <v>#N/A</v>
      </c>
      <c r="AK302" s="93" t="e">
        <f t="shared" si="143"/>
        <v>#N/A</v>
      </c>
      <c r="AL302" s="99" t="e">
        <f t="shared" si="144"/>
        <v>#N/A</v>
      </c>
      <c r="AM302" s="99">
        <f t="shared" si="145"/>
        <v>0</v>
      </c>
      <c r="AP302" s="92">
        <f t="shared" si="162"/>
        <v>294</v>
      </c>
      <c r="AQ302" s="91">
        <f t="shared" si="163"/>
        <v>295</v>
      </c>
      <c r="AR302" s="91" t="e">
        <f>INDEX(地温!$D$2:$D$366,MATCH(AP302,地温!$C$2:$C$366,FALSE))</f>
        <v>#N/A</v>
      </c>
      <c r="AS302" s="91" t="e">
        <f t="shared" si="164"/>
        <v>#N/A</v>
      </c>
      <c r="AT302" s="93" t="e">
        <f t="shared" si="146"/>
        <v>#N/A</v>
      </c>
      <c r="AU302" s="99" t="e">
        <f t="shared" si="147"/>
        <v>#N/A</v>
      </c>
      <c r="AV302" s="99">
        <f t="shared" si="148"/>
        <v>0</v>
      </c>
    </row>
    <row r="303" spans="1:48" s="91" customFormat="1">
      <c r="A303" s="92">
        <f t="shared" si="149"/>
        <v>295</v>
      </c>
      <c r="B303" s="91">
        <f t="shared" si="132"/>
        <v>296</v>
      </c>
      <c r="C303" s="99">
        <f t="shared" si="133"/>
        <v>0</v>
      </c>
      <c r="F303" s="92">
        <f t="shared" si="150"/>
        <v>295</v>
      </c>
      <c r="G303" s="91">
        <f t="shared" si="151"/>
        <v>296</v>
      </c>
      <c r="H303" s="91" t="e">
        <f>INDEX(地温!$D$2:$D$366,MATCH(F303,地温!$C$2:$C$366,FALSE))</f>
        <v>#N/A</v>
      </c>
      <c r="I303" s="91" t="e">
        <f t="shared" si="152"/>
        <v>#N/A</v>
      </c>
      <c r="J303" s="93" t="e">
        <f t="shared" si="134"/>
        <v>#N/A</v>
      </c>
      <c r="K303" s="99" t="e">
        <f t="shared" si="135"/>
        <v>#N/A</v>
      </c>
      <c r="L303" s="99">
        <f t="shared" si="136"/>
        <v>0</v>
      </c>
      <c r="O303" s="92">
        <f t="shared" si="153"/>
        <v>295</v>
      </c>
      <c r="P303" s="91">
        <f t="shared" si="154"/>
        <v>296</v>
      </c>
      <c r="Q303" s="91" t="e">
        <f>INDEX(地温!$D$2:$D$366,MATCH(O303,地温!$C$2:$C$366,FALSE))</f>
        <v>#N/A</v>
      </c>
      <c r="R303" s="91" t="e">
        <f t="shared" si="155"/>
        <v>#N/A</v>
      </c>
      <c r="S303" s="93" t="e">
        <f t="shared" si="137"/>
        <v>#N/A</v>
      </c>
      <c r="T303" s="99" t="e">
        <f t="shared" si="138"/>
        <v>#N/A</v>
      </c>
      <c r="U303" s="99">
        <f t="shared" si="139"/>
        <v>0</v>
      </c>
      <c r="X303" s="92">
        <f t="shared" si="156"/>
        <v>295</v>
      </c>
      <c r="Y303" s="91">
        <f t="shared" si="157"/>
        <v>296</v>
      </c>
      <c r="Z303" s="91" t="e">
        <f>INDEX(地温!$D$2:$D$366,MATCH(X303,地温!$C$2:$C$366,FALSE))</f>
        <v>#N/A</v>
      </c>
      <c r="AA303" s="91" t="e">
        <f t="shared" si="158"/>
        <v>#N/A</v>
      </c>
      <c r="AB303" s="93" t="e">
        <f t="shared" si="140"/>
        <v>#N/A</v>
      </c>
      <c r="AC303" s="99" t="e">
        <f t="shared" si="141"/>
        <v>#N/A</v>
      </c>
      <c r="AD303" s="99">
        <f t="shared" si="142"/>
        <v>0</v>
      </c>
      <c r="AG303" s="92">
        <f t="shared" si="159"/>
        <v>295</v>
      </c>
      <c r="AH303" s="91">
        <f t="shared" si="160"/>
        <v>296</v>
      </c>
      <c r="AI303" s="91" t="e">
        <f>INDEX(地温!$D$2:$D$366,MATCH(AG303,地温!$C$2:$C$366,FALSE))</f>
        <v>#N/A</v>
      </c>
      <c r="AJ303" s="91" t="e">
        <f t="shared" si="161"/>
        <v>#N/A</v>
      </c>
      <c r="AK303" s="93" t="e">
        <f t="shared" si="143"/>
        <v>#N/A</v>
      </c>
      <c r="AL303" s="99" t="e">
        <f t="shared" si="144"/>
        <v>#N/A</v>
      </c>
      <c r="AM303" s="99">
        <f t="shared" si="145"/>
        <v>0</v>
      </c>
      <c r="AP303" s="92">
        <f t="shared" si="162"/>
        <v>295</v>
      </c>
      <c r="AQ303" s="91">
        <f t="shared" si="163"/>
        <v>296</v>
      </c>
      <c r="AR303" s="91" t="e">
        <f>INDEX(地温!$D$2:$D$366,MATCH(AP303,地温!$C$2:$C$366,FALSE))</f>
        <v>#N/A</v>
      </c>
      <c r="AS303" s="91" t="e">
        <f t="shared" si="164"/>
        <v>#N/A</v>
      </c>
      <c r="AT303" s="93" t="e">
        <f t="shared" si="146"/>
        <v>#N/A</v>
      </c>
      <c r="AU303" s="99" t="e">
        <f t="shared" si="147"/>
        <v>#N/A</v>
      </c>
      <c r="AV303" s="99">
        <f t="shared" si="148"/>
        <v>0</v>
      </c>
    </row>
    <row r="304" spans="1:48" s="91" customFormat="1">
      <c r="A304" s="92">
        <f t="shared" si="149"/>
        <v>296</v>
      </c>
      <c r="B304" s="91">
        <f t="shared" si="132"/>
        <v>297</v>
      </c>
      <c r="C304" s="99">
        <f t="shared" si="133"/>
        <v>0</v>
      </c>
      <c r="F304" s="92">
        <f t="shared" si="150"/>
        <v>296</v>
      </c>
      <c r="G304" s="91">
        <f t="shared" si="151"/>
        <v>297</v>
      </c>
      <c r="H304" s="91" t="e">
        <f>INDEX(地温!$D$2:$D$366,MATCH(F304,地温!$C$2:$C$366,FALSE))</f>
        <v>#N/A</v>
      </c>
      <c r="I304" s="91" t="e">
        <f t="shared" si="152"/>
        <v>#N/A</v>
      </c>
      <c r="J304" s="93" t="e">
        <f t="shared" si="134"/>
        <v>#N/A</v>
      </c>
      <c r="K304" s="99" t="e">
        <f t="shared" si="135"/>
        <v>#N/A</v>
      </c>
      <c r="L304" s="99">
        <f t="shared" si="136"/>
        <v>0</v>
      </c>
      <c r="O304" s="92">
        <f t="shared" si="153"/>
        <v>296</v>
      </c>
      <c r="P304" s="91">
        <f t="shared" si="154"/>
        <v>297</v>
      </c>
      <c r="Q304" s="91" t="e">
        <f>INDEX(地温!$D$2:$D$366,MATCH(O304,地温!$C$2:$C$366,FALSE))</f>
        <v>#N/A</v>
      </c>
      <c r="R304" s="91" t="e">
        <f t="shared" si="155"/>
        <v>#N/A</v>
      </c>
      <c r="S304" s="93" t="e">
        <f t="shared" si="137"/>
        <v>#N/A</v>
      </c>
      <c r="T304" s="99" t="e">
        <f t="shared" si="138"/>
        <v>#N/A</v>
      </c>
      <c r="U304" s="99">
        <f t="shared" si="139"/>
        <v>0</v>
      </c>
      <c r="X304" s="92">
        <f t="shared" si="156"/>
        <v>296</v>
      </c>
      <c r="Y304" s="91">
        <f t="shared" si="157"/>
        <v>297</v>
      </c>
      <c r="Z304" s="91" t="e">
        <f>INDEX(地温!$D$2:$D$366,MATCH(X304,地温!$C$2:$C$366,FALSE))</f>
        <v>#N/A</v>
      </c>
      <c r="AA304" s="91" t="e">
        <f t="shared" si="158"/>
        <v>#N/A</v>
      </c>
      <c r="AB304" s="93" t="e">
        <f t="shared" si="140"/>
        <v>#N/A</v>
      </c>
      <c r="AC304" s="99" t="e">
        <f t="shared" si="141"/>
        <v>#N/A</v>
      </c>
      <c r="AD304" s="99">
        <f t="shared" si="142"/>
        <v>0</v>
      </c>
      <c r="AG304" s="92">
        <f t="shared" si="159"/>
        <v>296</v>
      </c>
      <c r="AH304" s="91">
        <f t="shared" si="160"/>
        <v>297</v>
      </c>
      <c r="AI304" s="91" t="e">
        <f>INDEX(地温!$D$2:$D$366,MATCH(AG304,地温!$C$2:$C$366,FALSE))</f>
        <v>#N/A</v>
      </c>
      <c r="AJ304" s="91" t="e">
        <f t="shared" si="161"/>
        <v>#N/A</v>
      </c>
      <c r="AK304" s="93" t="e">
        <f t="shared" si="143"/>
        <v>#N/A</v>
      </c>
      <c r="AL304" s="99" t="e">
        <f t="shared" si="144"/>
        <v>#N/A</v>
      </c>
      <c r="AM304" s="99">
        <f t="shared" si="145"/>
        <v>0</v>
      </c>
      <c r="AP304" s="92">
        <f t="shared" si="162"/>
        <v>296</v>
      </c>
      <c r="AQ304" s="91">
        <f t="shared" si="163"/>
        <v>297</v>
      </c>
      <c r="AR304" s="91" t="e">
        <f>INDEX(地温!$D$2:$D$366,MATCH(AP304,地温!$C$2:$C$366,FALSE))</f>
        <v>#N/A</v>
      </c>
      <c r="AS304" s="91" t="e">
        <f t="shared" si="164"/>
        <v>#N/A</v>
      </c>
      <c r="AT304" s="93" t="e">
        <f t="shared" si="146"/>
        <v>#N/A</v>
      </c>
      <c r="AU304" s="99" t="e">
        <f t="shared" si="147"/>
        <v>#N/A</v>
      </c>
      <c r="AV304" s="99">
        <f t="shared" si="148"/>
        <v>0</v>
      </c>
    </row>
    <row r="305" spans="1:48" s="91" customFormat="1">
      <c r="A305" s="92">
        <f t="shared" si="149"/>
        <v>297</v>
      </c>
      <c r="B305" s="91">
        <f t="shared" si="132"/>
        <v>298</v>
      </c>
      <c r="C305" s="99">
        <f t="shared" si="133"/>
        <v>0</v>
      </c>
      <c r="F305" s="92">
        <f t="shared" si="150"/>
        <v>297</v>
      </c>
      <c r="G305" s="91">
        <f t="shared" si="151"/>
        <v>298</v>
      </c>
      <c r="H305" s="91" t="e">
        <f>INDEX(地温!$D$2:$D$366,MATCH(F305,地温!$C$2:$C$366,FALSE))</f>
        <v>#N/A</v>
      </c>
      <c r="I305" s="91" t="e">
        <f t="shared" si="152"/>
        <v>#N/A</v>
      </c>
      <c r="J305" s="93" t="e">
        <f t="shared" si="134"/>
        <v>#N/A</v>
      </c>
      <c r="K305" s="99" t="e">
        <f t="shared" si="135"/>
        <v>#N/A</v>
      </c>
      <c r="L305" s="99">
        <f t="shared" si="136"/>
        <v>0</v>
      </c>
      <c r="O305" s="92">
        <f t="shared" si="153"/>
        <v>297</v>
      </c>
      <c r="P305" s="91">
        <f t="shared" si="154"/>
        <v>298</v>
      </c>
      <c r="Q305" s="91" t="e">
        <f>INDEX(地温!$D$2:$D$366,MATCH(O305,地温!$C$2:$C$366,FALSE))</f>
        <v>#N/A</v>
      </c>
      <c r="R305" s="91" t="e">
        <f t="shared" si="155"/>
        <v>#N/A</v>
      </c>
      <c r="S305" s="93" t="e">
        <f t="shared" si="137"/>
        <v>#N/A</v>
      </c>
      <c r="T305" s="99" t="e">
        <f t="shared" si="138"/>
        <v>#N/A</v>
      </c>
      <c r="U305" s="99">
        <f t="shared" si="139"/>
        <v>0</v>
      </c>
      <c r="X305" s="92">
        <f t="shared" si="156"/>
        <v>297</v>
      </c>
      <c r="Y305" s="91">
        <f t="shared" si="157"/>
        <v>298</v>
      </c>
      <c r="Z305" s="91" t="e">
        <f>INDEX(地温!$D$2:$D$366,MATCH(X305,地温!$C$2:$C$366,FALSE))</f>
        <v>#N/A</v>
      </c>
      <c r="AA305" s="91" t="e">
        <f t="shared" si="158"/>
        <v>#N/A</v>
      </c>
      <c r="AB305" s="93" t="e">
        <f t="shared" si="140"/>
        <v>#N/A</v>
      </c>
      <c r="AC305" s="99" t="e">
        <f t="shared" si="141"/>
        <v>#N/A</v>
      </c>
      <c r="AD305" s="99">
        <f t="shared" si="142"/>
        <v>0</v>
      </c>
      <c r="AG305" s="92">
        <f t="shared" si="159"/>
        <v>297</v>
      </c>
      <c r="AH305" s="91">
        <f t="shared" si="160"/>
        <v>298</v>
      </c>
      <c r="AI305" s="91" t="e">
        <f>INDEX(地温!$D$2:$D$366,MATCH(AG305,地温!$C$2:$C$366,FALSE))</f>
        <v>#N/A</v>
      </c>
      <c r="AJ305" s="91" t="e">
        <f t="shared" si="161"/>
        <v>#N/A</v>
      </c>
      <c r="AK305" s="93" t="e">
        <f t="shared" si="143"/>
        <v>#N/A</v>
      </c>
      <c r="AL305" s="99" t="e">
        <f t="shared" si="144"/>
        <v>#N/A</v>
      </c>
      <c r="AM305" s="99">
        <f t="shared" si="145"/>
        <v>0</v>
      </c>
      <c r="AP305" s="92">
        <f t="shared" si="162"/>
        <v>297</v>
      </c>
      <c r="AQ305" s="91">
        <f t="shared" si="163"/>
        <v>298</v>
      </c>
      <c r="AR305" s="91" t="e">
        <f>INDEX(地温!$D$2:$D$366,MATCH(AP305,地温!$C$2:$C$366,FALSE))</f>
        <v>#N/A</v>
      </c>
      <c r="AS305" s="91" t="e">
        <f t="shared" si="164"/>
        <v>#N/A</v>
      </c>
      <c r="AT305" s="93" t="e">
        <f t="shared" si="146"/>
        <v>#N/A</v>
      </c>
      <c r="AU305" s="99" t="e">
        <f t="shared" si="147"/>
        <v>#N/A</v>
      </c>
      <c r="AV305" s="99">
        <f t="shared" si="148"/>
        <v>0</v>
      </c>
    </row>
    <row r="306" spans="1:48" s="91" customFormat="1">
      <c r="A306" s="92">
        <f t="shared" si="149"/>
        <v>298</v>
      </c>
      <c r="B306" s="91">
        <f t="shared" si="132"/>
        <v>299</v>
      </c>
      <c r="C306" s="99">
        <f t="shared" si="133"/>
        <v>0</v>
      </c>
      <c r="F306" s="92">
        <f t="shared" si="150"/>
        <v>298</v>
      </c>
      <c r="G306" s="91">
        <f t="shared" si="151"/>
        <v>299</v>
      </c>
      <c r="H306" s="91" t="e">
        <f>INDEX(地温!$D$2:$D$366,MATCH(F306,地温!$C$2:$C$366,FALSE))</f>
        <v>#N/A</v>
      </c>
      <c r="I306" s="91" t="e">
        <f t="shared" si="152"/>
        <v>#N/A</v>
      </c>
      <c r="J306" s="93" t="e">
        <f t="shared" si="134"/>
        <v>#N/A</v>
      </c>
      <c r="K306" s="99" t="e">
        <f t="shared" si="135"/>
        <v>#N/A</v>
      </c>
      <c r="L306" s="99">
        <f t="shared" si="136"/>
        <v>0</v>
      </c>
      <c r="O306" s="92">
        <f t="shared" si="153"/>
        <v>298</v>
      </c>
      <c r="P306" s="91">
        <f t="shared" si="154"/>
        <v>299</v>
      </c>
      <c r="Q306" s="91" t="e">
        <f>INDEX(地温!$D$2:$D$366,MATCH(O306,地温!$C$2:$C$366,FALSE))</f>
        <v>#N/A</v>
      </c>
      <c r="R306" s="91" t="e">
        <f t="shared" si="155"/>
        <v>#N/A</v>
      </c>
      <c r="S306" s="93" t="e">
        <f t="shared" si="137"/>
        <v>#N/A</v>
      </c>
      <c r="T306" s="99" t="e">
        <f t="shared" si="138"/>
        <v>#N/A</v>
      </c>
      <c r="U306" s="99">
        <f t="shared" si="139"/>
        <v>0</v>
      </c>
      <c r="X306" s="92">
        <f t="shared" si="156"/>
        <v>298</v>
      </c>
      <c r="Y306" s="91">
        <f t="shared" si="157"/>
        <v>299</v>
      </c>
      <c r="Z306" s="91" t="e">
        <f>INDEX(地温!$D$2:$D$366,MATCH(X306,地温!$C$2:$C$366,FALSE))</f>
        <v>#N/A</v>
      </c>
      <c r="AA306" s="91" t="e">
        <f t="shared" si="158"/>
        <v>#N/A</v>
      </c>
      <c r="AB306" s="93" t="e">
        <f t="shared" si="140"/>
        <v>#N/A</v>
      </c>
      <c r="AC306" s="99" t="e">
        <f t="shared" si="141"/>
        <v>#N/A</v>
      </c>
      <c r="AD306" s="99">
        <f t="shared" si="142"/>
        <v>0</v>
      </c>
      <c r="AG306" s="92">
        <f t="shared" si="159"/>
        <v>298</v>
      </c>
      <c r="AH306" s="91">
        <f t="shared" si="160"/>
        <v>299</v>
      </c>
      <c r="AI306" s="91" t="e">
        <f>INDEX(地温!$D$2:$D$366,MATCH(AG306,地温!$C$2:$C$366,FALSE))</f>
        <v>#N/A</v>
      </c>
      <c r="AJ306" s="91" t="e">
        <f t="shared" si="161"/>
        <v>#N/A</v>
      </c>
      <c r="AK306" s="93" t="e">
        <f t="shared" si="143"/>
        <v>#N/A</v>
      </c>
      <c r="AL306" s="99" t="e">
        <f t="shared" si="144"/>
        <v>#N/A</v>
      </c>
      <c r="AM306" s="99">
        <f t="shared" si="145"/>
        <v>0</v>
      </c>
      <c r="AP306" s="92">
        <f t="shared" si="162"/>
        <v>298</v>
      </c>
      <c r="AQ306" s="91">
        <f t="shared" si="163"/>
        <v>299</v>
      </c>
      <c r="AR306" s="91" t="e">
        <f>INDEX(地温!$D$2:$D$366,MATCH(AP306,地温!$C$2:$C$366,FALSE))</f>
        <v>#N/A</v>
      </c>
      <c r="AS306" s="91" t="e">
        <f t="shared" si="164"/>
        <v>#N/A</v>
      </c>
      <c r="AT306" s="93" t="e">
        <f t="shared" si="146"/>
        <v>#N/A</v>
      </c>
      <c r="AU306" s="99" t="e">
        <f t="shared" si="147"/>
        <v>#N/A</v>
      </c>
      <c r="AV306" s="99">
        <f t="shared" si="148"/>
        <v>0</v>
      </c>
    </row>
    <row r="307" spans="1:48" s="91" customFormat="1">
      <c r="A307" s="92">
        <f t="shared" si="149"/>
        <v>299</v>
      </c>
      <c r="B307" s="91">
        <f t="shared" si="132"/>
        <v>300</v>
      </c>
      <c r="C307" s="99">
        <f t="shared" si="133"/>
        <v>0</v>
      </c>
      <c r="F307" s="92">
        <f t="shared" si="150"/>
        <v>299</v>
      </c>
      <c r="G307" s="91">
        <f t="shared" si="151"/>
        <v>300</v>
      </c>
      <c r="H307" s="91" t="e">
        <f>INDEX(地温!$D$2:$D$366,MATCH(F307,地温!$C$2:$C$366,FALSE))</f>
        <v>#N/A</v>
      </c>
      <c r="I307" s="91" t="e">
        <f t="shared" si="152"/>
        <v>#N/A</v>
      </c>
      <c r="J307" s="93" t="e">
        <f t="shared" si="134"/>
        <v>#N/A</v>
      </c>
      <c r="K307" s="99" t="e">
        <f t="shared" si="135"/>
        <v>#N/A</v>
      </c>
      <c r="L307" s="99">
        <f t="shared" si="136"/>
        <v>0</v>
      </c>
      <c r="O307" s="92">
        <f t="shared" si="153"/>
        <v>299</v>
      </c>
      <c r="P307" s="91">
        <f t="shared" si="154"/>
        <v>300</v>
      </c>
      <c r="Q307" s="91" t="e">
        <f>INDEX(地温!$D$2:$D$366,MATCH(O307,地温!$C$2:$C$366,FALSE))</f>
        <v>#N/A</v>
      </c>
      <c r="R307" s="91" t="e">
        <f t="shared" si="155"/>
        <v>#N/A</v>
      </c>
      <c r="S307" s="93" t="e">
        <f t="shared" si="137"/>
        <v>#N/A</v>
      </c>
      <c r="T307" s="99" t="e">
        <f t="shared" si="138"/>
        <v>#N/A</v>
      </c>
      <c r="U307" s="99">
        <f t="shared" si="139"/>
        <v>0</v>
      </c>
      <c r="X307" s="92">
        <f t="shared" si="156"/>
        <v>299</v>
      </c>
      <c r="Y307" s="91">
        <f t="shared" si="157"/>
        <v>300</v>
      </c>
      <c r="Z307" s="91" t="e">
        <f>INDEX(地温!$D$2:$D$366,MATCH(X307,地温!$C$2:$C$366,FALSE))</f>
        <v>#N/A</v>
      </c>
      <c r="AA307" s="91" t="e">
        <f t="shared" si="158"/>
        <v>#N/A</v>
      </c>
      <c r="AB307" s="93" t="e">
        <f t="shared" si="140"/>
        <v>#N/A</v>
      </c>
      <c r="AC307" s="99" t="e">
        <f t="shared" si="141"/>
        <v>#N/A</v>
      </c>
      <c r="AD307" s="99">
        <f t="shared" si="142"/>
        <v>0</v>
      </c>
      <c r="AG307" s="92">
        <f t="shared" si="159"/>
        <v>299</v>
      </c>
      <c r="AH307" s="91">
        <f t="shared" si="160"/>
        <v>300</v>
      </c>
      <c r="AI307" s="91" t="e">
        <f>INDEX(地温!$D$2:$D$366,MATCH(AG307,地温!$C$2:$C$366,FALSE))</f>
        <v>#N/A</v>
      </c>
      <c r="AJ307" s="91" t="e">
        <f t="shared" si="161"/>
        <v>#N/A</v>
      </c>
      <c r="AK307" s="93" t="e">
        <f t="shared" si="143"/>
        <v>#N/A</v>
      </c>
      <c r="AL307" s="99" t="e">
        <f t="shared" si="144"/>
        <v>#N/A</v>
      </c>
      <c r="AM307" s="99">
        <f t="shared" si="145"/>
        <v>0</v>
      </c>
      <c r="AP307" s="92">
        <f t="shared" si="162"/>
        <v>299</v>
      </c>
      <c r="AQ307" s="91">
        <f t="shared" si="163"/>
        <v>300</v>
      </c>
      <c r="AR307" s="91" t="e">
        <f>INDEX(地温!$D$2:$D$366,MATCH(AP307,地温!$C$2:$C$366,FALSE))</f>
        <v>#N/A</v>
      </c>
      <c r="AS307" s="91" t="e">
        <f t="shared" si="164"/>
        <v>#N/A</v>
      </c>
      <c r="AT307" s="93" t="e">
        <f t="shared" si="146"/>
        <v>#N/A</v>
      </c>
      <c r="AU307" s="99" t="e">
        <f t="shared" si="147"/>
        <v>#N/A</v>
      </c>
      <c r="AV307" s="99">
        <f t="shared" si="148"/>
        <v>0</v>
      </c>
    </row>
    <row r="308" spans="1:48" s="91" customFormat="1">
      <c r="A308" s="92">
        <f t="shared" si="149"/>
        <v>300</v>
      </c>
      <c r="B308" s="91">
        <f t="shared" si="132"/>
        <v>301</v>
      </c>
      <c r="C308" s="99">
        <f t="shared" si="133"/>
        <v>0</v>
      </c>
      <c r="F308" s="92">
        <f t="shared" si="150"/>
        <v>300</v>
      </c>
      <c r="G308" s="91">
        <f t="shared" si="151"/>
        <v>301</v>
      </c>
      <c r="H308" s="91" t="e">
        <f>INDEX(地温!$D$2:$D$366,MATCH(F308,地温!$C$2:$C$366,FALSE))</f>
        <v>#N/A</v>
      </c>
      <c r="I308" s="91" t="e">
        <f t="shared" si="152"/>
        <v>#N/A</v>
      </c>
      <c r="J308" s="93" t="e">
        <f t="shared" si="134"/>
        <v>#N/A</v>
      </c>
      <c r="K308" s="99" t="e">
        <f t="shared" si="135"/>
        <v>#N/A</v>
      </c>
      <c r="L308" s="99">
        <f t="shared" si="136"/>
        <v>0</v>
      </c>
      <c r="O308" s="92">
        <f t="shared" si="153"/>
        <v>300</v>
      </c>
      <c r="P308" s="91">
        <f t="shared" si="154"/>
        <v>301</v>
      </c>
      <c r="Q308" s="91" t="e">
        <f>INDEX(地温!$D$2:$D$366,MATCH(O308,地温!$C$2:$C$366,FALSE))</f>
        <v>#N/A</v>
      </c>
      <c r="R308" s="91" t="e">
        <f t="shared" si="155"/>
        <v>#N/A</v>
      </c>
      <c r="S308" s="93" t="e">
        <f t="shared" si="137"/>
        <v>#N/A</v>
      </c>
      <c r="T308" s="99" t="e">
        <f t="shared" si="138"/>
        <v>#N/A</v>
      </c>
      <c r="U308" s="99">
        <f t="shared" si="139"/>
        <v>0</v>
      </c>
      <c r="X308" s="92">
        <f t="shared" si="156"/>
        <v>300</v>
      </c>
      <c r="Y308" s="91">
        <f t="shared" si="157"/>
        <v>301</v>
      </c>
      <c r="Z308" s="91" t="e">
        <f>INDEX(地温!$D$2:$D$366,MATCH(X308,地温!$C$2:$C$366,FALSE))</f>
        <v>#N/A</v>
      </c>
      <c r="AA308" s="91" t="e">
        <f t="shared" si="158"/>
        <v>#N/A</v>
      </c>
      <c r="AB308" s="93" t="e">
        <f t="shared" si="140"/>
        <v>#N/A</v>
      </c>
      <c r="AC308" s="99" t="e">
        <f t="shared" si="141"/>
        <v>#N/A</v>
      </c>
      <c r="AD308" s="99">
        <f t="shared" si="142"/>
        <v>0</v>
      </c>
      <c r="AG308" s="92">
        <f t="shared" si="159"/>
        <v>300</v>
      </c>
      <c r="AH308" s="91">
        <f t="shared" si="160"/>
        <v>301</v>
      </c>
      <c r="AI308" s="91" t="e">
        <f>INDEX(地温!$D$2:$D$366,MATCH(AG308,地温!$C$2:$C$366,FALSE))</f>
        <v>#N/A</v>
      </c>
      <c r="AJ308" s="91" t="e">
        <f t="shared" si="161"/>
        <v>#N/A</v>
      </c>
      <c r="AK308" s="93" t="e">
        <f t="shared" si="143"/>
        <v>#N/A</v>
      </c>
      <c r="AL308" s="99" t="e">
        <f t="shared" si="144"/>
        <v>#N/A</v>
      </c>
      <c r="AM308" s="99">
        <f t="shared" si="145"/>
        <v>0</v>
      </c>
      <c r="AP308" s="92">
        <f t="shared" si="162"/>
        <v>300</v>
      </c>
      <c r="AQ308" s="91">
        <f t="shared" si="163"/>
        <v>301</v>
      </c>
      <c r="AR308" s="91" t="e">
        <f>INDEX(地温!$D$2:$D$366,MATCH(AP308,地温!$C$2:$C$366,FALSE))</f>
        <v>#N/A</v>
      </c>
      <c r="AS308" s="91" t="e">
        <f t="shared" si="164"/>
        <v>#N/A</v>
      </c>
      <c r="AT308" s="93" t="e">
        <f t="shared" si="146"/>
        <v>#N/A</v>
      </c>
      <c r="AU308" s="99" t="e">
        <f t="shared" si="147"/>
        <v>#N/A</v>
      </c>
      <c r="AV308" s="99">
        <f t="shared" si="148"/>
        <v>0</v>
      </c>
    </row>
    <row r="309" spans="1:48" s="91" customFormat="1">
      <c r="A309" s="92">
        <f t="shared" si="149"/>
        <v>301</v>
      </c>
      <c r="B309" s="91">
        <f t="shared" si="132"/>
        <v>302</v>
      </c>
      <c r="C309" s="99">
        <f t="shared" si="133"/>
        <v>0</v>
      </c>
      <c r="F309" s="92">
        <f t="shared" si="150"/>
        <v>301</v>
      </c>
      <c r="G309" s="91">
        <f t="shared" si="151"/>
        <v>302</v>
      </c>
      <c r="H309" s="91" t="e">
        <f>INDEX(地温!$D$2:$D$366,MATCH(F309,地温!$C$2:$C$366,FALSE))</f>
        <v>#N/A</v>
      </c>
      <c r="I309" s="91" t="e">
        <f t="shared" si="152"/>
        <v>#N/A</v>
      </c>
      <c r="J309" s="93" t="e">
        <f t="shared" si="134"/>
        <v>#N/A</v>
      </c>
      <c r="K309" s="99" t="e">
        <f t="shared" si="135"/>
        <v>#N/A</v>
      </c>
      <c r="L309" s="99">
        <f t="shared" si="136"/>
        <v>0</v>
      </c>
      <c r="O309" s="92">
        <f t="shared" si="153"/>
        <v>301</v>
      </c>
      <c r="P309" s="91">
        <f t="shared" si="154"/>
        <v>302</v>
      </c>
      <c r="Q309" s="91" t="e">
        <f>INDEX(地温!$D$2:$D$366,MATCH(O309,地温!$C$2:$C$366,FALSE))</f>
        <v>#N/A</v>
      </c>
      <c r="R309" s="91" t="e">
        <f t="shared" si="155"/>
        <v>#N/A</v>
      </c>
      <c r="S309" s="93" t="e">
        <f t="shared" si="137"/>
        <v>#N/A</v>
      </c>
      <c r="T309" s="99" t="e">
        <f t="shared" si="138"/>
        <v>#N/A</v>
      </c>
      <c r="U309" s="99">
        <f t="shared" si="139"/>
        <v>0</v>
      </c>
      <c r="X309" s="92">
        <f t="shared" si="156"/>
        <v>301</v>
      </c>
      <c r="Y309" s="91">
        <f t="shared" si="157"/>
        <v>302</v>
      </c>
      <c r="Z309" s="91" t="e">
        <f>INDEX(地温!$D$2:$D$366,MATCH(X309,地温!$C$2:$C$366,FALSE))</f>
        <v>#N/A</v>
      </c>
      <c r="AA309" s="91" t="e">
        <f t="shared" si="158"/>
        <v>#N/A</v>
      </c>
      <c r="AB309" s="93" t="e">
        <f t="shared" si="140"/>
        <v>#N/A</v>
      </c>
      <c r="AC309" s="99" t="e">
        <f t="shared" si="141"/>
        <v>#N/A</v>
      </c>
      <c r="AD309" s="99">
        <f t="shared" si="142"/>
        <v>0</v>
      </c>
      <c r="AG309" s="92">
        <f t="shared" si="159"/>
        <v>301</v>
      </c>
      <c r="AH309" s="91">
        <f t="shared" si="160"/>
        <v>302</v>
      </c>
      <c r="AI309" s="91" t="e">
        <f>INDEX(地温!$D$2:$D$366,MATCH(AG309,地温!$C$2:$C$366,FALSE))</f>
        <v>#N/A</v>
      </c>
      <c r="AJ309" s="91" t="e">
        <f t="shared" si="161"/>
        <v>#N/A</v>
      </c>
      <c r="AK309" s="93" t="e">
        <f t="shared" si="143"/>
        <v>#N/A</v>
      </c>
      <c r="AL309" s="99" t="e">
        <f t="shared" si="144"/>
        <v>#N/A</v>
      </c>
      <c r="AM309" s="99">
        <f t="shared" si="145"/>
        <v>0</v>
      </c>
      <c r="AP309" s="92">
        <f t="shared" si="162"/>
        <v>301</v>
      </c>
      <c r="AQ309" s="91">
        <f t="shared" si="163"/>
        <v>302</v>
      </c>
      <c r="AR309" s="91" t="e">
        <f>INDEX(地温!$D$2:$D$366,MATCH(AP309,地温!$C$2:$C$366,FALSE))</f>
        <v>#N/A</v>
      </c>
      <c r="AS309" s="91" t="e">
        <f t="shared" si="164"/>
        <v>#N/A</v>
      </c>
      <c r="AT309" s="93" t="e">
        <f t="shared" si="146"/>
        <v>#N/A</v>
      </c>
      <c r="AU309" s="99" t="e">
        <f t="shared" si="147"/>
        <v>#N/A</v>
      </c>
      <c r="AV309" s="99">
        <f t="shared" si="148"/>
        <v>0</v>
      </c>
    </row>
    <row r="310" spans="1:48" s="91" customFormat="1">
      <c r="A310" s="92">
        <f t="shared" si="149"/>
        <v>302</v>
      </c>
      <c r="B310" s="91">
        <f t="shared" si="132"/>
        <v>303</v>
      </c>
      <c r="C310" s="99">
        <f t="shared" si="133"/>
        <v>0</v>
      </c>
      <c r="F310" s="92">
        <f t="shared" si="150"/>
        <v>302</v>
      </c>
      <c r="G310" s="91">
        <f t="shared" si="151"/>
        <v>303</v>
      </c>
      <c r="H310" s="91" t="e">
        <f>INDEX(地温!$D$2:$D$366,MATCH(F310,地温!$C$2:$C$366,FALSE))</f>
        <v>#N/A</v>
      </c>
      <c r="I310" s="91" t="e">
        <f t="shared" si="152"/>
        <v>#N/A</v>
      </c>
      <c r="J310" s="93" t="e">
        <f t="shared" si="134"/>
        <v>#N/A</v>
      </c>
      <c r="K310" s="99" t="e">
        <f t="shared" si="135"/>
        <v>#N/A</v>
      </c>
      <c r="L310" s="99">
        <f t="shared" si="136"/>
        <v>0</v>
      </c>
      <c r="O310" s="92">
        <f t="shared" si="153"/>
        <v>302</v>
      </c>
      <c r="P310" s="91">
        <f t="shared" si="154"/>
        <v>303</v>
      </c>
      <c r="Q310" s="91" t="e">
        <f>INDEX(地温!$D$2:$D$366,MATCH(O310,地温!$C$2:$C$366,FALSE))</f>
        <v>#N/A</v>
      </c>
      <c r="R310" s="91" t="e">
        <f t="shared" si="155"/>
        <v>#N/A</v>
      </c>
      <c r="S310" s="93" t="e">
        <f t="shared" si="137"/>
        <v>#N/A</v>
      </c>
      <c r="T310" s="99" t="e">
        <f t="shared" si="138"/>
        <v>#N/A</v>
      </c>
      <c r="U310" s="99">
        <f t="shared" si="139"/>
        <v>0</v>
      </c>
      <c r="X310" s="92">
        <f t="shared" si="156"/>
        <v>302</v>
      </c>
      <c r="Y310" s="91">
        <f t="shared" si="157"/>
        <v>303</v>
      </c>
      <c r="Z310" s="91" t="e">
        <f>INDEX(地温!$D$2:$D$366,MATCH(X310,地温!$C$2:$C$366,FALSE))</f>
        <v>#N/A</v>
      </c>
      <c r="AA310" s="91" t="e">
        <f t="shared" si="158"/>
        <v>#N/A</v>
      </c>
      <c r="AB310" s="93" t="e">
        <f t="shared" si="140"/>
        <v>#N/A</v>
      </c>
      <c r="AC310" s="99" t="e">
        <f t="shared" si="141"/>
        <v>#N/A</v>
      </c>
      <c r="AD310" s="99">
        <f t="shared" si="142"/>
        <v>0</v>
      </c>
      <c r="AG310" s="92">
        <f t="shared" si="159"/>
        <v>302</v>
      </c>
      <c r="AH310" s="91">
        <f t="shared" si="160"/>
        <v>303</v>
      </c>
      <c r="AI310" s="91" t="e">
        <f>INDEX(地温!$D$2:$D$366,MATCH(AG310,地温!$C$2:$C$366,FALSE))</f>
        <v>#N/A</v>
      </c>
      <c r="AJ310" s="91" t="e">
        <f t="shared" si="161"/>
        <v>#N/A</v>
      </c>
      <c r="AK310" s="93" t="e">
        <f t="shared" si="143"/>
        <v>#N/A</v>
      </c>
      <c r="AL310" s="99" t="e">
        <f t="shared" si="144"/>
        <v>#N/A</v>
      </c>
      <c r="AM310" s="99">
        <f t="shared" si="145"/>
        <v>0</v>
      </c>
      <c r="AP310" s="92">
        <f t="shared" si="162"/>
        <v>302</v>
      </c>
      <c r="AQ310" s="91">
        <f t="shared" si="163"/>
        <v>303</v>
      </c>
      <c r="AR310" s="91" t="e">
        <f>INDEX(地温!$D$2:$D$366,MATCH(AP310,地温!$C$2:$C$366,FALSE))</f>
        <v>#N/A</v>
      </c>
      <c r="AS310" s="91" t="e">
        <f t="shared" si="164"/>
        <v>#N/A</v>
      </c>
      <c r="AT310" s="93" t="e">
        <f t="shared" si="146"/>
        <v>#N/A</v>
      </c>
      <c r="AU310" s="99" t="e">
        <f t="shared" si="147"/>
        <v>#N/A</v>
      </c>
      <c r="AV310" s="99">
        <f t="shared" si="148"/>
        <v>0</v>
      </c>
    </row>
    <row r="311" spans="1:48" s="91" customFormat="1">
      <c r="A311" s="92">
        <f t="shared" si="149"/>
        <v>303</v>
      </c>
      <c r="B311" s="91">
        <f t="shared" si="132"/>
        <v>304</v>
      </c>
      <c r="C311" s="99">
        <f t="shared" si="133"/>
        <v>0</v>
      </c>
      <c r="F311" s="92">
        <f t="shared" si="150"/>
        <v>303</v>
      </c>
      <c r="G311" s="91">
        <f t="shared" si="151"/>
        <v>304</v>
      </c>
      <c r="H311" s="91" t="e">
        <f>INDEX(地温!$D$2:$D$366,MATCH(F311,地温!$C$2:$C$366,FALSE))</f>
        <v>#N/A</v>
      </c>
      <c r="I311" s="91" t="e">
        <f t="shared" si="152"/>
        <v>#N/A</v>
      </c>
      <c r="J311" s="93" t="e">
        <f t="shared" si="134"/>
        <v>#N/A</v>
      </c>
      <c r="K311" s="99" t="e">
        <f t="shared" si="135"/>
        <v>#N/A</v>
      </c>
      <c r="L311" s="99">
        <f t="shared" si="136"/>
        <v>0</v>
      </c>
      <c r="O311" s="92">
        <f t="shared" si="153"/>
        <v>303</v>
      </c>
      <c r="P311" s="91">
        <f t="shared" si="154"/>
        <v>304</v>
      </c>
      <c r="Q311" s="91" t="e">
        <f>INDEX(地温!$D$2:$D$366,MATCH(O311,地温!$C$2:$C$366,FALSE))</f>
        <v>#N/A</v>
      </c>
      <c r="R311" s="91" t="e">
        <f t="shared" si="155"/>
        <v>#N/A</v>
      </c>
      <c r="S311" s="93" t="e">
        <f t="shared" si="137"/>
        <v>#N/A</v>
      </c>
      <c r="T311" s="99" t="e">
        <f t="shared" si="138"/>
        <v>#N/A</v>
      </c>
      <c r="U311" s="99">
        <f t="shared" si="139"/>
        <v>0</v>
      </c>
      <c r="X311" s="92">
        <f t="shared" si="156"/>
        <v>303</v>
      </c>
      <c r="Y311" s="91">
        <f t="shared" si="157"/>
        <v>304</v>
      </c>
      <c r="Z311" s="91" t="e">
        <f>INDEX(地温!$D$2:$D$366,MATCH(X311,地温!$C$2:$C$366,FALSE))</f>
        <v>#N/A</v>
      </c>
      <c r="AA311" s="91" t="e">
        <f t="shared" si="158"/>
        <v>#N/A</v>
      </c>
      <c r="AB311" s="93" t="e">
        <f t="shared" si="140"/>
        <v>#N/A</v>
      </c>
      <c r="AC311" s="99" t="e">
        <f t="shared" si="141"/>
        <v>#N/A</v>
      </c>
      <c r="AD311" s="99">
        <f t="shared" si="142"/>
        <v>0</v>
      </c>
      <c r="AG311" s="92">
        <f t="shared" si="159"/>
        <v>303</v>
      </c>
      <c r="AH311" s="91">
        <f t="shared" si="160"/>
        <v>304</v>
      </c>
      <c r="AI311" s="91" t="e">
        <f>INDEX(地温!$D$2:$D$366,MATCH(AG311,地温!$C$2:$C$366,FALSE))</f>
        <v>#N/A</v>
      </c>
      <c r="AJ311" s="91" t="e">
        <f t="shared" si="161"/>
        <v>#N/A</v>
      </c>
      <c r="AK311" s="93" t="e">
        <f t="shared" si="143"/>
        <v>#N/A</v>
      </c>
      <c r="AL311" s="99" t="e">
        <f t="shared" si="144"/>
        <v>#N/A</v>
      </c>
      <c r="AM311" s="99">
        <f t="shared" si="145"/>
        <v>0</v>
      </c>
      <c r="AP311" s="92">
        <f t="shared" si="162"/>
        <v>303</v>
      </c>
      <c r="AQ311" s="91">
        <f t="shared" si="163"/>
        <v>304</v>
      </c>
      <c r="AR311" s="91" t="e">
        <f>INDEX(地温!$D$2:$D$366,MATCH(AP311,地温!$C$2:$C$366,FALSE))</f>
        <v>#N/A</v>
      </c>
      <c r="AS311" s="91" t="e">
        <f t="shared" si="164"/>
        <v>#N/A</v>
      </c>
      <c r="AT311" s="93" t="e">
        <f t="shared" si="146"/>
        <v>#N/A</v>
      </c>
      <c r="AU311" s="99" t="e">
        <f t="shared" si="147"/>
        <v>#N/A</v>
      </c>
      <c r="AV311" s="99">
        <f t="shared" si="148"/>
        <v>0</v>
      </c>
    </row>
    <row r="312" spans="1:48" s="91" customFormat="1">
      <c r="A312" s="92">
        <f t="shared" si="149"/>
        <v>304</v>
      </c>
      <c r="B312" s="91">
        <f t="shared" si="132"/>
        <v>305</v>
      </c>
      <c r="C312" s="99">
        <f t="shared" si="133"/>
        <v>0</v>
      </c>
      <c r="F312" s="92">
        <f t="shared" si="150"/>
        <v>304</v>
      </c>
      <c r="G312" s="91">
        <f t="shared" si="151"/>
        <v>305</v>
      </c>
      <c r="H312" s="91" t="e">
        <f>INDEX(地温!$D$2:$D$366,MATCH(F312,地温!$C$2:$C$366,FALSE))</f>
        <v>#N/A</v>
      </c>
      <c r="I312" s="91" t="e">
        <f t="shared" si="152"/>
        <v>#N/A</v>
      </c>
      <c r="J312" s="93" t="e">
        <f t="shared" si="134"/>
        <v>#N/A</v>
      </c>
      <c r="K312" s="99" t="e">
        <f t="shared" si="135"/>
        <v>#N/A</v>
      </c>
      <c r="L312" s="99">
        <f t="shared" si="136"/>
        <v>0</v>
      </c>
      <c r="O312" s="92">
        <f t="shared" si="153"/>
        <v>304</v>
      </c>
      <c r="P312" s="91">
        <f t="shared" si="154"/>
        <v>305</v>
      </c>
      <c r="Q312" s="91" t="e">
        <f>INDEX(地温!$D$2:$D$366,MATCH(O312,地温!$C$2:$C$366,FALSE))</f>
        <v>#N/A</v>
      </c>
      <c r="R312" s="91" t="e">
        <f t="shared" si="155"/>
        <v>#N/A</v>
      </c>
      <c r="S312" s="93" t="e">
        <f t="shared" si="137"/>
        <v>#N/A</v>
      </c>
      <c r="T312" s="99" t="e">
        <f t="shared" si="138"/>
        <v>#N/A</v>
      </c>
      <c r="U312" s="99">
        <f t="shared" si="139"/>
        <v>0</v>
      </c>
      <c r="X312" s="92">
        <f t="shared" si="156"/>
        <v>304</v>
      </c>
      <c r="Y312" s="91">
        <f t="shared" si="157"/>
        <v>305</v>
      </c>
      <c r="Z312" s="91" t="e">
        <f>INDEX(地温!$D$2:$D$366,MATCH(X312,地温!$C$2:$C$366,FALSE))</f>
        <v>#N/A</v>
      </c>
      <c r="AA312" s="91" t="e">
        <f t="shared" si="158"/>
        <v>#N/A</v>
      </c>
      <c r="AB312" s="93" t="e">
        <f t="shared" si="140"/>
        <v>#N/A</v>
      </c>
      <c r="AC312" s="99" t="e">
        <f t="shared" si="141"/>
        <v>#N/A</v>
      </c>
      <c r="AD312" s="99">
        <f t="shared" si="142"/>
        <v>0</v>
      </c>
      <c r="AG312" s="92">
        <f t="shared" si="159"/>
        <v>304</v>
      </c>
      <c r="AH312" s="91">
        <f t="shared" si="160"/>
        <v>305</v>
      </c>
      <c r="AI312" s="91" t="e">
        <f>INDEX(地温!$D$2:$D$366,MATCH(AG312,地温!$C$2:$C$366,FALSE))</f>
        <v>#N/A</v>
      </c>
      <c r="AJ312" s="91" t="e">
        <f t="shared" si="161"/>
        <v>#N/A</v>
      </c>
      <c r="AK312" s="93" t="e">
        <f t="shared" si="143"/>
        <v>#N/A</v>
      </c>
      <c r="AL312" s="99" t="e">
        <f t="shared" si="144"/>
        <v>#N/A</v>
      </c>
      <c r="AM312" s="99">
        <f t="shared" si="145"/>
        <v>0</v>
      </c>
      <c r="AP312" s="92">
        <f t="shared" si="162"/>
        <v>304</v>
      </c>
      <c r="AQ312" s="91">
        <f t="shared" si="163"/>
        <v>305</v>
      </c>
      <c r="AR312" s="91" t="e">
        <f>INDEX(地温!$D$2:$D$366,MATCH(AP312,地温!$C$2:$C$366,FALSE))</f>
        <v>#N/A</v>
      </c>
      <c r="AS312" s="91" t="e">
        <f t="shared" si="164"/>
        <v>#N/A</v>
      </c>
      <c r="AT312" s="93" t="e">
        <f t="shared" si="146"/>
        <v>#N/A</v>
      </c>
      <c r="AU312" s="99" t="e">
        <f t="shared" si="147"/>
        <v>#N/A</v>
      </c>
      <c r="AV312" s="99">
        <f t="shared" si="148"/>
        <v>0</v>
      </c>
    </row>
    <row r="313" spans="1:48" s="91" customFormat="1">
      <c r="A313" s="92">
        <f t="shared" si="149"/>
        <v>305</v>
      </c>
      <c r="B313" s="91">
        <f t="shared" si="132"/>
        <v>306</v>
      </c>
      <c r="C313" s="99">
        <f t="shared" si="133"/>
        <v>0</v>
      </c>
      <c r="F313" s="92">
        <f t="shared" si="150"/>
        <v>305</v>
      </c>
      <c r="G313" s="91">
        <f t="shared" si="151"/>
        <v>306</v>
      </c>
      <c r="H313" s="91" t="e">
        <f>INDEX(地温!$D$2:$D$366,MATCH(F313,地温!$C$2:$C$366,FALSE))</f>
        <v>#N/A</v>
      </c>
      <c r="I313" s="91" t="e">
        <f t="shared" si="152"/>
        <v>#N/A</v>
      </c>
      <c r="J313" s="93" t="e">
        <f t="shared" si="134"/>
        <v>#N/A</v>
      </c>
      <c r="K313" s="99" t="e">
        <f t="shared" si="135"/>
        <v>#N/A</v>
      </c>
      <c r="L313" s="99">
        <f t="shared" si="136"/>
        <v>0</v>
      </c>
      <c r="O313" s="92">
        <f t="shared" si="153"/>
        <v>305</v>
      </c>
      <c r="P313" s="91">
        <f t="shared" si="154"/>
        <v>306</v>
      </c>
      <c r="Q313" s="91" t="e">
        <f>INDEX(地温!$D$2:$D$366,MATCH(O313,地温!$C$2:$C$366,FALSE))</f>
        <v>#N/A</v>
      </c>
      <c r="R313" s="91" t="e">
        <f t="shared" si="155"/>
        <v>#N/A</v>
      </c>
      <c r="S313" s="93" t="e">
        <f t="shared" si="137"/>
        <v>#N/A</v>
      </c>
      <c r="T313" s="99" t="e">
        <f t="shared" si="138"/>
        <v>#N/A</v>
      </c>
      <c r="U313" s="99">
        <f t="shared" si="139"/>
        <v>0</v>
      </c>
      <c r="X313" s="92">
        <f t="shared" si="156"/>
        <v>305</v>
      </c>
      <c r="Y313" s="91">
        <f t="shared" si="157"/>
        <v>306</v>
      </c>
      <c r="Z313" s="91" t="e">
        <f>INDEX(地温!$D$2:$D$366,MATCH(X313,地温!$C$2:$C$366,FALSE))</f>
        <v>#N/A</v>
      </c>
      <c r="AA313" s="91" t="e">
        <f t="shared" si="158"/>
        <v>#N/A</v>
      </c>
      <c r="AB313" s="93" t="e">
        <f t="shared" si="140"/>
        <v>#N/A</v>
      </c>
      <c r="AC313" s="99" t="e">
        <f t="shared" si="141"/>
        <v>#N/A</v>
      </c>
      <c r="AD313" s="99">
        <f t="shared" si="142"/>
        <v>0</v>
      </c>
      <c r="AG313" s="92">
        <f t="shared" si="159"/>
        <v>305</v>
      </c>
      <c r="AH313" s="91">
        <f t="shared" si="160"/>
        <v>306</v>
      </c>
      <c r="AI313" s="91" t="e">
        <f>INDEX(地温!$D$2:$D$366,MATCH(AG313,地温!$C$2:$C$366,FALSE))</f>
        <v>#N/A</v>
      </c>
      <c r="AJ313" s="91" t="e">
        <f t="shared" si="161"/>
        <v>#N/A</v>
      </c>
      <c r="AK313" s="93" t="e">
        <f t="shared" si="143"/>
        <v>#N/A</v>
      </c>
      <c r="AL313" s="99" t="e">
        <f t="shared" si="144"/>
        <v>#N/A</v>
      </c>
      <c r="AM313" s="99">
        <f t="shared" si="145"/>
        <v>0</v>
      </c>
      <c r="AP313" s="92">
        <f t="shared" si="162"/>
        <v>305</v>
      </c>
      <c r="AQ313" s="91">
        <f t="shared" si="163"/>
        <v>306</v>
      </c>
      <c r="AR313" s="91" t="e">
        <f>INDEX(地温!$D$2:$D$366,MATCH(AP313,地温!$C$2:$C$366,FALSE))</f>
        <v>#N/A</v>
      </c>
      <c r="AS313" s="91" t="e">
        <f t="shared" si="164"/>
        <v>#N/A</v>
      </c>
      <c r="AT313" s="93" t="e">
        <f t="shared" si="146"/>
        <v>#N/A</v>
      </c>
      <c r="AU313" s="99" t="e">
        <f t="shared" si="147"/>
        <v>#N/A</v>
      </c>
      <c r="AV313" s="99">
        <f t="shared" si="148"/>
        <v>0</v>
      </c>
    </row>
    <row r="314" spans="1:48" s="91" customFormat="1">
      <c r="A314" s="92">
        <f t="shared" si="149"/>
        <v>306</v>
      </c>
      <c r="B314" s="91">
        <f t="shared" si="132"/>
        <v>307</v>
      </c>
      <c r="C314" s="99">
        <f t="shared" si="133"/>
        <v>0</v>
      </c>
      <c r="F314" s="92">
        <f t="shared" si="150"/>
        <v>306</v>
      </c>
      <c r="G314" s="91">
        <f t="shared" si="151"/>
        <v>307</v>
      </c>
      <c r="H314" s="91" t="e">
        <f>INDEX(地温!$D$2:$D$366,MATCH(F314,地温!$C$2:$C$366,FALSE))</f>
        <v>#N/A</v>
      </c>
      <c r="I314" s="91" t="e">
        <f t="shared" si="152"/>
        <v>#N/A</v>
      </c>
      <c r="J314" s="93" t="e">
        <f t="shared" si="134"/>
        <v>#N/A</v>
      </c>
      <c r="K314" s="99" t="e">
        <f t="shared" si="135"/>
        <v>#N/A</v>
      </c>
      <c r="L314" s="99">
        <f t="shared" si="136"/>
        <v>0</v>
      </c>
      <c r="O314" s="92">
        <f t="shared" si="153"/>
        <v>306</v>
      </c>
      <c r="P314" s="91">
        <f t="shared" si="154"/>
        <v>307</v>
      </c>
      <c r="Q314" s="91" t="e">
        <f>INDEX(地温!$D$2:$D$366,MATCH(O314,地温!$C$2:$C$366,FALSE))</f>
        <v>#N/A</v>
      </c>
      <c r="R314" s="91" t="e">
        <f t="shared" si="155"/>
        <v>#N/A</v>
      </c>
      <c r="S314" s="93" t="e">
        <f t="shared" si="137"/>
        <v>#N/A</v>
      </c>
      <c r="T314" s="99" t="e">
        <f t="shared" si="138"/>
        <v>#N/A</v>
      </c>
      <c r="U314" s="99">
        <f t="shared" si="139"/>
        <v>0</v>
      </c>
      <c r="X314" s="92">
        <f t="shared" si="156"/>
        <v>306</v>
      </c>
      <c r="Y314" s="91">
        <f t="shared" si="157"/>
        <v>307</v>
      </c>
      <c r="Z314" s="91" t="e">
        <f>INDEX(地温!$D$2:$D$366,MATCH(X314,地温!$C$2:$C$366,FALSE))</f>
        <v>#N/A</v>
      </c>
      <c r="AA314" s="91" t="e">
        <f t="shared" si="158"/>
        <v>#N/A</v>
      </c>
      <c r="AB314" s="93" t="e">
        <f t="shared" si="140"/>
        <v>#N/A</v>
      </c>
      <c r="AC314" s="99" t="e">
        <f t="shared" si="141"/>
        <v>#N/A</v>
      </c>
      <c r="AD314" s="99">
        <f t="shared" si="142"/>
        <v>0</v>
      </c>
      <c r="AG314" s="92">
        <f t="shared" si="159"/>
        <v>306</v>
      </c>
      <c r="AH314" s="91">
        <f t="shared" si="160"/>
        <v>307</v>
      </c>
      <c r="AI314" s="91" t="e">
        <f>INDEX(地温!$D$2:$D$366,MATCH(AG314,地温!$C$2:$C$366,FALSE))</f>
        <v>#N/A</v>
      </c>
      <c r="AJ314" s="91" t="e">
        <f t="shared" si="161"/>
        <v>#N/A</v>
      </c>
      <c r="AK314" s="93" t="e">
        <f t="shared" si="143"/>
        <v>#N/A</v>
      </c>
      <c r="AL314" s="99" t="e">
        <f t="shared" si="144"/>
        <v>#N/A</v>
      </c>
      <c r="AM314" s="99">
        <f t="shared" si="145"/>
        <v>0</v>
      </c>
      <c r="AP314" s="92">
        <f t="shared" si="162"/>
        <v>306</v>
      </c>
      <c r="AQ314" s="91">
        <f t="shared" si="163"/>
        <v>307</v>
      </c>
      <c r="AR314" s="91" t="e">
        <f>INDEX(地温!$D$2:$D$366,MATCH(AP314,地温!$C$2:$C$366,FALSE))</f>
        <v>#N/A</v>
      </c>
      <c r="AS314" s="91" t="e">
        <f t="shared" si="164"/>
        <v>#N/A</v>
      </c>
      <c r="AT314" s="93" t="e">
        <f t="shared" si="146"/>
        <v>#N/A</v>
      </c>
      <c r="AU314" s="99" t="e">
        <f t="shared" si="147"/>
        <v>#N/A</v>
      </c>
      <c r="AV314" s="99">
        <f t="shared" si="148"/>
        <v>0</v>
      </c>
    </row>
    <row r="315" spans="1:48" s="91" customFormat="1">
      <c r="A315" s="92">
        <f t="shared" si="149"/>
        <v>307</v>
      </c>
      <c r="B315" s="91">
        <f t="shared" si="132"/>
        <v>308</v>
      </c>
      <c r="C315" s="99">
        <f t="shared" si="133"/>
        <v>0</v>
      </c>
      <c r="F315" s="92">
        <f t="shared" si="150"/>
        <v>307</v>
      </c>
      <c r="G315" s="91">
        <f t="shared" si="151"/>
        <v>308</v>
      </c>
      <c r="H315" s="91" t="e">
        <f>INDEX(地温!$D$2:$D$366,MATCH(F315,地温!$C$2:$C$366,FALSE))</f>
        <v>#N/A</v>
      </c>
      <c r="I315" s="91" t="e">
        <f t="shared" si="152"/>
        <v>#N/A</v>
      </c>
      <c r="J315" s="93" t="e">
        <f t="shared" si="134"/>
        <v>#N/A</v>
      </c>
      <c r="K315" s="99" t="e">
        <f t="shared" si="135"/>
        <v>#N/A</v>
      </c>
      <c r="L315" s="99">
        <f t="shared" si="136"/>
        <v>0</v>
      </c>
      <c r="O315" s="92">
        <f t="shared" si="153"/>
        <v>307</v>
      </c>
      <c r="P315" s="91">
        <f t="shared" si="154"/>
        <v>308</v>
      </c>
      <c r="Q315" s="91" t="e">
        <f>INDEX(地温!$D$2:$D$366,MATCH(O315,地温!$C$2:$C$366,FALSE))</f>
        <v>#N/A</v>
      </c>
      <c r="R315" s="91" t="e">
        <f t="shared" si="155"/>
        <v>#N/A</v>
      </c>
      <c r="S315" s="93" t="e">
        <f t="shared" si="137"/>
        <v>#N/A</v>
      </c>
      <c r="T315" s="99" t="e">
        <f t="shared" si="138"/>
        <v>#N/A</v>
      </c>
      <c r="U315" s="99">
        <f t="shared" si="139"/>
        <v>0</v>
      </c>
      <c r="X315" s="92">
        <f t="shared" si="156"/>
        <v>307</v>
      </c>
      <c r="Y315" s="91">
        <f t="shared" si="157"/>
        <v>308</v>
      </c>
      <c r="Z315" s="91" t="e">
        <f>INDEX(地温!$D$2:$D$366,MATCH(X315,地温!$C$2:$C$366,FALSE))</f>
        <v>#N/A</v>
      </c>
      <c r="AA315" s="91" t="e">
        <f t="shared" si="158"/>
        <v>#N/A</v>
      </c>
      <c r="AB315" s="93" t="e">
        <f t="shared" si="140"/>
        <v>#N/A</v>
      </c>
      <c r="AC315" s="99" t="e">
        <f t="shared" si="141"/>
        <v>#N/A</v>
      </c>
      <c r="AD315" s="99">
        <f t="shared" si="142"/>
        <v>0</v>
      </c>
      <c r="AG315" s="92">
        <f t="shared" si="159"/>
        <v>307</v>
      </c>
      <c r="AH315" s="91">
        <f t="shared" si="160"/>
        <v>308</v>
      </c>
      <c r="AI315" s="91" t="e">
        <f>INDEX(地温!$D$2:$D$366,MATCH(AG315,地温!$C$2:$C$366,FALSE))</f>
        <v>#N/A</v>
      </c>
      <c r="AJ315" s="91" t="e">
        <f t="shared" si="161"/>
        <v>#N/A</v>
      </c>
      <c r="AK315" s="93" t="e">
        <f t="shared" si="143"/>
        <v>#N/A</v>
      </c>
      <c r="AL315" s="99" t="e">
        <f t="shared" si="144"/>
        <v>#N/A</v>
      </c>
      <c r="AM315" s="99">
        <f t="shared" si="145"/>
        <v>0</v>
      </c>
      <c r="AP315" s="92">
        <f t="shared" si="162"/>
        <v>307</v>
      </c>
      <c r="AQ315" s="91">
        <f t="shared" si="163"/>
        <v>308</v>
      </c>
      <c r="AR315" s="91" t="e">
        <f>INDEX(地温!$D$2:$D$366,MATCH(AP315,地温!$C$2:$C$366,FALSE))</f>
        <v>#N/A</v>
      </c>
      <c r="AS315" s="91" t="e">
        <f t="shared" si="164"/>
        <v>#N/A</v>
      </c>
      <c r="AT315" s="93" t="e">
        <f t="shared" si="146"/>
        <v>#N/A</v>
      </c>
      <c r="AU315" s="99" t="e">
        <f t="shared" si="147"/>
        <v>#N/A</v>
      </c>
      <c r="AV315" s="99">
        <f t="shared" si="148"/>
        <v>0</v>
      </c>
    </row>
    <row r="316" spans="1:48" s="91" customFormat="1">
      <c r="A316" s="92">
        <f t="shared" si="149"/>
        <v>308</v>
      </c>
      <c r="B316" s="91">
        <f t="shared" si="132"/>
        <v>309</v>
      </c>
      <c r="C316" s="99">
        <f t="shared" si="133"/>
        <v>0</v>
      </c>
      <c r="F316" s="92">
        <f t="shared" si="150"/>
        <v>308</v>
      </c>
      <c r="G316" s="91">
        <f t="shared" si="151"/>
        <v>309</v>
      </c>
      <c r="H316" s="91" t="e">
        <f>INDEX(地温!$D$2:$D$366,MATCH(F316,地温!$C$2:$C$366,FALSE))</f>
        <v>#N/A</v>
      </c>
      <c r="I316" s="91" t="e">
        <f t="shared" si="152"/>
        <v>#N/A</v>
      </c>
      <c r="J316" s="93" t="e">
        <f t="shared" si="134"/>
        <v>#N/A</v>
      </c>
      <c r="K316" s="99" t="e">
        <f t="shared" si="135"/>
        <v>#N/A</v>
      </c>
      <c r="L316" s="99">
        <f t="shared" si="136"/>
        <v>0</v>
      </c>
      <c r="O316" s="92">
        <f t="shared" si="153"/>
        <v>308</v>
      </c>
      <c r="P316" s="91">
        <f t="shared" si="154"/>
        <v>309</v>
      </c>
      <c r="Q316" s="91" t="e">
        <f>INDEX(地温!$D$2:$D$366,MATCH(O316,地温!$C$2:$C$366,FALSE))</f>
        <v>#N/A</v>
      </c>
      <c r="R316" s="91" t="e">
        <f t="shared" si="155"/>
        <v>#N/A</v>
      </c>
      <c r="S316" s="93" t="e">
        <f t="shared" si="137"/>
        <v>#N/A</v>
      </c>
      <c r="T316" s="99" t="e">
        <f t="shared" si="138"/>
        <v>#N/A</v>
      </c>
      <c r="U316" s="99">
        <f t="shared" si="139"/>
        <v>0</v>
      </c>
      <c r="X316" s="92">
        <f t="shared" si="156"/>
        <v>308</v>
      </c>
      <c r="Y316" s="91">
        <f t="shared" si="157"/>
        <v>309</v>
      </c>
      <c r="Z316" s="91" t="e">
        <f>INDEX(地温!$D$2:$D$366,MATCH(X316,地温!$C$2:$C$366,FALSE))</f>
        <v>#N/A</v>
      </c>
      <c r="AA316" s="91" t="e">
        <f t="shared" si="158"/>
        <v>#N/A</v>
      </c>
      <c r="AB316" s="93" t="e">
        <f t="shared" si="140"/>
        <v>#N/A</v>
      </c>
      <c r="AC316" s="99" t="e">
        <f t="shared" si="141"/>
        <v>#N/A</v>
      </c>
      <c r="AD316" s="99">
        <f t="shared" si="142"/>
        <v>0</v>
      </c>
      <c r="AG316" s="92">
        <f t="shared" si="159"/>
        <v>308</v>
      </c>
      <c r="AH316" s="91">
        <f t="shared" si="160"/>
        <v>309</v>
      </c>
      <c r="AI316" s="91" t="e">
        <f>INDEX(地温!$D$2:$D$366,MATCH(AG316,地温!$C$2:$C$366,FALSE))</f>
        <v>#N/A</v>
      </c>
      <c r="AJ316" s="91" t="e">
        <f t="shared" si="161"/>
        <v>#N/A</v>
      </c>
      <c r="AK316" s="93" t="e">
        <f t="shared" si="143"/>
        <v>#N/A</v>
      </c>
      <c r="AL316" s="99" t="e">
        <f t="shared" si="144"/>
        <v>#N/A</v>
      </c>
      <c r="AM316" s="99">
        <f t="shared" si="145"/>
        <v>0</v>
      </c>
      <c r="AP316" s="92">
        <f t="shared" si="162"/>
        <v>308</v>
      </c>
      <c r="AQ316" s="91">
        <f t="shared" si="163"/>
        <v>309</v>
      </c>
      <c r="AR316" s="91" t="e">
        <f>INDEX(地温!$D$2:$D$366,MATCH(AP316,地温!$C$2:$C$366,FALSE))</f>
        <v>#N/A</v>
      </c>
      <c r="AS316" s="91" t="e">
        <f t="shared" si="164"/>
        <v>#N/A</v>
      </c>
      <c r="AT316" s="93" t="e">
        <f t="shared" si="146"/>
        <v>#N/A</v>
      </c>
      <c r="AU316" s="99" t="e">
        <f t="shared" si="147"/>
        <v>#N/A</v>
      </c>
      <c r="AV316" s="99">
        <f t="shared" si="148"/>
        <v>0</v>
      </c>
    </row>
    <row r="317" spans="1:48" s="91" customFormat="1">
      <c r="A317" s="92">
        <f t="shared" si="149"/>
        <v>309</v>
      </c>
      <c r="B317" s="91">
        <f t="shared" si="132"/>
        <v>310</v>
      </c>
      <c r="C317" s="99">
        <f t="shared" si="133"/>
        <v>0</v>
      </c>
      <c r="F317" s="92">
        <f t="shared" si="150"/>
        <v>309</v>
      </c>
      <c r="G317" s="91">
        <f t="shared" si="151"/>
        <v>310</v>
      </c>
      <c r="H317" s="91" t="e">
        <f>INDEX(地温!$D$2:$D$366,MATCH(F317,地温!$C$2:$C$366,FALSE))</f>
        <v>#N/A</v>
      </c>
      <c r="I317" s="91" t="e">
        <f t="shared" si="152"/>
        <v>#N/A</v>
      </c>
      <c r="J317" s="93" t="e">
        <f t="shared" si="134"/>
        <v>#N/A</v>
      </c>
      <c r="K317" s="99" t="e">
        <f t="shared" si="135"/>
        <v>#N/A</v>
      </c>
      <c r="L317" s="99">
        <f t="shared" si="136"/>
        <v>0</v>
      </c>
      <c r="O317" s="92">
        <f t="shared" si="153"/>
        <v>309</v>
      </c>
      <c r="P317" s="91">
        <f t="shared" si="154"/>
        <v>310</v>
      </c>
      <c r="Q317" s="91" t="e">
        <f>INDEX(地温!$D$2:$D$366,MATCH(O317,地温!$C$2:$C$366,FALSE))</f>
        <v>#N/A</v>
      </c>
      <c r="R317" s="91" t="e">
        <f t="shared" si="155"/>
        <v>#N/A</v>
      </c>
      <c r="S317" s="93" t="e">
        <f t="shared" si="137"/>
        <v>#N/A</v>
      </c>
      <c r="T317" s="99" t="e">
        <f t="shared" si="138"/>
        <v>#N/A</v>
      </c>
      <c r="U317" s="99">
        <f t="shared" si="139"/>
        <v>0</v>
      </c>
      <c r="X317" s="92">
        <f t="shared" si="156"/>
        <v>309</v>
      </c>
      <c r="Y317" s="91">
        <f t="shared" si="157"/>
        <v>310</v>
      </c>
      <c r="Z317" s="91" t="e">
        <f>INDEX(地温!$D$2:$D$366,MATCH(X317,地温!$C$2:$C$366,FALSE))</f>
        <v>#N/A</v>
      </c>
      <c r="AA317" s="91" t="e">
        <f t="shared" si="158"/>
        <v>#N/A</v>
      </c>
      <c r="AB317" s="93" t="e">
        <f t="shared" si="140"/>
        <v>#N/A</v>
      </c>
      <c r="AC317" s="99" t="e">
        <f t="shared" si="141"/>
        <v>#N/A</v>
      </c>
      <c r="AD317" s="99">
        <f t="shared" si="142"/>
        <v>0</v>
      </c>
      <c r="AG317" s="92">
        <f t="shared" si="159"/>
        <v>309</v>
      </c>
      <c r="AH317" s="91">
        <f t="shared" si="160"/>
        <v>310</v>
      </c>
      <c r="AI317" s="91" t="e">
        <f>INDEX(地温!$D$2:$D$366,MATCH(AG317,地温!$C$2:$C$366,FALSE))</f>
        <v>#N/A</v>
      </c>
      <c r="AJ317" s="91" t="e">
        <f t="shared" si="161"/>
        <v>#N/A</v>
      </c>
      <c r="AK317" s="93" t="e">
        <f t="shared" si="143"/>
        <v>#N/A</v>
      </c>
      <c r="AL317" s="99" t="e">
        <f t="shared" si="144"/>
        <v>#N/A</v>
      </c>
      <c r="AM317" s="99">
        <f t="shared" si="145"/>
        <v>0</v>
      </c>
      <c r="AP317" s="92">
        <f t="shared" si="162"/>
        <v>309</v>
      </c>
      <c r="AQ317" s="91">
        <f t="shared" si="163"/>
        <v>310</v>
      </c>
      <c r="AR317" s="91" t="e">
        <f>INDEX(地温!$D$2:$D$366,MATCH(AP317,地温!$C$2:$C$366,FALSE))</f>
        <v>#N/A</v>
      </c>
      <c r="AS317" s="91" t="e">
        <f t="shared" si="164"/>
        <v>#N/A</v>
      </c>
      <c r="AT317" s="93" t="e">
        <f t="shared" si="146"/>
        <v>#N/A</v>
      </c>
      <c r="AU317" s="99" t="e">
        <f t="shared" si="147"/>
        <v>#N/A</v>
      </c>
      <c r="AV317" s="99">
        <f t="shared" si="148"/>
        <v>0</v>
      </c>
    </row>
    <row r="318" spans="1:48" s="91" customFormat="1">
      <c r="A318" s="92">
        <f t="shared" si="149"/>
        <v>310</v>
      </c>
      <c r="B318" s="91">
        <f t="shared" si="132"/>
        <v>311</v>
      </c>
      <c r="C318" s="99">
        <f t="shared" si="133"/>
        <v>0</v>
      </c>
      <c r="F318" s="92">
        <f t="shared" si="150"/>
        <v>310</v>
      </c>
      <c r="G318" s="91">
        <f t="shared" si="151"/>
        <v>311</v>
      </c>
      <c r="H318" s="91" t="e">
        <f>INDEX(地温!$D$2:$D$366,MATCH(F318,地温!$C$2:$C$366,FALSE))</f>
        <v>#N/A</v>
      </c>
      <c r="I318" s="91" t="e">
        <f t="shared" si="152"/>
        <v>#N/A</v>
      </c>
      <c r="J318" s="93" t="e">
        <f t="shared" si="134"/>
        <v>#N/A</v>
      </c>
      <c r="K318" s="99" t="e">
        <f t="shared" si="135"/>
        <v>#N/A</v>
      </c>
      <c r="L318" s="99">
        <f t="shared" si="136"/>
        <v>0</v>
      </c>
      <c r="O318" s="92">
        <f t="shared" si="153"/>
        <v>310</v>
      </c>
      <c r="P318" s="91">
        <f t="shared" si="154"/>
        <v>311</v>
      </c>
      <c r="Q318" s="91" t="e">
        <f>INDEX(地温!$D$2:$D$366,MATCH(O318,地温!$C$2:$C$366,FALSE))</f>
        <v>#N/A</v>
      </c>
      <c r="R318" s="91" t="e">
        <f t="shared" si="155"/>
        <v>#N/A</v>
      </c>
      <c r="S318" s="93" t="e">
        <f t="shared" si="137"/>
        <v>#N/A</v>
      </c>
      <c r="T318" s="99" t="e">
        <f t="shared" si="138"/>
        <v>#N/A</v>
      </c>
      <c r="U318" s="99">
        <f t="shared" si="139"/>
        <v>0</v>
      </c>
      <c r="X318" s="92">
        <f t="shared" si="156"/>
        <v>310</v>
      </c>
      <c r="Y318" s="91">
        <f t="shared" si="157"/>
        <v>311</v>
      </c>
      <c r="Z318" s="91" t="e">
        <f>INDEX(地温!$D$2:$D$366,MATCH(X318,地温!$C$2:$C$366,FALSE))</f>
        <v>#N/A</v>
      </c>
      <c r="AA318" s="91" t="e">
        <f t="shared" si="158"/>
        <v>#N/A</v>
      </c>
      <c r="AB318" s="93" t="e">
        <f t="shared" si="140"/>
        <v>#N/A</v>
      </c>
      <c r="AC318" s="99" t="e">
        <f t="shared" si="141"/>
        <v>#N/A</v>
      </c>
      <c r="AD318" s="99">
        <f t="shared" si="142"/>
        <v>0</v>
      </c>
      <c r="AG318" s="92">
        <f t="shared" si="159"/>
        <v>310</v>
      </c>
      <c r="AH318" s="91">
        <f t="shared" si="160"/>
        <v>311</v>
      </c>
      <c r="AI318" s="91" t="e">
        <f>INDEX(地温!$D$2:$D$366,MATCH(AG318,地温!$C$2:$C$366,FALSE))</f>
        <v>#N/A</v>
      </c>
      <c r="AJ318" s="91" t="e">
        <f t="shared" si="161"/>
        <v>#N/A</v>
      </c>
      <c r="AK318" s="93" t="e">
        <f t="shared" si="143"/>
        <v>#N/A</v>
      </c>
      <c r="AL318" s="99" t="e">
        <f t="shared" si="144"/>
        <v>#N/A</v>
      </c>
      <c r="AM318" s="99">
        <f t="shared" si="145"/>
        <v>0</v>
      </c>
      <c r="AP318" s="92">
        <f t="shared" si="162"/>
        <v>310</v>
      </c>
      <c r="AQ318" s="91">
        <f t="shared" si="163"/>
        <v>311</v>
      </c>
      <c r="AR318" s="91" t="e">
        <f>INDEX(地温!$D$2:$D$366,MATCH(AP318,地温!$C$2:$C$366,FALSE))</f>
        <v>#N/A</v>
      </c>
      <c r="AS318" s="91" t="e">
        <f t="shared" si="164"/>
        <v>#N/A</v>
      </c>
      <c r="AT318" s="93" t="e">
        <f t="shared" si="146"/>
        <v>#N/A</v>
      </c>
      <c r="AU318" s="99" t="e">
        <f t="shared" si="147"/>
        <v>#N/A</v>
      </c>
      <c r="AV318" s="99">
        <f t="shared" si="148"/>
        <v>0</v>
      </c>
    </row>
    <row r="319" spans="1:48" s="91" customFormat="1">
      <c r="A319" s="92">
        <f t="shared" si="149"/>
        <v>311</v>
      </c>
      <c r="B319" s="91">
        <f t="shared" si="132"/>
        <v>312</v>
      </c>
      <c r="C319" s="99">
        <f t="shared" si="133"/>
        <v>0</v>
      </c>
      <c r="F319" s="92">
        <f t="shared" si="150"/>
        <v>311</v>
      </c>
      <c r="G319" s="91">
        <f t="shared" si="151"/>
        <v>312</v>
      </c>
      <c r="H319" s="91" t="e">
        <f>INDEX(地温!$D$2:$D$366,MATCH(F319,地温!$C$2:$C$366,FALSE))</f>
        <v>#N/A</v>
      </c>
      <c r="I319" s="91" t="e">
        <f t="shared" si="152"/>
        <v>#N/A</v>
      </c>
      <c r="J319" s="93" t="e">
        <f t="shared" si="134"/>
        <v>#N/A</v>
      </c>
      <c r="K319" s="99" t="e">
        <f t="shared" si="135"/>
        <v>#N/A</v>
      </c>
      <c r="L319" s="99">
        <f t="shared" si="136"/>
        <v>0</v>
      </c>
      <c r="O319" s="92">
        <f t="shared" si="153"/>
        <v>311</v>
      </c>
      <c r="P319" s="91">
        <f t="shared" si="154"/>
        <v>312</v>
      </c>
      <c r="Q319" s="91" t="e">
        <f>INDEX(地温!$D$2:$D$366,MATCH(O319,地温!$C$2:$C$366,FALSE))</f>
        <v>#N/A</v>
      </c>
      <c r="R319" s="91" t="e">
        <f t="shared" si="155"/>
        <v>#N/A</v>
      </c>
      <c r="S319" s="93" t="e">
        <f t="shared" si="137"/>
        <v>#N/A</v>
      </c>
      <c r="T319" s="99" t="e">
        <f t="shared" si="138"/>
        <v>#N/A</v>
      </c>
      <c r="U319" s="99">
        <f t="shared" si="139"/>
        <v>0</v>
      </c>
      <c r="X319" s="92">
        <f t="shared" si="156"/>
        <v>311</v>
      </c>
      <c r="Y319" s="91">
        <f t="shared" si="157"/>
        <v>312</v>
      </c>
      <c r="Z319" s="91" t="e">
        <f>INDEX(地温!$D$2:$D$366,MATCH(X319,地温!$C$2:$C$366,FALSE))</f>
        <v>#N/A</v>
      </c>
      <c r="AA319" s="91" t="e">
        <f t="shared" si="158"/>
        <v>#N/A</v>
      </c>
      <c r="AB319" s="93" t="e">
        <f t="shared" si="140"/>
        <v>#N/A</v>
      </c>
      <c r="AC319" s="99" t="e">
        <f t="shared" si="141"/>
        <v>#N/A</v>
      </c>
      <c r="AD319" s="99">
        <f t="shared" si="142"/>
        <v>0</v>
      </c>
      <c r="AG319" s="92">
        <f t="shared" si="159"/>
        <v>311</v>
      </c>
      <c r="AH319" s="91">
        <f t="shared" si="160"/>
        <v>312</v>
      </c>
      <c r="AI319" s="91" t="e">
        <f>INDEX(地温!$D$2:$D$366,MATCH(AG319,地温!$C$2:$C$366,FALSE))</f>
        <v>#N/A</v>
      </c>
      <c r="AJ319" s="91" t="e">
        <f t="shared" si="161"/>
        <v>#N/A</v>
      </c>
      <c r="AK319" s="93" t="e">
        <f t="shared" si="143"/>
        <v>#N/A</v>
      </c>
      <c r="AL319" s="99" t="e">
        <f t="shared" si="144"/>
        <v>#N/A</v>
      </c>
      <c r="AM319" s="99">
        <f t="shared" si="145"/>
        <v>0</v>
      </c>
      <c r="AP319" s="92">
        <f t="shared" si="162"/>
        <v>311</v>
      </c>
      <c r="AQ319" s="91">
        <f t="shared" si="163"/>
        <v>312</v>
      </c>
      <c r="AR319" s="91" t="e">
        <f>INDEX(地温!$D$2:$D$366,MATCH(AP319,地温!$C$2:$C$366,FALSE))</f>
        <v>#N/A</v>
      </c>
      <c r="AS319" s="91" t="e">
        <f t="shared" si="164"/>
        <v>#N/A</v>
      </c>
      <c r="AT319" s="93" t="e">
        <f t="shared" si="146"/>
        <v>#N/A</v>
      </c>
      <c r="AU319" s="99" t="e">
        <f t="shared" si="147"/>
        <v>#N/A</v>
      </c>
      <c r="AV319" s="99">
        <f t="shared" si="148"/>
        <v>0</v>
      </c>
    </row>
    <row r="320" spans="1:48" s="91" customFormat="1">
      <c r="A320" s="92">
        <f t="shared" si="149"/>
        <v>312</v>
      </c>
      <c r="B320" s="91">
        <f t="shared" si="132"/>
        <v>313</v>
      </c>
      <c r="C320" s="99">
        <f t="shared" si="133"/>
        <v>0</v>
      </c>
      <c r="F320" s="92">
        <f t="shared" si="150"/>
        <v>312</v>
      </c>
      <c r="G320" s="91">
        <f t="shared" si="151"/>
        <v>313</v>
      </c>
      <c r="H320" s="91" t="e">
        <f>INDEX(地温!$D$2:$D$366,MATCH(F320,地温!$C$2:$C$366,FALSE))</f>
        <v>#N/A</v>
      </c>
      <c r="I320" s="91" t="e">
        <f t="shared" si="152"/>
        <v>#N/A</v>
      </c>
      <c r="J320" s="93" t="e">
        <f t="shared" si="134"/>
        <v>#N/A</v>
      </c>
      <c r="K320" s="99" t="e">
        <f t="shared" si="135"/>
        <v>#N/A</v>
      </c>
      <c r="L320" s="99">
        <f t="shared" si="136"/>
        <v>0</v>
      </c>
      <c r="O320" s="92">
        <f t="shared" si="153"/>
        <v>312</v>
      </c>
      <c r="P320" s="91">
        <f t="shared" si="154"/>
        <v>313</v>
      </c>
      <c r="Q320" s="91" t="e">
        <f>INDEX(地温!$D$2:$D$366,MATCH(O320,地温!$C$2:$C$366,FALSE))</f>
        <v>#N/A</v>
      </c>
      <c r="R320" s="91" t="e">
        <f t="shared" si="155"/>
        <v>#N/A</v>
      </c>
      <c r="S320" s="93" t="e">
        <f t="shared" si="137"/>
        <v>#N/A</v>
      </c>
      <c r="T320" s="99" t="e">
        <f t="shared" si="138"/>
        <v>#N/A</v>
      </c>
      <c r="U320" s="99">
        <f t="shared" si="139"/>
        <v>0</v>
      </c>
      <c r="X320" s="92">
        <f t="shared" si="156"/>
        <v>312</v>
      </c>
      <c r="Y320" s="91">
        <f t="shared" si="157"/>
        <v>313</v>
      </c>
      <c r="Z320" s="91" t="e">
        <f>INDEX(地温!$D$2:$D$366,MATCH(X320,地温!$C$2:$C$366,FALSE))</f>
        <v>#N/A</v>
      </c>
      <c r="AA320" s="91" t="e">
        <f t="shared" si="158"/>
        <v>#N/A</v>
      </c>
      <c r="AB320" s="93" t="e">
        <f t="shared" si="140"/>
        <v>#N/A</v>
      </c>
      <c r="AC320" s="99" t="e">
        <f t="shared" si="141"/>
        <v>#N/A</v>
      </c>
      <c r="AD320" s="99">
        <f t="shared" si="142"/>
        <v>0</v>
      </c>
      <c r="AG320" s="92">
        <f t="shared" si="159"/>
        <v>312</v>
      </c>
      <c r="AH320" s="91">
        <f t="shared" si="160"/>
        <v>313</v>
      </c>
      <c r="AI320" s="91" t="e">
        <f>INDEX(地温!$D$2:$D$366,MATCH(AG320,地温!$C$2:$C$366,FALSE))</f>
        <v>#N/A</v>
      </c>
      <c r="AJ320" s="91" t="e">
        <f t="shared" si="161"/>
        <v>#N/A</v>
      </c>
      <c r="AK320" s="93" t="e">
        <f t="shared" si="143"/>
        <v>#N/A</v>
      </c>
      <c r="AL320" s="99" t="e">
        <f t="shared" si="144"/>
        <v>#N/A</v>
      </c>
      <c r="AM320" s="99">
        <f t="shared" si="145"/>
        <v>0</v>
      </c>
      <c r="AP320" s="92">
        <f t="shared" si="162"/>
        <v>312</v>
      </c>
      <c r="AQ320" s="91">
        <f t="shared" si="163"/>
        <v>313</v>
      </c>
      <c r="AR320" s="91" t="e">
        <f>INDEX(地温!$D$2:$D$366,MATCH(AP320,地温!$C$2:$C$366,FALSE))</f>
        <v>#N/A</v>
      </c>
      <c r="AS320" s="91" t="e">
        <f t="shared" si="164"/>
        <v>#N/A</v>
      </c>
      <c r="AT320" s="93" t="e">
        <f t="shared" si="146"/>
        <v>#N/A</v>
      </c>
      <c r="AU320" s="99" t="e">
        <f t="shared" si="147"/>
        <v>#N/A</v>
      </c>
      <c r="AV320" s="99">
        <f t="shared" si="148"/>
        <v>0</v>
      </c>
    </row>
    <row r="321" spans="1:48" s="91" customFormat="1">
      <c r="A321" s="92">
        <f t="shared" si="149"/>
        <v>313</v>
      </c>
      <c r="B321" s="91">
        <f t="shared" si="132"/>
        <v>314</v>
      </c>
      <c r="C321" s="99">
        <f t="shared" si="133"/>
        <v>0</v>
      </c>
      <c r="F321" s="92">
        <f t="shared" si="150"/>
        <v>313</v>
      </c>
      <c r="G321" s="91">
        <f t="shared" si="151"/>
        <v>314</v>
      </c>
      <c r="H321" s="91" t="e">
        <f>INDEX(地温!$D$2:$D$366,MATCH(F321,地温!$C$2:$C$366,FALSE))</f>
        <v>#N/A</v>
      </c>
      <c r="I321" s="91" t="e">
        <f t="shared" si="152"/>
        <v>#N/A</v>
      </c>
      <c r="J321" s="93" t="e">
        <f t="shared" si="134"/>
        <v>#N/A</v>
      </c>
      <c r="K321" s="99" t="e">
        <f t="shared" si="135"/>
        <v>#N/A</v>
      </c>
      <c r="L321" s="99">
        <f t="shared" si="136"/>
        <v>0</v>
      </c>
      <c r="O321" s="92">
        <f t="shared" si="153"/>
        <v>313</v>
      </c>
      <c r="P321" s="91">
        <f t="shared" si="154"/>
        <v>314</v>
      </c>
      <c r="Q321" s="91" t="e">
        <f>INDEX(地温!$D$2:$D$366,MATCH(O321,地温!$C$2:$C$366,FALSE))</f>
        <v>#N/A</v>
      </c>
      <c r="R321" s="91" t="e">
        <f t="shared" si="155"/>
        <v>#N/A</v>
      </c>
      <c r="S321" s="93" t="e">
        <f t="shared" si="137"/>
        <v>#N/A</v>
      </c>
      <c r="T321" s="99" t="e">
        <f t="shared" si="138"/>
        <v>#N/A</v>
      </c>
      <c r="U321" s="99">
        <f t="shared" si="139"/>
        <v>0</v>
      </c>
      <c r="X321" s="92">
        <f t="shared" si="156"/>
        <v>313</v>
      </c>
      <c r="Y321" s="91">
        <f t="shared" si="157"/>
        <v>314</v>
      </c>
      <c r="Z321" s="91" t="e">
        <f>INDEX(地温!$D$2:$D$366,MATCH(X321,地温!$C$2:$C$366,FALSE))</f>
        <v>#N/A</v>
      </c>
      <c r="AA321" s="91" t="e">
        <f t="shared" si="158"/>
        <v>#N/A</v>
      </c>
      <c r="AB321" s="93" t="e">
        <f t="shared" si="140"/>
        <v>#N/A</v>
      </c>
      <c r="AC321" s="99" t="e">
        <f t="shared" si="141"/>
        <v>#N/A</v>
      </c>
      <c r="AD321" s="99">
        <f t="shared" si="142"/>
        <v>0</v>
      </c>
      <c r="AG321" s="92">
        <f t="shared" si="159"/>
        <v>313</v>
      </c>
      <c r="AH321" s="91">
        <f t="shared" si="160"/>
        <v>314</v>
      </c>
      <c r="AI321" s="91" t="e">
        <f>INDEX(地温!$D$2:$D$366,MATCH(AG321,地温!$C$2:$C$366,FALSE))</f>
        <v>#N/A</v>
      </c>
      <c r="AJ321" s="91" t="e">
        <f t="shared" si="161"/>
        <v>#N/A</v>
      </c>
      <c r="AK321" s="93" t="e">
        <f t="shared" si="143"/>
        <v>#N/A</v>
      </c>
      <c r="AL321" s="99" t="e">
        <f t="shared" si="144"/>
        <v>#N/A</v>
      </c>
      <c r="AM321" s="99">
        <f t="shared" si="145"/>
        <v>0</v>
      </c>
      <c r="AP321" s="92">
        <f t="shared" si="162"/>
        <v>313</v>
      </c>
      <c r="AQ321" s="91">
        <f t="shared" si="163"/>
        <v>314</v>
      </c>
      <c r="AR321" s="91" t="e">
        <f>INDEX(地温!$D$2:$D$366,MATCH(AP321,地温!$C$2:$C$366,FALSE))</f>
        <v>#N/A</v>
      </c>
      <c r="AS321" s="91" t="e">
        <f t="shared" si="164"/>
        <v>#N/A</v>
      </c>
      <c r="AT321" s="93" t="e">
        <f t="shared" si="146"/>
        <v>#N/A</v>
      </c>
      <c r="AU321" s="99" t="e">
        <f t="shared" si="147"/>
        <v>#N/A</v>
      </c>
      <c r="AV321" s="99">
        <f t="shared" si="148"/>
        <v>0</v>
      </c>
    </row>
    <row r="322" spans="1:48" s="91" customFormat="1">
      <c r="A322" s="92">
        <f t="shared" si="149"/>
        <v>314</v>
      </c>
      <c r="B322" s="91">
        <f t="shared" si="132"/>
        <v>315</v>
      </c>
      <c r="C322" s="99">
        <f t="shared" si="133"/>
        <v>0</v>
      </c>
      <c r="F322" s="92">
        <f t="shared" si="150"/>
        <v>314</v>
      </c>
      <c r="G322" s="91">
        <f t="shared" si="151"/>
        <v>315</v>
      </c>
      <c r="H322" s="91" t="e">
        <f>INDEX(地温!$D$2:$D$366,MATCH(F322,地温!$C$2:$C$366,FALSE))</f>
        <v>#N/A</v>
      </c>
      <c r="I322" s="91" t="e">
        <f t="shared" si="152"/>
        <v>#N/A</v>
      </c>
      <c r="J322" s="93" t="e">
        <f t="shared" si="134"/>
        <v>#N/A</v>
      </c>
      <c r="K322" s="99" t="e">
        <f t="shared" si="135"/>
        <v>#N/A</v>
      </c>
      <c r="L322" s="99">
        <f t="shared" si="136"/>
        <v>0</v>
      </c>
      <c r="O322" s="92">
        <f t="shared" si="153"/>
        <v>314</v>
      </c>
      <c r="P322" s="91">
        <f t="shared" si="154"/>
        <v>315</v>
      </c>
      <c r="Q322" s="91" t="e">
        <f>INDEX(地温!$D$2:$D$366,MATCH(O322,地温!$C$2:$C$366,FALSE))</f>
        <v>#N/A</v>
      </c>
      <c r="R322" s="91" t="e">
        <f t="shared" si="155"/>
        <v>#N/A</v>
      </c>
      <c r="S322" s="93" t="e">
        <f t="shared" si="137"/>
        <v>#N/A</v>
      </c>
      <c r="T322" s="99" t="e">
        <f t="shared" si="138"/>
        <v>#N/A</v>
      </c>
      <c r="U322" s="99">
        <f t="shared" si="139"/>
        <v>0</v>
      </c>
      <c r="X322" s="92">
        <f t="shared" si="156"/>
        <v>314</v>
      </c>
      <c r="Y322" s="91">
        <f t="shared" si="157"/>
        <v>315</v>
      </c>
      <c r="Z322" s="91" t="e">
        <f>INDEX(地温!$D$2:$D$366,MATCH(X322,地温!$C$2:$C$366,FALSE))</f>
        <v>#N/A</v>
      </c>
      <c r="AA322" s="91" t="e">
        <f t="shared" si="158"/>
        <v>#N/A</v>
      </c>
      <c r="AB322" s="93" t="e">
        <f t="shared" si="140"/>
        <v>#N/A</v>
      </c>
      <c r="AC322" s="99" t="e">
        <f t="shared" si="141"/>
        <v>#N/A</v>
      </c>
      <c r="AD322" s="99">
        <f t="shared" si="142"/>
        <v>0</v>
      </c>
      <c r="AG322" s="92">
        <f t="shared" si="159"/>
        <v>314</v>
      </c>
      <c r="AH322" s="91">
        <f t="shared" si="160"/>
        <v>315</v>
      </c>
      <c r="AI322" s="91" t="e">
        <f>INDEX(地温!$D$2:$D$366,MATCH(AG322,地温!$C$2:$C$366,FALSE))</f>
        <v>#N/A</v>
      </c>
      <c r="AJ322" s="91" t="e">
        <f t="shared" si="161"/>
        <v>#N/A</v>
      </c>
      <c r="AK322" s="93" t="e">
        <f t="shared" si="143"/>
        <v>#N/A</v>
      </c>
      <c r="AL322" s="99" t="e">
        <f t="shared" si="144"/>
        <v>#N/A</v>
      </c>
      <c r="AM322" s="99">
        <f t="shared" si="145"/>
        <v>0</v>
      </c>
      <c r="AP322" s="92">
        <f t="shared" si="162"/>
        <v>314</v>
      </c>
      <c r="AQ322" s="91">
        <f t="shared" si="163"/>
        <v>315</v>
      </c>
      <c r="AR322" s="91" t="e">
        <f>INDEX(地温!$D$2:$D$366,MATCH(AP322,地温!$C$2:$C$366,FALSE))</f>
        <v>#N/A</v>
      </c>
      <c r="AS322" s="91" t="e">
        <f t="shared" si="164"/>
        <v>#N/A</v>
      </c>
      <c r="AT322" s="93" t="e">
        <f t="shared" si="146"/>
        <v>#N/A</v>
      </c>
      <c r="AU322" s="99" t="e">
        <f t="shared" si="147"/>
        <v>#N/A</v>
      </c>
      <c r="AV322" s="99">
        <f t="shared" si="148"/>
        <v>0</v>
      </c>
    </row>
    <row r="323" spans="1:48" s="91" customFormat="1">
      <c r="A323" s="92">
        <f t="shared" si="149"/>
        <v>315</v>
      </c>
      <c r="B323" s="91">
        <f t="shared" si="132"/>
        <v>316</v>
      </c>
      <c r="C323" s="99">
        <f t="shared" si="133"/>
        <v>0</v>
      </c>
      <c r="F323" s="92">
        <f t="shared" si="150"/>
        <v>315</v>
      </c>
      <c r="G323" s="91">
        <f t="shared" si="151"/>
        <v>316</v>
      </c>
      <c r="H323" s="91" t="e">
        <f>INDEX(地温!$D$2:$D$366,MATCH(F323,地温!$C$2:$C$366,FALSE))</f>
        <v>#N/A</v>
      </c>
      <c r="I323" s="91" t="e">
        <f t="shared" si="152"/>
        <v>#N/A</v>
      </c>
      <c r="J323" s="93" t="e">
        <f t="shared" si="134"/>
        <v>#N/A</v>
      </c>
      <c r="K323" s="99" t="e">
        <f t="shared" si="135"/>
        <v>#N/A</v>
      </c>
      <c r="L323" s="99">
        <f t="shared" si="136"/>
        <v>0</v>
      </c>
      <c r="O323" s="92">
        <f t="shared" si="153"/>
        <v>315</v>
      </c>
      <c r="P323" s="91">
        <f t="shared" si="154"/>
        <v>316</v>
      </c>
      <c r="Q323" s="91" t="e">
        <f>INDEX(地温!$D$2:$D$366,MATCH(O323,地温!$C$2:$C$366,FALSE))</f>
        <v>#N/A</v>
      </c>
      <c r="R323" s="91" t="e">
        <f t="shared" si="155"/>
        <v>#N/A</v>
      </c>
      <c r="S323" s="93" t="e">
        <f t="shared" si="137"/>
        <v>#N/A</v>
      </c>
      <c r="T323" s="99" t="e">
        <f t="shared" si="138"/>
        <v>#N/A</v>
      </c>
      <c r="U323" s="99">
        <f t="shared" si="139"/>
        <v>0</v>
      </c>
      <c r="X323" s="92">
        <f t="shared" si="156"/>
        <v>315</v>
      </c>
      <c r="Y323" s="91">
        <f t="shared" si="157"/>
        <v>316</v>
      </c>
      <c r="Z323" s="91" t="e">
        <f>INDEX(地温!$D$2:$D$366,MATCH(X323,地温!$C$2:$C$366,FALSE))</f>
        <v>#N/A</v>
      </c>
      <c r="AA323" s="91" t="e">
        <f t="shared" si="158"/>
        <v>#N/A</v>
      </c>
      <c r="AB323" s="93" t="e">
        <f t="shared" si="140"/>
        <v>#N/A</v>
      </c>
      <c r="AC323" s="99" t="e">
        <f t="shared" si="141"/>
        <v>#N/A</v>
      </c>
      <c r="AD323" s="99">
        <f t="shared" si="142"/>
        <v>0</v>
      </c>
      <c r="AG323" s="92">
        <f t="shared" si="159"/>
        <v>315</v>
      </c>
      <c r="AH323" s="91">
        <f t="shared" si="160"/>
        <v>316</v>
      </c>
      <c r="AI323" s="91" t="e">
        <f>INDEX(地温!$D$2:$D$366,MATCH(AG323,地温!$C$2:$C$366,FALSE))</f>
        <v>#N/A</v>
      </c>
      <c r="AJ323" s="91" t="e">
        <f t="shared" si="161"/>
        <v>#N/A</v>
      </c>
      <c r="AK323" s="93" t="e">
        <f t="shared" si="143"/>
        <v>#N/A</v>
      </c>
      <c r="AL323" s="99" t="e">
        <f t="shared" si="144"/>
        <v>#N/A</v>
      </c>
      <c r="AM323" s="99">
        <f t="shared" si="145"/>
        <v>0</v>
      </c>
      <c r="AP323" s="92">
        <f t="shared" si="162"/>
        <v>315</v>
      </c>
      <c r="AQ323" s="91">
        <f t="shared" si="163"/>
        <v>316</v>
      </c>
      <c r="AR323" s="91" t="e">
        <f>INDEX(地温!$D$2:$D$366,MATCH(AP323,地温!$C$2:$C$366,FALSE))</f>
        <v>#N/A</v>
      </c>
      <c r="AS323" s="91" t="e">
        <f t="shared" si="164"/>
        <v>#N/A</v>
      </c>
      <c r="AT323" s="93" t="e">
        <f t="shared" si="146"/>
        <v>#N/A</v>
      </c>
      <c r="AU323" s="99" t="e">
        <f t="shared" si="147"/>
        <v>#N/A</v>
      </c>
      <c r="AV323" s="99">
        <f t="shared" si="148"/>
        <v>0</v>
      </c>
    </row>
    <row r="324" spans="1:48" s="91" customFormat="1">
      <c r="A324" s="92">
        <f t="shared" si="149"/>
        <v>316</v>
      </c>
      <c r="B324" s="91">
        <f t="shared" si="132"/>
        <v>317</v>
      </c>
      <c r="C324" s="99">
        <f t="shared" si="133"/>
        <v>0</v>
      </c>
      <c r="F324" s="92">
        <f t="shared" si="150"/>
        <v>316</v>
      </c>
      <c r="G324" s="91">
        <f t="shared" si="151"/>
        <v>317</v>
      </c>
      <c r="H324" s="91" t="e">
        <f>INDEX(地温!$D$2:$D$366,MATCH(F324,地温!$C$2:$C$366,FALSE))</f>
        <v>#N/A</v>
      </c>
      <c r="I324" s="91" t="e">
        <f t="shared" si="152"/>
        <v>#N/A</v>
      </c>
      <c r="J324" s="93" t="e">
        <f t="shared" si="134"/>
        <v>#N/A</v>
      </c>
      <c r="K324" s="99" t="e">
        <f t="shared" si="135"/>
        <v>#N/A</v>
      </c>
      <c r="L324" s="99">
        <f t="shared" si="136"/>
        <v>0</v>
      </c>
      <c r="O324" s="92">
        <f t="shared" si="153"/>
        <v>316</v>
      </c>
      <c r="P324" s="91">
        <f t="shared" si="154"/>
        <v>317</v>
      </c>
      <c r="Q324" s="91" t="e">
        <f>INDEX(地温!$D$2:$D$366,MATCH(O324,地温!$C$2:$C$366,FALSE))</f>
        <v>#N/A</v>
      </c>
      <c r="R324" s="91" t="e">
        <f t="shared" si="155"/>
        <v>#N/A</v>
      </c>
      <c r="S324" s="93" t="e">
        <f t="shared" si="137"/>
        <v>#N/A</v>
      </c>
      <c r="T324" s="99" t="e">
        <f t="shared" si="138"/>
        <v>#N/A</v>
      </c>
      <c r="U324" s="99">
        <f t="shared" si="139"/>
        <v>0</v>
      </c>
      <c r="X324" s="92">
        <f t="shared" si="156"/>
        <v>316</v>
      </c>
      <c r="Y324" s="91">
        <f t="shared" si="157"/>
        <v>317</v>
      </c>
      <c r="Z324" s="91" t="e">
        <f>INDEX(地温!$D$2:$D$366,MATCH(X324,地温!$C$2:$C$366,FALSE))</f>
        <v>#N/A</v>
      </c>
      <c r="AA324" s="91" t="e">
        <f t="shared" si="158"/>
        <v>#N/A</v>
      </c>
      <c r="AB324" s="93" t="e">
        <f t="shared" si="140"/>
        <v>#N/A</v>
      </c>
      <c r="AC324" s="99" t="e">
        <f t="shared" si="141"/>
        <v>#N/A</v>
      </c>
      <c r="AD324" s="99">
        <f t="shared" si="142"/>
        <v>0</v>
      </c>
      <c r="AG324" s="92">
        <f t="shared" si="159"/>
        <v>316</v>
      </c>
      <c r="AH324" s="91">
        <f t="shared" si="160"/>
        <v>317</v>
      </c>
      <c r="AI324" s="91" t="e">
        <f>INDEX(地温!$D$2:$D$366,MATCH(AG324,地温!$C$2:$C$366,FALSE))</f>
        <v>#N/A</v>
      </c>
      <c r="AJ324" s="91" t="e">
        <f t="shared" si="161"/>
        <v>#N/A</v>
      </c>
      <c r="AK324" s="93" t="e">
        <f t="shared" si="143"/>
        <v>#N/A</v>
      </c>
      <c r="AL324" s="99" t="e">
        <f t="shared" si="144"/>
        <v>#N/A</v>
      </c>
      <c r="AM324" s="99">
        <f t="shared" si="145"/>
        <v>0</v>
      </c>
      <c r="AP324" s="92">
        <f t="shared" si="162"/>
        <v>316</v>
      </c>
      <c r="AQ324" s="91">
        <f t="shared" si="163"/>
        <v>317</v>
      </c>
      <c r="AR324" s="91" t="e">
        <f>INDEX(地温!$D$2:$D$366,MATCH(AP324,地温!$C$2:$C$366,FALSE))</f>
        <v>#N/A</v>
      </c>
      <c r="AS324" s="91" t="e">
        <f t="shared" si="164"/>
        <v>#N/A</v>
      </c>
      <c r="AT324" s="93" t="e">
        <f t="shared" si="146"/>
        <v>#N/A</v>
      </c>
      <c r="AU324" s="99" t="e">
        <f t="shared" si="147"/>
        <v>#N/A</v>
      </c>
      <c r="AV324" s="99">
        <f t="shared" si="148"/>
        <v>0</v>
      </c>
    </row>
    <row r="325" spans="1:48" s="91" customFormat="1">
      <c r="A325" s="92">
        <f t="shared" si="149"/>
        <v>317</v>
      </c>
      <c r="B325" s="91">
        <f t="shared" si="132"/>
        <v>318</v>
      </c>
      <c r="C325" s="99">
        <f t="shared" si="133"/>
        <v>0</v>
      </c>
      <c r="F325" s="92">
        <f t="shared" si="150"/>
        <v>317</v>
      </c>
      <c r="G325" s="91">
        <f t="shared" si="151"/>
        <v>318</v>
      </c>
      <c r="H325" s="91" t="e">
        <f>INDEX(地温!$D$2:$D$366,MATCH(F325,地温!$C$2:$C$366,FALSE))</f>
        <v>#N/A</v>
      </c>
      <c r="I325" s="91" t="e">
        <f t="shared" si="152"/>
        <v>#N/A</v>
      </c>
      <c r="J325" s="93" t="e">
        <f t="shared" si="134"/>
        <v>#N/A</v>
      </c>
      <c r="K325" s="99" t="e">
        <f t="shared" si="135"/>
        <v>#N/A</v>
      </c>
      <c r="L325" s="99">
        <f t="shared" si="136"/>
        <v>0</v>
      </c>
      <c r="O325" s="92">
        <f t="shared" si="153"/>
        <v>317</v>
      </c>
      <c r="P325" s="91">
        <f t="shared" si="154"/>
        <v>318</v>
      </c>
      <c r="Q325" s="91" t="e">
        <f>INDEX(地温!$D$2:$D$366,MATCH(O325,地温!$C$2:$C$366,FALSE))</f>
        <v>#N/A</v>
      </c>
      <c r="R325" s="91" t="e">
        <f t="shared" si="155"/>
        <v>#N/A</v>
      </c>
      <c r="S325" s="93" t="e">
        <f t="shared" si="137"/>
        <v>#N/A</v>
      </c>
      <c r="T325" s="99" t="e">
        <f t="shared" si="138"/>
        <v>#N/A</v>
      </c>
      <c r="U325" s="99">
        <f t="shared" si="139"/>
        <v>0</v>
      </c>
      <c r="X325" s="92">
        <f t="shared" si="156"/>
        <v>317</v>
      </c>
      <c r="Y325" s="91">
        <f t="shared" si="157"/>
        <v>318</v>
      </c>
      <c r="Z325" s="91" t="e">
        <f>INDEX(地温!$D$2:$D$366,MATCH(X325,地温!$C$2:$C$366,FALSE))</f>
        <v>#N/A</v>
      </c>
      <c r="AA325" s="91" t="e">
        <f t="shared" si="158"/>
        <v>#N/A</v>
      </c>
      <c r="AB325" s="93" t="e">
        <f t="shared" si="140"/>
        <v>#N/A</v>
      </c>
      <c r="AC325" s="99" t="e">
        <f t="shared" si="141"/>
        <v>#N/A</v>
      </c>
      <c r="AD325" s="99">
        <f t="shared" si="142"/>
        <v>0</v>
      </c>
      <c r="AG325" s="92">
        <f t="shared" si="159"/>
        <v>317</v>
      </c>
      <c r="AH325" s="91">
        <f t="shared" si="160"/>
        <v>318</v>
      </c>
      <c r="AI325" s="91" t="e">
        <f>INDEX(地温!$D$2:$D$366,MATCH(AG325,地温!$C$2:$C$366,FALSE))</f>
        <v>#N/A</v>
      </c>
      <c r="AJ325" s="91" t="e">
        <f t="shared" si="161"/>
        <v>#N/A</v>
      </c>
      <c r="AK325" s="93" t="e">
        <f t="shared" si="143"/>
        <v>#N/A</v>
      </c>
      <c r="AL325" s="99" t="e">
        <f t="shared" si="144"/>
        <v>#N/A</v>
      </c>
      <c r="AM325" s="99">
        <f t="shared" si="145"/>
        <v>0</v>
      </c>
      <c r="AP325" s="92">
        <f t="shared" si="162"/>
        <v>317</v>
      </c>
      <c r="AQ325" s="91">
        <f t="shared" si="163"/>
        <v>318</v>
      </c>
      <c r="AR325" s="91" t="e">
        <f>INDEX(地温!$D$2:$D$366,MATCH(AP325,地温!$C$2:$C$366,FALSE))</f>
        <v>#N/A</v>
      </c>
      <c r="AS325" s="91" t="e">
        <f t="shared" si="164"/>
        <v>#N/A</v>
      </c>
      <c r="AT325" s="93" t="e">
        <f t="shared" si="146"/>
        <v>#N/A</v>
      </c>
      <c r="AU325" s="99" t="e">
        <f t="shared" si="147"/>
        <v>#N/A</v>
      </c>
      <c r="AV325" s="99">
        <f t="shared" si="148"/>
        <v>0</v>
      </c>
    </row>
    <row r="326" spans="1:48" s="91" customFormat="1">
      <c r="A326" s="92">
        <f t="shared" si="149"/>
        <v>318</v>
      </c>
      <c r="B326" s="91">
        <f t="shared" si="132"/>
        <v>319</v>
      </c>
      <c r="C326" s="99">
        <f t="shared" si="133"/>
        <v>0</v>
      </c>
      <c r="F326" s="92">
        <f t="shared" si="150"/>
        <v>318</v>
      </c>
      <c r="G326" s="91">
        <f t="shared" si="151"/>
        <v>319</v>
      </c>
      <c r="H326" s="91" t="e">
        <f>INDEX(地温!$D$2:$D$366,MATCH(F326,地温!$C$2:$C$366,FALSE))</f>
        <v>#N/A</v>
      </c>
      <c r="I326" s="91" t="e">
        <f t="shared" si="152"/>
        <v>#N/A</v>
      </c>
      <c r="J326" s="93" t="e">
        <f t="shared" si="134"/>
        <v>#N/A</v>
      </c>
      <c r="K326" s="99" t="e">
        <f t="shared" si="135"/>
        <v>#N/A</v>
      </c>
      <c r="L326" s="99">
        <f t="shared" si="136"/>
        <v>0</v>
      </c>
      <c r="O326" s="92">
        <f t="shared" si="153"/>
        <v>318</v>
      </c>
      <c r="P326" s="91">
        <f t="shared" si="154"/>
        <v>319</v>
      </c>
      <c r="Q326" s="91" t="e">
        <f>INDEX(地温!$D$2:$D$366,MATCH(O326,地温!$C$2:$C$366,FALSE))</f>
        <v>#N/A</v>
      </c>
      <c r="R326" s="91" t="e">
        <f t="shared" si="155"/>
        <v>#N/A</v>
      </c>
      <c r="S326" s="93" t="e">
        <f t="shared" si="137"/>
        <v>#N/A</v>
      </c>
      <c r="T326" s="99" t="e">
        <f t="shared" si="138"/>
        <v>#N/A</v>
      </c>
      <c r="U326" s="99">
        <f t="shared" si="139"/>
        <v>0</v>
      </c>
      <c r="X326" s="92">
        <f t="shared" si="156"/>
        <v>318</v>
      </c>
      <c r="Y326" s="91">
        <f t="shared" si="157"/>
        <v>319</v>
      </c>
      <c r="Z326" s="91" t="e">
        <f>INDEX(地温!$D$2:$D$366,MATCH(X326,地温!$C$2:$C$366,FALSE))</f>
        <v>#N/A</v>
      </c>
      <c r="AA326" s="91" t="e">
        <f t="shared" si="158"/>
        <v>#N/A</v>
      </c>
      <c r="AB326" s="93" t="e">
        <f t="shared" si="140"/>
        <v>#N/A</v>
      </c>
      <c r="AC326" s="99" t="e">
        <f t="shared" si="141"/>
        <v>#N/A</v>
      </c>
      <c r="AD326" s="99">
        <f t="shared" si="142"/>
        <v>0</v>
      </c>
      <c r="AG326" s="92">
        <f t="shared" si="159"/>
        <v>318</v>
      </c>
      <c r="AH326" s="91">
        <f t="shared" si="160"/>
        <v>319</v>
      </c>
      <c r="AI326" s="91" t="e">
        <f>INDEX(地温!$D$2:$D$366,MATCH(AG326,地温!$C$2:$C$366,FALSE))</f>
        <v>#N/A</v>
      </c>
      <c r="AJ326" s="91" t="e">
        <f t="shared" si="161"/>
        <v>#N/A</v>
      </c>
      <c r="AK326" s="93" t="e">
        <f t="shared" si="143"/>
        <v>#N/A</v>
      </c>
      <c r="AL326" s="99" t="e">
        <f t="shared" si="144"/>
        <v>#N/A</v>
      </c>
      <c r="AM326" s="99">
        <f t="shared" si="145"/>
        <v>0</v>
      </c>
      <c r="AP326" s="92">
        <f t="shared" si="162"/>
        <v>318</v>
      </c>
      <c r="AQ326" s="91">
        <f t="shared" si="163"/>
        <v>319</v>
      </c>
      <c r="AR326" s="91" t="e">
        <f>INDEX(地温!$D$2:$D$366,MATCH(AP326,地温!$C$2:$C$366,FALSE))</f>
        <v>#N/A</v>
      </c>
      <c r="AS326" s="91" t="e">
        <f t="shared" si="164"/>
        <v>#N/A</v>
      </c>
      <c r="AT326" s="93" t="e">
        <f t="shared" si="146"/>
        <v>#N/A</v>
      </c>
      <c r="AU326" s="99" t="e">
        <f t="shared" si="147"/>
        <v>#N/A</v>
      </c>
      <c r="AV326" s="99">
        <f t="shared" si="148"/>
        <v>0</v>
      </c>
    </row>
    <row r="327" spans="1:48" s="91" customFormat="1">
      <c r="A327" s="92">
        <f t="shared" si="149"/>
        <v>319</v>
      </c>
      <c r="B327" s="91">
        <f t="shared" si="132"/>
        <v>320</v>
      </c>
      <c r="C327" s="99">
        <f t="shared" si="133"/>
        <v>0</v>
      </c>
      <c r="F327" s="92">
        <f t="shared" si="150"/>
        <v>319</v>
      </c>
      <c r="G327" s="91">
        <f t="shared" si="151"/>
        <v>320</v>
      </c>
      <c r="H327" s="91" t="e">
        <f>INDEX(地温!$D$2:$D$366,MATCH(F327,地温!$C$2:$C$366,FALSE))</f>
        <v>#N/A</v>
      </c>
      <c r="I327" s="91" t="e">
        <f t="shared" si="152"/>
        <v>#N/A</v>
      </c>
      <c r="J327" s="93" t="e">
        <f t="shared" si="134"/>
        <v>#N/A</v>
      </c>
      <c r="K327" s="99" t="e">
        <f t="shared" si="135"/>
        <v>#N/A</v>
      </c>
      <c r="L327" s="99">
        <f t="shared" si="136"/>
        <v>0</v>
      </c>
      <c r="O327" s="92">
        <f t="shared" si="153"/>
        <v>319</v>
      </c>
      <c r="P327" s="91">
        <f t="shared" si="154"/>
        <v>320</v>
      </c>
      <c r="Q327" s="91" t="e">
        <f>INDEX(地温!$D$2:$D$366,MATCH(O327,地温!$C$2:$C$366,FALSE))</f>
        <v>#N/A</v>
      </c>
      <c r="R327" s="91" t="e">
        <f t="shared" si="155"/>
        <v>#N/A</v>
      </c>
      <c r="S327" s="93" t="e">
        <f t="shared" si="137"/>
        <v>#N/A</v>
      </c>
      <c r="T327" s="99" t="e">
        <f t="shared" si="138"/>
        <v>#N/A</v>
      </c>
      <c r="U327" s="99">
        <f t="shared" si="139"/>
        <v>0</v>
      </c>
      <c r="X327" s="92">
        <f t="shared" si="156"/>
        <v>319</v>
      </c>
      <c r="Y327" s="91">
        <f t="shared" si="157"/>
        <v>320</v>
      </c>
      <c r="Z327" s="91" t="e">
        <f>INDEX(地温!$D$2:$D$366,MATCH(X327,地温!$C$2:$C$366,FALSE))</f>
        <v>#N/A</v>
      </c>
      <c r="AA327" s="91" t="e">
        <f t="shared" si="158"/>
        <v>#N/A</v>
      </c>
      <c r="AB327" s="93" t="e">
        <f t="shared" si="140"/>
        <v>#N/A</v>
      </c>
      <c r="AC327" s="99" t="e">
        <f t="shared" si="141"/>
        <v>#N/A</v>
      </c>
      <c r="AD327" s="99">
        <f t="shared" si="142"/>
        <v>0</v>
      </c>
      <c r="AG327" s="92">
        <f t="shared" si="159"/>
        <v>319</v>
      </c>
      <c r="AH327" s="91">
        <f t="shared" si="160"/>
        <v>320</v>
      </c>
      <c r="AI327" s="91" t="e">
        <f>INDEX(地温!$D$2:$D$366,MATCH(AG327,地温!$C$2:$C$366,FALSE))</f>
        <v>#N/A</v>
      </c>
      <c r="AJ327" s="91" t="e">
        <f t="shared" si="161"/>
        <v>#N/A</v>
      </c>
      <c r="AK327" s="93" t="e">
        <f t="shared" si="143"/>
        <v>#N/A</v>
      </c>
      <c r="AL327" s="99" t="e">
        <f t="shared" si="144"/>
        <v>#N/A</v>
      </c>
      <c r="AM327" s="99">
        <f t="shared" si="145"/>
        <v>0</v>
      </c>
      <c r="AP327" s="92">
        <f t="shared" si="162"/>
        <v>319</v>
      </c>
      <c r="AQ327" s="91">
        <f t="shared" si="163"/>
        <v>320</v>
      </c>
      <c r="AR327" s="91" t="e">
        <f>INDEX(地温!$D$2:$D$366,MATCH(AP327,地温!$C$2:$C$366,FALSE))</f>
        <v>#N/A</v>
      </c>
      <c r="AS327" s="91" t="e">
        <f t="shared" si="164"/>
        <v>#N/A</v>
      </c>
      <c r="AT327" s="93" t="e">
        <f t="shared" si="146"/>
        <v>#N/A</v>
      </c>
      <c r="AU327" s="99" t="e">
        <f t="shared" si="147"/>
        <v>#N/A</v>
      </c>
      <c r="AV327" s="99">
        <f t="shared" si="148"/>
        <v>0</v>
      </c>
    </row>
    <row r="328" spans="1:48" s="91" customFormat="1">
      <c r="A328" s="92">
        <f t="shared" si="149"/>
        <v>320</v>
      </c>
      <c r="B328" s="91">
        <f t="shared" ref="B328:B374" si="165">G328</f>
        <v>321</v>
      </c>
      <c r="C328" s="99">
        <f t="shared" ref="C328:C374" si="166">L328+U328+AD328+AM328+AV328</f>
        <v>0</v>
      </c>
      <c r="F328" s="92">
        <f t="shared" si="150"/>
        <v>320</v>
      </c>
      <c r="G328" s="91">
        <f t="shared" si="151"/>
        <v>321</v>
      </c>
      <c r="H328" s="91" t="e">
        <f>INDEX(地温!$D$2:$D$366,MATCH(F328,地温!$C$2:$C$366,FALSE))</f>
        <v>#N/A</v>
      </c>
      <c r="I328" s="91" t="e">
        <f t="shared" si="152"/>
        <v>#N/A</v>
      </c>
      <c r="J328" s="93" t="e">
        <f t="shared" ref="J328:J374" si="167">I328/G328</f>
        <v>#N/A</v>
      </c>
      <c r="K328" s="99" t="e">
        <f t="shared" ref="K328:K374" si="168">$H$4*EXP(-$I$4/(8.31*(J328+273)))</f>
        <v>#N/A</v>
      </c>
      <c r="L328" s="99">
        <f t="shared" ref="L328:L374" si="169">IF($G$1=0,0,$J$1*$G$4*0.01*(1-EXP(-K328*G328)))</f>
        <v>0</v>
      </c>
      <c r="O328" s="92">
        <f t="shared" si="153"/>
        <v>320</v>
      </c>
      <c r="P328" s="91">
        <f t="shared" si="154"/>
        <v>321</v>
      </c>
      <c r="Q328" s="91" t="e">
        <f>INDEX(地温!$D$2:$D$366,MATCH(O328,地温!$C$2:$C$366,FALSE))</f>
        <v>#N/A</v>
      </c>
      <c r="R328" s="91" t="e">
        <f t="shared" si="155"/>
        <v>#N/A</v>
      </c>
      <c r="S328" s="93" t="e">
        <f t="shared" ref="S328:S374" si="170">R328/P328</f>
        <v>#N/A</v>
      </c>
      <c r="T328" s="99" t="e">
        <f t="shared" ref="T328:T374" si="171">$Q$4*EXP(-$R$4/(8.31*(S328+273)))</f>
        <v>#N/A</v>
      </c>
      <c r="U328" s="99">
        <f t="shared" ref="U328:U374" si="172">IF($P$1=0,0,$S$1*$P$4*0.01*(1-EXP(-T328*P328)))</f>
        <v>0</v>
      </c>
      <c r="X328" s="92">
        <f t="shared" si="156"/>
        <v>320</v>
      </c>
      <c r="Y328" s="91">
        <f t="shared" si="157"/>
        <v>321</v>
      </c>
      <c r="Z328" s="91" t="e">
        <f>INDEX(地温!$D$2:$D$366,MATCH(X328,地温!$C$2:$C$366,FALSE))</f>
        <v>#N/A</v>
      </c>
      <c r="AA328" s="91" t="e">
        <f t="shared" si="158"/>
        <v>#N/A</v>
      </c>
      <c r="AB328" s="93" t="e">
        <f t="shared" ref="AB328:AB374" si="173">AA328/Y328</f>
        <v>#N/A</v>
      </c>
      <c r="AC328" s="99" t="e">
        <f t="shared" ref="AC328:AC374" si="174">$Z$4*EXP(-$AA$4/(8.31*(AB328+273)))</f>
        <v>#N/A</v>
      </c>
      <c r="AD328" s="99">
        <f t="shared" ref="AD328:AD374" si="175">IF($Y$1=0,0,$AB$1*$Y$4*0.01*(1-EXP(-AC328*Y328)))</f>
        <v>0</v>
      </c>
      <c r="AG328" s="92">
        <f t="shared" si="159"/>
        <v>320</v>
      </c>
      <c r="AH328" s="91">
        <f t="shared" si="160"/>
        <v>321</v>
      </c>
      <c r="AI328" s="91" t="e">
        <f>INDEX(地温!$D$2:$D$366,MATCH(AG328,地温!$C$2:$C$366,FALSE))</f>
        <v>#N/A</v>
      </c>
      <c r="AJ328" s="91" t="e">
        <f t="shared" si="161"/>
        <v>#N/A</v>
      </c>
      <c r="AK328" s="93" t="e">
        <f t="shared" ref="AK328:AK374" si="176">AJ328/AH328</f>
        <v>#N/A</v>
      </c>
      <c r="AL328" s="99" t="e">
        <f t="shared" ref="AL328:AL374" si="177">$AI$4*EXP(-$AJ$4/(8.31*(AK328+273)))</f>
        <v>#N/A</v>
      </c>
      <c r="AM328" s="99">
        <f t="shared" ref="AM328:AM374" si="178">IF($AH$1=0,0,$AK$1*$AH$4*0.01*(1-EXP(-AL328*AH328)))</f>
        <v>0</v>
      </c>
      <c r="AP328" s="92">
        <f t="shared" si="162"/>
        <v>320</v>
      </c>
      <c r="AQ328" s="91">
        <f t="shared" si="163"/>
        <v>321</v>
      </c>
      <c r="AR328" s="91" t="e">
        <f>INDEX(地温!$D$2:$D$366,MATCH(AP328,地温!$C$2:$C$366,FALSE))</f>
        <v>#N/A</v>
      </c>
      <c r="AS328" s="91" t="e">
        <f t="shared" si="164"/>
        <v>#N/A</v>
      </c>
      <c r="AT328" s="93" t="e">
        <f t="shared" ref="AT328:AT374" si="179">AS328/AQ328</f>
        <v>#N/A</v>
      </c>
      <c r="AU328" s="99" t="e">
        <f t="shared" ref="AU328:AU374" si="180">$AR$4*EXP(-$AS$4/(8.31*(AT328+273)))</f>
        <v>#N/A</v>
      </c>
      <c r="AV328" s="99">
        <f t="shared" ref="AV328:AV374" si="181">IF($AQ$1=0,0,$AT$1*$AQ$4*0.01*(1-EXP(-AU328*AQ328)))</f>
        <v>0</v>
      </c>
    </row>
    <row r="329" spans="1:48" s="91" customFormat="1">
      <c r="A329" s="92">
        <f t="shared" ref="A329:A374" si="182">A328+1</f>
        <v>321</v>
      </c>
      <c r="B329" s="91">
        <f t="shared" si="165"/>
        <v>322</v>
      </c>
      <c r="C329" s="99">
        <f t="shared" si="166"/>
        <v>0</v>
      </c>
      <c r="F329" s="92">
        <f t="shared" ref="F329:F374" si="183">F328+1</f>
        <v>321</v>
      </c>
      <c r="G329" s="91">
        <f t="shared" ref="G329:G374" si="184">F329-F$8+1</f>
        <v>322</v>
      </c>
      <c r="H329" s="91" t="e">
        <f>INDEX(地温!$D$2:$D$366,MATCH(F329,地温!$C$2:$C$366,FALSE))</f>
        <v>#N/A</v>
      </c>
      <c r="I329" s="91" t="e">
        <f t="shared" ref="I329:I374" si="185">I328+H329</f>
        <v>#N/A</v>
      </c>
      <c r="J329" s="93" t="e">
        <f t="shared" si="167"/>
        <v>#N/A</v>
      </c>
      <c r="K329" s="99" t="e">
        <f t="shared" si="168"/>
        <v>#N/A</v>
      </c>
      <c r="L329" s="99">
        <f t="shared" si="169"/>
        <v>0</v>
      </c>
      <c r="O329" s="92">
        <f t="shared" ref="O329:O374" si="186">O328+1</f>
        <v>321</v>
      </c>
      <c r="P329" s="91">
        <f t="shared" ref="P329:P374" si="187">O329-O$8+1</f>
        <v>322</v>
      </c>
      <c r="Q329" s="91" t="e">
        <f>INDEX(地温!$D$2:$D$366,MATCH(O329,地温!$C$2:$C$366,FALSE))</f>
        <v>#N/A</v>
      </c>
      <c r="R329" s="91" t="e">
        <f t="shared" ref="R329:R374" si="188">R328+Q329</f>
        <v>#N/A</v>
      </c>
      <c r="S329" s="93" t="e">
        <f t="shared" si="170"/>
        <v>#N/A</v>
      </c>
      <c r="T329" s="99" t="e">
        <f t="shared" si="171"/>
        <v>#N/A</v>
      </c>
      <c r="U329" s="99">
        <f t="shared" si="172"/>
        <v>0</v>
      </c>
      <c r="X329" s="92">
        <f t="shared" ref="X329:X374" si="189">X328+1</f>
        <v>321</v>
      </c>
      <c r="Y329" s="91">
        <f t="shared" ref="Y329:Y374" si="190">X329-X$8+1</f>
        <v>322</v>
      </c>
      <c r="Z329" s="91" t="e">
        <f>INDEX(地温!$D$2:$D$366,MATCH(X329,地温!$C$2:$C$366,FALSE))</f>
        <v>#N/A</v>
      </c>
      <c r="AA329" s="91" t="e">
        <f t="shared" ref="AA329:AA374" si="191">AA328+Z329</f>
        <v>#N/A</v>
      </c>
      <c r="AB329" s="93" t="e">
        <f t="shared" si="173"/>
        <v>#N/A</v>
      </c>
      <c r="AC329" s="99" t="e">
        <f t="shared" si="174"/>
        <v>#N/A</v>
      </c>
      <c r="AD329" s="99">
        <f t="shared" si="175"/>
        <v>0</v>
      </c>
      <c r="AG329" s="92">
        <f t="shared" ref="AG329:AG374" si="192">AG328+1</f>
        <v>321</v>
      </c>
      <c r="AH329" s="91">
        <f t="shared" ref="AH329:AH374" si="193">AG329-AG$8+1</f>
        <v>322</v>
      </c>
      <c r="AI329" s="91" t="e">
        <f>INDEX(地温!$D$2:$D$366,MATCH(AG329,地温!$C$2:$C$366,FALSE))</f>
        <v>#N/A</v>
      </c>
      <c r="AJ329" s="91" t="e">
        <f t="shared" ref="AJ329:AJ374" si="194">AJ328+AI329</f>
        <v>#N/A</v>
      </c>
      <c r="AK329" s="93" t="e">
        <f t="shared" si="176"/>
        <v>#N/A</v>
      </c>
      <c r="AL329" s="99" t="e">
        <f t="shared" si="177"/>
        <v>#N/A</v>
      </c>
      <c r="AM329" s="99">
        <f t="shared" si="178"/>
        <v>0</v>
      </c>
      <c r="AP329" s="92">
        <f t="shared" ref="AP329:AP374" si="195">AP328+1</f>
        <v>321</v>
      </c>
      <c r="AQ329" s="91">
        <f t="shared" ref="AQ329:AQ374" si="196">AP329-AP$8+1</f>
        <v>322</v>
      </c>
      <c r="AR329" s="91" t="e">
        <f>INDEX(地温!$D$2:$D$366,MATCH(AP329,地温!$C$2:$C$366,FALSE))</f>
        <v>#N/A</v>
      </c>
      <c r="AS329" s="91" t="e">
        <f t="shared" ref="AS329:AS374" si="197">AS328+AR329</f>
        <v>#N/A</v>
      </c>
      <c r="AT329" s="93" t="e">
        <f t="shared" si="179"/>
        <v>#N/A</v>
      </c>
      <c r="AU329" s="99" t="e">
        <f t="shared" si="180"/>
        <v>#N/A</v>
      </c>
      <c r="AV329" s="99">
        <f t="shared" si="181"/>
        <v>0</v>
      </c>
    </row>
    <row r="330" spans="1:48" s="91" customFormat="1">
      <c r="A330" s="92">
        <f t="shared" si="182"/>
        <v>322</v>
      </c>
      <c r="B330" s="91">
        <f t="shared" si="165"/>
        <v>323</v>
      </c>
      <c r="C330" s="99">
        <f t="shared" si="166"/>
        <v>0</v>
      </c>
      <c r="F330" s="92">
        <f t="shared" si="183"/>
        <v>322</v>
      </c>
      <c r="G330" s="91">
        <f t="shared" si="184"/>
        <v>323</v>
      </c>
      <c r="H330" s="91" t="e">
        <f>INDEX(地温!$D$2:$D$366,MATCH(F330,地温!$C$2:$C$366,FALSE))</f>
        <v>#N/A</v>
      </c>
      <c r="I330" s="91" t="e">
        <f t="shared" si="185"/>
        <v>#N/A</v>
      </c>
      <c r="J330" s="93" t="e">
        <f t="shared" si="167"/>
        <v>#N/A</v>
      </c>
      <c r="K330" s="99" t="e">
        <f t="shared" si="168"/>
        <v>#N/A</v>
      </c>
      <c r="L330" s="99">
        <f t="shared" si="169"/>
        <v>0</v>
      </c>
      <c r="O330" s="92">
        <f t="shared" si="186"/>
        <v>322</v>
      </c>
      <c r="P330" s="91">
        <f t="shared" si="187"/>
        <v>323</v>
      </c>
      <c r="Q330" s="91" t="e">
        <f>INDEX(地温!$D$2:$D$366,MATCH(O330,地温!$C$2:$C$366,FALSE))</f>
        <v>#N/A</v>
      </c>
      <c r="R330" s="91" t="e">
        <f t="shared" si="188"/>
        <v>#N/A</v>
      </c>
      <c r="S330" s="93" t="e">
        <f t="shared" si="170"/>
        <v>#N/A</v>
      </c>
      <c r="T330" s="99" t="e">
        <f t="shared" si="171"/>
        <v>#N/A</v>
      </c>
      <c r="U330" s="99">
        <f t="shared" si="172"/>
        <v>0</v>
      </c>
      <c r="X330" s="92">
        <f t="shared" si="189"/>
        <v>322</v>
      </c>
      <c r="Y330" s="91">
        <f t="shared" si="190"/>
        <v>323</v>
      </c>
      <c r="Z330" s="91" t="e">
        <f>INDEX(地温!$D$2:$D$366,MATCH(X330,地温!$C$2:$C$366,FALSE))</f>
        <v>#N/A</v>
      </c>
      <c r="AA330" s="91" t="e">
        <f t="shared" si="191"/>
        <v>#N/A</v>
      </c>
      <c r="AB330" s="93" t="e">
        <f t="shared" si="173"/>
        <v>#N/A</v>
      </c>
      <c r="AC330" s="99" t="e">
        <f t="shared" si="174"/>
        <v>#N/A</v>
      </c>
      <c r="AD330" s="99">
        <f t="shared" si="175"/>
        <v>0</v>
      </c>
      <c r="AG330" s="92">
        <f t="shared" si="192"/>
        <v>322</v>
      </c>
      <c r="AH330" s="91">
        <f t="shared" si="193"/>
        <v>323</v>
      </c>
      <c r="AI330" s="91" t="e">
        <f>INDEX(地温!$D$2:$D$366,MATCH(AG330,地温!$C$2:$C$366,FALSE))</f>
        <v>#N/A</v>
      </c>
      <c r="AJ330" s="91" t="e">
        <f t="shared" si="194"/>
        <v>#N/A</v>
      </c>
      <c r="AK330" s="93" t="e">
        <f t="shared" si="176"/>
        <v>#N/A</v>
      </c>
      <c r="AL330" s="99" t="e">
        <f t="shared" si="177"/>
        <v>#N/A</v>
      </c>
      <c r="AM330" s="99">
        <f t="shared" si="178"/>
        <v>0</v>
      </c>
      <c r="AP330" s="92">
        <f t="shared" si="195"/>
        <v>322</v>
      </c>
      <c r="AQ330" s="91">
        <f t="shared" si="196"/>
        <v>323</v>
      </c>
      <c r="AR330" s="91" t="e">
        <f>INDEX(地温!$D$2:$D$366,MATCH(AP330,地温!$C$2:$C$366,FALSE))</f>
        <v>#N/A</v>
      </c>
      <c r="AS330" s="91" t="e">
        <f t="shared" si="197"/>
        <v>#N/A</v>
      </c>
      <c r="AT330" s="93" t="e">
        <f t="shared" si="179"/>
        <v>#N/A</v>
      </c>
      <c r="AU330" s="99" t="e">
        <f t="shared" si="180"/>
        <v>#N/A</v>
      </c>
      <c r="AV330" s="99">
        <f t="shared" si="181"/>
        <v>0</v>
      </c>
    </row>
    <row r="331" spans="1:48" s="91" customFormat="1">
      <c r="A331" s="92">
        <f t="shared" si="182"/>
        <v>323</v>
      </c>
      <c r="B331" s="91">
        <f t="shared" si="165"/>
        <v>324</v>
      </c>
      <c r="C331" s="99">
        <f t="shared" si="166"/>
        <v>0</v>
      </c>
      <c r="F331" s="92">
        <f t="shared" si="183"/>
        <v>323</v>
      </c>
      <c r="G331" s="91">
        <f t="shared" si="184"/>
        <v>324</v>
      </c>
      <c r="H331" s="91" t="e">
        <f>INDEX(地温!$D$2:$D$366,MATCH(F331,地温!$C$2:$C$366,FALSE))</f>
        <v>#N/A</v>
      </c>
      <c r="I331" s="91" t="e">
        <f t="shared" si="185"/>
        <v>#N/A</v>
      </c>
      <c r="J331" s="93" t="e">
        <f t="shared" si="167"/>
        <v>#N/A</v>
      </c>
      <c r="K331" s="99" t="e">
        <f t="shared" si="168"/>
        <v>#N/A</v>
      </c>
      <c r="L331" s="99">
        <f t="shared" si="169"/>
        <v>0</v>
      </c>
      <c r="O331" s="92">
        <f t="shared" si="186"/>
        <v>323</v>
      </c>
      <c r="P331" s="91">
        <f t="shared" si="187"/>
        <v>324</v>
      </c>
      <c r="Q331" s="91" t="e">
        <f>INDEX(地温!$D$2:$D$366,MATCH(O331,地温!$C$2:$C$366,FALSE))</f>
        <v>#N/A</v>
      </c>
      <c r="R331" s="91" t="e">
        <f t="shared" si="188"/>
        <v>#N/A</v>
      </c>
      <c r="S331" s="93" t="e">
        <f t="shared" si="170"/>
        <v>#N/A</v>
      </c>
      <c r="T331" s="99" t="e">
        <f t="shared" si="171"/>
        <v>#N/A</v>
      </c>
      <c r="U331" s="99">
        <f t="shared" si="172"/>
        <v>0</v>
      </c>
      <c r="X331" s="92">
        <f t="shared" si="189"/>
        <v>323</v>
      </c>
      <c r="Y331" s="91">
        <f t="shared" si="190"/>
        <v>324</v>
      </c>
      <c r="Z331" s="91" t="e">
        <f>INDEX(地温!$D$2:$D$366,MATCH(X331,地温!$C$2:$C$366,FALSE))</f>
        <v>#N/A</v>
      </c>
      <c r="AA331" s="91" t="e">
        <f t="shared" si="191"/>
        <v>#N/A</v>
      </c>
      <c r="AB331" s="93" t="e">
        <f t="shared" si="173"/>
        <v>#N/A</v>
      </c>
      <c r="AC331" s="99" t="e">
        <f t="shared" si="174"/>
        <v>#N/A</v>
      </c>
      <c r="AD331" s="99">
        <f t="shared" si="175"/>
        <v>0</v>
      </c>
      <c r="AG331" s="92">
        <f t="shared" si="192"/>
        <v>323</v>
      </c>
      <c r="AH331" s="91">
        <f t="shared" si="193"/>
        <v>324</v>
      </c>
      <c r="AI331" s="91" t="e">
        <f>INDEX(地温!$D$2:$D$366,MATCH(AG331,地温!$C$2:$C$366,FALSE))</f>
        <v>#N/A</v>
      </c>
      <c r="AJ331" s="91" t="e">
        <f t="shared" si="194"/>
        <v>#N/A</v>
      </c>
      <c r="AK331" s="93" t="e">
        <f t="shared" si="176"/>
        <v>#N/A</v>
      </c>
      <c r="AL331" s="99" t="e">
        <f t="shared" si="177"/>
        <v>#N/A</v>
      </c>
      <c r="AM331" s="99">
        <f t="shared" si="178"/>
        <v>0</v>
      </c>
      <c r="AP331" s="92">
        <f t="shared" si="195"/>
        <v>323</v>
      </c>
      <c r="AQ331" s="91">
        <f t="shared" si="196"/>
        <v>324</v>
      </c>
      <c r="AR331" s="91" t="e">
        <f>INDEX(地温!$D$2:$D$366,MATCH(AP331,地温!$C$2:$C$366,FALSE))</f>
        <v>#N/A</v>
      </c>
      <c r="AS331" s="91" t="e">
        <f t="shared" si="197"/>
        <v>#N/A</v>
      </c>
      <c r="AT331" s="93" t="e">
        <f t="shared" si="179"/>
        <v>#N/A</v>
      </c>
      <c r="AU331" s="99" t="e">
        <f t="shared" si="180"/>
        <v>#N/A</v>
      </c>
      <c r="AV331" s="99">
        <f t="shared" si="181"/>
        <v>0</v>
      </c>
    </row>
    <row r="332" spans="1:48" s="91" customFormat="1">
      <c r="A332" s="92">
        <f t="shared" si="182"/>
        <v>324</v>
      </c>
      <c r="B332" s="91">
        <f t="shared" si="165"/>
        <v>325</v>
      </c>
      <c r="C332" s="99">
        <f t="shared" si="166"/>
        <v>0</v>
      </c>
      <c r="F332" s="92">
        <f t="shared" si="183"/>
        <v>324</v>
      </c>
      <c r="G332" s="91">
        <f t="shared" si="184"/>
        <v>325</v>
      </c>
      <c r="H332" s="91" t="e">
        <f>INDEX(地温!$D$2:$D$366,MATCH(F332,地温!$C$2:$C$366,FALSE))</f>
        <v>#N/A</v>
      </c>
      <c r="I332" s="91" t="e">
        <f t="shared" si="185"/>
        <v>#N/A</v>
      </c>
      <c r="J332" s="93" t="e">
        <f t="shared" si="167"/>
        <v>#N/A</v>
      </c>
      <c r="K332" s="99" t="e">
        <f t="shared" si="168"/>
        <v>#N/A</v>
      </c>
      <c r="L332" s="99">
        <f t="shared" si="169"/>
        <v>0</v>
      </c>
      <c r="O332" s="92">
        <f t="shared" si="186"/>
        <v>324</v>
      </c>
      <c r="P332" s="91">
        <f t="shared" si="187"/>
        <v>325</v>
      </c>
      <c r="Q332" s="91" t="e">
        <f>INDEX(地温!$D$2:$D$366,MATCH(O332,地温!$C$2:$C$366,FALSE))</f>
        <v>#N/A</v>
      </c>
      <c r="R332" s="91" t="e">
        <f t="shared" si="188"/>
        <v>#N/A</v>
      </c>
      <c r="S332" s="93" t="e">
        <f t="shared" si="170"/>
        <v>#N/A</v>
      </c>
      <c r="T332" s="99" t="e">
        <f t="shared" si="171"/>
        <v>#N/A</v>
      </c>
      <c r="U332" s="99">
        <f t="shared" si="172"/>
        <v>0</v>
      </c>
      <c r="X332" s="92">
        <f t="shared" si="189"/>
        <v>324</v>
      </c>
      <c r="Y332" s="91">
        <f t="shared" si="190"/>
        <v>325</v>
      </c>
      <c r="Z332" s="91" t="e">
        <f>INDEX(地温!$D$2:$D$366,MATCH(X332,地温!$C$2:$C$366,FALSE))</f>
        <v>#N/A</v>
      </c>
      <c r="AA332" s="91" t="e">
        <f t="shared" si="191"/>
        <v>#N/A</v>
      </c>
      <c r="AB332" s="93" t="e">
        <f t="shared" si="173"/>
        <v>#N/A</v>
      </c>
      <c r="AC332" s="99" t="e">
        <f t="shared" si="174"/>
        <v>#N/A</v>
      </c>
      <c r="AD332" s="99">
        <f t="shared" si="175"/>
        <v>0</v>
      </c>
      <c r="AG332" s="92">
        <f t="shared" si="192"/>
        <v>324</v>
      </c>
      <c r="AH332" s="91">
        <f t="shared" si="193"/>
        <v>325</v>
      </c>
      <c r="AI332" s="91" t="e">
        <f>INDEX(地温!$D$2:$D$366,MATCH(AG332,地温!$C$2:$C$366,FALSE))</f>
        <v>#N/A</v>
      </c>
      <c r="AJ332" s="91" t="e">
        <f t="shared" si="194"/>
        <v>#N/A</v>
      </c>
      <c r="AK332" s="93" t="e">
        <f t="shared" si="176"/>
        <v>#N/A</v>
      </c>
      <c r="AL332" s="99" t="e">
        <f t="shared" si="177"/>
        <v>#N/A</v>
      </c>
      <c r="AM332" s="99">
        <f t="shared" si="178"/>
        <v>0</v>
      </c>
      <c r="AP332" s="92">
        <f t="shared" si="195"/>
        <v>324</v>
      </c>
      <c r="AQ332" s="91">
        <f t="shared" si="196"/>
        <v>325</v>
      </c>
      <c r="AR332" s="91" t="e">
        <f>INDEX(地温!$D$2:$D$366,MATCH(AP332,地温!$C$2:$C$366,FALSE))</f>
        <v>#N/A</v>
      </c>
      <c r="AS332" s="91" t="e">
        <f t="shared" si="197"/>
        <v>#N/A</v>
      </c>
      <c r="AT332" s="93" t="e">
        <f t="shared" si="179"/>
        <v>#N/A</v>
      </c>
      <c r="AU332" s="99" t="e">
        <f t="shared" si="180"/>
        <v>#N/A</v>
      </c>
      <c r="AV332" s="99">
        <f t="shared" si="181"/>
        <v>0</v>
      </c>
    </row>
    <row r="333" spans="1:48" s="91" customFormat="1">
      <c r="A333" s="92">
        <f t="shared" si="182"/>
        <v>325</v>
      </c>
      <c r="B333" s="91">
        <f t="shared" si="165"/>
        <v>326</v>
      </c>
      <c r="C333" s="99">
        <f t="shared" si="166"/>
        <v>0</v>
      </c>
      <c r="F333" s="92">
        <f t="shared" si="183"/>
        <v>325</v>
      </c>
      <c r="G333" s="91">
        <f t="shared" si="184"/>
        <v>326</v>
      </c>
      <c r="H333" s="91" t="e">
        <f>INDEX(地温!$D$2:$D$366,MATCH(F333,地温!$C$2:$C$366,FALSE))</f>
        <v>#N/A</v>
      </c>
      <c r="I333" s="91" t="e">
        <f t="shared" si="185"/>
        <v>#N/A</v>
      </c>
      <c r="J333" s="93" t="e">
        <f t="shared" si="167"/>
        <v>#N/A</v>
      </c>
      <c r="K333" s="99" t="e">
        <f t="shared" si="168"/>
        <v>#N/A</v>
      </c>
      <c r="L333" s="99">
        <f t="shared" si="169"/>
        <v>0</v>
      </c>
      <c r="O333" s="92">
        <f t="shared" si="186"/>
        <v>325</v>
      </c>
      <c r="P333" s="91">
        <f t="shared" si="187"/>
        <v>326</v>
      </c>
      <c r="Q333" s="91" t="e">
        <f>INDEX(地温!$D$2:$D$366,MATCH(O333,地温!$C$2:$C$366,FALSE))</f>
        <v>#N/A</v>
      </c>
      <c r="R333" s="91" t="e">
        <f t="shared" si="188"/>
        <v>#N/A</v>
      </c>
      <c r="S333" s="93" t="e">
        <f t="shared" si="170"/>
        <v>#N/A</v>
      </c>
      <c r="T333" s="99" t="e">
        <f t="shared" si="171"/>
        <v>#N/A</v>
      </c>
      <c r="U333" s="99">
        <f t="shared" si="172"/>
        <v>0</v>
      </c>
      <c r="X333" s="92">
        <f t="shared" si="189"/>
        <v>325</v>
      </c>
      <c r="Y333" s="91">
        <f t="shared" si="190"/>
        <v>326</v>
      </c>
      <c r="Z333" s="91" t="e">
        <f>INDEX(地温!$D$2:$D$366,MATCH(X333,地温!$C$2:$C$366,FALSE))</f>
        <v>#N/A</v>
      </c>
      <c r="AA333" s="91" t="e">
        <f t="shared" si="191"/>
        <v>#N/A</v>
      </c>
      <c r="AB333" s="93" t="e">
        <f t="shared" si="173"/>
        <v>#N/A</v>
      </c>
      <c r="AC333" s="99" t="e">
        <f t="shared" si="174"/>
        <v>#N/A</v>
      </c>
      <c r="AD333" s="99">
        <f t="shared" si="175"/>
        <v>0</v>
      </c>
      <c r="AG333" s="92">
        <f t="shared" si="192"/>
        <v>325</v>
      </c>
      <c r="AH333" s="91">
        <f t="shared" si="193"/>
        <v>326</v>
      </c>
      <c r="AI333" s="91" t="e">
        <f>INDEX(地温!$D$2:$D$366,MATCH(AG333,地温!$C$2:$C$366,FALSE))</f>
        <v>#N/A</v>
      </c>
      <c r="AJ333" s="91" t="e">
        <f t="shared" si="194"/>
        <v>#N/A</v>
      </c>
      <c r="AK333" s="93" t="e">
        <f t="shared" si="176"/>
        <v>#N/A</v>
      </c>
      <c r="AL333" s="99" t="e">
        <f t="shared" si="177"/>
        <v>#N/A</v>
      </c>
      <c r="AM333" s="99">
        <f t="shared" si="178"/>
        <v>0</v>
      </c>
      <c r="AP333" s="92">
        <f t="shared" si="195"/>
        <v>325</v>
      </c>
      <c r="AQ333" s="91">
        <f t="shared" si="196"/>
        <v>326</v>
      </c>
      <c r="AR333" s="91" t="e">
        <f>INDEX(地温!$D$2:$D$366,MATCH(AP333,地温!$C$2:$C$366,FALSE))</f>
        <v>#N/A</v>
      </c>
      <c r="AS333" s="91" t="e">
        <f t="shared" si="197"/>
        <v>#N/A</v>
      </c>
      <c r="AT333" s="93" t="e">
        <f t="shared" si="179"/>
        <v>#N/A</v>
      </c>
      <c r="AU333" s="99" t="e">
        <f t="shared" si="180"/>
        <v>#N/A</v>
      </c>
      <c r="AV333" s="99">
        <f t="shared" si="181"/>
        <v>0</v>
      </c>
    </row>
    <row r="334" spans="1:48" s="91" customFormat="1">
      <c r="A334" s="92">
        <f t="shared" si="182"/>
        <v>326</v>
      </c>
      <c r="B334" s="91">
        <f t="shared" si="165"/>
        <v>327</v>
      </c>
      <c r="C334" s="99">
        <f t="shared" si="166"/>
        <v>0</v>
      </c>
      <c r="F334" s="92">
        <f t="shared" si="183"/>
        <v>326</v>
      </c>
      <c r="G334" s="91">
        <f t="shared" si="184"/>
        <v>327</v>
      </c>
      <c r="H334" s="91" t="e">
        <f>INDEX(地温!$D$2:$D$366,MATCH(F334,地温!$C$2:$C$366,FALSE))</f>
        <v>#N/A</v>
      </c>
      <c r="I334" s="91" t="e">
        <f t="shared" si="185"/>
        <v>#N/A</v>
      </c>
      <c r="J334" s="93" t="e">
        <f t="shared" si="167"/>
        <v>#N/A</v>
      </c>
      <c r="K334" s="99" t="e">
        <f t="shared" si="168"/>
        <v>#N/A</v>
      </c>
      <c r="L334" s="99">
        <f t="shared" si="169"/>
        <v>0</v>
      </c>
      <c r="O334" s="92">
        <f t="shared" si="186"/>
        <v>326</v>
      </c>
      <c r="P334" s="91">
        <f t="shared" si="187"/>
        <v>327</v>
      </c>
      <c r="Q334" s="91" t="e">
        <f>INDEX(地温!$D$2:$D$366,MATCH(O334,地温!$C$2:$C$366,FALSE))</f>
        <v>#N/A</v>
      </c>
      <c r="R334" s="91" t="e">
        <f t="shared" si="188"/>
        <v>#N/A</v>
      </c>
      <c r="S334" s="93" t="e">
        <f t="shared" si="170"/>
        <v>#N/A</v>
      </c>
      <c r="T334" s="99" t="e">
        <f t="shared" si="171"/>
        <v>#N/A</v>
      </c>
      <c r="U334" s="99">
        <f t="shared" si="172"/>
        <v>0</v>
      </c>
      <c r="X334" s="92">
        <f t="shared" si="189"/>
        <v>326</v>
      </c>
      <c r="Y334" s="91">
        <f t="shared" si="190"/>
        <v>327</v>
      </c>
      <c r="Z334" s="91" t="e">
        <f>INDEX(地温!$D$2:$D$366,MATCH(X334,地温!$C$2:$C$366,FALSE))</f>
        <v>#N/A</v>
      </c>
      <c r="AA334" s="91" t="e">
        <f t="shared" si="191"/>
        <v>#N/A</v>
      </c>
      <c r="AB334" s="93" t="e">
        <f t="shared" si="173"/>
        <v>#N/A</v>
      </c>
      <c r="AC334" s="99" t="e">
        <f t="shared" si="174"/>
        <v>#N/A</v>
      </c>
      <c r="AD334" s="99">
        <f t="shared" si="175"/>
        <v>0</v>
      </c>
      <c r="AG334" s="92">
        <f t="shared" si="192"/>
        <v>326</v>
      </c>
      <c r="AH334" s="91">
        <f t="shared" si="193"/>
        <v>327</v>
      </c>
      <c r="AI334" s="91" t="e">
        <f>INDEX(地温!$D$2:$D$366,MATCH(AG334,地温!$C$2:$C$366,FALSE))</f>
        <v>#N/A</v>
      </c>
      <c r="AJ334" s="91" t="e">
        <f t="shared" si="194"/>
        <v>#N/A</v>
      </c>
      <c r="AK334" s="93" t="e">
        <f t="shared" si="176"/>
        <v>#N/A</v>
      </c>
      <c r="AL334" s="99" t="e">
        <f t="shared" si="177"/>
        <v>#N/A</v>
      </c>
      <c r="AM334" s="99">
        <f t="shared" si="178"/>
        <v>0</v>
      </c>
      <c r="AP334" s="92">
        <f t="shared" si="195"/>
        <v>326</v>
      </c>
      <c r="AQ334" s="91">
        <f t="shared" si="196"/>
        <v>327</v>
      </c>
      <c r="AR334" s="91" t="e">
        <f>INDEX(地温!$D$2:$D$366,MATCH(AP334,地温!$C$2:$C$366,FALSE))</f>
        <v>#N/A</v>
      </c>
      <c r="AS334" s="91" t="e">
        <f t="shared" si="197"/>
        <v>#N/A</v>
      </c>
      <c r="AT334" s="93" t="e">
        <f t="shared" si="179"/>
        <v>#N/A</v>
      </c>
      <c r="AU334" s="99" t="e">
        <f t="shared" si="180"/>
        <v>#N/A</v>
      </c>
      <c r="AV334" s="99">
        <f t="shared" si="181"/>
        <v>0</v>
      </c>
    </row>
    <row r="335" spans="1:48" s="91" customFormat="1">
      <c r="A335" s="92">
        <f t="shared" si="182"/>
        <v>327</v>
      </c>
      <c r="B335" s="91">
        <f t="shared" si="165"/>
        <v>328</v>
      </c>
      <c r="C335" s="99">
        <f t="shared" si="166"/>
        <v>0</v>
      </c>
      <c r="F335" s="92">
        <f t="shared" si="183"/>
        <v>327</v>
      </c>
      <c r="G335" s="91">
        <f t="shared" si="184"/>
        <v>328</v>
      </c>
      <c r="H335" s="91" t="e">
        <f>INDEX(地温!$D$2:$D$366,MATCH(F335,地温!$C$2:$C$366,FALSE))</f>
        <v>#N/A</v>
      </c>
      <c r="I335" s="91" t="e">
        <f t="shared" si="185"/>
        <v>#N/A</v>
      </c>
      <c r="J335" s="93" t="e">
        <f t="shared" si="167"/>
        <v>#N/A</v>
      </c>
      <c r="K335" s="99" t="e">
        <f t="shared" si="168"/>
        <v>#N/A</v>
      </c>
      <c r="L335" s="99">
        <f t="shared" si="169"/>
        <v>0</v>
      </c>
      <c r="O335" s="92">
        <f t="shared" si="186"/>
        <v>327</v>
      </c>
      <c r="P335" s="91">
        <f t="shared" si="187"/>
        <v>328</v>
      </c>
      <c r="Q335" s="91" t="e">
        <f>INDEX(地温!$D$2:$D$366,MATCH(O335,地温!$C$2:$C$366,FALSE))</f>
        <v>#N/A</v>
      </c>
      <c r="R335" s="91" t="e">
        <f t="shared" si="188"/>
        <v>#N/A</v>
      </c>
      <c r="S335" s="93" t="e">
        <f t="shared" si="170"/>
        <v>#N/A</v>
      </c>
      <c r="T335" s="99" t="e">
        <f t="shared" si="171"/>
        <v>#N/A</v>
      </c>
      <c r="U335" s="99">
        <f t="shared" si="172"/>
        <v>0</v>
      </c>
      <c r="X335" s="92">
        <f t="shared" si="189"/>
        <v>327</v>
      </c>
      <c r="Y335" s="91">
        <f t="shared" si="190"/>
        <v>328</v>
      </c>
      <c r="Z335" s="91" t="e">
        <f>INDEX(地温!$D$2:$D$366,MATCH(X335,地温!$C$2:$C$366,FALSE))</f>
        <v>#N/A</v>
      </c>
      <c r="AA335" s="91" t="e">
        <f t="shared" si="191"/>
        <v>#N/A</v>
      </c>
      <c r="AB335" s="93" t="e">
        <f t="shared" si="173"/>
        <v>#N/A</v>
      </c>
      <c r="AC335" s="99" t="e">
        <f t="shared" si="174"/>
        <v>#N/A</v>
      </c>
      <c r="AD335" s="99">
        <f t="shared" si="175"/>
        <v>0</v>
      </c>
      <c r="AG335" s="92">
        <f t="shared" si="192"/>
        <v>327</v>
      </c>
      <c r="AH335" s="91">
        <f t="shared" si="193"/>
        <v>328</v>
      </c>
      <c r="AI335" s="91" t="e">
        <f>INDEX(地温!$D$2:$D$366,MATCH(AG335,地温!$C$2:$C$366,FALSE))</f>
        <v>#N/A</v>
      </c>
      <c r="AJ335" s="91" t="e">
        <f t="shared" si="194"/>
        <v>#N/A</v>
      </c>
      <c r="AK335" s="93" t="e">
        <f t="shared" si="176"/>
        <v>#N/A</v>
      </c>
      <c r="AL335" s="99" t="e">
        <f t="shared" si="177"/>
        <v>#N/A</v>
      </c>
      <c r="AM335" s="99">
        <f t="shared" si="178"/>
        <v>0</v>
      </c>
      <c r="AP335" s="92">
        <f t="shared" si="195"/>
        <v>327</v>
      </c>
      <c r="AQ335" s="91">
        <f t="shared" si="196"/>
        <v>328</v>
      </c>
      <c r="AR335" s="91" t="e">
        <f>INDEX(地温!$D$2:$D$366,MATCH(AP335,地温!$C$2:$C$366,FALSE))</f>
        <v>#N/A</v>
      </c>
      <c r="AS335" s="91" t="e">
        <f t="shared" si="197"/>
        <v>#N/A</v>
      </c>
      <c r="AT335" s="93" t="e">
        <f t="shared" si="179"/>
        <v>#N/A</v>
      </c>
      <c r="AU335" s="99" t="e">
        <f t="shared" si="180"/>
        <v>#N/A</v>
      </c>
      <c r="AV335" s="99">
        <f t="shared" si="181"/>
        <v>0</v>
      </c>
    </row>
    <row r="336" spans="1:48" s="91" customFormat="1">
      <c r="A336" s="92">
        <f t="shared" si="182"/>
        <v>328</v>
      </c>
      <c r="B336" s="91">
        <f t="shared" si="165"/>
        <v>329</v>
      </c>
      <c r="C336" s="99">
        <f t="shared" si="166"/>
        <v>0</v>
      </c>
      <c r="F336" s="92">
        <f t="shared" si="183"/>
        <v>328</v>
      </c>
      <c r="G336" s="91">
        <f t="shared" si="184"/>
        <v>329</v>
      </c>
      <c r="H336" s="91" t="e">
        <f>INDEX(地温!$D$2:$D$366,MATCH(F336,地温!$C$2:$C$366,FALSE))</f>
        <v>#N/A</v>
      </c>
      <c r="I336" s="91" t="e">
        <f t="shared" si="185"/>
        <v>#N/A</v>
      </c>
      <c r="J336" s="93" t="e">
        <f t="shared" si="167"/>
        <v>#N/A</v>
      </c>
      <c r="K336" s="99" t="e">
        <f t="shared" si="168"/>
        <v>#N/A</v>
      </c>
      <c r="L336" s="99">
        <f t="shared" si="169"/>
        <v>0</v>
      </c>
      <c r="O336" s="92">
        <f t="shared" si="186"/>
        <v>328</v>
      </c>
      <c r="P336" s="91">
        <f t="shared" si="187"/>
        <v>329</v>
      </c>
      <c r="Q336" s="91" t="e">
        <f>INDEX(地温!$D$2:$D$366,MATCH(O336,地温!$C$2:$C$366,FALSE))</f>
        <v>#N/A</v>
      </c>
      <c r="R336" s="91" t="e">
        <f t="shared" si="188"/>
        <v>#N/A</v>
      </c>
      <c r="S336" s="93" t="e">
        <f t="shared" si="170"/>
        <v>#N/A</v>
      </c>
      <c r="T336" s="99" t="e">
        <f t="shared" si="171"/>
        <v>#N/A</v>
      </c>
      <c r="U336" s="99">
        <f t="shared" si="172"/>
        <v>0</v>
      </c>
      <c r="X336" s="92">
        <f t="shared" si="189"/>
        <v>328</v>
      </c>
      <c r="Y336" s="91">
        <f t="shared" si="190"/>
        <v>329</v>
      </c>
      <c r="Z336" s="91" t="e">
        <f>INDEX(地温!$D$2:$D$366,MATCH(X336,地温!$C$2:$C$366,FALSE))</f>
        <v>#N/A</v>
      </c>
      <c r="AA336" s="91" t="e">
        <f t="shared" si="191"/>
        <v>#N/A</v>
      </c>
      <c r="AB336" s="93" t="e">
        <f t="shared" si="173"/>
        <v>#N/A</v>
      </c>
      <c r="AC336" s="99" t="e">
        <f t="shared" si="174"/>
        <v>#N/A</v>
      </c>
      <c r="AD336" s="99">
        <f t="shared" si="175"/>
        <v>0</v>
      </c>
      <c r="AG336" s="92">
        <f t="shared" si="192"/>
        <v>328</v>
      </c>
      <c r="AH336" s="91">
        <f t="shared" si="193"/>
        <v>329</v>
      </c>
      <c r="AI336" s="91" t="e">
        <f>INDEX(地温!$D$2:$D$366,MATCH(AG336,地温!$C$2:$C$366,FALSE))</f>
        <v>#N/A</v>
      </c>
      <c r="AJ336" s="91" t="e">
        <f t="shared" si="194"/>
        <v>#N/A</v>
      </c>
      <c r="AK336" s="93" t="e">
        <f t="shared" si="176"/>
        <v>#N/A</v>
      </c>
      <c r="AL336" s="99" t="e">
        <f t="shared" si="177"/>
        <v>#N/A</v>
      </c>
      <c r="AM336" s="99">
        <f t="shared" si="178"/>
        <v>0</v>
      </c>
      <c r="AP336" s="92">
        <f t="shared" si="195"/>
        <v>328</v>
      </c>
      <c r="AQ336" s="91">
        <f t="shared" si="196"/>
        <v>329</v>
      </c>
      <c r="AR336" s="91" t="e">
        <f>INDEX(地温!$D$2:$D$366,MATCH(AP336,地温!$C$2:$C$366,FALSE))</f>
        <v>#N/A</v>
      </c>
      <c r="AS336" s="91" t="e">
        <f t="shared" si="197"/>
        <v>#N/A</v>
      </c>
      <c r="AT336" s="93" t="e">
        <f t="shared" si="179"/>
        <v>#N/A</v>
      </c>
      <c r="AU336" s="99" t="e">
        <f t="shared" si="180"/>
        <v>#N/A</v>
      </c>
      <c r="AV336" s="99">
        <f t="shared" si="181"/>
        <v>0</v>
      </c>
    </row>
    <row r="337" spans="1:48" s="91" customFormat="1">
      <c r="A337" s="92">
        <f t="shared" si="182"/>
        <v>329</v>
      </c>
      <c r="B337" s="91">
        <f t="shared" si="165"/>
        <v>330</v>
      </c>
      <c r="C337" s="99">
        <f t="shared" si="166"/>
        <v>0</v>
      </c>
      <c r="F337" s="92">
        <f t="shared" si="183"/>
        <v>329</v>
      </c>
      <c r="G337" s="91">
        <f t="shared" si="184"/>
        <v>330</v>
      </c>
      <c r="H337" s="91" t="e">
        <f>INDEX(地温!$D$2:$D$366,MATCH(F337,地温!$C$2:$C$366,FALSE))</f>
        <v>#N/A</v>
      </c>
      <c r="I337" s="91" t="e">
        <f t="shared" si="185"/>
        <v>#N/A</v>
      </c>
      <c r="J337" s="93" t="e">
        <f t="shared" si="167"/>
        <v>#N/A</v>
      </c>
      <c r="K337" s="99" t="e">
        <f t="shared" si="168"/>
        <v>#N/A</v>
      </c>
      <c r="L337" s="99">
        <f t="shared" si="169"/>
        <v>0</v>
      </c>
      <c r="O337" s="92">
        <f t="shared" si="186"/>
        <v>329</v>
      </c>
      <c r="P337" s="91">
        <f t="shared" si="187"/>
        <v>330</v>
      </c>
      <c r="Q337" s="91" t="e">
        <f>INDEX(地温!$D$2:$D$366,MATCH(O337,地温!$C$2:$C$366,FALSE))</f>
        <v>#N/A</v>
      </c>
      <c r="R337" s="91" t="e">
        <f t="shared" si="188"/>
        <v>#N/A</v>
      </c>
      <c r="S337" s="93" t="e">
        <f t="shared" si="170"/>
        <v>#N/A</v>
      </c>
      <c r="T337" s="99" t="e">
        <f t="shared" si="171"/>
        <v>#N/A</v>
      </c>
      <c r="U337" s="99">
        <f t="shared" si="172"/>
        <v>0</v>
      </c>
      <c r="X337" s="92">
        <f t="shared" si="189"/>
        <v>329</v>
      </c>
      <c r="Y337" s="91">
        <f t="shared" si="190"/>
        <v>330</v>
      </c>
      <c r="Z337" s="91" t="e">
        <f>INDEX(地温!$D$2:$D$366,MATCH(X337,地温!$C$2:$C$366,FALSE))</f>
        <v>#N/A</v>
      </c>
      <c r="AA337" s="91" t="e">
        <f t="shared" si="191"/>
        <v>#N/A</v>
      </c>
      <c r="AB337" s="93" t="e">
        <f t="shared" si="173"/>
        <v>#N/A</v>
      </c>
      <c r="AC337" s="99" t="e">
        <f t="shared" si="174"/>
        <v>#N/A</v>
      </c>
      <c r="AD337" s="99">
        <f t="shared" si="175"/>
        <v>0</v>
      </c>
      <c r="AG337" s="92">
        <f t="shared" si="192"/>
        <v>329</v>
      </c>
      <c r="AH337" s="91">
        <f t="shared" si="193"/>
        <v>330</v>
      </c>
      <c r="AI337" s="91" t="e">
        <f>INDEX(地温!$D$2:$D$366,MATCH(AG337,地温!$C$2:$C$366,FALSE))</f>
        <v>#N/A</v>
      </c>
      <c r="AJ337" s="91" t="e">
        <f t="shared" si="194"/>
        <v>#N/A</v>
      </c>
      <c r="AK337" s="93" t="e">
        <f t="shared" si="176"/>
        <v>#N/A</v>
      </c>
      <c r="AL337" s="99" t="e">
        <f t="shared" si="177"/>
        <v>#N/A</v>
      </c>
      <c r="AM337" s="99">
        <f t="shared" si="178"/>
        <v>0</v>
      </c>
      <c r="AP337" s="92">
        <f t="shared" si="195"/>
        <v>329</v>
      </c>
      <c r="AQ337" s="91">
        <f t="shared" si="196"/>
        <v>330</v>
      </c>
      <c r="AR337" s="91" t="e">
        <f>INDEX(地温!$D$2:$D$366,MATCH(AP337,地温!$C$2:$C$366,FALSE))</f>
        <v>#N/A</v>
      </c>
      <c r="AS337" s="91" t="e">
        <f t="shared" si="197"/>
        <v>#N/A</v>
      </c>
      <c r="AT337" s="93" t="e">
        <f t="shared" si="179"/>
        <v>#N/A</v>
      </c>
      <c r="AU337" s="99" t="e">
        <f t="shared" si="180"/>
        <v>#N/A</v>
      </c>
      <c r="AV337" s="99">
        <f t="shared" si="181"/>
        <v>0</v>
      </c>
    </row>
    <row r="338" spans="1:48" s="91" customFormat="1">
      <c r="A338" s="92">
        <f t="shared" si="182"/>
        <v>330</v>
      </c>
      <c r="B338" s="91">
        <f t="shared" si="165"/>
        <v>331</v>
      </c>
      <c r="C338" s="99">
        <f t="shared" si="166"/>
        <v>0</v>
      </c>
      <c r="F338" s="92">
        <f t="shared" si="183"/>
        <v>330</v>
      </c>
      <c r="G338" s="91">
        <f t="shared" si="184"/>
        <v>331</v>
      </c>
      <c r="H338" s="91" t="e">
        <f>INDEX(地温!$D$2:$D$366,MATCH(F338,地温!$C$2:$C$366,FALSE))</f>
        <v>#N/A</v>
      </c>
      <c r="I338" s="91" t="e">
        <f t="shared" si="185"/>
        <v>#N/A</v>
      </c>
      <c r="J338" s="93" t="e">
        <f t="shared" si="167"/>
        <v>#N/A</v>
      </c>
      <c r="K338" s="99" t="e">
        <f t="shared" si="168"/>
        <v>#N/A</v>
      </c>
      <c r="L338" s="99">
        <f t="shared" si="169"/>
        <v>0</v>
      </c>
      <c r="O338" s="92">
        <f t="shared" si="186"/>
        <v>330</v>
      </c>
      <c r="P338" s="91">
        <f t="shared" si="187"/>
        <v>331</v>
      </c>
      <c r="Q338" s="91" t="e">
        <f>INDEX(地温!$D$2:$D$366,MATCH(O338,地温!$C$2:$C$366,FALSE))</f>
        <v>#N/A</v>
      </c>
      <c r="R338" s="91" t="e">
        <f t="shared" si="188"/>
        <v>#N/A</v>
      </c>
      <c r="S338" s="93" t="e">
        <f t="shared" si="170"/>
        <v>#N/A</v>
      </c>
      <c r="T338" s="99" t="e">
        <f t="shared" si="171"/>
        <v>#N/A</v>
      </c>
      <c r="U338" s="99">
        <f t="shared" si="172"/>
        <v>0</v>
      </c>
      <c r="X338" s="92">
        <f t="shared" si="189"/>
        <v>330</v>
      </c>
      <c r="Y338" s="91">
        <f t="shared" si="190"/>
        <v>331</v>
      </c>
      <c r="Z338" s="91" t="e">
        <f>INDEX(地温!$D$2:$D$366,MATCH(X338,地温!$C$2:$C$366,FALSE))</f>
        <v>#N/A</v>
      </c>
      <c r="AA338" s="91" t="e">
        <f t="shared" si="191"/>
        <v>#N/A</v>
      </c>
      <c r="AB338" s="93" t="e">
        <f t="shared" si="173"/>
        <v>#N/A</v>
      </c>
      <c r="AC338" s="99" t="e">
        <f t="shared" si="174"/>
        <v>#N/A</v>
      </c>
      <c r="AD338" s="99">
        <f t="shared" si="175"/>
        <v>0</v>
      </c>
      <c r="AG338" s="92">
        <f t="shared" si="192"/>
        <v>330</v>
      </c>
      <c r="AH338" s="91">
        <f t="shared" si="193"/>
        <v>331</v>
      </c>
      <c r="AI338" s="91" t="e">
        <f>INDEX(地温!$D$2:$D$366,MATCH(AG338,地温!$C$2:$C$366,FALSE))</f>
        <v>#N/A</v>
      </c>
      <c r="AJ338" s="91" t="e">
        <f t="shared" si="194"/>
        <v>#N/A</v>
      </c>
      <c r="AK338" s="93" t="e">
        <f t="shared" si="176"/>
        <v>#N/A</v>
      </c>
      <c r="AL338" s="99" t="e">
        <f t="shared" si="177"/>
        <v>#N/A</v>
      </c>
      <c r="AM338" s="99">
        <f t="shared" si="178"/>
        <v>0</v>
      </c>
      <c r="AP338" s="92">
        <f t="shared" si="195"/>
        <v>330</v>
      </c>
      <c r="AQ338" s="91">
        <f t="shared" si="196"/>
        <v>331</v>
      </c>
      <c r="AR338" s="91" t="e">
        <f>INDEX(地温!$D$2:$D$366,MATCH(AP338,地温!$C$2:$C$366,FALSE))</f>
        <v>#N/A</v>
      </c>
      <c r="AS338" s="91" t="e">
        <f t="shared" si="197"/>
        <v>#N/A</v>
      </c>
      <c r="AT338" s="93" t="e">
        <f t="shared" si="179"/>
        <v>#N/A</v>
      </c>
      <c r="AU338" s="99" t="e">
        <f t="shared" si="180"/>
        <v>#N/A</v>
      </c>
      <c r="AV338" s="99">
        <f t="shared" si="181"/>
        <v>0</v>
      </c>
    </row>
    <row r="339" spans="1:48" s="91" customFormat="1">
      <c r="A339" s="92">
        <f t="shared" si="182"/>
        <v>331</v>
      </c>
      <c r="B339" s="91">
        <f t="shared" si="165"/>
        <v>332</v>
      </c>
      <c r="C339" s="99">
        <f t="shared" si="166"/>
        <v>0</v>
      </c>
      <c r="F339" s="92">
        <f t="shared" si="183"/>
        <v>331</v>
      </c>
      <c r="G339" s="91">
        <f t="shared" si="184"/>
        <v>332</v>
      </c>
      <c r="H339" s="91" t="e">
        <f>INDEX(地温!$D$2:$D$366,MATCH(F339,地温!$C$2:$C$366,FALSE))</f>
        <v>#N/A</v>
      </c>
      <c r="I339" s="91" t="e">
        <f t="shared" si="185"/>
        <v>#N/A</v>
      </c>
      <c r="J339" s="93" t="e">
        <f t="shared" si="167"/>
        <v>#N/A</v>
      </c>
      <c r="K339" s="99" t="e">
        <f t="shared" si="168"/>
        <v>#N/A</v>
      </c>
      <c r="L339" s="99">
        <f t="shared" si="169"/>
        <v>0</v>
      </c>
      <c r="O339" s="92">
        <f t="shared" si="186"/>
        <v>331</v>
      </c>
      <c r="P339" s="91">
        <f t="shared" si="187"/>
        <v>332</v>
      </c>
      <c r="Q339" s="91" t="e">
        <f>INDEX(地温!$D$2:$D$366,MATCH(O339,地温!$C$2:$C$366,FALSE))</f>
        <v>#N/A</v>
      </c>
      <c r="R339" s="91" t="e">
        <f t="shared" si="188"/>
        <v>#N/A</v>
      </c>
      <c r="S339" s="93" t="e">
        <f t="shared" si="170"/>
        <v>#N/A</v>
      </c>
      <c r="T339" s="99" t="e">
        <f t="shared" si="171"/>
        <v>#N/A</v>
      </c>
      <c r="U339" s="99">
        <f t="shared" si="172"/>
        <v>0</v>
      </c>
      <c r="X339" s="92">
        <f t="shared" si="189"/>
        <v>331</v>
      </c>
      <c r="Y339" s="91">
        <f t="shared" si="190"/>
        <v>332</v>
      </c>
      <c r="Z339" s="91" t="e">
        <f>INDEX(地温!$D$2:$D$366,MATCH(X339,地温!$C$2:$C$366,FALSE))</f>
        <v>#N/A</v>
      </c>
      <c r="AA339" s="91" t="e">
        <f t="shared" si="191"/>
        <v>#N/A</v>
      </c>
      <c r="AB339" s="93" t="e">
        <f t="shared" si="173"/>
        <v>#N/A</v>
      </c>
      <c r="AC339" s="99" t="e">
        <f t="shared" si="174"/>
        <v>#N/A</v>
      </c>
      <c r="AD339" s="99">
        <f t="shared" si="175"/>
        <v>0</v>
      </c>
      <c r="AG339" s="92">
        <f t="shared" si="192"/>
        <v>331</v>
      </c>
      <c r="AH339" s="91">
        <f t="shared" si="193"/>
        <v>332</v>
      </c>
      <c r="AI339" s="91" t="e">
        <f>INDEX(地温!$D$2:$D$366,MATCH(AG339,地温!$C$2:$C$366,FALSE))</f>
        <v>#N/A</v>
      </c>
      <c r="AJ339" s="91" t="e">
        <f t="shared" si="194"/>
        <v>#N/A</v>
      </c>
      <c r="AK339" s="93" t="e">
        <f t="shared" si="176"/>
        <v>#N/A</v>
      </c>
      <c r="AL339" s="99" t="e">
        <f t="shared" si="177"/>
        <v>#N/A</v>
      </c>
      <c r="AM339" s="99">
        <f t="shared" si="178"/>
        <v>0</v>
      </c>
      <c r="AP339" s="92">
        <f t="shared" si="195"/>
        <v>331</v>
      </c>
      <c r="AQ339" s="91">
        <f t="shared" si="196"/>
        <v>332</v>
      </c>
      <c r="AR339" s="91" t="e">
        <f>INDEX(地温!$D$2:$D$366,MATCH(AP339,地温!$C$2:$C$366,FALSE))</f>
        <v>#N/A</v>
      </c>
      <c r="AS339" s="91" t="e">
        <f t="shared" si="197"/>
        <v>#N/A</v>
      </c>
      <c r="AT339" s="93" t="e">
        <f t="shared" si="179"/>
        <v>#N/A</v>
      </c>
      <c r="AU339" s="99" t="e">
        <f t="shared" si="180"/>
        <v>#N/A</v>
      </c>
      <c r="AV339" s="99">
        <f t="shared" si="181"/>
        <v>0</v>
      </c>
    </row>
    <row r="340" spans="1:48" s="91" customFormat="1">
      <c r="A340" s="92">
        <f t="shared" si="182"/>
        <v>332</v>
      </c>
      <c r="B340" s="91">
        <f t="shared" si="165"/>
        <v>333</v>
      </c>
      <c r="C340" s="99">
        <f t="shared" si="166"/>
        <v>0</v>
      </c>
      <c r="F340" s="92">
        <f t="shared" si="183"/>
        <v>332</v>
      </c>
      <c r="G340" s="91">
        <f t="shared" si="184"/>
        <v>333</v>
      </c>
      <c r="H340" s="91" t="e">
        <f>INDEX(地温!$D$2:$D$366,MATCH(F340,地温!$C$2:$C$366,FALSE))</f>
        <v>#N/A</v>
      </c>
      <c r="I340" s="91" t="e">
        <f t="shared" si="185"/>
        <v>#N/A</v>
      </c>
      <c r="J340" s="93" t="e">
        <f t="shared" si="167"/>
        <v>#N/A</v>
      </c>
      <c r="K340" s="99" t="e">
        <f t="shared" si="168"/>
        <v>#N/A</v>
      </c>
      <c r="L340" s="99">
        <f t="shared" si="169"/>
        <v>0</v>
      </c>
      <c r="O340" s="92">
        <f t="shared" si="186"/>
        <v>332</v>
      </c>
      <c r="P340" s="91">
        <f t="shared" si="187"/>
        <v>333</v>
      </c>
      <c r="Q340" s="91" t="e">
        <f>INDEX(地温!$D$2:$D$366,MATCH(O340,地温!$C$2:$C$366,FALSE))</f>
        <v>#N/A</v>
      </c>
      <c r="R340" s="91" t="e">
        <f t="shared" si="188"/>
        <v>#N/A</v>
      </c>
      <c r="S340" s="93" t="e">
        <f t="shared" si="170"/>
        <v>#N/A</v>
      </c>
      <c r="T340" s="99" t="e">
        <f t="shared" si="171"/>
        <v>#N/A</v>
      </c>
      <c r="U340" s="99">
        <f t="shared" si="172"/>
        <v>0</v>
      </c>
      <c r="X340" s="92">
        <f t="shared" si="189"/>
        <v>332</v>
      </c>
      <c r="Y340" s="91">
        <f t="shared" si="190"/>
        <v>333</v>
      </c>
      <c r="Z340" s="91" t="e">
        <f>INDEX(地温!$D$2:$D$366,MATCH(X340,地温!$C$2:$C$366,FALSE))</f>
        <v>#N/A</v>
      </c>
      <c r="AA340" s="91" t="e">
        <f t="shared" si="191"/>
        <v>#N/A</v>
      </c>
      <c r="AB340" s="93" t="e">
        <f t="shared" si="173"/>
        <v>#N/A</v>
      </c>
      <c r="AC340" s="99" t="e">
        <f t="shared" si="174"/>
        <v>#N/A</v>
      </c>
      <c r="AD340" s="99">
        <f t="shared" si="175"/>
        <v>0</v>
      </c>
      <c r="AG340" s="92">
        <f t="shared" si="192"/>
        <v>332</v>
      </c>
      <c r="AH340" s="91">
        <f t="shared" si="193"/>
        <v>333</v>
      </c>
      <c r="AI340" s="91" t="e">
        <f>INDEX(地温!$D$2:$D$366,MATCH(AG340,地温!$C$2:$C$366,FALSE))</f>
        <v>#N/A</v>
      </c>
      <c r="AJ340" s="91" t="e">
        <f t="shared" si="194"/>
        <v>#N/A</v>
      </c>
      <c r="AK340" s="93" t="e">
        <f t="shared" si="176"/>
        <v>#N/A</v>
      </c>
      <c r="AL340" s="99" t="e">
        <f t="shared" si="177"/>
        <v>#N/A</v>
      </c>
      <c r="AM340" s="99">
        <f t="shared" si="178"/>
        <v>0</v>
      </c>
      <c r="AP340" s="92">
        <f t="shared" si="195"/>
        <v>332</v>
      </c>
      <c r="AQ340" s="91">
        <f t="shared" si="196"/>
        <v>333</v>
      </c>
      <c r="AR340" s="91" t="e">
        <f>INDEX(地温!$D$2:$D$366,MATCH(AP340,地温!$C$2:$C$366,FALSE))</f>
        <v>#N/A</v>
      </c>
      <c r="AS340" s="91" t="e">
        <f t="shared" si="197"/>
        <v>#N/A</v>
      </c>
      <c r="AT340" s="93" t="e">
        <f t="shared" si="179"/>
        <v>#N/A</v>
      </c>
      <c r="AU340" s="99" t="e">
        <f t="shared" si="180"/>
        <v>#N/A</v>
      </c>
      <c r="AV340" s="99">
        <f t="shared" si="181"/>
        <v>0</v>
      </c>
    </row>
    <row r="341" spans="1:48" s="91" customFormat="1">
      <c r="A341" s="92">
        <f t="shared" si="182"/>
        <v>333</v>
      </c>
      <c r="B341" s="91">
        <f t="shared" si="165"/>
        <v>334</v>
      </c>
      <c r="C341" s="99">
        <f t="shared" si="166"/>
        <v>0</v>
      </c>
      <c r="F341" s="92">
        <f t="shared" si="183"/>
        <v>333</v>
      </c>
      <c r="G341" s="91">
        <f t="shared" si="184"/>
        <v>334</v>
      </c>
      <c r="H341" s="91" t="e">
        <f>INDEX(地温!$D$2:$D$366,MATCH(F341,地温!$C$2:$C$366,FALSE))</f>
        <v>#N/A</v>
      </c>
      <c r="I341" s="91" t="e">
        <f t="shared" si="185"/>
        <v>#N/A</v>
      </c>
      <c r="J341" s="93" t="e">
        <f t="shared" si="167"/>
        <v>#N/A</v>
      </c>
      <c r="K341" s="99" t="e">
        <f t="shared" si="168"/>
        <v>#N/A</v>
      </c>
      <c r="L341" s="99">
        <f t="shared" si="169"/>
        <v>0</v>
      </c>
      <c r="O341" s="92">
        <f t="shared" si="186"/>
        <v>333</v>
      </c>
      <c r="P341" s="91">
        <f t="shared" si="187"/>
        <v>334</v>
      </c>
      <c r="Q341" s="91" t="e">
        <f>INDEX(地温!$D$2:$D$366,MATCH(O341,地温!$C$2:$C$366,FALSE))</f>
        <v>#N/A</v>
      </c>
      <c r="R341" s="91" t="e">
        <f t="shared" si="188"/>
        <v>#N/A</v>
      </c>
      <c r="S341" s="93" t="e">
        <f t="shared" si="170"/>
        <v>#N/A</v>
      </c>
      <c r="T341" s="99" t="e">
        <f t="shared" si="171"/>
        <v>#N/A</v>
      </c>
      <c r="U341" s="99">
        <f t="shared" si="172"/>
        <v>0</v>
      </c>
      <c r="X341" s="92">
        <f t="shared" si="189"/>
        <v>333</v>
      </c>
      <c r="Y341" s="91">
        <f t="shared" si="190"/>
        <v>334</v>
      </c>
      <c r="Z341" s="91" t="e">
        <f>INDEX(地温!$D$2:$D$366,MATCH(X341,地温!$C$2:$C$366,FALSE))</f>
        <v>#N/A</v>
      </c>
      <c r="AA341" s="91" t="e">
        <f t="shared" si="191"/>
        <v>#N/A</v>
      </c>
      <c r="AB341" s="93" t="e">
        <f t="shared" si="173"/>
        <v>#N/A</v>
      </c>
      <c r="AC341" s="99" t="e">
        <f t="shared" si="174"/>
        <v>#N/A</v>
      </c>
      <c r="AD341" s="99">
        <f t="shared" si="175"/>
        <v>0</v>
      </c>
      <c r="AG341" s="92">
        <f t="shared" si="192"/>
        <v>333</v>
      </c>
      <c r="AH341" s="91">
        <f t="shared" si="193"/>
        <v>334</v>
      </c>
      <c r="AI341" s="91" t="e">
        <f>INDEX(地温!$D$2:$D$366,MATCH(AG341,地温!$C$2:$C$366,FALSE))</f>
        <v>#N/A</v>
      </c>
      <c r="AJ341" s="91" t="e">
        <f t="shared" si="194"/>
        <v>#N/A</v>
      </c>
      <c r="AK341" s="93" t="e">
        <f t="shared" si="176"/>
        <v>#N/A</v>
      </c>
      <c r="AL341" s="99" t="e">
        <f t="shared" si="177"/>
        <v>#N/A</v>
      </c>
      <c r="AM341" s="99">
        <f t="shared" si="178"/>
        <v>0</v>
      </c>
      <c r="AP341" s="92">
        <f t="shared" si="195"/>
        <v>333</v>
      </c>
      <c r="AQ341" s="91">
        <f t="shared" si="196"/>
        <v>334</v>
      </c>
      <c r="AR341" s="91" t="e">
        <f>INDEX(地温!$D$2:$D$366,MATCH(AP341,地温!$C$2:$C$366,FALSE))</f>
        <v>#N/A</v>
      </c>
      <c r="AS341" s="91" t="e">
        <f t="shared" si="197"/>
        <v>#N/A</v>
      </c>
      <c r="AT341" s="93" t="e">
        <f t="shared" si="179"/>
        <v>#N/A</v>
      </c>
      <c r="AU341" s="99" t="e">
        <f t="shared" si="180"/>
        <v>#N/A</v>
      </c>
      <c r="AV341" s="99">
        <f t="shared" si="181"/>
        <v>0</v>
      </c>
    </row>
    <row r="342" spans="1:48" s="91" customFormat="1">
      <c r="A342" s="92">
        <f t="shared" si="182"/>
        <v>334</v>
      </c>
      <c r="B342" s="91">
        <f t="shared" si="165"/>
        <v>335</v>
      </c>
      <c r="C342" s="99">
        <f t="shared" si="166"/>
        <v>0</v>
      </c>
      <c r="F342" s="92">
        <f t="shared" si="183"/>
        <v>334</v>
      </c>
      <c r="G342" s="91">
        <f t="shared" si="184"/>
        <v>335</v>
      </c>
      <c r="H342" s="91" t="e">
        <f>INDEX(地温!$D$2:$D$366,MATCH(F342,地温!$C$2:$C$366,FALSE))</f>
        <v>#N/A</v>
      </c>
      <c r="I342" s="91" t="e">
        <f t="shared" si="185"/>
        <v>#N/A</v>
      </c>
      <c r="J342" s="93" t="e">
        <f t="shared" si="167"/>
        <v>#N/A</v>
      </c>
      <c r="K342" s="99" t="e">
        <f t="shared" si="168"/>
        <v>#N/A</v>
      </c>
      <c r="L342" s="99">
        <f t="shared" si="169"/>
        <v>0</v>
      </c>
      <c r="O342" s="92">
        <f t="shared" si="186"/>
        <v>334</v>
      </c>
      <c r="P342" s="91">
        <f t="shared" si="187"/>
        <v>335</v>
      </c>
      <c r="Q342" s="91" t="e">
        <f>INDEX(地温!$D$2:$D$366,MATCH(O342,地温!$C$2:$C$366,FALSE))</f>
        <v>#N/A</v>
      </c>
      <c r="R342" s="91" t="e">
        <f t="shared" si="188"/>
        <v>#N/A</v>
      </c>
      <c r="S342" s="93" t="e">
        <f t="shared" si="170"/>
        <v>#N/A</v>
      </c>
      <c r="T342" s="99" t="e">
        <f t="shared" si="171"/>
        <v>#N/A</v>
      </c>
      <c r="U342" s="99">
        <f t="shared" si="172"/>
        <v>0</v>
      </c>
      <c r="X342" s="92">
        <f t="shared" si="189"/>
        <v>334</v>
      </c>
      <c r="Y342" s="91">
        <f t="shared" si="190"/>
        <v>335</v>
      </c>
      <c r="Z342" s="91" t="e">
        <f>INDEX(地温!$D$2:$D$366,MATCH(X342,地温!$C$2:$C$366,FALSE))</f>
        <v>#N/A</v>
      </c>
      <c r="AA342" s="91" t="e">
        <f t="shared" si="191"/>
        <v>#N/A</v>
      </c>
      <c r="AB342" s="93" t="e">
        <f t="shared" si="173"/>
        <v>#N/A</v>
      </c>
      <c r="AC342" s="99" t="e">
        <f t="shared" si="174"/>
        <v>#N/A</v>
      </c>
      <c r="AD342" s="99">
        <f t="shared" si="175"/>
        <v>0</v>
      </c>
      <c r="AG342" s="92">
        <f t="shared" si="192"/>
        <v>334</v>
      </c>
      <c r="AH342" s="91">
        <f t="shared" si="193"/>
        <v>335</v>
      </c>
      <c r="AI342" s="91" t="e">
        <f>INDEX(地温!$D$2:$D$366,MATCH(AG342,地温!$C$2:$C$366,FALSE))</f>
        <v>#N/A</v>
      </c>
      <c r="AJ342" s="91" t="e">
        <f t="shared" si="194"/>
        <v>#N/A</v>
      </c>
      <c r="AK342" s="93" t="e">
        <f t="shared" si="176"/>
        <v>#N/A</v>
      </c>
      <c r="AL342" s="99" t="e">
        <f t="shared" si="177"/>
        <v>#N/A</v>
      </c>
      <c r="AM342" s="99">
        <f t="shared" si="178"/>
        <v>0</v>
      </c>
      <c r="AP342" s="92">
        <f t="shared" si="195"/>
        <v>334</v>
      </c>
      <c r="AQ342" s="91">
        <f t="shared" si="196"/>
        <v>335</v>
      </c>
      <c r="AR342" s="91" t="e">
        <f>INDEX(地温!$D$2:$D$366,MATCH(AP342,地温!$C$2:$C$366,FALSE))</f>
        <v>#N/A</v>
      </c>
      <c r="AS342" s="91" t="e">
        <f t="shared" si="197"/>
        <v>#N/A</v>
      </c>
      <c r="AT342" s="93" t="e">
        <f t="shared" si="179"/>
        <v>#N/A</v>
      </c>
      <c r="AU342" s="99" t="e">
        <f t="shared" si="180"/>
        <v>#N/A</v>
      </c>
      <c r="AV342" s="99">
        <f t="shared" si="181"/>
        <v>0</v>
      </c>
    </row>
    <row r="343" spans="1:48" s="91" customFormat="1">
      <c r="A343" s="92">
        <f t="shared" si="182"/>
        <v>335</v>
      </c>
      <c r="B343" s="91">
        <f t="shared" si="165"/>
        <v>336</v>
      </c>
      <c r="C343" s="99">
        <f t="shared" si="166"/>
        <v>0</v>
      </c>
      <c r="F343" s="92">
        <f t="shared" si="183"/>
        <v>335</v>
      </c>
      <c r="G343" s="91">
        <f t="shared" si="184"/>
        <v>336</v>
      </c>
      <c r="H343" s="91" t="e">
        <f>INDEX(地温!$D$2:$D$366,MATCH(F343,地温!$C$2:$C$366,FALSE))</f>
        <v>#N/A</v>
      </c>
      <c r="I343" s="91" t="e">
        <f t="shared" si="185"/>
        <v>#N/A</v>
      </c>
      <c r="J343" s="93" t="e">
        <f t="shared" si="167"/>
        <v>#N/A</v>
      </c>
      <c r="K343" s="99" t="e">
        <f t="shared" si="168"/>
        <v>#N/A</v>
      </c>
      <c r="L343" s="99">
        <f t="shared" si="169"/>
        <v>0</v>
      </c>
      <c r="O343" s="92">
        <f t="shared" si="186"/>
        <v>335</v>
      </c>
      <c r="P343" s="91">
        <f t="shared" si="187"/>
        <v>336</v>
      </c>
      <c r="Q343" s="91" t="e">
        <f>INDEX(地温!$D$2:$D$366,MATCH(O343,地温!$C$2:$C$366,FALSE))</f>
        <v>#N/A</v>
      </c>
      <c r="R343" s="91" t="e">
        <f t="shared" si="188"/>
        <v>#N/A</v>
      </c>
      <c r="S343" s="93" t="e">
        <f t="shared" si="170"/>
        <v>#N/A</v>
      </c>
      <c r="T343" s="99" t="e">
        <f t="shared" si="171"/>
        <v>#N/A</v>
      </c>
      <c r="U343" s="99">
        <f t="shared" si="172"/>
        <v>0</v>
      </c>
      <c r="X343" s="92">
        <f t="shared" si="189"/>
        <v>335</v>
      </c>
      <c r="Y343" s="91">
        <f t="shared" si="190"/>
        <v>336</v>
      </c>
      <c r="Z343" s="91" t="e">
        <f>INDEX(地温!$D$2:$D$366,MATCH(X343,地温!$C$2:$C$366,FALSE))</f>
        <v>#N/A</v>
      </c>
      <c r="AA343" s="91" t="e">
        <f t="shared" si="191"/>
        <v>#N/A</v>
      </c>
      <c r="AB343" s="93" t="e">
        <f t="shared" si="173"/>
        <v>#N/A</v>
      </c>
      <c r="AC343" s="99" t="e">
        <f t="shared" si="174"/>
        <v>#N/A</v>
      </c>
      <c r="AD343" s="99">
        <f t="shared" si="175"/>
        <v>0</v>
      </c>
      <c r="AG343" s="92">
        <f t="shared" si="192"/>
        <v>335</v>
      </c>
      <c r="AH343" s="91">
        <f t="shared" si="193"/>
        <v>336</v>
      </c>
      <c r="AI343" s="91" t="e">
        <f>INDEX(地温!$D$2:$D$366,MATCH(AG343,地温!$C$2:$C$366,FALSE))</f>
        <v>#N/A</v>
      </c>
      <c r="AJ343" s="91" t="e">
        <f t="shared" si="194"/>
        <v>#N/A</v>
      </c>
      <c r="AK343" s="93" t="e">
        <f t="shared" si="176"/>
        <v>#N/A</v>
      </c>
      <c r="AL343" s="99" t="e">
        <f t="shared" si="177"/>
        <v>#N/A</v>
      </c>
      <c r="AM343" s="99">
        <f t="shared" si="178"/>
        <v>0</v>
      </c>
      <c r="AP343" s="92">
        <f t="shared" si="195"/>
        <v>335</v>
      </c>
      <c r="AQ343" s="91">
        <f t="shared" si="196"/>
        <v>336</v>
      </c>
      <c r="AR343" s="91" t="e">
        <f>INDEX(地温!$D$2:$D$366,MATCH(AP343,地温!$C$2:$C$366,FALSE))</f>
        <v>#N/A</v>
      </c>
      <c r="AS343" s="91" t="e">
        <f t="shared" si="197"/>
        <v>#N/A</v>
      </c>
      <c r="AT343" s="93" t="e">
        <f t="shared" si="179"/>
        <v>#N/A</v>
      </c>
      <c r="AU343" s="99" t="e">
        <f t="shared" si="180"/>
        <v>#N/A</v>
      </c>
      <c r="AV343" s="99">
        <f t="shared" si="181"/>
        <v>0</v>
      </c>
    </row>
    <row r="344" spans="1:48" s="91" customFormat="1">
      <c r="A344" s="92">
        <f t="shared" si="182"/>
        <v>336</v>
      </c>
      <c r="B344" s="91">
        <f t="shared" si="165"/>
        <v>337</v>
      </c>
      <c r="C344" s="99">
        <f t="shared" si="166"/>
        <v>0</v>
      </c>
      <c r="F344" s="92">
        <f t="shared" si="183"/>
        <v>336</v>
      </c>
      <c r="G344" s="91">
        <f t="shared" si="184"/>
        <v>337</v>
      </c>
      <c r="H344" s="91" t="e">
        <f>INDEX(地温!$D$2:$D$366,MATCH(F344,地温!$C$2:$C$366,FALSE))</f>
        <v>#N/A</v>
      </c>
      <c r="I344" s="91" t="e">
        <f t="shared" si="185"/>
        <v>#N/A</v>
      </c>
      <c r="J344" s="93" t="e">
        <f t="shared" si="167"/>
        <v>#N/A</v>
      </c>
      <c r="K344" s="99" t="e">
        <f t="shared" si="168"/>
        <v>#N/A</v>
      </c>
      <c r="L344" s="99">
        <f t="shared" si="169"/>
        <v>0</v>
      </c>
      <c r="O344" s="92">
        <f t="shared" si="186"/>
        <v>336</v>
      </c>
      <c r="P344" s="91">
        <f t="shared" si="187"/>
        <v>337</v>
      </c>
      <c r="Q344" s="91" t="e">
        <f>INDEX(地温!$D$2:$D$366,MATCH(O344,地温!$C$2:$C$366,FALSE))</f>
        <v>#N/A</v>
      </c>
      <c r="R344" s="91" t="e">
        <f t="shared" si="188"/>
        <v>#N/A</v>
      </c>
      <c r="S344" s="93" t="e">
        <f t="shared" si="170"/>
        <v>#N/A</v>
      </c>
      <c r="T344" s="99" t="e">
        <f t="shared" si="171"/>
        <v>#N/A</v>
      </c>
      <c r="U344" s="99">
        <f t="shared" si="172"/>
        <v>0</v>
      </c>
      <c r="X344" s="92">
        <f t="shared" si="189"/>
        <v>336</v>
      </c>
      <c r="Y344" s="91">
        <f t="shared" si="190"/>
        <v>337</v>
      </c>
      <c r="Z344" s="91" t="e">
        <f>INDEX(地温!$D$2:$D$366,MATCH(X344,地温!$C$2:$C$366,FALSE))</f>
        <v>#N/A</v>
      </c>
      <c r="AA344" s="91" t="e">
        <f t="shared" si="191"/>
        <v>#N/A</v>
      </c>
      <c r="AB344" s="93" t="e">
        <f t="shared" si="173"/>
        <v>#N/A</v>
      </c>
      <c r="AC344" s="99" t="e">
        <f t="shared" si="174"/>
        <v>#N/A</v>
      </c>
      <c r="AD344" s="99">
        <f t="shared" si="175"/>
        <v>0</v>
      </c>
      <c r="AG344" s="92">
        <f t="shared" si="192"/>
        <v>336</v>
      </c>
      <c r="AH344" s="91">
        <f t="shared" si="193"/>
        <v>337</v>
      </c>
      <c r="AI344" s="91" t="e">
        <f>INDEX(地温!$D$2:$D$366,MATCH(AG344,地温!$C$2:$C$366,FALSE))</f>
        <v>#N/A</v>
      </c>
      <c r="AJ344" s="91" t="e">
        <f t="shared" si="194"/>
        <v>#N/A</v>
      </c>
      <c r="AK344" s="93" t="e">
        <f t="shared" si="176"/>
        <v>#N/A</v>
      </c>
      <c r="AL344" s="99" t="e">
        <f t="shared" si="177"/>
        <v>#N/A</v>
      </c>
      <c r="AM344" s="99">
        <f t="shared" si="178"/>
        <v>0</v>
      </c>
      <c r="AP344" s="92">
        <f t="shared" si="195"/>
        <v>336</v>
      </c>
      <c r="AQ344" s="91">
        <f t="shared" si="196"/>
        <v>337</v>
      </c>
      <c r="AR344" s="91" t="e">
        <f>INDEX(地温!$D$2:$D$366,MATCH(AP344,地温!$C$2:$C$366,FALSE))</f>
        <v>#N/A</v>
      </c>
      <c r="AS344" s="91" t="e">
        <f t="shared" si="197"/>
        <v>#N/A</v>
      </c>
      <c r="AT344" s="93" t="e">
        <f t="shared" si="179"/>
        <v>#N/A</v>
      </c>
      <c r="AU344" s="99" t="e">
        <f t="shared" si="180"/>
        <v>#N/A</v>
      </c>
      <c r="AV344" s="99">
        <f t="shared" si="181"/>
        <v>0</v>
      </c>
    </row>
    <row r="345" spans="1:48" s="91" customFormat="1">
      <c r="A345" s="92">
        <f t="shared" si="182"/>
        <v>337</v>
      </c>
      <c r="B345" s="91">
        <f t="shared" si="165"/>
        <v>338</v>
      </c>
      <c r="C345" s="99">
        <f t="shared" si="166"/>
        <v>0</v>
      </c>
      <c r="F345" s="92">
        <f t="shared" si="183"/>
        <v>337</v>
      </c>
      <c r="G345" s="91">
        <f t="shared" si="184"/>
        <v>338</v>
      </c>
      <c r="H345" s="91" t="e">
        <f>INDEX(地温!$D$2:$D$366,MATCH(F345,地温!$C$2:$C$366,FALSE))</f>
        <v>#N/A</v>
      </c>
      <c r="I345" s="91" t="e">
        <f t="shared" si="185"/>
        <v>#N/A</v>
      </c>
      <c r="J345" s="93" t="e">
        <f t="shared" si="167"/>
        <v>#N/A</v>
      </c>
      <c r="K345" s="99" t="e">
        <f t="shared" si="168"/>
        <v>#N/A</v>
      </c>
      <c r="L345" s="99">
        <f t="shared" si="169"/>
        <v>0</v>
      </c>
      <c r="O345" s="92">
        <f t="shared" si="186"/>
        <v>337</v>
      </c>
      <c r="P345" s="91">
        <f t="shared" si="187"/>
        <v>338</v>
      </c>
      <c r="Q345" s="91" t="e">
        <f>INDEX(地温!$D$2:$D$366,MATCH(O345,地温!$C$2:$C$366,FALSE))</f>
        <v>#N/A</v>
      </c>
      <c r="R345" s="91" t="e">
        <f t="shared" si="188"/>
        <v>#N/A</v>
      </c>
      <c r="S345" s="93" t="e">
        <f t="shared" si="170"/>
        <v>#N/A</v>
      </c>
      <c r="T345" s="99" t="e">
        <f t="shared" si="171"/>
        <v>#N/A</v>
      </c>
      <c r="U345" s="99">
        <f t="shared" si="172"/>
        <v>0</v>
      </c>
      <c r="X345" s="92">
        <f t="shared" si="189"/>
        <v>337</v>
      </c>
      <c r="Y345" s="91">
        <f t="shared" si="190"/>
        <v>338</v>
      </c>
      <c r="Z345" s="91" t="e">
        <f>INDEX(地温!$D$2:$D$366,MATCH(X345,地温!$C$2:$C$366,FALSE))</f>
        <v>#N/A</v>
      </c>
      <c r="AA345" s="91" t="e">
        <f t="shared" si="191"/>
        <v>#N/A</v>
      </c>
      <c r="AB345" s="93" t="e">
        <f t="shared" si="173"/>
        <v>#N/A</v>
      </c>
      <c r="AC345" s="99" t="e">
        <f t="shared" si="174"/>
        <v>#N/A</v>
      </c>
      <c r="AD345" s="99">
        <f t="shared" si="175"/>
        <v>0</v>
      </c>
      <c r="AG345" s="92">
        <f t="shared" si="192"/>
        <v>337</v>
      </c>
      <c r="AH345" s="91">
        <f t="shared" si="193"/>
        <v>338</v>
      </c>
      <c r="AI345" s="91" t="e">
        <f>INDEX(地温!$D$2:$D$366,MATCH(AG345,地温!$C$2:$C$366,FALSE))</f>
        <v>#N/A</v>
      </c>
      <c r="AJ345" s="91" t="e">
        <f t="shared" si="194"/>
        <v>#N/A</v>
      </c>
      <c r="AK345" s="93" t="e">
        <f t="shared" si="176"/>
        <v>#N/A</v>
      </c>
      <c r="AL345" s="99" t="e">
        <f t="shared" si="177"/>
        <v>#N/A</v>
      </c>
      <c r="AM345" s="99">
        <f t="shared" si="178"/>
        <v>0</v>
      </c>
      <c r="AP345" s="92">
        <f t="shared" si="195"/>
        <v>337</v>
      </c>
      <c r="AQ345" s="91">
        <f t="shared" si="196"/>
        <v>338</v>
      </c>
      <c r="AR345" s="91" t="e">
        <f>INDEX(地温!$D$2:$D$366,MATCH(AP345,地温!$C$2:$C$366,FALSE))</f>
        <v>#N/A</v>
      </c>
      <c r="AS345" s="91" t="e">
        <f t="shared" si="197"/>
        <v>#N/A</v>
      </c>
      <c r="AT345" s="93" t="e">
        <f t="shared" si="179"/>
        <v>#N/A</v>
      </c>
      <c r="AU345" s="99" t="e">
        <f t="shared" si="180"/>
        <v>#N/A</v>
      </c>
      <c r="AV345" s="99">
        <f t="shared" si="181"/>
        <v>0</v>
      </c>
    </row>
    <row r="346" spans="1:48" s="91" customFormat="1">
      <c r="A346" s="92">
        <f t="shared" si="182"/>
        <v>338</v>
      </c>
      <c r="B346" s="91">
        <f t="shared" si="165"/>
        <v>339</v>
      </c>
      <c r="C346" s="99">
        <f t="shared" si="166"/>
        <v>0</v>
      </c>
      <c r="F346" s="92">
        <f t="shared" si="183"/>
        <v>338</v>
      </c>
      <c r="G346" s="91">
        <f t="shared" si="184"/>
        <v>339</v>
      </c>
      <c r="H346" s="91" t="e">
        <f>INDEX(地温!$D$2:$D$366,MATCH(F346,地温!$C$2:$C$366,FALSE))</f>
        <v>#N/A</v>
      </c>
      <c r="I346" s="91" t="e">
        <f t="shared" si="185"/>
        <v>#N/A</v>
      </c>
      <c r="J346" s="93" t="e">
        <f t="shared" si="167"/>
        <v>#N/A</v>
      </c>
      <c r="K346" s="99" t="e">
        <f t="shared" si="168"/>
        <v>#N/A</v>
      </c>
      <c r="L346" s="99">
        <f t="shared" si="169"/>
        <v>0</v>
      </c>
      <c r="O346" s="92">
        <f t="shared" si="186"/>
        <v>338</v>
      </c>
      <c r="P346" s="91">
        <f t="shared" si="187"/>
        <v>339</v>
      </c>
      <c r="Q346" s="91" t="e">
        <f>INDEX(地温!$D$2:$D$366,MATCH(O346,地温!$C$2:$C$366,FALSE))</f>
        <v>#N/A</v>
      </c>
      <c r="R346" s="91" t="e">
        <f t="shared" si="188"/>
        <v>#N/A</v>
      </c>
      <c r="S346" s="93" t="e">
        <f t="shared" si="170"/>
        <v>#N/A</v>
      </c>
      <c r="T346" s="99" t="e">
        <f t="shared" si="171"/>
        <v>#N/A</v>
      </c>
      <c r="U346" s="99">
        <f t="shared" si="172"/>
        <v>0</v>
      </c>
      <c r="X346" s="92">
        <f t="shared" si="189"/>
        <v>338</v>
      </c>
      <c r="Y346" s="91">
        <f t="shared" si="190"/>
        <v>339</v>
      </c>
      <c r="Z346" s="91" t="e">
        <f>INDEX(地温!$D$2:$D$366,MATCH(X346,地温!$C$2:$C$366,FALSE))</f>
        <v>#N/A</v>
      </c>
      <c r="AA346" s="91" t="e">
        <f t="shared" si="191"/>
        <v>#N/A</v>
      </c>
      <c r="AB346" s="93" t="e">
        <f t="shared" si="173"/>
        <v>#N/A</v>
      </c>
      <c r="AC346" s="99" t="e">
        <f t="shared" si="174"/>
        <v>#N/A</v>
      </c>
      <c r="AD346" s="99">
        <f t="shared" si="175"/>
        <v>0</v>
      </c>
      <c r="AG346" s="92">
        <f t="shared" si="192"/>
        <v>338</v>
      </c>
      <c r="AH346" s="91">
        <f t="shared" si="193"/>
        <v>339</v>
      </c>
      <c r="AI346" s="91" t="e">
        <f>INDEX(地温!$D$2:$D$366,MATCH(AG346,地温!$C$2:$C$366,FALSE))</f>
        <v>#N/A</v>
      </c>
      <c r="AJ346" s="91" t="e">
        <f t="shared" si="194"/>
        <v>#N/A</v>
      </c>
      <c r="AK346" s="93" t="e">
        <f t="shared" si="176"/>
        <v>#N/A</v>
      </c>
      <c r="AL346" s="99" t="e">
        <f t="shared" si="177"/>
        <v>#N/A</v>
      </c>
      <c r="AM346" s="99">
        <f t="shared" si="178"/>
        <v>0</v>
      </c>
      <c r="AP346" s="92">
        <f t="shared" si="195"/>
        <v>338</v>
      </c>
      <c r="AQ346" s="91">
        <f t="shared" si="196"/>
        <v>339</v>
      </c>
      <c r="AR346" s="91" t="e">
        <f>INDEX(地温!$D$2:$D$366,MATCH(AP346,地温!$C$2:$C$366,FALSE))</f>
        <v>#N/A</v>
      </c>
      <c r="AS346" s="91" t="e">
        <f t="shared" si="197"/>
        <v>#N/A</v>
      </c>
      <c r="AT346" s="93" t="e">
        <f t="shared" si="179"/>
        <v>#N/A</v>
      </c>
      <c r="AU346" s="99" t="e">
        <f t="shared" si="180"/>
        <v>#N/A</v>
      </c>
      <c r="AV346" s="99">
        <f t="shared" si="181"/>
        <v>0</v>
      </c>
    </row>
    <row r="347" spans="1:48" s="91" customFormat="1">
      <c r="A347" s="92">
        <f t="shared" si="182"/>
        <v>339</v>
      </c>
      <c r="B347" s="91">
        <f t="shared" si="165"/>
        <v>340</v>
      </c>
      <c r="C347" s="99">
        <f t="shared" si="166"/>
        <v>0</v>
      </c>
      <c r="F347" s="92">
        <f t="shared" si="183"/>
        <v>339</v>
      </c>
      <c r="G347" s="91">
        <f t="shared" si="184"/>
        <v>340</v>
      </c>
      <c r="H347" s="91" t="e">
        <f>INDEX(地温!$D$2:$D$366,MATCH(F347,地温!$C$2:$C$366,FALSE))</f>
        <v>#N/A</v>
      </c>
      <c r="I347" s="91" t="e">
        <f t="shared" si="185"/>
        <v>#N/A</v>
      </c>
      <c r="J347" s="93" t="e">
        <f t="shared" si="167"/>
        <v>#N/A</v>
      </c>
      <c r="K347" s="99" t="e">
        <f t="shared" si="168"/>
        <v>#N/A</v>
      </c>
      <c r="L347" s="99">
        <f t="shared" si="169"/>
        <v>0</v>
      </c>
      <c r="O347" s="92">
        <f t="shared" si="186"/>
        <v>339</v>
      </c>
      <c r="P347" s="91">
        <f t="shared" si="187"/>
        <v>340</v>
      </c>
      <c r="Q347" s="91" t="e">
        <f>INDEX(地温!$D$2:$D$366,MATCH(O347,地温!$C$2:$C$366,FALSE))</f>
        <v>#N/A</v>
      </c>
      <c r="R347" s="91" t="e">
        <f t="shared" si="188"/>
        <v>#N/A</v>
      </c>
      <c r="S347" s="93" t="e">
        <f t="shared" si="170"/>
        <v>#N/A</v>
      </c>
      <c r="T347" s="99" t="e">
        <f t="shared" si="171"/>
        <v>#N/A</v>
      </c>
      <c r="U347" s="99">
        <f t="shared" si="172"/>
        <v>0</v>
      </c>
      <c r="X347" s="92">
        <f t="shared" si="189"/>
        <v>339</v>
      </c>
      <c r="Y347" s="91">
        <f t="shared" si="190"/>
        <v>340</v>
      </c>
      <c r="Z347" s="91" t="e">
        <f>INDEX(地温!$D$2:$D$366,MATCH(X347,地温!$C$2:$C$366,FALSE))</f>
        <v>#N/A</v>
      </c>
      <c r="AA347" s="91" t="e">
        <f t="shared" si="191"/>
        <v>#N/A</v>
      </c>
      <c r="AB347" s="93" t="e">
        <f t="shared" si="173"/>
        <v>#N/A</v>
      </c>
      <c r="AC347" s="99" t="e">
        <f t="shared" si="174"/>
        <v>#N/A</v>
      </c>
      <c r="AD347" s="99">
        <f t="shared" si="175"/>
        <v>0</v>
      </c>
      <c r="AG347" s="92">
        <f t="shared" si="192"/>
        <v>339</v>
      </c>
      <c r="AH347" s="91">
        <f t="shared" si="193"/>
        <v>340</v>
      </c>
      <c r="AI347" s="91" t="e">
        <f>INDEX(地温!$D$2:$D$366,MATCH(AG347,地温!$C$2:$C$366,FALSE))</f>
        <v>#N/A</v>
      </c>
      <c r="AJ347" s="91" t="e">
        <f t="shared" si="194"/>
        <v>#N/A</v>
      </c>
      <c r="AK347" s="93" t="e">
        <f t="shared" si="176"/>
        <v>#N/A</v>
      </c>
      <c r="AL347" s="99" t="e">
        <f t="shared" si="177"/>
        <v>#N/A</v>
      </c>
      <c r="AM347" s="99">
        <f t="shared" si="178"/>
        <v>0</v>
      </c>
      <c r="AP347" s="92">
        <f t="shared" si="195"/>
        <v>339</v>
      </c>
      <c r="AQ347" s="91">
        <f t="shared" si="196"/>
        <v>340</v>
      </c>
      <c r="AR347" s="91" t="e">
        <f>INDEX(地温!$D$2:$D$366,MATCH(AP347,地温!$C$2:$C$366,FALSE))</f>
        <v>#N/A</v>
      </c>
      <c r="AS347" s="91" t="e">
        <f t="shared" si="197"/>
        <v>#N/A</v>
      </c>
      <c r="AT347" s="93" t="e">
        <f t="shared" si="179"/>
        <v>#N/A</v>
      </c>
      <c r="AU347" s="99" t="e">
        <f t="shared" si="180"/>
        <v>#N/A</v>
      </c>
      <c r="AV347" s="99">
        <f t="shared" si="181"/>
        <v>0</v>
      </c>
    </row>
    <row r="348" spans="1:48" s="91" customFormat="1">
      <c r="A348" s="92">
        <f t="shared" si="182"/>
        <v>340</v>
      </c>
      <c r="B348" s="91">
        <f t="shared" si="165"/>
        <v>341</v>
      </c>
      <c r="C348" s="99">
        <f t="shared" si="166"/>
        <v>0</v>
      </c>
      <c r="F348" s="92">
        <f t="shared" si="183"/>
        <v>340</v>
      </c>
      <c r="G348" s="91">
        <f t="shared" si="184"/>
        <v>341</v>
      </c>
      <c r="H348" s="91" t="e">
        <f>INDEX(地温!$D$2:$D$366,MATCH(F348,地温!$C$2:$C$366,FALSE))</f>
        <v>#N/A</v>
      </c>
      <c r="I348" s="91" t="e">
        <f t="shared" si="185"/>
        <v>#N/A</v>
      </c>
      <c r="J348" s="93" t="e">
        <f t="shared" si="167"/>
        <v>#N/A</v>
      </c>
      <c r="K348" s="99" t="e">
        <f t="shared" si="168"/>
        <v>#N/A</v>
      </c>
      <c r="L348" s="99">
        <f t="shared" si="169"/>
        <v>0</v>
      </c>
      <c r="O348" s="92">
        <f t="shared" si="186"/>
        <v>340</v>
      </c>
      <c r="P348" s="91">
        <f t="shared" si="187"/>
        <v>341</v>
      </c>
      <c r="Q348" s="91" t="e">
        <f>INDEX(地温!$D$2:$D$366,MATCH(O348,地温!$C$2:$C$366,FALSE))</f>
        <v>#N/A</v>
      </c>
      <c r="R348" s="91" t="e">
        <f t="shared" si="188"/>
        <v>#N/A</v>
      </c>
      <c r="S348" s="93" t="e">
        <f t="shared" si="170"/>
        <v>#N/A</v>
      </c>
      <c r="T348" s="99" t="e">
        <f t="shared" si="171"/>
        <v>#N/A</v>
      </c>
      <c r="U348" s="99">
        <f t="shared" si="172"/>
        <v>0</v>
      </c>
      <c r="X348" s="92">
        <f t="shared" si="189"/>
        <v>340</v>
      </c>
      <c r="Y348" s="91">
        <f t="shared" si="190"/>
        <v>341</v>
      </c>
      <c r="Z348" s="91" t="e">
        <f>INDEX(地温!$D$2:$D$366,MATCH(X348,地温!$C$2:$C$366,FALSE))</f>
        <v>#N/A</v>
      </c>
      <c r="AA348" s="91" t="e">
        <f t="shared" si="191"/>
        <v>#N/A</v>
      </c>
      <c r="AB348" s="93" t="e">
        <f t="shared" si="173"/>
        <v>#N/A</v>
      </c>
      <c r="AC348" s="99" t="e">
        <f t="shared" si="174"/>
        <v>#N/A</v>
      </c>
      <c r="AD348" s="99">
        <f t="shared" si="175"/>
        <v>0</v>
      </c>
      <c r="AG348" s="92">
        <f t="shared" si="192"/>
        <v>340</v>
      </c>
      <c r="AH348" s="91">
        <f t="shared" si="193"/>
        <v>341</v>
      </c>
      <c r="AI348" s="91" t="e">
        <f>INDEX(地温!$D$2:$D$366,MATCH(AG348,地温!$C$2:$C$366,FALSE))</f>
        <v>#N/A</v>
      </c>
      <c r="AJ348" s="91" t="e">
        <f t="shared" si="194"/>
        <v>#N/A</v>
      </c>
      <c r="AK348" s="93" t="e">
        <f t="shared" si="176"/>
        <v>#N/A</v>
      </c>
      <c r="AL348" s="99" t="e">
        <f t="shared" si="177"/>
        <v>#N/A</v>
      </c>
      <c r="AM348" s="99">
        <f t="shared" si="178"/>
        <v>0</v>
      </c>
      <c r="AP348" s="92">
        <f t="shared" si="195"/>
        <v>340</v>
      </c>
      <c r="AQ348" s="91">
        <f t="shared" si="196"/>
        <v>341</v>
      </c>
      <c r="AR348" s="91" t="e">
        <f>INDEX(地温!$D$2:$D$366,MATCH(AP348,地温!$C$2:$C$366,FALSE))</f>
        <v>#N/A</v>
      </c>
      <c r="AS348" s="91" t="e">
        <f t="shared" si="197"/>
        <v>#N/A</v>
      </c>
      <c r="AT348" s="93" t="e">
        <f t="shared" si="179"/>
        <v>#N/A</v>
      </c>
      <c r="AU348" s="99" t="e">
        <f t="shared" si="180"/>
        <v>#N/A</v>
      </c>
      <c r="AV348" s="99">
        <f t="shared" si="181"/>
        <v>0</v>
      </c>
    </row>
    <row r="349" spans="1:48" s="91" customFormat="1">
      <c r="A349" s="92">
        <f t="shared" si="182"/>
        <v>341</v>
      </c>
      <c r="B349" s="91">
        <f t="shared" si="165"/>
        <v>342</v>
      </c>
      <c r="C349" s="99">
        <f t="shared" si="166"/>
        <v>0</v>
      </c>
      <c r="F349" s="92">
        <f t="shared" si="183"/>
        <v>341</v>
      </c>
      <c r="G349" s="91">
        <f t="shared" si="184"/>
        <v>342</v>
      </c>
      <c r="H349" s="91" t="e">
        <f>INDEX(地温!$D$2:$D$366,MATCH(F349,地温!$C$2:$C$366,FALSE))</f>
        <v>#N/A</v>
      </c>
      <c r="I349" s="91" t="e">
        <f t="shared" si="185"/>
        <v>#N/A</v>
      </c>
      <c r="J349" s="93" t="e">
        <f t="shared" si="167"/>
        <v>#N/A</v>
      </c>
      <c r="K349" s="99" t="e">
        <f t="shared" si="168"/>
        <v>#N/A</v>
      </c>
      <c r="L349" s="99">
        <f t="shared" si="169"/>
        <v>0</v>
      </c>
      <c r="O349" s="92">
        <f t="shared" si="186"/>
        <v>341</v>
      </c>
      <c r="P349" s="91">
        <f t="shared" si="187"/>
        <v>342</v>
      </c>
      <c r="Q349" s="91" t="e">
        <f>INDEX(地温!$D$2:$D$366,MATCH(O349,地温!$C$2:$C$366,FALSE))</f>
        <v>#N/A</v>
      </c>
      <c r="R349" s="91" t="e">
        <f t="shared" si="188"/>
        <v>#N/A</v>
      </c>
      <c r="S349" s="93" t="e">
        <f t="shared" si="170"/>
        <v>#N/A</v>
      </c>
      <c r="T349" s="99" t="e">
        <f t="shared" si="171"/>
        <v>#N/A</v>
      </c>
      <c r="U349" s="99">
        <f t="shared" si="172"/>
        <v>0</v>
      </c>
      <c r="X349" s="92">
        <f t="shared" si="189"/>
        <v>341</v>
      </c>
      <c r="Y349" s="91">
        <f t="shared" si="190"/>
        <v>342</v>
      </c>
      <c r="Z349" s="91" t="e">
        <f>INDEX(地温!$D$2:$D$366,MATCH(X349,地温!$C$2:$C$366,FALSE))</f>
        <v>#N/A</v>
      </c>
      <c r="AA349" s="91" t="e">
        <f t="shared" si="191"/>
        <v>#N/A</v>
      </c>
      <c r="AB349" s="93" t="e">
        <f t="shared" si="173"/>
        <v>#N/A</v>
      </c>
      <c r="AC349" s="99" t="e">
        <f t="shared" si="174"/>
        <v>#N/A</v>
      </c>
      <c r="AD349" s="99">
        <f t="shared" si="175"/>
        <v>0</v>
      </c>
      <c r="AG349" s="92">
        <f t="shared" si="192"/>
        <v>341</v>
      </c>
      <c r="AH349" s="91">
        <f t="shared" si="193"/>
        <v>342</v>
      </c>
      <c r="AI349" s="91" t="e">
        <f>INDEX(地温!$D$2:$D$366,MATCH(AG349,地温!$C$2:$C$366,FALSE))</f>
        <v>#N/A</v>
      </c>
      <c r="AJ349" s="91" t="e">
        <f t="shared" si="194"/>
        <v>#N/A</v>
      </c>
      <c r="AK349" s="93" t="e">
        <f t="shared" si="176"/>
        <v>#N/A</v>
      </c>
      <c r="AL349" s="99" t="e">
        <f t="shared" si="177"/>
        <v>#N/A</v>
      </c>
      <c r="AM349" s="99">
        <f t="shared" si="178"/>
        <v>0</v>
      </c>
      <c r="AP349" s="92">
        <f t="shared" si="195"/>
        <v>341</v>
      </c>
      <c r="AQ349" s="91">
        <f t="shared" si="196"/>
        <v>342</v>
      </c>
      <c r="AR349" s="91" t="e">
        <f>INDEX(地温!$D$2:$D$366,MATCH(AP349,地温!$C$2:$C$366,FALSE))</f>
        <v>#N/A</v>
      </c>
      <c r="AS349" s="91" t="e">
        <f t="shared" si="197"/>
        <v>#N/A</v>
      </c>
      <c r="AT349" s="93" t="e">
        <f t="shared" si="179"/>
        <v>#N/A</v>
      </c>
      <c r="AU349" s="99" t="e">
        <f t="shared" si="180"/>
        <v>#N/A</v>
      </c>
      <c r="AV349" s="99">
        <f t="shared" si="181"/>
        <v>0</v>
      </c>
    </row>
    <row r="350" spans="1:48" s="91" customFormat="1">
      <c r="A350" s="92">
        <f t="shared" si="182"/>
        <v>342</v>
      </c>
      <c r="B350" s="91">
        <f t="shared" si="165"/>
        <v>343</v>
      </c>
      <c r="C350" s="99">
        <f t="shared" si="166"/>
        <v>0</v>
      </c>
      <c r="F350" s="92">
        <f t="shared" si="183"/>
        <v>342</v>
      </c>
      <c r="G350" s="91">
        <f t="shared" si="184"/>
        <v>343</v>
      </c>
      <c r="H350" s="91" t="e">
        <f>INDEX(地温!$D$2:$D$366,MATCH(F350,地温!$C$2:$C$366,FALSE))</f>
        <v>#N/A</v>
      </c>
      <c r="I350" s="91" t="e">
        <f t="shared" si="185"/>
        <v>#N/A</v>
      </c>
      <c r="J350" s="93" t="e">
        <f t="shared" si="167"/>
        <v>#N/A</v>
      </c>
      <c r="K350" s="99" t="e">
        <f t="shared" si="168"/>
        <v>#N/A</v>
      </c>
      <c r="L350" s="99">
        <f t="shared" si="169"/>
        <v>0</v>
      </c>
      <c r="O350" s="92">
        <f t="shared" si="186"/>
        <v>342</v>
      </c>
      <c r="P350" s="91">
        <f t="shared" si="187"/>
        <v>343</v>
      </c>
      <c r="Q350" s="91" t="e">
        <f>INDEX(地温!$D$2:$D$366,MATCH(O350,地温!$C$2:$C$366,FALSE))</f>
        <v>#N/A</v>
      </c>
      <c r="R350" s="91" t="e">
        <f t="shared" si="188"/>
        <v>#N/A</v>
      </c>
      <c r="S350" s="93" t="e">
        <f t="shared" si="170"/>
        <v>#N/A</v>
      </c>
      <c r="T350" s="99" t="e">
        <f t="shared" si="171"/>
        <v>#N/A</v>
      </c>
      <c r="U350" s="99">
        <f t="shared" si="172"/>
        <v>0</v>
      </c>
      <c r="X350" s="92">
        <f t="shared" si="189"/>
        <v>342</v>
      </c>
      <c r="Y350" s="91">
        <f t="shared" si="190"/>
        <v>343</v>
      </c>
      <c r="Z350" s="91" t="e">
        <f>INDEX(地温!$D$2:$D$366,MATCH(X350,地温!$C$2:$C$366,FALSE))</f>
        <v>#N/A</v>
      </c>
      <c r="AA350" s="91" t="e">
        <f t="shared" si="191"/>
        <v>#N/A</v>
      </c>
      <c r="AB350" s="93" t="e">
        <f t="shared" si="173"/>
        <v>#N/A</v>
      </c>
      <c r="AC350" s="99" t="e">
        <f t="shared" si="174"/>
        <v>#N/A</v>
      </c>
      <c r="AD350" s="99">
        <f t="shared" si="175"/>
        <v>0</v>
      </c>
      <c r="AG350" s="92">
        <f t="shared" si="192"/>
        <v>342</v>
      </c>
      <c r="AH350" s="91">
        <f t="shared" si="193"/>
        <v>343</v>
      </c>
      <c r="AI350" s="91" t="e">
        <f>INDEX(地温!$D$2:$D$366,MATCH(AG350,地温!$C$2:$C$366,FALSE))</f>
        <v>#N/A</v>
      </c>
      <c r="AJ350" s="91" t="e">
        <f t="shared" si="194"/>
        <v>#N/A</v>
      </c>
      <c r="AK350" s="93" t="e">
        <f t="shared" si="176"/>
        <v>#N/A</v>
      </c>
      <c r="AL350" s="99" t="e">
        <f t="shared" si="177"/>
        <v>#N/A</v>
      </c>
      <c r="AM350" s="99">
        <f t="shared" si="178"/>
        <v>0</v>
      </c>
      <c r="AP350" s="92">
        <f t="shared" si="195"/>
        <v>342</v>
      </c>
      <c r="AQ350" s="91">
        <f t="shared" si="196"/>
        <v>343</v>
      </c>
      <c r="AR350" s="91" t="e">
        <f>INDEX(地温!$D$2:$D$366,MATCH(AP350,地温!$C$2:$C$366,FALSE))</f>
        <v>#N/A</v>
      </c>
      <c r="AS350" s="91" t="e">
        <f t="shared" si="197"/>
        <v>#N/A</v>
      </c>
      <c r="AT350" s="93" t="e">
        <f t="shared" si="179"/>
        <v>#N/A</v>
      </c>
      <c r="AU350" s="99" t="e">
        <f t="shared" si="180"/>
        <v>#N/A</v>
      </c>
      <c r="AV350" s="99">
        <f t="shared" si="181"/>
        <v>0</v>
      </c>
    </row>
    <row r="351" spans="1:48" s="91" customFormat="1">
      <c r="A351" s="92">
        <f t="shared" si="182"/>
        <v>343</v>
      </c>
      <c r="B351" s="91">
        <f t="shared" si="165"/>
        <v>344</v>
      </c>
      <c r="C351" s="99">
        <f t="shared" si="166"/>
        <v>0</v>
      </c>
      <c r="F351" s="92">
        <f t="shared" si="183"/>
        <v>343</v>
      </c>
      <c r="G351" s="91">
        <f t="shared" si="184"/>
        <v>344</v>
      </c>
      <c r="H351" s="91" t="e">
        <f>INDEX(地温!$D$2:$D$366,MATCH(F351,地温!$C$2:$C$366,FALSE))</f>
        <v>#N/A</v>
      </c>
      <c r="I351" s="91" t="e">
        <f t="shared" si="185"/>
        <v>#N/A</v>
      </c>
      <c r="J351" s="93" t="e">
        <f t="shared" si="167"/>
        <v>#N/A</v>
      </c>
      <c r="K351" s="99" t="e">
        <f t="shared" si="168"/>
        <v>#N/A</v>
      </c>
      <c r="L351" s="99">
        <f t="shared" si="169"/>
        <v>0</v>
      </c>
      <c r="O351" s="92">
        <f t="shared" si="186"/>
        <v>343</v>
      </c>
      <c r="P351" s="91">
        <f t="shared" si="187"/>
        <v>344</v>
      </c>
      <c r="Q351" s="91" t="e">
        <f>INDEX(地温!$D$2:$D$366,MATCH(O351,地温!$C$2:$C$366,FALSE))</f>
        <v>#N/A</v>
      </c>
      <c r="R351" s="91" t="e">
        <f t="shared" si="188"/>
        <v>#N/A</v>
      </c>
      <c r="S351" s="93" t="e">
        <f t="shared" si="170"/>
        <v>#N/A</v>
      </c>
      <c r="T351" s="99" t="e">
        <f t="shared" si="171"/>
        <v>#N/A</v>
      </c>
      <c r="U351" s="99">
        <f t="shared" si="172"/>
        <v>0</v>
      </c>
      <c r="X351" s="92">
        <f t="shared" si="189"/>
        <v>343</v>
      </c>
      <c r="Y351" s="91">
        <f t="shared" si="190"/>
        <v>344</v>
      </c>
      <c r="Z351" s="91" t="e">
        <f>INDEX(地温!$D$2:$D$366,MATCH(X351,地温!$C$2:$C$366,FALSE))</f>
        <v>#N/A</v>
      </c>
      <c r="AA351" s="91" t="e">
        <f t="shared" si="191"/>
        <v>#N/A</v>
      </c>
      <c r="AB351" s="93" t="e">
        <f t="shared" si="173"/>
        <v>#N/A</v>
      </c>
      <c r="AC351" s="99" t="e">
        <f t="shared" si="174"/>
        <v>#N/A</v>
      </c>
      <c r="AD351" s="99">
        <f t="shared" si="175"/>
        <v>0</v>
      </c>
      <c r="AG351" s="92">
        <f t="shared" si="192"/>
        <v>343</v>
      </c>
      <c r="AH351" s="91">
        <f t="shared" si="193"/>
        <v>344</v>
      </c>
      <c r="AI351" s="91" t="e">
        <f>INDEX(地温!$D$2:$D$366,MATCH(AG351,地温!$C$2:$C$366,FALSE))</f>
        <v>#N/A</v>
      </c>
      <c r="AJ351" s="91" t="e">
        <f t="shared" si="194"/>
        <v>#N/A</v>
      </c>
      <c r="AK351" s="93" t="e">
        <f t="shared" si="176"/>
        <v>#N/A</v>
      </c>
      <c r="AL351" s="99" t="e">
        <f t="shared" si="177"/>
        <v>#N/A</v>
      </c>
      <c r="AM351" s="99">
        <f t="shared" si="178"/>
        <v>0</v>
      </c>
      <c r="AP351" s="92">
        <f t="shared" si="195"/>
        <v>343</v>
      </c>
      <c r="AQ351" s="91">
        <f t="shared" si="196"/>
        <v>344</v>
      </c>
      <c r="AR351" s="91" t="e">
        <f>INDEX(地温!$D$2:$D$366,MATCH(AP351,地温!$C$2:$C$366,FALSE))</f>
        <v>#N/A</v>
      </c>
      <c r="AS351" s="91" t="e">
        <f t="shared" si="197"/>
        <v>#N/A</v>
      </c>
      <c r="AT351" s="93" t="e">
        <f t="shared" si="179"/>
        <v>#N/A</v>
      </c>
      <c r="AU351" s="99" t="e">
        <f t="shared" si="180"/>
        <v>#N/A</v>
      </c>
      <c r="AV351" s="99">
        <f t="shared" si="181"/>
        <v>0</v>
      </c>
    </row>
    <row r="352" spans="1:48" s="91" customFormat="1">
      <c r="A352" s="92">
        <f t="shared" si="182"/>
        <v>344</v>
      </c>
      <c r="B352" s="91">
        <f t="shared" si="165"/>
        <v>345</v>
      </c>
      <c r="C352" s="99">
        <f t="shared" si="166"/>
        <v>0</v>
      </c>
      <c r="F352" s="92">
        <f t="shared" si="183"/>
        <v>344</v>
      </c>
      <c r="G352" s="91">
        <f t="shared" si="184"/>
        <v>345</v>
      </c>
      <c r="H352" s="91" t="e">
        <f>INDEX(地温!$D$2:$D$366,MATCH(F352,地温!$C$2:$C$366,FALSE))</f>
        <v>#N/A</v>
      </c>
      <c r="I352" s="91" t="e">
        <f t="shared" si="185"/>
        <v>#N/A</v>
      </c>
      <c r="J352" s="93" t="e">
        <f t="shared" si="167"/>
        <v>#N/A</v>
      </c>
      <c r="K352" s="99" t="e">
        <f t="shared" si="168"/>
        <v>#N/A</v>
      </c>
      <c r="L352" s="99">
        <f t="shared" si="169"/>
        <v>0</v>
      </c>
      <c r="O352" s="92">
        <f t="shared" si="186"/>
        <v>344</v>
      </c>
      <c r="P352" s="91">
        <f t="shared" si="187"/>
        <v>345</v>
      </c>
      <c r="Q352" s="91" t="e">
        <f>INDEX(地温!$D$2:$D$366,MATCH(O352,地温!$C$2:$C$366,FALSE))</f>
        <v>#N/A</v>
      </c>
      <c r="R352" s="91" t="e">
        <f t="shared" si="188"/>
        <v>#N/A</v>
      </c>
      <c r="S352" s="93" t="e">
        <f t="shared" si="170"/>
        <v>#N/A</v>
      </c>
      <c r="T352" s="99" t="e">
        <f t="shared" si="171"/>
        <v>#N/A</v>
      </c>
      <c r="U352" s="99">
        <f t="shared" si="172"/>
        <v>0</v>
      </c>
      <c r="X352" s="92">
        <f t="shared" si="189"/>
        <v>344</v>
      </c>
      <c r="Y352" s="91">
        <f t="shared" si="190"/>
        <v>345</v>
      </c>
      <c r="Z352" s="91" t="e">
        <f>INDEX(地温!$D$2:$D$366,MATCH(X352,地温!$C$2:$C$366,FALSE))</f>
        <v>#N/A</v>
      </c>
      <c r="AA352" s="91" t="e">
        <f t="shared" si="191"/>
        <v>#N/A</v>
      </c>
      <c r="AB352" s="93" t="e">
        <f t="shared" si="173"/>
        <v>#N/A</v>
      </c>
      <c r="AC352" s="99" t="e">
        <f t="shared" si="174"/>
        <v>#N/A</v>
      </c>
      <c r="AD352" s="99">
        <f t="shared" si="175"/>
        <v>0</v>
      </c>
      <c r="AG352" s="92">
        <f t="shared" si="192"/>
        <v>344</v>
      </c>
      <c r="AH352" s="91">
        <f t="shared" si="193"/>
        <v>345</v>
      </c>
      <c r="AI352" s="91" t="e">
        <f>INDEX(地温!$D$2:$D$366,MATCH(AG352,地温!$C$2:$C$366,FALSE))</f>
        <v>#N/A</v>
      </c>
      <c r="AJ352" s="91" t="e">
        <f t="shared" si="194"/>
        <v>#N/A</v>
      </c>
      <c r="AK352" s="93" t="e">
        <f t="shared" si="176"/>
        <v>#N/A</v>
      </c>
      <c r="AL352" s="99" t="e">
        <f t="shared" si="177"/>
        <v>#N/A</v>
      </c>
      <c r="AM352" s="99">
        <f t="shared" si="178"/>
        <v>0</v>
      </c>
      <c r="AP352" s="92">
        <f t="shared" si="195"/>
        <v>344</v>
      </c>
      <c r="AQ352" s="91">
        <f t="shared" si="196"/>
        <v>345</v>
      </c>
      <c r="AR352" s="91" t="e">
        <f>INDEX(地温!$D$2:$D$366,MATCH(AP352,地温!$C$2:$C$366,FALSE))</f>
        <v>#N/A</v>
      </c>
      <c r="AS352" s="91" t="e">
        <f t="shared" si="197"/>
        <v>#N/A</v>
      </c>
      <c r="AT352" s="93" t="e">
        <f t="shared" si="179"/>
        <v>#N/A</v>
      </c>
      <c r="AU352" s="99" t="e">
        <f t="shared" si="180"/>
        <v>#N/A</v>
      </c>
      <c r="AV352" s="99">
        <f t="shared" si="181"/>
        <v>0</v>
      </c>
    </row>
    <row r="353" spans="1:48" s="91" customFormat="1">
      <c r="A353" s="92">
        <f t="shared" si="182"/>
        <v>345</v>
      </c>
      <c r="B353" s="91">
        <f t="shared" si="165"/>
        <v>346</v>
      </c>
      <c r="C353" s="99">
        <f t="shared" si="166"/>
        <v>0</v>
      </c>
      <c r="F353" s="92">
        <f t="shared" si="183"/>
        <v>345</v>
      </c>
      <c r="G353" s="91">
        <f t="shared" si="184"/>
        <v>346</v>
      </c>
      <c r="H353" s="91" t="e">
        <f>INDEX(地温!$D$2:$D$366,MATCH(F353,地温!$C$2:$C$366,FALSE))</f>
        <v>#N/A</v>
      </c>
      <c r="I353" s="91" t="e">
        <f t="shared" si="185"/>
        <v>#N/A</v>
      </c>
      <c r="J353" s="93" t="e">
        <f t="shared" si="167"/>
        <v>#N/A</v>
      </c>
      <c r="K353" s="99" t="e">
        <f t="shared" si="168"/>
        <v>#N/A</v>
      </c>
      <c r="L353" s="99">
        <f t="shared" si="169"/>
        <v>0</v>
      </c>
      <c r="O353" s="92">
        <f t="shared" si="186"/>
        <v>345</v>
      </c>
      <c r="P353" s="91">
        <f t="shared" si="187"/>
        <v>346</v>
      </c>
      <c r="Q353" s="91" t="e">
        <f>INDEX(地温!$D$2:$D$366,MATCH(O353,地温!$C$2:$C$366,FALSE))</f>
        <v>#N/A</v>
      </c>
      <c r="R353" s="91" t="e">
        <f t="shared" si="188"/>
        <v>#N/A</v>
      </c>
      <c r="S353" s="93" t="e">
        <f t="shared" si="170"/>
        <v>#N/A</v>
      </c>
      <c r="T353" s="99" t="e">
        <f t="shared" si="171"/>
        <v>#N/A</v>
      </c>
      <c r="U353" s="99">
        <f t="shared" si="172"/>
        <v>0</v>
      </c>
      <c r="X353" s="92">
        <f t="shared" si="189"/>
        <v>345</v>
      </c>
      <c r="Y353" s="91">
        <f t="shared" si="190"/>
        <v>346</v>
      </c>
      <c r="Z353" s="91" t="e">
        <f>INDEX(地温!$D$2:$D$366,MATCH(X353,地温!$C$2:$C$366,FALSE))</f>
        <v>#N/A</v>
      </c>
      <c r="AA353" s="91" t="e">
        <f t="shared" si="191"/>
        <v>#N/A</v>
      </c>
      <c r="AB353" s="93" t="e">
        <f t="shared" si="173"/>
        <v>#N/A</v>
      </c>
      <c r="AC353" s="99" t="e">
        <f t="shared" si="174"/>
        <v>#N/A</v>
      </c>
      <c r="AD353" s="99">
        <f t="shared" si="175"/>
        <v>0</v>
      </c>
      <c r="AG353" s="92">
        <f t="shared" si="192"/>
        <v>345</v>
      </c>
      <c r="AH353" s="91">
        <f t="shared" si="193"/>
        <v>346</v>
      </c>
      <c r="AI353" s="91" t="e">
        <f>INDEX(地温!$D$2:$D$366,MATCH(AG353,地温!$C$2:$C$366,FALSE))</f>
        <v>#N/A</v>
      </c>
      <c r="AJ353" s="91" t="e">
        <f t="shared" si="194"/>
        <v>#N/A</v>
      </c>
      <c r="AK353" s="93" t="e">
        <f t="shared" si="176"/>
        <v>#N/A</v>
      </c>
      <c r="AL353" s="99" t="e">
        <f t="shared" si="177"/>
        <v>#N/A</v>
      </c>
      <c r="AM353" s="99">
        <f t="shared" si="178"/>
        <v>0</v>
      </c>
      <c r="AP353" s="92">
        <f t="shared" si="195"/>
        <v>345</v>
      </c>
      <c r="AQ353" s="91">
        <f t="shared" si="196"/>
        <v>346</v>
      </c>
      <c r="AR353" s="91" t="e">
        <f>INDEX(地温!$D$2:$D$366,MATCH(AP353,地温!$C$2:$C$366,FALSE))</f>
        <v>#N/A</v>
      </c>
      <c r="AS353" s="91" t="e">
        <f t="shared" si="197"/>
        <v>#N/A</v>
      </c>
      <c r="AT353" s="93" t="e">
        <f t="shared" si="179"/>
        <v>#N/A</v>
      </c>
      <c r="AU353" s="99" t="e">
        <f t="shared" si="180"/>
        <v>#N/A</v>
      </c>
      <c r="AV353" s="99">
        <f t="shared" si="181"/>
        <v>0</v>
      </c>
    </row>
    <row r="354" spans="1:48" s="91" customFormat="1">
      <c r="A354" s="92">
        <f t="shared" si="182"/>
        <v>346</v>
      </c>
      <c r="B354" s="91">
        <f t="shared" si="165"/>
        <v>347</v>
      </c>
      <c r="C354" s="99">
        <f t="shared" si="166"/>
        <v>0</v>
      </c>
      <c r="F354" s="92">
        <f t="shared" si="183"/>
        <v>346</v>
      </c>
      <c r="G354" s="91">
        <f t="shared" si="184"/>
        <v>347</v>
      </c>
      <c r="H354" s="91" t="e">
        <f>INDEX(地温!$D$2:$D$366,MATCH(F354,地温!$C$2:$C$366,FALSE))</f>
        <v>#N/A</v>
      </c>
      <c r="I354" s="91" t="e">
        <f t="shared" si="185"/>
        <v>#N/A</v>
      </c>
      <c r="J354" s="93" t="e">
        <f t="shared" si="167"/>
        <v>#N/A</v>
      </c>
      <c r="K354" s="99" t="e">
        <f t="shared" si="168"/>
        <v>#N/A</v>
      </c>
      <c r="L354" s="99">
        <f t="shared" si="169"/>
        <v>0</v>
      </c>
      <c r="O354" s="92">
        <f t="shared" si="186"/>
        <v>346</v>
      </c>
      <c r="P354" s="91">
        <f t="shared" si="187"/>
        <v>347</v>
      </c>
      <c r="Q354" s="91" t="e">
        <f>INDEX(地温!$D$2:$D$366,MATCH(O354,地温!$C$2:$C$366,FALSE))</f>
        <v>#N/A</v>
      </c>
      <c r="R354" s="91" t="e">
        <f t="shared" si="188"/>
        <v>#N/A</v>
      </c>
      <c r="S354" s="93" t="e">
        <f t="shared" si="170"/>
        <v>#N/A</v>
      </c>
      <c r="T354" s="99" t="e">
        <f t="shared" si="171"/>
        <v>#N/A</v>
      </c>
      <c r="U354" s="99">
        <f t="shared" si="172"/>
        <v>0</v>
      </c>
      <c r="X354" s="92">
        <f t="shared" si="189"/>
        <v>346</v>
      </c>
      <c r="Y354" s="91">
        <f t="shared" si="190"/>
        <v>347</v>
      </c>
      <c r="Z354" s="91" t="e">
        <f>INDEX(地温!$D$2:$D$366,MATCH(X354,地温!$C$2:$C$366,FALSE))</f>
        <v>#N/A</v>
      </c>
      <c r="AA354" s="91" t="e">
        <f t="shared" si="191"/>
        <v>#N/A</v>
      </c>
      <c r="AB354" s="93" t="e">
        <f t="shared" si="173"/>
        <v>#N/A</v>
      </c>
      <c r="AC354" s="99" t="e">
        <f t="shared" si="174"/>
        <v>#N/A</v>
      </c>
      <c r="AD354" s="99">
        <f t="shared" si="175"/>
        <v>0</v>
      </c>
      <c r="AG354" s="92">
        <f t="shared" si="192"/>
        <v>346</v>
      </c>
      <c r="AH354" s="91">
        <f t="shared" si="193"/>
        <v>347</v>
      </c>
      <c r="AI354" s="91" t="e">
        <f>INDEX(地温!$D$2:$D$366,MATCH(AG354,地温!$C$2:$C$366,FALSE))</f>
        <v>#N/A</v>
      </c>
      <c r="AJ354" s="91" t="e">
        <f t="shared" si="194"/>
        <v>#N/A</v>
      </c>
      <c r="AK354" s="93" t="e">
        <f t="shared" si="176"/>
        <v>#N/A</v>
      </c>
      <c r="AL354" s="99" t="e">
        <f t="shared" si="177"/>
        <v>#N/A</v>
      </c>
      <c r="AM354" s="99">
        <f t="shared" si="178"/>
        <v>0</v>
      </c>
      <c r="AP354" s="92">
        <f t="shared" si="195"/>
        <v>346</v>
      </c>
      <c r="AQ354" s="91">
        <f t="shared" si="196"/>
        <v>347</v>
      </c>
      <c r="AR354" s="91" t="e">
        <f>INDEX(地温!$D$2:$D$366,MATCH(AP354,地温!$C$2:$C$366,FALSE))</f>
        <v>#N/A</v>
      </c>
      <c r="AS354" s="91" t="e">
        <f t="shared" si="197"/>
        <v>#N/A</v>
      </c>
      <c r="AT354" s="93" t="e">
        <f t="shared" si="179"/>
        <v>#N/A</v>
      </c>
      <c r="AU354" s="99" t="e">
        <f t="shared" si="180"/>
        <v>#N/A</v>
      </c>
      <c r="AV354" s="99">
        <f t="shared" si="181"/>
        <v>0</v>
      </c>
    </row>
    <row r="355" spans="1:48" s="91" customFormat="1">
      <c r="A355" s="92">
        <f t="shared" si="182"/>
        <v>347</v>
      </c>
      <c r="B355" s="91">
        <f t="shared" si="165"/>
        <v>348</v>
      </c>
      <c r="C355" s="99">
        <f t="shared" si="166"/>
        <v>0</v>
      </c>
      <c r="F355" s="92">
        <f t="shared" si="183"/>
        <v>347</v>
      </c>
      <c r="G355" s="91">
        <f t="shared" si="184"/>
        <v>348</v>
      </c>
      <c r="H355" s="91" t="e">
        <f>INDEX(地温!$D$2:$D$366,MATCH(F355,地温!$C$2:$C$366,FALSE))</f>
        <v>#N/A</v>
      </c>
      <c r="I355" s="91" t="e">
        <f t="shared" si="185"/>
        <v>#N/A</v>
      </c>
      <c r="J355" s="93" t="e">
        <f t="shared" si="167"/>
        <v>#N/A</v>
      </c>
      <c r="K355" s="99" t="e">
        <f t="shared" si="168"/>
        <v>#N/A</v>
      </c>
      <c r="L355" s="99">
        <f t="shared" si="169"/>
        <v>0</v>
      </c>
      <c r="O355" s="92">
        <f t="shared" si="186"/>
        <v>347</v>
      </c>
      <c r="P355" s="91">
        <f t="shared" si="187"/>
        <v>348</v>
      </c>
      <c r="Q355" s="91" t="e">
        <f>INDEX(地温!$D$2:$D$366,MATCH(O355,地温!$C$2:$C$366,FALSE))</f>
        <v>#N/A</v>
      </c>
      <c r="R355" s="91" t="e">
        <f t="shared" si="188"/>
        <v>#N/A</v>
      </c>
      <c r="S355" s="93" t="e">
        <f t="shared" si="170"/>
        <v>#N/A</v>
      </c>
      <c r="T355" s="99" t="e">
        <f t="shared" si="171"/>
        <v>#N/A</v>
      </c>
      <c r="U355" s="99">
        <f t="shared" si="172"/>
        <v>0</v>
      </c>
      <c r="X355" s="92">
        <f t="shared" si="189"/>
        <v>347</v>
      </c>
      <c r="Y355" s="91">
        <f t="shared" si="190"/>
        <v>348</v>
      </c>
      <c r="Z355" s="91" t="e">
        <f>INDEX(地温!$D$2:$D$366,MATCH(X355,地温!$C$2:$C$366,FALSE))</f>
        <v>#N/A</v>
      </c>
      <c r="AA355" s="91" t="e">
        <f t="shared" si="191"/>
        <v>#N/A</v>
      </c>
      <c r="AB355" s="93" t="e">
        <f t="shared" si="173"/>
        <v>#N/A</v>
      </c>
      <c r="AC355" s="99" t="e">
        <f t="shared" si="174"/>
        <v>#N/A</v>
      </c>
      <c r="AD355" s="99">
        <f t="shared" si="175"/>
        <v>0</v>
      </c>
      <c r="AG355" s="92">
        <f t="shared" si="192"/>
        <v>347</v>
      </c>
      <c r="AH355" s="91">
        <f t="shared" si="193"/>
        <v>348</v>
      </c>
      <c r="AI355" s="91" t="e">
        <f>INDEX(地温!$D$2:$D$366,MATCH(AG355,地温!$C$2:$C$366,FALSE))</f>
        <v>#N/A</v>
      </c>
      <c r="AJ355" s="91" t="e">
        <f t="shared" si="194"/>
        <v>#N/A</v>
      </c>
      <c r="AK355" s="93" t="e">
        <f t="shared" si="176"/>
        <v>#N/A</v>
      </c>
      <c r="AL355" s="99" t="e">
        <f t="shared" si="177"/>
        <v>#N/A</v>
      </c>
      <c r="AM355" s="99">
        <f t="shared" si="178"/>
        <v>0</v>
      </c>
      <c r="AP355" s="92">
        <f t="shared" si="195"/>
        <v>347</v>
      </c>
      <c r="AQ355" s="91">
        <f t="shared" si="196"/>
        <v>348</v>
      </c>
      <c r="AR355" s="91" t="e">
        <f>INDEX(地温!$D$2:$D$366,MATCH(AP355,地温!$C$2:$C$366,FALSE))</f>
        <v>#N/A</v>
      </c>
      <c r="AS355" s="91" t="e">
        <f t="shared" si="197"/>
        <v>#N/A</v>
      </c>
      <c r="AT355" s="93" t="e">
        <f t="shared" si="179"/>
        <v>#N/A</v>
      </c>
      <c r="AU355" s="99" t="e">
        <f t="shared" si="180"/>
        <v>#N/A</v>
      </c>
      <c r="AV355" s="99">
        <f t="shared" si="181"/>
        <v>0</v>
      </c>
    </row>
    <row r="356" spans="1:48" s="91" customFormat="1">
      <c r="A356" s="92">
        <f t="shared" si="182"/>
        <v>348</v>
      </c>
      <c r="B356" s="91">
        <f t="shared" si="165"/>
        <v>349</v>
      </c>
      <c r="C356" s="99">
        <f t="shared" si="166"/>
        <v>0</v>
      </c>
      <c r="F356" s="92">
        <f t="shared" si="183"/>
        <v>348</v>
      </c>
      <c r="G356" s="91">
        <f t="shared" si="184"/>
        <v>349</v>
      </c>
      <c r="H356" s="91" t="e">
        <f>INDEX(地温!$D$2:$D$366,MATCH(F356,地温!$C$2:$C$366,FALSE))</f>
        <v>#N/A</v>
      </c>
      <c r="I356" s="91" t="e">
        <f t="shared" si="185"/>
        <v>#N/A</v>
      </c>
      <c r="J356" s="93" t="e">
        <f t="shared" si="167"/>
        <v>#N/A</v>
      </c>
      <c r="K356" s="99" t="e">
        <f t="shared" si="168"/>
        <v>#N/A</v>
      </c>
      <c r="L356" s="99">
        <f t="shared" si="169"/>
        <v>0</v>
      </c>
      <c r="O356" s="92">
        <f t="shared" si="186"/>
        <v>348</v>
      </c>
      <c r="P356" s="91">
        <f t="shared" si="187"/>
        <v>349</v>
      </c>
      <c r="Q356" s="91" t="e">
        <f>INDEX(地温!$D$2:$D$366,MATCH(O356,地温!$C$2:$C$366,FALSE))</f>
        <v>#N/A</v>
      </c>
      <c r="R356" s="91" t="e">
        <f t="shared" si="188"/>
        <v>#N/A</v>
      </c>
      <c r="S356" s="93" t="e">
        <f t="shared" si="170"/>
        <v>#N/A</v>
      </c>
      <c r="T356" s="99" t="e">
        <f t="shared" si="171"/>
        <v>#N/A</v>
      </c>
      <c r="U356" s="99">
        <f t="shared" si="172"/>
        <v>0</v>
      </c>
      <c r="X356" s="92">
        <f t="shared" si="189"/>
        <v>348</v>
      </c>
      <c r="Y356" s="91">
        <f t="shared" si="190"/>
        <v>349</v>
      </c>
      <c r="Z356" s="91" t="e">
        <f>INDEX(地温!$D$2:$D$366,MATCH(X356,地温!$C$2:$C$366,FALSE))</f>
        <v>#N/A</v>
      </c>
      <c r="AA356" s="91" t="e">
        <f t="shared" si="191"/>
        <v>#N/A</v>
      </c>
      <c r="AB356" s="93" t="e">
        <f t="shared" si="173"/>
        <v>#N/A</v>
      </c>
      <c r="AC356" s="99" t="e">
        <f t="shared" si="174"/>
        <v>#N/A</v>
      </c>
      <c r="AD356" s="99">
        <f t="shared" si="175"/>
        <v>0</v>
      </c>
      <c r="AG356" s="92">
        <f t="shared" si="192"/>
        <v>348</v>
      </c>
      <c r="AH356" s="91">
        <f t="shared" si="193"/>
        <v>349</v>
      </c>
      <c r="AI356" s="91" t="e">
        <f>INDEX(地温!$D$2:$D$366,MATCH(AG356,地温!$C$2:$C$366,FALSE))</f>
        <v>#N/A</v>
      </c>
      <c r="AJ356" s="91" t="e">
        <f t="shared" si="194"/>
        <v>#N/A</v>
      </c>
      <c r="AK356" s="93" t="e">
        <f t="shared" si="176"/>
        <v>#N/A</v>
      </c>
      <c r="AL356" s="99" t="e">
        <f t="shared" si="177"/>
        <v>#N/A</v>
      </c>
      <c r="AM356" s="99">
        <f t="shared" si="178"/>
        <v>0</v>
      </c>
      <c r="AP356" s="92">
        <f t="shared" si="195"/>
        <v>348</v>
      </c>
      <c r="AQ356" s="91">
        <f t="shared" si="196"/>
        <v>349</v>
      </c>
      <c r="AR356" s="91" t="e">
        <f>INDEX(地温!$D$2:$D$366,MATCH(AP356,地温!$C$2:$C$366,FALSE))</f>
        <v>#N/A</v>
      </c>
      <c r="AS356" s="91" t="e">
        <f t="shared" si="197"/>
        <v>#N/A</v>
      </c>
      <c r="AT356" s="93" t="e">
        <f t="shared" si="179"/>
        <v>#N/A</v>
      </c>
      <c r="AU356" s="99" t="e">
        <f t="shared" si="180"/>
        <v>#N/A</v>
      </c>
      <c r="AV356" s="99">
        <f t="shared" si="181"/>
        <v>0</v>
      </c>
    </row>
    <row r="357" spans="1:48" s="91" customFormat="1">
      <c r="A357" s="92">
        <f t="shared" si="182"/>
        <v>349</v>
      </c>
      <c r="B357" s="91">
        <f t="shared" si="165"/>
        <v>350</v>
      </c>
      <c r="C357" s="99">
        <f t="shared" si="166"/>
        <v>0</v>
      </c>
      <c r="F357" s="92">
        <f t="shared" si="183"/>
        <v>349</v>
      </c>
      <c r="G357" s="91">
        <f t="shared" si="184"/>
        <v>350</v>
      </c>
      <c r="H357" s="91" t="e">
        <f>INDEX(地温!$D$2:$D$366,MATCH(F357,地温!$C$2:$C$366,FALSE))</f>
        <v>#N/A</v>
      </c>
      <c r="I357" s="91" t="e">
        <f t="shared" si="185"/>
        <v>#N/A</v>
      </c>
      <c r="J357" s="93" t="e">
        <f t="shared" si="167"/>
        <v>#N/A</v>
      </c>
      <c r="K357" s="99" t="e">
        <f t="shared" si="168"/>
        <v>#N/A</v>
      </c>
      <c r="L357" s="99">
        <f t="shared" si="169"/>
        <v>0</v>
      </c>
      <c r="O357" s="92">
        <f t="shared" si="186"/>
        <v>349</v>
      </c>
      <c r="P357" s="91">
        <f t="shared" si="187"/>
        <v>350</v>
      </c>
      <c r="Q357" s="91" t="e">
        <f>INDEX(地温!$D$2:$D$366,MATCH(O357,地温!$C$2:$C$366,FALSE))</f>
        <v>#N/A</v>
      </c>
      <c r="R357" s="91" t="e">
        <f t="shared" si="188"/>
        <v>#N/A</v>
      </c>
      <c r="S357" s="93" t="e">
        <f t="shared" si="170"/>
        <v>#N/A</v>
      </c>
      <c r="T357" s="99" t="e">
        <f t="shared" si="171"/>
        <v>#N/A</v>
      </c>
      <c r="U357" s="99">
        <f t="shared" si="172"/>
        <v>0</v>
      </c>
      <c r="X357" s="92">
        <f t="shared" si="189"/>
        <v>349</v>
      </c>
      <c r="Y357" s="91">
        <f t="shared" si="190"/>
        <v>350</v>
      </c>
      <c r="Z357" s="91" t="e">
        <f>INDEX(地温!$D$2:$D$366,MATCH(X357,地温!$C$2:$C$366,FALSE))</f>
        <v>#N/A</v>
      </c>
      <c r="AA357" s="91" t="e">
        <f t="shared" si="191"/>
        <v>#N/A</v>
      </c>
      <c r="AB357" s="93" t="e">
        <f t="shared" si="173"/>
        <v>#N/A</v>
      </c>
      <c r="AC357" s="99" t="e">
        <f t="shared" si="174"/>
        <v>#N/A</v>
      </c>
      <c r="AD357" s="99">
        <f t="shared" si="175"/>
        <v>0</v>
      </c>
      <c r="AG357" s="92">
        <f t="shared" si="192"/>
        <v>349</v>
      </c>
      <c r="AH357" s="91">
        <f t="shared" si="193"/>
        <v>350</v>
      </c>
      <c r="AI357" s="91" t="e">
        <f>INDEX(地温!$D$2:$D$366,MATCH(AG357,地温!$C$2:$C$366,FALSE))</f>
        <v>#N/A</v>
      </c>
      <c r="AJ357" s="91" t="e">
        <f t="shared" si="194"/>
        <v>#N/A</v>
      </c>
      <c r="AK357" s="93" t="e">
        <f t="shared" si="176"/>
        <v>#N/A</v>
      </c>
      <c r="AL357" s="99" t="e">
        <f t="shared" si="177"/>
        <v>#N/A</v>
      </c>
      <c r="AM357" s="99">
        <f t="shared" si="178"/>
        <v>0</v>
      </c>
      <c r="AP357" s="92">
        <f t="shared" si="195"/>
        <v>349</v>
      </c>
      <c r="AQ357" s="91">
        <f t="shared" si="196"/>
        <v>350</v>
      </c>
      <c r="AR357" s="91" t="e">
        <f>INDEX(地温!$D$2:$D$366,MATCH(AP357,地温!$C$2:$C$366,FALSE))</f>
        <v>#N/A</v>
      </c>
      <c r="AS357" s="91" t="e">
        <f t="shared" si="197"/>
        <v>#N/A</v>
      </c>
      <c r="AT357" s="93" t="e">
        <f t="shared" si="179"/>
        <v>#N/A</v>
      </c>
      <c r="AU357" s="99" t="e">
        <f t="shared" si="180"/>
        <v>#N/A</v>
      </c>
      <c r="AV357" s="99">
        <f t="shared" si="181"/>
        <v>0</v>
      </c>
    </row>
    <row r="358" spans="1:48" s="91" customFormat="1">
      <c r="A358" s="92">
        <f t="shared" si="182"/>
        <v>350</v>
      </c>
      <c r="B358" s="91">
        <f t="shared" si="165"/>
        <v>351</v>
      </c>
      <c r="C358" s="99">
        <f t="shared" si="166"/>
        <v>0</v>
      </c>
      <c r="F358" s="92">
        <f t="shared" si="183"/>
        <v>350</v>
      </c>
      <c r="G358" s="91">
        <f t="shared" si="184"/>
        <v>351</v>
      </c>
      <c r="H358" s="91" t="e">
        <f>INDEX(地温!$D$2:$D$366,MATCH(F358,地温!$C$2:$C$366,FALSE))</f>
        <v>#N/A</v>
      </c>
      <c r="I358" s="91" t="e">
        <f t="shared" si="185"/>
        <v>#N/A</v>
      </c>
      <c r="J358" s="93" t="e">
        <f t="shared" si="167"/>
        <v>#N/A</v>
      </c>
      <c r="K358" s="99" t="e">
        <f t="shared" si="168"/>
        <v>#N/A</v>
      </c>
      <c r="L358" s="99">
        <f t="shared" si="169"/>
        <v>0</v>
      </c>
      <c r="O358" s="92">
        <f t="shared" si="186"/>
        <v>350</v>
      </c>
      <c r="P358" s="91">
        <f t="shared" si="187"/>
        <v>351</v>
      </c>
      <c r="Q358" s="91" t="e">
        <f>INDEX(地温!$D$2:$D$366,MATCH(O358,地温!$C$2:$C$366,FALSE))</f>
        <v>#N/A</v>
      </c>
      <c r="R358" s="91" t="e">
        <f t="shared" si="188"/>
        <v>#N/A</v>
      </c>
      <c r="S358" s="93" t="e">
        <f t="shared" si="170"/>
        <v>#N/A</v>
      </c>
      <c r="T358" s="99" t="e">
        <f t="shared" si="171"/>
        <v>#N/A</v>
      </c>
      <c r="U358" s="99">
        <f t="shared" si="172"/>
        <v>0</v>
      </c>
      <c r="X358" s="92">
        <f t="shared" si="189"/>
        <v>350</v>
      </c>
      <c r="Y358" s="91">
        <f t="shared" si="190"/>
        <v>351</v>
      </c>
      <c r="Z358" s="91" t="e">
        <f>INDEX(地温!$D$2:$D$366,MATCH(X358,地温!$C$2:$C$366,FALSE))</f>
        <v>#N/A</v>
      </c>
      <c r="AA358" s="91" t="e">
        <f t="shared" si="191"/>
        <v>#N/A</v>
      </c>
      <c r="AB358" s="93" t="e">
        <f t="shared" si="173"/>
        <v>#N/A</v>
      </c>
      <c r="AC358" s="99" t="e">
        <f t="shared" si="174"/>
        <v>#N/A</v>
      </c>
      <c r="AD358" s="99">
        <f t="shared" si="175"/>
        <v>0</v>
      </c>
      <c r="AG358" s="92">
        <f t="shared" si="192"/>
        <v>350</v>
      </c>
      <c r="AH358" s="91">
        <f t="shared" si="193"/>
        <v>351</v>
      </c>
      <c r="AI358" s="91" t="e">
        <f>INDEX(地温!$D$2:$D$366,MATCH(AG358,地温!$C$2:$C$366,FALSE))</f>
        <v>#N/A</v>
      </c>
      <c r="AJ358" s="91" t="e">
        <f t="shared" si="194"/>
        <v>#N/A</v>
      </c>
      <c r="AK358" s="93" t="e">
        <f t="shared" si="176"/>
        <v>#N/A</v>
      </c>
      <c r="AL358" s="99" t="e">
        <f t="shared" si="177"/>
        <v>#N/A</v>
      </c>
      <c r="AM358" s="99">
        <f t="shared" si="178"/>
        <v>0</v>
      </c>
      <c r="AP358" s="92">
        <f t="shared" si="195"/>
        <v>350</v>
      </c>
      <c r="AQ358" s="91">
        <f t="shared" si="196"/>
        <v>351</v>
      </c>
      <c r="AR358" s="91" t="e">
        <f>INDEX(地温!$D$2:$D$366,MATCH(AP358,地温!$C$2:$C$366,FALSE))</f>
        <v>#N/A</v>
      </c>
      <c r="AS358" s="91" t="e">
        <f t="shared" si="197"/>
        <v>#N/A</v>
      </c>
      <c r="AT358" s="93" t="e">
        <f t="shared" si="179"/>
        <v>#N/A</v>
      </c>
      <c r="AU358" s="99" t="e">
        <f t="shared" si="180"/>
        <v>#N/A</v>
      </c>
      <c r="AV358" s="99">
        <f t="shared" si="181"/>
        <v>0</v>
      </c>
    </row>
    <row r="359" spans="1:48" s="91" customFormat="1">
      <c r="A359" s="92">
        <f t="shared" si="182"/>
        <v>351</v>
      </c>
      <c r="B359" s="91">
        <f t="shared" si="165"/>
        <v>352</v>
      </c>
      <c r="C359" s="99">
        <f t="shared" si="166"/>
        <v>0</v>
      </c>
      <c r="F359" s="92">
        <f t="shared" si="183"/>
        <v>351</v>
      </c>
      <c r="G359" s="91">
        <f t="shared" si="184"/>
        <v>352</v>
      </c>
      <c r="H359" s="91" t="e">
        <f>INDEX(地温!$D$2:$D$366,MATCH(F359,地温!$C$2:$C$366,FALSE))</f>
        <v>#N/A</v>
      </c>
      <c r="I359" s="91" t="e">
        <f t="shared" si="185"/>
        <v>#N/A</v>
      </c>
      <c r="J359" s="93" t="e">
        <f t="shared" si="167"/>
        <v>#N/A</v>
      </c>
      <c r="K359" s="99" t="e">
        <f t="shared" si="168"/>
        <v>#N/A</v>
      </c>
      <c r="L359" s="99">
        <f t="shared" si="169"/>
        <v>0</v>
      </c>
      <c r="O359" s="92">
        <f t="shared" si="186"/>
        <v>351</v>
      </c>
      <c r="P359" s="91">
        <f t="shared" si="187"/>
        <v>352</v>
      </c>
      <c r="Q359" s="91" t="e">
        <f>INDEX(地温!$D$2:$D$366,MATCH(O359,地温!$C$2:$C$366,FALSE))</f>
        <v>#N/A</v>
      </c>
      <c r="R359" s="91" t="e">
        <f t="shared" si="188"/>
        <v>#N/A</v>
      </c>
      <c r="S359" s="93" t="e">
        <f t="shared" si="170"/>
        <v>#N/A</v>
      </c>
      <c r="T359" s="99" t="e">
        <f t="shared" si="171"/>
        <v>#N/A</v>
      </c>
      <c r="U359" s="99">
        <f t="shared" si="172"/>
        <v>0</v>
      </c>
      <c r="X359" s="92">
        <f t="shared" si="189"/>
        <v>351</v>
      </c>
      <c r="Y359" s="91">
        <f t="shared" si="190"/>
        <v>352</v>
      </c>
      <c r="Z359" s="91" t="e">
        <f>INDEX(地温!$D$2:$D$366,MATCH(X359,地温!$C$2:$C$366,FALSE))</f>
        <v>#N/A</v>
      </c>
      <c r="AA359" s="91" t="e">
        <f t="shared" si="191"/>
        <v>#N/A</v>
      </c>
      <c r="AB359" s="93" t="e">
        <f t="shared" si="173"/>
        <v>#N/A</v>
      </c>
      <c r="AC359" s="99" t="e">
        <f t="shared" si="174"/>
        <v>#N/A</v>
      </c>
      <c r="AD359" s="99">
        <f t="shared" si="175"/>
        <v>0</v>
      </c>
      <c r="AG359" s="92">
        <f t="shared" si="192"/>
        <v>351</v>
      </c>
      <c r="AH359" s="91">
        <f t="shared" si="193"/>
        <v>352</v>
      </c>
      <c r="AI359" s="91" t="e">
        <f>INDEX(地温!$D$2:$D$366,MATCH(AG359,地温!$C$2:$C$366,FALSE))</f>
        <v>#N/A</v>
      </c>
      <c r="AJ359" s="91" t="e">
        <f t="shared" si="194"/>
        <v>#N/A</v>
      </c>
      <c r="AK359" s="93" t="e">
        <f t="shared" si="176"/>
        <v>#N/A</v>
      </c>
      <c r="AL359" s="99" t="e">
        <f t="shared" si="177"/>
        <v>#N/A</v>
      </c>
      <c r="AM359" s="99">
        <f t="shared" si="178"/>
        <v>0</v>
      </c>
      <c r="AP359" s="92">
        <f t="shared" si="195"/>
        <v>351</v>
      </c>
      <c r="AQ359" s="91">
        <f t="shared" si="196"/>
        <v>352</v>
      </c>
      <c r="AR359" s="91" t="e">
        <f>INDEX(地温!$D$2:$D$366,MATCH(AP359,地温!$C$2:$C$366,FALSE))</f>
        <v>#N/A</v>
      </c>
      <c r="AS359" s="91" t="e">
        <f t="shared" si="197"/>
        <v>#N/A</v>
      </c>
      <c r="AT359" s="93" t="e">
        <f t="shared" si="179"/>
        <v>#N/A</v>
      </c>
      <c r="AU359" s="99" t="e">
        <f t="shared" si="180"/>
        <v>#N/A</v>
      </c>
      <c r="AV359" s="99">
        <f t="shared" si="181"/>
        <v>0</v>
      </c>
    </row>
    <row r="360" spans="1:48" s="91" customFormat="1">
      <c r="A360" s="92">
        <f t="shared" si="182"/>
        <v>352</v>
      </c>
      <c r="B360" s="91">
        <f t="shared" si="165"/>
        <v>353</v>
      </c>
      <c r="C360" s="99">
        <f t="shared" si="166"/>
        <v>0</v>
      </c>
      <c r="F360" s="92">
        <f t="shared" si="183"/>
        <v>352</v>
      </c>
      <c r="G360" s="91">
        <f t="shared" si="184"/>
        <v>353</v>
      </c>
      <c r="H360" s="91" t="e">
        <f>INDEX(地温!$D$2:$D$366,MATCH(F360,地温!$C$2:$C$366,FALSE))</f>
        <v>#N/A</v>
      </c>
      <c r="I360" s="91" t="e">
        <f t="shared" si="185"/>
        <v>#N/A</v>
      </c>
      <c r="J360" s="93" t="e">
        <f t="shared" si="167"/>
        <v>#N/A</v>
      </c>
      <c r="K360" s="99" t="e">
        <f t="shared" si="168"/>
        <v>#N/A</v>
      </c>
      <c r="L360" s="99">
        <f t="shared" si="169"/>
        <v>0</v>
      </c>
      <c r="O360" s="92">
        <f t="shared" si="186"/>
        <v>352</v>
      </c>
      <c r="P360" s="91">
        <f t="shared" si="187"/>
        <v>353</v>
      </c>
      <c r="Q360" s="91" t="e">
        <f>INDEX(地温!$D$2:$D$366,MATCH(O360,地温!$C$2:$C$366,FALSE))</f>
        <v>#N/A</v>
      </c>
      <c r="R360" s="91" t="e">
        <f t="shared" si="188"/>
        <v>#N/A</v>
      </c>
      <c r="S360" s="93" t="e">
        <f t="shared" si="170"/>
        <v>#N/A</v>
      </c>
      <c r="T360" s="99" t="e">
        <f t="shared" si="171"/>
        <v>#N/A</v>
      </c>
      <c r="U360" s="99">
        <f t="shared" si="172"/>
        <v>0</v>
      </c>
      <c r="X360" s="92">
        <f t="shared" si="189"/>
        <v>352</v>
      </c>
      <c r="Y360" s="91">
        <f t="shared" si="190"/>
        <v>353</v>
      </c>
      <c r="Z360" s="91" t="e">
        <f>INDEX(地温!$D$2:$D$366,MATCH(X360,地温!$C$2:$C$366,FALSE))</f>
        <v>#N/A</v>
      </c>
      <c r="AA360" s="91" t="e">
        <f t="shared" si="191"/>
        <v>#N/A</v>
      </c>
      <c r="AB360" s="93" t="e">
        <f t="shared" si="173"/>
        <v>#N/A</v>
      </c>
      <c r="AC360" s="99" t="e">
        <f t="shared" si="174"/>
        <v>#N/A</v>
      </c>
      <c r="AD360" s="99">
        <f t="shared" si="175"/>
        <v>0</v>
      </c>
      <c r="AG360" s="92">
        <f t="shared" si="192"/>
        <v>352</v>
      </c>
      <c r="AH360" s="91">
        <f t="shared" si="193"/>
        <v>353</v>
      </c>
      <c r="AI360" s="91" t="e">
        <f>INDEX(地温!$D$2:$D$366,MATCH(AG360,地温!$C$2:$C$366,FALSE))</f>
        <v>#N/A</v>
      </c>
      <c r="AJ360" s="91" t="e">
        <f t="shared" si="194"/>
        <v>#N/A</v>
      </c>
      <c r="AK360" s="93" t="e">
        <f t="shared" si="176"/>
        <v>#N/A</v>
      </c>
      <c r="AL360" s="99" t="e">
        <f t="shared" si="177"/>
        <v>#N/A</v>
      </c>
      <c r="AM360" s="99">
        <f t="shared" si="178"/>
        <v>0</v>
      </c>
      <c r="AP360" s="92">
        <f t="shared" si="195"/>
        <v>352</v>
      </c>
      <c r="AQ360" s="91">
        <f t="shared" si="196"/>
        <v>353</v>
      </c>
      <c r="AR360" s="91" t="e">
        <f>INDEX(地温!$D$2:$D$366,MATCH(AP360,地温!$C$2:$C$366,FALSE))</f>
        <v>#N/A</v>
      </c>
      <c r="AS360" s="91" t="e">
        <f t="shared" si="197"/>
        <v>#N/A</v>
      </c>
      <c r="AT360" s="93" t="e">
        <f t="shared" si="179"/>
        <v>#N/A</v>
      </c>
      <c r="AU360" s="99" t="e">
        <f t="shared" si="180"/>
        <v>#N/A</v>
      </c>
      <c r="AV360" s="99">
        <f t="shared" si="181"/>
        <v>0</v>
      </c>
    </row>
    <row r="361" spans="1:48" s="91" customFormat="1">
      <c r="A361" s="92">
        <f t="shared" si="182"/>
        <v>353</v>
      </c>
      <c r="B361" s="91">
        <f t="shared" si="165"/>
        <v>354</v>
      </c>
      <c r="C361" s="99">
        <f t="shared" si="166"/>
        <v>0</v>
      </c>
      <c r="F361" s="92">
        <f t="shared" si="183"/>
        <v>353</v>
      </c>
      <c r="G361" s="91">
        <f t="shared" si="184"/>
        <v>354</v>
      </c>
      <c r="H361" s="91" t="e">
        <f>INDEX(地温!$D$2:$D$366,MATCH(F361,地温!$C$2:$C$366,FALSE))</f>
        <v>#N/A</v>
      </c>
      <c r="I361" s="91" t="e">
        <f t="shared" si="185"/>
        <v>#N/A</v>
      </c>
      <c r="J361" s="93" t="e">
        <f t="shared" si="167"/>
        <v>#N/A</v>
      </c>
      <c r="K361" s="99" t="e">
        <f t="shared" si="168"/>
        <v>#N/A</v>
      </c>
      <c r="L361" s="99">
        <f t="shared" si="169"/>
        <v>0</v>
      </c>
      <c r="O361" s="92">
        <f t="shared" si="186"/>
        <v>353</v>
      </c>
      <c r="P361" s="91">
        <f t="shared" si="187"/>
        <v>354</v>
      </c>
      <c r="Q361" s="91" t="e">
        <f>INDEX(地温!$D$2:$D$366,MATCH(O361,地温!$C$2:$C$366,FALSE))</f>
        <v>#N/A</v>
      </c>
      <c r="R361" s="91" t="e">
        <f t="shared" si="188"/>
        <v>#N/A</v>
      </c>
      <c r="S361" s="93" t="e">
        <f t="shared" si="170"/>
        <v>#N/A</v>
      </c>
      <c r="T361" s="99" t="e">
        <f t="shared" si="171"/>
        <v>#N/A</v>
      </c>
      <c r="U361" s="99">
        <f t="shared" si="172"/>
        <v>0</v>
      </c>
      <c r="X361" s="92">
        <f t="shared" si="189"/>
        <v>353</v>
      </c>
      <c r="Y361" s="91">
        <f t="shared" si="190"/>
        <v>354</v>
      </c>
      <c r="Z361" s="91" t="e">
        <f>INDEX(地温!$D$2:$D$366,MATCH(X361,地温!$C$2:$C$366,FALSE))</f>
        <v>#N/A</v>
      </c>
      <c r="AA361" s="91" t="e">
        <f t="shared" si="191"/>
        <v>#N/A</v>
      </c>
      <c r="AB361" s="93" t="e">
        <f t="shared" si="173"/>
        <v>#N/A</v>
      </c>
      <c r="AC361" s="99" t="e">
        <f t="shared" si="174"/>
        <v>#N/A</v>
      </c>
      <c r="AD361" s="99">
        <f t="shared" si="175"/>
        <v>0</v>
      </c>
      <c r="AG361" s="92">
        <f t="shared" si="192"/>
        <v>353</v>
      </c>
      <c r="AH361" s="91">
        <f t="shared" si="193"/>
        <v>354</v>
      </c>
      <c r="AI361" s="91" t="e">
        <f>INDEX(地温!$D$2:$D$366,MATCH(AG361,地温!$C$2:$C$366,FALSE))</f>
        <v>#N/A</v>
      </c>
      <c r="AJ361" s="91" t="e">
        <f t="shared" si="194"/>
        <v>#N/A</v>
      </c>
      <c r="AK361" s="93" t="e">
        <f t="shared" si="176"/>
        <v>#N/A</v>
      </c>
      <c r="AL361" s="99" t="e">
        <f t="shared" si="177"/>
        <v>#N/A</v>
      </c>
      <c r="AM361" s="99">
        <f t="shared" si="178"/>
        <v>0</v>
      </c>
      <c r="AP361" s="92">
        <f t="shared" si="195"/>
        <v>353</v>
      </c>
      <c r="AQ361" s="91">
        <f t="shared" si="196"/>
        <v>354</v>
      </c>
      <c r="AR361" s="91" t="e">
        <f>INDEX(地温!$D$2:$D$366,MATCH(AP361,地温!$C$2:$C$366,FALSE))</f>
        <v>#N/A</v>
      </c>
      <c r="AS361" s="91" t="e">
        <f t="shared" si="197"/>
        <v>#N/A</v>
      </c>
      <c r="AT361" s="93" t="e">
        <f t="shared" si="179"/>
        <v>#N/A</v>
      </c>
      <c r="AU361" s="99" t="e">
        <f t="shared" si="180"/>
        <v>#N/A</v>
      </c>
      <c r="AV361" s="99">
        <f t="shared" si="181"/>
        <v>0</v>
      </c>
    </row>
    <row r="362" spans="1:48" s="91" customFormat="1">
      <c r="A362" s="92">
        <f t="shared" si="182"/>
        <v>354</v>
      </c>
      <c r="B362" s="91">
        <f t="shared" si="165"/>
        <v>355</v>
      </c>
      <c r="C362" s="99">
        <f t="shared" si="166"/>
        <v>0</v>
      </c>
      <c r="F362" s="92">
        <f t="shared" si="183"/>
        <v>354</v>
      </c>
      <c r="G362" s="91">
        <f t="shared" si="184"/>
        <v>355</v>
      </c>
      <c r="H362" s="91" t="e">
        <f>INDEX(地温!$D$2:$D$366,MATCH(F362,地温!$C$2:$C$366,FALSE))</f>
        <v>#N/A</v>
      </c>
      <c r="I362" s="91" t="e">
        <f t="shared" si="185"/>
        <v>#N/A</v>
      </c>
      <c r="J362" s="93" t="e">
        <f t="shared" si="167"/>
        <v>#N/A</v>
      </c>
      <c r="K362" s="99" t="e">
        <f t="shared" si="168"/>
        <v>#N/A</v>
      </c>
      <c r="L362" s="99">
        <f t="shared" si="169"/>
        <v>0</v>
      </c>
      <c r="O362" s="92">
        <f t="shared" si="186"/>
        <v>354</v>
      </c>
      <c r="P362" s="91">
        <f t="shared" si="187"/>
        <v>355</v>
      </c>
      <c r="Q362" s="91" t="e">
        <f>INDEX(地温!$D$2:$D$366,MATCH(O362,地温!$C$2:$C$366,FALSE))</f>
        <v>#N/A</v>
      </c>
      <c r="R362" s="91" t="e">
        <f t="shared" si="188"/>
        <v>#N/A</v>
      </c>
      <c r="S362" s="93" t="e">
        <f t="shared" si="170"/>
        <v>#N/A</v>
      </c>
      <c r="T362" s="99" t="e">
        <f t="shared" si="171"/>
        <v>#N/A</v>
      </c>
      <c r="U362" s="99">
        <f t="shared" si="172"/>
        <v>0</v>
      </c>
      <c r="X362" s="92">
        <f t="shared" si="189"/>
        <v>354</v>
      </c>
      <c r="Y362" s="91">
        <f t="shared" si="190"/>
        <v>355</v>
      </c>
      <c r="Z362" s="91" t="e">
        <f>INDEX(地温!$D$2:$D$366,MATCH(X362,地温!$C$2:$C$366,FALSE))</f>
        <v>#N/A</v>
      </c>
      <c r="AA362" s="91" t="e">
        <f t="shared" si="191"/>
        <v>#N/A</v>
      </c>
      <c r="AB362" s="93" t="e">
        <f t="shared" si="173"/>
        <v>#N/A</v>
      </c>
      <c r="AC362" s="99" t="e">
        <f t="shared" si="174"/>
        <v>#N/A</v>
      </c>
      <c r="AD362" s="99">
        <f t="shared" si="175"/>
        <v>0</v>
      </c>
      <c r="AG362" s="92">
        <f t="shared" si="192"/>
        <v>354</v>
      </c>
      <c r="AH362" s="91">
        <f t="shared" si="193"/>
        <v>355</v>
      </c>
      <c r="AI362" s="91" t="e">
        <f>INDEX(地温!$D$2:$D$366,MATCH(AG362,地温!$C$2:$C$366,FALSE))</f>
        <v>#N/A</v>
      </c>
      <c r="AJ362" s="91" t="e">
        <f t="shared" si="194"/>
        <v>#N/A</v>
      </c>
      <c r="AK362" s="93" t="e">
        <f t="shared" si="176"/>
        <v>#N/A</v>
      </c>
      <c r="AL362" s="99" t="e">
        <f t="shared" si="177"/>
        <v>#N/A</v>
      </c>
      <c r="AM362" s="99">
        <f t="shared" si="178"/>
        <v>0</v>
      </c>
      <c r="AP362" s="92">
        <f t="shared" si="195"/>
        <v>354</v>
      </c>
      <c r="AQ362" s="91">
        <f t="shared" si="196"/>
        <v>355</v>
      </c>
      <c r="AR362" s="91" t="e">
        <f>INDEX(地温!$D$2:$D$366,MATCH(AP362,地温!$C$2:$C$366,FALSE))</f>
        <v>#N/A</v>
      </c>
      <c r="AS362" s="91" t="e">
        <f t="shared" si="197"/>
        <v>#N/A</v>
      </c>
      <c r="AT362" s="93" t="e">
        <f t="shared" si="179"/>
        <v>#N/A</v>
      </c>
      <c r="AU362" s="99" t="e">
        <f t="shared" si="180"/>
        <v>#N/A</v>
      </c>
      <c r="AV362" s="99">
        <f t="shared" si="181"/>
        <v>0</v>
      </c>
    </row>
    <row r="363" spans="1:48" s="91" customFormat="1">
      <c r="A363" s="92">
        <f t="shared" si="182"/>
        <v>355</v>
      </c>
      <c r="B363" s="91">
        <f t="shared" si="165"/>
        <v>356</v>
      </c>
      <c r="C363" s="99">
        <f t="shared" si="166"/>
        <v>0</v>
      </c>
      <c r="F363" s="92">
        <f t="shared" si="183"/>
        <v>355</v>
      </c>
      <c r="G363" s="91">
        <f t="shared" si="184"/>
        <v>356</v>
      </c>
      <c r="H363" s="91" t="e">
        <f>INDEX(地温!$D$2:$D$366,MATCH(F363,地温!$C$2:$C$366,FALSE))</f>
        <v>#N/A</v>
      </c>
      <c r="I363" s="91" t="e">
        <f t="shared" si="185"/>
        <v>#N/A</v>
      </c>
      <c r="J363" s="93" t="e">
        <f t="shared" si="167"/>
        <v>#N/A</v>
      </c>
      <c r="K363" s="99" t="e">
        <f t="shared" si="168"/>
        <v>#N/A</v>
      </c>
      <c r="L363" s="99">
        <f t="shared" si="169"/>
        <v>0</v>
      </c>
      <c r="O363" s="92">
        <f t="shared" si="186"/>
        <v>355</v>
      </c>
      <c r="P363" s="91">
        <f t="shared" si="187"/>
        <v>356</v>
      </c>
      <c r="Q363" s="91" t="e">
        <f>INDEX(地温!$D$2:$D$366,MATCH(O363,地温!$C$2:$C$366,FALSE))</f>
        <v>#N/A</v>
      </c>
      <c r="R363" s="91" t="e">
        <f t="shared" si="188"/>
        <v>#N/A</v>
      </c>
      <c r="S363" s="93" t="e">
        <f t="shared" si="170"/>
        <v>#N/A</v>
      </c>
      <c r="T363" s="99" t="e">
        <f t="shared" si="171"/>
        <v>#N/A</v>
      </c>
      <c r="U363" s="99">
        <f t="shared" si="172"/>
        <v>0</v>
      </c>
      <c r="X363" s="92">
        <f t="shared" si="189"/>
        <v>355</v>
      </c>
      <c r="Y363" s="91">
        <f t="shared" si="190"/>
        <v>356</v>
      </c>
      <c r="Z363" s="91" t="e">
        <f>INDEX(地温!$D$2:$D$366,MATCH(X363,地温!$C$2:$C$366,FALSE))</f>
        <v>#N/A</v>
      </c>
      <c r="AA363" s="91" t="e">
        <f t="shared" si="191"/>
        <v>#N/A</v>
      </c>
      <c r="AB363" s="93" t="e">
        <f t="shared" si="173"/>
        <v>#N/A</v>
      </c>
      <c r="AC363" s="99" t="e">
        <f t="shared" si="174"/>
        <v>#N/A</v>
      </c>
      <c r="AD363" s="99">
        <f t="shared" si="175"/>
        <v>0</v>
      </c>
      <c r="AG363" s="92">
        <f t="shared" si="192"/>
        <v>355</v>
      </c>
      <c r="AH363" s="91">
        <f t="shared" si="193"/>
        <v>356</v>
      </c>
      <c r="AI363" s="91" t="e">
        <f>INDEX(地温!$D$2:$D$366,MATCH(AG363,地温!$C$2:$C$366,FALSE))</f>
        <v>#N/A</v>
      </c>
      <c r="AJ363" s="91" t="e">
        <f t="shared" si="194"/>
        <v>#N/A</v>
      </c>
      <c r="AK363" s="93" t="e">
        <f t="shared" si="176"/>
        <v>#N/A</v>
      </c>
      <c r="AL363" s="99" t="e">
        <f t="shared" si="177"/>
        <v>#N/A</v>
      </c>
      <c r="AM363" s="99">
        <f t="shared" si="178"/>
        <v>0</v>
      </c>
      <c r="AP363" s="92">
        <f t="shared" si="195"/>
        <v>355</v>
      </c>
      <c r="AQ363" s="91">
        <f t="shared" si="196"/>
        <v>356</v>
      </c>
      <c r="AR363" s="91" t="e">
        <f>INDEX(地温!$D$2:$D$366,MATCH(AP363,地温!$C$2:$C$366,FALSE))</f>
        <v>#N/A</v>
      </c>
      <c r="AS363" s="91" t="e">
        <f t="shared" si="197"/>
        <v>#N/A</v>
      </c>
      <c r="AT363" s="93" t="e">
        <f t="shared" si="179"/>
        <v>#N/A</v>
      </c>
      <c r="AU363" s="99" t="e">
        <f t="shared" si="180"/>
        <v>#N/A</v>
      </c>
      <c r="AV363" s="99">
        <f t="shared" si="181"/>
        <v>0</v>
      </c>
    </row>
    <row r="364" spans="1:48" s="91" customFormat="1">
      <c r="A364" s="92">
        <f t="shared" si="182"/>
        <v>356</v>
      </c>
      <c r="B364" s="91">
        <f t="shared" si="165"/>
        <v>357</v>
      </c>
      <c r="C364" s="99">
        <f t="shared" si="166"/>
        <v>0</v>
      </c>
      <c r="F364" s="92">
        <f t="shared" si="183"/>
        <v>356</v>
      </c>
      <c r="G364" s="91">
        <f t="shared" si="184"/>
        <v>357</v>
      </c>
      <c r="H364" s="91" t="e">
        <f>INDEX(地温!$D$2:$D$366,MATCH(F364,地温!$C$2:$C$366,FALSE))</f>
        <v>#N/A</v>
      </c>
      <c r="I364" s="91" t="e">
        <f t="shared" si="185"/>
        <v>#N/A</v>
      </c>
      <c r="J364" s="93" t="e">
        <f t="shared" si="167"/>
        <v>#N/A</v>
      </c>
      <c r="K364" s="99" t="e">
        <f t="shared" si="168"/>
        <v>#N/A</v>
      </c>
      <c r="L364" s="99">
        <f t="shared" si="169"/>
        <v>0</v>
      </c>
      <c r="O364" s="92">
        <f t="shared" si="186"/>
        <v>356</v>
      </c>
      <c r="P364" s="91">
        <f t="shared" si="187"/>
        <v>357</v>
      </c>
      <c r="Q364" s="91" t="e">
        <f>INDEX(地温!$D$2:$D$366,MATCH(O364,地温!$C$2:$C$366,FALSE))</f>
        <v>#N/A</v>
      </c>
      <c r="R364" s="91" t="e">
        <f t="shared" si="188"/>
        <v>#N/A</v>
      </c>
      <c r="S364" s="93" t="e">
        <f t="shared" si="170"/>
        <v>#N/A</v>
      </c>
      <c r="T364" s="99" t="e">
        <f t="shared" si="171"/>
        <v>#N/A</v>
      </c>
      <c r="U364" s="99">
        <f t="shared" si="172"/>
        <v>0</v>
      </c>
      <c r="X364" s="92">
        <f t="shared" si="189"/>
        <v>356</v>
      </c>
      <c r="Y364" s="91">
        <f t="shared" si="190"/>
        <v>357</v>
      </c>
      <c r="Z364" s="91" t="e">
        <f>INDEX(地温!$D$2:$D$366,MATCH(X364,地温!$C$2:$C$366,FALSE))</f>
        <v>#N/A</v>
      </c>
      <c r="AA364" s="91" t="e">
        <f t="shared" si="191"/>
        <v>#N/A</v>
      </c>
      <c r="AB364" s="93" t="e">
        <f t="shared" si="173"/>
        <v>#N/A</v>
      </c>
      <c r="AC364" s="99" t="e">
        <f t="shared" si="174"/>
        <v>#N/A</v>
      </c>
      <c r="AD364" s="99">
        <f t="shared" si="175"/>
        <v>0</v>
      </c>
      <c r="AG364" s="92">
        <f t="shared" si="192"/>
        <v>356</v>
      </c>
      <c r="AH364" s="91">
        <f t="shared" si="193"/>
        <v>357</v>
      </c>
      <c r="AI364" s="91" t="e">
        <f>INDEX(地温!$D$2:$D$366,MATCH(AG364,地温!$C$2:$C$366,FALSE))</f>
        <v>#N/A</v>
      </c>
      <c r="AJ364" s="91" t="e">
        <f t="shared" si="194"/>
        <v>#N/A</v>
      </c>
      <c r="AK364" s="93" t="e">
        <f t="shared" si="176"/>
        <v>#N/A</v>
      </c>
      <c r="AL364" s="99" t="e">
        <f t="shared" si="177"/>
        <v>#N/A</v>
      </c>
      <c r="AM364" s="99">
        <f t="shared" si="178"/>
        <v>0</v>
      </c>
      <c r="AP364" s="92">
        <f t="shared" si="195"/>
        <v>356</v>
      </c>
      <c r="AQ364" s="91">
        <f t="shared" si="196"/>
        <v>357</v>
      </c>
      <c r="AR364" s="91" t="e">
        <f>INDEX(地温!$D$2:$D$366,MATCH(AP364,地温!$C$2:$C$366,FALSE))</f>
        <v>#N/A</v>
      </c>
      <c r="AS364" s="91" t="e">
        <f t="shared" si="197"/>
        <v>#N/A</v>
      </c>
      <c r="AT364" s="93" t="e">
        <f t="shared" si="179"/>
        <v>#N/A</v>
      </c>
      <c r="AU364" s="99" t="e">
        <f t="shared" si="180"/>
        <v>#N/A</v>
      </c>
      <c r="AV364" s="99">
        <f t="shared" si="181"/>
        <v>0</v>
      </c>
    </row>
    <row r="365" spans="1:48" s="91" customFormat="1">
      <c r="A365" s="92">
        <f t="shared" si="182"/>
        <v>357</v>
      </c>
      <c r="B365" s="91">
        <f t="shared" si="165"/>
        <v>358</v>
      </c>
      <c r="C365" s="99">
        <f t="shared" si="166"/>
        <v>0</v>
      </c>
      <c r="F365" s="92">
        <f t="shared" si="183"/>
        <v>357</v>
      </c>
      <c r="G365" s="91">
        <f t="shared" si="184"/>
        <v>358</v>
      </c>
      <c r="H365" s="91" t="e">
        <f>INDEX(地温!$D$2:$D$366,MATCH(F365,地温!$C$2:$C$366,FALSE))</f>
        <v>#N/A</v>
      </c>
      <c r="I365" s="91" t="e">
        <f t="shared" si="185"/>
        <v>#N/A</v>
      </c>
      <c r="J365" s="93" t="e">
        <f t="shared" si="167"/>
        <v>#N/A</v>
      </c>
      <c r="K365" s="99" t="e">
        <f t="shared" si="168"/>
        <v>#N/A</v>
      </c>
      <c r="L365" s="99">
        <f t="shared" si="169"/>
        <v>0</v>
      </c>
      <c r="O365" s="92">
        <f t="shared" si="186"/>
        <v>357</v>
      </c>
      <c r="P365" s="91">
        <f t="shared" si="187"/>
        <v>358</v>
      </c>
      <c r="Q365" s="91" t="e">
        <f>INDEX(地温!$D$2:$D$366,MATCH(O365,地温!$C$2:$C$366,FALSE))</f>
        <v>#N/A</v>
      </c>
      <c r="R365" s="91" t="e">
        <f t="shared" si="188"/>
        <v>#N/A</v>
      </c>
      <c r="S365" s="93" t="e">
        <f t="shared" si="170"/>
        <v>#N/A</v>
      </c>
      <c r="T365" s="99" t="e">
        <f t="shared" si="171"/>
        <v>#N/A</v>
      </c>
      <c r="U365" s="99">
        <f t="shared" si="172"/>
        <v>0</v>
      </c>
      <c r="X365" s="92">
        <f t="shared" si="189"/>
        <v>357</v>
      </c>
      <c r="Y365" s="91">
        <f t="shared" si="190"/>
        <v>358</v>
      </c>
      <c r="Z365" s="91" t="e">
        <f>INDEX(地温!$D$2:$D$366,MATCH(X365,地温!$C$2:$C$366,FALSE))</f>
        <v>#N/A</v>
      </c>
      <c r="AA365" s="91" t="e">
        <f t="shared" si="191"/>
        <v>#N/A</v>
      </c>
      <c r="AB365" s="93" t="e">
        <f t="shared" si="173"/>
        <v>#N/A</v>
      </c>
      <c r="AC365" s="99" t="e">
        <f t="shared" si="174"/>
        <v>#N/A</v>
      </c>
      <c r="AD365" s="99">
        <f t="shared" si="175"/>
        <v>0</v>
      </c>
      <c r="AG365" s="92">
        <f t="shared" si="192"/>
        <v>357</v>
      </c>
      <c r="AH365" s="91">
        <f t="shared" si="193"/>
        <v>358</v>
      </c>
      <c r="AI365" s="91" t="e">
        <f>INDEX(地温!$D$2:$D$366,MATCH(AG365,地温!$C$2:$C$366,FALSE))</f>
        <v>#N/A</v>
      </c>
      <c r="AJ365" s="91" t="e">
        <f t="shared" si="194"/>
        <v>#N/A</v>
      </c>
      <c r="AK365" s="93" t="e">
        <f t="shared" si="176"/>
        <v>#N/A</v>
      </c>
      <c r="AL365" s="99" t="e">
        <f t="shared" si="177"/>
        <v>#N/A</v>
      </c>
      <c r="AM365" s="99">
        <f t="shared" si="178"/>
        <v>0</v>
      </c>
      <c r="AP365" s="92">
        <f t="shared" si="195"/>
        <v>357</v>
      </c>
      <c r="AQ365" s="91">
        <f t="shared" si="196"/>
        <v>358</v>
      </c>
      <c r="AR365" s="91" t="e">
        <f>INDEX(地温!$D$2:$D$366,MATCH(AP365,地温!$C$2:$C$366,FALSE))</f>
        <v>#N/A</v>
      </c>
      <c r="AS365" s="91" t="e">
        <f t="shared" si="197"/>
        <v>#N/A</v>
      </c>
      <c r="AT365" s="93" t="e">
        <f t="shared" si="179"/>
        <v>#N/A</v>
      </c>
      <c r="AU365" s="99" t="e">
        <f t="shared" si="180"/>
        <v>#N/A</v>
      </c>
      <c r="AV365" s="99">
        <f t="shared" si="181"/>
        <v>0</v>
      </c>
    </row>
    <row r="366" spans="1:48" s="91" customFormat="1">
      <c r="A366" s="92">
        <f t="shared" si="182"/>
        <v>358</v>
      </c>
      <c r="B366" s="91">
        <f t="shared" si="165"/>
        <v>359</v>
      </c>
      <c r="C366" s="99">
        <f t="shared" si="166"/>
        <v>0</v>
      </c>
      <c r="F366" s="92">
        <f t="shared" si="183"/>
        <v>358</v>
      </c>
      <c r="G366" s="91">
        <f t="shared" si="184"/>
        <v>359</v>
      </c>
      <c r="H366" s="91" t="e">
        <f>INDEX(地温!$D$2:$D$366,MATCH(F366,地温!$C$2:$C$366,FALSE))</f>
        <v>#N/A</v>
      </c>
      <c r="I366" s="91" t="e">
        <f t="shared" si="185"/>
        <v>#N/A</v>
      </c>
      <c r="J366" s="93" t="e">
        <f t="shared" si="167"/>
        <v>#N/A</v>
      </c>
      <c r="K366" s="99" t="e">
        <f t="shared" si="168"/>
        <v>#N/A</v>
      </c>
      <c r="L366" s="99">
        <f t="shared" si="169"/>
        <v>0</v>
      </c>
      <c r="O366" s="92">
        <f t="shared" si="186"/>
        <v>358</v>
      </c>
      <c r="P366" s="91">
        <f t="shared" si="187"/>
        <v>359</v>
      </c>
      <c r="Q366" s="91" t="e">
        <f>INDEX(地温!$D$2:$D$366,MATCH(O366,地温!$C$2:$C$366,FALSE))</f>
        <v>#N/A</v>
      </c>
      <c r="R366" s="91" t="e">
        <f t="shared" si="188"/>
        <v>#N/A</v>
      </c>
      <c r="S366" s="93" t="e">
        <f t="shared" si="170"/>
        <v>#N/A</v>
      </c>
      <c r="T366" s="99" t="e">
        <f t="shared" si="171"/>
        <v>#N/A</v>
      </c>
      <c r="U366" s="99">
        <f t="shared" si="172"/>
        <v>0</v>
      </c>
      <c r="X366" s="92">
        <f t="shared" si="189"/>
        <v>358</v>
      </c>
      <c r="Y366" s="91">
        <f t="shared" si="190"/>
        <v>359</v>
      </c>
      <c r="Z366" s="91" t="e">
        <f>INDEX(地温!$D$2:$D$366,MATCH(X366,地温!$C$2:$C$366,FALSE))</f>
        <v>#N/A</v>
      </c>
      <c r="AA366" s="91" t="e">
        <f t="shared" si="191"/>
        <v>#N/A</v>
      </c>
      <c r="AB366" s="93" t="e">
        <f t="shared" si="173"/>
        <v>#N/A</v>
      </c>
      <c r="AC366" s="99" t="e">
        <f t="shared" si="174"/>
        <v>#N/A</v>
      </c>
      <c r="AD366" s="99">
        <f t="shared" si="175"/>
        <v>0</v>
      </c>
      <c r="AG366" s="92">
        <f t="shared" si="192"/>
        <v>358</v>
      </c>
      <c r="AH366" s="91">
        <f t="shared" si="193"/>
        <v>359</v>
      </c>
      <c r="AI366" s="91" t="e">
        <f>INDEX(地温!$D$2:$D$366,MATCH(AG366,地温!$C$2:$C$366,FALSE))</f>
        <v>#N/A</v>
      </c>
      <c r="AJ366" s="91" t="e">
        <f t="shared" si="194"/>
        <v>#N/A</v>
      </c>
      <c r="AK366" s="93" t="e">
        <f t="shared" si="176"/>
        <v>#N/A</v>
      </c>
      <c r="AL366" s="99" t="e">
        <f t="shared" si="177"/>
        <v>#N/A</v>
      </c>
      <c r="AM366" s="99">
        <f t="shared" si="178"/>
        <v>0</v>
      </c>
      <c r="AP366" s="92">
        <f t="shared" si="195"/>
        <v>358</v>
      </c>
      <c r="AQ366" s="91">
        <f t="shared" si="196"/>
        <v>359</v>
      </c>
      <c r="AR366" s="91" t="e">
        <f>INDEX(地温!$D$2:$D$366,MATCH(AP366,地温!$C$2:$C$366,FALSE))</f>
        <v>#N/A</v>
      </c>
      <c r="AS366" s="91" t="e">
        <f t="shared" si="197"/>
        <v>#N/A</v>
      </c>
      <c r="AT366" s="93" t="e">
        <f t="shared" si="179"/>
        <v>#N/A</v>
      </c>
      <c r="AU366" s="99" t="e">
        <f t="shared" si="180"/>
        <v>#N/A</v>
      </c>
      <c r="AV366" s="99">
        <f t="shared" si="181"/>
        <v>0</v>
      </c>
    </row>
    <row r="367" spans="1:48" s="91" customFormat="1">
      <c r="A367" s="92">
        <f t="shared" si="182"/>
        <v>359</v>
      </c>
      <c r="B367" s="91">
        <f t="shared" si="165"/>
        <v>360</v>
      </c>
      <c r="C367" s="99">
        <f t="shared" si="166"/>
        <v>0</v>
      </c>
      <c r="F367" s="92">
        <f t="shared" si="183"/>
        <v>359</v>
      </c>
      <c r="G367" s="91">
        <f t="shared" si="184"/>
        <v>360</v>
      </c>
      <c r="H367" s="91" t="e">
        <f>INDEX(地温!$D$2:$D$366,MATCH(F367,地温!$C$2:$C$366,FALSE))</f>
        <v>#N/A</v>
      </c>
      <c r="I367" s="91" t="e">
        <f t="shared" si="185"/>
        <v>#N/A</v>
      </c>
      <c r="J367" s="93" t="e">
        <f t="shared" si="167"/>
        <v>#N/A</v>
      </c>
      <c r="K367" s="99" t="e">
        <f t="shared" si="168"/>
        <v>#N/A</v>
      </c>
      <c r="L367" s="99">
        <f t="shared" si="169"/>
        <v>0</v>
      </c>
      <c r="O367" s="92">
        <f t="shared" si="186"/>
        <v>359</v>
      </c>
      <c r="P367" s="91">
        <f t="shared" si="187"/>
        <v>360</v>
      </c>
      <c r="Q367" s="91" t="e">
        <f>INDEX(地温!$D$2:$D$366,MATCH(O367,地温!$C$2:$C$366,FALSE))</f>
        <v>#N/A</v>
      </c>
      <c r="R367" s="91" t="e">
        <f t="shared" si="188"/>
        <v>#N/A</v>
      </c>
      <c r="S367" s="93" t="e">
        <f t="shared" si="170"/>
        <v>#N/A</v>
      </c>
      <c r="T367" s="99" t="e">
        <f t="shared" si="171"/>
        <v>#N/A</v>
      </c>
      <c r="U367" s="99">
        <f t="shared" si="172"/>
        <v>0</v>
      </c>
      <c r="X367" s="92">
        <f t="shared" si="189"/>
        <v>359</v>
      </c>
      <c r="Y367" s="91">
        <f t="shared" si="190"/>
        <v>360</v>
      </c>
      <c r="Z367" s="91" t="e">
        <f>INDEX(地温!$D$2:$D$366,MATCH(X367,地温!$C$2:$C$366,FALSE))</f>
        <v>#N/A</v>
      </c>
      <c r="AA367" s="91" t="e">
        <f t="shared" si="191"/>
        <v>#N/A</v>
      </c>
      <c r="AB367" s="93" t="e">
        <f t="shared" si="173"/>
        <v>#N/A</v>
      </c>
      <c r="AC367" s="99" t="e">
        <f t="shared" si="174"/>
        <v>#N/A</v>
      </c>
      <c r="AD367" s="99">
        <f t="shared" si="175"/>
        <v>0</v>
      </c>
      <c r="AG367" s="92">
        <f t="shared" si="192"/>
        <v>359</v>
      </c>
      <c r="AH367" s="91">
        <f t="shared" si="193"/>
        <v>360</v>
      </c>
      <c r="AI367" s="91" t="e">
        <f>INDEX(地温!$D$2:$D$366,MATCH(AG367,地温!$C$2:$C$366,FALSE))</f>
        <v>#N/A</v>
      </c>
      <c r="AJ367" s="91" t="e">
        <f t="shared" si="194"/>
        <v>#N/A</v>
      </c>
      <c r="AK367" s="93" t="e">
        <f t="shared" si="176"/>
        <v>#N/A</v>
      </c>
      <c r="AL367" s="99" t="e">
        <f t="shared" si="177"/>
        <v>#N/A</v>
      </c>
      <c r="AM367" s="99">
        <f t="shared" si="178"/>
        <v>0</v>
      </c>
      <c r="AP367" s="92">
        <f t="shared" si="195"/>
        <v>359</v>
      </c>
      <c r="AQ367" s="91">
        <f t="shared" si="196"/>
        <v>360</v>
      </c>
      <c r="AR367" s="91" t="e">
        <f>INDEX(地温!$D$2:$D$366,MATCH(AP367,地温!$C$2:$C$366,FALSE))</f>
        <v>#N/A</v>
      </c>
      <c r="AS367" s="91" t="e">
        <f t="shared" si="197"/>
        <v>#N/A</v>
      </c>
      <c r="AT367" s="93" t="e">
        <f t="shared" si="179"/>
        <v>#N/A</v>
      </c>
      <c r="AU367" s="99" t="e">
        <f t="shared" si="180"/>
        <v>#N/A</v>
      </c>
      <c r="AV367" s="99">
        <f t="shared" si="181"/>
        <v>0</v>
      </c>
    </row>
    <row r="368" spans="1:48" s="91" customFormat="1">
      <c r="A368" s="92">
        <f t="shared" si="182"/>
        <v>360</v>
      </c>
      <c r="B368" s="91">
        <f t="shared" si="165"/>
        <v>361</v>
      </c>
      <c r="C368" s="99">
        <f t="shared" si="166"/>
        <v>0</v>
      </c>
      <c r="F368" s="92">
        <f t="shared" si="183"/>
        <v>360</v>
      </c>
      <c r="G368" s="91">
        <f t="shared" si="184"/>
        <v>361</v>
      </c>
      <c r="H368" s="91" t="e">
        <f>INDEX(地温!$D$2:$D$366,MATCH(F368,地温!$C$2:$C$366,FALSE))</f>
        <v>#N/A</v>
      </c>
      <c r="I368" s="91" t="e">
        <f t="shared" si="185"/>
        <v>#N/A</v>
      </c>
      <c r="J368" s="93" t="e">
        <f t="shared" si="167"/>
        <v>#N/A</v>
      </c>
      <c r="K368" s="99" t="e">
        <f t="shared" si="168"/>
        <v>#N/A</v>
      </c>
      <c r="L368" s="99">
        <f t="shared" si="169"/>
        <v>0</v>
      </c>
      <c r="O368" s="92">
        <f t="shared" si="186"/>
        <v>360</v>
      </c>
      <c r="P368" s="91">
        <f t="shared" si="187"/>
        <v>361</v>
      </c>
      <c r="Q368" s="91" t="e">
        <f>INDEX(地温!$D$2:$D$366,MATCH(O368,地温!$C$2:$C$366,FALSE))</f>
        <v>#N/A</v>
      </c>
      <c r="R368" s="91" t="e">
        <f t="shared" si="188"/>
        <v>#N/A</v>
      </c>
      <c r="S368" s="93" t="e">
        <f t="shared" si="170"/>
        <v>#N/A</v>
      </c>
      <c r="T368" s="99" t="e">
        <f t="shared" si="171"/>
        <v>#N/A</v>
      </c>
      <c r="U368" s="99">
        <f t="shared" si="172"/>
        <v>0</v>
      </c>
      <c r="X368" s="92">
        <f t="shared" si="189"/>
        <v>360</v>
      </c>
      <c r="Y368" s="91">
        <f t="shared" si="190"/>
        <v>361</v>
      </c>
      <c r="Z368" s="91" t="e">
        <f>INDEX(地温!$D$2:$D$366,MATCH(X368,地温!$C$2:$C$366,FALSE))</f>
        <v>#N/A</v>
      </c>
      <c r="AA368" s="91" t="e">
        <f t="shared" si="191"/>
        <v>#N/A</v>
      </c>
      <c r="AB368" s="93" t="e">
        <f t="shared" si="173"/>
        <v>#N/A</v>
      </c>
      <c r="AC368" s="99" t="e">
        <f t="shared" si="174"/>
        <v>#N/A</v>
      </c>
      <c r="AD368" s="99">
        <f t="shared" si="175"/>
        <v>0</v>
      </c>
      <c r="AG368" s="92">
        <f t="shared" si="192"/>
        <v>360</v>
      </c>
      <c r="AH368" s="91">
        <f t="shared" si="193"/>
        <v>361</v>
      </c>
      <c r="AI368" s="91" t="e">
        <f>INDEX(地温!$D$2:$D$366,MATCH(AG368,地温!$C$2:$C$366,FALSE))</f>
        <v>#N/A</v>
      </c>
      <c r="AJ368" s="91" t="e">
        <f t="shared" si="194"/>
        <v>#N/A</v>
      </c>
      <c r="AK368" s="93" t="e">
        <f t="shared" si="176"/>
        <v>#N/A</v>
      </c>
      <c r="AL368" s="99" t="e">
        <f t="shared" si="177"/>
        <v>#N/A</v>
      </c>
      <c r="AM368" s="99">
        <f t="shared" si="178"/>
        <v>0</v>
      </c>
      <c r="AP368" s="92">
        <f t="shared" si="195"/>
        <v>360</v>
      </c>
      <c r="AQ368" s="91">
        <f t="shared" si="196"/>
        <v>361</v>
      </c>
      <c r="AR368" s="91" t="e">
        <f>INDEX(地温!$D$2:$D$366,MATCH(AP368,地温!$C$2:$C$366,FALSE))</f>
        <v>#N/A</v>
      </c>
      <c r="AS368" s="91" t="e">
        <f t="shared" si="197"/>
        <v>#N/A</v>
      </c>
      <c r="AT368" s="93" t="e">
        <f t="shared" si="179"/>
        <v>#N/A</v>
      </c>
      <c r="AU368" s="99" t="e">
        <f t="shared" si="180"/>
        <v>#N/A</v>
      </c>
      <c r="AV368" s="99">
        <f t="shared" si="181"/>
        <v>0</v>
      </c>
    </row>
    <row r="369" spans="1:48" s="91" customFormat="1">
      <c r="A369" s="92">
        <f t="shared" si="182"/>
        <v>361</v>
      </c>
      <c r="B369" s="91">
        <f t="shared" si="165"/>
        <v>362</v>
      </c>
      <c r="C369" s="99">
        <f t="shared" si="166"/>
        <v>0</v>
      </c>
      <c r="F369" s="92">
        <f t="shared" si="183"/>
        <v>361</v>
      </c>
      <c r="G369" s="91">
        <f t="shared" si="184"/>
        <v>362</v>
      </c>
      <c r="H369" s="91" t="e">
        <f>INDEX(地温!$D$2:$D$366,MATCH(F369,地温!$C$2:$C$366,FALSE))</f>
        <v>#N/A</v>
      </c>
      <c r="I369" s="91" t="e">
        <f t="shared" si="185"/>
        <v>#N/A</v>
      </c>
      <c r="J369" s="93" t="e">
        <f t="shared" si="167"/>
        <v>#N/A</v>
      </c>
      <c r="K369" s="99" t="e">
        <f t="shared" si="168"/>
        <v>#N/A</v>
      </c>
      <c r="L369" s="99">
        <f t="shared" si="169"/>
        <v>0</v>
      </c>
      <c r="O369" s="92">
        <f t="shared" si="186"/>
        <v>361</v>
      </c>
      <c r="P369" s="91">
        <f t="shared" si="187"/>
        <v>362</v>
      </c>
      <c r="Q369" s="91" t="e">
        <f>INDEX(地温!$D$2:$D$366,MATCH(O369,地温!$C$2:$C$366,FALSE))</f>
        <v>#N/A</v>
      </c>
      <c r="R369" s="91" t="e">
        <f t="shared" si="188"/>
        <v>#N/A</v>
      </c>
      <c r="S369" s="93" t="e">
        <f t="shared" si="170"/>
        <v>#N/A</v>
      </c>
      <c r="T369" s="99" t="e">
        <f t="shared" si="171"/>
        <v>#N/A</v>
      </c>
      <c r="U369" s="99">
        <f t="shared" si="172"/>
        <v>0</v>
      </c>
      <c r="X369" s="92">
        <f t="shared" si="189"/>
        <v>361</v>
      </c>
      <c r="Y369" s="91">
        <f t="shared" si="190"/>
        <v>362</v>
      </c>
      <c r="Z369" s="91" t="e">
        <f>INDEX(地温!$D$2:$D$366,MATCH(X369,地温!$C$2:$C$366,FALSE))</f>
        <v>#N/A</v>
      </c>
      <c r="AA369" s="91" t="e">
        <f t="shared" si="191"/>
        <v>#N/A</v>
      </c>
      <c r="AB369" s="93" t="e">
        <f t="shared" si="173"/>
        <v>#N/A</v>
      </c>
      <c r="AC369" s="99" t="e">
        <f t="shared" si="174"/>
        <v>#N/A</v>
      </c>
      <c r="AD369" s="99">
        <f t="shared" si="175"/>
        <v>0</v>
      </c>
      <c r="AG369" s="92">
        <f t="shared" si="192"/>
        <v>361</v>
      </c>
      <c r="AH369" s="91">
        <f t="shared" si="193"/>
        <v>362</v>
      </c>
      <c r="AI369" s="91" t="e">
        <f>INDEX(地温!$D$2:$D$366,MATCH(AG369,地温!$C$2:$C$366,FALSE))</f>
        <v>#N/A</v>
      </c>
      <c r="AJ369" s="91" t="e">
        <f t="shared" si="194"/>
        <v>#N/A</v>
      </c>
      <c r="AK369" s="93" t="e">
        <f t="shared" si="176"/>
        <v>#N/A</v>
      </c>
      <c r="AL369" s="99" t="e">
        <f t="shared" si="177"/>
        <v>#N/A</v>
      </c>
      <c r="AM369" s="99">
        <f t="shared" si="178"/>
        <v>0</v>
      </c>
      <c r="AP369" s="92">
        <f t="shared" si="195"/>
        <v>361</v>
      </c>
      <c r="AQ369" s="91">
        <f t="shared" si="196"/>
        <v>362</v>
      </c>
      <c r="AR369" s="91" t="e">
        <f>INDEX(地温!$D$2:$D$366,MATCH(AP369,地温!$C$2:$C$366,FALSE))</f>
        <v>#N/A</v>
      </c>
      <c r="AS369" s="91" t="e">
        <f t="shared" si="197"/>
        <v>#N/A</v>
      </c>
      <c r="AT369" s="93" t="e">
        <f t="shared" si="179"/>
        <v>#N/A</v>
      </c>
      <c r="AU369" s="99" t="e">
        <f t="shared" si="180"/>
        <v>#N/A</v>
      </c>
      <c r="AV369" s="99">
        <f t="shared" si="181"/>
        <v>0</v>
      </c>
    </row>
    <row r="370" spans="1:48" s="91" customFormat="1">
      <c r="A370" s="92">
        <f t="shared" si="182"/>
        <v>362</v>
      </c>
      <c r="B370" s="91">
        <f t="shared" si="165"/>
        <v>363</v>
      </c>
      <c r="C370" s="99">
        <f t="shared" si="166"/>
        <v>0</v>
      </c>
      <c r="F370" s="92">
        <f t="shared" si="183"/>
        <v>362</v>
      </c>
      <c r="G370" s="91">
        <f t="shared" si="184"/>
        <v>363</v>
      </c>
      <c r="H370" s="91" t="e">
        <f>INDEX(地温!$D$2:$D$366,MATCH(F370,地温!$C$2:$C$366,FALSE))</f>
        <v>#N/A</v>
      </c>
      <c r="I370" s="91" t="e">
        <f t="shared" si="185"/>
        <v>#N/A</v>
      </c>
      <c r="J370" s="93" t="e">
        <f t="shared" si="167"/>
        <v>#N/A</v>
      </c>
      <c r="K370" s="99" t="e">
        <f t="shared" si="168"/>
        <v>#N/A</v>
      </c>
      <c r="L370" s="99">
        <f t="shared" si="169"/>
        <v>0</v>
      </c>
      <c r="O370" s="92">
        <f t="shared" si="186"/>
        <v>362</v>
      </c>
      <c r="P370" s="91">
        <f t="shared" si="187"/>
        <v>363</v>
      </c>
      <c r="Q370" s="91" t="e">
        <f>INDEX(地温!$D$2:$D$366,MATCH(O370,地温!$C$2:$C$366,FALSE))</f>
        <v>#N/A</v>
      </c>
      <c r="R370" s="91" t="e">
        <f t="shared" si="188"/>
        <v>#N/A</v>
      </c>
      <c r="S370" s="93" t="e">
        <f t="shared" si="170"/>
        <v>#N/A</v>
      </c>
      <c r="T370" s="99" t="e">
        <f t="shared" si="171"/>
        <v>#N/A</v>
      </c>
      <c r="U370" s="99">
        <f t="shared" si="172"/>
        <v>0</v>
      </c>
      <c r="X370" s="92">
        <f t="shared" si="189"/>
        <v>362</v>
      </c>
      <c r="Y370" s="91">
        <f t="shared" si="190"/>
        <v>363</v>
      </c>
      <c r="Z370" s="91" t="e">
        <f>INDEX(地温!$D$2:$D$366,MATCH(X370,地温!$C$2:$C$366,FALSE))</f>
        <v>#N/A</v>
      </c>
      <c r="AA370" s="91" t="e">
        <f t="shared" si="191"/>
        <v>#N/A</v>
      </c>
      <c r="AB370" s="93" t="e">
        <f t="shared" si="173"/>
        <v>#N/A</v>
      </c>
      <c r="AC370" s="99" t="e">
        <f t="shared" si="174"/>
        <v>#N/A</v>
      </c>
      <c r="AD370" s="99">
        <f t="shared" si="175"/>
        <v>0</v>
      </c>
      <c r="AG370" s="92">
        <f t="shared" si="192"/>
        <v>362</v>
      </c>
      <c r="AH370" s="91">
        <f t="shared" si="193"/>
        <v>363</v>
      </c>
      <c r="AI370" s="91" t="e">
        <f>INDEX(地温!$D$2:$D$366,MATCH(AG370,地温!$C$2:$C$366,FALSE))</f>
        <v>#N/A</v>
      </c>
      <c r="AJ370" s="91" t="e">
        <f t="shared" si="194"/>
        <v>#N/A</v>
      </c>
      <c r="AK370" s="93" t="e">
        <f t="shared" si="176"/>
        <v>#N/A</v>
      </c>
      <c r="AL370" s="99" t="e">
        <f t="shared" si="177"/>
        <v>#N/A</v>
      </c>
      <c r="AM370" s="99">
        <f t="shared" si="178"/>
        <v>0</v>
      </c>
      <c r="AP370" s="92">
        <f t="shared" si="195"/>
        <v>362</v>
      </c>
      <c r="AQ370" s="91">
        <f t="shared" si="196"/>
        <v>363</v>
      </c>
      <c r="AR370" s="91" t="e">
        <f>INDEX(地温!$D$2:$D$366,MATCH(AP370,地温!$C$2:$C$366,FALSE))</f>
        <v>#N/A</v>
      </c>
      <c r="AS370" s="91" t="e">
        <f t="shared" si="197"/>
        <v>#N/A</v>
      </c>
      <c r="AT370" s="93" t="e">
        <f t="shared" si="179"/>
        <v>#N/A</v>
      </c>
      <c r="AU370" s="99" t="e">
        <f t="shared" si="180"/>
        <v>#N/A</v>
      </c>
      <c r="AV370" s="99">
        <f t="shared" si="181"/>
        <v>0</v>
      </c>
    </row>
    <row r="371" spans="1:48" s="91" customFormat="1">
      <c r="A371" s="92">
        <f t="shared" si="182"/>
        <v>363</v>
      </c>
      <c r="B371" s="91">
        <f t="shared" si="165"/>
        <v>364</v>
      </c>
      <c r="C371" s="99">
        <f t="shared" si="166"/>
        <v>0</v>
      </c>
      <c r="F371" s="92">
        <f t="shared" si="183"/>
        <v>363</v>
      </c>
      <c r="G371" s="91">
        <f t="shared" si="184"/>
        <v>364</v>
      </c>
      <c r="H371" s="91" t="e">
        <f>INDEX(地温!$D$2:$D$366,MATCH(F371,地温!$C$2:$C$366,FALSE))</f>
        <v>#N/A</v>
      </c>
      <c r="I371" s="91" t="e">
        <f t="shared" si="185"/>
        <v>#N/A</v>
      </c>
      <c r="J371" s="93" t="e">
        <f t="shared" si="167"/>
        <v>#N/A</v>
      </c>
      <c r="K371" s="99" t="e">
        <f t="shared" si="168"/>
        <v>#N/A</v>
      </c>
      <c r="L371" s="99">
        <f t="shared" si="169"/>
        <v>0</v>
      </c>
      <c r="O371" s="92">
        <f t="shared" si="186"/>
        <v>363</v>
      </c>
      <c r="P371" s="91">
        <f t="shared" si="187"/>
        <v>364</v>
      </c>
      <c r="Q371" s="91" t="e">
        <f>INDEX(地温!$D$2:$D$366,MATCH(O371,地温!$C$2:$C$366,FALSE))</f>
        <v>#N/A</v>
      </c>
      <c r="R371" s="91" t="e">
        <f t="shared" si="188"/>
        <v>#N/A</v>
      </c>
      <c r="S371" s="93" t="e">
        <f t="shared" si="170"/>
        <v>#N/A</v>
      </c>
      <c r="T371" s="99" t="e">
        <f t="shared" si="171"/>
        <v>#N/A</v>
      </c>
      <c r="U371" s="99">
        <f t="shared" si="172"/>
        <v>0</v>
      </c>
      <c r="X371" s="92">
        <f t="shared" si="189"/>
        <v>363</v>
      </c>
      <c r="Y371" s="91">
        <f t="shared" si="190"/>
        <v>364</v>
      </c>
      <c r="Z371" s="91" t="e">
        <f>INDEX(地温!$D$2:$D$366,MATCH(X371,地温!$C$2:$C$366,FALSE))</f>
        <v>#N/A</v>
      </c>
      <c r="AA371" s="91" t="e">
        <f t="shared" si="191"/>
        <v>#N/A</v>
      </c>
      <c r="AB371" s="93" t="e">
        <f t="shared" si="173"/>
        <v>#N/A</v>
      </c>
      <c r="AC371" s="99" t="e">
        <f t="shared" si="174"/>
        <v>#N/A</v>
      </c>
      <c r="AD371" s="99">
        <f t="shared" si="175"/>
        <v>0</v>
      </c>
      <c r="AG371" s="92">
        <f t="shared" si="192"/>
        <v>363</v>
      </c>
      <c r="AH371" s="91">
        <f t="shared" si="193"/>
        <v>364</v>
      </c>
      <c r="AI371" s="91" t="e">
        <f>INDEX(地温!$D$2:$D$366,MATCH(AG371,地温!$C$2:$C$366,FALSE))</f>
        <v>#N/A</v>
      </c>
      <c r="AJ371" s="91" t="e">
        <f t="shared" si="194"/>
        <v>#N/A</v>
      </c>
      <c r="AK371" s="93" t="e">
        <f t="shared" si="176"/>
        <v>#N/A</v>
      </c>
      <c r="AL371" s="99" t="e">
        <f t="shared" si="177"/>
        <v>#N/A</v>
      </c>
      <c r="AM371" s="99">
        <f t="shared" si="178"/>
        <v>0</v>
      </c>
      <c r="AP371" s="92">
        <f t="shared" si="195"/>
        <v>363</v>
      </c>
      <c r="AQ371" s="91">
        <f t="shared" si="196"/>
        <v>364</v>
      </c>
      <c r="AR371" s="91" t="e">
        <f>INDEX(地温!$D$2:$D$366,MATCH(AP371,地温!$C$2:$C$366,FALSE))</f>
        <v>#N/A</v>
      </c>
      <c r="AS371" s="91" t="e">
        <f t="shared" si="197"/>
        <v>#N/A</v>
      </c>
      <c r="AT371" s="93" t="e">
        <f t="shared" si="179"/>
        <v>#N/A</v>
      </c>
      <c r="AU371" s="99" t="e">
        <f t="shared" si="180"/>
        <v>#N/A</v>
      </c>
      <c r="AV371" s="99">
        <f t="shared" si="181"/>
        <v>0</v>
      </c>
    </row>
    <row r="372" spans="1:48" s="91" customFormat="1">
      <c r="A372" s="92">
        <f t="shared" si="182"/>
        <v>364</v>
      </c>
      <c r="B372" s="91">
        <f t="shared" si="165"/>
        <v>365</v>
      </c>
      <c r="C372" s="99">
        <f t="shared" si="166"/>
        <v>0</v>
      </c>
      <c r="F372" s="92">
        <f t="shared" si="183"/>
        <v>364</v>
      </c>
      <c r="G372" s="91">
        <f t="shared" si="184"/>
        <v>365</v>
      </c>
      <c r="H372" s="91" t="e">
        <f>INDEX(地温!$D$2:$D$366,MATCH(F372,地温!$C$2:$C$366,FALSE))</f>
        <v>#N/A</v>
      </c>
      <c r="I372" s="91" t="e">
        <f t="shared" si="185"/>
        <v>#N/A</v>
      </c>
      <c r="J372" s="93" t="e">
        <f t="shared" si="167"/>
        <v>#N/A</v>
      </c>
      <c r="K372" s="99" t="e">
        <f t="shared" si="168"/>
        <v>#N/A</v>
      </c>
      <c r="L372" s="99">
        <f t="shared" si="169"/>
        <v>0</v>
      </c>
      <c r="O372" s="92">
        <f t="shared" si="186"/>
        <v>364</v>
      </c>
      <c r="P372" s="91">
        <f t="shared" si="187"/>
        <v>365</v>
      </c>
      <c r="Q372" s="91" t="e">
        <f>INDEX(地温!$D$2:$D$366,MATCH(O372,地温!$C$2:$C$366,FALSE))</f>
        <v>#N/A</v>
      </c>
      <c r="R372" s="91" t="e">
        <f t="shared" si="188"/>
        <v>#N/A</v>
      </c>
      <c r="S372" s="93" t="e">
        <f t="shared" si="170"/>
        <v>#N/A</v>
      </c>
      <c r="T372" s="99" t="e">
        <f t="shared" si="171"/>
        <v>#N/A</v>
      </c>
      <c r="U372" s="99">
        <f t="shared" si="172"/>
        <v>0</v>
      </c>
      <c r="X372" s="92">
        <f t="shared" si="189"/>
        <v>364</v>
      </c>
      <c r="Y372" s="91">
        <f t="shared" si="190"/>
        <v>365</v>
      </c>
      <c r="Z372" s="91" t="e">
        <f>INDEX(地温!$D$2:$D$366,MATCH(X372,地温!$C$2:$C$366,FALSE))</f>
        <v>#N/A</v>
      </c>
      <c r="AA372" s="91" t="e">
        <f t="shared" si="191"/>
        <v>#N/A</v>
      </c>
      <c r="AB372" s="93" t="e">
        <f t="shared" si="173"/>
        <v>#N/A</v>
      </c>
      <c r="AC372" s="99" t="e">
        <f t="shared" si="174"/>
        <v>#N/A</v>
      </c>
      <c r="AD372" s="99">
        <f t="shared" si="175"/>
        <v>0</v>
      </c>
      <c r="AG372" s="92">
        <f t="shared" si="192"/>
        <v>364</v>
      </c>
      <c r="AH372" s="91">
        <f t="shared" si="193"/>
        <v>365</v>
      </c>
      <c r="AI372" s="91" t="e">
        <f>INDEX(地温!$D$2:$D$366,MATCH(AG372,地温!$C$2:$C$366,FALSE))</f>
        <v>#N/A</v>
      </c>
      <c r="AJ372" s="91" t="e">
        <f t="shared" si="194"/>
        <v>#N/A</v>
      </c>
      <c r="AK372" s="93" t="e">
        <f t="shared" si="176"/>
        <v>#N/A</v>
      </c>
      <c r="AL372" s="99" t="e">
        <f t="shared" si="177"/>
        <v>#N/A</v>
      </c>
      <c r="AM372" s="99">
        <f t="shared" si="178"/>
        <v>0</v>
      </c>
      <c r="AP372" s="92">
        <f t="shared" si="195"/>
        <v>364</v>
      </c>
      <c r="AQ372" s="91">
        <f t="shared" si="196"/>
        <v>365</v>
      </c>
      <c r="AR372" s="91" t="e">
        <f>INDEX(地温!$D$2:$D$366,MATCH(AP372,地温!$C$2:$C$366,FALSE))</f>
        <v>#N/A</v>
      </c>
      <c r="AS372" s="91" t="e">
        <f t="shared" si="197"/>
        <v>#N/A</v>
      </c>
      <c r="AT372" s="93" t="e">
        <f t="shared" si="179"/>
        <v>#N/A</v>
      </c>
      <c r="AU372" s="99" t="e">
        <f t="shared" si="180"/>
        <v>#N/A</v>
      </c>
      <c r="AV372" s="99">
        <f t="shared" si="181"/>
        <v>0</v>
      </c>
    </row>
    <row r="373" spans="1:48" s="91" customFormat="1">
      <c r="A373" s="92">
        <f t="shared" si="182"/>
        <v>365</v>
      </c>
      <c r="B373" s="91">
        <f t="shared" si="165"/>
        <v>366</v>
      </c>
      <c r="C373" s="99">
        <f t="shared" si="166"/>
        <v>0</v>
      </c>
      <c r="F373" s="92">
        <f t="shared" si="183"/>
        <v>365</v>
      </c>
      <c r="G373" s="91">
        <f t="shared" si="184"/>
        <v>366</v>
      </c>
      <c r="H373" s="91" t="e">
        <f>INDEX(地温!$D$2:$D$366,MATCH(F373,地温!$C$2:$C$366,FALSE))</f>
        <v>#N/A</v>
      </c>
      <c r="I373" s="91" t="e">
        <f t="shared" si="185"/>
        <v>#N/A</v>
      </c>
      <c r="J373" s="93" t="e">
        <f t="shared" si="167"/>
        <v>#N/A</v>
      </c>
      <c r="K373" s="99" t="e">
        <f t="shared" si="168"/>
        <v>#N/A</v>
      </c>
      <c r="L373" s="99">
        <f t="shared" si="169"/>
        <v>0</v>
      </c>
      <c r="O373" s="92">
        <f t="shared" si="186"/>
        <v>365</v>
      </c>
      <c r="P373" s="91">
        <f t="shared" si="187"/>
        <v>366</v>
      </c>
      <c r="Q373" s="91" t="e">
        <f>INDEX(地温!$D$2:$D$366,MATCH(O373,地温!$C$2:$C$366,FALSE))</f>
        <v>#N/A</v>
      </c>
      <c r="R373" s="91" t="e">
        <f t="shared" si="188"/>
        <v>#N/A</v>
      </c>
      <c r="S373" s="93" t="e">
        <f t="shared" si="170"/>
        <v>#N/A</v>
      </c>
      <c r="T373" s="99" t="e">
        <f t="shared" si="171"/>
        <v>#N/A</v>
      </c>
      <c r="U373" s="99">
        <f t="shared" si="172"/>
        <v>0</v>
      </c>
      <c r="X373" s="92">
        <f t="shared" si="189"/>
        <v>365</v>
      </c>
      <c r="Y373" s="91">
        <f t="shared" si="190"/>
        <v>366</v>
      </c>
      <c r="Z373" s="91" t="e">
        <f>INDEX(地温!$D$2:$D$366,MATCH(X373,地温!$C$2:$C$366,FALSE))</f>
        <v>#N/A</v>
      </c>
      <c r="AA373" s="91" t="e">
        <f t="shared" si="191"/>
        <v>#N/A</v>
      </c>
      <c r="AB373" s="93" t="e">
        <f t="shared" si="173"/>
        <v>#N/A</v>
      </c>
      <c r="AC373" s="99" t="e">
        <f t="shared" si="174"/>
        <v>#N/A</v>
      </c>
      <c r="AD373" s="99">
        <f t="shared" si="175"/>
        <v>0</v>
      </c>
      <c r="AG373" s="92">
        <f t="shared" si="192"/>
        <v>365</v>
      </c>
      <c r="AH373" s="91">
        <f t="shared" si="193"/>
        <v>366</v>
      </c>
      <c r="AI373" s="91" t="e">
        <f>INDEX(地温!$D$2:$D$366,MATCH(AG373,地温!$C$2:$C$366,FALSE))</f>
        <v>#N/A</v>
      </c>
      <c r="AJ373" s="91" t="e">
        <f t="shared" si="194"/>
        <v>#N/A</v>
      </c>
      <c r="AK373" s="93" t="e">
        <f t="shared" si="176"/>
        <v>#N/A</v>
      </c>
      <c r="AL373" s="99" t="e">
        <f t="shared" si="177"/>
        <v>#N/A</v>
      </c>
      <c r="AM373" s="99">
        <f t="shared" si="178"/>
        <v>0</v>
      </c>
      <c r="AP373" s="92">
        <f t="shared" si="195"/>
        <v>365</v>
      </c>
      <c r="AQ373" s="91">
        <f t="shared" si="196"/>
        <v>366</v>
      </c>
      <c r="AR373" s="91" t="e">
        <f>INDEX(地温!$D$2:$D$366,MATCH(AP373,地温!$C$2:$C$366,FALSE))</f>
        <v>#N/A</v>
      </c>
      <c r="AS373" s="91" t="e">
        <f t="shared" si="197"/>
        <v>#N/A</v>
      </c>
      <c r="AT373" s="93" t="e">
        <f t="shared" si="179"/>
        <v>#N/A</v>
      </c>
      <c r="AU373" s="99" t="e">
        <f t="shared" si="180"/>
        <v>#N/A</v>
      </c>
      <c r="AV373" s="99">
        <f t="shared" si="181"/>
        <v>0</v>
      </c>
    </row>
    <row r="374" spans="1:48" s="91" customFormat="1">
      <c r="A374" s="92">
        <f t="shared" si="182"/>
        <v>366</v>
      </c>
      <c r="B374" s="91">
        <f t="shared" si="165"/>
        <v>367</v>
      </c>
      <c r="C374" s="99">
        <f t="shared" si="166"/>
        <v>0</v>
      </c>
      <c r="F374" s="92">
        <f t="shared" si="183"/>
        <v>366</v>
      </c>
      <c r="G374" s="91">
        <f t="shared" si="184"/>
        <v>367</v>
      </c>
      <c r="H374" s="91" t="e">
        <f>INDEX(地温!$D$2:$D$366,MATCH(F374,地温!$C$2:$C$366,FALSE))</f>
        <v>#N/A</v>
      </c>
      <c r="I374" s="91" t="e">
        <f t="shared" si="185"/>
        <v>#N/A</v>
      </c>
      <c r="J374" s="93" t="e">
        <f t="shared" si="167"/>
        <v>#N/A</v>
      </c>
      <c r="K374" s="99" t="e">
        <f t="shared" si="168"/>
        <v>#N/A</v>
      </c>
      <c r="L374" s="99">
        <f t="shared" si="169"/>
        <v>0</v>
      </c>
      <c r="O374" s="92">
        <f t="shared" si="186"/>
        <v>366</v>
      </c>
      <c r="P374" s="91">
        <f t="shared" si="187"/>
        <v>367</v>
      </c>
      <c r="Q374" s="91" t="e">
        <f>INDEX(地温!$D$2:$D$366,MATCH(O374,地温!$C$2:$C$366,FALSE))</f>
        <v>#N/A</v>
      </c>
      <c r="R374" s="91" t="e">
        <f t="shared" si="188"/>
        <v>#N/A</v>
      </c>
      <c r="S374" s="93" t="e">
        <f t="shared" si="170"/>
        <v>#N/A</v>
      </c>
      <c r="T374" s="99" t="e">
        <f t="shared" si="171"/>
        <v>#N/A</v>
      </c>
      <c r="U374" s="99">
        <f t="shared" si="172"/>
        <v>0</v>
      </c>
      <c r="X374" s="92">
        <f t="shared" si="189"/>
        <v>366</v>
      </c>
      <c r="Y374" s="91">
        <f t="shared" si="190"/>
        <v>367</v>
      </c>
      <c r="Z374" s="91" t="e">
        <f>INDEX(地温!$D$2:$D$366,MATCH(X374,地温!$C$2:$C$366,FALSE))</f>
        <v>#N/A</v>
      </c>
      <c r="AA374" s="91" t="e">
        <f t="shared" si="191"/>
        <v>#N/A</v>
      </c>
      <c r="AB374" s="93" t="e">
        <f t="shared" si="173"/>
        <v>#N/A</v>
      </c>
      <c r="AC374" s="99" t="e">
        <f t="shared" si="174"/>
        <v>#N/A</v>
      </c>
      <c r="AD374" s="99">
        <f t="shared" si="175"/>
        <v>0</v>
      </c>
      <c r="AG374" s="92">
        <f t="shared" si="192"/>
        <v>366</v>
      </c>
      <c r="AH374" s="91">
        <f t="shared" si="193"/>
        <v>367</v>
      </c>
      <c r="AI374" s="91" t="e">
        <f>INDEX(地温!$D$2:$D$366,MATCH(AG374,地温!$C$2:$C$366,FALSE))</f>
        <v>#N/A</v>
      </c>
      <c r="AJ374" s="91" t="e">
        <f t="shared" si="194"/>
        <v>#N/A</v>
      </c>
      <c r="AK374" s="93" t="e">
        <f t="shared" si="176"/>
        <v>#N/A</v>
      </c>
      <c r="AL374" s="99" t="e">
        <f t="shared" si="177"/>
        <v>#N/A</v>
      </c>
      <c r="AM374" s="99">
        <f t="shared" si="178"/>
        <v>0</v>
      </c>
      <c r="AP374" s="92">
        <f t="shared" si="195"/>
        <v>366</v>
      </c>
      <c r="AQ374" s="91">
        <f t="shared" si="196"/>
        <v>367</v>
      </c>
      <c r="AR374" s="91" t="e">
        <f>INDEX(地温!$D$2:$D$366,MATCH(AP374,地温!$C$2:$C$366,FALSE))</f>
        <v>#N/A</v>
      </c>
      <c r="AS374" s="91" t="e">
        <f t="shared" si="197"/>
        <v>#N/A</v>
      </c>
      <c r="AT374" s="93" t="e">
        <f t="shared" si="179"/>
        <v>#N/A</v>
      </c>
      <c r="AU374" s="99" t="e">
        <f t="shared" si="180"/>
        <v>#N/A</v>
      </c>
      <c r="AV374" s="99">
        <f t="shared" si="181"/>
        <v>0</v>
      </c>
    </row>
    <row r="375" spans="1:48" s="91" customFormat="1"/>
    <row r="376" spans="1:48" s="91" customFormat="1"/>
    <row r="377" spans="1:48" s="91" customFormat="1"/>
    <row r="378" spans="1:48" s="91" customFormat="1"/>
    <row r="379" spans="1:48" s="91" customFormat="1"/>
    <row r="380" spans="1:48" s="91" customFormat="1"/>
  </sheetData>
  <sheetProtection password="DDC9" sheet="1" objects="1" scenarios="1"/>
  <phoneticPr fontId="1" type="Hiragana"/>
  <pageMargins left="0.7" right="0.7" top="0.75" bottom="0.75" header="0.3" footer="0.3"/>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theme="0" tint="-0.25"/>
  </sheetPr>
  <dimension ref="A1:AV380"/>
  <sheetViews>
    <sheetView workbookViewId="0">
      <selection activeCell="A2" sqref="A2"/>
    </sheetView>
  </sheetViews>
  <sheetFormatPr defaultRowHeight="18"/>
  <cols>
    <col min="1" max="1" width="11.8984375" customWidth="1"/>
    <col min="7" max="7" width="10" customWidth="1"/>
    <col min="11" max="11" width="8.796875" customWidth="1"/>
    <col min="12" max="12" width="10" customWidth="1"/>
    <col min="16" max="16" width="10" customWidth="1"/>
    <col min="20" max="20" width="8.796875" customWidth="1"/>
    <col min="21" max="21" width="10" customWidth="1"/>
    <col min="25" max="25" width="10" customWidth="1"/>
    <col min="29" max="29" width="8.796875" customWidth="1"/>
    <col min="30" max="30" width="10" customWidth="1"/>
    <col min="34" max="34" width="10" customWidth="1"/>
    <col min="38" max="38" width="8.796875" customWidth="1"/>
    <col min="39" max="39" width="10" customWidth="1"/>
    <col min="43" max="43" width="10" customWidth="1"/>
    <col min="47" max="47" width="8.796875" customWidth="1"/>
    <col min="48" max="48" width="10" customWidth="1"/>
  </cols>
  <sheetData>
    <row r="1" spans="1:48" s="101" customFormat="1">
      <c r="A1" s="101" t="s">
        <v>96</v>
      </c>
      <c r="F1" s="101" t="s">
        <v>77</v>
      </c>
      <c r="G1" s="101">
        <f>施肥設計試算シート!D53</f>
        <v>0</v>
      </c>
      <c r="I1" s="101" t="s">
        <v>98</v>
      </c>
      <c r="J1" s="102" t="str">
        <f>施肥設計試算シート!F53</f>
        <v xml:space="preserve"> </v>
      </c>
      <c r="K1" s="101" t="s">
        <v>99</v>
      </c>
      <c r="O1" s="101" t="s">
        <v>102</v>
      </c>
      <c r="P1" s="101">
        <f>施肥設計試算シート!D54</f>
        <v>0</v>
      </c>
      <c r="R1" s="101" t="s">
        <v>98</v>
      </c>
      <c r="S1" s="102" t="str">
        <f>施肥設計試算シート!F54</f>
        <v xml:space="preserve"> </v>
      </c>
      <c r="T1" s="101" t="s">
        <v>99</v>
      </c>
      <c r="X1" s="101" t="s">
        <v>45</v>
      </c>
      <c r="Y1" s="102">
        <f>施肥設計試算シート!D55</f>
        <v>0</v>
      </c>
      <c r="AA1" s="101" t="s">
        <v>98</v>
      </c>
      <c r="AB1" s="102" t="str">
        <f>施肥設計試算シート!F55</f>
        <v xml:space="preserve"> </v>
      </c>
      <c r="AC1" s="101" t="s">
        <v>99</v>
      </c>
      <c r="AG1" s="101" t="s">
        <v>23</v>
      </c>
      <c r="AH1" s="102">
        <f>施肥設計試算シート!D56</f>
        <v>0</v>
      </c>
      <c r="AJ1" s="101" t="s">
        <v>98</v>
      </c>
      <c r="AK1" s="102" t="str">
        <f>施肥設計試算シート!F56</f>
        <v xml:space="preserve"> </v>
      </c>
      <c r="AL1" s="101" t="s">
        <v>99</v>
      </c>
      <c r="AP1" s="101" t="s">
        <v>106</v>
      </c>
      <c r="AQ1" s="102">
        <f>施肥設計試算シート!D57</f>
        <v>0</v>
      </c>
      <c r="AS1" s="101" t="s">
        <v>98</v>
      </c>
      <c r="AT1" s="102" t="str">
        <f>施肥設計試算シート!F57</f>
        <v xml:space="preserve"> </v>
      </c>
      <c r="AU1" s="101" t="s">
        <v>99</v>
      </c>
    </row>
    <row r="2" spans="1:48" s="101" customFormat="1">
      <c r="A2" s="101" t="s">
        <v>115</v>
      </c>
    </row>
    <row r="3" spans="1:48" s="91" customFormat="1">
      <c r="G3" s="91" t="s">
        <v>67</v>
      </c>
      <c r="H3" s="91" t="s">
        <v>69</v>
      </c>
      <c r="I3" s="91" t="s">
        <v>53</v>
      </c>
      <c r="P3" s="91" t="s">
        <v>67</v>
      </c>
      <c r="Q3" s="91" t="s">
        <v>69</v>
      </c>
      <c r="R3" s="91" t="s">
        <v>53</v>
      </c>
      <c r="Y3" s="91" t="s">
        <v>67</v>
      </c>
      <c r="Z3" s="91" t="s">
        <v>69</v>
      </c>
      <c r="AA3" s="91" t="s">
        <v>53</v>
      </c>
      <c r="AH3" s="91" t="s">
        <v>67</v>
      </c>
      <c r="AI3" s="91" t="s">
        <v>69</v>
      </c>
      <c r="AJ3" s="91" t="s">
        <v>53</v>
      </c>
      <c r="AQ3" s="91" t="s">
        <v>67</v>
      </c>
      <c r="AR3" s="91" t="s">
        <v>69</v>
      </c>
      <c r="AS3" s="91" t="s">
        <v>53</v>
      </c>
    </row>
    <row r="4" spans="1:48" s="91" customFormat="1">
      <c r="G4" s="91" t="e">
        <f>INDEX(肥料成分!$AL$4:$AL$107,MATCH(G1,肥料成分!$B$4:$B$107,FALSE))</f>
        <v>#N/A</v>
      </c>
      <c r="H4" s="91" t="e">
        <f>INDEX(肥料成分!$AM$4:$AM$107,MATCH(G1,肥料成分!$B$4:$B$107,FALSE))</f>
        <v>#N/A</v>
      </c>
      <c r="I4" s="91" t="e">
        <f>INDEX(肥料成分!$AN$4:$AN$107,MATCH(G1,肥料成分!$B$4:$B$107,FALSE))</f>
        <v>#N/A</v>
      </c>
      <c r="P4" s="91" t="e">
        <f>INDEX(肥料成分!$AL$4:$AL$107,MATCH(P1,肥料成分!$B$4:$B$107,FALSE))</f>
        <v>#N/A</v>
      </c>
      <c r="Q4" s="91" t="e">
        <f>INDEX(肥料成分!$AM$4:$AM$107,MATCH(P1,肥料成分!$B$4:$B$107,FALSE))</f>
        <v>#N/A</v>
      </c>
      <c r="R4" s="91" t="e">
        <f>INDEX(肥料成分!$AN$4:$AN$107,MATCH(P1,肥料成分!$B$4:$B$107,FALSE))</f>
        <v>#N/A</v>
      </c>
      <c r="Y4" s="91" t="e">
        <f>INDEX(肥料成分!$AL$4:$AL$107,MATCH(Y1,肥料成分!$B$4:$B$107,FALSE))</f>
        <v>#N/A</v>
      </c>
      <c r="Z4" s="91" t="e">
        <f>INDEX(肥料成分!$AM$4:$AM$107,MATCH(Y1,肥料成分!$B$4:$B$107,FALSE))</f>
        <v>#N/A</v>
      </c>
      <c r="AA4" s="91" t="e">
        <f>INDEX(肥料成分!$AN$4:$AN$107,MATCH(Y1,肥料成分!$B$4:$B$107,FALSE))</f>
        <v>#N/A</v>
      </c>
      <c r="AH4" s="91" t="e">
        <f>INDEX(肥料成分!$AL$4:$AL$107,MATCH(AH1,肥料成分!$B$4:$B$107,FALSE))</f>
        <v>#N/A</v>
      </c>
      <c r="AI4" s="91" t="e">
        <f>INDEX(肥料成分!$AM$4:$AM$107,MATCH(AH1,肥料成分!$B$4:$B$107,FALSE))</f>
        <v>#N/A</v>
      </c>
      <c r="AJ4" s="91" t="e">
        <f>INDEX(肥料成分!$AN$4:$AN$107,MATCH(AH1,肥料成分!$B$4:$B$107,FALSE))</f>
        <v>#N/A</v>
      </c>
      <c r="AQ4" s="91" t="e">
        <f>INDEX(肥料成分!$AL$4:$AL$107,MATCH(AQ1,肥料成分!$B$4:$B$107,FALSE))</f>
        <v>#N/A</v>
      </c>
      <c r="AR4" s="91" t="e">
        <f>INDEX(肥料成分!$AM$4:$AM$107,MATCH(AQ1,肥料成分!$B$4:$B$107,FALSE))</f>
        <v>#N/A</v>
      </c>
      <c r="AS4" s="91" t="e">
        <f>INDEX(肥料成分!$AN$4:$AN$107,MATCH(AQ1,肥料成分!$B$4:$B$107,FALSE))</f>
        <v>#N/A</v>
      </c>
    </row>
    <row r="5" spans="1:48" s="91" customFormat="1"/>
    <row r="6" spans="1:48" s="91" customFormat="1"/>
    <row r="7" spans="1:48" s="98" customFormat="1" ht="39.6">
      <c r="A7" s="98" t="s">
        <v>46</v>
      </c>
      <c r="B7" s="98" t="s">
        <v>100</v>
      </c>
      <c r="C7" s="98" t="s">
        <v>101</v>
      </c>
      <c r="F7" s="98" t="s">
        <v>46</v>
      </c>
      <c r="G7" s="98" t="s">
        <v>72</v>
      </c>
      <c r="H7" s="98" t="s">
        <v>71</v>
      </c>
      <c r="I7" s="98" t="s">
        <v>74</v>
      </c>
      <c r="J7" s="100" t="s">
        <v>75</v>
      </c>
      <c r="K7" s="100" t="s">
        <v>104</v>
      </c>
      <c r="L7" s="98" t="s">
        <v>103</v>
      </c>
      <c r="O7" s="98" t="s">
        <v>46</v>
      </c>
      <c r="P7" s="98" t="s">
        <v>72</v>
      </c>
      <c r="Q7" s="98" t="s">
        <v>71</v>
      </c>
      <c r="R7" s="98" t="s">
        <v>74</v>
      </c>
      <c r="S7" s="100" t="s">
        <v>75</v>
      </c>
      <c r="T7" s="100" t="s">
        <v>104</v>
      </c>
      <c r="U7" s="98" t="s">
        <v>103</v>
      </c>
      <c r="X7" s="98" t="s">
        <v>46</v>
      </c>
      <c r="Y7" s="98" t="s">
        <v>72</v>
      </c>
      <c r="Z7" s="98" t="s">
        <v>71</v>
      </c>
      <c r="AA7" s="98" t="s">
        <v>74</v>
      </c>
      <c r="AB7" s="100" t="s">
        <v>75</v>
      </c>
      <c r="AC7" s="100" t="s">
        <v>104</v>
      </c>
      <c r="AD7" s="98" t="s">
        <v>103</v>
      </c>
      <c r="AG7" s="98" t="s">
        <v>46</v>
      </c>
      <c r="AH7" s="98" t="s">
        <v>72</v>
      </c>
      <c r="AI7" s="98" t="s">
        <v>71</v>
      </c>
      <c r="AJ7" s="98" t="s">
        <v>74</v>
      </c>
      <c r="AK7" s="100" t="s">
        <v>75</v>
      </c>
      <c r="AL7" s="100" t="s">
        <v>104</v>
      </c>
      <c r="AM7" s="98" t="s">
        <v>103</v>
      </c>
      <c r="AP7" s="98" t="s">
        <v>46</v>
      </c>
      <c r="AQ7" s="98" t="s">
        <v>72</v>
      </c>
      <c r="AR7" s="98" t="s">
        <v>71</v>
      </c>
      <c r="AS7" s="98" t="s">
        <v>74</v>
      </c>
      <c r="AT7" s="100" t="s">
        <v>75</v>
      </c>
      <c r="AU7" s="100" t="s">
        <v>104</v>
      </c>
      <c r="AV7" s="98" t="s">
        <v>103</v>
      </c>
    </row>
    <row r="8" spans="1:48" s="91" customFormat="1">
      <c r="A8" s="92">
        <f>施肥設計試算シート!C52</f>
        <v>0</v>
      </c>
      <c r="B8" s="91">
        <f t="shared" ref="B8:B71" si="0">G8</f>
        <v>1</v>
      </c>
      <c r="C8" s="99">
        <f t="shared" ref="C8:C71" si="1">L8+U8+AD8+AM8+AV8</f>
        <v>0</v>
      </c>
      <c r="F8" s="92">
        <f>A8</f>
        <v>0</v>
      </c>
      <c r="G8" s="91">
        <v>1</v>
      </c>
      <c r="H8" s="91" t="e">
        <f>INDEX(地温!$D$2:$D$366,MATCH(F8,地温!$C$2:$C$366,FALSE))</f>
        <v>#N/A</v>
      </c>
      <c r="I8" s="91" t="e">
        <f>H8</f>
        <v>#N/A</v>
      </c>
      <c r="J8" s="93" t="e">
        <f t="shared" ref="J8:J71" si="2">I8/G8</f>
        <v>#N/A</v>
      </c>
      <c r="K8" s="99" t="e">
        <f t="shared" ref="K8:K71" si="3">$H$4*EXP(-$I$4/(8.31*(J8+273)))</f>
        <v>#N/A</v>
      </c>
      <c r="L8" s="99">
        <f t="shared" ref="L8:L71" si="4">IF($G$1=0,0,$J$1*$G$4*0.01*(1-EXP(-K8*G8)))</f>
        <v>0</v>
      </c>
      <c r="O8" s="92">
        <f>F8</f>
        <v>0</v>
      </c>
      <c r="P8" s="91">
        <v>1</v>
      </c>
      <c r="Q8" s="91" t="e">
        <f>INDEX(地温!$D$2:$D$366,MATCH(O8,地温!$C$2:$C$366,FALSE))</f>
        <v>#N/A</v>
      </c>
      <c r="R8" s="91" t="e">
        <f>Q8</f>
        <v>#N/A</v>
      </c>
      <c r="S8" s="93" t="e">
        <f t="shared" ref="S8:S71" si="5">R8/P8</f>
        <v>#N/A</v>
      </c>
      <c r="T8" s="99" t="e">
        <f t="shared" ref="T8:T71" si="6">$Q$4*EXP(-$R$4/(8.31*(S8+273)))</f>
        <v>#N/A</v>
      </c>
      <c r="U8" s="99">
        <f t="shared" ref="U8:U71" si="7">IF($P$1=0,0,$S$1*$P$4*0.01*(1-EXP(-T8*P8)))</f>
        <v>0</v>
      </c>
      <c r="X8" s="92">
        <f>O8</f>
        <v>0</v>
      </c>
      <c r="Y8" s="91">
        <v>1</v>
      </c>
      <c r="Z8" s="91" t="e">
        <f>INDEX(地温!$D$2:$D$366,MATCH(X8,地温!$C$2:$C$366,FALSE))</f>
        <v>#N/A</v>
      </c>
      <c r="AA8" s="91" t="e">
        <f>Z8</f>
        <v>#N/A</v>
      </c>
      <c r="AB8" s="93" t="e">
        <f t="shared" ref="AB8:AB71" si="8">AA8/Y8</f>
        <v>#N/A</v>
      </c>
      <c r="AC8" s="99" t="e">
        <f t="shared" ref="AC8:AC71" si="9">$Z$4*EXP(-$AA$4/(8.31*(AB8+273)))</f>
        <v>#N/A</v>
      </c>
      <c r="AD8" s="99">
        <f t="shared" ref="AD8:AD71" si="10">IF($Y$1=0,0,$AB$1*$Y$4*0.01*(1-EXP(-AC8*Y8)))</f>
        <v>0</v>
      </c>
      <c r="AG8" s="92">
        <f>X8</f>
        <v>0</v>
      </c>
      <c r="AH8" s="91">
        <v>1</v>
      </c>
      <c r="AI8" s="91" t="e">
        <f>INDEX(地温!$D$2:$D$366,MATCH(AG8,地温!$C$2:$C$366,FALSE))</f>
        <v>#N/A</v>
      </c>
      <c r="AJ8" s="91" t="e">
        <f>AI8</f>
        <v>#N/A</v>
      </c>
      <c r="AK8" s="93" t="e">
        <f t="shared" ref="AK8:AK71" si="11">AJ8/AH8</f>
        <v>#N/A</v>
      </c>
      <c r="AL8" s="99" t="e">
        <f t="shared" ref="AL8:AL71" si="12">$AI$4*EXP(-$AJ$4/(8.31*(AK8+273)))</f>
        <v>#N/A</v>
      </c>
      <c r="AM8" s="99">
        <f t="shared" ref="AM8:AM71" si="13">IF($AH$1=0,0,$AK$1*$AH$4*0.01*(1-EXP(-AL8*AH8)))</f>
        <v>0</v>
      </c>
      <c r="AP8" s="92">
        <f>AG8</f>
        <v>0</v>
      </c>
      <c r="AQ8" s="91">
        <v>1</v>
      </c>
      <c r="AR8" s="91" t="e">
        <f>INDEX(地温!$D$2:$D$366,MATCH(AP8,地温!$C$2:$C$366,FALSE))</f>
        <v>#N/A</v>
      </c>
      <c r="AS8" s="91" t="e">
        <f>AR8</f>
        <v>#N/A</v>
      </c>
      <c r="AT8" s="93" t="e">
        <f t="shared" ref="AT8:AT71" si="14">AS8/AQ8</f>
        <v>#N/A</v>
      </c>
      <c r="AU8" s="99" t="e">
        <f t="shared" ref="AU8:AU71" si="15">$AR$4*EXP(-$AS$4/(8.31*(AT8+273)))</f>
        <v>#N/A</v>
      </c>
      <c r="AV8" s="99">
        <f t="shared" ref="AV8:AV71" si="16">IF($AQ$1=0,0,$AT$1*$AQ$4*0.01*(1-EXP(-AU8*AQ8)))</f>
        <v>0</v>
      </c>
    </row>
    <row r="9" spans="1:48" s="91" customFormat="1">
      <c r="A9" s="92">
        <f t="shared" ref="A9:A72" si="17">A8+1</f>
        <v>1</v>
      </c>
      <c r="B9" s="91">
        <f t="shared" si="0"/>
        <v>2</v>
      </c>
      <c r="C9" s="99">
        <f t="shared" si="1"/>
        <v>0</v>
      </c>
      <c r="F9" s="92">
        <f t="shared" ref="F9:F72" si="18">F8+1</f>
        <v>1</v>
      </c>
      <c r="G9" s="91">
        <f t="shared" ref="G9:G72" si="19">F9-F$8+1</f>
        <v>2</v>
      </c>
      <c r="H9" s="91" t="e">
        <f>INDEX(地温!$D$2:$D$366,MATCH(F9,地温!$C$2:$C$366,FALSE))</f>
        <v>#N/A</v>
      </c>
      <c r="I9" s="91" t="e">
        <f t="shared" ref="I9:I72" si="20">I8+H9</f>
        <v>#N/A</v>
      </c>
      <c r="J9" s="93" t="e">
        <f t="shared" si="2"/>
        <v>#N/A</v>
      </c>
      <c r="K9" s="99" t="e">
        <f t="shared" si="3"/>
        <v>#N/A</v>
      </c>
      <c r="L9" s="99">
        <f t="shared" si="4"/>
        <v>0</v>
      </c>
      <c r="O9" s="92">
        <f t="shared" ref="O9:O72" si="21">O8+1</f>
        <v>1</v>
      </c>
      <c r="P9" s="91">
        <f t="shared" ref="P9:P72" si="22">O9-O$8+1</f>
        <v>2</v>
      </c>
      <c r="Q9" s="91" t="e">
        <f>INDEX(地温!$D$2:$D$366,MATCH(O9,地温!$C$2:$C$366,FALSE))</f>
        <v>#N/A</v>
      </c>
      <c r="R9" s="91" t="e">
        <f t="shared" ref="R9:R72" si="23">R8+Q9</f>
        <v>#N/A</v>
      </c>
      <c r="S9" s="93" t="e">
        <f t="shared" si="5"/>
        <v>#N/A</v>
      </c>
      <c r="T9" s="99" t="e">
        <f t="shared" si="6"/>
        <v>#N/A</v>
      </c>
      <c r="U9" s="99">
        <f t="shared" si="7"/>
        <v>0</v>
      </c>
      <c r="X9" s="92">
        <f t="shared" ref="X9:X72" si="24">X8+1</f>
        <v>1</v>
      </c>
      <c r="Y9" s="91">
        <f t="shared" ref="Y9:Y72" si="25">X9-X$8+1</f>
        <v>2</v>
      </c>
      <c r="Z9" s="91" t="e">
        <f>INDEX(地温!$D$2:$D$366,MATCH(X9,地温!$C$2:$C$366,FALSE))</f>
        <v>#N/A</v>
      </c>
      <c r="AA9" s="91" t="e">
        <f t="shared" ref="AA9:AA72" si="26">AA8+Z9</f>
        <v>#N/A</v>
      </c>
      <c r="AB9" s="93" t="e">
        <f t="shared" si="8"/>
        <v>#N/A</v>
      </c>
      <c r="AC9" s="99" t="e">
        <f t="shared" si="9"/>
        <v>#N/A</v>
      </c>
      <c r="AD9" s="99">
        <f t="shared" si="10"/>
        <v>0</v>
      </c>
      <c r="AG9" s="92">
        <f t="shared" ref="AG9:AG72" si="27">AG8+1</f>
        <v>1</v>
      </c>
      <c r="AH9" s="91">
        <f t="shared" ref="AH9:AH72" si="28">AG9-AG$8+1</f>
        <v>2</v>
      </c>
      <c r="AI9" s="91" t="e">
        <f>INDEX(地温!$D$2:$D$366,MATCH(AG9,地温!$C$2:$C$366,FALSE))</f>
        <v>#N/A</v>
      </c>
      <c r="AJ9" s="91" t="e">
        <f t="shared" ref="AJ9:AJ72" si="29">AJ8+AI9</f>
        <v>#N/A</v>
      </c>
      <c r="AK9" s="93" t="e">
        <f t="shared" si="11"/>
        <v>#N/A</v>
      </c>
      <c r="AL9" s="99" t="e">
        <f t="shared" si="12"/>
        <v>#N/A</v>
      </c>
      <c r="AM9" s="99">
        <f t="shared" si="13"/>
        <v>0</v>
      </c>
      <c r="AP9" s="92">
        <f t="shared" ref="AP9:AP72" si="30">AP8+1</f>
        <v>1</v>
      </c>
      <c r="AQ9" s="91">
        <f t="shared" ref="AQ9:AQ72" si="31">AP9-AP$8+1</f>
        <v>2</v>
      </c>
      <c r="AR9" s="91" t="e">
        <f>INDEX(地温!$D$2:$D$366,MATCH(AP9,地温!$C$2:$C$366,FALSE))</f>
        <v>#N/A</v>
      </c>
      <c r="AS9" s="91" t="e">
        <f t="shared" ref="AS9:AS72" si="32">AS8+AR9</f>
        <v>#N/A</v>
      </c>
      <c r="AT9" s="93" t="e">
        <f t="shared" si="14"/>
        <v>#N/A</v>
      </c>
      <c r="AU9" s="99" t="e">
        <f t="shared" si="15"/>
        <v>#N/A</v>
      </c>
      <c r="AV9" s="99">
        <f t="shared" si="16"/>
        <v>0</v>
      </c>
    </row>
    <row r="10" spans="1:48" s="91" customFormat="1">
      <c r="A10" s="92">
        <f t="shared" si="17"/>
        <v>2</v>
      </c>
      <c r="B10" s="91">
        <f t="shared" si="0"/>
        <v>3</v>
      </c>
      <c r="C10" s="99">
        <f t="shared" si="1"/>
        <v>0</v>
      </c>
      <c r="F10" s="92">
        <f t="shared" si="18"/>
        <v>2</v>
      </c>
      <c r="G10" s="91">
        <f t="shared" si="19"/>
        <v>3</v>
      </c>
      <c r="H10" s="91" t="e">
        <f>INDEX(地温!$D$2:$D$366,MATCH(F10,地温!$C$2:$C$366,FALSE))</f>
        <v>#N/A</v>
      </c>
      <c r="I10" s="91" t="e">
        <f t="shared" si="20"/>
        <v>#N/A</v>
      </c>
      <c r="J10" s="93" t="e">
        <f t="shared" si="2"/>
        <v>#N/A</v>
      </c>
      <c r="K10" s="99" t="e">
        <f t="shared" si="3"/>
        <v>#N/A</v>
      </c>
      <c r="L10" s="99">
        <f t="shared" si="4"/>
        <v>0</v>
      </c>
      <c r="O10" s="92">
        <f t="shared" si="21"/>
        <v>2</v>
      </c>
      <c r="P10" s="91">
        <f t="shared" si="22"/>
        <v>3</v>
      </c>
      <c r="Q10" s="91" t="e">
        <f>INDEX(地温!$D$2:$D$366,MATCH(O10,地温!$C$2:$C$366,FALSE))</f>
        <v>#N/A</v>
      </c>
      <c r="R10" s="91" t="e">
        <f t="shared" si="23"/>
        <v>#N/A</v>
      </c>
      <c r="S10" s="93" t="e">
        <f t="shared" si="5"/>
        <v>#N/A</v>
      </c>
      <c r="T10" s="99" t="e">
        <f t="shared" si="6"/>
        <v>#N/A</v>
      </c>
      <c r="U10" s="99">
        <f t="shared" si="7"/>
        <v>0</v>
      </c>
      <c r="X10" s="92">
        <f t="shared" si="24"/>
        <v>2</v>
      </c>
      <c r="Y10" s="91">
        <f t="shared" si="25"/>
        <v>3</v>
      </c>
      <c r="Z10" s="91" t="e">
        <f>INDEX(地温!$D$2:$D$366,MATCH(X10,地温!$C$2:$C$366,FALSE))</f>
        <v>#N/A</v>
      </c>
      <c r="AA10" s="91" t="e">
        <f t="shared" si="26"/>
        <v>#N/A</v>
      </c>
      <c r="AB10" s="93" t="e">
        <f t="shared" si="8"/>
        <v>#N/A</v>
      </c>
      <c r="AC10" s="99" t="e">
        <f t="shared" si="9"/>
        <v>#N/A</v>
      </c>
      <c r="AD10" s="99">
        <f t="shared" si="10"/>
        <v>0</v>
      </c>
      <c r="AG10" s="92">
        <f t="shared" si="27"/>
        <v>2</v>
      </c>
      <c r="AH10" s="91">
        <f t="shared" si="28"/>
        <v>3</v>
      </c>
      <c r="AI10" s="91" t="e">
        <f>INDEX(地温!$D$2:$D$366,MATCH(AG10,地温!$C$2:$C$366,FALSE))</f>
        <v>#N/A</v>
      </c>
      <c r="AJ10" s="91" t="e">
        <f t="shared" si="29"/>
        <v>#N/A</v>
      </c>
      <c r="AK10" s="93" t="e">
        <f t="shared" si="11"/>
        <v>#N/A</v>
      </c>
      <c r="AL10" s="99" t="e">
        <f t="shared" si="12"/>
        <v>#N/A</v>
      </c>
      <c r="AM10" s="99">
        <f t="shared" si="13"/>
        <v>0</v>
      </c>
      <c r="AP10" s="92">
        <f t="shared" si="30"/>
        <v>2</v>
      </c>
      <c r="AQ10" s="91">
        <f t="shared" si="31"/>
        <v>3</v>
      </c>
      <c r="AR10" s="91" t="e">
        <f>INDEX(地温!$D$2:$D$366,MATCH(AP10,地温!$C$2:$C$366,FALSE))</f>
        <v>#N/A</v>
      </c>
      <c r="AS10" s="91" t="e">
        <f t="shared" si="32"/>
        <v>#N/A</v>
      </c>
      <c r="AT10" s="93" t="e">
        <f t="shared" si="14"/>
        <v>#N/A</v>
      </c>
      <c r="AU10" s="99" t="e">
        <f t="shared" si="15"/>
        <v>#N/A</v>
      </c>
      <c r="AV10" s="99">
        <f t="shared" si="16"/>
        <v>0</v>
      </c>
    </row>
    <row r="11" spans="1:48" s="91" customFormat="1">
      <c r="A11" s="92">
        <f t="shared" si="17"/>
        <v>3</v>
      </c>
      <c r="B11" s="91">
        <f t="shared" si="0"/>
        <v>4</v>
      </c>
      <c r="C11" s="99">
        <f t="shared" si="1"/>
        <v>0</v>
      </c>
      <c r="F11" s="92">
        <f t="shared" si="18"/>
        <v>3</v>
      </c>
      <c r="G11" s="91">
        <f t="shared" si="19"/>
        <v>4</v>
      </c>
      <c r="H11" s="91" t="e">
        <f>INDEX(地温!$D$2:$D$366,MATCH(F11,地温!$C$2:$C$366,FALSE))</f>
        <v>#N/A</v>
      </c>
      <c r="I11" s="91" t="e">
        <f t="shared" si="20"/>
        <v>#N/A</v>
      </c>
      <c r="J11" s="93" t="e">
        <f t="shared" si="2"/>
        <v>#N/A</v>
      </c>
      <c r="K11" s="99" t="e">
        <f t="shared" si="3"/>
        <v>#N/A</v>
      </c>
      <c r="L11" s="99">
        <f t="shared" si="4"/>
        <v>0</v>
      </c>
      <c r="O11" s="92">
        <f t="shared" si="21"/>
        <v>3</v>
      </c>
      <c r="P11" s="91">
        <f t="shared" si="22"/>
        <v>4</v>
      </c>
      <c r="Q11" s="91" t="e">
        <f>INDEX(地温!$D$2:$D$366,MATCH(O11,地温!$C$2:$C$366,FALSE))</f>
        <v>#N/A</v>
      </c>
      <c r="R11" s="91" t="e">
        <f t="shared" si="23"/>
        <v>#N/A</v>
      </c>
      <c r="S11" s="93" t="e">
        <f t="shared" si="5"/>
        <v>#N/A</v>
      </c>
      <c r="T11" s="99" t="e">
        <f t="shared" si="6"/>
        <v>#N/A</v>
      </c>
      <c r="U11" s="99">
        <f t="shared" si="7"/>
        <v>0</v>
      </c>
      <c r="X11" s="92">
        <f t="shared" si="24"/>
        <v>3</v>
      </c>
      <c r="Y11" s="91">
        <f t="shared" si="25"/>
        <v>4</v>
      </c>
      <c r="Z11" s="91" t="e">
        <f>INDEX(地温!$D$2:$D$366,MATCH(X11,地温!$C$2:$C$366,FALSE))</f>
        <v>#N/A</v>
      </c>
      <c r="AA11" s="91" t="e">
        <f t="shared" si="26"/>
        <v>#N/A</v>
      </c>
      <c r="AB11" s="93" t="e">
        <f t="shared" si="8"/>
        <v>#N/A</v>
      </c>
      <c r="AC11" s="99" t="e">
        <f t="shared" si="9"/>
        <v>#N/A</v>
      </c>
      <c r="AD11" s="99">
        <f t="shared" si="10"/>
        <v>0</v>
      </c>
      <c r="AG11" s="92">
        <f t="shared" si="27"/>
        <v>3</v>
      </c>
      <c r="AH11" s="91">
        <f t="shared" si="28"/>
        <v>4</v>
      </c>
      <c r="AI11" s="91" t="e">
        <f>INDEX(地温!$D$2:$D$366,MATCH(AG11,地温!$C$2:$C$366,FALSE))</f>
        <v>#N/A</v>
      </c>
      <c r="AJ11" s="91" t="e">
        <f t="shared" si="29"/>
        <v>#N/A</v>
      </c>
      <c r="AK11" s="93" t="e">
        <f t="shared" si="11"/>
        <v>#N/A</v>
      </c>
      <c r="AL11" s="99" t="e">
        <f t="shared" si="12"/>
        <v>#N/A</v>
      </c>
      <c r="AM11" s="99">
        <f t="shared" si="13"/>
        <v>0</v>
      </c>
      <c r="AP11" s="92">
        <f t="shared" si="30"/>
        <v>3</v>
      </c>
      <c r="AQ11" s="91">
        <f t="shared" si="31"/>
        <v>4</v>
      </c>
      <c r="AR11" s="91" t="e">
        <f>INDEX(地温!$D$2:$D$366,MATCH(AP11,地温!$C$2:$C$366,FALSE))</f>
        <v>#N/A</v>
      </c>
      <c r="AS11" s="91" t="e">
        <f t="shared" si="32"/>
        <v>#N/A</v>
      </c>
      <c r="AT11" s="93" t="e">
        <f t="shared" si="14"/>
        <v>#N/A</v>
      </c>
      <c r="AU11" s="99" t="e">
        <f t="shared" si="15"/>
        <v>#N/A</v>
      </c>
      <c r="AV11" s="99">
        <f t="shared" si="16"/>
        <v>0</v>
      </c>
    </row>
    <row r="12" spans="1:48" s="91" customFormat="1">
      <c r="A12" s="92">
        <f t="shared" si="17"/>
        <v>4</v>
      </c>
      <c r="B12" s="91">
        <f t="shared" si="0"/>
        <v>5</v>
      </c>
      <c r="C12" s="99">
        <f t="shared" si="1"/>
        <v>0</v>
      </c>
      <c r="F12" s="92">
        <f t="shared" si="18"/>
        <v>4</v>
      </c>
      <c r="G12" s="91">
        <f t="shared" si="19"/>
        <v>5</v>
      </c>
      <c r="H12" s="91" t="e">
        <f>INDEX(地温!$D$2:$D$366,MATCH(F12,地温!$C$2:$C$366,FALSE))</f>
        <v>#N/A</v>
      </c>
      <c r="I12" s="91" t="e">
        <f t="shared" si="20"/>
        <v>#N/A</v>
      </c>
      <c r="J12" s="93" t="e">
        <f t="shared" si="2"/>
        <v>#N/A</v>
      </c>
      <c r="K12" s="99" t="e">
        <f t="shared" si="3"/>
        <v>#N/A</v>
      </c>
      <c r="L12" s="99">
        <f t="shared" si="4"/>
        <v>0</v>
      </c>
      <c r="O12" s="92">
        <f t="shared" si="21"/>
        <v>4</v>
      </c>
      <c r="P12" s="91">
        <f t="shared" si="22"/>
        <v>5</v>
      </c>
      <c r="Q12" s="91" t="e">
        <f>INDEX(地温!$D$2:$D$366,MATCH(O12,地温!$C$2:$C$366,FALSE))</f>
        <v>#N/A</v>
      </c>
      <c r="R12" s="91" t="e">
        <f t="shared" si="23"/>
        <v>#N/A</v>
      </c>
      <c r="S12" s="93" t="e">
        <f t="shared" si="5"/>
        <v>#N/A</v>
      </c>
      <c r="T12" s="99" t="e">
        <f t="shared" si="6"/>
        <v>#N/A</v>
      </c>
      <c r="U12" s="99">
        <f t="shared" si="7"/>
        <v>0</v>
      </c>
      <c r="X12" s="92">
        <f t="shared" si="24"/>
        <v>4</v>
      </c>
      <c r="Y12" s="91">
        <f t="shared" si="25"/>
        <v>5</v>
      </c>
      <c r="Z12" s="91" t="e">
        <f>INDEX(地温!$D$2:$D$366,MATCH(X12,地温!$C$2:$C$366,FALSE))</f>
        <v>#N/A</v>
      </c>
      <c r="AA12" s="91" t="e">
        <f t="shared" si="26"/>
        <v>#N/A</v>
      </c>
      <c r="AB12" s="93" t="e">
        <f t="shared" si="8"/>
        <v>#N/A</v>
      </c>
      <c r="AC12" s="99" t="e">
        <f t="shared" si="9"/>
        <v>#N/A</v>
      </c>
      <c r="AD12" s="99">
        <f t="shared" si="10"/>
        <v>0</v>
      </c>
      <c r="AG12" s="92">
        <f t="shared" si="27"/>
        <v>4</v>
      </c>
      <c r="AH12" s="91">
        <f t="shared" si="28"/>
        <v>5</v>
      </c>
      <c r="AI12" s="91" t="e">
        <f>INDEX(地温!$D$2:$D$366,MATCH(AG12,地温!$C$2:$C$366,FALSE))</f>
        <v>#N/A</v>
      </c>
      <c r="AJ12" s="91" t="e">
        <f t="shared" si="29"/>
        <v>#N/A</v>
      </c>
      <c r="AK12" s="93" t="e">
        <f t="shared" si="11"/>
        <v>#N/A</v>
      </c>
      <c r="AL12" s="99" t="e">
        <f t="shared" si="12"/>
        <v>#N/A</v>
      </c>
      <c r="AM12" s="99">
        <f t="shared" si="13"/>
        <v>0</v>
      </c>
      <c r="AP12" s="92">
        <f t="shared" si="30"/>
        <v>4</v>
      </c>
      <c r="AQ12" s="91">
        <f t="shared" si="31"/>
        <v>5</v>
      </c>
      <c r="AR12" s="91" t="e">
        <f>INDEX(地温!$D$2:$D$366,MATCH(AP12,地温!$C$2:$C$366,FALSE))</f>
        <v>#N/A</v>
      </c>
      <c r="AS12" s="91" t="e">
        <f t="shared" si="32"/>
        <v>#N/A</v>
      </c>
      <c r="AT12" s="93" t="e">
        <f t="shared" si="14"/>
        <v>#N/A</v>
      </c>
      <c r="AU12" s="99" t="e">
        <f t="shared" si="15"/>
        <v>#N/A</v>
      </c>
      <c r="AV12" s="99">
        <f t="shared" si="16"/>
        <v>0</v>
      </c>
    </row>
    <row r="13" spans="1:48" s="91" customFormat="1">
      <c r="A13" s="92">
        <f t="shared" si="17"/>
        <v>5</v>
      </c>
      <c r="B13" s="91">
        <f t="shared" si="0"/>
        <v>6</v>
      </c>
      <c r="C13" s="99">
        <f t="shared" si="1"/>
        <v>0</v>
      </c>
      <c r="F13" s="92">
        <f t="shared" si="18"/>
        <v>5</v>
      </c>
      <c r="G13" s="91">
        <f t="shared" si="19"/>
        <v>6</v>
      </c>
      <c r="H13" s="91" t="e">
        <f>INDEX(地温!$D$2:$D$366,MATCH(F13,地温!$C$2:$C$366,FALSE))</f>
        <v>#N/A</v>
      </c>
      <c r="I13" s="91" t="e">
        <f t="shared" si="20"/>
        <v>#N/A</v>
      </c>
      <c r="J13" s="93" t="e">
        <f t="shared" si="2"/>
        <v>#N/A</v>
      </c>
      <c r="K13" s="99" t="e">
        <f t="shared" si="3"/>
        <v>#N/A</v>
      </c>
      <c r="L13" s="99">
        <f t="shared" si="4"/>
        <v>0</v>
      </c>
      <c r="O13" s="92">
        <f t="shared" si="21"/>
        <v>5</v>
      </c>
      <c r="P13" s="91">
        <f t="shared" si="22"/>
        <v>6</v>
      </c>
      <c r="Q13" s="91" t="e">
        <f>INDEX(地温!$D$2:$D$366,MATCH(O13,地温!$C$2:$C$366,FALSE))</f>
        <v>#N/A</v>
      </c>
      <c r="R13" s="91" t="e">
        <f t="shared" si="23"/>
        <v>#N/A</v>
      </c>
      <c r="S13" s="93" t="e">
        <f t="shared" si="5"/>
        <v>#N/A</v>
      </c>
      <c r="T13" s="99" t="e">
        <f t="shared" si="6"/>
        <v>#N/A</v>
      </c>
      <c r="U13" s="99">
        <f t="shared" si="7"/>
        <v>0</v>
      </c>
      <c r="X13" s="92">
        <f t="shared" si="24"/>
        <v>5</v>
      </c>
      <c r="Y13" s="91">
        <f t="shared" si="25"/>
        <v>6</v>
      </c>
      <c r="Z13" s="91" t="e">
        <f>INDEX(地温!$D$2:$D$366,MATCH(X13,地温!$C$2:$C$366,FALSE))</f>
        <v>#N/A</v>
      </c>
      <c r="AA13" s="91" t="e">
        <f t="shared" si="26"/>
        <v>#N/A</v>
      </c>
      <c r="AB13" s="93" t="e">
        <f t="shared" si="8"/>
        <v>#N/A</v>
      </c>
      <c r="AC13" s="99" t="e">
        <f t="shared" si="9"/>
        <v>#N/A</v>
      </c>
      <c r="AD13" s="99">
        <f t="shared" si="10"/>
        <v>0</v>
      </c>
      <c r="AG13" s="92">
        <f t="shared" si="27"/>
        <v>5</v>
      </c>
      <c r="AH13" s="91">
        <f t="shared" si="28"/>
        <v>6</v>
      </c>
      <c r="AI13" s="91" t="e">
        <f>INDEX(地温!$D$2:$D$366,MATCH(AG13,地温!$C$2:$C$366,FALSE))</f>
        <v>#N/A</v>
      </c>
      <c r="AJ13" s="91" t="e">
        <f t="shared" si="29"/>
        <v>#N/A</v>
      </c>
      <c r="AK13" s="93" t="e">
        <f t="shared" si="11"/>
        <v>#N/A</v>
      </c>
      <c r="AL13" s="99" t="e">
        <f t="shared" si="12"/>
        <v>#N/A</v>
      </c>
      <c r="AM13" s="99">
        <f t="shared" si="13"/>
        <v>0</v>
      </c>
      <c r="AP13" s="92">
        <f t="shared" si="30"/>
        <v>5</v>
      </c>
      <c r="AQ13" s="91">
        <f t="shared" si="31"/>
        <v>6</v>
      </c>
      <c r="AR13" s="91" t="e">
        <f>INDEX(地温!$D$2:$D$366,MATCH(AP13,地温!$C$2:$C$366,FALSE))</f>
        <v>#N/A</v>
      </c>
      <c r="AS13" s="91" t="e">
        <f t="shared" si="32"/>
        <v>#N/A</v>
      </c>
      <c r="AT13" s="93" t="e">
        <f t="shared" si="14"/>
        <v>#N/A</v>
      </c>
      <c r="AU13" s="99" t="e">
        <f t="shared" si="15"/>
        <v>#N/A</v>
      </c>
      <c r="AV13" s="99">
        <f t="shared" si="16"/>
        <v>0</v>
      </c>
    </row>
    <row r="14" spans="1:48" s="91" customFormat="1">
      <c r="A14" s="92">
        <f t="shared" si="17"/>
        <v>6</v>
      </c>
      <c r="B14" s="91">
        <f t="shared" si="0"/>
        <v>7</v>
      </c>
      <c r="C14" s="99">
        <f t="shared" si="1"/>
        <v>0</v>
      </c>
      <c r="F14" s="92">
        <f t="shared" si="18"/>
        <v>6</v>
      </c>
      <c r="G14" s="91">
        <f t="shared" si="19"/>
        <v>7</v>
      </c>
      <c r="H14" s="91" t="e">
        <f>INDEX(地温!$D$2:$D$366,MATCH(F14,地温!$C$2:$C$366,FALSE))</f>
        <v>#N/A</v>
      </c>
      <c r="I14" s="91" t="e">
        <f t="shared" si="20"/>
        <v>#N/A</v>
      </c>
      <c r="J14" s="93" t="e">
        <f t="shared" si="2"/>
        <v>#N/A</v>
      </c>
      <c r="K14" s="99" t="e">
        <f t="shared" si="3"/>
        <v>#N/A</v>
      </c>
      <c r="L14" s="99">
        <f t="shared" si="4"/>
        <v>0</v>
      </c>
      <c r="O14" s="92">
        <f t="shared" si="21"/>
        <v>6</v>
      </c>
      <c r="P14" s="91">
        <f t="shared" si="22"/>
        <v>7</v>
      </c>
      <c r="Q14" s="91" t="e">
        <f>INDEX(地温!$D$2:$D$366,MATCH(O14,地温!$C$2:$C$366,FALSE))</f>
        <v>#N/A</v>
      </c>
      <c r="R14" s="91" t="e">
        <f t="shared" si="23"/>
        <v>#N/A</v>
      </c>
      <c r="S14" s="93" t="e">
        <f t="shared" si="5"/>
        <v>#N/A</v>
      </c>
      <c r="T14" s="99" t="e">
        <f t="shared" si="6"/>
        <v>#N/A</v>
      </c>
      <c r="U14" s="99">
        <f t="shared" si="7"/>
        <v>0</v>
      </c>
      <c r="X14" s="92">
        <f t="shared" si="24"/>
        <v>6</v>
      </c>
      <c r="Y14" s="91">
        <f t="shared" si="25"/>
        <v>7</v>
      </c>
      <c r="Z14" s="91" t="e">
        <f>INDEX(地温!$D$2:$D$366,MATCH(X14,地温!$C$2:$C$366,FALSE))</f>
        <v>#N/A</v>
      </c>
      <c r="AA14" s="91" t="e">
        <f t="shared" si="26"/>
        <v>#N/A</v>
      </c>
      <c r="AB14" s="93" t="e">
        <f t="shared" si="8"/>
        <v>#N/A</v>
      </c>
      <c r="AC14" s="99" t="e">
        <f t="shared" si="9"/>
        <v>#N/A</v>
      </c>
      <c r="AD14" s="99">
        <f t="shared" si="10"/>
        <v>0</v>
      </c>
      <c r="AG14" s="92">
        <f t="shared" si="27"/>
        <v>6</v>
      </c>
      <c r="AH14" s="91">
        <f t="shared" si="28"/>
        <v>7</v>
      </c>
      <c r="AI14" s="91" t="e">
        <f>INDEX(地温!$D$2:$D$366,MATCH(AG14,地温!$C$2:$C$366,FALSE))</f>
        <v>#N/A</v>
      </c>
      <c r="AJ14" s="91" t="e">
        <f t="shared" si="29"/>
        <v>#N/A</v>
      </c>
      <c r="AK14" s="93" t="e">
        <f t="shared" si="11"/>
        <v>#N/A</v>
      </c>
      <c r="AL14" s="99" t="e">
        <f t="shared" si="12"/>
        <v>#N/A</v>
      </c>
      <c r="AM14" s="99">
        <f t="shared" si="13"/>
        <v>0</v>
      </c>
      <c r="AP14" s="92">
        <f t="shared" si="30"/>
        <v>6</v>
      </c>
      <c r="AQ14" s="91">
        <f t="shared" si="31"/>
        <v>7</v>
      </c>
      <c r="AR14" s="91" t="e">
        <f>INDEX(地温!$D$2:$D$366,MATCH(AP14,地温!$C$2:$C$366,FALSE))</f>
        <v>#N/A</v>
      </c>
      <c r="AS14" s="91" t="e">
        <f t="shared" si="32"/>
        <v>#N/A</v>
      </c>
      <c r="AT14" s="93" t="e">
        <f t="shared" si="14"/>
        <v>#N/A</v>
      </c>
      <c r="AU14" s="99" t="e">
        <f t="shared" si="15"/>
        <v>#N/A</v>
      </c>
      <c r="AV14" s="99">
        <f t="shared" si="16"/>
        <v>0</v>
      </c>
    </row>
    <row r="15" spans="1:48" s="91" customFormat="1">
      <c r="A15" s="92">
        <f t="shared" si="17"/>
        <v>7</v>
      </c>
      <c r="B15" s="91">
        <f t="shared" si="0"/>
        <v>8</v>
      </c>
      <c r="C15" s="99">
        <f t="shared" si="1"/>
        <v>0</v>
      </c>
      <c r="F15" s="92">
        <f t="shared" si="18"/>
        <v>7</v>
      </c>
      <c r="G15" s="91">
        <f t="shared" si="19"/>
        <v>8</v>
      </c>
      <c r="H15" s="91" t="e">
        <f>INDEX(地温!$D$2:$D$366,MATCH(F15,地温!$C$2:$C$366,FALSE))</f>
        <v>#N/A</v>
      </c>
      <c r="I15" s="91" t="e">
        <f t="shared" si="20"/>
        <v>#N/A</v>
      </c>
      <c r="J15" s="93" t="e">
        <f t="shared" si="2"/>
        <v>#N/A</v>
      </c>
      <c r="K15" s="99" t="e">
        <f t="shared" si="3"/>
        <v>#N/A</v>
      </c>
      <c r="L15" s="99">
        <f t="shared" si="4"/>
        <v>0</v>
      </c>
      <c r="O15" s="92">
        <f t="shared" si="21"/>
        <v>7</v>
      </c>
      <c r="P15" s="91">
        <f t="shared" si="22"/>
        <v>8</v>
      </c>
      <c r="Q15" s="91" t="e">
        <f>INDEX(地温!$D$2:$D$366,MATCH(O15,地温!$C$2:$C$366,FALSE))</f>
        <v>#N/A</v>
      </c>
      <c r="R15" s="91" t="e">
        <f t="shared" si="23"/>
        <v>#N/A</v>
      </c>
      <c r="S15" s="93" t="e">
        <f t="shared" si="5"/>
        <v>#N/A</v>
      </c>
      <c r="T15" s="99" t="e">
        <f t="shared" si="6"/>
        <v>#N/A</v>
      </c>
      <c r="U15" s="99">
        <f t="shared" si="7"/>
        <v>0</v>
      </c>
      <c r="X15" s="92">
        <f t="shared" si="24"/>
        <v>7</v>
      </c>
      <c r="Y15" s="91">
        <f t="shared" si="25"/>
        <v>8</v>
      </c>
      <c r="Z15" s="91" t="e">
        <f>INDEX(地温!$D$2:$D$366,MATCH(X15,地温!$C$2:$C$366,FALSE))</f>
        <v>#N/A</v>
      </c>
      <c r="AA15" s="91" t="e">
        <f t="shared" si="26"/>
        <v>#N/A</v>
      </c>
      <c r="AB15" s="93" t="e">
        <f t="shared" si="8"/>
        <v>#N/A</v>
      </c>
      <c r="AC15" s="99" t="e">
        <f t="shared" si="9"/>
        <v>#N/A</v>
      </c>
      <c r="AD15" s="99">
        <f t="shared" si="10"/>
        <v>0</v>
      </c>
      <c r="AG15" s="92">
        <f t="shared" si="27"/>
        <v>7</v>
      </c>
      <c r="AH15" s="91">
        <f t="shared" si="28"/>
        <v>8</v>
      </c>
      <c r="AI15" s="91" t="e">
        <f>INDEX(地温!$D$2:$D$366,MATCH(AG15,地温!$C$2:$C$366,FALSE))</f>
        <v>#N/A</v>
      </c>
      <c r="AJ15" s="91" t="e">
        <f t="shared" si="29"/>
        <v>#N/A</v>
      </c>
      <c r="AK15" s="93" t="e">
        <f t="shared" si="11"/>
        <v>#N/A</v>
      </c>
      <c r="AL15" s="99" t="e">
        <f t="shared" si="12"/>
        <v>#N/A</v>
      </c>
      <c r="AM15" s="99">
        <f t="shared" si="13"/>
        <v>0</v>
      </c>
      <c r="AP15" s="92">
        <f t="shared" si="30"/>
        <v>7</v>
      </c>
      <c r="AQ15" s="91">
        <f t="shared" si="31"/>
        <v>8</v>
      </c>
      <c r="AR15" s="91" t="e">
        <f>INDEX(地温!$D$2:$D$366,MATCH(AP15,地温!$C$2:$C$366,FALSE))</f>
        <v>#N/A</v>
      </c>
      <c r="AS15" s="91" t="e">
        <f t="shared" si="32"/>
        <v>#N/A</v>
      </c>
      <c r="AT15" s="93" t="e">
        <f t="shared" si="14"/>
        <v>#N/A</v>
      </c>
      <c r="AU15" s="99" t="e">
        <f t="shared" si="15"/>
        <v>#N/A</v>
      </c>
      <c r="AV15" s="99">
        <f t="shared" si="16"/>
        <v>0</v>
      </c>
    </row>
    <row r="16" spans="1:48" s="91" customFormat="1">
      <c r="A16" s="92">
        <f t="shared" si="17"/>
        <v>8</v>
      </c>
      <c r="B16" s="91">
        <f t="shared" si="0"/>
        <v>9</v>
      </c>
      <c r="C16" s="99">
        <f t="shared" si="1"/>
        <v>0</v>
      </c>
      <c r="F16" s="92">
        <f t="shared" si="18"/>
        <v>8</v>
      </c>
      <c r="G16" s="91">
        <f t="shared" si="19"/>
        <v>9</v>
      </c>
      <c r="H16" s="91" t="e">
        <f>INDEX(地温!$D$2:$D$366,MATCH(F16,地温!$C$2:$C$366,FALSE))</f>
        <v>#N/A</v>
      </c>
      <c r="I16" s="91" t="e">
        <f t="shared" si="20"/>
        <v>#N/A</v>
      </c>
      <c r="J16" s="93" t="e">
        <f t="shared" si="2"/>
        <v>#N/A</v>
      </c>
      <c r="K16" s="99" t="e">
        <f t="shared" si="3"/>
        <v>#N/A</v>
      </c>
      <c r="L16" s="99">
        <f t="shared" si="4"/>
        <v>0</v>
      </c>
      <c r="O16" s="92">
        <f t="shared" si="21"/>
        <v>8</v>
      </c>
      <c r="P16" s="91">
        <f t="shared" si="22"/>
        <v>9</v>
      </c>
      <c r="Q16" s="91" t="e">
        <f>INDEX(地温!$D$2:$D$366,MATCH(O16,地温!$C$2:$C$366,FALSE))</f>
        <v>#N/A</v>
      </c>
      <c r="R16" s="91" t="e">
        <f t="shared" si="23"/>
        <v>#N/A</v>
      </c>
      <c r="S16" s="93" t="e">
        <f t="shared" si="5"/>
        <v>#N/A</v>
      </c>
      <c r="T16" s="99" t="e">
        <f t="shared" si="6"/>
        <v>#N/A</v>
      </c>
      <c r="U16" s="99">
        <f t="shared" si="7"/>
        <v>0</v>
      </c>
      <c r="X16" s="92">
        <f t="shared" si="24"/>
        <v>8</v>
      </c>
      <c r="Y16" s="91">
        <f t="shared" si="25"/>
        <v>9</v>
      </c>
      <c r="Z16" s="91" t="e">
        <f>INDEX(地温!$D$2:$D$366,MATCH(X16,地温!$C$2:$C$366,FALSE))</f>
        <v>#N/A</v>
      </c>
      <c r="AA16" s="91" t="e">
        <f t="shared" si="26"/>
        <v>#N/A</v>
      </c>
      <c r="AB16" s="93" t="e">
        <f t="shared" si="8"/>
        <v>#N/A</v>
      </c>
      <c r="AC16" s="99" t="e">
        <f t="shared" si="9"/>
        <v>#N/A</v>
      </c>
      <c r="AD16" s="99">
        <f t="shared" si="10"/>
        <v>0</v>
      </c>
      <c r="AG16" s="92">
        <f t="shared" si="27"/>
        <v>8</v>
      </c>
      <c r="AH16" s="91">
        <f t="shared" si="28"/>
        <v>9</v>
      </c>
      <c r="AI16" s="91" t="e">
        <f>INDEX(地温!$D$2:$D$366,MATCH(AG16,地温!$C$2:$C$366,FALSE))</f>
        <v>#N/A</v>
      </c>
      <c r="AJ16" s="91" t="e">
        <f t="shared" si="29"/>
        <v>#N/A</v>
      </c>
      <c r="AK16" s="93" t="e">
        <f t="shared" si="11"/>
        <v>#N/A</v>
      </c>
      <c r="AL16" s="99" t="e">
        <f t="shared" si="12"/>
        <v>#N/A</v>
      </c>
      <c r="AM16" s="99">
        <f t="shared" si="13"/>
        <v>0</v>
      </c>
      <c r="AP16" s="92">
        <f t="shared" si="30"/>
        <v>8</v>
      </c>
      <c r="AQ16" s="91">
        <f t="shared" si="31"/>
        <v>9</v>
      </c>
      <c r="AR16" s="91" t="e">
        <f>INDEX(地温!$D$2:$D$366,MATCH(AP16,地温!$C$2:$C$366,FALSE))</f>
        <v>#N/A</v>
      </c>
      <c r="AS16" s="91" t="e">
        <f t="shared" si="32"/>
        <v>#N/A</v>
      </c>
      <c r="AT16" s="93" t="e">
        <f t="shared" si="14"/>
        <v>#N/A</v>
      </c>
      <c r="AU16" s="99" t="e">
        <f t="shared" si="15"/>
        <v>#N/A</v>
      </c>
      <c r="AV16" s="99">
        <f t="shared" si="16"/>
        <v>0</v>
      </c>
    </row>
    <row r="17" spans="1:48" s="91" customFormat="1">
      <c r="A17" s="92">
        <f t="shared" si="17"/>
        <v>9</v>
      </c>
      <c r="B17" s="91">
        <f t="shared" si="0"/>
        <v>10</v>
      </c>
      <c r="C17" s="99">
        <f t="shared" si="1"/>
        <v>0</v>
      </c>
      <c r="F17" s="92">
        <f t="shared" si="18"/>
        <v>9</v>
      </c>
      <c r="G17" s="91">
        <f t="shared" si="19"/>
        <v>10</v>
      </c>
      <c r="H17" s="91" t="e">
        <f>INDEX(地温!$D$2:$D$366,MATCH(F17,地温!$C$2:$C$366,FALSE))</f>
        <v>#N/A</v>
      </c>
      <c r="I17" s="91" t="e">
        <f t="shared" si="20"/>
        <v>#N/A</v>
      </c>
      <c r="J17" s="93" t="e">
        <f t="shared" si="2"/>
        <v>#N/A</v>
      </c>
      <c r="K17" s="99" t="e">
        <f t="shared" si="3"/>
        <v>#N/A</v>
      </c>
      <c r="L17" s="99">
        <f t="shared" si="4"/>
        <v>0</v>
      </c>
      <c r="O17" s="92">
        <f t="shared" si="21"/>
        <v>9</v>
      </c>
      <c r="P17" s="91">
        <f t="shared" si="22"/>
        <v>10</v>
      </c>
      <c r="Q17" s="91" t="e">
        <f>INDEX(地温!$D$2:$D$366,MATCH(O17,地温!$C$2:$C$366,FALSE))</f>
        <v>#N/A</v>
      </c>
      <c r="R17" s="91" t="e">
        <f t="shared" si="23"/>
        <v>#N/A</v>
      </c>
      <c r="S17" s="93" t="e">
        <f t="shared" si="5"/>
        <v>#N/A</v>
      </c>
      <c r="T17" s="99" t="e">
        <f t="shared" si="6"/>
        <v>#N/A</v>
      </c>
      <c r="U17" s="99">
        <f t="shared" si="7"/>
        <v>0</v>
      </c>
      <c r="X17" s="92">
        <f t="shared" si="24"/>
        <v>9</v>
      </c>
      <c r="Y17" s="91">
        <f t="shared" si="25"/>
        <v>10</v>
      </c>
      <c r="Z17" s="91" t="e">
        <f>INDEX(地温!$D$2:$D$366,MATCH(X17,地温!$C$2:$C$366,FALSE))</f>
        <v>#N/A</v>
      </c>
      <c r="AA17" s="91" t="e">
        <f t="shared" si="26"/>
        <v>#N/A</v>
      </c>
      <c r="AB17" s="93" t="e">
        <f t="shared" si="8"/>
        <v>#N/A</v>
      </c>
      <c r="AC17" s="99" t="e">
        <f t="shared" si="9"/>
        <v>#N/A</v>
      </c>
      <c r="AD17" s="99">
        <f t="shared" si="10"/>
        <v>0</v>
      </c>
      <c r="AG17" s="92">
        <f t="shared" si="27"/>
        <v>9</v>
      </c>
      <c r="AH17" s="91">
        <f t="shared" si="28"/>
        <v>10</v>
      </c>
      <c r="AI17" s="91" t="e">
        <f>INDEX(地温!$D$2:$D$366,MATCH(AG17,地温!$C$2:$C$366,FALSE))</f>
        <v>#N/A</v>
      </c>
      <c r="AJ17" s="91" t="e">
        <f t="shared" si="29"/>
        <v>#N/A</v>
      </c>
      <c r="AK17" s="93" t="e">
        <f t="shared" si="11"/>
        <v>#N/A</v>
      </c>
      <c r="AL17" s="99" t="e">
        <f t="shared" si="12"/>
        <v>#N/A</v>
      </c>
      <c r="AM17" s="99">
        <f t="shared" si="13"/>
        <v>0</v>
      </c>
      <c r="AP17" s="92">
        <f t="shared" si="30"/>
        <v>9</v>
      </c>
      <c r="AQ17" s="91">
        <f t="shared" si="31"/>
        <v>10</v>
      </c>
      <c r="AR17" s="91" t="e">
        <f>INDEX(地温!$D$2:$D$366,MATCH(AP17,地温!$C$2:$C$366,FALSE))</f>
        <v>#N/A</v>
      </c>
      <c r="AS17" s="91" t="e">
        <f t="shared" si="32"/>
        <v>#N/A</v>
      </c>
      <c r="AT17" s="93" t="e">
        <f t="shared" si="14"/>
        <v>#N/A</v>
      </c>
      <c r="AU17" s="99" t="e">
        <f t="shared" si="15"/>
        <v>#N/A</v>
      </c>
      <c r="AV17" s="99">
        <f t="shared" si="16"/>
        <v>0</v>
      </c>
    </row>
    <row r="18" spans="1:48" s="91" customFormat="1">
      <c r="A18" s="92">
        <f t="shared" si="17"/>
        <v>10</v>
      </c>
      <c r="B18" s="91">
        <f t="shared" si="0"/>
        <v>11</v>
      </c>
      <c r="C18" s="99">
        <f t="shared" si="1"/>
        <v>0</v>
      </c>
      <c r="F18" s="92">
        <f t="shared" si="18"/>
        <v>10</v>
      </c>
      <c r="G18" s="91">
        <f t="shared" si="19"/>
        <v>11</v>
      </c>
      <c r="H18" s="91" t="e">
        <f>INDEX(地温!$D$2:$D$366,MATCH(F18,地温!$C$2:$C$366,FALSE))</f>
        <v>#N/A</v>
      </c>
      <c r="I18" s="91" t="e">
        <f t="shared" si="20"/>
        <v>#N/A</v>
      </c>
      <c r="J18" s="93" t="e">
        <f t="shared" si="2"/>
        <v>#N/A</v>
      </c>
      <c r="K18" s="99" t="e">
        <f t="shared" si="3"/>
        <v>#N/A</v>
      </c>
      <c r="L18" s="99">
        <f t="shared" si="4"/>
        <v>0</v>
      </c>
      <c r="O18" s="92">
        <f t="shared" si="21"/>
        <v>10</v>
      </c>
      <c r="P18" s="91">
        <f t="shared" si="22"/>
        <v>11</v>
      </c>
      <c r="Q18" s="91" t="e">
        <f>INDEX(地温!$D$2:$D$366,MATCH(O18,地温!$C$2:$C$366,FALSE))</f>
        <v>#N/A</v>
      </c>
      <c r="R18" s="91" t="e">
        <f t="shared" si="23"/>
        <v>#N/A</v>
      </c>
      <c r="S18" s="93" t="e">
        <f t="shared" si="5"/>
        <v>#N/A</v>
      </c>
      <c r="T18" s="99" t="e">
        <f t="shared" si="6"/>
        <v>#N/A</v>
      </c>
      <c r="U18" s="99">
        <f t="shared" si="7"/>
        <v>0</v>
      </c>
      <c r="X18" s="92">
        <f t="shared" si="24"/>
        <v>10</v>
      </c>
      <c r="Y18" s="91">
        <f t="shared" si="25"/>
        <v>11</v>
      </c>
      <c r="Z18" s="91" t="e">
        <f>INDEX(地温!$D$2:$D$366,MATCH(X18,地温!$C$2:$C$366,FALSE))</f>
        <v>#N/A</v>
      </c>
      <c r="AA18" s="91" t="e">
        <f t="shared" si="26"/>
        <v>#N/A</v>
      </c>
      <c r="AB18" s="93" t="e">
        <f t="shared" si="8"/>
        <v>#N/A</v>
      </c>
      <c r="AC18" s="99" t="e">
        <f t="shared" si="9"/>
        <v>#N/A</v>
      </c>
      <c r="AD18" s="99">
        <f t="shared" si="10"/>
        <v>0</v>
      </c>
      <c r="AG18" s="92">
        <f t="shared" si="27"/>
        <v>10</v>
      </c>
      <c r="AH18" s="91">
        <f t="shared" si="28"/>
        <v>11</v>
      </c>
      <c r="AI18" s="91" t="e">
        <f>INDEX(地温!$D$2:$D$366,MATCH(AG18,地温!$C$2:$C$366,FALSE))</f>
        <v>#N/A</v>
      </c>
      <c r="AJ18" s="91" t="e">
        <f t="shared" si="29"/>
        <v>#N/A</v>
      </c>
      <c r="AK18" s="93" t="e">
        <f t="shared" si="11"/>
        <v>#N/A</v>
      </c>
      <c r="AL18" s="99" t="e">
        <f t="shared" si="12"/>
        <v>#N/A</v>
      </c>
      <c r="AM18" s="99">
        <f t="shared" si="13"/>
        <v>0</v>
      </c>
      <c r="AP18" s="92">
        <f t="shared" si="30"/>
        <v>10</v>
      </c>
      <c r="AQ18" s="91">
        <f t="shared" si="31"/>
        <v>11</v>
      </c>
      <c r="AR18" s="91" t="e">
        <f>INDEX(地温!$D$2:$D$366,MATCH(AP18,地温!$C$2:$C$366,FALSE))</f>
        <v>#N/A</v>
      </c>
      <c r="AS18" s="91" t="e">
        <f t="shared" si="32"/>
        <v>#N/A</v>
      </c>
      <c r="AT18" s="93" t="e">
        <f t="shared" si="14"/>
        <v>#N/A</v>
      </c>
      <c r="AU18" s="99" t="e">
        <f t="shared" si="15"/>
        <v>#N/A</v>
      </c>
      <c r="AV18" s="99">
        <f t="shared" si="16"/>
        <v>0</v>
      </c>
    </row>
    <row r="19" spans="1:48" s="91" customFormat="1">
      <c r="A19" s="92">
        <f t="shared" si="17"/>
        <v>11</v>
      </c>
      <c r="B19" s="91">
        <f t="shared" si="0"/>
        <v>12</v>
      </c>
      <c r="C19" s="99">
        <f t="shared" si="1"/>
        <v>0</v>
      </c>
      <c r="F19" s="92">
        <f t="shared" si="18"/>
        <v>11</v>
      </c>
      <c r="G19" s="91">
        <f t="shared" si="19"/>
        <v>12</v>
      </c>
      <c r="H19" s="91" t="e">
        <f>INDEX(地温!$D$2:$D$366,MATCH(F19,地温!$C$2:$C$366,FALSE))</f>
        <v>#N/A</v>
      </c>
      <c r="I19" s="91" t="e">
        <f t="shared" si="20"/>
        <v>#N/A</v>
      </c>
      <c r="J19" s="93" t="e">
        <f t="shared" si="2"/>
        <v>#N/A</v>
      </c>
      <c r="K19" s="99" t="e">
        <f t="shared" si="3"/>
        <v>#N/A</v>
      </c>
      <c r="L19" s="99">
        <f t="shared" si="4"/>
        <v>0</v>
      </c>
      <c r="O19" s="92">
        <f t="shared" si="21"/>
        <v>11</v>
      </c>
      <c r="P19" s="91">
        <f t="shared" si="22"/>
        <v>12</v>
      </c>
      <c r="Q19" s="91" t="e">
        <f>INDEX(地温!$D$2:$D$366,MATCH(O19,地温!$C$2:$C$366,FALSE))</f>
        <v>#N/A</v>
      </c>
      <c r="R19" s="91" t="e">
        <f t="shared" si="23"/>
        <v>#N/A</v>
      </c>
      <c r="S19" s="93" t="e">
        <f t="shared" si="5"/>
        <v>#N/A</v>
      </c>
      <c r="T19" s="99" t="e">
        <f t="shared" si="6"/>
        <v>#N/A</v>
      </c>
      <c r="U19" s="99">
        <f t="shared" si="7"/>
        <v>0</v>
      </c>
      <c r="X19" s="92">
        <f t="shared" si="24"/>
        <v>11</v>
      </c>
      <c r="Y19" s="91">
        <f t="shared" si="25"/>
        <v>12</v>
      </c>
      <c r="Z19" s="91" t="e">
        <f>INDEX(地温!$D$2:$D$366,MATCH(X19,地温!$C$2:$C$366,FALSE))</f>
        <v>#N/A</v>
      </c>
      <c r="AA19" s="91" t="e">
        <f t="shared" si="26"/>
        <v>#N/A</v>
      </c>
      <c r="AB19" s="93" t="e">
        <f t="shared" si="8"/>
        <v>#N/A</v>
      </c>
      <c r="AC19" s="99" t="e">
        <f t="shared" si="9"/>
        <v>#N/A</v>
      </c>
      <c r="AD19" s="99">
        <f t="shared" si="10"/>
        <v>0</v>
      </c>
      <c r="AG19" s="92">
        <f t="shared" si="27"/>
        <v>11</v>
      </c>
      <c r="AH19" s="91">
        <f t="shared" si="28"/>
        <v>12</v>
      </c>
      <c r="AI19" s="91" t="e">
        <f>INDEX(地温!$D$2:$D$366,MATCH(AG19,地温!$C$2:$C$366,FALSE))</f>
        <v>#N/A</v>
      </c>
      <c r="AJ19" s="91" t="e">
        <f t="shared" si="29"/>
        <v>#N/A</v>
      </c>
      <c r="AK19" s="93" t="e">
        <f t="shared" si="11"/>
        <v>#N/A</v>
      </c>
      <c r="AL19" s="99" t="e">
        <f t="shared" si="12"/>
        <v>#N/A</v>
      </c>
      <c r="AM19" s="99">
        <f t="shared" si="13"/>
        <v>0</v>
      </c>
      <c r="AP19" s="92">
        <f t="shared" si="30"/>
        <v>11</v>
      </c>
      <c r="AQ19" s="91">
        <f t="shared" si="31"/>
        <v>12</v>
      </c>
      <c r="AR19" s="91" t="e">
        <f>INDEX(地温!$D$2:$D$366,MATCH(AP19,地温!$C$2:$C$366,FALSE))</f>
        <v>#N/A</v>
      </c>
      <c r="AS19" s="91" t="e">
        <f t="shared" si="32"/>
        <v>#N/A</v>
      </c>
      <c r="AT19" s="93" t="e">
        <f t="shared" si="14"/>
        <v>#N/A</v>
      </c>
      <c r="AU19" s="99" t="e">
        <f t="shared" si="15"/>
        <v>#N/A</v>
      </c>
      <c r="AV19" s="99">
        <f t="shared" si="16"/>
        <v>0</v>
      </c>
    </row>
    <row r="20" spans="1:48" s="91" customFormat="1">
      <c r="A20" s="92">
        <f t="shared" si="17"/>
        <v>12</v>
      </c>
      <c r="B20" s="91">
        <f t="shared" si="0"/>
        <v>13</v>
      </c>
      <c r="C20" s="99">
        <f t="shared" si="1"/>
        <v>0</v>
      </c>
      <c r="F20" s="92">
        <f t="shared" si="18"/>
        <v>12</v>
      </c>
      <c r="G20" s="91">
        <f t="shared" si="19"/>
        <v>13</v>
      </c>
      <c r="H20" s="91" t="e">
        <f>INDEX(地温!$D$2:$D$366,MATCH(F20,地温!$C$2:$C$366,FALSE))</f>
        <v>#N/A</v>
      </c>
      <c r="I20" s="91" t="e">
        <f t="shared" si="20"/>
        <v>#N/A</v>
      </c>
      <c r="J20" s="93" t="e">
        <f t="shared" si="2"/>
        <v>#N/A</v>
      </c>
      <c r="K20" s="99" t="e">
        <f t="shared" si="3"/>
        <v>#N/A</v>
      </c>
      <c r="L20" s="99">
        <f t="shared" si="4"/>
        <v>0</v>
      </c>
      <c r="O20" s="92">
        <f t="shared" si="21"/>
        <v>12</v>
      </c>
      <c r="P20" s="91">
        <f t="shared" si="22"/>
        <v>13</v>
      </c>
      <c r="Q20" s="91" t="e">
        <f>INDEX(地温!$D$2:$D$366,MATCH(O20,地温!$C$2:$C$366,FALSE))</f>
        <v>#N/A</v>
      </c>
      <c r="R20" s="91" t="e">
        <f t="shared" si="23"/>
        <v>#N/A</v>
      </c>
      <c r="S20" s="93" t="e">
        <f t="shared" si="5"/>
        <v>#N/A</v>
      </c>
      <c r="T20" s="99" t="e">
        <f t="shared" si="6"/>
        <v>#N/A</v>
      </c>
      <c r="U20" s="99">
        <f t="shared" si="7"/>
        <v>0</v>
      </c>
      <c r="X20" s="92">
        <f t="shared" si="24"/>
        <v>12</v>
      </c>
      <c r="Y20" s="91">
        <f t="shared" si="25"/>
        <v>13</v>
      </c>
      <c r="Z20" s="91" t="e">
        <f>INDEX(地温!$D$2:$D$366,MATCH(X20,地温!$C$2:$C$366,FALSE))</f>
        <v>#N/A</v>
      </c>
      <c r="AA20" s="91" t="e">
        <f t="shared" si="26"/>
        <v>#N/A</v>
      </c>
      <c r="AB20" s="93" t="e">
        <f t="shared" si="8"/>
        <v>#N/A</v>
      </c>
      <c r="AC20" s="99" t="e">
        <f t="shared" si="9"/>
        <v>#N/A</v>
      </c>
      <c r="AD20" s="99">
        <f t="shared" si="10"/>
        <v>0</v>
      </c>
      <c r="AG20" s="92">
        <f t="shared" si="27"/>
        <v>12</v>
      </c>
      <c r="AH20" s="91">
        <f t="shared" si="28"/>
        <v>13</v>
      </c>
      <c r="AI20" s="91" t="e">
        <f>INDEX(地温!$D$2:$D$366,MATCH(AG20,地温!$C$2:$C$366,FALSE))</f>
        <v>#N/A</v>
      </c>
      <c r="AJ20" s="91" t="e">
        <f t="shared" si="29"/>
        <v>#N/A</v>
      </c>
      <c r="AK20" s="93" t="e">
        <f t="shared" si="11"/>
        <v>#N/A</v>
      </c>
      <c r="AL20" s="99" t="e">
        <f t="shared" si="12"/>
        <v>#N/A</v>
      </c>
      <c r="AM20" s="99">
        <f t="shared" si="13"/>
        <v>0</v>
      </c>
      <c r="AP20" s="92">
        <f t="shared" si="30"/>
        <v>12</v>
      </c>
      <c r="AQ20" s="91">
        <f t="shared" si="31"/>
        <v>13</v>
      </c>
      <c r="AR20" s="91" t="e">
        <f>INDEX(地温!$D$2:$D$366,MATCH(AP20,地温!$C$2:$C$366,FALSE))</f>
        <v>#N/A</v>
      </c>
      <c r="AS20" s="91" t="e">
        <f t="shared" si="32"/>
        <v>#N/A</v>
      </c>
      <c r="AT20" s="93" t="e">
        <f t="shared" si="14"/>
        <v>#N/A</v>
      </c>
      <c r="AU20" s="99" t="e">
        <f t="shared" si="15"/>
        <v>#N/A</v>
      </c>
      <c r="AV20" s="99">
        <f t="shared" si="16"/>
        <v>0</v>
      </c>
    </row>
    <row r="21" spans="1:48" s="91" customFormat="1">
      <c r="A21" s="92">
        <f t="shared" si="17"/>
        <v>13</v>
      </c>
      <c r="B21" s="91">
        <f t="shared" si="0"/>
        <v>14</v>
      </c>
      <c r="C21" s="99">
        <f t="shared" si="1"/>
        <v>0</v>
      </c>
      <c r="F21" s="92">
        <f t="shared" si="18"/>
        <v>13</v>
      </c>
      <c r="G21" s="91">
        <f t="shared" si="19"/>
        <v>14</v>
      </c>
      <c r="H21" s="91" t="e">
        <f>INDEX(地温!$D$2:$D$366,MATCH(F21,地温!$C$2:$C$366,FALSE))</f>
        <v>#N/A</v>
      </c>
      <c r="I21" s="91" t="e">
        <f t="shared" si="20"/>
        <v>#N/A</v>
      </c>
      <c r="J21" s="93" t="e">
        <f t="shared" si="2"/>
        <v>#N/A</v>
      </c>
      <c r="K21" s="99" t="e">
        <f t="shared" si="3"/>
        <v>#N/A</v>
      </c>
      <c r="L21" s="99">
        <f t="shared" si="4"/>
        <v>0</v>
      </c>
      <c r="O21" s="92">
        <f t="shared" si="21"/>
        <v>13</v>
      </c>
      <c r="P21" s="91">
        <f t="shared" si="22"/>
        <v>14</v>
      </c>
      <c r="Q21" s="91" t="e">
        <f>INDEX(地温!$D$2:$D$366,MATCH(O21,地温!$C$2:$C$366,FALSE))</f>
        <v>#N/A</v>
      </c>
      <c r="R21" s="91" t="e">
        <f t="shared" si="23"/>
        <v>#N/A</v>
      </c>
      <c r="S21" s="93" t="e">
        <f t="shared" si="5"/>
        <v>#N/A</v>
      </c>
      <c r="T21" s="99" t="e">
        <f t="shared" si="6"/>
        <v>#N/A</v>
      </c>
      <c r="U21" s="99">
        <f t="shared" si="7"/>
        <v>0</v>
      </c>
      <c r="X21" s="92">
        <f t="shared" si="24"/>
        <v>13</v>
      </c>
      <c r="Y21" s="91">
        <f t="shared" si="25"/>
        <v>14</v>
      </c>
      <c r="Z21" s="91" t="e">
        <f>INDEX(地温!$D$2:$D$366,MATCH(X21,地温!$C$2:$C$366,FALSE))</f>
        <v>#N/A</v>
      </c>
      <c r="AA21" s="91" t="e">
        <f t="shared" si="26"/>
        <v>#N/A</v>
      </c>
      <c r="AB21" s="93" t="e">
        <f t="shared" si="8"/>
        <v>#N/A</v>
      </c>
      <c r="AC21" s="99" t="e">
        <f t="shared" si="9"/>
        <v>#N/A</v>
      </c>
      <c r="AD21" s="99">
        <f t="shared" si="10"/>
        <v>0</v>
      </c>
      <c r="AG21" s="92">
        <f t="shared" si="27"/>
        <v>13</v>
      </c>
      <c r="AH21" s="91">
        <f t="shared" si="28"/>
        <v>14</v>
      </c>
      <c r="AI21" s="91" t="e">
        <f>INDEX(地温!$D$2:$D$366,MATCH(AG21,地温!$C$2:$C$366,FALSE))</f>
        <v>#N/A</v>
      </c>
      <c r="AJ21" s="91" t="e">
        <f t="shared" si="29"/>
        <v>#N/A</v>
      </c>
      <c r="AK21" s="93" t="e">
        <f t="shared" si="11"/>
        <v>#N/A</v>
      </c>
      <c r="AL21" s="99" t="e">
        <f t="shared" si="12"/>
        <v>#N/A</v>
      </c>
      <c r="AM21" s="99">
        <f t="shared" si="13"/>
        <v>0</v>
      </c>
      <c r="AP21" s="92">
        <f t="shared" si="30"/>
        <v>13</v>
      </c>
      <c r="AQ21" s="91">
        <f t="shared" si="31"/>
        <v>14</v>
      </c>
      <c r="AR21" s="91" t="e">
        <f>INDEX(地温!$D$2:$D$366,MATCH(AP21,地温!$C$2:$C$366,FALSE))</f>
        <v>#N/A</v>
      </c>
      <c r="AS21" s="91" t="e">
        <f t="shared" si="32"/>
        <v>#N/A</v>
      </c>
      <c r="AT21" s="93" t="e">
        <f t="shared" si="14"/>
        <v>#N/A</v>
      </c>
      <c r="AU21" s="99" t="e">
        <f t="shared" si="15"/>
        <v>#N/A</v>
      </c>
      <c r="AV21" s="99">
        <f t="shared" si="16"/>
        <v>0</v>
      </c>
    </row>
    <row r="22" spans="1:48" s="91" customFormat="1">
      <c r="A22" s="92">
        <f t="shared" si="17"/>
        <v>14</v>
      </c>
      <c r="B22" s="91">
        <f t="shared" si="0"/>
        <v>15</v>
      </c>
      <c r="C22" s="99">
        <f t="shared" si="1"/>
        <v>0</v>
      </c>
      <c r="F22" s="92">
        <f t="shared" si="18"/>
        <v>14</v>
      </c>
      <c r="G22" s="91">
        <f t="shared" si="19"/>
        <v>15</v>
      </c>
      <c r="H22" s="91" t="e">
        <f>INDEX(地温!$D$2:$D$366,MATCH(F22,地温!$C$2:$C$366,FALSE))</f>
        <v>#N/A</v>
      </c>
      <c r="I22" s="91" t="e">
        <f t="shared" si="20"/>
        <v>#N/A</v>
      </c>
      <c r="J22" s="93" t="e">
        <f t="shared" si="2"/>
        <v>#N/A</v>
      </c>
      <c r="K22" s="99" t="e">
        <f t="shared" si="3"/>
        <v>#N/A</v>
      </c>
      <c r="L22" s="99">
        <f t="shared" si="4"/>
        <v>0</v>
      </c>
      <c r="O22" s="92">
        <f t="shared" si="21"/>
        <v>14</v>
      </c>
      <c r="P22" s="91">
        <f t="shared" si="22"/>
        <v>15</v>
      </c>
      <c r="Q22" s="91" t="e">
        <f>INDEX(地温!$D$2:$D$366,MATCH(O22,地温!$C$2:$C$366,FALSE))</f>
        <v>#N/A</v>
      </c>
      <c r="R22" s="91" t="e">
        <f t="shared" si="23"/>
        <v>#N/A</v>
      </c>
      <c r="S22" s="93" t="e">
        <f t="shared" si="5"/>
        <v>#N/A</v>
      </c>
      <c r="T22" s="99" t="e">
        <f t="shared" si="6"/>
        <v>#N/A</v>
      </c>
      <c r="U22" s="99">
        <f t="shared" si="7"/>
        <v>0</v>
      </c>
      <c r="X22" s="92">
        <f t="shared" si="24"/>
        <v>14</v>
      </c>
      <c r="Y22" s="91">
        <f t="shared" si="25"/>
        <v>15</v>
      </c>
      <c r="Z22" s="91" t="e">
        <f>INDEX(地温!$D$2:$D$366,MATCH(X22,地温!$C$2:$C$366,FALSE))</f>
        <v>#N/A</v>
      </c>
      <c r="AA22" s="91" t="e">
        <f t="shared" si="26"/>
        <v>#N/A</v>
      </c>
      <c r="AB22" s="93" t="e">
        <f t="shared" si="8"/>
        <v>#N/A</v>
      </c>
      <c r="AC22" s="99" t="e">
        <f t="shared" si="9"/>
        <v>#N/A</v>
      </c>
      <c r="AD22" s="99">
        <f t="shared" si="10"/>
        <v>0</v>
      </c>
      <c r="AG22" s="92">
        <f t="shared" si="27"/>
        <v>14</v>
      </c>
      <c r="AH22" s="91">
        <f t="shared" si="28"/>
        <v>15</v>
      </c>
      <c r="AI22" s="91" t="e">
        <f>INDEX(地温!$D$2:$D$366,MATCH(AG22,地温!$C$2:$C$366,FALSE))</f>
        <v>#N/A</v>
      </c>
      <c r="AJ22" s="91" t="e">
        <f t="shared" si="29"/>
        <v>#N/A</v>
      </c>
      <c r="AK22" s="93" t="e">
        <f t="shared" si="11"/>
        <v>#N/A</v>
      </c>
      <c r="AL22" s="99" t="e">
        <f t="shared" si="12"/>
        <v>#N/A</v>
      </c>
      <c r="AM22" s="99">
        <f t="shared" si="13"/>
        <v>0</v>
      </c>
      <c r="AP22" s="92">
        <f t="shared" si="30"/>
        <v>14</v>
      </c>
      <c r="AQ22" s="91">
        <f t="shared" si="31"/>
        <v>15</v>
      </c>
      <c r="AR22" s="91" t="e">
        <f>INDEX(地温!$D$2:$D$366,MATCH(AP22,地温!$C$2:$C$366,FALSE))</f>
        <v>#N/A</v>
      </c>
      <c r="AS22" s="91" t="e">
        <f t="shared" si="32"/>
        <v>#N/A</v>
      </c>
      <c r="AT22" s="93" t="e">
        <f t="shared" si="14"/>
        <v>#N/A</v>
      </c>
      <c r="AU22" s="99" t="e">
        <f t="shared" si="15"/>
        <v>#N/A</v>
      </c>
      <c r="AV22" s="99">
        <f t="shared" si="16"/>
        <v>0</v>
      </c>
    </row>
    <row r="23" spans="1:48" s="91" customFormat="1">
      <c r="A23" s="92">
        <f t="shared" si="17"/>
        <v>15</v>
      </c>
      <c r="B23" s="91">
        <f t="shared" si="0"/>
        <v>16</v>
      </c>
      <c r="C23" s="99">
        <f t="shared" si="1"/>
        <v>0</v>
      </c>
      <c r="F23" s="92">
        <f t="shared" si="18"/>
        <v>15</v>
      </c>
      <c r="G23" s="91">
        <f t="shared" si="19"/>
        <v>16</v>
      </c>
      <c r="H23" s="91" t="e">
        <f>INDEX(地温!$D$2:$D$366,MATCH(F23,地温!$C$2:$C$366,FALSE))</f>
        <v>#N/A</v>
      </c>
      <c r="I23" s="91" t="e">
        <f t="shared" si="20"/>
        <v>#N/A</v>
      </c>
      <c r="J23" s="93" t="e">
        <f t="shared" si="2"/>
        <v>#N/A</v>
      </c>
      <c r="K23" s="99" t="e">
        <f t="shared" si="3"/>
        <v>#N/A</v>
      </c>
      <c r="L23" s="99">
        <f t="shared" si="4"/>
        <v>0</v>
      </c>
      <c r="O23" s="92">
        <f t="shared" si="21"/>
        <v>15</v>
      </c>
      <c r="P23" s="91">
        <f t="shared" si="22"/>
        <v>16</v>
      </c>
      <c r="Q23" s="91" t="e">
        <f>INDEX(地温!$D$2:$D$366,MATCH(O23,地温!$C$2:$C$366,FALSE))</f>
        <v>#N/A</v>
      </c>
      <c r="R23" s="91" t="e">
        <f t="shared" si="23"/>
        <v>#N/A</v>
      </c>
      <c r="S23" s="93" t="e">
        <f t="shared" si="5"/>
        <v>#N/A</v>
      </c>
      <c r="T23" s="99" t="e">
        <f t="shared" si="6"/>
        <v>#N/A</v>
      </c>
      <c r="U23" s="99">
        <f t="shared" si="7"/>
        <v>0</v>
      </c>
      <c r="X23" s="92">
        <f t="shared" si="24"/>
        <v>15</v>
      </c>
      <c r="Y23" s="91">
        <f t="shared" si="25"/>
        <v>16</v>
      </c>
      <c r="Z23" s="91" t="e">
        <f>INDEX(地温!$D$2:$D$366,MATCH(X23,地温!$C$2:$C$366,FALSE))</f>
        <v>#N/A</v>
      </c>
      <c r="AA23" s="91" t="e">
        <f t="shared" si="26"/>
        <v>#N/A</v>
      </c>
      <c r="AB23" s="93" t="e">
        <f t="shared" si="8"/>
        <v>#N/A</v>
      </c>
      <c r="AC23" s="99" t="e">
        <f t="shared" si="9"/>
        <v>#N/A</v>
      </c>
      <c r="AD23" s="99">
        <f t="shared" si="10"/>
        <v>0</v>
      </c>
      <c r="AG23" s="92">
        <f t="shared" si="27"/>
        <v>15</v>
      </c>
      <c r="AH23" s="91">
        <f t="shared" si="28"/>
        <v>16</v>
      </c>
      <c r="AI23" s="91" t="e">
        <f>INDEX(地温!$D$2:$D$366,MATCH(AG23,地温!$C$2:$C$366,FALSE))</f>
        <v>#N/A</v>
      </c>
      <c r="AJ23" s="91" t="e">
        <f t="shared" si="29"/>
        <v>#N/A</v>
      </c>
      <c r="AK23" s="93" t="e">
        <f t="shared" si="11"/>
        <v>#N/A</v>
      </c>
      <c r="AL23" s="99" t="e">
        <f t="shared" si="12"/>
        <v>#N/A</v>
      </c>
      <c r="AM23" s="99">
        <f t="shared" si="13"/>
        <v>0</v>
      </c>
      <c r="AP23" s="92">
        <f t="shared" si="30"/>
        <v>15</v>
      </c>
      <c r="AQ23" s="91">
        <f t="shared" si="31"/>
        <v>16</v>
      </c>
      <c r="AR23" s="91" t="e">
        <f>INDEX(地温!$D$2:$D$366,MATCH(AP23,地温!$C$2:$C$366,FALSE))</f>
        <v>#N/A</v>
      </c>
      <c r="AS23" s="91" t="e">
        <f t="shared" si="32"/>
        <v>#N/A</v>
      </c>
      <c r="AT23" s="93" t="e">
        <f t="shared" si="14"/>
        <v>#N/A</v>
      </c>
      <c r="AU23" s="99" t="e">
        <f t="shared" si="15"/>
        <v>#N/A</v>
      </c>
      <c r="AV23" s="99">
        <f t="shared" si="16"/>
        <v>0</v>
      </c>
    </row>
    <row r="24" spans="1:48" s="91" customFormat="1">
      <c r="A24" s="92">
        <f t="shared" si="17"/>
        <v>16</v>
      </c>
      <c r="B24" s="91">
        <f t="shared" si="0"/>
        <v>17</v>
      </c>
      <c r="C24" s="99">
        <f t="shared" si="1"/>
        <v>0</v>
      </c>
      <c r="F24" s="92">
        <f t="shared" si="18"/>
        <v>16</v>
      </c>
      <c r="G24" s="91">
        <f t="shared" si="19"/>
        <v>17</v>
      </c>
      <c r="H24" s="91" t="e">
        <f>INDEX(地温!$D$2:$D$366,MATCH(F24,地温!$C$2:$C$366,FALSE))</f>
        <v>#N/A</v>
      </c>
      <c r="I24" s="91" t="e">
        <f t="shared" si="20"/>
        <v>#N/A</v>
      </c>
      <c r="J24" s="93" t="e">
        <f t="shared" si="2"/>
        <v>#N/A</v>
      </c>
      <c r="K24" s="99" t="e">
        <f t="shared" si="3"/>
        <v>#N/A</v>
      </c>
      <c r="L24" s="99">
        <f t="shared" si="4"/>
        <v>0</v>
      </c>
      <c r="O24" s="92">
        <f t="shared" si="21"/>
        <v>16</v>
      </c>
      <c r="P24" s="91">
        <f t="shared" si="22"/>
        <v>17</v>
      </c>
      <c r="Q24" s="91" t="e">
        <f>INDEX(地温!$D$2:$D$366,MATCH(O24,地温!$C$2:$C$366,FALSE))</f>
        <v>#N/A</v>
      </c>
      <c r="R24" s="91" t="e">
        <f t="shared" si="23"/>
        <v>#N/A</v>
      </c>
      <c r="S24" s="93" t="e">
        <f t="shared" si="5"/>
        <v>#N/A</v>
      </c>
      <c r="T24" s="99" t="e">
        <f t="shared" si="6"/>
        <v>#N/A</v>
      </c>
      <c r="U24" s="99">
        <f t="shared" si="7"/>
        <v>0</v>
      </c>
      <c r="X24" s="92">
        <f t="shared" si="24"/>
        <v>16</v>
      </c>
      <c r="Y24" s="91">
        <f t="shared" si="25"/>
        <v>17</v>
      </c>
      <c r="Z24" s="91" t="e">
        <f>INDEX(地温!$D$2:$D$366,MATCH(X24,地温!$C$2:$C$366,FALSE))</f>
        <v>#N/A</v>
      </c>
      <c r="AA24" s="91" t="e">
        <f t="shared" si="26"/>
        <v>#N/A</v>
      </c>
      <c r="AB24" s="93" t="e">
        <f t="shared" si="8"/>
        <v>#N/A</v>
      </c>
      <c r="AC24" s="99" t="e">
        <f t="shared" si="9"/>
        <v>#N/A</v>
      </c>
      <c r="AD24" s="99">
        <f t="shared" si="10"/>
        <v>0</v>
      </c>
      <c r="AG24" s="92">
        <f t="shared" si="27"/>
        <v>16</v>
      </c>
      <c r="AH24" s="91">
        <f t="shared" si="28"/>
        <v>17</v>
      </c>
      <c r="AI24" s="91" t="e">
        <f>INDEX(地温!$D$2:$D$366,MATCH(AG24,地温!$C$2:$C$366,FALSE))</f>
        <v>#N/A</v>
      </c>
      <c r="AJ24" s="91" t="e">
        <f t="shared" si="29"/>
        <v>#N/A</v>
      </c>
      <c r="AK24" s="93" t="e">
        <f t="shared" si="11"/>
        <v>#N/A</v>
      </c>
      <c r="AL24" s="99" t="e">
        <f t="shared" si="12"/>
        <v>#N/A</v>
      </c>
      <c r="AM24" s="99">
        <f t="shared" si="13"/>
        <v>0</v>
      </c>
      <c r="AP24" s="92">
        <f t="shared" si="30"/>
        <v>16</v>
      </c>
      <c r="AQ24" s="91">
        <f t="shared" si="31"/>
        <v>17</v>
      </c>
      <c r="AR24" s="91" t="e">
        <f>INDEX(地温!$D$2:$D$366,MATCH(AP24,地温!$C$2:$C$366,FALSE))</f>
        <v>#N/A</v>
      </c>
      <c r="AS24" s="91" t="e">
        <f t="shared" si="32"/>
        <v>#N/A</v>
      </c>
      <c r="AT24" s="93" t="e">
        <f t="shared" si="14"/>
        <v>#N/A</v>
      </c>
      <c r="AU24" s="99" t="e">
        <f t="shared" si="15"/>
        <v>#N/A</v>
      </c>
      <c r="AV24" s="99">
        <f t="shared" si="16"/>
        <v>0</v>
      </c>
    </row>
    <row r="25" spans="1:48" s="91" customFormat="1">
      <c r="A25" s="92">
        <f t="shared" si="17"/>
        <v>17</v>
      </c>
      <c r="B25" s="91">
        <f t="shared" si="0"/>
        <v>18</v>
      </c>
      <c r="C25" s="99">
        <f t="shared" si="1"/>
        <v>0</v>
      </c>
      <c r="F25" s="92">
        <f t="shared" si="18"/>
        <v>17</v>
      </c>
      <c r="G25" s="91">
        <f t="shared" si="19"/>
        <v>18</v>
      </c>
      <c r="H25" s="91" t="e">
        <f>INDEX(地温!$D$2:$D$366,MATCH(F25,地温!$C$2:$C$366,FALSE))</f>
        <v>#N/A</v>
      </c>
      <c r="I25" s="91" t="e">
        <f t="shared" si="20"/>
        <v>#N/A</v>
      </c>
      <c r="J25" s="93" t="e">
        <f t="shared" si="2"/>
        <v>#N/A</v>
      </c>
      <c r="K25" s="99" t="e">
        <f t="shared" si="3"/>
        <v>#N/A</v>
      </c>
      <c r="L25" s="99">
        <f t="shared" si="4"/>
        <v>0</v>
      </c>
      <c r="O25" s="92">
        <f t="shared" si="21"/>
        <v>17</v>
      </c>
      <c r="P25" s="91">
        <f t="shared" si="22"/>
        <v>18</v>
      </c>
      <c r="Q25" s="91" t="e">
        <f>INDEX(地温!$D$2:$D$366,MATCH(O25,地温!$C$2:$C$366,FALSE))</f>
        <v>#N/A</v>
      </c>
      <c r="R25" s="91" t="e">
        <f t="shared" si="23"/>
        <v>#N/A</v>
      </c>
      <c r="S25" s="93" t="e">
        <f t="shared" si="5"/>
        <v>#N/A</v>
      </c>
      <c r="T25" s="99" t="e">
        <f t="shared" si="6"/>
        <v>#N/A</v>
      </c>
      <c r="U25" s="99">
        <f t="shared" si="7"/>
        <v>0</v>
      </c>
      <c r="X25" s="92">
        <f t="shared" si="24"/>
        <v>17</v>
      </c>
      <c r="Y25" s="91">
        <f t="shared" si="25"/>
        <v>18</v>
      </c>
      <c r="Z25" s="91" t="e">
        <f>INDEX(地温!$D$2:$D$366,MATCH(X25,地温!$C$2:$C$366,FALSE))</f>
        <v>#N/A</v>
      </c>
      <c r="AA25" s="91" t="e">
        <f t="shared" si="26"/>
        <v>#N/A</v>
      </c>
      <c r="AB25" s="93" t="e">
        <f t="shared" si="8"/>
        <v>#N/A</v>
      </c>
      <c r="AC25" s="99" t="e">
        <f t="shared" si="9"/>
        <v>#N/A</v>
      </c>
      <c r="AD25" s="99">
        <f t="shared" si="10"/>
        <v>0</v>
      </c>
      <c r="AG25" s="92">
        <f t="shared" si="27"/>
        <v>17</v>
      </c>
      <c r="AH25" s="91">
        <f t="shared" si="28"/>
        <v>18</v>
      </c>
      <c r="AI25" s="91" t="e">
        <f>INDEX(地温!$D$2:$D$366,MATCH(AG25,地温!$C$2:$C$366,FALSE))</f>
        <v>#N/A</v>
      </c>
      <c r="AJ25" s="91" t="e">
        <f t="shared" si="29"/>
        <v>#N/A</v>
      </c>
      <c r="AK25" s="93" t="e">
        <f t="shared" si="11"/>
        <v>#N/A</v>
      </c>
      <c r="AL25" s="99" t="e">
        <f t="shared" si="12"/>
        <v>#N/A</v>
      </c>
      <c r="AM25" s="99">
        <f t="shared" si="13"/>
        <v>0</v>
      </c>
      <c r="AP25" s="92">
        <f t="shared" si="30"/>
        <v>17</v>
      </c>
      <c r="AQ25" s="91">
        <f t="shared" si="31"/>
        <v>18</v>
      </c>
      <c r="AR25" s="91" t="e">
        <f>INDEX(地温!$D$2:$D$366,MATCH(AP25,地温!$C$2:$C$366,FALSE))</f>
        <v>#N/A</v>
      </c>
      <c r="AS25" s="91" t="e">
        <f t="shared" si="32"/>
        <v>#N/A</v>
      </c>
      <c r="AT25" s="93" t="e">
        <f t="shared" si="14"/>
        <v>#N/A</v>
      </c>
      <c r="AU25" s="99" t="e">
        <f t="shared" si="15"/>
        <v>#N/A</v>
      </c>
      <c r="AV25" s="99">
        <f t="shared" si="16"/>
        <v>0</v>
      </c>
    </row>
    <row r="26" spans="1:48" s="91" customFormat="1">
      <c r="A26" s="92">
        <f t="shared" si="17"/>
        <v>18</v>
      </c>
      <c r="B26" s="91">
        <f t="shared" si="0"/>
        <v>19</v>
      </c>
      <c r="C26" s="99">
        <f t="shared" si="1"/>
        <v>0</v>
      </c>
      <c r="F26" s="92">
        <f t="shared" si="18"/>
        <v>18</v>
      </c>
      <c r="G26" s="91">
        <f t="shared" si="19"/>
        <v>19</v>
      </c>
      <c r="H26" s="91" t="e">
        <f>INDEX(地温!$D$2:$D$366,MATCH(F26,地温!$C$2:$C$366,FALSE))</f>
        <v>#N/A</v>
      </c>
      <c r="I26" s="91" t="e">
        <f t="shared" si="20"/>
        <v>#N/A</v>
      </c>
      <c r="J26" s="93" t="e">
        <f t="shared" si="2"/>
        <v>#N/A</v>
      </c>
      <c r="K26" s="99" t="e">
        <f t="shared" si="3"/>
        <v>#N/A</v>
      </c>
      <c r="L26" s="99">
        <f t="shared" si="4"/>
        <v>0</v>
      </c>
      <c r="O26" s="92">
        <f t="shared" si="21"/>
        <v>18</v>
      </c>
      <c r="P26" s="91">
        <f t="shared" si="22"/>
        <v>19</v>
      </c>
      <c r="Q26" s="91" t="e">
        <f>INDEX(地温!$D$2:$D$366,MATCH(O26,地温!$C$2:$C$366,FALSE))</f>
        <v>#N/A</v>
      </c>
      <c r="R26" s="91" t="e">
        <f t="shared" si="23"/>
        <v>#N/A</v>
      </c>
      <c r="S26" s="93" t="e">
        <f t="shared" si="5"/>
        <v>#N/A</v>
      </c>
      <c r="T26" s="99" t="e">
        <f t="shared" si="6"/>
        <v>#N/A</v>
      </c>
      <c r="U26" s="99">
        <f t="shared" si="7"/>
        <v>0</v>
      </c>
      <c r="X26" s="92">
        <f t="shared" si="24"/>
        <v>18</v>
      </c>
      <c r="Y26" s="91">
        <f t="shared" si="25"/>
        <v>19</v>
      </c>
      <c r="Z26" s="91" t="e">
        <f>INDEX(地温!$D$2:$D$366,MATCH(X26,地温!$C$2:$C$366,FALSE))</f>
        <v>#N/A</v>
      </c>
      <c r="AA26" s="91" t="e">
        <f t="shared" si="26"/>
        <v>#N/A</v>
      </c>
      <c r="AB26" s="93" t="e">
        <f t="shared" si="8"/>
        <v>#N/A</v>
      </c>
      <c r="AC26" s="99" t="e">
        <f t="shared" si="9"/>
        <v>#N/A</v>
      </c>
      <c r="AD26" s="99">
        <f t="shared" si="10"/>
        <v>0</v>
      </c>
      <c r="AG26" s="92">
        <f t="shared" si="27"/>
        <v>18</v>
      </c>
      <c r="AH26" s="91">
        <f t="shared" si="28"/>
        <v>19</v>
      </c>
      <c r="AI26" s="91" t="e">
        <f>INDEX(地温!$D$2:$D$366,MATCH(AG26,地温!$C$2:$C$366,FALSE))</f>
        <v>#N/A</v>
      </c>
      <c r="AJ26" s="91" t="e">
        <f t="shared" si="29"/>
        <v>#N/A</v>
      </c>
      <c r="AK26" s="93" t="e">
        <f t="shared" si="11"/>
        <v>#N/A</v>
      </c>
      <c r="AL26" s="99" t="e">
        <f t="shared" si="12"/>
        <v>#N/A</v>
      </c>
      <c r="AM26" s="99">
        <f t="shared" si="13"/>
        <v>0</v>
      </c>
      <c r="AP26" s="92">
        <f t="shared" si="30"/>
        <v>18</v>
      </c>
      <c r="AQ26" s="91">
        <f t="shared" si="31"/>
        <v>19</v>
      </c>
      <c r="AR26" s="91" t="e">
        <f>INDEX(地温!$D$2:$D$366,MATCH(AP26,地温!$C$2:$C$366,FALSE))</f>
        <v>#N/A</v>
      </c>
      <c r="AS26" s="91" t="e">
        <f t="shared" si="32"/>
        <v>#N/A</v>
      </c>
      <c r="AT26" s="93" t="e">
        <f t="shared" si="14"/>
        <v>#N/A</v>
      </c>
      <c r="AU26" s="99" t="e">
        <f t="shared" si="15"/>
        <v>#N/A</v>
      </c>
      <c r="AV26" s="99">
        <f t="shared" si="16"/>
        <v>0</v>
      </c>
    </row>
    <row r="27" spans="1:48" s="91" customFormat="1">
      <c r="A27" s="92">
        <f t="shared" si="17"/>
        <v>19</v>
      </c>
      <c r="B27" s="91">
        <f t="shared" si="0"/>
        <v>20</v>
      </c>
      <c r="C27" s="99">
        <f t="shared" si="1"/>
        <v>0</v>
      </c>
      <c r="F27" s="92">
        <f t="shared" si="18"/>
        <v>19</v>
      </c>
      <c r="G27" s="91">
        <f t="shared" si="19"/>
        <v>20</v>
      </c>
      <c r="H27" s="91" t="e">
        <f>INDEX(地温!$D$2:$D$366,MATCH(F27,地温!$C$2:$C$366,FALSE))</f>
        <v>#N/A</v>
      </c>
      <c r="I27" s="91" t="e">
        <f t="shared" si="20"/>
        <v>#N/A</v>
      </c>
      <c r="J27" s="93" t="e">
        <f t="shared" si="2"/>
        <v>#N/A</v>
      </c>
      <c r="K27" s="99" t="e">
        <f t="shared" si="3"/>
        <v>#N/A</v>
      </c>
      <c r="L27" s="99">
        <f t="shared" si="4"/>
        <v>0</v>
      </c>
      <c r="O27" s="92">
        <f t="shared" si="21"/>
        <v>19</v>
      </c>
      <c r="P27" s="91">
        <f t="shared" si="22"/>
        <v>20</v>
      </c>
      <c r="Q27" s="91" t="e">
        <f>INDEX(地温!$D$2:$D$366,MATCH(O27,地温!$C$2:$C$366,FALSE))</f>
        <v>#N/A</v>
      </c>
      <c r="R27" s="91" t="e">
        <f t="shared" si="23"/>
        <v>#N/A</v>
      </c>
      <c r="S27" s="93" t="e">
        <f t="shared" si="5"/>
        <v>#N/A</v>
      </c>
      <c r="T27" s="99" t="e">
        <f t="shared" si="6"/>
        <v>#N/A</v>
      </c>
      <c r="U27" s="99">
        <f t="shared" si="7"/>
        <v>0</v>
      </c>
      <c r="X27" s="92">
        <f t="shared" si="24"/>
        <v>19</v>
      </c>
      <c r="Y27" s="91">
        <f t="shared" si="25"/>
        <v>20</v>
      </c>
      <c r="Z27" s="91" t="e">
        <f>INDEX(地温!$D$2:$D$366,MATCH(X27,地温!$C$2:$C$366,FALSE))</f>
        <v>#N/A</v>
      </c>
      <c r="AA27" s="91" t="e">
        <f t="shared" si="26"/>
        <v>#N/A</v>
      </c>
      <c r="AB27" s="93" t="e">
        <f t="shared" si="8"/>
        <v>#N/A</v>
      </c>
      <c r="AC27" s="99" t="e">
        <f t="shared" si="9"/>
        <v>#N/A</v>
      </c>
      <c r="AD27" s="99">
        <f t="shared" si="10"/>
        <v>0</v>
      </c>
      <c r="AG27" s="92">
        <f t="shared" si="27"/>
        <v>19</v>
      </c>
      <c r="AH27" s="91">
        <f t="shared" si="28"/>
        <v>20</v>
      </c>
      <c r="AI27" s="91" t="e">
        <f>INDEX(地温!$D$2:$D$366,MATCH(AG27,地温!$C$2:$C$366,FALSE))</f>
        <v>#N/A</v>
      </c>
      <c r="AJ27" s="91" t="e">
        <f t="shared" si="29"/>
        <v>#N/A</v>
      </c>
      <c r="AK27" s="93" t="e">
        <f t="shared" si="11"/>
        <v>#N/A</v>
      </c>
      <c r="AL27" s="99" t="e">
        <f t="shared" si="12"/>
        <v>#N/A</v>
      </c>
      <c r="AM27" s="99">
        <f t="shared" si="13"/>
        <v>0</v>
      </c>
      <c r="AP27" s="92">
        <f t="shared" si="30"/>
        <v>19</v>
      </c>
      <c r="AQ27" s="91">
        <f t="shared" si="31"/>
        <v>20</v>
      </c>
      <c r="AR27" s="91" t="e">
        <f>INDEX(地温!$D$2:$D$366,MATCH(AP27,地温!$C$2:$C$366,FALSE))</f>
        <v>#N/A</v>
      </c>
      <c r="AS27" s="91" t="e">
        <f t="shared" si="32"/>
        <v>#N/A</v>
      </c>
      <c r="AT27" s="93" t="e">
        <f t="shared" si="14"/>
        <v>#N/A</v>
      </c>
      <c r="AU27" s="99" t="e">
        <f t="shared" si="15"/>
        <v>#N/A</v>
      </c>
      <c r="AV27" s="99">
        <f t="shared" si="16"/>
        <v>0</v>
      </c>
    </row>
    <row r="28" spans="1:48" s="91" customFormat="1">
      <c r="A28" s="92">
        <f t="shared" si="17"/>
        <v>20</v>
      </c>
      <c r="B28" s="91">
        <f t="shared" si="0"/>
        <v>21</v>
      </c>
      <c r="C28" s="99">
        <f t="shared" si="1"/>
        <v>0</v>
      </c>
      <c r="F28" s="92">
        <f t="shared" si="18"/>
        <v>20</v>
      </c>
      <c r="G28" s="91">
        <f t="shared" si="19"/>
        <v>21</v>
      </c>
      <c r="H28" s="91" t="e">
        <f>INDEX(地温!$D$2:$D$366,MATCH(F28,地温!$C$2:$C$366,FALSE))</f>
        <v>#N/A</v>
      </c>
      <c r="I28" s="91" t="e">
        <f t="shared" si="20"/>
        <v>#N/A</v>
      </c>
      <c r="J28" s="93" t="e">
        <f t="shared" si="2"/>
        <v>#N/A</v>
      </c>
      <c r="K28" s="99" t="e">
        <f t="shared" si="3"/>
        <v>#N/A</v>
      </c>
      <c r="L28" s="99">
        <f t="shared" si="4"/>
        <v>0</v>
      </c>
      <c r="O28" s="92">
        <f t="shared" si="21"/>
        <v>20</v>
      </c>
      <c r="P28" s="91">
        <f t="shared" si="22"/>
        <v>21</v>
      </c>
      <c r="Q28" s="91" t="e">
        <f>INDEX(地温!$D$2:$D$366,MATCH(O28,地温!$C$2:$C$366,FALSE))</f>
        <v>#N/A</v>
      </c>
      <c r="R28" s="91" t="e">
        <f t="shared" si="23"/>
        <v>#N/A</v>
      </c>
      <c r="S28" s="93" t="e">
        <f t="shared" si="5"/>
        <v>#N/A</v>
      </c>
      <c r="T28" s="99" t="e">
        <f t="shared" si="6"/>
        <v>#N/A</v>
      </c>
      <c r="U28" s="99">
        <f t="shared" si="7"/>
        <v>0</v>
      </c>
      <c r="X28" s="92">
        <f t="shared" si="24"/>
        <v>20</v>
      </c>
      <c r="Y28" s="91">
        <f t="shared" si="25"/>
        <v>21</v>
      </c>
      <c r="Z28" s="91" t="e">
        <f>INDEX(地温!$D$2:$D$366,MATCH(X28,地温!$C$2:$C$366,FALSE))</f>
        <v>#N/A</v>
      </c>
      <c r="AA28" s="91" t="e">
        <f t="shared" si="26"/>
        <v>#N/A</v>
      </c>
      <c r="AB28" s="93" t="e">
        <f t="shared" si="8"/>
        <v>#N/A</v>
      </c>
      <c r="AC28" s="99" t="e">
        <f t="shared" si="9"/>
        <v>#N/A</v>
      </c>
      <c r="AD28" s="99">
        <f t="shared" si="10"/>
        <v>0</v>
      </c>
      <c r="AG28" s="92">
        <f t="shared" si="27"/>
        <v>20</v>
      </c>
      <c r="AH28" s="91">
        <f t="shared" si="28"/>
        <v>21</v>
      </c>
      <c r="AI28" s="91" t="e">
        <f>INDEX(地温!$D$2:$D$366,MATCH(AG28,地温!$C$2:$C$366,FALSE))</f>
        <v>#N/A</v>
      </c>
      <c r="AJ28" s="91" t="e">
        <f t="shared" si="29"/>
        <v>#N/A</v>
      </c>
      <c r="AK28" s="93" t="e">
        <f t="shared" si="11"/>
        <v>#N/A</v>
      </c>
      <c r="AL28" s="99" t="e">
        <f t="shared" si="12"/>
        <v>#N/A</v>
      </c>
      <c r="AM28" s="99">
        <f t="shared" si="13"/>
        <v>0</v>
      </c>
      <c r="AP28" s="92">
        <f t="shared" si="30"/>
        <v>20</v>
      </c>
      <c r="AQ28" s="91">
        <f t="shared" si="31"/>
        <v>21</v>
      </c>
      <c r="AR28" s="91" t="e">
        <f>INDEX(地温!$D$2:$D$366,MATCH(AP28,地温!$C$2:$C$366,FALSE))</f>
        <v>#N/A</v>
      </c>
      <c r="AS28" s="91" t="e">
        <f t="shared" si="32"/>
        <v>#N/A</v>
      </c>
      <c r="AT28" s="93" t="e">
        <f t="shared" si="14"/>
        <v>#N/A</v>
      </c>
      <c r="AU28" s="99" t="e">
        <f t="shared" si="15"/>
        <v>#N/A</v>
      </c>
      <c r="AV28" s="99">
        <f t="shared" si="16"/>
        <v>0</v>
      </c>
    </row>
    <row r="29" spans="1:48" s="91" customFormat="1">
      <c r="A29" s="92">
        <f t="shared" si="17"/>
        <v>21</v>
      </c>
      <c r="B29" s="91">
        <f t="shared" si="0"/>
        <v>22</v>
      </c>
      <c r="C29" s="99">
        <f t="shared" si="1"/>
        <v>0</v>
      </c>
      <c r="F29" s="92">
        <f t="shared" si="18"/>
        <v>21</v>
      </c>
      <c r="G29" s="91">
        <f t="shared" si="19"/>
        <v>22</v>
      </c>
      <c r="H29" s="91" t="e">
        <f>INDEX(地温!$D$2:$D$366,MATCH(F29,地温!$C$2:$C$366,FALSE))</f>
        <v>#N/A</v>
      </c>
      <c r="I29" s="91" t="e">
        <f t="shared" si="20"/>
        <v>#N/A</v>
      </c>
      <c r="J29" s="93" t="e">
        <f t="shared" si="2"/>
        <v>#N/A</v>
      </c>
      <c r="K29" s="99" t="e">
        <f t="shared" si="3"/>
        <v>#N/A</v>
      </c>
      <c r="L29" s="99">
        <f t="shared" si="4"/>
        <v>0</v>
      </c>
      <c r="O29" s="92">
        <f t="shared" si="21"/>
        <v>21</v>
      </c>
      <c r="P29" s="91">
        <f t="shared" si="22"/>
        <v>22</v>
      </c>
      <c r="Q29" s="91" t="e">
        <f>INDEX(地温!$D$2:$D$366,MATCH(O29,地温!$C$2:$C$366,FALSE))</f>
        <v>#N/A</v>
      </c>
      <c r="R29" s="91" t="e">
        <f t="shared" si="23"/>
        <v>#N/A</v>
      </c>
      <c r="S29" s="93" t="e">
        <f t="shared" si="5"/>
        <v>#N/A</v>
      </c>
      <c r="T29" s="99" t="e">
        <f t="shared" si="6"/>
        <v>#N/A</v>
      </c>
      <c r="U29" s="99">
        <f t="shared" si="7"/>
        <v>0</v>
      </c>
      <c r="X29" s="92">
        <f t="shared" si="24"/>
        <v>21</v>
      </c>
      <c r="Y29" s="91">
        <f t="shared" si="25"/>
        <v>22</v>
      </c>
      <c r="Z29" s="91" t="e">
        <f>INDEX(地温!$D$2:$D$366,MATCH(X29,地温!$C$2:$C$366,FALSE))</f>
        <v>#N/A</v>
      </c>
      <c r="AA29" s="91" t="e">
        <f t="shared" si="26"/>
        <v>#N/A</v>
      </c>
      <c r="AB29" s="93" t="e">
        <f t="shared" si="8"/>
        <v>#N/A</v>
      </c>
      <c r="AC29" s="99" t="e">
        <f t="shared" si="9"/>
        <v>#N/A</v>
      </c>
      <c r="AD29" s="99">
        <f t="shared" si="10"/>
        <v>0</v>
      </c>
      <c r="AG29" s="92">
        <f t="shared" si="27"/>
        <v>21</v>
      </c>
      <c r="AH29" s="91">
        <f t="shared" si="28"/>
        <v>22</v>
      </c>
      <c r="AI29" s="91" t="e">
        <f>INDEX(地温!$D$2:$D$366,MATCH(AG29,地温!$C$2:$C$366,FALSE))</f>
        <v>#N/A</v>
      </c>
      <c r="AJ29" s="91" t="e">
        <f t="shared" si="29"/>
        <v>#N/A</v>
      </c>
      <c r="AK29" s="93" t="e">
        <f t="shared" si="11"/>
        <v>#N/A</v>
      </c>
      <c r="AL29" s="99" t="e">
        <f t="shared" si="12"/>
        <v>#N/A</v>
      </c>
      <c r="AM29" s="99">
        <f t="shared" si="13"/>
        <v>0</v>
      </c>
      <c r="AP29" s="92">
        <f t="shared" si="30"/>
        <v>21</v>
      </c>
      <c r="AQ29" s="91">
        <f t="shared" si="31"/>
        <v>22</v>
      </c>
      <c r="AR29" s="91" t="e">
        <f>INDEX(地温!$D$2:$D$366,MATCH(AP29,地温!$C$2:$C$366,FALSE))</f>
        <v>#N/A</v>
      </c>
      <c r="AS29" s="91" t="e">
        <f t="shared" si="32"/>
        <v>#N/A</v>
      </c>
      <c r="AT29" s="93" t="e">
        <f t="shared" si="14"/>
        <v>#N/A</v>
      </c>
      <c r="AU29" s="99" t="e">
        <f t="shared" si="15"/>
        <v>#N/A</v>
      </c>
      <c r="AV29" s="99">
        <f t="shared" si="16"/>
        <v>0</v>
      </c>
    </row>
    <row r="30" spans="1:48" s="91" customFormat="1">
      <c r="A30" s="92">
        <f t="shared" si="17"/>
        <v>22</v>
      </c>
      <c r="B30" s="91">
        <f t="shared" si="0"/>
        <v>23</v>
      </c>
      <c r="C30" s="99">
        <f t="shared" si="1"/>
        <v>0</v>
      </c>
      <c r="F30" s="92">
        <f t="shared" si="18"/>
        <v>22</v>
      </c>
      <c r="G30" s="91">
        <f t="shared" si="19"/>
        <v>23</v>
      </c>
      <c r="H30" s="91" t="e">
        <f>INDEX(地温!$D$2:$D$366,MATCH(F30,地温!$C$2:$C$366,FALSE))</f>
        <v>#N/A</v>
      </c>
      <c r="I30" s="91" t="e">
        <f t="shared" si="20"/>
        <v>#N/A</v>
      </c>
      <c r="J30" s="93" t="e">
        <f t="shared" si="2"/>
        <v>#N/A</v>
      </c>
      <c r="K30" s="99" t="e">
        <f t="shared" si="3"/>
        <v>#N/A</v>
      </c>
      <c r="L30" s="99">
        <f t="shared" si="4"/>
        <v>0</v>
      </c>
      <c r="O30" s="92">
        <f t="shared" si="21"/>
        <v>22</v>
      </c>
      <c r="P30" s="91">
        <f t="shared" si="22"/>
        <v>23</v>
      </c>
      <c r="Q30" s="91" t="e">
        <f>INDEX(地温!$D$2:$D$366,MATCH(O30,地温!$C$2:$C$366,FALSE))</f>
        <v>#N/A</v>
      </c>
      <c r="R30" s="91" t="e">
        <f t="shared" si="23"/>
        <v>#N/A</v>
      </c>
      <c r="S30" s="93" t="e">
        <f t="shared" si="5"/>
        <v>#N/A</v>
      </c>
      <c r="T30" s="99" t="e">
        <f t="shared" si="6"/>
        <v>#N/A</v>
      </c>
      <c r="U30" s="99">
        <f t="shared" si="7"/>
        <v>0</v>
      </c>
      <c r="X30" s="92">
        <f t="shared" si="24"/>
        <v>22</v>
      </c>
      <c r="Y30" s="91">
        <f t="shared" si="25"/>
        <v>23</v>
      </c>
      <c r="Z30" s="91" t="e">
        <f>INDEX(地温!$D$2:$D$366,MATCH(X30,地温!$C$2:$C$366,FALSE))</f>
        <v>#N/A</v>
      </c>
      <c r="AA30" s="91" t="e">
        <f t="shared" si="26"/>
        <v>#N/A</v>
      </c>
      <c r="AB30" s="93" t="e">
        <f t="shared" si="8"/>
        <v>#N/A</v>
      </c>
      <c r="AC30" s="99" t="e">
        <f t="shared" si="9"/>
        <v>#N/A</v>
      </c>
      <c r="AD30" s="99">
        <f t="shared" si="10"/>
        <v>0</v>
      </c>
      <c r="AG30" s="92">
        <f t="shared" si="27"/>
        <v>22</v>
      </c>
      <c r="AH30" s="91">
        <f t="shared" si="28"/>
        <v>23</v>
      </c>
      <c r="AI30" s="91" t="e">
        <f>INDEX(地温!$D$2:$D$366,MATCH(AG30,地温!$C$2:$C$366,FALSE))</f>
        <v>#N/A</v>
      </c>
      <c r="AJ30" s="91" t="e">
        <f t="shared" si="29"/>
        <v>#N/A</v>
      </c>
      <c r="AK30" s="93" t="e">
        <f t="shared" si="11"/>
        <v>#N/A</v>
      </c>
      <c r="AL30" s="99" t="e">
        <f t="shared" si="12"/>
        <v>#N/A</v>
      </c>
      <c r="AM30" s="99">
        <f t="shared" si="13"/>
        <v>0</v>
      </c>
      <c r="AP30" s="92">
        <f t="shared" si="30"/>
        <v>22</v>
      </c>
      <c r="AQ30" s="91">
        <f t="shared" si="31"/>
        <v>23</v>
      </c>
      <c r="AR30" s="91" t="e">
        <f>INDEX(地温!$D$2:$D$366,MATCH(AP30,地温!$C$2:$C$366,FALSE))</f>
        <v>#N/A</v>
      </c>
      <c r="AS30" s="91" t="e">
        <f t="shared" si="32"/>
        <v>#N/A</v>
      </c>
      <c r="AT30" s="93" t="e">
        <f t="shared" si="14"/>
        <v>#N/A</v>
      </c>
      <c r="AU30" s="99" t="e">
        <f t="shared" si="15"/>
        <v>#N/A</v>
      </c>
      <c r="AV30" s="99">
        <f t="shared" si="16"/>
        <v>0</v>
      </c>
    </row>
    <row r="31" spans="1:48" s="91" customFormat="1">
      <c r="A31" s="92">
        <f t="shared" si="17"/>
        <v>23</v>
      </c>
      <c r="B31" s="91">
        <f t="shared" si="0"/>
        <v>24</v>
      </c>
      <c r="C31" s="99">
        <f t="shared" si="1"/>
        <v>0</v>
      </c>
      <c r="F31" s="92">
        <f t="shared" si="18"/>
        <v>23</v>
      </c>
      <c r="G31" s="91">
        <f t="shared" si="19"/>
        <v>24</v>
      </c>
      <c r="H31" s="91" t="e">
        <f>INDEX(地温!$D$2:$D$366,MATCH(F31,地温!$C$2:$C$366,FALSE))</f>
        <v>#N/A</v>
      </c>
      <c r="I31" s="91" t="e">
        <f t="shared" si="20"/>
        <v>#N/A</v>
      </c>
      <c r="J31" s="93" t="e">
        <f t="shared" si="2"/>
        <v>#N/A</v>
      </c>
      <c r="K31" s="99" t="e">
        <f t="shared" si="3"/>
        <v>#N/A</v>
      </c>
      <c r="L31" s="99">
        <f t="shared" si="4"/>
        <v>0</v>
      </c>
      <c r="O31" s="92">
        <f t="shared" si="21"/>
        <v>23</v>
      </c>
      <c r="P31" s="91">
        <f t="shared" si="22"/>
        <v>24</v>
      </c>
      <c r="Q31" s="91" t="e">
        <f>INDEX(地温!$D$2:$D$366,MATCH(O31,地温!$C$2:$C$366,FALSE))</f>
        <v>#N/A</v>
      </c>
      <c r="R31" s="91" t="e">
        <f t="shared" si="23"/>
        <v>#N/A</v>
      </c>
      <c r="S31" s="93" t="e">
        <f t="shared" si="5"/>
        <v>#N/A</v>
      </c>
      <c r="T31" s="99" t="e">
        <f t="shared" si="6"/>
        <v>#N/A</v>
      </c>
      <c r="U31" s="99">
        <f t="shared" si="7"/>
        <v>0</v>
      </c>
      <c r="X31" s="92">
        <f t="shared" si="24"/>
        <v>23</v>
      </c>
      <c r="Y31" s="91">
        <f t="shared" si="25"/>
        <v>24</v>
      </c>
      <c r="Z31" s="91" t="e">
        <f>INDEX(地温!$D$2:$D$366,MATCH(X31,地温!$C$2:$C$366,FALSE))</f>
        <v>#N/A</v>
      </c>
      <c r="AA31" s="91" t="e">
        <f t="shared" si="26"/>
        <v>#N/A</v>
      </c>
      <c r="AB31" s="93" t="e">
        <f t="shared" si="8"/>
        <v>#N/A</v>
      </c>
      <c r="AC31" s="99" t="e">
        <f t="shared" si="9"/>
        <v>#N/A</v>
      </c>
      <c r="AD31" s="99">
        <f t="shared" si="10"/>
        <v>0</v>
      </c>
      <c r="AG31" s="92">
        <f t="shared" si="27"/>
        <v>23</v>
      </c>
      <c r="AH31" s="91">
        <f t="shared" si="28"/>
        <v>24</v>
      </c>
      <c r="AI31" s="91" t="e">
        <f>INDEX(地温!$D$2:$D$366,MATCH(AG31,地温!$C$2:$C$366,FALSE))</f>
        <v>#N/A</v>
      </c>
      <c r="AJ31" s="91" t="e">
        <f t="shared" si="29"/>
        <v>#N/A</v>
      </c>
      <c r="AK31" s="93" t="e">
        <f t="shared" si="11"/>
        <v>#N/A</v>
      </c>
      <c r="AL31" s="99" t="e">
        <f t="shared" si="12"/>
        <v>#N/A</v>
      </c>
      <c r="AM31" s="99">
        <f t="shared" si="13"/>
        <v>0</v>
      </c>
      <c r="AP31" s="92">
        <f t="shared" si="30"/>
        <v>23</v>
      </c>
      <c r="AQ31" s="91">
        <f t="shared" si="31"/>
        <v>24</v>
      </c>
      <c r="AR31" s="91" t="e">
        <f>INDEX(地温!$D$2:$D$366,MATCH(AP31,地温!$C$2:$C$366,FALSE))</f>
        <v>#N/A</v>
      </c>
      <c r="AS31" s="91" t="e">
        <f t="shared" si="32"/>
        <v>#N/A</v>
      </c>
      <c r="AT31" s="93" t="e">
        <f t="shared" si="14"/>
        <v>#N/A</v>
      </c>
      <c r="AU31" s="99" t="e">
        <f t="shared" si="15"/>
        <v>#N/A</v>
      </c>
      <c r="AV31" s="99">
        <f t="shared" si="16"/>
        <v>0</v>
      </c>
    </row>
    <row r="32" spans="1:48" s="91" customFormat="1">
      <c r="A32" s="92">
        <f t="shared" si="17"/>
        <v>24</v>
      </c>
      <c r="B32" s="91">
        <f t="shared" si="0"/>
        <v>25</v>
      </c>
      <c r="C32" s="99">
        <f t="shared" si="1"/>
        <v>0</v>
      </c>
      <c r="F32" s="92">
        <f t="shared" si="18"/>
        <v>24</v>
      </c>
      <c r="G32" s="91">
        <f t="shared" si="19"/>
        <v>25</v>
      </c>
      <c r="H32" s="91" t="e">
        <f>INDEX(地温!$D$2:$D$366,MATCH(F32,地温!$C$2:$C$366,FALSE))</f>
        <v>#N/A</v>
      </c>
      <c r="I32" s="91" t="e">
        <f t="shared" si="20"/>
        <v>#N/A</v>
      </c>
      <c r="J32" s="93" t="e">
        <f t="shared" si="2"/>
        <v>#N/A</v>
      </c>
      <c r="K32" s="99" t="e">
        <f t="shared" si="3"/>
        <v>#N/A</v>
      </c>
      <c r="L32" s="99">
        <f t="shared" si="4"/>
        <v>0</v>
      </c>
      <c r="O32" s="92">
        <f t="shared" si="21"/>
        <v>24</v>
      </c>
      <c r="P32" s="91">
        <f t="shared" si="22"/>
        <v>25</v>
      </c>
      <c r="Q32" s="91" t="e">
        <f>INDEX(地温!$D$2:$D$366,MATCH(O32,地温!$C$2:$C$366,FALSE))</f>
        <v>#N/A</v>
      </c>
      <c r="R32" s="91" t="e">
        <f t="shared" si="23"/>
        <v>#N/A</v>
      </c>
      <c r="S32" s="93" t="e">
        <f t="shared" si="5"/>
        <v>#N/A</v>
      </c>
      <c r="T32" s="99" t="e">
        <f t="shared" si="6"/>
        <v>#N/A</v>
      </c>
      <c r="U32" s="99">
        <f t="shared" si="7"/>
        <v>0</v>
      </c>
      <c r="X32" s="92">
        <f t="shared" si="24"/>
        <v>24</v>
      </c>
      <c r="Y32" s="91">
        <f t="shared" si="25"/>
        <v>25</v>
      </c>
      <c r="Z32" s="91" t="e">
        <f>INDEX(地温!$D$2:$D$366,MATCH(X32,地温!$C$2:$C$366,FALSE))</f>
        <v>#N/A</v>
      </c>
      <c r="AA32" s="91" t="e">
        <f t="shared" si="26"/>
        <v>#N/A</v>
      </c>
      <c r="AB32" s="93" t="e">
        <f t="shared" si="8"/>
        <v>#N/A</v>
      </c>
      <c r="AC32" s="99" t="e">
        <f t="shared" si="9"/>
        <v>#N/A</v>
      </c>
      <c r="AD32" s="99">
        <f t="shared" si="10"/>
        <v>0</v>
      </c>
      <c r="AG32" s="92">
        <f t="shared" si="27"/>
        <v>24</v>
      </c>
      <c r="AH32" s="91">
        <f t="shared" si="28"/>
        <v>25</v>
      </c>
      <c r="AI32" s="91" t="e">
        <f>INDEX(地温!$D$2:$D$366,MATCH(AG32,地温!$C$2:$C$366,FALSE))</f>
        <v>#N/A</v>
      </c>
      <c r="AJ32" s="91" t="e">
        <f t="shared" si="29"/>
        <v>#N/A</v>
      </c>
      <c r="AK32" s="93" t="e">
        <f t="shared" si="11"/>
        <v>#N/A</v>
      </c>
      <c r="AL32" s="99" t="e">
        <f t="shared" si="12"/>
        <v>#N/A</v>
      </c>
      <c r="AM32" s="99">
        <f t="shared" si="13"/>
        <v>0</v>
      </c>
      <c r="AP32" s="92">
        <f t="shared" si="30"/>
        <v>24</v>
      </c>
      <c r="AQ32" s="91">
        <f t="shared" si="31"/>
        <v>25</v>
      </c>
      <c r="AR32" s="91" t="e">
        <f>INDEX(地温!$D$2:$D$366,MATCH(AP32,地温!$C$2:$C$366,FALSE))</f>
        <v>#N/A</v>
      </c>
      <c r="AS32" s="91" t="e">
        <f t="shared" si="32"/>
        <v>#N/A</v>
      </c>
      <c r="AT32" s="93" t="e">
        <f t="shared" si="14"/>
        <v>#N/A</v>
      </c>
      <c r="AU32" s="99" t="e">
        <f t="shared" si="15"/>
        <v>#N/A</v>
      </c>
      <c r="AV32" s="99">
        <f t="shared" si="16"/>
        <v>0</v>
      </c>
    </row>
    <row r="33" spans="1:48" s="91" customFormat="1">
      <c r="A33" s="92">
        <f t="shared" si="17"/>
        <v>25</v>
      </c>
      <c r="B33" s="91">
        <f t="shared" si="0"/>
        <v>26</v>
      </c>
      <c r="C33" s="99">
        <f t="shared" si="1"/>
        <v>0</v>
      </c>
      <c r="F33" s="92">
        <f t="shared" si="18"/>
        <v>25</v>
      </c>
      <c r="G33" s="91">
        <f t="shared" si="19"/>
        <v>26</v>
      </c>
      <c r="H33" s="91" t="e">
        <f>INDEX(地温!$D$2:$D$366,MATCH(F33,地温!$C$2:$C$366,FALSE))</f>
        <v>#N/A</v>
      </c>
      <c r="I33" s="91" t="e">
        <f t="shared" si="20"/>
        <v>#N/A</v>
      </c>
      <c r="J33" s="93" t="e">
        <f t="shared" si="2"/>
        <v>#N/A</v>
      </c>
      <c r="K33" s="99" t="e">
        <f t="shared" si="3"/>
        <v>#N/A</v>
      </c>
      <c r="L33" s="99">
        <f t="shared" si="4"/>
        <v>0</v>
      </c>
      <c r="O33" s="92">
        <f t="shared" si="21"/>
        <v>25</v>
      </c>
      <c r="P33" s="91">
        <f t="shared" si="22"/>
        <v>26</v>
      </c>
      <c r="Q33" s="91" t="e">
        <f>INDEX(地温!$D$2:$D$366,MATCH(O33,地温!$C$2:$C$366,FALSE))</f>
        <v>#N/A</v>
      </c>
      <c r="R33" s="91" t="e">
        <f t="shared" si="23"/>
        <v>#N/A</v>
      </c>
      <c r="S33" s="93" t="e">
        <f t="shared" si="5"/>
        <v>#N/A</v>
      </c>
      <c r="T33" s="99" t="e">
        <f t="shared" si="6"/>
        <v>#N/A</v>
      </c>
      <c r="U33" s="99">
        <f t="shared" si="7"/>
        <v>0</v>
      </c>
      <c r="X33" s="92">
        <f t="shared" si="24"/>
        <v>25</v>
      </c>
      <c r="Y33" s="91">
        <f t="shared" si="25"/>
        <v>26</v>
      </c>
      <c r="Z33" s="91" t="e">
        <f>INDEX(地温!$D$2:$D$366,MATCH(X33,地温!$C$2:$C$366,FALSE))</f>
        <v>#N/A</v>
      </c>
      <c r="AA33" s="91" t="e">
        <f t="shared" si="26"/>
        <v>#N/A</v>
      </c>
      <c r="AB33" s="93" t="e">
        <f t="shared" si="8"/>
        <v>#N/A</v>
      </c>
      <c r="AC33" s="99" t="e">
        <f t="shared" si="9"/>
        <v>#N/A</v>
      </c>
      <c r="AD33" s="99">
        <f t="shared" si="10"/>
        <v>0</v>
      </c>
      <c r="AG33" s="92">
        <f t="shared" si="27"/>
        <v>25</v>
      </c>
      <c r="AH33" s="91">
        <f t="shared" si="28"/>
        <v>26</v>
      </c>
      <c r="AI33" s="91" t="e">
        <f>INDEX(地温!$D$2:$D$366,MATCH(AG33,地温!$C$2:$C$366,FALSE))</f>
        <v>#N/A</v>
      </c>
      <c r="AJ33" s="91" t="e">
        <f t="shared" si="29"/>
        <v>#N/A</v>
      </c>
      <c r="AK33" s="93" t="e">
        <f t="shared" si="11"/>
        <v>#N/A</v>
      </c>
      <c r="AL33" s="99" t="e">
        <f t="shared" si="12"/>
        <v>#N/A</v>
      </c>
      <c r="AM33" s="99">
        <f t="shared" si="13"/>
        <v>0</v>
      </c>
      <c r="AP33" s="92">
        <f t="shared" si="30"/>
        <v>25</v>
      </c>
      <c r="AQ33" s="91">
        <f t="shared" si="31"/>
        <v>26</v>
      </c>
      <c r="AR33" s="91" t="e">
        <f>INDEX(地温!$D$2:$D$366,MATCH(AP33,地温!$C$2:$C$366,FALSE))</f>
        <v>#N/A</v>
      </c>
      <c r="AS33" s="91" t="e">
        <f t="shared" si="32"/>
        <v>#N/A</v>
      </c>
      <c r="AT33" s="93" t="e">
        <f t="shared" si="14"/>
        <v>#N/A</v>
      </c>
      <c r="AU33" s="99" t="e">
        <f t="shared" si="15"/>
        <v>#N/A</v>
      </c>
      <c r="AV33" s="99">
        <f t="shared" si="16"/>
        <v>0</v>
      </c>
    </row>
    <row r="34" spans="1:48" s="91" customFormat="1">
      <c r="A34" s="92">
        <f t="shared" si="17"/>
        <v>26</v>
      </c>
      <c r="B34" s="91">
        <f t="shared" si="0"/>
        <v>27</v>
      </c>
      <c r="C34" s="99">
        <f t="shared" si="1"/>
        <v>0</v>
      </c>
      <c r="F34" s="92">
        <f t="shared" si="18"/>
        <v>26</v>
      </c>
      <c r="G34" s="91">
        <f t="shared" si="19"/>
        <v>27</v>
      </c>
      <c r="H34" s="91" t="e">
        <f>INDEX(地温!$D$2:$D$366,MATCH(F34,地温!$C$2:$C$366,FALSE))</f>
        <v>#N/A</v>
      </c>
      <c r="I34" s="91" t="e">
        <f t="shared" si="20"/>
        <v>#N/A</v>
      </c>
      <c r="J34" s="93" t="e">
        <f t="shared" si="2"/>
        <v>#N/A</v>
      </c>
      <c r="K34" s="99" t="e">
        <f t="shared" si="3"/>
        <v>#N/A</v>
      </c>
      <c r="L34" s="99">
        <f t="shared" si="4"/>
        <v>0</v>
      </c>
      <c r="O34" s="92">
        <f t="shared" si="21"/>
        <v>26</v>
      </c>
      <c r="P34" s="91">
        <f t="shared" si="22"/>
        <v>27</v>
      </c>
      <c r="Q34" s="91" t="e">
        <f>INDEX(地温!$D$2:$D$366,MATCH(O34,地温!$C$2:$C$366,FALSE))</f>
        <v>#N/A</v>
      </c>
      <c r="R34" s="91" t="e">
        <f t="shared" si="23"/>
        <v>#N/A</v>
      </c>
      <c r="S34" s="93" t="e">
        <f t="shared" si="5"/>
        <v>#N/A</v>
      </c>
      <c r="T34" s="99" t="e">
        <f t="shared" si="6"/>
        <v>#N/A</v>
      </c>
      <c r="U34" s="99">
        <f t="shared" si="7"/>
        <v>0</v>
      </c>
      <c r="X34" s="92">
        <f t="shared" si="24"/>
        <v>26</v>
      </c>
      <c r="Y34" s="91">
        <f t="shared" si="25"/>
        <v>27</v>
      </c>
      <c r="Z34" s="91" t="e">
        <f>INDEX(地温!$D$2:$D$366,MATCH(X34,地温!$C$2:$C$366,FALSE))</f>
        <v>#N/A</v>
      </c>
      <c r="AA34" s="91" t="e">
        <f t="shared" si="26"/>
        <v>#N/A</v>
      </c>
      <c r="AB34" s="93" t="e">
        <f t="shared" si="8"/>
        <v>#N/A</v>
      </c>
      <c r="AC34" s="99" t="e">
        <f t="shared" si="9"/>
        <v>#N/A</v>
      </c>
      <c r="AD34" s="99">
        <f t="shared" si="10"/>
        <v>0</v>
      </c>
      <c r="AG34" s="92">
        <f t="shared" si="27"/>
        <v>26</v>
      </c>
      <c r="AH34" s="91">
        <f t="shared" si="28"/>
        <v>27</v>
      </c>
      <c r="AI34" s="91" t="e">
        <f>INDEX(地温!$D$2:$D$366,MATCH(AG34,地温!$C$2:$C$366,FALSE))</f>
        <v>#N/A</v>
      </c>
      <c r="AJ34" s="91" t="e">
        <f t="shared" si="29"/>
        <v>#N/A</v>
      </c>
      <c r="AK34" s="93" t="e">
        <f t="shared" si="11"/>
        <v>#N/A</v>
      </c>
      <c r="AL34" s="99" t="e">
        <f t="shared" si="12"/>
        <v>#N/A</v>
      </c>
      <c r="AM34" s="99">
        <f t="shared" si="13"/>
        <v>0</v>
      </c>
      <c r="AP34" s="92">
        <f t="shared" si="30"/>
        <v>26</v>
      </c>
      <c r="AQ34" s="91">
        <f t="shared" si="31"/>
        <v>27</v>
      </c>
      <c r="AR34" s="91" t="e">
        <f>INDEX(地温!$D$2:$D$366,MATCH(AP34,地温!$C$2:$C$366,FALSE))</f>
        <v>#N/A</v>
      </c>
      <c r="AS34" s="91" t="e">
        <f t="shared" si="32"/>
        <v>#N/A</v>
      </c>
      <c r="AT34" s="93" t="e">
        <f t="shared" si="14"/>
        <v>#N/A</v>
      </c>
      <c r="AU34" s="99" t="e">
        <f t="shared" si="15"/>
        <v>#N/A</v>
      </c>
      <c r="AV34" s="99">
        <f t="shared" si="16"/>
        <v>0</v>
      </c>
    </row>
    <row r="35" spans="1:48" s="91" customFormat="1">
      <c r="A35" s="92">
        <f t="shared" si="17"/>
        <v>27</v>
      </c>
      <c r="B35" s="91">
        <f t="shared" si="0"/>
        <v>28</v>
      </c>
      <c r="C35" s="99">
        <f t="shared" si="1"/>
        <v>0</v>
      </c>
      <c r="F35" s="92">
        <f t="shared" si="18"/>
        <v>27</v>
      </c>
      <c r="G35" s="91">
        <f t="shared" si="19"/>
        <v>28</v>
      </c>
      <c r="H35" s="91" t="e">
        <f>INDEX(地温!$D$2:$D$366,MATCH(F35,地温!$C$2:$C$366,FALSE))</f>
        <v>#N/A</v>
      </c>
      <c r="I35" s="91" t="e">
        <f t="shared" si="20"/>
        <v>#N/A</v>
      </c>
      <c r="J35" s="93" t="e">
        <f t="shared" si="2"/>
        <v>#N/A</v>
      </c>
      <c r="K35" s="99" t="e">
        <f t="shared" si="3"/>
        <v>#N/A</v>
      </c>
      <c r="L35" s="99">
        <f t="shared" si="4"/>
        <v>0</v>
      </c>
      <c r="O35" s="92">
        <f t="shared" si="21"/>
        <v>27</v>
      </c>
      <c r="P35" s="91">
        <f t="shared" si="22"/>
        <v>28</v>
      </c>
      <c r="Q35" s="91" t="e">
        <f>INDEX(地温!$D$2:$D$366,MATCH(O35,地温!$C$2:$C$366,FALSE))</f>
        <v>#N/A</v>
      </c>
      <c r="R35" s="91" t="e">
        <f t="shared" si="23"/>
        <v>#N/A</v>
      </c>
      <c r="S35" s="93" t="e">
        <f t="shared" si="5"/>
        <v>#N/A</v>
      </c>
      <c r="T35" s="99" t="e">
        <f t="shared" si="6"/>
        <v>#N/A</v>
      </c>
      <c r="U35" s="99">
        <f t="shared" si="7"/>
        <v>0</v>
      </c>
      <c r="X35" s="92">
        <f t="shared" si="24"/>
        <v>27</v>
      </c>
      <c r="Y35" s="91">
        <f t="shared" si="25"/>
        <v>28</v>
      </c>
      <c r="Z35" s="91" t="e">
        <f>INDEX(地温!$D$2:$D$366,MATCH(X35,地温!$C$2:$C$366,FALSE))</f>
        <v>#N/A</v>
      </c>
      <c r="AA35" s="91" t="e">
        <f t="shared" si="26"/>
        <v>#N/A</v>
      </c>
      <c r="AB35" s="93" t="e">
        <f t="shared" si="8"/>
        <v>#N/A</v>
      </c>
      <c r="AC35" s="99" t="e">
        <f t="shared" si="9"/>
        <v>#N/A</v>
      </c>
      <c r="AD35" s="99">
        <f t="shared" si="10"/>
        <v>0</v>
      </c>
      <c r="AG35" s="92">
        <f t="shared" si="27"/>
        <v>27</v>
      </c>
      <c r="AH35" s="91">
        <f t="shared" si="28"/>
        <v>28</v>
      </c>
      <c r="AI35" s="91" t="e">
        <f>INDEX(地温!$D$2:$D$366,MATCH(AG35,地温!$C$2:$C$366,FALSE))</f>
        <v>#N/A</v>
      </c>
      <c r="AJ35" s="91" t="e">
        <f t="shared" si="29"/>
        <v>#N/A</v>
      </c>
      <c r="AK35" s="93" t="e">
        <f t="shared" si="11"/>
        <v>#N/A</v>
      </c>
      <c r="AL35" s="99" t="e">
        <f t="shared" si="12"/>
        <v>#N/A</v>
      </c>
      <c r="AM35" s="99">
        <f t="shared" si="13"/>
        <v>0</v>
      </c>
      <c r="AP35" s="92">
        <f t="shared" si="30"/>
        <v>27</v>
      </c>
      <c r="AQ35" s="91">
        <f t="shared" si="31"/>
        <v>28</v>
      </c>
      <c r="AR35" s="91" t="e">
        <f>INDEX(地温!$D$2:$D$366,MATCH(AP35,地温!$C$2:$C$366,FALSE))</f>
        <v>#N/A</v>
      </c>
      <c r="AS35" s="91" t="e">
        <f t="shared" si="32"/>
        <v>#N/A</v>
      </c>
      <c r="AT35" s="93" t="e">
        <f t="shared" si="14"/>
        <v>#N/A</v>
      </c>
      <c r="AU35" s="99" t="e">
        <f t="shared" si="15"/>
        <v>#N/A</v>
      </c>
      <c r="AV35" s="99">
        <f t="shared" si="16"/>
        <v>0</v>
      </c>
    </row>
    <row r="36" spans="1:48" s="91" customFormat="1">
      <c r="A36" s="92">
        <f t="shared" si="17"/>
        <v>28</v>
      </c>
      <c r="B36" s="91">
        <f t="shared" si="0"/>
        <v>29</v>
      </c>
      <c r="C36" s="99">
        <f t="shared" si="1"/>
        <v>0</v>
      </c>
      <c r="F36" s="92">
        <f t="shared" si="18"/>
        <v>28</v>
      </c>
      <c r="G36" s="91">
        <f t="shared" si="19"/>
        <v>29</v>
      </c>
      <c r="H36" s="91" t="e">
        <f>INDEX(地温!$D$2:$D$366,MATCH(F36,地温!$C$2:$C$366,FALSE))</f>
        <v>#N/A</v>
      </c>
      <c r="I36" s="91" t="e">
        <f t="shared" si="20"/>
        <v>#N/A</v>
      </c>
      <c r="J36" s="93" t="e">
        <f t="shared" si="2"/>
        <v>#N/A</v>
      </c>
      <c r="K36" s="99" t="e">
        <f t="shared" si="3"/>
        <v>#N/A</v>
      </c>
      <c r="L36" s="99">
        <f t="shared" si="4"/>
        <v>0</v>
      </c>
      <c r="O36" s="92">
        <f t="shared" si="21"/>
        <v>28</v>
      </c>
      <c r="P36" s="91">
        <f t="shared" si="22"/>
        <v>29</v>
      </c>
      <c r="Q36" s="91" t="e">
        <f>INDEX(地温!$D$2:$D$366,MATCH(O36,地温!$C$2:$C$366,FALSE))</f>
        <v>#N/A</v>
      </c>
      <c r="R36" s="91" t="e">
        <f t="shared" si="23"/>
        <v>#N/A</v>
      </c>
      <c r="S36" s="93" t="e">
        <f t="shared" si="5"/>
        <v>#N/A</v>
      </c>
      <c r="T36" s="99" t="e">
        <f t="shared" si="6"/>
        <v>#N/A</v>
      </c>
      <c r="U36" s="99">
        <f t="shared" si="7"/>
        <v>0</v>
      </c>
      <c r="X36" s="92">
        <f t="shared" si="24"/>
        <v>28</v>
      </c>
      <c r="Y36" s="91">
        <f t="shared" si="25"/>
        <v>29</v>
      </c>
      <c r="Z36" s="91" t="e">
        <f>INDEX(地温!$D$2:$D$366,MATCH(X36,地温!$C$2:$C$366,FALSE))</f>
        <v>#N/A</v>
      </c>
      <c r="AA36" s="91" t="e">
        <f t="shared" si="26"/>
        <v>#N/A</v>
      </c>
      <c r="AB36" s="93" t="e">
        <f t="shared" si="8"/>
        <v>#N/A</v>
      </c>
      <c r="AC36" s="99" t="e">
        <f t="shared" si="9"/>
        <v>#N/A</v>
      </c>
      <c r="AD36" s="99">
        <f t="shared" si="10"/>
        <v>0</v>
      </c>
      <c r="AG36" s="92">
        <f t="shared" si="27"/>
        <v>28</v>
      </c>
      <c r="AH36" s="91">
        <f t="shared" si="28"/>
        <v>29</v>
      </c>
      <c r="AI36" s="91" t="e">
        <f>INDEX(地温!$D$2:$D$366,MATCH(AG36,地温!$C$2:$C$366,FALSE))</f>
        <v>#N/A</v>
      </c>
      <c r="AJ36" s="91" t="e">
        <f t="shared" si="29"/>
        <v>#N/A</v>
      </c>
      <c r="AK36" s="93" t="e">
        <f t="shared" si="11"/>
        <v>#N/A</v>
      </c>
      <c r="AL36" s="99" t="e">
        <f t="shared" si="12"/>
        <v>#N/A</v>
      </c>
      <c r="AM36" s="99">
        <f t="shared" si="13"/>
        <v>0</v>
      </c>
      <c r="AP36" s="92">
        <f t="shared" si="30"/>
        <v>28</v>
      </c>
      <c r="AQ36" s="91">
        <f t="shared" si="31"/>
        <v>29</v>
      </c>
      <c r="AR36" s="91" t="e">
        <f>INDEX(地温!$D$2:$D$366,MATCH(AP36,地温!$C$2:$C$366,FALSE))</f>
        <v>#N/A</v>
      </c>
      <c r="AS36" s="91" t="e">
        <f t="shared" si="32"/>
        <v>#N/A</v>
      </c>
      <c r="AT36" s="93" t="e">
        <f t="shared" si="14"/>
        <v>#N/A</v>
      </c>
      <c r="AU36" s="99" t="e">
        <f t="shared" si="15"/>
        <v>#N/A</v>
      </c>
      <c r="AV36" s="99">
        <f t="shared" si="16"/>
        <v>0</v>
      </c>
    </row>
    <row r="37" spans="1:48" s="91" customFormat="1">
      <c r="A37" s="92">
        <f t="shared" si="17"/>
        <v>29</v>
      </c>
      <c r="B37" s="91">
        <f t="shared" si="0"/>
        <v>30</v>
      </c>
      <c r="C37" s="99">
        <f t="shared" si="1"/>
        <v>0</v>
      </c>
      <c r="F37" s="92">
        <f t="shared" si="18"/>
        <v>29</v>
      </c>
      <c r="G37" s="91">
        <f t="shared" si="19"/>
        <v>30</v>
      </c>
      <c r="H37" s="91" t="e">
        <f>INDEX(地温!$D$2:$D$366,MATCH(F37,地温!$C$2:$C$366,FALSE))</f>
        <v>#N/A</v>
      </c>
      <c r="I37" s="91" t="e">
        <f t="shared" si="20"/>
        <v>#N/A</v>
      </c>
      <c r="J37" s="93" t="e">
        <f t="shared" si="2"/>
        <v>#N/A</v>
      </c>
      <c r="K37" s="99" t="e">
        <f t="shared" si="3"/>
        <v>#N/A</v>
      </c>
      <c r="L37" s="99">
        <f t="shared" si="4"/>
        <v>0</v>
      </c>
      <c r="O37" s="92">
        <f t="shared" si="21"/>
        <v>29</v>
      </c>
      <c r="P37" s="91">
        <f t="shared" si="22"/>
        <v>30</v>
      </c>
      <c r="Q37" s="91" t="e">
        <f>INDEX(地温!$D$2:$D$366,MATCH(O37,地温!$C$2:$C$366,FALSE))</f>
        <v>#N/A</v>
      </c>
      <c r="R37" s="91" t="e">
        <f t="shared" si="23"/>
        <v>#N/A</v>
      </c>
      <c r="S37" s="93" t="e">
        <f t="shared" si="5"/>
        <v>#N/A</v>
      </c>
      <c r="T37" s="99" t="e">
        <f t="shared" si="6"/>
        <v>#N/A</v>
      </c>
      <c r="U37" s="99">
        <f t="shared" si="7"/>
        <v>0</v>
      </c>
      <c r="X37" s="92">
        <f t="shared" si="24"/>
        <v>29</v>
      </c>
      <c r="Y37" s="91">
        <f t="shared" si="25"/>
        <v>30</v>
      </c>
      <c r="Z37" s="91" t="e">
        <f>INDEX(地温!$D$2:$D$366,MATCH(X37,地温!$C$2:$C$366,FALSE))</f>
        <v>#N/A</v>
      </c>
      <c r="AA37" s="91" t="e">
        <f t="shared" si="26"/>
        <v>#N/A</v>
      </c>
      <c r="AB37" s="93" t="e">
        <f t="shared" si="8"/>
        <v>#N/A</v>
      </c>
      <c r="AC37" s="99" t="e">
        <f t="shared" si="9"/>
        <v>#N/A</v>
      </c>
      <c r="AD37" s="99">
        <f t="shared" si="10"/>
        <v>0</v>
      </c>
      <c r="AG37" s="92">
        <f t="shared" si="27"/>
        <v>29</v>
      </c>
      <c r="AH37" s="91">
        <f t="shared" si="28"/>
        <v>30</v>
      </c>
      <c r="AI37" s="91" t="e">
        <f>INDEX(地温!$D$2:$D$366,MATCH(AG37,地温!$C$2:$C$366,FALSE))</f>
        <v>#N/A</v>
      </c>
      <c r="AJ37" s="91" t="e">
        <f t="shared" si="29"/>
        <v>#N/A</v>
      </c>
      <c r="AK37" s="93" t="e">
        <f t="shared" si="11"/>
        <v>#N/A</v>
      </c>
      <c r="AL37" s="99" t="e">
        <f t="shared" si="12"/>
        <v>#N/A</v>
      </c>
      <c r="AM37" s="99">
        <f t="shared" si="13"/>
        <v>0</v>
      </c>
      <c r="AP37" s="92">
        <f t="shared" si="30"/>
        <v>29</v>
      </c>
      <c r="AQ37" s="91">
        <f t="shared" si="31"/>
        <v>30</v>
      </c>
      <c r="AR37" s="91" t="e">
        <f>INDEX(地温!$D$2:$D$366,MATCH(AP37,地温!$C$2:$C$366,FALSE))</f>
        <v>#N/A</v>
      </c>
      <c r="AS37" s="91" t="e">
        <f t="shared" si="32"/>
        <v>#N/A</v>
      </c>
      <c r="AT37" s="93" t="e">
        <f t="shared" si="14"/>
        <v>#N/A</v>
      </c>
      <c r="AU37" s="99" t="e">
        <f t="shared" si="15"/>
        <v>#N/A</v>
      </c>
      <c r="AV37" s="99">
        <f t="shared" si="16"/>
        <v>0</v>
      </c>
    </row>
    <row r="38" spans="1:48" s="91" customFormat="1">
      <c r="A38" s="92">
        <f t="shared" si="17"/>
        <v>30</v>
      </c>
      <c r="B38" s="91">
        <f t="shared" si="0"/>
        <v>31</v>
      </c>
      <c r="C38" s="99">
        <f t="shared" si="1"/>
        <v>0</v>
      </c>
      <c r="F38" s="92">
        <f t="shared" si="18"/>
        <v>30</v>
      </c>
      <c r="G38" s="91">
        <f t="shared" si="19"/>
        <v>31</v>
      </c>
      <c r="H38" s="91" t="e">
        <f>INDEX(地温!$D$2:$D$366,MATCH(F38,地温!$C$2:$C$366,FALSE))</f>
        <v>#N/A</v>
      </c>
      <c r="I38" s="91" t="e">
        <f t="shared" si="20"/>
        <v>#N/A</v>
      </c>
      <c r="J38" s="93" t="e">
        <f t="shared" si="2"/>
        <v>#N/A</v>
      </c>
      <c r="K38" s="99" t="e">
        <f t="shared" si="3"/>
        <v>#N/A</v>
      </c>
      <c r="L38" s="99">
        <f t="shared" si="4"/>
        <v>0</v>
      </c>
      <c r="O38" s="92">
        <f t="shared" si="21"/>
        <v>30</v>
      </c>
      <c r="P38" s="91">
        <f t="shared" si="22"/>
        <v>31</v>
      </c>
      <c r="Q38" s="91" t="e">
        <f>INDEX(地温!$D$2:$D$366,MATCH(O38,地温!$C$2:$C$366,FALSE))</f>
        <v>#N/A</v>
      </c>
      <c r="R38" s="91" t="e">
        <f t="shared" si="23"/>
        <v>#N/A</v>
      </c>
      <c r="S38" s="93" t="e">
        <f t="shared" si="5"/>
        <v>#N/A</v>
      </c>
      <c r="T38" s="99" t="e">
        <f t="shared" si="6"/>
        <v>#N/A</v>
      </c>
      <c r="U38" s="99">
        <f t="shared" si="7"/>
        <v>0</v>
      </c>
      <c r="X38" s="92">
        <f t="shared" si="24"/>
        <v>30</v>
      </c>
      <c r="Y38" s="91">
        <f t="shared" si="25"/>
        <v>31</v>
      </c>
      <c r="Z38" s="91" t="e">
        <f>INDEX(地温!$D$2:$D$366,MATCH(X38,地温!$C$2:$C$366,FALSE))</f>
        <v>#N/A</v>
      </c>
      <c r="AA38" s="91" t="e">
        <f t="shared" si="26"/>
        <v>#N/A</v>
      </c>
      <c r="AB38" s="93" t="e">
        <f t="shared" si="8"/>
        <v>#N/A</v>
      </c>
      <c r="AC38" s="99" t="e">
        <f t="shared" si="9"/>
        <v>#N/A</v>
      </c>
      <c r="AD38" s="99">
        <f t="shared" si="10"/>
        <v>0</v>
      </c>
      <c r="AG38" s="92">
        <f t="shared" si="27"/>
        <v>30</v>
      </c>
      <c r="AH38" s="91">
        <f t="shared" si="28"/>
        <v>31</v>
      </c>
      <c r="AI38" s="91" t="e">
        <f>INDEX(地温!$D$2:$D$366,MATCH(AG38,地温!$C$2:$C$366,FALSE))</f>
        <v>#N/A</v>
      </c>
      <c r="AJ38" s="91" t="e">
        <f t="shared" si="29"/>
        <v>#N/A</v>
      </c>
      <c r="AK38" s="93" t="e">
        <f t="shared" si="11"/>
        <v>#N/A</v>
      </c>
      <c r="AL38" s="99" t="e">
        <f t="shared" si="12"/>
        <v>#N/A</v>
      </c>
      <c r="AM38" s="99">
        <f t="shared" si="13"/>
        <v>0</v>
      </c>
      <c r="AP38" s="92">
        <f t="shared" si="30"/>
        <v>30</v>
      </c>
      <c r="AQ38" s="91">
        <f t="shared" si="31"/>
        <v>31</v>
      </c>
      <c r="AR38" s="91" t="e">
        <f>INDEX(地温!$D$2:$D$366,MATCH(AP38,地温!$C$2:$C$366,FALSE))</f>
        <v>#N/A</v>
      </c>
      <c r="AS38" s="91" t="e">
        <f t="shared" si="32"/>
        <v>#N/A</v>
      </c>
      <c r="AT38" s="93" t="e">
        <f t="shared" si="14"/>
        <v>#N/A</v>
      </c>
      <c r="AU38" s="99" t="e">
        <f t="shared" si="15"/>
        <v>#N/A</v>
      </c>
      <c r="AV38" s="99">
        <f t="shared" si="16"/>
        <v>0</v>
      </c>
    </row>
    <row r="39" spans="1:48" s="91" customFormat="1">
      <c r="A39" s="92">
        <f t="shared" si="17"/>
        <v>31</v>
      </c>
      <c r="B39" s="91">
        <f t="shared" si="0"/>
        <v>32</v>
      </c>
      <c r="C39" s="99">
        <f t="shared" si="1"/>
        <v>0</v>
      </c>
      <c r="F39" s="92">
        <f t="shared" si="18"/>
        <v>31</v>
      </c>
      <c r="G39" s="91">
        <f t="shared" si="19"/>
        <v>32</v>
      </c>
      <c r="H39" s="91" t="e">
        <f>INDEX(地温!$D$2:$D$366,MATCH(F39,地温!$C$2:$C$366,FALSE))</f>
        <v>#N/A</v>
      </c>
      <c r="I39" s="91" t="e">
        <f t="shared" si="20"/>
        <v>#N/A</v>
      </c>
      <c r="J39" s="93" t="e">
        <f t="shared" si="2"/>
        <v>#N/A</v>
      </c>
      <c r="K39" s="99" t="e">
        <f t="shared" si="3"/>
        <v>#N/A</v>
      </c>
      <c r="L39" s="99">
        <f t="shared" si="4"/>
        <v>0</v>
      </c>
      <c r="O39" s="92">
        <f t="shared" si="21"/>
        <v>31</v>
      </c>
      <c r="P39" s="91">
        <f t="shared" si="22"/>
        <v>32</v>
      </c>
      <c r="Q39" s="91" t="e">
        <f>INDEX(地温!$D$2:$D$366,MATCH(O39,地温!$C$2:$C$366,FALSE))</f>
        <v>#N/A</v>
      </c>
      <c r="R39" s="91" t="e">
        <f t="shared" si="23"/>
        <v>#N/A</v>
      </c>
      <c r="S39" s="93" t="e">
        <f t="shared" si="5"/>
        <v>#N/A</v>
      </c>
      <c r="T39" s="99" t="e">
        <f t="shared" si="6"/>
        <v>#N/A</v>
      </c>
      <c r="U39" s="99">
        <f t="shared" si="7"/>
        <v>0</v>
      </c>
      <c r="X39" s="92">
        <f t="shared" si="24"/>
        <v>31</v>
      </c>
      <c r="Y39" s="91">
        <f t="shared" si="25"/>
        <v>32</v>
      </c>
      <c r="Z39" s="91" t="e">
        <f>INDEX(地温!$D$2:$D$366,MATCH(X39,地温!$C$2:$C$366,FALSE))</f>
        <v>#N/A</v>
      </c>
      <c r="AA39" s="91" t="e">
        <f t="shared" si="26"/>
        <v>#N/A</v>
      </c>
      <c r="AB39" s="93" t="e">
        <f t="shared" si="8"/>
        <v>#N/A</v>
      </c>
      <c r="AC39" s="99" t="e">
        <f t="shared" si="9"/>
        <v>#N/A</v>
      </c>
      <c r="AD39" s="99">
        <f t="shared" si="10"/>
        <v>0</v>
      </c>
      <c r="AG39" s="92">
        <f t="shared" si="27"/>
        <v>31</v>
      </c>
      <c r="AH39" s="91">
        <f t="shared" si="28"/>
        <v>32</v>
      </c>
      <c r="AI39" s="91" t="e">
        <f>INDEX(地温!$D$2:$D$366,MATCH(AG39,地温!$C$2:$C$366,FALSE))</f>
        <v>#N/A</v>
      </c>
      <c r="AJ39" s="91" t="e">
        <f t="shared" si="29"/>
        <v>#N/A</v>
      </c>
      <c r="AK39" s="93" t="e">
        <f t="shared" si="11"/>
        <v>#N/A</v>
      </c>
      <c r="AL39" s="99" t="e">
        <f t="shared" si="12"/>
        <v>#N/A</v>
      </c>
      <c r="AM39" s="99">
        <f t="shared" si="13"/>
        <v>0</v>
      </c>
      <c r="AP39" s="92">
        <f t="shared" si="30"/>
        <v>31</v>
      </c>
      <c r="AQ39" s="91">
        <f t="shared" si="31"/>
        <v>32</v>
      </c>
      <c r="AR39" s="91" t="e">
        <f>INDEX(地温!$D$2:$D$366,MATCH(AP39,地温!$C$2:$C$366,FALSE))</f>
        <v>#N/A</v>
      </c>
      <c r="AS39" s="91" t="e">
        <f t="shared" si="32"/>
        <v>#N/A</v>
      </c>
      <c r="AT39" s="93" t="e">
        <f t="shared" si="14"/>
        <v>#N/A</v>
      </c>
      <c r="AU39" s="99" t="e">
        <f t="shared" si="15"/>
        <v>#N/A</v>
      </c>
      <c r="AV39" s="99">
        <f t="shared" si="16"/>
        <v>0</v>
      </c>
    </row>
    <row r="40" spans="1:48" s="91" customFormat="1">
      <c r="A40" s="92">
        <f t="shared" si="17"/>
        <v>32</v>
      </c>
      <c r="B40" s="91">
        <f t="shared" si="0"/>
        <v>33</v>
      </c>
      <c r="C40" s="99">
        <f t="shared" si="1"/>
        <v>0</v>
      </c>
      <c r="F40" s="92">
        <f t="shared" si="18"/>
        <v>32</v>
      </c>
      <c r="G40" s="91">
        <f t="shared" si="19"/>
        <v>33</v>
      </c>
      <c r="H40" s="91" t="e">
        <f>INDEX(地温!$D$2:$D$366,MATCH(F40,地温!$C$2:$C$366,FALSE))</f>
        <v>#N/A</v>
      </c>
      <c r="I40" s="91" t="e">
        <f t="shared" si="20"/>
        <v>#N/A</v>
      </c>
      <c r="J40" s="93" t="e">
        <f t="shared" si="2"/>
        <v>#N/A</v>
      </c>
      <c r="K40" s="99" t="e">
        <f t="shared" si="3"/>
        <v>#N/A</v>
      </c>
      <c r="L40" s="99">
        <f t="shared" si="4"/>
        <v>0</v>
      </c>
      <c r="O40" s="92">
        <f t="shared" si="21"/>
        <v>32</v>
      </c>
      <c r="P40" s="91">
        <f t="shared" si="22"/>
        <v>33</v>
      </c>
      <c r="Q40" s="91" t="e">
        <f>INDEX(地温!$D$2:$D$366,MATCH(O40,地温!$C$2:$C$366,FALSE))</f>
        <v>#N/A</v>
      </c>
      <c r="R40" s="91" t="e">
        <f t="shared" si="23"/>
        <v>#N/A</v>
      </c>
      <c r="S40" s="93" t="e">
        <f t="shared" si="5"/>
        <v>#N/A</v>
      </c>
      <c r="T40" s="99" t="e">
        <f t="shared" si="6"/>
        <v>#N/A</v>
      </c>
      <c r="U40" s="99">
        <f t="shared" si="7"/>
        <v>0</v>
      </c>
      <c r="X40" s="92">
        <f t="shared" si="24"/>
        <v>32</v>
      </c>
      <c r="Y40" s="91">
        <f t="shared" si="25"/>
        <v>33</v>
      </c>
      <c r="Z40" s="91" t="e">
        <f>INDEX(地温!$D$2:$D$366,MATCH(X40,地温!$C$2:$C$366,FALSE))</f>
        <v>#N/A</v>
      </c>
      <c r="AA40" s="91" t="e">
        <f t="shared" si="26"/>
        <v>#N/A</v>
      </c>
      <c r="AB40" s="93" t="e">
        <f t="shared" si="8"/>
        <v>#N/A</v>
      </c>
      <c r="AC40" s="99" t="e">
        <f t="shared" si="9"/>
        <v>#N/A</v>
      </c>
      <c r="AD40" s="99">
        <f t="shared" si="10"/>
        <v>0</v>
      </c>
      <c r="AG40" s="92">
        <f t="shared" si="27"/>
        <v>32</v>
      </c>
      <c r="AH40" s="91">
        <f t="shared" si="28"/>
        <v>33</v>
      </c>
      <c r="AI40" s="91" t="e">
        <f>INDEX(地温!$D$2:$D$366,MATCH(AG40,地温!$C$2:$C$366,FALSE))</f>
        <v>#N/A</v>
      </c>
      <c r="AJ40" s="91" t="e">
        <f t="shared" si="29"/>
        <v>#N/A</v>
      </c>
      <c r="AK40" s="93" t="e">
        <f t="shared" si="11"/>
        <v>#N/A</v>
      </c>
      <c r="AL40" s="99" t="e">
        <f t="shared" si="12"/>
        <v>#N/A</v>
      </c>
      <c r="AM40" s="99">
        <f t="shared" si="13"/>
        <v>0</v>
      </c>
      <c r="AP40" s="92">
        <f t="shared" si="30"/>
        <v>32</v>
      </c>
      <c r="AQ40" s="91">
        <f t="shared" si="31"/>
        <v>33</v>
      </c>
      <c r="AR40" s="91" t="e">
        <f>INDEX(地温!$D$2:$D$366,MATCH(AP40,地温!$C$2:$C$366,FALSE))</f>
        <v>#N/A</v>
      </c>
      <c r="AS40" s="91" t="e">
        <f t="shared" si="32"/>
        <v>#N/A</v>
      </c>
      <c r="AT40" s="93" t="e">
        <f t="shared" si="14"/>
        <v>#N/A</v>
      </c>
      <c r="AU40" s="99" t="e">
        <f t="shared" si="15"/>
        <v>#N/A</v>
      </c>
      <c r="AV40" s="99">
        <f t="shared" si="16"/>
        <v>0</v>
      </c>
    </row>
    <row r="41" spans="1:48" s="91" customFormat="1">
      <c r="A41" s="92">
        <f t="shared" si="17"/>
        <v>33</v>
      </c>
      <c r="B41" s="91">
        <f t="shared" si="0"/>
        <v>34</v>
      </c>
      <c r="C41" s="99">
        <f t="shared" si="1"/>
        <v>0</v>
      </c>
      <c r="F41" s="92">
        <f t="shared" si="18"/>
        <v>33</v>
      </c>
      <c r="G41" s="91">
        <f t="shared" si="19"/>
        <v>34</v>
      </c>
      <c r="H41" s="91" t="e">
        <f>INDEX(地温!$D$2:$D$366,MATCH(F41,地温!$C$2:$C$366,FALSE))</f>
        <v>#N/A</v>
      </c>
      <c r="I41" s="91" t="e">
        <f t="shared" si="20"/>
        <v>#N/A</v>
      </c>
      <c r="J41" s="93" t="e">
        <f t="shared" si="2"/>
        <v>#N/A</v>
      </c>
      <c r="K41" s="99" t="e">
        <f t="shared" si="3"/>
        <v>#N/A</v>
      </c>
      <c r="L41" s="99">
        <f t="shared" si="4"/>
        <v>0</v>
      </c>
      <c r="O41" s="92">
        <f t="shared" si="21"/>
        <v>33</v>
      </c>
      <c r="P41" s="91">
        <f t="shared" si="22"/>
        <v>34</v>
      </c>
      <c r="Q41" s="91" t="e">
        <f>INDEX(地温!$D$2:$D$366,MATCH(O41,地温!$C$2:$C$366,FALSE))</f>
        <v>#N/A</v>
      </c>
      <c r="R41" s="91" t="e">
        <f t="shared" si="23"/>
        <v>#N/A</v>
      </c>
      <c r="S41" s="93" t="e">
        <f t="shared" si="5"/>
        <v>#N/A</v>
      </c>
      <c r="T41" s="99" t="e">
        <f t="shared" si="6"/>
        <v>#N/A</v>
      </c>
      <c r="U41" s="99">
        <f t="shared" si="7"/>
        <v>0</v>
      </c>
      <c r="X41" s="92">
        <f t="shared" si="24"/>
        <v>33</v>
      </c>
      <c r="Y41" s="91">
        <f t="shared" si="25"/>
        <v>34</v>
      </c>
      <c r="Z41" s="91" t="e">
        <f>INDEX(地温!$D$2:$D$366,MATCH(X41,地温!$C$2:$C$366,FALSE))</f>
        <v>#N/A</v>
      </c>
      <c r="AA41" s="91" t="e">
        <f t="shared" si="26"/>
        <v>#N/A</v>
      </c>
      <c r="AB41" s="93" t="e">
        <f t="shared" si="8"/>
        <v>#N/A</v>
      </c>
      <c r="AC41" s="99" t="e">
        <f t="shared" si="9"/>
        <v>#N/A</v>
      </c>
      <c r="AD41" s="99">
        <f t="shared" si="10"/>
        <v>0</v>
      </c>
      <c r="AG41" s="92">
        <f t="shared" si="27"/>
        <v>33</v>
      </c>
      <c r="AH41" s="91">
        <f t="shared" si="28"/>
        <v>34</v>
      </c>
      <c r="AI41" s="91" t="e">
        <f>INDEX(地温!$D$2:$D$366,MATCH(AG41,地温!$C$2:$C$366,FALSE))</f>
        <v>#N/A</v>
      </c>
      <c r="AJ41" s="91" t="e">
        <f t="shared" si="29"/>
        <v>#N/A</v>
      </c>
      <c r="AK41" s="93" t="e">
        <f t="shared" si="11"/>
        <v>#N/A</v>
      </c>
      <c r="AL41" s="99" t="e">
        <f t="shared" si="12"/>
        <v>#N/A</v>
      </c>
      <c r="AM41" s="99">
        <f t="shared" si="13"/>
        <v>0</v>
      </c>
      <c r="AP41" s="92">
        <f t="shared" si="30"/>
        <v>33</v>
      </c>
      <c r="AQ41" s="91">
        <f t="shared" si="31"/>
        <v>34</v>
      </c>
      <c r="AR41" s="91" t="e">
        <f>INDEX(地温!$D$2:$D$366,MATCH(AP41,地温!$C$2:$C$366,FALSE))</f>
        <v>#N/A</v>
      </c>
      <c r="AS41" s="91" t="e">
        <f t="shared" si="32"/>
        <v>#N/A</v>
      </c>
      <c r="AT41" s="93" t="e">
        <f t="shared" si="14"/>
        <v>#N/A</v>
      </c>
      <c r="AU41" s="99" t="e">
        <f t="shared" si="15"/>
        <v>#N/A</v>
      </c>
      <c r="AV41" s="99">
        <f t="shared" si="16"/>
        <v>0</v>
      </c>
    </row>
    <row r="42" spans="1:48" s="91" customFormat="1">
      <c r="A42" s="92">
        <f t="shared" si="17"/>
        <v>34</v>
      </c>
      <c r="B42" s="91">
        <f t="shared" si="0"/>
        <v>35</v>
      </c>
      <c r="C42" s="99">
        <f t="shared" si="1"/>
        <v>0</v>
      </c>
      <c r="F42" s="92">
        <f t="shared" si="18"/>
        <v>34</v>
      </c>
      <c r="G42" s="91">
        <f t="shared" si="19"/>
        <v>35</v>
      </c>
      <c r="H42" s="91" t="e">
        <f>INDEX(地温!$D$2:$D$366,MATCH(F42,地温!$C$2:$C$366,FALSE))</f>
        <v>#N/A</v>
      </c>
      <c r="I42" s="91" t="e">
        <f t="shared" si="20"/>
        <v>#N/A</v>
      </c>
      <c r="J42" s="93" t="e">
        <f t="shared" si="2"/>
        <v>#N/A</v>
      </c>
      <c r="K42" s="99" t="e">
        <f t="shared" si="3"/>
        <v>#N/A</v>
      </c>
      <c r="L42" s="99">
        <f t="shared" si="4"/>
        <v>0</v>
      </c>
      <c r="O42" s="92">
        <f t="shared" si="21"/>
        <v>34</v>
      </c>
      <c r="P42" s="91">
        <f t="shared" si="22"/>
        <v>35</v>
      </c>
      <c r="Q42" s="91" t="e">
        <f>INDEX(地温!$D$2:$D$366,MATCH(O42,地温!$C$2:$C$366,FALSE))</f>
        <v>#N/A</v>
      </c>
      <c r="R42" s="91" t="e">
        <f t="shared" si="23"/>
        <v>#N/A</v>
      </c>
      <c r="S42" s="93" t="e">
        <f t="shared" si="5"/>
        <v>#N/A</v>
      </c>
      <c r="T42" s="99" t="e">
        <f t="shared" si="6"/>
        <v>#N/A</v>
      </c>
      <c r="U42" s="99">
        <f t="shared" si="7"/>
        <v>0</v>
      </c>
      <c r="X42" s="92">
        <f t="shared" si="24"/>
        <v>34</v>
      </c>
      <c r="Y42" s="91">
        <f t="shared" si="25"/>
        <v>35</v>
      </c>
      <c r="Z42" s="91" t="e">
        <f>INDEX(地温!$D$2:$D$366,MATCH(X42,地温!$C$2:$C$366,FALSE))</f>
        <v>#N/A</v>
      </c>
      <c r="AA42" s="91" t="e">
        <f t="shared" si="26"/>
        <v>#N/A</v>
      </c>
      <c r="AB42" s="93" t="e">
        <f t="shared" si="8"/>
        <v>#N/A</v>
      </c>
      <c r="AC42" s="99" t="e">
        <f t="shared" si="9"/>
        <v>#N/A</v>
      </c>
      <c r="AD42" s="99">
        <f t="shared" si="10"/>
        <v>0</v>
      </c>
      <c r="AG42" s="92">
        <f t="shared" si="27"/>
        <v>34</v>
      </c>
      <c r="AH42" s="91">
        <f t="shared" si="28"/>
        <v>35</v>
      </c>
      <c r="AI42" s="91" t="e">
        <f>INDEX(地温!$D$2:$D$366,MATCH(AG42,地温!$C$2:$C$366,FALSE))</f>
        <v>#N/A</v>
      </c>
      <c r="AJ42" s="91" t="e">
        <f t="shared" si="29"/>
        <v>#N/A</v>
      </c>
      <c r="AK42" s="93" t="e">
        <f t="shared" si="11"/>
        <v>#N/A</v>
      </c>
      <c r="AL42" s="99" t="e">
        <f t="shared" si="12"/>
        <v>#N/A</v>
      </c>
      <c r="AM42" s="99">
        <f t="shared" si="13"/>
        <v>0</v>
      </c>
      <c r="AP42" s="92">
        <f t="shared" si="30"/>
        <v>34</v>
      </c>
      <c r="AQ42" s="91">
        <f t="shared" si="31"/>
        <v>35</v>
      </c>
      <c r="AR42" s="91" t="e">
        <f>INDEX(地温!$D$2:$D$366,MATCH(AP42,地温!$C$2:$C$366,FALSE))</f>
        <v>#N/A</v>
      </c>
      <c r="AS42" s="91" t="e">
        <f t="shared" si="32"/>
        <v>#N/A</v>
      </c>
      <c r="AT42" s="93" t="e">
        <f t="shared" si="14"/>
        <v>#N/A</v>
      </c>
      <c r="AU42" s="99" t="e">
        <f t="shared" si="15"/>
        <v>#N/A</v>
      </c>
      <c r="AV42" s="99">
        <f t="shared" si="16"/>
        <v>0</v>
      </c>
    </row>
    <row r="43" spans="1:48" s="91" customFormat="1">
      <c r="A43" s="92">
        <f t="shared" si="17"/>
        <v>35</v>
      </c>
      <c r="B43" s="91">
        <f t="shared" si="0"/>
        <v>36</v>
      </c>
      <c r="C43" s="99">
        <f t="shared" si="1"/>
        <v>0</v>
      </c>
      <c r="F43" s="92">
        <f t="shared" si="18"/>
        <v>35</v>
      </c>
      <c r="G43" s="91">
        <f t="shared" si="19"/>
        <v>36</v>
      </c>
      <c r="H43" s="91" t="e">
        <f>INDEX(地温!$D$2:$D$366,MATCH(F43,地温!$C$2:$C$366,FALSE))</f>
        <v>#N/A</v>
      </c>
      <c r="I43" s="91" t="e">
        <f t="shared" si="20"/>
        <v>#N/A</v>
      </c>
      <c r="J43" s="93" t="e">
        <f t="shared" si="2"/>
        <v>#N/A</v>
      </c>
      <c r="K43" s="99" t="e">
        <f t="shared" si="3"/>
        <v>#N/A</v>
      </c>
      <c r="L43" s="99">
        <f t="shared" si="4"/>
        <v>0</v>
      </c>
      <c r="O43" s="92">
        <f t="shared" si="21"/>
        <v>35</v>
      </c>
      <c r="P43" s="91">
        <f t="shared" si="22"/>
        <v>36</v>
      </c>
      <c r="Q43" s="91" t="e">
        <f>INDEX(地温!$D$2:$D$366,MATCH(O43,地温!$C$2:$C$366,FALSE))</f>
        <v>#N/A</v>
      </c>
      <c r="R43" s="91" t="e">
        <f t="shared" si="23"/>
        <v>#N/A</v>
      </c>
      <c r="S43" s="93" t="e">
        <f t="shared" si="5"/>
        <v>#N/A</v>
      </c>
      <c r="T43" s="99" t="e">
        <f t="shared" si="6"/>
        <v>#N/A</v>
      </c>
      <c r="U43" s="99">
        <f t="shared" si="7"/>
        <v>0</v>
      </c>
      <c r="X43" s="92">
        <f t="shared" si="24"/>
        <v>35</v>
      </c>
      <c r="Y43" s="91">
        <f t="shared" si="25"/>
        <v>36</v>
      </c>
      <c r="Z43" s="91" t="e">
        <f>INDEX(地温!$D$2:$D$366,MATCH(X43,地温!$C$2:$C$366,FALSE))</f>
        <v>#N/A</v>
      </c>
      <c r="AA43" s="91" t="e">
        <f t="shared" si="26"/>
        <v>#N/A</v>
      </c>
      <c r="AB43" s="93" t="e">
        <f t="shared" si="8"/>
        <v>#N/A</v>
      </c>
      <c r="AC43" s="99" t="e">
        <f t="shared" si="9"/>
        <v>#N/A</v>
      </c>
      <c r="AD43" s="99">
        <f t="shared" si="10"/>
        <v>0</v>
      </c>
      <c r="AG43" s="92">
        <f t="shared" si="27"/>
        <v>35</v>
      </c>
      <c r="AH43" s="91">
        <f t="shared" si="28"/>
        <v>36</v>
      </c>
      <c r="AI43" s="91" t="e">
        <f>INDEX(地温!$D$2:$D$366,MATCH(AG43,地温!$C$2:$C$366,FALSE))</f>
        <v>#N/A</v>
      </c>
      <c r="AJ43" s="91" t="e">
        <f t="shared" si="29"/>
        <v>#N/A</v>
      </c>
      <c r="AK43" s="93" t="e">
        <f t="shared" si="11"/>
        <v>#N/A</v>
      </c>
      <c r="AL43" s="99" t="e">
        <f t="shared" si="12"/>
        <v>#N/A</v>
      </c>
      <c r="AM43" s="99">
        <f t="shared" si="13"/>
        <v>0</v>
      </c>
      <c r="AP43" s="92">
        <f t="shared" si="30"/>
        <v>35</v>
      </c>
      <c r="AQ43" s="91">
        <f t="shared" si="31"/>
        <v>36</v>
      </c>
      <c r="AR43" s="91" t="e">
        <f>INDEX(地温!$D$2:$D$366,MATCH(AP43,地温!$C$2:$C$366,FALSE))</f>
        <v>#N/A</v>
      </c>
      <c r="AS43" s="91" t="e">
        <f t="shared" si="32"/>
        <v>#N/A</v>
      </c>
      <c r="AT43" s="93" t="e">
        <f t="shared" si="14"/>
        <v>#N/A</v>
      </c>
      <c r="AU43" s="99" t="e">
        <f t="shared" si="15"/>
        <v>#N/A</v>
      </c>
      <c r="AV43" s="99">
        <f t="shared" si="16"/>
        <v>0</v>
      </c>
    </row>
    <row r="44" spans="1:48" s="91" customFormat="1">
      <c r="A44" s="92">
        <f t="shared" si="17"/>
        <v>36</v>
      </c>
      <c r="B44" s="91">
        <f t="shared" si="0"/>
        <v>37</v>
      </c>
      <c r="C44" s="99">
        <f t="shared" si="1"/>
        <v>0</v>
      </c>
      <c r="F44" s="92">
        <f t="shared" si="18"/>
        <v>36</v>
      </c>
      <c r="G44" s="91">
        <f t="shared" si="19"/>
        <v>37</v>
      </c>
      <c r="H44" s="91" t="e">
        <f>INDEX(地温!$D$2:$D$366,MATCH(F44,地温!$C$2:$C$366,FALSE))</f>
        <v>#N/A</v>
      </c>
      <c r="I44" s="91" t="e">
        <f t="shared" si="20"/>
        <v>#N/A</v>
      </c>
      <c r="J44" s="93" t="e">
        <f t="shared" si="2"/>
        <v>#N/A</v>
      </c>
      <c r="K44" s="99" t="e">
        <f t="shared" si="3"/>
        <v>#N/A</v>
      </c>
      <c r="L44" s="99">
        <f t="shared" si="4"/>
        <v>0</v>
      </c>
      <c r="O44" s="92">
        <f t="shared" si="21"/>
        <v>36</v>
      </c>
      <c r="P44" s="91">
        <f t="shared" si="22"/>
        <v>37</v>
      </c>
      <c r="Q44" s="91" t="e">
        <f>INDEX(地温!$D$2:$D$366,MATCH(O44,地温!$C$2:$C$366,FALSE))</f>
        <v>#N/A</v>
      </c>
      <c r="R44" s="91" t="e">
        <f t="shared" si="23"/>
        <v>#N/A</v>
      </c>
      <c r="S44" s="93" t="e">
        <f t="shared" si="5"/>
        <v>#N/A</v>
      </c>
      <c r="T44" s="99" t="e">
        <f t="shared" si="6"/>
        <v>#N/A</v>
      </c>
      <c r="U44" s="99">
        <f t="shared" si="7"/>
        <v>0</v>
      </c>
      <c r="X44" s="92">
        <f t="shared" si="24"/>
        <v>36</v>
      </c>
      <c r="Y44" s="91">
        <f t="shared" si="25"/>
        <v>37</v>
      </c>
      <c r="Z44" s="91" t="e">
        <f>INDEX(地温!$D$2:$D$366,MATCH(X44,地温!$C$2:$C$366,FALSE))</f>
        <v>#N/A</v>
      </c>
      <c r="AA44" s="91" t="e">
        <f t="shared" si="26"/>
        <v>#N/A</v>
      </c>
      <c r="AB44" s="93" t="e">
        <f t="shared" si="8"/>
        <v>#N/A</v>
      </c>
      <c r="AC44" s="99" t="e">
        <f t="shared" si="9"/>
        <v>#N/A</v>
      </c>
      <c r="AD44" s="99">
        <f t="shared" si="10"/>
        <v>0</v>
      </c>
      <c r="AG44" s="92">
        <f t="shared" si="27"/>
        <v>36</v>
      </c>
      <c r="AH44" s="91">
        <f t="shared" si="28"/>
        <v>37</v>
      </c>
      <c r="AI44" s="91" t="e">
        <f>INDEX(地温!$D$2:$D$366,MATCH(AG44,地温!$C$2:$C$366,FALSE))</f>
        <v>#N/A</v>
      </c>
      <c r="AJ44" s="91" t="e">
        <f t="shared" si="29"/>
        <v>#N/A</v>
      </c>
      <c r="AK44" s="93" t="e">
        <f t="shared" si="11"/>
        <v>#N/A</v>
      </c>
      <c r="AL44" s="99" t="e">
        <f t="shared" si="12"/>
        <v>#N/A</v>
      </c>
      <c r="AM44" s="99">
        <f t="shared" si="13"/>
        <v>0</v>
      </c>
      <c r="AP44" s="92">
        <f t="shared" si="30"/>
        <v>36</v>
      </c>
      <c r="AQ44" s="91">
        <f t="shared" si="31"/>
        <v>37</v>
      </c>
      <c r="AR44" s="91" t="e">
        <f>INDEX(地温!$D$2:$D$366,MATCH(AP44,地温!$C$2:$C$366,FALSE))</f>
        <v>#N/A</v>
      </c>
      <c r="AS44" s="91" t="e">
        <f t="shared" si="32"/>
        <v>#N/A</v>
      </c>
      <c r="AT44" s="93" t="e">
        <f t="shared" si="14"/>
        <v>#N/A</v>
      </c>
      <c r="AU44" s="99" t="e">
        <f t="shared" si="15"/>
        <v>#N/A</v>
      </c>
      <c r="AV44" s="99">
        <f t="shared" si="16"/>
        <v>0</v>
      </c>
    </row>
    <row r="45" spans="1:48" s="91" customFormat="1">
      <c r="A45" s="92">
        <f t="shared" si="17"/>
        <v>37</v>
      </c>
      <c r="B45" s="91">
        <f t="shared" si="0"/>
        <v>38</v>
      </c>
      <c r="C45" s="99">
        <f t="shared" si="1"/>
        <v>0</v>
      </c>
      <c r="F45" s="92">
        <f t="shared" si="18"/>
        <v>37</v>
      </c>
      <c r="G45" s="91">
        <f t="shared" si="19"/>
        <v>38</v>
      </c>
      <c r="H45" s="91" t="e">
        <f>INDEX(地温!$D$2:$D$366,MATCH(F45,地温!$C$2:$C$366,FALSE))</f>
        <v>#N/A</v>
      </c>
      <c r="I45" s="91" t="e">
        <f t="shared" si="20"/>
        <v>#N/A</v>
      </c>
      <c r="J45" s="93" t="e">
        <f t="shared" si="2"/>
        <v>#N/A</v>
      </c>
      <c r="K45" s="99" t="e">
        <f t="shared" si="3"/>
        <v>#N/A</v>
      </c>
      <c r="L45" s="99">
        <f t="shared" si="4"/>
        <v>0</v>
      </c>
      <c r="O45" s="92">
        <f t="shared" si="21"/>
        <v>37</v>
      </c>
      <c r="P45" s="91">
        <f t="shared" si="22"/>
        <v>38</v>
      </c>
      <c r="Q45" s="91" t="e">
        <f>INDEX(地温!$D$2:$D$366,MATCH(O45,地温!$C$2:$C$366,FALSE))</f>
        <v>#N/A</v>
      </c>
      <c r="R45" s="91" t="e">
        <f t="shared" si="23"/>
        <v>#N/A</v>
      </c>
      <c r="S45" s="93" t="e">
        <f t="shared" si="5"/>
        <v>#N/A</v>
      </c>
      <c r="T45" s="99" t="e">
        <f t="shared" si="6"/>
        <v>#N/A</v>
      </c>
      <c r="U45" s="99">
        <f t="shared" si="7"/>
        <v>0</v>
      </c>
      <c r="X45" s="92">
        <f t="shared" si="24"/>
        <v>37</v>
      </c>
      <c r="Y45" s="91">
        <f t="shared" si="25"/>
        <v>38</v>
      </c>
      <c r="Z45" s="91" t="e">
        <f>INDEX(地温!$D$2:$D$366,MATCH(X45,地温!$C$2:$C$366,FALSE))</f>
        <v>#N/A</v>
      </c>
      <c r="AA45" s="91" t="e">
        <f t="shared" si="26"/>
        <v>#N/A</v>
      </c>
      <c r="AB45" s="93" t="e">
        <f t="shared" si="8"/>
        <v>#N/A</v>
      </c>
      <c r="AC45" s="99" t="e">
        <f t="shared" si="9"/>
        <v>#N/A</v>
      </c>
      <c r="AD45" s="99">
        <f t="shared" si="10"/>
        <v>0</v>
      </c>
      <c r="AG45" s="92">
        <f t="shared" si="27"/>
        <v>37</v>
      </c>
      <c r="AH45" s="91">
        <f t="shared" si="28"/>
        <v>38</v>
      </c>
      <c r="AI45" s="91" t="e">
        <f>INDEX(地温!$D$2:$D$366,MATCH(AG45,地温!$C$2:$C$366,FALSE))</f>
        <v>#N/A</v>
      </c>
      <c r="AJ45" s="91" t="e">
        <f t="shared" si="29"/>
        <v>#N/A</v>
      </c>
      <c r="AK45" s="93" t="e">
        <f t="shared" si="11"/>
        <v>#N/A</v>
      </c>
      <c r="AL45" s="99" t="e">
        <f t="shared" si="12"/>
        <v>#N/A</v>
      </c>
      <c r="AM45" s="99">
        <f t="shared" si="13"/>
        <v>0</v>
      </c>
      <c r="AP45" s="92">
        <f t="shared" si="30"/>
        <v>37</v>
      </c>
      <c r="AQ45" s="91">
        <f t="shared" si="31"/>
        <v>38</v>
      </c>
      <c r="AR45" s="91" t="e">
        <f>INDEX(地温!$D$2:$D$366,MATCH(AP45,地温!$C$2:$C$366,FALSE))</f>
        <v>#N/A</v>
      </c>
      <c r="AS45" s="91" t="e">
        <f t="shared" si="32"/>
        <v>#N/A</v>
      </c>
      <c r="AT45" s="93" t="e">
        <f t="shared" si="14"/>
        <v>#N/A</v>
      </c>
      <c r="AU45" s="99" t="e">
        <f t="shared" si="15"/>
        <v>#N/A</v>
      </c>
      <c r="AV45" s="99">
        <f t="shared" si="16"/>
        <v>0</v>
      </c>
    </row>
    <row r="46" spans="1:48" s="91" customFormat="1">
      <c r="A46" s="92">
        <f t="shared" si="17"/>
        <v>38</v>
      </c>
      <c r="B46" s="91">
        <f t="shared" si="0"/>
        <v>39</v>
      </c>
      <c r="C46" s="99">
        <f t="shared" si="1"/>
        <v>0</v>
      </c>
      <c r="F46" s="92">
        <f t="shared" si="18"/>
        <v>38</v>
      </c>
      <c r="G46" s="91">
        <f t="shared" si="19"/>
        <v>39</v>
      </c>
      <c r="H46" s="91" t="e">
        <f>INDEX(地温!$D$2:$D$366,MATCH(F46,地温!$C$2:$C$366,FALSE))</f>
        <v>#N/A</v>
      </c>
      <c r="I46" s="91" t="e">
        <f t="shared" si="20"/>
        <v>#N/A</v>
      </c>
      <c r="J46" s="93" t="e">
        <f t="shared" si="2"/>
        <v>#N/A</v>
      </c>
      <c r="K46" s="99" t="e">
        <f t="shared" si="3"/>
        <v>#N/A</v>
      </c>
      <c r="L46" s="99">
        <f t="shared" si="4"/>
        <v>0</v>
      </c>
      <c r="O46" s="92">
        <f t="shared" si="21"/>
        <v>38</v>
      </c>
      <c r="P46" s="91">
        <f t="shared" si="22"/>
        <v>39</v>
      </c>
      <c r="Q46" s="91" t="e">
        <f>INDEX(地温!$D$2:$D$366,MATCH(O46,地温!$C$2:$C$366,FALSE))</f>
        <v>#N/A</v>
      </c>
      <c r="R46" s="91" t="e">
        <f t="shared" si="23"/>
        <v>#N/A</v>
      </c>
      <c r="S46" s="93" t="e">
        <f t="shared" si="5"/>
        <v>#N/A</v>
      </c>
      <c r="T46" s="99" t="e">
        <f t="shared" si="6"/>
        <v>#N/A</v>
      </c>
      <c r="U46" s="99">
        <f t="shared" si="7"/>
        <v>0</v>
      </c>
      <c r="X46" s="92">
        <f t="shared" si="24"/>
        <v>38</v>
      </c>
      <c r="Y46" s="91">
        <f t="shared" si="25"/>
        <v>39</v>
      </c>
      <c r="Z46" s="91" t="e">
        <f>INDEX(地温!$D$2:$D$366,MATCH(X46,地温!$C$2:$C$366,FALSE))</f>
        <v>#N/A</v>
      </c>
      <c r="AA46" s="91" t="e">
        <f t="shared" si="26"/>
        <v>#N/A</v>
      </c>
      <c r="AB46" s="93" t="e">
        <f t="shared" si="8"/>
        <v>#N/A</v>
      </c>
      <c r="AC46" s="99" t="e">
        <f t="shared" si="9"/>
        <v>#N/A</v>
      </c>
      <c r="AD46" s="99">
        <f t="shared" si="10"/>
        <v>0</v>
      </c>
      <c r="AG46" s="92">
        <f t="shared" si="27"/>
        <v>38</v>
      </c>
      <c r="AH46" s="91">
        <f t="shared" si="28"/>
        <v>39</v>
      </c>
      <c r="AI46" s="91" t="e">
        <f>INDEX(地温!$D$2:$D$366,MATCH(AG46,地温!$C$2:$C$366,FALSE))</f>
        <v>#N/A</v>
      </c>
      <c r="AJ46" s="91" t="e">
        <f t="shared" si="29"/>
        <v>#N/A</v>
      </c>
      <c r="AK46" s="93" t="e">
        <f t="shared" si="11"/>
        <v>#N/A</v>
      </c>
      <c r="AL46" s="99" t="e">
        <f t="shared" si="12"/>
        <v>#N/A</v>
      </c>
      <c r="AM46" s="99">
        <f t="shared" si="13"/>
        <v>0</v>
      </c>
      <c r="AP46" s="92">
        <f t="shared" si="30"/>
        <v>38</v>
      </c>
      <c r="AQ46" s="91">
        <f t="shared" si="31"/>
        <v>39</v>
      </c>
      <c r="AR46" s="91" t="e">
        <f>INDEX(地温!$D$2:$D$366,MATCH(AP46,地温!$C$2:$C$366,FALSE))</f>
        <v>#N/A</v>
      </c>
      <c r="AS46" s="91" t="e">
        <f t="shared" si="32"/>
        <v>#N/A</v>
      </c>
      <c r="AT46" s="93" t="e">
        <f t="shared" si="14"/>
        <v>#N/A</v>
      </c>
      <c r="AU46" s="99" t="e">
        <f t="shared" si="15"/>
        <v>#N/A</v>
      </c>
      <c r="AV46" s="99">
        <f t="shared" si="16"/>
        <v>0</v>
      </c>
    </row>
    <row r="47" spans="1:48" s="91" customFormat="1">
      <c r="A47" s="92">
        <f t="shared" si="17"/>
        <v>39</v>
      </c>
      <c r="B47" s="91">
        <f t="shared" si="0"/>
        <v>40</v>
      </c>
      <c r="C47" s="99">
        <f t="shared" si="1"/>
        <v>0</v>
      </c>
      <c r="F47" s="92">
        <f t="shared" si="18"/>
        <v>39</v>
      </c>
      <c r="G47" s="91">
        <f t="shared" si="19"/>
        <v>40</v>
      </c>
      <c r="H47" s="91" t="e">
        <f>INDEX(地温!$D$2:$D$366,MATCH(F47,地温!$C$2:$C$366,FALSE))</f>
        <v>#N/A</v>
      </c>
      <c r="I47" s="91" t="e">
        <f t="shared" si="20"/>
        <v>#N/A</v>
      </c>
      <c r="J47" s="93" t="e">
        <f t="shared" si="2"/>
        <v>#N/A</v>
      </c>
      <c r="K47" s="99" t="e">
        <f t="shared" si="3"/>
        <v>#N/A</v>
      </c>
      <c r="L47" s="99">
        <f t="shared" si="4"/>
        <v>0</v>
      </c>
      <c r="O47" s="92">
        <f t="shared" si="21"/>
        <v>39</v>
      </c>
      <c r="P47" s="91">
        <f t="shared" si="22"/>
        <v>40</v>
      </c>
      <c r="Q47" s="91" t="e">
        <f>INDEX(地温!$D$2:$D$366,MATCH(O47,地温!$C$2:$C$366,FALSE))</f>
        <v>#N/A</v>
      </c>
      <c r="R47" s="91" t="e">
        <f t="shared" si="23"/>
        <v>#N/A</v>
      </c>
      <c r="S47" s="93" t="e">
        <f t="shared" si="5"/>
        <v>#N/A</v>
      </c>
      <c r="T47" s="99" t="e">
        <f t="shared" si="6"/>
        <v>#N/A</v>
      </c>
      <c r="U47" s="99">
        <f t="shared" si="7"/>
        <v>0</v>
      </c>
      <c r="X47" s="92">
        <f t="shared" si="24"/>
        <v>39</v>
      </c>
      <c r="Y47" s="91">
        <f t="shared" si="25"/>
        <v>40</v>
      </c>
      <c r="Z47" s="91" t="e">
        <f>INDEX(地温!$D$2:$D$366,MATCH(X47,地温!$C$2:$C$366,FALSE))</f>
        <v>#N/A</v>
      </c>
      <c r="AA47" s="91" t="e">
        <f t="shared" si="26"/>
        <v>#N/A</v>
      </c>
      <c r="AB47" s="93" t="e">
        <f t="shared" si="8"/>
        <v>#N/A</v>
      </c>
      <c r="AC47" s="99" t="e">
        <f t="shared" si="9"/>
        <v>#N/A</v>
      </c>
      <c r="AD47" s="99">
        <f t="shared" si="10"/>
        <v>0</v>
      </c>
      <c r="AG47" s="92">
        <f t="shared" si="27"/>
        <v>39</v>
      </c>
      <c r="AH47" s="91">
        <f t="shared" si="28"/>
        <v>40</v>
      </c>
      <c r="AI47" s="91" t="e">
        <f>INDEX(地温!$D$2:$D$366,MATCH(AG47,地温!$C$2:$C$366,FALSE))</f>
        <v>#N/A</v>
      </c>
      <c r="AJ47" s="91" t="e">
        <f t="shared" si="29"/>
        <v>#N/A</v>
      </c>
      <c r="AK47" s="93" t="e">
        <f t="shared" si="11"/>
        <v>#N/A</v>
      </c>
      <c r="AL47" s="99" t="e">
        <f t="shared" si="12"/>
        <v>#N/A</v>
      </c>
      <c r="AM47" s="99">
        <f t="shared" si="13"/>
        <v>0</v>
      </c>
      <c r="AP47" s="92">
        <f t="shared" si="30"/>
        <v>39</v>
      </c>
      <c r="AQ47" s="91">
        <f t="shared" si="31"/>
        <v>40</v>
      </c>
      <c r="AR47" s="91" t="e">
        <f>INDEX(地温!$D$2:$D$366,MATCH(AP47,地温!$C$2:$C$366,FALSE))</f>
        <v>#N/A</v>
      </c>
      <c r="AS47" s="91" t="e">
        <f t="shared" si="32"/>
        <v>#N/A</v>
      </c>
      <c r="AT47" s="93" t="e">
        <f t="shared" si="14"/>
        <v>#N/A</v>
      </c>
      <c r="AU47" s="99" t="e">
        <f t="shared" si="15"/>
        <v>#N/A</v>
      </c>
      <c r="AV47" s="99">
        <f t="shared" si="16"/>
        <v>0</v>
      </c>
    </row>
    <row r="48" spans="1:48" s="91" customFormat="1">
      <c r="A48" s="92">
        <f t="shared" si="17"/>
        <v>40</v>
      </c>
      <c r="B48" s="91">
        <f t="shared" si="0"/>
        <v>41</v>
      </c>
      <c r="C48" s="99">
        <f t="shared" si="1"/>
        <v>0</v>
      </c>
      <c r="F48" s="92">
        <f t="shared" si="18"/>
        <v>40</v>
      </c>
      <c r="G48" s="91">
        <f t="shared" si="19"/>
        <v>41</v>
      </c>
      <c r="H48" s="91" t="e">
        <f>INDEX(地温!$D$2:$D$366,MATCH(F48,地温!$C$2:$C$366,FALSE))</f>
        <v>#N/A</v>
      </c>
      <c r="I48" s="91" t="e">
        <f t="shared" si="20"/>
        <v>#N/A</v>
      </c>
      <c r="J48" s="93" t="e">
        <f t="shared" si="2"/>
        <v>#N/A</v>
      </c>
      <c r="K48" s="99" t="e">
        <f t="shared" si="3"/>
        <v>#N/A</v>
      </c>
      <c r="L48" s="99">
        <f t="shared" si="4"/>
        <v>0</v>
      </c>
      <c r="O48" s="92">
        <f t="shared" si="21"/>
        <v>40</v>
      </c>
      <c r="P48" s="91">
        <f t="shared" si="22"/>
        <v>41</v>
      </c>
      <c r="Q48" s="91" t="e">
        <f>INDEX(地温!$D$2:$D$366,MATCH(O48,地温!$C$2:$C$366,FALSE))</f>
        <v>#N/A</v>
      </c>
      <c r="R48" s="91" t="e">
        <f t="shared" si="23"/>
        <v>#N/A</v>
      </c>
      <c r="S48" s="93" t="e">
        <f t="shared" si="5"/>
        <v>#N/A</v>
      </c>
      <c r="T48" s="99" t="e">
        <f t="shared" si="6"/>
        <v>#N/A</v>
      </c>
      <c r="U48" s="99">
        <f t="shared" si="7"/>
        <v>0</v>
      </c>
      <c r="X48" s="92">
        <f t="shared" si="24"/>
        <v>40</v>
      </c>
      <c r="Y48" s="91">
        <f t="shared" si="25"/>
        <v>41</v>
      </c>
      <c r="Z48" s="91" t="e">
        <f>INDEX(地温!$D$2:$D$366,MATCH(X48,地温!$C$2:$C$366,FALSE))</f>
        <v>#N/A</v>
      </c>
      <c r="AA48" s="91" t="e">
        <f t="shared" si="26"/>
        <v>#N/A</v>
      </c>
      <c r="AB48" s="93" t="e">
        <f t="shared" si="8"/>
        <v>#N/A</v>
      </c>
      <c r="AC48" s="99" t="e">
        <f t="shared" si="9"/>
        <v>#N/A</v>
      </c>
      <c r="AD48" s="99">
        <f t="shared" si="10"/>
        <v>0</v>
      </c>
      <c r="AG48" s="92">
        <f t="shared" si="27"/>
        <v>40</v>
      </c>
      <c r="AH48" s="91">
        <f t="shared" si="28"/>
        <v>41</v>
      </c>
      <c r="AI48" s="91" t="e">
        <f>INDEX(地温!$D$2:$D$366,MATCH(AG48,地温!$C$2:$C$366,FALSE))</f>
        <v>#N/A</v>
      </c>
      <c r="AJ48" s="91" t="e">
        <f t="shared" si="29"/>
        <v>#N/A</v>
      </c>
      <c r="AK48" s="93" t="e">
        <f t="shared" si="11"/>
        <v>#N/A</v>
      </c>
      <c r="AL48" s="99" t="e">
        <f t="shared" si="12"/>
        <v>#N/A</v>
      </c>
      <c r="AM48" s="99">
        <f t="shared" si="13"/>
        <v>0</v>
      </c>
      <c r="AP48" s="92">
        <f t="shared" si="30"/>
        <v>40</v>
      </c>
      <c r="AQ48" s="91">
        <f t="shared" si="31"/>
        <v>41</v>
      </c>
      <c r="AR48" s="91" t="e">
        <f>INDEX(地温!$D$2:$D$366,MATCH(AP48,地温!$C$2:$C$366,FALSE))</f>
        <v>#N/A</v>
      </c>
      <c r="AS48" s="91" t="e">
        <f t="shared" si="32"/>
        <v>#N/A</v>
      </c>
      <c r="AT48" s="93" t="e">
        <f t="shared" si="14"/>
        <v>#N/A</v>
      </c>
      <c r="AU48" s="99" t="e">
        <f t="shared" si="15"/>
        <v>#N/A</v>
      </c>
      <c r="AV48" s="99">
        <f t="shared" si="16"/>
        <v>0</v>
      </c>
    </row>
    <row r="49" spans="1:48" s="91" customFormat="1">
      <c r="A49" s="92">
        <f t="shared" si="17"/>
        <v>41</v>
      </c>
      <c r="B49" s="91">
        <f t="shared" si="0"/>
        <v>42</v>
      </c>
      <c r="C49" s="99">
        <f t="shared" si="1"/>
        <v>0</v>
      </c>
      <c r="F49" s="92">
        <f t="shared" si="18"/>
        <v>41</v>
      </c>
      <c r="G49" s="91">
        <f t="shared" si="19"/>
        <v>42</v>
      </c>
      <c r="H49" s="91" t="e">
        <f>INDEX(地温!$D$2:$D$366,MATCH(F49,地温!$C$2:$C$366,FALSE))</f>
        <v>#N/A</v>
      </c>
      <c r="I49" s="91" t="e">
        <f t="shared" si="20"/>
        <v>#N/A</v>
      </c>
      <c r="J49" s="93" t="e">
        <f t="shared" si="2"/>
        <v>#N/A</v>
      </c>
      <c r="K49" s="99" t="e">
        <f t="shared" si="3"/>
        <v>#N/A</v>
      </c>
      <c r="L49" s="99">
        <f t="shared" si="4"/>
        <v>0</v>
      </c>
      <c r="O49" s="92">
        <f t="shared" si="21"/>
        <v>41</v>
      </c>
      <c r="P49" s="91">
        <f t="shared" si="22"/>
        <v>42</v>
      </c>
      <c r="Q49" s="91" t="e">
        <f>INDEX(地温!$D$2:$D$366,MATCH(O49,地温!$C$2:$C$366,FALSE))</f>
        <v>#N/A</v>
      </c>
      <c r="R49" s="91" t="e">
        <f t="shared" si="23"/>
        <v>#N/A</v>
      </c>
      <c r="S49" s="93" t="e">
        <f t="shared" si="5"/>
        <v>#N/A</v>
      </c>
      <c r="T49" s="99" t="e">
        <f t="shared" si="6"/>
        <v>#N/A</v>
      </c>
      <c r="U49" s="99">
        <f t="shared" si="7"/>
        <v>0</v>
      </c>
      <c r="X49" s="92">
        <f t="shared" si="24"/>
        <v>41</v>
      </c>
      <c r="Y49" s="91">
        <f t="shared" si="25"/>
        <v>42</v>
      </c>
      <c r="Z49" s="91" t="e">
        <f>INDEX(地温!$D$2:$D$366,MATCH(X49,地温!$C$2:$C$366,FALSE))</f>
        <v>#N/A</v>
      </c>
      <c r="AA49" s="91" t="e">
        <f t="shared" si="26"/>
        <v>#N/A</v>
      </c>
      <c r="AB49" s="93" t="e">
        <f t="shared" si="8"/>
        <v>#N/A</v>
      </c>
      <c r="AC49" s="99" t="e">
        <f t="shared" si="9"/>
        <v>#N/A</v>
      </c>
      <c r="AD49" s="99">
        <f t="shared" si="10"/>
        <v>0</v>
      </c>
      <c r="AG49" s="92">
        <f t="shared" si="27"/>
        <v>41</v>
      </c>
      <c r="AH49" s="91">
        <f t="shared" si="28"/>
        <v>42</v>
      </c>
      <c r="AI49" s="91" t="e">
        <f>INDEX(地温!$D$2:$D$366,MATCH(AG49,地温!$C$2:$C$366,FALSE))</f>
        <v>#N/A</v>
      </c>
      <c r="AJ49" s="91" t="e">
        <f t="shared" si="29"/>
        <v>#N/A</v>
      </c>
      <c r="AK49" s="93" t="e">
        <f t="shared" si="11"/>
        <v>#N/A</v>
      </c>
      <c r="AL49" s="99" t="e">
        <f t="shared" si="12"/>
        <v>#N/A</v>
      </c>
      <c r="AM49" s="99">
        <f t="shared" si="13"/>
        <v>0</v>
      </c>
      <c r="AP49" s="92">
        <f t="shared" si="30"/>
        <v>41</v>
      </c>
      <c r="AQ49" s="91">
        <f t="shared" si="31"/>
        <v>42</v>
      </c>
      <c r="AR49" s="91" t="e">
        <f>INDEX(地温!$D$2:$D$366,MATCH(AP49,地温!$C$2:$C$366,FALSE))</f>
        <v>#N/A</v>
      </c>
      <c r="AS49" s="91" t="e">
        <f t="shared" si="32"/>
        <v>#N/A</v>
      </c>
      <c r="AT49" s="93" t="e">
        <f t="shared" si="14"/>
        <v>#N/A</v>
      </c>
      <c r="AU49" s="99" t="e">
        <f t="shared" si="15"/>
        <v>#N/A</v>
      </c>
      <c r="AV49" s="99">
        <f t="shared" si="16"/>
        <v>0</v>
      </c>
    </row>
    <row r="50" spans="1:48" s="91" customFormat="1">
      <c r="A50" s="92">
        <f t="shared" si="17"/>
        <v>42</v>
      </c>
      <c r="B50" s="91">
        <f t="shared" si="0"/>
        <v>43</v>
      </c>
      <c r="C50" s="99">
        <f t="shared" si="1"/>
        <v>0</v>
      </c>
      <c r="F50" s="92">
        <f t="shared" si="18"/>
        <v>42</v>
      </c>
      <c r="G50" s="91">
        <f t="shared" si="19"/>
        <v>43</v>
      </c>
      <c r="H50" s="91" t="e">
        <f>INDEX(地温!$D$2:$D$366,MATCH(F50,地温!$C$2:$C$366,FALSE))</f>
        <v>#N/A</v>
      </c>
      <c r="I50" s="91" t="e">
        <f t="shared" si="20"/>
        <v>#N/A</v>
      </c>
      <c r="J50" s="93" t="e">
        <f t="shared" si="2"/>
        <v>#N/A</v>
      </c>
      <c r="K50" s="99" t="e">
        <f t="shared" si="3"/>
        <v>#N/A</v>
      </c>
      <c r="L50" s="99">
        <f t="shared" si="4"/>
        <v>0</v>
      </c>
      <c r="O50" s="92">
        <f t="shared" si="21"/>
        <v>42</v>
      </c>
      <c r="P50" s="91">
        <f t="shared" si="22"/>
        <v>43</v>
      </c>
      <c r="Q50" s="91" t="e">
        <f>INDEX(地温!$D$2:$D$366,MATCH(O50,地温!$C$2:$C$366,FALSE))</f>
        <v>#N/A</v>
      </c>
      <c r="R50" s="91" t="e">
        <f t="shared" si="23"/>
        <v>#N/A</v>
      </c>
      <c r="S50" s="93" t="e">
        <f t="shared" si="5"/>
        <v>#N/A</v>
      </c>
      <c r="T50" s="99" t="e">
        <f t="shared" si="6"/>
        <v>#N/A</v>
      </c>
      <c r="U50" s="99">
        <f t="shared" si="7"/>
        <v>0</v>
      </c>
      <c r="X50" s="92">
        <f t="shared" si="24"/>
        <v>42</v>
      </c>
      <c r="Y50" s="91">
        <f t="shared" si="25"/>
        <v>43</v>
      </c>
      <c r="Z50" s="91" t="e">
        <f>INDEX(地温!$D$2:$D$366,MATCH(X50,地温!$C$2:$C$366,FALSE))</f>
        <v>#N/A</v>
      </c>
      <c r="AA50" s="91" t="e">
        <f t="shared" si="26"/>
        <v>#N/A</v>
      </c>
      <c r="AB50" s="93" t="e">
        <f t="shared" si="8"/>
        <v>#N/A</v>
      </c>
      <c r="AC50" s="99" t="e">
        <f t="shared" si="9"/>
        <v>#N/A</v>
      </c>
      <c r="AD50" s="99">
        <f t="shared" si="10"/>
        <v>0</v>
      </c>
      <c r="AG50" s="92">
        <f t="shared" si="27"/>
        <v>42</v>
      </c>
      <c r="AH50" s="91">
        <f t="shared" si="28"/>
        <v>43</v>
      </c>
      <c r="AI50" s="91" t="e">
        <f>INDEX(地温!$D$2:$D$366,MATCH(AG50,地温!$C$2:$C$366,FALSE))</f>
        <v>#N/A</v>
      </c>
      <c r="AJ50" s="91" t="e">
        <f t="shared" si="29"/>
        <v>#N/A</v>
      </c>
      <c r="AK50" s="93" t="e">
        <f t="shared" si="11"/>
        <v>#N/A</v>
      </c>
      <c r="AL50" s="99" t="e">
        <f t="shared" si="12"/>
        <v>#N/A</v>
      </c>
      <c r="AM50" s="99">
        <f t="shared" si="13"/>
        <v>0</v>
      </c>
      <c r="AP50" s="92">
        <f t="shared" si="30"/>
        <v>42</v>
      </c>
      <c r="AQ50" s="91">
        <f t="shared" si="31"/>
        <v>43</v>
      </c>
      <c r="AR50" s="91" t="e">
        <f>INDEX(地温!$D$2:$D$366,MATCH(AP50,地温!$C$2:$C$366,FALSE))</f>
        <v>#N/A</v>
      </c>
      <c r="AS50" s="91" t="e">
        <f t="shared" si="32"/>
        <v>#N/A</v>
      </c>
      <c r="AT50" s="93" t="e">
        <f t="shared" si="14"/>
        <v>#N/A</v>
      </c>
      <c r="AU50" s="99" t="e">
        <f t="shared" si="15"/>
        <v>#N/A</v>
      </c>
      <c r="AV50" s="99">
        <f t="shared" si="16"/>
        <v>0</v>
      </c>
    </row>
    <row r="51" spans="1:48" s="91" customFormat="1">
      <c r="A51" s="92">
        <f t="shared" si="17"/>
        <v>43</v>
      </c>
      <c r="B51" s="91">
        <f t="shared" si="0"/>
        <v>44</v>
      </c>
      <c r="C51" s="99">
        <f t="shared" si="1"/>
        <v>0</v>
      </c>
      <c r="F51" s="92">
        <f t="shared" si="18"/>
        <v>43</v>
      </c>
      <c r="G51" s="91">
        <f t="shared" si="19"/>
        <v>44</v>
      </c>
      <c r="H51" s="91" t="e">
        <f>INDEX(地温!$D$2:$D$366,MATCH(F51,地温!$C$2:$C$366,FALSE))</f>
        <v>#N/A</v>
      </c>
      <c r="I51" s="91" t="e">
        <f t="shared" si="20"/>
        <v>#N/A</v>
      </c>
      <c r="J51" s="93" t="e">
        <f t="shared" si="2"/>
        <v>#N/A</v>
      </c>
      <c r="K51" s="99" t="e">
        <f t="shared" si="3"/>
        <v>#N/A</v>
      </c>
      <c r="L51" s="99">
        <f t="shared" si="4"/>
        <v>0</v>
      </c>
      <c r="O51" s="92">
        <f t="shared" si="21"/>
        <v>43</v>
      </c>
      <c r="P51" s="91">
        <f t="shared" si="22"/>
        <v>44</v>
      </c>
      <c r="Q51" s="91" t="e">
        <f>INDEX(地温!$D$2:$D$366,MATCH(O51,地温!$C$2:$C$366,FALSE))</f>
        <v>#N/A</v>
      </c>
      <c r="R51" s="91" t="e">
        <f t="shared" si="23"/>
        <v>#N/A</v>
      </c>
      <c r="S51" s="93" t="e">
        <f t="shared" si="5"/>
        <v>#N/A</v>
      </c>
      <c r="T51" s="99" t="e">
        <f t="shared" si="6"/>
        <v>#N/A</v>
      </c>
      <c r="U51" s="99">
        <f t="shared" si="7"/>
        <v>0</v>
      </c>
      <c r="X51" s="92">
        <f t="shared" si="24"/>
        <v>43</v>
      </c>
      <c r="Y51" s="91">
        <f t="shared" si="25"/>
        <v>44</v>
      </c>
      <c r="Z51" s="91" t="e">
        <f>INDEX(地温!$D$2:$D$366,MATCH(X51,地温!$C$2:$C$366,FALSE))</f>
        <v>#N/A</v>
      </c>
      <c r="AA51" s="91" t="e">
        <f t="shared" si="26"/>
        <v>#N/A</v>
      </c>
      <c r="AB51" s="93" t="e">
        <f t="shared" si="8"/>
        <v>#N/A</v>
      </c>
      <c r="AC51" s="99" t="e">
        <f t="shared" si="9"/>
        <v>#N/A</v>
      </c>
      <c r="AD51" s="99">
        <f t="shared" si="10"/>
        <v>0</v>
      </c>
      <c r="AG51" s="92">
        <f t="shared" si="27"/>
        <v>43</v>
      </c>
      <c r="AH51" s="91">
        <f t="shared" si="28"/>
        <v>44</v>
      </c>
      <c r="AI51" s="91" t="e">
        <f>INDEX(地温!$D$2:$D$366,MATCH(AG51,地温!$C$2:$C$366,FALSE))</f>
        <v>#N/A</v>
      </c>
      <c r="AJ51" s="91" t="e">
        <f t="shared" si="29"/>
        <v>#N/A</v>
      </c>
      <c r="AK51" s="93" t="e">
        <f t="shared" si="11"/>
        <v>#N/A</v>
      </c>
      <c r="AL51" s="99" t="e">
        <f t="shared" si="12"/>
        <v>#N/A</v>
      </c>
      <c r="AM51" s="99">
        <f t="shared" si="13"/>
        <v>0</v>
      </c>
      <c r="AP51" s="92">
        <f t="shared" si="30"/>
        <v>43</v>
      </c>
      <c r="AQ51" s="91">
        <f t="shared" si="31"/>
        <v>44</v>
      </c>
      <c r="AR51" s="91" t="e">
        <f>INDEX(地温!$D$2:$D$366,MATCH(AP51,地温!$C$2:$C$366,FALSE))</f>
        <v>#N/A</v>
      </c>
      <c r="AS51" s="91" t="e">
        <f t="shared" si="32"/>
        <v>#N/A</v>
      </c>
      <c r="AT51" s="93" t="e">
        <f t="shared" si="14"/>
        <v>#N/A</v>
      </c>
      <c r="AU51" s="99" t="e">
        <f t="shared" si="15"/>
        <v>#N/A</v>
      </c>
      <c r="AV51" s="99">
        <f t="shared" si="16"/>
        <v>0</v>
      </c>
    </row>
    <row r="52" spans="1:48" s="91" customFormat="1">
      <c r="A52" s="92">
        <f t="shared" si="17"/>
        <v>44</v>
      </c>
      <c r="B52" s="91">
        <f t="shared" si="0"/>
        <v>45</v>
      </c>
      <c r="C52" s="99">
        <f t="shared" si="1"/>
        <v>0</v>
      </c>
      <c r="F52" s="92">
        <f t="shared" si="18"/>
        <v>44</v>
      </c>
      <c r="G52" s="91">
        <f t="shared" si="19"/>
        <v>45</v>
      </c>
      <c r="H52" s="91" t="e">
        <f>INDEX(地温!$D$2:$D$366,MATCH(F52,地温!$C$2:$C$366,FALSE))</f>
        <v>#N/A</v>
      </c>
      <c r="I52" s="91" t="e">
        <f t="shared" si="20"/>
        <v>#N/A</v>
      </c>
      <c r="J52" s="93" t="e">
        <f t="shared" si="2"/>
        <v>#N/A</v>
      </c>
      <c r="K52" s="99" t="e">
        <f t="shared" si="3"/>
        <v>#N/A</v>
      </c>
      <c r="L52" s="99">
        <f t="shared" si="4"/>
        <v>0</v>
      </c>
      <c r="O52" s="92">
        <f t="shared" si="21"/>
        <v>44</v>
      </c>
      <c r="P52" s="91">
        <f t="shared" si="22"/>
        <v>45</v>
      </c>
      <c r="Q52" s="91" t="e">
        <f>INDEX(地温!$D$2:$D$366,MATCH(O52,地温!$C$2:$C$366,FALSE))</f>
        <v>#N/A</v>
      </c>
      <c r="R52" s="91" t="e">
        <f t="shared" si="23"/>
        <v>#N/A</v>
      </c>
      <c r="S52" s="93" t="e">
        <f t="shared" si="5"/>
        <v>#N/A</v>
      </c>
      <c r="T52" s="99" t="e">
        <f t="shared" si="6"/>
        <v>#N/A</v>
      </c>
      <c r="U52" s="99">
        <f t="shared" si="7"/>
        <v>0</v>
      </c>
      <c r="X52" s="92">
        <f t="shared" si="24"/>
        <v>44</v>
      </c>
      <c r="Y52" s="91">
        <f t="shared" si="25"/>
        <v>45</v>
      </c>
      <c r="Z52" s="91" t="e">
        <f>INDEX(地温!$D$2:$D$366,MATCH(X52,地温!$C$2:$C$366,FALSE))</f>
        <v>#N/A</v>
      </c>
      <c r="AA52" s="91" t="e">
        <f t="shared" si="26"/>
        <v>#N/A</v>
      </c>
      <c r="AB52" s="93" t="e">
        <f t="shared" si="8"/>
        <v>#N/A</v>
      </c>
      <c r="AC52" s="99" t="e">
        <f t="shared" si="9"/>
        <v>#N/A</v>
      </c>
      <c r="AD52" s="99">
        <f t="shared" si="10"/>
        <v>0</v>
      </c>
      <c r="AG52" s="92">
        <f t="shared" si="27"/>
        <v>44</v>
      </c>
      <c r="AH52" s="91">
        <f t="shared" si="28"/>
        <v>45</v>
      </c>
      <c r="AI52" s="91" t="e">
        <f>INDEX(地温!$D$2:$D$366,MATCH(AG52,地温!$C$2:$C$366,FALSE))</f>
        <v>#N/A</v>
      </c>
      <c r="AJ52" s="91" t="e">
        <f t="shared" si="29"/>
        <v>#N/A</v>
      </c>
      <c r="AK52" s="93" t="e">
        <f t="shared" si="11"/>
        <v>#N/A</v>
      </c>
      <c r="AL52" s="99" t="e">
        <f t="shared" si="12"/>
        <v>#N/A</v>
      </c>
      <c r="AM52" s="99">
        <f t="shared" si="13"/>
        <v>0</v>
      </c>
      <c r="AP52" s="92">
        <f t="shared" si="30"/>
        <v>44</v>
      </c>
      <c r="AQ52" s="91">
        <f t="shared" si="31"/>
        <v>45</v>
      </c>
      <c r="AR52" s="91" t="e">
        <f>INDEX(地温!$D$2:$D$366,MATCH(AP52,地温!$C$2:$C$366,FALSE))</f>
        <v>#N/A</v>
      </c>
      <c r="AS52" s="91" t="e">
        <f t="shared" si="32"/>
        <v>#N/A</v>
      </c>
      <c r="AT52" s="93" t="e">
        <f t="shared" si="14"/>
        <v>#N/A</v>
      </c>
      <c r="AU52" s="99" t="e">
        <f t="shared" si="15"/>
        <v>#N/A</v>
      </c>
      <c r="AV52" s="99">
        <f t="shared" si="16"/>
        <v>0</v>
      </c>
    </row>
    <row r="53" spans="1:48" s="91" customFormat="1">
      <c r="A53" s="92">
        <f t="shared" si="17"/>
        <v>45</v>
      </c>
      <c r="B53" s="91">
        <f t="shared" si="0"/>
        <v>46</v>
      </c>
      <c r="C53" s="99">
        <f t="shared" si="1"/>
        <v>0</v>
      </c>
      <c r="F53" s="92">
        <f t="shared" si="18"/>
        <v>45</v>
      </c>
      <c r="G53" s="91">
        <f t="shared" si="19"/>
        <v>46</v>
      </c>
      <c r="H53" s="91" t="e">
        <f>INDEX(地温!$D$2:$D$366,MATCH(F53,地温!$C$2:$C$366,FALSE))</f>
        <v>#N/A</v>
      </c>
      <c r="I53" s="91" t="e">
        <f t="shared" si="20"/>
        <v>#N/A</v>
      </c>
      <c r="J53" s="93" t="e">
        <f t="shared" si="2"/>
        <v>#N/A</v>
      </c>
      <c r="K53" s="99" t="e">
        <f t="shared" si="3"/>
        <v>#N/A</v>
      </c>
      <c r="L53" s="99">
        <f t="shared" si="4"/>
        <v>0</v>
      </c>
      <c r="O53" s="92">
        <f t="shared" si="21"/>
        <v>45</v>
      </c>
      <c r="P53" s="91">
        <f t="shared" si="22"/>
        <v>46</v>
      </c>
      <c r="Q53" s="91" t="e">
        <f>INDEX(地温!$D$2:$D$366,MATCH(O53,地温!$C$2:$C$366,FALSE))</f>
        <v>#N/A</v>
      </c>
      <c r="R53" s="91" t="e">
        <f t="shared" si="23"/>
        <v>#N/A</v>
      </c>
      <c r="S53" s="93" t="e">
        <f t="shared" si="5"/>
        <v>#N/A</v>
      </c>
      <c r="T53" s="99" t="e">
        <f t="shared" si="6"/>
        <v>#N/A</v>
      </c>
      <c r="U53" s="99">
        <f t="shared" si="7"/>
        <v>0</v>
      </c>
      <c r="X53" s="92">
        <f t="shared" si="24"/>
        <v>45</v>
      </c>
      <c r="Y53" s="91">
        <f t="shared" si="25"/>
        <v>46</v>
      </c>
      <c r="Z53" s="91" t="e">
        <f>INDEX(地温!$D$2:$D$366,MATCH(X53,地温!$C$2:$C$366,FALSE))</f>
        <v>#N/A</v>
      </c>
      <c r="AA53" s="91" t="e">
        <f t="shared" si="26"/>
        <v>#N/A</v>
      </c>
      <c r="AB53" s="93" t="e">
        <f t="shared" si="8"/>
        <v>#N/A</v>
      </c>
      <c r="AC53" s="99" t="e">
        <f t="shared" si="9"/>
        <v>#N/A</v>
      </c>
      <c r="AD53" s="99">
        <f t="shared" si="10"/>
        <v>0</v>
      </c>
      <c r="AG53" s="92">
        <f t="shared" si="27"/>
        <v>45</v>
      </c>
      <c r="AH53" s="91">
        <f t="shared" si="28"/>
        <v>46</v>
      </c>
      <c r="AI53" s="91" t="e">
        <f>INDEX(地温!$D$2:$D$366,MATCH(AG53,地温!$C$2:$C$366,FALSE))</f>
        <v>#N/A</v>
      </c>
      <c r="AJ53" s="91" t="e">
        <f t="shared" si="29"/>
        <v>#N/A</v>
      </c>
      <c r="AK53" s="93" t="e">
        <f t="shared" si="11"/>
        <v>#N/A</v>
      </c>
      <c r="AL53" s="99" t="e">
        <f t="shared" si="12"/>
        <v>#N/A</v>
      </c>
      <c r="AM53" s="99">
        <f t="shared" si="13"/>
        <v>0</v>
      </c>
      <c r="AP53" s="92">
        <f t="shared" si="30"/>
        <v>45</v>
      </c>
      <c r="AQ53" s="91">
        <f t="shared" si="31"/>
        <v>46</v>
      </c>
      <c r="AR53" s="91" t="e">
        <f>INDEX(地温!$D$2:$D$366,MATCH(AP53,地温!$C$2:$C$366,FALSE))</f>
        <v>#N/A</v>
      </c>
      <c r="AS53" s="91" t="e">
        <f t="shared" si="32"/>
        <v>#N/A</v>
      </c>
      <c r="AT53" s="93" t="e">
        <f t="shared" si="14"/>
        <v>#N/A</v>
      </c>
      <c r="AU53" s="99" t="e">
        <f t="shared" si="15"/>
        <v>#N/A</v>
      </c>
      <c r="AV53" s="99">
        <f t="shared" si="16"/>
        <v>0</v>
      </c>
    </row>
    <row r="54" spans="1:48" s="91" customFormat="1">
      <c r="A54" s="92">
        <f t="shared" si="17"/>
        <v>46</v>
      </c>
      <c r="B54" s="91">
        <f t="shared" si="0"/>
        <v>47</v>
      </c>
      <c r="C54" s="99">
        <f t="shared" si="1"/>
        <v>0</v>
      </c>
      <c r="F54" s="92">
        <f t="shared" si="18"/>
        <v>46</v>
      </c>
      <c r="G54" s="91">
        <f t="shared" si="19"/>
        <v>47</v>
      </c>
      <c r="H54" s="91" t="e">
        <f>INDEX(地温!$D$2:$D$366,MATCH(F54,地温!$C$2:$C$366,FALSE))</f>
        <v>#N/A</v>
      </c>
      <c r="I54" s="91" t="e">
        <f t="shared" si="20"/>
        <v>#N/A</v>
      </c>
      <c r="J54" s="93" t="e">
        <f t="shared" si="2"/>
        <v>#N/A</v>
      </c>
      <c r="K54" s="99" t="e">
        <f t="shared" si="3"/>
        <v>#N/A</v>
      </c>
      <c r="L54" s="99">
        <f t="shared" si="4"/>
        <v>0</v>
      </c>
      <c r="O54" s="92">
        <f t="shared" si="21"/>
        <v>46</v>
      </c>
      <c r="P54" s="91">
        <f t="shared" si="22"/>
        <v>47</v>
      </c>
      <c r="Q54" s="91" t="e">
        <f>INDEX(地温!$D$2:$D$366,MATCH(O54,地温!$C$2:$C$366,FALSE))</f>
        <v>#N/A</v>
      </c>
      <c r="R54" s="91" t="e">
        <f t="shared" si="23"/>
        <v>#N/A</v>
      </c>
      <c r="S54" s="93" t="e">
        <f t="shared" si="5"/>
        <v>#N/A</v>
      </c>
      <c r="T54" s="99" t="e">
        <f t="shared" si="6"/>
        <v>#N/A</v>
      </c>
      <c r="U54" s="99">
        <f t="shared" si="7"/>
        <v>0</v>
      </c>
      <c r="X54" s="92">
        <f t="shared" si="24"/>
        <v>46</v>
      </c>
      <c r="Y54" s="91">
        <f t="shared" si="25"/>
        <v>47</v>
      </c>
      <c r="Z54" s="91" t="e">
        <f>INDEX(地温!$D$2:$D$366,MATCH(X54,地温!$C$2:$C$366,FALSE))</f>
        <v>#N/A</v>
      </c>
      <c r="AA54" s="91" t="e">
        <f t="shared" si="26"/>
        <v>#N/A</v>
      </c>
      <c r="AB54" s="93" t="e">
        <f t="shared" si="8"/>
        <v>#N/A</v>
      </c>
      <c r="AC54" s="99" t="e">
        <f t="shared" si="9"/>
        <v>#N/A</v>
      </c>
      <c r="AD54" s="99">
        <f t="shared" si="10"/>
        <v>0</v>
      </c>
      <c r="AG54" s="92">
        <f t="shared" si="27"/>
        <v>46</v>
      </c>
      <c r="AH54" s="91">
        <f t="shared" si="28"/>
        <v>47</v>
      </c>
      <c r="AI54" s="91" t="e">
        <f>INDEX(地温!$D$2:$D$366,MATCH(AG54,地温!$C$2:$C$366,FALSE))</f>
        <v>#N/A</v>
      </c>
      <c r="AJ54" s="91" t="e">
        <f t="shared" si="29"/>
        <v>#N/A</v>
      </c>
      <c r="AK54" s="93" t="e">
        <f t="shared" si="11"/>
        <v>#N/A</v>
      </c>
      <c r="AL54" s="99" t="e">
        <f t="shared" si="12"/>
        <v>#N/A</v>
      </c>
      <c r="AM54" s="99">
        <f t="shared" si="13"/>
        <v>0</v>
      </c>
      <c r="AP54" s="92">
        <f t="shared" si="30"/>
        <v>46</v>
      </c>
      <c r="AQ54" s="91">
        <f t="shared" si="31"/>
        <v>47</v>
      </c>
      <c r="AR54" s="91" t="e">
        <f>INDEX(地温!$D$2:$D$366,MATCH(AP54,地温!$C$2:$C$366,FALSE))</f>
        <v>#N/A</v>
      </c>
      <c r="AS54" s="91" t="e">
        <f t="shared" si="32"/>
        <v>#N/A</v>
      </c>
      <c r="AT54" s="93" t="e">
        <f t="shared" si="14"/>
        <v>#N/A</v>
      </c>
      <c r="AU54" s="99" t="e">
        <f t="shared" si="15"/>
        <v>#N/A</v>
      </c>
      <c r="AV54" s="99">
        <f t="shared" si="16"/>
        <v>0</v>
      </c>
    </row>
    <row r="55" spans="1:48" s="91" customFormat="1">
      <c r="A55" s="92">
        <f t="shared" si="17"/>
        <v>47</v>
      </c>
      <c r="B55" s="91">
        <f t="shared" si="0"/>
        <v>48</v>
      </c>
      <c r="C55" s="99">
        <f t="shared" si="1"/>
        <v>0</v>
      </c>
      <c r="F55" s="92">
        <f t="shared" si="18"/>
        <v>47</v>
      </c>
      <c r="G55" s="91">
        <f t="shared" si="19"/>
        <v>48</v>
      </c>
      <c r="H55" s="91" t="e">
        <f>INDEX(地温!$D$2:$D$366,MATCH(F55,地温!$C$2:$C$366,FALSE))</f>
        <v>#N/A</v>
      </c>
      <c r="I55" s="91" t="e">
        <f t="shared" si="20"/>
        <v>#N/A</v>
      </c>
      <c r="J55" s="93" t="e">
        <f t="shared" si="2"/>
        <v>#N/A</v>
      </c>
      <c r="K55" s="99" t="e">
        <f t="shared" si="3"/>
        <v>#N/A</v>
      </c>
      <c r="L55" s="99">
        <f t="shared" si="4"/>
        <v>0</v>
      </c>
      <c r="O55" s="92">
        <f t="shared" si="21"/>
        <v>47</v>
      </c>
      <c r="P55" s="91">
        <f t="shared" si="22"/>
        <v>48</v>
      </c>
      <c r="Q55" s="91" t="e">
        <f>INDEX(地温!$D$2:$D$366,MATCH(O55,地温!$C$2:$C$366,FALSE))</f>
        <v>#N/A</v>
      </c>
      <c r="R55" s="91" t="e">
        <f t="shared" si="23"/>
        <v>#N/A</v>
      </c>
      <c r="S55" s="93" t="e">
        <f t="shared" si="5"/>
        <v>#N/A</v>
      </c>
      <c r="T55" s="99" t="e">
        <f t="shared" si="6"/>
        <v>#N/A</v>
      </c>
      <c r="U55" s="99">
        <f t="shared" si="7"/>
        <v>0</v>
      </c>
      <c r="X55" s="92">
        <f t="shared" si="24"/>
        <v>47</v>
      </c>
      <c r="Y55" s="91">
        <f t="shared" si="25"/>
        <v>48</v>
      </c>
      <c r="Z55" s="91" t="e">
        <f>INDEX(地温!$D$2:$D$366,MATCH(X55,地温!$C$2:$C$366,FALSE))</f>
        <v>#N/A</v>
      </c>
      <c r="AA55" s="91" t="e">
        <f t="shared" si="26"/>
        <v>#N/A</v>
      </c>
      <c r="AB55" s="93" t="e">
        <f t="shared" si="8"/>
        <v>#N/A</v>
      </c>
      <c r="AC55" s="99" t="e">
        <f t="shared" si="9"/>
        <v>#N/A</v>
      </c>
      <c r="AD55" s="99">
        <f t="shared" si="10"/>
        <v>0</v>
      </c>
      <c r="AG55" s="92">
        <f t="shared" si="27"/>
        <v>47</v>
      </c>
      <c r="AH55" s="91">
        <f t="shared" si="28"/>
        <v>48</v>
      </c>
      <c r="AI55" s="91" t="e">
        <f>INDEX(地温!$D$2:$D$366,MATCH(AG55,地温!$C$2:$C$366,FALSE))</f>
        <v>#N/A</v>
      </c>
      <c r="AJ55" s="91" t="e">
        <f t="shared" si="29"/>
        <v>#N/A</v>
      </c>
      <c r="AK55" s="93" t="e">
        <f t="shared" si="11"/>
        <v>#N/A</v>
      </c>
      <c r="AL55" s="99" t="e">
        <f t="shared" si="12"/>
        <v>#N/A</v>
      </c>
      <c r="AM55" s="99">
        <f t="shared" si="13"/>
        <v>0</v>
      </c>
      <c r="AP55" s="92">
        <f t="shared" si="30"/>
        <v>47</v>
      </c>
      <c r="AQ55" s="91">
        <f t="shared" si="31"/>
        <v>48</v>
      </c>
      <c r="AR55" s="91" t="e">
        <f>INDEX(地温!$D$2:$D$366,MATCH(AP55,地温!$C$2:$C$366,FALSE))</f>
        <v>#N/A</v>
      </c>
      <c r="AS55" s="91" t="e">
        <f t="shared" si="32"/>
        <v>#N/A</v>
      </c>
      <c r="AT55" s="93" t="e">
        <f t="shared" si="14"/>
        <v>#N/A</v>
      </c>
      <c r="AU55" s="99" t="e">
        <f t="shared" si="15"/>
        <v>#N/A</v>
      </c>
      <c r="AV55" s="99">
        <f t="shared" si="16"/>
        <v>0</v>
      </c>
    </row>
    <row r="56" spans="1:48" s="91" customFormat="1">
      <c r="A56" s="92">
        <f t="shared" si="17"/>
        <v>48</v>
      </c>
      <c r="B56" s="91">
        <f t="shared" si="0"/>
        <v>49</v>
      </c>
      <c r="C56" s="99">
        <f t="shared" si="1"/>
        <v>0</v>
      </c>
      <c r="F56" s="92">
        <f t="shared" si="18"/>
        <v>48</v>
      </c>
      <c r="G56" s="91">
        <f t="shared" si="19"/>
        <v>49</v>
      </c>
      <c r="H56" s="91" t="e">
        <f>INDEX(地温!$D$2:$D$366,MATCH(F56,地温!$C$2:$C$366,FALSE))</f>
        <v>#N/A</v>
      </c>
      <c r="I56" s="91" t="e">
        <f t="shared" si="20"/>
        <v>#N/A</v>
      </c>
      <c r="J56" s="93" t="e">
        <f t="shared" si="2"/>
        <v>#N/A</v>
      </c>
      <c r="K56" s="99" t="e">
        <f t="shared" si="3"/>
        <v>#N/A</v>
      </c>
      <c r="L56" s="99">
        <f t="shared" si="4"/>
        <v>0</v>
      </c>
      <c r="O56" s="92">
        <f t="shared" si="21"/>
        <v>48</v>
      </c>
      <c r="P56" s="91">
        <f t="shared" si="22"/>
        <v>49</v>
      </c>
      <c r="Q56" s="91" t="e">
        <f>INDEX(地温!$D$2:$D$366,MATCH(O56,地温!$C$2:$C$366,FALSE))</f>
        <v>#N/A</v>
      </c>
      <c r="R56" s="91" t="e">
        <f t="shared" si="23"/>
        <v>#N/A</v>
      </c>
      <c r="S56" s="93" t="e">
        <f t="shared" si="5"/>
        <v>#N/A</v>
      </c>
      <c r="T56" s="99" t="e">
        <f t="shared" si="6"/>
        <v>#N/A</v>
      </c>
      <c r="U56" s="99">
        <f t="shared" si="7"/>
        <v>0</v>
      </c>
      <c r="X56" s="92">
        <f t="shared" si="24"/>
        <v>48</v>
      </c>
      <c r="Y56" s="91">
        <f t="shared" si="25"/>
        <v>49</v>
      </c>
      <c r="Z56" s="91" t="e">
        <f>INDEX(地温!$D$2:$D$366,MATCH(X56,地温!$C$2:$C$366,FALSE))</f>
        <v>#N/A</v>
      </c>
      <c r="AA56" s="91" t="e">
        <f t="shared" si="26"/>
        <v>#N/A</v>
      </c>
      <c r="AB56" s="93" t="e">
        <f t="shared" si="8"/>
        <v>#N/A</v>
      </c>
      <c r="AC56" s="99" t="e">
        <f t="shared" si="9"/>
        <v>#N/A</v>
      </c>
      <c r="AD56" s="99">
        <f t="shared" si="10"/>
        <v>0</v>
      </c>
      <c r="AG56" s="92">
        <f t="shared" si="27"/>
        <v>48</v>
      </c>
      <c r="AH56" s="91">
        <f t="shared" si="28"/>
        <v>49</v>
      </c>
      <c r="AI56" s="91" t="e">
        <f>INDEX(地温!$D$2:$D$366,MATCH(AG56,地温!$C$2:$C$366,FALSE))</f>
        <v>#N/A</v>
      </c>
      <c r="AJ56" s="91" t="e">
        <f t="shared" si="29"/>
        <v>#N/A</v>
      </c>
      <c r="AK56" s="93" t="e">
        <f t="shared" si="11"/>
        <v>#N/A</v>
      </c>
      <c r="AL56" s="99" t="e">
        <f t="shared" si="12"/>
        <v>#N/A</v>
      </c>
      <c r="AM56" s="99">
        <f t="shared" si="13"/>
        <v>0</v>
      </c>
      <c r="AP56" s="92">
        <f t="shared" si="30"/>
        <v>48</v>
      </c>
      <c r="AQ56" s="91">
        <f t="shared" si="31"/>
        <v>49</v>
      </c>
      <c r="AR56" s="91" t="e">
        <f>INDEX(地温!$D$2:$D$366,MATCH(AP56,地温!$C$2:$C$366,FALSE))</f>
        <v>#N/A</v>
      </c>
      <c r="AS56" s="91" t="e">
        <f t="shared" si="32"/>
        <v>#N/A</v>
      </c>
      <c r="AT56" s="93" t="e">
        <f t="shared" si="14"/>
        <v>#N/A</v>
      </c>
      <c r="AU56" s="99" t="e">
        <f t="shared" si="15"/>
        <v>#N/A</v>
      </c>
      <c r="AV56" s="99">
        <f t="shared" si="16"/>
        <v>0</v>
      </c>
    </row>
    <row r="57" spans="1:48" s="91" customFormat="1">
      <c r="A57" s="92">
        <f t="shared" si="17"/>
        <v>49</v>
      </c>
      <c r="B57" s="91">
        <f t="shared" si="0"/>
        <v>50</v>
      </c>
      <c r="C57" s="99">
        <f t="shared" si="1"/>
        <v>0</v>
      </c>
      <c r="F57" s="92">
        <f t="shared" si="18"/>
        <v>49</v>
      </c>
      <c r="G57" s="91">
        <f t="shared" si="19"/>
        <v>50</v>
      </c>
      <c r="H57" s="91" t="e">
        <f>INDEX(地温!$D$2:$D$366,MATCH(F57,地温!$C$2:$C$366,FALSE))</f>
        <v>#N/A</v>
      </c>
      <c r="I57" s="91" t="e">
        <f t="shared" si="20"/>
        <v>#N/A</v>
      </c>
      <c r="J57" s="93" t="e">
        <f t="shared" si="2"/>
        <v>#N/A</v>
      </c>
      <c r="K57" s="99" t="e">
        <f t="shared" si="3"/>
        <v>#N/A</v>
      </c>
      <c r="L57" s="99">
        <f t="shared" si="4"/>
        <v>0</v>
      </c>
      <c r="O57" s="92">
        <f t="shared" si="21"/>
        <v>49</v>
      </c>
      <c r="P57" s="91">
        <f t="shared" si="22"/>
        <v>50</v>
      </c>
      <c r="Q57" s="91" t="e">
        <f>INDEX(地温!$D$2:$D$366,MATCH(O57,地温!$C$2:$C$366,FALSE))</f>
        <v>#N/A</v>
      </c>
      <c r="R57" s="91" t="e">
        <f t="shared" si="23"/>
        <v>#N/A</v>
      </c>
      <c r="S57" s="93" t="e">
        <f t="shared" si="5"/>
        <v>#N/A</v>
      </c>
      <c r="T57" s="99" t="e">
        <f t="shared" si="6"/>
        <v>#N/A</v>
      </c>
      <c r="U57" s="99">
        <f t="shared" si="7"/>
        <v>0</v>
      </c>
      <c r="X57" s="92">
        <f t="shared" si="24"/>
        <v>49</v>
      </c>
      <c r="Y57" s="91">
        <f t="shared" si="25"/>
        <v>50</v>
      </c>
      <c r="Z57" s="91" t="e">
        <f>INDEX(地温!$D$2:$D$366,MATCH(X57,地温!$C$2:$C$366,FALSE))</f>
        <v>#N/A</v>
      </c>
      <c r="AA57" s="91" t="e">
        <f t="shared" si="26"/>
        <v>#N/A</v>
      </c>
      <c r="AB57" s="93" t="e">
        <f t="shared" si="8"/>
        <v>#N/A</v>
      </c>
      <c r="AC57" s="99" t="e">
        <f t="shared" si="9"/>
        <v>#N/A</v>
      </c>
      <c r="AD57" s="99">
        <f t="shared" si="10"/>
        <v>0</v>
      </c>
      <c r="AG57" s="92">
        <f t="shared" si="27"/>
        <v>49</v>
      </c>
      <c r="AH57" s="91">
        <f t="shared" si="28"/>
        <v>50</v>
      </c>
      <c r="AI57" s="91" t="e">
        <f>INDEX(地温!$D$2:$D$366,MATCH(AG57,地温!$C$2:$C$366,FALSE))</f>
        <v>#N/A</v>
      </c>
      <c r="AJ57" s="91" t="e">
        <f t="shared" si="29"/>
        <v>#N/A</v>
      </c>
      <c r="AK57" s="93" t="e">
        <f t="shared" si="11"/>
        <v>#N/A</v>
      </c>
      <c r="AL57" s="99" t="e">
        <f t="shared" si="12"/>
        <v>#N/A</v>
      </c>
      <c r="AM57" s="99">
        <f t="shared" si="13"/>
        <v>0</v>
      </c>
      <c r="AP57" s="92">
        <f t="shared" si="30"/>
        <v>49</v>
      </c>
      <c r="AQ57" s="91">
        <f t="shared" si="31"/>
        <v>50</v>
      </c>
      <c r="AR57" s="91" t="e">
        <f>INDEX(地温!$D$2:$D$366,MATCH(AP57,地温!$C$2:$C$366,FALSE))</f>
        <v>#N/A</v>
      </c>
      <c r="AS57" s="91" t="e">
        <f t="shared" si="32"/>
        <v>#N/A</v>
      </c>
      <c r="AT57" s="93" t="e">
        <f t="shared" si="14"/>
        <v>#N/A</v>
      </c>
      <c r="AU57" s="99" t="e">
        <f t="shared" si="15"/>
        <v>#N/A</v>
      </c>
      <c r="AV57" s="99">
        <f t="shared" si="16"/>
        <v>0</v>
      </c>
    </row>
    <row r="58" spans="1:48" s="91" customFormat="1">
      <c r="A58" s="92">
        <f t="shared" si="17"/>
        <v>50</v>
      </c>
      <c r="B58" s="91">
        <f t="shared" si="0"/>
        <v>51</v>
      </c>
      <c r="C58" s="99">
        <f t="shared" si="1"/>
        <v>0</v>
      </c>
      <c r="F58" s="92">
        <f t="shared" si="18"/>
        <v>50</v>
      </c>
      <c r="G58" s="91">
        <f t="shared" si="19"/>
        <v>51</v>
      </c>
      <c r="H58" s="91" t="e">
        <f>INDEX(地温!$D$2:$D$366,MATCH(F58,地温!$C$2:$C$366,FALSE))</f>
        <v>#N/A</v>
      </c>
      <c r="I58" s="91" t="e">
        <f t="shared" si="20"/>
        <v>#N/A</v>
      </c>
      <c r="J58" s="93" t="e">
        <f t="shared" si="2"/>
        <v>#N/A</v>
      </c>
      <c r="K58" s="99" t="e">
        <f t="shared" si="3"/>
        <v>#N/A</v>
      </c>
      <c r="L58" s="99">
        <f t="shared" si="4"/>
        <v>0</v>
      </c>
      <c r="O58" s="92">
        <f t="shared" si="21"/>
        <v>50</v>
      </c>
      <c r="P58" s="91">
        <f t="shared" si="22"/>
        <v>51</v>
      </c>
      <c r="Q58" s="91" t="e">
        <f>INDEX(地温!$D$2:$D$366,MATCH(O58,地温!$C$2:$C$366,FALSE))</f>
        <v>#N/A</v>
      </c>
      <c r="R58" s="91" t="e">
        <f t="shared" si="23"/>
        <v>#N/A</v>
      </c>
      <c r="S58" s="93" t="e">
        <f t="shared" si="5"/>
        <v>#N/A</v>
      </c>
      <c r="T58" s="99" t="e">
        <f t="shared" si="6"/>
        <v>#N/A</v>
      </c>
      <c r="U58" s="99">
        <f t="shared" si="7"/>
        <v>0</v>
      </c>
      <c r="X58" s="92">
        <f t="shared" si="24"/>
        <v>50</v>
      </c>
      <c r="Y58" s="91">
        <f t="shared" si="25"/>
        <v>51</v>
      </c>
      <c r="Z58" s="91" t="e">
        <f>INDEX(地温!$D$2:$D$366,MATCH(X58,地温!$C$2:$C$366,FALSE))</f>
        <v>#N/A</v>
      </c>
      <c r="AA58" s="91" t="e">
        <f t="shared" si="26"/>
        <v>#N/A</v>
      </c>
      <c r="AB58" s="93" t="e">
        <f t="shared" si="8"/>
        <v>#N/A</v>
      </c>
      <c r="AC58" s="99" t="e">
        <f t="shared" si="9"/>
        <v>#N/A</v>
      </c>
      <c r="AD58" s="99">
        <f t="shared" si="10"/>
        <v>0</v>
      </c>
      <c r="AG58" s="92">
        <f t="shared" si="27"/>
        <v>50</v>
      </c>
      <c r="AH58" s="91">
        <f t="shared" si="28"/>
        <v>51</v>
      </c>
      <c r="AI58" s="91" t="e">
        <f>INDEX(地温!$D$2:$D$366,MATCH(AG58,地温!$C$2:$C$366,FALSE))</f>
        <v>#N/A</v>
      </c>
      <c r="AJ58" s="91" t="e">
        <f t="shared" si="29"/>
        <v>#N/A</v>
      </c>
      <c r="AK58" s="93" t="e">
        <f t="shared" si="11"/>
        <v>#N/A</v>
      </c>
      <c r="AL58" s="99" t="e">
        <f t="shared" si="12"/>
        <v>#N/A</v>
      </c>
      <c r="AM58" s="99">
        <f t="shared" si="13"/>
        <v>0</v>
      </c>
      <c r="AP58" s="92">
        <f t="shared" si="30"/>
        <v>50</v>
      </c>
      <c r="AQ58" s="91">
        <f t="shared" si="31"/>
        <v>51</v>
      </c>
      <c r="AR58" s="91" t="e">
        <f>INDEX(地温!$D$2:$D$366,MATCH(AP58,地温!$C$2:$C$366,FALSE))</f>
        <v>#N/A</v>
      </c>
      <c r="AS58" s="91" t="e">
        <f t="shared" si="32"/>
        <v>#N/A</v>
      </c>
      <c r="AT58" s="93" t="e">
        <f t="shared" si="14"/>
        <v>#N/A</v>
      </c>
      <c r="AU58" s="99" t="e">
        <f t="shared" si="15"/>
        <v>#N/A</v>
      </c>
      <c r="AV58" s="99">
        <f t="shared" si="16"/>
        <v>0</v>
      </c>
    </row>
    <row r="59" spans="1:48" s="91" customFormat="1">
      <c r="A59" s="92">
        <f t="shared" si="17"/>
        <v>51</v>
      </c>
      <c r="B59" s="91">
        <f t="shared" si="0"/>
        <v>52</v>
      </c>
      <c r="C59" s="99">
        <f t="shared" si="1"/>
        <v>0</v>
      </c>
      <c r="F59" s="92">
        <f t="shared" si="18"/>
        <v>51</v>
      </c>
      <c r="G59" s="91">
        <f t="shared" si="19"/>
        <v>52</v>
      </c>
      <c r="H59" s="91" t="e">
        <f>INDEX(地温!$D$2:$D$366,MATCH(F59,地温!$C$2:$C$366,FALSE))</f>
        <v>#N/A</v>
      </c>
      <c r="I59" s="91" t="e">
        <f t="shared" si="20"/>
        <v>#N/A</v>
      </c>
      <c r="J59" s="93" t="e">
        <f t="shared" si="2"/>
        <v>#N/A</v>
      </c>
      <c r="K59" s="99" t="e">
        <f t="shared" si="3"/>
        <v>#N/A</v>
      </c>
      <c r="L59" s="99">
        <f t="shared" si="4"/>
        <v>0</v>
      </c>
      <c r="O59" s="92">
        <f t="shared" si="21"/>
        <v>51</v>
      </c>
      <c r="P59" s="91">
        <f t="shared" si="22"/>
        <v>52</v>
      </c>
      <c r="Q59" s="91" t="e">
        <f>INDEX(地温!$D$2:$D$366,MATCH(O59,地温!$C$2:$C$366,FALSE))</f>
        <v>#N/A</v>
      </c>
      <c r="R59" s="91" t="e">
        <f t="shared" si="23"/>
        <v>#N/A</v>
      </c>
      <c r="S59" s="93" t="e">
        <f t="shared" si="5"/>
        <v>#N/A</v>
      </c>
      <c r="T59" s="99" t="e">
        <f t="shared" si="6"/>
        <v>#N/A</v>
      </c>
      <c r="U59" s="99">
        <f t="shared" si="7"/>
        <v>0</v>
      </c>
      <c r="X59" s="92">
        <f t="shared" si="24"/>
        <v>51</v>
      </c>
      <c r="Y59" s="91">
        <f t="shared" si="25"/>
        <v>52</v>
      </c>
      <c r="Z59" s="91" t="e">
        <f>INDEX(地温!$D$2:$D$366,MATCH(X59,地温!$C$2:$C$366,FALSE))</f>
        <v>#N/A</v>
      </c>
      <c r="AA59" s="91" t="e">
        <f t="shared" si="26"/>
        <v>#N/A</v>
      </c>
      <c r="AB59" s="93" t="e">
        <f t="shared" si="8"/>
        <v>#N/A</v>
      </c>
      <c r="AC59" s="99" t="e">
        <f t="shared" si="9"/>
        <v>#N/A</v>
      </c>
      <c r="AD59" s="99">
        <f t="shared" si="10"/>
        <v>0</v>
      </c>
      <c r="AG59" s="92">
        <f t="shared" si="27"/>
        <v>51</v>
      </c>
      <c r="AH59" s="91">
        <f t="shared" si="28"/>
        <v>52</v>
      </c>
      <c r="AI59" s="91" t="e">
        <f>INDEX(地温!$D$2:$D$366,MATCH(AG59,地温!$C$2:$C$366,FALSE))</f>
        <v>#N/A</v>
      </c>
      <c r="AJ59" s="91" t="e">
        <f t="shared" si="29"/>
        <v>#N/A</v>
      </c>
      <c r="AK59" s="93" t="e">
        <f t="shared" si="11"/>
        <v>#N/A</v>
      </c>
      <c r="AL59" s="99" t="e">
        <f t="shared" si="12"/>
        <v>#N/A</v>
      </c>
      <c r="AM59" s="99">
        <f t="shared" si="13"/>
        <v>0</v>
      </c>
      <c r="AP59" s="92">
        <f t="shared" si="30"/>
        <v>51</v>
      </c>
      <c r="AQ59" s="91">
        <f t="shared" si="31"/>
        <v>52</v>
      </c>
      <c r="AR59" s="91" t="e">
        <f>INDEX(地温!$D$2:$D$366,MATCH(AP59,地温!$C$2:$C$366,FALSE))</f>
        <v>#N/A</v>
      </c>
      <c r="AS59" s="91" t="e">
        <f t="shared" si="32"/>
        <v>#N/A</v>
      </c>
      <c r="AT59" s="93" t="e">
        <f t="shared" si="14"/>
        <v>#N/A</v>
      </c>
      <c r="AU59" s="99" t="e">
        <f t="shared" si="15"/>
        <v>#N/A</v>
      </c>
      <c r="AV59" s="99">
        <f t="shared" si="16"/>
        <v>0</v>
      </c>
    </row>
    <row r="60" spans="1:48" s="91" customFormat="1">
      <c r="A60" s="92">
        <f t="shared" si="17"/>
        <v>52</v>
      </c>
      <c r="B60" s="91">
        <f t="shared" si="0"/>
        <v>53</v>
      </c>
      <c r="C60" s="99">
        <f t="shared" si="1"/>
        <v>0</v>
      </c>
      <c r="F60" s="92">
        <f t="shared" si="18"/>
        <v>52</v>
      </c>
      <c r="G60" s="91">
        <f t="shared" si="19"/>
        <v>53</v>
      </c>
      <c r="H60" s="91" t="e">
        <f>INDEX(地温!$D$2:$D$366,MATCH(F60,地温!$C$2:$C$366,FALSE))</f>
        <v>#N/A</v>
      </c>
      <c r="I60" s="91" t="e">
        <f t="shared" si="20"/>
        <v>#N/A</v>
      </c>
      <c r="J60" s="93" t="e">
        <f t="shared" si="2"/>
        <v>#N/A</v>
      </c>
      <c r="K60" s="99" t="e">
        <f t="shared" si="3"/>
        <v>#N/A</v>
      </c>
      <c r="L60" s="99">
        <f t="shared" si="4"/>
        <v>0</v>
      </c>
      <c r="O60" s="92">
        <f t="shared" si="21"/>
        <v>52</v>
      </c>
      <c r="P60" s="91">
        <f t="shared" si="22"/>
        <v>53</v>
      </c>
      <c r="Q60" s="91" t="e">
        <f>INDEX(地温!$D$2:$D$366,MATCH(O60,地温!$C$2:$C$366,FALSE))</f>
        <v>#N/A</v>
      </c>
      <c r="R60" s="91" t="e">
        <f t="shared" si="23"/>
        <v>#N/A</v>
      </c>
      <c r="S60" s="93" t="e">
        <f t="shared" si="5"/>
        <v>#N/A</v>
      </c>
      <c r="T60" s="99" t="e">
        <f t="shared" si="6"/>
        <v>#N/A</v>
      </c>
      <c r="U60" s="99">
        <f t="shared" si="7"/>
        <v>0</v>
      </c>
      <c r="X60" s="92">
        <f t="shared" si="24"/>
        <v>52</v>
      </c>
      <c r="Y60" s="91">
        <f t="shared" si="25"/>
        <v>53</v>
      </c>
      <c r="Z60" s="91" t="e">
        <f>INDEX(地温!$D$2:$D$366,MATCH(X60,地温!$C$2:$C$366,FALSE))</f>
        <v>#N/A</v>
      </c>
      <c r="AA60" s="91" t="e">
        <f t="shared" si="26"/>
        <v>#N/A</v>
      </c>
      <c r="AB60" s="93" t="e">
        <f t="shared" si="8"/>
        <v>#N/A</v>
      </c>
      <c r="AC60" s="99" t="e">
        <f t="shared" si="9"/>
        <v>#N/A</v>
      </c>
      <c r="AD60" s="99">
        <f t="shared" si="10"/>
        <v>0</v>
      </c>
      <c r="AG60" s="92">
        <f t="shared" si="27"/>
        <v>52</v>
      </c>
      <c r="AH60" s="91">
        <f t="shared" si="28"/>
        <v>53</v>
      </c>
      <c r="AI60" s="91" t="e">
        <f>INDEX(地温!$D$2:$D$366,MATCH(AG60,地温!$C$2:$C$366,FALSE))</f>
        <v>#N/A</v>
      </c>
      <c r="AJ60" s="91" t="e">
        <f t="shared" si="29"/>
        <v>#N/A</v>
      </c>
      <c r="AK60" s="93" t="e">
        <f t="shared" si="11"/>
        <v>#N/A</v>
      </c>
      <c r="AL60" s="99" t="e">
        <f t="shared" si="12"/>
        <v>#N/A</v>
      </c>
      <c r="AM60" s="99">
        <f t="shared" si="13"/>
        <v>0</v>
      </c>
      <c r="AP60" s="92">
        <f t="shared" si="30"/>
        <v>52</v>
      </c>
      <c r="AQ60" s="91">
        <f t="shared" si="31"/>
        <v>53</v>
      </c>
      <c r="AR60" s="91" t="e">
        <f>INDEX(地温!$D$2:$D$366,MATCH(AP60,地温!$C$2:$C$366,FALSE))</f>
        <v>#N/A</v>
      </c>
      <c r="AS60" s="91" t="e">
        <f t="shared" si="32"/>
        <v>#N/A</v>
      </c>
      <c r="AT60" s="93" t="e">
        <f t="shared" si="14"/>
        <v>#N/A</v>
      </c>
      <c r="AU60" s="99" t="e">
        <f t="shared" si="15"/>
        <v>#N/A</v>
      </c>
      <c r="AV60" s="99">
        <f t="shared" si="16"/>
        <v>0</v>
      </c>
    </row>
    <row r="61" spans="1:48" s="91" customFormat="1">
      <c r="A61" s="92">
        <f t="shared" si="17"/>
        <v>53</v>
      </c>
      <c r="B61" s="91">
        <f t="shared" si="0"/>
        <v>54</v>
      </c>
      <c r="C61" s="99">
        <f t="shared" si="1"/>
        <v>0</v>
      </c>
      <c r="F61" s="92">
        <f t="shared" si="18"/>
        <v>53</v>
      </c>
      <c r="G61" s="91">
        <f t="shared" si="19"/>
        <v>54</v>
      </c>
      <c r="H61" s="91" t="e">
        <f>INDEX(地温!$D$2:$D$366,MATCH(F61,地温!$C$2:$C$366,FALSE))</f>
        <v>#N/A</v>
      </c>
      <c r="I61" s="91" t="e">
        <f t="shared" si="20"/>
        <v>#N/A</v>
      </c>
      <c r="J61" s="93" t="e">
        <f t="shared" si="2"/>
        <v>#N/A</v>
      </c>
      <c r="K61" s="99" t="e">
        <f t="shared" si="3"/>
        <v>#N/A</v>
      </c>
      <c r="L61" s="99">
        <f t="shared" si="4"/>
        <v>0</v>
      </c>
      <c r="O61" s="92">
        <f t="shared" si="21"/>
        <v>53</v>
      </c>
      <c r="P61" s="91">
        <f t="shared" si="22"/>
        <v>54</v>
      </c>
      <c r="Q61" s="91" t="e">
        <f>INDEX(地温!$D$2:$D$366,MATCH(O61,地温!$C$2:$C$366,FALSE))</f>
        <v>#N/A</v>
      </c>
      <c r="R61" s="91" t="e">
        <f t="shared" si="23"/>
        <v>#N/A</v>
      </c>
      <c r="S61" s="93" t="e">
        <f t="shared" si="5"/>
        <v>#N/A</v>
      </c>
      <c r="T61" s="99" t="e">
        <f t="shared" si="6"/>
        <v>#N/A</v>
      </c>
      <c r="U61" s="99">
        <f t="shared" si="7"/>
        <v>0</v>
      </c>
      <c r="X61" s="92">
        <f t="shared" si="24"/>
        <v>53</v>
      </c>
      <c r="Y61" s="91">
        <f t="shared" si="25"/>
        <v>54</v>
      </c>
      <c r="Z61" s="91" t="e">
        <f>INDEX(地温!$D$2:$D$366,MATCH(X61,地温!$C$2:$C$366,FALSE))</f>
        <v>#N/A</v>
      </c>
      <c r="AA61" s="91" t="e">
        <f t="shared" si="26"/>
        <v>#N/A</v>
      </c>
      <c r="AB61" s="93" t="e">
        <f t="shared" si="8"/>
        <v>#N/A</v>
      </c>
      <c r="AC61" s="99" t="e">
        <f t="shared" si="9"/>
        <v>#N/A</v>
      </c>
      <c r="AD61" s="99">
        <f t="shared" si="10"/>
        <v>0</v>
      </c>
      <c r="AG61" s="92">
        <f t="shared" si="27"/>
        <v>53</v>
      </c>
      <c r="AH61" s="91">
        <f t="shared" si="28"/>
        <v>54</v>
      </c>
      <c r="AI61" s="91" t="e">
        <f>INDEX(地温!$D$2:$D$366,MATCH(AG61,地温!$C$2:$C$366,FALSE))</f>
        <v>#N/A</v>
      </c>
      <c r="AJ61" s="91" t="e">
        <f t="shared" si="29"/>
        <v>#N/A</v>
      </c>
      <c r="AK61" s="93" t="e">
        <f t="shared" si="11"/>
        <v>#N/A</v>
      </c>
      <c r="AL61" s="99" t="e">
        <f t="shared" si="12"/>
        <v>#N/A</v>
      </c>
      <c r="AM61" s="99">
        <f t="shared" si="13"/>
        <v>0</v>
      </c>
      <c r="AP61" s="92">
        <f t="shared" si="30"/>
        <v>53</v>
      </c>
      <c r="AQ61" s="91">
        <f t="shared" si="31"/>
        <v>54</v>
      </c>
      <c r="AR61" s="91" t="e">
        <f>INDEX(地温!$D$2:$D$366,MATCH(AP61,地温!$C$2:$C$366,FALSE))</f>
        <v>#N/A</v>
      </c>
      <c r="AS61" s="91" t="e">
        <f t="shared" si="32"/>
        <v>#N/A</v>
      </c>
      <c r="AT61" s="93" t="e">
        <f t="shared" si="14"/>
        <v>#N/A</v>
      </c>
      <c r="AU61" s="99" t="e">
        <f t="shared" si="15"/>
        <v>#N/A</v>
      </c>
      <c r="AV61" s="99">
        <f t="shared" si="16"/>
        <v>0</v>
      </c>
    </row>
    <row r="62" spans="1:48" s="91" customFormat="1">
      <c r="A62" s="92">
        <f t="shared" si="17"/>
        <v>54</v>
      </c>
      <c r="B62" s="91">
        <f t="shared" si="0"/>
        <v>55</v>
      </c>
      <c r="C62" s="99">
        <f t="shared" si="1"/>
        <v>0</v>
      </c>
      <c r="F62" s="92">
        <f t="shared" si="18"/>
        <v>54</v>
      </c>
      <c r="G62" s="91">
        <f t="shared" si="19"/>
        <v>55</v>
      </c>
      <c r="H62" s="91" t="e">
        <f>INDEX(地温!$D$2:$D$366,MATCH(F62,地温!$C$2:$C$366,FALSE))</f>
        <v>#N/A</v>
      </c>
      <c r="I62" s="91" t="e">
        <f t="shared" si="20"/>
        <v>#N/A</v>
      </c>
      <c r="J62" s="93" t="e">
        <f t="shared" si="2"/>
        <v>#N/A</v>
      </c>
      <c r="K62" s="99" t="e">
        <f t="shared" si="3"/>
        <v>#N/A</v>
      </c>
      <c r="L62" s="99">
        <f t="shared" si="4"/>
        <v>0</v>
      </c>
      <c r="O62" s="92">
        <f t="shared" si="21"/>
        <v>54</v>
      </c>
      <c r="P62" s="91">
        <f t="shared" si="22"/>
        <v>55</v>
      </c>
      <c r="Q62" s="91" t="e">
        <f>INDEX(地温!$D$2:$D$366,MATCH(O62,地温!$C$2:$C$366,FALSE))</f>
        <v>#N/A</v>
      </c>
      <c r="R62" s="91" t="e">
        <f t="shared" si="23"/>
        <v>#N/A</v>
      </c>
      <c r="S62" s="93" t="e">
        <f t="shared" si="5"/>
        <v>#N/A</v>
      </c>
      <c r="T62" s="99" t="e">
        <f t="shared" si="6"/>
        <v>#N/A</v>
      </c>
      <c r="U62" s="99">
        <f t="shared" si="7"/>
        <v>0</v>
      </c>
      <c r="X62" s="92">
        <f t="shared" si="24"/>
        <v>54</v>
      </c>
      <c r="Y62" s="91">
        <f t="shared" si="25"/>
        <v>55</v>
      </c>
      <c r="Z62" s="91" t="e">
        <f>INDEX(地温!$D$2:$D$366,MATCH(X62,地温!$C$2:$C$366,FALSE))</f>
        <v>#N/A</v>
      </c>
      <c r="AA62" s="91" t="e">
        <f t="shared" si="26"/>
        <v>#N/A</v>
      </c>
      <c r="AB62" s="93" t="e">
        <f t="shared" si="8"/>
        <v>#N/A</v>
      </c>
      <c r="AC62" s="99" t="e">
        <f t="shared" si="9"/>
        <v>#N/A</v>
      </c>
      <c r="AD62" s="99">
        <f t="shared" si="10"/>
        <v>0</v>
      </c>
      <c r="AG62" s="92">
        <f t="shared" si="27"/>
        <v>54</v>
      </c>
      <c r="AH62" s="91">
        <f t="shared" si="28"/>
        <v>55</v>
      </c>
      <c r="AI62" s="91" t="e">
        <f>INDEX(地温!$D$2:$D$366,MATCH(AG62,地温!$C$2:$C$366,FALSE))</f>
        <v>#N/A</v>
      </c>
      <c r="AJ62" s="91" t="e">
        <f t="shared" si="29"/>
        <v>#N/A</v>
      </c>
      <c r="AK62" s="93" t="e">
        <f t="shared" si="11"/>
        <v>#N/A</v>
      </c>
      <c r="AL62" s="99" t="e">
        <f t="shared" si="12"/>
        <v>#N/A</v>
      </c>
      <c r="AM62" s="99">
        <f t="shared" si="13"/>
        <v>0</v>
      </c>
      <c r="AP62" s="92">
        <f t="shared" si="30"/>
        <v>54</v>
      </c>
      <c r="AQ62" s="91">
        <f t="shared" si="31"/>
        <v>55</v>
      </c>
      <c r="AR62" s="91" t="e">
        <f>INDEX(地温!$D$2:$D$366,MATCH(AP62,地温!$C$2:$C$366,FALSE))</f>
        <v>#N/A</v>
      </c>
      <c r="AS62" s="91" t="e">
        <f t="shared" si="32"/>
        <v>#N/A</v>
      </c>
      <c r="AT62" s="93" t="e">
        <f t="shared" si="14"/>
        <v>#N/A</v>
      </c>
      <c r="AU62" s="99" t="e">
        <f t="shared" si="15"/>
        <v>#N/A</v>
      </c>
      <c r="AV62" s="99">
        <f t="shared" si="16"/>
        <v>0</v>
      </c>
    </row>
    <row r="63" spans="1:48" s="91" customFormat="1">
      <c r="A63" s="92">
        <f t="shared" si="17"/>
        <v>55</v>
      </c>
      <c r="B63" s="91">
        <f t="shared" si="0"/>
        <v>56</v>
      </c>
      <c r="C63" s="99">
        <f t="shared" si="1"/>
        <v>0</v>
      </c>
      <c r="F63" s="92">
        <f t="shared" si="18"/>
        <v>55</v>
      </c>
      <c r="G63" s="91">
        <f t="shared" si="19"/>
        <v>56</v>
      </c>
      <c r="H63" s="91" t="e">
        <f>INDEX(地温!$D$2:$D$366,MATCH(F63,地温!$C$2:$C$366,FALSE))</f>
        <v>#N/A</v>
      </c>
      <c r="I63" s="91" t="e">
        <f t="shared" si="20"/>
        <v>#N/A</v>
      </c>
      <c r="J63" s="93" t="e">
        <f t="shared" si="2"/>
        <v>#N/A</v>
      </c>
      <c r="K63" s="99" t="e">
        <f t="shared" si="3"/>
        <v>#N/A</v>
      </c>
      <c r="L63" s="99">
        <f t="shared" si="4"/>
        <v>0</v>
      </c>
      <c r="O63" s="92">
        <f t="shared" si="21"/>
        <v>55</v>
      </c>
      <c r="P63" s="91">
        <f t="shared" si="22"/>
        <v>56</v>
      </c>
      <c r="Q63" s="91" t="e">
        <f>INDEX(地温!$D$2:$D$366,MATCH(O63,地温!$C$2:$C$366,FALSE))</f>
        <v>#N/A</v>
      </c>
      <c r="R63" s="91" t="e">
        <f t="shared" si="23"/>
        <v>#N/A</v>
      </c>
      <c r="S63" s="93" t="e">
        <f t="shared" si="5"/>
        <v>#N/A</v>
      </c>
      <c r="T63" s="99" t="e">
        <f t="shared" si="6"/>
        <v>#N/A</v>
      </c>
      <c r="U63" s="99">
        <f t="shared" si="7"/>
        <v>0</v>
      </c>
      <c r="X63" s="92">
        <f t="shared" si="24"/>
        <v>55</v>
      </c>
      <c r="Y63" s="91">
        <f t="shared" si="25"/>
        <v>56</v>
      </c>
      <c r="Z63" s="91" t="e">
        <f>INDEX(地温!$D$2:$D$366,MATCH(X63,地温!$C$2:$C$366,FALSE))</f>
        <v>#N/A</v>
      </c>
      <c r="AA63" s="91" t="e">
        <f t="shared" si="26"/>
        <v>#N/A</v>
      </c>
      <c r="AB63" s="93" t="e">
        <f t="shared" si="8"/>
        <v>#N/A</v>
      </c>
      <c r="AC63" s="99" t="e">
        <f t="shared" si="9"/>
        <v>#N/A</v>
      </c>
      <c r="AD63" s="99">
        <f t="shared" si="10"/>
        <v>0</v>
      </c>
      <c r="AG63" s="92">
        <f t="shared" si="27"/>
        <v>55</v>
      </c>
      <c r="AH63" s="91">
        <f t="shared" si="28"/>
        <v>56</v>
      </c>
      <c r="AI63" s="91" t="e">
        <f>INDEX(地温!$D$2:$D$366,MATCH(AG63,地温!$C$2:$C$366,FALSE))</f>
        <v>#N/A</v>
      </c>
      <c r="AJ63" s="91" t="e">
        <f t="shared" si="29"/>
        <v>#N/A</v>
      </c>
      <c r="AK63" s="93" t="e">
        <f t="shared" si="11"/>
        <v>#N/A</v>
      </c>
      <c r="AL63" s="99" t="e">
        <f t="shared" si="12"/>
        <v>#N/A</v>
      </c>
      <c r="AM63" s="99">
        <f t="shared" si="13"/>
        <v>0</v>
      </c>
      <c r="AP63" s="92">
        <f t="shared" si="30"/>
        <v>55</v>
      </c>
      <c r="AQ63" s="91">
        <f t="shared" si="31"/>
        <v>56</v>
      </c>
      <c r="AR63" s="91" t="e">
        <f>INDEX(地温!$D$2:$D$366,MATCH(AP63,地温!$C$2:$C$366,FALSE))</f>
        <v>#N/A</v>
      </c>
      <c r="AS63" s="91" t="e">
        <f t="shared" si="32"/>
        <v>#N/A</v>
      </c>
      <c r="AT63" s="93" t="e">
        <f t="shared" si="14"/>
        <v>#N/A</v>
      </c>
      <c r="AU63" s="99" t="e">
        <f t="shared" si="15"/>
        <v>#N/A</v>
      </c>
      <c r="AV63" s="99">
        <f t="shared" si="16"/>
        <v>0</v>
      </c>
    </row>
    <row r="64" spans="1:48" s="91" customFormat="1">
      <c r="A64" s="92">
        <f t="shared" si="17"/>
        <v>56</v>
      </c>
      <c r="B64" s="91">
        <f t="shared" si="0"/>
        <v>57</v>
      </c>
      <c r="C64" s="99">
        <f t="shared" si="1"/>
        <v>0</v>
      </c>
      <c r="F64" s="92">
        <f t="shared" si="18"/>
        <v>56</v>
      </c>
      <c r="G64" s="91">
        <f t="shared" si="19"/>
        <v>57</v>
      </c>
      <c r="H64" s="91" t="e">
        <f>INDEX(地温!$D$2:$D$366,MATCH(F64,地温!$C$2:$C$366,FALSE))</f>
        <v>#N/A</v>
      </c>
      <c r="I64" s="91" t="e">
        <f t="shared" si="20"/>
        <v>#N/A</v>
      </c>
      <c r="J64" s="93" t="e">
        <f t="shared" si="2"/>
        <v>#N/A</v>
      </c>
      <c r="K64" s="99" t="e">
        <f t="shared" si="3"/>
        <v>#N/A</v>
      </c>
      <c r="L64" s="99">
        <f t="shared" si="4"/>
        <v>0</v>
      </c>
      <c r="O64" s="92">
        <f t="shared" si="21"/>
        <v>56</v>
      </c>
      <c r="P64" s="91">
        <f t="shared" si="22"/>
        <v>57</v>
      </c>
      <c r="Q64" s="91" t="e">
        <f>INDEX(地温!$D$2:$D$366,MATCH(O64,地温!$C$2:$C$366,FALSE))</f>
        <v>#N/A</v>
      </c>
      <c r="R64" s="91" t="e">
        <f t="shared" si="23"/>
        <v>#N/A</v>
      </c>
      <c r="S64" s="93" t="e">
        <f t="shared" si="5"/>
        <v>#N/A</v>
      </c>
      <c r="T64" s="99" t="e">
        <f t="shared" si="6"/>
        <v>#N/A</v>
      </c>
      <c r="U64" s="99">
        <f t="shared" si="7"/>
        <v>0</v>
      </c>
      <c r="X64" s="92">
        <f t="shared" si="24"/>
        <v>56</v>
      </c>
      <c r="Y64" s="91">
        <f t="shared" si="25"/>
        <v>57</v>
      </c>
      <c r="Z64" s="91" t="e">
        <f>INDEX(地温!$D$2:$D$366,MATCH(X64,地温!$C$2:$C$366,FALSE))</f>
        <v>#N/A</v>
      </c>
      <c r="AA64" s="91" t="e">
        <f t="shared" si="26"/>
        <v>#N/A</v>
      </c>
      <c r="AB64" s="93" t="e">
        <f t="shared" si="8"/>
        <v>#N/A</v>
      </c>
      <c r="AC64" s="99" t="e">
        <f t="shared" si="9"/>
        <v>#N/A</v>
      </c>
      <c r="AD64" s="99">
        <f t="shared" si="10"/>
        <v>0</v>
      </c>
      <c r="AG64" s="92">
        <f t="shared" si="27"/>
        <v>56</v>
      </c>
      <c r="AH64" s="91">
        <f t="shared" si="28"/>
        <v>57</v>
      </c>
      <c r="AI64" s="91" t="e">
        <f>INDEX(地温!$D$2:$D$366,MATCH(AG64,地温!$C$2:$C$366,FALSE))</f>
        <v>#N/A</v>
      </c>
      <c r="AJ64" s="91" t="e">
        <f t="shared" si="29"/>
        <v>#N/A</v>
      </c>
      <c r="AK64" s="93" t="e">
        <f t="shared" si="11"/>
        <v>#N/A</v>
      </c>
      <c r="AL64" s="99" t="e">
        <f t="shared" si="12"/>
        <v>#N/A</v>
      </c>
      <c r="AM64" s="99">
        <f t="shared" si="13"/>
        <v>0</v>
      </c>
      <c r="AP64" s="92">
        <f t="shared" si="30"/>
        <v>56</v>
      </c>
      <c r="AQ64" s="91">
        <f t="shared" si="31"/>
        <v>57</v>
      </c>
      <c r="AR64" s="91" t="e">
        <f>INDEX(地温!$D$2:$D$366,MATCH(AP64,地温!$C$2:$C$366,FALSE))</f>
        <v>#N/A</v>
      </c>
      <c r="AS64" s="91" t="e">
        <f t="shared" si="32"/>
        <v>#N/A</v>
      </c>
      <c r="AT64" s="93" t="e">
        <f t="shared" si="14"/>
        <v>#N/A</v>
      </c>
      <c r="AU64" s="99" t="e">
        <f t="shared" si="15"/>
        <v>#N/A</v>
      </c>
      <c r="AV64" s="99">
        <f t="shared" si="16"/>
        <v>0</v>
      </c>
    </row>
    <row r="65" spans="1:48" s="91" customFormat="1">
      <c r="A65" s="92">
        <f t="shared" si="17"/>
        <v>57</v>
      </c>
      <c r="B65" s="91">
        <f t="shared" si="0"/>
        <v>58</v>
      </c>
      <c r="C65" s="99">
        <f t="shared" si="1"/>
        <v>0</v>
      </c>
      <c r="F65" s="92">
        <f t="shared" si="18"/>
        <v>57</v>
      </c>
      <c r="G65" s="91">
        <f t="shared" si="19"/>
        <v>58</v>
      </c>
      <c r="H65" s="91" t="e">
        <f>INDEX(地温!$D$2:$D$366,MATCH(F65,地温!$C$2:$C$366,FALSE))</f>
        <v>#N/A</v>
      </c>
      <c r="I65" s="91" t="e">
        <f t="shared" si="20"/>
        <v>#N/A</v>
      </c>
      <c r="J65" s="93" t="e">
        <f t="shared" si="2"/>
        <v>#N/A</v>
      </c>
      <c r="K65" s="99" t="e">
        <f t="shared" si="3"/>
        <v>#N/A</v>
      </c>
      <c r="L65" s="99">
        <f t="shared" si="4"/>
        <v>0</v>
      </c>
      <c r="O65" s="92">
        <f t="shared" si="21"/>
        <v>57</v>
      </c>
      <c r="P65" s="91">
        <f t="shared" si="22"/>
        <v>58</v>
      </c>
      <c r="Q65" s="91" t="e">
        <f>INDEX(地温!$D$2:$D$366,MATCH(O65,地温!$C$2:$C$366,FALSE))</f>
        <v>#N/A</v>
      </c>
      <c r="R65" s="91" t="e">
        <f t="shared" si="23"/>
        <v>#N/A</v>
      </c>
      <c r="S65" s="93" t="e">
        <f t="shared" si="5"/>
        <v>#N/A</v>
      </c>
      <c r="T65" s="99" t="e">
        <f t="shared" si="6"/>
        <v>#N/A</v>
      </c>
      <c r="U65" s="99">
        <f t="shared" si="7"/>
        <v>0</v>
      </c>
      <c r="X65" s="92">
        <f t="shared" si="24"/>
        <v>57</v>
      </c>
      <c r="Y65" s="91">
        <f t="shared" si="25"/>
        <v>58</v>
      </c>
      <c r="Z65" s="91" t="e">
        <f>INDEX(地温!$D$2:$D$366,MATCH(X65,地温!$C$2:$C$366,FALSE))</f>
        <v>#N/A</v>
      </c>
      <c r="AA65" s="91" t="e">
        <f t="shared" si="26"/>
        <v>#N/A</v>
      </c>
      <c r="AB65" s="93" t="e">
        <f t="shared" si="8"/>
        <v>#N/A</v>
      </c>
      <c r="AC65" s="99" t="e">
        <f t="shared" si="9"/>
        <v>#N/A</v>
      </c>
      <c r="AD65" s="99">
        <f t="shared" si="10"/>
        <v>0</v>
      </c>
      <c r="AG65" s="92">
        <f t="shared" si="27"/>
        <v>57</v>
      </c>
      <c r="AH65" s="91">
        <f t="shared" si="28"/>
        <v>58</v>
      </c>
      <c r="AI65" s="91" t="e">
        <f>INDEX(地温!$D$2:$D$366,MATCH(AG65,地温!$C$2:$C$366,FALSE))</f>
        <v>#N/A</v>
      </c>
      <c r="AJ65" s="91" t="e">
        <f t="shared" si="29"/>
        <v>#N/A</v>
      </c>
      <c r="AK65" s="93" t="e">
        <f t="shared" si="11"/>
        <v>#N/A</v>
      </c>
      <c r="AL65" s="99" t="e">
        <f t="shared" si="12"/>
        <v>#N/A</v>
      </c>
      <c r="AM65" s="99">
        <f t="shared" si="13"/>
        <v>0</v>
      </c>
      <c r="AP65" s="92">
        <f t="shared" si="30"/>
        <v>57</v>
      </c>
      <c r="AQ65" s="91">
        <f t="shared" si="31"/>
        <v>58</v>
      </c>
      <c r="AR65" s="91" t="e">
        <f>INDEX(地温!$D$2:$D$366,MATCH(AP65,地温!$C$2:$C$366,FALSE))</f>
        <v>#N/A</v>
      </c>
      <c r="AS65" s="91" t="e">
        <f t="shared" si="32"/>
        <v>#N/A</v>
      </c>
      <c r="AT65" s="93" t="e">
        <f t="shared" si="14"/>
        <v>#N/A</v>
      </c>
      <c r="AU65" s="99" t="e">
        <f t="shared" si="15"/>
        <v>#N/A</v>
      </c>
      <c r="AV65" s="99">
        <f t="shared" si="16"/>
        <v>0</v>
      </c>
    </row>
    <row r="66" spans="1:48" s="91" customFormat="1">
      <c r="A66" s="92">
        <f t="shared" si="17"/>
        <v>58</v>
      </c>
      <c r="B66" s="91">
        <f t="shared" si="0"/>
        <v>59</v>
      </c>
      <c r="C66" s="99">
        <f t="shared" si="1"/>
        <v>0</v>
      </c>
      <c r="F66" s="92">
        <f t="shared" si="18"/>
        <v>58</v>
      </c>
      <c r="G66" s="91">
        <f t="shared" si="19"/>
        <v>59</v>
      </c>
      <c r="H66" s="91" t="e">
        <f>INDEX(地温!$D$2:$D$366,MATCH(F66,地温!$C$2:$C$366,FALSE))</f>
        <v>#N/A</v>
      </c>
      <c r="I66" s="91" t="e">
        <f t="shared" si="20"/>
        <v>#N/A</v>
      </c>
      <c r="J66" s="93" t="e">
        <f t="shared" si="2"/>
        <v>#N/A</v>
      </c>
      <c r="K66" s="99" t="e">
        <f t="shared" si="3"/>
        <v>#N/A</v>
      </c>
      <c r="L66" s="99">
        <f t="shared" si="4"/>
        <v>0</v>
      </c>
      <c r="O66" s="92">
        <f t="shared" si="21"/>
        <v>58</v>
      </c>
      <c r="P66" s="91">
        <f t="shared" si="22"/>
        <v>59</v>
      </c>
      <c r="Q66" s="91" t="e">
        <f>INDEX(地温!$D$2:$D$366,MATCH(O66,地温!$C$2:$C$366,FALSE))</f>
        <v>#N/A</v>
      </c>
      <c r="R66" s="91" t="e">
        <f t="shared" si="23"/>
        <v>#N/A</v>
      </c>
      <c r="S66" s="93" t="e">
        <f t="shared" si="5"/>
        <v>#N/A</v>
      </c>
      <c r="T66" s="99" t="e">
        <f t="shared" si="6"/>
        <v>#N/A</v>
      </c>
      <c r="U66" s="99">
        <f t="shared" si="7"/>
        <v>0</v>
      </c>
      <c r="X66" s="92">
        <f t="shared" si="24"/>
        <v>58</v>
      </c>
      <c r="Y66" s="91">
        <f t="shared" si="25"/>
        <v>59</v>
      </c>
      <c r="Z66" s="91" t="e">
        <f>INDEX(地温!$D$2:$D$366,MATCH(X66,地温!$C$2:$C$366,FALSE))</f>
        <v>#N/A</v>
      </c>
      <c r="AA66" s="91" t="e">
        <f t="shared" si="26"/>
        <v>#N/A</v>
      </c>
      <c r="AB66" s="93" t="e">
        <f t="shared" si="8"/>
        <v>#N/A</v>
      </c>
      <c r="AC66" s="99" t="e">
        <f t="shared" si="9"/>
        <v>#N/A</v>
      </c>
      <c r="AD66" s="99">
        <f t="shared" si="10"/>
        <v>0</v>
      </c>
      <c r="AG66" s="92">
        <f t="shared" si="27"/>
        <v>58</v>
      </c>
      <c r="AH66" s="91">
        <f t="shared" si="28"/>
        <v>59</v>
      </c>
      <c r="AI66" s="91" t="e">
        <f>INDEX(地温!$D$2:$D$366,MATCH(AG66,地温!$C$2:$C$366,FALSE))</f>
        <v>#N/A</v>
      </c>
      <c r="AJ66" s="91" t="e">
        <f t="shared" si="29"/>
        <v>#N/A</v>
      </c>
      <c r="AK66" s="93" t="e">
        <f t="shared" si="11"/>
        <v>#N/A</v>
      </c>
      <c r="AL66" s="99" t="e">
        <f t="shared" si="12"/>
        <v>#N/A</v>
      </c>
      <c r="AM66" s="99">
        <f t="shared" si="13"/>
        <v>0</v>
      </c>
      <c r="AP66" s="92">
        <f t="shared" si="30"/>
        <v>58</v>
      </c>
      <c r="AQ66" s="91">
        <f t="shared" si="31"/>
        <v>59</v>
      </c>
      <c r="AR66" s="91" t="e">
        <f>INDEX(地温!$D$2:$D$366,MATCH(AP66,地温!$C$2:$C$366,FALSE))</f>
        <v>#N/A</v>
      </c>
      <c r="AS66" s="91" t="e">
        <f t="shared" si="32"/>
        <v>#N/A</v>
      </c>
      <c r="AT66" s="93" t="e">
        <f t="shared" si="14"/>
        <v>#N/A</v>
      </c>
      <c r="AU66" s="99" t="e">
        <f t="shared" si="15"/>
        <v>#N/A</v>
      </c>
      <c r="AV66" s="99">
        <f t="shared" si="16"/>
        <v>0</v>
      </c>
    </row>
    <row r="67" spans="1:48" s="91" customFormat="1">
      <c r="A67" s="92">
        <f t="shared" si="17"/>
        <v>59</v>
      </c>
      <c r="B67" s="91">
        <f t="shared" si="0"/>
        <v>60</v>
      </c>
      <c r="C67" s="99">
        <f t="shared" si="1"/>
        <v>0</v>
      </c>
      <c r="F67" s="92">
        <f t="shared" si="18"/>
        <v>59</v>
      </c>
      <c r="G67" s="91">
        <f t="shared" si="19"/>
        <v>60</v>
      </c>
      <c r="H67" s="91" t="e">
        <f>INDEX(地温!$D$2:$D$366,MATCH(F67,地温!$C$2:$C$366,FALSE))</f>
        <v>#N/A</v>
      </c>
      <c r="I67" s="91" t="e">
        <f t="shared" si="20"/>
        <v>#N/A</v>
      </c>
      <c r="J67" s="93" t="e">
        <f t="shared" si="2"/>
        <v>#N/A</v>
      </c>
      <c r="K67" s="99" t="e">
        <f t="shared" si="3"/>
        <v>#N/A</v>
      </c>
      <c r="L67" s="99">
        <f t="shared" si="4"/>
        <v>0</v>
      </c>
      <c r="O67" s="92">
        <f t="shared" si="21"/>
        <v>59</v>
      </c>
      <c r="P67" s="91">
        <f t="shared" si="22"/>
        <v>60</v>
      </c>
      <c r="Q67" s="91" t="e">
        <f>INDEX(地温!$D$2:$D$366,MATCH(O67,地温!$C$2:$C$366,FALSE))</f>
        <v>#N/A</v>
      </c>
      <c r="R67" s="91" t="e">
        <f t="shared" si="23"/>
        <v>#N/A</v>
      </c>
      <c r="S67" s="93" t="e">
        <f t="shared" si="5"/>
        <v>#N/A</v>
      </c>
      <c r="T67" s="99" t="e">
        <f t="shared" si="6"/>
        <v>#N/A</v>
      </c>
      <c r="U67" s="99">
        <f t="shared" si="7"/>
        <v>0</v>
      </c>
      <c r="X67" s="92">
        <f t="shared" si="24"/>
        <v>59</v>
      </c>
      <c r="Y67" s="91">
        <f t="shared" si="25"/>
        <v>60</v>
      </c>
      <c r="Z67" s="91" t="e">
        <f>INDEX(地温!$D$2:$D$366,MATCH(X67,地温!$C$2:$C$366,FALSE))</f>
        <v>#N/A</v>
      </c>
      <c r="AA67" s="91" t="e">
        <f t="shared" si="26"/>
        <v>#N/A</v>
      </c>
      <c r="AB67" s="93" t="e">
        <f t="shared" si="8"/>
        <v>#N/A</v>
      </c>
      <c r="AC67" s="99" t="e">
        <f t="shared" si="9"/>
        <v>#N/A</v>
      </c>
      <c r="AD67" s="99">
        <f t="shared" si="10"/>
        <v>0</v>
      </c>
      <c r="AG67" s="92">
        <f t="shared" si="27"/>
        <v>59</v>
      </c>
      <c r="AH67" s="91">
        <f t="shared" si="28"/>
        <v>60</v>
      </c>
      <c r="AI67" s="91" t="e">
        <f>INDEX(地温!$D$2:$D$366,MATCH(AG67,地温!$C$2:$C$366,FALSE))</f>
        <v>#N/A</v>
      </c>
      <c r="AJ67" s="91" t="e">
        <f t="shared" si="29"/>
        <v>#N/A</v>
      </c>
      <c r="AK67" s="93" t="e">
        <f t="shared" si="11"/>
        <v>#N/A</v>
      </c>
      <c r="AL67" s="99" t="e">
        <f t="shared" si="12"/>
        <v>#N/A</v>
      </c>
      <c r="AM67" s="99">
        <f t="shared" si="13"/>
        <v>0</v>
      </c>
      <c r="AP67" s="92">
        <f t="shared" si="30"/>
        <v>59</v>
      </c>
      <c r="AQ67" s="91">
        <f t="shared" si="31"/>
        <v>60</v>
      </c>
      <c r="AR67" s="91" t="e">
        <f>INDEX(地温!$D$2:$D$366,MATCH(AP67,地温!$C$2:$C$366,FALSE))</f>
        <v>#N/A</v>
      </c>
      <c r="AS67" s="91" t="e">
        <f t="shared" si="32"/>
        <v>#N/A</v>
      </c>
      <c r="AT67" s="93" t="e">
        <f t="shared" si="14"/>
        <v>#N/A</v>
      </c>
      <c r="AU67" s="99" t="e">
        <f t="shared" si="15"/>
        <v>#N/A</v>
      </c>
      <c r="AV67" s="99">
        <f t="shared" si="16"/>
        <v>0</v>
      </c>
    </row>
    <row r="68" spans="1:48" s="91" customFormat="1">
      <c r="A68" s="92">
        <f t="shared" si="17"/>
        <v>60</v>
      </c>
      <c r="B68" s="91">
        <f t="shared" si="0"/>
        <v>61</v>
      </c>
      <c r="C68" s="99">
        <f t="shared" si="1"/>
        <v>0</v>
      </c>
      <c r="F68" s="92">
        <f t="shared" si="18"/>
        <v>60</v>
      </c>
      <c r="G68" s="91">
        <f t="shared" si="19"/>
        <v>61</v>
      </c>
      <c r="H68" s="91" t="e">
        <f>INDEX(地温!$D$2:$D$366,MATCH(F68,地温!$C$2:$C$366,FALSE))</f>
        <v>#N/A</v>
      </c>
      <c r="I68" s="91" t="e">
        <f t="shared" si="20"/>
        <v>#N/A</v>
      </c>
      <c r="J68" s="93" t="e">
        <f t="shared" si="2"/>
        <v>#N/A</v>
      </c>
      <c r="K68" s="99" t="e">
        <f t="shared" si="3"/>
        <v>#N/A</v>
      </c>
      <c r="L68" s="99">
        <f t="shared" si="4"/>
        <v>0</v>
      </c>
      <c r="O68" s="92">
        <f t="shared" si="21"/>
        <v>60</v>
      </c>
      <c r="P68" s="91">
        <f t="shared" si="22"/>
        <v>61</v>
      </c>
      <c r="Q68" s="91" t="e">
        <f>INDEX(地温!$D$2:$D$366,MATCH(O68,地温!$C$2:$C$366,FALSE))</f>
        <v>#N/A</v>
      </c>
      <c r="R68" s="91" t="e">
        <f t="shared" si="23"/>
        <v>#N/A</v>
      </c>
      <c r="S68" s="93" t="e">
        <f t="shared" si="5"/>
        <v>#N/A</v>
      </c>
      <c r="T68" s="99" t="e">
        <f t="shared" si="6"/>
        <v>#N/A</v>
      </c>
      <c r="U68" s="99">
        <f t="shared" si="7"/>
        <v>0</v>
      </c>
      <c r="X68" s="92">
        <f t="shared" si="24"/>
        <v>60</v>
      </c>
      <c r="Y68" s="91">
        <f t="shared" si="25"/>
        <v>61</v>
      </c>
      <c r="Z68" s="91" t="e">
        <f>INDEX(地温!$D$2:$D$366,MATCH(X68,地温!$C$2:$C$366,FALSE))</f>
        <v>#N/A</v>
      </c>
      <c r="AA68" s="91" t="e">
        <f t="shared" si="26"/>
        <v>#N/A</v>
      </c>
      <c r="AB68" s="93" t="e">
        <f t="shared" si="8"/>
        <v>#N/A</v>
      </c>
      <c r="AC68" s="99" t="e">
        <f t="shared" si="9"/>
        <v>#N/A</v>
      </c>
      <c r="AD68" s="99">
        <f t="shared" si="10"/>
        <v>0</v>
      </c>
      <c r="AG68" s="92">
        <f t="shared" si="27"/>
        <v>60</v>
      </c>
      <c r="AH68" s="91">
        <f t="shared" si="28"/>
        <v>61</v>
      </c>
      <c r="AI68" s="91" t="e">
        <f>INDEX(地温!$D$2:$D$366,MATCH(AG68,地温!$C$2:$C$366,FALSE))</f>
        <v>#N/A</v>
      </c>
      <c r="AJ68" s="91" t="e">
        <f t="shared" si="29"/>
        <v>#N/A</v>
      </c>
      <c r="AK68" s="93" t="e">
        <f t="shared" si="11"/>
        <v>#N/A</v>
      </c>
      <c r="AL68" s="99" t="e">
        <f t="shared" si="12"/>
        <v>#N/A</v>
      </c>
      <c r="AM68" s="99">
        <f t="shared" si="13"/>
        <v>0</v>
      </c>
      <c r="AP68" s="92">
        <f t="shared" si="30"/>
        <v>60</v>
      </c>
      <c r="AQ68" s="91">
        <f t="shared" si="31"/>
        <v>61</v>
      </c>
      <c r="AR68" s="91" t="e">
        <f>INDEX(地温!$D$2:$D$366,MATCH(AP68,地温!$C$2:$C$366,FALSE))</f>
        <v>#N/A</v>
      </c>
      <c r="AS68" s="91" t="e">
        <f t="shared" si="32"/>
        <v>#N/A</v>
      </c>
      <c r="AT68" s="93" t="e">
        <f t="shared" si="14"/>
        <v>#N/A</v>
      </c>
      <c r="AU68" s="99" t="e">
        <f t="shared" si="15"/>
        <v>#N/A</v>
      </c>
      <c r="AV68" s="99">
        <f t="shared" si="16"/>
        <v>0</v>
      </c>
    </row>
    <row r="69" spans="1:48" s="91" customFormat="1">
      <c r="A69" s="92">
        <f t="shared" si="17"/>
        <v>61</v>
      </c>
      <c r="B69" s="91">
        <f t="shared" si="0"/>
        <v>62</v>
      </c>
      <c r="C69" s="99">
        <f t="shared" si="1"/>
        <v>0</v>
      </c>
      <c r="F69" s="92">
        <f t="shared" si="18"/>
        <v>61</v>
      </c>
      <c r="G69" s="91">
        <f t="shared" si="19"/>
        <v>62</v>
      </c>
      <c r="H69" s="91" t="e">
        <f>INDEX(地温!$D$2:$D$366,MATCH(F69,地温!$C$2:$C$366,FALSE))</f>
        <v>#N/A</v>
      </c>
      <c r="I69" s="91" t="e">
        <f t="shared" si="20"/>
        <v>#N/A</v>
      </c>
      <c r="J69" s="93" t="e">
        <f t="shared" si="2"/>
        <v>#N/A</v>
      </c>
      <c r="K69" s="99" t="e">
        <f t="shared" si="3"/>
        <v>#N/A</v>
      </c>
      <c r="L69" s="99">
        <f t="shared" si="4"/>
        <v>0</v>
      </c>
      <c r="O69" s="92">
        <f t="shared" si="21"/>
        <v>61</v>
      </c>
      <c r="P69" s="91">
        <f t="shared" si="22"/>
        <v>62</v>
      </c>
      <c r="Q69" s="91" t="e">
        <f>INDEX(地温!$D$2:$D$366,MATCH(O69,地温!$C$2:$C$366,FALSE))</f>
        <v>#N/A</v>
      </c>
      <c r="R69" s="91" t="e">
        <f t="shared" si="23"/>
        <v>#N/A</v>
      </c>
      <c r="S69" s="93" t="e">
        <f t="shared" si="5"/>
        <v>#N/A</v>
      </c>
      <c r="T69" s="99" t="e">
        <f t="shared" si="6"/>
        <v>#N/A</v>
      </c>
      <c r="U69" s="99">
        <f t="shared" si="7"/>
        <v>0</v>
      </c>
      <c r="X69" s="92">
        <f t="shared" si="24"/>
        <v>61</v>
      </c>
      <c r="Y69" s="91">
        <f t="shared" si="25"/>
        <v>62</v>
      </c>
      <c r="Z69" s="91" t="e">
        <f>INDEX(地温!$D$2:$D$366,MATCH(X69,地温!$C$2:$C$366,FALSE))</f>
        <v>#N/A</v>
      </c>
      <c r="AA69" s="91" t="e">
        <f t="shared" si="26"/>
        <v>#N/A</v>
      </c>
      <c r="AB69" s="93" t="e">
        <f t="shared" si="8"/>
        <v>#N/A</v>
      </c>
      <c r="AC69" s="99" t="e">
        <f t="shared" si="9"/>
        <v>#N/A</v>
      </c>
      <c r="AD69" s="99">
        <f t="shared" si="10"/>
        <v>0</v>
      </c>
      <c r="AG69" s="92">
        <f t="shared" si="27"/>
        <v>61</v>
      </c>
      <c r="AH69" s="91">
        <f t="shared" si="28"/>
        <v>62</v>
      </c>
      <c r="AI69" s="91" t="e">
        <f>INDEX(地温!$D$2:$D$366,MATCH(AG69,地温!$C$2:$C$366,FALSE))</f>
        <v>#N/A</v>
      </c>
      <c r="AJ69" s="91" t="e">
        <f t="shared" si="29"/>
        <v>#N/A</v>
      </c>
      <c r="AK69" s="93" t="e">
        <f t="shared" si="11"/>
        <v>#N/A</v>
      </c>
      <c r="AL69" s="99" t="e">
        <f t="shared" si="12"/>
        <v>#N/A</v>
      </c>
      <c r="AM69" s="99">
        <f t="shared" si="13"/>
        <v>0</v>
      </c>
      <c r="AP69" s="92">
        <f t="shared" si="30"/>
        <v>61</v>
      </c>
      <c r="AQ69" s="91">
        <f t="shared" si="31"/>
        <v>62</v>
      </c>
      <c r="AR69" s="91" t="e">
        <f>INDEX(地温!$D$2:$D$366,MATCH(AP69,地温!$C$2:$C$366,FALSE))</f>
        <v>#N/A</v>
      </c>
      <c r="AS69" s="91" t="e">
        <f t="shared" si="32"/>
        <v>#N/A</v>
      </c>
      <c r="AT69" s="93" t="e">
        <f t="shared" si="14"/>
        <v>#N/A</v>
      </c>
      <c r="AU69" s="99" t="e">
        <f t="shared" si="15"/>
        <v>#N/A</v>
      </c>
      <c r="AV69" s="99">
        <f t="shared" si="16"/>
        <v>0</v>
      </c>
    </row>
    <row r="70" spans="1:48" s="91" customFormat="1">
      <c r="A70" s="92">
        <f t="shared" si="17"/>
        <v>62</v>
      </c>
      <c r="B70" s="91">
        <f t="shared" si="0"/>
        <v>63</v>
      </c>
      <c r="C70" s="99">
        <f t="shared" si="1"/>
        <v>0</v>
      </c>
      <c r="F70" s="92">
        <f t="shared" si="18"/>
        <v>62</v>
      </c>
      <c r="G70" s="91">
        <f t="shared" si="19"/>
        <v>63</v>
      </c>
      <c r="H70" s="91" t="e">
        <f>INDEX(地温!$D$2:$D$366,MATCH(F70,地温!$C$2:$C$366,FALSE))</f>
        <v>#N/A</v>
      </c>
      <c r="I70" s="91" t="e">
        <f t="shared" si="20"/>
        <v>#N/A</v>
      </c>
      <c r="J70" s="93" t="e">
        <f t="shared" si="2"/>
        <v>#N/A</v>
      </c>
      <c r="K70" s="99" t="e">
        <f t="shared" si="3"/>
        <v>#N/A</v>
      </c>
      <c r="L70" s="99">
        <f t="shared" si="4"/>
        <v>0</v>
      </c>
      <c r="O70" s="92">
        <f t="shared" si="21"/>
        <v>62</v>
      </c>
      <c r="P70" s="91">
        <f t="shared" si="22"/>
        <v>63</v>
      </c>
      <c r="Q70" s="91" t="e">
        <f>INDEX(地温!$D$2:$D$366,MATCH(O70,地温!$C$2:$C$366,FALSE))</f>
        <v>#N/A</v>
      </c>
      <c r="R70" s="91" t="e">
        <f t="shared" si="23"/>
        <v>#N/A</v>
      </c>
      <c r="S70" s="93" t="e">
        <f t="shared" si="5"/>
        <v>#N/A</v>
      </c>
      <c r="T70" s="99" t="e">
        <f t="shared" si="6"/>
        <v>#N/A</v>
      </c>
      <c r="U70" s="99">
        <f t="shared" si="7"/>
        <v>0</v>
      </c>
      <c r="X70" s="92">
        <f t="shared" si="24"/>
        <v>62</v>
      </c>
      <c r="Y70" s="91">
        <f t="shared" si="25"/>
        <v>63</v>
      </c>
      <c r="Z70" s="91" t="e">
        <f>INDEX(地温!$D$2:$D$366,MATCH(X70,地温!$C$2:$C$366,FALSE))</f>
        <v>#N/A</v>
      </c>
      <c r="AA70" s="91" t="e">
        <f t="shared" si="26"/>
        <v>#N/A</v>
      </c>
      <c r="AB70" s="93" t="e">
        <f t="shared" si="8"/>
        <v>#N/A</v>
      </c>
      <c r="AC70" s="99" t="e">
        <f t="shared" si="9"/>
        <v>#N/A</v>
      </c>
      <c r="AD70" s="99">
        <f t="shared" si="10"/>
        <v>0</v>
      </c>
      <c r="AG70" s="92">
        <f t="shared" si="27"/>
        <v>62</v>
      </c>
      <c r="AH70" s="91">
        <f t="shared" si="28"/>
        <v>63</v>
      </c>
      <c r="AI70" s="91" t="e">
        <f>INDEX(地温!$D$2:$D$366,MATCH(AG70,地温!$C$2:$C$366,FALSE))</f>
        <v>#N/A</v>
      </c>
      <c r="AJ70" s="91" t="e">
        <f t="shared" si="29"/>
        <v>#N/A</v>
      </c>
      <c r="AK70" s="93" t="e">
        <f t="shared" si="11"/>
        <v>#N/A</v>
      </c>
      <c r="AL70" s="99" t="e">
        <f t="shared" si="12"/>
        <v>#N/A</v>
      </c>
      <c r="AM70" s="99">
        <f t="shared" si="13"/>
        <v>0</v>
      </c>
      <c r="AP70" s="92">
        <f t="shared" si="30"/>
        <v>62</v>
      </c>
      <c r="AQ70" s="91">
        <f t="shared" si="31"/>
        <v>63</v>
      </c>
      <c r="AR70" s="91" t="e">
        <f>INDEX(地温!$D$2:$D$366,MATCH(AP70,地温!$C$2:$C$366,FALSE))</f>
        <v>#N/A</v>
      </c>
      <c r="AS70" s="91" t="e">
        <f t="shared" si="32"/>
        <v>#N/A</v>
      </c>
      <c r="AT70" s="93" t="e">
        <f t="shared" si="14"/>
        <v>#N/A</v>
      </c>
      <c r="AU70" s="99" t="e">
        <f t="shared" si="15"/>
        <v>#N/A</v>
      </c>
      <c r="AV70" s="99">
        <f t="shared" si="16"/>
        <v>0</v>
      </c>
    </row>
    <row r="71" spans="1:48" s="91" customFormat="1">
      <c r="A71" s="92">
        <f t="shared" si="17"/>
        <v>63</v>
      </c>
      <c r="B71" s="91">
        <f t="shared" si="0"/>
        <v>64</v>
      </c>
      <c r="C71" s="99">
        <f t="shared" si="1"/>
        <v>0</v>
      </c>
      <c r="F71" s="92">
        <f t="shared" si="18"/>
        <v>63</v>
      </c>
      <c r="G71" s="91">
        <f t="shared" si="19"/>
        <v>64</v>
      </c>
      <c r="H71" s="91" t="e">
        <f>INDEX(地温!$D$2:$D$366,MATCH(F71,地温!$C$2:$C$366,FALSE))</f>
        <v>#N/A</v>
      </c>
      <c r="I71" s="91" t="e">
        <f t="shared" si="20"/>
        <v>#N/A</v>
      </c>
      <c r="J71" s="93" t="e">
        <f t="shared" si="2"/>
        <v>#N/A</v>
      </c>
      <c r="K71" s="99" t="e">
        <f t="shared" si="3"/>
        <v>#N/A</v>
      </c>
      <c r="L71" s="99">
        <f t="shared" si="4"/>
        <v>0</v>
      </c>
      <c r="O71" s="92">
        <f t="shared" si="21"/>
        <v>63</v>
      </c>
      <c r="P71" s="91">
        <f t="shared" si="22"/>
        <v>64</v>
      </c>
      <c r="Q71" s="91" t="e">
        <f>INDEX(地温!$D$2:$D$366,MATCH(O71,地温!$C$2:$C$366,FALSE))</f>
        <v>#N/A</v>
      </c>
      <c r="R71" s="91" t="e">
        <f t="shared" si="23"/>
        <v>#N/A</v>
      </c>
      <c r="S71" s="93" t="e">
        <f t="shared" si="5"/>
        <v>#N/A</v>
      </c>
      <c r="T71" s="99" t="e">
        <f t="shared" si="6"/>
        <v>#N/A</v>
      </c>
      <c r="U71" s="99">
        <f t="shared" si="7"/>
        <v>0</v>
      </c>
      <c r="X71" s="92">
        <f t="shared" si="24"/>
        <v>63</v>
      </c>
      <c r="Y71" s="91">
        <f t="shared" si="25"/>
        <v>64</v>
      </c>
      <c r="Z71" s="91" t="e">
        <f>INDEX(地温!$D$2:$D$366,MATCH(X71,地温!$C$2:$C$366,FALSE))</f>
        <v>#N/A</v>
      </c>
      <c r="AA71" s="91" t="e">
        <f t="shared" si="26"/>
        <v>#N/A</v>
      </c>
      <c r="AB71" s="93" t="e">
        <f t="shared" si="8"/>
        <v>#N/A</v>
      </c>
      <c r="AC71" s="99" t="e">
        <f t="shared" si="9"/>
        <v>#N/A</v>
      </c>
      <c r="AD71" s="99">
        <f t="shared" si="10"/>
        <v>0</v>
      </c>
      <c r="AG71" s="92">
        <f t="shared" si="27"/>
        <v>63</v>
      </c>
      <c r="AH71" s="91">
        <f t="shared" si="28"/>
        <v>64</v>
      </c>
      <c r="AI71" s="91" t="e">
        <f>INDEX(地温!$D$2:$D$366,MATCH(AG71,地温!$C$2:$C$366,FALSE))</f>
        <v>#N/A</v>
      </c>
      <c r="AJ71" s="91" t="e">
        <f t="shared" si="29"/>
        <v>#N/A</v>
      </c>
      <c r="AK71" s="93" t="e">
        <f t="shared" si="11"/>
        <v>#N/A</v>
      </c>
      <c r="AL71" s="99" t="e">
        <f t="shared" si="12"/>
        <v>#N/A</v>
      </c>
      <c r="AM71" s="99">
        <f t="shared" si="13"/>
        <v>0</v>
      </c>
      <c r="AP71" s="92">
        <f t="shared" si="30"/>
        <v>63</v>
      </c>
      <c r="AQ71" s="91">
        <f t="shared" si="31"/>
        <v>64</v>
      </c>
      <c r="AR71" s="91" t="e">
        <f>INDEX(地温!$D$2:$D$366,MATCH(AP71,地温!$C$2:$C$366,FALSE))</f>
        <v>#N/A</v>
      </c>
      <c r="AS71" s="91" t="e">
        <f t="shared" si="32"/>
        <v>#N/A</v>
      </c>
      <c r="AT71" s="93" t="e">
        <f t="shared" si="14"/>
        <v>#N/A</v>
      </c>
      <c r="AU71" s="99" t="e">
        <f t="shared" si="15"/>
        <v>#N/A</v>
      </c>
      <c r="AV71" s="99">
        <f t="shared" si="16"/>
        <v>0</v>
      </c>
    </row>
    <row r="72" spans="1:48" s="91" customFormat="1">
      <c r="A72" s="92">
        <f t="shared" si="17"/>
        <v>64</v>
      </c>
      <c r="B72" s="91">
        <f t="shared" ref="B72:B135" si="33">G72</f>
        <v>65</v>
      </c>
      <c r="C72" s="99">
        <f t="shared" ref="C72:C135" si="34">L72+U72+AD72+AM72+AV72</f>
        <v>0</v>
      </c>
      <c r="F72" s="92">
        <f t="shared" si="18"/>
        <v>64</v>
      </c>
      <c r="G72" s="91">
        <f t="shared" si="19"/>
        <v>65</v>
      </c>
      <c r="H72" s="91" t="e">
        <f>INDEX(地温!$D$2:$D$366,MATCH(F72,地温!$C$2:$C$366,FALSE))</f>
        <v>#N/A</v>
      </c>
      <c r="I72" s="91" t="e">
        <f t="shared" si="20"/>
        <v>#N/A</v>
      </c>
      <c r="J72" s="93" t="e">
        <f t="shared" ref="J72:J135" si="35">I72/G72</f>
        <v>#N/A</v>
      </c>
      <c r="K72" s="99" t="e">
        <f t="shared" ref="K72:K135" si="36">$H$4*EXP(-$I$4/(8.31*(J72+273)))</f>
        <v>#N/A</v>
      </c>
      <c r="L72" s="99">
        <f t="shared" ref="L72:L135" si="37">IF($G$1=0,0,$J$1*$G$4*0.01*(1-EXP(-K72*G72)))</f>
        <v>0</v>
      </c>
      <c r="O72" s="92">
        <f t="shared" si="21"/>
        <v>64</v>
      </c>
      <c r="P72" s="91">
        <f t="shared" si="22"/>
        <v>65</v>
      </c>
      <c r="Q72" s="91" t="e">
        <f>INDEX(地温!$D$2:$D$366,MATCH(O72,地温!$C$2:$C$366,FALSE))</f>
        <v>#N/A</v>
      </c>
      <c r="R72" s="91" t="e">
        <f t="shared" si="23"/>
        <v>#N/A</v>
      </c>
      <c r="S72" s="93" t="e">
        <f t="shared" ref="S72:S135" si="38">R72/P72</f>
        <v>#N/A</v>
      </c>
      <c r="T72" s="99" t="e">
        <f t="shared" ref="T72:T135" si="39">$Q$4*EXP(-$R$4/(8.31*(S72+273)))</f>
        <v>#N/A</v>
      </c>
      <c r="U72" s="99">
        <f t="shared" ref="U72:U135" si="40">IF($P$1=0,0,$S$1*$P$4*0.01*(1-EXP(-T72*P72)))</f>
        <v>0</v>
      </c>
      <c r="X72" s="92">
        <f t="shared" si="24"/>
        <v>64</v>
      </c>
      <c r="Y72" s="91">
        <f t="shared" si="25"/>
        <v>65</v>
      </c>
      <c r="Z72" s="91" t="e">
        <f>INDEX(地温!$D$2:$D$366,MATCH(X72,地温!$C$2:$C$366,FALSE))</f>
        <v>#N/A</v>
      </c>
      <c r="AA72" s="91" t="e">
        <f t="shared" si="26"/>
        <v>#N/A</v>
      </c>
      <c r="AB72" s="93" t="e">
        <f t="shared" ref="AB72:AB135" si="41">AA72/Y72</f>
        <v>#N/A</v>
      </c>
      <c r="AC72" s="99" t="e">
        <f t="shared" ref="AC72:AC135" si="42">$Z$4*EXP(-$AA$4/(8.31*(AB72+273)))</f>
        <v>#N/A</v>
      </c>
      <c r="AD72" s="99">
        <f t="shared" ref="AD72:AD135" si="43">IF($Y$1=0,0,$AB$1*$Y$4*0.01*(1-EXP(-AC72*Y72)))</f>
        <v>0</v>
      </c>
      <c r="AG72" s="92">
        <f t="shared" si="27"/>
        <v>64</v>
      </c>
      <c r="AH72" s="91">
        <f t="shared" si="28"/>
        <v>65</v>
      </c>
      <c r="AI72" s="91" t="e">
        <f>INDEX(地温!$D$2:$D$366,MATCH(AG72,地温!$C$2:$C$366,FALSE))</f>
        <v>#N/A</v>
      </c>
      <c r="AJ72" s="91" t="e">
        <f t="shared" si="29"/>
        <v>#N/A</v>
      </c>
      <c r="AK72" s="93" t="e">
        <f t="shared" ref="AK72:AK135" si="44">AJ72/AH72</f>
        <v>#N/A</v>
      </c>
      <c r="AL72" s="99" t="e">
        <f t="shared" ref="AL72:AL135" si="45">$AI$4*EXP(-$AJ$4/(8.31*(AK72+273)))</f>
        <v>#N/A</v>
      </c>
      <c r="AM72" s="99">
        <f t="shared" ref="AM72:AM135" si="46">IF($AH$1=0,0,$AK$1*$AH$4*0.01*(1-EXP(-AL72*AH72)))</f>
        <v>0</v>
      </c>
      <c r="AP72" s="92">
        <f t="shared" si="30"/>
        <v>64</v>
      </c>
      <c r="AQ72" s="91">
        <f t="shared" si="31"/>
        <v>65</v>
      </c>
      <c r="AR72" s="91" t="e">
        <f>INDEX(地温!$D$2:$D$366,MATCH(AP72,地温!$C$2:$C$366,FALSE))</f>
        <v>#N/A</v>
      </c>
      <c r="AS72" s="91" t="e">
        <f t="shared" si="32"/>
        <v>#N/A</v>
      </c>
      <c r="AT72" s="93" t="e">
        <f t="shared" ref="AT72:AT135" si="47">AS72/AQ72</f>
        <v>#N/A</v>
      </c>
      <c r="AU72" s="99" t="e">
        <f t="shared" ref="AU72:AU135" si="48">$AR$4*EXP(-$AS$4/(8.31*(AT72+273)))</f>
        <v>#N/A</v>
      </c>
      <c r="AV72" s="99">
        <f t="shared" ref="AV72:AV135" si="49">IF($AQ$1=0,0,$AT$1*$AQ$4*0.01*(1-EXP(-AU72*AQ72)))</f>
        <v>0</v>
      </c>
    </row>
    <row r="73" spans="1:48" s="91" customFormat="1">
      <c r="A73" s="92">
        <f t="shared" ref="A73:A136" si="50">A72+1</f>
        <v>65</v>
      </c>
      <c r="B73" s="91">
        <f t="shared" si="33"/>
        <v>66</v>
      </c>
      <c r="C73" s="99">
        <f t="shared" si="34"/>
        <v>0</v>
      </c>
      <c r="F73" s="92">
        <f t="shared" ref="F73:F136" si="51">F72+1</f>
        <v>65</v>
      </c>
      <c r="G73" s="91">
        <f t="shared" ref="G73:G136" si="52">F73-F$8+1</f>
        <v>66</v>
      </c>
      <c r="H73" s="91" t="e">
        <f>INDEX(地温!$D$2:$D$366,MATCH(F73,地温!$C$2:$C$366,FALSE))</f>
        <v>#N/A</v>
      </c>
      <c r="I73" s="91" t="e">
        <f t="shared" ref="I73:I136" si="53">I72+H73</f>
        <v>#N/A</v>
      </c>
      <c r="J73" s="93" t="e">
        <f t="shared" si="35"/>
        <v>#N/A</v>
      </c>
      <c r="K73" s="99" t="e">
        <f t="shared" si="36"/>
        <v>#N/A</v>
      </c>
      <c r="L73" s="99">
        <f t="shared" si="37"/>
        <v>0</v>
      </c>
      <c r="O73" s="92">
        <f t="shared" ref="O73:O136" si="54">O72+1</f>
        <v>65</v>
      </c>
      <c r="P73" s="91">
        <f t="shared" ref="P73:P136" si="55">O73-O$8+1</f>
        <v>66</v>
      </c>
      <c r="Q73" s="91" t="e">
        <f>INDEX(地温!$D$2:$D$366,MATCH(O73,地温!$C$2:$C$366,FALSE))</f>
        <v>#N/A</v>
      </c>
      <c r="R73" s="91" t="e">
        <f t="shared" ref="R73:R136" si="56">R72+Q73</f>
        <v>#N/A</v>
      </c>
      <c r="S73" s="93" t="e">
        <f t="shared" si="38"/>
        <v>#N/A</v>
      </c>
      <c r="T73" s="99" t="e">
        <f t="shared" si="39"/>
        <v>#N/A</v>
      </c>
      <c r="U73" s="99">
        <f t="shared" si="40"/>
        <v>0</v>
      </c>
      <c r="X73" s="92">
        <f t="shared" ref="X73:X136" si="57">X72+1</f>
        <v>65</v>
      </c>
      <c r="Y73" s="91">
        <f t="shared" ref="Y73:Y136" si="58">X73-X$8+1</f>
        <v>66</v>
      </c>
      <c r="Z73" s="91" t="e">
        <f>INDEX(地温!$D$2:$D$366,MATCH(X73,地温!$C$2:$C$366,FALSE))</f>
        <v>#N/A</v>
      </c>
      <c r="AA73" s="91" t="e">
        <f t="shared" ref="AA73:AA136" si="59">AA72+Z73</f>
        <v>#N/A</v>
      </c>
      <c r="AB73" s="93" t="e">
        <f t="shared" si="41"/>
        <v>#N/A</v>
      </c>
      <c r="AC73" s="99" t="e">
        <f t="shared" si="42"/>
        <v>#N/A</v>
      </c>
      <c r="AD73" s="99">
        <f t="shared" si="43"/>
        <v>0</v>
      </c>
      <c r="AG73" s="92">
        <f t="shared" ref="AG73:AG136" si="60">AG72+1</f>
        <v>65</v>
      </c>
      <c r="AH73" s="91">
        <f t="shared" ref="AH73:AH136" si="61">AG73-AG$8+1</f>
        <v>66</v>
      </c>
      <c r="AI73" s="91" t="e">
        <f>INDEX(地温!$D$2:$D$366,MATCH(AG73,地温!$C$2:$C$366,FALSE))</f>
        <v>#N/A</v>
      </c>
      <c r="AJ73" s="91" t="e">
        <f t="shared" ref="AJ73:AJ136" si="62">AJ72+AI73</f>
        <v>#N/A</v>
      </c>
      <c r="AK73" s="93" t="e">
        <f t="shared" si="44"/>
        <v>#N/A</v>
      </c>
      <c r="AL73" s="99" t="e">
        <f t="shared" si="45"/>
        <v>#N/A</v>
      </c>
      <c r="AM73" s="99">
        <f t="shared" si="46"/>
        <v>0</v>
      </c>
      <c r="AP73" s="92">
        <f t="shared" ref="AP73:AP136" si="63">AP72+1</f>
        <v>65</v>
      </c>
      <c r="AQ73" s="91">
        <f t="shared" ref="AQ73:AQ136" si="64">AP73-AP$8+1</f>
        <v>66</v>
      </c>
      <c r="AR73" s="91" t="e">
        <f>INDEX(地温!$D$2:$D$366,MATCH(AP73,地温!$C$2:$C$366,FALSE))</f>
        <v>#N/A</v>
      </c>
      <c r="AS73" s="91" t="e">
        <f t="shared" ref="AS73:AS136" si="65">AS72+AR73</f>
        <v>#N/A</v>
      </c>
      <c r="AT73" s="93" t="e">
        <f t="shared" si="47"/>
        <v>#N/A</v>
      </c>
      <c r="AU73" s="99" t="e">
        <f t="shared" si="48"/>
        <v>#N/A</v>
      </c>
      <c r="AV73" s="99">
        <f t="shared" si="49"/>
        <v>0</v>
      </c>
    </row>
    <row r="74" spans="1:48" s="91" customFormat="1">
      <c r="A74" s="92">
        <f t="shared" si="50"/>
        <v>66</v>
      </c>
      <c r="B74" s="91">
        <f t="shared" si="33"/>
        <v>67</v>
      </c>
      <c r="C74" s="99">
        <f t="shared" si="34"/>
        <v>0</v>
      </c>
      <c r="F74" s="92">
        <f t="shared" si="51"/>
        <v>66</v>
      </c>
      <c r="G74" s="91">
        <f t="shared" si="52"/>
        <v>67</v>
      </c>
      <c r="H74" s="91" t="e">
        <f>INDEX(地温!$D$2:$D$366,MATCH(F74,地温!$C$2:$C$366,FALSE))</f>
        <v>#N/A</v>
      </c>
      <c r="I74" s="91" t="e">
        <f t="shared" si="53"/>
        <v>#N/A</v>
      </c>
      <c r="J74" s="93" t="e">
        <f t="shared" si="35"/>
        <v>#N/A</v>
      </c>
      <c r="K74" s="99" t="e">
        <f t="shared" si="36"/>
        <v>#N/A</v>
      </c>
      <c r="L74" s="99">
        <f t="shared" si="37"/>
        <v>0</v>
      </c>
      <c r="O74" s="92">
        <f t="shared" si="54"/>
        <v>66</v>
      </c>
      <c r="P74" s="91">
        <f t="shared" si="55"/>
        <v>67</v>
      </c>
      <c r="Q74" s="91" t="e">
        <f>INDEX(地温!$D$2:$D$366,MATCH(O74,地温!$C$2:$C$366,FALSE))</f>
        <v>#N/A</v>
      </c>
      <c r="R74" s="91" t="e">
        <f t="shared" si="56"/>
        <v>#N/A</v>
      </c>
      <c r="S74" s="93" t="e">
        <f t="shared" si="38"/>
        <v>#N/A</v>
      </c>
      <c r="T74" s="99" t="e">
        <f t="shared" si="39"/>
        <v>#N/A</v>
      </c>
      <c r="U74" s="99">
        <f t="shared" si="40"/>
        <v>0</v>
      </c>
      <c r="X74" s="92">
        <f t="shared" si="57"/>
        <v>66</v>
      </c>
      <c r="Y74" s="91">
        <f t="shared" si="58"/>
        <v>67</v>
      </c>
      <c r="Z74" s="91" t="e">
        <f>INDEX(地温!$D$2:$D$366,MATCH(X74,地温!$C$2:$C$366,FALSE))</f>
        <v>#N/A</v>
      </c>
      <c r="AA74" s="91" t="e">
        <f t="shared" si="59"/>
        <v>#N/A</v>
      </c>
      <c r="AB74" s="93" t="e">
        <f t="shared" si="41"/>
        <v>#N/A</v>
      </c>
      <c r="AC74" s="99" t="e">
        <f t="shared" si="42"/>
        <v>#N/A</v>
      </c>
      <c r="AD74" s="99">
        <f t="shared" si="43"/>
        <v>0</v>
      </c>
      <c r="AG74" s="92">
        <f t="shared" si="60"/>
        <v>66</v>
      </c>
      <c r="AH74" s="91">
        <f t="shared" si="61"/>
        <v>67</v>
      </c>
      <c r="AI74" s="91" t="e">
        <f>INDEX(地温!$D$2:$D$366,MATCH(AG74,地温!$C$2:$C$366,FALSE))</f>
        <v>#N/A</v>
      </c>
      <c r="AJ74" s="91" t="e">
        <f t="shared" si="62"/>
        <v>#N/A</v>
      </c>
      <c r="AK74" s="93" t="e">
        <f t="shared" si="44"/>
        <v>#N/A</v>
      </c>
      <c r="AL74" s="99" t="e">
        <f t="shared" si="45"/>
        <v>#N/A</v>
      </c>
      <c r="AM74" s="99">
        <f t="shared" si="46"/>
        <v>0</v>
      </c>
      <c r="AP74" s="92">
        <f t="shared" si="63"/>
        <v>66</v>
      </c>
      <c r="AQ74" s="91">
        <f t="shared" si="64"/>
        <v>67</v>
      </c>
      <c r="AR74" s="91" t="e">
        <f>INDEX(地温!$D$2:$D$366,MATCH(AP74,地温!$C$2:$C$366,FALSE))</f>
        <v>#N/A</v>
      </c>
      <c r="AS74" s="91" t="e">
        <f t="shared" si="65"/>
        <v>#N/A</v>
      </c>
      <c r="AT74" s="93" t="e">
        <f t="shared" si="47"/>
        <v>#N/A</v>
      </c>
      <c r="AU74" s="99" t="e">
        <f t="shared" si="48"/>
        <v>#N/A</v>
      </c>
      <c r="AV74" s="99">
        <f t="shared" si="49"/>
        <v>0</v>
      </c>
    </row>
    <row r="75" spans="1:48" s="91" customFormat="1">
      <c r="A75" s="92">
        <f t="shared" si="50"/>
        <v>67</v>
      </c>
      <c r="B75" s="91">
        <f t="shared" si="33"/>
        <v>68</v>
      </c>
      <c r="C75" s="99">
        <f t="shared" si="34"/>
        <v>0</v>
      </c>
      <c r="F75" s="92">
        <f t="shared" si="51"/>
        <v>67</v>
      </c>
      <c r="G75" s="91">
        <f t="shared" si="52"/>
        <v>68</v>
      </c>
      <c r="H75" s="91" t="e">
        <f>INDEX(地温!$D$2:$D$366,MATCH(F75,地温!$C$2:$C$366,FALSE))</f>
        <v>#N/A</v>
      </c>
      <c r="I75" s="91" t="e">
        <f t="shared" si="53"/>
        <v>#N/A</v>
      </c>
      <c r="J75" s="93" t="e">
        <f t="shared" si="35"/>
        <v>#N/A</v>
      </c>
      <c r="K75" s="99" t="e">
        <f t="shared" si="36"/>
        <v>#N/A</v>
      </c>
      <c r="L75" s="99">
        <f t="shared" si="37"/>
        <v>0</v>
      </c>
      <c r="O75" s="92">
        <f t="shared" si="54"/>
        <v>67</v>
      </c>
      <c r="P75" s="91">
        <f t="shared" si="55"/>
        <v>68</v>
      </c>
      <c r="Q75" s="91" t="e">
        <f>INDEX(地温!$D$2:$D$366,MATCH(O75,地温!$C$2:$C$366,FALSE))</f>
        <v>#N/A</v>
      </c>
      <c r="R75" s="91" t="e">
        <f t="shared" si="56"/>
        <v>#N/A</v>
      </c>
      <c r="S75" s="93" t="e">
        <f t="shared" si="38"/>
        <v>#N/A</v>
      </c>
      <c r="T75" s="99" t="e">
        <f t="shared" si="39"/>
        <v>#N/A</v>
      </c>
      <c r="U75" s="99">
        <f t="shared" si="40"/>
        <v>0</v>
      </c>
      <c r="X75" s="92">
        <f t="shared" si="57"/>
        <v>67</v>
      </c>
      <c r="Y75" s="91">
        <f t="shared" si="58"/>
        <v>68</v>
      </c>
      <c r="Z75" s="91" t="e">
        <f>INDEX(地温!$D$2:$D$366,MATCH(X75,地温!$C$2:$C$366,FALSE))</f>
        <v>#N/A</v>
      </c>
      <c r="AA75" s="91" t="e">
        <f t="shared" si="59"/>
        <v>#N/A</v>
      </c>
      <c r="AB75" s="93" t="e">
        <f t="shared" si="41"/>
        <v>#N/A</v>
      </c>
      <c r="AC75" s="99" t="e">
        <f t="shared" si="42"/>
        <v>#N/A</v>
      </c>
      <c r="AD75" s="99">
        <f t="shared" si="43"/>
        <v>0</v>
      </c>
      <c r="AG75" s="92">
        <f t="shared" si="60"/>
        <v>67</v>
      </c>
      <c r="AH75" s="91">
        <f t="shared" si="61"/>
        <v>68</v>
      </c>
      <c r="AI75" s="91" t="e">
        <f>INDEX(地温!$D$2:$D$366,MATCH(AG75,地温!$C$2:$C$366,FALSE))</f>
        <v>#N/A</v>
      </c>
      <c r="AJ75" s="91" t="e">
        <f t="shared" si="62"/>
        <v>#N/A</v>
      </c>
      <c r="AK75" s="93" t="e">
        <f t="shared" si="44"/>
        <v>#N/A</v>
      </c>
      <c r="AL75" s="99" t="e">
        <f t="shared" si="45"/>
        <v>#N/A</v>
      </c>
      <c r="AM75" s="99">
        <f t="shared" si="46"/>
        <v>0</v>
      </c>
      <c r="AP75" s="92">
        <f t="shared" si="63"/>
        <v>67</v>
      </c>
      <c r="AQ75" s="91">
        <f t="shared" si="64"/>
        <v>68</v>
      </c>
      <c r="AR75" s="91" t="e">
        <f>INDEX(地温!$D$2:$D$366,MATCH(AP75,地温!$C$2:$C$366,FALSE))</f>
        <v>#N/A</v>
      </c>
      <c r="AS75" s="91" t="e">
        <f t="shared" si="65"/>
        <v>#N/A</v>
      </c>
      <c r="AT75" s="93" t="e">
        <f t="shared" si="47"/>
        <v>#N/A</v>
      </c>
      <c r="AU75" s="99" t="e">
        <f t="shared" si="48"/>
        <v>#N/A</v>
      </c>
      <c r="AV75" s="99">
        <f t="shared" si="49"/>
        <v>0</v>
      </c>
    </row>
    <row r="76" spans="1:48" s="91" customFormat="1">
      <c r="A76" s="92">
        <f t="shared" si="50"/>
        <v>68</v>
      </c>
      <c r="B76" s="91">
        <f t="shared" si="33"/>
        <v>69</v>
      </c>
      <c r="C76" s="99">
        <f t="shared" si="34"/>
        <v>0</v>
      </c>
      <c r="F76" s="92">
        <f t="shared" si="51"/>
        <v>68</v>
      </c>
      <c r="G76" s="91">
        <f t="shared" si="52"/>
        <v>69</v>
      </c>
      <c r="H76" s="91" t="e">
        <f>INDEX(地温!$D$2:$D$366,MATCH(F76,地温!$C$2:$C$366,FALSE))</f>
        <v>#N/A</v>
      </c>
      <c r="I76" s="91" t="e">
        <f t="shared" si="53"/>
        <v>#N/A</v>
      </c>
      <c r="J76" s="93" t="e">
        <f t="shared" si="35"/>
        <v>#N/A</v>
      </c>
      <c r="K76" s="99" t="e">
        <f t="shared" si="36"/>
        <v>#N/A</v>
      </c>
      <c r="L76" s="99">
        <f t="shared" si="37"/>
        <v>0</v>
      </c>
      <c r="O76" s="92">
        <f t="shared" si="54"/>
        <v>68</v>
      </c>
      <c r="P76" s="91">
        <f t="shared" si="55"/>
        <v>69</v>
      </c>
      <c r="Q76" s="91" t="e">
        <f>INDEX(地温!$D$2:$D$366,MATCH(O76,地温!$C$2:$C$366,FALSE))</f>
        <v>#N/A</v>
      </c>
      <c r="R76" s="91" t="e">
        <f t="shared" si="56"/>
        <v>#N/A</v>
      </c>
      <c r="S76" s="93" t="e">
        <f t="shared" si="38"/>
        <v>#N/A</v>
      </c>
      <c r="T76" s="99" t="e">
        <f t="shared" si="39"/>
        <v>#N/A</v>
      </c>
      <c r="U76" s="99">
        <f t="shared" si="40"/>
        <v>0</v>
      </c>
      <c r="X76" s="92">
        <f t="shared" si="57"/>
        <v>68</v>
      </c>
      <c r="Y76" s="91">
        <f t="shared" si="58"/>
        <v>69</v>
      </c>
      <c r="Z76" s="91" t="e">
        <f>INDEX(地温!$D$2:$D$366,MATCH(X76,地温!$C$2:$C$366,FALSE))</f>
        <v>#N/A</v>
      </c>
      <c r="AA76" s="91" t="e">
        <f t="shared" si="59"/>
        <v>#N/A</v>
      </c>
      <c r="AB76" s="93" t="e">
        <f t="shared" si="41"/>
        <v>#N/A</v>
      </c>
      <c r="AC76" s="99" t="e">
        <f t="shared" si="42"/>
        <v>#N/A</v>
      </c>
      <c r="AD76" s="99">
        <f t="shared" si="43"/>
        <v>0</v>
      </c>
      <c r="AG76" s="92">
        <f t="shared" si="60"/>
        <v>68</v>
      </c>
      <c r="AH76" s="91">
        <f t="shared" si="61"/>
        <v>69</v>
      </c>
      <c r="AI76" s="91" t="e">
        <f>INDEX(地温!$D$2:$D$366,MATCH(AG76,地温!$C$2:$C$366,FALSE))</f>
        <v>#N/A</v>
      </c>
      <c r="AJ76" s="91" t="e">
        <f t="shared" si="62"/>
        <v>#N/A</v>
      </c>
      <c r="AK76" s="93" t="e">
        <f t="shared" si="44"/>
        <v>#N/A</v>
      </c>
      <c r="AL76" s="99" t="e">
        <f t="shared" si="45"/>
        <v>#N/A</v>
      </c>
      <c r="AM76" s="99">
        <f t="shared" si="46"/>
        <v>0</v>
      </c>
      <c r="AP76" s="92">
        <f t="shared" si="63"/>
        <v>68</v>
      </c>
      <c r="AQ76" s="91">
        <f t="shared" si="64"/>
        <v>69</v>
      </c>
      <c r="AR76" s="91" t="e">
        <f>INDEX(地温!$D$2:$D$366,MATCH(AP76,地温!$C$2:$C$366,FALSE))</f>
        <v>#N/A</v>
      </c>
      <c r="AS76" s="91" t="e">
        <f t="shared" si="65"/>
        <v>#N/A</v>
      </c>
      <c r="AT76" s="93" t="e">
        <f t="shared" si="47"/>
        <v>#N/A</v>
      </c>
      <c r="AU76" s="99" t="e">
        <f t="shared" si="48"/>
        <v>#N/A</v>
      </c>
      <c r="AV76" s="99">
        <f t="shared" si="49"/>
        <v>0</v>
      </c>
    </row>
    <row r="77" spans="1:48" s="91" customFormat="1">
      <c r="A77" s="92">
        <f t="shared" si="50"/>
        <v>69</v>
      </c>
      <c r="B77" s="91">
        <f t="shared" si="33"/>
        <v>70</v>
      </c>
      <c r="C77" s="99">
        <f t="shared" si="34"/>
        <v>0</v>
      </c>
      <c r="F77" s="92">
        <f t="shared" si="51"/>
        <v>69</v>
      </c>
      <c r="G77" s="91">
        <f t="shared" si="52"/>
        <v>70</v>
      </c>
      <c r="H77" s="91" t="e">
        <f>INDEX(地温!$D$2:$D$366,MATCH(F77,地温!$C$2:$C$366,FALSE))</f>
        <v>#N/A</v>
      </c>
      <c r="I77" s="91" t="e">
        <f t="shared" si="53"/>
        <v>#N/A</v>
      </c>
      <c r="J77" s="93" t="e">
        <f t="shared" si="35"/>
        <v>#N/A</v>
      </c>
      <c r="K77" s="99" t="e">
        <f t="shared" si="36"/>
        <v>#N/A</v>
      </c>
      <c r="L77" s="99">
        <f t="shared" si="37"/>
        <v>0</v>
      </c>
      <c r="O77" s="92">
        <f t="shared" si="54"/>
        <v>69</v>
      </c>
      <c r="P77" s="91">
        <f t="shared" si="55"/>
        <v>70</v>
      </c>
      <c r="Q77" s="91" t="e">
        <f>INDEX(地温!$D$2:$D$366,MATCH(O77,地温!$C$2:$C$366,FALSE))</f>
        <v>#N/A</v>
      </c>
      <c r="R77" s="91" t="e">
        <f t="shared" si="56"/>
        <v>#N/A</v>
      </c>
      <c r="S77" s="93" t="e">
        <f t="shared" si="38"/>
        <v>#N/A</v>
      </c>
      <c r="T77" s="99" t="e">
        <f t="shared" si="39"/>
        <v>#N/A</v>
      </c>
      <c r="U77" s="99">
        <f t="shared" si="40"/>
        <v>0</v>
      </c>
      <c r="X77" s="92">
        <f t="shared" si="57"/>
        <v>69</v>
      </c>
      <c r="Y77" s="91">
        <f t="shared" si="58"/>
        <v>70</v>
      </c>
      <c r="Z77" s="91" t="e">
        <f>INDEX(地温!$D$2:$D$366,MATCH(X77,地温!$C$2:$C$366,FALSE))</f>
        <v>#N/A</v>
      </c>
      <c r="AA77" s="91" t="e">
        <f t="shared" si="59"/>
        <v>#N/A</v>
      </c>
      <c r="AB77" s="93" t="e">
        <f t="shared" si="41"/>
        <v>#N/A</v>
      </c>
      <c r="AC77" s="99" t="e">
        <f t="shared" si="42"/>
        <v>#N/A</v>
      </c>
      <c r="AD77" s="99">
        <f t="shared" si="43"/>
        <v>0</v>
      </c>
      <c r="AG77" s="92">
        <f t="shared" si="60"/>
        <v>69</v>
      </c>
      <c r="AH77" s="91">
        <f t="shared" si="61"/>
        <v>70</v>
      </c>
      <c r="AI77" s="91" t="e">
        <f>INDEX(地温!$D$2:$D$366,MATCH(AG77,地温!$C$2:$C$366,FALSE))</f>
        <v>#N/A</v>
      </c>
      <c r="AJ77" s="91" t="e">
        <f t="shared" si="62"/>
        <v>#N/A</v>
      </c>
      <c r="AK77" s="93" t="e">
        <f t="shared" si="44"/>
        <v>#N/A</v>
      </c>
      <c r="AL77" s="99" t="e">
        <f t="shared" si="45"/>
        <v>#N/A</v>
      </c>
      <c r="AM77" s="99">
        <f t="shared" si="46"/>
        <v>0</v>
      </c>
      <c r="AP77" s="92">
        <f t="shared" si="63"/>
        <v>69</v>
      </c>
      <c r="AQ77" s="91">
        <f t="shared" si="64"/>
        <v>70</v>
      </c>
      <c r="AR77" s="91" t="e">
        <f>INDEX(地温!$D$2:$D$366,MATCH(AP77,地温!$C$2:$C$366,FALSE))</f>
        <v>#N/A</v>
      </c>
      <c r="AS77" s="91" t="e">
        <f t="shared" si="65"/>
        <v>#N/A</v>
      </c>
      <c r="AT77" s="93" t="e">
        <f t="shared" si="47"/>
        <v>#N/A</v>
      </c>
      <c r="AU77" s="99" t="e">
        <f t="shared" si="48"/>
        <v>#N/A</v>
      </c>
      <c r="AV77" s="99">
        <f t="shared" si="49"/>
        <v>0</v>
      </c>
    </row>
    <row r="78" spans="1:48" s="91" customFormat="1">
      <c r="A78" s="92">
        <f t="shared" si="50"/>
        <v>70</v>
      </c>
      <c r="B78" s="91">
        <f t="shared" si="33"/>
        <v>71</v>
      </c>
      <c r="C78" s="99">
        <f t="shared" si="34"/>
        <v>0</v>
      </c>
      <c r="F78" s="92">
        <f t="shared" si="51"/>
        <v>70</v>
      </c>
      <c r="G78" s="91">
        <f t="shared" si="52"/>
        <v>71</v>
      </c>
      <c r="H78" s="91" t="e">
        <f>INDEX(地温!$D$2:$D$366,MATCH(F78,地温!$C$2:$C$366,FALSE))</f>
        <v>#N/A</v>
      </c>
      <c r="I78" s="91" t="e">
        <f t="shared" si="53"/>
        <v>#N/A</v>
      </c>
      <c r="J78" s="93" t="e">
        <f t="shared" si="35"/>
        <v>#N/A</v>
      </c>
      <c r="K78" s="99" t="e">
        <f t="shared" si="36"/>
        <v>#N/A</v>
      </c>
      <c r="L78" s="99">
        <f t="shared" si="37"/>
        <v>0</v>
      </c>
      <c r="O78" s="92">
        <f t="shared" si="54"/>
        <v>70</v>
      </c>
      <c r="P78" s="91">
        <f t="shared" si="55"/>
        <v>71</v>
      </c>
      <c r="Q78" s="91" t="e">
        <f>INDEX(地温!$D$2:$D$366,MATCH(O78,地温!$C$2:$C$366,FALSE))</f>
        <v>#N/A</v>
      </c>
      <c r="R78" s="91" t="e">
        <f t="shared" si="56"/>
        <v>#N/A</v>
      </c>
      <c r="S78" s="93" t="e">
        <f t="shared" si="38"/>
        <v>#N/A</v>
      </c>
      <c r="T78" s="99" t="e">
        <f t="shared" si="39"/>
        <v>#N/A</v>
      </c>
      <c r="U78" s="99">
        <f t="shared" si="40"/>
        <v>0</v>
      </c>
      <c r="X78" s="92">
        <f t="shared" si="57"/>
        <v>70</v>
      </c>
      <c r="Y78" s="91">
        <f t="shared" si="58"/>
        <v>71</v>
      </c>
      <c r="Z78" s="91" t="e">
        <f>INDEX(地温!$D$2:$D$366,MATCH(X78,地温!$C$2:$C$366,FALSE))</f>
        <v>#N/A</v>
      </c>
      <c r="AA78" s="91" t="e">
        <f t="shared" si="59"/>
        <v>#N/A</v>
      </c>
      <c r="AB78" s="93" t="e">
        <f t="shared" si="41"/>
        <v>#N/A</v>
      </c>
      <c r="AC78" s="99" t="e">
        <f t="shared" si="42"/>
        <v>#N/A</v>
      </c>
      <c r="AD78" s="99">
        <f t="shared" si="43"/>
        <v>0</v>
      </c>
      <c r="AG78" s="92">
        <f t="shared" si="60"/>
        <v>70</v>
      </c>
      <c r="AH78" s="91">
        <f t="shared" si="61"/>
        <v>71</v>
      </c>
      <c r="AI78" s="91" t="e">
        <f>INDEX(地温!$D$2:$D$366,MATCH(AG78,地温!$C$2:$C$366,FALSE))</f>
        <v>#N/A</v>
      </c>
      <c r="AJ78" s="91" t="e">
        <f t="shared" si="62"/>
        <v>#N/A</v>
      </c>
      <c r="AK78" s="93" t="e">
        <f t="shared" si="44"/>
        <v>#N/A</v>
      </c>
      <c r="AL78" s="99" t="e">
        <f t="shared" si="45"/>
        <v>#N/A</v>
      </c>
      <c r="AM78" s="99">
        <f t="shared" si="46"/>
        <v>0</v>
      </c>
      <c r="AP78" s="92">
        <f t="shared" si="63"/>
        <v>70</v>
      </c>
      <c r="AQ78" s="91">
        <f t="shared" si="64"/>
        <v>71</v>
      </c>
      <c r="AR78" s="91" t="e">
        <f>INDEX(地温!$D$2:$D$366,MATCH(AP78,地温!$C$2:$C$366,FALSE))</f>
        <v>#N/A</v>
      </c>
      <c r="AS78" s="91" t="e">
        <f t="shared" si="65"/>
        <v>#N/A</v>
      </c>
      <c r="AT78" s="93" t="e">
        <f t="shared" si="47"/>
        <v>#N/A</v>
      </c>
      <c r="AU78" s="99" t="e">
        <f t="shared" si="48"/>
        <v>#N/A</v>
      </c>
      <c r="AV78" s="99">
        <f t="shared" si="49"/>
        <v>0</v>
      </c>
    </row>
    <row r="79" spans="1:48" s="91" customFormat="1">
      <c r="A79" s="92">
        <f t="shared" si="50"/>
        <v>71</v>
      </c>
      <c r="B79" s="91">
        <f t="shared" si="33"/>
        <v>72</v>
      </c>
      <c r="C79" s="99">
        <f t="shared" si="34"/>
        <v>0</v>
      </c>
      <c r="F79" s="92">
        <f t="shared" si="51"/>
        <v>71</v>
      </c>
      <c r="G79" s="91">
        <f t="shared" si="52"/>
        <v>72</v>
      </c>
      <c r="H79" s="91" t="e">
        <f>INDEX(地温!$D$2:$D$366,MATCH(F79,地温!$C$2:$C$366,FALSE))</f>
        <v>#N/A</v>
      </c>
      <c r="I79" s="91" t="e">
        <f t="shared" si="53"/>
        <v>#N/A</v>
      </c>
      <c r="J79" s="93" t="e">
        <f t="shared" si="35"/>
        <v>#N/A</v>
      </c>
      <c r="K79" s="99" t="e">
        <f t="shared" si="36"/>
        <v>#N/A</v>
      </c>
      <c r="L79" s="99">
        <f t="shared" si="37"/>
        <v>0</v>
      </c>
      <c r="O79" s="92">
        <f t="shared" si="54"/>
        <v>71</v>
      </c>
      <c r="P79" s="91">
        <f t="shared" si="55"/>
        <v>72</v>
      </c>
      <c r="Q79" s="91" t="e">
        <f>INDEX(地温!$D$2:$D$366,MATCH(O79,地温!$C$2:$C$366,FALSE))</f>
        <v>#N/A</v>
      </c>
      <c r="R79" s="91" t="e">
        <f t="shared" si="56"/>
        <v>#N/A</v>
      </c>
      <c r="S79" s="93" t="e">
        <f t="shared" si="38"/>
        <v>#N/A</v>
      </c>
      <c r="T79" s="99" t="e">
        <f t="shared" si="39"/>
        <v>#N/A</v>
      </c>
      <c r="U79" s="99">
        <f t="shared" si="40"/>
        <v>0</v>
      </c>
      <c r="X79" s="92">
        <f t="shared" si="57"/>
        <v>71</v>
      </c>
      <c r="Y79" s="91">
        <f t="shared" si="58"/>
        <v>72</v>
      </c>
      <c r="Z79" s="91" t="e">
        <f>INDEX(地温!$D$2:$D$366,MATCH(X79,地温!$C$2:$C$366,FALSE))</f>
        <v>#N/A</v>
      </c>
      <c r="AA79" s="91" t="e">
        <f t="shared" si="59"/>
        <v>#N/A</v>
      </c>
      <c r="AB79" s="93" t="e">
        <f t="shared" si="41"/>
        <v>#N/A</v>
      </c>
      <c r="AC79" s="99" t="e">
        <f t="shared" si="42"/>
        <v>#N/A</v>
      </c>
      <c r="AD79" s="99">
        <f t="shared" si="43"/>
        <v>0</v>
      </c>
      <c r="AG79" s="92">
        <f t="shared" si="60"/>
        <v>71</v>
      </c>
      <c r="AH79" s="91">
        <f t="shared" si="61"/>
        <v>72</v>
      </c>
      <c r="AI79" s="91" t="e">
        <f>INDEX(地温!$D$2:$D$366,MATCH(AG79,地温!$C$2:$C$366,FALSE))</f>
        <v>#N/A</v>
      </c>
      <c r="AJ79" s="91" t="e">
        <f t="shared" si="62"/>
        <v>#N/A</v>
      </c>
      <c r="AK79" s="93" t="e">
        <f t="shared" si="44"/>
        <v>#N/A</v>
      </c>
      <c r="AL79" s="99" t="e">
        <f t="shared" si="45"/>
        <v>#N/A</v>
      </c>
      <c r="AM79" s="99">
        <f t="shared" si="46"/>
        <v>0</v>
      </c>
      <c r="AP79" s="92">
        <f t="shared" si="63"/>
        <v>71</v>
      </c>
      <c r="AQ79" s="91">
        <f t="shared" si="64"/>
        <v>72</v>
      </c>
      <c r="AR79" s="91" t="e">
        <f>INDEX(地温!$D$2:$D$366,MATCH(AP79,地温!$C$2:$C$366,FALSE))</f>
        <v>#N/A</v>
      </c>
      <c r="AS79" s="91" t="e">
        <f t="shared" si="65"/>
        <v>#N/A</v>
      </c>
      <c r="AT79" s="93" t="e">
        <f t="shared" si="47"/>
        <v>#N/A</v>
      </c>
      <c r="AU79" s="99" t="e">
        <f t="shared" si="48"/>
        <v>#N/A</v>
      </c>
      <c r="AV79" s="99">
        <f t="shared" si="49"/>
        <v>0</v>
      </c>
    </row>
    <row r="80" spans="1:48" s="91" customFormat="1">
      <c r="A80" s="92">
        <f t="shared" si="50"/>
        <v>72</v>
      </c>
      <c r="B80" s="91">
        <f t="shared" si="33"/>
        <v>73</v>
      </c>
      <c r="C80" s="99">
        <f t="shared" si="34"/>
        <v>0</v>
      </c>
      <c r="F80" s="92">
        <f t="shared" si="51"/>
        <v>72</v>
      </c>
      <c r="G80" s="91">
        <f t="shared" si="52"/>
        <v>73</v>
      </c>
      <c r="H80" s="91" t="e">
        <f>INDEX(地温!$D$2:$D$366,MATCH(F80,地温!$C$2:$C$366,FALSE))</f>
        <v>#N/A</v>
      </c>
      <c r="I80" s="91" t="e">
        <f t="shared" si="53"/>
        <v>#N/A</v>
      </c>
      <c r="J80" s="93" t="e">
        <f t="shared" si="35"/>
        <v>#N/A</v>
      </c>
      <c r="K80" s="99" t="e">
        <f t="shared" si="36"/>
        <v>#N/A</v>
      </c>
      <c r="L80" s="99">
        <f t="shared" si="37"/>
        <v>0</v>
      </c>
      <c r="O80" s="92">
        <f t="shared" si="54"/>
        <v>72</v>
      </c>
      <c r="P80" s="91">
        <f t="shared" si="55"/>
        <v>73</v>
      </c>
      <c r="Q80" s="91" t="e">
        <f>INDEX(地温!$D$2:$D$366,MATCH(O80,地温!$C$2:$C$366,FALSE))</f>
        <v>#N/A</v>
      </c>
      <c r="R80" s="91" t="e">
        <f t="shared" si="56"/>
        <v>#N/A</v>
      </c>
      <c r="S80" s="93" t="e">
        <f t="shared" si="38"/>
        <v>#N/A</v>
      </c>
      <c r="T80" s="99" t="e">
        <f t="shared" si="39"/>
        <v>#N/A</v>
      </c>
      <c r="U80" s="99">
        <f t="shared" si="40"/>
        <v>0</v>
      </c>
      <c r="X80" s="92">
        <f t="shared" si="57"/>
        <v>72</v>
      </c>
      <c r="Y80" s="91">
        <f t="shared" si="58"/>
        <v>73</v>
      </c>
      <c r="Z80" s="91" t="e">
        <f>INDEX(地温!$D$2:$D$366,MATCH(X80,地温!$C$2:$C$366,FALSE))</f>
        <v>#N/A</v>
      </c>
      <c r="AA80" s="91" t="e">
        <f t="shared" si="59"/>
        <v>#N/A</v>
      </c>
      <c r="AB80" s="93" t="e">
        <f t="shared" si="41"/>
        <v>#N/A</v>
      </c>
      <c r="AC80" s="99" t="e">
        <f t="shared" si="42"/>
        <v>#N/A</v>
      </c>
      <c r="AD80" s="99">
        <f t="shared" si="43"/>
        <v>0</v>
      </c>
      <c r="AG80" s="92">
        <f t="shared" si="60"/>
        <v>72</v>
      </c>
      <c r="AH80" s="91">
        <f t="shared" si="61"/>
        <v>73</v>
      </c>
      <c r="AI80" s="91" t="e">
        <f>INDEX(地温!$D$2:$D$366,MATCH(AG80,地温!$C$2:$C$366,FALSE))</f>
        <v>#N/A</v>
      </c>
      <c r="AJ80" s="91" t="e">
        <f t="shared" si="62"/>
        <v>#N/A</v>
      </c>
      <c r="AK80" s="93" t="e">
        <f t="shared" si="44"/>
        <v>#N/A</v>
      </c>
      <c r="AL80" s="99" t="e">
        <f t="shared" si="45"/>
        <v>#N/A</v>
      </c>
      <c r="AM80" s="99">
        <f t="shared" si="46"/>
        <v>0</v>
      </c>
      <c r="AP80" s="92">
        <f t="shared" si="63"/>
        <v>72</v>
      </c>
      <c r="AQ80" s="91">
        <f t="shared" si="64"/>
        <v>73</v>
      </c>
      <c r="AR80" s="91" t="e">
        <f>INDEX(地温!$D$2:$D$366,MATCH(AP80,地温!$C$2:$C$366,FALSE))</f>
        <v>#N/A</v>
      </c>
      <c r="AS80" s="91" t="e">
        <f t="shared" si="65"/>
        <v>#N/A</v>
      </c>
      <c r="AT80" s="93" t="e">
        <f t="shared" si="47"/>
        <v>#N/A</v>
      </c>
      <c r="AU80" s="99" t="e">
        <f t="shared" si="48"/>
        <v>#N/A</v>
      </c>
      <c r="AV80" s="99">
        <f t="shared" si="49"/>
        <v>0</v>
      </c>
    </row>
    <row r="81" spans="1:48" s="91" customFormat="1">
      <c r="A81" s="92">
        <f t="shared" si="50"/>
        <v>73</v>
      </c>
      <c r="B81" s="91">
        <f t="shared" si="33"/>
        <v>74</v>
      </c>
      <c r="C81" s="99">
        <f t="shared" si="34"/>
        <v>0</v>
      </c>
      <c r="F81" s="92">
        <f t="shared" si="51"/>
        <v>73</v>
      </c>
      <c r="G81" s="91">
        <f t="shared" si="52"/>
        <v>74</v>
      </c>
      <c r="H81" s="91" t="e">
        <f>INDEX(地温!$D$2:$D$366,MATCH(F81,地温!$C$2:$C$366,FALSE))</f>
        <v>#N/A</v>
      </c>
      <c r="I81" s="91" t="e">
        <f t="shared" si="53"/>
        <v>#N/A</v>
      </c>
      <c r="J81" s="93" t="e">
        <f t="shared" si="35"/>
        <v>#N/A</v>
      </c>
      <c r="K81" s="99" t="e">
        <f t="shared" si="36"/>
        <v>#N/A</v>
      </c>
      <c r="L81" s="99">
        <f t="shared" si="37"/>
        <v>0</v>
      </c>
      <c r="O81" s="92">
        <f t="shared" si="54"/>
        <v>73</v>
      </c>
      <c r="P81" s="91">
        <f t="shared" si="55"/>
        <v>74</v>
      </c>
      <c r="Q81" s="91" t="e">
        <f>INDEX(地温!$D$2:$D$366,MATCH(O81,地温!$C$2:$C$366,FALSE))</f>
        <v>#N/A</v>
      </c>
      <c r="R81" s="91" t="e">
        <f t="shared" si="56"/>
        <v>#N/A</v>
      </c>
      <c r="S81" s="93" t="e">
        <f t="shared" si="38"/>
        <v>#N/A</v>
      </c>
      <c r="T81" s="99" t="e">
        <f t="shared" si="39"/>
        <v>#N/A</v>
      </c>
      <c r="U81" s="99">
        <f t="shared" si="40"/>
        <v>0</v>
      </c>
      <c r="X81" s="92">
        <f t="shared" si="57"/>
        <v>73</v>
      </c>
      <c r="Y81" s="91">
        <f t="shared" si="58"/>
        <v>74</v>
      </c>
      <c r="Z81" s="91" t="e">
        <f>INDEX(地温!$D$2:$D$366,MATCH(X81,地温!$C$2:$C$366,FALSE))</f>
        <v>#N/A</v>
      </c>
      <c r="AA81" s="91" t="e">
        <f t="shared" si="59"/>
        <v>#N/A</v>
      </c>
      <c r="AB81" s="93" t="e">
        <f t="shared" si="41"/>
        <v>#N/A</v>
      </c>
      <c r="AC81" s="99" t="e">
        <f t="shared" si="42"/>
        <v>#N/A</v>
      </c>
      <c r="AD81" s="99">
        <f t="shared" si="43"/>
        <v>0</v>
      </c>
      <c r="AG81" s="92">
        <f t="shared" si="60"/>
        <v>73</v>
      </c>
      <c r="AH81" s="91">
        <f t="shared" si="61"/>
        <v>74</v>
      </c>
      <c r="AI81" s="91" t="e">
        <f>INDEX(地温!$D$2:$D$366,MATCH(AG81,地温!$C$2:$C$366,FALSE))</f>
        <v>#N/A</v>
      </c>
      <c r="AJ81" s="91" t="e">
        <f t="shared" si="62"/>
        <v>#N/A</v>
      </c>
      <c r="AK81" s="93" t="e">
        <f t="shared" si="44"/>
        <v>#N/A</v>
      </c>
      <c r="AL81" s="99" t="e">
        <f t="shared" si="45"/>
        <v>#N/A</v>
      </c>
      <c r="AM81" s="99">
        <f t="shared" si="46"/>
        <v>0</v>
      </c>
      <c r="AP81" s="92">
        <f t="shared" si="63"/>
        <v>73</v>
      </c>
      <c r="AQ81" s="91">
        <f t="shared" si="64"/>
        <v>74</v>
      </c>
      <c r="AR81" s="91" t="e">
        <f>INDEX(地温!$D$2:$D$366,MATCH(AP81,地温!$C$2:$C$366,FALSE))</f>
        <v>#N/A</v>
      </c>
      <c r="AS81" s="91" t="e">
        <f t="shared" si="65"/>
        <v>#N/A</v>
      </c>
      <c r="AT81" s="93" t="e">
        <f t="shared" si="47"/>
        <v>#N/A</v>
      </c>
      <c r="AU81" s="99" t="e">
        <f t="shared" si="48"/>
        <v>#N/A</v>
      </c>
      <c r="AV81" s="99">
        <f t="shared" si="49"/>
        <v>0</v>
      </c>
    </row>
    <row r="82" spans="1:48" s="91" customFormat="1">
      <c r="A82" s="92">
        <f t="shared" si="50"/>
        <v>74</v>
      </c>
      <c r="B82" s="91">
        <f t="shared" si="33"/>
        <v>75</v>
      </c>
      <c r="C82" s="99">
        <f t="shared" si="34"/>
        <v>0</v>
      </c>
      <c r="F82" s="92">
        <f t="shared" si="51"/>
        <v>74</v>
      </c>
      <c r="G82" s="91">
        <f t="shared" si="52"/>
        <v>75</v>
      </c>
      <c r="H82" s="91" t="e">
        <f>INDEX(地温!$D$2:$D$366,MATCH(F82,地温!$C$2:$C$366,FALSE))</f>
        <v>#N/A</v>
      </c>
      <c r="I82" s="91" t="e">
        <f t="shared" si="53"/>
        <v>#N/A</v>
      </c>
      <c r="J82" s="93" t="e">
        <f t="shared" si="35"/>
        <v>#N/A</v>
      </c>
      <c r="K82" s="99" t="e">
        <f t="shared" si="36"/>
        <v>#N/A</v>
      </c>
      <c r="L82" s="99">
        <f t="shared" si="37"/>
        <v>0</v>
      </c>
      <c r="O82" s="92">
        <f t="shared" si="54"/>
        <v>74</v>
      </c>
      <c r="P82" s="91">
        <f t="shared" si="55"/>
        <v>75</v>
      </c>
      <c r="Q82" s="91" t="e">
        <f>INDEX(地温!$D$2:$D$366,MATCH(O82,地温!$C$2:$C$366,FALSE))</f>
        <v>#N/A</v>
      </c>
      <c r="R82" s="91" t="e">
        <f t="shared" si="56"/>
        <v>#N/A</v>
      </c>
      <c r="S82" s="93" t="e">
        <f t="shared" si="38"/>
        <v>#N/A</v>
      </c>
      <c r="T82" s="99" t="e">
        <f t="shared" si="39"/>
        <v>#N/A</v>
      </c>
      <c r="U82" s="99">
        <f t="shared" si="40"/>
        <v>0</v>
      </c>
      <c r="X82" s="92">
        <f t="shared" si="57"/>
        <v>74</v>
      </c>
      <c r="Y82" s="91">
        <f t="shared" si="58"/>
        <v>75</v>
      </c>
      <c r="Z82" s="91" t="e">
        <f>INDEX(地温!$D$2:$D$366,MATCH(X82,地温!$C$2:$C$366,FALSE))</f>
        <v>#N/A</v>
      </c>
      <c r="AA82" s="91" t="e">
        <f t="shared" si="59"/>
        <v>#N/A</v>
      </c>
      <c r="AB82" s="93" t="e">
        <f t="shared" si="41"/>
        <v>#N/A</v>
      </c>
      <c r="AC82" s="99" t="e">
        <f t="shared" si="42"/>
        <v>#N/A</v>
      </c>
      <c r="AD82" s="99">
        <f t="shared" si="43"/>
        <v>0</v>
      </c>
      <c r="AG82" s="92">
        <f t="shared" si="60"/>
        <v>74</v>
      </c>
      <c r="AH82" s="91">
        <f t="shared" si="61"/>
        <v>75</v>
      </c>
      <c r="AI82" s="91" t="e">
        <f>INDEX(地温!$D$2:$D$366,MATCH(AG82,地温!$C$2:$C$366,FALSE))</f>
        <v>#N/A</v>
      </c>
      <c r="AJ82" s="91" t="e">
        <f t="shared" si="62"/>
        <v>#N/A</v>
      </c>
      <c r="AK82" s="93" t="e">
        <f t="shared" si="44"/>
        <v>#N/A</v>
      </c>
      <c r="AL82" s="99" t="e">
        <f t="shared" si="45"/>
        <v>#N/A</v>
      </c>
      <c r="AM82" s="99">
        <f t="shared" si="46"/>
        <v>0</v>
      </c>
      <c r="AP82" s="92">
        <f t="shared" si="63"/>
        <v>74</v>
      </c>
      <c r="AQ82" s="91">
        <f t="shared" si="64"/>
        <v>75</v>
      </c>
      <c r="AR82" s="91" t="e">
        <f>INDEX(地温!$D$2:$D$366,MATCH(AP82,地温!$C$2:$C$366,FALSE))</f>
        <v>#N/A</v>
      </c>
      <c r="AS82" s="91" t="e">
        <f t="shared" si="65"/>
        <v>#N/A</v>
      </c>
      <c r="AT82" s="93" t="e">
        <f t="shared" si="47"/>
        <v>#N/A</v>
      </c>
      <c r="AU82" s="99" t="e">
        <f t="shared" si="48"/>
        <v>#N/A</v>
      </c>
      <c r="AV82" s="99">
        <f t="shared" si="49"/>
        <v>0</v>
      </c>
    </row>
    <row r="83" spans="1:48" s="91" customFormat="1">
      <c r="A83" s="92">
        <f t="shared" si="50"/>
        <v>75</v>
      </c>
      <c r="B83" s="91">
        <f t="shared" si="33"/>
        <v>76</v>
      </c>
      <c r="C83" s="99">
        <f t="shared" si="34"/>
        <v>0</v>
      </c>
      <c r="F83" s="92">
        <f t="shared" si="51"/>
        <v>75</v>
      </c>
      <c r="G83" s="91">
        <f t="shared" si="52"/>
        <v>76</v>
      </c>
      <c r="H83" s="91" t="e">
        <f>INDEX(地温!$D$2:$D$366,MATCH(F83,地温!$C$2:$C$366,FALSE))</f>
        <v>#N/A</v>
      </c>
      <c r="I83" s="91" t="e">
        <f t="shared" si="53"/>
        <v>#N/A</v>
      </c>
      <c r="J83" s="93" t="e">
        <f t="shared" si="35"/>
        <v>#N/A</v>
      </c>
      <c r="K83" s="99" t="e">
        <f t="shared" si="36"/>
        <v>#N/A</v>
      </c>
      <c r="L83" s="99">
        <f t="shared" si="37"/>
        <v>0</v>
      </c>
      <c r="O83" s="92">
        <f t="shared" si="54"/>
        <v>75</v>
      </c>
      <c r="P83" s="91">
        <f t="shared" si="55"/>
        <v>76</v>
      </c>
      <c r="Q83" s="91" t="e">
        <f>INDEX(地温!$D$2:$D$366,MATCH(O83,地温!$C$2:$C$366,FALSE))</f>
        <v>#N/A</v>
      </c>
      <c r="R83" s="91" t="e">
        <f t="shared" si="56"/>
        <v>#N/A</v>
      </c>
      <c r="S83" s="93" t="e">
        <f t="shared" si="38"/>
        <v>#N/A</v>
      </c>
      <c r="T83" s="99" t="e">
        <f t="shared" si="39"/>
        <v>#N/A</v>
      </c>
      <c r="U83" s="99">
        <f t="shared" si="40"/>
        <v>0</v>
      </c>
      <c r="X83" s="92">
        <f t="shared" si="57"/>
        <v>75</v>
      </c>
      <c r="Y83" s="91">
        <f t="shared" si="58"/>
        <v>76</v>
      </c>
      <c r="Z83" s="91" t="e">
        <f>INDEX(地温!$D$2:$D$366,MATCH(X83,地温!$C$2:$C$366,FALSE))</f>
        <v>#N/A</v>
      </c>
      <c r="AA83" s="91" t="e">
        <f t="shared" si="59"/>
        <v>#N/A</v>
      </c>
      <c r="AB83" s="93" t="e">
        <f t="shared" si="41"/>
        <v>#N/A</v>
      </c>
      <c r="AC83" s="99" t="e">
        <f t="shared" si="42"/>
        <v>#N/A</v>
      </c>
      <c r="AD83" s="99">
        <f t="shared" si="43"/>
        <v>0</v>
      </c>
      <c r="AG83" s="92">
        <f t="shared" si="60"/>
        <v>75</v>
      </c>
      <c r="AH83" s="91">
        <f t="shared" si="61"/>
        <v>76</v>
      </c>
      <c r="AI83" s="91" t="e">
        <f>INDEX(地温!$D$2:$D$366,MATCH(AG83,地温!$C$2:$C$366,FALSE))</f>
        <v>#N/A</v>
      </c>
      <c r="AJ83" s="91" t="e">
        <f t="shared" si="62"/>
        <v>#N/A</v>
      </c>
      <c r="AK83" s="93" t="e">
        <f t="shared" si="44"/>
        <v>#N/A</v>
      </c>
      <c r="AL83" s="99" t="e">
        <f t="shared" si="45"/>
        <v>#N/A</v>
      </c>
      <c r="AM83" s="99">
        <f t="shared" si="46"/>
        <v>0</v>
      </c>
      <c r="AP83" s="92">
        <f t="shared" si="63"/>
        <v>75</v>
      </c>
      <c r="AQ83" s="91">
        <f t="shared" si="64"/>
        <v>76</v>
      </c>
      <c r="AR83" s="91" t="e">
        <f>INDEX(地温!$D$2:$D$366,MATCH(AP83,地温!$C$2:$C$366,FALSE))</f>
        <v>#N/A</v>
      </c>
      <c r="AS83" s="91" t="e">
        <f t="shared" si="65"/>
        <v>#N/A</v>
      </c>
      <c r="AT83" s="93" t="e">
        <f t="shared" si="47"/>
        <v>#N/A</v>
      </c>
      <c r="AU83" s="99" t="e">
        <f t="shared" si="48"/>
        <v>#N/A</v>
      </c>
      <c r="AV83" s="99">
        <f t="shared" si="49"/>
        <v>0</v>
      </c>
    </row>
    <row r="84" spans="1:48" s="91" customFormat="1">
      <c r="A84" s="92">
        <f t="shared" si="50"/>
        <v>76</v>
      </c>
      <c r="B84" s="91">
        <f t="shared" si="33"/>
        <v>77</v>
      </c>
      <c r="C84" s="99">
        <f t="shared" si="34"/>
        <v>0</v>
      </c>
      <c r="F84" s="92">
        <f t="shared" si="51"/>
        <v>76</v>
      </c>
      <c r="G84" s="91">
        <f t="shared" si="52"/>
        <v>77</v>
      </c>
      <c r="H84" s="91" t="e">
        <f>INDEX(地温!$D$2:$D$366,MATCH(F84,地温!$C$2:$C$366,FALSE))</f>
        <v>#N/A</v>
      </c>
      <c r="I84" s="91" t="e">
        <f t="shared" si="53"/>
        <v>#N/A</v>
      </c>
      <c r="J84" s="93" t="e">
        <f t="shared" si="35"/>
        <v>#N/A</v>
      </c>
      <c r="K84" s="99" t="e">
        <f t="shared" si="36"/>
        <v>#N/A</v>
      </c>
      <c r="L84" s="99">
        <f t="shared" si="37"/>
        <v>0</v>
      </c>
      <c r="O84" s="92">
        <f t="shared" si="54"/>
        <v>76</v>
      </c>
      <c r="P84" s="91">
        <f t="shared" si="55"/>
        <v>77</v>
      </c>
      <c r="Q84" s="91" t="e">
        <f>INDEX(地温!$D$2:$D$366,MATCH(O84,地温!$C$2:$C$366,FALSE))</f>
        <v>#N/A</v>
      </c>
      <c r="R84" s="91" t="e">
        <f t="shared" si="56"/>
        <v>#N/A</v>
      </c>
      <c r="S84" s="93" t="e">
        <f t="shared" si="38"/>
        <v>#N/A</v>
      </c>
      <c r="T84" s="99" t="e">
        <f t="shared" si="39"/>
        <v>#N/A</v>
      </c>
      <c r="U84" s="99">
        <f t="shared" si="40"/>
        <v>0</v>
      </c>
      <c r="X84" s="92">
        <f t="shared" si="57"/>
        <v>76</v>
      </c>
      <c r="Y84" s="91">
        <f t="shared" si="58"/>
        <v>77</v>
      </c>
      <c r="Z84" s="91" t="e">
        <f>INDEX(地温!$D$2:$D$366,MATCH(X84,地温!$C$2:$C$366,FALSE))</f>
        <v>#N/A</v>
      </c>
      <c r="AA84" s="91" t="e">
        <f t="shared" si="59"/>
        <v>#N/A</v>
      </c>
      <c r="AB84" s="93" t="e">
        <f t="shared" si="41"/>
        <v>#N/A</v>
      </c>
      <c r="AC84" s="99" t="e">
        <f t="shared" si="42"/>
        <v>#N/A</v>
      </c>
      <c r="AD84" s="99">
        <f t="shared" si="43"/>
        <v>0</v>
      </c>
      <c r="AG84" s="92">
        <f t="shared" si="60"/>
        <v>76</v>
      </c>
      <c r="AH84" s="91">
        <f t="shared" si="61"/>
        <v>77</v>
      </c>
      <c r="AI84" s="91" t="e">
        <f>INDEX(地温!$D$2:$D$366,MATCH(AG84,地温!$C$2:$C$366,FALSE))</f>
        <v>#N/A</v>
      </c>
      <c r="AJ84" s="91" t="e">
        <f t="shared" si="62"/>
        <v>#N/A</v>
      </c>
      <c r="AK84" s="93" t="e">
        <f t="shared" si="44"/>
        <v>#N/A</v>
      </c>
      <c r="AL84" s="99" t="e">
        <f t="shared" si="45"/>
        <v>#N/A</v>
      </c>
      <c r="AM84" s="99">
        <f t="shared" si="46"/>
        <v>0</v>
      </c>
      <c r="AP84" s="92">
        <f t="shared" si="63"/>
        <v>76</v>
      </c>
      <c r="AQ84" s="91">
        <f t="shared" si="64"/>
        <v>77</v>
      </c>
      <c r="AR84" s="91" t="e">
        <f>INDEX(地温!$D$2:$D$366,MATCH(AP84,地温!$C$2:$C$366,FALSE))</f>
        <v>#N/A</v>
      </c>
      <c r="AS84" s="91" t="e">
        <f t="shared" si="65"/>
        <v>#N/A</v>
      </c>
      <c r="AT84" s="93" t="e">
        <f t="shared" si="47"/>
        <v>#N/A</v>
      </c>
      <c r="AU84" s="99" t="e">
        <f t="shared" si="48"/>
        <v>#N/A</v>
      </c>
      <c r="AV84" s="99">
        <f t="shared" si="49"/>
        <v>0</v>
      </c>
    </row>
    <row r="85" spans="1:48" s="91" customFormat="1">
      <c r="A85" s="92">
        <f t="shared" si="50"/>
        <v>77</v>
      </c>
      <c r="B85" s="91">
        <f t="shared" si="33"/>
        <v>78</v>
      </c>
      <c r="C85" s="99">
        <f t="shared" si="34"/>
        <v>0</v>
      </c>
      <c r="F85" s="92">
        <f t="shared" si="51"/>
        <v>77</v>
      </c>
      <c r="G85" s="91">
        <f t="shared" si="52"/>
        <v>78</v>
      </c>
      <c r="H85" s="91" t="e">
        <f>INDEX(地温!$D$2:$D$366,MATCH(F85,地温!$C$2:$C$366,FALSE))</f>
        <v>#N/A</v>
      </c>
      <c r="I85" s="91" t="e">
        <f t="shared" si="53"/>
        <v>#N/A</v>
      </c>
      <c r="J85" s="93" t="e">
        <f t="shared" si="35"/>
        <v>#N/A</v>
      </c>
      <c r="K85" s="99" t="e">
        <f t="shared" si="36"/>
        <v>#N/A</v>
      </c>
      <c r="L85" s="99">
        <f t="shared" si="37"/>
        <v>0</v>
      </c>
      <c r="O85" s="92">
        <f t="shared" si="54"/>
        <v>77</v>
      </c>
      <c r="P85" s="91">
        <f t="shared" si="55"/>
        <v>78</v>
      </c>
      <c r="Q85" s="91" t="e">
        <f>INDEX(地温!$D$2:$D$366,MATCH(O85,地温!$C$2:$C$366,FALSE))</f>
        <v>#N/A</v>
      </c>
      <c r="R85" s="91" t="e">
        <f t="shared" si="56"/>
        <v>#N/A</v>
      </c>
      <c r="S85" s="93" t="e">
        <f t="shared" si="38"/>
        <v>#N/A</v>
      </c>
      <c r="T85" s="99" t="e">
        <f t="shared" si="39"/>
        <v>#N/A</v>
      </c>
      <c r="U85" s="99">
        <f t="shared" si="40"/>
        <v>0</v>
      </c>
      <c r="X85" s="92">
        <f t="shared" si="57"/>
        <v>77</v>
      </c>
      <c r="Y85" s="91">
        <f t="shared" si="58"/>
        <v>78</v>
      </c>
      <c r="Z85" s="91" t="e">
        <f>INDEX(地温!$D$2:$D$366,MATCH(X85,地温!$C$2:$C$366,FALSE))</f>
        <v>#N/A</v>
      </c>
      <c r="AA85" s="91" t="e">
        <f t="shared" si="59"/>
        <v>#N/A</v>
      </c>
      <c r="AB85" s="93" t="e">
        <f t="shared" si="41"/>
        <v>#N/A</v>
      </c>
      <c r="AC85" s="99" t="e">
        <f t="shared" si="42"/>
        <v>#N/A</v>
      </c>
      <c r="AD85" s="99">
        <f t="shared" si="43"/>
        <v>0</v>
      </c>
      <c r="AG85" s="92">
        <f t="shared" si="60"/>
        <v>77</v>
      </c>
      <c r="AH85" s="91">
        <f t="shared" si="61"/>
        <v>78</v>
      </c>
      <c r="AI85" s="91" t="e">
        <f>INDEX(地温!$D$2:$D$366,MATCH(AG85,地温!$C$2:$C$366,FALSE))</f>
        <v>#N/A</v>
      </c>
      <c r="AJ85" s="91" t="e">
        <f t="shared" si="62"/>
        <v>#N/A</v>
      </c>
      <c r="AK85" s="93" t="e">
        <f t="shared" si="44"/>
        <v>#N/A</v>
      </c>
      <c r="AL85" s="99" t="e">
        <f t="shared" si="45"/>
        <v>#N/A</v>
      </c>
      <c r="AM85" s="99">
        <f t="shared" si="46"/>
        <v>0</v>
      </c>
      <c r="AP85" s="92">
        <f t="shared" si="63"/>
        <v>77</v>
      </c>
      <c r="AQ85" s="91">
        <f t="shared" si="64"/>
        <v>78</v>
      </c>
      <c r="AR85" s="91" t="e">
        <f>INDEX(地温!$D$2:$D$366,MATCH(AP85,地温!$C$2:$C$366,FALSE))</f>
        <v>#N/A</v>
      </c>
      <c r="AS85" s="91" t="e">
        <f t="shared" si="65"/>
        <v>#N/A</v>
      </c>
      <c r="AT85" s="93" t="e">
        <f t="shared" si="47"/>
        <v>#N/A</v>
      </c>
      <c r="AU85" s="99" t="e">
        <f t="shared" si="48"/>
        <v>#N/A</v>
      </c>
      <c r="AV85" s="99">
        <f t="shared" si="49"/>
        <v>0</v>
      </c>
    </row>
    <row r="86" spans="1:48" s="91" customFormat="1">
      <c r="A86" s="92">
        <f t="shared" si="50"/>
        <v>78</v>
      </c>
      <c r="B86" s="91">
        <f t="shared" si="33"/>
        <v>79</v>
      </c>
      <c r="C86" s="99">
        <f t="shared" si="34"/>
        <v>0</v>
      </c>
      <c r="F86" s="92">
        <f t="shared" si="51"/>
        <v>78</v>
      </c>
      <c r="G86" s="91">
        <f t="shared" si="52"/>
        <v>79</v>
      </c>
      <c r="H86" s="91" t="e">
        <f>INDEX(地温!$D$2:$D$366,MATCH(F86,地温!$C$2:$C$366,FALSE))</f>
        <v>#N/A</v>
      </c>
      <c r="I86" s="91" t="e">
        <f t="shared" si="53"/>
        <v>#N/A</v>
      </c>
      <c r="J86" s="93" t="e">
        <f t="shared" si="35"/>
        <v>#N/A</v>
      </c>
      <c r="K86" s="99" t="e">
        <f t="shared" si="36"/>
        <v>#N/A</v>
      </c>
      <c r="L86" s="99">
        <f t="shared" si="37"/>
        <v>0</v>
      </c>
      <c r="O86" s="92">
        <f t="shared" si="54"/>
        <v>78</v>
      </c>
      <c r="P86" s="91">
        <f t="shared" si="55"/>
        <v>79</v>
      </c>
      <c r="Q86" s="91" t="e">
        <f>INDEX(地温!$D$2:$D$366,MATCH(O86,地温!$C$2:$C$366,FALSE))</f>
        <v>#N/A</v>
      </c>
      <c r="R86" s="91" t="e">
        <f t="shared" si="56"/>
        <v>#N/A</v>
      </c>
      <c r="S86" s="93" t="e">
        <f t="shared" si="38"/>
        <v>#N/A</v>
      </c>
      <c r="T86" s="99" t="e">
        <f t="shared" si="39"/>
        <v>#N/A</v>
      </c>
      <c r="U86" s="99">
        <f t="shared" si="40"/>
        <v>0</v>
      </c>
      <c r="X86" s="92">
        <f t="shared" si="57"/>
        <v>78</v>
      </c>
      <c r="Y86" s="91">
        <f t="shared" si="58"/>
        <v>79</v>
      </c>
      <c r="Z86" s="91" t="e">
        <f>INDEX(地温!$D$2:$D$366,MATCH(X86,地温!$C$2:$C$366,FALSE))</f>
        <v>#N/A</v>
      </c>
      <c r="AA86" s="91" t="e">
        <f t="shared" si="59"/>
        <v>#N/A</v>
      </c>
      <c r="AB86" s="93" t="e">
        <f t="shared" si="41"/>
        <v>#N/A</v>
      </c>
      <c r="AC86" s="99" t="e">
        <f t="shared" si="42"/>
        <v>#N/A</v>
      </c>
      <c r="AD86" s="99">
        <f t="shared" si="43"/>
        <v>0</v>
      </c>
      <c r="AG86" s="92">
        <f t="shared" si="60"/>
        <v>78</v>
      </c>
      <c r="AH86" s="91">
        <f t="shared" si="61"/>
        <v>79</v>
      </c>
      <c r="AI86" s="91" t="e">
        <f>INDEX(地温!$D$2:$D$366,MATCH(AG86,地温!$C$2:$C$366,FALSE))</f>
        <v>#N/A</v>
      </c>
      <c r="AJ86" s="91" t="e">
        <f t="shared" si="62"/>
        <v>#N/A</v>
      </c>
      <c r="AK86" s="93" t="e">
        <f t="shared" si="44"/>
        <v>#N/A</v>
      </c>
      <c r="AL86" s="99" t="e">
        <f t="shared" si="45"/>
        <v>#N/A</v>
      </c>
      <c r="AM86" s="99">
        <f t="shared" si="46"/>
        <v>0</v>
      </c>
      <c r="AP86" s="92">
        <f t="shared" si="63"/>
        <v>78</v>
      </c>
      <c r="AQ86" s="91">
        <f t="shared" si="64"/>
        <v>79</v>
      </c>
      <c r="AR86" s="91" t="e">
        <f>INDEX(地温!$D$2:$D$366,MATCH(AP86,地温!$C$2:$C$366,FALSE))</f>
        <v>#N/A</v>
      </c>
      <c r="AS86" s="91" t="e">
        <f t="shared" si="65"/>
        <v>#N/A</v>
      </c>
      <c r="AT86" s="93" t="e">
        <f t="shared" si="47"/>
        <v>#N/A</v>
      </c>
      <c r="AU86" s="99" t="e">
        <f t="shared" si="48"/>
        <v>#N/A</v>
      </c>
      <c r="AV86" s="99">
        <f t="shared" si="49"/>
        <v>0</v>
      </c>
    </row>
    <row r="87" spans="1:48" s="91" customFormat="1">
      <c r="A87" s="92">
        <f t="shared" si="50"/>
        <v>79</v>
      </c>
      <c r="B87" s="91">
        <f t="shared" si="33"/>
        <v>80</v>
      </c>
      <c r="C87" s="99">
        <f t="shared" si="34"/>
        <v>0</v>
      </c>
      <c r="F87" s="92">
        <f t="shared" si="51"/>
        <v>79</v>
      </c>
      <c r="G87" s="91">
        <f t="shared" si="52"/>
        <v>80</v>
      </c>
      <c r="H87" s="91" t="e">
        <f>INDEX(地温!$D$2:$D$366,MATCH(F87,地温!$C$2:$C$366,FALSE))</f>
        <v>#N/A</v>
      </c>
      <c r="I87" s="91" t="e">
        <f t="shared" si="53"/>
        <v>#N/A</v>
      </c>
      <c r="J87" s="93" t="e">
        <f t="shared" si="35"/>
        <v>#N/A</v>
      </c>
      <c r="K87" s="99" t="e">
        <f t="shared" si="36"/>
        <v>#N/A</v>
      </c>
      <c r="L87" s="99">
        <f t="shared" si="37"/>
        <v>0</v>
      </c>
      <c r="O87" s="92">
        <f t="shared" si="54"/>
        <v>79</v>
      </c>
      <c r="P87" s="91">
        <f t="shared" si="55"/>
        <v>80</v>
      </c>
      <c r="Q87" s="91" t="e">
        <f>INDEX(地温!$D$2:$D$366,MATCH(O87,地温!$C$2:$C$366,FALSE))</f>
        <v>#N/A</v>
      </c>
      <c r="R87" s="91" t="e">
        <f t="shared" si="56"/>
        <v>#N/A</v>
      </c>
      <c r="S87" s="93" t="e">
        <f t="shared" si="38"/>
        <v>#N/A</v>
      </c>
      <c r="T87" s="99" t="e">
        <f t="shared" si="39"/>
        <v>#N/A</v>
      </c>
      <c r="U87" s="99">
        <f t="shared" si="40"/>
        <v>0</v>
      </c>
      <c r="X87" s="92">
        <f t="shared" si="57"/>
        <v>79</v>
      </c>
      <c r="Y87" s="91">
        <f t="shared" si="58"/>
        <v>80</v>
      </c>
      <c r="Z87" s="91" t="e">
        <f>INDEX(地温!$D$2:$D$366,MATCH(X87,地温!$C$2:$C$366,FALSE))</f>
        <v>#N/A</v>
      </c>
      <c r="AA87" s="91" t="e">
        <f t="shared" si="59"/>
        <v>#N/A</v>
      </c>
      <c r="AB87" s="93" t="e">
        <f t="shared" si="41"/>
        <v>#N/A</v>
      </c>
      <c r="AC87" s="99" t="e">
        <f t="shared" si="42"/>
        <v>#N/A</v>
      </c>
      <c r="AD87" s="99">
        <f t="shared" si="43"/>
        <v>0</v>
      </c>
      <c r="AG87" s="92">
        <f t="shared" si="60"/>
        <v>79</v>
      </c>
      <c r="AH87" s="91">
        <f t="shared" si="61"/>
        <v>80</v>
      </c>
      <c r="AI87" s="91" t="e">
        <f>INDEX(地温!$D$2:$D$366,MATCH(AG87,地温!$C$2:$C$366,FALSE))</f>
        <v>#N/A</v>
      </c>
      <c r="AJ87" s="91" t="e">
        <f t="shared" si="62"/>
        <v>#N/A</v>
      </c>
      <c r="AK87" s="93" t="e">
        <f t="shared" si="44"/>
        <v>#N/A</v>
      </c>
      <c r="AL87" s="99" t="e">
        <f t="shared" si="45"/>
        <v>#N/A</v>
      </c>
      <c r="AM87" s="99">
        <f t="shared" si="46"/>
        <v>0</v>
      </c>
      <c r="AP87" s="92">
        <f t="shared" si="63"/>
        <v>79</v>
      </c>
      <c r="AQ87" s="91">
        <f t="shared" si="64"/>
        <v>80</v>
      </c>
      <c r="AR87" s="91" t="e">
        <f>INDEX(地温!$D$2:$D$366,MATCH(AP87,地温!$C$2:$C$366,FALSE))</f>
        <v>#N/A</v>
      </c>
      <c r="AS87" s="91" t="e">
        <f t="shared" si="65"/>
        <v>#N/A</v>
      </c>
      <c r="AT87" s="93" t="e">
        <f t="shared" si="47"/>
        <v>#N/A</v>
      </c>
      <c r="AU87" s="99" t="e">
        <f t="shared" si="48"/>
        <v>#N/A</v>
      </c>
      <c r="AV87" s="99">
        <f t="shared" si="49"/>
        <v>0</v>
      </c>
    </row>
    <row r="88" spans="1:48" s="91" customFormat="1">
      <c r="A88" s="92">
        <f t="shared" si="50"/>
        <v>80</v>
      </c>
      <c r="B88" s="91">
        <f t="shared" si="33"/>
        <v>81</v>
      </c>
      <c r="C88" s="99">
        <f t="shared" si="34"/>
        <v>0</v>
      </c>
      <c r="F88" s="92">
        <f t="shared" si="51"/>
        <v>80</v>
      </c>
      <c r="G88" s="91">
        <f t="shared" si="52"/>
        <v>81</v>
      </c>
      <c r="H88" s="91" t="e">
        <f>INDEX(地温!$D$2:$D$366,MATCH(F88,地温!$C$2:$C$366,FALSE))</f>
        <v>#N/A</v>
      </c>
      <c r="I88" s="91" t="e">
        <f t="shared" si="53"/>
        <v>#N/A</v>
      </c>
      <c r="J88" s="93" t="e">
        <f t="shared" si="35"/>
        <v>#N/A</v>
      </c>
      <c r="K88" s="99" t="e">
        <f t="shared" si="36"/>
        <v>#N/A</v>
      </c>
      <c r="L88" s="99">
        <f t="shared" si="37"/>
        <v>0</v>
      </c>
      <c r="O88" s="92">
        <f t="shared" si="54"/>
        <v>80</v>
      </c>
      <c r="P88" s="91">
        <f t="shared" si="55"/>
        <v>81</v>
      </c>
      <c r="Q88" s="91" t="e">
        <f>INDEX(地温!$D$2:$D$366,MATCH(O88,地温!$C$2:$C$366,FALSE))</f>
        <v>#N/A</v>
      </c>
      <c r="R88" s="91" t="e">
        <f t="shared" si="56"/>
        <v>#N/A</v>
      </c>
      <c r="S88" s="93" t="e">
        <f t="shared" si="38"/>
        <v>#N/A</v>
      </c>
      <c r="T88" s="99" t="e">
        <f t="shared" si="39"/>
        <v>#N/A</v>
      </c>
      <c r="U88" s="99">
        <f t="shared" si="40"/>
        <v>0</v>
      </c>
      <c r="X88" s="92">
        <f t="shared" si="57"/>
        <v>80</v>
      </c>
      <c r="Y88" s="91">
        <f t="shared" si="58"/>
        <v>81</v>
      </c>
      <c r="Z88" s="91" t="e">
        <f>INDEX(地温!$D$2:$D$366,MATCH(X88,地温!$C$2:$C$366,FALSE))</f>
        <v>#N/A</v>
      </c>
      <c r="AA88" s="91" t="e">
        <f t="shared" si="59"/>
        <v>#N/A</v>
      </c>
      <c r="AB88" s="93" t="e">
        <f t="shared" si="41"/>
        <v>#N/A</v>
      </c>
      <c r="AC88" s="99" t="e">
        <f t="shared" si="42"/>
        <v>#N/A</v>
      </c>
      <c r="AD88" s="99">
        <f t="shared" si="43"/>
        <v>0</v>
      </c>
      <c r="AG88" s="92">
        <f t="shared" si="60"/>
        <v>80</v>
      </c>
      <c r="AH88" s="91">
        <f t="shared" si="61"/>
        <v>81</v>
      </c>
      <c r="AI88" s="91" t="e">
        <f>INDEX(地温!$D$2:$D$366,MATCH(AG88,地温!$C$2:$C$366,FALSE))</f>
        <v>#N/A</v>
      </c>
      <c r="AJ88" s="91" t="e">
        <f t="shared" si="62"/>
        <v>#N/A</v>
      </c>
      <c r="AK88" s="93" t="e">
        <f t="shared" si="44"/>
        <v>#N/A</v>
      </c>
      <c r="AL88" s="99" t="e">
        <f t="shared" si="45"/>
        <v>#N/A</v>
      </c>
      <c r="AM88" s="99">
        <f t="shared" si="46"/>
        <v>0</v>
      </c>
      <c r="AP88" s="92">
        <f t="shared" si="63"/>
        <v>80</v>
      </c>
      <c r="AQ88" s="91">
        <f t="shared" si="64"/>
        <v>81</v>
      </c>
      <c r="AR88" s="91" t="e">
        <f>INDEX(地温!$D$2:$D$366,MATCH(AP88,地温!$C$2:$C$366,FALSE))</f>
        <v>#N/A</v>
      </c>
      <c r="AS88" s="91" t="e">
        <f t="shared" si="65"/>
        <v>#N/A</v>
      </c>
      <c r="AT88" s="93" t="e">
        <f t="shared" si="47"/>
        <v>#N/A</v>
      </c>
      <c r="AU88" s="99" t="e">
        <f t="shared" si="48"/>
        <v>#N/A</v>
      </c>
      <c r="AV88" s="99">
        <f t="shared" si="49"/>
        <v>0</v>
      </c>
    </row>
    <row r="89" spans="1:48" s="91" customFormat="1">
      <c r="A89" s="92">
        <f t="shared" si="50"/>
        <v>81</v>
      </c>
      <c r="B89" s="91">
        <f t="shared" si="33"/>
        <v>82</v>
      </c>
      <c r="C89" s="99">
        <f t="shared" si="34"/>
        <v>0</v>
      </c>
      <c r="F89" s="92">
        <f t="shared" si="51"/>
        <v>81</v>
      </c>
      <c r="G89" s="91">
        <f t="shared" si="52"/>
        <v>82</v>
      </c>
      <c r="H89" s="91" t="e">
        <f>INDEX(地温!$D$2:$D$366,MATCH(F89,地温!$C$2:$C$366,FALSE))</f>
        <v>#N/A</v>
      </c>
      <c r="I89" s="91" t="e">
        <f t="shared" si="53"/>
        <v>#N/A</v>
      </c>
      <c r="J89" s="93" t="e">
        <f t="shared" si="35"/>
        <v>#N/A</v>
      </c>
      <c r="K89" s="99" t="e">
        <f t="shared" si="36"/>
        <v>#N/A</v>
      </c>
      <c r="L89" s="99">
        <f t="shared" si="37"/>
        <v>0</v>
      </c>
      <c r="O89" s="92">
        <f t="shared" si="54"/>
        <v>81</v>
      </c>
      <c r="P89" s="91">
        <f t="shared" si="55"/>
        <v>82</v>
      </c>
      <c r="Q89" s="91" t="e">
        <f>INDEX(地温!$D$2:$D$366,MATCH(O89,地温!$C$2:$C$366,FALSE))</f>
        <v>#N/A</v>
      </c>
      <c r="R89" s="91" t="e">
        <f t="shared" si="56"/>
        <v>#N/A</v>
      </c>
      <c r="S89" s="93" t="e">
        <f t="shared" si="38"/>
        <v>#N/A</v>
      </c>
      <c r="T89" s="99" t="e">
        <f t="shared" si="39"/>
        <v>#N/A</v>
      </c>
      <c r="U89" s="99">
        <f t="shared" si="40"/>
        <v>0</v>
      </c>
      <c r="X89" s="92">
        <f t="shared" si="57"/>
        <v>81</v>
      </c>
      <c r="Y89" s="91">
        <f t="shared" si="58"/>
        <v>82</v>
      </c>
      <c r="Z89" s="91" t="e">
        <f>INDEX(地温!$D$2:$D$366,MATCH(X89,地温!$C$2:$C$366,FALSE))</f>
        <v>#N/A</v>
      </c>
      <c r="AA89" s="91" t="e">
        <f t="shared" si="59"/>
        <v>#N/A</v>
      </c>
      <c r="AB89" s="93" t="e">
        <f t="shared" si="41"/>
        <v>#N/A</v>
      </c>
      <c r="AC89" s="99" t="e">
        <f t="shared" si="42"/>
        <v>#N/A</v>
      </c>
      <c r="AD89" s="99">
        <f t="shared" si="43"/>
        <v>0</v>
      </c>
      <c r="AG89" s="92">
        <f t="shared" si="60"/>
        <v>81</v>
      </c>
      <c r="AH89" s="91">
        <f t="shared" si="61"/>
        <v>82</v>
      </c>
      <c r="AI89" s="91" t="e">
        <f>INDEX(地温!$D$2:$D$366,MATCH(AG89,地温!$C$2:$C$366,FALSE))</f>
        <v>#N/A</v>
      </c>
      <c r="AJ89" s="91" t="e">
        <f t="shared" si="62"/>
        <v>#N/A</v>
      </c>
      <c r="AK89" s="93" t="e">
        <f t="shared" si="44"/>
        <v>#N/A</v>
      </c>
      <c r="AL89" s="99" t="e">
        <f t="shared" si="45"/>
        <v>#N/A</v>
      </c>
      <c r="AM89" s="99">
        <f t="shared" si="46"/>
        <v>0</v>
      </c>
      <c r="AP89" s="92">
        <f t="shared" si="63"/>
        <v>81</v>
      </c>
      <c r="AQ89" s="91">
        <f t="shared" si="64"/>
        <v>82</v>
      </c>
      <c r="AR89" s="91" t="e">
        <f>INDEX(地温!$D$2:$D$366,MATCH(AP89,地温!$C$2:$C$366,FALSE))</f>
        <v>#N/A</v>
      </c>
      <c r="AS89" s="91" t="e">
        <f t="shared" si="65"/>
        <v>#N/A</v>
      </c>
      <c r="AT89" s="93" t="e">
        <f t="shared" si="47"/>
        <v>#N/A</v>
      </c>
      <c r="AU89" s="99" t="e">
        <f t="shared" si="48"/>
        <v>#N/A</v>
      </c>
      <c r="AV89" s="99">
        <f t="shared" si="49"/>
        <v>0</v>
      </c>
    </row>
    <row r="90" spans="1:48" s="91" customFormat="1">
      <c r="A90" s="92">
        <f t="shared" si="50"/>
        <v>82</v>
      </c>
      <c r="B90" s="91">
        <f t="shared" si="33"/>
        <v>83</v>
      </c>
      <c r="C90" s="99">
        <f t="shared" si="34"/>
        <v>0</v>
      </c>
      <c r="F90" s="92">
        <f t="shared" si="51"/>
        <v>82</v>
      </c>
      <c r="G90" s="91">
        <f t="shared" si="52"/>
        <v>83</v>
      </c>
      <c r="H90" s="91" t="e">
        <f>INDEX(地温!$D$2:$D$366,MATCH(F90,地温!$C$2:$C$366,FALSE))</f>
        <v>#N/A</v>
      </c>
      <c r="I90" s="91" t="e">
        <f t="shared" si="53"/>
        <v>#N/A</v>
      </c>
      <c r="J90" s="93" t="e">
        <f t="shared" si="35"/>
        <v>#N/A</v>
      </c>
      <c r="K90" s="99" t="e">
        <f t="shared" si="36"/>
        <v>#N/A</v>
      </c>
      <c r="L90" s="99">
        <f t="shared" si="37"/>
        <v>0</v>
      </c>
      <c r="O90" s="92">
        <f t="shared" si="54"/>
        <v>82</v>
      </c>
      <c r="P90" s="91">
        <f t="shared" si="55"/>
        <v>83</v>
      </c>
      <c r="Q90" s="91" t="e">
        <f>INDEX(地温!$D$2:$D$366,MATCH(O90,地温!$C$2:$C$366,FALSE))</f>
        <v>#N/A</v>
      </c>
      <c r="R90" s="91" t="e">
        <f t="shared" si="56"/>
        <v>#N/A</v>
      </c>
      <c r="S90" s="93" t="e">
        <f t="shared" si="38"/>
        <v>#N/A</v>
      </c>
      <c r="T90" s="99" t="e">
        <f t="shared" si="39"/>
        <v>#N/A</v>
      </c>
      <c r="U90" s="99">
        <f t="shared" si="40"/>
        <v>0</v>
      </c>
      <c r="X90" s="92">
        <f t="shared" si="57"/>
        <v>82</v>
      </c>
      <c r="Y90" s="91">
        <f t="shared" si="58"/>
        <v>83</v>
      </c>
      <c r="Z90" s="91" t="e">
        <f>INDEX(地温!$D$2:$D$366,MATCH(X90,地温!$C$2:$C$366,FALSE))</f>
        <v>#N/A</v>
      </c>
      <c r="AA90" s="91" t="e">
        <f t="shared" si="59"/>
        <v>#N/A</v>
      </c>
      <c r="AB90" s="93" t="e">
        <f t="shared" si="41"/>
        <v>#N/A</v>
      </c>
      <c r="AC90" s="99" t="e">
        <f t="shared" si="42"/>
        <v>#N/A</v>
      </c>
      <c r="AD90" s="99">
        <f t="shared" si="43"/>
        <v>0</v>
      </c>
      <c r="AG90" s="92">
        <f t="shared" si="60"/>
        <v>82</v>
      </c>
      <c r="AH90" s="91">
        <f t="shared" si="61"/>
        <v>83</v>
      </c>
      <c r="AI90" s="91" t="e">
        <f>INDEX(地温!$D$2:$D$366,MATCH(AG90,地温!$C$2:$C$366,FALSE))</f>
        <v>#N/A</v>
      </c>
      <c r="AJ90" s="91" t="e">
        <f t="shared" si="62"/>
        <v>#N/A</v>
      </c>
      <c r="AK90" s="93" t="e">
        <f t="shared" si="44"/>
        <v>#N/A</v>
      </c>
      <c r="AL90" s="99" t="e">
        <f t="shared" si="45"/>
        <v>#N/A</v>
      </c>
      <c r="AM90" s="99">
        <f t="shared" si="46"/>
        <v>0</v>
      </c>
      <c r="AP90" s="92">
        <f t="shared" si="63"/>
        <v>82</v>
      </c>
      <c r="AQ90" s="91">
        <f t="shared" si="64"/>
        <v>83</v>
      </c>
      <c r="AR90" s="91" t="e">
        <f>INDEX(地温!$D$2:$D$366,MATCH(AP90,地温!$C$2:$C$366,FALSE))</f>
        <v>#N/A</v>
      </c>
      <c r="AS90" s="91" t="e">
        <f t="shared" si="65"/>
        <v>#N/A</v>
      </c>
      <c r="AT90" s="93" t="e">
        <f t="shared" si="47"/>
        <v>#N/A</v>
      </c>
      <c r="AU90" s="99" t="e">
        <f t="shared" si="48"/>
        <v>#N/A</v>
      </c>
      <c r="AV90" s="99">
        <f t="shared" si="49"/>
        <v>0</v>
      </c>
    </row>
    <row r="91" spans="1:48" s="91" customFormat="1">
      <c r="A91" s="92">
        <f t="shared" si="50"/>
        <v>83</v>
      </c>
      <c r="B91" s="91">
        <f t="shared" si="33"/>
        <v>84</v>
      </c>
      <c r="C91" s="99">
        <f t="shared" si="34"/>
        <v>0</v>
      </c>
      <c r="F91" s="92">
        <f t="shared" si="51"/>
        <v>83</v>
      </c>
      <c r="G91" s="91">
        <f t="shared" si="52"/>
        <v>84</v>
      </c>
      <c r="H91" s="91" t="e">
        <f>INDEX(地温!$D$2:$D$366,MATCH(F91,地温!$C$2:$C$366,FALSE))</f>
        <v>#N/A</v>
      </c>
      <c r="I91" s="91" t="e">
        <f t="shared" si="53"/>
        <v>#N/A</v>
      </c>
      <c r="J91" s="93" t="e">
        <f t="shared" si="35"/>
        <v>#N/A</v>
      </c>
      <c r="K91" s="99" t="e">
        <f t="shared" si="36"/>
        <v>#N/A</v>
      </c>
      <c r="L91" s="99">
        <f t="shared" si="37"/>
        <v>0</v>
      </c>
      <c r="O91" s="92">
        <f t="shared" si="54"/>
        <v>83</v>
      </c>
      <c r="P91" s="91">
        <f t="shared" si="55"/>
        <v>84</v>
      </c>
      <c r="Q91" s="91" t="e">
        <f>INDEX(地温!$D$2:$D$366,MATCH(O91,地温!$C$2:$C$366,FALSE))</f>
        <v>#N/A</v>
      </c>
      <c r="R91" s="91" t="e">
        <f t="shared" si="56"/>
        <v>#N/A</v>
      </c>
      <c r="S91" s="93" t="e">
        <f t="shared" si="38"/>
        <v>#N/A</v>
      </c>
      <c r="T91" s="99" t="e">
        <f t="shared" si="39"/>
        <v>#N/A</v>
      </c>
      <c r="U91" s="99">
        <f t="shared" si="40"/>
        <v>0</v>
      </c>
      <c r="X91" s="92">
        <f t="shared" si="57"/>
        <v>83</v>
      </c>
      <c r="Y91" s="91">
        <f t="shared" si="58"/>
        <v>84</v>
      </c>
      <c r="Z91" s="91" t="e">
        <f>INDEX(地温!$D$2:$D$366,MATCH(X91,地温!$C$2:$C$366,FALSE))</f>
        <v>#N/A</v>
      </c>
      <c r="AA91" s="91" t="e">
        <f t="shared" si="59"/>
        <v>#N/A</v>
      </c>
      <c r="AB91" s="93" t="e">
        <f t="shared" si="41"/>
        <v>#N/A</v>
      </c>
      <c r="AC91" s="99" t="e">
        <f t="shared" si="42"/>
        <v>#N/A</v>
      </c>
      <c r="AD91" s="99">
        <f t="shared" si="43"/>
        <v>0</v>
      </c>
      <c r="AG91" s="92">
        <f t="shared" si="60"/>
        <v>83</v>
      </c>
      <c r="AH91" s="91">
        <f t="shared" si="61"/>
        <v>84</v>
      </c>
      <c r="AI91" s="91" t="e">
        <f>INDEX(地温!$D$2:$D$366,MATCH(AG91,地温!$C$2:$C$366,FALSE))</f>
        <v>#N/A</v>
      </c>
      <c r="AJ91" s="91" t="e">
        <f t="shared" si="62"/>
        <v>#N/A</v>
      </c>
      <c r="AK91" s="93" t="e">
        <f t="shared" si="44"/>
        <v>#N/A</v>
      </c>
      <c r="AL91" s="99" t="e">
        <f t="shared" si="45"/>
        <v>#N/A</v>
      </c>
      <c r="AM91" s="99">
        <f t="shared" si="46"/>
        <v>0</v>
      </c>
      <c r="AP91" s="92">
        <f t="shared" si="63"/>
        <v>83</v>
      </c>
      <c r="AQ91" s="91">
        <f t="shared" si="64"/>
        <v>84</v>
      </c>
      <c r="AR91" s="91" t="e">
        <f>INDEX(地温!$D$2:$D$366,MATCH(AP91,地温!$C$2:$C$366,FALSE))</f>
        <v>#N/A</v>
      </c>
      <c r="AS91" s="91" t="e">
        <f t="shared" si="65"/>
        <v>#N/A</v>
      </c>
      <c r="AT91" s="93" t="e">
        <f t="shared" si="47"/>
        <v>#N/A</v>
      </c>
      <c r="AU91" s="99" t="e">
        <f t="shared" si="48"/>
        <v>#N/A</v>
      </c>
      <c r="AV91" s="99">
        <f t="shared" si="49"/>
        <v>0</v>
      </c>
    </row>
    <row r="92" spans="1:48" s="91" customFormat="1">
      <c r="A92" s="92">
        <f t="shared" si="50"/>
        <v>84</v>
      </c>
      <c r="B92" s="91">
        <f t="shared" si="33"/>
        <v>85</v>
      </c>
      <c r="C92" s="99">
        <f t="shared" si="34"/>
        <v>0</v>
      </c>
      <c r="F92" s="92">
        <f t="shared" si="51"/>
        <v>84</v>
      </c>
      <c r="G92" s="91">
        <f t="shared" si="52"/>
        <v>85</v>
      </c>
      <c r="H92" s="91" t="e">
        <f>INDEX(地温!$D$2:$D$366,MATCH(F92,地温!$C$2:$C$366,FALSE))</f>
        <v>#N/A</v>
      </c>
      <c r="I92" s="91" t="e">
        <f t="shared" si="53"/>
        <v>#N/A</v>
      </c>
      <c r="J92" s="93" t="e">
        <f t="shared" si="35"/>
        <v>#N/A</v>
      </c>
      <c r="K92" s="99" t="e">
        <f t="shared" si="36"/>
        <v>#N/A</v>
      </c>
      <c r="L92" s="99">
        <f t="shared" si="37"/>
        <v>0</v>
      </c>
      <c r="O92" s="92">
        <f t="shared" si="54"/>
        <v>84</v>
      </c>
      <c r="P92" s="91">
        <f t="shared" si="55"/>
        <v>85</v>
      </c>
      <c r="Q92" s="91" t="e">
        <f>INDEX(地温!$D$2:$D$366,MATCH(O92,地温!$C$2:$C$366,FALSE))</f>
        <v>#N/A</v>
      </c>
      <c r="R92" s="91" t="e">
        <f t="shared" si="56"/>
        <v>#N/A</v>
      </c>
      <c r="S92" s="93" t="e">
        <f t="shared" si="38"/>
        <v>#N/A</v>
      </c>
      <c r="T92" s="99" t="e">
        <f t="shared" si="39"/>
        <v>#N/A</v>
      </c>
      <c r="U92" s="99">
        <f t="shared" si="40"/>
        <v>0</v>
      </c>
      <c r="X92" s="92">
        <f t="shared" si="57"/>
        <v>84</v>
      </c>
      <c r="Y92" s="91">
        <f t="shared" si="58"/>
        <v>85</v>
      </c>
      <c r="Z92" s="91" t="e">
        <f>INDEX(地温!$D$2:$D$366,MATCH(X92,地温!$C$2:$C$366,FALSE))</f>
        <v>#N/A</v>
      </c>
      <c r="AA92" s="91" t="e">
        <f t="shared" si="59"/>
        <v>#N/A</v>
      </c>
      <c r="AB92" s="93" t="e">
        <f t="shared" si="41"/>
        <v>#N/A</v>
      </c>
      <c r="AC92" s="99" t="e">
        <f t="shared" si="42"/>
        <v>#N/A</v>
      </c>
      <c r="AD92" s="99">
        <f t="shared" si="43"/>
        <v>0</v>
      </c>
      <c r="AG92" s="92">
        <f t="shared" si="60"/>
        <v>84</v>
      </c>
      <c r="AH92" s="91">
        <f t="shared" si="61"/>
        <v>85</v>
      </c>
      <c r="AI92" s="91" t="e">
        <f>INDEX(地温!$D$2:$D$366,MATCH(AG92,地温!$C$2:$C$366,FALSE))</f>
        <v>#N/A</v>
      </c>
      <c r="AJ92" s="91" t="e">
        <f t="shared" si="62"/>
        <v>#N/A</v>
      </c>
      <c r="AK92" s="93" t="e">
        <f t="shared" si="44"/>
        <v>#N/A</v>
      </c>
      <c r="AL92" s="99" t="e">
        <f t="shared" si="45"/>
        <v>#N/A</v>
      </c>
      <c r="AM92" s="99">
        <f t="shared" si="46"/>
        <v>0</v>
      </c>
      <c r="AP92" s="92">
        <f t="shared" si="63"/>
        <v>84</v>
      </c>
      <c r="AQ92" s="91">
        <f t="shared" si="64"/>
        <v>85</v>
      </c>
      <c r="AR92" s="91" t="e">
        <f>INDEX(地温!$D$2:$D$366,MATCH(AP92,地温!$C$2:$C$366,FALSE))</f>
        <v>#N/A</v>
      </c>
      <c r="AS92" s="91" t="e">
        <f t="shared" si="65"/>
        <v>#N/A</v>
      </c>
      <c r="AT92" s="93" t="e">
        <f t="shared" si="47"/>
        <v>#N/A</v>
      </c>
      <c r="AU92" s="99" t="e">
        <f t="shared" si="48"/>
        <v>#N/A</v>
      </c>
      <c r="AV92" s="99">
        <f t="shared" si="49"/>
        <v>0</v>
      </c>
    </row>
    <row r="93" spans="1:48" s="91" customFormat="1">
      <c r="A93" s="92">
        <f t="shared" si="50"/>
        <v>85</v>
      </c>
      <c r="B93" s="91">
        <f t="shared" si="33"/>
        <v>86</v>
      </c>
      <c r="C93" s="99">
        <f t="shared" si="34"/>
        <v>0</v>
      </c>
      <c r="F93" s="92">
        <f t="shared" si="51"/>
        <v>85</v>
      </c>
      <c r="G93" s="91">
        <f t="shared" si="52"/>
        <v>86</v>
      </c>
      <c r="H93" s="91" t="e">
        <f>INDEX(地温!$D$2:$D$366,MATCH(F93,地温!$C$2:$C$366,FALSE))</f>
        <v>#N/A</v>
      </c>
      <c r="I93" s="91" t="e">
        <f t="shared" si="53"/>
        <v>#N/A</v>
      </c>
      <c r="J93" s="93" t="e">
        <f t="shared" si="35"/>
        <v>#N/A</v>
      </c>
      <c r="K93" s="99" t="e">
        <f t="shared" si="36"/>
        <v>#N/A</v>
      </c>
      <c r="L93" s="99">
        <f t="shared" si="37"/>
        <v>0</v>
      </c>
      <c r="O93" s="92">
        <f t="shared" si="54"/>
        <v>85</v>
      </c>
      <c r="P93" s="91">
        <f t="shared" si="55"/>
        <v>86</v>
      </c>
      <c r="Q93" s="91" t="e">
        <f>INDEX(地温!$D$2:$D$366,MATCH(O93,地温!$C$2:$C$366,FALSE))</f>
        <v>#N/A</v>
      </c>
      <c r="R93" s="91" t="e">
        <f t="shared" si="56"/>
        <v>#N/A</v>
      </c>
      <c r="S93" s="93" t="e">
        <f t="shared" si="38"/>
        <v>#N/A</v>
      </c>
      <c r="T93" s="99" t="e">
        <f t="shared" si="39"/>
        <v>#N/A</v>
      </c>
      <c r="U93" s="99">
        <f t="shared" si="40"/>
        <v>0</v>
      </c>
      <c r="X93" s="92">
        <f t="shared" si="57"/>
        <v>85</v>
      </c>
      <c r="Y93" s="91">
        <f t="shared" si="58"/>
        <v>86</v>
      </c>
      <c r="Z93" s="91" t="e">
        <f>INDEX(地温!$D$2:$D$366,MATCH(X93,地温!$C$2:$C$366,FALSE))</f>
        <v>#N/A</v>
      </c>
      <c r="AA93" s="91" t="e">
        <f t="shared" si="59"/>
        <v>#N/A</v>
      </c>
      <c r="AB93" s="93" t="e">
        <f t="shared" si="41"/>
        <v>#N/A</v>
      </c>
      <c r="AC93" s="99" t="e">
        <f t="shared" si="42"/>
        <v>#N/A</v>
      </c>
      <c r="AD93" s="99">
        <f t="shared" si="43"/>
        <v>0</v>
      </c>
      <c r="AG93" s="92">
        <f t="shared" si="60"/>
        <v>85</v>
      </c>
      <c r="AH93" s="91">
        <f t="shared" si="61"/>
        <v>86</v>
      </c>
      <c r="AI93" s="91" t="e">
        <f>INDEX(地温!$D$2:$D$366,MATCH(AG93,地温!$C$2:$C$366,FALSE))</f>
        <v>#N/A</v>
      </c>
      <c r="AJ93" s="91" t="e">
        <f t="shared" si="62"/>
        <v>#N/A</v>
      </c>
      <c r="AK93" s="93" t="e">
        <f t="shared" si="44"/>
        <v>#N/A</v>
      </c>
      <c r="AL93" s="99" t="e">
        <f t="shared" si="45"/>
        <v>#N/A</v>
      </c>
      <c r="AM93" s="99">
        <f t="shared" si="46"/>
        <v>0</v>
      </c>
      <c r="AP93" s="92">
        <f t="shared" si="63"/>
        <v>85</v>
      </c>
      <c r="AQ93" s="91">
        <f t="shared" si="64"/>
        <v>86</v>
      </c>
      <c r="AR93" s="91" t="e">
        <f>INDEX(地温!$D$2:$D$366,MATCH(AP93,地温!$C$2:$C$366,FALSE))</f>
        <v>#N/A</v>
      </c>
      <c r="AS93" s="91" t="e">
        <f t="shared" si="65"/>
        <v>#N/A</v>
      </c>
      <c r="AT93" s="93" t="e">
        <f t="shared" si="47"/>
        <v>#N/A</v>
      </c>
      <c r="AU93" s="99" t="e">
        <f t="shared" si="48"/>
        <v>#N/A</v>
      </c>
      <c r="AV93" s="99">
        <f t="shared" si="49"/>
        <v>0</v>
      </c>
    </row>
    <row r="94" spans="1:48" s="91" customFormat="1">
      <c r="A94" s="92">
        <f t="shared" si="50"/>
        <v>86</v>
      </c>
      <c r="B94" s="91">
        <f t="shared" si="33"/>
        <v>87</v>
      </c>
      <c r="C94" s="99">
        <f t="shared" si="34"/>
        <v>0</v>
      </c>
      <c r="F94" s="92">
        <f t="shared" si="51"/>
        <v>86</v>
      </c>
      <c r="G94" s="91">
        <f t="shared" si="52"/>
        <v>87</v>
      </c>
      <c r="H94" s="91" t="e">
        <f>INDEX(地温!$D$2:$D$366,MATCH(F94,地温!$C$2:$C$366,FALSE))</f>
        <v>#N/A</v>
      </c>
      <c r="I94" s="91" t="e">
        <f t="shared" si="53"/>
        <v>#N/A</v>
      </c>
      <c r="J94" s="93" t="e">
        <f t="shared" si="35"/>
        <v>#N/A</v>
      </c>
      <c r="K94" s="99" t="e">
        <f t="shared" si="36"/>
        <v>#N/A</v>
      </c>
      <c r="L94" s="99">
        <f t="shared" si="37"/>
        <v>0</v>
      </c>
      <c r="O94" s="92">
        <f t="shared" si="54"/>
        <v>86</v>
      </c>
      <c r="P94" s="91">
        <f t="shared" si="55"/>
        <v>87</v>
      </c>
      <c r="Q94" s="91" t="e">
        <f>INDEX(地温!$D$2:$D$366,MATCH(O94,地温!$C$2:$C$366,FALSE))</f>
        <v>#N/A</v>
      </c>
      <c r="R94" s="91" t="e">
        <f t="shared" si="56"/>
        <v>#N/A</v>
      </c>
      <c r="S94" s="93" t="e">
        <f t="shared" si="38"/>
        <v>#N/A</v>
      </c>
      <c r="T94" s="99" t="e">
        <f t="shared" si="39"/>
        <v>#N/A</v>
      </c>
      <c r="U94" s="99">
        <f t="shared" si="40"/>
        <v>0</v>
      </c>
      <c r="X94" s="92">
        <f t="shared" si="57"/>
        <v>86</v>
      </c>
      <c r="Y94" s="91">
        <f t="shared" si="58"/>
        <v>87</v>
      </c>
      <c r="Z94" s="91" t="e">
        <f>INDEX(地温!$D$2:$D$366,MATCH(X94,地温!$C$2:$C$366,FALSE))</f>
        <v>#N/A</v>
      </c>
      <c r="AA94" s="91" t="e">
        <f t="shared" si="59"/>
        <v>#N/A</v>
      </c>
      <c r="AB94" s="93" t="e">
        <f t="shared" si="41"/>
        <v>#N/A</v>
      </c>
      <c r="AC94" s="99" t="e">
        <f t="shared" si="42"/>
        <v>#N/A</v>
      </c>
      <c r="AD94" s="99">
        <f t="shared" si="43"/>
        <v>0</v>
      </c>
      <c r="AG94" s="92">
        <f t="shared" si="60"/>
        <v>86</v>
      </c>
      <c r="AH94" s="91">
        <f t="shared" si="61"/>
        <v>87</v>
      </c>
      <c r="AI94" s="91" t="e">
        <f>INDEX(地温!$D$2:$D$366,MATCH(AG94,地温!$C$2:$C$366,FALSE))</f>
        <v>#N/A</v>
      </c>
      <c r="AJ94" s="91" t="e">
        <f t="shared" si="62"/>
        <v>#N/A</v>
      </c>
      <c r="AK94" s="93" t="e">
        <f t="shared" si="44"/>
        <v>#N/A</v>
      </c>
      <c r="AL94" s="99" t="e">
        <f t="shared" si="45"/>
        <v>#N/A</v>
      </c>
      <c r="AM94" s="99">
        <f t="shared" si="46"/>
        <v>0</v>
      </c>
      <c r="AP94" s="92">
        <f t="shared" si="63"/>
        <v>86</v>
      </c>
      <c r="AQ94" s="91">
        <f t="shared" si="64"/>
        <v>87</v>
      </c>
      <c r="AR94" s="91" t="e">
        <f>INDEX(地温!$D$2:$D$366,MATCH(AP94,地温!$C$2:$C$366,FALSE))</f>
        <v>#N/A</v>
      </c>
      <c r="AS94" s="91" t="e">
        <f t="shared" si="65"/>
        <v>#N/A</v>
      </c>
      <c r="AT94" s="93" t="e">
        <f t="shared" si="47"/>
        <v>#N/A</v>
      </c>
      <c r="AU94" s="99" t="e">
        <f t="shared" si="48"/>
        <v>#N/A</v>
      </c>
      <c r="AV94" s="99">
        <f t="shared" si="49"/>
        <v>0</v>
      </c>
    </row>
    <row r="95" spans="1:48" s="91" customFormat="1">
      <c r="A95" s="92">
        <f t="shared" si="50"/>
        <v>87</v>
      </c>
      <c r="B95" s="91">
        <f t="shared" si="33"/>
        <v>88</v>
      </c>
      <c r="C95" s="99">
        <f t="shared" si="34"/>
        <v>0</v>
      </c>
      <c r="F95" s="92">
        <f t="shared" si="51"/>
        <v>87</v>
      </c>
      <c r="G95" s="91">
        <f t="shared" si="52"/>
        <v>88</v>
      </c>
      <c r="H95" s="91" t="e">
        <f>INDEX(地温!$D$2:$D$366,MATCH(F95,地温!$C$2:$C$366,FALSE))</f>
        <v>#N/A</v>
      </c>
      <c r="I95" s="91" t="e">
        <f t="shared" si="53"/>
        <v>#N/A</v>
      </c>
      <c r="J95" s="93" t="e">
        <f t="shared" si="35"/>
        <v>#N/A</v>
      </c>
      <c r="K95" s="99" t="e">
        <f t="shared" si="36"/>
        <v>#N/A</v>
      </c>
      <c r="L95" s="99">
        <f t="shared" si="37"/>
        <v>0</v>
      </c>
      <c r="O95" s="92">
        <f t="shared" si="54"/>
        <v>87</v>
      </c>
      <c r="P95" s="91">
        <f t="shared" si="55"/>
        <v>88</v>
      </c>
      <c r="Q95" s="91" t="e">
        <f>INDEX(地温!$D$2:$D$366,MATCH(O95,地温!$C$2:$C$366,FALSE))</f>
        <v>#N/A</v>
      </c>
      <c r="R95" s="91" t="e">
        <f t="shared" si="56"/>
        <v>#N/A</v>
      </c>
      <c r="S95" s="93" t="e">
        <f t="shared" si="38"/>
        <v>#N/A</v>
      </c>
      <c r="T95" s="99" t="e">
        <f t="shared" si="39"/>
        <v>#N/A</v>
      </c>
      <c r="U95" s="99">
        <f t="shared" si="40"/>
        <v>0</v>
      </c>
      <c r="X95" s="92">
        <f t="shared" si="57"/>
        <v>87</v>
      </c>
      <c r="Y95" s="91">
        <f t="shared" si="58"/>
        <v>88</v>
      </c>
      <c r="Z95" s="91" t="e">
        <f>INDEX(地温!$D$2:$D$366,MATCH(X95,地温!$C$2:$C$366,FALSE))</f>
        <v>#N/A</v>
      </c>
      <c r="AA95" s="91" t="e">
        <f t="shared" si="59"/>
        <v>#N/A</v>
      </c>
      <c r="AB95" s="93" t="e">
        <f t="shared" si="41"/>
        <v>#N/A</v>
      </c>
      <c r="AC95" s="99" t="e">
        <f t="shared" si="42"/>
        <v>#N/A</v>
      </c>
      <c r="AD95" s="99">
        <f t="shared" si="43"/>
        <v>0</v>
      </c>
      <c r="AG95" s="92">
        <f t="shared" si="60"/>
        <v>87</v>
      </c>
      <c r="AH95" s="91">
        <f t="shared" si="61"/>
        <v>88</v>
      </c>
      <c r="AI95" s="91" t="e">
        <f>INDEX(地温!$D$2:$D$366,MATCH(AG95,地温!$C$2:$C$366,FALSE))</f>
        <v>#N/A</v>
      </c>
      <c r="AJ95" s="91" t="e">
        <f t="shared" si="62"/>
        <v>#N/A</v>
      </c>
      <c r="AK95" s="93" t="e">
        <f t="shared" si="44"/>
        <v>#N/A</v>
      </c>
      <c r="AL95" s="99" t="e">
        <f t="shared" si="45"/>
        <v>#N/A</v>
      </c>
      <c r="AM95" s="99">
        <f t="shared" si="46"/>
        <v>0</v>
      </c>
      <c r="AP95" s="92">
        <f t="shared" si="63"/>
        <v>87</v>
      </c>
      <c r="AQ95" s="91">
        <f t="shared" si="64"/>
        <v>88</v>
      </c>
      <c r="AR95" s="91" t="e">
        <f>INDEX(地温!$D$2:$D$366,MATCH(AP95,地温!$C$2:$C$366,FALSE))</f>
        <v>#N/A</v>
      </c>
      <c r="AS95" s="91" t="e">
        <f t="shared" si="65"/>
        <v>#N/A</v>
      </c>
      <c r="AT95" s="93" t="e">
        <f t="shared" si="47"/>
        <v>#N/A</v>
      </c>
      <c r="AU95" s="99" t="e">
        <f t="shared" si="48"/>
        <v>#N/A</v>
      </c>
      <c r="AV95" s="99">
        <f t="shared" si="49"/>
        <v>0</v>
      </c>
    </row>
    <row r="96" spans="1:48" s="91" customFormat="1">
      <c r="A96" s="92">
        <f t="shared" si="50"/>
        <v>88</v>
      </c>
      <c r="B96" s="91">
        <f t="shared" si="33"/>
        <v>89</v>
      </c>
      <c r="C96" s="99">
        <f t="shared" si="34"/>
        <v>0</v>
      </c>
      <c r="F96" s="92">
        <f t="shared" si="51"/>
        <v>88</v>
      </c>
      <c r="G96" s="91">
        <f t="shared" si="52"/>
        <v>89</v>
      </c>
      <c r="H96" s="91" t="e">
        <f>INDEX(地温!$D$2:$D$366,MATCH(F96,地温!$C$2:$C$366,FALSE))</f>
        <v>#N/A</v>
      </c>
      <c r="I96" s="91" t="e">
        <f t="shared" si="53"/>
        <v>#N/A</v>
      </c>
      <c r="J96" s="93" t="e">
        <f t="shared" si="35"/>
        <v>#N/A</v>
      </c>
      <c r="K96" s="99" t="e">
        <f t="shared" si="36"/>
        <v>#N/A</v>
      </c>
      <c r="L96" s="99">
        <f t="shared" si="37"/>
        <v>0</v>
      </c>
      <c r="O96" s="92">
        <f t="shared" si="54"/>
        <v>88</v>
      </c>
      <c r="P96" s="91">
        <f t="shared" si="55"/>
        <v>89</v>
      </c>
      <c r="Q96" s="91" t="e">
        <f>INDEX(地温!$D$2:$D$366,MATCH(O96,地温!$C$2:$C$366,FALSE))</f>
        <v>#N/A</v>
      </c>
      <c r="R96" s="91" t="e">
        <f t="shared" si="56"/>
        <v>#N/A</v>
      </c>
      <c r="S96" s="93" t="e">
        <f t="shared" si="38"/>
        <v>#N/A</v>
      </c>
      <c r="T96" s="99" t="e">
        <f t="shared" si="39"/>
        <v>#N/A</v>
      </c>
      <c r="U96" s="99">
        <f t="shared" si="40"/>
        <v>0</v>
      </c>
      <c r="X96" s="92">
        <f t="shared" si="57"/>
        <v>88</v>
      </c>
      <c r="Y96" s="91">
        <f t="shared" si="58"/>
        <v>89</v>
      </c>
      <c r="Z96" s="91" t="e">
        <f>INDEX(地温!$D$2:$D$366,MATCH(X96,地温!$C$2:$C$366,FALSE))</f>
        <v>#N/A</v>
      </c>
      <c r="AA96" s="91" t="e">
        <f t="shared" si="59"/>
        <v>#N/A</v>
      </c>
      <c r="AB96" s="93" t="e">
        <f t="shared" si="41"/>
        <v>#N/A</v>
      </c>
      <c r="AC96" s="99" t="e">
        <f t="shared" si="42"/>
        <v>#N/A</v>
      </c>
      <c r="AD96" s="99">
        <f t="shared" si="43"/>
        <v>0</v>
      </c>
      <c r="AG96" s="92">
        <f t="shared" si="60"/>
        <v>88</v>
      </c>
      <c r="AH96" s="91">
        <f t="shared" si="61"/>
        <v>89</v>
      </c>
      <c r="AI96" s="91" t="e">
        <f>INDEX(地温!$D$2:$D$366,MATCH(AG96,地温!$C$2:$C$366,FALSE))</f>
        <v>#N/A</v>
      </c>
      <c r="AJ96" s="91" t="e">
        <f t="shared" si="62"/>
        <v>#N/A</v>
      </c>
      <c r="AK96" s="93" t="e">
        <f t="shared" si="44"/>
        <v>#N/A</v>
      </c>
      <c r="AL96" s="99" t="e">
        <f t="shared" si="45"/>
        <v>#N/A</v>
      </c>
      <c r="AM96" s="99">
        <f t="shared" si="46"/>
        <v>0</v>
      </c>
      <c r="AP96" s="92">
        <f t="shared" si="63"/>
        <v>88</v>
      </c>
      <c r="AQ96" s="91">
        <f t="shared" si="64"/>
        <v>89</v>
      </c>
      <c r="AR96" s="91" t="e">
        <f>INDEX(地温!$D$2:$D$366,MATCH(AP96,地温!$C$2:$C$366,FALSE))</f>
        <v>#N/A</v>
      </c>
      <c r="AS96" s="91" t="e">
        <f t="shared" si="65"/>
        <v>#N/A</v>
      </c>
      <c r="AT96" s="93" t="e">
        <f t="shared" si="47"/>
        <v>#N/A</v>
      </c>
      <c r="AU96" s="99" t="e">
        <f t="shared" si="48"/>
        <v>#N/A</v>
      </c>
      <c r="AV96" s="99">
        <f t="shared" si="49"/>
        <v>0</v>
      </c>
    </row>
    <row r="97" spans="1:48" s="91" customFormat="1">
      <c r="A97" s="92">
        <f t="shared" si="50"/>
        <v>89</v>
      </c>
      <c r="B97" s="91">
        <f t="shared" si="33"/>
        <v>90</v>
      </c>
      <c r="C97" s="99">
        <f t="shared" si="34"/>
        <v>0</v>
      </c>
      <c r="F97" s="92">
        <f t="shared" si="51"/>
        <v>89</v>
      </c>
      <c r="G97" s="91">
        <f t="shared" si="52"/>
        <v>90</v>
      </c>
      <c r="H97" s="91" t="e">
        <f>INDEX(地温!$D$2:$D$366,MATCH(F97,地温!$C$2:$C$366,FALSE))</f>
        <v>#N/A</v>
      </c>
      <c r="I97" s="91" t="e">
        <f t="shared" si="53"/>
        <v>#N/A</v>
      </c>
      <c r="J97" s="93" t="e">
        <f t="shared" si="35"/>
        <v>#N/A</v>
      </c>
      <c r="K97" s="99" t="e">
        <f t="shared" si="36"/>
        <v>#N/A</v>
      </c>
      <c r="L97" s="99">
        <f t="shared" si="37"/>
        <v>0</v>
      </c>
      <c r="O97" s="92">
        <f t="shared" si="54"/>
        <v>89</v>
      </c>
      <c r="P97" s="91">
        <f t="shared" si="55"/>
        <v>90</v>
      </c>
      <c r="Q97" s="91" t="e">
        <f>INDEX(地温!$D$2:$D$366,MATCH(O97,地温!$C$2:$C$366,FALSE))</f>
        <v>#N/A</v>
      </c>
      <c r="R97" s="91" t="e">
        <f t="shared" si="56"/>
        <v>#N/A</v>
      </c>
      <c r="S97" s="93" t="e">
        <f t="shared" si="38"/>
        <v>#N/A</v>
      </c>
      <c r="T97" s="99" t="e">
        <f t="shared" si="39"/>
        <v>#N/A</v>
      </c>
      <c r="U97" s="99">
        <f t="shared" si="40"/>
        <v>0</v>
      </c>
      <c r="X97" s="92">
        <f t="shared" si="57"/>
        <v>89</v>
      </c>
      <c r="Y97" s="91">
        <f t="shared" si="58"/>
        <v>90</v>
      </c>
      <c r="Z97" s="91" t="e">
        <f>INDEX(地温!$D$2:$D$366,MATCH(X97,地温!$C$2:$C$366,FALSE))</f>
        <v>#N/A</v>
      </c>
      <c r="AA97" s="91" t="e">
        <f t="shared" si="59"/>
        <v>#N/A</v>
      </c>
      <c r="AB97" s="93" t="e">
        <f t="shared" si="41"/>
        <v>#N/A</v>
      </c>
      <c r="AC97" s="99" t="e">
        <f t="shared" si="42"/>
        <v>#N/A</v>
      </c>
      <c r="AD97" s="99">
        <f t="shared" si="43"/>
        <v>0</v>
      </c>
      <c r="AG97" s="92">
        <f t="shared" si="60"/>
        <v>89</v>
      </c>
      <c r="AH97" s="91">
        <f t="shared" si="61"/>
        <v>90</v>
      </c>
      <c r="AI97" s="91" t="e">
        <f>INDEX(地温!$D$2:$D$366,MATCH(AG97,地温!$C$2:$C$366,FALSE))</f>
        <v>#N/A</v>
      </c>
      <c r="AJ97" s="91" t="e">
        <f t="shared" si="62"/>
        <v>#N/A</v>
      </c>
      <c r="AK97" s="93" t="e">
        <f t="shared" si="44"/>
        <v>#N/A</v>
      </c>
      <c r="AL97" s="99" t="e">
        <f t="shared" si="45"/>
        <v>#N/A</v>
      </c>
      <c r="AM97" s="99">
        <f t="shared" si="46"/>
        <v>0</v>
      </c>
      <c r="AP97" s="92">
        <f t="shared" si="63"/>
        <v>89</v>
      </c>
      <c r="AQ97" s="91">
        <f t="shared" si="64"/>
        <v>90</v>
      </c>
      <c r="AR97" s="91" t="e">
        <f>INDEX(地温!$D$2:$D$366,MATCH(AP97,地温!$C$2:$C$366,FALSE))</f>
        <v>#N/A</v>
      </c>
      <c r="AS97" s="91" t="e">
        <f t="shared" si="65"/>
        <v>#N/A</v>
      </c>
      <c r="AT97" s="93" t="e">
        <f t="shared" si="47"/>
        <v>#N/A</v>
      </c>
      <c r="AU97" s="99" t="e">
        <f t="shared" si="48"/>
        <v>#N/A</v>
      </c>
      <c r="AV97" s="99">
        <f t="shared" si="49"/>
        <v>0</v>
      </c>
    </row>
    <row r="98" spans="1:48" s="91" customFormat="1">
      <c r="A98" s="92">
        <f t="shared" si="50"/>
        <v>90</v>
      </c>
      <c r="B98" s="91">
        <f t="shared" si="33"/>
        <v>91</v>
      </c>
      <c r="C98" s="99">
        <f t="shared" si="34"/>
        <v>0</v>
      </c>
      <c r="F98" s="92">
        <f t="shared" si="51"/>
        <v>90</v>
      </c>
      <c r="G98" s="91">
        <f t="shared" si="52"/>
        <v>91</v>
      </c>
      <c r="H98" s="91" t="e">
        <f>INDEX(地温!$D$2:$D$366,MATCH(F98,地温!$C$2:$C$366,FALSE))</f>
        <v>#N/A</v>
      </c>
      <c r="I98" s="91" t="e">
        <f t="shared" si="53"/>
        <v>#N/A</v>
      </c>
      <c r="J98" s="93" t="e">
        <f t="shared" si="35"/>
        <v>#N/A</v>
      </c>
      <c r="K98" s="99" t="e">
        <f t="shared" si="36"/>
        <v>#N/A</v>
      </c>
      <c r="L98" s="99">
        <f t="shared" si="37"/>
        <v>0</v>
      </c>
      <c r="O98" s="92">
        <f t="shared" si="54"/>
        <v>90</v>
      </c>
      <c r="P98" s="91">
        <f t="shared" si="55"/>
        <v>91</v>
      </c>
      <c r="Q98" s="91" t="e">
        <f>INDEX(地温!$D$2:$D$366,MATCH(O98,地温!$C$2:$C$366,FALSE))</f>
        <v>#N/A</v>
      </c>
      <c r="R98" s="91" t="e">
        <f t="shared" si="56"/>
        <v>#N/A</v>
      </c>
      <c r="S98" s="93" t="e">
        <f t="shared" si="38"/>
        <v>#N/A</v>
      </c>
      <c r="T98" s="99" t="e">
        <f t="shared" si="39"/>
        <v>#N/A</v>
      </c>
      <c r="U98" s="99">
        <f t="shared" si="40"/>
        <v>0</v>
      </c>
      <c r="X98" s="92">
        <f t="shared" si="57"/>
        <v>90</v>
      </c>
      <c r="Y98" s="91">
        <f t="shared" si="58"/>
        <v>91</v>
      </c>
      <c r="Z98" s="91" t="e">
        <f>INDEX(地温!$D$2:$D$366,MATCH(X98,地温!$C$2:$C$366,FALSE))</f>
        <v>#N/A</v>
      </c>
      <c r="AA98" s="91" t="e">
        <f t="shared" si="59"/>
        <v>#N/A</v>
      </c>
      <c r="AB98" s="93" t="e">
        <f t="shared" si="41"/>
        <v>#N/A</v>
      </c>
      <c r="AC98" s="99" t="e">
        <f t="shared" si="42"/>
        <v>#N/A</v>
      </c>
      <c r="AD98" s="99">
        <f t="shared" si="43"/>
        <v>0</v>
      </c>
      <c r="AG98" s="92">
        <f t="shared" si="60"/>
        <v>90</v>
      </c>
      <c r="AH98" s="91">
        <f t="shared" si="61"/>
        <v>91</v>
      </c>
      <c r="AI98" s="91" t="e">
        <f>INDEX(地温!$D$2:$D$366,MATCH(AG98,地温!$C$2:$C$366,FALSE))</f>
        <v>#N/A</v>
      </c>
      <c r="AJ98" s="91" t="e">
        <f t="shared" si="62"/>
        <v>#N/A</v>
      </c>
      <c r="AK98" s="93" t="e">
        <f t="shared" si="44"/>
        <v>#N/A</v>
      </c>
      <c r="AL98" s="99" t="e">
        <f t="shared" si="45"/>
        <v>#N/A</v>
      </c>
      <c r="AM98" s="99">
        <f t="shared" si="46"/>
        <v>0</v>
      </c>
      <c r="AP98" s="92">
        <f t="shared" si="63"/>
        <v>90</v>
      </c>
      <c r="AQ98" s="91">
        <f t="shared" si="64"/>
        <v>91</v>
      </c>
      <c r="AR98" s="91" t="e">
        <f>INDEX(地温!$D$2:$D$366,MATCH(AP98,地温!$C$2:$C$366,FALSE))</f>
        <v>#N/A</v>
      </c>
      <c r="AS98" s="91" t="e">
        <f t="shared" si="65"/>
        <v>#N/A</v>
      </c>
      <c r="AT98" s="93" t="e">
        <f t="shared" si="47"/>
        <v>#N/A</v>
      </c>
      <c r="AU98" s="99" t="e">
        <f t="shared" si="48"/>
        <v>#N/A</v>
      </c>
      <c r="AV98" s="99">
        <f t="shared" si="49"/>
        <v>0</v>
      </c>
    </row>
    <row r="99" spans="1:48" s="91" customFormat="1">
      <c r="A99" s="92">
        <f t="shared" si="50"/>
        <v>91</v>
      </c>
      <c r="B99" s="91">
        <f t="shared" si="33"/>
        <v>92</v>
      </c>
      <c r="C99" s="99">
        <f t="shared" si="34"/>
        <v>0</v>
      </c>
      <c r="F99" s="92">
        <f t="shared" si="51"/>
        <v>91</v>
      </c>
      <c r="G99" s="91">
        <f t="shared" si="52"/>
        <v>92</v>
      </c>
      <c r="H99" s="91" t="e">
        <f>INDEX(地温!$D$2:$D$366,MATCH(F99,地温!$C$2:$C$366,FALSE))</f>
        <v>#N/A</v>
      </c>
      <c r="I99" s="91" t="e">
        <f t="shared" si="53"/>
        <v>#N/A</v>
      </c>
      <c r="J99" s="93" t="e">
        <f t="shared" si="35"/>
        <v>#N/A</v>
      </c>
      <c r="K99" s="99" t="e">
        <f t="shared" si="36"/>
        <v>#N/A</v>
      </c>
      <c r="L99" s="99">
        <f t="shared" si="37"/>
        <v>0</v>
      </c>
      <c r="O99" s="92">
        <f t="shared" si="54"/>
        <v>91</v>
      </c>
      <c r="P99" s="91">
        <f t="shared" si="55"/>
        <v>92</v>
      </c>
      <c r="Q99" s="91" t="e">
        <f>INDEX(地温!$D$2:$D$366,MATCH(O99,地温!$C$2:$C$366,FALSE))</f>
        <v>#N/A</v>
      </c>
      <c r="R99" s="91" t="e">
        <f t="shared" si="56"/>
        <v>#N/A</v>
      </c>
      <c r="S99" s="93" t="e">
        <f t="shared" si="38"/>
        <v>#N/A</v>
      </c>
      <c r="T99" s="99" t="e">
        <f t="shared" si="39"/>
        <v>#N/A</v>
      </c>
      <c r="U99" s="99">
        <f t="shared" si="40"/>
        <v>0</v>
      </c>
      <c r="X99" s="92">
        <f t="shared" si="57"/>
        <v>91</v>
      </c>
      <c r="Y99" s="91">
        <f t="shared" si="58"/>
        <v>92</v>
      </c>
      <c r="Z99" s="91" t="e">
        <f>INDEX(地温!$D$2:$D$366,MATCH(X99,地温!$C$2:$C$366,FALSE))</f>
        <v>#N/A</v>
      </c>
      <c r="AA99" s="91" t="e">
        <f t="shared" si="59"/>
        <v>#N/A</v>
      </c>
      <c r="AB99" s="93" t="e">
        <f t="shared" si="41"/>
        <v>#N/A</v>
      </c>
      <c r="AC99" s="99" t="e">
        <f t="shared" si="42"/>
        <v>#N/A</v>
      </c>
      <c r="AD99" s="99">
        <f t="shared" si="43"/>
        <v>0</v>
      </c>
      <c r="AG99" s="92">
        <f t="shared" si="60"/>
        <v>91</v>
      </c>
      <c r="AH99" s="91">
        <f t="shared" si="61"/>
        <v>92</v>
      </c>
      <c r="AI99" s="91" t="e">
        <f>INDEX(地温!$D$2:$D$366,MATCH(AG99,地温!$C$2:$C$366,FALSE))</f>
        <v>#N/A</v>
      </c>
      <c r="AJ99" s="91" t="e">
        <f t="shared" si="62"/>
        <v>#N/A</v>
      </c>
      <c r="AK99" s="93" t="e">
        <f t="shared" si="44"/>
        <v>#N/A</v>
      </c>
      <c r="AL99" s="99" t="e">
        <f t="shared" si="45"/>
        <v>#N/A</v>
      </c>
      <c r="AM99" s="99">
        <f t="shared" si="46"/>
        <v>0</v>
      </c>
      <c r="AP99" s="92">
        <f t="shared" si="63"/>
        <v>91</v>
      </c>
      <c r="AQ99" s="91">
        <f t="shared" si="64"/>
        <v>92</v>
      </c>
      <c r="AR99" s="91" t="e">
        <f>INDEX(地温!$D$2:$D$366,MATCH(AP99,地温!$C$2:$C$366,FALSE))</f>
        <v>#N/A</v>
      </c>
      <c r="AS99" s="91" t="e">
        <f t="shared" si="65"/>
        <v>#N/A</v>
      </c>
      <c r="AT99" s="93" t="e">
        <f t="shared" si="47"/>
        <v>#N/A</v>
      </c>
      <c r="AU99" s="99" t="e">
        <f t="shared" si="48"/>
        <v>#N/A</v>
      </c>
      <c r="AV99" s="99">
        <f t="shared" si="49"/>
        <v>0</v>
      </c>
    </row>
    <row r="100" spans="1:48" s="91" customFormat="1">
      <c r="A100" s="92">
        <f t="shared" si="50"/>
        <v>92</v>
      </c>
      <c r="B100" s="91">
        <f t="shared" si="33"/>
        <v>93</v>
      </c>
      <c r="C100" s="99">
        <f t="shared" si="34"/>
        <v>0</v>
      </c>
      <c r="F100" s="92">
        <f t="shared" si="51"/>
        <v>92</v>
      </c>
      <c r="G100" s="91">
        <f t="shared" si="52"/>
        <v>93</v>
      </c>
      <c r="H100" s="91" t="e">
        <f>INDEX(地温!$D$2:$D$366,MATCH(F100,地温!$C$2:$C$366,FALSE))</f>
        <v>#N/A</v>
      </c>
      <c r="I100" s="91" t="e">
        <f t="shared" si="53"/>
        <v>#N/A</v>
      </c>
      <c r="J100" s="93" t="e">
        <f t="shared" si="35"/>
        <v>#N/A</v>
      </c>
      <c r="K100" s="99" t="e">
        <f t="shared" si="36"/>
        <v>#N/A</v>
      </c>
      <c r="L100" s="99">
        <f t="shared" si="37"/>
        <v>0</v>
      </c>
      <c r="O100" s="92">
        <f t="shared" si="54"/>
        <v>92</v>
      </c>
      <c r="P100" s="91">
        <f t="shared" si="55"/>
        <v>93</v>
      </c>
      <c r="Q100" s="91" t="e">
        <f>INDEX(地温!$D$2:$D$366,MATCH(O100,地温!$C$2:$C$366,FALSE))</f>
        <v>#N/A</v>
      </c>
      <c r="R100" s="91" t="e">
        <f t="shared" si="56"/>
        <v>#N/A</v>
      </c>
      <c r="S100" s="93" t="e">
        <f t="shared" si="38"/>
        <v>#N/A</v>
      </c>
      <c r="T100" s="99" t="e">
        <f t="shared" si="39"/>
        <v>#N/A</v>
      </c>
      <c r="U100" s="99">
        <f t="shared" si="40"/>
        <v>0</v>
      </c>
      <c r="X100" s="92">
        <f t="shared" si="57"/>
        <v>92</v>
      </c>
      <c r="Y100" s="91">
        <f t="shared" si="58"/>
        <v>93</v>
      </c>
      <c r="Z100" s="91" t="e">
        <f>INDEX(地温!$D$2:$D$366,MATCH(X100,地温!$C$2:$C$366,FALSE))</f>
        <v>#N/A</v>
      </c>
      <c r="AA100" s="91" t="e">
        <f t="shared" si="59"/>
        <v>#N/A</v>
      </c>
      <c r="AB100" s="93" t="e">
        <f t="shared" si="41"/>
        <v>#N/A</v>
      </c>
      <c r="AC100" s="99" t="e">
        <f t="shared" si="42"/>
        <v>#N/A</v>
      </c>
      <c r="AD100" s="99">
        <f t="shared" si="43"/>
        <v>0</v>
      </c>
      <c r="AG100" s="92">
        <f t="shared" si="60"/>
        <v>92</v>
      </c>
      <c r="AH100" s="91">
        <f t="shared" si="61"/>
        <v>93</v>
      </c>
      <c r="AI100" s="91" t="e">
        <f>INDEX(地温!$D$2:$D$366,MATCH(AG100,地温!$C$2:$C$366,FALSE))</f>
        <v>#N/A</v>
      </c>
      <c r="AJ100" s="91" t="e">
        <f t="shared" si="62"/>
        <v>#N/A</v>
      </c>
      <c r="AK100" s="93" t="e">
        <f t="shared" si="44"/>
        <v>#N/A</v>
      </c>
      <c r="AL100" s="99" t="e">
        <f t="shared" si="45"/>
        <v>#N/A</v>
      </c>
      <c r="AM100" s="99">
        <f t="shared" si="46"/>
        <v>0</v>
      </c>
      <c r="AP100" s="92">
        <f t="shared" si="63"/>
        <v>92</v>
      </c>
      <c r="AQ100" s="91">
        <f t="shared" si="64"/>
        <v>93</v>
      </c>
      <c r="AR100" s="91" t="e">
        <f>INDEX(地温!$D$2:$D$366,MATCH(AP100,地温!$C$2:$C$366,FALSE))</f>
        <v>#N/A</v>
      </c>
      <c r="AS100" s="91" t="e">
        <f t="shared" si="65"/>
        <v>#N/A</v>
      </c>
      <c r="AT100" s="93" t="e">
        <f t="shared" si="47"/>
        <v>#N/A</v>
      </c>
      <c r="AU100" s="99" t="e">
        <f t="shared" si="48"/>
        <v>#N/A</v>
      </c>
      <c r="AV100" s="99">
        <f t="shared" si="49"/>
        <v>0</v>
      </c>
    </row>
    <row r="101" spans="1:48" s="91" customFormat="1">
      <c r="A101" s="92">
        <f t="shared" si="50"/>
        <v>93</v>
      </c>
      <c r="B101" s="91">
        <f t="shared" si="33"/>
        <v>94</v>
      </c>
      <c r="C101" s="99">
        <f t="shared" si="34"/>
        <v>0</v>
      </c>
      <c r="F101" s="92">
        <f t="shared" si="51"/>
        <v>93</v>
      </c>
      <c r="G101" s="91">
        <f t="shared" si="52"/>
        <v>94</v>
      </c>
      <c r="H101" s="91" t="e">
        <f>INDEX(地温!$D$2:$D$366,MATCH(F101,地温!$C$2:$C$366,FALSE))</f>
        <v>#N/A</v>
      </c>
      <c r="I101" s="91" t="e">
        <f t="shared" si="53"/>
        <v>#N/A</v>
      </c>
      <c r="J101" s="93" t="e">
        <f t="shared" si="35"/>
        <v>#N/A</v>
      </c>
      <c r="K101" s="99" t="e">
        <f t="shared" si="36"/>
        <v>#N/A</v>
      </c>
      <c r="L101" s="99">
        <f t="shared" si="37"/>
        <v>0</v>
      </c>
      <c r="O101" s="92">
        <f t="shared" si="54"/>
        <v>93</v>
      </c>
      <c r="P101" s="91">
        <f t="shared" si="55"/>
        <v>94</v>
      </c>
      <c r="Q101" s="91" t="e">
        <f>INDEX(地温!$D$2:$D$366,MATCH(O101,地温!$C$2:$C$366,FALSE))</f>
        <v>#N/A</v>
      </c>
      <c r="R101" s="91" t="e">
        <f t="shared" si="56"/>
        <v>#N/A</v>
      </c>
      <c r="S101" s="93" t="e">
        <f t="shared" si="38"/>
        <v>#N/A</v>
      </c>
      <c r="T101" s="99" t="e">
        <f t="shared" si="39"/>
        <v>#N/A</v>
      </c>
      <c r="U101" s="99">
        <f t="shared" si="40"/>
        <v>0</v>
      </c>
      <c r="X101" s="92">
        <f t="shared" si="57"/>
        <v>93</v>
      </c>
      <c r="Y101" s="91">
        <f t="shared" si="58"/>
        <v>94</v>
      </c>
      <c r="Z101" s="91" t="e">
        <f>INDEX(地温!$D$2:$D$366,MATCH(X101,地温!$C$2:$C$366,FALSE))</f>
        <v>#N/A</v>
      </c>
      <c r="AA101" s="91" t="e">
        <f t="shared" si="59"/>
        <v>#N/A</v>
      </c>
      <c r="AB101" s="93" t="e">
        <f t="shared" si="41"/>
        <v>#N/A</v>
      </c>
      <c r="AC101" s="99" t="e">
        <f t="shared" si="42"/>
        <v>#N/A</v>
      </c>
      <c r="AD101" s="99">
        <f t="shared" si="43"/>
        <v>0</v>
      </c>
      <c r="AG101" s="92">
        <f t="shared" si="60"/>
        <v>93</v>
      </c>
      <c r="AH101" s="91">
        <f t="shared" si="61"/>
        <v>94</v>
      </c>
      <c r="AI101" s="91" t="e">
        <f>INDEX(地温!$D$2:$D$366,MATCH(AG101,地温!$C$2:$C$366,FALSE))</f>
        <v>#N/A</v>
      </c>
      <c r="AJ101" s="91" t="e">
        <f t="shared" si="62"/>
        <v>#N/A</v>
      </c>
      <c r="AK101" s="93" t="e">
        <f t="shared" si="44"/>
        <v>#N/A</v>
      </c>
      <c r="AL101" s="99" t="e">
        <f t="shared" si="45"/>
        <v>#N/A</v>
      </c>
      <c r="AM101" s="99">
        <f t="shared" si="46"/>
        <v>0</v>
      </c>
      <c r="AP101" s="92">
        <f t="shared" si="63"/>
        <v>93</v>
      </c>
      <c r="AQ101" s="91">
        <f t="shared" si="64"/>
        <v>94</v>
      </c>
      <c r="AR101" s="91" t="e">
        <f>INDEX(地温!$D$2:$D$366,MATCH(AP101,地温!$C$2:$C$366,FALSE))</f>
        <v>#N/A</v>
      </c>
      <c r="AS101" s="91" t="e">
        <f t="shared" si="65"/>
        <v>#N/A</v>
      </c>
      <c r="AT101" s="93" t="e">
        <f t="shared" si="47"/>
        <v>#N/A</v>
      </c>
      <c r="AU101" s="99" t="e">
        <f t="shared" si="48"/>
        <v>#N/A</v>
      </c>
      <c r="AV101" s="99">
        <f t="shared" si="49"/>
        <v>0</v>
      </c>
    </row>
    <row r="102" spans="1:48" s="91" customFormat="1">
      <c r="A102" s="92">
        <f t="shared" si="50"/>
        <v>94</v>
      </c>
      <c r="B102" s="91">
        <f t="shared" si="33"/>
        <v>95</v>
      </c>
      <c r="C102" s="99">
        <f t="shared" si="34"/>
        <v>0</v>
      </c>
      <c r="F102" s="92">
        <f t="shared" si="51"/>
        <v>94</v>
      </c>
      <c r="G102" s="91">
        <f t="shared" si="52"/>
        <v>95</v>
      </c>
      <c r="H102" s="91" t="e">
        <f>INDEX(地温!$D$2:$D$366,MATCH(F102,地温!$C$2:$C$366,FALSE))</f>
        <v>#N/A</v>
      </c>
      <c r="I102" s="91" t="e">
        <f t="shared" si="53"/>
        <v>#N/A</v>
      </c>
      <c r="J102" s="93" t="e">
        <f t="shared" si="35"/>
        <v>#N/A</v>
      </c>
      <c r="K102" s="99" t="e">
        <f t="shared" si="36"/>
        <v>#N/A</v>
      </c>
      <c r="L102" s="99">
        <f t="shared" si="37"/>
        <v>0</v>
      </c>
      <c r="O102" s="92">
        <f t="shared" si="54"/>
        <v>94</v>
      </c>
      <c r="P102" s="91">
        <f t="shared" si="55"/>
        <v>95</v>
      </c>
      <c r="Q102" s="91" t="e">
        <f>INDEX(地温!$D$2:$D$366,MATCH(O102,地温!$C$2:$C$366,FALSE))</f>
        <v>#N/A</v>
      </c>
      <c r="R102" s="91" t="e">
        <f t="shared" si="56"/>
        <v>#N/A</v>
      </c>
      <c r="S102" s="93" t="e">
        <f t="shared" si="38"/>
        <v>#N/A</v>
      </c>
      <c r="T102" s="99" t="e">
        <f t="shared" si="39"/>
        <v>#N/A</v>
      </c>
      <c r="U102" s="99">
        <f t="shared" si="40"/>
        <v>0</v>
      </c>
      <c r="X102" s="92">
        <f t="shared" si="57"/>
        <v>94</v>
      </c>
      <c r="Y102" s="91">
        <f t="shared" si="58"/>
        <v>95</v>
      </c>
      <c r="Z102" s="91" t="e">
        <f>INDEX(地温!$D$2:$D$366,MATCH(X102,地温!$C$2:$C$366,FALSE))</f>
        <v>#N/A</v>
      </c>
      <c r="AA102" s="91" t="e">
        <f t="shared" si="59"/>
        <v>#N/A</v>
      </c>
      <c r="AB102" s="93" t="e">
        <f t="shared" si="41"/>
        <v>#N/A</v>
      </c>
      <c r="AC102" s="99" t="e">
        <f t="shared" si="42"/>
        <v>#N/A</v>
      </c>
      <c r="AD102" s="99">
        <f t="shared" si="43"/>
        <v>0</v>
      </c>
      <c r="AG102" s="92">
        <f t="shared" si="60"/>
        <v>94</v>
      </c>
      <c r="AH102" s="91">
        <f t="shared" si="61"/>
        <v>95</v>
      </c>
      <c r="AI102" s="91" t="e">
        <f>INDEX(地温!$D$2:$D$366,MATCH(AG102,地温!$C$2:$C$366,FALSE))</f>
        <v>#N/A</v>
      </c>
      <c r="AJ102" s="91" t="e">
        <f t="shared" si="62"/>
        <v>#N/A</v>
      </c>
      <c r="AK102" s="93" t="e">
        <f t="shared" si="44"/>
        <v>#N/A</v>
      </c>
      <c r="AL102" s="99" t="e">
        <f t="shared" si="45"/>
        <v>#N/A</v>
      </c>
      <c r="AM102" s="99">
        <f t="shared" si="46"/>
        <v>0</v>
      </c>
      <c r="AP102" s="92">
        <f t="shared" si="63"/>
        <v>94</v>
      </c>
      <c r="AQ102" s="91">
        <f t="shared" si="64"/>
        <v>95</v>
      </c>
      <c r="AR102" s="91" t="e">
        <f>INDEX(地温!$D$2:$D$366,MATCH(AP102,地温!$C$2:$C$366,FALSE))</f>
        <v>#N/A</v>
      </c>
      <c r="AS102" s="91" t="e">
        <f t="shared" si="65"/>
        <v>#N/A</v>
      </c>
      <c r="AT102" s="93" t="e">
        <f t="shared" si="47"/>
        <v>#N/A</v>
      </c>
      <c r="AU102" s="99" t="e">
        <f t="shared" si="48"/>
        <v>#N/A</v>
      </c>
      <c r="AV102" s="99">
        <f t="shared" si="49"/>
        <v>0</v>
      </c>
    </row>
    <row r="103" spans="1:48" s="91" customFormat="1">
      <c r="A103" s="92">
        <f t="shared" si="50"/>
        <v>95</v>
      </c>
      <c r="B103" s="91">
        <f t="shared" si="33"/>
        <v>96</v>
      </c>
      <c r="C103" s="99">
        <f t="shared" si="34"/>
        <v>0</v>
      </c>
      <c r="F103" s="92">
        <f t="shared" si="51"/>
        <v>95</v>
      </c>
      <c r="G103" s="91">
        <f t="shared" si="52"/>
        <v>96</v>
      </c>
      <c r="H103" s="91" t="e">
        <f>INDEX(地温!$D$2:$D$366,MATCH(F103,地温!$C$2:$C$366,FALSE))</f>
        <v>#N/A</v>
      </c>
      <c r="I103" s="91" t="e">
        <f t="shared" si="53"/>
        <v>#N/A</v>
      </c>
      <c r="J103" s="93" t="e">
        <f t="shared" si="35"/>
        <v>#N/A</v>
      </c>
      <c r="K103" s="99" t="e">
        <f t="shared" si="36"/>
        <v>#N/A</v>
      </c>
      <c r="L103" s="99">
        <f t="shared" si="37"/>
        <v>0</v>
      </c>
      <c r="O103" s="92">
        <f t="shared" si="54"/>
        <v>95</v>
      </c>
      <c r="P103" s="91">
        <f t="shared" si="55"/>
        <v>96</v>
      </c>
      <c r="Q103" s="91" t="e">
        <f>INDEX(地温!$D$2:$D$366,MATCH(O103,地温!$C$2:$C$366,FALSE))</f>
        <v>#N/A</v>
      </c>
      <c r="R103" s="91" t="e">
        <f t="shared" si="56"/>
        <v>#N/A</v>
      </c>
      <c r="S103" s="93" t="e">
        <f t="shared" si="38"/>
        <v>#N/A</v>
      </c>
      <c r="T103" s="99" t="e">
        <f t="shared" si="39"/>
        <v>#N/A</v>
      </c>
      <c r="U103" s="99">
        <f t="shared" si="40"/>
        <v>0</v>
      </c>
      <c r="X103" s="92">
        <f t="shared" si="57"/>
        <v>95</v>
      </c>
      <c r="Y103" s="91">
        <f t="shared" si="58"/>
        <v>96</v>
      </c>
      <c r="Z103" s="91" t="e">
        <f>INDEX(地温!$D$2:$D$366,MATCH(X103,地温!$C$2:$C$366,FALSE))</f>
        <v>#N/A</v>
      </c>
      <c r="AA103" s="91" t="e">
        <f t="shared" si="59"/>
        <v>#N/A</v>
      </c>
      <c r="AB103" s="93" t="e">
        <f t="shared" si="41"/>
        <v>#N/A</v>
      </c>
      <c r="AC103" s="99" t="e">
        <f t="shared" si="42"/>
        <v>#N/A</v>
      </c>
      <c r="AD103" s="99">
        <f t="shared" si="43"/>
        <v>0</v>
      </c>
      <c r="AG103" s="92">
        <f t="shared" si="60"/>
        <v>95</v>
      </c>
      <c r="AH103" s="91">
        <f t="shared" si="61"/>
        <v>96</v>
      </c>
      <c r="AI103" s="91" t="e">
        <f>INDEX(地温!$D$2:$D$366,MATCH(AG103,地温!$C$2:$C$366,FALSE))</f>
        <v>#N/A</v>
      </c>
      <c r="AJ103" s="91" t="e">
        <f t="shared" si="62"/>
        <v>#N/A</v>
      </c>
      <c r="AK103" s="93" t="e">
        <f t="shared" si="44"/>
        <v>#N/A</v>
      </c>
      <c r="AL103" s="99" t="e">
        <f t="shared" si="45"/>
        <v>#N/A</v>
      </c>
      <c r="AM103" s="99">
        <f t="shared" si="46"/>
        <v>0</v>
      </c>
      <c r="AP103" s="92">
        <f t="shared" si="63"/>
        <v>95</v>
      </c>
      <c r="AQ103" s="91">
        <f t="shared" si="64"/>
        <v>96</v>
      </c>
      <c r="AR103" s="91" t="e">
        <f>INDEX(地温!$D$2:$D$366,MATCH(AP103,地温!$C$2:$C$366,FALSE))</f>
        <v>#N/A</v>
      </c>
      <c r="AS103" s="91" t="e">
        <f t="shared" si="65"/>
        <v>#N/A</v>
      </c>
      <c r="AT103" s="93" t="e">
        <f t="shared" si="47"/>
        <v>#N/A</v>
      </c>
      <c r="AU103" s="99" t="e">
        <f t="shared" si="48"/>
        <v>#N/A</v>
      </c>
      <c r="AV103" s="99">
        <f t="shared" si="49"/>
        <v>0</v>
      </c>
    </row>
    <row r="104" spans="1:48" s="91" customFormat="1">
      <c r="A104" s="92">
        <f t="shared" si="50"/>
        <v>96</v>
      </c>
      <c r="B104" s="91">
        <f t="shared" si="33"/>
        <v>97</v>
      </c>
      <c r="C104" s="99">
        <f t="shared" si="34"/>
        <v>0</v>
      </c>
      <c r="F104" s="92">
        <f t="shared" si="51"/>
        <v>96</v>
      </c>
      <c r="G104" s="91">
        <f t="shared" si="52"/>
        <v>97</v>
      </c>
      <c r="H104" s="91" t="e">
        <f>INDEX(地温!$D$2:$D$366,MATCH(F104,地温!$C$2:$C$366,FALSE))</f>
        <v>#N/A</v>
      </c>
      <c r="I104" s="91" t="e">
        <f t="shared" si="53"/>
        <v>#N/A</v>
      </c>
      <c r="J104" s="93" t="e">
        <f t="shared" si="35"/>
        <v>#N/A</v>
      </c>
      <c r="K104" s="99" t="e">
        <f t="shared" si="36"/>
        <v>#N/A</v>
      </c>
      <c r="L104" s="99">
        <f t="shared" si="37"/>
        <v>0</v>
      </c>
      <c r="O104" s="92">
        <f t="shared" si="54"/>
        <v>96</v>
      </c>
      <c r="P104" s="91">
        <f t="shared" si="55"/>
        <v>97</v>
      </c>
      <c r="Q104" s="91" t="e">
        <f>INDEX(地温!$D$2:$D$366,MATCH(O104,地温!$C$2:$C$366,FALSE))</f>
        <v>#N/A</v>
      </c>
      <c r="R104" s="91" t="e">
        <f t="shared" si="56"/>
        <v>#N/A</v>
      </c>
      <c r="S104" s="93" t="e">
        <f t="shared" si="38"/>
        <v>#N/A</v>
      </c>
      <c r="T104" s="99" t="e">
        <f t="shared" si="39"/>
        <v>#N/A</v>
      </c>
      <c r="U104" s="99">
        <f t="shared" si="40"/>
        <v>0</v>
      </c>
      <c r="X104" s="92">
        <f t="shared" si="57"/>
        <v>96</v>
      </c>
      <c r="Y104" s="91">
        <f t="shared" si="58"/>
        <v>97</v>
      </c>
      <c r="Z104" s="91" t="e">
        <f>INDEX(地温!$D$2:$D$366,MATCH(X104,地温!$C$2:$C$366,FALSE))</f>
        <v>#N/A</v>
      </c>
      <c r="AA104" s="91" t="e">
        <f t="shared" si="59"/>
        <v>#N/A</v>
      </c>
      <c r="AB104" s="93" t="e">
        <f t="shared" si="41"/>
        <v>#N/A</v>
      </c>
      <c r="AC104" s="99" t="e">
        <f t="shared" si="42"/>
        <v>#N/A</v>
      </c>
      <c r="AD104" s="99">
        <f t="shared" si="43"/>
        <v>0</v>
      </c>
      <c r="AG104" s="92">
        <f t="shared" si="60"/>
        <v>96</v>
      </c>
      <c r="AH104" s="91">
        <f t="shared" si="61"/>
        <v>97</v>
      </c>
      <c r="AI104" s="91" t="e">
        <f>INDEX(地温!$D$2:$D$366,MATCH(AG104,地温!$C$2:$C$366,FALSE))</f>
        <v>#N/A</v>
      </c>
      <c r="AJ104" s="91" t="e">
        <f t="shared" si="62"/>
        <v>#N/A</v>
      </c>
      <c r="AK104" s="93" t="e">
        <f t="shared" si="44"/>
        <v>#N/A</v>
      </c>
      <c r="AL104" s="99" t="e">
        <f t="shared" si="45"/>
        <v>#N/A</v>
      </c>
      <c r="AM104" s="99">
        <f t="shared" si="46"/>
        <v>0</v>
      </c>
      <c r="AP104" s="92">
        <f t="shared" si="63"/>
        <v>96</v>
      </c>
      <c r="AQ104" s="91">
        <f t="shared" si="64"/>
        <v>97</v>
      </c>
      <c r="AR104" s="91" t="e">
        <f>INDEX(地温!$D$2:$D$366,MATCH(AP104,地温!$C$2:$C$366,FALSE))</f>
        <v>#N/A</v>
      </c>
      <c r="AS104" s="91" t="e">
        <f t="shared" si="65"/>
        <v>#N/A</v>
      </c>
      <c r="AT104" s="93" t="e">
        <f t="shared" si="47"/>
        <v>#N/A</v>
      </c>
      <c r="AU104" s="99" t="e">
        <f t="shared" si="48"/>
        <v>#N/A</v>
      </c>
      <c r="AV104" s="99">
        <f t="shared" si="49"/>
        <v>0</v>
      </c>
    </row>
    <row r="105" spans="1:48" s="91" customFormat="1">
      <c r="A105" s="92">
        <f t="shared" si="50"/>
        <v>97</v>
      </c>
      <c r="B105" s="91">
        <f t="shared" si="33"/>
        <v>98</v>
      </c>
      <c r="C105" s="99">
        <f t="shared" si="34"/>
        <v>0</v>
      </c>
      <c r="F105" s="92">
        <f t="shared" si="51"/>
        <v>97</v>
      </c>
      <c r="G105" s="91">
        <f t="shared" si="52"/>
        <v>98</v>
      </c>
      <c r="H105" s="91" t="e">
        <f>INDEX(地温!$D$2:$D$366,MATCH(F105,地温!$C$2:$C$366,FALSE))</f>
        <v>#N/A</v>
      </c>
      <c r="I105" s="91" t="e">
        <f t="shared" si="53"/>
        <v>#N/A</v>
      </c>
      <c r="J105" s="93" t="e">
        <f t="shared" si="35"/>
        <v>#N/A</v>
      </c>
      <c r="K105" s="99" t="e">
        <f t="shared" si="36"/>
        <v>#N/A</v>
      </c>
      <c r="L105" s="99">
        <f t="shared" si="37"/>
        <v>0</v>
      </c>
      <c r="O105" s="92">
        <f t="shared" si="54"/>
        <v>97</v>
      </c>
      <c r="P105" s="91">
        <f t="shared" si="55"/>
        <v>98</v>
      </c>
      <c r="Q105" s="91" t="e">
        <f>INDEX(地温!$D$2:$D$366,MATCH(O105,地温!$C$2:$C$366,FALSE))</f>
        <v>#N/A</v>
      </c>
      <c r="R105" s="91" t="e">
        <f t="shared" si="56"/>
        <v>#N/A</v>
      </c>
      <c r="S105" s="93" t="e">
        <f t="shared" si="38"/>
        <v>#N/A</v>
      </c>
      <c r="T105" s="99" t="e">
        <f t="shared" si="39"/>
        <v>#N/A</v>
      </c>
      <c r="U105" s="99">
        <f t="shared" si="40"/>
        <v>0</v>
      </c>
      <c r="X105" s="92">
        <f t="shared" si="57"/>
        <v>97</v>
      </c>
      <c r="Y105" s="91">
        <f t="shared" si="58"/>
        <v>98</v>
      </c>
      <c r="Z105" s="91" t="e">
        <f>INDEX(地温!$D$2:$D$366,MATCH(X105,地温!$C$2:$C$366,FALSE))</f>
        <v>#N/A</v>
      </c>
      <c r="AA105" s="91" t="e">
        <f t="shared" si="59"/>
        <v>#N/A</v>
      </c>
      <c r="AB105" s="93" t="e">
        <f t="shared" si="41"/>
        <v>#N/A</v>
      </c>
      <c r="AC105" s="99" t="e">
        <f t="shared" si="42"/>
        <v>#N/A</v>
      </c>
      <c r="AD105" s="99">
        <f t="shared" si="43"/>
        <v>0</v>
      </c>
      <c r="AG105" s="92">
        <f t="shared" si="60"/>
        <v>97</v>
      </c>
      <c r="AH105" s="91">
        <f t="shared" si="61"/>
        <v>98</v>
      </c>
      <c r="AI105" s="91" t="e">
        <f>INDEX(地温!$D$2:$D$366,MATCH(AG105,地温!$C$2:$C$366,FALSE))</f>
        <v>#N/A</v>
      </c>
      <c r="AJ105" s="91" t="e">
        <f t="shared" si="62"/>
        <v>#N/A</v>
      </c>
      <c r="AK105" s="93" t="e">
        <f t="shared" si="44"/>
        <v>#N/A</v>
      </c>
      <c r="AL105" s="99" t="e">
        <f t="shared" si="45"/>
        <v>#N/A</v>
      </c>
      <c r="AM105" s="99">
        <f t="shared" si="46"/>
        <v>0</v>
      </c>
      <c r="AP105" s="92">
        <f t="shared" si="63"/>
        <v>97</v>
      </c>
      <c r="AQ105" s="91">
        <f t="shared" si="64"/>
        <v>98</v>
      </c>
      <c r="AR105" s="91" t="e">
        <f>INDEX(地温!$D$2:$D$366,MATCH(AP105,地温!$C$2:$C$366,FALSE))</f>
        <v>#N/A</v>
      </c>
      <c r="AS105" s="91" t="e">
        <f t="shared" si="65"/>
        <v>#N/A</v>
      </c>
      <c r="AT105" s="93" t="e">
        <f t="shared" si="47"/>
        <v>#N/A</v>
      </c>
      <c r="AU105" s="99" t="e">
        <f t="shared" si="48"/>
        <v>#N/A</v>
      </c>
      <c r="AV105" s="99">
        <f t="shared" si="49"/>
        <v>0</v>
      </c>
    </row>
    <row r="106" spans="1:48" s="91" customFormat="1">
      <c r="A106" s="92">
        <f t="shared" si="50"/>
        <v>98</v>
      </c>
      <c r="B106" s="91">
        <f t="shared" si="33"/>
        <v>99</v>
      </c>
      <c r="C106" s="99">
        <f t="shared" si="34"/>
        <v>0</v>
      </c>
      <c r="F106" s="92">
        <f t="shared" si="51"/>
        <v>98</v>
      </c>
      <c r="G106" s="91">
        <f t="shared" si="52"/>
        <v>99</v>
      </c>
      <c r="H106" s="91" t="e">
        <f>INDEX(地温!$D$2:$D$366,MATCH(F106,地温!$C$2:$C$366,FALSE))</f>
        <v>#N/A</v>
      </c>
      <c r="I106" s="91" t="e">
        <f t="shared" si="53"/>
        <v>#N/A</v>
      </c>
      <c r="J106" s="93" t="e">
        <f t="shared" si="35"/>
        <v>#N/A</v>
      </c>
      <c r="K106" s="99" t="e">
        <f t="shared" si="36"/>
        <v>#N/A</v>
      </c>
      <c r="L106" s="99">
        <f t="shared" si="37"/>
        <v>0</v>
      </c>
      <c r="O106" s="92">
        <f t="shared" si="54"/>
        <v>98</v>
      </c>
      <c r="P106" s="91">
        <f t="shared" si="55"/>
        <v>99</v>
      </c>
      <c r="Q106" s="91" t="e">
        <f>INDEX(地温!$D$2:$D$366,MATCH(O106,地温!$C$2:$C$366,FALSE))</f>
        <v>#N/A</v>
      </c>
      <c r="R106" s="91" t="e">
        <f t="shared" si="56"/>
        <v>#N/A</v>
      </c>
      <c r="S106" s="93" t="e">
        <f t="shared" si="38"/>
        <v>#N/A</v>
      </c>
      <c r="T106" s="99" t="e">
        <f t="shared" si="39"/>
        <v>#N/A</v>
      </c>
      <c r="U106" s="99">
        <f t="shared" si="40"/>
        <v>0</v>
      </c>
      <c r="X106" s="92">
        <f t="shared" si="57"/>
        <v>98</v>
      </c>
      <c r="Y106" s="91">
        <f t="shared" si="58"/>
        <v>99</v>
      </c>
      <c r="Z106" s="91" t="e">
        <f>INDEX(地温!$D$2:$D$366,MATCH(X106,地温!$C$2:$C$366,FALSE))</f>
        <v>#N/A</v>
      </c>
      <c r="AA106" s="91" t="e">
        <f t="shared" si="59"/>
        <v>#N/A</v>
      </c>
      <c r="AB106" s="93" t="e">
        <f t="shared" si="41"/>
        <v>#N/A</v>
      </c>
      <c r="AC106" s="99" t="e">
        <f t="shared" si="42"/>
        <v>#N/A</v>
      </c>
      <c r="AD106" s="99">
        <f t="shared" si="43"/>
        <v>0</v>
      </c>
      <c r="AG106" s="92">
        <f t="shared" si="60"/>
        <v>98</v>
      </c>
      <c r="AH106" s="91">
        <f t="shared" si="61"/>
        <v>99</v>
      </c>
      <c r="AI106" s="91" t="e">
        <f>INDEX(地温!$D$2:$D$366,MATCH(AG106,地温!$C$2:$C$366,FALSE))</f>
        <v>#N/A</v>
      </c>
      <c r="AJ106" s="91" t="e">
        <f t="shared" si="62"/>
        <v>#N/A</v>
      </c>
      <c r="AK106" s="93" t="e">
        <f t="shared" si="44"/>
        <v>#N/A</v>
      </c>
      <c r="AL106" s="99" t="e">
        <f t="shared" si="45"/>
        <v>#N/A</v>
      </c>
      <c r="AM106" s="99">
        <f t="shared" si="46"/>
        <v>0</v>
      </c>
      <c r="AP106" s="92">
        <f t="shared" si="63"/>
        <v>98</v>
      </c>
      <c r="AQ106" s="91">
        <f t="shared" si="64"/>
        <v>99</v>
      </c>
      <c r="AR106" s="91" t="e">
        <f>INDEX(地温!$D$2:$D$366,MATCH(AP106,地温!$C$2:$C$366,FALSE))</f>
        <v>#N/A</v>
      </c>
      <c r="AS106" s="91" t="e">
        <f t="shared" si="65"/>
        <v>#N/A</v>
      </c>
      <c r="AT106" s="93" t="e">
        <f t="shared" si="47"/>
        <v>#N/A</v>
      </c>
      <c r="AU106" s="99" t="e">
        <f t="shared" si="48"/>
        <v>#N/A</v>
      </c>
      <c r="AV106" s="99">
        <f t="shared" si="49"/>
        <v>0</v>
      </c>
    </row>
    <row r="107" spans="1:48" s="91" customFormat="1">
      <c r="A107" s="92">
        <f t="shared" si="50"/>
        <v>99</v>
      </c>
      <c r="B107" s="91">
        <f t="shared" si="33"/>
        <v>100</v>
      </c>
      <c r="C107" s="99">
        <f t="shared" si="34"/>
        <v>0</v>
      </c>
      <c r="F107" s="92">
        <f t="shared" si="51"/>
        <v>99</v>
      </c>
      <c r="G107" s="91">
        <f t="shared" si="52"/>
        <v>100</v>
      </c>
      <c r="H107" s="91" t="e">
        <f>INDEX(地温!$D$2:$D$366,MATCH(F107,地温!$C$2:$C$366,FALSE))</f>
        <v>#N/A</v>
      </c>
      <c r="I107" s="91" t="e">
        <f t="shared" si="53"/>
        <v>#N/A</v>
      </c>
      <c r="J107" s="93" t="e">
        <f t="shared" si="35"/>
        <v>#N/A</v>
      </c>
      <c r="K107" s="99" t="e">
        <f t="shared" si="36"/>
        <v>#N/A</v>
      </c>
      <c r="L107" s="99">
        <f t="shared" si="37"/>
        <v>0</v>
      </c>
      <c r="O107" s="92">
        <f t="shared" si="54"/>
        <v>99</v>
      </c>
      <c r="P107" s="91">
        <f t="shared" si="55"/>
        <v>100</v>
      </c>
      <c r="Q107" s="91" t="e">
        <f>INDEX(地温!$D$2:$D$366,MATCH(O107,地温!$C$2:$C$366,FALSE))</f>
        <v>#N/A</v>
      </c>
      <c r="R107" s="91" t="e">
        <f t="shared" si="56"/>
        <v>#N/A</v>
      </c>
      <c r="S107" s="93" t="e">
        <f t="shared" si="38"/>
        <v>#N/A</v>
      </c>
      <c r="T107" s="99" t="e">
        <f t="shared" si="39"/>
        <v>#N/A</v>
      </c>
      <c r="U107" s="99">
        <f t="shared" si="40"/>
        <v>0</v>
      </c>
      <c r="X107" s="92">
        <f t="shared" si="57"/>
        <v>99</v>
      </c>
      <c r="Y107" s="91">
        <f t="shared" si="58"/>
        <v>100</v>
      </c>
      <c r="Z107" s="91" t="e">
        <f>INDEX(地温!$D$2:$D$366,MATCH(X107,地温!$C$2:$C$366,FALSE))</f>
        <v>#N/A</v>
      </c>
      <c r="AA107" s="91" t="e">
        <f t="shared" si="59"/>
        <v>#N/A</v>
      </c>
      <c r="AB107" s="93" t="e">
        <f t="shared" si="41"/>
        <v>#N/A</v>
      </c>
      <c r="AC107" s="99" t="e">
        <f t="shared" si="42"/>
        <v>#N/A</v>
      </c>
      <c r="AD107" s="99">
        <f t="shared" si="43"/>
        <v>0</v>
      </c>
      <c r="AG107" s="92">
        <f t="shared" si="60"/>
        <v>99</v>
      </c>
      <c r="AH107" s="91">
        <f t="shared" si="61"/>
        <v>100</v>
      </c>
      <c r="AI107" s="91" t="e">
        <f>INDEX(地温!$D$2:$D$366,MATCH(AG107,地温!$C$2:$C$366,FALSE))</f>
        <v>#N/A</v>
      </c>
      <c r="AJ107" s="91" t="e">
        <f t="shared" si="62"/>
        <v>#N/A</v>
      </c>
      <c r="AK107" s="93" t="e">
        <f t="shared" si="44"/>
        <v>#N/A</v>
      </c>
      <c r="AL107" s="99" t="e">
        <f t="shared" si="45"/>
        <v>#N/A</v>
      </c>
      <c r="AM107" s="99">
        <f t="shared" si="46"/>
        <v>0</v>
      </c>
      <c r="AP107" s="92">
        <f t="shared" si="63"/>
        <v>99</v>
      </c>
      <c r="AQ107" s="91">
        <f t="shared" si="64"/>
        <v>100</v>
      </c>
      <c r="AR107" s="91" t="e">
        <f>INDEX(地温!$D$2:$D$366,MATCH(AP107,地温!$C$2:$C$366,FALSE))</f>
        <v>#N/A</v>
      </c>
      <c r="AS107" s="91" t="e">
        <f t="shared" si="65"/>
        <v>#N/A</v>
      </c>
      <c r="AT107" s="93" t="e">
        <f t="shared" si="47"/>
        <v>#N/A</v>
      </c>
      <c r="AU107" s="99" t="e">
        <f t="shared" si="48"/>
        <v>#N/A</v>
      </c>
      <c r="AV107" s="99">
        <f t="shared" si="49"/>
        <v>0</v>
      </c>
    </row>
    <row r="108" spans="1:48" s="91" customFormat="1">
      <c r="A108" s="92">
        <f t="shared" si="50"/>
        <v>100</v>
      </c>
      <c r="B108" s="91">
        <f t="shared" si="33"/>
        <v>101</v>
      </c>
      <c r="C108" s="99">
        <f t="shared" si="34"/>
        <v>0</v>
      </c>
      <c r="F108" s="92">
        <f t="shared" si="51"/>
        <v>100</v>
      </c>
      <c r="G108" s="91">
        <f t="shared" si="52"/>
        <v>101</v>
      </c>
      <c r="H108" s="91" t="e">
        <f>INDEX(地温!$D$2:$D$366,MATCH(F108,地温!$C$2:$C$366,FALSE))</f>
        <v>#N/A</v>
      </c>
      <c r="I108" s="91" t="e">
        <f t="shared" si="53"/>
        <v>#N/A</v>
      </c>
      <c r="J108" s="93" t="e">
        <f t="shared" si="35"/>
        <v>#N/A</v>
      </c>
      <c r="K108" s="99" t="e">
        <f t="shared" si="36"/>
        <v>#N/A</v>
      </c>
      <c r="L108" s="99">
        <f t="shared" si="37"/>
        <v>0</v>
      </c>
      <c r="O108" s="92">
        <f t="shared" si="54"/>
        <v>100</v>
      </c>
      <c r="P108" s="91">
        <f t="shared" si="55"/>
        <v>101</v>
      </c>
      <c r="Q108" s="91" t="e">
        <f>INDEX(地温!$D$2:$D$366,MATCH(O108,地温!$C$2:$C$366,FALSE))</f>
        <v>#N/A</v>
      </c>
      <c r="R108" s="91" t="e">
        <f t="shared" si="56"/>
        <v>#N/A</v>
      </c>
      <c r="S108" s="93" t="e">
        <f t="shared" si="38"/>
        <v>#N/A</v>
      </c>
      <c r="T108" s="99" t="e">
        <f t="shared" si="39"/>
        <v>#N/A</v>
      </c>
      <c r="U108" s="99">
        <f t="shared" si="40"/>
        <v>0</v>
      </c>
      <c r="X108" s="92">
        <f t="shared" si="57"/>
        <v>100</v>
      </c>
      <c r="Y108" s="91">
        <f t="shared" si="58"/>
        <v>101</v>
      </c>
      <c r="Z108" s="91" t="e">
        <f>INDEX(地温!$D$2:$D$366,MATCH(X108,地温!$C$2:$C$366,FALSE))</f>
        <v>#N/A</v>
      </c>
      <c r="AA108" s="91" t="e">
        <f t="shared" si="59"/>
        <v>#N/A</v>
      </c>
      <c r="AB108" s="93" t="e">
        <f t="shared" si="41"/>
        <v>#N/A</v>
      </c>
      <c r="AC108" s="99" t="e">
        <f t="shared" si="42"/>
        <v>#N/A</v>
      </c>
      <c r="AD108" s="99">
        <f t="shared" si="43"/>
        <v>0</v>
      </c>
      <c r="AG108" s="92">
        <f t="shared" si="60"/>
        <v>100</v>
      </c>
      <c r="AH108" s="91">
        <f t="shared" si="61"/>
        <v>101</v>
      </c>
      <c r="AI108" s="91" t="e">
        <f>INDEX(地温!$D$2:$D$366,MATCH(AG108,地温!$C$2:$C$366,FALSE))</f>
        <v>#N/A</v>
      </c>
      <c r="AJ108" s="91" t="e">
        <f t="shared" si="62"/>
        <v>#N/A</v>
      </c>
      <c r="AK108" s="93" t="e">
        <f t="shared" si="44"/>
        <v>#N/A</v>
      </c>
      <c r="AL108" s="99" t="e">
        <f t="shared" si="45"/>
        <v>#N/A</v>
      </c>
      <c r="AM108" s="99">
        <f t="shared" si="46"/>
        <v>0</v>
      </c>
      <c r="AP108" s="92">
        <f t="shared" si="63"/>
        <v>100</v>
      </c>
      <c r="AQ108" s="91">
        <f t="shared" si="64"/>
        <v>101</v>
      </c>
      <c r="AR108" s="91" t="e">
        <f>INDEX(地温!$D$2:$D$366,MATCH(AP108,地温!$C$2:$C$366,FALSE))</f>
        <v>#N/A</v>
      </c>
      <c r="AS108" s="91" t="e">
        <f t="shared" si="65"/>
        <v>#N/A</v>
      </c>
      <c r="AT108" s="93" t="e">
        <f t="shared" si="47"/>
        <v>#N/A</v>
      </c>
      <c r="AU108" s="99" t="e">
        <f t="shared" si="48"/>
        <v>#N/A</v>
      </c>
      <c r="AV108" s="99">
        <f t="shared" si="49"/>
        <v>0</v>
      </c>
    </row>
    <row r="109" spans="1:48" s="91" customFormat="1">
      <c r="A109" s="92">
        <f t="shared" si="50"/>
        <v>101</v>
      </c>
      <c r="B109" s="91">
        <f t="shared" si="33"/>
        <v>102</v>
      </c>
      <c r="C109" s="99">
        <f t="shared" si="34"/>
        <v>0</v>
      </c>
      <c r="F109" s="92">
        <f t="shared" si="51"/>
        <v>101</v>
      </c>
      <c r="G109" s="91">
        <f t="shared" si="52"/>
        <v>102</v>
      </c>
      <c r="H109" s="91" t="e">
        <f>INDEX(地温!$D$2:$D$366,MATCH(F109,地温!$C$2:$C$366,FALSE))</f>
        <v>#N/A</v>
      </c>
      <c r="I109" s="91" t="e">
        <f t="shared" si="53"/>
        <v>#N/A</v>
      </c>
      <c r="J109" s="93" t="e">
        <f t="shared" si="35"/>
        <v>#N/A</v>
      </c>
      <c r="K109" s="99" t="e">
        <f t="shared" si="36"/>
        <v>#N/A</v>
      </c>
      <c r="L109" s="99">
        <f t="shared" si="37"/>
        <v>0</v>
      </c>
      <c r="O109" s="92">
        <f t="shared" si="54"/>
        <v>101</v>
      </c>
      <c r="P109" s="91">
        <f t="shared" si="55"/>
        <v>102</v>
      </c>
      <c r="Q109" s="91" t="e">
        <f>INDEX(地温!$D$2:$D$366,MATCH(O109,地温!$C$2:$C$366,FALSE))</f>
        <v>#N/A</v>
      </c>
      <c r="R109" s="91" t="e">
        <f t="shared" si="56"/>
        <v>#N/A</v>
      </c>
      <c r="S109" s="93" t="e">
        <f t="shared" si="38"/>
        <v>#N/A</v>
      </c>
      <c r="T109" s="99" t="e">
        <f t="shared" si="39"/>
        <v>#N/A</v>
      </c>
      <c r="U109" s="99">
        <f t="shared" si="40"/>
        <v>0</v>
      </c>
      <c r="X109" s="92">
        <f t="shared" si="57"/>
        <v>101</v>
      </c>
      <c r="Y109" s="91">
        <f t="shared" si="58"/>
        <v>102</v>
      </c>
      <c r="Z109" s="91" t="e">
        <f>INDEX(地温!$D$2:$D$366,MATCH(X109,地温!$C$2:$C$366,FALSE))</f>
        <v>#N/A</v>
      </c>
      <c r="AA109" s="91" t="e">
        <f t="shared" si="59"/>
        <v>#N/A</v>
      </c>
      <c r="AB109" s="93" t="e">
        <f t="shared" si="41"/>
        <v>#N/A</v>
      </c>
      <c r="AC109" s="99" t="e">
        <f t="shared" si="42"/>
        <v>#N/A</v>
      </c>
      <c r="AD109" s="99">
        <f t="shared" si="43"/>
        <v>0</v>
      </c>
      <c r="AG109" s="92">
        <f t="shared" si="60"/>
        <v>101</v>
      </c>
      <c r="AH109" s="91">
        <f t="shared" si="61"/>
        <v>102</v>
      </c>
      <c r="AI109" s="91" t="e">
        <f>INDEX(地温!$D$2:$D$366,MATCH(AG109,地温!$C$2:$C$366,FALSE))</f>
        <v>#N/A</v>
      </c>
      <c r="AJ109" s="91" t="e">
        <f t="shared" si="62"/>
        <v>#N/A</v>
      </c>
      <c r="AK109" s="93" t="e">
        <f t="shared" si="44"/>
        <v>#N/A</v>
      </c>
      <c r="AL109" s="99" t="e">
        <f t="shared" si="45"/>
        <v>#N/A</v>
      </c>
      <c r="AM109" s="99">
        <f t="shared" si="46"/>
        <v>0</v>
      </c>
      <c r="AP109" s="92">
        <f t="shared" si="63"/>
        <v>101</v>
      </c>
      <c r="AQ109" s="91">
        <f t="shared" si="64"/>
        <v>102</v>
      </c>
      <c r="AR109" s="91" t="e">
        <f>INDEX(地温!$D$2:$D$366,MATCH(AP109,地温!$C$2:$C$366,FALSE))</f>
        <v>#N/A</v>
      </c>
      <c r="AS109" s="91" t="e">
        <f t="shared" si="65"/>
        <v>#N/A</v>
      </c>
      <c r="AT109" s="93" t="e">
        <f t="shared" si="47"/>
        <v>#N/A</v>
      </c>
      <c r="AU109" s="99" t="e">
        <f t="shared" si="48"/>
        <v>#N/A</v>
      </c>
      <c r="AV109" s="99">
        <f t="shared" si="49"/>
        <v>0</v>
      </c>
    </row>
    <row r="110" spans="1:48" s="91" customFormat="1">
      <c r="A110" s="92">
        <f t="shared" si="50"/>
        <v>102</v>
      </c>
      <c r="B110" s="91">
        <f t="shared" si="33"/>
        <v>103</v>
      </c>
      <c r="C110" s="99">
        <f t="shared" si="34"/>
        <v>0</v>
      </c>
      <c r="F110" s="92">
        <f t="shared" si="51"/>
        <v>102</v>
      </c>
      <c r="G110" s="91">
        <f t="shared" si="52"/>
        <v>103</v>
      </c>
      <c r="H110" s="91" t="e">
        <f>INDEX(地温!$D$2:$D$366,MATCH(F110,地温!$C$2:$C$366,FALSE))</f>
        <v>#N/A</v>
      </c>
      <c r="I110" s="91" t="e">
        <f t="shared" si="53"/>
        <v>#N/A</v>
      </c>
      <c r="J110" s="93" t="e">
        <f t="shared" si="35"/>
        <v>#N/A</v>
      </c>
      <c r="K110" s="99" t="e">
        <f t="shared" si="36"/>
        <v>#N/A</v>
      </c>
      <c r="L110" s="99">
        <f t="shared" si="37"/>
        <v>0</v>
      </c>
      <c r="O110" s="92">
        <f t="shared" si="54"/>
        <v>102</v>
      </c>
      <c r="P110" s="91">
        <f t="shared" si="55"/>
        <v>103</v>
      </c>
      <c r="Q110" s="91" t="e">
        <f>INDEX(地温!$D$2:$D$366,MATCH(O110,地温!$C$2:$C$366,FALSE))</f>
        <v>#N/A</v>
      </c>
      <c r="R110" s="91" t="e">
        <f t="shared" si="56"/>
        <v>#N/A</v>
      </c>
      <c r="S110" s="93" t="e">
        <f t="shared" si="38"/>
        <v>#N/A</v>
      </c>
      <c r="T110" s="99" t="e">
        <f t="shared" si="39"/>
        <v>#N/A</v>
      </c>
      <c r="U110" s="99">
        <f t="shared" si="40"/>
        <v>0</v>
      </c>
      <c r="X110" s="92">
        <f t="shared" si="57"/>
        <v>102</v>
      </c>
      <c r="Y110" s="91">
        <f t="shared" si="58"/>
        <v>103</v>
      </c>
      <c r="Z110" s="91" t="e">
        <f>INDEX(地温!$D$2:$D$366,MATCH(X110,地温!$C$2:$C$366,FALSE))</f>
        <v>#N/A</v>
      </c>
      <c r="AA110" s="91" t="e">
        <f t="shared" si="59"/>
        <v>#N/A</v>
      </c>
      <c r="AB110" s="93" t="e">
        <f t="shared" si="41"/>
        <v>#N/A</v>
      </c>
      <c r="AC110" s="99" t="e">
        <f t="shared" si="42"/>
        <v>#N/A</v>
      </c>
      <c r="AD110" s="99">
        <f t="shared" si="43"/>
        <v>0</v>
      </c>
      <c r="AG110" s="92">
        <f t="shared" si="60"/>
        <v>102</v>
      </c>
      <c r="AH110" s="91">
        <f t="shared" si="61"/>
        <v>103</v>
      </c>
      <c r="AI110" s="91" t="e">
        <f>INDEX(地温!$D$2:$D$366,MATCH(AG110,地温!$C$2:$C$366,FALSE))</f>
        <v>#N/A</v>
      </c>
      <c r="AJ110" s="91" t="e">
        <f t="shared" si="62"/>
        <v>#N/A</v>
      </c>
      <c r="AK110" s="93" t="e">
        <f t="shared" si="44"/>
        <v>#N/A</v>
      </c>
      <c r="AL110" s="99" t="e">
        <f t="shared" si="45"/>
        <v>#N/A</v>
      </c>
      <c r="AM110" s="99">
        <f t="shared" si="46"/>
        <v>0</v>
      </c>
      <c r="AP110" s="92">
        <f t="shared" si="63"/>
        <v>102</v>
      </c>
      <c r="AQ110" s="91">
        <f t="shared" si="64"/>
        <v>103</v>
      </c>
      <c r="AR110" s="91" t="e">
        <f>INDEX(地温!$D$2:$D$366,MATCH(AP110,地温!$C$2:$C$366,FALSE))</f>
        <v>#N/A</v>
      </c>
      <c r="AS110" s="91" t="e">
        <f t="shared" si="65"/>
        <v>#N/A</v>
      </c>
      <c r="AT110" s="93" t="e">
        <f t="shared" si="47"/>
        <v>#N/A</v>
      </c>
      <c r="AU110" s="99" t="e">
        <f t="shared" si="48"/>
        <v>#N/A</v>
      </c>
      <c r="AV110" s="99">
        <f t="shared" si="49"/>
        <v>0</v>
      </c>
    </row>
    <row r="111" spans="1:48" s="91" customFormat="1">
      <c r="A111" s="92">
        <f t="shared" si="50"/>
        <v>103</v>
      </c>
      <c r="B111" s="91">
        <f t="shared" si="33"/>
        <v>104</v>
      </c>
      <c r="C111" s="99">
        <f t="shared" si="34"/>
        <v>0</v>
      </c>
      <c r="F111" s="92">
        <f t="shared" si="51"/>
        <v>103</v>
      </c>
      <c r="G111" s="91">
        <f t="shared" si="52"/>
        <v>104</v>
      </c>
      <c r="H111" s="91" t="e">
        <f>INDEX(地温!$D$2:$D$366,MATCH(F111,地温!$C$2:$C$366,FALSE))</f>
        <v>#N/A</v>
      </c>
      <c r="I111" s="91" t="e">
        <f t="shared" si="53"/>
        <v>#N/A</v>
      </c>
      <c r="J111" s="93" t="e">
        <f t="shared" si="35"/>
        <v>#N/A</v>
      </c>
      <c r="K111" s="99" t="e">
        <f t="shared" si="36"/>
        <v>#N/A</v>
      </c>
      <c r="L111" s="99">
        <f t="shared" si="37"/>
        <v>0</v>
      </c>
      <c r="O111" s="92">
        <f t="shared" si="54"/>
        <v>103</v>
      </c>
      <c r="P111" s="91">
        <f t="shared" si="55"/>
        <v>104</v>
      </c>
      <c r="Q111" s="91" t="e">
        <f>INDEX(地温!$D$2:$D$366,MATCH(O111,地温!$C$2:$C$366,FALSE))</f>
        <v>#N/A</v>
      </c>
      <c r="R111" s="91" t="e">
        <f t="shared" si="56"/>
        <v>#N/A</v>
      </c>
      <c r="S111" s="93" t="e">
        <f t="shared" si="38"/>
        <v>#N/A</v>
      </c>
      <c r="T111" s="99" t="e">
        <f t="shared" si="39"/>
        <v>#N/A</v>
      </c>
      <c r="U111" s="99">
        <f t="shared" si="40"/>
        <v>0</v>
      </c>
      <c r="X111" s="92">
        <f t="shared" si="57"/>
        <v>103</v>
      </c>
      <c r="Y111" s="91">
        <f t="shared" si="58"/>
        <v>104</v>
      </c>
      <c r="Z111" s="91" t="e">
        <f>INDEX(地温!$D$2:$D$366,MATCH(X111,地温!$C$2:$C$366,FALSE))</f>
        <v>#N/A</v>
      </c>
      <c r="AA111" s="91" t="e">
        <f t="shared" si="59"/>
        <v>#N/A</v>
      </c>
      <c r="AB111" s="93" t="e">
        <f t="shared" si="41"/>
        <v>#N/A</v>
      </c>
      <c r="AC111" s="99" t="e">
        <f t="shared" si="42"/>
        <v>#N/A</v>
      </c>
      <c r="AD111" s="99">
        <f t="shared" si="43"/>
        <v>0</v>
      </c>
      <c r="AG111" s="92">
        <f t="shared" si="60"/>
        <v>103</v>
      </c>
      <c r="AH111" s="91">
        <f t="shared" si="61"/>
        <v>104</v>
      </c>
      <c r="AI111" s="91" t="e">
        <f>INDEX(地温!$D$2:$D$366,MATCH(AG111,地温!$C$2:$C$366,FALSE))</f>
        <v>#N/A</v>
      </c>
      <c r="AJ111" s="91" t="e">
        <f t="shared" si="62"/>
        <v>#N/A</v>
      </c>
      <c r="AK111" s="93" t="e">
        <f t="shared" si="44"/>
        <v>#N/A</v>
      </c>
      <c r="AL111" s="99" t="e">
        <f t="shared" si="45"/>
        <v>#N/A</v>
      </c>
      <c r="AM111" s="99">
        <f t="shared" si="46"/>
        <v>0</v>
      </c>
      <c r="AP111" s="92">
        <f t="shared" si="63"/>
        <v>103</v>
      </c>
      <c r="AQ111" s="91">
        <f t="shared" si="64"/>
        <v>104</v>
      </c>
      <c r="AR111" s="91" t="e">
        <f>INDEX(地温!$D$2:$D$366,MATCH(AP111,地温!$C$2:$C$366,FALSE))</f>
        <v>#N/A</v>
      </c>
      <c r="AS111" s="91" t="e">
        <f t="shared" si="65"/>
        <v>#N/A</v>
      </c>
      <c r="AT111" s="93" t="e">
        <f t="shared" si="47"/>
        <v>#N/A</v>
      </c>
      <c r="AU111" s="99" t="e">
        <f t="shared" si="48"/>
        <v>#N/A</v>
      </c>
      <c r="AV111" s="99">
        <f t="shared" si="49"/>
        <v>0</v>
      </c>
    </row>
    <row r="112" spans="1:48" s="91" customFormat="1">
      <c r="A112" s="92">
        <f t="shared" si="50"/>
        <v>104</v>
      </c>
      <c r="B112" s="91">
        <f t="shared" si="33"/>
        <v>105</v>
      </c>
      <c r="C112" s="99">
        <f t="shared" si="34"/>
        <v>0</v>
      </c>
      <c r="F112" s="92">
        <f t="shared" si="51"/>
        <v>104</v>
      </c>
      <c r="G112" s="91">
        <f t="shared" si="52"/>
        <v>105</v>
      </c>
      <c r="H112" s="91" t="e">
        <f>INDEX(地温!$D$2:$D$366,MATCH(F112,地温!$C$2:$C$366,FALSE))</f>
        <v>#N/A</v>
      </c>
      <c r="I112" s="91" t="e">
        <f t="shared" si="53"/>
        <v>#N/A</v>
      </c>
      <c r="J112" s="93" t="e">
        <f t="shared" si="35"/>
        <v>#N/A</v>
      </c>
      <c r="K112" s="99" t="e">
        <f t="shared" si="36"/>
        <v>#N/A</v>
      </c>
      <c r="L112" s="99">
        <f t="shared" si="37"/>
        <v>0</v>
      </c>
      <c r="O112" s="92">
        <f t="shared" si="54"/>
        <v>104</v>
      </c>
      <c r="P112" s="91">
        <f t="shared" si="55"/>
        <v>105</v>
      </c>
      <c r="Q112" s="91" t="e">
        <f>INDEX(地温!$D$2:$D$366,MATCH(O112,地温!$C$2:$C$366,FALSE))</f>
        <v>#N/A</v>
      </c>
      <c r="R112" s="91" t="e">
        <f t="shared" si="56"/>
        <v>#N/A</v>
      </c>
      <c r="S112" s="93" t="e">
        <f t="shared" si="38"/>
        <v>#N/A</v>
      </c>
      <c r="T112" s="99" t="e">
        <f t="shared" si="39"/>
        <v>#N/A</v>
      </c>
      <c r="U112" s="99">
        <f t="shared" si="40"/>
        <v>0</v>
      </c>
      <c r="X112" s="92">
        <f t="shared" si="57"/>
        <v>104</v>
      </c>
      <c r="Y112" s="91">
        <f t="shared" si="58"/>
        <v>105</v>
      </c>
      <c r="Z112" s="91" t="e">
        <f>INDEX(地温!$D$2:$D$366,MATCH(X112,地温!$C$2:$C$366,FALSE))</f>
        <v>#N/A</v>
      </c>
      <c r="AA112" s="91" t="e">
        <f t="shared" si="59"/>
        <v>#N/A</v>
      </c>
      <c r="AB112" s="93" t="e">
        <f t="shared" si="41"/>
        <v>#N/A</v>
      </c>
      <c r="AC112" s="99" t="e">
        <f t="shared" si="42"/>
        <v>#N/A</v>
      </c>
      <c r="AD112" s="99">
        <f t="shared" si="43"/>
        <v>0</v>
      </c>
      <c r="AG112" s="92">
        <f t="shared" si="60"/>
        <v>104</v>
      </c>
      <c r="AH112" s="91">
        <f t="shared" si="61"/>
        <v>105</v>
      </c>
      <c r="AI112" s="91" t="e">
        <f>INDEX(地温!$D$2:$D$366,MATCH(AG112,地温!$C$2:$C$366,FALSE))</f>
        <v>#N/A</v>
      </c>
      <c r="AJ112" s="91" t="e">
        <f t="shared" si="62"/>
        <v>#N/A</v>
      </c>
      <c r="AK112" s="93" t="e">
        <f t="shared" si="44"/>
        <v>#N/A</v>
      </c>
      <c r="AL112" s="99" t="e">
        <f t="shared" si="45"/>
        <v>#N/A</v>
      </c>
      <c r="AM112" s="99">
        <f t="shared" si="46"/>
        <v>0</v>
      </c>
      <c r="AP112" s="92">
        <f t="shared" si="63"/>
        <v>104</v>
      </c>
      <c r="AQ112" s="91">
        <f t="shared" si="64"/>
        <v>105</v>
      </c>
      <c r="AR112" s="91" t="e">
        <f>INDEX(地温!$D$2:$D$366,MATCH(AP112,地温!$C$2:$C$366,FALSE))</f>
        <v>#N/A</v>
      </c>
      <c r="AS112" s="91" t="e">
        <f t="shared" si="65"/>
        <v>#N/A</v>
      </c>
      <c r="AT112" s="93" t="e">
        <f t="shared" si="47"/>
        <v>#N/A</v>
      </c>
      <c r="AU112" s="99" t="e">
        <f t="shared" si="48"/>
        <v>#N/A</v>
      </c>
      <c r="AV112" s="99">
        <f t="shared" si="49"/>
        <v>0</v>
      </c>
    </row>
    <row r="113" spans="1:48" s="91" customFormat="1">
      <c r="A113" s="92">
        <f t="shared" si="50"/>
        <v>105</v>
      </c>
      <c r="B113" s="91">
        <f t="shared" si="33"/>
        <v>106</v>
      </c>
      <c r="C113" s="99">
        <f t="shared" si="34"/>
        <v>0</v>
      </c>
      <c r="F113" s="92">
        <f t="shared" si="51"/>
        <v>105</v>
      </c>
      <c r="G113" s="91">
        <f t="shared" si="52"/>
        <v>106</v>
      </c>
      <c r="H113" s="91" t="e">
        <f>INDEX(地温!$D$2:$D$366,MATCH(F113,地温!$C$2:$C$366,FALSE))</f>
        <v>#N/A</v>
      </c>
      <c r="I113" s="91" t="e">
        <f t="shared" si="53"/>
        <v>#N/A</v>
      </c>
      <c r="J113" s="93" t="e">
        <f t="shared" si="35"/>
        <v>#N/A</v>
      </c>
      <c r="K113" s="99" t="e">
        <f t="shared" si="36"/>
        <v>#N/A</v>
      </c>
      <c r="L113" s="99">
        <f t="shared" si="37"/>
        <v>0</v>
      </c>
      <c r="O113" s="92">
        <f t="shared" si="54"/>
        <v>105</v>
      </c>
      <c r="P113" s="91">
        <f t="shared" si="55"/>
        <v>106</v>
      </c>
      <c r="Q113" s="91" t="e">
        <f>INDEX(地温!$D$2:$D$366,MATCH(O113,地温!$C$2:$C$366,FALSE))</f>
        <v>#N/A</v>
      </c>
      <c r="R113" s="91" t="e">
        <f t="shared" si="56"/>
        <v>#N/A</v>
      </c>
      <c r="S113" s="93" t="e">
        <f t="shared" si="38"/>
        <v>#N/A</v>
      </c>
      <c r="T113" s="99" t="e">
        <f t="shared" si="39"/>
        <v>#N/A</v>
      </c>
      <c r="U113" s="99">
        <f t="shared" si="40"/>
        <v>0</v>
      </c>
      <c r="X113" s="92">
        <f t="shared" si="57"/>
        <v>105</v>
      </c>
      <c r="Y113" s="91">
        <f t="shared" si="58"/>
        <v>106</v>
      </c>
      <c r="Z113" s="91" t="e">
        <f>INDEX(地温!$D$2:$D$366,MATCH(X113,地温!$C$2:$C$366,FALSE))</f>
        <v>#N/A</v>
      </c>
      <c r="AA113" s="91" t="e">
        <f t="shared" si="59"/>
        <v>#N/A</v>
      </c>
      <c r="AB113" s="93" t="e">
        <f t="shared" si="41"/>
        <v>#N/A</v>
      </c>
      <c r="AC113" s="99" t="e">
        <f t="shared" si="42"/>
        <v>#N/A</v>
      </c>
      <c r="AD113" s="99">
        <f t="shared" si="43"/>
        <v>0</v>
      </c>
      <c r="AG113" s="92">
        <f t="shared" si="60"/>
        <v>105</v>
      </c>
      <c r="AH113" s="91">
        <f t="shared" si="61"/>
        <v>106</v>
      </c>
      <c r="AI113" s="91" t="e">
        <f>INDEX(地温!$D$2:$D$366,MATCH(AG113,地温!$C$2:$C$366,FALSE))</f>
        <v>#N/A</v>
      </c>
      <c r="AJ113" s="91" t="e">
        <f t="shared" si="62"/>
        <v>#N/A</v>
      </c>
      <c r="AK113" s="93" t="e">
        <f t="shared" si="44"/>
        <v>#N/A</v>
      </c>
      <c r="AL113" s="99" t="e">
        <f t="shared" si="45"/>
        <v>#N/A</v>
      </c>
      <c r="AM113" s="99">
        <f t="shared" si="46"/>
        <v>0</v>
      </c>
      <c r="AP113" s="92">
        <f t="shared" si="63"/>
        <v>105</v>
      </c>
      <c r="AQ113" s="91">
        <f t="shared" si="64"/>
        <v>106</v>
      </c>
      <c r="AR113" s="91" t="e">
        <f>INDEX(地温!$D$2:$D$366,MATCH(AP113,地温!$C$2:$C$366,FALSE))</f>
        <v>#N/A</v>
      </c>
      <c r="AS113" s="91" t="e">
        <f t="shared" si="65"/>
        <v>#N/A</v>
      </c>
      <c r="AT113" s="93" t="e">
        <f t="shared" si="47"/>
        <v>#N/A</v>
      </c>
      <c r="AU113" s="99" t="e">
        <f t="shared" si="48"/>
        <v>#N/A</v>
      </c>
      <c r="AV113" s="99">
        <f t="shared" si="49"/>
        <v>0</v>
      </c>
    </row>
    <row r="114" spans="1:48" s="91" customFormat="1">
      <c r="A114" s="92">
        <f t="shared" si="50"/>
        <v>106</v>
      </c>
      <c r="B114" s="91">
        <f t="shared" si="33"/>
        <v>107</v>
      </c>
      <c r="C114" s="99">
        <f t="shared" si="34"/>
        <v>0</v>
      </c>
      <c r="F114" s="92">
        <f t="shared" si="51"/>
        <v>106</v>
      </c>
      <c r="G114" s="91">
        <f t="shared" si="52"/>
        <v>107</v>
      </c>
      <c r="H114" s="91" t="e">
        <f>INDEX(地温!$D$2:$D$366,MATCH(F114,地温!$C$2:$C$366,FALSE))</f>
        <v>#N/A</v>
      </c>
      <c r="I114" s="91" t="e">
        <f t="shared" si="53"/>
        <v>#N/A</v>
      </c>
      <c r="J114" s="93" t="e">
        <f t="shared" si="35"/>
        <v>#N/A</v>
      </c>
      <c r="K114" s="99" t="e">
        <f t="shared" si="36"/>
        <v>#N/A</v>
      </c>
      <c r="L114" s="99">
        <f t="shared" si="37"/>
        <v>0</v>
      </c>
      <c r="O114" s="92">
        <f t="shared" si="54"/>
        <v>106</v>
      </c>
      <c r="P114" s="91">
        <f t="shared" si="55"/>
        <v>107</v>
      </c>
      <c r="Q114" s="91" t="e">
        <f>INDEX(地温!$D$2:$D$366,MATCH(O114,地温!$C$2:$C$366,FALSE))</f>
        <v>#N/A</v>
      </c>
      <c r="R114" s="91" t="e">
        <f t="shared" si="56"/>
        <v>#N/A</v>
      </c>
      <c r="S114" s="93" t="e">
        <f t="shared" si="38"/>
        <v>#N/A</v>
      </c>
      <c r="T114" s="99" t="e">
        <f t="shared" si="39"/>
        <v>#N/A</v>
      </c>
      <c r="U114" s="99">
        <f t="shared" si="40"/>
        <v>0</v>
      </c>
      <c r="X114" s="92">
        <f t="shared" si="57"/>
        <v>106</v>
      </c>
      <c r="Y114" s="91">
        <f t="shared" si="58"/>
        <v>107</v>
      </c>
      <c r="Z114" s="91" t="e">
        <f>INDEX(地温!$D$2:$D$366,MATCH(X114,地温!$C$2:$C$366,FALSE))</f>
        <v>#N/A</v>
      </c>
      <c r="AA114" s="91" t="e">
        <f t="shared" si="59"/>
        <v>#N/A</v>
      </c>
      <c r="AB114" s="93" t="e">
        <f t="shared" si="41"/>
        <v>#N/A</v>
      </c>
      <c r="AC114" s="99" t="e">
        <f t="shared" si="42"/>
        <v>#N/A</v>
      </c>
      <c r="AD114" s="99">
        <f t="shared" si="43"/>
        <v>0</v>
      </c>
      <c r="AG114" s="92">
        <f t="shared" si="60"/>
        <v>106</v>
      </c>
      <c r="AH114" s="91">
        <f t="shared" si="61"/>
        <v>107</v>
      </c>
      <c r="AI114" s="91" t="e">
        <f>INDEX(地温!$D$2:$D$366,MATCH(AG114,地温!$C$2:$C$366,FALSE))</f>
        <v>#N/A</v>
      </c>
      <c r="AJ114" s="91" t="e">
        <f t="shared" si="62"/>
        <v>#N/A</v>
      </c>
      <c r="AK114" s="93" t="e">
        <f t="shared" si="44"/>
        <v>#N/A</v>
      </c>
      <c r="AL114" s="99" t="e">
        <f t="shared" si="45"/>
        <v>#N/A</v>
      </c>
      <c r="AM114" s="99">
        <f t="shared" si="46"/>
        <v>0</v>
      </c>
      <c r="AP114" s="92">
        <f t="shared" si="63"/>
        <v>106</v>
      </c>
      <c r="AQ114" s="91">
        <f t="shared" si="64"/>
        <v>107</v>
      </c>
      <c r="AR114" s="91" t="e">
        <f>INDEX(地温!$D$2:$D$366,MATCH(AP114,地温!$C$2:$C$366,FALSE))</f>
        <v>#N/A</v>
      </c>
      <c r="AS114" s="91" t="e">
        <f t="shared" si="65"/>
        <v>#N/A</v>
      </c>
      <c r="AT114" s="93" t="e">
        <f t="shared" si="47"/>
        <v>#N/A</v>
      </c>
      <c r="AU114" s="99" t="e">
        <f t="shared" si="48"/>
        <v>#N/A</v>
      </c>
      <c r="AV114" s="99">
        <f t="shared" si="49"/>
        <v>0</v>
      </c>
    </row>
    <row r="115" spans="1:48" s="91" customFormat="1">
      <c r="A115" s="92">
        <f t="shared" si="50"/>
        <v>107</v>
      </c>
      <c r="B115" s="91">
        <f t="shared" si="33"/>
        <v>108</v>
      </c>
      <c r="C115" s="99">
        <f t="shared" si="34"/>
        <v>0</v>
      </c>
      <c r="F115" s="92">
        <f t="shared" si="51"/>
        <v>107</v>
      </c>
      <c r="G115" s="91">
        <f t="shared" si="52"/>
        <v>108</v>
      </c>
      <c r="H115" s="91" t="e">
        <f>INDEX(地温!$D$2:$D$366,MATCH(F115,地温!$C$2:$C$366,FALSE))</f>
        <v>#N/A</v>
      </c>
      <c r="I115" s="91" t="e">
        <f t="shared" si="53"/>
        <v>#N/A</v>
      </c>
      <c r="J115" s="93" t="e">
        <f t="shared" si="35"/>
        <v>#N/A</v>
      </c>
      <c r="K115" s="99" t="e">
        <f t="shared" si="36"/>
        <v>#N/A</v>
      </c>
      <c r="L115" s="99">
        <f t="shared" si="37"/>
        <v>0</v>
      </c>
      <c r="O115" s="92">
        <f t="shared" si="54"/>
        <v>107</v>
      </c>
      <c r="P115" s="91">
        <f t="shared" si="55"/>
        <v>108</v>
      </c>
      <c r="Q115" s="91" t="e">
        <f>INDEX(地温!$D$2:$D$366,MATCH(O115,地温!$C$2:$C$366,FALSE))</f>
        <v>#N/A</v>
      </c>
      <c r="R115" s="91" t="e">
        <f t="shared" si="56"/>
        <v>#N/A</v>
      </c>
      <c r="S115" s="93" t="e">
        <f t="shared" si="38"/>
        <v>#N/A</v>
      </c>
      <c r="T115" s="99" t="e">
        <f t="shared" si="39"/>
        <v>#N/A</v>
      </c>
      <c r="U115" s="99">
        <f t="shared" si="40"/>
        <v>0</v>
      </c>
      <c r="X115" s="92">
        <f t="shared" si="57"/>
        <v>107</v>
      </c>
      <c r="Y115" s="91">
        <f t="shared" si="58"/>
        <v>108</v>
      </c>
      <c r="Z115" s="91" t="e">
        <f>INDEX(地温!$D$2:$D$366,MATCH(X115,地温!$C$2:$C$366,FALSE))</f>
        <v>#N/A</v>
      </c>
      <c r="AA115" s="91" t="e">
        <f t="shared" si="59"/>
        <v>#N/A</v>
      </c>
      <c r="AB115" s="93" t="e">
        <f t="shared" si="41"/>
        <v>#N/A</v>
      </c>
      <c r="AC115" s="99" t="e">
        <f t="shared" si="42"/>
        <v>#N/A</v>
      </c>
      <c r="AD115" s="99">
        <f t="shared" si="43"/>
        <v>0</v>
      </c>
      <c r="AG115" s="92">
        <f t="shared" si="60"/>
        <v>107</v>
      </c>
      <c r="AH115" s="91">
        <f t="shared" si="61"/>
        <v>108</v>
      </c>
      <c r="AI115" s="91" t="e">
        <f>INDEX(地温!$D$2:$D$366,MATCH(AG115,地温!$C$2:$C$366,FALSE))</f>
        <v>#N/A</v>
      </c>
      <c r="AJ115" s="91" t="e">
        <f t="shared" si="62"/>
        <v>#N/A</v>
      </c>
      <c r="AK115" s="93" t="e">
        <f t="shared" si="44"/>
        <v>#N/A</v>
      </c>
      <c r="AL115" s="99" t="e">
        <f t="shared" si="45"/>
        <v>#N/A</v>
      </c>
      <c r="AM115" s="99">
        <f t="shared" si="46"/>
        <v>0</v>
      </c>
      <c r="AP115" s="92">
        <f t="shared" si="63"/>
        <v>107</v>
      </c>
      <c r="AQ115" s="91">
        <f t="shared" si="64"/>
        <v>108</v>
      </c>
      <c r="AR115" s="91" t="e">
        <f>INDEX(地温!$D$2:$D$366,MATCH(AP115,地温!$C$2:$C$366,FALSE))</f>
        <v>#N/A</v>
      </c>
      <c r="AS115" s="91" t="e">
        <f t="shared" si="65"/>
        <v>#N/A</v>
      </c>
      <c r="AT115" s="93" t="e">
        <f t="shared" si="47"/>
        <v>#N/A</v>
      </c>
      <c r="AU115" s="99" t="e">
        <f t="shared" si="48"/>
        <v>#N/A</v>
      </c>
      <c r="AV115" s="99">
        <f t="shared" si="49"/>
        <v>0</v>
      </c>
    </row>
    <row r="116" spans="1:48" s="91" customFormat="1">
      <c r="A116" s="92">
        <f t="shared" si="50"/>
        <v>108</v>
      </c>
      <c r="B116" s="91">
        <f t="shared" si="33"/>
        <v>109</v>
      </c>
      <c r="C116" s="99">
        <f t="shared" si="34"/>
        <v>0</v>
      </c>
      <c r="F116" s="92">
        <f t="shared" si="51"/>
        <v>108</v>
      </c>
      <c r="G116" s="91">
        <f t="shared" si="52"/>
        <v>109</v>
      </c>
      <c r="H116" s="91" t="e">
        <f>INDEX(地温!$D$2:$D$366,MATCH(F116,地温!$C$2:$C$366,FALSE))</f>
        <v>#N/A</v>
      </c>
      <c r="I116" s="91" t="e">
        <f t="shared" si="53"/>
        <v>#N/A</v>
      </c>
      <c r="J116" s="93" t="e">
        <f t="shared" si="35"/>
        <v>#N/A</v>
      </c>
      <c r="K116" s="99" t="e">
        <f t="shared" si="36"/>
        <v>#N/A</v>
      </c>
      <c r="L116" s="99">
        <f t="shared" si="37"/>
        <v>0</v>
      </c>
      <c r="O116" s="92">
        <f t="shared" si="54"/>
        <v>108</v>
      </c>
      <c r="P116" s="91">
        <f t="shared" si="55"/>
        <v>109</v>
      </c>
      <c r="Q116" s="91" t="e">
        <f>INDEX(地温!$D$2:$D$366,MATCH(O116,地温!$C$2:$C$366,FALSE))</f>
        <v>#N/A</v>
      </c>
      <c r="R116" s="91" t="e">
        <f t="shared" si="56"/>
        <v>#N/A</v>
      </c>
      <c r="S116" s="93" t="e">
        <f t="shared" si="38"/>
        <v>#N/A</v>
      </c>
      <c r="T116" s="99" t="e">
        <f t="shared" si="39"/>
        <v>#N/A</v>
      </c>
      <c r="U116" s="99">
        <f t="shared" si="40"/>
        <v>0</v>
      </c>
      <c r="X116" s="92">
        <f t="shared" si="57"/>
        <v>108</v>
      </c>
      <c r="Y116" s="91">
        <f t="shared" si="58"/>
        <v>109</v>
      </c>
      <c r="Z116" s="91" t="e">
        <f>INDEX(地温!$D$2:$D$366,MATCH(X116,地温!$C$2:$C$366,FALSE))</f>
        <v>#N/A</v>
      </c>
      <c r="AA116" s="91" t="e">
        <f t="shared" si="59"/>
        <v>#N/A</v>
      </c>
      <c r="AB116" s="93" t="e">
        <f t="shared" si="41"/>
        <v>#N/A</v>
      </c>
      <c r="AC116" s="99" t="e">
        <f t="shared" si="42"/>
        <v>#N/A</v>
      </c>
      <c r="AD116" s="99">
        <f t="shared" si="43"/>
        <v>0</v>
      </c>
      <c r="AG116" s="92">
        <f t="shared" si="60"/>
        <v>108</v>
      </c>
      <c r="AH116" s="91">
        <f t="shared" si="61"/>
        <v>109</v>
      </c>
      <c r="AI116" s="91" t="e">
        <f>INDEX(地温!$D$2:$D$366,MATCH(AG116,地温!$C$2:$C$366,FALSE))</f>
        <v>#N/A</v>
      </c>
      <c r="AJ116" s="91" t="e">
        <f t="shared" si="62"/>
        <v>#N/A</v>
      </c>
      <c r="AK116" s="93" t="e">
        <f t="shared" si="44"/>
        <v>#N/A</v>
      </c>
      <c r="AL116" s="99" t="e">
        <f t="shared" si="45"/>
        <v>#N/A</v>
      </c>
      <c r="AM116" s="99">
        <f t="shared" si="46"/>
        <v>0</v>
      </c>
      <c r="AP116" s="92">
        <f t="shared" si="63"/>
        <v>108</v>
      </c>
      <c r="AQ116" s="91">
        <f t="shared" si="64"/>
        <v>109</v>
      </c>
      <c r="AR116" s="91" t="e">
        <f>INDEX(地温!$D$2:$D$366,MATCH(AP116,地温!$C$2:$C$366,FALSE))</f>
        <v>#N/A</v>
      </c>
      <c r="AS116" s="91" t="e">
        <f t="shared" si="65"/>
        <v>#N/A</v>
      </c>
      <c r="AT116" s="93" t="e">
        <f t="shared" si="47"/>
        <v>#N/A</v>
      </c>
      <c r="AU116" s="99" t="e">
        <f t="shared" si="48"/>
        <v>#N/A</v>
      </c>
      <c r="AV116" s="99">
        <f t="shared" si="49"/>
        <v>0</v>
      </c>
    </row>
    <row r="117" spans="1:48" s="91" customFormat="1">
      <c r="A117" s="92">
        <f t="shared" si="50"/>
        <v>109</v>
      </c>
      <c r="B117" s="91">
        <f t="shared" si="33"/>
        <v>110</v>
      </c>
      <c r="C117" s="99">
        <f t="shared" si="34"/>
        <v>0</v>
      </c>
      <c r="F117" s="92">
        <f t="shared" si="51"/>
        <v>109</v>
      </c>
      <c r="G117" s="91">
        <f t="shared" si="52"/>
        <v>110</v>
      </c>
      <c r="H117" s="91" t="e">
        <f>INDEX(地温!$D$2:$D$366,MATCH(F117,地温!$C$2:$C$366,FALSE))</f>
        <v>#N/A</v>
      </c>
      <c r="I117" s="91" t="e">
        <f t="shared" si="53"/>
        <v>#N/A</v>
      </c>
      <c r="J117" s="93" t="e">
        <f t="shared" si="35"/>
        <v>#N/A</v>
      </c>
      <c r="K117" s="99" t="e">
        <f t="shared" si="36"/>
        <v>#N/A</v>
      </c>
      <c r="L117" s="99">
        <f t="shared" si="37"/>
        <v>0</v>
      </c>
      <c r="O117" s="92">
        <f t="shared" si="54"/>
        <v>109</v>
      </c>
      <c r="P117" s="91">
        <f t="shared" si="55"/>
        <v>110</v>
      </c>
      <c r="Q117" s="91" t="e">
        <f>INDEX(地温!$D$2:$D$366,MATCH(O117,地温!$C$2:$C$366,FALSE))</f>
        <v>#N/A</v>
      </c>
      <c r="R117" s="91" t="e">
        <f t="shared" si="56"/>
        <v>#N/A</v>
      </c>
      <c r="S117" s="93" t="e">
        <f t="shared" si="38"/>
        <v>#N/A</v>
      </c>
      <c r="T117" s="99" t="e">
        <f t="shared" si="39"/>
        <v>#N/A</v>
      </c>
      <c r="U117" s="99">
        <f t="shared" si="40"/>
        <v>0</v>
      </c>
      <c r="X117" s="92">
        <f t="shared" si="57"/>
        <v>109</v>
      </c>
      <c r="Y117" s="91">
        <f t="shared" si="58"/>
        <v>110</v>
      </c>
      <c r="Z117" s="91" t="e">
        <f>INDEX(地温!$D$2:$D$366,MATCH(X117,地温!$C$2:$C$366,FALSE))</f>
        <v>#N/A</v>
      </c>
      <c r="AA117" s="91" t="e">
        <f t="shared" si="59"/>
        <v>#N/A</v>
      </c>
      <c r="AB117" s="93" t="e">
        <f t="shared" si="41"/>
        <v>#N/A</v>
      </c>
      <c r="AC117" s="99" t="e">
        <f t="shared" si="42"/>
        <v>#N/A</v>
      </c>
      <c r="AD117" s="99">
        <f t="shared" si="43"/>
        <v>0</v>
      </c>
      <c r="AG117" s="92">
        <f t="shared" si="60"/>
        <v>109</v>
      </c>
      <c r="AH117" s="91">
        <f t="shared" si="61"/>
        <v>110</v>
      </c>
      <c r="AI117" s="91" t="e">
        <f>INDEX(地温!$D$2:$D$366,MATCH(AG117,地温!$C$2:$C$366,FALSE))</f>
        <v>#N/A</v>
      </c>
      <c r="AJ117" s="91" t="e">
        <f t="shared" si="62"/>
        <v>#N/A</v>
      </c>
      <c r="AK117" s="93" t="e">
        <f t="shared" si="44"/>
        <v>#N/A</v>
      </c>
      <c r="AL117" s="99" t="e">
        <f t="shared" si="45"/>
        <v>#N/A</v>
      </c>
      <c r="AM117" s="99">
        <f t="shared" si="46"/>
        <v>0</v>
      </c>
      <c r="AP117" s="92">
        <f t="shared" si="63"/>
        <v>109</v>
      </c>
      <c r="AQ117" s="91">
        <f t="shared" si="64"/>
        <v>110</v>
      </c>
      <c r="AR117" s="91" t="e">
        <f>INDEX(地温!$D$2:$D$366,MATCH(AP117,地温!$C$2:$C$366,FALSE))</f>
        <v>#N/A</v>
      </c>
      <c r="AS117" s="91" t="e">
        <f t="shared" si="65"/>
        <v>#N/A</v>
      </c>
      <c r="AT117" s="93" t="e">
        <f t="shared" si="47"/>
        <v>#N/A</v>
      </c>
      <c r="AU117" s="99" t="e">
        <f t="shared" si="48"/>
        <v>#N/A</v>
      </c>
      <c r="AV117" s="99">
        <f t="shared" si="49"/>
        <v>0</v>
      </c>
    </row>
    <row r="118" spans="1:48" s="91" customFormat="1">
      <c r="A118" s="92">
        <f t="shared" si="50"/>
        <v>110</v>
      </c>
      <c r="B118" s="91">
        <f t="shared" si="33"/>
        <v>111</v>
      </c>
      <c r="C118" s="99">
        <f t="shared" si="34"/>
        <v>0</v>
      </c>
      <c r="F118" s="92">
        <f t="shared" si="51"/>
        <v>110</v>
      </c>
      <c r="G118" s="91">
        <f t="shared" si="52"/>
        <v>111</v>
      </c>
      <c r="H118" s="91" t="e">
        <f>INDEX(地温!$D$2:$D$366,MATCH(F118,地温!$C$2:$C$366,FALSE))</f>
        <v>#N/A</v>
      </c>
      <c r="I118" s="91" t="e">
        <f t="shared" si="53"/>
        <v>#N/A</v>
      </c>
      <c r="J118" s="93" t="e">
        <f t="shared" si="35"/>
        <v>#N/A</v>
      </c>
      <c r="K118" s="99" t="e">
        <f t="shared" si="36"/>
        <v>#N/A</v>
      </c>
      <c r="L118" s="99">
        <f t="shared" si="37"/>
        <v>0</v>
      </c>
      <c r="O118" s="92">
        <f t="shared" si="54"/>
        <v>110</v>
      </c>
      <c r="P118" s="91">
        <f t="shared" si="55"/>
        <v>111</v>
      </c>
      <c r="Q118" s="91" t="e">
        <f>INDEX(地温!$D$2:$D$366,MATCH(O118,地温!$C$2:$C$366,FALSE))</f>
        <v>#N/A</v>
      </c>
      <c r="R118" s="91" t="e">
        <f t="shared" si="56"/>
        <v>#N/A</v>
      </c>
      <c r="S118" s="93" t="e">
        <f t="shared" si="38"/>
        <v>#N/A</v>
      </c>
      <c r="T118" s="99" t="e">
        <f t="shared" si="39"/>
        <v>#N/A</v>
      </c>
      <c r="U118" s="99">
        <f t="shared" si="40"/>
        <v>0</v>
      </c>
      <c r="X118" s="92">
        <f t="shared" si="57"/>
        <v>110</v>
      </c>
      <c r="Y118" s="91">
        <f t="shared" si="58"/>
        <v>111</v>
      </c>
      <c r="Z118" s="91" t="e">
        <f>INDEX(地温!$D$2:$D$366,MATCH(X118,地温!$C$2:$C$366,FALSE))</f>
        <v>#N/A</v>
      </c>
      <c r="AA118" s="91" t="e">
        <f t="shared" si="59"/>
        <v>#N/A</v>
      </c>
      <c r="AB118" s="93" t="e">
        <f t="shared" si="41"/>
        <v>#N/A</v>
      </c>
      <c r="AC118" s="99" t="e">
        <f t="shared" si="42"/>
        <v>#N/A</v>
      </c>
      <c r="AD118" s="99">
        <f t="shared" si="43"/>
        <v>0</v>
      </c>
      <c r="AG118" s="92">
        <f t="shared" si="60"/>
        <v>110</v>
      </c>
      <c r="AH118" s="91">
        <f t="shared" si="61"/>
        <v>111</v>
      </c>
      <c r="AI118" s="91" t="e">
        <f>INDEX(地温!$D$2:$D$366,MATCH(AG118,地温!$C$2:$C$366,FALSE))</f>
        <v>#N/A</v>
      </c>
      <c r="AJ118" s="91" t="e">
        <f t="shared" si="62"/>
        <v>#N/A</v>
      </c>
      <c r="AK118" s="93" t="e">
        <f t="shared" si="44"/>
        <v>#N/A</v>
      </c>
      <c r="AL118" s="99" t="e">
        <f t="shared" si="45"/>
        <v>#N/A</v>
      </c>
      <c r="AM118" s="99">
        <f t="shared" si="46"/>
        <v>0</v>
      </c>
      <c r="AP118" s="92">
        <f t="shared" si="63"/>
        <v>110</v>
      </c>
      <c r="AQ118" s="91">
        <f t="shared" si="64"/>
        <v>111</v>
      </c>
      <c r="AR118" s="91" t="e">
        <f>INDEX(地温!$D$2:$D$366,MATCH(AP118,地温!$C$2:$C$366,FALSE))</f>
        <v>#N/A</v>
      </c>
      <c r="AS118" s="91" t="e">
        <f t="shared" si="65"/>
        <v>#N/A</v>
      </c>
      <c r="AT118" s="93" t="e">
        <f t="shared" si="47"/>
        <v>#N/A</v>
      </c>
      <c r="AU118" s="99" t="e">
        <f t="shared" si="48"/>
        <v>#N/A</v>
      </c>
      <c r="AV118" s="99">
        <f t="shared" si="49"/>
        <v>0</v>
      </c>
    </row>
    <row r="119" spans="1:48" s="91" customFormat="1">
      <c r="A119" s="92">
        <f t="shared" si="50"/>
        <v>111</v>
      </c>
      <c r="B119" s="91">
        <f t="shared" si="33"/>
        <v>112</v>
      </c>
      <c r="C119" s="99">
        <f t="shared" si="34"/>
        <v>0</v>
      </c>
      <c r="F119" s="92">
        <f t="shared" si="51"/>
        <v>111</v>
      </c>
      <c r="G119" s="91">
        <f t="shared" si="52"/>
        <v>112</v>
      </c>
      <c r="H119" s="91" t="e">
        <f>INDEX(地温!$D$2:$D$366,MATCH(F119,地温!$C$2:$C$366,FALSE))</f>
        <v>#N/A</v>
      </c>
      <c r="I119" s="91" t="e">
        <f t="shared" si="53"/>
        <v>#N/A</v>
      </c>
      <c r="J119" s="93" t="e">
        <f t="shared" si="35"/>
        <v>#N/A</v>
      </c>
      <c r="K119" s="99" t="e">
        <f t="shared" si="36"/>
        <v>#N/A</v>
      </c>
      <c r="L119" s="99">
        <f t="shared" si="37"/>
        <v>0</v>
      </c>
      <c r="O119" s="92">
        <f t="shared" si="54"/>
        <v>111</v>
      </c>
      <c r="P119" s="91">
        <f t="shared" si="55"/>
        <v>112</v>
      </c>
      <c r="Q119" s="91" t="e">
        <f>INDEX(地温!$D$2:$D$366,MATCH(O119,地温!$C$2:$C$366,FALSE))</f>
        <v>#N/A</v>
      </c>
      <c r="R119" s="91" t="e">
        <f t="shared" si="56"/>
        <v>#N/A</v>
      </c>
      <c r="S119" s="93" t="e">
        <f t="shared" si="38"/>
        <v>#N/A</v>
      </c>
      <c r="T119" s="99" t="e">
        <f t="shared" si="39"/>
        <v>#N/A</v>
      </c>
      <c r="U119" s="99">
        <f t="shared" si="40"/>
        <v>0</v>
      </c>
      <c r="X119" s="92">
        <f t="shared" si="57"/>
        <v>111</v>
      </c>
      <c r="Y119" s="91">
        <f t="shared" si="58"/>
        <v>112</v>
      </c>
      <c r="Z119" s="91" t="e">
        <f>INDEX(地温!$D$2:$D$366,MATCH(X119,地温!$C$2:$C$366,FALSE))</f>
        <v>#N/A</v>
      </c>
      <c r="AA119" s="91" t="e">
        <f t="shared" si="59"/>
        <v>#N/A</v>
      </c>
      <c r="AB119" s="93" t="e">
        <f t="shared" si="41"/>
        <v>#N/A</v>
      </c>
      <c r="AC119" s="99" t="e">
        <f t="shared" si="42"/>
        <v>#N/A</v>
      </c>
      <c r="AD119" s="99">
        <f t="shared" si="43"/>
        <v>0</v>
      </c>
      <c r="AG119" s="92">
        <f t="shared" si="60"/>
        <v>111</v>
      </c>
      <c r="AH119" s="91">
        <f t="shared" si="61"/>
        <v>112</v>
      </c>
      <c r="AI119" s="91" t="e">
        <f>INDEX(地温!$D$2:$D$366,MATCH(AG119,地温!$C$2:$C$366,FALSE))</f>
        <v>#N/A</v>
      </c>
      <c r="AJ119" s="91" t="e">
        <f t="shared" si="62"/>
        <v>#N/A</v>
      </c>
      <c r="AK119" s="93" t="e">
        <f t="shared" si="44"/>
        <v>#N/A</v>
      </c>
      <c r="AL119" s="99" t="e">
        <f t="shared" si="45"/>
        <v>#N/A</v>
      </c>
      <c r="AM119" s="99">
        <f t="shared" si="46"/>
        <v>0</v>
      </c>
      <c r="AP119" s="92">
        <f t="shared" si="63"/>
        <v>111</v>
      </c>
      <c r="AQ119" s="91">
        <f t="shared" si="64"/>
        <v>112</v>
      </c>
      <c r="AR119" s="91" t="e">
        <f>INDEX(地温!$D$2:$D$366,MATCH(AP119,地温!$C$2:$C$366,FALSE))</f>
        <v>#N/A</v>
      </c>
      <c r="AS119" s="91" t="e">
        <f t="shared" si="65"/>
        <v>#N/A</v>
      </c>
      <c r="AT119" s="93" t="e">
        <f t="shared" si="47"/>
        <v>#N/A</v>
      </c>
      <c r="AU119" s="99" t="e">
        <f t="shared" si="48"/>
        <v>#N/A</v>
      </c>
      <c r="AV119" s="99">
        <f t="shared" si="49"/>
        <v>0</v>
      </c>
    </row>
    <row r="120" spans="1:48" s="91" customFormat="1">
      <c r="A120" s="92">
        <f t="shared" si="50"/>
        <v>112</v>
      </c>
      <c r="B120" s="91">
        <f t="shared" si="33"/>
        <v>113</v>
      </c>
      <c r="C120" s="99">
        <f t="shared" si="34"/>
        <v>0</v>
      </c>
      <c r="F120" s="92">
        <f t="shared" si="51"/>
        <v>112</v>
      </c>
      <c r="G120" s="91">
        <f t="shared" si="52"/>
        <v>113</v>
      </c>
      <c r="H120" s="91" t="e">
        <f>INDEX(地温!$D$2:$D$366,MATCH(F120,地温!$C$2:$C$366,FALSE))</f>
        <v>#N/A</v>
      </c>
      <c r="I120" s="91" t="e">
        <f t="shared" si="53"/>
        <v>#N/A</v>
      </c>
      <c r="J120" s="93" t="e">
        <f t="shared" si="35"/>
        <v>#N/A</v>
      </c>
      <c r="K120" s="99" t="e">
        <f t="shared" si="36"/>
        <v>#N/A</v>
      </c>
      <c r="L120" s="99">
        <f t="shared" si="37"/>
        <v>0</v>
      </c>
      <c r="O120" s="92">
        <f t="shared" si="54"/>
        <v>112</v>
      </c>
      <c r="P120" s="91">
        <f t="shared" si="55"/>
        <v>113</v>
      </c>
      <c r="Q120" s="91" t="e">
        <f>INDEX(地温!$D$2:$D$366,MATCH(O120,地温!$C$2:$C$366,FALSE))</f>
        <v>#N/A</v>
      </c>
      <c r="R120" s="91" t="e">
        <f t="shared" si="56"/>
        <v>#N/A</v>
      </c>
      <c r="S120" s="93" t="e">
        <f t="shared" si="38"/>
        <v>#N/A</v>
      </c>
      <c r="T120" s="99" t="e">
        <f t="shared" si="39"/>
        <v>#N/A</v>
      </c>
      <c r="U120" s="99">
        <f t="shared" si="40"/>
        <v>0</v>
      </c>
      <c r="X120" s="92">
        <f t="shared" si="57"/>
        <v>112</v>
      </c>
      <c r="Y120" s="91">
        <f t="shared" si="58"/>
        <v>113</v>
      </c>
      <c r="Z120" s="91" t="e">
        <f>INDEX(地温!$D$2:$D$366,MATCH(X120,地温!$C$2:$C$366,FALSE))</f>
        <v>#N/A</v>
      </c>
      <c r="AA120" s="91" t="e">
        <f t="shared" si="59"/>
        <v>#N/A</v>
      </c>
      <c r="AB120" s="93" t="e">
        <f t="shared" si="41"/>
        <v>#N/A</v>
      </c>
      <c r="AC120" s="99" t="e">
        <f t="shared" si="42"/>
        <v>#N/A</v>
      </c>
      <c r="AD120" s="99">
        <f t="shared" si="43"/>
        <v>0</v>
      </c>
      <c r="AG120" s="92">
        <f t="shared" si="60"/>
        <v>112</v>
      </c>
      <c r="AH120" s="91">
        <f t="shared" si="61"/>
        <v>113</v>
      </c>
      <c r="AI120" s="91" t="e">
        <f>INDEX(地温!$D$2:$D$366,MATCH(AG120,地温!$C$2:$C$366,FALSE))</f>
        <v>#N/A</v>
      </c>
      <c r="AJ120" s="91" t="e">
        <f t="shared" si="62"/>
        <v>#N/A</v>
      </c>
      <c r="AK120" s="93" t="e">
        <f t="shared" si="44"/>
        <v>#N/A</v>
      </c>
      <c r="AL120" s="99" t="e">
        <f t="shared" si="45"/>
        <v>#N/A</v>
      </c>
      <c r="AM120" s="99">
        <f t="shared" si="46"/>
        <v>0</v>
      </c>
      <c r="AP120" s="92">
        <f t="shared" si="63"/>
        <v>112</v>
      </c>
      <c r="AQ120" s="91">
        <f t="shared" si="64"/>
        <v>113</v>
      </c>
      <c r="AR120" s="91" t="e">
        <f>INDEX(地温!$D$2:$D$366,MATCH(AP120,地温!$C$2:$C$366,FALSE))</f>
        <v>#N/A</v>
      </c>
      <c r="AS120" s="91" t="e">
        <f t="shared" si="65"/>
        <v>#N/A</v>
      </c>
      <c r="AT120" s="93" t="e">
        <f t="shared" si="47"/>
        <v>#N/A</v>
      </c>
      <c r="AU120" s="99" t="e">
        <f t="shared" si="48"/>
        <v>#N/A</v>
      </c>
      <c r="AV120" s="99">
        <f t="shared" si="49"/>
        <v>0</v>
      </c>
    </row>
    <row r="121" spans="1:48" s="91" customFormat="1">
      <c r="A121" s="92">
        <f t="shared" si="50"/>
        <v>113</v>
      </c>
      <c r="B121" s="91">
        <f t="shared" si="33"/>
        <v>114</v>
      </c>
      <c r="C121" s="99">
        <f t="shared" si="34"/>
        <v>0</v>
      </c>
      <c r="F121" s="92">
        <f t="shared" si="51"/>
        <v>113</v>
      </c>
      <c r="G121" s="91">
        <f t="shared" si="52"/>
        <v>114</v>
      </c>
      <c r="H121" s="91" t="e">
        <f>INDEX(地温!$D$2:$D$366,MATCH(F121,地温!$C$2:$C$366,FALSE))</f>
        <v>#N/A</v>
      </c>
      <c r="I121" s="91" t="e">
        <f t="shared" si="53"/>
        <v>#N/A</v>
      </c>
      <c r="J121" s="93" t="e">
        <f t="shared" si="35"/>
        <v>#N/A</v>
      </c>
      <c r="K121" s="99" t="e">
        <f t="shared" si="36"/>
        <v>#N/A</v>
      </c>
      <c r="L121" s="99">
        <f t="shared" si="37"/>
        <v>0</v>
      </c>
      <c r="O121" s="92">
        <f t="shared" si="54"/>
        <v>113</v>
      </c>
      <c r="P121" s="91">
        <f t="shared" si="55"/>
        <v>114</v>
      </c>
      <c r="Q121" s="91" t="e">
        <f>INDEX(地温!$D$2:$D$366,MATCH(O121,地温!$C$2:$C$366,FALSE))</f>
        <v>#N/A</v>
      </c>
      <c r="R121" s="91" t="e">
        <f t="shared" si="56"/>
        <v>#N/A</v>
      </c>
      <c r="S121" s="93" t="e">
        <f t="shared" si="38"/>
        <v>#N/A</v>
      </c>
      <c r="T121" s="99" t="e">
        <f t="shared" si="39"/>
        <v>#N/A</v>
      </c>
      <c r="U121" s="99">
        <f t="shared" si="40"/>
        <v>0</v>
      </c>
      <c r="X121" s="92">
        <f t="shared" si="57"/>
        <v>113</v>
      </c>
      <c r="Y121" s="91">
        <f t="shared" si="58"/>
        <v>114</v>
      </c>
      <c r="Z121" s="91" t="e">
        <f>INDEX(地温!$D$2:$D$366,MATCH(X121,地温!$C$2:$C$366,FALSE))</f>
        <v>#N/A</v>
      </c>
      <c r="AA121" s="91" t="e">
        <f t="shared" si="59"/>
        <v>#N/A</v>
      </c>
      <c r="AB121" s="93" t="e">
        <f t="shared" si="41"/>
        <v>#N/A</v>
      </c>
      <c r="AC121" s="99" t="e">
        <f t="shared" si="42"/>
        <v>#N/A</v>
      </c>
      <c r="AD121" s="99">
        <f t="shared" si="43"/>
        <v>0</v>
      </c>
      <c r="AG121" s="92">
        <f t="shared" si="60"/>
        <v>113</v>
      </c>
      <c r="AH121" s="91">
        <f t="shared" si="61"/>
        <v>114</v>
      </c>
      <c r="AI121" s="91" t="e">
        <f>INDEX(地温!$D$2:$D$366,MATCH(AG121,地温!$C$2:$C$366,FALSE))</f>
        <v>#N/A</v>
      </c>
      <c r="AJ121" s="91" t="e">
        <f t="shared" si="62"/>
        <v>#N/A</v>
      </c>
      <c r="AK121" s="93" t="e">
        <f t="shared" si="44"/>
        <v>#N/A</v>
      </c>
      <c r="AL121" s="99" t="e">
        <f t="shared" si="45"/>
        <v>#N/A</v>
      </c>
      <c r="AM121" s="99">
        <f t="shared" si="46"/>
        <v>0</v>
      </c>
      <c r="AP121" s="92">
        <f t="shared" si="63"/>
        <v>113</v>
      </c>
      <c r="AQ121" s="91">
        <f t="shared" si="64"/>
        <v>114</v>
      </c>
      <c r="AR121" s="91" t="e">
        <f>INDEX(地温!$D$2:$D$366,MATCH(AP121,地温!$C$2:$C$366,FALSE))</f>
        <v>#N/A</v>
      </c>
      <c r="AS121" s="91" t="e">
        <f t="shared" si="65"/>
        <v>#N/A</v>
      </c>
      <c r="AT121" s="93" t="e">
        <f t="shared" si="47"/>
        <v>#N/A</v>
      </c>
      <c r="AU121" s="99" t="e">
        <f t="shared" si="48"/>
        <v>#N/A</v>
      </c>
      <c r="AV121" s="99">
        <f t="shared" si="49"/>
        <v>0</v>
      </c>
    </row>
    <row r="122" spans="1:48" s="91" customFormat="1">
      <c r="A122" s="92">
        <f t="shared" si="50"/>
        <v>114</v>
      </c>
      <c r="B122" s="91">
        <f t="shared" si="33"/>
        <v>115</v>
      </c>
      <c r="C122" s="99">
        <f t="shared" si="34"/>
        <v>0</v>
      </c>
      <c r="F122" s="92">
        <f t="shared" si="51"/>
        <v>114</v>
      </c>
      <c r="G122" s="91">
        <f t="shared" si="52"/>
        <v>115</v>
      </c>
      <c r="H122" s="91" t="e">
        <f>INDEX(地温!$D$2:$D$366,MATCH(F122,地温!$C$2:$C$366,FALSE))</f>
        <v>#N/A</v>
      </c>
      <c r="I122" s="91" t="e">
        <f t="shared" si="53"/>
        <v>#N/A</v>
      </c>
      <c r="J122" s="93" t="e">
        <f t="shared" si="35"/>
        <v>#N/A</v>
      </c>
      <c r="K122" s="99" t="e">
        <f t="shared" si="36"/>
        <v>#N/A</v>
      </c>
      <c r="L122" s="99">
        <f t="shared" si="37"/>
        <v>0</v>
      </c>
      <c r="O122" s="92">
        <f t="shared" si="54"/>
        <v>114</v>
      </c>
      <c r="P122" s="91">
        <f t="shared" si="55"/>
        <v>115</v>
      </c>
      <c r="Q122" s="91" t="e">
        <f>INDEX(地温!$D$2:$D$366,MATCH(O122,地温!$C$2:$C$366,FALSE))</f>
        <v>#N/A</v>
      </c>
      <c r="R122" s="91" t="e">
        <f t="shared" si="56"/>
        <v>#N/A</v>
      </c>
      <c r="S122" s="93" t="e">
        <f t="shared" si="38"/>
        <v>#N/A</v>
      </c>
      <c r="T122" s="99" t="e">
        <f t="shared" si="39"/>
        <v>#N/A</v>
      </c>
      <c r="U122" s="99">
        <f t="shared" si="40"/>
        <v>0</v>
      </c>
      <c r="X122" s="92">
        <f t="shared" si="57"/>
        <v>114</v>
      </c>
      <c r="Y122" s="91">
        <f t="shared" si="58"/>
        <v>115</v>
      </c>
      <c r="Z122" s="91" t="e">
        <f>INDEX(地温!$D$2:$D$366,MATCH(X122,地温!$C$2:$C$366,FALSE))</f>
        <v>#N/A</v>
      </c>
      <c r="AA122" s="91" t="e">
        <f t="shared" si="59"/>
        <v>#N/A</v>
      </c>
      <c r="AB122" s="93" t="e">
        <f t="shared" si="41"/>
        <v>#N/A</v>
      </c>
      <c r="AC122" s="99" t="e">
        <f t="shared" si="42"/>
        <v>#N/A</v>
      </c>
      <c r="AD122" s="99">
        <f t="shared" si="43"/>
        <v>0</v>
      </c>
      <c r="AG122" s="92">
        <f t="shared" si="60"/>
        <v>114</v>
      </c>
      <c r="AH122" s="91">
        <f t="shared" si="61"/>
        <v>115</v>
      </c>
      <c r="AI122" s="91" t="e">
        <f>INDEX(地温!$D$2:$D$366,MATCH(AG122,地温!$C$2:$C$366,FALSE))</f>
        <v>#N/A</v>
      </c>
      <c r="AJ122" s="91" t="e">
        <f t="shared" si="62"/>
        <v>#N/A</v>
      </c>
      <c r="AK122" s="93" t="e">
        <f t="shared" si="44"/>
        <v>#N/A</v>
      </c>
      <c r="AL122" s="99" t="e">
        <f t="shared" si="45"/>
        <v>#N/A</v>
      </c>
      <c r="AM122" s="99">
        <f t="shared" si="46"/>
        <v>0</v>
      </c>
      <c r="AP122" s="92">
        <f t="shared" si="63"/>
        <v>114</v>
      </c>
      <c r="AQ122" s="91">
        <f t="shared" si="64"/>
        <v>115</v>
      </c>
      <c r="AR122" s="91" t="e">
        <f>INDEX(地温!$D$2:$D$366,MATCH(AP122,地温!$C$2:$C$366,FALSE))</f>
        <v>#N/A</v>
      </c>
      <c r="AS122" s="91" t="e">
        <f t="shared" si="65"/>
        <v>#N/A</v>
      </c>
      <c r="AT122" s="93" t="e">
        <f t="shared" si="47"/>
        <v>#N/A</v>
      </c>
      <c r="AU122" s="99" t="e">
        <f t="shared" si="48"/>
        <v>#N/A</v>
      </c>
      <c r="AV122" s="99">
        <f t="shared" si="49"/>
        <v>0</v>
      </c>
    </row>
    <row r="123" spans="1:48" s="91" customFormat="1">
      <c r="A123" s="92">
        <f t="shared" si="50"/>
        <v>115</v>
      </c>
      <c r="B123" s="91">
        <f t="shared" si="33"/>
        <v>116</v>
      </c>
      <c r="C123" s="99">
        <f t="shared" si="34"/>
        <v>0</v>
      </c>
      <c r="F123" s="92">
        <f t="shared" si="51"/>
        <v>115</v>
      </c>
      <c r="G123" s="91">
        <f t="shared" si="52"/>
        <v>116</v>
      </c>
      <c r="H123" s="91" t="e">
        <f>INDEX(地温!$D$2:$D$366,MATCH(F123,地温!$C$2:$C$366,FALSE))</f>
        <v>#N/A</v>
      </c>
      <c r="I123" s="91" t="e">
        <f t="shared" si="53"/>
        <v>#N/A</v>
      </c>
      <c r="J123" s="93" t="e">
        <f t="shared" si="35"/>
        <v>#N/A</v>
      </c>
      <c r="K123" s="99" t="e">
        <f t="shared" si="36"/>
        <v>#N/A</v>
      </c>
      <c r="L123" s="99">
        <f t="shared" si="37"/>
        <v>0</v>
      </c>
      <c r="O123" s="92">
        <f t="shared" si="54"/>
        <v>115</v>
      </c>
      <c r="P123" s="91">
        <f t="shared" si="55"/>
        <v>116</v>
      </c>
      <c r="Q123" s="91" t="e">
        <f>INDEX(地温!$D$2:$D$366,MATCH(O123,地温!$C$2:$C$366,FALSE))</f>
        <v>#N/A</v>
      </c>
      <c r="R123" s="91" t="e">
        <f t="shared" si="56"/>
        <v>#N/A</v>
      </c>
      <c r="S123" s="93" t="e">
        <f t="shared" si="38"/>
        <v>#N/A</v>
      </c>
      <c r="T123" s="99" t="e">
        <f t="shared" si="39"/>
        <v>#N/A</v>
      </c>
      <c r="U123" s="99">
        <f t="shared" si="40"/>
        <v>0</v>
      </c>
      <c r="X123" s="92">
        <f t="shared" si="57"/>
        <v>115</v>
      </c>
      <c r="Y123" s="91">
        <f t="shared" si="58"/>
        <v>116</v>
      </c>
      <c r="Z123" s="91" t="e">
        <f>INDEX(地温!$D$2:$D$366,MATCH(X123,地温!$C$2:$C$366,FALSE))</f>
        <v>#N/A</v>
      </c>
      <c r="AA123" s="91" t="e">
        <f t="shared" si="59"/>
        <v>#N/A</v>
      </c>
      <c r="AB123" s="93" t="e">
        <f t="shared" si="41"/>
        <v>#N/A</v>
      </c>
      <c r="AC123" s="99" t="e">
        <f t="shared" si="42"/>
        <v>#N/A</v>
      </c>
      <c r="AD123" s="99">
        <f t="shared" si="43"/>
        <v>0</v>
      </c>
      <c r="AG123" s="92">
        <f t="shared" si="60"/>
        <v>115</v>
      </c>
      <c r="AH123" s="91">
        <f t="shared" si="61"/>
        <v>116</v>
      </c>
      <c r="AI123" s="91" t="e">
        <f>INDEX(地温!$D$2:$D$366,MATCH(AG123,地温!$C$2:$C$366,FALSE))</f>
        <v>#N/A</v>
      </c>
      <c r="AJ123" s="91" t="e">
        <f t="shared" si="62"/>
        <v>#N/A</v>
      </c>
      <c r="AK123" s="93" t="e">
        <f t="shared" si="44"/>
        <v>#N/A</v>
      </c>
      <c r="AL123" s="99" t="e">
        <f t="shared" si="45"/>
        <v>#N/A</v>
      </c>
      <c r="AM123" s="99">
        <f t="shared" si="46"/>
        <v>0</v>
      </c>
      <c r="AP123" s="92">
        <f t="shared" si="63"/>
        <v>115</v>
      </c>
      <c r="AQ123" s="91">
        <f t="shared" si="64"/>
        <v>116</v>
      </c>
      <c r="AR123" s="91" t="e">
        <f>INDEX(地温!$D$2:$D$366,MATCH(AP123,地温!$C$2:$C$366,FALSE))</f>
        <v>#N/A</v>
      </c>
      <c r="AS123" s="91" t="e">
        <f t="shared" si="65"/>
        <v>#N/A</v>
      </c>
      <c r="AT123" s="93" t="e">
        <f t="shared" si="47"/>
        <v>#N/A</v>
      </c>
      <c r="AU123" s="99" t="e">
        <f t="shared" si="48"/>
        <v>#N/A</v>
      </c>
      <c r="AV123" s="99">
        <f t="shared" si="49"/>
        <v>0</v>
      </c>
    </row>
    <row r="124" spans="1:48" s="91" customFormat="1">
      <c r="A124" s="92">
        <f t="shared" si="50"/>
        <v>116</v>
      </c>
      <c r="B124" s="91">
        <f t="shared" si="33"/>
        <v>117</v>
      </c>
      <c r="C124" s="99">
        <f t="shared" si="34"/>
        <v>0</v>
      </c>
      <c r="F124" s="92">
        <f t="shared" si="51"/>
        <v>116</v>
      </c>
      <c r="G124" s="91">
        <f t="shared" si="52"/>
        <v>117</v>
      </c>
      <c r="H124" s="91" t="e">
        <f>INDEX(地温!$D$2:$D$366,MATCH(F124,地温!$C$2:$C$366,FALSE))</f>
        <v>#N/A</v>
      </c>
      <c r="I124" s="91" t="e">
        <f t="shared" si="53"/>
        <v>#N/A</v>
      </c>
      <c r="J124" s="93" t="e">
        <f t="shared" si="35"/>
        <v>#N/A</v>
      </c>
      <c r="K124" s="99" t="e">
        <f t="shared" si="36"/>
        <v>#N/A</v>
      </c>
      <c r="L124" s="99">
        <f t="shared" si="37"/>
        <v>0</v>
      </c>
      <c r="O124" s="92">
        <f t="shared" si="54"/>
        <v>116</v>
      </c>
      <c r="P124" s="91">
        <f t="shared" si="55"/>
        <v>117</v>
      </c>
      <c r="Q124" s="91" t="e">
        <f>INDEX(地温!$D$2:$D$366,MATCH(O124,地温!$C$2:$C$366,FALSE))</f>
        <v>#N/A</v>
      </c>
      <c r="R124" s="91" t="e">
        <f t="shared" si="56"/>
        <v>#N/A</v>
      </c>
      <c r="S124" s="93" t="e">
        <f t="shared" si="38"/>
        <v>#N/A</v>
      </c>
      <c r="T124" s="99" t="e">
        <f t="shared" si="39"/>
        <v>#N/A</v>
      </c>
      <c r="U124" s="99">
        <f t="shared" si="40"/>
        <v>0</v>
      </c>
      <c r="X124" s="92">
        <f t="shared" si="57"/>
        <v>116</v>
      </c>
      <c r="Y124" s="91">
        <f t="shared" si="58"/>
        <v>117</v>
      </c>
      <c r="Z124" s="91" t="e">
        <f>INDEX(地温!$D$2:$D$366,MATCH(X124,地温!$C$2:$C$366,FALSE))</f>
        <v>#N/A</v>
      </c>
      <c r="AA124" s="91" t="e">
        <f t="shared" si="59"/>
        <v>#N/A</v>
      </c>
      <c r="AB124" s="93" t="e">
        <f t="shared" si="41"/>
        <v>#N/A</v>
      </c>
      <c r="AC124" s="99" t="e">
        <f t="shared" si="42"/>
        <v>#N/A</v>
      </c>
      <c r="AD124" s="99">
        <f t="shared" si="43"/>
        <v>0</v>
      </c>
      <c r="AG124" s="92">
        <f t="shared" si="60"/>
        <v>116</v>
      </c>
      <c r="AH124" s="91">
        <f t="shared" si="61"/>
        <v>117</v>
      </c>
      <c r="AI124" s="91" t="e">
        <f>INDEX(地温!$D$2:$D$366,MATCH(AG124,地温!$C$2:$C$366,FALSE))</f>
        <v>#N/A</v>
      </c>
      <c r="AJ124" s="91" t="e">
        <f t="shared" si="62"/>
        <v>#N/A</v>
      </c>
      <c r="AK124" s="93" t="e">
        <f t="shared" si="44"/>
        <v>#N/A</v>
      </c>
      <c r="AL124" s="99" t="e">
        <f t="shared" si="45"/>
        <v>#N/A</v>
      </c>
      <c r="AM124" s="99">
        <f t="shared" si="46"/>
        <v>0</v>
      </c>
      <c r="AP124" s="92">
        <f t="shared" si="63"/>
        <v>116</v>
      </c>
      <c r="AQ124" s="91">
        <f t="shared" si="64"/>
        <v>117</v>
      </c>
      <c r="AR124" s="91" t="e">
        <f>INDEX(地温!$D$2:$D$366,MATCH(AP124,地温!$C$2:$C$366,FALSE))</f>
        <v>#N/A</v>
      </c>
      <c r="AS124" s="91" t="e">
        <f t="shared" si="65"/>
        <v>#N/A</v>
      </c>
      <c r="AT124" s="93" t="e">
        <f t="shared" si="47"/>
        <v>#N/A</v>
      </c>
      <c r="AU124" s="99" t="e">
        <f t="shared" si="48"/>
        <v>#N/A</v>
      </c>
      <c r="AV124" s="99">
        <f t="shared" si="49"/>
        <v>0</v>
      </c>
    </row>
    <row r="125" spans="1:48" s="91" customFormat="1">
      <c r="A125" s="92">
        <f t="shared" si="50"/>
        <v>117</v>
      </c>
      <c r="B125" s="91">
        <f t="shared" si="33"/>
        <v>118</v>
      </c>
      <c r="C125" s="99">
        <f t="shared" si="34"/>
        <v>0</v>
      </c>
      <c r="F125" s="92">
        <f t="shared" si="51"/>
        <v>117</v>
      </c>
      <c r="G125" s="91">
        <f t="shared" si="52"/>
        <v>118</v>
      </c>
      <c r="H125" s="91" t="e">
        <f>INDEX(地温!$D$2:$D$366,MATCH(F125,地温!$C$2:$C$366,FALSE))</f>
        <v>#N/A</v>
      </c>
      <c r="I125" s="91" t="e">
        <f t="shared" si="53"/>
        <v>#N/A</v>
      </c>
      <c r="J125" s="93" t="e">
        <f t="shared" si="35"/>
        <v>#N/A</v>
      </c>
      <c r="K125" s="99" t="e">
        <f t="shared" si="36"/>
        <v>#N/A</v>
      </c>
      <c r="L125" s="99">
        <f t="shared" si="37"/>
        <v>0</v>
      </c>
      <c r="O125" s="92">
        <f t="shared" si="54"/>
        <v>117</v>
      </c>
      <c r="P125" s="91">
        <f t="shared" si="55"/>
        <v>118</v>
      </c>
      <c r="Q125" s="91" t="e">
        <f>INDEX(地温!$D$2:$D$366,MATCH(O125,地温!$C$2:$C$366,FALSE))</f>
        <v>#N/A</v>
      </c>
      <c r="R125" s="91" t="e">
        <f t="shared" si="56"/>
        <v>#N/A</v>
      </c>
      <c r="S125" s="93" t="e">
        <f t="shared" si="38"/>
        <v>#N/A</v>
      </c>
      <c r="T125" s="99" t="e">
        <f t="shared" si="39"/>
        <v>#N/A</v>
      </c>
      <c r="U125" s="99">
        <f t="shared" si="40"/>
        <v>0</v>
      </c>
      <c r="X125" s="92">
        <f t="shared" si="57"/>
        <v>117</v>
      </c>
      <c r="Y125" s="91">
        <f t="shared" si="58"/>
        <v>118</v>
      </c>
      <c r="Z125" s="91" t="e">
        <f>INDEX(地温!$D$2:$D$366,MATCH(X125,地温!$C$2:$C$366,FALSE))</f>
        <v>#N/A</v>
      </c>
      <c r="AA125" s="91" t="e">
        <f t="shared" si="59"/>
        <v>#N/A</v>
      </c>
      <c r="AB125" s="93" t="e">
        <f t="shared" si="41"/>
        <v>#N/A</v>
      </c>
      <c r="AC125" s="99" t="e">
        <f t="shared" si="42"/>
        <v>#N/A</v>
      </c>
      <c r="AD125" s="99">
        <f t="shared" si="43"/>
        <v>0</v>
      </c>
      <c r="AG125" s="92">
        <f t="shared" si="60"/>
        <v>117</v>
      </c>
      <c r="AH125" s="91">
        <f t="shared" si="61"/>
        <v>118</v>
      </c>
      <c r="AI125" s="91" t="e">
        <f>INDEX(地温!$D$2:$D$366,MATCH(AG125,地温!$C$2:$C$366,FALSE))</f>
        <v>#N/A</v>
      </c>
      <c r="AJ125" s="91" t="e">
        <f t="shared" si="62"/>
        <v>#N/A</v>
      </c>
      <c r="AK125" s="93" t="e">
        <f t="shared" si="44"/>
        <v>#N/A</v>
      </c>
      <c r="AL125" s="99" t="e">
        <f t="shared" si="45"/>
        <v>#N/A</v>
      </c>
      <c r="AM125" s="99">
        <f t="shared" si="46"/>
        <v>0</v>
      </c>
      <c r="AP125" s="92">
        <f t="shared" si="63"/>
        <v>117</v>
      </c>
      <c r="AQ125" s="91">
        <f t="shared" si="64"/>
        <v>118</v>
      </c>
      <c r="AR125" s="91" t="e">
        <f>INDEX(地温!$D$2:$D$366,MATCH(AP125,地温!$C$2:$C$366,FALSE))</f>
        <v>#N/A</v>
      </c>
      <c r="AS125" s="91" t="e">
        <f t="shared" si="65"/>
        <v>#N/A</v>
      </c>
      <c r="AT125" s="93" t="e">
        <f t="shared" si="47"/>
        <v>#N/A</v>
      </c>
      <c r="AU125" s="99" t="e">
        <f t="shared" si="48"/>
        <v>#N/A</v>
      </c>
      <c r="AV125" s="99">
        <f t="shared" si="49"/>
        <v>0</v>
      </c>
    </row>
    <row r="126" spans="1:48" s="91" customFormat="1">
      <c r="A126" s="92">
        <f t="shared" si="50"/>
        <v>118</v>
      </c>
      <c r="B126" s="91">
        <f t="shared" si="33"/>
        <v>119</v>
      </c>
      <c r="C126" s="99">
        <f t="shared" si="34"/>
        <v>0</v>
      </c>
      <c r="F126" s="92">
        <f t="shared" si="51"/>
        <v>118</v>
      </c>
      <c r="G126" s="91">
        <f t="shared" si="52"/>
        <v>119</v>
      </c>
      <c r="H126" s="91" t="e">
        <f>INDEX(地温!$D$2:$D$366,MATCH(F126,地温!$C$2:$C$366,FALSE))</f>
        <v>#N/A</v>
      </c>
      <c r="I126" s="91" t="e">
        <f t="shared" si="53"/>
        <v>#N/A</v>
      </c>
      <c r="J126" s="93" t="e">
        <f t="shared" si="35"/>
        <v>#N/A</v>
      </c>
      <c r="K126" s="99" t="e">
        <f t="shared" si="36"/>
        <v>#N/A</v>
      </c>
      <c r="L126" s="99">
        <f t="shared" si="37"/>
        <v>0</v>
      </c>
      <c r="O126" s="92">
        <f t="shared" si="54"/>
        <v>118</v>
      </c>
      <c r="P126" s="91">
        <f t="shared" si="55"/>
        <v>119</v>
      </c>
      <c r="Q126" s="91" t="e">
        <f>INDEX(地温!$D$2:$D$366,MATCH(O126,地温!$C$2:$C$366,FALSE))</f>
        <v>#N/A</v>
      </c>
      <c r="R126" s="91" t="e">
        <f t="shared" si="56"/>
        <v>#N/A</v>
      </c>
      <c r="S126" s="93" t="e">
        <f t="shared" si="38"/>
        <v>#N/A</v>
      </c>
      <c r="T126" s="99" t="e">
        <f t="shared" si="39"/>
        <v>#N/A</v>
      </c>
      <c r="U126" s="99">
        <f t="shared" si="40"/>
        <v>0</v>
      </c>
      <c r="X126" s="92">
        <f t="shared" si="57"/>
        <v>118</v>
      </c>
      <c r="Y126" s="91">
        <f t="shared" si="58"/>
        <v>119</v>
      </c>
      <c r="Z126" s="91" t="e">
        <f>INDEX(地温!$D$2:$D$366,MATCH(X126,地温!$C$2:$C$366,FALSE))</f>
        <v>#N/A</v>
      </c>
      <c r="AA126" s="91" t="e">
        <f t="shared" si="59"/>
        <v>#N/A</v>
      </c>
      <c r="AB126" s="93" t="e">
        <f t="shared" si="41"/>
        <v>#N/A</v>
      </c>
      <c r="AC126" s="99" t="e">
        <f t="shared" si="42"/>
        <v>#N/A</v>
      </c>
      <c r="AD126" s="99">
        <f t="shared" si="43"/>
        <v>0</v>
      </c>
      <c r="AG126" s="92">
        <f t="shared" si="60"/>
        <v>118</v>
      </c>
      <c r="AH126" s="91">
        <f t="shared" si="61"/>
        <v>119</v>
      </c>
      <c r="AI126" s="91" t="e">
        <f>INDEX(地温!$D$2:$D$366,MATCH(AG126,地温!$C$2:$C$366,FALSE))</f>
        <v>#N/A</v>
      </c>
      <c r="AJ126" s="91" t="e">
        <f t="shared" si="62"/>
        <v>#N/A</v>
      </c>
      <c r="AK126" s="93" t="e">
        <f t="shared" si="44"/>
        <v>#N/A</v>
      </c>
      <c r="AL126" s="99" t="e">
        <f t="shared" si="45"/>
        <v>#N/A</v>
      </c>
      <c r="AM126" s="99">
        <f t="shared" si="46"/>
        <v>0</v>
      </c>
      <c r="AP126" s="92">
        <f t="shared" si="63"/>
        <v>118</v>
      </c>
      <c r="AQ126" s="91">
        <f t="shared" si="64"/>
        <v>119</v>
      </c>
      <c r="AR126" s="91" t="e">
        <f>INDEX(地温!$D$2:$D$366,MATCH(AP126,地温!$C$2:$C$366,FALSE))</f>
        <v>#N/A</v>
      </c>
      <c r="AS126" s="91" t="e">
        <f t="shared" si="65"/>
        <v>#N/A</v>
      </c>
      <c r="AT126" s="93" t="e">
        <f t="shared" si="47"/>
        <v>#N/A</v>
      </c>
      <c r="AU126" s="99" t="e">
        <f t="shared" si="48"/>
        <v>#N/A</v>
      </c>
      <c r="AV126" s="99">
        <f t="shared" si="49"/>
        <v>0</v>
      </c>
    </row>
    <row r="127" spans="1:48" s="91" customFormat="1">
      <c r="A127" s="92">
        <f t="shared" si="50"/>
        <v>119</v>
      </c>
      <c r="B127" s="91">
        <f t="shared" si="33"/>
        <v>120</v>
      </c>
      <c r="C127" s="99">
        <f t="shared" si="34"/>
        <v>0</v>
      </c>
      <c r="F127" s="92">
        <f t="shared" si="51"/>
        <v>119</v>
      </c>
      <c r="G127" s="91">
        <f t="shared" si="52"/>
        <v>120</v>
      </c>
      <c r="H127" s="91" t="e">
        <f>INDEX(地温!$D$2:$D$366,MATCH(F127,地温!$C$2:$C$366,FALSE))</f>
        <v>#N/A</v>
      </c>
      <c r="I127" s="91" t="e">
        <f t="shared" si="53"/>
        <v>#N/A</v>
      </c>
      <c r="J127" s="93" t="e">
        <f t="shared" si="35"/>
        <v>#N/A</v>
      </c>
      <c r="K127" s="99" t="e">
        <f t="shared" si="36"/>
        <v>#N/A</v>
      </c>
      <c r="L127" s="99">
        <f t="shared" si="37"/>
        <v>0</v>
      </c>
      <c r="O127" s="92">
        <f t="shared" si="54"/>
        <v>119</v>
      </c>
      <c r="P127" s="91">
        <f t="shared" si="55"/>
        <v>120</v>
      </c>
      <c r="Q127" s="91" t="e">
        <f>INDEX(地温!$D$2:$D$366,MATCH(O127,地温!$C$2:$C$366,FALSE))</f>
        <v>#N/A</v>
      </c>
      <c r="R127" s="91" t="e">
        <f t="shared" si="56"/>
        <v>#N/A</v>
      </c>
      <c r="S127" s="93" t="e">
        <f t="shared" si="38"/>
        <v>#N/A</v>
      </c>
      <c r="T127" s="99" t="e">
        <f t="shared" si="39"/>
        <v>#N/A</v>
      </c>
      <c r="U127" s="99">
        <f t="shared" si="40"/>
        <v>0</v>
      </c>
      <c r="X127" s="92">
        <f t="shared" si="57"/>
        <v>119</v>
      </c>
      <c r="Y127" s="91">
        <f t="shared" si="58"/>
        <v>120</v>
      </c>
      <c r="Z127" s="91" t="e">
        <f>INDEX(地温!$D$2:$D$366,MATCH(X127,地温!$C$2:$C$366,FALSE))</f>
        <v>#N/A</v>
      </c>
      <c r="AA127" s="91" t="e">
        <f t="shared" si="59"/>
        <v>#N/A</v>
      </c>
      <c r="AB127" s="93" t="e">
        <f t="shared" si="41"/>
        <v>#N/A</v>
      </c>
      <c r="AC127" s="99" t="e">
        <f t="shared" si="42"/>
        <v>#N/A</v>
      </c>
      <c r="AD127" s="99">
        <f t="shared" si="43"/>
        <v>0</v>
      </c>
      <c r="AG127" s="92">
        <f t="shared" si="60"/>
        <v>119</v>
      </c>
      <c r="AH127" s="91">
        <f t="shared" si="61"/>
        <v>120</v>
      </c>
      <c r="AI127" s="91" t="e">
        <f>INDEX(地温!$D$2:$D$366,MATCH(AG127,地温!$C$2:$C$366,FALSE))</f>
        <v>#N/A</v>
      </c>
      <c r="AJ127" s="91" t="e">
        <f t="shared" si="62"/>
        <v>#N/A</v>
      </c>
      <c r="AK127" s="93" t="e">
        <f t="shared" si="44"/>
        <v>#N/A</v>
      </c>
      <c r="AL127" s="99" t="e">
        <f t="shared" si="45"/>
        <v>#N/A</v>
      </c>
      <c r="AM127" s="99">
        <f t="shared" si="46"/>
        <v>0</v>
      </c>
      <c r="AP127" s="92">
        <f t="shared" si="63"/>
        <v>119</v>
      </c>
      <c r="AQ127" s="91">
        <f t="shared" si="64"/>
        <v>120</v>
      </c>
      <c r="AR127" s="91" t="e">
        <f>INDEX(地温!$D$2:$D$366,MATCH(AP127,地温!$C$2:$C$366,FALSE))</f>
        <v>#N/A</v>
      </c>
      <c r="AS127" s="91" t="e">
        <f t="shared" si="65"/>
        <v>#N/A</v>
      </c>
      <c r="AT127" s="93" t="e">
        <f t="shared" si="47"/>
        <v>#N/A</v>
      </c>
      <c r="AU127" s="99" t="e">
        <f t="shared" si="48"/>
        <v>#N/A</v>
      </c>
      <c r="AV127" s="99">
        <f t="shared" si="49"/>
        <v>0</v>
      </c>
    </row>
    <row r="128" spans="1:48" s="91" customFormat="1">
      <c r="A128" s="92">
        <f t="shared" si="50"/>
        <v>120</v>
      </c>
      <c r="B128" s="91">
        <f t="shared" si="33"/>
        <v>121</v>
      </c>
      <c r="C128" s="99">
        <f t="shared" si="34"/>
        <v>0</v>
      </c>
      <c r="F128" s="92">
        <f t="shared" si="51"/>
        <v>120</v>
      </c>
      <c r="G128" s="91">
        <f t="shared" si="52"/>
        <v>121</v>
      </c>
      <c r="H128" s="91" t="e">
        <f>INDEX(地温!$D$2:$D$366,MATCH(F128,地温!$C$2:$C$366,FALSE))</f>
        <v>#N/A</v>
      </c>
      <c r="I128" s="91" t="e">
        <f t="shared" si="53"/>
        <v>#N/A</v>
      </c>
      <c r="J128" s="93" t="e">
        <f t="shared" si="35"/>
        <v>#N/A</v>
      </c>
      <c r="K128" s="99" t="e">
        <f t="shared" si="36"/>
        <v>#N/A</v>
      </c>
      <c r="L128" s="99">
        <f t="shared" si="37"/>
        <v>0</v>
      </c>
      <c r="O128" s="92">
        <f t="shared" si="54"/>
        <v>120</v>
      </c>
      <c r="P128" s="91">
        <f t="shared" si="55"/>
        <v>121</v>
      </c>
      <c r="Q128" s="91" t="e">
        <f>INDEX(地温!$D$2:$D$366,MATCH(O128,地温!$C$2:$C$366,FALSE))</f>
        <v>#N/A</v>
      </c>
      <c r="R128" s="91" t="e">
        <f t="shared" si="56"/>
        <v>#N/A</v>
      </c>
      <c r="S128" s="93" t="e">
        <f t="shared" si="38"/>
        <v>#N/A</v>
      </c>
      <c r="T128" s="99" t="e">
        <f t="shared" si="39"/>
        <v>#N/A</v>
      </c>
      <c r="U128" s="99">
        <f t="shared" si="40"/>
        <v>0</v>
      </c>
      <c r="X128" s="92">
        <f t="shared" si="57"/>
        <v>120</v>
      </c>
      <c r="Y128" s="91">
        <f t="shared" si="58"/>
        <v>121</v>
      </c>
      <c r="Z128" s="91" t="e">
        <f>INDEX(地温!$D$2:$D$366,MATCH(X128,地温!$C$2:$C$366,FALSE))</f>
        <v>#N/A</v>
      </c>
      <c r="AA128" s="91" t="e">
        <f t="shared" si="59"/>
        <v>#N/A</v>
      </c>
      <c r="AB128" s="93" t="e">
        <f t="shared" si="41"/>
        <v>#N/A</v>
      </c>
      <c r="AC128" s="99" t="e">
        <f t="shared" si="42"/>
        <v>#N/A</v>
      </c>
      <c r="AD128" s="99">
        <f t="shared" si="43"/>
        <v>0</v>
      </c>
      <c r="AG128" s="92">
        <f t="shared" si="60"/>
        <v>120</v>
      </c>
      <c r="AH128" s="91">
        <f t="shared" si="61"/>
        <v>121</v>
      </c>
      <c r="AI128" s="91" t="e">
        <f>INDEX(地温!$D$2:$D$366,MATCH(AG128,地温!$C$2:$C$366,FALSE))</f>
        <v>#N/A</v>
      </c>
      <c r="AJ128" s="91" t="e">
        <f t="shared" si="62"/>
        <v>#N/A</v>
      </c>
      <c r="AK128" s="93" t="e">
        <f t="shared" si="44"/>
        <v>#N/A</v>
      </c>
      <c r="AL128" s="99" t="e">
        <f t="shared" si="45"/>
        <v>#N/A</v>
      </c>
      <c r="AM128" s="99">
        <f t="shared" si="46"/>
        <v>0</v>
      </c>
      <c r="AP128" s="92">
        <f t="shared" si="63"/>
        <v>120</v>
      </c>
      <c r="AQ128" s="91">
        <f t="shared" si="64"/>
        <v>121</v>
      </c>
      <c r="AR128" s="91" t="e">
        <f>INDEX(地温!$D$2:$D$366,MATCH(AP128,地温!$C$2:$C$366,FALSE))</f>
        <v>#N/A</v>
      </c>
      <c r="AS128" s="91" t="e">
        <f t="shared" si="65"/>
        <v>#N/A</v>
      </c>
      <c r="AT128" s="93" t="e">
        <f t="shared" si="47"/>
        <v>#N/A</v>
      </c>
      <c r="AU128" s="99" t="e">
        <f t="shared" si="48"/>
        <v>#N/A</v>
      </c>
      <c r="AV128" s="99">
        <f t="shared" si="49"/>
        <v>0</v>
      </c>
    </row>
    <row r="129" spans="1:48" s="91" customFormat="1">
      <c r="A129" s="92">
        <f t="shared" si="50"/>
        <v>121</v>
      </c>
      <c r="B129" s="91">
        <f t="shared" si="33"/>
        <v>122</v>
      </c>
      <c r="C129" s="99">
        <f t="shared" si="34"/>
        <v>0</v>
      </c>
      <c r="F129" s="92">
        <f t="shared" si="51"/>
        <v>121</v>
      </c>
      <c r="G129" s="91">
        <f t="shared" si="52"/>
        <v>122</v>
      </c>
      <c r="H129" s="91" t="e">
        <f>INDEX(地温!$D$2:$D$366,MATCH(F129,地温!$C$2:$C$366,FALSE))</f>
        <v>#N/A</v>
      </c>
      <c r="I129" s="91" t="e">
        <f t="shared" si="53"/>
        <v>#N/A</v>
      </c>
      <c r="J129" s="93" t="e">
        <f t="shared" si="35"/>
        <v>#N/A</v>
      </c>
      <c r="K129" s="99" t="e">
        <f t="shared" si="36"/>
        <v>#N/A</v>
      </c>
      <c r="L129" s="99">
        <f t="shared" si="37"/>
        <v>0</v>
      </c>
      <c r="O129" s="92">
        <f t="shared" si="54"/>
        <v>121</v>
      </c>
      <c r="P129" s="91">
        <f t="shared" si="55"/>
        <v>122</v>
      </c>
      <c r="Q129" s="91" t="e">
        <f>INDEX(地温!$D$2:$D$366,MATCH(O129,地温!$C$2:$C$366,FALSE))</f>
        <v>#N/A</v>
      </c>
      <c r="R129" s="91" t="e">
        <f t="shared" si="56"/>
        <v>#N/A</v>
      </c>
      <c r="S129" s="93" t="e">
        <f t="shared" si="38"/>
        <v>#N/A</v>
      </c>
      <c r="T129" s="99" t="e">
        <f t="shared" si="39"/>
        <v>#N/A</v>
      </c>
      <c r="U129" s="99">
        <f t="shared" si="40"/>
        <v>0</v>
      </c>
      <c r="X129" s="92">
        <f t="shared" si="57"/>
        <v>121</v>
      </c>
      <c r="Y129" s="91">
        <f t="shared" si="58"/>
        <v>122</v>
      </c>
      <c r="Z129" s="91" t="e">
        <f>INDEX(地温!$D$2:$D$366,MATCH(X129,地温!$C$2:$C$366,FALSE))</f>
        <v>#N/A</v>
      </c>
      <c r="AA129" s="91" t="e">
        <f t="shared" si="59"/>
        <v>#N/A</v>
      </c>
      <c r="AB129" s="93" t="e">
        <f t="shared" si="41"/>
        <v>#N/A</v>
      </c>
      <c r="AC129" s="99" t="e">
        <f t="shared" si="42"/>
        <v>#N/A</v>
      </c>
      <c r="AD129" s="99">
        <f t="shared" si="43"/>
        <v>0</v>
      </c>
      <c r="AG129" s="92">
        <f t="shared" si="60"/>
        <v>121</v>
      </c>
      <c r="AH129" s="91">
        <f t="shared" si="61"/>
        <v>122</v>
      </c>
      <c r="AI129" s="91" t="e">
        <f>INDEX(地温!$D$2:$D$366,MATCH(AG129,地温!$C$2:$C$366,FALSE))</f>
        <v>#N/A</v>
      </c>
      <c r="AJ129" s="91" t="e">
        <f t="shared" si="62"/>
        <v>#N/A</v>
      </c>
      <c r="AK129" s="93" t="e">
        <f t="shared" si="44"/>
        <v>#N/A</v>
      </c>
      <c r="AL129" s="99" t="e">
        <f t="shared" si="45"/>
        <v>#N/A</v>
      </c>
      <c r="AM129" s="99">
        <f t="shared" si="46"/>
        <v>0</v>
      </c>
      <c r="AP129" s="92">
        <f t="shared" si="63"/>
        <v>121</v>
      </c>
      <c r="AQ129" s="91">
        <f t="shared" si="64"/>
        <v>122</v>
      </c>
      <c r="AR129" s="91" t="e">
        <f>INDEX(地温!$D$2:$D$366,MATCH(AP129,地温!$C$2:$C$366,FALSE))</f>
        <v>#N/A</v>
      </c>
      <c r="AS129" s="91" t="e">
        <f t="shared" si="65"/>
        <v>#N/A</v>
      </c>
      <c r="AT129" s="93" t="e">
        <f t="shared" si="47"/>
        <v>#N/A</v>
      </c>
      <c r="AU129" s="99" t="e">
        <f t="shared" si="48"/>
        <v>#N/A</v>
      </c>
      <c r="AV129" s="99">
        <f t="shared" si="49"/>
        <v>0</v>
      </c>
    </row>
    <row r="130" spans="1:48" s="91" customFormat="1">
      <c r="A130" s="92">
        <f t="shared" si="50"/>
        <v>122</v>
      </c>
      <c r="B130" s="91">
        <f t="shared" si="33"/>
        <v>123</v>
      </c>
      <c r="C130" s="99">
        <f t="shared" si="34"/>
        <v>0</v>
      </c>
      <c r="F130" s="92">
        <f t="shared" si="51"/>
        <v>122</v>
      </c>
      <c r="G130" s="91">
        <f t="shared" si="52"/>
        <v>123</v>
      </c>
      <c r="H130" s="91" t="e">
        <f>INDEX(地温!$D$2:$D$366,MATCH(F130,地温!$C$2:$C$366,FALSE))</f>
        <v>#N/A</v>
      </c>
      <c r="I130" s="91" t="e">
        <f t="shared" si="53"/>
        <v>#N/A</v>
      </c>
      <c r="J130" s="93" t="e">
        <f t="shared" si="35"/>
        <v>#N/A</v>
      </c>
      <c r="K130" s="99" t="e">
        <f t="shared" si="36"/>
        <v>#N/A</v>
      </c>
      <c r="L130" s="99">
        <f t="shared" si="37"/>
        <v>0</v>
      </c>
      <c r="O130" s="92">
        <f t="shared" si="54"/>
        <v>122</v>
      </c>
      <c r="P130" s="91">
        <f t="shared" si="55"/>
        <v>123</v>
      </c>
      <c r="Q130" s="91" t="e">
        <f>INDEX(地温!$D$2:$D$366,MATCH(O130,地温!$C$2:$C$366,FALSE))</f>
        <v>#N/A</v>
      </c>
      <c r="R130" s="91" t="e">
        <f t="shared" si="56"/>
        <v>#N/A</v>
      </c>
      <c r="S130" s="93" t="e">
        <f t="shared" si="38"/>
        <v>#N/A</v>
      </c>
      <c r="T130" s="99" t="e">
        <f t="shared" si="39"/>
        <v>#N/A</v>
      </c>
      <c r="U130" s="99">
        <f t="shared" si="40"/>
        <v>0</v>
      </c>
      <c r="X130" s="92">
        <f t="shared" si="57"/>
        <v>122</v>
      </c>
      <c r="Y130" s="91">
        <f t="shared" si="58"/>
        <v>123</v>
      </c>
      <c r="Z130" s="91" t="e">
        <f>INDEX(地温!$D$2:$D$366,MATCH(X130,地温!$C$2:$C$366,FALSE))</f>
        <v>#N/A</v>
      </c>
      <c r="AA130" s="91" t="e">
        <f t="shared" si="59"/>
        <v>#N/A</v>
      </c>
      <c r="AB130" s="93" t="e">
        <f t="shared" si="41"/>
        <v>#N/A</v>
      </c>
      <c r="AC130" s="99" t="e">
        <f t="shared" si="42"/>
        <v>#N/A</v>
      </c>
      <c r="AD130" s="99">
        <f t="shared" si="43"/>
        <v>0</v>
      </c>
      <c r="AG130" s="92">
        <f t="shared" si="60"/>
        <v>122</v>
      </c>
      <c r="AH130" s="91">
        <f t="shared" si="61"/>
        <v>123</v>
      </c>
      <c r="AI130" s="91" t="e">
        <f>INDEX(地温!$D$2:$D$366,MATCH(AG130,地温!$C$2:$C$366,FALSE))</f>
        <v>#N/A</v>
      </c>
      <c r="AJ130" s="91" t="e">
        <f t="shared" si="62"/>
        <v>#N/A</v>
      </c>
      <c r="AK130" s="93" t="e">
        <f t="shared" si="44"/>
        <v>#N/A</v>
      </c>
      <c r="AL130" s="99" t="e">
        <f t="shared" si="45"/>
        <v>#N/A</v>
      </c>
      <c r="AM130" s="99">
        <f t="shared" si="46"/>
        <v>0</v>
      </c>
      <c r="AP130" s="92">
        <f t="shared" si="63"/>
        <v>122</v>
      </c>
      <c r="AQ130" s="91">
        <f t="shared" si="64"/>
        <v>123</v>
      </c>
      <c r="AR130" s="91" t="e">
        <f>INDEX(地温!$D$2:$D$366,MATCH(AP130,地温!$C$2:$C$366,FALSE))</f>
        <v>#N/A</v>
      </c>
      <c r="AS130" s="91" t="e">
        <f t="shared" si="65"/>
        <v>#N/A</v>
      </c>
      <c r="AT130" s="93" t="e">
        <f t="shared" si="47"/>
        <v>#N/A</v>
      </c>
      <c r="AU130" s="99" t="e">
        <f t="shared" si="48"/>
        <v>#N/A</v>
      </c>
      <c r="AV130" s="99">
        <f t="shared" si="49"/>
        <v>0</v>
      </c>
    </row>
    <row r="131" spans="1:48" s="91" customFormat="1">
      <c r="A131" s="92">
        <f t="shared" si="50"/>
        <v>123</v>
      </c>
      <c r="B131" s="91">
        <f t="shared" si="33"/>
        <v>124</v>
      </c>
      <c r="C131" s="99">
        <f t="shared" si="34"/>
        <v>0</v>
      </c>
      <c r="F131" s="92">
        <f t="shared" si="51"/>
        <v>123</v>
      </c>
      <c r="G131" s="91">
        <f t="shared" si="52"/>
        <v>124</v>
      </c>
      <c r="H131" s="91" t="e">
        <f>INDEX(地温!$D$2:$D$366,MATCH(F131,地温!$C$2:$C$366,FALSE))</f>
        <v>#N/A</v>
      </c>
      <c r="I131" s="91" t="e">
        <f t="shared" si="53"/>
        <v>#N/A</v>
      </c>
      <c r="J131" s="93" t="e">
        <f t="shared" si="35"/>
        <v>#N/A</v>
      </c>
      <c r="K131" s="99" t="e">
        <f t="shared" si="36"/>
        <v>#N/A</v>
      </c>
      <c r="L131" s="99">
        <f t="shared" si="37"/>
        <v>0</v>
      </c>
      <c r="O131" s="92">
        <f t="shared" si="54"/>
        <v>123</v>
      </c>
      <c r="P131" s="91">
        <f t="shared" si="55"/>
        <v>124</v>
      </c>
      <c r="Q131" s="91" t="e">
        <f>INDEX(地温!$D$2:$D$366,MATCH(O131,地温!$C$2:$C$366,FALSE))</f>
        <v>#N/A</v>
      </c>
      <c r="R131" s="91" t="e">
        <f t="shared" si="56"/>
        <v>#N/A</v>
      </c>
      <c r="S131" s="93" t="e">
        <f t="shared" si="38"/>
        <v>#N/A</v>
      </c>
      <c r="T131" s="99" t="e">
        <f t="shared" si="39"/>
        <v>#N/A</v>
      </c>
      <c r="U131" s="99">
        <f t="shared" si="40"/>
        <v>0</v>
      </c>
      <c r="X131" s="92">
        <f t="shared" si="57"/>
        <v>123</v>
      </c>
      <c r="Y131" s="91">
        <f t="shared" si="58"/>
        <v>124</v>
      </c>
      <c r="Z131" s="91" t="e">
        <f>INDEX(地温!$D$2:$D$366,MATCH(X131,地温!$C$2:$C$366,FALSE))</f>
        <v>#N/A</v>
      </c>
      <c r="AA131" s="91" t="e">
        <f t="shared" si="59"/>
        <v>#N/A</v>
      </c>
      <c r="AB131" s="93" t="e">
        <f t="shared" si="41"/>
        <v>#N/A</v>
      </c>
      <c r="AC131" s="99" t="e">
        <f t="shared" si="42"/>
        <v>#N/A</v>
      </c>
      <c r="AD131" s="99">
        <f t="shared" si="43"/>
        <v>0</v>
      </c>
      <c r="AG131" s="92">
        <f t="shared" si="60"/>
        <v>123</v>
      </c>
      <c r="AH131" s="91">
        <f t="shared" si="61"/>
        <v>124</v>
      </c>
      <c r="AI131" s="91" t="e">
        <f>INDEX(地温!$D$2:$D$366,MATCH(AG131,地温!$C$2:$C$366,FALSE))</f>
        <v>#N/A</v>
      </c>
      <c r="AJ131" s="91" t="e">
        <f t="shared" si="62"/>
        <v>#N/A</v>
      </c>
      <c r="AK131" s="93" t="e">
        <f t="shared" si="44"/>
        <v>#N/A</v>
      </c>
      <c r="AL131" s="99" t="e">
        <f t="shared" si="45"/>
        <v>#N/A</v>
      </c>
      <c r="AM131" s="99">
        <f t="shared" si="46"/>
        <v>0</v>
      </c>
      <c r="AP131" s="92">
        <f t="shared" si="63"/>
        <v>123</v>
      </c>
      <c r="AQ131" s="91">
        <f t="shared" si="64"/>
        <v>124</v>
      </c>
      <c r="AR131" s="91" t="e">
        <f>INDEX(地温!$D$2:$D$366,MATCH(AP131,地温!$C$2:$C$366,FALSE))</f>
        <v>#N/A</v>
      </c>
      <c r="AS131" s="91" t="e">
        <f t="shared" si="65"/>
        <v>#N/A</v>
      </c>
      <c r="AT131" s="93" t="e">
        <f t="shared" si="47"/>
        <v>#N/A</v>
      </c>
      <c r="AU131" s="99" t="e">
        <f t="shared" si="48"/>
        <v>#N/A</v>
      </c>
      <c r="AV131" s="99">
        <f t="shared" si="49"/>
        <v>0</v>
      </c>
    </row>
    <row r="132" spans="1:48" s="91" customFormat="1">
      <c r="A132" s="92">
        <f t="shared" si="50"/>
        <v>124</v>
      </c>
      <c r="B132" s="91">
        <f t="shared" si="33"/>
        <v>125</v>
      </c>
      <c r="C132" s="99">
        <f t="shared" si="34"/>
        <v>0</v>
      </c>
      <c r="F132" s="92">
        <f t="shared" si="51"/>
        <v>124</v>
      </c>
      <c r="G132" s="91">
        <f t="shared" si="52"/>
        <v>125</v>
      </c>
      <c r="H132" s="91" t="e">
        <f>INDEX(地温!$D$2:$D$366,MATCH(F132,地温!$C$2:$C$366,FALSE))</f>
        <v>#N/A</v>
      </c>
      <c r="I132" s="91" t="e">
        <f t="shared" si="53"/>
        <v>#N/A</v>
      </c>
      <c r="J132" s="93" t="e">
        <f t="shared" si="35"/>
        <v>#N/A</v>
      </c>
      <c r="K132" s="99" t="e">
        <f t="shared" si="36"/>
        <v>#N/A</v>
      </c>
      <c r="L132" s="99">
        <f t="shared" si="37"/>
        <v>0</v>
      </c>
      <c r="O132" s="92">
        <f t="shared" si="54"/>
        <v>124</v>
      </c>
      <c r="P132" s="91">
        <f t="shared" si="55"/>
        <v>125</v>
      </c>
      <c r="Q132" s="91" t="e">
        <f>INDEX(地温!$D$2:$D$366,MATCH(O132,地温!$C$2:$C$366,FALSE))</f>
        <v>#N/A</v>
      </c>
      <c r="R132" s="91" t="e">
        <f t="shared" si="56"/>
        <v>#N/A</v>
      </c>
      <c r="S132" s="93" t="e">
        <f t="shared" si="38"/>
        <v>#N/A</v>
      </c>
      <c r="T132" s="99" t="e">
        <f t="shared" si="39"/>
        <v>#N/A</v>
      </c>
      <c r="U132" s="99">
        <f t="shared" si="40"/>
        <v>0</v>
      </c>
      <c r="X132" s="92">
        <f t="shared" si="57"/>
        <v>124</v>
      </c>
      <c r="Y132" s="91">
        <f t="shared" si="58"/>
        <v>125</v>
      </c>
      <c r="Z132" s="91" t="e">
        <f>INDEX(地温!$D$2:$D$366,MATCH(X132,地温!$C$2:$C$366,FALSE))</f>
        <v>#N/A</v>
      </c>
      <c r="AA132" s="91" t="e">
        <f t="shared" si="59"/>
        <v>#N/A</v>
      </c>
      <c r="AB132" s="93" t="e">
        <f t="shared" si="41"/>
        <v>#N/A</v>
      </c>
      <c r="AC132" s="99" t="e">
        <f t="shared" si="42"/>
        <v>#N/A</v>
      </c>
      <c r="AD132" s="99">
        <f t="shared" si="43"/>
        <v>0</v>
      </c>
      <c r="AG132" s="92">
        <f t="shared" si="60"/>
        <v>124</v>
      </c>
      <c r="AH132" s="91">
        <f t="shared" si="61"/>
        <v>125</v>
      </c>
      <c r="AI132" s="91" t="e">
        <f>INDEX(地温!$D$2:$D$366,MATCH(AG132,地温!$C$2:$C$366,FALSE))</f>
        <v>#N/A</v>
      </c>
      <c r="AJ132" s="91" t="e">
        <f t="shared" si="62"/>
        <v>#N/A</v>
      </c>
      <c r="AK132" s="93" t="e">
        <f t="shared" si="44"/>
        <v>#N/A</v>
      </c>
      <c r="AL132" s="99" t="e">
        <f t="shared" si="45"/>
        <v>#N/A</v>
      </c>
      <c r="AM132" s="99">
        <f t="shared" si="46"/>
        <v>0</v>
      </c>
      <c r="AP132" s="92">
        <f t="shared" si="63"/>
        <v>124</v>
      </c>
      <c r="AQ132" s="91">
        <f t="shared" si="64"/>
        <v>125</v>
      </c>
      <c r="AR132" s="91" t="e">
        <f>INDEX(地温!$D$2:$D$366,MATCH(AP132,地温!$C$2:$C$366,FALSE))</f>
        <v>#N/A</v>
      </c>
      <c r="AS132" s="91" t="e">
        <f t="shared" si="65"/>
        <v>#N/A</v>
      </c>
      <c r="AT132" s="93" t="e">
        <f t="shared" si="47"/>
        <v>#N/A</v>
      </c>
      <c r="AU132" s="99" t="e">
        <f t="shared" si="48"/>
        <v>#N/A</v>
      </c>
      <c r="AV132" s="99">
        <f t="shared" si="49"/>
        <v>0</v>
      </c>
    </row>
    <row r="133" spans="1:48" s="91" customFormat="1">
      <c r="A133" s="92">
        <f t="shared" si="50"/>
        <v>125</v>
      </c>
      <c r="B133" s="91">
        <f t="shared" si="33"/>
        <v>126</v>
      </c>
      <c r="C133" s="99">
        <f t="shared" si="34"/>
        <v>0</v>
      </c>
      <c r="F133" s="92">
        <f t="shared" si="51"/>
        <v>125</v>
      </c>
      <c r="G133" s="91">
        <f t="shared" si="52"/>
        <v>126</v>
      </c>
      <c r="H133" s="91" t="e">
        <f>INDEX(地温!$D$2:$D$366,MATCH(F133,地温!$C$2:$C$366,FALSE))</f>
        <v>#N/A</v>
      </c>
      <c r="I133" s="91" t="e">
        <f t="shared" si="53"/>
        <v>#N/A</v>
      </c>
      <c r="J133" s="93" t="e">
        <f t="shared" si="35"/>
        <v>#N/A</v>
      </c>
      <c r="K133" s="99" t="e">
        <f t="shared" si="36"/>
        <v>#N/A</v>
      </c>
      <c r="L133" s="99">
        <f t="shared" si="37"/>
        <v>0</v>
      </c>
      <c r="O133" s="92">
        <f t="shared" si="54"/>
        <v>125</v>
      </c>
      <c r="P133" s="91">
        <f t="shared" si="55"/>
        <v>126</v>
      </c>
      <c r="Q133" s="91" t="e">
        <f>INDEX(地温!$D$2:$D$366,MATCH(O133,地温!$C$2:$C$366,FALSE))</f>
        <v>#N/A</v>
      </c>
      <c r="R133" s="91" t="e">
        <f t="shared" si="56"/>
        <v>#N/A</v>
      </c>
      <c r="S133" s="93" t="e">
        <f t="shared" si="38"/>
        <v>#N/A</v>
      </c>
      <c r="T133" s="99" t="e">
        <f t="shared" si="39"/>
        <v>#N/A</v>
      </c>
      <c r="U133" s="99">
        <f t="shared" si="40"/>
        <v>0</v>
      </c>
      <c r="X133" s="92">
        <f t="shared" si="57"/>
        <v>125</v>
      </c>
      <c r="Y133" s="91">
        <f t="shared" si="58"/>
        <v>126</v>
      </c>
      <c r="Z133" s="91" t="e">
        <f>INDEX(地温!$D$2:$D$366,MATCH(X133,地温!$C$2:$C$366,FALSE))</f>
        <v>#N/A</v>
      </c>
      <c r="AA133" s="91" t="e">
        <f t="shared" si="59"/>
        <v>#N/A</v>
      </c>
      <c r="AB133" s="93" t="e">
        <f t="shared" si="41"/>
        <v>#N/A</v>
      </c>
      <c r="AC133" s="99" t="e">
        <f t="shared" si="42"/>
        <v>#N/A</v>
      </c>
      <c r="AD133" s="99">
        <f t="shared" si="43"/>
        <v>0</v>
      </c>
      <c r="AG133" s="92">
        <f t="shared" si="60"/>
        <v>125</v>
      </c>
      <c r="AH133" s="91">
        <f t="shared" si="61"/>
        <v>126</v>
      </c>
      <c r="AI133" s="91" t="e">
        <f>INDEX(地温!$D$2:$D$366,MATCH(AG133,地温!$C$2:$C$366,FALSE))</f>
        <v>#N/A</v>
      </c>
      <c r="AJ133" s="91" t="e">
        <f t="shared" si="62"/>
        <v>#N/A</v>
      </c>
      <c r="AK133" s="93" t="e">
        <f t="shared" si="44"/>
        <v>#N/A</v>
      </c>
      <c r="AL133" s="99" t="e">
        <f t="shared" si="45"/>
        <v>#N/A</v>
      </c>
      <c r="AM133" s="99">
        <f t="shared" si="46"/>
        <v>0</v>
      </c>
      <c r="AP133" s="92">
        <f t="shared" si="63"/>
        <v>125</v>
      </c>
      <c r="AQ133" s="91">
        <f t="shared" si="64"/>
        <v>126</v>
      </c>
      <c r="AR133" s="91" t="e">
        <f>INDEX(地温!$D$2:$D$366,MATCH(AP133,地温!$C$2:$C$366,FALSE))</f>
        <v>#N/A</v>
      </c>
      <c r="AS133" s="91" t="e">
        <f t="shared" si="65"/>
        <v>#N/A</v>
      </c>
      <c r="AT133" s="93" t="e">
        <f t="shared" si="47"/>
        <v>#N/A</v>
      </c>
      <c r="AU133" s="99" t="e">
        <f t="shared" si="48"/>
        <v>#N/A</v>
      </c>
      <c r="AV133" s="99">
        <f t="shared" si="49"/>
        <v>0</v>
      </c>
    </row>
    <row r="134" spans="1:48" s="91" customFormat="1">
      <c r="A134" s="92">
        <f t="shared" si="50"/>
        <v>126</v>
      </c>
      <c r="B134" s="91">
        <f t="shared" si="33"/>
        <v>127</v>
      </c>
      <c r="C134" s="99">
        <f t="shared" si="34"/>
        <v>0</v>
      </c>
      <c r="F134" s="92">
        <f t="shared" si="51"/>
        <v>126</v>
      </c>
      <c r="G134" s="91">
        <f t="shared" si="52"/>
        <v>127</v>
      </c>
      <c r="H134" s="91" t="e">
        <f>INDEX(地温!$D$2:$D$366,MATCH(F134,地温!$C$2:$C$366,FALSE))</f>
        <v>#N/A</v>
      </c>
      <c r="I134" s="91" t="e">
        <f t="shared" si="53"/>
        <v>#N/A</v>
      </c>
      <c r="J134" s="93" t="e">
        <f t="shared" si="35"/>
        <v>#N/A</v>
      </c>
      <c r="K134" s="99" t="e">
        <f t="shared" si="36"/>
        <v>#N/A</v>
      </c>
      <c r="L134" s="99">
        <f t="shared" si="37"/>
        <v>0</v>
      </c>
      <c r="O134" s="92">
        <f t="shared" si="54"/>
        <v>126</v>
      </c>
      <c r="P134" s="91">
        <f t="shared" si="55"/>
        <v>127</v>
      </c>
      <c r="Q134" s="91" t="e">
        <f>INDEX(地温!$D$2:$D$366,MATCH(O134,地温!$C$2:$C$366,FALSE))</f>
        <v>#N/A</v>
      </c>
      <c r="R134" s="91" t="e">
        <f t="shared" si="56"/>
        <v>#N/A</v>
      </c>
      <c r="S134" s="93" t="e">
        <f t="shared" si="38"/>
        <v>#N/A</v>
      </c>
      <c r="T134" s="99" t="e">
        <f t="shared" si="39"/>
        <v>#N/A</v>
      </c>
      <c r="U134" s="99">
        <f t="shared" si="40"/>
        <v>0</v>
      </c>
      <c r="X134" s="92">
        <f t="shared" si="57"/>
        <v>126</v>
      </c>
      <c r="Y134" s="91">
        <f t="shared" si="58"/>
        <v>127</v>
      </c>
      <c r="Z134" s="91" t="e">
        <f>INDEX(地温!$D$2:$D$366,MATCH(X134,地温!$C$2:$C$366,FALSE))</f>
        <v>#N/A</v>
      </c>
      <c r="AA134" s="91" t="e">
        <f t="shared" si="59"/>
        <v>#N/A</v>
      </c>
      <c r="AB134" s="93" t="e">
        <f t="shared" si="41"/>
        <v>#N/A</v>
      </c>
      <c r="AC134" s="99" t="e">
        <f t="shared" si="42"/>
        <v>#N/A</v>
      </c>
      <c r="AD134" s="99">
        <f t="shared" si="43"/>
        <v>0</v>
      </c>
      <c r="AG134" s="92">
        <f t="shared" si="60"/>
        <v>126</v>
      </c>
      <c r="AH134" s="91">
        <f t="shared" si="61"/>
        <v>127</v>
      </c>
      <c r="AI134" s="91" t="e">
        <f>INDEX(地温!$D$2:$D$366,MATCH(AG134,地温!$C$2:$C$366,FALSE))</f>
        <v>#N/A</v>
      </c>
      <c r="AJ134" s="91" t="e">
        <f t="shared" si="62"/>
        <v>#N/A</v>
      </c>
      <c r="AK134" s="93" t="e">
        <f t="shared" si="44"/>
        <v>#N/A</v>
      </c>
      <c r="AL134" s="99" t="e">
        <f t="shared" si="45"/>
        <v>#N/A</v>
      </c>
      <c r="AM134" s="99">
        <f t="shared" si="46"/>
        <v>0</v>
      </c>
      <c r="AP134" s="92">
        <f t="shared" si="63"/>
        <v>126</v>
      </c>
      <c r="AQ134" s="91">
        <f t="shared" si="64"/>
        <v>127</v>
      </c>
      <c r="AR134" s="91" t="e">
        <f>INDEX(地温!$D$2:$D$366,MATCH(AP134,地温!$C$2:$C$366,FALSE))</f>
        <v>#N/A</v>
      </c>
      <c r="AS134" s="91" t="e">
        <f t="shared" si="65"/>
        <v>#N/A</v>
      </c>
      <c r="AT134" s="93" t="e">
        <f t="shared" si="47"/>
        <v>#N/A</v>
      </c>
      <c r="AU134" s="99" t="e">
        <f t="shared" si="48"/>
        <v>#N/A</v>
      </c>
      <c r="AV134" s="99">
        <f t="shared" si="49"/>
        <v>0</v>
      </c>
    </row>
    <row r="135" spans="1:48" s="91" customFormat="1">
      <c r="A135" s="92">
        <f t="shared" si="50"/>
        <v>127</v>
      </c>
      <c r="B135" s="91">
        <f t="shared" si="33"/>
        <v>128</v>
      </c>
      <c r="C135" s="99">
        <f t="shared" si="34"/>
        <v>0</v>
      </c>
      <c r="F135" s="92">
        <f t="shared" si="51"/>
        <v>127</v>
      </c>
      <c r="G135" s="91">
        <f t="shared" si="52"/>
        <v>128</v>
      </c>
      <c r="H135" s="91" t="e">
        <f>INDEX(地温!$D$2:$D$366,MATCH(F135,地温!$C$2:$C$366,FALSE))</f>
        <v>#N/A</v>
      </c>
      <c r="I135" s="91" t="e">
        <f t="shared" si="53"/>
        <v>#N/A</v>
      </c>
      <c r="J135" s="93" t="e">
        <f t="shared" si="35"/>
        <v>#N/A</v>
      </c>
      <c r="K135" s="99" t="e">
        <f t="shared" si="36"/>
        <v>#N/A</v>
      </c>
      <c r="L135" s="99">
        <f t="shared" si="37"/>
        <v>0</v>
      </c>
      <c r="O135" s="92">
        <f t="shared" si="54"/>
        <v>127</v>
      </c>
      <c r="P135" s="91">
        <f t="shared" si="55"/>
        <v>128</v>
      </c>
      <c r="Q135" s="91" t="e">
        <f>INDEX(地温!$D$2:$D$366,MATCH(O135,地温!$C$2:$C$366,FALSE))</f>
        <v>#N/A</v>
      </c>
      <c r="R135" s="91" t="e">
        <f t="shared" si="56"/>
        <v>#N/A</v>
      </c>
      <c r="S135" s="93" t="e">
        <f t="shared" si="38"/>
        <v>#N/A</v>
      </c>
      <c r="T135" s="99" t="e">
        <f t="shared" si="39"/>
        <v>#N/A</v>
      </c>
      <c r="U135" s="99">
        <f t="shared" si="40"/>
        <v>0</v>
      </c>
      <c r="X135" s="92">
        <f t="shared" si="57"/>
        <v>127</v>
      </c>
      <c r="Y135" s="91">
        <f t="shared" si="58"/>
        <v>128</v>
      </c>
      <c r="Z135" s="91" t="e">
        <f>INDEX(地温!$D$2:$D$366,MATCH(X135,地温!$C$2:$C$366,FALSE))</f>
        <v>#N/A</v>
      </c>
      <c r="AA135" s="91" t="e">
        <f t="shared" si="59"/>
        <v>#N/A</v>
      </c>
      <c r="AB135" s="93" t="e">
        <f t="shared" si="41"/>
        <v>#N/A</v>
      </c>
      <c r="AC135" s="99" t="e">
        <f t="shared" si="42"/>
        <v>#N/A</v>
      </c>
      <c r="AD135" s="99">
        <f t="shared" si="43"/>
        <v>0</v>
      </c>
      <c r="AG135" s="92">
        <f t="shared" si="60"/>
        <v>127</v>
      </c>
      <c r="AH135" s="91">
        <f t="shared" si="61"/>
        <v>128</v>
      </c>
      <c r="AI135" s="91" t="e">
        <f>INDEX(地温!$D$2:$D$366,MATCH(AG135,地温!$C$2:$C$366,FALSE))</f>
        <v>#N/A</v>
      </c>
      <c r="AJ135" s="91" t="e">
        <f t="shared" si="62"/>
        <v>#N/A</v>
      </c>
      <c r="AK135" s="93" t="e">
        <f t="shared" si="44"/>
        <v>#N/A</v>
      </c>
      <c r="AL135" s="99" t="e">
        <f t="shared" si="45"/>
        <v>#N/A</v>
      </c>
      <c r="AM135" s="99">
        <f t="shared" si="46"/>
        <v>0</v>
      </c>
      <c r="AP135" s="92">
        <f t="shared" si="63"/>
        <v>127</v>
      </c>
      <c r="AQ135" s="91">
        <f t="shared" si="64"/>
        <v>128</v>
      </c>
      <c r="AR135" s="91" t="e">
        <f>INDEX(地温!$D$2:$D$366,MATCH(AP135,地温!$C$2:$C$366,FALSE))</f>
        <v>#N/A</v>
      </c>
      <c r="AS135" s="91" t="e">
        <f t="shared" si="65"/>
        <v>#N/A</v>
      </c>
      <c r="AT135" s="93" t="e">
        <f t="shared" si="47"/>
        <v>#N/A</v>
      </c>
      <c r="AU135" s="99" t="e">
        <f t="shared" si="48"/>
        <v>#N/A</v>
      </c>
      <c r="AV135" s="99">
        <f t="shared" si="49"/>
        <v>0</v>
      </c>
    </row>
    <row r="136" spans="1:48" s="91" customFormat="1">
      <c r="A136" s="92">
        <f t="shared" si="50"/>
        <v>128</v>
      </c>
      <c r="B136" s="91">
        <f t="shared" ref="B136:B199" si="66">G136</f>
        <v>129</v>
      </c>
      <c r="C136" s="99">
        <f t="shared" ref="C136:C199" si="67">L136+U136+AD136+AM136+AV136</f>
        <v>0</v>
      </c>
      <c r="F136" s="92">
        <f t="shared" si="51"/>
        <v>128</v>
      </c>
      <c r="G136" s="91">
        <f t="shared" si="52"/>
        <v>129</v>
      </c>
      <c r="H136" s="91" t="e">
        <f>INDEX(地温!$D$2:$D$366,MATCH(F136,地温!$C$2:$C$366,FALSE))</f>
        <v>#N/A</v>
      </c>
      <c r="I136" s="91" t="e">
        <f t="shared" si="53"/>
        <v>#N/A</v>
      </c>
      <c r="J136" s="93" t="e">
        <f t="shared" ref="J136:J199" si="68">I136/G136</f>
        <v>#N/A</v>
      </c>
      <c r="K136" s="99" t="e">
        <f t="shared" ref="K136:K199" si="69">$H$4*EXP(-$I$4/(8.31*(J136+273)))</f>
        <v>#N/A</v>
      </c>
      <c r="L136" s="99">
        <f t="shared" ref="L136:L199" si="70">IF($G$1=0,0,$J$1*$G$4*0.01*(1-EXP(-K136*G136)))</f>
        <v>0</v>
      </c>
      <c r="O136" s="92">
        <f t="shared" si="54"/>
        <v>128</v>
      </c>
      <c r="P136" s="91">
        <f t="shared" si="55"/>
        <v>129</v>
      </c>
      <c r="Q136" s="91" t="e">
        <f>INDEX(地温!$D$2:$D$366,MATCH(O136,地温!$C$2:$C$366,FALSE))</f>
        <v>#N/A</v>
      </c>
      <c r="R136" s="91" t="e">
        <f t="shared" si="56"/>
        <v>#N/A</v>
      </c>
      <c r="S136" s="93" t="e">
        <f t="shared" ref="S136:S199" si="71">R136/P136</f>
        <v>#N/A</v>
      </c>
      <c r="T136" s="99" t="e">
        <f t="shared" ref="T136:T199" si="72">$Q$4*EXP(-$R$4/(8.31*(S136+273)))</f>
        <v>#N/A</v>
      </c>
      <c r="U136" s="99">
        <f t="shared" ref="U136:U199" si="73">IF($P$1=0,0,$S$1*$P$4*0.01*(1-EXP(-T136*P136)))</f>
        <v>0</v>
      </c>
      <c r="X136" s="92">
        <f t="shared" si="57"/>
        <v>128</v>
      </c>
      <c r="Y136" s="91">
        <f t="shared" si="58"/>
        <v>129</v>
      </c>
      <c r="Z136" s="91" t="e">
        <f>INDEX(地温!$D$2:$D$366,MATCH(X136,地温!$C$2:$C$366,FALSE))</f>
        <v>#N/A</v>
      </c>
      <c r="AA136" s="91" t="e">
        <f t="shared" si="59"/>
        <v>#N/A</v>
      </c>
      <c r="AB136" s="93" t="e">
        <f t="shared" ref="AB136:AB199" si="74">AA136/Y136</f>
        <v>#N/A</v>
      </c>
      <c r="AC136" s="99" t="e">
        <f t="shared" ref="AC136:AC199" si="75">$Z$4*EXP(-$AA$4/(8.31*(AB136+273)))</f>
        <v>#N/A</v>
      </c>
      <c r="AD136" s="99">
        <f t="shared" ref="AD136:AD199" si="76">IF($Y$1=0,0,$AB$1*$Y$4*0.01*(1-EXP(-AC136*Y136)))</f>
        <v>0</v>
      </c>
      <c r="AG136" s="92">
        <f t="shared" si="60"/>
        <v>128</v>
      </c>
      <c r="AH136" s="91">
        <f t="shared" si="61"/>
        <v>129</v>
      </c>
      <c r="AI136" s="91" t="e">
        <f>INDEX(地温!$D$2:$D$366,MATCH(AG136,地温!$C$2:$C$366,FALSE))</f>
        <v>#N/A</v>
      </c>
      <c r="AJ136" s="91" t="e">
        <f t="shared" si="62"/>
        <v>#N/A</v>
      </c>
      <c r="AK136" s="93" t="e">
        <f t="shared" ref="AK136:AK199" si="77">AJ136/AH136</f>
        <v>#N/A</v>
      </c>
      <c r="AL136" s="99" t="e">
        <f t="shared" ref="AL136:AL199" si="78">$AI$4*EXP(-$AJ$4/(8.31*(AK136+273)))</f>
        <v>#N/A</v>
      </c>
      <c r="AM136" s="99">
        <f t="shared" ref="AM136:AM199" si="79">IF($AH$1=0,0,$AK$1*$AH$4*0.01*(1-EXP(-AL136*AH136)))</f>
        <v>0</v>
      </c>
      <c r="AP136" s="92">
        <f t="shared" si="63"/>
        <v>128</v>
      </c>
      <c r="AQ136" s="91">
        <f t="shared" si="64"/>
        <v>129</v>
      </c>
      <c r="AR136" s="91" t="e">
        <f>INDEX(地温!$D$2:$D$366,MATCH(AP136,地温!$C$2:$C$366,FALSE))</f>
        <v>#N/A</v>
      </c>
      <c r="AS136" s="91" t="e">
        <f t="shared" si="65"/>
        <v>#N/A</v>
      </c>
      <c r="AT136" s="93" t="e">
        <f t="shared" ref="AT136:AT199" si="80">AS136/AQ136</f>
        <v>#N/A</v>
      </c>
      <c r="AU136" s="99" t="e">
        <f t="shared" ref="AU136:AU199" si="81">$AR$4*EXP(-$AS$4/(8.31*(AT136+273)))</f>
        <v>#N/A</v>
      </c>
      <c r="AV136" s="99">
        <f t="shared" ref="AV136:AV199" si="82">IF($AQ$1=0,0,$AT$1*$AQ$4*0.01*(1-EXP(-AU136*AQ136)))</f>
        <v>0</v>
      </c>
    </row>
    <row r="137" spans="1:48" s="91" customFormat="1">
      <c r="A137" s="92">
        <f t="shared" ref="A137:A200" si="83">A136+1</f>
        <v>129</v>
      </c>
      <c r="B137" s="91">
        <f t="shared" si="66"/>
        <v>130</v>
      </c>
      <c r="C137" s="99">
        <f t="shared" si="67"/>
        <v>0</v>
      </c>
      <c r="F137" s="92">
        <f t="shared" ref="F137:F200" si="84">F136+1</f>
        <v>129</v>
      </c>
      <c r="G137" s="91">
        <f t="shared" ref="G137:G200" si="85">F137-F$8+1</f>
        <v>130</v>
      </c>
      <c r="H137" s="91" t="e">
        <f>INDEX(地温!$D$2:$D$366,MATCH(F137,地温!$C$2:$C$366,FALSE))</f>
        <v>#N/A</v>
      </c>
      <c r="I137" s="91" t="e">
        <f t="shared" ref="I137:I200" si="86">I136+H137</f>
        <v>#N/A</v>
      </c>
      <c r="J137" s="93" t="e">
        <f t="shared" si="68"/>
        <v>#N/A</v>
      </c>
      <c r="K137" s="99" t="e">
        <f t="shared" si="69"/>
        <v>#N/A</v>
      </c>
      <c r="L137" s="99">
        <f t="shared" si="70"/>
        <v>0</v>
      </c>
      <c r="O137" s="92">
        <f t="shared" ref="O137:O200" si="87">O136+1</f>
        <v>129</v>
      </c>
      <c r="P137" s="91">
        <f t="shared" ref="P137:P200" si="88">O137-O$8+1</f>
        <v>130</v>
      </c>
      <c r="Q137" s="91" t="e">
        <f>INDEX(地温!$D$2:$D$366,MATCH(O137,地温!$C$2:$C$366,FALSE))</f>
        <v>#N/A</v>
      </c>
      <c r="R137" s="91" t="e">
        <f t="shared" ref="R137:R200" si="89">R136+Q137</f>
        <v>#N/A</v>
      </c>
      <c r="S137" s="93" t="e">
        <f t="shared" si="71"/>
        <v>#N/A</v>
      </c>
      <c r="T137" s="99" t="e">
        <f t="shared" si="72"/>
        <v>#N/A</v>
      </c>
      <c r="U137" s="99">
        <f t="shared" si="73"/>
        <v>0</v>
      </c>
      <c r="X137" s="92">
        <f t="shared" ref="X137:X200" si="90">X136+1</f>
        <v>129</v>
      </c>
      <c r="Y137" s="91">
        <f t="shared" ref="Y137:Y200" si="91">X137-X$8+1</f>
        <v>130</v>
      </c>
      <c r="Z137" s="91" t="e">
        <f>INDEX(地温!$D$2:$D$366,MATCH(X137,地温!$C$2:$C$366,FALSE))</f>
        <v>#N/A</v>
      </c>
      <c r="AA137" s="91" t="e">
        <f t="shared" ref="AA137:AA200" si="92">AA136+Z137</f>
        <v>#N/A</v>
      </c>
      <c r="AB137" s="93" t="e">
        <f t="shared" si="74"/>
        <v>#N/A</v>
      </c>
      <c r="AC137" s="99" t="e">
        <f t="shared" si="75"/>
        <v>#N/A</v>
      </c>
      <c r="AD137" s="99">
        <f t="shared" si="76"/>
        <v>0</v>
      </c>
      <c r="AG137" s="92">
        <f t="shared" ref="AG137:AG200" si="93">AG136+1</f>
        <v>129</v>
      </c>
      <c r="AH137" s="91">
        <f t="shared" ref="AH137:AH200" si="94">AG137-AG$8+1</f>
        <v>130</v>
      </c>
      <c r="AI137" s="91" t="e">
        <f>INDEX(地温!$D$2:$D$366,MATCH(AG137,地温!$C$2:$C$366,FALSE))</f>
        <v>#N/A</v>
      </c>
      <c r="AJ137" s="91" t="e">
        <f t="shared" ref="AJ137:AJ200" si="95">AJ136+AI137</f>
        <v>#N/A</v>
      </c>
      <c r="AK137" s="93" t="e">
        <f t="shared" si="77"/>
        <v>#N/A</v>
      </c>
      <c r="AL137" s="99" t="e">
        <f t="shared" si="78"/>
        <v>#N/A</v>
      </c>
      <c r="AM137" s="99">
        <f t="shared" si="79"/>
        <v>0</v>
      </c>
      <c r="AP137" s="92">
        <f t="shared" ref="AP137:AP200" si="96">AP136+1</f>
        <v>129</v>
      </c>
      <c r="AQ137" s="91">
        <f t="shared" ref="AQ137:AQ200" si="97">AP137-AP$8+1</f>
        <v>130</v>
      </c>
      <c r="AR137" s="91" t="e">
        <f>INDEX(地温!$D$2:$D$366,MATCH(AP137,地温!$C$2:$C$366,FALSE))</f>
        <v>#N/A</v>
      </c>
      <c r="AS137" s="91" t="e">
        <f t="shared" ref="AS137:AS200" si="98">AS136+AR137</f>
        <v>#N/A</v>
      </c>
      <c r="AT137" s="93" t="e">
        <f t="shared" si="80"/>
        <v>#N/A</v>
      </c>
      <c r="AU137" s="99" t="e">
        <f t="shared" si="81"/>
        <v>#N/A</v>
      </c>
      <c r="AV137" s="99">
        <f t="shared" si="82"/>
        <v>0</v>
      </c>
    </row>
    <row r="138" spans="1:48" s="91" customFormat="1">
      <c r="A138" s="92">
        <f t="shared" si="83"/>
        <v>130</v>
      </c>
      <c r="B138" s="91">
        <f t="shared" si="66"/>
        <v>131</v>
      </c>
      <c r="C138" s="99">
        <f t="shared" si="67"/>
        <v>0</v>
      </c>
      <c r="F138" s="92">
        <f t="shared" si="84"/>
        <v>130</v>
      </c>
      <c r="G138" s="91">
        <f t="shared" si="85"/>
        <v>131</v>
      </c>
      <c r="H138" s="91" t="e">
        <f>INDEX(地温!$D$2:$D$366,MATCH(F138,地温!$C$2:$C$366,FALSE))</f>
        <v>#N/A</v>
      </c>
      <c r="I138" s="91" t="e">
        <f t="shared" si="86"/>
        <v>#N/A</v>
      </c>
      <c r="J138" s="93" t="e">
        <f t="shared" si="68"/>
        <v>#N/A</v>
      </c>
      <c r="K138" s="99" t="e">
        <f t="shared" si="69"/>
        <v>#N/A</v>
      </c>
      <c r="L138" s="99">
        <f t="shared" si="70"/>
        <v>0</v>
      </c>
      <c r="O138" s="92">
        <f t="shared" si="87"/>
        <v>130</v>
      </c>
      <c r="P138" s="91">
        <f t="shared" si="88"/>
        <v>131</v>
      </c>
      <c r="Q138" s="91" t="e">
        <f>INDEX(地温!$D$2:$D$366,MATCH(O138,地温!$C$2:$C$366,FALSE))</f>
        <v>#N/A</v>
      </c>
      <c r="R138" s="91" t="e">
        <f t="shared" si="89"/>
        <v>#N/A</v>
      </c>
      <c r="S138" s="93" t="e">
        <f t="shared" si="71"/>
        <v>#N/A</v>
      </c>
      <c r="T138" s="99" t="e">
        <f t="shared" si="72"/>
        <v>#N/A</v>
      </c>
      <c r="U138" s="99">
        <f t="shared" si="73"/>
        <v>0</v>
      </c>
      <c r="X138" s="92">
        <f t="shared" si="90"/>
        <v>130</v>
      </c>
      <c r="Y138" s="91">
        <f t="shared" si="91"/>
        <v>131</v>
      </c>
      <c r="Z138" s="91" t="e">
        <f>INDEX(地温!$D$2:$D$366,MATCH(X138,地温!$C$2:$C$366,FALSE))</f>
        <v>#N/A</v>
      </c>
      <c r="AA138" s="91" t="e">
        <f t="shared" si="92"/>
        <v>#N/A</v>
      </c>
      <c r="AB138" s="93" t="e">
        <f t="shared" si="74"/>
        <v>#N/A</v>
      </c>
      <c r="AC138" s="99" t="e">
        <f t="shared" si="75"/>
        <v>#N/A</v>
      </c>
      <c r="AD138" s="99">
        <f t="shared" si="76"/>
        <v>0</v>
      </c>
      <c r="AG138" s="92">
        <f t="shared" si="93"/>
        <v>130</v>
      </c>
      <c r="AH138" s="91">
        <f t="shared" si="94"/>
        <v>131</v>
      </c>
      <c r="AI138" s="91" t="e">
        <f>INDEX(地温!$D$2:$D$366,MATCH(AG138,地温!$C$2:$C$366,FALSE))</f>
        <v>#N/A</v>
      </c>
      <c r="AJ138" s="91" t="e">
        <f t="shared" si="95"/>
        <v>#N/A</v>
      </c>
      <c r="AK138" s="93" t="e">
        <f t="shared" si="77"/>
        <v>#N/A</v>
      </c>
      <c r="AL138" s="99" t="e">
        <f t="shared" si="78"/>
        <v>#N/A</v>
      </c>
      <c r="AM138" s="99">
        <f t="shared" si="79"/>
        <v>0</v>
      </c>
      <c r="AP138" s="92">
        <f t="shared" si="96"/>
        <v>130</v>
      </c>
      <c r="AQ138" s="91">
        <f t="shared" si="97"/>
        <v>131</v>
      </c>
      <c r="AR138" s="91" t="e">
        <f>INDEX(地温!$D$2:$D$366,MATCH(AP138,地温!$C$2:$C$366,FALSE))</f>
        <v>#N/A</v>
      </c>
      <c r="AS138" s="91" t="e">
        <f t="shared" si="98"/>
        <v>#N/A</v>
      </c>
      <c r="AT138" s="93" t="e">
        <f t="shared" si="80"/>
        <v>#N/A</v>
      </c>
      <c r="AU138" s="99" t="e">
        <f t="shared" si="81"/>
        <v>#N/A</v>
      </c>
      <c r="AV138" s="99">
        <f t="shared" si="82"/>
        <v>0</v>
      </c>
    </row>
    <row r="139" spans="1:48" s="91" customFormat="1">
      <c r="A139" s="92">
        <f t="shared" si="83"/>
        <v>131</v>
      </c>
      <c r="B139" s="91">
        <f t="shared" si="66"/>
        <v>132</v>
      </c>
      <c r="C139" s="99">
        <f t="shared" si="67"/>
        <v>0</v>
      </c>
      <c r="F139" s="92">
        <f t="shared" si="84"/>
        <v>131</v>
      </c>
      <c r="G139" s="91">
        <f t="shared" si="85"/>
        <v>132</v>
      </c>
      <c r="H139" s="91" t="e">
        <f>INDEX(地温!$D$2:$D$366,MATCH(F139,地温!$C$2:$C$366,FALSE))</f>
        <v>#N/A</v>
      </c>
      <c r="I139" s="91" t="e">
        <f t="shared" si="86"/>
        <v>#N/A</v>
      </c>
      <c r="J139" s="93" t="e">
        <f t="shared" si="68"/>
        <v>#N/A</v>
      </c>
      <c r="K139" s="99" t="e">
        <f t="shared" si="69"/>
        <v>#N/A</v>
      </c>
      <c r="L139" s="99">
        <f t="shared" si="70"/>
        <v>0</v>
      </c>
      <c r="O139" s="92">
        <f t="shared" si="87"/>
        <v>131</v>
      </c>
      <c r="P139" s="91">
        <f t="shared" si="88"/>
        <v>132</v>
      </c>
      <c r="Q139" s="91" t="e">
        <f>INDEX(地温!$D$2:$D$366,MATCH(O139,地温!$C$2:$C$366,FALSE))</f>
        <v>#N/A</v>
      </c>
      <c r="R139" s="91" t="e">
        <f t="shared" si="89"/>
        <v>#N/A</v>
      </c>
      <c r="S139" s="93" t="e">
        <f t="shared" si="71"/>
        <v>#N/A</v>
      </c>
      <c r="T139" s="99" t="e">
        <f t="shared" si="72"/>
        <v>#N/A</v>
      </c>
      <c r="U139" s="99">
        <f t="shared" si="73"/>
        <v>0</v>
      </c>
      <c r="X139" s="92">
        <f t="shared" si="90"/>
        <v>131</v>
      </c>
      <c r="Y139" s="91">
        <f t="shared" si="91"/>
        <v>132</v>
      </c>
      <c r="Z139" s="91" t="e">
        <f>INDEX(地温!$D$2:$D$366,MATCH(X139,地温!$C$2:$C$366,FALSE))</f>
        <v>#N/A</v>
      </c>
      <c r="AA139" s="91" t="e">
        <f t="shared" si="92"/>
        <v>#N/A</v>
      </c>
      <c r="AB139" s="93" t="e">
        <f t="shared" si="74"/>
        <v>#N/A</v>
      </c>
      <c r="AC139" s="99" t="e">
        <f t="shared" si="75"/>
        <v>#N/A</v>
      </c>
      <c r="AD139" s="99">
        <f t="shared" si="76"/>
        <v>0</v>
      </c>
      <c r="AG139" s="92">
        <f t="shared" si="93"/>
        <v>131</v>
      </c>
      <c r="AH139" s="91">
        <f t="shared" si="94"/>
        <v>132</v>
      </c>
      <c r="AI139" s="91" t="e">
        <f>INDEX(地温!$D$2:$D$366,MATCH(AG139,地温!$C$2:$C$366,FALSE))</f>
        <v>#N/A</v>
      </c>
      <c r="AJ139" s="91" t="e">
        <f t="shared" si="95"/>
        <v>#N/A</v>
      </c>
      <c r="AK139" s="93" t="e">
        <f t="shared" si="77"/>
        <v>#N/A</v>
      </c>
      <c r="AL139" s="99" t="e">
        <f t="shared" si="78"/>
        <v>#N/A</v>
      </c>
      <c r="AM139" s="99">
        <f t="shared" si="79"/>
        <v>0</v>
      </c>
      <c r="AP139" s="92">
        <f t="shared" si="96"/>
        <v>131</v>
      </c>
      <c r="AQ139" s="91">
        <f t="shared" si="97"/>
        <v>132</v>
      </c>
      <c r="AR139" s="91" t="e">
        <f>INDEX(地温!$D$2:$D$366,MATCH(AP139,地温!$C$2:$C$366,FALSE))</f>
        <v>#N/A</v>
      </c>
      <c r="AS139" s="91" t="e">
        <f t="shared" si="98"/>
        <v>#N/A</v>
      </c>
      <c r="AT139" s="93" t="e">
        <f t="shared" si="80"/>
        <v>#N/A</v>
      </c>
      <c r="AU139" s="99" t="e">
        <f t="shared" si="81"/>
        <v>#N/A</v>
      </c>
      <c r="AV139" s="99">
        <f t="shared" si="82"/>
        <v>0</v>
      </c>
    </row>
    <row r="140" spans="1:48" s="91" customFormat="1">
      <c r="A140" s="92">
        <f t="shared" si="83"/>
        <v>132</v>
      </c>
      <c r="B140" s="91">
        <f t="shared" si="66"/>
        <v>133</v>
      </c>
      <c r="C140" s="99">
        <f t="shared" si="67"/>
        <v>0</v>
      </c>
      <c r="F140" s="92">
        <f t="shared" si="84"/>
        <v>132</v>
      </c>
      <c r="G140" s="91">
        <f t="shared" si="85"/>
        <v>133</v>
      </c>
      <c r="H140" s="91" t="e">
        <f>INDEX(地温!$D$2:$D$366,MATCH(F140,地温!$C$2:$C$366,FALSE))</f>
        <v>#N/A</v>
      </c>
      <c r="I140" s="91" t="e">
        <f t="shared" si="86"/>
        <v>#N/A</v>
      </c>
      <c r="J140" s="93" t="e">
        <f t="shared" si="68"/>
        <v>#N/A</v>
      </c>
      <c r="K140" s="99" t="e">
        <f t="shared" si="69"/>
        <v>#N/A</v>
      </c>
      <c r="L140" s="99">
        <f t="shared" si="70"/>
        <v>0</v>
      </c>
      <c r="O140" s="92">
        <f t="shared" si="87"/>
        <v>132</v>
      </c>
      <c r="P140" s="91">
        <f t="shared" si="88"/>
        <v>133</v>
      </c>
      <c r="Q140" s="91" t="e">
        <f>INDEX(地温!$D$2:$D$366,MATCH(O140,地温!$C$2:$C$366,FALSE))</f>
        <v>#N/A</v>
      </c>
      <c r="R140" s="91" t="e">
        <f t="shared" si="89"/>
        <v>#N/A</v>
      </c>
      <c r="S140" s="93" t="e">
        <f t="shared" si="71"/>
        <v>#N/A</v>
      </c>
      <c r="T140" s="99" t="e">
        <f t="shared" si="72"/>
        <v>#N/A</v>
      </c>
      <c r="U140" s="99">
        <f t="shared" si="73"/>
        <v>0</v>
      </c>
      <c r="X140" s="92">
        <f t="shared" si="90"/>
        <v>132</v>
      </c>
      <c r="Y140" s="91">
        <f t="shared" si="91"/>
        <v>133</v>
      </c>
      <c r="Z140" s="91" t="e">
        <f>INDEX(地温!$D$2:$D$366,MATCH(X140,地温!$C$2:$C$366,FALSE))</f>
        <v>#N/A</v>
      </c>
      <c r="AA140" s="91" t="e">
        <f t="shared" si="92"/>
        <v>#N/A</v>
      </c>
      <c r="AB140" s="93" t="e">
        <f t="shared" si="74"/>
        <v>#N/A</v>
      </c>
      <c r="AC140" s="99" t="e">
        <f t="shared" si="75"/>
        <v>#N/A</v>
      </c>
      <c r="AD140" s="99">
        <f t="shared" si="76"/>
        <v>0</v>
      </c>
      <c r="AG140" s="92">
        <f t="shared" si="93"/>
        <v>132</v>
      </c>
      <c r="AH140" s="91">
        <f t="shared" si="94"/>
        <v>133</v>
      </c>
      <c r="AI140" s="91" t="e">
        <f>INDEX(地温!$D$2:$D$366,MATCH(AG140,地温!$C$2:$C$366,FALSE))</f>
        <v>#N/A</v>
      </c>
      <c r="AJ140" s="91" t="e">
        <f t="shared" si="95"/>
        <v>#N/A</v>
      </c>
      <c r="AK140" s="93" t="e">
        <f t="shared" si="77"/>
        <v>#N/A</v>
      </c>
      <c r="AL140" s="99" t="e">
        <f t="shared" si="78"/>
        <v>#N/A</v>
      </c>
      <c r="AM140" s="99">
        <f t="shared" si="79"/>
        <v>0</v>
      </c>
      <c r="AP140" s="92">
        <f t="shared" si="96"/>
        <v>132</v>
      </c>
      <c r="AQ140" s="91">
        <f t="shared" si="97"/>
        <v>133</v>
      </c>
      <c r="AR140" s="91" t="e">
        <f>INDEX(地温!$D$2:$D$366,MATCH(AP140,地温!$C$2:$C$366,FALSE))</f>
        <v>#N/A</v>
      </c>
      <c r="AS140" s="91" t="e">
        <f t="shared" si="98"/>
        <v>#N/A</v>
      </c>
      <c r="AT140" s="93" t="e">
        <f t="shared" si="80"/>
        <v>#N/A</v>
      </c>
      <c r="AU140" s="99" t="e">
        <f t="shared" si="81"/>
        <v>#N/A</v>
      </c>
      <c r="AV140" s="99">
        <f t="shared" si="82"/>
        <v>0</v>
      </c>
    </row>
    <row r="141" spans="1:48" s="91" customFormat="1">
      <c r="A141" s="92">
        <f t="shared" si="83"/>
        <v>133</v>
      </c>
      <c r="B141" s="91">
        <f t="shared" si="66"/>
        <v>134</v>
      </c>
      <c r="C141" s="99">
        <f t="shared" si="67"/>
        <v>0</v>
      </c>
      <c r="F141" s="92">
        <f t="shared" si="84"/>
        <v>133</v>
      </c>
      <c r="G141" s="91">
        <f t="shared" si="85"/>
        <v>134</v>
      </c>
      <c r="H141" s="91" t="e">
        <f>INDEX(地温!$D$2:$D$366,MATCH(F141,地温!$C$2:$C$366,FALSE))</f>
        <v>#N/A</v>
      </c>
      <c r="I141" s="91" t="e">
        <f t="shared" si="86"/>
        <v>#N/A</v>
      </c>
      <c r="J141" s="93" t="e">
        <f t="shared" si="68"/>
        <v>#N/A</v>
      </c>
      <c r="K141" s="99" t="e">
        <f t="shared" si="69"/>
        <v>#N/A</v>
      </c>
      <c r="L141" s="99">
        <f t="shared" si="70"/>
        <v>0</v>
      </c>
      <c r="O141" s="92">
        <f t="shared" si="87"/>
        <v>133</v>
      </c>
      <c r="P141" s="91">
        <f t="shared" si="88"/>
        <v>134</v>
      </c>
      <c r="Q141" s="91" t="e">
        <f>INDEX(地温!$D$2:$D$366,MATCH(O141,地温!$C$2:$C$366,FALSE))</f>
        <v>#N/A</v>
      </c>
      <c r="R141" s="91" t="e">
        <f t="shared" si="89"/>
        <v>#N/A</v>
      </c>
      <c r="S141" s="93" t="e">
        <f t="shared" si="71"/>
        <v>#N/A</v>
      </c>
      <c r="T141" s="99" t="e">
        <f t="shared" si="72"/>
        <v>#N/A</v>
      </c>
      <c r="U141" s="99">
        <f t="shared" si="73"/>
        <v>0</v>
      </c>
      <c r="X141" s="92">
        <f t="shared" si="90"/>
        <v>133</v>
      </c>
      <c r="Y141" s="91">
        <f t="shared" si="91"/>
        <v>134</v>
      </c>
      <c r="Z141" s="91" t="e">
        <f>INDEX(地温!$D$2:$D$366,MATCH(X141,地温!$C$2:$C$366,FALSE))</f>
        <v>#N/A</v>
      </c>
      <c r="AA141" s="91" t="e">
        <f t="shared" si="92"/>
        <v>#N/A</v>
      </c>
      <c r="AB141" s="93" t="e">
        <f t="shared" si="74"/>
        <v>#N/A</v>
      </c>
      <c r="AC141" s="99" t="e">
        <f t="shared" si="75"/>
        <v>#N/A</v>
      </c>
      <c r="AD141" s="99">
        <f t="shared" si="76"/>
        <v>0</v>
      </c>
      <c r="AG141" s="92">
        <f t="shared" si="93"/>
        <v>133</v>
      </c>
      <c r="AH141" s="91">
        <f t="shared" si="94"/>
        <v>134</v>
      </c>
      <c r="AI141" s="91" t="e">
        <f>INDEX(地温!$D$2:$D$366,MATCH(AG141,地温!$C$2:$C$366,FALSE))</f>
        <v>#N/A</v>
      </c>
      <c r="AJ141" s="91" t="e">
        <f t="shared" si="95"/>
        <v>#N/A</v>
      </c>
      <c r="AK141" s="93" t="e">
        <f t="shared" si="77"/>
        <v>#N/A</v>
      </c>
      <c r="AL141" s="99" t="e">
        <f t="shared" si="78"/>
        <v>#N/A</v>
      </c>
      <c r="AM141" s="99">
        <f t="shared" si="79"/>
        <v>0</v>
      </c>
      <c r="AP141" s="92">
        <f t="shared" si="96"/>
        <v>133</v>
      </c>
      <c r="AQ141" s="91">
        <f t="shared" si="97"/>
        <v>134</v>
      </c>
      <c r="AR141" s="91" t="e">
        <f>INDEX(地温!$D$2:$D$366,MATCH(AP141,地温!$C$2:$C$366,FALSE))</f>
        <v>#N/A</v>
      </c>
      <c r="AS141" s="91" t="e">
        <f t="shared" si="98"/>
        <v>#N/A</v>
      </c>
      <c r="AT141" s="93" t="e">
        <f t="shared" si="80"/>
        <v>#N/A</v>
      </c>
      <c r="AU141" s="99" t="e">
        <f t="shared" si="81"/>
        <v>#N/A</v>
      </c>
      <c r="AV141" s="99">
        <f t="shared" si="82"/>
        <v>0</v>
      </c>
    </row>
    <row r="142" spans="1:48" s="91" customFormat="1">
      <c r="A142" s="92">
        <f t="shared" si="83"/>
        <v>134</v>
      </c>
      <c r="B142" s="91">
        <f t="shared" si="66"/>
        <v>135</v>
      </c>
      <c r="C142" s="99">
        <f t="shared" si="67"/>
        <v>0</v>
      </c>
      <c r="F142" s="92">
        <f t="shared" si="84"/>
        <v>134</v>
      </c>
      <c r="G142" s="91">
        <f t="shared" si="85"/>
        <v>135</v>
      </c>
      <c r="H142" s="91" t="e">
        <f>INDEX(地温!$D$2:$D$366,MATCH(F142,地温!$C$2:$C$366,FALSE))</f>
        <v>#N/A</v>
      </c>
      <c r="I142" s="91" t="e">
        <f t="shared" si="86"/>
        <v>#N/A</v>
      </c>
      <c r="J142" s="93" t="e">
        <f t="shared" si="68"/>
        <v>#N/A</v>
      </c>
      <c r="K142" s="99" t="e">
        <f t="shared" si="69"/>
        <v>#N/A</v>
      </c>
      <c r="L142" s="99">
        <f t="shared" si="70"/>
        <v>0</v>
      </c>
      <c r="O142" s="92">
        <f t="shared" si="87"/>
        <v>134</v>
      </c>
      <c r="P142" s="91">
        <f t="shared" si="88"/>
        <v>135</v>
      </c>
      <c r="Q142" s="91" t="e">
        <f>INDEX(地温!$D$2:$D$366,MATCH(O142,地温!$C$2:$C$366,FALSE))</f>
        <v>#N/A</v>
      </c>
      <c r="R142" s="91" t="e">
        <f t="shared" si="89"/>
        <v>#N/A</v>
      </c>
      <c r="S142" s="93" t="e">
        <f t="shared" si="71"/>
        <v>#N/A</v>
      </c>
      <c r="T142" s="99" t="e">
        <f t="shared" si="72"/>
        <v>#N/A</v>
      </c>
      <c r="U142" s="99">
        <f t="shared" si="73"/>
        <v>0</v>
      </c>
      <c r="X142" s="92">
        <f t="shared" si="90"/>
        <v>134</v>
      </c>
      <c r="Y142" s="91">
        <f t="shared" si="91"/>
        <v>135</v>
      </c>
      <c r="Z142" s="91" t="e">
        <f>INDEX(地温!$D$2:$D$366,MATCH(X142,地温!$C$2:$C$366,FALSE))</f>
        <v>#N/A</v>
      </c>
      <c r="AA142" s="91" t="e">
        <f t="shared" si="92"/>
        <v>#N/A</v>
      </c>
      <c r="AB142" s="93" t="e">
        <f t="shared" si="74"/>
        <v>#N/A</v>
      </c>
      <c r="AC142" s="99" t="e">
        <f t="shared" si="75"/>
        <v>#N/A</v>
      </c>
      <c r="AD142" s="99">
        <f t="shared" si="76"/>
        <v>0</v>
      </c>
      <c r="AG142" s="92">
        <f t="shared" si="93"/>
        <v>134</v>
      </c>
      <c r="AH142" s="91">
        <f t="shared" si="94"/>
        <v>135</v>
      </c>
      <c r="AI142" s="91" t="e">
        <f>INDEX(地温!$D$2:$D$366,MATCH(AG142,地温!$C$2:$C$366,FALSE))</f>
        <v>#N/A</v>
      </c>
      <c r="AJ142" s="91" t="e">
        <f t="shared" si="95"/>
        <v>#N/A</v>
      </c>
      <c r="AK142" s="93" t="e">
        <f t="shared" si="77"/>
        <v>#N/A</v>
      </c>
      <c r="AL142" s="99" t="e">
        <f t="shared" si="78"/>
        <v>#N/A</v>
      </c>
      <c r="AM142" s="99">
        <f t="shared" si="79"/>
        <v>0</v>
      </c>
      <c r="AP142" s="92">
        <f t="shared" si="96"/>
        <v>134</v>
      </c>
      <c r="AQ142" s="91">
        <f t="shared" si="97"/>
        <v>135</v>
      </c>
      <c r="AR142" s="91" t="e">
        <f>INDEX(地温!$D$2:$D$366,MATCH(AP142,地温!$C$2:$C$366,FALSE))</f>
        <v>#N/A</v>
      </c>
      <c r="AS142" s="91" t="e">
        <f t="shared" si="98"/>
        <v>#N/A</v>
      </c>
      <c r="AT142" s="93" t="e">
        <f t="shared" si="80"/>
        <v>#N/A</v>
      </c>
      <c r="AU142" s="99" t="e">
        <f t="shared" si="81"/>
        <v>#N/A</v>
      </c>
      <c r="AV142" s="99">
        <f t="shared" si="82"/>
        <v>0</v>
      </c>
    </row>
    <row r="143" spans="1:48" s="91" customFormat="1">
      <c r="A143" s="92">
        <f t="shared" si="83"/>
        <v>135</v>
      </c>
      <c r="B143" s="91">
        <f t="shared" si="66"/>
        <v>136</v>
      </c>
      <c r="C143" s="99">
        <f t="shared" si="67"/>
        <v>0</v>
      </c>
      <c r="F143" s="92">
        <f t="shared" si="84"/>
        <v>135</v>
      </c>
      <c r="G143" s="91">
        <f t="shared" si="85"/>
        <v>136</v>
      </c>
      <c r="H143" s="91" t="e">
        <f>INDEX(地温!$D$2:$D$366,MATCH(F143,地温!$C$2:$C$366,FALSE))</f>
        <v>#N/A</v>
      </c>
      <c r="I143" s="91" t="e">
        <f t="shared" si="86"/>
        <v>#N/A</v>
      </c>
      <c r="J143" s="93" t="e">
        <f t="shared" si="68"/>
        <v>#N/A</v>
      </c>
      <c r="K143" s="99" t="e">
        <f t="shared" si="69"/>
        <v>#N/A</v>
      </c>
      <c r="L143" s="99">
        <f t="shared" si="70"/>
        <v>0</v>
      </c>
      <c r="O143" s="92">
        <f t="shared" si="87"/>
        <v>135</v>
      </c>
      <c r="P143" s="91">
        <f t="shared" si="88"/>
        <v>136</v>
      </c>
      <c r="Q143" s="91" t="e">
        <f>INDEX(地温!$D$2:$D$366,MATCH(O143,地温!$C$2:$C$366,FALSE))</f>
        <v>#N/A</v>
      </c>
      <c r="R143" s="91" t="e">
        <f t="shared" si="89"/>
        <v>#N/A</v>
      </c>
      <c r="S143" s="93" t="e">
        <f t="shared" si="71"/>
        <v>#N/A</v>
      </c>
      <c r="T143" s="99" t="e">
        <f t="shared" si="72"/>
        <v>#N/A</v>
      </c>
      <c r="U143" s="99">
        <f t="shared" si="73"/>
        <v>0</v>
      </c>
      <c r="X143" s="92">
        <f t="shared" si="90"/>
        <v>135</v>
      </c>
      <c r="Y143" s="91">
        <f t="shared" si="91"/>
        <v>136</v>
      </c>
      <c r="Z143" s="91" t="e">
        <f>INDEX(地温!$D$2:$D$366,MATCH(X143,地温!$C$2:$C$366,FALSE))</f>
        <v>#N/A</v>
      </c>
      <c r="AA143" s="91" t="e">
        <f t="shared" si="92"/>
        <v>#N/A</v>
      </c>
      <c r="AB143" s="93" t="e">
        <f t="shared" si="74"/>
        <v>#N/A</v>
      </c>
      <c r="AC143" s="99" t="e">
        <f t="shared" si="75"/>
        <v>#N/A</v>
      </c>
      <c r="AD143" s="99">
        <f t="shared" si="76"/>
        <v>0</v>
      </c>
      <c r="AG143" s="92">
        <f t="shared" si="93"/>
        <v>135</v>
      </c>
      <c r="AH143" s="91">
        <f t="shared" si="94"/>
        <v>136</v>
      </c>
      <c r="AI143" s="91" t="e">
        <f>INDEX(地温!$D$2:$D$366,MATCH(AG143,地温!$C$2:$C$366,FALSE))</f>
        <v>#N/A</v>
      </c>
      <c r="AJ143" s="91" t="e">
        <f t="shared" si="95"/>
        <v>#N/A</v>
      </c>
      <c r="AK143" s="93" t="e">
        <f t="shared" si="77"/>
        <v>#N/A</v>
      </c>
      <c r="AL143" s="99" t="e">
        <f t="shared" si="78"/>
        <v>#N/A</v>
      </c>
      <c r="AM143" s="99">
        <f t="shared" si="79"/>
        <v>0</v>
      </c>
      <c r="AP143" s="92">
        <f t="shared" si="96"/>
        <v>135</v>
      </c>
      <c r="AQ143" s="91">
        <f t="shared" si="97"/>
        <v>136</v>
      </c>
      <c r="AR143" s="91" t="e">
        <f>INDEX(地温!$D$2:$D$366,MATCH(AP143,地温!$C$2:$C$366,FALSE))</f>
        <v>#N/A</v>
      </c>
      <c r="AS143" s="91" t="e">
        <f t="shared" si="98"/>
        <v>#N/A</v>
      </c>
      <c r="AT143" s="93" t="e">
        <f t="shared" si="80"/>
        <v>#N/A</v>
      </c>
      <c r="AU143" s="99" t="e">
        <f t="shared" si="81"/>
        <v>#N/A</v>
      </c>
      <c r="AV143" s="99">
        <f t="shared" si="82"/>
        <v>0</v>
      </c>
    </row>
    <row r="144" spans="1:48" s="91" customFormat="1">
      <c r="A144" s="92">
        <f t="shared" si="83"/>
        <v>136</v>
      </c>
      <c r="B144" s="91">
        <f t="shared" si="66"/>
        <v>137</v>
      </c>
      <c r="C144" s="99">
        <f t="shared" si="67"/>
        <v>0</v>
      </c>
      <c r="F144" s="92">
        <f t="shared" si="84"/>
        <v>136</v>
      </c>
      <c r="G144" s="91">
        <f t="shared" si="85"/>
        <v>137</v>
      </c>
      <c r="H144" s="91" t="e">
        <f>INDEX(地温!$D$2:$D$366,MATCH(F144,地温!$C$2:$C$366,FALSE))</f>
        <v>#N/A</v>
      </c>
      <c r="I144" s="91" t="e">
        <f t="shared" si="86"/>
        <v>#N/A</v>
      </c>
      <c r="J144" s="93" t="e">
        <f t="shared" si="68"/>
        <v>#N/A</v>
      </c>
      <c r="K144" s="99" t="e">
        <f t="shared" si="69"/>
        <v>#N/A</v>
      </c>
      <c r="L144" s="99">
        <f t="shared" si="70"/>
        <v>0</v>
      </c>
      <c r="O144" s="92">
        <f t="shared" si="87"/>
        <v>136</v>
      </c>
      <c r="P144" s="91">
        <f t="shared" si="88"/>
        <v>137</v>
      </c>
      <c r="Q144" s="91" t="e">
        <f>INDEX(地温!$D$2:$D$366,MATCH(O144,地温!$C$2:$C$366,FALSE))</f>
        <v>#N/A</v>
      </c>
      <c r="R144" s="91" t="e">
        <f t="shared" si="89"/>
        <v>#N/A</v>
      </c>
      <c r="S144" s="93" t="e">
        <f t="shared" si="71"/>
        <v>#N/A</v>
      </c>
      <c r="T144" s="99" t="e">
        <f t="shared" si="72"/>
        <v>#N/A</v>
      </c>
      <c r="U144" s="99">
        <f t="shared" si="73"/>
        <v>0</v>
      </c>
      <c r="X144" s="92">
        <f t="shared" si="90"/>
        <v>136</v>
      </c>
      <c r="Y144" s="91">
        <f t="shared" si="91"/>
        <v>137</v>
      </c>
      <c r="Z144" s="91" t="e">
        <f>INDEX(地温!$D$2:$D$366,MATCH(X144,地温!$C$2:$C$366,FALSE))</f>
        <v>#N/A</v>
      </c>
      <c r="AA144" s="91" t="e">
        <f t="shared" si="92"/>
        <v>#N/A</v>
      </c>
      <c r="AB144" s="93" t="e">
        <f t="shared" si="74"/>
        <v>#N/A</v>
      </c>
      <c r="AC144" s="99" t="e">
        <f t="shared" si="75"/>
        <v>#N/A</v>
      </c>
      <c r="AD144" s="99">
        <f t="shared" si="76"/>
        <v>0</v>
      </c>
      <c r="AG144" s="92">
        <f t="shared" si="93"/>
        <v>136</v>
      </c>
      <c r="AH144" s="91">
        <f t="shared" si="94"/>
        <v>137</v>
      </c>
      <c r="AI144" s="91" t="e">
        <f>INDEX(地温!$D$2:$D$366,MATCH(AG144,地温!$C$2:$C$366,FALSE))</f>
        <v>#N/A</v>
      </c>
      <c r="AJ144" s="91" t="e">
        <f t="shared" si="95"/>
        <v>#N/A</v>
      </c>
      <c r="AK144" s="93" t="e">
        <f t="shared" si="77"/>
        <v>#N/A</v>
      </c>
      <c r="AL144" s="99" t="e">
        <f t="shared" si="78"/>
        <v>#N/A</v>
      </c>
      <c r="AM144" s="99">
        <f t="shared" si="79"/>
        <v>0</v>
      </c>
      <c r="AP144" s="92">
        <f t="shared" si="96"/>
        <v>136</v>
      </c>
      <c r="AQ144" s="91">
        <f t="shared" si="97"/>
        <v>137</v>
      </c>
      <c r="AR144" s="91" t="e">
        <f>INDEX(地温!$D$2:$D$366,MATCH(AP144,地温!$C$2:$C$366,FALSE))</f>
        <v>#N/A</v>
      </c>
      <c r="AS144" s="91" t="e">
        <f t="shared" si="98"/>
        <v>#N/A</v>
      </c>
      <c r="AT144" s="93" t="e">
        <f t="shared" si="80"/>
        <v>#N/A</v>
      </c>
      <c r="AU144" s="99" t="e">
        <f t="shared" si="81"/>
        <v>#N/A</v>
      </c>
      <c r="AV144" s="99">
        <f t="shared" si="82"/>
        <v>0</v>
      </c>
    </row>
    <row r="145" spans="1:48" s="91" customFormat="1">
      <c r="A145" s="92">
        <f t="shared" si="83"/>
        <v>137</v>
      </c>
      <c r="B145" s="91">
        <f t="shared" si="66"/>
        <v>138</v>
      </c>
      <c r="C145" s="99">
        <f t="shared" si="67"/>
        <v>0</v>
      </c>
      <c r="F145" s="92">
        <f t="shared" si="84"/>
        <v>137</v>
      </c>
      <c r="G145" s="91">
        <f t="shared" si="85"/>
        <v>138</v>
      </c>
      <c r="H145" s="91" t="e">
        <f>INDEX(地温!$D$2:$D$366,MATCH(F145,地温!$C$2:$C$366,FALSE))</f>
        <v>#N/A</v>
      </c>
      <c r="I145" s="91" t="e">
        <f t="shared" si="86"/>
        <v>#N/A</v>
      </c>
      <c r="J145" s="93" t="e">
        <f t="shared" si="68"/>
        <v>#N/A</v>
      </c>
      <c r="K145" s="99" t="e">
        <f t="shared" si="69"/>
        <v>#N/A</v>
      </c>
      <c r="L145" s="99">
        <f t="shared" si="70"/>
        <v>0</v>
      </c>
      <c r="O145" s="92">
        <f t="shared" si="87"/>
        <v>137</v>
      </c>
      <c r="P145" s="91">
        <f t="shared" si="88"/>
        <v>138</v>
      </c>
      <c r="Q145" s="91" t="e">
        <f>INDEX(地温!$D$2:$D$366,MATCH(O145,地温!$C$2:$C$366,FALSE))</f>
        <v>#N/A</v>
      </c>
      <c r="R145" s="91" t="e">
        <f t="shared" si="89"/>
        <v>#N/A</v>
      </c>
      <c r="S145" s="93" t="e">
        <f t="shared" si="71"/>
        <v>#N/A</v>
      </c>
      <c r="T145" s="99" t="e">
        <f t="shared" si="72"/>
        <v>#N/A</v>
      </c>
      <c r="U145" s="99">
        <f t="shared" si="73"/>
        <v>0</v>
      </c>
      <c r="X145" s="92">
        <f t="shared" si="90"/>
        <v>137</v>
      </c>
      <c r="Y145" s="91">
        <f t="shared" si="91"/>
        <v>138</v>
      </c>
      <c r="Z145" s="91" t="e">
        <f>INDEX(地温!$D$2:$D$366,MATCH(X145,地温!$C$2:$C$366,FALSE))</f>
        <v>#N/A</v>
      </c>
      <c r="AA145" s="91" t="e">
        <f t="shared" si="92"/>
        <v>#N/A</v>
      </c>
      <c r="AB145" s="93" t="e">
        <f t="shared" si="74"/>
        <v>#N/A</v>
      </c>
      <c r="AC145" s="99" t="e">
        <f t="shared" si="75"/>
        <v>#N/A</v>
      </c>
      <c r="AD145" s="99">
        <f t="shared" si="76"/>
        <v>0</v>
      </c>
      <c r="AG145" s="92">
        <f t="shared" si="93"/>
        <v>137</v>
      </c>
      <c r="AH145" s="91">
        <f t="shared" si="94"/>
        <v>138</v>
      </c>
      <c r="AI145" s="91" t="e">
        <f>INDEX(地温!$D$2:$D$366,MATCH(AG145,地温!$C$2:$C$366,FALSE))</f>
        <v>#N/A</v>
      </c>
      <c r="AJ145" s="91" t="e">
        <f t="shared" si="95"/>
        <v>#N/A</v>
      </c>
      <c r="AK145" s="93" t="e">
        <f t="shared" si="77"/>
        <v>#N/A</v>
      </c>
      <c r="AL145" s="99" t="e">
        <f t="shared" si="78"/>
        <v>#N/A</v>
      </c>
      <c r="AM145" s="99">
        <f t="shared" si="79"/>
        <v>0</v>
      </c>
      <c r="AP145" s="92">
        <f t="shared" si="96"/>
        <v>137</v>
      </c>
      <c r="AQ145" s="91">
        <f t="shared" si="97"/>
        <v>138</v>
      </c>
      <c r="AR145" s="91" t="e">
        <f>INDEX(地温!$D$2:$D$366,MATCH(AP145,地温!$C$2:$C$366,FALSE))</f>
        <v>#N/A</v>
      </c>
      <c r="AS145" s="91" t="e">
        <f t="shared" si="98"/>
        <v>#N/A</v>
      </c>
      <c r="AT145" s="93" t="e">
        <f t="shared" si="80"/>
        <v>#N/A</v>
      </c>
      <c r="AU145" s="99" t="e">
        <f t="shared" si="81"/>
        <v>#N/A</v>
      </c>
      <c r="AV145" s="99">
        <f t="shared" si="82"/>
        <v>0</v>
      </c>
    </row>
    <row r="146" spans="1:48" s="91" customFormat="1">
      <c r="A146" s="92">
        <f t="shared" si="83"/>
        <v>138</v>
      </c>
      <c r="B146" s="91">
        <f t="shared" si="66"/>
        <v>139</v>
      </c>
      <c r="C146" s="99">
        <f t="shared" si="67"/>
        <v>0</v>
      </c>
      <c r="F146" s="92">
        <f t="shared" si="84"/>
        <v>138</v>
      </c>
      <c r="G146" s="91">
        <f t="shared" si="85"/>
        <v>139</v>
      </c>
      <c r="H146" s="91" t="e">
        <f>INDEX(地温!$D$2:$D$366,MATCH(F146,地温!$C$2:$C$366,FALSE))</f>
        <v>#N/A</v>
      </c>
      <c r="I146" s="91" t="e">
        <f t="shared" si="86"/>
        <v>#N/A</v>
      </c>
      <c r="J146" s="93" t="e">
        <f t="shared" si="68"/>
        <v>#N/A</v>
      </c>
      <c r="K146" s="99" t="e">
        <f t="shared" si="69"/>
        <v>#N/A</v>
      </c>
      <c r="L146" s="99">
        <f t="shared" si="70"/>
        <v>0</v>
      </c>
      <c r="O146" s="92">
        <f t="shared" si="87"/>
        <v>138</v>
      </c>
      <c r="P146" s="91">
        <f t="shared" si="88"/>
        <v>139</v>
      </c>
      <c r="Q146" s="91" t="e">
        <f>INDEX(地温!$D$2:$D$366,MATCH(O146,地温!$C$2:$C$366,FALSE))</f>
        <v>#N/A</v>
      </c>
      <c r="R146" s="91" t="e">
        <f t="shared" si="89"/>
        <v>#N/A</v>
      </c>
      <c r="S146" s="93" t="e">
        <f t="shared" si="71"/>
        <v>#N/A</v>
      </c>
      <c r="T146" s="99" t="e">
        <f t="shared" si="72"/>
        <v>#N/A</v>
      </c>
      <c r="U146" s="99">
        <f t="shared" si="73"/>
        <v>0</v>
      </c>
      <c r="X146" s="92">
        <f t="shared" si="90"/>
        <v>138</v>
      </c>
      <c r="Y146" s="91">
        <f t="shared" si="91"/>
        <v>139</v>
      </c>
      <c r="Z146" s="91" t="e">
        <f>INDEX(地温!$D$2:$D$366,MATCH(X146,地温!$C$2:$C$366,FALSE))</f>
        <v>#N/A</v>
      </c>
      <c r="AA146" s="91" t="e">
        <f t="shared" si="92"/>
        <v>#N/A</v>
      </c>
      <c r="AB146" s="93" t="e">
        <f t="shared" si="74"/>
        <v>#N/A</v>
      </c>
      <c r="AC146" s="99" t="e">
        <f t="shared" si="75"/>
        <v>#N/A</v>
      </c>
      <c r="AD146" s="99">
        <f t="shared" si="76"/>
        <v>0</v>
      </c>
      <c r="AG146" s="92">
        <f t="shared" si="93"/>
        <v>138</v>
      </c>
      <c r="AH146" s="91">
        <f t="shared" si="94"/>
        <v>139</v>
      </c>
      <c r="AI146" s="91" t="e">
        <f>INDEX(地温!$D$2:$D$366,MATCH(AG146,地温!$C$2:$C$366,FALSE))</f>
        <v>#N/A</v>
      </c>
      <c r="AJ146" s="91" t="e">
        <f t="shared" si="95"/>
        <v>#N/A</v>
      </c>
      <c r="AK146" s="93" t="e">
        <f t="shared" si="77"/>
        <v>#N/A</v>
      </c>
      <c r="AL146" s="99" t="e">
        <f t="shared" si="78"/>
        <v>#N/A</v>
      </c>
      <c r="AM146" s="99">
        <f t="shared" si="79"/>
        <v>0</v>
      </c>
      <c r="AP146" s="92">
        <f t="shared" si="96"/>
        <v>138</v>
      </c>
      <c r="AQ146" s="91">
        <f t="shared" si="97"/>
        <v>139</v>
      </c>
      <c r="AR146" s="91" t="e">
        <f>INDEX(地温!$D$2:$D$366,MATCH(AP146,地温!$C$2:$C$366,FALSE))</f>
        <v>#N/A</v>
      </c>
      <c r="AS146" s="91" t="e">
        <f t="shared" si="98"/>
        <v>#N/A</v>
      </c>
      <c r="AT146" s="93" t="e">
        <f t="shared" si="80"/>
        <v>#N/A</v>
      </c>
      <c r="AU146" s="99" t="e">
        <f t="shared" si="81"/>
        <v>#N/A</v>
      </c>
      <c r="AV146" s="99">
        <f t="shared" si="82"/>
        <v>0</v>
      </c>
    </row>
    <row r="147" spans="1:48" s="91" customFormat="1">
      <c r="A147" s="92">
        <f t="shared" si="83"/>
        <v>139</v>
      </c>
      <c r="B147" s="91">
        <f t="shared" si="66"/>
        <v>140</v>
      </c>
      <c r="C147" s="99">
        <f t="shared" si="67"/>
        <v>0</v>
      </c>
      <c r="F147" s="92">
        <f t="shared" si="84"/>
        <v>139</v>
      </c>
      <c r="G147" s="91">
        <f t="shared" si="85"/>
        <v>140</v>
      </c>
      <c r="H147" s="91" t="e">
        <f>INDEX(地温!$D$2:$D$366,MATCH(F147,地温!$C$2:$C$366,FALSE))</f>
        <v>#N/A</v>
      </c>
      <c r="I147" s="91" t="e">
        <f t="shared" si="86"/>
        <v>#N/A</v>
      </c>
      <c r="J147" s="93" t="e">
        <f t="shared" si="68"/>
        <v>#N/A</v>
      </c>
      <c r="K147" s="99" t="e">
        <f t="shared" si="69"/>
        <v>#N/A</v>
      </c>
      <c r="L147" s="99">
        <f t="shared" si="70"/>
        <v>0</v>
      </c>
      <c r="O147" s="92">
        <f t="shared" si="87"/>
        <v>139</v>
      </c>
      <c r="P147" s="91">
        <f t="shared" si="88"/>
        <v>140</v>
      </c>
      <c r="Q147" s="91" t="e">
        <f>INDEX(地温!$D$2:$D$366,MATCH(O147,地温!$C$2:$C$366,FALSE))</f>
        <v>#N/A</v>
      </c>
      <c r="R147" s="91" t="e">
        <f t="shared" si="89"/>
        <v>#N/A</v>
      </c>
      <c r="S147" s="93" t="e">
        <f t="shared" si="71"/>
        <v>#N/A</v>
      </c>
      <c r="T147" s="99" t="e">
        <f t="shared" si="72"/>
        <v>#N/A</v>
      </c>
      <c r="U147" s="99">
        <f t="shared" si="73"/>
        <v>0</v>
      </c>
      <c r="X147" s="92">
        <f t="shared" si="90"/>
        <v>139</v>
      </c>
      <c r="Y147" s="91">
        <f t="shared" si="91"/>
        <v>140</v>
      </c>
      <c r="Z147" s="91" t="e">
        <f>INDEX(地温!$D$2:$D$366,MATCH(X147,地温!$C$2:$C$366,FALSE))</f>
        <v>#N/A</v>
      </c>
      <c r="AA147" s="91" t="e">
        <f t="shared" si="92"/>
        <v>#N/A</v>
      </c>
      <c r="AB147" s="93" t="e">
        <f t="shared" si="74"/>
        <v>#N/A</v>
      </c>
      <c r="AC147" s="99" t="e">
        <f t="shared" si="75"/>
        <v>#N/A</v>
      </c>
      <c r="AD147" s="99">
        <f t="shared" si="76"/>
        <v>0</v>
      </c>
      <c r="AG147" s="92">
        <f t="shared" si="93"/>
        <v>139</v>
      </c>
      <c r="AH147" s="91">
        <f t="shared" si="94"/>
        <v>140</v>
      </c>
      <c r="AI147" s="91" t="e">
        <f>INDEX(地温!$D$2:$D$366,MATCH(AG147,地温!$C$2:$C$366,FALSE))</f>
        <v>#N/A</v>
      </c>
      <c r="AJ147" s="91" t="e">
        <f t="shared" si="95"/>
        <v>#N/A</v>
      </c>
      <c r="AK147" s="93" t="e">
        <f t="shared" si="77"/>
        <v>#N/A</v>
      </c>
      <c r="AL147" s="99" t="e">
        <f t="shared" si="78"/>
        <v>#N/A</v>
      </c>
      <c r="AM147" s="99">
        <f t="shared" si="79"/>
        <v>0</v>
      </c>
      <c r="AP147" s="92">
        <f t="shared" si="96"/>
        <v>139</v>
      </c>
      <c r="AQ147" s="91">
        <f t="shared" si="97"/>
        <v>140</v>
      </c>
      <c r="AR147" s="91" t="e">
        <f>INDEX(地温!$D$2:$D$366,MATCH(AP147,地温!$C$2:$C$366,FALSE))</f>
        <v>#N/A</v>
      </c>
      <c r="AS147" s="91" t="e">
        <f t="shared" si="98"/>
        <v>#N/A</v>
      </c>
      <c r="AT147" s="93" t="e">
        <f t="shared" si="80"/>
        <v>#N/A</v>
      </c>
      <c r="AU147" s="99" t="e">
        <f t="shared" si="81"/>
        <v>#N/A</v>
      </c>
      <c r="AV147" s="99">
        <f t="shared" si="82"/>
        <v>0</v>
      </c>
    </row>
    <row r="148" spans="1:48" s="91" customFormat="1">
      <c r="A148" s="92">
        <f t="shared" si="83"/>
        <v>140</v>
      </c>
      <c r="B148" s="91">
        <f t="shared" si="66"/>
        <v>141</v>
      </c>
      <c r="C148" s="99">
        <f t="shared" si="67"/>
        <v>0</v>
      </c>
      <c r="F148" s="92">
        <f t="shared" si="84"/>
        <v>140</v>
      </c>
      <c r="G148" s="91">
        <f t="shared" si="85"/>
        <v>141</v>
      </c>
      <c r="H148" s="91" t="e">
        <f>INDEX(地温!$D$2:$D$366,MATCH(F148,地温!$C$2:$C$366,FALSE))</f>
        <v>#N/A</v>
      </c>
      <c r="I148" s="91" t="e">
        <f t="shared" si="86"/>
        <v>#N/A</v>
      </c>
      <c r="J148" s="93" t="e">
        <f t="shared" si="68"/>
        <v>#N/A</v>
      </c>
      <c r="K148" s="99" t="e">
        <f t="shared" si="69"/>
        <v>#N/A</v>
      </c>
      <c r="L148" s="99">
        <f t="shared" si="70"/>
        <v>0</v>
      </c>
      <c r="O148" s="92">
        <f t="shared" si="87"/>
        <v>140</v>
      </c>
      <c r="P148" s="91">
        <f t="shared" si="88"/>
        <v>141</v>
      </c>
      <c r="Q148" s="91" t="e">
        <f>INDEX(地温!$D$2:$D$366,MATCH(O148,地温!$C$2:$C$366,FALSE))</f>
        <v>#N/A</v>
      </c>
      <c r="R148" s="91" t="e">
        <f t="shared" si="89"/>
        <v>#N/A</v>
      </c>
      <c r="S148" s="93" t="e">
        <f t="shared" si="71"/>
        <v>#N/A</v>
      </c>
      <c r="T148" s="99" t="e">
        <f t="shared" si="72"/>
        <v>#N/A</v>
      </c>
      <c r="U148" s="99">
        <f t="shared" si="73"/>
        <v>0</v>
      </c>
      <c r="X148" s="92">
        <f t="shared" si="90"/>
        <v>140</v>
      </c>
      <c r="Y148" s="91">
        <f t="shared" si="91"/>
        <v>141</v>
      </c>
      <c r="Z148" s="91" t="e">
        <f>INDEX(地温!$D$2:$D$366,MATCH(X148,地温!$C$2:$C$366,FALSE))</f>
        <v>#N/A</v>
      </c>
      <c r="AA148" s="91" t="e">
        <f t="shared" si="92"/>
        <v>#N/A</v>
      </c>
      <c r="AB148" s="93" t="e">
        <f t="shared" si="74"/>
        <v>#N/A</v>
      </c>
      <c r="AC148" s="99" t="e">
        <f t="shared" si="75"/>
        <v>#N/A</v>
      </c>
      <c r="AD148" s="99">
        <f t="shared" si="76"/>
        <v>0</v>
      </c>
      <c r="AG148" s="92">
        <f t="shared" si="93"/>
        <v>140</v>
      </c>
      <c r="AH148" s="91">
        <f t="shared" si="94"/>
        <v>141</v>
      </c>
      <c r="AI148" s="91" t="e">
        <f>INDEX(地温!$D$2:$D$366,MATCH(AG148,地温!$C$2:$C$366,FALSE))</f>
        <v>#N/A</v>
      </c>
      <c r="AJ148" s="91" t="e">
        <f t="shared" si="95"/>
        <v>#N/A</v>
      </c>
      <c r="AK148" s="93" t="e">
        <f t="shared" si="77"/>
        <v>#N/A</v>
      </c>
      <c r="AL148" s="99" t="e">
        <f t="shared" si="78"/>
        <v>#N/A</v>
      </c>
      <c r="AM148" s="99">
        <f t="shared" si="79"/>
        <v>0</v>
      </c>
      <c r="AP148" s="92">
        <f t="shared" si="96"/>
        <v>140</v>
      </c>
      <c r="AQ148" s="91">
        <f t="shared" si="97"/>
        <v>141</v>
      </c>
      <c r="AR148" s="91" t="e">
        <f>INDEX(地温!$D$2:$D$366,MATCH(AP148,地温!$C$2:$C$366,FALSE))</f>
        <v>#N/A</v>
      </c>
      <c r="AS148" s="91" t="e">
        <f t="shared" si="98"/>
        <v>#N/A</v>
      </c>
      <c r="AT148" s="93" t="e">
        <f t="shared" si="80"/>
        <v>#N/A</v>
      </c>
      <c r="AU148" s="99" t="e">
        <f t="shared" si="81"/>
        <v>#N/A</v>
      </c>
      <c r="AV148" s="99">
        <f t="shared" si="82"/>
        <v>0</v>
      </c>
    </row>
    <row r="149" spans="1:48" s="91" customFormat="1">
      <c r="A149" s="92">
        <f t="shared" si="83"/>
        <v>141</v>
      </c>
      <c r="B149" s="91">
        <f t="shared" si="66"/>
        <v>142</v>
      </c>
      <c r="C149" s="99">
        <f t="shared" si="67"/>
        <v>0</v>
      </c>
      <c r="F149" s="92">
        <f t="shared" si="84"/>
        <v>141</v>
      </c>
      <c r="G149" s="91">
        <f t="shared" si="85"/>
        <v>142</v>
      </c>
      <c r="H149" s="91" t="e">
        <f>INDEX(地温!$D$2:$D$366,MATCH(F149,地温!$C$2:$C$366,FALSE))</f>
        <v>#N/A</v>
      </c>
      <c r="I149" s="91" t="e">
        <f t="shared" si="86"/>
        <v>#N/A</v>
      </c>
      <c r="J149" s="93" t="e">
        <f t="shared" si="68"/>
        <v>#N/A</v>
      </c>
      <c r="K149" s="99" t="e">
        <f t="shared" si="69"/>
        <v>#N/A</v>
      </c>
      <c r="L149" s="99">
        <f t="shared" si="70"/>
        <v>0</v>
      </c>
      <c r="O149" s="92">
        <f t="shared" si="87"/>
        <v>141</v>
      </c>
      <c r="P149" s="91">
        <f t="shared" si="88"/>
        <v>142</v>
      </c>
      <c r="Q149" s="91" t="e">
        <f>INDEX(地温!$D$2:$D$366,MATCH(O149,地温!$C$2:$C$366,FALSE))</f>
        <v>#N/A</v>
      </c>
      <c r="R149" s="91" t="e">
        <f t="shared" si="89"/>
        <v>#N/A</v>
      </c>
      <c r="S149" s="93" t="e">
        <f t="shared" si="71"/>
        <v>#N/A</v>
      </c>
      <c r="T149" s="99" t="e">
        <f t="shared" si="72"/>
        <v>#N/A</v>
      </c>
      <c r="U149" s="99">
        <f t="shared" si="73"/>
        <v>0</v>
      </c>
      <c r="X149" s="92">
        <f t="shared" si="90"/>
        <v>141</v>
      </c>
      <c r="Y149" s="91">
        <f t="shared" si="91"/>
        <v>142</v>
      </c>
      <c r="Z149" s="91" t="e">
        <f>INDEX(地温!$D$2:$D$366,MATCH(X149,地温!$C$2:$C$366,FALSE))</f>
        <v>#N/A</v>
      </c>
      <c r="AA149" s="91" t="e">
        <f t="shared" si="92"/>
        <v>#N/A</v>
      </c>
      <c r="AB149" s="93" t="e">
        <f t="shared" si="74"/>
        <v>#N/A</v>
      </c>
      <c r="AC149" s="99" t="e">
        <f t="shared" si="75"/>
        <v>#N/A</v>
      </c>
      <c r="AD149" s="99">
        <f t="shared" si="76"/>
        <v>0</v>
      </c>
      <c r="AG149" s="92">
        <f t="shared" si="93"/>
        <v>141</v>
      </c>
      <c r="AH149" s="91">
        <f t="shared" si="94"/>
        <v>142</v>
      </c>
      <c r="AI149" s="91" t="e">
        <f>INDEX(地温!$D$2:$D$366,MATCH(AG149,地温!$C$2:$C$366,FALSE))</f>
        <v>#N/A</v>
      </c>
      <c r="AJ149" s="91" t="e">
        <f t="shared" si="95"/>
        <v>#N/A</v>
      </c>
      <c r="AK149" s="93" t="e">
        <f t="shared" si="77"/>
        <v>#N/A</v>
      </c>
      <c r="AL149" s="99" t="e">
        <f t="shared" si="78"/>
        <v>#N/A</v>
      </c>
      <c r="AM149" s="99">
        <f t="shared" si="79"/>
        <v>0</v>
      </c>
      <c r="AP149" s="92">
        <f t="shared" si="96"/>
        <v>141</v>
      </c>
      <c r="AQ149" s="91">
        <f t="shared" si="97"/>
        <v>142</v>
      </c>
      <c r="AR149" s="91" t="e">
        <f>INDEX(地温!$D$2:$D$366,MATCH(AP149,地温!$C$2:$C$366,FALSE))</f>
        <v>#N/A</v>
      </c>
      <c r="AS149" s="91" t="e">
        <f t="shared" si="98"/>
        <v>#N/A</v>
      </c>
      <c r="AT149" s="93" t="e">
        <f t="shared" si="80"/>
        <v>#N/A</v>
      </c>
      <c r="AU149" s="99" t="e">
        <f t="shared" si="81"/>
        <v>#N/A</v>
      </c>
      <c r="AV149" s="99">
        <f t="shared" si="82"/>
        <v>0</v>
      </c>
    </row>
    <row r="150" spans="1:48" s="91" customFormat="1">
      <c r="A150" s="92">
        <f t="shared" si="83"/>
        <v>142</v>
      </c>
      <c r="B150" s="91">
        <f t="shared" si="66"/>
        <v>143</v>
      </c>
      <c r="C150" s="99">
        <f t="shared" si="67"/>
        <v>0</v>
      </c>
      <c r="F150" s="92">
        <f t="shared" si="84"/>
        <v>142</v>
      </c>
      <c r="G150" s="91">
        <f t="shared" si="85"/>
        <v>143</v>
      </c>
      <c r="H150" s="91" t="e">
        <f>INDEX(地温!$D$2:$D$366,MATCH(F150,地温!$C$2:$C$366,FALSE))</f>
        <v>#N/A</v>
      </c>
      <c r="I150" s="91" t="e">
        <f t="shared" si="86"/>
        <v>#N/A</v>
      </c>
      <c r="J150" s="93" t="e">
        <f t="shared" si="68"/>
        <v>#N/A</v>
      </c>
      <c r="K150" s="99" t="e">
        <f t="shared" si="69"/>
        <v>#N/A</v>
      </c>
      <c r="L150" s="99">
        <f t="shared" si="70"/>
        <v>0</v>
      </c>
      <c r="O150" s="92">
        <f t="shared" si="87"/>
        <v>142</v>
      </c>
      <c r="P150" s="91">
        <f t="shared" si="88"/>
        <v>143</v>
      </c>
      <c r="Q150" s="91" t="e">
        <f>INDEX(地温!$D$2:$D$366,MATCH(O150,地温!$C$2:$C$366,FALSE))</f>
        <v>#N/A</v>
      </c>
      <c r="R150" s="91" t="e">
        <f t="shared" si="89"/>
        <v>#N/A</v>
      </c>
      <c r="S150" s="93" t="e">
        <f t="shared" si="71"/>
        <v>#N/A</v>
      </c>
      <c r="T150" s="99" t="e">
        <f t="shared" si="72"/>
        <v>#N/A</v>
      </c>
      <c r="U150" s="99">
        <f t="shared" si="73"/>
        <v>0</v>
      </c>
      <c r="X150" s="92">
        <f t="shared" si="90"/>
        <v>142</v>
      </c>
      <c r="Y150" s="91">
        <f t="shared" si="91"/>
        <v>143</v>
      </c>
      <c r="Z150" s="91" t="e">
        <f>INDEX(地温!$D$2:$D$366,MATCH(X150,地温!$C$2:$C$366,FALSE))</f>
        <v>#N/A</v>
      </c>
      <c r="AA150" s="91" t="e">
        <f t="shared" si="92"/>
        <v>#N/A</v>
      </c>
      <c r="AB150" s="93" t="e">
        <f t="shared" si="74"/>
        <v>#N/A</v>
      </c>
      <c r="AC150" s="99" t="e">
        <f t="shared" si="75"/>
        <v>#N/A</v>
      </c>
      <c r="AD150" s="99">
        <f t="shared" si="76"/>
        <v>0</v>
      </c>
      <c r="AG150" s="92">
        <f t="shared" si="93"/>
        <v>142</v>
      </c>
      <c r="AH150" s="91">
        <f t="shared" si="94"/>
        <v>143</v>
      </c>
      <c r="AI150" s="91" t="e">
        <f>INDEX(地温!$D$2:$D$366,MATCH(AG150,地温!$C$2:$C$366,FALSE))</f>
        <v>#N/A</v>
      </c>
      <c r="AJ150" s="91" t="e">
        <f t="shared" si="95"/>
        <v>#N/A</v>
      </c>
      <c r="AK150" s="93" t="e">
        <f t="shared" si="77"/>
        <v>#N/A</v>
      </c>
      <c r="AL150" s="99" t="e">
        <f t="shared" si="78"/>
        <v>#N/A</v>
      </c>
      <c r="AM150" s="99">
        <f t="shared" si="79"/>
        <v>0</v>
      </c>
      <c r="AP150" s="92">
        <f t="shared" si="96"/>
        <v>142</v>
      </c>
      <c r="AQ150" s="91">
        <f t="shared" si="97"/>
        <v>143</v>
      </c>
      <c r="AR150" s="91" t="e">
        <f>INDEX(地温!$D$2:$D$366,MATCH(AP150,地温!$C$2:$C$366,FALSE))</f>
        <v>#N/A</v>
      </c>
      <c r="AS150" s="91" t="e">
        <f t="shared" si="98"/>
        <v>#N/A</v>
      </c>
      <c r="AT150" s="93" t="e">
        <f t="shared" si="80"/>
        <v>#N/A</v>
      </c>
      <c r="AU150" s="99" t="e">
        <f t="shared" si="81"/>
        <v>#N/A</v>
      </c>
      <c r="AV150" s="99">
        <f t="shared" si="82"/>
        <v>0</v>
      </c>
    </row>
    <row r="151" spans="1:48" s="91" customFormat="1">
      <c r="A151" s="92">
        <f t="shared" si="83"/>
        <v>143</v>
      </c>
      <c r="B151" s="91">
        <f t="shared" si="66"/>
        <v>144</v>
      </c>
      <c r="C151" s="99">
        <f t="shared" si="67"/>
        <v>0</v>
      </c>
      <c r="F151" s="92">
        <f t="shared" si="84"/>
        <v>143</v>
      </c>
      <c r="G151" s="91">
        <f t="shared" si="85"/>
        <v>144</v>
      </c>
      <c r="H151" s="91" t="e">
        <f>INDEX(地温!$D$2:$D$366,MATCH(F151,地温!$C$2:$C$366,FALSE))</f>
        <v>#N/A</v>
      </c>
      <c r="I151" s="91" t="e">
        <f t="shared" si="86"/>
        <v>#N/A</v>
      </c>
      <c r="J151" s="93" t="e">
        <f t="shared" si="68"/>
        <v>#N/A</v>
      </c>
      <c r="K151" s="99" t="e">
        <f t="shared" si="69"/>
        <v>#N/A</v>
      </c>
      <c r="L151" s="99">
        <f t="shared" si="70"/>
        <v>0</v>
      </c>
      <c r="O151" s="92">
        <f t="shared" si="87"/>
        <v>143</v>
      </c>
      <c r="P151" s="91">
        <f t="shared" si="88"/>
        <v>144</v>
      </c>
      <c r="Q151" s="91" t="e">
        <f>INDEX(地温!$D$2:$D$366,MATCH(O151,地温!$C$2:$C$366,FALSE))</f>
        <v>#N/A</v>
      </c>
      <c r="R151" s="91" t="e">
        <f t="shared" si="89"/>
        <v>#N/A</v>
      </c>
      <c r="S151" s="93" t="e">
        <f t="shared" si="71"/>
        <v>#N/A</v>
      </c>
      <c r="T151" s="99" t="e">
        <f t="shared" si="72"/>
        <v>#N/A</v>
      </c>
      <c r="U151" s="99">
        <f t="shared" si="73"/>
        <v>0</v>
      </c>
      <c r="X151" s="92">
        <f t="shared" si="90"/>
        <v>143</v>
      </c>
      <c r="Y151" s="91">
        <f t="shared" si="91"/>
        <v>144</v>
      </c>
      <c r="Z151" s="91" t="e">
        <f>INDEX(地温!$D$2:$D$366,MATCH(X151,地温!$C$2:$C$366,FALSE))</f>
        <v>#N/A</v>
      </c>
      <c r="AA151" s="91" t="e">
        <f t="shared" si="92"/>
        <v>#N/A</v>
      </c>
      <c r="AB151" s="93" t="e">
        <f t="shared" si="74"/>
        <v>#N/A</v>
      </c>
      <c r="AC151" s="99" t="e">
        <f t="shared" si="75"/>
        <v>#N/A</v>
      </c>
      <c r="AD151" s="99">
        <f t="shared" si="76"/>
        <v>0</v>
      </c>
      <c r="AG151" s="92">
        <f t="shared" si="93"/>
        <v>143</v>
      </c>
      <c r="AH151" s="91">
        <f t="shared" si="94"/>
        <v>144</v>
      </c>
      <c r="AI151" s="91" t="e">
        <f>INDEX(地温!$D$2:$D$366,MATCH(AG151,地温!$C$2:$C$366,FALSE))</f>
        <v>#N/A</v>
      </c>
      <c r="AJ151" s="91" t="e">
        <f t="shared" si="95"/>
        <v>#N/A</v>
      </c>
      <c r="AK151" s="93" t="e">
        <f t="shared" si="77"/>
        <v>#N/A</v>
      </c>
      <c r="AL151" s="99" t="e">
        <f t="shared" si="78"/>
        <v>#N/A</v>
      </c>
      <c r="AM151" s="99">
        <f t="shared" si="79"/>
        <v>0</v>
      </c>
      <c r="AP151" s="92">
        <f t="shared" si="96"/>
        <v>143</v>
      </c>
      <c r="AQ151" s="91">
        <f t="shared" si="97"/>
        <v>144</v>
      </c>
      <c r="AR151" s="91" t="e">
        <f>INDEX(地温!$D$2:$D$366,MATCH(AP151,地温!$C$2:$C$366,FALSE))</f>
        <v>#N/A</v>
      </c>
      <c r="AS151" s="91" t="e">
        <f t="shared" si="98"/>
        <v>#N/A</v>
      </c>
      <c r="AT151" s="93" t="e">
        <f t="shared" si="80"/>
        <v>#N/A</v>
      </c>
      <c r="AU151" s="99" t="e">
        <f t="shared" si="81"/>
        <v>#N/A</v>
      </c>
      <c r="AV151" s="99">
        <f t="shared" si="82"/>
        <v>0</v>
      </c>
    </row>
    <row r="152" spans="1:48" s="91" customFormat="1">
      <c r="A152" s="92">
        <f t="shared" si="83"/>
        <v>144</v>
      </c>
      <c r="B152" s="91">
        <f t="shared" si="66"/>
        <v>145</v>
      </c>
      <c r="C152" s="99">
        <f t="shared" si="67"/>
        <v>0</v>
      </c>
      <c r="F152" s="92">
        <f t="shared" si="84"/>
        <v>144</v>
      </c>
      <c r="G152" s="91">
        <f t="shared" si="85"/>
        <v>145</v>
      </c>
      <c r="H152" s="91" t="e">
        <f>INDEX(地温!$D$2:$D$366,MATCH(F152,地温!$C$2:$C$366,FALSE))</f>
        <v>#N/A</v>
      </c>
      <c r="I152" s="91" t="e">
        <f t="shared" si="86"/>
        <v>#N/A</v>
      </c>
      <c r="J152" s="93" t="e">
        <f t="shared" si="68"/>
        <v>#N/A</v>
      </c>
      <c r="K152" s="99" t="e">
        <f t="shared" si="69"/>
        <v>#N/A</v>
      </c>
      <c r="L152" s="99">
        <f t="shared" si="70"/>
        <v>0</v>
      </c>
      <c r="O152" s="92">
        <f t="shared" si="87"/>
        <v>144</v>
      </c>
      <c r="P152" s="91">
        <f t="shared" si="88"/>
        <v>145</v>
      </c>
      <c r="Q152" s="91" t="e">
        <f>INDEX(地温!$D$2:$D$366,MATCH(O152,地温!$C$2:$C$366,FALSE))</f>
        <v>#N/A</v>
      </c>
      <c r="R152" s="91" t="e">
        <f t="shared" si="89"/>
        <v>#N/A</v>
      </c>
      <c r="S152" s="93" t="e">
        <f t="shared" si="71"/>
        <v>#N/A</v>
      </c>
      <c r="T152" s="99" t="e">
        <f t="shared" si="72"/>
        <v>#N/A</v>
      </c>
      <c r="U152" s="99">
        <f t="shared" si="73"/>
        <v>0</v>
      </c>
      <c r="X152" s="92">
        <f t="shared" si="90"/>
        <v>144</v>
      </c>
      <c r="Y152" s="91">
        <f t="shared" si="91"/>
        <v>145</v>
      </c>
      <c r="Z152" s="91" t="e">
        <f>INDEX(地温!$D$2:$D$366,MATCH(X152,地温!$C$2:$C$366,FALSE))</f>
        <v>#N/A</v>
      </c>
      <c r="AA152" s="91" t="e">
        <f t="shared" si="92"/>
        <v>#N/A</v>
      </c>
      <c r="AB152" s="93" t="e">
        <f t="shared" si="74"/>
        <v>#N/A</v>
      </c>
      <c r="AC152" s="99" t="e">
        <f t="shared" si="75"/>
        <v>#N/A</v>
      </c>
      <c r="AD152" s="99">
        <f t="shared" si="76"/>
        <v>0</v>
      </c>
      <c r="AG152" s="92">
        <f t="shared" si="93"/>
        <v>144</v>
      </c>
      <c r="AH152" s="91">
        <f t="shared" si="94"/>
        <v>145</v>
      </c>
      <c r="AI152" s="91" t="e">
        <f>INDEX(地温!$D$2:$D$366,MATCH(AG152,地温!$C$2:$C$366,FALSE))</f>
        <v>#N/A</v>
      </c>
      <c r="AJ152" s="91" t="e">
        <f t="shared" si="95"/>
        <v>#N/A</v>
      </c>
      <c r="AK152" s="93" t="e">
        <f t="shared" si="77"/>
        <v>#N/A</v>
      </c>
      <c r="AL152" s="99" t="e">
        <f t="shared" si="78"/>
        <v>#N/A</v>
      </c>
      <c r="AM152" s="99">
        <f t="shared" si="79"/>
        <v>0</v>
      </c>
      <c r="AP152" s="92">
        <f t="shared" si="96"/>
        <v>144</v>
      </c>
      <c r="AQ152" s="91">
        <f t="shared" si="97"/>
        <v>145</v>
      </c>
      <c r="AR152" s="91" t="e">
        <f>INDEX(地温!$D$2:$D$366,MATCH(AP152,地温!$C$2:$C$366,FALSE))</f>
        <v>#N/A</v>
      </c>
      <c r="AS152" s="91" t="e">
        <f t="shared" si="98"/>
        <v>#N/A</v>
      </c>
      <c r="AT152" s="93" t="e">
        <f t="shared" si="80"/>
        <v>#N/A</v>
      </c>
      <c r="AU152" s="99" t="e">
        <f t="shared" si="81"/>
        <v>#N/A</v>
      </c>
      <c r="AV152" s="99">
        <f t="shared" si="82"/>
        <v>0</v>
      </c>
    </row>
    <row r="153" spans="1:48" s="91" customFormat="1">
      <c r="A153" s="92">
        <f t="shared" si="83"/>
        <v>145</v>
      </c>
      <c r="B153" s="91">
        <f t="shared" si="66"/>
        <v>146</v>
      </c>
      <c r="C153" s="99">
        <f t="shared" si="67"/>
        <v>0</v>
      </c>
      <c r="F153" s="92">
        <f t="shared" si="84"/>
        <v>145</v>
      </c>
      <c r="G153" s="91">
        <f t="shared" si="85"/>
        <v>146</v>
      </c>
      <c r="H153" s="91" t="e">
        <f>INDEX(地温!$D$2:$D$366,MATCH(F153,地温!$C$2:$C$366,FALSE))</f>
        <v>#N/A</v>
      </c>
      <c r="I153" s="91" t="e">
        <f t="shared" si="86"/>
        <v>#N/A</v>
      </c>
      <c r="J153" s="93" t="e">
        <f t="shared" si="68"/>
        <v>#N/A</v>
      </c>
      <c r="K153" s="99" t="e">
        <f t="shared" si="69"/>
        <v>#N/A</v>
      </c>
      <c r="L153" s="99">
        <f t="shared" si="70"/>
        <v>0</v>
      </c>
      <c r="O153" s="92">
        <f t="shared" si="87"/>
        <v>145</v>
      </c>
      <c r="P153" s="91">
        <f t="shared" si="88"/>
        <v>146</v>
      </c>
      <c r="Q153" s="91" t="e">
        <f>INDEX(地温!$D$2:$D$366,MATCH(O153,地温!$C$2:$C$366,FALSE))</f>
        <v>#N/A</v>
      </c>
      <c r="R153" s="91" t="e">
        <f t="shared" si="89"/>
        <v>#N/A</v>
      </c>
      <c r="S153" s="93" t="e">
        <f t="shared" si="71"/>
        <v>#N/A</v>
      </c>
      <c r="T153" s="99" t="e">
        <f t="shared" si="72"/>
        <v>#N/A</v>
      </c>
      <c r="U153" s="99">
        <f t="shared" si="73"/>
        <v>0</v>
      </c>
      <c r="X153" s="92">
        <f t="shared" si="90"/>
        <v>145</v>
      </c>
      <c r="Y153" s="91">
        <f t="shared" si="91"/>
        <v>146</v>
      </c>
      <c r="Z153" s="91" t="e">
        <f>INDEX(地温!$D$2:$D$366,MATCH(X153,地温!$C$2:$C$366,FALSE))</f>
        <v>#N/A</v>
      </c>
      <c r="AA153" s="91" t="e">
        <f t="shared" si="92"/>
        <v>#N/A</v>
      </c>
      <c r="AB153" s="93" t="e">
        <f t="shared" si="74"/>
        <v>#N/A</v>
      </c>
      <c r="AC153" s="99" t="e">
        <f t="shared" si="75"/>
        <v>#N/A</v>
      </c>
      <c r="AD153" s="99">
        <f t="shared" si="76"/>
        <v>0</v>
      </c>
      <c r="AG153" s="92">
        <f t="shared" si="93"/>
        <v>145</v>
      </c>
      <c r="AH153" s="91">
        <f t="shared" si="94"/>
        <v>146</v>
      </c>
      <c r="AI153" s="91" t="e">
        <f>INDEX(地温!$D$2:$D$366,MATCH(AG153,地温!$C$2:$C$366,FALSE))</f>
        <v>#N/A</v>
      </c>
      <c r="AJ153" s="91" t="e">
        <f t="shared" si="95"/>
        <v>#N/A</v>
      </c>
      <c r="AK153" s="93" t="e">
        <f t="shared" si="77"/>
        <v>#N/A</v>
      </c>
      <c r="AL153" s="99" t="e">
        <f t="shared" si="78"/>
        <v>#N/A</v>
      </c>
      <c r="AM153" s="99">
        <f t="shared" si="79"/>
        <v>0</v>
      </c>
      <c r="AP153" s="92">
        <f t="shared" si="96"/>
        <v>145</v>
      </c>
      <c r="AQ153" s="91">
        <f t="shared" si="97"/>
        <v>146</v>
      </c>
      <c r="AR153" s="91" t="e">
        <f>INDEX(地温!$D$2:$D$366,MATCH(AP153,地温!$C$2:$C$366,FALSE))</f>
        <v>#N/A</v>
      </c>
      <c r="AS153" s="91" t="e">
        <f t="shared" si="98"/>
        <v>#N/A</v>
      </c>
      <c r="AT153" s="93" t="e">
        <f t="shared" si="80"/>
        <v>#N/A</v>
      </c>
      <c r="AU153" s="99" t="e">
        <f t="shared" si="81"/>
        <v>#N/A</v>
      </c>
      <c r="AV153" s="99">
        <f t="shared" si="82"/>
        <v>0</v>
      </c>
    </row>
    <row r="154" spans="1:48" s="91" customFormat="1">
      <c r="A154" s="92">
        <f t="shared" si="83"/>
        <v>146</v>
      </c>
      <c r="B154" s="91">
        <f t="shared" si="66"/>
        <v>147</v>
      </c>
      <c r="C154" s="99">
        <f t="shared" si="67"/>
        <v>0</v>
      </c>
      <c r="F154" s="92">
        <f t="shared" si="84"/>
        <v>146</v>
      </c>
      <c r="G154" s="91">
        <f t="shared" si="85"/>
        <v>147</v>
      </c>
      <c r="H154" s="91" t="e">
        <f>INDEX(地温!$D$2:$D$366,MATCH(F154,地温!$C$2:$C$366,FALSE))</f>
        <v>#N/A</v>
      </c>
      <c r="I154" s="91" t="e">
        <f t="shared" si="86"/>
        <v>#N/A</v>
      </c>
      <c r="J154" s="93" t="e">
        <f t="shared" si="68"/>
        <v>#N/A</v>
      </c>
      <c r="K154" s="99" t="e">
        <f t="shared" si="69"/>
        <v>#N/A</v>
      </c>
      <c r="L154" s="99">
        <f t="shared" si="70"/>
        <v>0</v>
      </c>
      <c r="O154" s="92">
        <f t="shared" si="87"/>
        <v>146</v>
      </c>
      <c r="P154" s="91">
        <f t="shared" si="88"/>
        <v>147</v>
      </c>
      <c r="Q154" s="91" t="e">
        <f>INDEX(地温!$D$2:$D$366,MATCH(O154,地温!$C$2:$C$366,FALSE))</f>
        <v>#N/A</v>
      </c>
      <c r="R154" s="91" t="e">
        <f t="shared" si="89"/>
        <v>#N/A</v>
      </c>
      <c r="S154" s="93" t="e">
        <f t="shared" si="71"/>
        <v>#N/A</v>
      </c>
      <c r="T154" s="99" t="e">
        <f t="shared" si="72"/>
        <v>#N/A</v>
      </c>
      <c r="U154" s="99">
        <f t="shared" si="73"/>
        <v>0</v>
      </c>
      <c r="X154" s="92">
        <f t="shared" si="90"/>
        <v>146</v>
      </c>
      <c r="Y154" s="91">
        <f t="shared" si="91"/>
        <v>147</v>
      </c>
      <c r="Z154" s="91" t="e">
        <f>INDEX(地温!$D$2:$D$366,MATCH(X154,地温!$C$2:$C$366,FALSE))</f>
        <v>#N/A</v>
      </c>
      <c r="AA154" s="91" t="e">
        <f t="shared" si="92"/>
        <v>#N/A</v>
      </c>
      <c r="AB154" s="93" t="e">
        <f t="shared" si="74"/>
        <v>#N/A</v>
      </c>
      <c r="AC154" s="99" t="e">
        <f t="shared" si="75"/>
        <v>#N/A</v>
      </c>
      <c r="AD154" s="99">
        <f t="shared" si="76"/>
        <v>0</v>
      </c>
      <c r="AG154" s="92">
        <f t="shared" si="93"/>
        <v>146</v>
      </c>
      <c r="AH154" s="91">
        <f t="shared" si="94"/>
        <v>147</v>
      </c>
      <c r="AI154" s="91" t="e">
        <f>INDEX(地温!$D$2:$D$366,MATCH(AG154,地温!$C$2:$C$366,FALSE))</f>
        <v>#N/A</v>
      </c>
      <c r="AJ154" s="91" t="e">
        <f t="shared" si="95"/>
        <v>#N/A</v>
      </c>
      <c r="AK154" s="93" t="e">
        <f t="shared" si="77"/>
        <v>#N/A</v>
      </c>
      <c r="AL154" s="99" t="e">
        <f t="shared" si="78"/>
        <v>#N/A</v>
      </c>
      <c r="AM154" s="99">
        <f t="shared" si="79"/>
        <v>0</v>
      </c>
      <c r="AP154" s="92">
        <f t="shared" si="96"/>
        <v>146</v>
      </c>
      <c r="AQ154" s="91">
        <f t="shared" si="97"/>
        <v>147</v>
      </c>
      <c r="AR154" s="91" t="e">
        <f>INDEX(地温!$D$2:$D$366,MATCH(AP154,地温!$C$2:$C$366,FALSE))</f>
        <v>#N/A</v>
      </c>
      <c r="AS154" s="91" t="e">
        <f t="shared" si="98"/>
        <v>#N/A</v>
      </c>
      <c r="AT154" s="93" t="e">
        <f t="shared" si="80"/>
        <v>#N/A</v>
      </c>
      <c r="AU154" s="99" t="e">
        <f t="shared" si="81"/>
        <v>#N/A</v>
      </c>
      <c r="AV154" s="99">
        <f t="shared" si="82"/>
        <v>0</v>
      </c>
    </row>
    <row r="155" spans="1:48" s="91" customFormat="1">
      <c r="A155" s="92">
        <f t="shared" si="83"/>
        <v>147</v>
      </c>
      <c r="B155" s="91">
        <f t="shared" si="66"/>
        <v>148</v>
      </c>
      <c r="C155" s="99">
        <f t="shared" si="67"/>
        <v>0</v>
      </c>
      <c r="F155" s="92">
        <f t="shared" si="84"/>
        <v>147</v>
      </c>
      <c r="G155" s="91">
        <f t="shared" si="85"/>
        <v>148</v>
      </c>
      <c r="H155" s="91" t="e">
        <f>INDEX(地温!$D$2:$D$366,MATCH(F155,地温!$C$2:$C$366,FALSE))</f>
        <v>#N/A</v>
      </c>
      <c r="I155" s="91" t="e">
        <f t="shared" si="86"/>
        <v>#N/A</v>
      </c>
      <c r="J155" s="93" t="e">
        <f t="shared" si="68"/>
        <v>#N/A</v>
      </c>
      <c r="K155" s="99" t="e">
        <f t="shared" si="69"/>
        <v>#N/A</v>
      </c>
      <c r="L155" s="99">
        <f t="shared" si="70"/>
        <v>0</v>
      </c>
      <c r="O155" s="92">
        <f t="shared" si="87"/>
        <v>147</v>
      </c>
      <c r="P155" s="91">
        <f t="shared" si="88"/>
        <v>148</v>
      </c>
      <c r="Q155" s="91" t="e">
        <f>INDEX(地温!$D$2:$D$366,MATCH(O155,地温!$C$2:$C$366,FALSE))</f>
        <v>#N/A</v>
      </c>
      <c r="R155" s="91" t="e">
        <f t="shared" si="89"/>
        <v>#N/A</v>
      </c>
      <c r="S155" s="93" t="e">
        <f t="shared" si="71"/>
        <v>#N/A</v>
      </c>
      <c r="T155" s="99" t="e">
        <f t="shared" si="72"/>
        <v>#N/A</v>
      </c>
      <c r="U155" s="99">
        <f t="shared" si="73"/>
        <v>0</v>
      </c>
      <c r="X155" s="92">
        <f t="shared" si="90"/>
        <v>147</v>
      </c>
      <c r="Y155" s="91">
        <f t="shared" si="91"/>
        <v>148</v>
      </c>
      <c r="Z155" s="91" t="e">
        <f>INDEX(地温!$D$2:$D$366,MATCH(X155,地温!$C$2:$C$366,FALSE))</f>
        <v>#N/A</v>
      </c>
      <c r="AA155" s="91" t="e">
        <f t="shared" si="92"/>
        <v>#N/A</v>
      </c>
      <c r="AB155" s="93" t="e">
        <f t="shared" si="74"/>
        <v>#N/A</v>
      </c>
      <c r="AC155" s="99" t="e">
        <f t="shared" si="75"/>
        <v>#N/A</v>
      </c>
      <c r="AD155" s="99">
        <f t="shared" si="76"/>
        <v>0</v>
      </c>
      <c r="AG155" s="92">
        <f t="shared" si="93"/>
        <v>147</v>
      </c>
      <c r="AH155" s="91">
        <f t="shared" si="94"/>
        <v>148</v>
      </c>
      <c r="AI155" s="91" t="e">
        <f>INDEX(地温!$D$2:$D$366,MATCH(AG155,地温!$C$2:$C$366,FALSE))</f>
        <v>#N/A</v>
      </c>
      <c r="AJ155" s="91" t="e">
        <f t="shared" si="95"/>
        <v>#N/A</v>
      </c>
      <c r="AK155" s="93" t="e">
        <f t="shared" si="77"/>
        <v>#N/A</v>
      </c>
      <c r="AL155" s="99" t="e">
        <f t="shared" si="78"/>
        <v>#N/A</v>
      </c>
      <c r="AM155" s="99">
        <f t="shared" si="79"/>
        <v>0</v>
      </c>
      <c r="AP155" s="92">
        <f t="shared" si="96"/>
        <v>147</v>
      </c>
      <c r="AQ155" s="91">
        <f t="shared" si="97"/>
        <v>148</v>
      </c>
      <c r="AR155" s="91" t="e">
        <f>INDEX(地温!$D$2:$D$366,MATCH(AP155,地温!$C$2:$C$366,FALSE))</f>
        <v>#N/A</v>
      </c>
      <c r="AS155" s="91" t="e">
        <f t="shared" si="98"/>
        <v>#N/A</v>
      </c>
      <c r="AT155" s="93" t="e">
        <f t="shared" si="80"/>
        <v>#N/A</v>
      </c>
      <c r="AU155" s="99" t="e">
        <f t="shared" si="81"/>
        <v>#N/A</v>
      </c>
      <c r="AV155" s="99">
        <f t="shared" si="82"/>
        <v>0</v>
      </c>
    </row>
    <row r="156" spans="1:48" s="91" customFormat="1">
      <c r="A156" s="92">
        <f t="shared" si="83"/>
        <v>148</v>
      </c>
      <c r="B156" s="91">
        <f t="shared" si="66"/>
        <v>149</v>
      </c>
      <c r="C156" s="99">
        <f t="shared" si="67"/>
        <v>0</v>
      </c>
      <c r="F156" s="92">
        <f t="shared" si="84"/>
        <v>148</v>
      </c>
      <c r="G156" s="91">
        <f t="shared" si="85"/>
        <v>149</v>
      </c>
      <c r="H156" s="91" t="e">
        <f>INDEX(地温!$D$2:$D$366,MATCH(F156,地温!$C$2:$C$366,FALSE))</f>
        <v>#N/A</v>
      </c>
      <c r="I156" s="91" t="e">
        <f t="shared" si="86"/>
        <v>#N/A</v>
      </c>
      <c r="J156" s="93" t="e">
        <f t="shared" si="68"/>
        <v>#N/A</v>
      </c>
      <c r="K156" s="99" t="e">
        <f t="shared" si="69"/>
        <v>#N/A</v>
      </c>
      <c r="L156" s="99">
        <f t="shared" si="70"/>
        <v>0</v>
      </c>
      <c r="O156" s="92">
        <f t="shared" si="87"/>
        <v>148</v>
      </c>
      <c r="P156" s="91">
        <f t="shared" si="88"/>
        <v>149</v>
      </c>
      <c r="Q156" s="91" t="e">
        <f>INDEX(地温!$D$2:$D$366,MATCH(O156,地温!$C$2:$C$366,FALSE))</f>
        <v>#N/A</v>
      </c>
      <c r="R156" s="91" t="e">
        <f t="shared" si="89"/>
        <v>#N/A</v>
      </c>
      <c r="S156" s="93" t="e">
        <f t="shared" si="71"/>
        <v>#N/A</v>
      </c>
      <c r="T156" s="99" t="e">
        <f t="shared" si="72"/>
        <v>#N/A</v>
      </c>
      <c r="U156" s="99">
        <f t="shared" si="73"/>
        <v>0</v>
      </c>
      <c r="X156" s="92">
        <f t="shared" si="90"/>
        <v>148</v>
      </c>
      <c r="Y156" s="91">
        <f t="shared" si="91"/>
        <v>149</v>
      </c>
      <c r="Z156" s="91" t="e">
        <f>INDEX(地温!$D$2:$D$366,MATCH(X156,地温!$C$2:$C$366,FALSE))</f>
        <v>#N/A</v>
      </c>
      <c r="AA156" s="91" t="e">
        <f t="shared" si="92"/>
        <v>#N/A</v>
      </c>
      <c r="AB156" s="93" t="e">
        <f t="shared" si="74"/>
        <v>#N/A</v>
      </c>
      <c r="AC156" s="99" t="e">
        <f t="shared" si="75"/>
        <v>#N/A</v>
      </c>
      <c r="AD156" s="99">
        <f t="shared" si="76"/>
        <v>0</v>
      </c>
      <c r="AG156" s="92">
        <f t="shared" si="93"/>
        <v>148</v>
      </c>
      <c r="AH156" s="91">
        <f t="shared" si="94"/>
        <v>149</v>
      </c>
      <c r="AI156" s="91" t="e">
        <f>INDEX(地温!$D$2:$D$366,MATCH(AG156,地温!$C$2:$C$366,FALSE))</f>
        <v>#N/A</v>
      </c>
      <c r="AJ156" s="91" t="e">
        <f t="shared" si="95"/>
        <v>#N/A</v>
      </c>
      <c r="AK156" s="93" t="e">
        <f t="shared" si="77"/>
        <v>#N/A</v>
      </c>
      <c r="AL156" s="99" t="e">
        <f t="shared" si="78"/>
        <v>#N/A</v>
      </c>
      <c r="AM156" s="99">
        <f t="shared" si="79"/>
        <v>0</v>
      </c>
      <c r="AP156" s="92">
        <f t="shared" si="96"/>
        <v>148</v>
      </c>
      <c r="AQ156" s="91">
        <f t="shared" si="97"/>
        <v>149</v>
      </c>
      <c r="AR156" s="91" t="e">
        <f>INDEX(地温!$D$2:$D$366,MATCH(AP156,地温!$C$2:$C$366,FALSE))</f>
        <v>#N/A</v>
      </c>
      <c r="AS156" s="91" t="e">
        <f t="shared" si="98"/>
        <v>#N/A</v>
      </c>
      <c r="AT156" s="93" t="e">
        <f t="shared" si="80"/>
        <v>#N/A</v>
      </c>
      <c r="AU156" s="99" t="e">
        <f t="shared" si="81"/>
        <v>#N/A</v>
      </c>
      <c r="AV156" s="99">
        <f t="shared" si="82"/>
        <v>0</v>
      </c>
    </row>
    <row r="157" spans="1:48" s="91" customFormat="1">
      <c r="A157" s="92">
        <f t="shared" si="83"/>
        <v>149</v>
      </c>
      <c r="B157" s="91">
        <f t="shared" si="66"/>
        <v>150</v>
      </c>
      <c r="C157" s="99">
        <f t="shared" si="67"/>
        <v>0</v>
      </c>
      <c r="F157" s="92">
        <f t="shared" si="84"/>
        <v>149</v>
      </c>
      <c r="G157" s="91">
        <f t="shared" si="85"/>
        <v>150</v>
      </c>
      <c r="H157" s="91" t="e">
        <f>INDEX(地温!$D$2:$D$366,MATCH(F157,地温!$C$2:$C$366,FALSE))</f>
        <v>#N/A</v>
      </c>
      <c r="I157" s="91" t="e">
        <f t="shared" si="86"/>
        <v>#N/A</v>
      </c>
      <c r="J157" s="93" t="e">
        <f t="shared" si="68"/>
        <v>#N/A</v>
      </c>
      <c r="K157" s="99" t="e">
        <f t="shared" si="69"/>
        <v>#N/A</v>
      </c>
      <c r="L157" s="99">
        <f t="shared" si="70"/>
        <v>0</v>
      </c>
      <c r="O157" s="92">
        <f t="shared" si="87"/>
        <v>149</v>
      </c>
      <c r="P157" s="91">
        <f t="shared" si="88"/>
        <v>150</v>
      </c>
      <c r="Q157" s="91" t="e">
        <f>INDEX(地温!$D$2:$D$366,MATCH(O157,地温!$C$2:$C$366,FALSE))</f>
        <v>#N/A</v>
      </c>
      <c r="R157" s="91" t="e">
        <f t="shared" si="89"/>
        <v>#N/A</v>
      </c>
      <c r="S157" s="93" t="e">
        <f t="shared" si="71"/>
        <v>#N/A</v>
      </c>
      <c r="T157" s="99" t="e">
        <f t="shared" si="72"/>
        <v>#N/A</v>
      </c>
      <c r="U157" s="99">
        <f t="shared" si="73"/>
        <v>0</v>
      </c>
      <c r="X157" s="92">
        <f t="shared" si="90"/>
        <v>149</v>
      </c>
      <c r="Y157" s="91">
        <f t="shared" si="91"/>
        <v>150</v>
      </c>
      <c r="Z157" s="91" t="e">
        <f>INDEX(地温!$D$2:$D$366,MATCH(X157,地温!$C$2:$C$366,FALSE))</f>
        <v>#N/A</v>
      </c>
      <c r="AA157" s="91" t="e">
        <f t="shared" si="92"/>
        <v>#N/A</v>
      </c>
      <c r="AB157" s="93" t="e">
        <f t="shared" si="74"/>
        <v>#N/A</v>
      </c>
      <c r="AC157" s="99" t="e">
        <f t="shared" si="75"/>
        <v>#N/A</v>
      </c>
      <c r="AD157" s="99">
        <f t="shared" si="76"/>
        <v>0</v>
      </c>
      <c r="AG157" s="92">
        <f t="shared" si="93"/>
        <v>149</v>
      </c>
      <c r="AH157" s="91">
        <f t="shared" si="94"/>
        <v>150</v>
      </c>
      <c r="AI157" s="91" t="e">
        <f>INDEX(地温!$D$2:$D$366,MATCH(AG157,地温!$C$2:$C$366,FALSE))</f>
        <v>#N/A</v>
      </c>
      <c r="AJ157" s="91" t="e">
        <f t="shared" si="95"/>
        <v>#N/A</v>
      </c>
      <c r="AK157" s="93" t="e">
        <f t="shared" si="77"/>
        <v>#N/A</v>
      </c>
      <c r="AL157" s="99" t="e">
        <f t="shared" si="78"/>
        <v>#N/A</v>
      </c>
      <c r="AM157" s="99">
        <f t="shared" si="79"/>
        <v>0</v>
      </c>
      <c r="AP157" s="92">
        <f t="shared" si="96"/>
        <v>149</v>
      </c>
      <c r="AQ157" s="91">
        <f t="shared" si="97"/>
        <v>150</v>
      </c>
      <c r="AR157" s="91" t="e">
        <f>INDEX(地温!$D$2:$D$366,MATCH(AP157,地温!$C$2:$C$366,FALSE))</f>
        <v>#N/A</v>
      </c>
      <c r="AS157" s="91" t="e">
        <f t="shared" si="98"/>
        <v>#N/A</v>
      </c>
      <c r="AT157" s="93" t="e">
        <f t="shared" si="80"/>
        <v>#N/A</v>
      </c>
      <c r="AU157" s="99" t="e">
        <f t="shared" si="81"/>
        <v>#N/A</v>
      </c>
      <c r="AV157" s="99">
        <f t="shared" si="82"/>
        <v>0</v>
      </c>
    </row>
    <row r="158" spans="1:48" s="91" customFormat="1">
      <c r="A158" s="92">
        <f t="shared" si="83"/>
        <v>150</v>
      </c>
      <c r="B158" s="91">
        <f t="shared" si="66"/>
        <v>151</v>
      </c>
      <c r="C158" s="99">
        <f t="shared" si="67"/>
        <v>0</v>
      </c>
      <c r="F158" s="92">
        <f t="shared" si="84"/>
        <v>150</v>
      </c>
      <c r="G158" s="91">
        <f t="shared" si="85"/>
        <v>151</v>
      </c>
      <c r="H158" s="91" t="e">
        <f>INDEX(地温!$D$2:$D$366,MATCH(F158,地温!$C$2:$C$366,FALSE))</f>
        <v>#N/A</v>
      </c>
      <c r="I158" s="91" t="e">
        <f t="shared" si="86"/>
        <v>#N/A</v>
      </c>
      <c r="J158" s="93" t="e">
        <f t="shared" si="68"/>
        <v>#N/A</v>
      </c>
      <c r="K158" s="99" t="e">
        <f t="shared" si="69"/>
        <v>#N/A</v>
      </c>
      <c r="L158" s="99">
        <f t="shared" si="70"/>
        <v>0</v>
      </c>
      <c r="O158" s="92">
        <f t="shared" si="87"/>
        <v>150</v>
      </c>
      <c r="P158" s="91">
        <f t="shared" si="88"/>
        <v>151</v>
      </c>
      <c r="Q158" s="91" t="e">
        <f>INDEX(地温!$D$2:$D$366,MATCH(O158,地温!$C$2:$C$366,FALSE))</f>
        <v>#N/A</v>
      </c>
      <c r="R158" s="91" t="e">
        <f t="shared" si="89"/>
        <v>#N/A</v>
      </c>
      <c r="S158" s="93" t="e">
        <f t="shared" si="71"/>
        <v>#N/A</v>
      </c>
      <c r="T158" s="99" t="e">
        <f t="shared" si="72"/>
        <v>#N/A</v>
      </c>
      <c r="U158" s="99">
        <f t="shared" si="73"/>
        <v>0</v>
      </c>
      <c r="X158" s="92">
        <f t="shared" si="90"/>
        <v>150</v>
      </c>
      <c r="Y158" s="91">
        <f t="shared" si="91"/>
        <v>151</v>
      </c>
      <c r="Z158" s="91" t="e">
        <f>INDEX(地温!$D$2:$D$366,MATCH(X158,地温!$C$2:$C$366,FALSE))</f>
        <v>#N/A</v>
      </c>
      <c r="AA158" s="91" t="e">
        <f t="shared" si="92"/>
        <v>#N/A</v>
      </c>
      <c r="AB158" s="93" t="e">
        <f t="shared" si="74"/>
        <v>#N/A</v>
      </c>
      <c r="AC158" s="99" t="e">
        <f t="shared" si="75"/>
        <v>#N/A</v>
      </c>
      <c r="AD158" s="99">
        <f t="shared" si="76"/>
        <v>0</v>
      </c>
      <c r="AG158" s="92">
        <f t="shared" si="93"/>
        <v>150</v>
      </c>
      <c r="AH158" s="91">
        <f t="shared" si="94"/>
        <v>151</v>
      </c>
      <c r="AI158" s="91" t="e">
        <f>INDEX(地温!$D$2:$D$366,MATCH(AG158,地温!$C$2:$C$366,FALSE))</f>
        <v>#N/A</v>
      </c>
      <c r="AJ158" s="91" t="e">
        <f t="shared" si="95"/>
        <v>#N/A</v>
      </c>
      <c r="AK158" s="93" t="e">
        <f t="shared" si="77"/>
        <v>#N/A</v>
      </c>
      <c r="AL158" s="99" t="e">
        <f t="shared" si="78"/>
        <v>#N/A</v>
      </c>
      <c r="AM158" s="99">
        <f t="shared" si="79"/>
        <v>0</v>
      </c>
      <c r="AP158" s="92">
        <f t="shared" si="96"/>
        <v>150</v>
      </c>
      <c r="AQ158" s="91">
        <f t="shared" si="97"/>
        <v>151</v>
      </c>
      <c r="AR158" s="91" t="e">
        <f>INDEX(地温!$D$2:$D$366,MATCH(AP158,地温!$C$2:$C$366,FALSE))</f>
        <v>#N/A</v>
      </c>
      <c r="AS158" s="91" t="e">
        <f t="shared" si="98"/>
        <v>#N/A</v>
      </c>
      <c r="AT158" s="93" t="e">
        <f t="shared" si="80"/>
        <v>#N/A</v>
      </c>
      <c r="AU158" s="99" t="e">
        <f t="shared" si="81"/>
        <v>#N/A</v>
      </c>
      <c r="AV158" s="99">
        <f t="shared" si="82"/>
        <v>0</v>
      </c>
    </row>
    <row r="159" spans="1:48" s="91" customFormat="1">
      <c r="A159" s="92">
        <f t="shared" si="83"/>
        <v>151</v>
      </c>
      <c r="B159" s="91">
        <f t="shared" si="66"/>
        <v>152</v>
      </c>
      <c r="C159" s="99">
        <f t="shared" si="67"/>
        <v>0</v>
      </c>
      <c r="F159" s="92">
        <f t="shared" si="84"/>
        <v>151</v>
      </c>
      <c r="G159" s="91">
        <f t="shared" si="85"/>
        <v>152</v>
      </c>
      <c r="H159" s="91" t="e">
        <f>INDEX(地温!$D$2:$D$366,MATCH(F159,地温!$C$2:$C$366,FALSE))</f>
        <v>#N/A</v>
      </c>
      <c r="I159" s="91" t="e">
        <f t="shared" si="86"/>
        <v>#N/A</v>
      </c>
      <c r="J159" s="93" t="e">
        <f t="shared" si="68"/>
        <v>#N/A</v>
      </c>
      <c r="K159" s="99" t="e">
        <f t="shared" si="69"/>
        <v>#N/A</v>
      </c>
      <c r="L159" s="99">
        <f t="shared" si="70"/>
        <v>0</v>
      </c>
      <c r="O159" s="92">
        <f t="shared" si="87"/>
        <v>151</v>
      </c>
      <c r="P159" s="91">
        <f t="shared" si="88"/>
        <v>152</v>
      </c>
      <c r="Q159" s="91" t="e">
        <f>INDEX(地温!$D$2:$D$366,MATCH(O159,地温!$C$2:$C$366,FALSE))</f>
        <v>#N/A</v>
      </c>
      <c r="R159" s="91" t="e">
        <f t="shared" si="89"/>
        <v>#N/A</v>
      </c>
      <c r="S159" s="93" t="e">
        <f t="shared" si="71"/>
        <v>#N/A</v>
      </c>
      <c r="T159" s="99" t="e">
        <f t="shared" si="72"/>
        <v>#N/A</v>
      </c>
      <c r="U159" s="99">
        <f t="shared" si="73"/>
        <v>0</v>
      </c>
      <c r="X159" s="92">
        <f t="shared" si="90"/>
        <v>151</v>
      </c>
      <c r="Y159" s="91">
        <f t="shared" si="91"/>
        <v>152</v>
      </c>
      <c r="Z159" s="91" t="e">
        <f>INDEX(地温!$D$2:$D$366,MATCH(X159,地温!$C$2:$C$366,FALSE))</f>
        <v>#N/A</v>
      </c>
      <c r="AA159" s="91" t="e">
        <f t="shared" si="92"/>
        <v>#N/A</v>
      </c>
      <c r="AB159" s="93" t="e">
        <f t="shared" si="74"/>
        <v>#N/A</v>
      </c>
      <c r="AC159" s="99" t="e">
        <f t="shared" si="75"/>
        <v>#N/A</v>
      </c>
      <c r="AD159" s="99">
        <f t="shared" si="76"/>
        <v>0</v>
      </c>
      <c r="AG159" s="92">
        <f t="shared" si="93"/>
        <v>151</v>
      </c>
      <c r="AH159" s="91">
        <f t="shared" si="94"/>
        <v>152</v>
      </c>
      <c r="AI159" s="91" t="e">
        <f>INDEX(地温!$D$2:$D$366,MATCH(AG159,地温!$C$2:$C$366,FALSE))</f>
        <v>#N/A</v>
      </c>
      <c r="AJ159" s="91" t="e">
        <f t="shared" si="95"/>
        <v>#N/A</v>
      </c>
      <c r="AK159" s="93" t="e">
        <f t="shared" si="77"/>
        <v>#N/A</v>
      </c>
      <c r="AL159" s="99" t="e">
        <f t="shared" si="78"/>
        <v>#N/A</v>
      </c>
      <c r="AM159" s="99">
        <f t="shared" si="79"/>
        <v>0</v>
      </c>
      <c r="AP159" s="92">
        <f t="shared" si="96"/>
        <v>151</v>
      </c>
      <c r="AQ159" s="91">
        <f t="shared" si="97"/>
        <v>152</v>
      </c>
      <c r="AR159" s="91" t="e">
        <f>INDEX(地温!$D$2:$D$366,MATCH(AP159,地温!$C$2:$C$366,FALSE))</f>
        <v>#N/A</v>
      </c>
      <c r="AS159" s="91" t="e">
        <f t="shared" si="98"/>
        <v>#N/A</v>
      </c>
      <c r="AT159" s="93" t="e">
        <f t="shared" si="80"/>
        <v>#N/A</v>
      </c>
      <c r="AU159" s="99" t="e">
        <f t="shared" si="81"/>
        <v>#N/A</v>
      </c>
      <c r="AV159" s="99">
        <f t="shared" si="82"/>
        <v>0</v>
      </c>
    </row>
    <row r="160" spans="1:48" s="91" customFormat="1">
      <c r="A160" s="92">
        <f t="shared" si="83"/>
        <v>152</v>
      </c>
      <c r="B160" s="91">
        <f t="shared" si="66"/>
        <v>153</v>
      </c>
      <c r="C160" s="99">
        <f t="shared" si="67"/>
        <v>0</v>
      </c>
      <c r="F160" s="92">
        <f t="shared" si="84"/>
        <v>152</v>
      </c>
      <c r="G160" s="91">
        <f t="shared" si="85"/>
        <v>153</v>
      </c>
      <c r="H160" s="91" t="e">
        <f>INDEX(地温!$D$2:$D$366,MATCH(F160,地温!$C$2:$C$366,FALSE))</f>
        <v>#N/A</v>
      </c>
      <c r="I160" s="91" t="e">
        <f t="shared" si="86"/>
        <v>#N/A</v>
      </c>
      <c r="J160" s="93" t="e">
        <f t="shared" si="68"/>
        <v>#N/A</v>
      </c>
      <c r="K160" s="99" t="e">
        <f t="shared" si="69"/>
        <v>#N/A</v>
      </c>
      <c r="L160" s="99">
        <f t="shared" si="70"/>
        <v>0</v>
      </c>
      <c r="O160" s="92">
        <f t="shared" si="87"/>
        <v>152</v>
      </c>
      <c r="P160" s="91">
        <f t="shared" si="88"/>
        <v>153</v>
      </c>
      <c r="Q160" s="91" t="e">
        <f>INDEX(地温!$D$2:$D$366,MATCH(O160,地温!$C$2:$C$366,FALSE))</f>
        <v>#N/A</v>
      </c>
      <c r="R160" s="91" t="e">
        <f t="shared" si="89"/>
        <v>#N/A</v>
      </c>
      <c r="S160" s="93" t="e">
        <f t="shared" si="71"/>
        <v>#N/A</v>
      </c>
      <c r="T160" s="99" t="e">
        <f t="shared" si="72"/>
        <v>#N/A</v>
      </c>
      <c r="U160" s="99">
        <f t="shared" si="73"/>
        <v>0</v>
      </c>
      <c r="X160" s="92">
        <f t="shared" si="90"/>
        <v>152</v>
      </c>
      <c r="Y160" s="91">
        <f t="shared" si="91"/>
        <v>153</v>
      </c>
      <c r="Z160" s="91" t="e">
        <f>INDEX(地温!$D$2:$D$366,MATCH(X160,地温!$C$2:$C$366,FALSE))</f>
        <v>#N/A</v>
      </c>
      <c r="AA160" s="91" t="e">
        <f t="shared" si="92"/>
        <v>#N/A</v>
      </c>
      <c r="AB160" s="93" t="e">
        <f t="shared" si="74"/>
        <v>#N/A</v>
      </c>
      <c r="AC160" s="99" t="e">
        <f t="shared" si="75"/>
        <v>#N/A</v>
      </c>
      <c r="AD160" s="99">
        <f t="shared" si="76"/>
        <v>0</v>
      </c>
      <c r="AG160" s="92">
        <f t="shared" si="93"/>
        <v>152</v>
      </c>
      <c r="AH160" s="91">
        <f t="shared" si="94"/>
        <v>153</v>
      </c>
      <c r="AI160" s="91" t="e">
        <f>INDEX(地温!$D$2:$D$366,MATCH(AG160,地温!$C$2:$C$366,FALSE))</f>
        <v>#N/A</v>
      </c>
      <c r="AJ160" s="91" t="e">
        <f t="shared" si="95"/>
        <v>#N/A</v>
      </c>
      <c r="AK160" s="93" t="e">
        <f t="shared" si="77"/>
        <v>#N/A</v>
      </c>
      <c r="AL160" s="99" t="e">
        <f t="shared" si="78"/>
        <v>#N/A</v>
      </c>
      <c r="AM160" s="99">
        <f t="shared" si="79"/>
        <v>0</v>
      </c>
      <c r="AP160" s="92">
        <f t="shared" si="96"/>
        <v>152</v>
      </c>
      <c r="AQ160" s="91">
        <f t="shared" si="97"/>
        <v>153</v>
      </c>
      <c r="AR160" s="91" t="e">
        <f>INDEX(地温!$D$2:$D$366,MATCH(AP160,地温!$C$2:$C$366,FALSE))</f>
        <v>#N/A</v>
      </c>
      <c r="AS160" s="91" t="e">
        <f t="shared" si="98"/>
        <v>#N/A</v>
      </c>
      <c r="AT160" s="93" t="e">
        <f t="shared" si="80"/>
        <v>#N/A</v>
      </c>
      <c r="AU160" s="99" t="e">
        <f t="shared" si="81"/>
        <v>#N/A</v>
      </c>
      <c r="AV160" s="99">
        <f t="shared" si="82"/>
        <v>0</v>
      </c>
    </row>
    <row r="161" spans="1:48" s="91" customFormat="1">
      <c r="A161" s="92">
        <f t="shared" si="83"/>
        <v>153</v>
      </c>
      <c r="B161" s="91">
        <f t="shared" si="66"/>
        <v>154</v>
      </c>
      <c r="C161" s="99">
        <f t="shared" si="67"/>
        <v>0</v>
      </c>
      <c r="F161" s="92">
        <f t="shared" si="84"/>
        <v>153</v>
      </c>
      <c r="G161" s="91">
        <f t="shared" si="85"/>
        <v>154</v>
      </c>
      <c r="H161" s="91" t="e">
        <f>INDEX(地温!$D$2:$D$366,MATCH(F161,地温!$C$2:$C$366,FALSE))</f>
        <v>#N/A</v>
      </c>
      <c r="I161" s="91" t="e">
        <f t="shared" si="86"/>
        <v>#N/A</v>
      </c>
      <c r="J161" s="93" t="e">
        <f t="shared" si="68"/>
        <v>#N/A</v>
      </c>
      <c r="K161" s="99" t="e">
        <f t="shared" si="69"/>
        <v>#N/A</v>
      </c>
      <c r="L161" s="99">
        <f t="shared" si="70"/>
        <v>0</v>
      </c>
      <c r="O161" s="92">
        <f t="shared" si="87"/>
        <v>153</v>
      </c>
      <c r="P161" s="91">
        <f t="shared" si="88"/>
        <v>154</v>
      </c>
      <c r="Q161" s="91" t="e">
        <f>INDEX(地温!$D$2:$D$366,MATCH(O161,地温!$C$2:$C$366,FALSE))</f>
        <v>#N/A</v>
      </c>
      <c r="R161" s="91" t="e">
        <f t="shared" si="89"/>
        <v>#N/A</v>
      </c>
      <c r="S161" s="93" t="e">
        <f t="shared" si="71"/>
        <v>#N/A</v>
      </c>
      <c r="T161" s="99" t="e">
        <f t="shared" si="72"/>
        <v>#N/A</v>
      </c>
      <c r="U161" s="99">
        <f t="shared" si="73"/>
        <v>0</v>
      </c>
      <c r="X161" s="92">
        <f t="shared" si="90"/>
        <v>153</v>
      </c>
      <c r="Y161" s="91">
        <f t="shared" si="91"/>
        <v>154</v>
      </c>
      <c r="Z161" s="91" t="e">
        <f>INDEX(地温!$D$2:$D$366,MATCH(X161,地温!$C$2:$C$366,FALSE))</f>
        <v>#N/A</v>
      </c>
      <c r="AA161" s="91" t="e">
        <f t="shared" si="92"/>
        <v>#N/A</v>
      </c>
      <c r="AB161" s="93" t="e">
        <f t="shared" si="74"/>
        <v>#N/A</v>
      </c>
      <c r="AC161" s="99" t="e">
        <f t="shared" si="75"/>
        <v>#N/A</v>
      </c>
      <c r="AD161" s="99">
        <f t="shared" si="76"/>
        <v>0</v>
      </c>
      <c r="AG161" s="92">
        <f t="shared" si="93"/>
        <v>153</v>
      </c>
      <c r="AH161" s="91">
        <f t="shared" si="94"/>
        <v>154</v>
      </c>
      <c r="AI161" s="91" t="e">
        <f>INDEX(地温!$D$2:$D$366,MATCH(AG161,地温!$C$2:$C$366,FALSE))</f>
        <v>#N/A</v>
      </c>
      <c r="AJ161" s="91" t="e">
        <f t="shared" si="95"/>
        <v>#N/A</v>
      </c>
      <c r="AK161" s="93" t="e">
        <f t="shared" si="77"/>
        <v>#N/A</v>
      </c>
      <c r="AL161" s="99" t="e">
        <f t="shared" si="78"/>
        <v>#N/A</v>
      </c>
      <c r="AM161" s="99">
        <f t="shared" si="79"/>
        <v>0</v>
      </c>
      <c r="AP161" s="92">
        <f t="shared" si="96"/>
        <v>153</v>
      </c>
      <c r="AQ161" s="91">
        <f t="shared" si="97"/>
        <v>154</v>
      </c>
      <c r="AR161" s="91" t="e">
        <f>INDEX(地温!$D$2:$D$366,MATCH(AP161,地温!$C$2:$C$366,FALSE))</f>
        <v>#N/A</v>
      </c>
      <c r="AS161" s="91" t="e">
        <f t="shared" si="98"/>
        <v>#N/A</v>
      </c>
      <c r="AT161" s="93" t="e">
        <f t="shared" si="80"/>
        <v>#N/A</v>
      </c>
      <c r="AU161" s="99" t="e">
        <f t="shared" si="81"/>
        <v>#N/A</v>
      </c>
      <c r="AV161" s="99">
        <f t="shared" si="82"/>
        <v>0</v>
      </c>
    </row>
    <row r="162" spans="1:48" s="91" customFormat="1">
      <c r="A162" s="92">
        <f t="shared" si="83"/>
        <v>154</v>
      </c>
      <c r="B162" s="91">
        <f t="shared" si="66"/>
        <v>155</v>
      </c>
      <c r="C162" s="99">
        <f t="shared" si="67"/>
        <v>0</v>
      </c>
      <c r="F162" s="92">
        <f t="shared" si="84"/>
        <v>154</v>
      </c>
      <c r="G162" s="91">
        <f t="shared" si="85"/>
        <v>155</v>
      </c>
      <c r="H162" s="91" t="e">
        <f>INDEX(地温!$D$2:$D$366,MATCH(F162,地温!$C$2:$C$366,FALSE))</f>
        <v>#N/A</v>
      </c>
      <c r="I162" s="91" t="e">
        <f t="shared" si="86"/>
        <v>#N/A</v>
      </c>
      <c r="J162" s="93" t="e">
        <f t="shared" si="68"/>
        <v>#N/A</v>
      </c>
      <c r="K162" s="99" t="e">
        <f t="shared" si="69"/>
        <v>#N/A</v>
      </c>
      <c r="L162" s="99">
        <f t="shared" si="70"/>
        <v>0</v>
      </c>
      <c r="O162" s="92">
        <f t="shared" si="87"/>
        <v>154</v>
      </c>
      <c r="P162" s="91">
        <f t="shared" si="88"/>
        <v>155</v>
      </c>
      <c r="Q162" s="91" t="e">
        <f>INDEX(地温!$D$2:$D$366,MATCH(O162,地温!$C$2:$C$366,FALSE))</f>
        <v>#N/A</v>
      </c>
      <c r="R162" s="91" t="e">
        <f t="shared" si="89"/>
        <v>#N/A</v>
      </c>
      <c r="S162" s="93" t="e">
        <f t="shared" si="71"/>
        <v>#N/A</v>
      </c>
      <c r="T162" s="99" t="e">
        <f t="shared" si="72"/>
        <v>#N/A</v>
      </c>
      <c r="U162" s="99">
        <f t="shared" si="73"/>
        <v>0</v>
      </c>
      <c r="X162" s="92">
        <f t="shared" si="90"/>
        <v>154</v>
      </c>
      <c r="Y162" s="91">
        <f t="shared" si="91"/>
        <v>155</v>
      </c>
      <c r="Z162" s="91" t="e">
        <f>INDEX(地温!$D$2:$D$366,MATCH(X162,地温!$C$2:$C$366,FALSE))</f>
        <v>#N/A</v>
      </c>
      <c r="AA162" s="91" t="e">
        <f t="shared" si="92"/>
        <v>#N/A</v>
      </c>
      <c r="AB162" s="93" t="e">
        <f t="shared" si="74"/>
        <v>#N/A</v>
      </c>
      <c r="AC162" s="99" t="e">
        <f t="shared" si="75"/>
        <v>#N/A</v>
      </c>
      <c r="AD162" s="99">
        <f t="shared" si="76"/>
        <v>0</v>
      </c>
      <c r="AG162" s="92">
        <f t="shared" si="93"/>
        <v>154</v>
      </c>
      <c r="AH162" s="91">
        <f t="shared" si="94"/>
        <v>155</v>
      </c>
      <c r="AI162" s="91" t="e">
        <f>INDEX(地温!$D$2:$D$366,MATCH(AG162,地温!$C$2:$C$366,FALSE))</f>
        <v>#N/A</v>
      </c>
      <c r="AJ162" s="91" t="e">
        <f t="shared" si="95"/>
        <v>#N/A</v>
      </c>
      <c r="AK162" s="93" t="e">
        <f t="shared" si="77"/>
        <v>#N/A</v>
      </c>
      <c r="AL162" s="99" t="e">
        <f t="shared" si="78"/>
        <v>#N/A</v>
      </c>
      <c r="AM162" s="99">
        <f t="shared" si="79"/>
        <v>0</v>
      </c>
      <c r="AP162" s="92">
        <f t="shared" si="96"/>
        <v>154</v>
      </c>
      <c r="AQ162" s="91">
        <f t="shared" si="97"/>
        <v>155</v>
      </c>
      <c r="AR162" s="91" t="e">
        <f>INDEX(地温!$D$2:$D$366,MATCH(AP162,地温!$C$2:$C$366,FALSE))</f>
        <v>#N/A</v>
      </c>
      <c r="AS162" s="91" t="e">
        <f t="shared" si="98"/>
        <v>#N/A</v>
      </c>
      <c r="AT162" s="93" t="e">
        <f t="shared" si="80"/>
        <v>#N/A</v>
      </c>
      <c r="AU162" s="99" t="e">
        <f t="shared" si="81"/>
        <v>#N/A</v>
      </c>
      <c r="AV162" s="99">
        <f t="shared" si="82"/>
        <v>0</v>
      </c>
    </row>
    <row r="163" spans="1:48" s="91" customFormat="1">
      <c r="A163" s="92">
        <f t="shared" si="83"/>
        <v>155</v>
      </c>
      <c r="B163" s="91">
        <f t="shared" si="66"/>
        <v>156</v>
      </c>
      <c r="C163" s="99">
        <f t="shared" si="67"/>
        <v>0</v>
      </c>
      <c r="F163" s="92">
        <f t="shared" si="84"/>
        <v>155</v>
      </c>
      <c r="G163" s="91">
        <f t="shared" si="85"/>
        <v>156</v>
      </c>
      <c r="H163" s="91" t="e">
        <f>INDEX(地温!$D$2:$D$366,MATCH(F163,地温!$C$2:$C$366,FALSE))</f>
        <v>#N/A</v>
      </c>
      <c r="I163" s="91" t="e">
        <f t="shared" si="86"/>
        <v>#N/A</v>
      </c>
      <c r="J163" s="93" t="e">
        <f t="shared" si="68"/>
        <v>#N/A</v>
      </c>
      <c r="K163" s="99" t="e">
        <f t="shared" si="69"/>
        <v>#N/A</v>
      </c>
      <c r="L163" s="99">
        <f t="shared" si="70"/>
        <v>0</v>
      </c>
      <c r="O163" s="92">
        <f t="shared" si="87"/>
        <v>155</v>
      </c>
      <c r="P163" s="91">
        <f t="shared" si="88"/>
        <v>156</v>
      </c>
      <c r="Q163" s="91" t="e">
        <f>INDEX(地温!$D$2:$D$366,MATCH(O163,地温!$C$2:$C$366,FALSE))</f>
        <v>#N/A</v>
      </c>
      <c r="R163" s="91" t="e">
        <f t="shared" si="89"/>
        <v>#N/A</v>
      </c>
      <c r="S163" s="93" t="e">
        <f t="shared" si="71"/>
        <v>#N/A</v>
      </c>
      <c r="T163" s="99" t="e">
        <f t="shared" si="72"/>
        <v>#N/A</v>
      </c>
      <c r="U163" s="99">
        <f t="shared" si="73"/>
        <v>0</v>
      </c>
      <c r="X163" s="92">
        <f t="shared" si="90"/>
        <v>155</v>
      </c>
      <c r="Y163" s="91">
        <f t="shared" si="91"/>
        <v>156</v>
      </c>
      <c r="Z163" s="91" t="e">
        <f>INDEX(地温!$D$2:$D$366,MATCH(X163,地温!$C$2:$C$366,FALSE))</f>
        <v>#N/A</v>
      </c>
      <c r="AA163" s="91" t="e">
        <f t="shared" si="92"/>
        <v>#N/A</v>
      </c>
      <c r="AB163" s="93" t="e">
        <f t="shared" si="74"/>
        <v>#N/A</v>
      </c>
      <c r="AC163" s="99" t="e">
        <f t="shared" si="75"/>
        <v>#N/A</v>
      </c>
      <c r="AD163" s="99">
        <f t="shared" si="76"/>
        <v>0</v>
      </c>
      <c r="AG163" s="92">
        <f t="shared" si="93"/>
        <v>155</v>
      </c>
      <c r="AH163" s="91">
        <f t="shared" si="94"/>
        <v>156</v>
      </c>
      <c r="AI163" s="91" t="e">
        <f>INDEX(地温!$D$2:$D$366,MATCH(AG163,地温!$C$2:$C$366,FALSE))</f>
        <v>#N/A</v>
      </c>
      <c r="AJ163" s="91" t="e">
        <f t="shared" si="95"/>
        <v>#N/A</v>
      </c>
      <c r="AK163" s="93" t="e">
        <f t="shared" si="77"/>
        <v>#N/A</v>
      </c>
      <c r="AL163" s="99" t="e">
        <f t="shared" si="78"/>
        <v>#N/A</v>
      </c>
      <c r="AM163" s="99">
        <f t="shared" si="79"/>
        <v>0</v>
      </c>
      <c r="AP163" s="92">
        <f t="shared" si="96"/>
        <v>155</v>
      </c>
      <c r="AQ163" s="91">
        <f t="shared" si="97"/>
        <v>156</v>
      </c>
      <c r="AR163" s="91" t="e">
        <f>INDEX(地温!$D$2:$D$366,MATCH(AP163,地温!$C$2:$C$366,FALSE))</f>
        <v>#N/A</v>
      </c>
      <c r="AS163" s="91" t="e">
        <f t="shared" si="98"/>
        <v>#N/A</v>
      </c>
      <c r="AT163" s="93" t="e">
        <f t="shared" si="80"/>
        <v>#N/A</v>
      </c>
      <c r="AU163" s="99" t="e">
        <f t="shared" si="81"/>
        <v>#N/A</v>
      </c>
      <c r="AV163" s="99">
        <f t="shared" si="82"/>
        <v>0</v>
      </c>
    </row>
    <row r="164" spans="1:48" s="91" customFormat="1">
      <c r="A164" s="92">
        <f t="shared" si="83"/>
        <v>156</v>
      </c>
      <c r="B164" s="91">
        <f t="shared" si="66"/>
        <v>157</v>
      </c>
      <c r="C164" s="99">
        <f t="shared" si="67"/>
        <v>0</v>
      </c>
      <c r="F164" s="92">
        <f t="shared" si="84"/>
        <v>156</v>
      </c>
      <c r="G164" s="91">
        <f t="shared" si="85"/>
        <v>157</v>
      </c>
      <c r="H164" s="91" t="e">
        <f>INDEX(地温!$D$2:$D$366,MATCH(F164,地温!$C$2:$C$366,FALSE))</f>
        <v>#N/A</v>
      </c>
      <c r="I164" s="91" t="e">
        <f t="shared" si="86"/>
        <v>#N/A</v>
      </c>
      <c r="J164" s="93" t="e">
        <f t="shared" si="68"/>
        <v>#N/A</v>
      </c>
      <c r="K164" s="99" t="e">
        <f t="shared" si="69"/>
        <v>#N/A</v>
      </c>
      <c r="L164" s="99">
        <f t="shared" si="70"/>
        <v>0</v>
      </c>
      <c r="O164" s="92">
        <f t="shared" si="87"/>
        <v>156</v>
      </c>
      <c r="P164" s="91">
        <f t="shared" si="88"/>
        <v>157</v>
      </c>
      <c r="Q164" s="91" t="e">
        <f>INDEX(地温!$D$2:$D$366,MATCH(O164,地温!$C$2:$C$366,FALSE))</f>
        <v>#N/A</v>
      </c>
      <c r="R164" s="91" t="e">
        <f t="shared" si="89"/>
        <v>#N/A</v>
      </c>
      <c r="S164" s="93" t="e">
        <f t="shared" si="71"/>
        <v>#N/A</v>
      </c>
      <c r="T164" s="99" t="e">
        <f t="shared" si="72"/>
        <v>#N/A</v>
      </c>
      <c r="U164" s="99">
        <f t="shared" si="73"/>
        <v>0</v>
      </c>
      <c r="X164" s="92">
        <f t="shared" si="90"/>
        <v>156</v>
      </c>
      <c r="Y164" s="91">
        <f t="shared" si="91"/>
        <v>157</v>
      </c>
      <c r="Z164" s="91" t="e">
        <f>INDEX(地温!$D$2:$D$366,MATCH(X164,地温!$C$2:$C$366,FALSE))</f>
        <v>#N/A</v>
      </c>
      <c r="AA164" s="91" t="e">
        <f t="shared" si="92"/>
        <v>#N/A</v>
      </c>
      <c r="AB164" s="93" t="e">
        <f t="shared" si="74"/>
        <v>#N/A</v>
      </c>
      <c r="AC164" s="99" t="e">
        <f t="shared" si="75"/>
        <v>#N/A</v>
      </c>
      <c r="AD164" s="99">
        <f t="shared" si="76"/>
        <v>0</v>
      </c>
      <c r="AG164" s="92">
        <f t="shared" si="93"/>
        <v>156</v>
      </c>
      <c r="AH164" s="91">
        <f t="shared" si="94"/>
        <v>157</v>
      </c>
      <c r="AI164" s="91" t="e">
        <f>INDEX(地温!$D$2:$D$366,MATCH(AG164,地温!$C$2:$C$366,FALSE))</f>
        <v>#N/A</v>
      </c>
      <c r="AJ164" s="91" t="e">
        <f t="shared" si="95"/>
        <v>#N/A</v>
      </c>
      <c r="AK164" s="93" t="e">
        <f t="shared" si="77"/>
        <v>#N/A</v>
      </c>
      <c r="AL164" s="99" t="e">
        <f t="shared" si="78"/>
        <v>#N/A</v>
      </c>
      <c r="AM164" s="99">
        <f t="shared" si="79"/>
        <v>0</v>
      </c>
      <c r="AP164" s="92">
        <f t="shared" si="96"/>
        <v>156</v>
      </c>
      <c r="AQ164" s="91">
        <f t="shared" si="97"/>
        <v>157</v>
      </c>
      <c r="AR164" s="91" t="e">
        <f>INDEX(地温!$D$2:$D$366,MATCH(AP164,地温!$C$2:$C$366,FALSE))</f>
        <v>#N/A</v>
      </c>
      <c r="AS164" s="91" t="e">
        <f t="shared" si="98"/>
        <v>#N/A</v>
      </c>
      <c r="AT164" s="93" t="e">
        <f t="shared" si="80"/>
        <v>#N/A</v>
      </c>
      <c r="AU164" s="99" t="e">
        <f t="shared" si="81"/>
        <v>#N/A</v>
      </c>
      <c r="AV164" s="99">
        <f t="shared" si="82"/>
        <v>0</v>
      </c>
    </row>
    <row r="165" spans="1:48" s="91" customFormat="1">
      <c r="A165" s="92">
        <f t="shared" si="83"/>
        <v>157</v>
      </c>
      <c r="B165" s="91">
        <f t="shared" si="66"/>
        <v>158</v>
      </c>
      <c r="C165" s="99">
        <f t="shared" si="67"/>
        <v>0</v>
      </c>
      <c r="F165" s="92">
        <f t="shared" si="84"/>
        <v>157</v>
      </c>
      <c r="G165" s="91">
        <f t="shared" si="85"/>
        <v>158</v>
      </c>
      <c r="H165" s="91" t="e">
        <f>INDEX(地温!$D$2:$D$366,MATCH(F165,地温!$C$2:$C$366,FALSE))</f>
        <v>#N/A</v>
      </c>
      <c r="I165" s="91" t="e">
        <f t="shared" si="86"/>
        <v>#N/A</v>
      </c>
      <c r="J165" s="93" t="e">
        <f t="shared" si="68"/>
        <v>#N/A</v>
      </c>
      <c r="K165" s="99" t="e">
        <f t="shared" si="69"/>
        <v>#N/A</v>
      </c>
      <c r="L165" s="99">
        <f t="shared" si="70"/>
        <v>0</v>
      </c>
      <c r="O165" s="92">
        <f t="shared" si="87"/>
        <v>157</v>
      </c>
      <c r="P165" s="91">
        <f t="shared" si="88"/>
        <v>158</v>
      </c>
      <c r="Q165" s="91" t="e">
        <f>INDEX(地温!$D$2:$D$366,MATCH(O165,地温!$C$2:$C$366,FALSE))</f>
        <v>#N/A</v>
      </c>
      <c r="R165" s="91" t="e">
        <f t="shared" si="89"/>
        <v>#N/A</v>
      </c>
      <c r="S165" s="93" t="e">
        <f t="shared" si="71"/>
        <v>#N/A</v>
      </c>
      <c r="T165" s="99" t="e">
        <f t="shared" si="72"/>
        <v>#N/A</v>
      </c>
      <c r="U165" s="99">
        <f t="shared" si="73"/>
        <v>0</v>
      </c>
      <c r="X165" s="92">
        <f t="shared" si="90"/>
        <v>157</v>
      </c>
      <c r="Y165" s="91">
        <f t="shared" si="91"/>
        <v>158</v>
      </c>
      <c r="Z165" s="91" t="e">
        <f>INDEX(地温!$D$2:$D$366,MATCH(X165,地温!$C$2:$C$366,FALSE))</f>
        <v>#N/A</v>
      </c>
      <c r="AA165" s="91" t="e">
        <f t="shared" si="92"/>
        <v>#N/A</v>
      </c>
      <c r="AB165" s="93" t="e">
        <f t="shared" si="74"/>
        <v>#N/A</v>
      </c>
      <c r="AC165" s="99" t="e">
        <f t="shared" si="75"/>
        <v>#N/A</v>
      </c>
      <c r="AD165" s="99">
        <f t="shared" si="76"/>
        <v>0</v>
      </c>
      <c r="AG165" s="92">
        <f t="shared" si="93"/>
        <v>157</v>
      </c>
      <c r="AH165" s="91">
        <f t="shared" si="94"/>
        <v>158</v>
      </c>
      <c r="AI165" s="91" t="e">
        <f>INDEX(地温!$D$2:$D$366,MATCH(AG165,地温!$C$2:$C$366,FALSE))</f>
        <v>#N/A</v>
      </c>
      <c r="AJ165" s="91" t="e">
        <f t="shared" si="95"/>
        <v>#N/A</v>
      </c>
      <c r="AK165" s="93" t="e">
        <f t="shared" si="77"/>
        <v>#N/A</v>
      </c>
      <c r="AL165" s="99" t="e">
        <f t="shared" si="78"/>
        <v>#N/A</v>
      </c>
      <c r="AM165" s="99">
        <f t="shared" si="79"/>
        <v>0</v>
      </c>
      <c r="AP165" s="92">
        <f t="shared" si="96"/>
        <v>157</v>
      </c>
      <c r="AQ165" s="91">
        <f t="shared" si="97"/>
        <v>158</v>
      </c>
      <c r="AR165" s="91" t="e">
        <f>INDEX(地温!$D$2:$D$366,MATCH(AP165,地温!$C$2:$C$366,FALSE))</f>
        <v>#N/A</v>
      </c>
      <c r="AS165" s="91" t="e">
        <f t="shared" si="98"/>
        <v>#N/A</v>
      </c>
      <c r="AT165" s="93" t="e">
        <f t="shared" si="80"/>
        <v>#N/A</v>
      </c>
      <c r="AU165" s="99" t="e">
        <f t="shared" si="81"/>
        <v>#N/A</v>
      </c>
      <c r="AV165" s="99">
        <f t="shared" si="82"/>
        <v>0</v>
      </c>
    </row>
    <row r="166" spans="1:48" s="91" customFormat="1">
      <c r="A166" s="92">
        <f t="shared" si="83"/>
        <v>158</v>
      </c>
      <c r="B166" s="91">
        <f t="shared" si="66"/>
        <v>159</v>
      </c>
      <c r="C166" s="99">
        <f t="shared" si="67"/>
        <v>0</v>
      </c>
      <c r="F166" s="92">
        <f t="shared" si="84"/>
        <v>158</v>
      </c>
      <c r="G166" s="91">
        <f t="shared" si="85"/>
        <v>159</v>
      </c>
      <c r="H166" s="91" t="e">
        <f>INDEX(地温!$D$2:$D$366,MATCH(F166,地温!$C$2:$C$366,FALSE))</f>
        <v>#N/A</v>
      </c>
      <c r="I166" s="91" t="e">
        <f t="shared" si="86"/>
        <v>#N/A</v>
      </c>
      <c r="J166" s="93" t="e">
        <f t="shared" si="68"/>
        <v>#N/A</v>
      </c>
      <c r="K166" s="99" t="e">
        <f t="shared" si="69"/>
        <v>#N/A</v>
      </c>
      <c r="L166" s="99">
        <f t="shared" si="70"/>
        <v>0</v>
      </c>
      <c r="O166" s="92">
        <f t="shared" si="87"/>
        <v>158</v>
      </c>
      <c r="P166" s="91">
        <f t="shared" si="88"/>
        <v>159</v>
      </c>
      <c r="Q166" s="91" t="e">
        <f>INDEX(地温!$D$2:$D$366,MATCH(O166,地温!$C$2:$C$366,FALSE))</f>
        <v>#N/A</v>
      </c>
      <c r="R166" s="91" t="e">
        <f t="shared" si="89"/>
        <v>#N/A</v>
      </c>
      <c r="S166" s="93" t="e">
        <f t="shared" si="71"/>
        <v>#N/A</v>
      </c>
      <c r="T166" s="99" t="e">
        <f t="shared" si="72"/>
        <v>#N/A</v>
      </c>
      <c r="U166" s="99">
        <f t="shared" si="73"/>
        <v>0</v>
      </c>
      <c r="X166" s="92">
        <f t="shared" si="90"/>
        <v>158</v>
      </c>
      <c r="Y166" s="91">
        <f t="shared" si="91"/>
        <v>159</v>
      </c>
      <c r="Z166" s="91" t="e">
        <f>INDEX(地温!$D$2:$D$366,MATCH(X166,地温!$C$2:$C$366,FALSE))</f>
        <v>#N/A</v>
      </c>
      <c r="AA166" s="91" t="e">
        <f t="shared" si="92"/>
        <v>#N/A</v>
      </c>
      <c r="AB166" s="93" t="e">
        <f t="shared" si="74"/>
        <v>#N/A</v>
      </c>
      <c r="AC166" s="99" t="e">
        <f t="shared" si="75"/>
        <v>#N/A</v>
      </c>
      <c r="AD166" s="99">
        <f t="shared" si="76"/>
        <v>0</v>
      </c>
      <c r="AG166" s="92">
        <f t="shared" si="93"/>
        <v>158</v>
      </c>
      <c r="AH166" s="91">
        <f t="shared" si="94"/>
        <v>159</v>
      </c>
      <c r="AI166" s="91" t="e">
        <f>INDEX(地温!$D$2:$D$366,MATCH(AG166,地温!$C$2:$C$366,FALSE))</f>
        <v>#N/A</v>
      </c>
      <c r="AJ166" s="91" t="e">
        <f t="shared" si="95"/>
        <v>#N/A</v>
      </c>
      <c r="AK166" s="93" t="e">
        <f t="shared" si="77"/>
        <v>#N/A</v>
      </c>
      <c r="AL166" s="99" t="e">
        <f t="shared" si="78"/>
        <v>#N/A</v>
      </c>
      <c r="AM166" s="99">
        <f t="shared" si="79"/>
        <v>0</v>
      </c>
      <c r="AP166" s="92">
        <f t="shared" si="96"/>
        <v>158</v>
      </c>
      <c r="AQ166" s="91">
        <f t="shared" si="97"/>
        <v>159</v>
      </c>
      <c r="AR166" s="91" t="e">
        <f>INDEX(地温!$D$2:$D$366,MATCH(AP166,地温!$C$2:$C$366,FALSE))</f>
        <v>#N/A</v>
      </c>
      <c r="AS166" s="91" t="e">
        <f t="shared" si="98"/>
        <v>#N/A</v>
      </c>
      <c r="AT166" s="93" t="e">
        <f t="shared" si="80"/>
        <v>#N/A</v>
      </c>
      <c r="AU166" s="99" t="e">
        <f t="shared" si="81"/>
        <v>#N/A</v>
      </c>
      <c r="AV166" s="99">
        <f t="shared" si="82"/>
        <v>0</v>
      </c>
    </row>
    <row r="167" spans="1:48" s="91" customFormat="1">
      <c r="A167" s="92">
        <f t="shared" si="83"/>
        <v>159</v>
      </c>
      <c r="B167" s="91">
        <f t="shared" si="66"/>
        <v>160</v>
      </c>
      <c r="C167" s="99">
        <f t="shared" si="67"/>
        <v>0</v>
      </c>
      <c r="F167" s="92">
        <f t="shared" si="84"/>
        <v>159</v>
      </c>
      <c r="G167" s="91">
        <f t="shared" si="85"/>
        <v>160</v>
      </c>
      <c r="H167" s="91" t="e">
        <f>INDEX(地温!$D$2:$D$366,MATCH(F167,地温!$C$2:$C$366,FALSE))</f>
        <v>#N/A</v>
      </c>
      <c r="I167" s="91" t="e">
        <f t="shared" si="86"/>
        <v>#N/A</v>
      </c>
      <c r="J167" s="93" t="e">
        <f t="shared" si="68"/>
        <v>#N/A</v>
      </c>
      <c r="K167" s="99" t="e">
        <f t="shared" si="69"/>
        <v>#N/A</v>
      </c>
      <c r="L167" s="99">
        <f t="shared" si="70"/>
        <v>0</v>
      </c>
      <c r="O167" s="92">
        <f t="shared" si="87"/>
        <v>159</v>
      </c>
      <c r="P167" s="91">
        <f t="shared" si="88"/>
        <v>160</v>
      </c>
      <c r="Q167" s="91" t="e">
        <f>INDEX(地温!$D$2:$D$366,MATCH(O167,地温!$C$2:$C$366,FALSE))</f>
        <v>#N/A</v>
      </c>
      <c r="R167" s="91" t="e">
        <f t="shared" si="89"/>
        <v>#N/A</v>
      </c>
      <c r="S167" s="93" t="e">
        <f t="shared" si="71"/>
        <v>#N/A</v>
      </c>
      <c r="T167" s="99" t="e">
        <f t="shared" si="72"/>
        <v>#N/A</v>
      </c>
      <c r="U167" s="99">
        <f t="shared" si="73"/>
        <v>0</v>
      </c>
      <c r="X167" s="92">
        <f t="shared" si="90"/>
        <v>159</v>
      </c>
      <c r="Y167" s="91">
        <f t="shared" si="91"/>
        <v>160</v>
      </c>
      <c r="Z167" s="91" t="e">
        <f>INDEX(地温!$D$2:$D$366,MATCH(X167,地温!$C$2:$C$366,FALSE))</f>
        <v>#N/A</v>
      </c>
      <c r="AA167" s="91" t="e">
        <f t="shared" si="92"/>
        <v>#N/A</v>
      </c>
      <c r="AB167" s="93" t="e">
        <f t="shared" si="74"/>
        <v>#N/A</v>
      </c>
      <c r="AC167" s="99" t="e">
        <f t="shared" si="75"/>
        <v>#N/A</v>
      </c>
      <c r="AD167" s="99">
        <f t="shared" si="76"/>
        <v>0</v>
      </c>
      <c r="AG167" s="92">
        <f t="shared" si="93"/>
        <v>159</v>
      </c>
      <c r="AH167" s="91">
        <f t="shared" si="94"/>
        <v>160</v>
      </c>
      <c r="AI167" s="91" t="e">
        <f>INDEX(地温!$D$2:$D$366,MATCH(AG167,地温!$C$2:$C$366,FALSE))</f>
        <v>#N/A</v>
      </c>
      <c r="AJ167" s="91" t="e">
        <f t="shared" si="95"/>
        <v>#N/A</v>
      </c>
      <c r="AK167" s="93" t="e">
        <f t="shared" si="77"/>
        <v>#N/A</v>
      </c>
      <c r="AL167" s="99" t="e">
        <f t="shared" si="78"/>
        <v>#N/A</v>
      </c>
      <c r="AM167" s="99">
        <f t="shared" si="79"/>
        <v>0</v>
      </c>
      <c r="AP167" s="92">
        <f t="shared" si="96"/>
        <v>159</v>
      </c>
      <c r="AQ167" s="91">
        <f t="shared" si="97"/>
        <v>160</v>
      </c>
      <c r="AR167" s="91" t="e">
        <f>INDEX(地温!$D$2:$D$366,MATCH(AP167,地温!$C$2:$C$366,FALSE))</f>
        <v>#N/A</v>
      </c>
      <c r="AS167" s="91" t="e">
        <f t="shared" si="98"/>
        <v>#N/A</v>
      </c>
      <c r="AT167" s="93" t="e">
        <f t="shared" si="80"/>
        <v>#N/A</v>
      </c>
      <c r="AU167" s="99" t="e">
        <f t="shared" si="81"/>
        <v>#N/A</v>
      </c>
      <c r="AV167" s="99">
        <f t="shared" si="82"/>
        <v>0</v>
      </c>
    </row>
    <row r="168" spans="1:48" s="91" customFormat="1">
      <c r="A168" s="92">
        <f t="shared" si="83"/>
        <v>160</v>
      </c>
      <c r="B168" s="91">
        <f t="shared" si="66"/>
        <v>161</v>
      </c>
      <c r="C168" s="99">
        <f t="shared" si="67"/>
        <v>0</v>
      </c>
      <c r="F168" s="92">
        <f t="shared" si="84"/>
        <v>160</v>
      </c>
      <c r="G168" s="91">
        <f t="shared" si="85"/>
        <v>161</v>
      </c>
      <c r="H168" s="91" t="e">
        <f>INDEX(地温!$D$2:$D$366,MATCH(F168,地温!$C$2:$C$366,FALSE))</f>
        <v>#N/A</v>
      </c>
      <c r="I168" s="91" t="e">
        <f t="shared" si="86"/>
        <v>#N/A</v>
      </c>
      <c r="J168" s="93" t="e">
        <f t="shared" si="68"/>
        <v>#N/A</v>
      </c>
      <c r="K168" s="99" t="e">
        <f t="shared" si="69"/>
        <v>#N/A</v>
      </c>
      <c r="L168" s="99">
        <f t="shared" si="70"/>
        <v>0</v>
      </c>
      <c r="O168" s="92">
        <f t="shared" si="87"/>
        <v>160</v>
      </c>
      <c r="P168" s="91">
        <f t="shared" si="88"/>
        <v>161</v>
      </c>
      <c r="Q168" s="91" t="e">
        <f>INDEX(地温!$D$2:$D$366,MATCH(O168,地温!$C$2:$C$366,FALSE))</f>
        <v>#N/A</v>
      </c>
      <c r="R168" s="91" t="e">
        <f t="shared" si="89"/>
        <v>#N/A</v>
      </c>
      <c r="S168" s="93" t="e">
        <f t="shared" si="71"/>
        <v>#N/A</v>
      </c>
      <c r="T168" s="99" t="e">
        <f t="shared" si="72"/>
        <v>#N/A</v>
      </c>
      <c r="U168" s="99">
        <f t="shared" si="73"/>
        <v>0</v>
      </c>
      <c r="X168" s="92">
        <f t="shared" si="90"/>
        <v>160</v>
      </c>
      <c r="Y168" s="91">
        <f t="shared" si="91"/>
        <v>161</v>
      </c>
      <c r="Z168" s="91" t="e">
        <f>INDEX(地温!$D$2:$D$366,MATCH(X168,地温!$C$2:$C$366,FALSE))</f>
        <v>#N/A</v>
      </c>
      <c r="AA168" s="91" t="e">
        <f t="shared" si="92"/>
        <v>#N/A</v>
      </c>
      <c r="AB168" s="93" t="e">
        <f t="shared" si="74"/>
        <v>#N/A</v>
      </c>
      <c r="AC168" s="99" t="e">
        <f t="shared" si="75"/>
        <v>#N/A</v>
      </c>
      <c r="AD168" s="99">
        <f t="shared" si="76"/>
        <v>0</v>
      </c>
      <c r="AG168" s="92">
        <f t="shared" si="93"/>
        <v>160</v>
      </c>
      <c r="AH168" s="91">
        <f t="shared" si="94"/>
        <v>161</v>
      </c>
      <c r="AI168" s="91" t="e">
        <f>INDEX(地温!$D$2:$D$366,MATCH(AG168,地温!$C$2:$C$366,FALSE))</f>
        <v>#N/A</v>
      </c>
      <c r="AJ168" s="91" t="e">
        <f t="shared" si="95"/>
        <v>#N/A</v>
      </c>
      <c r="AK168" s="93" t="e">
        <f t="shared" si="77"/>
        <v>#N/A</v>
      </c>
      <c r="AL168" s="99" t="e">
        <f t="shared" si="78"/>
        <v>#N/A</v>
      </c>
      <c r="AM168" s="99">
        <f t="shared" si="79"/>
        <v>0</v>
      </c>
      <c r="AP168" s="92">
        <f t="shared" si="96"/>
        <v>160</v>
      </c>
      <c r="AQ168" s="91">
        <f t="shared" si="97"/>
        <v>161</v>
      </c>
      <c r="AR168" s="91" t="e">
        <f>INDEX(地温!$D$2:$D$366,MATCH(AP168,地温!$C$2:$C$366,FALSE))</f>
        <v>#N/A</v>
      </c>
      <c r="AS168" s="91" t="e">
        <f t="shared" si="98"/>
        <v>#N/A</v>
      </c>
      <c r="AT168" s="93" t="e">
        <f t="shared" si="80"/>
        <v>#N/A</v>
      </c>
      <c r="AU168" s="99" t="e">
        <f t="shared" si="81"/>
        <v>#N/A</v>
      </c>
      <c r="AV168" s="99">
        <f t="shared" si="82"/>
        <v>0</v>
      </c>
    </row>
    <row r="169" spans="1:48" s="91" customFormat="1">
      <c r="A169" s="92">
        <f t="shared" si="83"/>
        <v>161</v>
      </c>
      <c r="B169" s="91">
        <f t="shared" si="66"/>
        <v>162</v>
      </c>
      <c r="C169" s="99">
        <f t="shared" si="67"/>
        <v>0</v>
      </c>
      <c r="F169" s="92">
        <f t="shared" si="84"/>
        <v>161</v>
      </c>
      <c r="G169" s="91">
        <f t="shared" si="85"/>
        <v>162</v>
      </c>
      <c r="H169" s="91" t="e">
        <f>INDEX(地温!$D$2:$D$366,MATCH(F169,地温!$C$2:$C$366,FALSE))</f>
        <v>#N/A</v>
      </c>
      <c r="I169" s="91" t="e">
        <f t="shared" si="86"/>
        <v>#N/A</v>
      </c>
      <c r="J169" s="93" t="e">
        <f t="shared" si="68"/>
        <v>#N/A</v>
      </c>
      <c r="K169" s="99" t="e">
        <f t="shared" si="69"/>
        <v>#N/A</v>
      </c>
      <c r="L169" s="99">
        <f t="shared" si="70"/>
        <v>0</v>
      </c>
      <c r="O169" s="92">
        <f t="shared" si="87"/>
        <v>161</v>
      </c>
      <c r="P169" s="91">
        <f t="shared" si="88"/>
        <v>162</v>
      </c>
      <c r="Q169" s="91" t="e">
        <f>INDEX(地温!$D$2:$D$366,MATCH(O169,地温!$C$2:$C$366,FALSE))</f>
        <v>#N/A</v>
      </c>
      <c r="R169" s="91" t="e">
        <f t="shared" si="89"/>
        <v>#N/A</v>
      </c>
      <c r="S169" s="93" t="e">
        <f t="shared" si="71"/>
        <v>#N/A</v>
      </c>
      <c r="T169" s="99" t="e">
        <f t="shared" si="72"/>
        <v>#N/A</v>
      </c>
      <c r="U169" s="99">
        <f t="shared" si="73"/>
        <v>0</v>
      </c>
      <c r="X169" s="92">
        <f t="shared" si="90"/>
        <v>161</v>
      </c>
      <c r="Y169" s="91">
        <f t="shared" si="91"/>
        <v>162</v>
      </c>
      <c r="Z169" s="91" t="e">
        <f>INDEX(地温!$D$2:$D$366,MATCH(X169,地温!$C$2:$C$366,FALSE))</f>
        <v>#N/A</v>
      </c>
      <c r="AA169" s="91" t="e">
        <f t="shared" si="92"/>
        <v>#N/A</v>
      </c>
      <c r="AB169" s="93" t="e">
        <f t="shared" si="74"/>
        <v>#N/A</v>
      </c>
      <c r="AC169" s="99" t="e">
        <f t="shared" si="75"/>
        <v>#N/A</v>
      </c>
      <c r="AD169" s="99">
        <f t="shared" si="76"/>
        <v>0</v>
      </c>
      <c r="AG169" s="92">
        <f t="shared" si="93"/>
        <v>161</v>
      </c>
      <c r="AH169" s="91">
        <f t="shared" si="94"/>
        <v>162</v>
      </c>
      <c r="AI169" s="91" t="e">
        <f>INDEX(地温!$D$2:$D$366,MATCH(AG169,地温!$C$2:$C$366,FALSE))</f>
        <v>#N/A</v>
      </c>
      <c r="AJ169" s="91" t="e">
        <f t="shared" si="95"/>
        <v>#N/A</v>
      </c>
      <c r="AK169" s="93" t="e">
        <f t="shared" si="77"/>
        <v>#N/A</v>
      </c>
      <c r="AL169" s="99" t="e">
        <f t="shared" si="78"/>
        <v>#N/A</v>
      </c>
      <c r="AM169" s="99">
        <f t="shared" si="79"/>
        <v>0</v>
      </c>
      <c r="AP169" s="92">
        <f t="shared" si="96"/>
        <v>161</v>
      </c>
      <c r="AQ169" s="91">
        <f t="shared" si="97"/>
        <v>162</v>
      </c>
      <c r="AR169" s="91" t="e">
        <f>INDEX(地温!$D$2:$D$366,MATCH(AP169,地温!$C$2:$C$366,FALSE))</f>
        <v>#N/A</v>
      </c>
      <c r="AS169" s="91" t="e">
        <f t="shared" si="98"/>
        <v>#N/A</v>
      </c>
      <c r="AT169" s="93" t="e">
        <f t="shared" si="80"/>
        <v>#N/A</v>
      </c>
      <c r="AU169" s="99" t="e">
        <f t="shared" si="81"/>
        <v>#N/A</v>
      </c>
      <c r="AV169" s="99">
        <f t="shared" si="82"/>
        <v>0</v>
      </c>
    </row>
    <row r="170" spans="1:48" s="91" customFormat="1">
      <c r="A170" s="92">
        <f t="shared" si="83"/>
        <v>162</v>
      </c>
      <c r="B170" s="91">
        <f t="shared" si="66"/>
        <v>163</v>
      </c>
      <c r="C170" s="99">
        <f t="shared" si="67"/>
        <v>0</v>
      </c>
      <c r="F170" s="92">
        <f t="shared" si="84"/>
        <v>162</v>
      </c>
      <c r="G170" s="91">
        <f t="shared" si="85"/>
        <v>163</v>
      </c>
      <c r="H170" s="91" t="e">
        <f>INDEX(地温!$D$2:$D$366,MATCH(F170,地温!$C$2:$C$366,FALSE))</f>
        <v>#N/A</v>
      </c>
      <c r="I170" s="91" t="e">
        <f t="shared" si="86"/>
        <v>#N/A</v>
      </c>
      <c r="J170" s="93" t="e">
        <f t="shared" si="68"/>
        <v>#N/A</v>
      </c>
      <c r="K170" s="99" t="e">
        <f t="shared" si="69"/>
        <v>#N/A</v>
      </c>
      <c r="L170" s="99">
        <f t="shared" si="70"/>
        <v>0</v>
      </c>
      <c r="O170" s="92">
        <f t="shared" si="87"/>
        <v>162</v>
      </c>
      <c r="P170" s="91">
        <f t="shared" si="88"/>
        <v>163</v>
      </c>
      <c r="Q170" s="91" t="e">
        <f>INDEX(地温!$D$2:$D$366,MATCH(O170,地温!$C$2:$C$366,FALSE))</f>
        <v>#N/A</v>
      </c>
      <c r="R170" s="91" t="e">
        <f t="shared" si="89"/>
        <v>#N/A</v>
      </c>
      <c r="S170" s="93" t="e">
        <f t="shared" si="71"/>
        <v>#N/A</v>
      </c>
      <c r="T170" s="99" t="e">
        <f t="shared" si="72"/>
        <v>#N/A</v>
      </c>
      <c r="U170" s="99">
        <f t="shared" si="73"/>
        <v>0</v>
      </c>
      <c r="X170" s="92">
        <f t="shared" si="90"/>
        <v>162</v>
      </c>
      <c r="Y170" s="91">
        <f t="shared" si="91"/>
        <v>163</v>
      </c>
      <c r="Z170" s="91" t="e">
        <f>INDEX(地温!$D$2:$D$366,MATCH(X170,地温!$C$2:$C$366,FALSE))</f>
        <v>#N/A</v>
      </c>
      <c r="AA170" s="91" t="e">
        <f t="shared" si="92"/>
        <v>#N/A</v>
      </c>
      <c r="AB170" s="93" t="e">
        <f t="shared" si="74"/>
        <v>#N/A</v>
      </c>
      <c r="AC170" s="99" t="e">
        <f t="shared" si="75"/>
        <v>#N/A</v>
      </c>
      <c r="AD170" s="99">
        <f t="shared" si="76"/>
        <v>0</v>
      </c>
      <c r="AG170" s="92">
        <f t="shared" si="93"/>
        <v>162</v>
      </c>
      <c r="AH170" s="91">
        <f t="shared" si="94"/>
        <v>163</v>
      </c>
      <c r="AI170" s="91" t="e">
        <f>INDEX(地温!$D$2:$D$366,MATCH(AG170,地温!$C$2:$C$366,FALSE))</f>
        <v>#N/A</v>
      </c>
      <c r="AJ170" s="91" t="e">
        <f t="shared" si="95"/>
        <v>#N/A</v>
      </c>
      <c r="AK170" s="93" t="e">
        <f t="shared" si="77"/>
        <v>#N/A</v>
      </c>
      <c r="AL170" s="99" t="e">
        <f t="shared" si="78"/>
        <v>#N/A</v>
      </c>
      <c r="AM170" s="99">
        <f t="shared" si="79"/>
        <v>0</v>
      </c>
      <c r="AP170" s="92">
        <f t="shared" si="96"/>
        <v>162</v>
      </c>
      <c r="AQ170" s="91">
        <f t="shared" si="97"/>
        <v>163</v>
      </c>
      <c r="AR170" s="91" t="e">
        <f>INDEX(地温!$D$2:$D$366,MATCH(AP170,地温!$C$2:$C$366,FALSE))</f>
        <v>#N/A</v>
      </c>
      <c r="AS170" s="91" t="e">
        <f t="shared" si="98"/>
        <v>#N/A</v>
      </c>
      <c r="AT170" s="93" t="e">
        <f t="shared" si="80"/>
        <v>#N/A</v>
      </c>
      <c r="AU170" s="99" t="e">
        <f t="shared" si="81"/>
        <v>#N/A</v>
      </c>
      <c r="AV170" s="99">
        <f t="shared" si="82"/>
        <v>0</v>
      </c>
    </row>
    <row r="171" spans="1:48" s="91" customFormat="1">
      <c r="A171" s="92">
        <f t="shared" si="83"/>
        <v>163</v>
      </c>
      <c r="B171" s="91">
        <f t="shared" si="66"/>
        <v>164</v>
      </c>
      <c r="C171" s="99">
        <f t="shared" si="67"/>
        <v>0</v>
      </c>
      <c r="F171" s="92">
        <f t="shared" si="84"/>
        <v>163</v>
      </c>
      <c r="G171" s="91">
        <f t="shared" si="85"/>
        <v>164</v>
      </c>
      <c r="H171" s="91" t="e">
        <f>INDEX(地温!$D$2:$D$366,MATCH(F171,地温!$C$2:$C$366,FALSE))</f>
        <v>#N/A</v>
      </c>
      <c r="I171" s="91" t="e">
        <f t="shared" si="86"/>
        <v>#N/A</v>
      </c>
      <c r="J171" s="93" t="e">
        <f t="shared" si="68"/>
        <v>#N/A</v>
      </c>
      <c r="K171" s="99" t="e">
        <f t="shared" si="69"/>
        <v>#N/A</v>
      </c>
      <c r="L171" s="99">
        <f t="shared" si="70"/>
        <v>0</v>
      </c>
      <c r="O171" s="92">
        <f t="shared" si="87"/>
        <v>163</v>
      </c>
      <c r="P171" s="91">
        <f t="shared" si="88"/>
        <v>164</v>
      </c>
      <c r="Q171" s="91" t="e">
        <f>INDEX(地温!$D$2:$D$366,MATCH(O171,地温!$C$2:$C$366,FALSE))</f>
        <v>#N/A</v>
      </c>
      <c r="R171" s="91" t="e">
        <f t="shared" si="89"/>
        <v>#N/A</v>
      </c>
      <c r="S171" s="93" t="e">
        <f t="shared" si="71"/>
        <v>#N/A</v>
      </c>
      <c r="T171" s="99" t="e">
        <f t="shared" si="72"/>
        <v>#N/A</v>
      </c>
      <c r="U171" s="99">
        <f t="shared" si="73"/>
        <v>0</v>
      </c>
      <c r="X171" s="92">
        <f t="shared" si="90"/>
        <v>163</v>
      </c>
      <c r="Y171" s="91">
        <f t="shared" si="91"/>
        <v>164</v>
      </c>
      <c r="Z171" s="91" t="e">
        <f>INDEX(地温!$D$2:$D$366,MATCH(X171,地温!$C$2:$C$366,FALSE))</f>
        <v>#N/A</v>
      </c>
      <c r="AA171" s="91" t="e">
        <f t="shared" si="92"/>
        <v>#N/A</v>
      </c>
      <c r="AB171" s="93" t="e">
        <f t="shared" si="74"/>
        <v>#N/A</v>
      </c>
      <c r="AC171" s="99" t="e">
        <f t="shared" si="75"/>
        <v>#N/A</v>
      </c>
      <c r="AD171" s="99">
        <f t="shared" si="76"/>
        <v>0</v>
      </c>
      <c r="AG171" s="92">
        <f t="shared" si="93"/>
        <v>163</v>
      </c>
      <c r="AH171" s="91">
        <f t="shared" si="94"/>
        <v>164</v>
      </c>
      <c r="AI171" s="91" t="e">
        <f>INDEX(地温!$D$2:$D$366,MATCH(AG171,地温!$C$2:$C$366,FALSE))</f>
        <v>#N/A</v>
      </c>
      <c r="AJ171" s="91" t="e">
        <f t="shared" si="95"/>
        <v>#N/A</v>
      </c>
      <c r="AK171" s="93" t="e">
        <f t="shared" si="77"/>
        <v>#N/A</v>
      </c>
      <c r="AL171" s="99" t="e">
        <f t="shared" si="78"/>
        <v>#N/A</v>
      </c>
      <c r="AM171" s="99">
        <f t="shared" si="79"/>
        <v>0</v>
      </c>
      <c r="AP171" s="92">
        <f t="shared" si="96"/>
        <v>163</v>
      </c>
      <c r="AQ171" s="91">
        <f t="shared" si="97"/>
        <v>164</v>
      </c>
      <c r="AR171" s="91" t="e">
        <f>INDEX(地温!$D$2:$D$366,MATCH(AP171,地温!$C$2:$C$366,FALSE))</f>
        <v>#N/A</v>
      </c>
      <c r="AS171" s="91" t="e">
        <f t="shared" si="98"/>
        <v>#N/A</v>
      </c>
      <c r="AT171" s="93" t="e">
        <f t="shared" si="80"/>
        <v>#N/A</v>
      </c>
      <c r="AU171" s="99" t="e">
        <f t="shared" si="81"/>
        <v>#N/A</v>
      </c>
      <c r="AV171" s="99">
        <f t="shared" si="82"/>
        <v>0</v>
      </c>
    </row>
    <row r="172" spans="1:48" s="91" customFormat="1">
      <c r="A172" s="92">
        <f t="shared" si="83"/>
        <v>164</v>
      </c>
      <c r="B172" s="91">
        <f t="shared" si="66"/>
        <v>165</v>
      </c>
      <c r="C172" s="99">
        <f t="shared" si="67"/>
        <v>0</v>
      </c>
      <c r="F172" s="92">
        <f t="shared" si="84"/>
        <v>164</v>
      </c>
      <c r="G172" s="91">
        <f t="shared" si="85"/>
        <v>165</v>
      </c>
      <c r="H172" s="91" t="e">
        <f>INDEX(地温!$D$2:$D$366,MATCH(F172,地温!$C$2:$C$366,FALSE))</f>
        <v>#N/A</v>
      </c>
      <c r="I172" s="91" t="e">
        <f t="shared" si="86"/>
        <v>#N/A</v>
      </c>
      <c r="J172" s="93" t="e">
        <f t="shared" si="68"/>
        <v>#N/A</v>
      </c>
      <c r="K172" s="99" t="e">
        <f t="shared" si="69"/>
        <v>#N/A</v>
      </c>
      <c r="L172" s="99">
        <f t="shared" si="70"/>
        <v>0</v>
      </c>
      <c r="O172" s="92">
        <f t="shared" si="87"/>
        <v>164</v>
      </c>
      <c r="P172" s="91">
        <f t="shared" si="88"/>
        <v>165</v>
      </c>
      <c r="Q172" s="91" t="e">
        <f>INDEX(地温!$D$2:$D$366,MATCH(O172,地温!$C$2:$C$366,FALSE))</f>
        <v>#N/A</v>
      </c>
      <c r="R172" s="91" t="e">
        <f t="shared" si="89"/>
        <v>#N/A</v>
      </c>
      <c r="S172" s="93" t="e">
        <f t="shared" si="71"/>
        <v>#N/A</v>
      </c>
      <c r="T172" s="99" t="e">
        <f t="shared" si="72"/>
        <v>#N/A</v>
      </c>
      <c r="U172" s="99">
        <f t="shared" si="73"/>
        <v>0</v>
      </c>
      <c r="X172" s="92">
        <f t="shared" si="90"/>
        <v>164</v>
      </c>
      <c r="Y172" s="91">
        <f t="shared" si="91"/>
        <v>165</v>
      </c>
      <c r="Z172" s="91" t="e">
        <f>INDEX(地温!$D$2:$D$366,MATCH(X172,地温!$C$2:$C$366,FALSE))</f>
        <v>#N/A</v>
      </c>
      <c r="AA172" s="91" t="e">
        <f t="shared" si="92"/>
        <v>#N/A</v>
      </c>
      <c r="AB172" s="93" t="e">
        <f t="shared" si="74"/>
        <v>#N/A</v>
      </c>
      <c r="AC172" s="99" t="e">
        <f t="shared" si="75"/>
        <v>#N/A</v>
      </c>
      <c r="AD172" s="99">
        <f t="shared" si="76"/>
        <v>0</v>
      </c>
      <c r="AG172" s="92">
        <f t="shared" si="93"/>
        <v>164</v>
      </c>
      <c r="AH172" s="91">
        <f t="shared" si="94"/>
        <v>165</v>
      </c>
      <c r="AI172" s="91" t="e">
        <f>INDEX(地温!$D$2:$D$366,MATCH(AG172,地温!$C$2:$C$366,FALSE))</f>
        <v>#N/A</v>
      </c>
      <c r="AJ172" s="91" t="e">
        <f t="shared" si="95"/>
        <v>#N/A</v>
      </c>
      <c r="AK172" s="93" t="e">
        <f t="shared" si="77"/>
        <v>#N/A</v>
      </c>
      <c r="AL172" s="99" t="e">
        <f t="shared" si="78"/>
        <v>#N/A</v>
      </c>
      <c r="AM172" s="99">
        <f t="shared" si="79"/>
        <v>0</v>
      </c>
      <c r="AP172" s="92">
        <f t="shared" si="96"/>
        <v>164</v>
      </c>
      <c r="AQ172" s="91">
        <f t="shared" si="97"/>
        <v>165</v>
      </c>
      <c r="AR172" s="91" t="e">
        <f>INDEX(地温!$D$2:$D$366,MATCH(AP172,地温!$C$2:$C$366,FALSE))</f>
        <v>#N/A</v>
      </c>
      <c r="AS172" s="91" t="e">
        <f t="shared" si="98"/>
        <v>#N/A</v>
      </c>
      <c r="AT172" s="93" t="e">
        <f t="shared" si="80"/>
        <v>#N/A</v>
      </c>
      <c r="AU172" s="99" t="e">
        <f t="shared" si="81"/>
        <v>#N/A</v>
      </c>
      <c r="AV172" s="99">
        <f t="shared" si="82"/>
        <v>0</v>
      </c>
    </row>
    <row r="173" spans="1:48" s="91" customFormat="1">
      <c r="A173" s="92">
        <f t="shared" si="83"/>
        <v>165</v>
      </c>
      <c r="B173" s="91">
        <f t="shared" si="66"/>
        <v>166</v>
      </c>
      <c r="C173" s="99">
        <f t="shared" si="67"/>
        <v>0</v>
      </c>
      <c r="F173" s="92">
        <f t="shared" si="84"/>
        <v>165</v>
      </c>
      <c r="G173" s="91">
        <f t="shared" si="85"/>
        <v>166</v>
      </c>
      <c r="H173" s="91" t="e">
        <f>INDEX(地温!$D$2:$D$366,MATCH(F173,地温!$C$2:$C$366,FALSE))</f>
        <v>#N/A</v>
      </c>
      <c r="I173" s="91" t="e">
        <f t="shared" si="86"/>
        <v>#N/A</v>
      </c>
      <c r="J173" s="93" t="e">
        <f t="shared" si="68"/>
        <v>#N/A</v>
      </c>
      <c r="K173" s="99" t="e">
        <f t="shared" si="69"/>
        <v>#N/A</v>
      </c>
      <c r="L173" s="99">
        <f t="shared" si="70"/>
        <v>0</v>
      </c>
      <c r="O173" s="92">
        <f t="shared" si="87"/>
        <v>165</v>
      </c>
      <c r="P173" s="91">
        <f t="shared" si="88"/>
        <v>166</v>
      </c>
      <c r="Q173" s="91" t="e">
        <f>INDEX(地温!$D$2:$D$366,MATCH(O173,地温!$C$2:$C$366,FALSE))</f>
        <v>#N/A</v>
      </c>
      <c r="R173" s="91" t="e">
        <f t="shared" si="89"/>
        <v>#N/A</v>
      </c>
      <c r="S173" s="93" t="e">
        <f t="shared" si="71"/>
        <v>#N/A</v>
      </c>
      <c r="T173" s="99" t="e">
        <f t="shared" si="72"/>
        <v>#N/A</v>
      </c>
      <c r="U173" s="99">
        <f t="shared" si="73"/>
        <v>0</v>
      </c>
      <c r="X173" s="92">
        <f t="shared" si="90"/>
        <v>165</v>
      </c>
      <c r="Y173" s="91">
        <f t="shared" si="91"/>
        <v>166</v>
      </c>
      <c r="Z173" s="91" t="e">
        <f>INDEX(地温!$D$2:$D$366,MATCH(X173,地温!$C$2:$C$366,FALSE))</f>
        <v>#N/A</v>
      </c>
      <c r="AA173" s="91" t="e">
        <f t="shared" si="92"/>
        <v>#N/A</v>
      </c>
      <c r="AB173" s="93" t="e">
        <f t="shared" si="74"/>
        <v>#N/A</v>
      </c>
      <c r="AC173" s="99" t="e">
        <f t="shared" si="75"/>
        <v>#N/A</v>
      </c>
      <c r="AD173" s="99">
        <f t="shared" si="76"/>
        <v>0</v>
      </c>
      <c r="AG173" s="92">
        <f t="shared" si="93"/>
        <v>165</v>
      </c>
      <c r="AH173" s="91">
        <f t="shared" si="94"/>
        <v>166</v>
      </c>
      <c r="AI173" s="91" t="e">
        <f>INDEX(地温!$D$2:$D$366,MATCH(AG173,地温!$C$2:$C$366,FALSE))</f>
        <v>#N/A</v>
      </c>
      <c r="AJ173" s="91" t="e">
        <f t="shared" si="95"/>
        <v>#N/A</v>
      </c>
      <c r="AK173" s="93" t="e">
        <f t="shared" si="77"/>
        <v>#N/A</v>
      </c>
      <c r="AL173" s="99" t="e">
        <f t="shared" si="78"/>
        <v>#N/A</v>
      </c>
      <c r="AM173" s="99">
        <f t="shared" si="79"/>
        <v>0</v>
      </c>
      <c r="AP173" s="92">
        <f t="shared" si="96"/>
        <v>165</v>
      </c>
      <c r="AQ173" s="91">
        <f t="shared" si="97"/>
        <v>166</v>
      </c>
      <c r="AR173" s="91" t="e">
        <f>INDEX(地温!$D$2:$D$366,MATCH(AP173,地温!$C$2:$C$366,FALSE))</f>
        <v>#N/A</v>
      </c>
      <c r="AS173" s="91" t="e">
        <f t="shared" si="98"/>
        <v>#N/A</v>
      </c>
      <c r="AT173" s="93" t="e">
        <f t="shared" si="80"/>
        <v>#N/A</v>
      </c>
      <c r="AU173" s="99" t="e">
        <f t="shared" si="81"/>
        <v>#N/A</v>
      </c>
      <c r="AV173" s="99">
        <f t="shared" si="82"/>
        <v>0</v>
      </c>
    </row>
    <row r="174" spans="1:48" s="91" customFormat="1">
      <c r="A174" s="92">
        <f t="shared" si="83"/>
        <v>166</v>
      </c>
      <c r="B174" s="91">
        <f t="shared" si="66"/>
        <v>167</v>
      </c>
      <c r="C174" s="99">
        <f t="shared" si="67"/>
        <v>0</v>
      </c>
      <c r="F174" s="92">
        <f t="shared" si="84"/>
        <v>166</v>
      </c>
      <c r="G174" s="91">
        <f t="shared" si="85"/>
        <v>167</v>
      </c>
      <c r="H174" s="91" t="e">
        <f>INDEX(地温!$D$2:$D$366,MATCH(F174,地温!$C$2:$C$366,FALSE))</f>
        <v>#N/A</v>
      </c>
      <c r="I174" s="91" t="e">
        <f t="shared" si="86"/>
        <v>#N/A</v>
      </c>
      <c r="J174" s="93" t="e">
        <f t="shared" si="68"/>
        <v>#N/A</v>
      </c>
      <c r="K174" s="99" t="e">
        <f t="shared" si="69"/>
        <v>#N/A</v>
      </c>
      <c r="L174" s="99">
        <f t="shared" si="70"/>
        <v>0</v>
      </c>
      <c r="O174" s="92">
        <f t="shared" si="87"/>
        <v>166</v>
      </c>
      <c r="P174" s="91">
        <f t="shared" si="88"/>
        <v>167</v>
      </c>
      <c r="Q174" s="91" t="e">
        <f>INDEX(地温!$D$2:$D$366,MATCH(O174,地温!$C$2:$C$366,FALSE))</f>
        <v>#N/A</v>
      </c>
      <c r="R174" s="91" t="e">
        <f t="shared" si="89"/>
        <v>#N/A</v>
      </c>
      <c r="S174" s="93" t="e">
        <f t="shared" si="71"/>
        <v>#N/A</v>
      </c>
      <c r="T174" s="99" t="e">
        <f t="shared" si="72"/>
        <v>#N/A</v>
      </c>
      <c r="U174" s="99">
        <f t="shared" si="73"/>
        <v>0</v>
      </c>
      <c r="X174" s="92">
        <f t="shared" si="90"/>
        <v>166</v>
      </c>
      <c r="Y174" s="91">
        <f t="shared" si="91"/>
        <v>167</v>
      </c>
      <c r="Z174" s="91" t="e">
        <f>INDEX(地温!$D$2:$D$366,MATCH(X174,地温!$C$2:$C$366,FALSE))</f>
        <v>#N/A</v>
      </c>
      <c r="AA174" s="91" t="e">
        <f t="shared" si="92"/>
        <v>#N/A</v>
      </c>
      <c r="AB174" s="93" t="e">
        <f t="shared" si="74"/>
        <v>#N/A</v>
      </c>
      <c r="AC174" s="99" t="e">
        <f t="shared" si="75"/>
        <v>#N/A</v>
      </c>
      <c r="AD174" s="99">
        <f t="shared" si="76"/>
        <v>0</v>
      </c>
      <c r="AG174" s="92">
        <f t="shared" si="93"/>
        <v>166</v>
      </c>
      <c r="AH174" s="91">
        <f t="shared" si="94"/>
        <v>167</v>
      </c>
      <c r="AI174" s="91" t="e">
        <f>INDEX(地温!$D$2:$D$366,MATCH(AG174,地温!$C$2:$C$366,FALSE))</f>
        <v>#N/A</v>
      </c>
      <c r="AJ174" s="91" t="e">
        <f t="shared" si="95"/>
        <v>#N/A</v>
      </c>
      <c r="AK174" s="93" t="e">
        <f t="shared" si="77"/>
        <v>#N/A</v>
      </c>
      <c r="AL174" s="99" t="e">
        <f t="shared" si="78"/>
        <v>#N/A</v>
      </c>
      <c r="AM174" s="99">
        <f t="shared" si="79"/>
        <v>0</v>
      </c>
      <c r="AP174" s="92">
        <f t="shared" si="96"/>
        <v>166</v>
      </c>
      <c r="AQ174" s="91">
        <f t="shared" si="97"/>
        <v>167</v>
      </c>
      <c r="AR174" s="91" t="e">
        <f>INDEX(地温!$D$2:$D$366,MATCH(AP174,地温!$C$2:$C$366,FALSE))</f>
        <v>#N/A</v>
      </c>
      <c r="AS174" s="91" t="e">
        <f t="shared" si="98"/>
        <v>#N/A</v>
      </c>
      <c r="AT174" s="93" t="e">
        <f t="shared" si="80"/>
        <v>#N/A</v>
      </c>
      <c r="AU174" s="99" t="e">
        <f t="shared" si="81"/>
        <v>#N/A</v>
      </c>
      <c r="AV174" s="99">
        <f t="shared" si="82"/>
        <v>0</v>
      </c>
    </row>
    <row r="175" spans="1:48" s="91" customFormat="1">
      <c r="A175" s="92">
        <f t="shared" si="83"/>
        <v>167</v>
      </c>
      <c r="B175" s="91">
        <f t="shared" si="66"/>
        <v>168</v>
      </c>
      <c r="C175" s="99">
        <f t="shared" si="67"/>
        <v>0</v>
      </c>
      <c r="F175" s="92">
        <f t="shared" si="84"/>
        <v>167</v>
      </c>
      <c r="G175" s="91">
        <f t="shared" si="85"/>
        <v>168</v>
      </c>
      <c r="H175" s="91" t="e">
        <f>INDEX(地温!$D$2:$D$366,MATCH(F175,地温!$C$2:$C$366,FALSE))</f>
        <v>#N/A</v>
      </c>
      <c r="I175" s="91" t="e">
        <f t="shared" si="86"/>
        <v>#N/A</v>
      </c>
      <c r="J175" s="93" t="e">
        <f t="shared" si="68"/>
        <v>#N/A</v>
      </c>
      <c r="K175" s="99" t="e">
        <f t="shared" si="69"/>
        <v>#N/A</v>
      </c>
      <c r="L175" s="99">
        <f t="shared" si="70"/>
        <v>0</v>
      </c>
      <c r="O175" s="92">
        <f t="shared" si="87"/>
        <v>167</v>
      </c>
      <c r="P175" s="91">
        <f t="shared" si="88"/>
        <v>168</v>
      </c>
      <c r="Q175" s="91" t="e">
        <f>INDEX(地温!$D$2:$D$366,MATCH(O175,地温!$C$2:$C$366,FALSE))</f>
        <v>#N/A</v>
      </c>
      <c r="R175" s="91" t="e">
        <f t="shared" si="89"/>
        <v>#N/A</v>
      </c>
      <c r="S175" s="93" t="e">
        <f t="shared" si="71"/>
        <v>#N/A</v>
      </c>
      <c r="T175" s="99" t="e">
        <f t="shared" si="72"/>
        <v>#N/A</v>
      </c>
      <c r="U175" s="99">
        <f t="shared" si="73"/>
        <v>0</v>
      </c>
      <c r="X175" s="92">
        <f t="shared" si="90"/>
        <v>167</v>
      </c>
      <c r="Y175" s="91">
        <f t="shared" si="91"/>
        <v>168</v>
      </c>
      <c r="Z175" s="91" t="e">
        <f>INDEX(地温!$D$2:$D$366,MATCH(X175,地温!$C$2:$C$366,FALSE))</f>
        <v>#N/A</v>
      </c>
      <c r="AA175" s="91" t="e">
        <f t="shared" si="92"/>
        <v>#N/A</v>
      </c>
      <c r="AB175" s="93" t="e">
        <f t="shared" si="74"/>
        <v>#N/A</v>
      </c>
      <c r="AC175" s="99" t="e">
        <f t="shared" si="75"/>
        <v>#N/A</v>
      </c>
      <c r="AD175" s="99">
        <f t="shared" si="76"/>
        <v>0</v>
      </c>
      <c r="AG175" s="92">
        <f t="shared" si="93"/>
        <v>167</v>
      </c>
      <c r="AH175" s="91">
        <f t="shared" si="94"/>
        <v>168</v>
      </c>
      <c r="AI175" s="91" t="e">
        <f>INDEX(地温!$D$2:$D$366,MATCH(AG175,地温!$C$2:$C$366,FALSE))</f>
        <v>#N/A</v>
      </c>
      <c r="AJ175" s="91" t="e">
        <f t="shared" si="95"/>
        <v>#N/A</v>
      </c>
      <c r="AK175" s="93" t="e">
        <f t="shared" si="77"/>
        <v>#N/A</v>
      </c>
      <c r="AL175" s="99" t="e">
        <f t="shared" si="78"/>
        <v>#N/A</v>
      </c>
      <c r="AM175" s="99">
        <f t="shared" si="79"/>
        <v>0</v>
      </c>
      <c r="AP175" s="92">
        <f t="shared" si="96"/>
        <v>167</v>
      </c>
      <c r="AQ175" s="91">
        <f t="shared" si="97"/>
        <v>168</v>
      </c>
      <c r="AR175" s="91" t="e">
        <f>INDEX(地温!$D$2:$D$366,MATCH(AP175,地温!$C$2:$C$366,FALSE))</f>
        <v>#N/A</v>
      </c>
      <c r="AS175" s="91" t="e">
        <f t="shared" si="98"/>
        <v>#N/A</v>
      </c>
      <c r="AT175" s="93" t="e">
        <f t="shared" si="80"/>
        <v>#N/A</v>
      </c>
      <c r="AU175" s="99" t="e">
        <f t="shared" si="81"/>
        <v>#N/A</v>
      </c>
      <c r="AV175" s="99">
        <f t="shared" si="82"/>
        <v>0</v>
      </c>
    </row>
    <row r="176" spans="1:48" s="91" customFormat="1">
      <c r="A176" s="92">
        <f t="shared" si="83"/>
        <v>168</v>
      </c>
      <c r="B176" s="91">
        <f t="shared" si="66"/>
        <v>169</v>
      </c>
      <c r="C176" s="99">
        <f t="shared" si="67"/>
        <v>0</v>
      </c>
      <c r="F176" s="92">
        <f t="shared" si="84"/>
        <v>168</v>
      </c>
      <c r="G176" s="91">
        <f t="shared" si="85"/>
        <v>169</v>
      </c>
      <c r="H176" s="91" t="e">
        <f>INDEX(地温!$D$2:$D$366,MATCH(F176,地温!$C$2:$C$366,FALSE))</f>
        <v>#N/A</v>
      </c>
      <c r="I176" s="91" t="e">
        <f t="shared" si="86"/>
        <v>#N/A</v>
      </c>
      <c r="J176" s="93" t="e">
        <f t="shared" si="68"/>
        <v>#N/A</v>
      </c>
      <c r="K176" s="99" t="e">
        <f t="shared" si="69"/>
        <v>#N/A</v>
      </c>
      <c r="L176" s="99">
        <f t="shared" si="70"/>
        <v>0</v>
      </c>
      <c r="O176" s="92">
        <f t="shared" si="87"/>
        <v>168</v>
      </c>
      <c r="P176" s="91">
        <f t="shared" si="88"/>
        <v>169</v>
      </c>
      <c r="Q176" s="91" t="e">
        <f>INDEX(地温!$D$2:$D$366,MATCH(O176,地温!$C$2:$C$366,FALSE))</f>
        <v>#N/A</v>
      </c>
      <c r="R176" s="91" t="e">
        <f t="shared" si="89"/>
        <v>#N/A</v>
      </c>
      <c r="S176" s="93" t="e">
        <f t="shared" si="71"/>
        <v>#N/A</v>
      </c>
      <c r="T176" s="99" t="e">
        <f t="shared" si="72"/>
        <v>#N/A</v>
      </c>
      <c r="U176" s="99">
        <f t="shared" si="73"/>
        <v>0</v>
      </c>
      <c r="X176" s="92">
        <f t="shared" si="90"/>
        <v>168</v>
      </c>
      <c r="Y176" s="91">
        <f t="shared" si="91"/>
        <v>169</v>
      </c>
      <c r="Z176" s="91" t="e">
        <f>INDEX(地温!$D$2:$D$366,MATCH(X176,地温!$C$2:$C$366,FALSE))</f>
        <v>#N/A</v>
      </c>
      <c r="AA176" s="91" t="e">
        <f t="shared" si="92"/>
        <v>#N/A</v>
      </c>
      <c r="AB176" s="93" t="e">
        <f t="shared" si="74"/>
        <v>#N/A</v>
      </c>
      <c r="AC176" s="99" t="e">
        <f t="shared" si="75"/>
        <v>#N/A</v>
      </c>
      <c r="AD176" s="99">
        <f t="shared" si="76"/>
        <v>0</v>
      </c>
      <c r="AG176" s="92">
        <f t="shared" si="93"/>
        <v>168</v>
      </c>
      <c r="AH176" s="91">
        <f t="shared" si="94"/>
        <v>169</v>
      </c>
      <c r="AI176" s="91" t="e">
        <f>INDEX(地温!$D$2:$D$366,MATCH(AG176,地温!$C$2:$C$366,FALSE))</f>
        <v>#N/A</v>
      </c>
      <c r="AJ176" s="91" t="e">
        <f t="shared" si="95"/>
        <v>#N/A</v>
      </c>
      <c r="AK176" s="93" t="e">
        <f t="shared" si="77"/>
        <v>#N/A</v>
      </c>
      <c r="AL176" s="99" t="e">
        <f t="shared" si="78"/>
        <v>#N/A</v>
      </c>
      <c r="AM176" s="99">
        <f t="shared" si="79"/>
        <v>0</v>
      </c>
      <c r="AP176" s="92">
        <f t="shared" si="96"/>
        <v>168</v>
      </c>
      <c r="AQ176" s="91">
        <f t="shared" si="97"/>
        <v>169</v>
      </c>
      <c r="AR176" s="91" t="e">
        <f>INDEX(地温!$D$2:$D$366,MATCH(AP176,地温!$C$2:$C$366,FALSE))</f>
        <v>#N/A</v>
      </c>
      <c r="AS176" s="91" t="e">
        <f t="shared" si="98"/>
        <v>#N/A</v>
      </c>
      <c r="AT176" s="93" t="e">
        <f t="shared" si="80"/>
        <v>#N/A</v>
      </c>
      <c r="AU176" s="99" t="e">
        <f t="shared" si="81"/>
        <v>#N/A</v>
      </c>
      <c r="AV176" s="99">
        <f t="shared" si="82"/>
        <v>0</v>
      </c>
    </row>
    <row r="177" spans="1:48" s="91" customFormat="1">
      <c r="A177" s="92">
        <f t="shared" si="83"/>
        <v>169</v>
      </c>
      <c r="B177" s="91">
        <f t="shared" si="66"/>
        <v>170</v>
      </c>
      <c r="C177" s="99">
        <f t="shared" si="67"/>
        <v>0</v>
      </c>
      <c r="F177" s="92">
        <f t="shared" si="84"/>
        <v>169</v>
      </c>
      <c r="G177" s="91">
        <f t="shared" si="85"/>
        <v>170</v>
      </c>
      <c r="H177" s="91" t="e">
        <f>INDEX(地温!$D$2:$D$366,MATCH(F177,地温!$C$2:$C$366,FALSE))</f>
        <v>#N/A</v>
      </c>
      <c r="I177" s="91" t="e">
        <f t="shared" si="86"/>
        <v>#N/A</v>
      </c>
      <c r="J177" s="93" t="e">
        <f t="shared" si="68"/>
        <v>#N/A</v>
      </c>
      <c r="K177" s="99" t="e">
        <f t="shared" si="69"/>
        <v>#N/A</v>
      </c>
      <c r="L177" s="99">
        <f t="shared" si="70"/>
        <v>0</v>
      </c>
      <c r="O177" s="92">
        <f t="shared" si="87"/>
        <v>169</v>
      </c>
      <c r="P177" s="91">
        <f t="shared" si="88"/>
        <v>170</v>
      </c>
      <c r="Q177" s="91" t="e">
        <f>INDEX(地温!$D$2:$D$366,MATCH(O177,地温!$C$2:$C$366,FALSE))</f>
        <v>#N/A</v>
      </c>
      <c r="R177" s="91" t="e">
        <f t="shared" si="89"/>
        <v>#N/A</v>
      </c>
      <c r="S177" s="93" t="e">
        <f t="shared" si="71"/>
        <v>#N/A</v>
      </c>
      <c r="T177" s="99" t="e">
        <f t="shared" si="72"/>
        <v>#N/A</v>
      </c>
      <c r="U177" s="99">
        <f t="shared" si="73"/>
        <v>0</v>
      </c>
      <c r="X177" s="92">
        <f t="shared" si="90"/>
        <v>169</v>
      </c>
      <c r="Y177" s="91">
        <f t="shared" si="91"/>
        <v>170</v>
      </c>
      <c r="Z177" s="91" t="e">
        <f>INDEX(地温!$D$2:$D$366,MATCH(X177,地温!$C$2:$C$366,FALSE))</f>
        <v>#N/A</v>
      </c>
      <c r="AA177" s="91" t="e">
        <f t="shared" si="92"/>
        <v>#N/A</v>
      </c>
      <c r="AB177" s="93" t="e">
        <f t="shared" si="74"/>
        <v>#N/A</v>
      </c>
      <c r="AC177" s="99" t="e">
        <f t="shared" si="75"/>
        <v>#N/A</v>
      </c>
      <c r="AD177" s="99">
        <f t="shared" si="76"/>
        <v>0</v>
      </c>
      <c r="AG177" s="92">
        <f t="shared" si="93"/>
        <v>169</v>
      </c>
      <c r="AH177" s="91">
        <f t="shared" si="94"/>
        <v>170</v>
      </c>
      <c r="AI177" s="91" t="e">
        <f>INDEX(地温!$D$2:$D$366,MATCH(AG177,地温!$C$2:$C$366,FALSE))</f>
        <v>#N/A</v>
      </c>
      <c r="AJ177" s="91" t="e">
        <f t="shared" si="95"/>
        <v>#N/A</v>
      </c>
      <c r="AK177" s="93" t="e">
        <f t="shared" si="77"/>
        <v>#N/A</v>
      </c>
      <c r="AL177" s="99" t="e">
        <f t="shared" si="78"/>
        <v>#N/A</v>
      </c>
      <c r="AM177" s="99">
        <f t="shared" si="79"/>
        <v>0</v>
      </c>
      <c r="AP177" s="92">
        <f t="shared" si="96"/>
        <v>169</v>
      </c>
      <c r="AQ177" s="91">
        <f t="shared" si="97"/>
        <v>170</v>
      </c>
      <c r="AR177" s="91" t="e">
        <f>INDEX(地温!$D$2:$D$366,MATCH(AP177,地温!$C$2:$C$366,FALSE))</f>
        <v>#N/A</v>
      </c>
      <c r="AS177" s="91" t="e">
        <f t="shared" si="98"/>
        <v>#N/A</v>
      </c>
      <c r="AT177" s="93" t="e">
        <f t="shared" si="80"/>
        <v>#N/A</v>
      </c>
      <c r="AU177" s="99" t="e">
        <f t="shared" si="81"/>
        <v>#N/A</v>
      </c>
      <c r="AV177" s="99">
        <f t="shared" si="82"/>
        <v>0</v>
      </c>
    </row>
    <row r="178" spans="1:48" s="91" customFormat="1">
      <c r="A178" s="92">
        <f t="shared" si="83"/>
        <v>170</v>
      </c>
      <c r="B178" s="91">
        <f t="shared" si="66"/>
        <v>171</v>
      </c>
      <c r="C178" s="99">
        <f t="shared" si="67"/>
        <v>0</v>
      </c>
      <c r="F178" s="92">
        <f t="shared" si="84"/>
        <v>170</v>
      </c>
      <c r="G178" s="91">
        <f t="shared" si="85"/>
        <v>171</v>
      </c>
      <c r="H178" s="91" t="e">
        <f>INDEX(地温!$D$2:$D$366,MATCH(F178,地温!$C$2:$C$366,FALSE))</f>
        <v>#N/A</v>
      </c>
      <c r="I178" s="91" t="e">
        <f t="shared" si="86"/>
        <v>#N/A</v>
      </c>
      <c r="J178" s="93" t="e">
        <f t="shared" si="68"/>
        <v>#N/A</v>
      </c>
      <c r="K178" s="99" t="e">
        <f t="shared" si="69"/>
        <v>#N/A</v>
      </c>
      <c r="L178" s="99">
        <f t="shared" si="70"/>
        <v>0</v>
      </c>
      <c r="O178" s="92">
        <f t="shared" si="87"/>
        <v>170</v>
      </c>
      <c r="P178" s="91">
        <f t="shared" si="88"/>
        <v>171</v>
      </c>
      <c r="Q178" s="91" t="e">
        <f>INDEX(地温!$D$2:$D$366,MATCH(O178,地温!$C$2:$C$366,FALSE))</f>
        <v>#N/A</v>
      </c>
      <c r="R178" s="91" t="e">
        <f t="shared" si="89"/>
        <v>#N/A</v>
      </c>
      <c r="S178" s="93" t="e">
        <f t="shared" si="71"/>
        <v>#N/A</v>
      </c>
      <c r="T178" s="99" t="e">
        <f t="shared" si="72"/>
        <v>#N/A</v>
      </c>
      <c r="U178" s="99">
        <f t="shared" si="73"/>
        <v>0</v>
      </c>
      <c r="X178" s="92">
        <f t="shared" si="90"/>
        <v>170</v>
      </c>
      <c r="Y178" s="91">
        <f t="shared" si="91"/>
        <v>171</v>
      </c>
      <c r="Z178" s="91" t="e">
        <f>INDEX(地温!$D$2:$D$366,MATCH(X178,地温!$C$2:$C$366,FALSE))</f>
        <v>#N/A</v>
      </c>
      <c r="AA178" s="91" t="e">
        <f t="shared" si="92"/>
        <v>#N/A</v>
      </c>
      <c r="AB178" s="93" t="e">
        <f t="shared" si="74"/>
        <v>#N/A</v>
      </c>
      <c r="AC178" s="99" t="e">
        <f t="shared" si="75"/>
        <v>#N/A</v>
      </c>
      <c r="AD178" s="99">
        <f t="shared" si="76"/>
        <v>0</v>
      </c>
      <c r="AG178" s="92">
        <f t="shared" si="93"/>
        <v>170</v>
      </c>
      <c r="AH178" s="91">
        <f t="shared" si="94"/>
        <v>171</v>
      </c>
      <c r="AI178" s="91" t="e">
        <f>INDEX(地温!$D$2:$D$366,MATCH(AG178,地温!$C$2:$C$366,FALSE))</f>
        <v>#N/A</v>
      </c>
      <c r="AJ178" s="91" t="e">
        <f t="shared" si="95"/>
        <v>#N/A</v>
      </c>
      <c r="AK178" s="93" t="e">
        <f t="shared" si="77"/>
        <v>#N/A</v>
      </c>
      <c r="AL178" s="99" t="e">
        <f t="shared" si="78"/>
        <v>#N/A</v>
      </c>
      <c r="AM178" s="99">
        <f t="shared" si="79"/>
        <v>0</v>
      </c>
      <c r="AP178" s="92">
        <f t="shared" si="96"/>
        <v>170</v>
      </c>
      <c r="AQ178" s="91">
        <f t="shared" si="97"/>
        <v>171</v>
      </c>
      <c r="AR178" s="91" t="e">
        <f>INDEX(地温!$D$2:$D$366,MATCH(AP178,地温!$C$2:$C$366,FALSE))</f>
        <v>#N/A</v>
      </c>
      <c r="AS178" s="91" t="e">
        <f t="shared" si="98"/>
        <v>#N/A</v>
      </c>
      <c r="AT178" s="93" t="e">
        <f t="shared" si="80"/>
        <v>#N/A</v>
      </c>
      <c r="AU178" s="99" t="e">
        <f t="shared" si="81"/>
        <v>#N/A</v>
      </c>
      <c r="AV178" s="99">
        <f t="shared" si="82"/>
        <v>0</v>
      </c>
    </row>
    <row r="179" spans="1:48" s="91" customFormat="1">
      <c r="A179" s="92">
        <f t="shared" si="83"/>
        <v>171</v>
      </c>
      <c r="B179" s="91">
        <f t="shared" si="66"/>
        <v>172</v>
      </c>
      <c r="C179" s="99">
        <f t="shared" si="67"/>
        <v>0</v>
      </c>
      <c r="F179" s="92">
        <f t="shared" si="84"/>
        <v>171</v>
      </c>
      <c r="G179" s="91">
        <f t="shared" si="85"/>
        <v>172</v>
      </c>
      <c r="H179" s="91" t="e">
        <f>INDEX(地温!$D$2:$D$366,MATCH(F179,地温!$C$2:$C$366,FALSE))</f>
        <v>#N/A</v>
      </c>
      <c r="I179" s="91" t="e">
        <f t="shared" si="86"/>
        <v>#N/A</v>
      </c>
      <c r="J179" s="93" t="e">
        <f t="shared" si="68"/>
        <v>#N/A</v>
      </c>
      <c r="K179" s="99" t="e">
        <f t="shared" si="69"/>
        <v>#N/A</v>
      </c>
      <c r="L179" s="99">
        <f t="shared" si="70"/>
        <v>0</v>
      </c>
      <c r="O179" s="92">
        <f t="shared" si="87"/>
        <v>171</v>
      </c>
      <c r="P179" s="91">
        <f t="shared" si="88"/>
        <v>172</v>
      </c>
      <c r="Q179" s="91" t="e">
        <f>INDEX(地温!$D$2:$D$366,MATCH(O179,地温!$C$2:$C$366,FALSE))</f>
        <v>#N/A</v>
      </c>
      <c r="R179" s="91" t="e">
        <f t="shared" si="89"/>
        <v>#N/A</v>
      </c>
      <c r="S179" s="93" t="e">
        <f t="shared" si="71"/>
        <v>#N/A</v>
      </c>
      <c r="T179" s="99" t="e">
        <f t="shared" si="72"/>
        <v>#N/A</v>
      </c>
      <c r="U179" s="99">
        <f t="shared" si="73"/>
        <v>0</v>
      </c>
      <c r="X179" s="92">
        <f t="shared" si="90"/>
        <v>171</v>
      </c>
      <c r="Y179" s="91">
        <f t="shared" si="91"/>
        <v>172</v>
      </c>
      <c r="Z179" s="91" t="e">
        <f>INDEX(地温!$D$2:$D$366,MATCH(X179,地温!$C$2:$C$366,FALSE))</f>
        <v>#N/A</v>
      </c>
      <c r="AA179" s="91" t="e">
        <f t="shared" si="92"/>
        <v>#N/A</v>
      </c>
      <c r="AB179" s="93" t="e">
        <f t="shared" si="74"/>
        <v>#N/A</v>
      </c>
      <c r="AC179" s="99" t="e">
        <f t="shared" si="75"/>
        <v>#N/A</v>
      </c>
      <c r="AD179" s="99">
        <f t="shared" si="76"/>
        <v>0</v>
      </c>
      <c r="AG179" s="92">
        <f t="shared" si="93"/>
        <v>171</v>
      </c>
      <c r="AH179" s="91">
        <f t="shared" si="94"/>
        <v>172</v>
      </c>
      <c r="AI179" s="91" t="e">
        <f>INDEX(地温!$D$2:$D$366,MATCH(AG179,地温!$C$2:$C$366,FALSE))</f>
        <v>#N/A</v>
      </c>
      <c r="AJ179" s="91" t="e">
        <f t="shared" si="95"/>
        <v>#N/A</v>
      </c>
      <c r="AK179" s="93" t="e">
        <f t="shared" si="77"/>
        <v>#N/A</v>
      </c>
      <c r="AL179" s="99" t="e">
        <f t="shared" si="78"/>
        <v>#N/A</v>
      </c>
      <c r="AM179" s="99">
        <f t="shared" si="79"/>
        <v>0</v>
      </c>
      <c r="AP179" s="92">
        <f t="shared" si="96"/>
        <v>171</v>
      </c>
      <c r="AQ179" s="91">
        <f t="shared" si="97"/>
        <v>172</v>
      </c>
      <c r="AR179" s="91" t="e">
        <f>INDEX(地温!$D$2:$D$366,MATCH(AP179,地温!$C$2:$C$366,FALSE))</f>
        <v>#N/A</v>
      </c>
      <c r="AS179" s="91" t="e">
        <f t="shared" si="98"/>
        <v>#N/A</v>
      </c>
      <c r="AT179" s="93" t="e">
        <f t="shared" si="80"/>
        <v>#N/A</v>
      </c>
      <c r="AU179" s="99" t="e">
        <f t="shared" si="81"/>
        <v>#N/A</v>
      </c>
      <c r="AV179" s="99">
        <f t="shared" si="82"/>
        <v>0</v>
      </c>
    </row>
    <row r="180" spans="1:48" s="91" customFormat="1">
      <c r="A180" s="92">
        <f t="shared" si="83"/>
        <v>172</v>
      </c>
      <c r="B180" s="91">
        <f t="shared" si="66"/>
        <v>173</v>
      </c>
      <c r="C180" s="99">
        <f t="shared" si="67"/>
        <v>0</v>
      </c>
      <c r="F180" s="92">
        <f t="shared" si="84"/>
        <v>172</v>
      </c>
      <c r="G180" s="91">
        <f t="shared" si="85"/>
        <v>173</v>
      </c>
      <c r="H180" s="91" t="e">
        <f>INDEX(地温!$D$2:$D$366,MATCH(F180,地温!$C$2:$C$366,FALSE))</f>
        <v>#N/A</v>
      </c>
      <c r="I180" s="91" t="e">
        <f t="shared" si="86"/>
        <v>#N/A</v>
      </c>
      <c r="J180" s="93" t="e">
        <f t="shared" si="68"/>
        <v>#N/A</v>
      </c>
      <c r="K180" s="99" t="e">
        <f t="shared" si="69"/>
        <v>#N/A</v>
      </c>
      <c r="L180" s="99">
        <f t="shared" si="70"/>
        <v>0</v>
      </c>
      <c r="O180" s="92">
        <f t="shared" si="87"/>
        <v>172</v>
      </c>
      <c r="P180" s="91">
        <f t="shared" si="88"/>
        <v>173</v>
      </c>
      <c r="Q180" s="91" t="e">
        <f>INDEX(地温!$D$2:$D$366,MATCH(O180,地温!$C$2:$C$366,FALSE))</f>
        <v>#N/A</v>
      </c>
      <c r="R180" s="91" t="e">
        <f t="shared" si="89"/>
        <v>#N/A</v>
      </c>
      <c r="S180" s="93" t="e">
        <f t="shared" si="71"/>
        <v>#N/A</v>
      </c>
      <c r="T180" s="99" t="e">
        <f t="shared" si="72"/>
        <v>#N/A</v>
      </c>
      <c r="U180" s="99">
        <f t="shared" si="73"/>
        <v>0</v>
      </c>
      <c r="X180" s="92">
        <f t="shared" si="90"/>
        <v>172</v>
      </c>
      <c r="Y180" s="91">
        <f t="shared" si="91"/>
        <v>173</v>
      </c>
      <c r="Z180" s="91" t="e">
        <f>INDEX(地温!$D$2:$D$366,MATCH(X180,地温!$C$2:$C$366,FALSE))</f>
        <v>#N/A</v>
      </c>
      <c r="AA180" s="91" t="e">
        <f t="shared" si="92"/>
        <v>#N/A</v>
      </c>
      <c r="AB180" s="93" t="e">
        <f t="shared" si="74"/>
        <v>#N/A</v>
      </c>
      <c r="AC180" s="99" t="e">
        <f t="shared" si="75"/>
        <v>#N/A</v>
      </c>
      <c r="AD180" s="99">
        <f t="shared" si="76"/>
        <v>0</v>
      </c>
      <c r="AG180" s="92">
        <f t="shared" si="93"/>
        <v>172</v>
      </c>
      <c r="AH180" s="91">
        <f t="shared" si="94"/>
        <v>173</v>
      </c>
      <c r="AI180" s="91" t="e">
        <f>INDEX(地温!$D$2:$D$366,MATCH(AG180,地温!$C$2:$C$366,FALSE))</f>
        <v>#N/A</v>
      </c>
      <c r="AJ180" s="91" t="e">
        <f t="shared" si="95"/>
        <v>#N/A</v>
      </c>
      <c r="AK180" s="93" t="e">
        <f t="shared" si="77"/>
        <v>#N/A</v>
      </c>
      <c r="AL180" s="99" t="e">
        <f t="shared" si="78"/>
        <v>#N/A</v>
      </c>
      <c r="AM180" s="99">
        <f t="shared" si="79"/>
        <v>0</v>
      </c>
      <c r="AP180" s="92">
        <f t="shared" si="96"/>
        <v>172</v>
      </c>
      <c r="AQ180" s="91">
        <f t="shared" si="97"/>
        <v>173</v>
      </c>
      <c r="AR180" s="91" t="e">
        <f>INDEX(地温!$D$2:$D$366,MATCH(AP180,地温!$C$2:$C$366,FALSE))</f>
        <v>#N/A</v>
      </c>
      <c r="AS180" s="91" t="e">
        <f t="shared" si="98"/>
        <v>#N/A</v>
      </c>
      <c r="AT180" s="93" t="e">
        <f t="shared" si="80"/>
        <v>#N/A</v>
      </c>
      <c r="AU180" s="99" t="e">
        <f t="shared" si="81"/>
        <v>#N/A</v>
      </c>
      <c r="AV180" s="99">
        <f t="shared" si="82"/>
        <v>0</v>
      </c>
    </row>
    <row r="181" spans="1:48" s="91" customFormat="1">
      <c r="A181" s="92">
        <f t="shared" si="83"/>
        <v>173</v>
      </c>
      <c r="B181" s="91">
        <f t="shared" si="66"/>
        <v>174</v>
      </c>
      <c r="C181" s="99">
        <f t="shared" si="67"/>
        <v>0</v>
      </c>
      <c r="F181" s="92">
        <f t="shared" si="84"/>
        <v>173</v>
      </c>
      <c r="G181" s="91">
        <f t="shared" si="85"/>
        <v>174</v>
      </c>
      <c r="H181" s="91" t="e">
        <f>INDEX(地温!$D$2:$D$366,MATCH(F181,地温!$C$2:$C$366,FALSE))</f>
        <v>#N/A</v>
      </c>
      <c r="I181" s="91" t="e">
        <f t="shared" si="86"/>
        <v>#N/A</v>
      </c>
      <c r="J181" s="93" t="e">
        <f t="shared" si="68"/>
        <v>#N/A</v>
      </c>
      <c r="K181" s="99" t="e">
        <f t="shared" si="69"/>
        <v>#N/A</v>
      </c>
      <c r="L181" s="99">
        <f t="shared" si="70"/>
        <v>0</v>
      </c>
      <c r="O181" s="92">
        <f t="shared" si="87"/>
        <v>173</v>
      </c>
      <c r="P181" s="91">
        <f t="shared" si="88"/>
        <v>174</v>
      </c>
      <c r="Q181" s="91" t="e">
        <f>INDEX(地温!$D$2:$D$366,MATCH(O181,地温!$C$2:$C$366,FALSE))</f>
        <v>#N/A</v>
      </c>
      <c r="R181" s="91" t="e">
        <f t="shared" si="89"/>
        <v>#N/A</v>
      </c>
      <c r="S181" s="93" t="e">
        <f t="shared" si="71"/>
        <v>#N/A</v>
      </c>
      <c r="T181" s="99" t="e">
        <f t="shared" si="72"/>
        <v>#N/A</v>
      </c>
      <c r="U181" s="99">
        <f t="shared" si="73"/>
        <v>0</v>
      </c>
      <c r="X181" s="92">
        <f t="shared" si="90"/>
        <v>173</v>
      </c>
      <c r="Y181" s="91">
        <f t="shared" si="91"/>
        <v>174</v>
      </c>
      <c r="Z181" s="91" t="e">
        <f>INDEX(地温!$D$2:$D$366,MATCH(X181,地温!$C$2:$C$366,FALSE))</f>
        <v>#N/A</v>
      </c>
      <c r="AA181" s="91" t="e">
        <f t="shared" si="92"/>
        <v>#N/A</v>
      </c>
      <c r="AB181" s="93" t="e">
        <f t="shared" si="74"/>
        <v>#N/A</v>
      </c>
      <c r="AC181" s="99" t="e">
        <f t="shared" si="75"/>
        <v>#N/A</v>
      </c>
      <c r="AD181" s="99">
        <f t="shared" si="76"/>
        <v>0</v>
      </c>
      <c r="AG181" s="92">
        <f t="shared" si="93"/>
        <v>173</v>
      </c>
      <c r="AH181" s="91">
        <f t="shared" si="94"/>
        <v>174</v>
      </c>
      <c r="AI181" s="91" t="e">
        <f>INDEX(地温!$D$2:$D$366,MATCH(AG181,地温!$C$2:$C$366,FALSE))</f>
        <v>#N/A</v>
      </c>
      <c r="AJ181" s="91" t="e">
        <f t="shared" si="95"/>
        <v>#N/A</v>
      </c>
      <c r="AK181" s="93" t="e">
        <f t="shared" si="77"/>
        <v>#N/A</v>
      </c>
      <c r="AL181" s="99" t="e">
        <f t="shared" si="78"/>
        <v>#N/A</v>
      </c>
      <c r="AM181" s="99">
        <f t="shared" si="79"/>
        <v>0</v>
      </c>
      <c r="AP181" s="92">
        <f t="shared" si="96"/>
        <v>173</v>
      </c>
      <c r="AQ181" s="91">
        <f t="shared" si="97"/>
        <v>174</v>
      </c>
      <c r="AR181" s="91" t="e">
        <f>INDEX(地温!$D$2:$D$366,MATCH(AP181,地温!$C$2:$C$366,FALSE))</f>
        <v>#N/A</v>
      </c>
      <c r="AS181" s="91" t="e">
        <f t="shared" si="98"/>
        <v>#N/A</v>
      </c>
      <c r="AT181" s="93" t="e">
        <f t="shared" si="80"/>
        <v>#N/A</v>
      </c>
      <c r="AU181" s="99" t="e">
        <f t="shared" si="81"/>
        <v>#N/A</v>
      </c>
      <c r="AV181" s="99">
        <f t="shared" si="82"/>
        <v>0</v>
      </c>
    </row>
    <row r="182" spans="1:48" s="91" customFormat="1">
      <c r="A182" s="92">
        <f t="shared" si="83"/>
        <v>174</v>
      </c>
      <c r="B182" s="91">
        <f t="shared" si="66"/>
        <v>175</v>
      </c>
      <c r="C182" s="99">
        <f t="shared" si="67"/>
        <v>0</v>
      </c>
      <c r="F182" s="92">
        <f t="shared" si="84"/>
        <v>174</v>
      </c>
      <c r="G182" s="91">
        <f t="shared" si="85"/>
        <v>175</v>
      </c>
      <c r="H182" s="91" t="e">
        <f>INDEX(地温!$D$2:$D$366,MATCH(F182,地温!$C$2:$C$366,FALSE))</f>
        <v>#N/A</v>
      </c>
      <c r="I182" s="91" t="e">
        <f t="shared" si="86"/>
        <v>#N/A</v>
      </c>
      <c r="J182" s="93" t="e">
        <f t="shared" si="68"/>
        <v>#N/A</v>
      </c>
      <c r="K182" s="99" t="e">
        <f t="shared" si="69"/>
        <v>#N/A</v>
      </c>
      <c r="L182" s="99">
        <f t="shared" si="70"/>
        <v>0</v>
      </c>
      <c r="O182" s="92">
        <f t="shared" si="87"/>
        <v>174</v>
      </c>
      <c r="P182" s="91">
        <f t="shared" si="88"/>
        <v>175</v>
      </c>
      <c r="Q182" s="91" t="e">
        <f>INDEX(地温!$D$2:$D$366,MATCH(O182,地温!$C$2:$C$366,FALSE))</f>
        <v>#N/A</v>
      </c>
      <c r="R182" s="91" t="e">
        <f t="shared" si="89"/>
        <v>#N/A</v>
      </c>
      <c r="S182" s="93" t="e">
        <f t="shared" si="71"/>
        <v>#N/A</v>
      </c>
      <c r="T182" s="99" t="e">
        <f t="shared" si="72"/>
        <v>#N/A</v>
      </c>
      <c r="U182" s="99">
        <f t="shared" si="73"/>
        <v>0</v>
      </c>
      <c r="X182" s="92">
        <f t="shared" si="90"/>
        <v>174</v>
      </c>
      <c r="Y182" s="91">
        <f t="shared" si="91"/>
        <v>175</v>
      </c>
      <c r="Z182" s="91" t="e">
        <f>INDEX(地温!$D$2:$D$366,MATCH(X182,地温!$C$2:$C$366,FALSE))</f>
        <v>#N/A</v>
      </c>
      <c r="AA182" s="91" t="e">
        <f t="shared" si="92"/>
        <v>#N/A</v>
      </c>
      <c r="AB182" s="93" t="e">
        <f t="shared" si="74"/>
        <v>#N/A</v>
      </c>
      <c r="AC182" s="99" t="e">
        <f t="shared" si="75"/>
        <v>#N/A</v>
      </c>
      <c r="AD182" s="99">
        <f t="shared" si="76"/>
        <v>0</v>
      </c>
      <c r="AG182" s="92">
        <f t="shared" si="93"/>
        <v>174</v>
      </c>
      <c r="AH182" s="91">
        <f t="shared" si="94"/>
        <v>175</v>
      </c>
      <c r="AI182" s="91" t="e">
        <f>INDEX(地温!$D$2:$D$366,MATCH(AG182,地温!$C$2:$C$366,FALSE))</f>
        <v>#N/A</v>
      </c>
      <c r="AJ182" s="91" t="e">
        <f t="shared" si="95"/>
        <v>#N/A</v>
      </c>
      <c r="AK182" s="93" t="e">
        <f t="shared" si="77"/>
        <v>#N/A</v>
      </c>
      <c r="AL182" s="99" t="e">
        <f t="shared" si="78"/>
        <v>#N/A</v>
      </c>
      <c r="AM182" s="99">
        <f t="shared" si="79"/>
        <v>0</v>
      </c>
      <c r="AP182" s="92">
        <f t="shared" si="96"/>
        <v>174</v>
      </c>
      <c r="AQ182" s="91">
        <f t="shared" si="97"/>
        <v>175</v>
      </c>
      <c r="AR182" s="91" t="e">
        <f>INDEX(地温!$D$2:$D$366,MATCH(AP182,地温!$C$2:$C$366,FALSE))</f>
        <v>#N/A</v>
      </c>
      <c r="AS182" s="91" t="e">
        <f t="shared" si="98"/>
        <v>#N/A</v>
      </c>
      <c r="AT182" s="93" t="e">
        <f t="shared" si="80"/>
        <v>#N/A</v>
      </c>
      <c r="AU182" s="99" t="e">
        <f t="shared" si="81"/>
        <v>#N/A</v>
      </c>
      <c r="AV182" s="99">
        <f t="shared" si="82"/>
        <v>0</v>
      </c>
    </row>
    <row r="183" spans="1:48" s="91" customFormat="1">
      <c r="A183" s="92">
        <f t="shared" si="83"/>
        <v>175</v>
      </c>
      <c r="B183" s="91">
        <f t="shared" si="66"/>
        <v>176</v>
      </c>
      <c r="C183" s="99">
        <f t="shared" si="67"/>
        <v>0</v>
      </c>
      <c r="F183" s="92">
        <f t="shared" si="84"/>
        <v>175</v>
      </c>
      <c r="G183" s="91">
        <f t="shared" si="85"/>
        <v>176</v>
      </c>
      <c r="H183" s="91" t="e">
        <f>INDEX(地温!$D$2:$D$366,MATCH(F183,地温!$C$2:$C$366,FALSE))</f>
        <v>#N/A</v>
      </c>
      <c r="I183" s="91" t="e">
        <f t="shared" si="86"/>
        <v>#N/A</v>
      </c>
      <c r="J183" s="93" t="e">
        <f t="shared" si="68"/>
        <v>#N/A</v>
      </c>
      <c r="K183" s="99" t="e">
        <f t="shared" si="69"/>
        <v>#N/A</v>
      </c>
      <c r="L183" s="99">
        <f t="shared" si="70"/>
        <v>0</v>
      </c>
      <c r="O183" s="92">
        <f t="shared" si="87"/>
        <v>175</v>
      </c>
      <c r="P183" s="91">
        <f t="shared" si="88"/>
        <v>176</v>
      </c>
      <c r="Q183" s="91" t="e">
        <f>INDEX(地温!$D$2:$D$366,MATCH(O183,地温!$C$2:$C$366,FALSE))</f>
        <v>#N/A</v>
      </c>
      <c r="R183" s="91" t="e">
        <f t="shared" si="89"/>
        <v>#N/A</v>
      </c>
      <c r="S183" s="93" t="e">
        <f t="shared" si="71"/>
        <v>#N/A</v>
      </c>
      <c r="T183" s="99" t="e">
        <f t="shared" si="72"/>
        <v>#N/A</v>
      </c>
      <c r="U183" s="99">
        <f t="shared" si="73"/>
        <v>0</v>
      </c>
      <c r="X183" s="92">
        <f t="shared" si="90"/>
        <v>175</v>
      </c>
      <c r="Y183" s="91">
        <f t="shared" si="91"/>
        <v>176</v>
      </c>
      <c r="Z183" s="91" t="e">
        <f>INDEX(地温!$D$2:$D$366,MATCH(X183,地温!$C$2:$C$366,FALSE))</f>
        <v>#N/A</v>
      </c>
      <c r="AA183" s="91" t="e">
        <f t="shared" si="92"/>
        <v>#N/A</v>
      </c>
      <c r="AB183" s="93" t="e">
        <f t="shared" si="74"/>
        <v>#N/A</v>
      </c>
      <c r="AC183" s="99" t="e">
        <f t="shared" si="75"/>
        <v>#N/A</v>
      </c>
      <c r="AD183" s="99">
        <f t="shared" si="76"/>
        <v>0</v>
      </c>
      <c r="AG183" s="92">
        <f t="shared" si="93"/>
        <v>175</v>
      </c>
      <c r="AH183" s="91">
        <f t="shared" si="94"/>
        <v>176</v>
      </c>
      <c r="AI183" s="91" t="e">
        <f>INDEX(地温!$D$2:$D$366,MATCH(AG183,地温!$C$2:$C$366,FALSE))</f>
        <v>#N/A</v>
      </c>
      <c r="AJ183" s="91" t="e">
        <f t="shared" si="95"/>
        <v>#N/A</v>
      </c>
      <c r="AK183" s="93" t="e">
        <f t="shared" si="77"/>
        <v>#N/A</v>
      </c>
      <c r="AL183" s="99" t="e">
        <f t="shared" si="78"/>
        <v>#N/A</v>
      </c>
      <c r="AM183" s="99">
        <f t="shared" si="79"/>
        <v>0</v>
      </c>
      <c r="AP183" s="92">
        <f t="shared" si="96"/>
        <v>175</v>
      </c>
      <c r="AQ183" s="91">
        <f t="shared" si="97"/>
        <v>176</v>
      </c>
      <c r="AR183" s="91" t="e">
        <f>INDEX(地温!$D$2:$D$366,MATCH(AP183,地温!$C$2:$C$366,FALSE))</f>
        <v>#N/A</v>
      </c>
      <c r="AS183" s="91" t="e">
        <f t="shared" si="98"/>
        <v>#N/A</v>
      </c>
      <c r="AT183" s="93" t="e">
        <f t="shared" si="80"/>
        <v>#N/A</v>
      </c>
      <c r="AU183" s="99" t="e">
        <f t="shared" si="81"/>
        <v>#N/A</v>
      </c>
      <c r="AV183" s="99">
        <f t="shared" si="82"/>
        <v>0</v>
      </c>
    </row>
    <row r="184" spans="1:48" s="91" customFormat="1">
      <c r="A184" s="92">
        <f t="shared" si="83"/>
        <v>176</v>
      </c>
      <c r="B184" s="91">
        <f t="shared" si="66"/>
        <v>177</v>
      </c>
      <c r="C184" s="99">
        <f t="shared" si="67"/>
        <v>0</v>
      </c>
      <c r="F184" s="92">
        <f t="shared" si="84"/>
        <v>176</v>
      </c>
      <c r="G184" s="91">
        <f t="shared" si="85"/>
        <v>177</v>
      </c>
      <c r="H184" s="91" t="e">
        <f>INDEX(地温!$D$2:$D$366,MATCH(F184,地温!$C$2:$C$366,FALSE))</f>
        <v>#N/A</v>
      </c>
      <c r="I184" s="91" t="e">
        <f t="shared" si="86"/>
        <v>#N/A</v>
      </c>
      <c r="J184" s="93" t="e">
        <f t="shared" si="68"/>
        <v>#N/A</v>
      </c>
      <c r="K184" s="99" t="e">
        <f t="shared" si="69"/>
        <v>#N/A</v>
      </c>
      <c r="L184" s="99">
        <f t="shared" si="70"/>
        <v>0</v>
      </c>
      <c r="O184" s="92">
        <f t="shared" si="87"/>
        <v>176</v>
      </c>
      <c r="P184" s="91">
        <f t="shared" si="88"/>
        <v>177</v>
      </c>
      <c r="Q184" s="91" t="e">
        <f>INDEX(地温!$D$2:$D$366,MATCH(O184,地温!$C$2:$C$366,FALSE))</f>
        <v>#N/A</v>
      </c>
      <c r="R184" s="91" t="e">
        <f t="shared" si="89"/>
        <v>#N/A</v>
      </c>
      <c r="S184" s="93" t="e">
        <f t="shared" si="71"/>
        <v>#N/A</v>
      </c>
      <c r="T184" s="99" t="e">
        <f t="shared" si="72"/>
        <v>#N/A</v>
      </c>
      <c r="U184" s="99">
        <f t="shared" si="73"/>
        <v>0</v>
      </c>
      <c r="X184" s="92">
        <f t="shared" si="90"/>
        <v>176</v>
      </c>
      <c r="Y184" s="91">
        <f t="shared" si="91"/>
        <v>177</v>
      </c>
      <c r="Z184" s="91" t="e">
        <f>INDEX(地温!$D$2:$D$366,MATCH(X184,地温!$C$2:$C$366,FALSE))</f>
        <v>#N/A</v>
      </c>
      <c r="AA184" s="91" t="e">
        <f t="shared" si="92"/>
        <v>#N/A</v>
      </c>
      <c r="AB184" s="93" t="e">
        <f t="shared" si="74"/>
        <v>#N/A</v>
      </c>
      <c r="AC184" s="99" t="e">
        <f t="shared" si="75"/>
        <v>#N/A</v>
      </c>
      <c r="AD184" s="99">
        <f t="shared" si="76"/>
        <v>0</v>
      </c>
      <c r="AG184" s="92">
        <f t="shared" si="93"/>
        <v>176</v>
      </c>
      <c r="AH184" s="91">
        <f t="shared" si="94"/>
        <v>177</v>
      </c>
      <c r="AI184" s="91" t="e">
        <f>INDEX(地温!$D$2:$D$366,MATCH(AG184,地温!$C$2:$C$366,FALSE))</f>
        <v>#N/A</v>
      </c>
      <c r="AJ184" s="91" t="e">
        <f t="shared" si="95"/>
        <v>#N/A</v>
      </c>
      <c r="AK184" s="93" t="e">
        <f t="shared" si="77"/>
        <v>#N/A</v>
      </c>
      <c r="AL184" s="99" t="e">
        <f t="shared" si="78"/>
        <v>#N/A</v>
      </c>
      <c r="AM184" s="99">
        <f t="shared" si="79"/>
        <v>0</v>
      </c>
      <c r="AP184" s="92">
        <f t="shared" si="96"/>
        <v>176</v>
      </c>
      <c r="AQ184" s="91">
        <f t="shared" si="97"/>
        <v>177</v>
      </c>
      <c r="AR184" s="91" t="e">
        <f>INDEX(地温!$D$2:$D$366,MATCH(AP184,地温!$C$2:$C$366,FALSE))</f>
        <v>#N/A</v>
      </c>
      <c r="AS184" s="91" t="e">
        <f t="shared" si="98"/>
        <v>#N/A</v>
      </c>
      <c r="AT184" s="93" t="e">
        <f t="shared" si="80"/>
        <v>#N/A</v>
      </c>
      <c r="AU184" s="99" t="e">
        <f t="shared" si="81"/>
        <v>#N/A</v>
      </c>
      <c r="AV184" s="99">
        <f t="shared" si="82"/>
        <v>0</v>
      </c>
    </row>
    <row r="185" spans="1:48" s="91" customFormat="1">
      <c r="A185" s="92">
        <f t="shared" si="83"/>
        <v>177</v>
      </c>
      <c r="B185" s="91">
        <f t="shared" si="66"/>
        <v>178</v>
      </c>
      <c r="C185" s="99">
        <f t="shared" si="67"/>
        <v>0</v>
      </c>
      <c r="F185" s="92">
        <f t="shared" si="84"/>
        <v>177</v>
      </c>
      <c r="G185" s="91">
        <f t="shared" si="85"/>
        <v>178</v>
      </c>
      <c r="H185" s="91" t="e">
        <f>INDEX(地温!$D$2:$D$366,MATCH(F185,地温!$C$2:$C$366,FALSE))</f>
        <v>#N/A</v>
      </c>
      <c r="I185" s="91" t="e">
        <f t="shared" si="86"/>
        <v>#N/A</v>
      </c>
      <c r="J185" s="93" t="e">
        <f t="shared" si="68"/>
        <v>#N/A</v>
      </c>
      <c r="K185" s="99" t="e">
        <f t="shared" si="69"/>
        <v>#N/A</v>
      </c>
      <c r="L185" s="99">
        <f t="shared" si="70"/>
        <v>0</v>
      </c>
      <c r="O185" s="92">
        <f t="shared" si="87"/>
        <v>177</v>
      </c>
      <c r="P185" s="91">
        <f t="shared" si="88"/>
        <v>178</v>
      </c>
      <c r="Q185" s="91" t="e">
        <f>INDEX(地温!$D$2:$D$366,MATCH(O185,地温!$C$2:$C$366,FALSE))</f>
        <v>#N/A</v>
      </c>
      <c r="R185" s="91" t="e">
        <f t="shared" si="89"/>
        <v>#N/A</v>
      </c>
      <c r="S185" s="93" t="e">
        <f t="shared" si="71"/>
        <v>#N/A</v>
      </c>
      <c r="T185" s="99" t="e">
        <f t="shared" si="72"/>
        <v>#N/A</v>
      </c>
      <c r="U185" s="99">
        <f t="shared" si="73"/>
        <v>0</v>
      </c>
      <c r="X185" s="92">
        <f t="shared" si="90"/>
        <v>177</v>
      </c>
      <c r="Y185" s="91">
        <f t="shared" si="91"/>
        <v>178</v>
      </c>
      <c r="Z185" s="91" t="e">
        <f>INDEX(地温!$D$2:$D$366,MATCH(X185,地温!$C$2:$C$366,FALSE))</f>
        <v>#N/A</v>
      </c>
      <c r="AA185" s="91" t="e">
        <f t="shared" si="92"/>
        <v>#N/A</v>
      </c>
      <c r="AB185" s="93" t="e">
        <f t="shared" si="74"/>
        <v>#N/A</v>
      </c>
      <c r="AC185" s="99" t="e">
        <f t="shared" si="75"/>
        <v>#N/A</v>
      </c>
      <c r="AD185" s="99">
        <f t="shared" si="76"/>
        <v>0</v>
      </c>
      <c r="AG185" s="92">
        <f t="shared" si="93"/>
        <v>177</v>
      </c>
      <c r="AH185" s="91">
        <f t="shared" si="94"/>
        <v>178</v>
      </c>
      <c r="AI185" s="91" t="e">
        <f>INDEX(地温!$D$2:$D$366,MATCH(AG185,地温!$C$2:$C$366,FALSE))</f>
        <v>#N/A</v>
      </c>
      <c r="AJ185" s="91" t="e">
        <f t="shared" si="95"/>
        <v>#N/A</v>
      </c>
      <c r="AK185" s="93" t="e">
        <f t="shared" si="77"/>
        <v>#N/A</v>
      </c>
      <c r="AL185" s="99" t="e">
        <f t="shared" si="78"/>
        <v>#N/A</v>
      </c>
      <c r="AM185" s="99">
        <f t="shared" si="79"/>
        <v>0</v>
      </c>
      <c r="AP185" s="92">
        <f t="shared" si="96"/>
        <v>177</v>
      </c>
      <c r="AQ185" s="91">
        <f t="shared" si="97"/>
        <v>178</v>
      </c>
      <c r="AR185" s="91" t="e">
        <f>INDEX(地温!$D$2:$D$366,MATCH(AP185,地温!$C$2:$C$366,FALSE))</f>
        <v>#N/A</v>
      </c>
      <c r="AS185" s="91" t="e">
        <f t="shared" si="98"/>
        <v>#N/A</v>
      </c>
      <c r="AT185" s="93" t="e">
        <f t="shared" si="80"/>
        <v>#N/A</v>
      </c>
      <c r="AU185" s="99" t="e">
        <f t="shared" si="81"/>
        <v>#N/A</v>
      </c>
      <c r="AV185" s="99">
        <f t="shared" si="82"/>
        <v>0</v>
      </c>
    </row>
    <row r="186" spans="1:48" s="91" customFormat="1">
      <c r="A186" s="92">
        <f t="shared" si="83"/>
        <v>178</v>
      </c>
      <c r="B186" s="91">
        <f t="shared" si="66"/>
        <v>179</v>
      </c>
      <c r="C186" s="99">
        <f t="shared" si="67"/>
        <v>0</v>
      </c>
      <c r="F186" s="92">
        <f t="shared" si="84"/>
        <v>178</v>
      </c>
      <c r="G186" s="91">
        <f t="shared" si="85"/>
        <v>179</v>
      </c>
      <c r="H186" s="91" t="e">
        <f>INDEX(地温!$D$2:$D$366,MATCH(F186,地温!$C$2:$C$366,FALSE))</f>
        <v>#N/A</v>
      </c>
      <c r="I186" s="91" t="e">
        <f t="shared" si="86"/>
        <v>#N/A</v>
      </c>
      <c r="J186" s="93" t="e">
        <f t="shared" si="68"/>
        <v>#N/A</v>
      </c>
      <c r="K186" s="99" t="e">
        <f t="shared" si="69"/>
        <v>#N/A</v>
      </c>
      <c r="L186" s="99">
        <f t="shared" si="70"/>
        <v>0</v>
      </c>
      <c r="O186" s="92">
        <f t="shared" si="87"/>
        <v>178</v>
      </c>
      <c r="P186" s="91">
        <f t="shared" si="88"/>
        <v>179</v>
      </c>
      <c r="Q186" s="91" t="e">
        <f>INDEX(地温!$D$2:$D$366,MATCH(O186,地温!$C$2:$C$366,FALSE))</f>
        <v>#N/A</v>
      </c>
      <c r="R186" s="91" t="e">
        <f t="shared" si="89"/>
        <v>#N/A</v>
      </c>
      <c r="S186" s="93" t="e">
        <f t="shared" si="71"/>
        <v>#N/A</v>
      </c>
      <c r="T186" s="99" t="e">
        <f t="shared" si="72"/>
        <v>#N/A</v>
      </c>
      <c r="U186" s="99">
        <f t="shared" si="73"/>
        <v>0</v>
      </c>
      <c r="X186" s="92">
        <f t="shared" si="90"/>
        <v>178</v>
      </c>
      <c r="Y186" s="91">
        <f t="shared" si="91"/>
        <v>179</v>
      </c>
      <c r="Z186" s="91" t="e">
        <f>INDEX(地温!$D$2:$D$366,MATCH(X186,地温!$C$2:$C$366,FALSE))</f>
        <v>#N/A</v>
      </c>
      <c r="AA186" s="91" t="e">
        <f t="shared" si="92"/>
        <v>#N/A</v>
      </c>
      <c r="AB186" s="93" t="e">
        <f t="shared" si="74"/>
        <v>#N/A</v>
      </c>
      <c r="AC186" s="99" t="e">
        <f t="shared" si="75"/>
        <v>#N/A</v>
      </c>
      <c r="AD186" s="99">
        <f t="shared" si="76"/>
        <v>0</v>
      </c>
      <c r="AG186" s="92">
        <f t="shared" si="93"/>
        <v>178</v>
      </c>
      <c r="AH186" s="91">
        <f t="shared" si="94"/>
        <v>179</v>
      </c>
      <c r="AI186" s="91" t="e">
        <f>INDEX(地温!$D$2:$D$366,MATCH(AG186,地温!$C$2:$C$366,FALSE))</f>
        <v>#N/A</v>
      </c>
      <c r="AJ186" s="91" t="e">
        <f t="shared" si="95"/>
        <v>#N/A</v>
      </c>
      <c r="AK186" s="93" t="e">
        <f t="shared" si="77"/>
        <v>#N/A</v>
      </c>
      <c r="AL186" s="99" t="e">
        <f t="shared" si="78"/>
        <v>#N/A</v>
      </c>
      <c r="AM186" s="99">
        <f t="shared" si="79"/>
        <v>0</v>
      </c>
      <c r="AP186" s="92">
        <f t="shared" si="96"/>
        <v>178</v>
      </c>
      <c r="AQ186" s="91">
        <f t="shared" si="97"/>
        <v>179</v>
      </c>
      <c r="AR186" s="91" t="e">
        <f>INDEX(地温!$D$2:$D$366,MATCH(AP186,地温!$C$2:$C$366,FALSE))</f>
        <v>#N/A</v>
      </c>
      <c r="AS186" s="91" t="e">
        <f t="shared" si="98"/>
        <v>#N/A</v>
      </c>
      <c r="AT186" s="93" t="e">
        <f t="shared" si="80"/>
        <v>#N/A</v>
      </c>
      <c r="AU186" s="99" t="e">
        <f t="shared" si="81"/>
        <v>#N/A</v>
      </c>
      <c r="AV186" s="99">
        <f t="shared" si="82"/>
        <v>0</v>
      </c>
    </row>
    <row r="187" spans="1:48" s="91" customFormat="1">
      <c r="A187" s="92">
        <f t="shared" si="83"/>
        <v>179</v>
      </c>
      <c r="B187" s="91">
        <f t="shared" si="66"/>
        <v>180</v>
      </c>
      <c r="C187" s="99">
        <f t="shared" si="67"/>
        <v>0</v>
      </c>
      <c r="F187" s="92">
        <f t="shared" si="84"/>
        <v>179</v>
      </c>
      <c r="G187" s="91">
        <f t="shared" si="85"/>
        <v>180</v>
      </c>
      <c r="H187" s="91" t="e">
        <f>INDEX(地温!$D$2:$D$366,MATCH(F187,地温!$C$2:$C$366,FALSE))</f>
        <v>#N/A</v>
      </c>
      <c r="I187" s="91" t="e">
        <f t="shared" si="86"/>
        <v>#N/A</v>
      </c>
      <c r="J187" s="93" t="e">
        <f t="shared" si="68"/>
        <v>#N/A</v>
      </c>
      <c r="K187" s="99" t="e">
        <f t="shared" si="69"/>
        <v>#N/A</v>
      </c>
      <c r="L187" s="99">
        <f t="shared" si="70"/>
        <v>0</v>
      </c>
      <c r="O187" s="92">
        <f t="shared" si="87"/>
        <v>179</v>
      </c>
      <c r="P187" s="91">
        <f t="shared" si="88"/>
        <v>180</v>
      </c>
      <c r="Q187" s="91" t="e">
        <f>INDEX(地温!$D$2:$D$366,MATCH(O187,地温!$C$2:$C$366,FALSE))</f>
        <v>#N/A</v>
      </c>
      <c r="R187" s="91" t="e">
        <f t="shared" si="89"/>
        <v>#N/A</v>
      </c>
      <c r="S187" s="93" t="e">
        <f t="shared" si="71"/>
        <v>#N/A</v>
      </c>
      <c r="T187" s="99" t="e">
        <f t="shared" si="72"/>
        <v>#N/A</v>
      </c>
      <c r="U187" s="99">
        <f t="shared" si="73"/>
        <v>0</v>
      </c>
      <c r="X187" s="92">
        <f t="shared" si="90"/>
        <v>179</v>
      </c>
      <c r="Y187" s="91">
        <f t="shared" si="91"/>
        <v>180</v>
      </c>
      <c r="Z187" s="91" t="e">
        <f>INDEX(地温!$D$2:$D$366,MATCH(X187,地温!$C$2:$C$366,FALSE))</f>
        <v>#N/A</v>
      </c>
      <c r="AA187" s="91" t="e">
        <f t="shared" si="92"/>
        <v>#N/A</v>
      </c>
      <c r="AB187" s="93" t="e">
        <f t="shared" si="74"/>
        <v>#N/A</v>
      </c>
      <c r="AC187" s="99" t="e">
        <f t="shared" si="75"/>
        <v>#N/A</v>
      </c>
      <c r="AD187" s="99">
        <f t="shared" si="76"/>
        <v>0</v>
      </c>
      <c r="AG187" s="92">
        <f t="shared" si="93"/>
        <v>179</v>
      </c>
      <c r="AH187" s="91">
        <f t="shared" si="94"/>
        <v>180</v>
      </c>
      <c r="AI187" s="91" t="e">
        <f>INDEX(地温!$D$2:$D$366,MATCH(AG187,地温!$C$2:$C$366,FALSE))</f>
        <v>#N/A</v>
      </c>
      <c r="AJ187" s="91" t="e">
        <f t="shared" si="95"/>
        <v>#N/A</v>
      </c>
      <c r="AK187" s="93" t="e">
        <f t="shared" si="77"/>
        <v>#N/A</v>
      </c>
      <c r="AL187" s="99" t="e">
        <f t="shared" si="78"/>
        <v>#N/A</v>
      </c>
      <c r="AM187" s="99">
        <f t="shared" si="79"/>
        <v>0</v>
      </c>
      <c r="AP187" s="92">
        <f t="shared" si="96"/>
        <v>179</v>
      </c>
      <c r="AQ187" s="91">
        <f t="shared" si="97"/>
        <v>180</v>
      </c>
      <c r="AR187" s="91" t="e">
        <f>INDEX(地温!$D$2:$D$366,MATCH(AP187,地温!$C$2:$C$366,FALSE))</f>
        <v>#N/A</v>
      </c>
      <c r="AS187" s="91" t="e">
        <f t="shared" si="98"/>
        <v>#N/A</v>
      </c>
      <c r="AT187" s="93" t="e">
        <f t="shared" si="80"/>
        <v>#N/A</v>
      </c>
      <c r="AU187" s="99" t="e">
        <f t="shared" si="81"/>
        <v>#N/A</v>
      </c>
      <c r="AV187" s="99">
        <f t="shared" si="82"/>
        <v>0</v>
      </c>
    </row>
    <row r="188" spans="1:48" s="91" customFormat="1">
      <c r="A188" s="92">
        <f t="shared" si="83"/>
        <v>180</v>
      </c>
      <c r="B188" s="91">
        <f t="shared" si="66"/>
        <v>181</v>
      </c>
      <c r="C188" s="99">
        <f t="shared" si="67"/>
        <v>0</v>
      </c>
      <c r="F188" s="92">
        <f t="shared" si="84"/>
        <v>180</v>
      </c>
      <c r="G188" s="91">
        <f t="shared" si="85"/>
        <v>181</v>
      </c>
      <c r="H188" s="91" t="e">
        <f>INDEX(地温!$D$2:$D$366,MATCH(F188,地温!$C$2:$C$366,FALSE))</f>
        <v>#N/A</v>
      </c>
      <c r="I188" s="91" t="e">
        <f t="shared" si="86"/>
        <v>#N/A</v>
      </c>
      <c r="J188" s="93" t="e">
        <f t="shared" si="68"/>
        <v>#N/A</v>
      </c>
      <c r="K188" s="99" t="e">
        <f t="shared" si="69"/>
        <v>#N/A</v>
      </c>
      <c r="L188" s="99">
        <f t="shared" si="70"/>
        <v>0</v>
      </c>
      <c r="O188" s="92">
        <f t="shared" si="87"/>
        <v>180</v>
      </c>
      <c r="P188" s="91">
        <f t="shared" si="88"/>
        <v>181</v>
      </c>
      <c r="Q188" s="91" t="e">
        <f>INDEX(地温!$D$2:$D$366,MATCH(O188,地温!$C$2:$C$366,FALSE))</f>
        <v>#N/A</v>
      </c>
      <c r="R188" s="91" t="e">
        <f t="shared" si="89"/>
        <v>#N/A</v>
      </c>
      <c r="S188" s="93" t="e">
        <f t="shared" si="71"/>
        <v>#N/A</v>
      </c>
      <c r="T188" s="99" t="e">
        <f t="shared" si="72"/>
        <v>#N/A</v>
      </c>
      <c r="U188" s="99">
        <f t="shared" si="73"/>
        <v>0</v>
      </c>
      <c r="X188" s="92">
        <f t="shared" si="90"/>
        <v>180</v>
      </c>
      <c r="Y188" s="91">
        <f t="shared" si="91"/>
        <v>181</v>
      </c>
      <c r="Z188" s="91" t="e">
        <f>INDEX(地温!$D$2:$D$366,MATCH(X188,地温!$C$2:$C$366,FALSE))</f>
        <v>#N/A</v>
      </c>
      <c r="AA188" s="91" t="e">
        <f t="shared" si="92"/>
        <v>#N/A</v>
      </c>
      <c r="AB188" s="93" t="e">
        <f t="shared" si="74"/>
        <v>#N/A</v>
      </c>
      <c r="AC188" s="99" t="e">
        <f t="shared" si="75"/>
        <v>#N/A</v>
      </c>
      <c r="AD188" s="99">
        <f t="shared" si="76"/>
        <v>0</v>
      </c>
      <c r="AG188" s="92">
        <f t="shared" si="93"/>
        <v>180</v>
      </c>
      <c r="AH188" s="91">
        <f t="shared" si="94"/>
        <v>181</v>
      </c>
      <c r="AI188" s="91" t="e">
        <f>INDEX(地温!$D$2:$D$366,MATCH(AG188,地温!$C$2:$C$366,FALSE))</f>
        <v>#N/A</v>
      </c>
      <c r="AJ188" s="91" t="e">
        <f t="shared" si="95"/>
        <v>#N/A</v>
      </c>
      <c r="AK188" s="93" t="e">
        <f t="shared" si="77"/>
        <v>#N/A</v>
      </c>
      <c r="AL188" s="99" t="e">
        <f t="shared" si="78"/>
        <v>#N/A</v>
      </c>
      <c r="AM188" s="99">
        <f t="shared" si="79"/>
        <v>0</v>
      </c>
      <c r="AP188" s="92">
        <f t="shared" si="96"/>
        <v>180</v>
      </c>
      <c r="AQ188" s="91">
        <f t="shared" si="97"/>
        <v>181</v>
      </c>
      <c r="AR188" s="91" t="e">
        <f>INDEX(地温!$D$2:$D$366,MATCH(AP188,地温!$C$2:$C$366,FALSE))</f>
        <v>#N/A</v>
      </c>
      <c r="AS188" s="91" t="e">
        <f t="shared" si="98"/>
        <v>#N/A</v>
      </c>
      <c r="AT188" s="93" t="e">
        <f t="shared" si="80"/>
        <v>#N/A</v>
      </c>
      <c r="AU188" s="99" t="e">
        <f t="shared" si="81"/>
        <v>#N/A</v>
      </c>
      <c r="AV188" s="99">
        <f t="shared" si="82"/>
        <v>0</v>
      </c>
    </row>
    <row r="189" spans="1:48" s="91" customFormat="1">
      <c r="A189" s="92">
        <f t="shared" si="83"/>
        <v>181</v>
      </c>
      <c r="B189" s="91">
        <f t="shared" si="66"/>
        <v>182</v>
      </c>
      <c r="C189" s="99">
        <f t="shared" si="67"/>
        <v>0</v>
      </c>
      <c r="F189" s="92">
        <f t="shared" si="84"/>
        <v>181</v>
      </c>
      <c r="G189" s="91">
        <f t="shared" si="85"/>
        <v>182</v>
      </c>
      <c r="H189" s="91" t="e">
        <f>INDEX(地温!$D$2:$D$366,MATCH(F189,地温!$C$2:$C$366,FALSE))</f>
        <v>#N/A</v>
      </c>
      <c r="I189" s="91" t="e">
        <f t="shared" si="86"/>
        <v>#N/A</v>
      </c>
      <c r="J189" s="93" t="e">
        <f t="shared" si="68"/>
        <v>#N/A</v>
      </c>
      <c r="K189" s="99" t="e">
        <f t="shared" si="69"/>
        <v>#N/A</v>
      </c>
      <c r="L189" s="99">
        <f t="shared" si="70"/>
        <v>0</v>
      </c>
      <c r="O189" s="92">
        <f t="shared" si="87"/>
        <v>181</v>
      </c>
      <c r="P189" s="91">
        <f t="shared" si="88"/>
        <v>182</v>
      </c>
      <c r="Q189" s="91" t="e">
        <f>INDEX(地温!$D$2:$D$366,MATCH(O189,地温!$C$2:$C$366,FALSE))</f>
        <v>#N/A</v>
      </c>
      <c r="R189" s="91" t="e">
        <f t="shared" si="89"/>
        <v>#N/A</v>
      </c>
      <c r="S189" s="93" t="e">
        <f t="shared" si="71"/>
        <v>#N/A</v>
      </c>
      <c r="T189" s="99" t="e">
        <f t="shared" si="72"/>
        <v>#N/A</v>
      </c>
      <c r="U189" s="99">
        <f t="shared" si="73"/>
        <v>0</v>
      </c>
      <c r="X189" s="92">
        <f t="shared" si="90"/>
        <v>181</v>
      </c>
      <c r="Y189" s="91">
        <f t="shared" si="91"/>
        <v>182</v>
      </c>
      <c r="Z189" s="91" t="e">
        <f>INDEX(地温!$D$2:$D$366,MATCH(X189,地温!$C$2:$C$366,FALSE))</f>
        <v>#N/A</v>
      </c>
      <c r="AA189" s="91" t="e">
        <f t="shared" si="92"/>
        <v>#N/A</v>
      </c>
      <c r="AB189" s="93" t="e">
        <f t="shared" si="74"/>
        <v>#N/A</v>
      </c>
      <c r="AC189" s="99" t="e">
        <f t="shared" si="75"/>
        <v>#N/A</v>
      </c>
      <c r="AD189" s="99">
        <f t="shared" si="76"/>
        <v>0</v>
      </c>
      <c r="AG189" s="92">
        <f t="shared" si="93"/>
        <v>181</v>
      </c>
      <c r="AH189" s="91">
        <f t="shared" si="94"/>
        <v>182</v>
      </c>
      <c r="AI189" s="91" t="e">
        <f>INDEX(地温!$D$2:$D$366,MATCH(AG189,地温!$C$2:$C$366,FALSE))</f>
        <v>#N/A</v>
      </c>
      <c r="AJ189" s="91" t="e">
        <f t="shared" si="95"/>
        <v>#N/A</v>
      </c>
      <c r="AK189" s="93" t="e">
        <f t="shared" si="77"/>
        <v>#N/A</v>
      </c>
      <c r="AL189" s="99" t="e">
        <f t="shared" si="78"/>
        <v>#N/A</v>
      </c>
      <c r="AM189" s="99">
        <f t="shared" si="79"/>
        <v>0</v>
      </c>
      <c r="AP189" s="92">
        <f t="shared" si="96"/>
        <v>181</v>
      </c>
      <c r="AQ189" s="91">
        <f t="shared" si="97"/>
        <v>182</v>
      </c>
      <c r="AR189" s="91" t="e">
        <f>INDEX(地温!$D$2:$D$366,MATCH(AP189,地温!$C$2:$C$366,FALSE))</f>
        <v>#N/A</v>
      </c>
      <c r="AS189" s="91" t="e">
        <f t="shared" si="98"/>
        <v>#N/A</v>
      </c>
      <c r="AT189" s="93" t="e">
        <f t="shared" si="80"/>
        <v>#N/A</v>
      </c>
      <c r="AU189" s="99" t="e">
        <f t="shared" si="81"/>
        <v>#N/A</v>
      </c>
      <c r="AV189" s="99">
        <f t="shared" si="82"/>
        <v>0</v>
      </c>
    </row>
    <row r="190" spans="1:48" s="91" customFormat="1">
      <c r="A190" s="92">
        <f t="shared" si="83"/>
        <v>182</v>
      </c>
      <c r="B190" s="91">
        <f t="shared" si="66"/>
        <v>183</v>
      </c>
      <c r="C190" s="99">
        <f t="shared" si="67"/>
        <v>0</v>
      </c>
      <c r="F190" s="92">
        <f t="shared" si="84"/>
        <v>182</v>
      </c>
      <c r="G190" s="91">
        <f t="shared" si="85"/>
        <v>183</v>
      </c>
      <c r="H190" s="91" t="e">
        <f>INDEX(地温!$D$2:$D$366,MATCH(F190,地温!$C$2:$C$366,FALSE))</f>
        <v>#N/A</v>
      </c>
      <c r="I190" s="91" t="e">
        <f t="shared" si="86"/>
        <v>#N/A</v>
      </c>
      <c r="J190" s="93" t="e">
        <f t="shared" si="68"/>
        <v>#N/A</v>
      </c>
      <c r="K190" s="99" t="e">
        <f t="shared" si="69"/>
        <v>#N/A</v>
      </c>
      <c r="L190" s="99">
        <f t="shared" si="70"/>
        <v>0</v>
      </c>
      <c r="O190" s="92">
        <f t="shared" si="87"/>
        <v>182</v>
      </c>
      <c r="P190" s="91">
        <f t="shared" si="88"/>
        <v>183</v>
      </c>
      <c r="Q190" s="91" t="e">
        <f>INDEX(地温!$D$2:$D$366,MATCH(O190,地温!$C$2:$C$366,FALSE))</f>
        <v>#N/A</v>
      </c>
      <c r="R190" s="91" t="e">
        <f t="shared" si="89"/>
        <v>#N/A</v>
      </c>
      <c r="S190" s="93" t="e">
        <f t="shared" si="71"/>
        <v>#N/A</v>
      </c>
      <c r="T190" s="99" t="e">
        <f t="shared" si="72"/>
        <v>#N/A</v>
      </c>
      <c r="U190" s="99">
        <f t="shared" si="73"/>
        <v>0</v>
      </c>
      <c r="X190" s="92">
        <f t="shared" si="90"/>
        <v>182</v>
      </c>
      <c r="Y190" s="91">
        <f t="shared" si="91"/>
        <v>183</v>
      </c>
      <c r="Z190" s="91" t="e">
        <f>INDEX(地温!$D$2:$D$366,MATCH(X190,地温!$C$2:$C$366,FALSE))</f>
        <v>#N/A</v>
      </c>
      <c r="AA190" s="91" t="e">
        <f t="shared" si="92"/>
        <v>#N/A</v>
      </c>
      <c r="AB190" s="93" t="e">
        <f t="shared" si="74"/>
        <v>#N/A</v>
      </c>
      <c r="AC190" s="99" t="e">
        <f t="shared" si="75"/>
        <v>#N/A</v>
      </c>
      <c r="AD190" s="99">
        <f t="shared" si="76"/>
        <v>0</v>
      </c>
      <c r="AG190" s="92">
        <f t="shared" si="93"/>
        <v>182</v>
      </c>
      <c r="AH190" s="91">
        <f t="shared" si="94"/>
        <v>183</v>
      </c>
      <c r="AI190" s="91" t="e">
        <f>INDEX(地温!$D$2:$D$366,MATCH(AG190,地温!$C$2:$C$366,FALSE))</f>
        <v>#N/A</v>
      </c>
      <c r="AJ190" s="91" t="e">
        <f t="shared" si="95"/>
        <v>#N/A</v>
      </c>
      <c r="AK190" s="93" t="e">
        <f t="shared" si="77"/>
        <v>#N/A</v>
      </c>
      <c r="AL190" s="99" t="e">
        <f t="shared" si="78"/>
        <v>#N/A</v>
      </c>
      <c r="AM190" s="99">
        <f t="shared" si="79"/>
        <v>0</v>
      </c>
      <c r="AP190" s="92">
        <f t="shared" si="96"/>
        <v>182</v>
      </c>
      <c r="AQ190" s="91">
        <f t="shared" si="97"/>
        <v>183</v>
      </c>
      <c r="AR190" s="91" t="e">
        <f>INDEX(地温!$D$2:$D$366,MATCH(AP190,地温!$C$2:$C$366,FALSE))</f>
        <v>#N/A</v>
      </c>
      <c r="AS190" s="91" t="e">
        <f t="shared" si="98"/>
        <v>#N/A</v>
      </c>
      <c r="AT190" s="93" t="e">
        <f t="shared" si="80"/>
        <v>#N/A</v>
      </c>
      <c r="AU190" s="99" t="e">
        <f t="shared" si="81"/>
        <v>#N/A</v>
      </c>
      <c r="AV190" s="99">
        <f t="shared" si="82"/>
        <v>0</v>
      </c>
    </row>
    <row r="191" spans="1:48" s="91" customFormat="1">
      <c r="A191" s="92">
        <f t="shared" si="83"/>
        <v>183</v>
      </c>
      <c r="B191" s="91">
        <f t="shared" si="66"/>
        <v>184</v>
      </c>
      <c r="C191" s="99">
        <f t="shared" si="67"/>
        <v>0</v>
      </c>
      <c r="F191" s="92">
        <f t="shared" si="84"/>
        <v>183</v>
      </c>
      <c r="G191" s="91">
        <f t="shared" si="85"/>
        <v>184</v>
      </c>
      <c r="H191" s="91" t="e">
        <f>INDEX(地温!$D$2:$D$366,MATCH(F191,地温!$C$2:$C$366,FALSE))</f>
        <v>#N/A</v>
      </c>
      <c r="I191" s="91" t="e">
        <f t="shared" si="86"/>
        <v>#N/A</v>
      </c>
      <c r="J191" s="93" t="e">
        <f t="shared" si="68"/>
        <v>#N/A</v>
      </c>
      <c r="K191" s="99" t="e">
        <f t="shared" si="69"/>
        <v>#N/A</v>
      </c>
      <c r="L191" s="99">
        <f t="shared" si="70"/>
        <v>0</v>
      </c>
      <c r="O191" s="92">
        <f t="shared" si="87"/>
        <v>183</v>
      </c>
      <c r="P191" s="91">
        <f t="shared" si="88"/>
        <v>184</v>
      </c>
      <c r="Q191" s="91" t="e">
        <f>INDEX(地温!$D$2:$D$366,MATCH(O191,地温!$C$2:$C$366,FALSE))</f>
        <v>#N/A</v>
      </c>
      <c r="R191" s="91" t="e">
        <f t="shared" si="89"/>
        <v>#N/A</v>
      </c>
      <c r="S191" s="93" t="e">
        <f t="shared" si="71"/>
        <v>#N/A</v>
      </c>
      <c r="T191" s="99" t="e">
        <f t="shared" si="72"/>
        <v>#N/A</v>
      </c>
      <c r="U191" s="99">
        <f t="shared" si="73"/>
        <v>0</v>
      </c>
      <c r="X191" s="92">
        <f t="shared" si="90"/>
        <v>183</v>
      </c>
      <c r="Y191" s="91">
        <f t="shared" si="91"/>
        <v>184</v>
      </c>
      <c r="Z191" s="91" t="e">
        <f>INDEX(地温!$D$2:$D$366,MATCH(X191,地温!$C$2:$C$366,FALSE))</f>
        <v>#N/A</v>
      </c>
      <c r="AA191" s="91" t="e">
        <f t="shared" si="92"/>
        <v>#N/A</v>
      </c>
      <c r="AB191" s="93" t="e">
        <f t="shared" si="74"/>
        <v>#N/A</v>
      </c>
      <c r="AC191" s="99" t="e">
        <f t="shared" si="75"/>
        <v>#N/A</v>
      </c>
      <c r="AD191" s="99">
        <f t="shared" si="76"/>
        <v>0</v>
      </c>
      <c r="AG191" s="92">
        <f t="shared" si="93"/>
        <v>183</v>
      </c>
      <c r="AH191" s="91">
        <f t="shared" si="94"/>
        <v>184</v>
      </c>
      <c r="AI191" s="91" t="e">
        <f>INDEX(地温!$D$2:$D$366,MATCH(AG191,地温!$C$2:$C$366,FALSE))</f>
        <v>#N/A</v>
      </c>
      <c r="AJ191" s="91" t="e">
        <f t="shared" si="95"/>
        <v>#N/A</v>
      </c>
      <c r="AK191" s="93" t="e">
        <f t="shared" si="77"/>
        <v>#N/A</v>
      </c>
      <c r="AL191" s="99" t="e">
        <f t="shared" si="78"/>
        <v>#N/A</v>
      </c>
      <c r="AM191" s="99">
        <f t="shared" si="79"/>
        <v>0</v>
      </c>
      <c r="AP191" s="92">
        <f t="shared" si="96"/>
        <v>183</v>
      </c>
      <c r="AQ191" s="91">
        <f t="shared" si="97"/>
        <v>184</v>
      </c>
      <c r="AR191" s="91" t="e">
        <f>INDEX(地温!$D$2:$D$366,MATCH(AP191,地温!$C$2:$C$366,FALSE))</f>
        <v>#N/A</v>
      </c>
      <c r="AS191" s="91" t="e">
        <f t="shared" si="98"/>
        <v>#N/A</v>
      </c>
      <c r="AT191" s="93" t="e">
        <f t="shared" si="80"/>
        <v>#N/A</v>
      </c>
      <c r="AU191" s="99" t="e">
        <f t="shared" si="81"/>
        <v>#N/A</v>
      </c>
      <c r="AV191" s="99">
        <f t="shared" si="82"/>
        <v>0</v>
      </c>
    </row>
    <row r="192" spans="1:48" s="91" customFormat="1">
      <c r="A192" s="92">
        <f t="shared" si="83"/>
        <v>184</v>
      </c>
      <c r="B192" s="91">
        <f t="shared" si="66"/>
        <v>185</v>
      </c>
      <c r="C192" s="99">
        <f t="shared" si="67"/>
        <v>0</v>
      </c>
      <c r="F192" s="92">
        <f t="shared" si="84"/>
        <v>184</v>
      </c>
      <c r="G192" s="91">
        <f t="shared" si="85"/>
        <v>185</v>
      </c>
      <c r="H192" s="91" t="e">
        <f>INDEX(地温!$D$2:$D$366,MATCH(F192,地温!$C$2:$C$366,FALSE))</f>
        <v>#N/A</v>
      </c>
      <c r="I192" s="91" t="e">
        <f t="shared" si="86"/>
        <v>#N/A</v>
      </c>
      <c r="J192" s="93" t="e">
        <f t="shared" si="68"/>
        <v>#N/A</v>
      </c>
      <c r="K192" s="99" t="e">
        <f t="shared" si="69"/>
        <v>#N/A</v>
      </c>
      <c r="L192" s="99">
        <f t="shared" si="70"/>
        <v>0</v>
      </c>
      <c r="O192" s="92">
        <f t="shared" si="87"/>
        <v>184</v>
      </c>
      <c r="P192" s="91">
        <f t="shared" si="88"/>
        <v>185</v>
      </c>
      <c r="Q192" s="91" t="e">
        <f>INDEX(地温!$D$2:$D$366,MATCH(O192,地温!$C$2:$C$366,FALSE))</f>
        <v>#N/A</v>
      </c>
      <c r="R192" s="91" t="e">
        <f t="shared" si="89"/>
        <v>#N/A</v>
      </c>
      <c r="S192" s="93" t="e">
        <f t="shared" si="71"/>
        <v>#N/A</v>
      </c>
      <c r="T192" s="99" t="e">
        <f t="shared" si="72"/>
        <v>#N/A</v>
      </c>
      <c r="U192" s="99">
        <f t="shared" si="73"/>
        <v>0</v>
      </c>
      <c r="X192" s="92">
        <f t="shared" si="90"/>
        <v>184</v>
      </c>
      <c r="Y192" s="91">
        <f t="shared" si="91"/>
        <v>185</v>
      </c>
      <c r="Z192" s="91" t="e">
        <f>INDEX(地温!$D$2:$D$366,MATCH(X192,地温!$C$2:$C$366,FALSE))</f>
        <v>#N/A</v>
      </c>
      <c r="AA192" s="91" t="e">
        <f t="shared" si="92"/>
        <v>#N/A</v>
      </c>
      <c r="AB192" s="93" t="e">
        <f t="shared" si="74"/>
        <v>#N/A</v>
      </c>
      <c r="AC192" s="99" t="e">
        <f t="shared" si="75"/>
        <v>#N/A</v>
      </c>
      <c r="AD192" s="99">
        <f t="shared" si="76"/>
        <v>0</v>
      </c>
      <c r="AG192" s="92">
        <f t="shared" si="93"/>
        <v>184</v>
      </c>
      <c r="AH192" s="91">
        <f t="shared" si="94"/>
        <v>185</v>
      </c>
      <c r="AI192" s="91" t="e">
        <f>INDEX(地温!$D$2:$D$366,MATCH(AG192,地温!$C$2:$C$366,FALSE))</f>
        <v>#N/A</v>
      </c>
      <c r="AJ192" s="91" t="e">
        <f t="shared" si="95"/>
        <v>#N/A</v>
      </c>
      <c r="AK192" s="93" t="e">
        <f t="shared" si="77"/>
        <v>#N/A</v>
      </c>
      <c r="AL192" s="99" t="e">
        <f t="shared" si="78"/>
        <v>#N/A</v>
      </c>
      <c r="AM192" s="99">
        <f t="shared" si="79"/>
        <v>0</v>
      </c>
      <c r="AP192" s="92">
        <f t="shared" si="96"/>
        <v>184</v>
      </c>
      <c r="AQ192" s="91">
        <f t="shared" si="97"/>
        <v>185</v>
      </c>
      <c r="AR192" s="91" t="e">
        <f>INDEX(地温!$D$2:$D$366,MATCH(AP192,地温!$C$2:$C$366,FALSE))</f>
        <v>#N/A</v>
      </c>
      <c r="AS192" s="91" t="e">
        <f t="shared" si="98"/>
        <v>#N/A</v>
      </c>
      <c r="AT192" s="93" t="e">
        <f t="shared" si="80"/>
        <v>#N/A</v>
      </c>
      <c r="AU192" s="99" t="e">
        <f t="shared" si="81"/>
        <v>#N/A</v>
      </c>
      <c r="AV192" s="99">
        <f t="shared" si="82"/>
        <v>0</v>
      </c>
    </row>
    <row r="193" spans="1:48" s="91" customFormat="1">
      <c r="A193" s="92">
        <f t="shared" si="83"/>
        <v>185</v>
      </c>
      <c r="B193" s="91">
        <f t="shared" si="66"/>
        <v>186</v>
      </c>
      <c r="C193" s="99">
        <f t="shared" si="67"/>
        <v>0</v>
      </c>
      <c r="F193" s="92">
        <f t="shared" si="84"/>
        <v>185</v>
      </c>
      <c r="G193" s="91">
        <f t="shared" si="85"/>
        <v>186</v>
      </c>
      <c r="H193" s="91" t="e">
        <f>INDEX(地温!$D$2:$D$366,MATCH(F193,地温!$C$2:$C$366,FALSE))</f>
        <v>#N/A</v>
      </c>
      <c r="I193" s="91" t="e">
        <f t="shared" si="86"/>
        <v>#N/A</v>
      </c>
      <c r="J193" s="93" t="e">
        <f t="shared" si="68"/>
        <v>#N/A</v>
      </c>
      <c r="K193" s="99" t="e">
        <f t="shared" si="69"/>
        <v>#N/A</v>
      </c>
      <c r="L193" s="99">
        <f t="shared" si="70"/>
        <v>0</v>
      </c>
      <c r="O193" s="92">
        <f t="shared" si="87"/>
        <v>185</v>
      </c>
      <c r="P193" s="91">
        <f t="shared" si="88"/>
        <v>186</v>
      </c>
      <c r="Q193" s="91" t="e">
        <f>INDEX(地温!$D$2:$D$366,MATCH(O193,地温!$C$2:$C$366,FALSE))</f>
        <v>#N/A</v>
      </c>
      <c r="R193" s="91" t="e">
        <f t="shared" si="89"/>
        <v>#N/A</v>
      </c>
      <c r="S193" s="93" t="e">
        <f t="shared" si="71"/>
        <v>#N/A</v>
      </c>
      <c r="T193" s="99" t="e">
        <f t="shared" si="72"/>
        <v>#N/A</v>
      </c>
      <c r="U193" s="99">
        <f t="shared" si="73"/>
        <v>0</v>
      </c>
      <c r="X193" s="92">
        <f t="shared" si="90"/>
        <v>185</v>
      </c>
      <c r="Y193" s="91">
        <f t="shared" si="91"/>
        <v>186</v>
      </c>
      <c r="Z193" s="91" t="e">
        <f>INDEX(地温!$D$2:$D$366,MATCH(X193,地温!$C$2:$C$366,FALSE))</f>
        <v>#N/A</v>
      </c>
      <c r="AA193" s="91" t="e">
        <f t="shared" si="92"/>
        <v>#N/A</v>
      </c>
      <c r="AB193" s="93" t="e">
        <f t="shared" si="74"/>
        <v>#N/A</v>
      </c>
      <c r="AC193" s="99" t="e">
        <f t="shared" si="75"/>
        <v>#N/A</v>
      </c>
      <c r="AD193" s="99">
        <f t="shared" si="76"/>
        <v>0</v>
      </c>
      <c r="AG193" s="92">
        <f t="shared" si="93"/>
        <v>185</v>
      </c>
      <c r="AH193" s="91">
        <f t="shared" si="94"/>
        <v>186</v>
      </c>
      <c r="AI193" s="91" t="e">
        <f>INDEX(地温!$D$2:$D$366,MATCH(AG193,地温!$C$2:$C$366,FALSE))</f>
        <v>#N/A</v>
      </c>
      <c r="AJ193" s="91" t="e">
        <f t="shared" si="95"/>
        <v>#N/A</v>
      </c>
      <c r="AK193" s="93" t="e">
        <f t="shared" si="77"/>
        <v>#N/A</v>
      </c>
      <c r="AL193" s="99" t="e">
        <f t="shared" si="78"/>
        <v>#N/A</v>
      </c>
      <c r="AM193" s="99">
        <f t="shared" si="79"/>
        <v>0</v>
      </c>
      <c r="AP193" s="92">
        <f t="shared" si="96"/>
        <v>185</v>
      </c>
      <c r="AQ193" s="91">
        <f t="shared" si="97"/>
        <v>186</v>
      </c>
      <c r="AR193" s="91" t="e">
        <f>INDEX(地温!$D$2:$D$366,MATCH(AP193,地温!$C$2:$C$366,FALSE))</f>
        <v>#N/A</v>
      </c>
      <c r="AS193" s="91" t="e">
        <f t="shared" si="98"/>
        <v>#N/A</v>
      </c>
      <c r="AT193" s="93" t="e">
        <f t="shared" si="80"/>
        <v>#N/A</v>
      </c>
      <c r="AU193" s="99" t="e">
        <f t="shared" si="81"/>
        <v>#N/A</v>
      </c>
      <c r="AV193" s="99">
        <f t="shared" si="82"/>
        <v>0</v>
      </c>
    </row>
    <row r="194" spans="1:48" s="91" customFormat="1">
      <c r="A194" s="92">
        <f t="shared" si="83"/>
        <v>186</v>
      </c>
      <c r="B194" s="91">
        <f t="shared" si="66"/>
        <v>187</v>
      </c>
      <c r="C194" s="99">
        <f t="shared" si="67"/>
        <v>0</v>
      </c>
      <c r="F194" s="92">
        <f t="shared" si="84"/>
        <v>186</v>
      </c>
      <c r="G194" s="91">
        <f t="shared" si="85"/>
        <v>187</v>
      </c>
      <c r="H194" s="91" t="e">
        <f>INDEX(地温!$D$2:$D$366,MATCH(F194,地温!$C$2:$C$366,FALSE))</f>
        <v>#N/A</v>
      </c>
      <c r="I194" s="91" t="e">
        <f t="shared" si="86"/>
        <v>#N/A</v>
      </c>
      <c r="J194" s="93" t="e">
        <f t="shared" si="68"/>
        <v>#N/A</v>
      </c>
      <c r="K194" s="99" t="e">
        <f t="shared" si="69"/>
        <v>#N/A</v>
      </c>
      <c r="L194" s="99">
        <f t="shared" si="70"/>
        <v>0</v>
      </c>
      <c r="O194" s="92">
        <f t="shared" si="87"/>
        <v>186</v>
      </c>
      <c r="P194" s="91">
        <f t="shared" si="88"/>
        <v>187</v>
      </c>
      <c r="Q194" s="91" t="e">
        <f>INDEX(地温!$D$2:$D$366,MATCH(O194,地温!$C$2:$C$366,FALSE))</f>
        <v>#N/A</v>
      </c>
      <c r="R194" s="91" t="e">
        <f t="shared" si="89"/>
        <v>#N/A</v>
      </c>
      <c r="S194" s="93" t="e">
        <f t="shared" si="71"/>
        <v>#N/A</v>
      </c>
      <c r="T194" s="99" t="e">
        <f t="shared" si="72"/>
        <v>#N/A</v>
      </c>
      <c r="U194" s="99">
        <f t="shared" si="73"/>
        <v>0</v>
      </c>
      <c r="X194" s="92">
        <f t="shared" si="90"/>
        <v>186</v>
      </c>
      <c r="Y194" s="91">
        <f t="shared" si="91"/>
        <v>187</v>
      </c>
      <c r="Z194" s="91" t="e">
        <f>INDEX(地温!$D$2:$D$366,MATCH(X194,地温!$C$2:$C$366,FALSE))</f>
        <v>#N/A</v>
      </c>
      <c r="AA194" s="91" t="e">
        <f t="shared" si="92"/>
        <v>#N/A</v>
      </c>
      <c r="AB194" s="93" t="e">
        <f t="shared" si="74"/>
        <v>#N/A</v>
      </c>
      <c r="AC194" s="99" t="e">
        <f t="shared" si="75"/>
        <v>#N/A</v>
      </c>
      <c r="AD194" s="99">
        <f t="shared" si="76"/>
        <v>0</v>
      </c>
      <c r="AG194" s="92">
        <f t="shared" si="93"/>
        <v>186</v>
      </c>
      <c r="AH194" s="91">
        <f t="shared" si="94"/>
        <v>187</v>
      </c>
      <c r="AI194" s="91" t="e">
        <f>INDEX(地温!$D$2:$D$366,MATCH(AG194,地温!$C$2:$C$366,FALSE))</f>
        <v>#N/A</v>
      </c>
      <c r="AJ194" s="91" t="e">
        <f t="shared" si="95"/>
        <v>#N/A</v>
      </c>
      <c r="AK194" s="93" t="e">
        <f t="shared" si="77"/>
        <v>#N/A</v>
      </c>
      <c r="AL194" s="99" t="e">
        <f t="shared" si="78"/>
        <v>#N/A</v>
      </c>
      <c r="AM194" s="99">
        <f t="shared" si="79"/>
        <v>0</v>
      </c>
      <c r="AP194" s="92">
        <f t="shared" si="96"/>
        <v>186</v>
      </c>
      <c r="AQ194" s="91">
        <f t="shared" si="97"/>
        <v>187</v>
      </c>
      <c r="AR194" s="91" t="e">
        <f>INDEX(地温!$D$2:$D$366,MATCH(AP194,地温!$C$2:$C$366,FALSE))</f>
        <v>#N/A</v>
      </c>
      <c r="AS194" s="91" t="e">
        <f t="shared" si="98"/>
        <v>#N/A</v>
      </c>
      <c r="AT194" s="93" t="e">
        <f t="shared" si="80"/>
        <v>#N/A</v>
      </c>
      <c r="AU194" s="99" t="e">
        <f t="shared" si="81"/>
        <v>#N/A</v>
      </c>
      <c r="AV194" s="99">
        <f t="shared" si="82"/>
        <v>0</v>
      </c>
    </row>
    <row r="195" spans="1:48" s="91" customFormat="1">
      <c r="A195" s="92">
        <f t="shared" si="83"/>
        <v>187</v>
      </c>
      <c r="B195" s="91">
        <f t="shared" si="66"/>
        <v>188</v>
      </c>
      <c r="C195" s="99">
        <f t="shared" si="67"/>
        <v>0</v>
      </c>
      <c r="F195" s="92">
        <f t="shared" si="84"/>
        <v>187</v>
      </c>
      <c r="G195" s="91">
        <f t="shared" si="85"/>
        <v>188</v>
      </c>
      <c r="H195" s="91" t="e">
        <f>INDEX(地温!$D$2:$D$366,MATCH(F195,地温!$C$2:$C$366,FALSE))</f>
        <v>#N/A</v>
      </c>
      <c r="I195" s="91" t="e">
        <f t="shared" si="86"/>
        <v>#N/A</v>
      </c>
      <c r="J195" s="93" t="e">
        <f t="shared" si="68"/>
        <v>#N/A</v>
      </c>
      <c r="K195" s="99" t="e">
        <f t="shared" si="69"/>
        <v>#N/A</v>
      </c>
      <c r="L195" s="99">
        <f t="shared" si="70"/>
        <v>0</v>
      </c>
      <c r="O195" s="92">
        <f t="shared" si="87"/>
        <v>187</v>
      </c>
      <c r="P195" s="91">
        <f t="shared" si="88"/>
        <v>188</v>
      </c>
      <c r="Q195" s="91" t="e">
        <f>INDEX(地温!$D$2:$D$366,MATCH(O195,地温!$C$2:$C$366,FALSE))</f>
        <v>#N/A</v>
      </c>
      <c r="R195" s="91" t="e">
        <f t="shared" si="89"/>
        <v>#N/A</v>
      </c>
      <c r="S195" s="93" t="e">
        <f t="shared" si="71"/>
        <v>#N/A</v>
      </c>
      <c r="T195" s="99" t="e">
        <f t="shared" si="72"/>
        <v>#N/A</v>
      </c>
      <c r="U195" s="99">
        <f t="shared" si="73"/>
        <v>0</v>
      </c>
      <c r="X195" s="92">
        <f t="shared" si="90"/>
        <v>187</v>
      </c>
      <c r="Y195" s="91">
        <f t="shared" si="91"/>
        <v>188</v>
      </c>
      <c r="Z195" s="91" t="e">
        <f>INDEX(地温!$D$2:$D$366,MATCH(X195,地温!$C$2:$C$366,FALSE))</f>
        <v>#N/A</v>
      </c>
      <c r="AA195" s="91" t="e">
        <f t="shared" si="92"/>
        <v>#N/A</v>
      </c>
      <c r="AB195" s="93" t="e">
        <f t="shared" si="74"/>
        <v>#N/A</v>
      </c>
      <c r="AC195" s="99" t="e">
        <f t="shared" si="75"/>
        <v>#N/A</v>
      </c>
      <c r="AD195" s="99">
        <f t="shared" si="76"/>
        <v>0</v>
      </c>
      <c r="AG195" s="92">
        <f t="shared" si="93"/>
        <v>187</v>
      </c>
      <c r="AH195" s="91">
        <f t="shared" si="94"/>
        <v>188</v>
      </c>
      <c r="AI195" s="91" t="e">
        <f>INDEX(地温!$D$2:$D$366,MATCH(AG195,地温!$C$2:$C$366,FALSE))</f>
        <v>#N/A</v>
      </c>
      <c r="AJ195" s="91" t="e">
        <f t="shared" si="95"/>
        <v>#N/A</v>
      </c>
      <c r="AK195" s="93" t="e">
        <f t="shared" si="77"/>
        <v>#N/A</v>
      </c>
      <c r="AL195" s="99" t="e">
        <f t="shared" si="78"/>
        <v>#N/A</v>
      </c>
      <c r="AM195" s="99">
        <f t="shared" si="79"/>
        <v>0</v>
      </c>
      <c r="AP195" s="92">
        <f t="shared" si="96"/>
        <v>187</v>
      </c>
      <c r="AQ195" s="91">
        <f t="shared" si="97"/>
        <v>188</v>
      </c>
      <c r="AR195" s="91" t="e">
        <f>INDEX(地温!$D$2:$D$366,MATCH(AP195,地温!$C$2:$C$366,FALSE))</f>
        <v>#N/A</v>
      </c>
      <c r="AS195" s="91" t="e">
        <f t="shared" si="98"/>
        <v>#N/A</v>
      </c>
      <c r="AT195" s="93" t="e">
        <f t="shared" si="80"/>
        <v>#N/A</v>
      </c>
      <c r="AU195" s="99" t="e">
        <f t="shared" si="81"/>
        <v>#N/A</v>
      </c>
      <c r="AV195" s="99">
        <f t="shared" si="82"/>
        <v>0</v>
      </c>
    </row>
    <row r="196" spans="1:48" s="91" customFormat="1">
      <c r="A196" s="92">
        <f t="shared" si="83"/>
        <v>188</v>
      </c>
      <c r="B196" s="91">
        <f t="shared" si="66"/>
        <v>189</v>
      </c>
      <c r="C196" s="99">
        <f t="shared" si="67"/>
        <v>0</v>
      </c>
      <c r="F196" s="92">
        <f t="shared" si="84"/>
        <v>188</v>
      </c>
      <c r="G196" s="91">
        <f t="shared" si="85"/>
        <v>189</v>
      </c>
      <c r="H196" s="91" t="e">
        <f>INDEX(地温!$D$2:$D$366,MATCH(F196,地温!$C$2:$C$366,FALSE))</f>
        <v>#N/A</v>
      </c>
      <c r="I196" s="91" t="e">
        <f t="shared" si="86"/>
        <v>#N/A</v>
      </c>
      <c r="J196" s="93" t="e">
        <f t="shared" si="68"/>
        <v>#N/A</v>
      </c>
      <c r="K196" s="99" t="e">
        <f t="shared" si="69"/>
        <v>#N/A</v>
      </c>
      <c r="L196" s="99">
        <f t="shared" si="70"/>
        <v>0</v>
      </c>
      <c r="O196" s="92">
        <f t="shared" si="87"/>
        <v>188</v>
      </c>
      <c r="P196" s="91">
        <f t="shared" si="88"/>
        <v>189</v>
      </c>
      <c r="Q196" s="91" t="e">
        <f>INDEX(地温!$D$2:$D$366,MATCH(O196,地温!$C$2:$C$366,FALSE))</f>
        <v>#N/A</v>
      </c>
      <c r="R196" s="91" t="e">
        <f t="shared" si="89"/>
        <v>#N/A</v>
      </c>
      <c r="S196" s="93" t="e">
        <f t="shared" si="71"/>
        <v>#N/A</v>
      </c>
      <c r="T196" s="99" t="e">
        <f t="shared" si="72"/>
        <v>#N/A</v>
      </c>
      <c r="U196" s="99">
        <f t="shared" si="73"/>
        <v>0</v>
      </c>
      <c r="X196" s="92">
        <f t="shared" si="90"/>
        <v>188</v>
      </c>
      <c r="Y196" s="91">
        <f t="shared" si="91"/>
        <v>189</v>
      </c>
      <c r="Z196" s="91" t="e">
        <f>INDEX(地温!$D$2:$D$366,MATCH(X196,地温!$C$2:$C$366,FALSE))</f>
        <v>#N/A</v>
      </c>
      <c r="AA196" s="91" t="e">
        <f t="shared" si="92"/>
        <v>#N/A</v>
      </c>
      <c r="AB196" s="93" t="e">
        <f t="shared" si="74"/>
        <v>#N/A</v>
      </c>
      <c r="AC196" s="99" t="e">
        <f t="shared" si="75"/>
        <v>#N/A</v>
      </c>
      <c r="AD196" s="99">
        <f t="shared" si="76"/>
        <v>0</v>
      </c>
      <c r="AG196" s="92">
        <f t="shared" si="93"/>
        <v>188</v>
      </c>
      <c r="AH196" s="91">
        <f t="shared" si="94"/>
        <v>189</v>
      </c>
      <c r="AI196" s="91" t="e">
        <f>INDEX(地温!$D$2:$D$366,MATCH(AG196,地温!$C$2:$C$366,FALSE))</f>
        <v>#N/A</v>
      </c>
      <c r="AJ196" s="91" t="e">
        <f t="shared" si="95"/>
        <v>#N/A</v>
      </c>
      <c r="AK196" s="93" t="e">
        <f t="shared" si="77"/>
        <v>#N/A</v>
      </c>
      <c r="AL196" s="99" t="e">
        <f t="shared" si="78"/>
        <v>#N/A</v>
      </c>
      <c r="AM196" s="99">
        <f t="shared" si="79"/>
        <v>0</v>
      </c>
      <c r="AP196" s="92">
        <f t="shared" si="96"/>
        <v>188</v>
      </c>
      <c r="AQ196" s="91">
        <f t="shared" si="97"/>
        <v>189</v>
      </c>
      <c r="AR196" s="91" t="e">
        <f>INDEX(地温!$D$2:$D$366,MATCH(AP196,地温!$C$2:$C$366,FALSE))</f>
        <v>#N/A</v>
      </c>
      <c r="AS196" s="91" t="e">
        <f t="shared" si="98"/>
        <v>#N/A</v>
      </c>
      <c r="AT196" s="93" t="e">
        <f t="shared" si="80"/>
        <v>#N/A</v>
      </c>
      <c r="AU196" s="99" t="e">
        <f t="shared" si="81"/>
        <v>#N/A</v>
      </c>
      <c r="AV196" s="99">
        <f t="shared" si="82"/>
        <v>0</v>
      </c>
    </row>
    <row r="197" spans="1:48" s="91" customFormat="1">
      <c r="A197" s="92">
        <f t="shared" si="83"/>
        <v>189</v>
      </c>
      <c r="B197" s="91">
        <f t="shared" si="66"/>
        <v>190</v>
      </c>
      <c r="C197" s="99">
        <f t="shared" si="67"/>
        <v>0</v>
      </c>
      <c r="F197" s="92">
        <f t="shared" si="84"/>
        <v>189</v>
      </c>
      <c r="G197" s="91">
        <f t="shared" si="85"/>
        <v>190</v>
      </c>
      <c r="H197" s="91" t="e">
        <f>INDEX(地温!$D$2:$D$366,MATCH(F197,地温!$C$2:$C$366,FALSE))</f>
        <v>#N/A</v>
      </c>
      <c r="I197" s="91" t="e">
        <f t="shared" si="86"/>
        <v>#N/A</v>
      </c>
      <c r="J197" s="93" t="e">
        <f t="shared" si="68"/>
        <v>#N/A</v>
      </c>
      <c r="K197" s="99" t="e">
        <f t="shared" si="69"/>
        <v>#N/A</v>
      </c>
      <c r="L197" s="99">
        <f t="shared" si="70"/>
        <v>0</v>
      </c>
      <c r="O197" s="92">
        <f t="shared" si="87"/>
        <v>189</v>
      </c>
      <c r="P197" s="91">
        <f t="shared" si="88"/>
        <v>190</v>
      </c>
      <c r="Q197" s="91" t="e">
        <f>INDEX(地温!$D$2:$D$366,MATCH(O197,地温!$C$2:$C$366,FALSE))</f>
        <v>#N/A</v>
      </c>
      <c r="R197" s="91" t="e">
        <f t="shared" si="89"/>
        <v>#N/A</v>
      </c>
      <c r="S197" s="93" t="e">
        <f t="shared" si="71"/>
        <v>#N/A</v>
      </c>
      <c r="T197" s="99" t="e">
        <f t="shared" si="72"/>
        <v>#N/A</v>
      </c>
      <c r="U197" s="99">
        <f t="shared" si="73"/>
        <v>0</v>
      </c>
      <c r="X197" s="92">
        <f t="shared" si="90"/>
        <v>189</v>
      </c>
      <c r="Y197" s="91">
        <f t="shared" si="91"/>
        <v>190</v>
      </c>
      <c r="Z197" s="91" t="e">
        <f>INDEX(地温!$D$2:$D$366,MATCH(X197,地温!$C$2:$C$366,FALSE))</f>
        <v>#N/A</v>
      </c>
      <c r="AA197" s="91" t="e">
        <f t="shared" si="92"/>
        <v>#N/A</v>
      </c>
      <c r="AB197" s="93" t="e">
        <f t="shared" si="74"/>
        <v>#N/A</v>
      </c>
      <c r="AC197" s="99" t="e">
        <f t="shared" si="75"/>
        <v>#N/A</v>
      </c>
      <c r="AD197" s="99">
        <f t="shared" si="76"/>
        <v>0</v>
      </c>
      <c r="AG197" s="92">
        <f t="shared" si="93"/>
        <v>189</v>
      </c>
      <c r="AH197" s="91">
        <f t="shared" si="94"/>
        <v>190</v>
      </c>
      <c r="AI197" s="91" t="e">
        <f>INDEX(地温!$D$2:$D$366,MATCH(AG197,地温!$C$2:$C$366,FALSE))</f>
        <v>#N/A</v>
      </c>
      <c r="AJ197" s="91" t="e">
        <f t="shared" si="95"/>
        <v>#N/A</v>
      </c>
      <c r="AK197" s="93" t="e">
        <f t="shared" si="77"/>
        <v>#N/A</v>
      </c>
      <c r="AL197" s="99" t="e">
        <f t="shared" si="78"/>
        <v>#N/A</v>
      </c>
      <c r="AM197" s="99">
        <f t="shared" si="79"/>
        <v>0</v>
      </c>
      <c r="AP197" s="92">
        <f t="shared" si="96"/>
        <v>189</v>
      </c>
      <c r="AQ197" s="91">
        <f t="shared" si="97"/>
        <v>190</v>
      </c>
      <c r="AR197" s="91" t="e">
        <f>INDEX(地温!$D$2:$D$366,MATCH(AP197,地温!$C$2:$C$366,FALSE))</f>
        <v>#N/A</v>
      </c>
      <c r="AS197" s="91" t="e">
        <f t="shared" si="98"/>
        <v>#N/A</v>
      </c>
      <c r="AT197" s="93" t="e">
        <f t="shared" si="80"/>
        <v>#N/A</v>
      </c>
      <c r="AU197" s="99" t="e">
        <f t="shared" si="81"/>
        <v>#N/A</v>
      </c>
      <c r="AV197" s="99">
        <f t="shared" si="82"/>
        <v>0</v>
      </c>
    </row>
    <row r="198" spans="1:48" s="91" customFormat="1">
      <c r="A198" s="92">
        <f t="shared" si="83"/>
        <v>190</v>
      </c>
      <c r="B198" s="91">
        <f t="shared" si="66"/>
        <v>191</v>
      </c>
      <c r="C198" s="99">
        <f t="shared" si="67"/>
        <v>0</v>
      </c>
      <c r="F198" s="92">
        <f t="shared" si="84"/>
        <v>190</v>
      </c>
      <c r="G198" s="91">
        <f t="shared" si="85"/>
        <v>191</v>
      </c>
      <c r="H198" s="91" t="e">
        <f>INDEX(地温!$D$2:$D$366,MATCH(F198,地温!$C$2:$C$366,FALSE))</f>
        <v>#N/A</v>
      </c>
      <c r="I198" s="91" t="e">
        <f t="shared" si="86"/>
        <v>#N/A</v>
      </c>
      <c r="J198" s="93" t="e">
        <f t="shared" si="68"/>
        <v>#N/A</v>
      </c>
      <c r="K198" s="99" t="e">
        <f t="shared" si="69"/>
        <v>#N/A</v>
      </c>
      <c r="L198" s="99">
        <f t="shared" si="70"/>
        <v>0</v>
      </c>
      <c r="O198" s="92">
        <f t="shared" si="87"/>
        <v>190</v>
      </c>
      <c r="P198" s="91">
        <f t="shared" si="88"/>
        <v>191</v>
      </c>
      <c r="Q198" s="91" t="e">
        <f>INDEX(地温!$D$2:$D$366,MATCH(O198,地温!$C$2:$C$366,FALSE))</f>
        <v>#N/A</v>
      </c>
      <c r="R198" s="91" t="e">
        <f t="shared" si="89"/>
        <v>#N/A</v>
      </c>
      <c r="S198" s="93" t="e">
        <f t="shared" si="71"/>
        <v>#N/A</v>
      </c>
      <c r="T198" s="99" t="e">
        <f t="shared" si="72"/>
        <v>#N/A</v>
      </c>
      <c r="U198" s="99">
        <f t="shared" si="73"/>
        <v>0</v>
      </c>
      <c r="X198" s="92">
        <f t="shared" si="90"/>
        <v>190</v>
      </c>
      <c r="Y198" s="91">
        <f t="shared" si="91"/>
        <v>191</v>
      </c>
      <c r="Z198" s="91" t="e">
        <f>INDEX(地温!$D$2:$D$366,MATCH(X198,地温!$C$2:$C$366,FALSE))</f>
        <v>#N/A</v>
      </c>
      <c r="AA198" s="91" t="e">
        <f t="shared" si="92"/>
        <v>#N/A</v>
      </c>
      <c r="AB198" s="93" t="e">
        <f t="shared" si="74"/>
        <v>#N/A</v>
      </c>
      <c r="AC198" s="99" t="e">
        <f t="shared" si="75"/>
        <v>#N/A</v>
      </c>
      <c r="AD198" s="99">
        <f t="shared" si="76"/>
        <v>0</v>
      </c>
      <c r="AG198" s="92">
        <f t="shared" si="93"/>
        <v>190</v>
      </c>
      <c r="AH198" s="91">
        <f t="shared" si="94"/>
        <v>191</v>
      </c>
      <c r="AI198" s="91" t="e">
        <f>INDEX(地温!$D$2:$D$366,MATCH(AG198,地温!$C$2:$C$366,FALSE))</f>
        <v>#N/A</v>
      </c>
      <c r="AJ198" s="91" t="e">
        <f t="shared" si="95"/>
        <v>#N/A</v>
      </c>
      <c r="AK198" s="93" t="e">
        <f t="shared" si="77"/>
        <v>#N/A</v>
      </c>
      <c r="AL198" s="99" t="e">
        <f t="shared" si="78"/>
        <v>#N/A</v>
      </c>
      <c r="AM198" s="99">
        <f t="shared" si="79"/>
        <v>0</v>
      </c>
      <c r="AP198" s="92">
        <f t="shared" si="96"/>
        <v>190</v>
      </c>
      <c r="AQ198" s="91">
        <f t="shared" si="97"/>
        <v>191</v>
      </c>
      <c r="AR198" s="91" t="e">
        <f>INDEX(地温!$D$2:$D$366,MATCH(AP198,地温!$C$2:$C$366,FALSE))</f>
        <v>#N/A</v>
      </c>
      <c r="AS198" s="91" t="e">
        <f t="shared" si="98"/>
        <v>#N/A</v>
      </c>
      <c r="AT198" s="93" t="e">
        <f t="shared" si="80"/>
        <v>#N/A</v>
      </c>
      <c r="AU198" s="99" t="e">
        <f t="shared" si="81"/>
        <v>#N/A</v>
      </c>
      <c r="AV198" s="99">
        <f t="shared" si="82"/>
        <v>0</v>
      </c>
    </row>
    <row r="199" spans="1:48" s="91" customFormat="1">
      <c r="A199" s="92">
        <f t="shared" si="83"/>
        <v>191</v>
      </c>
      <c r="B199" s="91">
        <f t="shared" si="66"/>
        <v>192</v>
      </c>
      <c r="C199" s="99">
        <f t="shared" si="67"/>
        <v>0</v>
      </c>
      <c r="F199" s="92">
        <f t="shared" si="84"/>
        <v>191</v>
      </c>
      <c r="G199" s="91">
        <f t="shared" si="85"/>
        <v>192</v>
      </c>
      <c r="H199" s="91" t="e">
        <f>INDEX(地温!$D$2:$D$366,MATCH(F199,地温!$C$2:$C$366,FALSE))</f>
        <v>#N/A</v>
      </c>
      <c r="I199" s="91" t="e">
        <f t="shared" si="86"/>
        <v>#N/A</v>
      </c>
      <c r="J199" s="93" t="e">
        <f t="shared" si="68"/>
        <v>#N/A</v>
      </c>
      <c r="K199" s="99" t="e">
        <f t="shared" si="69"/>
        <v>#N/A</v>
      </c>
      <c r="L199" s="99">
        <f t="shared" si="70"/>
        <v>0</v>
      </c>
      <c r="O199" s="92">
        <f t="shared" si="87"/>
        <v>191</v>
      </c>
      <c r="P199" s="91">
        <f t="shared" si="88"/>
        <v>192</v>
      </c>
      <c r="Q199" s="91" t="e">
        <f>INDEX(地温!$D$2:$D$366,MATCH(O199,地温!$C$2:$C$366,FALSE))</f>
        <v>#N/A</v>
      </c>
      <c r="R199" s="91" t="e">
        <f t="shared" si="89"/>
        <v>#N/A</v>
      </c>
      <c r="S199" s="93" t="e">
        <f t="shared" si="71"/>
        <v>#N/A</v>
      </c>
      <c r="T199" s="99" t="e">
        <f t="shared" si="72"/>
        <v>#N/A</v>
      </c>
      <c r="U199" s="99">
        <f t="shared" si="73"/>
        <v>0</v>
      </c>
      <c r="X199" s="92">
        <f t="shared" si="90"/>
        <v>191</v>
      </c>
      <c r="Y199" s="91">
        <f t="shared" si="91"/>
        <v>192</v>
      </c>
      <c r="Z199" s="91" t="e">
        <f>INDEX(地温!$D$2:$D$366,MATCH(X199,地温!$C$2:$C$366,FALSE))</f>
        <v>#N/A</v>
      </c>
      <c r="AA199" s="91" t="e">
        <f t="shared" si="92"/>
        <v>#N/A</v>
      </c>
      <c r="AB199" s="93" t="e">
        <f t="shared" si="74"/>
        <v>#N/A</v>
      </c>
      <c r="AC199" s="99" t="e">
        <f t="shared" si="75"/>
        <v>#N/A</v>
      </c>
      <c r="AD199" s="99">
        <f t="shared" si="76"/>
        <v>0</v>
      </c>
      <c r="AG199" s="92">
        <f t="shared" si="93"/>
        <v>191</v>
      </c>
      <c r="AH199" s="91">
        <f t="shared" si="94"/>
        <v>192</v>
      </c>
      <c r="AI199" s="91" t="e">
        <f>INDEX(地温!$D$2:$D$366,MATCH(AG199,地温!$C$2:$C$366,FALSE))</f>
        <v>#N/A</v>
      </c>
      <c r="AJ199" s="91" t="e">
        <f t="shared" si="95"/>
        <v>#N/A</v>
      </c>
      <c r="AK199" s="93" t="e">
        <f t="shared" si="77"/>
        <v>#N/A</v>
      </c>
      <c r="AL199" s="99" t="e">
        <f t="shared" si="78"/>
        <v>#N/A</v>
      </c>
      <c r="AM199" s="99">
        <f t="shared" si="79"/>
        <v>0</v>
      </c>
      <c r="AP199" s="92">
        <f t="shared" si="96"/>
        <v>191</v>
      </c>
      <c r="AQ199" s="91">
        <f t="shared" si="97"/>
        <v>192</v>
      </c>
      <c r="AR199" s="91" t="e">
        <f>INDEX(地温!$D$2:$D$366,MATCH(AP199,地温!$C$2:$C$366,FALSE))</f>
        <v>#N/A</v>
      </c>
      <c r="AS199" s="91" t="e">
        <f t="shared" si="98"/>
        <v>#N/A</v>
      </c>
      <c r="AT199" s="93" t="e">
        <f t="shared" si="80"/>
        <v>#N/A</v>
      </c>
      <c r="AU199" s="99" t="e">
        <f t="shared" si="81"/>
        <v>#N/A</v>
      </c>
      <c r="AV199" s="99">
        <f t="shared" si="82"/>
        <v>0</v>
      </c>
    </row>
    <row r="200" spans="1:48" s="91" customFormat="1">
      <c r="A200" s="92">
        <f t="shared" si="83"/>
        <v>192</v>
      </c>
      <c r="B200" s="91">
        <f t="shared" ref="B200:B263" si="99">G200</f>
        <v>193</v>
      </c>
      <c r="C200" s="99">
        <f t="shared" ref="C200:C263" si="100">L200+U200+AD200+AM200+AV200</f>
        <v>0</v>
      </c>
      <c r="F200" s="92">
        <f t="shared" si="84"/>
        <v>192</v>
      </c>
      <c r="G200" s="91">
        <f t="shared" si="85"/>
        <v>193</v>
      </c>
      <c r="H200" s="91" t="e">
        <f>INDEX(地温!$D$2:$D$366,MATCH(F200,地温!$C$2:$C$366,FALSE))</f>
        <v>#N/A</v>
      </c>
      <c r="I200" s="91" t="e">
        <f t="shared" si="86"/>
        <v>#N/A</v>
      </c>
      <c r="J200" s="93" t="e">
        <f t="shared" ref="J200:J263" si="101">I200/G200</f>
        <v>#N/A</v>
      </c>
      <c r="K200" s="99" t="e">
        <f t="shared" ref="K200:K263" si="102">$H$4*EXP(-$I$4/(8.31*(J200+273)))</f>
        <v>#N/A</v>
      </c>
      <c r="L200" s="99">
        <f t="shared" ref="L200:L263" si="103">IF($G$1=0,0,$J$1*$G$4*0.01*(1-EXP(-K200*G200)))</f>
        <v>0</v>
      </c>
      <c r="O200" s="92">
        <f t="shared" si="87"/>
        <v>192</v>
      </c>
      <c r="P200" s="91">
        <f t="shared" si="88"/>
        <v>193</v>
      </c>
      <c r="Q200" s="91" t="e">
        <f>INDEX(地温!$D$2:$D$366,MATCH(O200,地温!$C$2:$C$366,FALSE))</f>
        <v>#N/A</v>
      </c>
      <c r="R200" s="91" t="e">
        <f t="shared" si="89"/>
        <v>#N/A</v>
      </c>
      <c r="S200" s="93" t="e">
        <f t="shared" ref="S200:S263" si="104">R200/P200</f>
        <v>#N/A</v>
      </c>
      <c r="T200" s="99" t="e">
        <f t="shared" ref="T200:T263" si="105">$Q$4*EXP(-$R$4/(8.31*(S200+273)))</f>
        <v>#N/A</v>
      </c>
      <c r="U200" s="99">
        <f t="shared" ref="U200:U263" si="106">IF($P$1=0,0,$S$1*$P$4*0.01*(1-EXP(-T200*P200)))</f>
        <v>0</v>
      </c>
      <c r="X200" s="92">
        <f t="shared" si="90"/>
        <v>192</v>
      </c>
      <c r="Y200" s="91">
        <f t="shared" si="91"/>
        <v>193</v>
      </c>
      <c r="Z200" s="91" t="e">
        <f>INDEX(地温!$D$2:$D$366,MATCH(X200,地温!$C$2:$C$366,FALSE))</f>
        <v>#N/A</v>
      </c>
      <c r="AA200" s="91" t="e">
        <f t="shared" si="92"/>
        <v>#N/A</v>
      </c>
      <c r="AB200" s="93" t="e">
        <f t="shared" ref="AB200:AB263" si="107">AA200/Y200</f>
        <v>#N/A</v>
      </c>
      <c r="AC200" s="99" t="e">
        <f t="shared" ref="AC200:AC263" si="108">$Z$4*EXP(-$AA$4/(8.31*(AB200+273)))</f>
        <v>#N/A</v>
      </c>
      <c r="AD200" s="99">
        <f t="shared" ref="AD200:AD263" si="109">IF($Y$1=0,0,$AB$1*$Y$4*0.01*(1-EXP(-AC200*Y200)))</f>
        <v>0</v>
      </c>
      <c r="AG200" s="92">
        <f t="shared" si="93"/>
        <v>192</v>
      </c>
      <c r="AH200" s="91">
        <f t="shared" si="94"/>
        <v>193</v>
      </c>
      <c r="AI200" s="91" t="e">
        <f>INDEX(地温!$D$2:$D$366,MATCH(AG200,地温!$C$2:$C$366,FALSE))</f>
        <v>#N/A</v>
      </c>
      <c r="AJ200" s="91" t="e">
        <f t="shared" si="95"/>
        <v>#N/A</v>
      </c>
      <c r="AK200" s="93" t="e">
        <f t="shared" ref="AK200:AK263" si="110">AJ200/AH200</f>
        <v>#N/A</v>
      </c>
      <c r="AL200" s="99" t="e">
        <f t="shared" ref="AL200:AL263" si="111">$AI$4*EXP(-$AJ$4/(8.31*(AK200+273)))</f>
        <v>#N/A</v>
      </c>
      <c r="AM200" s="99">
        <f t="shared" ref="AM200:AM263" si="112">IF($AH$1=0,0,$AK$1*$AH$4*0.01*(1-EXP(-AL200*AH200)))</f>
        <v>0</v>
      </c>
      <c r="AP200" s="92">
        <f t="shared" si="96"/>
        <v>192</v>
      </c>
      <c r="AQ200" s="91">
        <f t="shared" si="97"/>
        <v>193</v>
      </c>
      <c r="AR200" s="91" t="e">
        <f>INDEX(地温!$D$2:$D$366,MATCH(AP200,地温!$C$2:$C$366,FALSE))</f>
        <v>#N/A</v>
      </c>
      <c r="AS200" s="91" t="e">
        <f t="shared" si="98"/>
        <v>#N/A</v>
      </c>
      <c r="AT200" s="93" t="e">
        <f t="shared" ref="AT200:AT263" si="113">AS200/AQ200</f>
        <v>#N/A</v>
      </c>
      <c r="AU200" s="99" t="e">
        <f t="shared" ref="AU200:AU263" si="114">$AR$4*EXP(-$AS$4/(8.31*(AT200+273)))</f>
        <v>#N/A</v>
      </c>
      <c r="AV200" s="99">
        <f t="shared" ref="AV200:AV263" si="115">IF($AQ$1=0,0,$AT$1*$AQ$4*0.01*(1-EXP(-AU200*AQ200)))</f>
        <v>0</v>
      </c>
    </row>
    <row r="201" spans="1:48" s="91" customFormat="1">
      <c r="A201" s="92">
        <f t="shared" ref="A201:A264" si="116">A200+1</f>
        <v>193</v>
      </c>
      <c r="B201" s="91">
        <f t="shared" si="99"/>
        <v>194</v>
      </c>
      <c r="C201" s="99">
        <f t="shared" si="100"/>
        <v>0</v>
      </c>
      <c r="F201" s="92">
        <f t="shared" ref="F201:F264" si="117">F200+1</f>
        <v>193</v>
      </c>
      <c r="G201" s="91">
        <f t="shared" ref="G201:G264" si="118">F201-F$8+1</f>
        <v>194</v>
      </c>
      <c r="H201" s="91" t="e">
        <f>INDEX(地温!$D$2:$D$366,MATCH(F201,地温!$C$2:$C$366,FALSE))</f>
        <v>#N/A</v>
      </c>
      <c r="I201" s="91" t="e">
        <f t="shared" ref="I201:I264" si="119">I200+H201</f>
        <v>#N/A</v>
      </c>
      <c r="J201" s="93" t="e">
        <f t="shared" si="101"/>
        <v>#N/A</v>
      </c>
      <c r="K201" s="99" t="e">
        <f t="shared" si="102"/>
        <v>#N/A</v>
      </c>
      <c r="L201" s="99">
        <f t="shared" si="103"/>
        <v>0</v>
      </c>
      <c r="O201" s="92">
        <f t="shared" ref="O201:O264" si="120">O200+1</f>
        <v>193</v>
      </c>
      <c r="P201" s="91">
        <f t="shared" ref="P201:P264" si="121">O201-O$8+1</f>
        <v>194</v>
      </c>
      <c r="Q201" s="91" t="e">
        <f>INDEX(地温!$D$2:$D$366,MATCH(O201,地温!$C$2:$C$366,FALSE))</f>
        <v>#N/A</v>
      </c>
      <c r="R201" s="91" t="e">
        <f t="shared" ref="R201:R264" si="122">R200+Q201</f>
        <v>#N/A</v>
      </c>
      <c r="S201" s="93" t="e">
        <f t="shared" si="104"/>
        <v>#N/A</v>
      </c>
      <c r="T201" s="99" t="e">
        <f t="shared" si="105"/>
        <v>#N/A</v>
      </c>
      <c r="U201" s="99">
        <f t="shared" si="106"/>
        <v>0</v>
      </c>
      <c r="X201" s="92">
        <f t="shared" ref="X201:X264" si="123">X200+1</f>
        <v>193</v>
      </c>
      <c r="Y201" s="91">
        <f t="shared" ref="Y201:Y264" si="124">X201-X$8+1</f>
        <v>194</v>
      </c>
      <c r="Z201" s="91" t="e">
        <f>INDEX(地温!$D$2:$D$366,MATCH(X201,地温!$C$2:$C$366,FALSE))</f>
        <v>#N/A</v>
      </c>
      <c r="AA201" s="91" t="e">
        <f t="shared" ref="AA201:AA264" si="125">AA200+Z201</f>
        <v>#N/A</v>
      </c>
      <c r="AB201" s="93" t="e">
        <f t="shared" si="107"/>
        <v>#N/A</v>
      </c>
      <c r="AC201" s="99" t="e">
        <f t="shared" si="108"/>
        <v>#N/A</v>
      </c>
      <c r="AD201" s="99">
        <f t="shared" si="109"/>
        <v>0</v>
      </c>
      <c r="AG201" s="92">
        <f t="shared" ref="AG201:AG264" si="126">AG200+1</f>
        <v>193</v>
      </c>
      <c r="AH201" s="91">
        <f t="shared" ref="AH201:AH264" si="127">AG201-AG$8+1</f>
        <v>194</v>
      </c>
      <c r="AI201" s="91" t="e">
        <f>INDEX(地温!$D$2:$D$366,MATCH(AG201,地温!$C$2:$C$366,FALSE))</f>
        <v>#N/A</v>
      </c>
      <c r="AJ201" s="91" t="e">
        <f t="shared" ref="AJ201:AJ264" si="128">AJ200+AI201</f>
        <v>#N/A</v>
      </c>
      <c r="AK201" s="93" t="e">
        <f t="shared" si="110"/>
        <v>#N/A</v>
      </c>
      <c r="AL201" s="99" t="e">
        <f t="shared" si="111"/>
        <v>#N/A</v>
      </c>
      <c r="AM201" s="99">
        <f t="shared" si="112"/>
        <v>0</v>
      </c>
      <c r="AP201" s="92">
        <f t="shared" ref="AP201:AP264" si="129">AP200+1</f>
        <v>193</v>
      </c>
      <c r="AQ201" s="91">
        <f t="shared" ref="AQ201:AQ264" si="130">AP201-AP$8+1</f>
        <v>194</v>
      </c>
      <c r="AR201" s="91" t="e">
        <f>INDEX(地温!$D$2:$D$366,MATCH(AP201,地温!$C$2:$C$366,FALSE))</f>
        <v>#N/A</v>
      </c>
      <c r="AS201" s="91" t="e">
        <f t="shared" ref="AS201:AS264" si="131">AS200+AR201</f>
        <v>#N/A</v>
      </c>
      <c r="AT201" s="93" t="e">
        <f t="shared" si="113"/>
        <v>#N/A</v>
      </c>
      <c r="AU201" s="99" t="e">
        <f t="shared" si="114"/>
        <v>#N/A</v>
      </c>
      <c r="AV201" s="99">
        <f t="shared" si="115"/>
        <v>0</v>
      </c>
    </row>
    <row r="202" spans="1:48" s="91" customFormat="1">
      <c r="A202" s="92">
        <f t="shared" si="116"/>
        <v>194</v>
      </c>
      <c r="B202" s="91">
        <f t="shared" si="99"/>
        <v>195</v>
      </c>
      <c r="C202" s="99">
        <f t="shared" si="100"/>
        <v>0</v>
      </c>
      <c r="F202" s="92">
        <f t="shared" si="117"/>
        <v>194</v>
      </c>
      <c r="G202" s="91">
        <f t="shared" si="118"/>
        <v>195</v>
      </c>
      <c r="H202" s="91" t="e">
        <f>INDEX(地温!$D$2:$D$366,MATCH(F202,地温!$C$2:$C$366,FALSE))</f>
        <v>#N/A</v>
      </c>
      <c r="I202" s="91" t="e">
        <f t="shared" si="119"/>
        <v>#N/A</v>
      </c>
      <c r="J202" s="93" t="e">
        <f t="shared" si="101"/>
        <v>#N/A</v>
      </c>
      <c r="K202" s="99" t="e">
        <f t="shared" si="102"/>
        <v>#N/A</v>
      </c>
      <c r="L202" s="99">
        <f t="shared" si="103"/>
        <v>0</v>
      </c>
      <c r="O202" s="92">
        <f t="shared" si="120"/>
        <v>194</v>
      </c>
      <c r="P202" s="91">
        <f t="shared" si="121"/>
        <v>195</v>
      </c>
      <c r="Q202" s="91" t="e">
        <f>INDEX(地温!$D$2:$D$366,MATCH(O202,地温!$C$2:$C$366,FALSE))</f>
        <v>#N/A</v>
      </c>
      <c r="R202" s="91" t="e">
        <f t="shared" si="122"/>
        <v>#N/A</v>
      </c>
      <c r="S202" s="93" t="e">
        <f t="shared" si="104"/>
        <v>#N/A</v>
      </c>
      <c r="T202" s="99" t="e">
        <f t="shared" si="105"/>
        <v>#N/A</v>
      </c>
      <c r="U202" s="99">
        <f t="shared" si="106"/>
        <v>0</v>
      </c>
      <c r="X202" s="92">
        <f t="shared" si="123"/>
        <v>194</v>
      </c>
      <c r="Y202" s="91">
        <f t="shared" si="124"/>
        <v>195</v>
      </c>
      <c r="Z202" s="91" t="e">
        <f>INDEX(地温!$D$2:$D$366,MATCH(X202,地温!$C$2:$C$366,FALSE))</f>
        <v>#N/A</v>
      </c>
      <c r="AA202" s="91" t="e">
        <f t="shared" si="125"/>
        <v>#N/A</v>
      </c>
      <c r="AB202" s="93" t="e">
        <f t="shared" si="107"/>
        <v>#N/A</v>
      </c>
      <c r="AC202" s="99" t="e">
        <f t="shared" si="108"/>
        <v>#N/A</v>
      </c>
      <c r="AD202" s="99">
        <f t="shared" si="109"/>
        <v>0</v>
      </c>
      <c r="AG202" s="92">
        <f t="shared" si="126"/>
        <v>194</v>
      </c>
      <c r="AH202" s="91">
        <f t="shared" si="127"/>
        <v>195</v>
      </c>
      <c r="AI202" s="91" t="e">
        <f>INDEX(地温!$D$2:$D$366,MATCH(AG202,地温!$C$2:$C$366,FALSE))</f>
        <v>#N/A</v>
      </c>
      <c r="AJ202" s="91" t="e">
        <f t="shared" si="128"/>
        <v>#N/A</v>
      </c>
      <c r="AK202" s="93" t="e">
        <f t="shared" si="110"/>
        <v>#N/A</v>
      </c>
      <c r="AL202" s="99" t="e">
        <f t="shared" si="111"/>
        <v>#N/A</v>
      </c>
      <c r="AM202" s="99">
        <f t="shared" si="112"/>
        <v>0</v>
      </c>
      <c r="AP202" s="92">
        <f t="shared" si="129"/>
        <v>194</v>
      </c>
      <c r="AQ202" s="91">
        <f t="shared" si="130"/>
        <v>195</v>
      </c>
      <c r="AR202" s="91" t="e">
        <f>INDEX(地温!$D$2:$D$366,MATCH(AP202,地温!$C$2:$C$366,FALSE))</f>
        <v>#N/A</v>
      </c>
      <c r="AS202" s="91" t="e">
        <f t="shared" si="131"/>
        <v>#N/A</v>
      </c>
      <c r="AT202" s="93" t="e">
        <f t="shared" si="113"/>
        <v>#N/A</v>
      </c>
      <c r="AU202" s="99" t="e">
        <f t="shared" si="114"/>
        <v>#N/A</v>
      </c>
      <c r="AV202" s="99">
        <f t="shared" si="115"/>
        <v>0</v>
      </c>
    </row>
    <row r="203" spans="1:48" s="91" customFormat="1">
      <c r="A203" s="92">
        <f t="shared" si="116"/>
        <v>195</v>
      </c>
      <c r="B203" s="91">
        <f t="shared" si="99"/>
        <v>196</v>
      </c>
      <c r="C203" s="99">
        <f t="shared" si="100"/>
        <v>0</v>
      </c>
      <c r="F203" s="92">
        <f t="shared" si="117"/>
        <v>195</v>
      </c>
      <c r="G203" s="91">
        <f t="shared" si="118"/>
        <v>196</v>
      </c>
      <c r="H203" s="91" t="e">
        <f>INDEX(地温!$D$2:$D$366,MATCH(F203,地温!$C$2:$C$366,FALSE))</f>
        <v>#N/A</v>
      </c>
      <c r="I203" s="91" t="e">
        <f t="shared" si="119"/>
        <v>#N/A</v>
      </c>
      <c r="J203" s="93" t="e">
        <f t="shared" si="101"/>
        <v>#N/A</v>
      </c>
      <c r="K203" s="99" t="e">
        <f t="shared" si="102"/>
        <v>#N/A</v>
      </c>
      <c r="L203" s="99">
        <f t="shared" si="103"/>
        <v>0</v>
      </c>
      <c r="O203" s="92">
        <f t="shared" si="120"/>
        <v>195</v>
      </c>
      <c r="P203" s="91">
        <f t="shared" si="121"/>
        <v>196</v>
      </c>
      <c r="Q203" s="91" t="e">
        <f>INDEX(地温!$D$2:$D$366,MATCH(O203,地温!$C$2:$C$366,FALSE))</f>
        <v>#N/A</v>
      </c>
      <c r="R203" s="91" t="e">
        <f t="shared" si="122"/>
        <v>#N/A</v>
      </c>
      <c r="S203" s="93" t="e">
        <f t="shared" si="104"/>
        <v>#N/A</v>
      </c>
      <c r="T203" s="99" t="e">
        <f t="shared" si="105"/>
        <v>#N/A</v>
      </c>
      <c r="U203" s="99">
        <f t="shared" si="106"/>
        <v>0</v>
      </c>
      <c r="X203" s="92">
        <f t="shared" si="123"/>
        <v>195</v>
      </c>
      <c r="Y203" s="91">
        <f t="shared" si="124"/>
        <v>196</v>
      </c>
      <c r="Z203" s="91" t="e">
        <f>INDEX(地温!$D$2:$D$366,MATCH(X203,地温!$C$2:$C$366,FALSE))</f>
        <v>#N/A</v>
      </c>
      <c r="AA203" s="91" t="e">
        <f t="shared" si="125"/>
        <v>#N/A</v>
      </c>
      <c r="AB203" s="93" t="e">
        <f t="shared" si="107"/>
        <v>#N/A</v>
      </c>
      <c r="AC203" s="99" t="e">
        <f t="shared" si="108"/>
        <v>#N/A</v>
      </c>
      <c r="AD203" s="99">
        <f t="shared" si="109"/>
        <v>0</v>
      </c>
      <c r="AG203" s="92">
        <f t="shared" si="126"/>
        <v>195</v>
      </c>
      <c r="AH203" s="91">
        <f t="shared" si="127"/>
        <v>196</v>
      </c>
      <c r="AI203" s="91" t="e">
        <f>INDEX(地温!$D$2:$D$366,MATCH(AG203,地温!$C$2:$C$366,FALSE))</f>
        <v>#N/A</v>
      </c>
      <c r="AJ203" s="91" t="e">
        <f t="shared" si="128"/>
        <v>#N/A</v>
      </c>
      <c r="AK203" s="93" t="e">
        <f t="shared" si="110"/>
        <v>#N/A</v>
      </c>
      <c r="AL203" s="99" t="e">
        <f t="shared" si="111"/>
        <v>#N/A</v>
      </c>
      <c r="AM203" s="99">
        <f t="shared" si="112"/>
        <v>0</v>
      </c>
      <c r="AP203" s="92">
        <f t="shared" si="129"/>
        <v>195</v>
      </c>
      <c r="AQ203" s="91">
        <f t="shared" si="130"/>
        <v>196</v>
      </c>
      <c r="AR203" s="91" t="e">
        <f>INDEX(地温!$D$2:$D$366,MATCH(AP203,地温!$C$2:$C$366,FALSE))</f>
        <v>#N/A</v>
      </c>
      <c r="AS203" s="91" t="e">
        <f t="shared" si="131"/>
        <v>#N/A</v>
      </c>
      <c r="AT203" s="93" t="e">
        <f t="shared" si="113"/>
        <v>#N/A</v>
      </c>
      <c r="AU203" s="99" t="e">
        <f t="shared" si="114"/>
        <v>#N/A</v>
      </c>
      <c r="AV203" s="99">
        <f t="shared" si="115"/>
        <v>0</v>
      </c>
    </row>
    <row r="204" spans="1:48" s="91" customFormat="1">
      <c r="A204" s="92">
        <f t="shared" si="116"/>
        <v>196</v>
      </c>
      <c r="B204" s="91">
        <f t="shared" si="99"/>
        <v>197</v>
      </c>
      <c r="C204" s="99">
        <f t="shared" si="100"/>
        <v>0</v>
      </c>
      <c r="F204" s="92">
        <f t="shared" si="117"/>
        <v>196</v>
      </c>
      <c r="G204" s="91">
        <f t="shared" si="118"/>
        <v>197</v>
      </c>
      <c r="H204" s="91" t="e">
        <f>INDEX(地温!$D$2:$D$366,MATCH(F204,地温!$C$2:$C$366,FALSE))</f>
        <v>#N/A</v>
      </c>
      <c r="I204" s="91" t="e">
        <f t="shared" si="119"/>
        <v>#N/A</v>
      </c>
      <c r="J204" s="93" t="e">
        <f t="shared" si="101"/>
        <v>#N/A</v>
      </c>
      <c r="K204" s="99" t="e">
        <f t="shared" si="102"/>
        <v>#N/A</v>
      </c>
      <c r="L204" s="99">
        <f t="shared" si="103"/>
        <v>0</v>
      </c>
      <c r="O204" s="92">
        <f t="shared" si="120"/>
        <v>196</v>
      </c>
      <c r="P204" s="91">
        <f t="shared" si="121"/>
        <v>197</v>
      </c>
      <c r="Q204" s="91" t="e">
        <f>INDEX(地温!$D$2:$D$366,MATCH(O204,地温!$C$2:$C$366,FALSE))</f>
        <v>#N/A</v>
      </c>
      <c r="R204" s="91" t="e">
        <f t="shared" si="122"/>
        <v>#N/A</v>
      </c>
      <c r="S204" s="93" t="e">
        <f t="shared" si="104"/>
        <v>#N/A</v>
      </c>
      <c r="T204" s="99" t="e">
        <f t="shared" si="105"/>
        <v>#N/A</v>
      </c>
      <c r="U204" s="99">
        <f t="shared" si="106"/>
        <v>0</v>
      </c>
      <c r="X204" s="92">
        <f t="shared" si="123"/>
        <v>196</v>
      </c>
      <c r="Y204" s="91">
        <f t="shared" si="124"/>
        <v>197</v>
      </c>
      <c r="Z204" s="91" t="e">
        <f>INDEX(地温!$D$2:$D$366,MATCH(X204,地温!$C$2:$C$366,FALSE))</f>
        <v>#N/A</v>
      </c>
      <c r="AA204" s="91" t="e">
        <f t="shared" si="125"/>
        <v>#N/A</v>
      </c>
      <c r="AB204" s="93" t="e">
        <f t="shared" si="107"/>
        <v>#N/A</v>
      </c>
      <c r="AC204" s="99" t="e">
        <f t="shared" si="108"/>
        <v>#N/A</v>
      </c>
      <c r="AD204" s="99">
        <f t="shared" si="109"/>
        <v>0</v>
      </c>
      <c r="AG204" s="92">
        <f t="shared" si="126"/>
        <v>196</v>
      </c>
      <c r="AH204" s="91">
        <f t="shared" si="127"/>
        <v>197</v>
      </c>
      <c r="AI204" s="91" t="e">
        <f>INDEX(地温!$D$2:$D$366,MATCH(AG204,地温!$C$2:$C$366,FALSE))</f>
        <v>#N/A</v>
      </c>
      <c r="AJ204" s="91" t="e">
        <f t="shared" si="128"/>
        <v>#N/A</v>
      </c>
      <c r="AK204" s="93" t="e">
        <f t="shared" si="110"/>
        <v>#N/A</v>
      </c>
      <c r="AL204" s="99" t="e">
        <f t="shared" si="111"/>
        <v>#N/A</v>
      </c>
      <c r="AM204" s="99">
        <f t="shared" si="112"/>
        <v>0</v>
      </c>
      <c r="AP204" s="92">
        <f t="shared" si="129"/>
        <v>196</v>
      </c>
      <c r="AQ204" s="91">
        <f t="shared" si="130"/>
        <v>197</v>
      </c>
      <c r="AR204" s="91" t="e">
        <f>INDEX(地温!$D$2:$D$366,MATCH(AP204,地温!$C$2:$C$366,FALSE))</f>
        <v>#N/A</v>
      </c>
      <c r="AS204" s="91" t="e">
        <f t="shared" si="131"/>
        <v>#N/A</v>
      </c>
      <c r="AT204" s="93" t="e">
        <f t="shared" si="113"/>
        <v>#N/A</v>
      </c>
      <c r="AU204" s="99" t="e">
        <f t="shared" si="114"/>
        <v>#N/A</v>
      </c>
      <c r="AV204" s="99">
        <f t="shared" si="115"/>
        <v>0</v>
      </c>
    </row>
    <row r="205" spans="1:48" s="91" customFormat="1">
      <c r="A205" s="92">
        <f t="shared" si="116"/>
        <v>197</v>
      </c>
      <c r="B205" s="91">
        <f t="shared" si="99"/>
        <v>198</v>
      </c>
      <c r="C205" s="99">
        <f t="shared" si="100"/>
        <v>0</v>
      </c>
      <c r="F205" s="92">
        <f t="shared" si="117"/>
        <v>197</v>
      </c>
      <c r="G205" s="91">
        <f t="shared" si="118"/>
        <v>198</v>
      </c>
      <c r="H205" s="91" t="e">
        <f>INDEX(地温!$D$2:$D$366,MATCH(F205,地温!$C$2:$C$366,FALSE))</f>
        <v>#N/A</v>
      </c>
      <c r="I205" s="91" t="e">
        <f t="shared" si="119"/>
        <v>#N/A</v>
      </c>
      <c r="J205" s="93" t="e">
        <f t="shared" si="101"/>
        <v>#N/A</v>
      </c>
      <c r="K205" s="99" t="e">
        <f t="shared" si="102"/>
        <v>#N/A</v>
      </c>
      <c r="L205" s="99">
        <f t="shared" si="103"/>
        <v>0</v>
      </c>
      <c r="O205" s="92">
        <f t="shared" si="120"/>
        <v>197</v>
      </c>
      <c r="P205" s="91">
        <f t="shared" si="121"/>
        <v>198</v>
      </c>
      <c r="Q205" s="91" t="e">
        <f>INDEX(地温!$D$2:$D$366,MATCH(O205,地温!$C$2:$C$366,FALSE))</f>
        <v>#N/A</v>
      </c>
      <c r="R205" s="91" t="e">
        <f t="shared" si="122"/>
        <v>#N/A</v>
      </c>
      <c r="S205" s="93" t="e">
        <f t="shared" si="104"/>
        <v>#N/A</v>
      </c>
      <c r="T205" s="99" t="e">
        <f t="shared" si="105"/>
        <v>#N/A</v>
      </c>
      <c r="U205" s="99">
        <f t="shared" si="106"/>
        <v>0</v>
      </c>
      <c r="X205" s="92">
        <f t="shared" si="123"/>
        <v>197</v>
      </c>
      <c r="Y205" s="91">
        <f t="shared" si="124"/>
        <v>198</v>
      </c>
      <c r="Z205" s="91" t="e">
        <f>INDEX(地温!$D$2:$D$366,MATCH(X205,地温!$C$2:$C$366,FALSE))</f>
        <v>#N/A</v>
      </c>
      <c r="AA205" s="91" t="e">
        <f t="shared" si="125"/>
        <v>#N/A</v>
      </c>
      <c r="AB205" s="93" t="e">
        <f t="shared" si="107"/>
        <v>#N/A</v>
      </c>
      <c r="AC205" s="99" t="e">
        <f t="shared" si="108"/>
        <v>#N/A</v>
      </c>
      <c r="AD205" s="99">
        <f t="shared" si="109"/>
        <v>0</v>
      </c>
      <c r="AG205" s="92">
        <f t="shared" si="126"/>
        <v>197</v>
      </c>
      <c r="AH205" s="91">
        <f t="shared" si="127"/>
        <v>198</v>
      </c>
      <c r="AI205" s="91" t="e">
        <f>INDEX(地温!$D$2:$D$366,MATCH(AG205,地温!$C$2:$C$366,FALSE))</f>
        <v>#N/A</v>
      </c>
      <c r="AJ205" s="91" t="e">
        <f t="shared" si="128"/>
        <v>#N/A</v>
      </c>
      <c r="AK205" s="93" t="e">
        <f t="shared" si="110"/>
        <v>#N/A</v>
      </c>
      <c r="AL205" s="99" t="e">
        <f t="shared" si="111"/>
        <v>#N/A</v>
      </c>
      <c r="AM205" s="99">
        <f t="shared" si="112"/>
        <v>0</v>
      </c>
      <c r="AP205" s="92">
        <f t="shared" si="129"/>
        <v>197</v>
      </c>
      <c r="AQ205" s="91">
        <f t="shared" si="130"/>
        <v>198</v>
      </c>
      <c r="AR205" s="91" t="e">
        <f>INDEX(地温!$D$2:$D$366,MATCH(AP205,地温!$C$2:$C$366,FALSE))</f>
        <v>#N/A</v>
      </c>
      <c r="AS205" s="91" t="e">
        <f t="shared" si="131"/>
        <v>#N/A</v>
      </c>
      <c r="AT205" s="93" t="e">
        <f t="shared" si="113"/>
        <v>#N/A</v>
      </c>
      <c r="AU205" s="99" t="e">
        <f t="shared" si="114"/>
        <v>#N/A</v>
      </c>
      <c r="AV205" s="99">
        <f t="shared" si="115"/>
        <v>0</v>
      </c>
    </row>
    <row r="206" spans="1:48" s="91" customFormat="1">
      <c r="A206" s="92">
        <f t="shared" si="116"/>
        <v>198</v>
      </c>
      <c r="B206" s="91">
        <f t="shared" si="99"/>
        <v>199</v>
      </c>
      <c r="C206" s="99">
        <f t="shared" si="100"/>
        <v>0</v>
      </c>
      <c r="F206" s="92">
        <f t="shared" si="117"/>
        <v>198</v>
      </c>
      <c r="G206" s="91">
        <f t="shared" si="118"/>
        <v>199</v>
      </c>
      <c r="H206" s="91" t="e">
        <f>INDEX(地温!$D$2:$D$366,MATCH(F206,地温!$C$2:$C$366,FALSE))</f>
        <v>#N/A</v>
      </c>
      <c r="I206" s="91" t="e">
        <f t="shared" si="119"/>
        <v>#N/A</v>
      </c>
      <c r="J206" s="93" t="e">
        <f t="shared" si="101"/>
        <v>#N/A</v>
      </c>
      <c r="K206" s="99" t="e">
        <f t="shared" si="102"/>
        <v>#N/A</v>
      </c>
      <c r="L206" s="99">
        <f t="shared" si="103"/>
        <v>0</v>
      </c>
      <c r="O206" s="92">
        <f t="shared" si="120"/>
        <v>198</v>
      </c>
      <c r="P206" s="91">
        <f t="shared" si="121"/>
        <v>199</v>
      </c>
      <c r="Q206" s="91" t="e">
        <f>INDEX(地温!$D$2:$D$366,MATCH(O206,地温!$C$2:$C$366,FALSE))</f>
        <v>#N/A</v>
      </c>
      <c r="R206" s="91" t="e">
        <f t="shared" si="122"/>
        <v>#N/A</v>
      </c>
      <c r="S206" s="93" t="e">
        <f t="shared" si="104"/>
        <v>#N/A</v>
      </c>
      <c r="T206" s="99" t="e">
        <f t="shared" si="105"/>
        <v>#N/A</v>
      </c>
      <c r="U206" s="99">
        <f t="shared" si="106"/>
        <v>0</v>
      </c>
      <c r="X206" s="92">
        <f t="shared" si="123"/>
        <v>198</v>
      </c>
      <c r="Y206" s="91">
        <f t="shared" si="124"/>
        <v>199</v>
      </c>
      <c r="Z206" s="91" t="e">
        <f>INDEX(地温!$D$2:$D$366,MATCH(X206,地温!$C$2:$C$366,FALSE))</f>
        <v>#N/A</v>
      </c>
      <c r="AA206" s="91" t="e">
        <f t="shared" si="125"/>
        <v>#N/A</v>
      </c>
      <c r="AB206" s="93" t="e">
        <f t="shared" si="107"/>
        <v>#N/A</v>
      </c>
      <c r="AC206" s="99" t="e">
        <f t="shared" si="108"/>
        <v>#N/A</v>
      </c>
      <c r="AD206" s="99">
        <f t="shared" si="109"/>
        <v>0</v>
      </c>
      <c r="AG206" s="92">
        <f t="shared" si="126"/>
        <v>198</v>
      </c>
      <c r="AH206" s="91">
        <f t="shared" si="127"/>
        <v>199</v>
      </c>
      <c r="AI206" s="91" t="e">
        <f>INDEX(地温!$D$2:$D$366,MATCH(AG206,地温!$C$2:$C$366,FALSE))</f>
        <v>#N/A</v>
      </c>
      <c r="AJ206" s="91" t="e">
        <f t="shared" si="128"/>
        <v>#N/A</v>
      </c>
      <c r="AK206" s="93" t="e">
        <f t="shared" si="110"/>
        <v>#N/A</v>
      </c>
      <c r="AL206" s="99" t="e">
        <f t="shared" si="111"/>
        <v>#N/A</v>
      </c>
      <c r="AM206" s="99">
        <f t="shared" si="112"/>
        <v>0</v>
      </c>
      <c r="AP206" s="92">
        <f t="shared" si="129"/>
        <v>198</v>
      </c>
      <c r="AQ206" s="91">
        <f t="shared" si="130"/>
        <v>199</v>
      </c>
      <c r="AR206" s="91" t="e">
        <f>INDEX(地温!$D$2:$D$366,MATCH(AP206,地温!$C$2:$C$366,FALSE))</f>
        <v>#N/A</v>
      </c>
      <c r="AS206" s="91" t="e">
        <f t="shared" si="131"/>
        <v>#N/A</v>
      </c>
      <c r="AT206" s="93" t="e">
        <f t="shared" si="113"/>
        <v>#N/A</v>
      </c>
      <c r="AU206" s="99" t="e">
        <f t="shared" si="114"/>
        <v>#N/A</v>
      </c>
      <c r="AV206" s="99">
        <f t="shared" si="115"/>
        <v>0</v>
      </c>
    </row>
    <row r="207" spans="1:48" s="91" customFormat="1">
      <c r="A207" s="92">
        <f t="shared" si="116"/>
        <v>199</v>
      </c>
      <c r="B207" s="91">
        <f t="shared" si="99"/>
        <v>200</v>
      </c>
      <c r="C207" s="99">
        <f t="shared" si="100"/>
        <v>0</v>
      </c>
      <c r="F207" s="92">
        <f t="shared" si="117"/>
        <v>199</v>
      </c>
      <c r="G207" s="91">
        <f t="shared" si="118"/>
        <v>200</v>
      </c>
      <c r="H207" s="91" t="e">
        <f>INDEX(地温!$D$2:$D$366,MATCH(F207,地温!$C$2:$C$366,FALSE))</f>
        <v>#N/A</v>
      </c>
      <c r="I207" s="91" t="e">
        <f t="shared" si="119"/>
        <v>#N/A</v>
      </c>
      <c r="J207" s="93" t="e">
        <f t="shared" si="101"/>
        <v>#N/A</v>
      </c>
      <c r="K207" s="99" t="e">
        <f t="shared" si="102"/>
        <v>#N/A</v>
      </c>
      <c r="L207" s="99">
        <f t="shared" si="103"/>
        <v>0</v>
      </c>
      <c r="O207" s="92">
        <f t="shared" si="120"/>
        <v>199</v>
      </c>
      <c r="P207" s="91">
        <f t="shared" si="121"/>
        <v>200</v>
      </c>
      <c r="Q207" s="91" t="e">
        <f>INDEX(地温!$D$2:$D$366,MATCH(O207,地温!$C$2:$C$366,FALSE))</f>
        <v>#N/A</v>
      </c>
      <c r="R207" s="91" t="e">
        <f t="shared" si="122"/>
        <v>#N/A</v>
      </c>
      <c r="S207" s="93" t="e">
        <f t="shared" si="104"/>
        <v>#N/A</v>
      </c>
      <c r="T207" s="99" t="e">
        <f t="shared" si="105"/>
        <v>#N/A</v>
      </c>
      <c r="U207" s="99">
        <f t="shared" si="106"/>
        <v>0</v>
      </c>
      <c r="X207" s="92">
        <f t="shared" si="123"/>
        <v>199</v>
      </c>
      <c r="Y207" s="91">
        <f t="shared" si="124"/>
        <v>200</v>
      </c>
      <c r="Z207" s="91" t="e">
        <f>INDEX(地温!$D$2:$D$366,MATCH(X207,地温!$C$2:$C$366,FALSE))</f>
        <v>#N/A</v>
      </c>
      <c r="AA207" s="91" t="e">
        <f t="shared" si="125"/>
        <v>#N/A</v>
      </c>
      <c r="AB207" s="93" t="e">
        <f t="shared" si="107"/>
        <v>#N/A</v>
      </c>
      <c r="AC207" s="99" t="e">
        <f t="shared" si="108"/>
        <v>#N/A</v>
      </c>
      <c r="AD207" s="99">
        <f t="shared" si="109"/>
        <v>0</v>
      </c>
      <c r="AG207" s="92">
        <f t="shared" si="126"/>
        <v>199</v>
      </c>
      <c r="AH207" s="91">
        <f t="shared" si="127"/>
        <v>200</v>
      </c>
      <c r="AI207" s="91" t="e">
        <f>INDEX(地温!$D$2:$D$366,MATCH(AG207,地温!$C$2:$C$366,FALSE))</f>
        <v>#N/A</v>
      </c>
      <c r="AJ207" s="91" t="e">
        <f t="shared" si="128"/>
        <v>#N/A</v>
      </c>
      <c r="AK207" s="93" t="e">
        <f t="shared" si="110"/>
        <v>#N/A</v>
      </c>
      <c r="AL207" s="99" t="e">
        <f t="shared" si="111"/>
        <v>#N/A</v>
      </c>
      <c r="AM207" s="99">
        <f t="shared" si="112"/>
        <v>0</v>
      </c>
      <c r="AP207" s="92">
        <f t="shared" si="129"/>
        <v>199</v>
      </c>
      <c r="AQ207" s="91">
        <f t="shared" si="130"/>
        <v>200</v>
      </c>
      <c r="AR207" s="91" t="e">
        <f>INDEX(地温!$D$2:$D$366,MATCH(AP207,地温!$C$2:$C$366,FALSE))</f>
        <v>#N/A</v>
      </c>
      <c r="AS207" s="91" t="e">
        <f t="shared" si="131"/>
        <v>#N/A</v>
      </c>
      <c r="AT207" s="93" t="e">
        <f t="shared" si="113"/>
        <v>#N/A</v>
      </c>
      <c r="AU207" s="99" t="e">
        <f t="shared" si="114"/>
        <v>#N/A</v>
      </c>
      <c r="AV207" s="99">
        <f t="shared" si="115"/>
        <v>0</v>
      </c>
    </row>
    <row r="208" spans="1:48" s="91" customFormat="1">
      <c r="A208" s="92">
        <f t="shared" si="116"/>
        <v>200</v>
      </c>
      <c r="B208" s="91">
        <f t="shared" si="99"/>
        <v>201</v>
      </c>
      <c r="C208" s="99">
        <f t="shared" si="100"/>
        <v>0</v>
      </c>
      <c r="F208" s="92">
        <f t="shared" si="117"/>
        <v>200</v>
      </c>
      <c r="G208" s="91">
        <f t="shared" si="118"/>
        <v>201</v>
      </c>
      <c r="H208" s="91" t="e">
        <f>INDEX(地温!$D$2:$D$366,MATCH(F208,地温!$C$2:$C$366,FALSE))</f>
        <v>#N/A</v>
      </c>
      <c r="I208" s="91" t="e">
        <f t="shared" si="119"/>
        <v>#N/A</v>
      </c>
      <c r="J208" s="93" t="e">
        <f t="shared" si="101"/>
        <v>#N/A</v>
      </c>
      <c r="K208" s="99" t="e">
        <f t="shared" si="102"/>
        <v>#N/A</v>
      </c>
      <c r="L208" s="99">
        <f t="shared" si="103"/>
        <v>0</v>
      </c>
      <c r="O208" s="92">
        <f t="shared" si="120"/>
        <v>200</v>
      </c>
      <c r="P208" s="91">
        <f t="shared" si="121"/>
        <v>201</v>
      </c>
      <c r="Q208" s="91" t="e">
        <f>INDEX(地温!$D$2:$D$366,MATCH(O208,地温!$C$2:$C$366,FALSE))</f>
        <v>#N/A</v>
      </c>
      <c r="R208" s="91" t="e">
        <f t="shared" si="122"/>
        <v>#N/A</v>
      </c>
      <c r="S208" s="93" t="e">
        <f t="shared" si="104"/>
        <v>#N/A</v>
      </c>
      <c r="T208" s="99" t="e">
        <f t="shared" si="105"/>
        <v>#N/A</v>
      </c>
      <c r="U208" s="99">
        <f t="shared" si="106"/>
        <v>0</v>
      </c>
      <c r="X208" s="92">
        <f t="shared" si="123"/>
        <v>200</v>
      </c>
      <c r="Y208" s="91">
        <f t="shared" si="124"/>
        <v>201</v>
      </c>
      <c r="Z208" s="91" t="e">
        <f>INDEX(地温!$D$2:$D$366,MATCH(X208,地温!$C$2:$C$366,FALSE))</f>
        <v>#N/A</v>
      </c>
      <c r="AA208" s="91" t="e">
        <f t="shared" si="125"/>
        <v>#N/A</v>
      </c>
      <c r="AB208" s="93" t="e">
        <f t="shared" si="107"/>
        <v>#N/A</v>
      </c>
      <c r="AC208" s="99" t="e">
        <f t="shared" si="108"/>
        <v>#N/A</v>
      </c>
      <c r="AD208" s="99">
        <f t="shared" si="109"/>
        <v>0</v>
      </c>
      <c r="AG208" s="92">
        <f t="shared" si="126"/>
        <v>200</v>
      </c>
      <c r="AH208" s="91">
        <f t="shared" si="127"/>
        <v>201</v>
      </c>
      <c r="AI208" s="91" t="e">
        <f>INDEX(地温!$D$2:$D$366,MATCH(AG208,地温!$C$2:$C$366,FALSE))</f>
        <v>#N/A</v>
      </c>
      <c r="AJ208" s="91" t="e">
        <f t="shared" si="128"/>
        <v>#N/A</v>
      </c>
      <c r="AK208" s="93" t="e">
        <f t="shared" si="110"/>
        <v>#N/A</v>
      </c>
      <c r="AL208" s="99" t="e">
        <f t="shared" si="111"/>
        <v>#N/A</v>
      </c>
      <c r="AM208" s="99">
        <f t="shared" si="112"/>
        <v>0</v>
      </c>
      <c r="AP208" s="92">
        <f t="shared" si="129"/>
        <v>200</v>
      </c>
      <c r="AQ208" s="91">
        <f t="shared" si="130"/>
        <v>201</v>
      </c>
      <c r="AR208" s="91" t="e">
        <f>INDEX(地温!$D$2:$D$366,MATCH(AP208,地温!$C$2:$C$366,FALSE))</f>
        <v>#N/A</v>
      </c>
      <c r="AS208" s="91" t="e">
        <f t="shared" si="131"/>
        <v>#N/A</v>
      </c>
      <c r="AT208" s="93" t="e">
        <f t="shared" si="113"/>
        <v>#N/A</v>
      </c>
      <c r="AU208" s="99" t="e">
        <f t="shared" si="114"/>
        <v>#N/A</v>
      </c>
      <c r="AV208" s="99">
        <f t="shared" si="115"/>
        <v>0</v>
      </c>
    </row>
    <row r="209" spans="1:48" s="91" customFormat="1">
      <c r="A209" s="92">
        <f t="shared" si="116"/>
        <v>201</v>
      </c>
      <c r="B209" s="91">
        <f t="shared" si="99"/>
        <v>202</v>
      </c>
      <c r="C209" s="99">
        <f t="shared" si="100"/>
        <v>0</v>
      </c>
      <c r="F209" s="92">
        <f t="shared" si="117"/>
        <v>201</v>
      </c>
      <c r="G209" s="91">
        <f t="shared" si="118"/>
        <v>202</v>
      </c>
      <c r="H209" s="91" t="e">
        <f>INDEX(地温!$D$2:$D$366,MATCH(F209,地温!$C$2:$C$366,FALSE))</f>
        <v>#N/A</v>
      </c>
      <c r="I209" s="91" t="e">
        <f t="shared" si="119"/>
        <v>#N/A</v>
      </c>
      <c r="J209" s="93" t="e">
        <f t="shared" si="101"/>
        <v>#N/A</v>
      </c>
      <c r="K209" s="99" t="e">
        <f t="shared" si="102"/>
        <v>#N/A</v>
      </c>
      <c r="L209" s="99">
        <f t="shared" si="103"/>
        <v>0</v>
      </c>
      <c r="O209" s="92">
        <f t="shared" si="120"/>
        <v>201</v>
      </c>
      <c r="P209" s="91">
        <f t="shared" si="121"/>
        <v>202</v>
      </c>
      <c r="Q209" s="91" t="e">
        <f>INDEX(地温!$D$2:$D$366,MATCH(O209,地温!$C$2:$C$366,FALSE))</f>
        <v>#N/A</v>
      </c>
      <c r="R209" s="91" t="e">
        <f t="shared" si="122"/>
        <v>#N/A</v>
      </c>
      <c r="S209" s="93" t="e">
        <f t="shared" si="104"/>
        <v>#N/A</v>
      </c>
      <c r="T209" s="99" t="e">
        <f t="shared" si="105"/>
        <v>#N/A</v>
      </c>
      <c r="U209" s="99">
        <f t="shared" si="106"/>
        <v>0</v>
      </c>
      <c r="X209" s="92">
        <f t="shared" si="123"/>
        <v>201</v>
      </c>
      <c r="Y209" s="91">
        <f t="shared" si="124"/>
        <v>202</v>
      </c>
      <c r="Z209" s="91" t="e">
        <f>INDEX(地温!$D$2:$D$366,MATCH(X209,地温!$C$2:$C$366,FALSE))</f>
        <v>#N/A</v>
      </c>
      <c r="AA209" s="91" t="e">
        <f t="shared" si="125"/>
        <v>#N/A</v>
      </c>
      <c r="AB209" s="93" t="e">
        <f t="shared" si="107"/>
        <v>#N/A</v>
      </c>
      <c r="AC209" s="99" t="e">
        <f t="shared" si="108"/>
        <v>#N/A</v>
      </c>
      <c r="AD209" s="99">
        <f t="shared" si="109"/>
        <v>0</v>
      </c>
      <c r="AG209" s="92">
        <f t="shared" si="126"/>
        <v>201</v>
      </c>
      <c r="AH209" s="91">
        <f t="shared" si="127"/>
        <v>202</v>
      </c>
      <c r="AI209" s="91" t="e">
        <f>INDEX(地温!$D$2:$D$366,MATCH(AG209,地温!$C$2:$C$366,FALSE))</f>
        <v>#N/A</v>
      </c>
      <c r="AJ209" s="91" t="e">
        <f t="shared" si="128"/>
        <v>#N/A</v>
      </c>
      <c r="AK209" s="93" t="e">
        <f t="shared" si="110"/>
        <v>#N/A</v>
      </c>
      <c r="AL209" s="99" t="e">
        <f t="shared" si="111"/>
        <v>#N/A</v>
      </c>
      <c r="AM209" s="99">
        <f t="shared" si="112"/>
        <v>0</v>
      </c>
      <c r="AP209" s="92">
        <f t="shared" si="129"/>
        <v>201</v>
      </c>
      <c r="AQ209" s="91">
        <f t="shared" si="130"/>
        <v>202</v>
      </c>
      <c r="AR209" s="91" t="e">
        <f>INDEX(地温!$D$2:$D$366,MATCH(AP209,地温!$C$2:$C$366,FALSE))</f>
        <v>#N/A</v>
      </c>
      <c r="AS209" s="91" t="e">
        <f t="shared" si="131"/>
        <v>#N/A</v>
      </c>
      <c r="AT209" s="93" t="e">
        <f t="shared" si="113"/>
        <v>#N/A</v>
      </c>
      <c r="AU209" s="99" t="e">
        <f t="shared" si="114"/>
        <v>#N/A</v>
      </c>
      <c r="AV209" s="99">
        <f t="shared" si="115"/>
        <v>0</v>
      </c>
    </row>
    <row r="210" spans="1:48" s="91" customFormat="1">
      <c r="A210" s="92">
        <f t="shared" si="116"/>
        <v>202</v>
      </c>
      <c r="B210" s="91">
        <f t="shared" si="99"/>
        <v>203</v>
      </c>
      <c r="C210" s="99">
        <f t="shared" si="100"/>
        <v>0</v>
      </c>
      <c r="F210" s="92">
        <f t="shared" si="117"/>
        <v>202</v>
      </c>
      <c r="G210" s="91">
        <f t="shared" si="118"/>
        <v>203</v>
      </c>
      <c r="H210" s="91" t="e">
        <f>INDEX(地温!$D$2:$D$366,MATCH(F210,地温!$C$2:$C$366,FALSE))</f>
        <v>#N/A</v>
      </c>
      <c r="I210" s="91" t="e">
        <f t="shared" si="119"/>
        <v>#N/A</v>
      </c>
      <c r="J210" s="93" t="e">
        <f t="shared" si="101"/>
        <v>#N/A</v>
      </c>
      <c r="K210" s="99" t="e">
        <f t="shared" si="102"/>
        <v>#N/A</v>
      </c>
      <c r="L210" s="99">
        <f t="shared" si="103"/>
        <v>0</v>
      </c>
      <c r="O210" s="92">
        <f t="shared" si="120"/>
        <v>202</v>
      </c>
      <c r="P210" s="91">
        <f t="shared" si="121"/>
        <v>203</v>
      </c>
      <c r="Q210" s="91" t="e">
        <f>INDEX(地温!$D$2:$D$366,MATCH(O210,地温!$C$2:$C$366,FALSE))</f>
        <v>#N/A</v>
      </c>
      <c r="R210" s="91" t="e">
        <f t="shared" si="122"/>
        <v>#N/A</v>
      </c>
      <c r="S210" s="93" t="e">
        <f t="shared" si="104"/>
        <v>#N/A</v>
      </c>
      <c r="T210" s="99" t="e">
        <f t="shared" si="105"/>
        <v>#N/A</v>
      </c>
      <c r="U210" s="99">
        <f t="shared" si="106"/>
        <v>0</v>
      </c>
      <c r="X210" s="92">
        <f t="shared" si="123"/>
        <v>202</v>
      </c>
      <c r="Y210" s="91">
        <f t="shared" si="124"/>
        <v>203</v>
      </c>
      <c r="Z210" s="91" t="e">
        <f>INDEX(地温!$D$2:$D$366,MATCH(X210,地温!$C$2:$C$366,FALSE))</f>
        <v>#N/A</v>
      </c>
      <c r="AA210" s="91" t="e">
        <f t="shared" si="125"/>
        <v>#N/A</v>
      </c>
      <c r="AB210" s="93" t="e">
        <f t="shared" si="107"/>
        <v>#N/A</v>
      </c>
      <c r="AC210" s="99" t="e">
        <f t="shared" si="108"/>
        <v>#N/A</v>
      </c>
      <c r="AD210" s="99">
        <f t="shared" si="109"/>
        <v>0</v>
      </c>
      <c r="AG210" s="92">
        <f t="shared" si="126"/>
        <v>202</v>
      </c>
      <c r="AH210" s="91">
        <f t="shared" si="127"/>
        <v>203</v>
      </c>
      <c r="AI210" s="91" t="e">
        <f>INDEX(地温!$D$2:$D$366,MATCH(AG210,地温!$C$2:$C$366,FALSE))</f>
        <v>#N/A</v>
      </c>
      <c r="AJ210" s="91" t="e">
        <f t="shared" si="128"/>
        <v>#N/A</v>
      </c>
      <c r="AK210" s="93" t="e">
        <f t="shared" si="110"/>
        <v>#N/A</v>
      </c>
      <c r="AL210" s="99" t="e">
        <f t="shared" si="111"/>
        <v>#N/A</v>
      </c>
      <c r="AM210" s="99">
        <f t="shared" si="112"/>
        <v>0</v>
      </c>
      <c r="AP210" s="92">
        <f t="shared" si="129"/>
        <v>202</v>
      </c>
      <c r="AQ210" s="91">
        <f t="shared" si="130"/>
        <v>203</v>
      </c>
      <c r="AR210" s="91" t="e">
        <f>INDEX(地温!$D$2:$D$366,MATCH(AP210,地温!$C$2:$C$366,FALSE))</f>
        <v>#N/A</v>
      </c>
      <c r="AS210" s="91" t="e">
        <f t="shared" si="131"/>
        <v>#N/A</v>
      </c>
      <c r="AT210" s="93" t="e">
        <f t="shared" si="113"/>
        <v>#N/A</v>
      </c>
      <c r="AU210" s="99" t="e">
        <f t="shared" si="114"/>
        <v>#N/A</v>
      </c>
      <c r="AV210" s="99">
        <f t="shared" si="115"/>
        <v>0</v>
      </c>
    </row>
    <row r="211" spans="1:48" s="91" customFormat="1">
      <c r="A211" s="92">
        <f t="shared" si="116"/>
        <v>203</v>
      </c>
      <c r="B211" s="91">
        <f t="shared" si="99"/>
        <v>204</v>
      </c>
      <c r="C211" s="99">
        <f t="shared" si="100"/>
        <v>0</v>
      </c>
      <c r="F211" s="92">
        <f t="shared" si="117"/>
        <v>203</v>
      </c>
      <c r="G211" s="91">
        <f t="shared" si="118"/>
        <v>204</v>
      </c>
      <c r="H211" s="91" t="e">
        <f>INDEX(地温!$D$2:$D$366,MATCH(F211,地温!$C$2:$C$366,FALSE))</f>
        <v>#N/A</v>
      </c>
      <c r="I211" s="91" t="e">
        <f t="shared" si="119"/>
        <v>#N/A</v>
      </c>
      <c r="J211" s="93" t="e">
        <f t="shared" si="101"/>
        <v>#N/A</v>
      </c>
      <c r="K211" s="99" t="e">
        <f t="shared" si="102"/>
        <v>#N/A</v>
      </c>
      <c r="L211" s="99">
        <f t="shared" si="103"/>
        <v>0</v>
      </c>
      <c r="O211" s="92">
        <f t="shared" si="120"/>
        <v>203</v>
      </c>
      <c r="P211" s="91">
        <f t="shared" si="121"/>
        <v>204</v>
      </c>
      <c r="Q211" s="91" t="e">
        <f>INDEX(地温!$D$2:$D$366,MATCH(O211,地温!$C$2:$C$366,FALSE))</f>
        <v>#N/A</v>
      </c>
      <c r="R211" s="91" t="e">
        <f t="shared" si="122"/>
        <v>#N/A</v>
      </c>
      <c r="S211" s="93" t="e">
        <f t="shared" si="104"/>
        <v>#N/A</v>
      </c>
      <c r="T211" s="99" t="e">
        <f t="shared" si="105"/>
        <v>#N/A</v>
      </c>
      <c r="U211" s="99">
        <f t="shared" si="106"/>
        <v>0</v>
      </c>
      <c r="X211" s="92">
        <f t="shared" si="123"/>
        <v>203</v>
      </c>
      <c r="Y211" s="91">
        <f t="shared" si="124"/>
        <v>204</v>
      </c>
      <c r="Z211" s="91" t="e">
        <f>INDEX(地温!$D$2:$D$366,MATCH(X211,地温!$C$2:$C$366,FALSE))</f>
        <v>#N/A</v>
      </c>
      <c r="AA211" s="91" t="e">
        <f t="shared" si="125"/>
        <v>#N/A</v>
      </c>
      <c r="AB211" s="93" t="e">
        <f t="shared" si="107"/>
        <v>#N/A</v>
      </c>
      <c r="AC211" s="99" t="e">
        <f t="shared" si="108"/>
        <v>#N/A</v>
      </c>
      <c r="AD211" s="99">
        <f t="shared" si="109"/>
        <v>0</v>
      </c>
      <c r="AG211" s="92">
        <f t="shared" si="126"/>
        <v>203</v>
      </c>
      <c r="AH211" s="91">
        <f t="shared" si="127"/>
        <v>204</v>
      </c>
      <c r="AI211" s="91" t="e">
        <f>INDEX(地温!$D$2:$D$366,MATCH(AG211,地温!$C$2:$C$366,FALSE))</f>
        <v>#N/A</v>
      </c>
      <c r="AJ211" s="91" t="e">
        <f t="shared" si="128"/>
        <v>#N/A</v>
      </c>
      <c r="AK211" s="93" t="e">
        <f t="shared" si="110"/>
        <v>#N/A</v>
      </c>
      <c r="AL211" s="99" t="e">
        <f t="shared" si="111"/>
        <v>#N/A</v>
      </c>
      <c r="AM211" s="99">
        <f t="shared" si="112"/>
        <v>0</v>
      </c>
      <c r="AP211" s="92">
        <f t="shared" si="129"/>
        <v>203</v>
      </c>
      <c r="AQ211" s="91">
        <f t="shared" si="130"/>
        <v>204</v>
      </c>
      <c r="AR211" s="91" t="e">
        <f>INDEX(地温!$D$2:$D$366,MATCH(AP211,地温!$C$2:$C$366,FALSE))</f>
        <v>#N/A</v>
      </c>
      <c r="AS211" s="91" t="e">
        <f t="shared" si="131"/>
        <v>#N/A</v>
      </c>
      <c r="AT211" s="93" t="e">
        <f t="shared" si="113"/>
        <v>#N/A</v>
      </c>
      <c r="AU211" s="99" t="e">
        <f t="shared" si="114"/>
        <v>#N/A</v>
      </c>
      <c r="AV211" s="99">
        <f t="shared" si="115"/>
        <v>0</v>
      </c>
    </row>
    <row r="212" spans="1:48" s="91" customFormat="1">
      <c r="A212" s="92">
        <f t="shared" si="116"/>
        <v>204</v>
      </c>
      <c r="B212" s="91">
        <f t="shared" si="99"/>
        <v>205</v>
      </c>
      <c r="C212" s="99">
        <f t="shared" si="100"/>
        <v>0</v>
      </c>
      <c r="F212" s="92">
        <f t="shared" si="117"/>
        <v>204</v>
      </c>
      <c r="G212" s="91">
        <f t="shared" si="118"/>
        <v>205</v>
      </c>
      <c r="H212" s="91" t="e">
        <f>INDEX(地温!$D$2:$D$366,MATCH(F212,地温!$C$2:$C$366,FALSE))</f>
        <v>#N/A</v>
      </c>
      <c r="I212" s="91" t="e">
        <f t="shared" si="119"/>
        <v>#N/A</v>
      </c>
      <c r="J212" s="93" t="e">
        <f t="shared" si="101"/>
        <v>#N/A</v>
      </c>
      <c r="K212" s="99" t="e">
        <f t="shared" si="102"/>
        <v>#N/A</v>
      </c>
      <c r="L212" s="99">
        <f t="shared" si="103"/>
        <v>0</v>
      </c>
      <c r="O212" s="92">
        <f t="shared" si="120"/>
        <v>204</v>
      </c>
      <c r="P212" s="91">
        <f t="shared" si="121"/>
        <v>205</v>
      </c>
      <c r="Q212" s="91" t="e">
        <f>INDEX(地温!$D$2:$D$366,MATCH(O212,地温!$C$2:$C$366,FALSE))</f>
        <v>#N/A</v>
      </c>
      <c r="R212" s="91" t="e">
        <f t="shared" si="122"/>
        <v>#N/A</v>
      </c>
      <c r="S212" s="93" t="e">
        <f t="shared" si="104"/>
        <v>#N/A</v>
      </c>
      <c r="T212" s="99" t="e">
        <f t="shared" si="105"/>
        <v>#N/A</v>
      </c>
      <c r="U212" s="99">
        <f t="shared" si="106"/>
        <v>0</v>
      </c>
      <c r="X212" s="92">
        <f t="shared" si="123"/>
        <v>204</v>
      </c>
      <c r="Y212" s="91">
        <f t="shared" si="124"/>
        <v>205</v>
      </c>
      <c r="Z212" s="91" t="e">
        <f>INDEX(地温!$D$2:$D$366,MATCH(X212,地温!$C$2:$C$366,FALSE))</f>
        <v>#N/A</v>
      </c>
      <c r="AA212" s="91" t="e">
        <f t="shared" si="125"/>
        <v>#N/A</v>
      </c>
      <c r="AB212" s="93" t="e">
        <f t="shared" si="107"/>
        <v>#N/A</v>
      </c>
      <c r="AC212" s="99" t="e">
        <f t="shared" si="108"/>
        <v>#N/A</v>
      </c>
      <c r="AD212" s="99">
        <f t="shared" si="109"/>
        <v>0</v>
      </c>
      <c r="AG212" s="92">
        <f t="shared" si="126"/>
        <v>204</v>
      </c>
      <c r="AH212" s="91">
        <f t="shared" si="127"/>
        <v>205</v>
      </c>
      <c r="AI212" s="91" t="e">
        <f>INDEX(地温!$D$2:$D$366,MATCH(AG212,地温!$C$2:$C$366,FALSE))</f>
        <v>#N/A</v>
      </c>
      <c r="AJ212" s="91" t="e">
        <f t="shared" si="128"/>
        <v>#N/A</v>
      </c>
      <c r="AK212" s="93" t="e">
        <f t="shared" si="110"/>
        <v>#N/A</v>
      </c>
      <c r="AL212" s="99" t="e">
        <f t="shared" si="111"/>
        <v>#N/A</v>
      </c>
      <c r="AM212" s="99">
        <f t="shared" si="112"/>
        <v>0</v>
      </c>
      <c r="AP212" s="92">
        <f t="shared" si="129"/>
        <v>204</v>
      </c>
      <c r="AQ212" s="91">
        <f t="shared" si="130"/>
        <v>205</v>
      </c>
      <c r="AR212" s="91" t="e">
        <f>INDEX(地温!$D$2:$D$366,MATCH(AP212,地温!$C$2:$C$366,FALSE))</f>
        <v>#N/A</v>
      </c>
      <c r="AS212" s="91" t="e">
        <f t="shared" si="131"/>
        <v>#N/A</v>
      </c>
      <c r="AT212" s="93" t="e">
        <f t="shared" si="113"/>
        <v>#N/A</v>
      </c>
      <c r="AU212" s="99" t="e">
        <f t="shared" si="114"/>
        <v>#N/A</v>
      </c>
      <c r="AV212" s="99">
        <f t="shared" si="115"/>
        <v>0</v>
      </c>
    </row>
    <row r="213" spans="1:48" s="91" customFormat="1">
      <c r="A213" s="92">
        <f t="shared" si="116"/>
        <v>205</v>
      </c>
      <c r="B213" s="91">
        <f t="shared" si="99"/>
        <v>206</v>
      </c>
      <c r="C213" s="99">
        <f t="shared" si="100"/>
        <v>0</v>
      </c>
      <c r="F213" s="92">
        <f t="shared" si="117"/>
        <v>205</v>
      </c>
      <c r="G213" s="91">
        <f t="shared" si="118"/>
        <v>206</v>
      </c>
      <c r="H213" s="91" t="e">
        <f>INDEX(地温!$D$2:$D$366,MATCH(F213,地温!$C$2:$C$366,FALSE))</f>
        <v>#N/A</v>
      </c>
      <c r="I213" s="91" t="e">
        <f t="shared" si="119"/>
        <v>#N/A</v>
      </c>
      <c r="J213" s="93" t="e">
        <f t="shared" si="101"/>
        <v>#N/A</v>
      </c>
      <c r="K213" s="99" t="e">
        <f t="shared" si="102"/>
        <v>#N/A</v>
      </c>
      <c r="L213" s="99">
        <f t="shared" si="103"/>
        <v>0</v>
      </c>
      <c r="O213" s="92">
        <f t="shared" si="120"/>
        <v>205</v>
      </c>
      <c r="P213" s="91">
        <f t="shared" si="121"/>
        <v>206</v>
      </c>
      <c r="Q213" s="91" t="e">
        <f>INDEX(地温!$D$2:$D$366,MATCH(O213,地温!$C$2:$C$366,FALSE))</f>
        <v>#N/A</v>
      </c>
      <c r="R213" s="91" t="e">
        <f t="shared" si="122"/>
        <v>#N/A</v>
      </c>
      <c r="S213" s="93" t="e">
        <f t="shared" si="104"/>
        <v>#N/A</v>
      </c>
      <c r="T213" s="99" t="e">
        <f t="shared" si="105"/>
        <v>#N/A</v>
      </c>
      <c r="U213" s="99">
        <f t="shared" si="106"/>
        <v>0</v>
      </c>
      <c r="X213" s="92">
        <f t="shared" si="123"/>
        <v>205</v>
      </c>
      <c r="Y213" s="91">
        <f t="shared" si="124"/>
        <v>206</v>
      </c>
      <c r="Z213" s="91" t="e">
        <f>INDEX(地温!$D$2:$D$366,MATCH(X213,地温!$C$2:$C$366,FALSE))</f>
        <v>#N/A</v>
      </c>
      <c r="AA213" s="91" t="e">
        <f t="shared" si="125"/>
        <v>#N/A</v>
      </c>
      <c r="AB213" s="93" t="e">
        <f t="shared" si="107"/>
        <v>#N/A</v>
      </c>
      <c r="AC213" s="99" t="e">
        <f t="shared" si="108"/>
        <v>#N/A</v>
      </c>
      <c r="AD213" s="99">
        <f t="shared" si="109"/>
        <v>0</v>
      </c>
      <c r="AG213" s="92">
        <f t="shared" si="126"/>
        <v>205</v>
      </c>
      <c r="AH213" s="91">
        <f t="shared" si="127"/>
        <v>206</v>
      </c>
      <c r="AI213" s="91" t="e">
        <f>INDEX(地温!$D$2:$D$366,MATCH(AG213,地温!$C$2:$C$366,FALSE))</f>
        <v>#N/A</v>
      </c>
      <c r="AJ213" s="91" t="e">
        <f t="shared" si="128"/>
        <v>#N/A</v>
      </c>
      <c r="AK213" s="93" t="e">
        <f t="shared" si="110"/>
        <v>#N/A</v>
      </c>
      <c r="AL213" s="99" t="e">
        <f t="shared" si="111"/>
        <v>#N/A</v>
      </c>
      <c r="AM213" s="99">
        <f t="shared" si="112"/>
        <v>0</v>
      </c>
      <c r="AP213" s="92">
        <f t="shared" si="129"/>
        <v>205</v>
      </c>
      <c r="AQ213" s="91">
        <f t="shared" si="130"/>
        <v>206</v>
      </c>
      <c r="AR213" s="91" t="e">
        <f>INDEX(地温!$D$2:$D$366,MATCH(AP213,地温!$C$2:$C$366,FALSE))</f>
        <v>#N/A</v>
      </c>
      <c r="AS213" s="91" t="e">
        <f t="shared" si="131"/>
        <v>#N/A</v>
      </c>
      <c r="AT213" s="93" t="e">
        <f t="shared" si="113"/>
        <v>#N/A</v>
      </c>
      <c r="AU213" s="99" t="e">
        <f t="shared" si="114"/>
        <v>#N/A</v>
      </c>
      <c r="AV213" s="99">
        <f t="shared" si="115"/>
        <v>0</v>
      </c>
    </row>
    <row r="214" spans="1:48" s="91" customFormat="1">
      <c r="A214" s="92">
        <f t="shared" si="116"/>
        <v>206</v>
      </c>
      <c r="B214" s="91">
        <f t="shared" si="99"/>
        <v>207</v>
      </c>
      <c r="C214" s="99">
        <f t="shared" si="100"/>
        <v>0</v>
      </c>
      <c r="F214" s="92">
        <f t="shared" si="117"/>
        <v>206</v>
      </c>
      <c r="G214" s="91">
        <f t="shared" si="118"/>
        <v>207</v>
      </c>
      <c r="H214" s="91" t="e">
        <f>INDEX(地温!$D$2:$D$366,MATCH(F214,地温!$C$2:$C$366,FALSE))</f>
        <v>#N/A</v>
      </c>
      <c r="I214" s="91" t="e">
        <f t="shared" si="119"/>
        <v>#N/A</v>
      </c>
      <c r="J214" s="93" t="e">
        <f t="shared" si="101"/>
        <v>#N/A</v>
      </c>
      <c r="K214" s="99" t="e">
        <f t="shared" si="102"/>
        <v>#N/A</v>
      </c>
      <c r="L214" s="99">
        <f t="shared" si="103"/>
        <v>0</v>
      </c>
      <c r="O214" s="92">
        <f t="shared" si="120"/>
        <v>206</v>
      </c>
      <c r="P214" s="91">
        <f t="shared" si="121"/>
        <v>207</v>
      </c>
      <c r="Q214" s="91" t="e">
        <f>INDEX(地温!$D$2:$D$366,MATCH(O214,地温!$C$2:$C$366,FALSE))</f>
        <v>#N/A</v>
      </c>
      <c r="R214" s="91" t="e">
        <f t="shared" si="122"/>
        <v>#N/A</v>
      </c>
      <c r="S214" s="93" t="e">
        <f t="shared" si="104"/>
        <v>#N/A</v>
      </c>
      <c r="T214" s="99" t="e">
        <f t="shared" si="105"/>
        <v>#N/A</v>
      </c>
      <c r="U214" s="99">
        <f t="shared" si="106"/>
        <v>0</v>
      </c>
      <c r="X214" s="92">
        <f t="shared" si="123"/>
        <v>206</v>
      </c>
      <c r="Y214" s="91">
        <f t="shared" si="124"/>
        <v>207</v>
      </c>
      <c r="Z214" s="91" t="e">
        <f>INDEX(地温!$D$2:$D$366,MATCH(X214,地温!$C$2:$C$366,FALSE))</f>
        <v>#N/A</v>
      </c>
      <c r="AA214" s="91" t="e">
        <f t="shared" si="125"/>
        <v>#N/A</v>
      </c>
      <c r="AB214" s="93" t="e">
        <f t="shared" si="107"/>
        <v>#N/A</v>
      </c>
      <c r="AC214" s="99" t="e">
        <f t="shared" si="108"/>
        <v>#N/A</v>
      </c>
      <c r="AD214" s="99">
        <f t="shared" si="109"/>
        <v>0</v>
      </c>
      <c r="AG214" s="92">
        <f t="shared" si="126"/>
        <v>206</v>
      </c>
      <c r="AH214" s="91">
        <f t="shared" si="127"/>
        <v>207</v>
      </c>
      <c r="AI214" s="91" t="e">
        <f>INDEX(地温!$D$2:$D$366,MATCH(AG214,地温!$C$2:$C$366,FALSE))</f>
        <v>#N/A</v>
      </c>
      <c r="AJ214" s="91" t="e">
        <f t="shared" si="128"/>
        <v>#N/A</v>
      </c>
      <c r="AK214" s="93" t="e">
        <f t="shared" si="110"/>
        <v>#N/A</v>
      </c>
      <c r="AL214" s="99" t="e">
        <f t="shared" si="111"/>
        <v>#N/A</v>
      </c>
      <c r="AM214" s="99">
        <f t="shared" si="112"/>
        <v>0</v>
      </c>
      <c r="AP214" s="92">
        <f t="shared" si="129"/>
        <v>206</v>
      </c>
      <c r="AQ214" s="91">
        <f t="shared" si="130"/>
        <v>207</v>
      </c>
      <c r="AR214" s="91" t="e">
        <f>INDEX(地温!$D$2:$D$366,MATCH(AP214,地温!$C$2:$C$366,FALSE))</f>
        <v>#N/A</v>
      </c>
      <c r="AS214" s="91" t="e">
        <f t="shared" si="131"/>
        <v>#N/A</v>
      </c>
      <c r="AT214" s="93" t="e">
        <f t="shared" si="113"/>
        <v>#N/A</v>
      </c>
      <c r="AU214" s="99" t="e">
        <f t="shared" si="114"/>
        <v>#N/A</v>
      </c>
      <c r="AV214" s="99">
        <f t="shared" si="115"/>
        <v>0</v>
      </c>
    </row>
    <row r="215" spans="1:48" s="91" customFormat="1">
      <c r="A215" s="92">
        <f t="shared" si="116"/>
        <v>207</v>
      </c>
      <c r="B215" s="91">
        <f t="shared" si="99"/>
        <v>208</v>
      </c>
      <c r="C215" s="99">
        <f t="shared" si="100"/>
        <v>0</v>
      </c>
      <c r="F215" s="92">
        <f t="shared" si="117"/>
        <v>207</v>
      </c>
      <c r="G215" s="91">
        <f t="shared" si="118"/>
        <v>208</v>
      </c>
      <c r="H215" s="91" t="e">
        <f>INDEX(地温!$D$2:$D$366,MATCH(F215,地温!$C$2:$C$366,FALSE))</f>
        <v>#N/A</v>
      </c>
      <c r="I215" s="91" t="e">
        <f t="shared" si="119"/>
        <v>#N/A</v>
      </c>
      <c r="J215" s="93" t="e">
        <f t="shared" si="101"/>
        <v>#N/A</v>
      </c>
      <c r="K215" s="99" t="e">
        <f t="shared" si="102"/>
        <v>#N/A</v>
      </c>
      <c r="L215" s="99">
        <f t="shared" si="103"/>
        <v>0</v>
      </c>
      <c r="O215" s="92">
        <f t="shared" si="120"/>
        <v>207</v>
      </c>
      <c r="P215" s="91">
        <f t="shared" si="121"/>
        <v>208</v>
      </c>
      <c r="Q215" s="91" t="e">
        <f>INDEX(地温!$D$2:$D$366,MATCH(O215,地温!$C$2:$C$366,FALSE))</f>
        <v>#N/A</v>
      </c>
      <c r="R215" s="91" t="e">
        <f t="shared" si="122"/>
        <v>#N/A</v>
      </c>
      <c r="S215" s="93" t="e">
        <f t="shared" si="104"/>
        <v>#N/A</v>
      </c>
      <c r="T215" s="99" t="e">
        <f t="shared" si="105"/>
        <v>#N/A</v>
      </c>
      <c r="U215" s="99">
        <f t="shared" si="106"/>
        <v>0</v>
      </c>
      <c r="X215" s="92">
        <f t="shared" si="123"/>
        <v>207</v>
      </c>
      <c r="Y215" s="91">
        <f t="shared" si="124"/>
        <v>208</v>
      </c>
      <c r="Z215" s="91" t="e">
        <f>INDEX(地温!$D$2:$D$366,MATCH(X215,地温!$C$2:$C$366,FALSE))</f>
        <v>#N/A</v>
      </c>
      <c r="AA215" s="91" t="e">
        <f t="shared" si="125"/>
        <v>#N/A</v>
      </c>
      <c r="AB215" s="93" t="e">
        <f t="shared" si="107"/>
        <v>#N/A</v>
      </c>
      <c r="AC215" s="99" t="e">
        <f t="shared" si="108"/>
        <v>#N/A</v>
      </c>
      <c r="AD215" s="99">
        <f t="shared" si="109"/>
        <v>0</v>
      </c>
      <c r="AG215" s="92">
        <f t="shared" si="126"/>
        <v>207</v>
      </c>
      <c r="AH215" s="91">
        <f t="shared" si="127"/>
        <v>208</v>
      </c>
      <c r="AI215" s="91" t="e">
        <f>INDEX(地温!$D$2:$D$366,MATCH(AG215,地温!$C$2:$C$366,FALSE))</f>
        <v>#N/A</v>
      </c>
      <c r="AJ215" s="91" t="e">
        <f t="shared" si="128"/>
        <v>#N/A</v>
      </c>
      <c r="AK215" s="93" t="e">
        <f t="shared" si="110"/>
        <v>#N/A</v>
      </c>
      <c r="AL215" s="99" t="e">
        <f t="shared" si="111"/>
        <v>#N/A</v>
      </c>
      <c r="AM215" s="99">
        <f t="shared" si="112"/>
        <v>0</v>
      </c>
      <c r="AP215" s="92">
        <f t="shared" si="129"/>
        <v>207</v>
      </c>
      <c r="AQ215" s="91">
        <f t="shared" si="130"/>
        <v>208</v>
      </c>
      <c r="AR215" s="91" t="e">
        <f>INDEX(地温!$D$2:$D$366,MATCH(AP215,地温!$C$2:$C$366,FALSE))</f>
        <v>#N/A</v>
      </c>
      <c r="AS215" s="91" t="e">
        <f t="shared" si="131"/>
        <v>#N/A</v>
      </c>
      <c r="AT215" s="93" t="e">
        <f t="shared" si="113"/>
        <v>#N/A</v>
      </c>
      <c r="AU215" s="99" t="e">
        <f t="shared" si="114"/>
        <v>#N/A</v>
      </c>
      <c r="AV215" s="99">
        <f t="shared" si="115"/>
        <v>0</v>
      </c>
    </row>
    <row r="216" spans="1:48" s="91" customFormat="1">
      <c r="A216" s="92">
        <f t="shared" si="116"/>
        <v>208</v>
      </c>
      <c r="B216" s="91">
        <f t="shared" si="99"/>
        <v>209</v>
      </c>
      <c r="C216" s="99">
        <f t="shared" si="100"/>
        <v>0</v>
      </c>
      <c r="F216" s="92">
        <f t="shared" si="117"/>
        <v>208</v>
      </c>
      <c r="G216" s="91">
        <f t="shared" si="118"/>
        <v>209</v>
      </c>
      <c r="H216" s="91" t="e">
        <f>INDEX(地温!$D$2:$D$366,MATCH(F216,地温!$C$2:$C$366,FALSE))</f>
        <v>#N/A</v>
      </c>
      <c r="I216" s="91" t="e">
        <f t="shared" si="119"/>
        <v>#N/A</v>
      </c>
      <c r="J216" s="93" t="e">
        <f t="shared" si="101"/>
        <v>#N/A</v>
      </c>
      <c r="K216" s="99" t="e">
        <f t="shared" si="102"/>
        <v>#N/A</v>
      </c>
      <c r="L216" s="99">
        <f t="shared" si="103"/>
        <v>0</v>
      </c>
      <c r="O216" s="92">
        <f t="shared" si="120"/>
        <v>208</v>
      </c>
      <c r="P216" s="91">
        <f t="shared" si="121"/>
        <v>209</v>
      </c>
      <c r="Q216" s="91" t="e">
        <f>INDEX(地温!$D$2:$D$366,MATCH(O216,地温!$C$2:$C$366,FALSE))</f>
        <v>#N/A</v>
      </c>
      <c r="R216" s="91" t="e">
        <f t="shared" si="122"/>
        <v>#N/A</v>
      </c>
      <c r="S216" s="93" t="e">
        <f t="shared" si="104"/>
        <v>#N/A</v>
      </c>
      <c r="T216" s="99" t="e">
        <f t="shared" si="105"/>
        <v>#N/A</v>
      </c>
      <c r="U216" s="99">
        <f t="shared" si="106"/>
        <v>0</v>
      </c>
      <c r="X216" s="92">
        <f t="shared" si="123"/>
        <v>208</v>
      </c>
      <c r="Y216" s="91">
        <f t="shared" si="124"/>
        <v>209</v>
      </c>
      <c r="Z216" s="91" t="e">
        <f>INDEX(地温!$D$2:$D$366,MATCH(X216,地温!$C$2:$C$366,FALSE))</f>
        <v>#N/A</v>
      </c>
      <c r="AA216" s="91" t="e">
        <f t="shared" si="125"/>
        <v>#N/A</v>
      </c>
      <c r="AB216" s="93" t="e">
        <f t="shared" si="107"/>
        <v>#N/A</v>
      </c>
      <c r="AC216" s="99" t="e">
        <f t="shared" si="108"/>
        <v>#N/A</v>
      </c>
      <c r="AD216" s="99">
        <f t="shared" si="109"/>
        <v>0</v>
      </c>
      <c r="AG216" s="92">
        <f t="shared" si="126"/>
        <v>208</v>
      </c>
      <c r="AH216" s="91">
        <f t="shared" si="127"/>
        <v>209</v>
      </c>
      <c r="AI216" s="91" t="e">
        <f>INDEX(地温!$D$2:$D$366,MATCH(AG216,地温!$C$2:$C$366,FALSE))</f>
        <v>#N/A</v>
      </c>
      <c r="AJ216" s="91" t="e">
        <f t="shared" si="128"/>
        <v>#N/A</v>
      </c>
      <c r="AK216" s="93" t="e">
        <f t="shared" si="110"/>
        <v>#N/A</v>
      </c>
      <c r="AL216" s="99" t="e">
        <f t="shared" si="111"/>
        <v>#N/A</v>
      </c>
      <c r="AM216" s="99">
        <f t="shared" si="112"/>
        <v>0</v>
      </c>
      <c r="AP216" s="92">
        <f t="shared" si="129"/>
        <v>208</v>
      </c>
      <c r="AQ216" s="91">
        <f t="shared" si="130"/>
        <v>209</v>
      </c>
      <c r="AR216" s="91" t="e">
        <f>INDEX(地温!$D$2:$D$366,MATCH(AP216,地温!$C$2:$C$366,FALSE))</f>
        <v>#N/A</v>
      </c>
      <c r="AS216" s="91" t="e">
        <f t="shared" si="131"/>
        <v>#N/A</v>
      </c>
      <c r="AT216" s="93" t="e">
        <f t="shared" si="113"/>
        <v>#N/A</v>
      </c>
      <c r="AU216" s="99" t="e">
        <f t="shared" si="114"/>
        <v>#N/A</v>
      </c>
      <c r="AV216" s="99">
        <f t="shared" si="115"/>
        <v>0</v>
      </c>
    </row>
    <row r="217" spans="1:48" s="91" customFormat="1">
      <c r="A217" s="92">
        <f t="shared" si="116"/>
        <v>209</v>
      </c>
      <c r="B217" s="91">
        <f t="shared" si="99"/>
        <v>210</v>
      </c>
      <c r="C217" s="99">
        <f t="shared" si="100"/>
        <v>0</v>
      </c>
      <c r="F217" s="92">
        <f t="shared" si="117"/>
        <v>209</v>
      </c>
      <c r="G217" s="91">
        <f t="shared" si="118"/>
        <v>210</v>
      </c>
      <c r="H217" s="91" t="e">
        <f>INDEX(地温!$D$2:$D$366,MATCH(F217,地温!$C$2:$C$366,FALSE))</f>
        <v>#N/A</v>
      </c>
      <c r="I217" s="91" t="e">
        <f t="shared" si="119"/>
        <v>#N/A</v>
      </c>
      <c r="J217" s="93" t="e">
        <f t="shared" si="101"/>
        <v>#N/A</v>
      </c>
      <c r="K217" s="99" t="e">
        <f t="shared" si="102"/>
        <v>#N/A</v>
      </c>
      <c r="L217" s="99">
        <f t="shared" si="103"/>
        <v>0</v>
      </c>
      <c r="O217" s="92">
        <f t="shared" si="120"/>
        <v>209</v>
      </c>
      <c r="P217" s="91">
        <f t="shared" si="121"/>
        <v>210</v>
      </c>
      <c r="Q217" s="91" t="e">
        <f>INDEX(地温!$D$2:$D$366,MATCH(O217,地温!$C$2:$C$366,FALSE))</f>
        <v>#N/A</v>
      </c>
      <c r="R217" s="91" t="e">
        <f t="shared" si="122"/>
        <v>#N/A</v>
      </c>
      <c r="S217" s="93" t="e">
        <f t="shared" si="104"/>
        <v>#N/A</v>
      </c>
      <c r="T217" s="99" t="e">
        <f t="shared" si="105"/>
        <v>#N/A</v>
      </c>
      <c r="U217" s="99">
        <f t="shared" si="106"/>
        <v>0</v>
      </c>
      <c r="X217" s="92">
        <f t="shared" si="123"/>
        <v>209</v>
      </c>
      <c r="Y217" s="91">
        <f t="shared" si="124"/>
        <v>210</v>
      </c>
      <c r="Z217" s="91" t="e">
        <f>INDEX(地温!$D$2:$D$366,MATCH(X217,地温!$C$2:$C$366,FALSE))</f>
        <v>#N/A</v>
      </c>
      <c r="AA217" s="91" t="e">
        <f t="shared" si="125"/>
        <v>#N/A</v>
      </c>
      <c r="AB217" s="93" t="e">
        <f t="shared" si="107"/>
        <v>#N/A</v>
      </c>
      <c r="AC217" s="99" t="e">
        <f t="shared" si="108"/>
        <v>#N/A</v>
      </c>
      <c r="AD217" s="99">
        <f t="shared" si="109"/>
        <v>0</v>
      </c>
      <c r="AG217" s="92">
        <f t="shared" si="126"/>
        <v>209</v>
      </c>
      <c r="AH217" s="91">
        <f t="shared" si="127"/>
        <v>210</v>
      </c>
      <c r="AI217" s="91" t="e">
        <f>INDEX(地温!$D$2:$D$366,MATCH(AG217,地温!$C$2:$C$366,FALSE))</f>
        <v>#N/A</v>
      </c>
      <c r="AJ217" s="91" t="e">
        <f t="shared" si="128"/>
        <v>#N/A</v>
      </c>
      <c r="AK217" s="93" t="e">
        <f t="shared" si="110"/>
        <v>#N/A</v>
      </c>
      <c r="AL217" s="99" t="e">
        <f t="shared" si="111"/>
        <v>#N/A</v>
      </c>
      <c r="AM217" s="99">
        <f t="shared" si="112"/>
        <v>0</v>
      </c>
      <c r="AP217" s="92">
        <f t="shared" si="129"/>
        <v>209</v>
      </c>
      <c r="AQ217" s="91">
        <f t="shared" si="130"/>
        <v>210</v>
      </c>
      <c r="AR217" s="91" t="e">
        <f>INDEX(地温!$D$2:$D$366,MATCH(AP217,地温!$C$2:$C$366,FALSE))</f>
        <v>#N/A</v>
      </c>
      <c r="AS217" s="91" t="e">
        <f t="shared" si="131"/>
        <v>#N/A</v>
      </c>
      <c r="AT217" s="93" t="e">
        <f t="shared" si="113"/>
        <v>#N/A</v>
      </c>
      <c r="AU217" s="99" t="e">
        <f t="shared" si="114"/>
        <v>#N/A</v>
      </c>
      <c r="AV217" s="99">
        <f t="shared" si="115"/>
        <v>0</v>
      </c>
    </row>
    <row r="218" spans="1:48" s="91" customFormat="1">
      <c r="A218" s="92">
        <f t="shared" si="116"/>
        <v>210</v>
      </c>
      <c r="B218" s="91">
        <f t="shared" si="99"/>
        <v>211</v>
      </c>
      <c r="C218" s="99">
        <f t="shared" si="100"/>
        <v>0</v>
      </c>
      <c r="F218" s="92">
        <f t="shared" si="117"/>
        <v>210</v>
      </c>
      <c r="G218" s="91">
        <f t="shared" si="118"/>
        <v>211</v>
      </c>
      <c r="H218" s="91" t="e">
        <f>INDEX(地温!$D$2:$D$366,MATCH(F218,地温!$C$2:$C$366,FALSE))</f>
        <v>#N/A</v>
      </c>
      <c r="I218" s="91" t="e">
        <f t="shared" si="119"/>
        <v>#N/A</v>
      </c>
      <c r="J218" s="93" t="e">
        <f t="shared" si="101"/>
        <v>#N/A</v>
      </c>
      <c r="K218" s="99" t="e">
        <f t="shared" si="102"/>
        <v>#N/A</v>
      </c>
      <c r="L218" s="99">
        <f t="shared" si="103"/>
        <v>0</v>
      </c>
      <c r="O218" s="92">
        <f t="shared" si="120"/>
        <v>210</v>
      </c>
      <c r="P218" s="91">
        <f t="shared" si="121"/>
        <v>211</v>
      </c>
      <c r="Q218" s="91" t="e">
        <f>INDEX(地温!$D$2:$D$366,MATCH(O218,地温!$C$2:$C$366,FALSE))</f>
        <v>#N/A</v>
      </c>
      <c r="R218" s="91" t="e">
        <f t="shared" si="122"/>
        <v>#N/A</v>
      </c>
      <c r="S218" s="93" t="e">
        <f t="shared" si="104"/>
        <v>#N/A</v>
      </c>
      <c r="T218" s="99" t="e">
        <f t="shared" si="105"/>
        <v>#N/A</v>
      </c>
      <c r="U218" s="99">
        <f t="shared" si="106"/>
        <v>0</v>
      </c>
      <c r="X218" s="92">
        <f t="shared" si="123"/>
        <v>210</v>
      </c>
      <c r="Y218" s="91">
        <f t="shared" si="124"/>
        <v>211</v>
      </c>
      <c r="Z218" s="91" t="e">
        <f>INDEX(地温!$D$2:$D$366,MATCH(X218,地温!$C$2:$C$366,FALSE))</f>
        <v>#N/A</v>
      </c>
      <c r="AA218" s="91" t="e">
        <f t="shared" si="125"/>
        <v>#N/A</v>
      </c>
      <c r="AB218" s="93" t="e">
        <f t="shared" si="107"/>
        <v>#N/A</v>
      </c>
      <c r="AC218" s="99" t="e">
        <f t="shared" si="108"/>
        <v>#N/A</v>
      </c>
      <c r="AD218" s="99">
        <f t="shared" si="109"/>
        <v>0</v>
      </c>
      <c r="AG218" s="92">
        <f t="shared" si="126"/>
        <v>210</v>
      </c>
      <c r="AH218" s="91">
        <f t="shared" si="127"/>
        <v>211</v>
      </c>
      <c r="AI218" s="91" t="e">
        <f>INDEX(地温!$D$2:$D$366,MATCH(AG218,地温!$C$2:$C$366,FALSE))</f>
        <v>#N/A</v>
      </c>
      <c r="AJ218" s="91" t="e">
        <f t="shared" si="128"/>
        <v>#N/A</v>
      </c>
      <c r="AK218" s="93" t="e">
        <f t="shared" si="110"/>
        <v>#N/A</v>
      </c>
      <c r="AL218" s="99" t="e">
        <f t="shared" si="111"/>
        <v>#N/A</v>
      </c>
      <c r="AM218" s="99">
        <f t="shared" si="112"/>
        <v>0</v>
      </c>
      <c r="AP218" s="92">
        <f t="shared" si="129"/>
        <v>210</v>
      </c>
      <c r="AQ218" s="91">
        <f t="shared" si="130"/>
        <v>211</v>
      </c>
      <c r="AR218" s="91" t="e">
        <f>INDEX(地温!$D$2:$D$366,MATCH(AP218,地温!$C$2:$C$366,FALSE))</f>
        <v>#N/A</v>
      </c>
      <c r="AS218" s="91" t="e">
        <f t="shared" si="131"/>
        <v>#N/A</v>
      </c>
      <c r="AT218" s="93" t="e">
        <f t="shared" si="113"/>
        <v>#N/A</v>
      </c>
      <c r="AU218" s="99" t="e">
        <f t="shared" si="114"/>
        <v>#N/A</v>
      </c>
      <c r="AV218" s="99">
        <f t="shared" si="115"/>
        <v>0</v>
      </c>
    </row>
    <row r="219" spans="1:48" s="91" customFormat="1">
      <c r="A219" s="92">
        <f t="shared" si="116"/>
        <v>211</v>
      </c>
      <c r="B219" s="91">
        <f t="shared" si="99"/>
        <v>212</v>
      </c>
      <c r="C219" s="99">
        <f t="shared" si="100"/>
        <v>0</v>
      </c>
      <c r="F219" s="92">
        <f t="shared" si="117"/>
        <v>211</v>
      </c>
      <c r="G219" s="91">
        <f t="shared" si="118"/>
        <v>212</v>
      </c>
      <c r="H219" s="91" t="e">
        <f>INDEX(地温!$D$2:$D$366,MATCH(F219,地温!$C$2:$C$366,FALSE))</f>
        <v>#N/A</v>
      </c>
      <c r="I219" s="91" t="e">
        <f t="shared" si="119"/>
        <v>#N/A</v>
      </c>
      <c r="J219" s="93" t="e">
        <f t="shared" si="101"/>
        <v>#N/A</v>
      </c>
      <c r="K219" s="99" t="e">
        <f t="shared" si="102"/>
        <v>#N/A</v>
      </c>
      <c r="L219" s="99">
        <f t="shared" si="103"/>
        <v>0</v>
      </c>
      <c r="O219" s="92">
        <f t="shared" si="120"/>
        <v>211</v>
      </c>
      <c r="P219" s="91">
        <f t="shared" si="121"/>
        <v>212</v>
      </c>
      <c r="Q219" s="91" t="e">
        <f>INDEX(地温!$D$2:$D$366,MATCH(O219,地温!$C$2:$C$366,FALSE))</f>
        <v>#N/A</v>
      </c>
      <c r="R219" s="91" t="e">
        <f t="shared" si="122"/>
        <v>#N/A</v>
      </c>
      <c r="S219" s="93" t="e">
        <f t="shared" si="104"/>
        <v>#N/A</v>
      </c>
      <c r="T219" s="99" t="e">
        <f t="shared" si="105"/>
        <v>#N/A</v>
      </c>
      <c r="U219" s="99">
        <f t="shared" si="106"/>
        <v>0</v>
      </c>
      <c r="X219" s="92">
        <f t="shared" si="123"/>
        <v>211</v>
      </c>
      <c r="Y219" s="91">
        <f t="shared" si="124"/>
        <v>212</v>
      </c>
      <c r="Z219" s="91" t="e">
        <f>INDEX(地温!$D$2:$D$366,MATCH(X219,地温!$C$2:$C$366,FALSE))</f>
        <v>#N/A</v>
      </c>
      <c r="AA219" s="91" t="e">
        <f t="shared" si="125"/>
        <v>#N/A</v>
      </c>
      <c r="AB219" s="93" t="e">
        <f t="shared" si="107"/>
        <v>#N/A</v>
      </c>
      <c r="AC219" s="99" t="e">
        <f t="shared" si="108"/>
        <v>#N/A</v>
      </c>
      <c r="AD219" s="99">
        <f t="shared" si="109"/>
        <v>0</v>
      </c>
      <c r="AG219" s="92">
        <f t="shared" si="126"/>
        <v>211</v>
      </c>
      <c r="AH219" s="91">
        <f t="shared" si="127"/>
        <v>212</v>
      </c>
      <c r="AI219" s="91" t="e">
        <f>INDEX(地温!$D$2:$D$366,MATCH(AG219,地温!$C$2:$C$366,FALSE))</f>
        <v>#N/A</v>
      </c>
      <c r="AJ219" s="91" t="e">
        <f t="shared" si="128"/>
        <v>#N/A</v>
      </c>
      <c r="AK219" s="93" t="e">
        <f t="shared" si="110"/>
        <v>#N/A</v>
      </c>
      <c r="AL219" s="99" t="e">
        <f t="shared" si="111"/>
        <v>#N/A</v>
      </c>
      <c r="AM219" s="99">
        <f t="shared" si="112"/>
        <v>0</v>
      </c>
      <c r="AP219" s="92">
        <f t="shared" si="129"/>
        <v>211</v>
      </c>
      <c r="AQ219" s="91">
        <f t="shared" si="130"/>
        <v>212</v>
      </c>
      <c r="AR219" s="91" t="e">
        <f>INDEX(地温!$D$2:$D$366,MATCH(AP219,地温!$C$2:$C$366,FALSE))</f>
        <v>#N/A</v>
      </c>
      <c r="AS219" s="91" t="e">
        <f t="shared" si="131"/>
        <v>#N/A</v>
      </c>
      <c r="AT219" s="93" t="e">
        <f t="shared" si="113"/>
        <v>#N/A</v>
      </c>
      <c r="AU219" s="99" t="e">
        <f t="shared" si="114"/>
        <v>#N/A</v>
      </c>
      <c r="AV219" s="99">
        <f t="shared" si="115"/>
        <v>0</v>
      </c>
    </row>
    <row r="220" spans="1:48" s="91" customFormat="1">
      <c r="A220" s="92">
        <f t="shared" si="116"/>
        <v>212</v>
      </c>
      <c r="B220" s="91">
        <f t="shared" si="99"/>
        <v>213</v>
      </c>
      <c r="C220" s="99">
        <f t="shared" si="100"/>
        <v>0</v>
      </c>
      <c r="F220" s="92">
        <f t="shared" si="117"/>
        <v>212</v>
      </c>
      <c r="G220" s="91">
        <f t="shared" si="118"/>
        <v>213</v>
      </c>
      <c r="H220" s="91" t="e">
        <f>INDEX(地温!$D$2:$D$366,MATCH(F220,地温!$C$2:$C$366,FALSE))</f>
        <v>#N/A</v>
      </c>
      <c r="I220" s="91" t="e">
        <f t="shared" si="119"/>
        <v>#N/A</v>
      </c>
      <c r="J220" s="93" t="e">
        <f t="shared" si="101"/>
        <v>#N/A</v>
      </c>
      <c r="K220" s="99" t="e">
        <f t="shared" si="102"/>
        <v>#N/A</v>
      </c>
      <c r="L220" s="99">
        <f t="shared" si="103"/>
        <v>0</v>
      </c>
      <c r="O220" s="92">
        <f t="shared" si="120"/>
        <v>212</v>
      </c>
      <c r="P220" s="91">
        <f t="shared" si="121"/>
        <v>213</v>
      </c>
      <c r="Q220" s="91" t="e">
        <f>INDEX(地温!$D$2:$D$366,MATCH(O220,地温!$C$2:$C$366,FALSE))</f>
        <v>#N/A</v>
      </c>
      <c r="R220" s="91" t="e">
        <f t="shared" si="122"/>
        <v>#N/A</v>
      </c>
      <c r="S220" s="93" t="e">
        <f t="shared" si="104"/>
        <v>#N/A</v>
      </c>
      <c r="T220" s="99" t="e">
        <f t="shared" si="105"/>
        <v>#N/A</v>
      </c>
      <c r="U220" s="99">
        <f t="shared" si="106"/>
        <v>0</v>
      </c>
      <c r="X220" s="92">
        <f t="shared" si="123"/>
        <v>212</v>
      </c>
      <c r="Y220" s="91">
        <f t="shared" si="124"/>
        <v>213</v>
      </c>
      <c r="Z220" s="91" t="e">
        <f>INDEX(地温!$D$2:$D$366,MATCH(X220,地温!$C$2:$C$366,FALSE))</f>
        <v>#N/A</v>
      </c>
      <c r="AA220" s="91" t="e">
        <f t="shared" si="125"/>
        <v>#N/A</v>
      </c>
      <c r="AB220" s="93" t="e">
        <f t="shared" si="107"/>
        <v>#N/A</v>
      </c>
      <c r="AC220" s="99" t="e">
        <f t="shared" si="108"/>
        <v>#N/A</v>
      </c>
      <c r="AD220" s="99">
        <f t="shared" si="109"/>
        <v>0</v>
      </c>
      <c r="AG220" s="92">
        <f t="shared" si="126"/>
        <v>212</v>
      </c>
      <c r="AH220" s="91">
        <f t="shared" si="127"/>
        <v>213</v>
      </c>
      <c r="AI220" s="91" t="e">
        <f>INDEX(地温!$D$2:$D$366,MATCH(AG220,地温!$C$2:$C$366,FALSE))</f>
        <v>#N/A</v>
      </c>
      <c r="AJ220" s="91" t="e">
        <f t="shared" si="128"/>
        <v>#N/A</v>
      </c>
      <c r="AK220" s="93" t="e">
        <f t="shared" si="110"/>
        <v>#N/A</v>
      </c>
      <c r="AL220" s="99" t="e">
        <f t="shared" si="111"/>
        <v>#N/A</v>
      </c>
      <c r="AM220" s="99">
        <f t="shared" si="112"/>
        <v>0</v>
      </c>
      <c r="AP220" s="92">
        <f t="shared" si="129"/>
        <v>212</v>
      </c>
      <c r="AQ220" s="91">
        <f t="shared" si="130"/>
        <v>213</v>
      </c>
      <c r="AR220" s="91" t="e">
        <f>INDEX(地温!$D$2:$D$366,MATCH(AP220,地温!$C$2:$C$366,FALSE))</f>
        <v>#N/A</v>
      </c>
      <c r="AS220" s="91" t="e">
        <f t="shared" si="131"/>
        <v>#N/A</v>
      </c>
      <c r="AT220" s="93" t="e">
        <f t="shared" si="113"/>
        <v>#N/A</v>
      </c>
      <c r="AU220" s="99" t="e">
        <f t="shared" si="114"/>
        <v>#N/A</v>
      </c>
      <c r="AV220" s="99">
        <f t="shared" si="115"/>
        <v>0</v>
      </c>
    </row>
    <row r="221" spans="1:48" s="91" customFormat="1">
      <c r="A221" s="92">
        <f t="shared" si="116"/>
        <v>213</v>
      </c>
      <c r="B221" s="91">
        <f t="shared" si="99"/>
        <v>214</v>
      </c>
      <c r="C221" s="99">
        <f t="shared" si="100"/>
        <v>0</v>
      </c>
      <c r="F221" s="92">
        <f t="shared" si="117"/>
        <v>213</v>
      </c>
      <c r="G221" s="91">
        <f t="shared" si="118"/>
        <v>214</v>
      </c>
      <c r="H221" s="91" t="e">
        <f>INDEX(地温!$D$2:$D$366,MATCH(F221,地温!$C$2:$C$366,FALSE))</f>
        <v>#N/A</v>
      </c>
      <c r="I221" s="91" t="e">
        <f t="shared" si="119"/>
        <v>#N/A</v>
      </c>
      <c r="J221" s="93" t="e">
        <f t="shared" si="101"/>
        <v>#N/A</v>
      </c>
      <c r="K221" s="99" t="e">
        <f t="shared" si="102"/>
        <v>#N/A</v>
      </c>
      <c r="L221" s="99">
        <f t="shared" si="103"/>
        <v>0</v>
      </c>
      <c r="O221" s="92">
        <f t="shared" si="120"/>
        <v>213</v>
      </c>
      <c r="P221" s="91">
        <f t="shared" si="121"/>
        <v>214</v>
      </c>
      <c r="Q221" s="91" t="e">
        <f>INDEX(地温!$D$2:$D$366,MATCH(O221,地温!$C$2:$C$366,FALSE))</f>
        <v>#N/A</v>
      </c>
      <c r="R221" s="91" t="e">
        <f t="shared" si="122"/>
        <v>#N/A</v>
      </c>
      <c r="S221" s="93" t="e">
        <f t="shared" si="104"/>
        <v>#N/A</v>
      </c>
      <c r="T221" s="99" t="e">
        <f t="shared" si="105"/>
        <v>#N/A</v>
      </c>
      <c r="U221" s="99">
        <f t="shared" si="106"/>
        <v>0</v>
      </c>
      <c r="X221" s="92">
        <f t="shared" si="123"/>
        <v>213</v>
      </c>
      <c r="Y221" s="91">
        <f t="shared" si="124"/>
        <v>214</v>
      </c>
      <c r="Z221" s="91" t="e">
        <f>INDEX(地温!$D$2:$D$366,MATCH(X221,地温!$C$2:$C$366,FALSE))</f>
        <v>#N/A</v>
      </c>
      <c r="AA221" s="91" t="e">
        <f t="shared" si="125"/>
        <v>#N/A</v>
      </c>
      <c r="AB221" s="93" t="e">
        <f t="shared" si="107"/>
        <v>#N/A</v>
      </c>
      <c r="AC221" s="99" t="e">
        <f t="shared" si="108"/>
        <v>#N/A</v>
      </c>
      <c r="AD221" s="99">
        <f t="shared" si="109"/>
        <v>0</v>
      </c>
      <c r="AG221" s="92">
        <f t="shared" si="126"/>
        <v>213</v>
      </c>
      <c r="AH221" s="91">
        <f t="shared" si="127"/>
        <v>214</v>
      </c>
      <c r="AI221" s="91" t="e">
        <f>INDEX(地温!$D$2:$D$366,MATCH(AG221,地温!$C$2:$C$366,FALSE))</f>
        <v>#N/A</v>
      </c>
      <c r="AJ221" s="91" t="e">
        <f t="shared" si="128"/>
        <v>#N/A</v>
      </c>
      <c r="AK221" s="93" t="e">
        <f t="shared" si="110"/>
        <v>#N/A</v>
      </c>
      <c r="AL221" s="99" t="e">
        <f t="shared" si="111"/>
        <v>#N/A</v>
      </c>
      <c r="AM221" s="99">
        <f t="shared" si="112"/>
        <v>0</v>
      </c>
      <c r="AP221" s="92">
        <f t="shared" si="129"/>
        <v>213</v>
      </c>
      <c r="AQ221" s="91">
        <f t="shared" si="130"/>
        <v>214</v>
      </c>
      <c r="AR221" s="91" t="e">
        <f>INDEX(地温!$D$2:$D$366,MATCH(AP221,地温!$C$2:$C$366,FALSE))</f>
        <v>#N/A</v>
      </c>
      <c r="AS221" s="91" t="e">
        <f t="shared" si="131"/>
        <v>#N/A</v>
      </c>
      <c r="AT221" s="93" t="e">
        <f t="shared" si="113"/>
        <v>#N/A</v>
      </c>
      <c r="AU221" s="99" t="e">
        <f t="shared" si="114"/>
        <v>#N/A</v>
      </c>
      <c r="AV221" s="99">
        <f t="shared" si="115"/>
        <v>0</v>
      </c>
    </row>
    <row r="222" spans="1:48" s="91" customFormat="1">
      <c r="A222" s="92">
        <f t="shared" si="116"/>
        <v>214</v>
      </c>
      <c r="B222" s="91">
        <f t="shared" si="99"/>
        <v>215</v>
      </c>
      <c r="C222" s="99">
        <f t="shared" si="100"/>
        <v>0</v>
      </c>
      <c r="F222" s="92">
        <f t="shared" si="117"/>
        <v>214</v>
      </c>
      <c r="G222" s="91">
        <f t="shared" si="118"/>
        <v>215</v>
      </c>
      <c r="H222" s="91" t="e">
        <f>INDEX(地温!$D$2:$D$366,MATCH(F222,地温!$C$2:$C$366,FALSE))</f>
        <v>#N/A</v>
      </c>
      <c r="I222" s="91" t="e">
        <f t="shared" si="119"/>
        <v>#N/A</v>
      </c>
      <c r="J222" s="93" t="e">
        <f t="shared" si="101"/>
        <v>#N/A</v>
      </c>
      <c r="K222" s="99" t="e">
        <f t="shared" si="102"/>
        <v>#N/A</v>
      </c>
      <c r="L222" s="99">
        <f t="shared" si="103"/>
        <v>0</v>
      </c>
      <c r="O222" s="92">
        <f t="shared" si="120"/>
        <v>214</v>
      </c>
      <c r="P222" s="91">
        <f t="shared" si="121"/>
        <v>215</v>
      </c>
      <c r="Q222" s="91" t="e">
        <f>INDEX(地温!$D$2:$D$366,MATCH(O222,地温!$C$2:$C$366,FALSE))</f>
        <v>#N/A</v>
      </c>
      <c r="R222" s="91" t="e">
        <f t="shared" si="122"/>
        <v>#N/A</v>
      </c>
      <c r="S222" s="93" t="e">
        <f t="shared" si="104"/>
        <v>#N/A</v>
      </c>
      <c r="T222" s="99" t="e">
        <f t="shared" si="105"/>
        <v>#N/A</v>
      </c>
      <c r="U222" s="99">
        <f t="shared" si="106"/>
        <v>0</v>
      </c>
      <c r="X222" s="92">
        <f t="shared" si="123"/>
        <v>214</v>
      </c>
      <c r="Y222" s="91">
        <f t="shared" si="124"/>
        <v>215</v>
      </c>
      <c r="Z222" s="91" t="e">
        <f>INDEX(地温!$D$2:$D$366,MATCH(X222,地温!$C$2:$C$366,FALSE))</f>
        <v>#N/A</v>
      </c>
      <c r="AA222" s="91" t="e">
        <f t="shared" si="125"/>
        <v>#N/A</v>
      </c>
      <c r="AB222" s="93" t="e">
        <f t="shared" si="107"/>
        <v>#N/A</v>
      </c>
      <c r="AC222" s="99" t="e">
        <f t="shared" si="108"/>
        <v>#N/A</v>
      </c>
      <c r="AD222" s="99">
        <f t="shared" si="109"/>
        <v>0</v>
      </c>
      <c r="AG222" s="92">
        <f t="shared" si="126"/>
        <v>214</v>
      </c>
      <c r="AH222" s="91">
        <f t="shared" si="127"/>
        <v>215</v>
      </c>
      <c r="AI222" s="91" t="e">
        <f>INDEX(地温!$D$2:$D$366,MATCH(AG222,地温!$C$2:$C$366,FALSE))</f>
        <v>#N/A</v>
      </c>
      <c r="AJ222" s="91" t="e">
        <f t="shared" si="128"/>
        <v>#N/A</v>
      </c>
      <c r="AK222" s="93" t="e">
        <f t="shared" si="110"/>
        <v>#N/A</v>
      </c>
      <c r="AL222" s="99" t="e">
        <f t="shared" si="111"/>
        <v>#N/A</v>
      </c>
      <c r="AM222" s="99">
        <f t="shared" si="112"/>
        <v>0</v>
      </c>
      <c r="AP222" s="92">
        <f t="shared" si="129"/>
        <v>214</v>
      </c>
      <c r="AQ222" s="91">
        <f t="shared" si="130"/>
        <v>215</v>
      </c>
      <c r="AR222" s="91" t="e">
        <f>INDEX(地温!$D$2:$D$366,MATCH(AP222,地温!$C$2:$C$366,FALSE))</f>
        <v>#N/A</v>
      </c>
      <c r="AS222" s="91" t="e">
        <f t="shared" si="131"/>
        <v>#N/A</v>
      </c>
      <c r="AT222" s="93" t="e">
        <f t="shared" si="113"/>
        <v>#N/A</v>
      </c>
      <c r="AU222" s="99" t="e">
        <f t="shared" si="114"/>
        <v>#N/A</v>
      </c>
      <c r="AV222" s="99">
        <f t="shared" si="115"/>
        <v>0</v>
      </c>
    </row>
    <row r="223" spans="1:48" s="91" customFormat="1">
      <c r="A223" s="92">
        <f t="shared" si="116"/>
        <v>215</v>
      </c>
      <c r="B223" s="91">
        <f t="shared" si="99"/>
        <v>216</v>
      </c>
      <c r="C223" s="99">
        <f t="shared" si="100"/>
        <v>0</v>
      </c>
      <c r="F223" s="92">
        <f t="shared" si="117"/>
        <v>215</v>
      </c>
      <c r="G223" s="91">
        <f t="shared" si="118"/>
        <v>216</v>
      </c>
      <c r="H223" s="91" t="e">
        <f>INDEX(地温!$D$2:$D$366,MATCH(F223,地温!$C$2:$C$366,FALSE))</f>
        <v>#N/A</v>
      </c>
      <c r="I223" s="91" t="e">
        <f t="shared" si="119"/>
        <v>#N/A</v>
      </c>
      <c r="J223" s="93" t="e">
        <f t="shared" si="101"/>
        <v>#N/A</v>
      </c>
      <c r="K223" s="99" t="e">
        <f t="shared" si="102"/>
        <v>#N/A</v>
      </c>
      <c r="L223" s="99">
        <f t="shared" si="103"/>
        <v>0</v>
      </c>
      <c r="O223" s="92">
        <f t="shared" si="120"/>
        <v>215</v>
      </c>
      <c r="P223" s="91">
        <f t="shared" si="121"/>
        <v>216</v>
      </c>
      <c r="Q223" s="91" t="e">
        <f>INDEX(地温!$D$2:$D$366,MATCH(O223,地温!$C$2:$C$366,FALSE))</f>
        <v>#N/A</v>
      </c>
      <c r="R223" s="91" t="e">
        <f t="shared" si="122"/>
        <v>#N/A</v>
      </c>
      <c r="S223" s="93" t="e">
        <f t="shared" si="104"/>
        <v>#N/A</v>
      </c>
      <c r="T223" s="99" t="e">
        <f t="shared" si="105"/>
        <v>#N/A</v>
      </c>
      <c r="U223" s="99">
        <f t="shared" si="106"/>
        <v>0</v>
      </c>
      <c r="X223" s="92">
        <f t="shared" si="123"/>
        <v>215</v>
      </c>
      <c r="Y223" s="91">
        <f t="shared" si="124"/>
        <v>216</v>
      </c>
      <c r="Z223" s="91" t="e">
        <f>INDEX(地温!$D$2:$D$366,MATCH(X223,地温!$C$2:$C$366,FALSE))</f>
        <v>#N/A</v>
      </c>
      <c r="AA223" s="91" t="e">
        <f t="shared" si="125"/>
        <v>#N/A</v>
      </c>
      <c r="AB223" s="93" t="e">
        <f t="shared" si="107"/>
        <v>#N/A</v>
      </c>
      <c r="AC223" s="99" t="e">
        <f t="shared" si="108"/>
        <v>#N/A</v>
      </c>
      <c r="AD223" s="99">
        <f t="shared" si="109"/>
        <v>0</v>
      </c>
      <c r="AG223" s="92">
        <f t="shared" si="126"/>
        <v>215</v>
      </c>
      <c r="AH223" s="91">
        <f t="shared" si="127"/>
        <v>216</v>
      </c>
      <c r="AI223" s="91" t="e">
        <f>INDEX(地温!$D$2:$D$366,MATCH(AG223,地温!$C$2:$C$366,FALSE))</f>
        <v>#N/A</v>
      </c>
      <c r="AJ223" s="91" t="e">
        <f t="shared" si="128"/>
        <v>#N/A</v>
      </c>
      <c r="AK223" s="93" t="e">
        <f t="shared" si="110"/>
        <v>#N/A</v>
      </c>
      <c r="AL223" s="99" t="e">
        <f t="shared" si="111"/>
        <v>#N/A</v>
      </c>
      <c r="AM223" s="99">
        <f t="shared" si="112"/>
        <v>0</v>
      </c>
      <c r="AP223" s="92">
        <f t="shared" si="129"/>
        <v>215</v>
      </c>
      <c r="AQ223" s="91">
        <f t="shared" si="130"/>
        <v>216</v>
      </c>
      <c r="AR223" s="91" t="e">
        <f>INDEX(地温!$D$2:$D$366,MATCH(AP223,地温!$C$2:$C$366,FALSE))</f>
        <v>#N/A</v>
      </c>
      <c r="AS223" s="91" t="e">
        <f t="shared" si="131"/>
        <v>#N/A</v>
      </c>
      <c r="AT223" s="93" t="e">
        <f t="shared" si="113"/>
        <v>#N/A</v>
      </c>
      <c r="AU223" s="99" t="e">
        <f t="shared" si="114"/>
        <v>#N/A</v>
      </c>
      <c r="AV223" s="99">
        <f t="shared" si="115"/>
        <v>0</v>
      </c>
    </row>
    <row r="224" spans="1:48" s="91" customFormat="1">
      <c r="A224" s="92">
        <f t="shared" si="116"/>
        <v>216</v>
      </c>
      <c r="B224" s="91">
        <f t="shared" si="99"/>
        <v>217</v>
      </c>
      <c r="C224" s="99">
        <f t="shared" si="100"/>
        <v>0</v>
      </c>
      <c r="F224" s="92">
        <f t="shared" si="117"/>
        <v>216</v>
      </c>
      <c r="G224" s="91">
        <f t="shared" si="118"/>
        <v>217</v>
      </c>
      <c r="H224" s="91" t="e">
        <f>INDEX(地温!$D$2:$D$366,MATCH(F224,地温!$C$2:$C$366,FALSE))</f>
        <v>#N/A</v>
      </c>
      <c r="I224" s="91" t="e">
        <f t="shared" si="119"/>
        <v>#N/A</v>
      </c>
      <c r="J224" s="93" t="e">
        <f t="shared" si="101"/>
        <v>#N/A</v>
      </c>
      <c r="K224" s="99" t="e">
        <f t="shared" si="102"/>
        <v>#N/A</v>
      </c>
      <c r="L224" s="99">
        <f t="shared" si="103"/>
        <v>0</v>
      </c>
      <c r="O224" s="92">
        <f t="shared" si="120"/>
        <v>216</v>
      </c>
      <c r="P224" s="91">
        <f t="shared" si="121"/>
        <v>217</v>
      </c>
      <c r="Q224" s="91" t="e">
        <f>INDEX(地温!$D$2:$D$366,MATCH(O224,地温!$C$2:$C$366,FALSE))</f>
        <v>#N/A</v>
      </c>
      <c r="R224" s="91" t="e">
        <f t="shared" si="122"/>
        <v>#N/A</v>
      </c>
      <c r="S224" s="93" t="e">
        <f t="shared" si="104"/>
        <v>#N/A</v>
      </c>
      <c r="T224" s="99" t="e">
        <f t="shared" si="105"/>
        <v>#N/A</v>
      </c>
      <c r="U224" s="99">
        <f t="shared" si="106"/>
        <v>0</v>
      </c>
      <c r="X224" s="92">
        <f t="shared" si="123"/>
        <v>216</v>
      </c>
      <c r="Y224" s="91">
        <f t="shared" si="124"/>
        <v>217</v>
      </c>
      <c r="Z224" s="91" t="e">
        <f>INDEX(地温!$D$2:$D$366,MATCH(X224,地温!$C$2:$C$366,FALSE))</f>
        <v>#N/A</v>
      </c>
      <c r="AA224" s="91" t="e">
        <f t="shared" si="125"/>
        <v>#N/A</v>
      </c>
      <c r="AB224" s="93" t="e">
        <f t="shared" si="107"/>
        <v>#N/A</v>
      </c>
      <c r="AC224" s="99" t="e">
        <f t="shared" si="108"/>
        <v>#N/A</v>
      </c>
      <c r="AD224" s="99">
        <f t="shared" si="109"/>
        <v>0</v>
      </c>
      <c r="AG224" s="92">
        <f t="shared" si="126"/>
        <v>216</v>
      </c>
      <c r="AH224" s="91">
        <f t="shared" si="127"/>
        <v>217</v>
      </c>
      <c r="AI224" s="91" t="e">
        <f>INDEX(地温!$D$2:$D$366,MATCH(AG224,地温!$C$2:$C$366,FALSE))</f>
        <v>#N/A</v>
      </c>
      <c r="AJ224" s="91" t="e">
        <f t="shared" si="128"/>
        <v>#N/A</v>
      </c>
      <c r="AK224" s="93" t="e">
        <f t="shared" si="110"/>
        <v>#N/A</v>
      </c>
      <c r="AL224" s="99" t="e">
        <f t="shared" si="111"/>
        <v>#N/A</v>
      </c>
      <c r="AM224" s="99">
        <f t="shared" si="112"/>
        <v>0</v>
      </c>
      <c r="AP224" s="92">
        <f t="shared" si="129"/>
        <v>216</v>
      </c>
      <c r="AQ224" s="91">
        <f t="shared" si="130"/>
        <v>217</v>
      </c>
      <c r="AR224" s="91" t="e">
        <f>INDEX(地温!$D$2:$D$366,MATCH(AP224,地温!$C$2:$C$366,FALSE))</f>
        <v>#N/A</v>
      </c>
      <c r="AS224" s="91" t="e">
        <f t="shared" si="131"/>
        <v>#N/A</v>
      </c>
      <c r="AT224" s="93" t="e">
        <f t="shared" si="113"/>
        <v>#N/A</v>
      </c>
      <c r="AU224" s="99" t="e">
        <f t="shared" si="114"/>
        <v>#N/A</v>
      </c>
      <c r="AV224" s="99">
        <f t="shared" si="115"/>
        <v>0</v>
      </c>
    </row>
    <row r="225" spans="1:48" s="91" customFormat="1">
      <c r="A225" s="92">
        <f t="shared" si="116"/>
        <v>217</v>
      </c>
      <c r="B225" s="91">
        <f t="shared" si="99"/>
        <v>218</v>
      </c>
      <c r="C225" s="99">
        <f t="shared" si="100"/>
        <v>0</v>
      </c>
      <c r="F225" s="92">
        <f t="shared" si="117"/>
        <v>217</v>
      </c>
      <c r="G225" s="91">
        <f t="shared" si="118"/>
        <v>218</v>
      </c>
      <c r="H225" s="91" t="e">
        <f>INDEX(地温!$D$2:$D$366,MATCH(F225,地温!$C$2:$C$366,FALSE))</f>
        <v>#N/A</v>
      </c>
      <c r="I225" s="91" t="e">
        <f t="shared" si="119"/>
        <v>#N/A</v>
      </c>
      <c r="J225" s="93" t="e">
        <f t="shared" si="101"/>
        <v>#N/A</v>
      </c>
      <c r="K225" s="99" t="e">
        <f t="shared" si="102"/>
        <v>#N/A</v>
      </c>
      <c r="L225" s="99">
        <f t="shared" si="103"/>
        <v>0</v>
      </c>
      <c r="O225" s="92">
        <f t="shared" si="120"/>
        <v>217</v>
      </c>
      <c r="P225" s="91">
        <f t="shared" si="121"/>
        <v>218</v>
      </c>
      <c r="Q225" s="91" t="e">
        <f>INDEX(地温!$D$2:$D$366,MATCH(O225,地温!$C$2:$C$366,FALSE))</f>
        <v>#N/A</v>
      </c>
      <c r="R225" s="91" t="e">
        <f t="shared" si="122"/>
        <v>#N/A</v>
      </c>
      <c r="S225" s="93" t="e">
        <f t="shared" si="104"/>
        <v>#N/A</v>
      </c>
      <c r="T225" s="99" t="e">
        <f t="shared" si="105"/>
        <v>#N/A</v>
      </c>
      <c r="U225" s="99">
        <f t="shared" si="106"/>
        <v>0</v>
      </c>
      <c r="X225" s="92">
        <f t="shared" si="123"/>
        <v>217</v>
      </c>
      <c r="Y225" s="91">
        <f t="shared" si="124"/>
        <v>218</v>
      </c>
      <c r="Z225" s="91" t="e">
        <f>INDEX(地温!$D$2:$D$366,MATCH(X225,地温!$C$2:$C$366,FALSE))</f>
        <v>#N/A</v>
      </c>
      <c r="AA225" s="91" t="e">
        <f t="shared" si="125"/>
        <v>#N/A</v>
      </c>
      <c r="AB225" s="93" t="e">
        <f t="shared" si="107"/>
        <v>#N/A</v>
      </c>
      <c r="AC225" s="99" t="e">
        <f t="shared" si="108"/>
        <v>#N/A</v>
      </c>
      <c r="AD225" s="99">
        <f t="shared" si="109"/>
        <v>0</v>
      </c>
      <c r="AG225" s="92">
        <f t="shared" si="126"/>
        <v>217</v>
      </c>
      <c r="AH225" s="91">
        <f t="shared" si="127"/>
        <v>218</v>
      </c>
      <c r="AI225" s="91" t="e">
        <f>INDEX(地温!$D$2:$D$366,MATCH(AG225,地温!$C$2:$C$366,FALSE))</f>
        <v>#N/A</v>
      </c>
      <c r="AJ225" s="91" t="e">
        <f t="shared" si="128"/>
        <v>#N/A</v>
      </c>
      <c r="AK225" s="93" t="e">
        <f t="shared" si="110"/>
        <v>#N/A</v>
      </c>
      <c r="AL225" s="99" t="e">
        <f t="shared" si="111"/>
        <v>#N/A</v>
      </c>
      <c r="AM225" s="99">
        <f t="shared" si="112"/>
        <v>0</v>
      </c>
      <c r="AP225" s="92">
        <f t="shared" si="129"/>
        <v>217</v>
      </c>
      <c r="AQ225" s="91">
        <f t="shared" si="130"/>
        <v>218</v>
      </c>
      <c r="AR225" s="91" t="e">
        <f>INDEX(地温!$D$2:$D$366,MATCH(AP225,地温!$C$2:$C$366,FALSE))</f>
        <v>#N/A</v>
      </c>
      <c r="AS225" s="91" t="e">
        <f t="shared" si="131"/>
        <v>#N/A</v>
      </c>
      <c r="AT225" s="93" t="e">
        <f t="shared" si="113"/>
        <v>#N/A</v>
      </c>
      <c r="AU225" s="99" t="e">
        <f t="shared" si="114"/>
        <v>#N/A</v>
      </c>
      <c r="AV225" s="99">
        <f t="shared" si="115"/>
        <v>0</v>
      </c>
    </row>
    <row r="226" spans="1:48" s="91" customFormat="1">
      <c r="A226" s="92">
        <f t="shared" si="116"/>
        <v>218</v>
      </c>
      <c r="B226" s="91">
        <f t="shared" si="99"/>
        <v>219</v>
      </c>
      <c r="C226" s="99">
        <f t="shared" si="100"/>
        <v>0</v>
      </c>
      <c r="F226" s="92">
        <f t="shared" si="117"/>
        <v>218</v>
      </c>
      <c r="G226" s="91">
        <f t="shared" si="118"/>
        <v>219</v>
      </c>
      <c r="H226" s="91" t="e">
        <f>INDEX(地温!$D$2:$D$366,MATCH(F226,地温!$C$2:$C$366,FALSE))</f>
        <v>#N/A</v>
      </c>
      <c r="I226" s="91" t="e">
        <f t="shared" si="119"/>
        <v>#N/A</v>
      </c>
      <c r="J226" s="93" t="e">
        <f t="shared" si="101"/>
        <v>#N/A</v>
      </c>
      <c r="K226" s="99" t="e">
        <f t="shared" si="102"/>
        <v>#N/A</v>
      </c>
      <c r="L226" s="99">
        <f t="shared" si="103"/>
        <v>0</v>
      </c>
      <c r="O226" s="92">
        <f t="shared" si="120"/>
        <v>218</v>
      </c>
      <c r="P226" s="91">
        <f t="shared" si="121"/>
        <v>219</v>
      </c>
      <c r="Q226" s="91" t="e">
        <f>INDEX(地温!$D$2:$D$366,MATCH(O226,地温!$C$2:$C$366,FALSE))</f>
        <v>#N/A</v>
      </c>
      <c r="R226" s="91" t="e">
        <f t="shared" si="122"/>
        <v>#N/A</v>
      </c>
      <c r="S226" s="93" t="e">
        <f t="shared" si="104"/>
        <v>#N/A</v>
      </c>
      <c r="T226" s="99" t="e">
        <f t="shared" si="105"/>
        <v>#N/A</v>
      </c>
      <c r="U226" s="99">
        <f t="shared" si="106"/>
        <v>0</v>
      </c>
      <c r="X226" s="92">
        <f t="shared" si="123"/>
        <v>218</v>
      </c>
      <c r="Y226" s="91">
        <f t="shared" si="124"/>
        <v>219</v>
      </c>
      <c r="Z226" s="91" t="e">
        <f>INDEX(地温!$D$2:$D$366,MATCH(X226,地温!$C$2:$C$366,FALSE))</f>
        <v>#N/A</v>
      </c>
      <c r="AA226" s="91" t="e">
        <f t="shared" si="125"/>
        <v>#N/A</v>
      </c>
      <c r="AB226" s="93" t="e">
        <f t="shared" si="107"/>
        <v>#N/A</v>
      </c>
      <c r="AC226" s="99" t="e">
        <f t="shared" si="108"/>
        <v>#N/A</v>
      </c>
      <c r="AD226" s="99">
        <f t="shared" si="109"/>
        <v>0</v>
      </c>
      <c r="AG226" s="92">
        <f t="shared" si="126"/>
        <v>218</v>
      </c>
      <c r="AH226" s="91">
        <f t="shared" si="127"/>
        <v>219</v>
      </c>
      <c r="AI226" s="91" t="e">
        <f>INDEX(地温!$D$2:$D$366,MATCH(AG226,地温!$C$2:$C$366,FALSE))</f>
        <v>#N/A</v>
      </c>
      <c r="AJ226" s="91" t="e">
        <f t="shared" si="128"/>
        <v>#N/A</v>
      </c>
      <c r="AK226" s="93" t="e">
        <f t="shared" si="110"/>
        <v>#N/A</v>
      </c>
      <c r="AL226" s="99" t="e">
        <f t="shared" si="111"/>
        <v>#N/A</v>
      </c>
      <c r="AM226" s="99">
        <f t="shared" si="112"/>
        <v>0</v>
      </c>
      <c r="AP226" s="92">
        <f t="shared" si="129"/>
        <v>218</v>
      </c>
      <c r="AQ226" s="91">
        <f t="shared" si="130"/>
        <v>219</v>
      </c>
      <c r="AR226" s="91" t="e">
        <f>INDEX(地温!$D$2:$D$366,MATCH(AP226,地温!$C$2:$C$366,FALSE))</f>
        <v>#N/A</v>
      </c>
      <c r="AS226" s="91" t="e">
        <f t="shared" si="131"/>
        <v>#N/A</v>
      </c>
      <c r="AT226" s="93" t="e">
        <f t="shared" si="113"/>
        <v>#N/A</v>
      </c>
      <c r="AU226" s="99" t="e">
        <f t="shared" si="114"/>
        <v>#N/A</v>
      </c>
      <c r="AV226" s="99">
        <f t="shared" si="115"/>
        <v>0</v>
      </c>
    </row>
    <row r="227" spans="1:48" s="91" customFormat="1">
      <c r="A227" s="92">
        <f t="shared" si="116"/>
        <v>219</v>
      </c>
      <c r="B227" s="91">
        <f t="shared" si="99"/>
        <v>220</v>
      </c>
      <c r="C227" s="99">
        <f t="shared" si="100"/>
        <v>0</v>
      </c>
      <c r="F227" s="92">
        <f t="shared" si="117"/>
        <v>219</v>
      </c>
      <c r="G227" s="91">
        <f t="shared" si="118"/>
        <v>220</v>
      </c>
      <c r="H227" s="91" t="e">
        <f>INDEX(地温!$D$2:$D$366,MATCH(F227,地温!$C$2:$C$366,FALSE))</f>
        <v>#N/A</v>
      </c>
      <c r="I227" s="91" t="e">
        <f t="shared" si="119"/>
        <v>#N/A</v>
      </c>
      <c r="J227" s="93" t="e">
        <f t="shared" si="101"/>
        <v>#N/A</v>
      </c>
      <c r="K227" s="99" t="e">
        <f t="shared" si="102"/>
        <v>#N/A</v>
      </c>
      <c r="L227" s="99">
        <f t="shared" si="103"/>
        <v>0</v>
      </c>
      <c r="O227" s="92">
        <f t="shared" si="120"/>
        <v>219</v>
      </c>
      <c r="P227" s="91">
        <f t="shared" si="121"/>
        <v>220</v>
      </c>
      <c r="Q227" s="91" t="e">
        <f>INDEX(地温!$D$2:$D$366,MATCH(O227,地温!$C$2:$C$366,FALSE))</f>
        <v>#N/A</v>
      </c>
      <c r="R227" s="91" t="e">
        <f t="shared" si="122"/>
        <v>#N/A</v>
      </c>
      <c r="S227" s="93" t="e">
        <f t="shared" si="104"/>
        <v>#N/A</v>
      </c>
      <c r="T227" s="99" t="e">
        <f t="shared" si="105"/>
        <v>#N/A</v>
      </c>
      <c r="U227" s="99">
        <f t="shared" si="106"/>
        <v>0</v>
      </c>
      <c r="X227" s="92">
        <f t="shared" si="123"/>
        <v>219</v>
      </c>
      <c r="Y227" s="91">
        <f t="shared" si="124"/>
        <v>220</v>
      </c>
      <c r="Z227" s="91" t="e">
        <f>INDEX(地温!$D$2:$D$366,MATCH(X227,地温!$C$2:$C$366,FALSE))</f>
        <v>#N/A</v>
      </c>
      <c r="AA227" s="91" t="e">
        <f t="shared" si="125"/>
        <v>#N/A</v>
      </c>
      <c r="AB227" s="93" t="e">
        <f t="shared" si="107"/>
        <v>#N/A</v>
      </c>
      <c r="AC227" s="99" t="e">
        <f t="shared" si="108"/>
        <v>#N/A</v>
      </c>
      <c r="AD227" s="99">
        <f t="shared" si="109"/>
        <v>0</v>
      </c>
      <c r="AG227" s="92">
        <f t="shared" si="126"/>
        <v>219</v>
      </c>
      <c r="AH227" s="91">
        <f t="shared" si="127"/>
        <v>220</v>
      </c>
      <c r="AI227" s="91" t="e">
        <f>INDEX(地温!$D$2:$D$366,MATCH(AG227,地温!$C$2:$C$366,FALSE))</f>
        <v>#N/A</v>
      </c>
      <c r="AJ227" s="91" t="e">
        <f t="shared" si="128"/>
        <v>#N/A</v>
      </c>
      <c r="AK227" s="93" t="e">
        <f t="shared" si="110"/>
        <v>#N/A</v>
      </c>
      <c r="AL227" s="99" t="e">
        <f t="shared" si="111"/>
        <v>#N/A</v>
      </c>
      <c r="AM227" s="99">
        <f t="shared" si="112"/>
        <v>0</v>
      </c>
      <c r="AP227" s="92">
        <f t="shared" si="129"/>
        <v>219</v>
      </c>
      <c r="AQ227" s="91">
        <f t="shared" si="130"/>
        <v>220</v>
      </c>
      <c r="AR227" s="91" t="e">
        <f>INDEX(地温!$D$2:$D$366,MATCH(AP227,地温!$C$2:$C$366,FALSE))</f>
        <v>#N/A</v>
      </c>
      <c r="AS227" s="91" t="e">
        <f t="shared" si="131"/>
        <v>#N/A</v>
      </c>
      <c r="AT227" s="93" t="e">
        <f t="shared" si="113"/>
        <v>#N/A</v>
      </c>
      <c r="AU227" s="99" t="e">
        <f t="shared" si="114"/>
        <v>#N/A</v>
      </c>
      <c r="AV227" s="99">
        <f t="shared" si="115"/>
        <v>0</v>
      </c>
    </row>
    <row r="228" spans="1:48" s="91" customFormat="1">
      <c r="A228" s="92">
        <f t="shared" si="116"/>
        <v>220</v>
      </c>
      <c r="B228" s="91">
        <f t="shared" si="99"/>
        <v>221</v>
      </c>
      <c r="C228" s="99">
        <f t="shared" si="100"/>
        <v>0</v>
      </c>
      <c r="F228" s="92">
        <f t="shared" si="117"/>
        <v>220</v>
      </c>
      <c r="G228" s="91">
        <f t="shared" si="118"/>
        <v>221</v>
      </c>
      <c r="H228" s="91" t="e">
        <f>INDEX(地温!$D$2:$D$366,MATCH(F228,地温!$C$2:$C$366,FALSE))</f>
        <v>#N/A</v>
      </c>
      <c r="I228" s="91" t="e">
        <f t="shared" si="119"/>
        <v>#N/A</v>
      </c>
      <c r="J228" s="93" t="e">
        <f t="shared" si="101"/>
        <v>#N/A</v>
      </c>
      <c r="K228" s="99" t="e">
        <f t="shared" si="102"/>
        <v>#N/A</v>
      </c>
      <c r="L228" s="99">
        <f t="shared" si="103"/>
        <v>0</v>
      </c>
      <c r="O228" s="92">
        <f t="shared" si="120"/>
        <v>220</v>
      </c>
      <c r="P228" s="91">
        <f t="shared" si="121"/>
        <v>221</v>
      </c>
      <c r="Q228" s="91" t="e">
        <f>INDEX(地温!$D$2:$D$366,MATCH(O228,地温!$C$2:$C$366,FALSE))</f>
        <v>#N/A</v>
      </c>
      <c r="R228" s="91" t="e">
        <f t="shared" si="122"/>
        <v>#N/A</v>
      </c>
      <c r="S228" s="93" t="e">
        <f t="shared" si="104"/>
        <v>#N/A</v>
      </c>
      <c r="T228" s="99" t="e">
        <f t="shared" si="105"/>
        <v>#N/A</v>
      </c>
      <c r="U228" s="99">
        <f t="shared" si="106"/>
        <v>0</v>
      </c>
      <c r="X228" s="92">
        <f t="shared" si="123"/>
        <v>220</v>
      </c>
      <c r="Y228" s="91">
        <f t="shared" si="124"/>
        <v>221</v>
      </c>
      <c r="Z228" s="91" t="e">
        <f>INDEX(地温!$D$2:$D$366,MATCH(X228,地温!$C$2:$C$366,FALSE))</f>
        <v>#N/A</v>
      </c>
      <c r="AA228" s="91" t="e">
        <f t="shared" si="125"/>
        <v>#N/A</v>
      </c>
      <c r="AB228" s="93" t="e">
        <f t="shared" si="107"/>
        <v>#N/A</v>
      </c>
      <c r="AC228" s="99" t="e">
        <f t="shared" si="108"/>
        <v>#N/A</v>
      </c>
      <c r="AD228" s="99">
        <f t="shared" si="109"/>
        <v>0</v>
      </c>
      <c r="AG228" s="92">
        <f t="shared" si="126"/>
        <v>220</v>
      </c>
      <c r="AH228" s="91">
        <f t="shared" si="127"/>
        <v>221</v>
      </c>
      <c r="AI228" s="91" t="e">
        <f>INDEX(地温!$D$2:$D$366,MATCH(AG228,地温!$C$2:$C$366,FALSE))</f>
        <v>#N/A</v>
      </c>
      <c r="AJ228" s="91" t="e">
        <f t="shared" si="128"/>
        <v>#N/A</v>
      </c>
      <c r="AK228" s="93" t="e">
        <f t="shared" si="110"/>
        <v>#N/A</v>
      </c>
      <c r="AL228" s="99" t="e">
        <f t="shared" si="111"/>
        <v>#N/A</v>
      </c>
      <c r="AM228" s="99">
        <f t="shared" si="112"/>
        <v>0</v>
      </c>
      <c r="AP228" s="92">
        <f t="shared" si="129"/>
        <v>220</v>
      </c>
      <c r="AQ228" s="91">
        <f t="shared" si="130"/>
        <v>221</v>
      </c>
      <c r="AR228" s="91" t="e">
        <f>INDEX(地温!$D$2:$D$366,MATCH(AP228,地温!$C$2:$C$366,FALSE))</f>
        <v>#N/A</v>
      </c>
      <c r="AS228" s="91" t="e">
        <f t="shared" si="131"/>
        <v>#N/A</v>
      </c>
      <c r="AT228" s="93" t="e">
        <f t="shared" si="113"/>
        <v>#N/A</v>
      </c>
      <c r="AU228" s="99" t="e">
        <f t="shared" si="114"/>
        <v>#N/A</v>
      </c>
      <c r="AV228" s="99">
        <f t="shared" si="115"/>
        <v>0</v>
      </c>
    </row>
    <row r="229" spans="1:48" s="91" customFormat="1">
      <c r="A229" s="92">
        <f t="shared" si="116"/>
        <v>221</v>
      </c>
      <c r="B229" s="91">
        <f t="shared" si="99"/>
        <v>222</v>
      </c>
      <c r="C229" s="99">
        <f t="shared" si="100"/>
        <v>0</v>
      </c>
      <c r="F229" s="92">
        <f t="shared" si="117"/>
        <v>221</v>
      </c>
      <c r="G229" s="91">
        <f t="shared" si="118"/>
        <v>222</v>
      </c>
      <c r="H229" s="91" t="e">
        <f>INDEX(地温!$D$2:$D$366,MATCH(F229,地温!$C$2:$C$366,FALSE))</f>
        <v>#N/A</v>
      </c>
      <c r="I229" s="91" t="e">
        <f t="shared" si="119"/>
        <v>#N/A</v>
      </c>
      <c r="J229" s="93" t="e">
        <f t="shared" si="101"/>
        <v>#N/A</v>
      </c>
      <c r="K229" s="99" t="e">
        <f t="shared" si="102"/>
        <v>#N/A</v>
      </c>
      <c r="L229" s="99">
        <f t="shared" si="103"/>
        <v>0</v>
      </c>
      <c r="O229" s="92">
        <f t="shared" si="120"/>
        <v>221</v>
      </c>
      <c r="P229" s="91">
        <f t="shared" si="121"/>
        <v>222</v>
      </c>
      <c r="Q229" s="91" t="e">
        <f>INDEX(地温!$D$2:$D$366,MATCH(O229,地温!$C$2:$C$366,FALSE))</f>
        <v>#N/A</v>
      </c>
      <c r="R229" s="91" t="e">
        <f t="shared" si="122"/>
        <v>#N/A</v>
      </c>
      <c r="S229" s="93" t="e">
        <f t="shared" si="104"/>
        <v>#N/A</v>
      </c>
      <c r="T229" s="99" t="e">
        <f t="shared" si="105"/>
        <v>#N/A</v>
      </c>
      <c r="U229" s="99">
        <f t="shared" si="106"/>
        <v>0</v>
      </c>
      <c r="X229" s="92">
        <f t="shared" si="123"/>
        <v>221</v>
      </c>
      <c r="Y229" s="91">
        <f t="shared" si="124"/>
        <v>222</v>
      </c>
      <c r="Z229" s="91" t="e">
        <f>INDEX(地温!$D$2:$D$366,MATCH(X229,地温!$C$2:$C$366,FALSE))</f>
        <v>#N/A</v>
      </c>
      <c r="AA229" s="91" t="e">
        <f t="shared" si="125"/>
        <v>#N/A</v>
      </c>
      <c r="AB229" s="93" t="e">
        <f t="shared" si="107"/>
        <v>#N/A</v>
      </c>
      <c r="AC229" s="99" t="e">
        <f t="shared" si="108"/>
        <v>#N/A</v>
      </c>
      <c r="AD229" s="99">
        <f t="shared" si="109"/>
        <v>0</v>
      </c>
      <c r="AG229" s="92">
        <f t="shared" si="126"/>
        <v>221</v>
      </c>
      <c r="AH229" s="91">
        <f t="shared" si="127"/>
        <v>222</v>
      </c>
      <c r="AI229" s="91" t="e">
        <f>INDEX(地温!$D$2:$D$366,MATCH(AG229,地温!$C$2:$C$366,FALSE))</f>
        <v>#N/A</v>
      </c>
      <c r="AJ229" s="91" t="e">
        <f t="shared" si="128"/>
        <v>#N/A</v>
      </c>
      <c r="AK229" s="93" t="e">
        <f t="shared" si="110"/>
        <v>#N/A</v>
      </c>
      <c r="AL229" s="99" t="e">
        <f t="shared" si="111"/>
        <v>#N/A</v>
      </c>
      <c r="AM229" s="99">
        <f t="shared" si="112"/>
        <v>0</v>
      </c>
      <c r="AP229" s="92">
        <f t="shared" si="129"/>
        <v>221</v>
      </c>
      <c r="AQ229" s="91">
        <f t="shared" si="130"/>
        <v>222</v>
      </c>
      <c r="AR229" s="91" t="e">
        <f>INDEX(地温!$D$2:$D$366,MATCH(AP229,地温!$C$2:$C$366,FALSE))</f>
        <v>#N/A</v>
      </c>
      <c r="AS229" s="91" t="e">
        <f t="shared" si="131"/>
        <v>#N/A</v>
      </c>
      <c r="AT229" s="93" t="e">
        <f t="shared" si="113"/>
        <v>#N/A</v>
      </c>
      <c r="AU229" s="99" t="e">
        <f t="shared" si="114"/>
        <v>#N/A</v>
      </c>
      <c r="AV229" s="99">
        <f t="shared" si="115"/>
        <v>0</v>
      </c>
    </row>
    <row r="230" spans="1:48" s="91" customFormat="1">
      <c r="A230" s="92">
        <f t="shared" si="116"/>
        <v>222</v>
      </c>
      <c r="B230" s="91">
        <f t="shared" si="99"/>
        <v>223</v>
      </c>
      <c r="C230" s="99">
        <f t="shared" si="100"/>
        <v>0</v>
      </c>
      <c r="F230" s="92">
        <f t="shared" si="117"/>
        <v>222</v>
      </c>
      <c r="G230" s="91">
        <f t="shared" si="118"/>
        <v>223</v>
      </c>
      <c r="H230" s="91" t="e">
        <f>INDEX(地温!$D$2:$D$366,MATCH(F230,地温!$C$2:$C$366,FALSE))</f>
        <v>#N/A</v>
      </c>
      <c r="I230" s="91" t="e">
        <f t="shared" si="119"/>
        <v>#N/A</v>
      </c>
      <c r="J230" s="93" t="e">
        <f t="shared" si="101"/>
        <v>#N/A</v>
      </c>
      <c r="K230" s="99" t="e">
        <f t="shared" si="102"/>
        <v>#N/A</v>
      </c>
      <c r="L230" s="99">
        <f t="shared" si="103"/>
        <v>0</v>
      </c>
      <c r="O230" s="92">
        <f t="shared" si="120"/>
        <v>222</v>
      </c>
      <c r="P230" s="91">
        <f t="shared" si="121"/>
        <v>223</v>
      </c>
      <c r="Q230" s="91" t="e">
        <f>INDEX(地温!$D$2:$D$366,MATCH(O230,地温!$C$2:$C$366,FALSE))</f>
        <v>#N/A</v>
      </c>
      <c r="R230" s="91" t="e">
        <f t="shared" si="122"/>
        <v>#N/A</v>
      </c>
      <c r="S230" s="93" t="e">
        <f t="shared" si="104"/>
        <v>#N/A</v>
      </c>
      <c r="T230" s="99" t="e">
        <f t="shared" si="105"/>
        <v>#N/A</v>
      </c>
      <c r="U230" s="99">
        <f t="shared" si="106"/>
        <v>0</v>
      </c>
      <c r="X230" s="92">
        <f t="shared" si="123"/>
        <v>222</v>
      </c>
      <c r="Y230" s="91">
        <f t="shared" si="124"/>
        <v>223</v>
      </c>
      <c r="Z230" s="91" t="e">
        <f>INDEX(地温!$D$2:$D$366,MATCH(X230,地温!$C$2:$C$366,FALSE))</f>
        <v>#N/A</v>
      </c>
      <c r="AA230" s="91" t="e">
        <f t="shared" si="125"/>
        <v>#N/A</v>
      </c>
      <c r="AB230" s="93" t="e">
        <f t="shared" si="107"/>
        <v>#N/A</v>
      </c>
      <c r="AC230" s="99" t="e">
        <f t="shared" si="108"/>
        <v>#N/A</v>
      </c>
      <c r="AD230" s="99">
        <f t="shared" si="109"/>
        <v>0</v>
      </c>
      <c r="AG230" s="92">
        <f t="shared" si="126"/>
        <v>222</v>
      </c>
      <c r="AH230" s="91">
        <f t="shared" si="127"/>
        <v>223</v>
      </c>
      <c r="AI230" s="91" t="e">
        <f>INDEX(地温!$D$2:$D$366,MATCH(AG230,地温!$C$2:$C$366,FALSE))</f>
        <v>#N/A</v>
      </c>
      <c r="AJ230" s="91" t="e">
        <f t="shared" si="128"/>
        <v>#N/A</v>
      </c>
      <c r="AK230" s="93" t="e">
        <f t="shared" si="110"/>
        <v>#N/A</v>
      </c>
      <c r="AL230" s="99" t="e">
        <f t="shared" si="111"/>
        <v>#N/A</v>
      </c>
      <c r="AM230" s="99">
        <f t="shared" si="112"/>
        <v>0</v>
      </c>
      <c r="AP230" s="92">
        <f t="shared" si="129"/>
        <v>222</v>
      </c>
      <c r="AQ230" s="91">
        <f t="shared" si="130"/>
        <v>223</v>
      </c>
      <c r="AR230" s="91" t="e">
        <f>INDEX(地温!$D$2:$D$366,MATCH(AP230,地温!$C$2:$C$366,FALSE))</f>
        <v>#N/A</v>
      </c>
      <c r="AS230" s="91" t="e">
        <f t="shared" si="131"/>
        <v>#N/A</v>
      </c>
      <c r="AT230" s="93" t="e">
        <f t="shared" si="113"/>
        <v>#N/A</v>
      </c>
      <c r="AU230" s="99" t="e">
        <f t="shared" si="114"/>
        <v>#N/A</v>
      </c>
      <c r="AV230" s="99">
        <f t="shared" si="115"/>
        <v>0</v>
      </c>
    </row>
    <row r="231" spans="1:48" s="91" customFormat="1">
      <c r="A231" s="92">
        <f t="shared" si="116"/>
        <v>223</v>
      </c>
      <c r="B231" s="91">
        <f t="shared" si="99"/>
        <v>224</v>
      </c>
      <c r="C231" s="99">
        <f t="shared" si="100"/>
        <v>0</v>
      </c>
      <c r="F231" s="92">
        <f t="shared" si="117"/>
        <v>223</v>
      </c>
      <c r="G231" s="91">
        <f t="shared" si="118"/>
        <v>224</v>
      </c>
      <c r="H231" s="91" t="e">
        <f>INDEX(地温!$D$2:$D$366,MATCH(F231,地温!$C$2:$C$366,FALSE))</f>
        <v>#N/A</v>
      </c>
      <c r="I231" s="91" t="e">
        <f t="shared" si="119"/>
        <v>#N/A</v>
      </c>
      <c r="J231" s="93" t="e">
        <f t="shared" si="101"/>
        <v>#N/A</v>
      </c>
      <c r="K231" s="99" t="e">
        <f t="shared" si="102"/>
        <v>#N/A</v>
      </c>
      <c r="L231" s="99">
        <f t="shared" si="103"/>
        <v>0</v>
      </c>
      <c r="O231" s="92">
        <f t="shared" si="120"/>
        <v>223</v>
      </c>
      <c r="P231" s="91">
        <f t="shared" si="121"/>
        <v>224</v>
      </c>
      <c r="Q231" s="91" t="e">
        <f>INDEX(地温!$D$2:$D$366,MATCH(O231,地温!$C$2:$C$366,FALSE))</f>
        <v>#N/A</v>
      </c>
      <c r="R231" s="91" t="e">
        <f t="shared" si="122"/>
        <v>#N/A</v>
      </c>
      <c r="S231" s="93" t="e">
        <f t="shared" si="104"/>
        <v>#N/A</v>
      </c>
      <c r="T231" s="99" t="e">
        <f t="shared" si="105"/>
        <v>#N/A</v>
      </c>
      <c r="U231" s="99">
        <f t="shared" si="106"/>
        <v>0</v>
      </c>
      <c r="X231" s="92">
        <f t="shared" si="123"/>
        <v>223</v>
      </c>
      <c r="Y231" s="91">
        <f t="shared" si="124"/>
        <v>224</v>
      </c>
      <c r="Z231" s="91" t="e">
        <f>INDEX(地温!$D$2:$D$366,MATCH(X231,地温!$C$2:$C$366,FALSE))</f>
        <v>#N/A</v>
      </c>
      <c r="AA231" s="91" t="e">
        <f t="shared" si="125"/>
        <v>#N/A</v>
      </c>
      <c r="AB231" s="93" t="e">
        <f t="shared" si="107"/>
        <v>#N/A</v>
      </c>
      <c r="AC231" s="99" t="e">
        <f t="shared" si="108"/>
        <v>#N/A</v>
      </c>
      <c r="AD231" s="99">
        <f t="shared" si="109"/>
        <v>0</v>
      </c>
      <c r="AG231" s="92">
        <f t="shared" si="126"/>
        <v>223</v>
      </c>
      <c r="AH231" s="91">
        <f t="shared" si="127"/>
        <v>224</v>
      </c>
      <c r="AI231" s="91" t="e">
        <f>INDEX(地温!$D$2:$D$366,MATCH(AG231,地温!$C$2:$C$366,FALSE))</f>
        <v>#N/A</v>
      </c>
      <c r="AJ231" s="91" t="e">
        <f t="shared" si="128"/>
        <v>#N/A</v>
      </c>
      <c r="AK231" s="93" t="e">
        <f t="shared" si="110"/>
        <v>#N/A</v>
      </c>
      <c r="AL231" s="99" t="e">
        <f t="shared" si="111"/>
        <v>#N/A</v>
      </c>
      <c r="AM231" s="99">
        <f t="shared" si="112"/>
        <v>0</v>
      </c>
      <c r="AP231" s="92">
        <f t="shared" si="129"/>
        <v>223</v>
      </c>
      <c r="AQ231" s="91">
        <f t="shared" si="130"/>
        <v>224</v>
      </c>
      <c r="AR231" s="91" t="e">
        <f>INDEX(地温!$D$2:$D$366,MATCH(AP231,地温!$C$2:$C$366,FALSE))</f>
        <v>#N/A</v>
      </c>
      <c r="AS231" s="91" t="e">
        <f t="shared" si="131"/>
        <v>#N/A</v>
      </c>
      <c r="AT231" s="93" t="e">
        <f t="shared" si="113"/>
        <v>#N/A</v>
      </c>
      <c r="AU231" s="99" t="e">
        <f t="shared" si="114"/>
        <v>#N/A</v>
      </c>
      <c r="AV231" s="99">
        <f t="shared" si="115"/>
        <v>0</v>
      </c>
    </row>
    <row r="232" spans="1:48" s="91" customFormat="1">
      <c r="A232" s="92">
        <f t="shared" si="116"/>
        <v>224</v>
      </c>
      <c r="B232" s="91">
        <f t="shared" si="99"/>
        <v>225</v>
      </c>
      <c r="C232" s="99">
        <f t="shared" si="100"/>
        <v>0</v>
      </c>
      <c r="F232" s="92">
        <f t="shared" si="117"/>
        <v>224</v>
      </c>
      <c r="G232" s="91">
        <f t="shared" si="118"/>
        <v>225</v>
      </c>
      <c r="H232" s="91" t="e">
        <f>INDEX(地温!$D$2:$D$366,MATCH(F232,地温!$C$2:$C$366,FALSE))</f>
        <v>#N/A</v>
      </c>
      <c r="I232" s="91" t="e">
        <f t="shared" si="119"/>
        <v>#N/A</v>
      </c>
      <c r="J232" s="93" t="e">
        <f t="shared" si="101"/>
        <v>#N/A</v>
      </c>
      <c r="K232" s="99" t="e">
        <f t="shared" si="102"/>
        <v>#N/A</v>
      </c>
      <c r="L232" s="99">
        <f t="shared" si="103"/>
        <v>0</v>
      </c>
      <c r="O232" s="92">
        <f t="shared" si="120"/>
        <v>224</v>
      </c>
      <c r="P232" s="91">
        <f t="shared" si="121"/>
        <v>225</v>
      </c>
      <c r="Q232" s="91" t="e">
        <f>INDEX(地温!$D$2:$D$366,MATCH(O232,地温!$C$2:$C$366,FALSE))</f>
        <v>#N/A</v>
      </c>
      <c r="R232" s="91" t="e">
        <f t="shared" si="122"/>
        <v>#N/A</v>
      </c>
      <c r="S232" s="93" t="e">
        <f t="shared" si="104"/>
        <v>#N/A</v>
      </c>
      <c r="T232" s="99" t="e">
        <f t="shared" si="105"/>
        <v>#N/A</v>
      </c>
      <c r="U232" s="99">
        <f t="shared" si="106"/>
        <v>0</v>
      </c>
      <c r="X232" s="92">
        <f t="shared" si="123"/>
        <v>224</v>
      </c>
      <c r="Y232" s="91">
        <f t="shared" si="124"/>
        <v>225</v>
      </c>
      <c r="Z232" s="91" t="e">
        <f>INDEX(地温!$D$2:$D$366,MATCH(X232,地温!$C$2:$C$366,FALSE))</f>
        <v>#N/A</v>
      </c>
      <c r="AA232" s="91" t="e">
        <f t="shared" si="125"/>
        <v>#N/A</v>
      </c>
      <c r="AB232" s="93" t="e">
        <f t="shared" si="107"/>
        <v>#N/A</v>
      </c>
      <c r="AC232" s="99" t="e">
        <f t="shared" si="108"/>
        <v>#N/A</v>
      </c>
      <c r="AD232" s="99">
        <f t="shared" si="109"/>
        <v>0</v>
      </c>
      <c r="AG232" s="92">
        <f t="shared" si="126"/>
        <v>224</v>
      </c>
      <c r="AH232" s="91">
        <f t="shared" si="127"/>
        <v>225</v>
      </c>
      <c r="AI232" s="91" t="e">
        <f>INDEX(地温!$D$2:$D$366,MATCH(AG232,地温!$C$2:$C$366,FALSE))</f>
        <v>#N/A</v>
      </c>
      <c r="AJ232" s="91" t="e">
        <f t="shared" si="128"/>
        <v>#N/A</v>
      </c>
      <c r="AK232" s="93" t="e">
        <f t="shared" si="110"/>
        <v>#N/A</v>
      </c>
      <c r="AL232" s="99" t="e">
        <f t="shared" si="111"/>
        <v>#N/A</v>
      </c>
      <c r="AM232" s="99">
        <f t="shared" si="112"/>
        <v>0</v>
      </c>
      <c r="AP232" s="92">
        <f t="shared" si="129"/>
        <v>224</v>
      </c>
      <c r="AQ232" s="91">
        <f t="shared" si="130"/>
        <v>225</v>
      </c>
      <c r="AR232" s="91" t="e">
        <f>INDEX(地温!$D$2:$D$366,MATCH(AP232,地温!$C$2:$C$366,FALSE))</f>
        <v>#N/A</v>
      </c>
      <c r="AS232" s="91" t="e">
        <f t="shared" si="131"/>
        <v>#N/A</v>
      </c>
      <c r="AT232" s="93" t="e">
        <f t="shared" si="113"/>
        <v>#N/A</v>
      </c>
      <c r="AU232" s="99" t="e">
        <f t="shared" si="114"/>
        <v>#N/A</v>
      </c>
      <c r="AV232" s="99">
        <f t="shared" si="115"/>
        <v>0</v>
      </c>
    </row>
    <row r="233" spans="1:48" s="91" customFormat="1">
      <c r="A233" s="92">
        <f t="shared" si="116"/>
        <v>225</v>
      </c>
      <c r="B233" s="91">
        <f t="shared" si="99"/>
        <v>226</v>
      </c>
      <c r="C233" s="99">
        <f t="shared" si="100"/>
        <v>0</v>
      </c>
      <c r="F233" s="92">
        <f t="shared" si="117"/>
        <v>225</v>
      </c>
      <c r="G233" s="91">
        <f t="shared" si="118"/>
        <v>226</v>
      </c>
      <c r="H233" s="91" t="e">
        <f>INDEX(地温!$D$2:$D$366,MATCH(F233,地温!$C$2:$C$366,FALSE))</f>
        <v>#N/A</v>
      </c>
      <c r="I233" s="91" t="e">
        <f t="shared" si="119"/>
        <v>#N/A</v>
      </c>
      <c r="J233" s="93" t="e">
        <f t="shared" si="101"/>
        <v>#N/A</v>
      </c>
      <c r="K233" s="99" t="e">
        <f t="shared" si="102"/>
        <v>#N/A</v>
      </c>
      <c r="L233" s="99">
        <f t="shared" si="103"/>
        <v>0</v>
      </c>
      <c r="O233" s="92">
        <f t="shared" si="120"/>
        <v>225</v>
      </c>
      <c r="P233" s="91">
        <f t="shared" si="121"/>
        <v>226</v>
      </c>
      <c r="Q233" s="91" t="e">
        <f>INDEX(地温!$D$2:$D$366,MATCH(O233,地温!$C$2:$C$366,FALSE))</f>
        <v>#N/A</v>
      </c>
      <c r="R233" s="91" t="e">
        <f t="shared" si="122"/>
        <v>#N/A</v>
      </c>
      <c r="S233" s="93" t="e">
        <f t="shared" si="104"/>
        <v>#N/A</v>
      </c>
      <c r="T233" s="99" t="e">
        <f t="shared" si="105"/>
        <v>#N/A</v>
      </c>
      <c r="U233" s="99">
        <f t="shared" si="106"/>
        <v>0</v>
      </c>
      <c r="X233" s="92">
        <f t="shared" si="123"/>
        <v>225</v>
      </c>
      <c r="Y233" s="91">
        <f t="shared" si="124"/>
        <v>226</v>
      </c>
      <c r="Z233" s="91" t="e">
        <f>INDEX(地温!$D$2:$D$366,MATCH(X233,地温!$C$2:$C$366,FALSE))</f>
        <v>#N/A</v>
      </c>
      <c r="AA233" s="91" t="e">
        <f t="shared" si="125"/>
        <v>#N/A</v>
      </c>
      <c r="AB233" s="93" t="e">
        <f t="shared" si="107"/>
        <v>#N/A</v>
      </c>
      <c r="AC233" s="99" t="e">
        <f t="shared" si="108"/>
        <v>#N/A</v>
      </c>
      <c r="AD233" s="99">
        <f t="shared" si="109"/>
        <v>0</v>
      </c>
      <c r="AG233" s="92">
        <f t="shared" si="126"/>
        <v>225</v>
      </c>
      <c r="AH233" s="91">
        <f t="shared" si="127"/>
        <v>226</v>
      </c>
      <c r="AI233" s="91" t="e">
        <f>INDEX(地温!$D$2:$D$366,MATCH(AG233,地温!$C$2:$C$366,FALSE))</f>
        <v>#N/A</v>
      </c>
      <c r="AJ233" s="91" t="e">
        <f t="shared" si="128"/>
        <v>#N/A</v>
      </c>
      <c r="AK233" s="93" t="e">
        <f t="shared" si="110"/>
        <v>#N/A</v>
      </c>
      <c r="AL233" s="99" t="e">
        <f t="shared" si="111"/>
        <v>#N/A</v>
      </c>
      <c r="AM233" s="99">
        <f t="shared" si="112"/>
        <v>0</v>
      </c>
      <c r="AP233" s="92">
        <f t="shared" si="129"/>
        <v>225</v>
      </c>
      <c r="AQ233" s="91">
        <f t="shared" si="130"/>
        <v>226</v>
      </c>
      <c r="AR233" s="91" t="e">
        <f>INDEX(地温!$D$2:$D$366,MATCH(AP233,地温!$C$2:$C$366,FALSE))</f>
        <v>#N/A</v>
      </c>
      <c r="AS233" s="91" t="e">
        <f t="shared" si="131"/>
        <v>#N/A</v>
      </c>
      <c r="AT233" s="93" t="e">
        <f t="shared" si="113"/>
        <v>#N/A</v>
      </c>
      <c r="AU233" s="99" t="e">
        <f t="shared" si="114"/>
        <v>#N/A</v>
      </c>
      <c r="AV233" s="99">
        <f t="shared" si="115"/>
        <v>0</v>
      </c>
    </row>
    <row r="234" spans="1:48" s="91" customFormat="1">
      <c r="A234" s="92">
        <f t="shared" si="116"/>
        <v>226</v>
      </c>
      <c r="B234" s="91">
        <f t="shared" si="99"/>
        <v>227</v>
      </c>
      <c r="C234" s="99">
        <f t="shared" si="100"/>
        <v>0</v>
      </c>
      <c r="F234" s="92">
        <f t="shared" si="117"/>
        <v>226</v>
      </c>
      <c r="G234" s="91">
        <f t="shared" si="118"/>
        <v>227</v>
      </c>
      <c r="H234" s="91" t="e">
        <f>INDEX(地温!$D$2:$D$366,MATCH(F234,地温!$C$2:$C$366,FALSE))</f>
        <v>#N/A</v>
      </c>
      <c r="I234" s="91" t="e">
        <f t="shared" si="119"/>
        <v>#N/A</v>
      </c>
      <c r="J234" s="93" t="e">
        <f t="shared" si="101"/>
        <v>#N/A</v>
      </c>
      <c r="K234" s="99" t="e">
        <f t="shared" si="102"/>
        <v>#N/A</v>
      </c>
      <c r="L234" s="99">
        <f t="shared" si="103"/>
        <v>0</v>
      </c>
      <c r="O234" s="92">
        <f t="shared" si="120"/>
        <v>226</v>
      </c>
      <c r="P234" s="91">
        <f t="shared" si="121"/>
        <v>227</v>
      </c>
      <c r="Q234" s="91" t="e">
        <f>INDEX(地温!$D$2:$D$366,MATCH(O234,地温!$C$2:$C$366,FALSE))</f>
        <v>#N/A</v>
      </c>
      <c r="R234" s="91" t="e">
        <f t="shared" si="122"/>
        <v>#N/A</v>
      </c>
      <c r="S234" s="93" t="e">
        <f t="shared" si="104"/>
        <v>#N/A</v>
      </c>
      <c r="T234" s="99" t="e">
        <f t="shared" si="105"/>
        <v>#N/A</v>
      </c>
      <c r="U234" s="99">
        <f t="shared" si="106"/>
        <v>0</v>
      </c>
      <c r="X234" s="92">
        <f t="shared" si="123"/>
        <v>226</v>
      </c>
      <c r="Y234" s="91">
        <f t="shared" si="124"/>
        <v>227</v>
      </c>
      <c r="Z234" s="91" t="e">
        <f>INDEX(地温!$D$2:$D$366,MATCH(X234,地温!$C$2:$C$366,FALSE))</f>
        <v>#N/A</v>
      </c>
      <c r="AA234" s="91" t="e">
        <f t="shared" si="125"/>
        <v>#N/A</v>
      </c>
      <c r="AB234" s="93" t="e">
        <f t="shared" si="107"/>
        <v>#N/A</v>
      </c>
      <c r="AC234" s="99" t="e">
        <f t="shared" si="108"/>
        <v>#N/A</v>
      </c>
      <c r="AD234" s="99">
        <f t="shared" si="109"/>
        <v>0</v>
      </c>
      <c r="AG234" s="92">
        <f t="shared" si="126"/>
        <v>226</v>
      </c>
      <c r="AH234" s="91">
        <f t="shared" si="127"/>
        <v>227</v>
      </c>
      <c r="AI234" s="91" t="e">
        <f>INDEX(地温!$D$2:$D$366,MATCH(AG234,地温!$C$2:$C$366,FALSE))</f>
        <v>#N/A</v>
      </c>
      <c r="AJ234" s="91" t="e">
        <f t="shared" si="128"/>
        <v>#N/A</v>
      </c>
      <c r="AK234" s="93" t="e">
        <f t="shared" si="110"/>
        <v>#N/A</v>
      </c>
      <c r="AL234" s="99" t="e">
        <f t="shared" si="111"/>
        <v>#N/A</v>
      </c>
      <c r="AM234" s="99">
        <f t="shared" si="112"/>
        <v>0</v>
      </c>
      <c r="AP234" s="92">
        <f t="shared" si="129"/>
        <v>226</v>
      </c>
      <c r="AQ234" s="91">
        <f t="shared" si="130"/>
        <v>227</v>
      </c>
      <c r="AR234" s="91" t="e">
        <f>INDEX(地温!$D$2:$D$366,MATCH(AP234,地温!$C$2:$C$366,FALSE))</f>
        <v>#N/A</v>
      </c>
      <c r="AS234" s="91" t="e">
        <f t="shared" si="131"/>
        <v>#N/A</v>
      </c>
      <c r="AT234" s="93" t="e">
        <f t="shared" si="113"/>
        <v>#N/A</v>
      </c>
      <c r="AU234" s="99" t="e">
        <f t="shared" si="114"/>
        <v>#N/A</v>
      </c>
      <c r="AV234" s="99">
        <f t="shared" si="115"/>
        <v>0</v>
      </c>
    </row>
    <row r="235" spans="1:48" s="91" customFormat="1">
      <c r="A235" s="92">
        <f t="shared" si="116"/>
        <v>227</v>
      </c>
      <c r="B235" s="91">
        <f t="shared" si="99"/>
        <v>228</v>
      </c>
      <c r="C235" s="99">
        <f t="shared" si="100"/>
        <v>0</v>
      </c>
      <c r="F235" s="92">
        <f t="shared" si="117"/>
        <v>227</v>
      </c>
      <c r="G235" s="91">
        <f t="shared" si="118"/>
        <v>228</v>
      </c>
      <c r="H235" s="91" t="e">
        <f>INDEX(地温!$D$2:$D$366,MATCH(F235,地温!$C$2:$C$366,FALSE))</f>
        <v>#N/A</v>
      </c>
      <c r="I235" s="91" t="e">
        <f t="shared" si="119"/>
        <v>#N/A</v>
      </c>
      <c r="J235" s="93" t="e">
        <f t="shared" si="101"/>
        <v>#N/A</v>
      </c>
      <c r="K235" s="99" t="e">
        <f t="shared" si="102"/>
        <v>#N/A</v>
      </c>
      <c r="L235" s="99">
        <f t="shared" si="103"/>
        <v>0</v>
      </c>
      <c r="O235" s="92">
        <f t="shared" si="120"/>
        <v>227</v>
      </c>
      <c r="P235" s="91">
        <f t="shared" si="121"/>
        <v>228</v>
      </c>
      <c r="Q235" s="91" t="e">
        <f>INDEX(地温!$D$2:$D$366,MATCH(O235,地温!$C$2:$C$366,FALSE))</f>
        <v>#N/A</v>
      </c>
      <c r="R235" s="91" t="e">
        <f t="shared" si="122"/>
        <v>#N/A</v>
      </c>
      <c r="S235" s="93" t="e">
        <f t="shared" si="104"/>
        <v>#N/A</v>
      </c>
      <c r="T235" s="99" t="e">
        <f t="shared" si="105"/>
        <v>#N/A</v>
      </c>
      <c r="U235" s="99">
        <f t="shared" si="106"/>
        <v>0</v>
      </c>
      <c r="X235" s="92">
        <f t="shared" si="123"/>
        <v>227</v>
      </c>
      <c r="Y235" s="91">
        <f t="shared" si="124"/>
        <v>228</v>
      </c>
      <c r="Z235" s="91" t="e">
        <f>INDEX(地温!$D$2:$D$366,MATCH(X235,地温!$C$2:$C$366,FALSE))</f>
        <v>#N/A</v>
      </c>
      <c r="AA235" s="91" t="e">
        <f t="shared" si="125"/>
        <v>#N/A</v>
      </c>
      <c r="AB235" s="93" t="e">
        <f t="shared" si="107"/>
        <v>#N/A</v>
      </c>
      <c r="AC235" s="99" t="e">
        <f t="shared" si="108"/>
        <v>#N/A</v>
      </c>
      <c r="AD235" s="99">
        <f t="shared" si="109"/>
        <v>0</v>
      </c>
      <c r="AG235" s="92">
        <f t="shared" si="126"/>
        <v>227</v>
      </c>
      <c r="AH235" s="91">
        <f t="shared" si="127"/>
        <v>228</v>
      </c>
      <c r="AI235" s="91" t="e">
        <f>INDEX(地温!$D$2:$D$366,MATCH(AG235,地温!$C$2:$C$366,FALSE))</f>
        <v>#N/A</v>
      </c>
      <c r="AJ235" s="91" t="e">
        <f t="shared" si="128"/>
        <v>#N/A</v>
      </c>
      <c r="AK235" s="93" t="e">
        <f t="shared" si="110"/>
        <v>#N/A</v>
      </c>
      <c r="AL235" s="99" t="e">
        <f t="shared" si="111"/>
        <v>#N/A</v>
      </c>
      <c r="AM235" s="99">
        <f t="shared" si="112"/>
        <v>0</v>
      </c>
      <c r="AP235" s="92">
        <f t="shared" si="129"/>
        <v>227</v>
      </c>
      <c r="AQ235" s="91">
        <f t="shared" si="130"/>
        <v>228</v>
      </c>
      <c r="AR235" s="91" t="e">
        <f>INDEX(地温!$D$2:$D$366,MATCH(AP235,地温!$C$2:$C$366,FALSE))</f>
        <v>#N/A</v>
      </c>
      <c r="AS235" s="91" t="e">
        <f t="shared" si="131"/>
        <v>#N/A</v>
      </c>
      <c r="AT235" s="93" t="e">
        <f t="shared" si="113"/>
        <v>#N/A</v>
      </c>
      <c r="AU235" s="99" t="e">
        <f t="shared" si="114"/>
        <v>#N/A</v>
      </c>
      <c r="AV235" s="99">
        <f t="shared" si="115"/>
        <v>0</v>
      </c>
    </row>
    <row r="236" spans="1:48" s="91" customFormat="1">
      <c r="A236" s="92">
        <f t="shared" si="116"/>
        <v>228</v>
      </c>
      <c r="B236" s="91">
        <f t="shared" si="99"/>
        <v>229</v>
      </c>
      <c r="C236" s="99">
        <f t="shared" si="100"/>
        <v>0</v>
      </c>
      <c r="F236" s="92">
        <f t="shared" si="117"/>
        <v>228</v>
      </c>
      <c r="G236" s="91">
        <f t="shared" si="118"/>
        <v>229</v>
      </c>
      <c r="H236" s="91" t="e">
        <f>INDEX(地温!$D$2:$D$366,MATCH(F236,地温!$C$2:$C$366,FALSE))</f>
        <v>#N/A</v>
      </c>
      <c r="I236" s="91" t="e">
        <f t="shared" si="119"/>
        <v>#N/A</v>
      </c>
      <c r="J236" s="93" t="e">
        <f t="shared" si="101"/>
        <v>#N/A</v>
      </c>
      <c r="K236" s="99" t="e">
        <f t="shared" si="102"/>
        <v>#N/A</v>
      </c>
      <c r="L236" s="99">
        <f t="shared" si="103"/>
        <v>0</v>
      </c>
      <c r="O236" s="92">
        <f t="shared" si="120"/>
        <v>228</v>
      </c>
      <c r="P236" s="91">
        <f t="shared" si="121"/>
        <v>229</v>
      </c>
      <c r="Q236" s="91" t="e">
        <f>INDEX(地温!$D$2:$D$366,MATCH(O236,地温!$C$2:$C$366,FALSE))</f>
        <v>#N/A</v>
      </c>
      <c r="R236" s="91" t="e">
        <f t="shared" si="122"/>
        <v>#N/A</v>
      </c>
      <c r="S236" s="93" t="e">
        <f t="shared" si="104"/>
        <v>#N/A</v>
      </c>
      <c r="T236" s="99" t="e">
        <f t="shared" si="105"/>
        <v>#N/A</v>
      </c>
      <c r="U236" s="99">
        <f t="shared" si="106"/>
        <v>0</v>
      </c>
      <c r="X236" s="92">
        <f t="shared" si="123"/>
        <v>228</v>
      </c>
      <c r="Y236" s="91">
        <f t="shared" si="124"/>
        <v>229</v>
      </c>
      <c r="Z236" s="91" t="e">
        <f>INDEX(地温!$D$2:$D$366,MATCH(X236,地温!$C$2:$C$366,FALSE))</f>
        <v>#N/A</v>
      </c>
      <c r="AA236" s="91" t="e">
        <f t="shared" si="125"/>
        <v>#N/A</v>
      </c>
      <c r="AB236" s="93" t="e">
        <f t="shared" si="107"/>
        <v>#N/A</v>
      </c>
      <c r="AC236" s="99" t="e">
        <f t="shared" si="108"/>
        <v>#N/A</v>
      </c>
      <c r="AD236" s="99">
        <f t="shared" si="109"/>
        <v>0</v>
      </c>
      <c r="AG236" s="92">
        <f t="shared" si="126"/>
        <v>228</v>
      </c>
      <c r="AH236" s="91">
        <f t="shared" si="127"/>
        <v>229</v>
      </c>
      <c r="AI236" s="91" t="e">
        <f>INDEX(地温!$D$2:$D$366,MATCH(AG236,地温!$C$2:$C$366,FALSE))</f>
        <v>#N/A</v>
      </c>
      <c r="AJ236" s="91" t="e">
        <f t="shared" si="128"/>
        <v>#N/A</v>
      </c>
      <c r="AK236" s="93" t="e">
        <f t="shared" si="110"/>
        <v>#N/A</v>
      </c>
      <c r="AL236" s="99" t="e">
        <f t="shared" si="111"/>
        <v>#N/A</v>
      </c>
      <c r="AM236" s="99">
        <f t="shared" si="112"/>
        <v>0</v>
      </c>
      <c r="AP236" s="92">
        <f t="shared" si="129"/>
        <v>228</v>
      </c>
      <c r="AQ236" s="91">
        <f t="shared" si="130"/>
        <v>229</v>
      </c>
      <c r="AR236" s="91" t="e">
        <f>INDEX(地温!$D$2:$D$366,MATCH(AP236,地温!$C$2:$C$366,FALSE))</f>
        <v>#N/A</v>
      </c>
      <c r="AS236" s="91" t="e">
        <f t="shared" si="131"/>
        <v>#N/A</v>
      </c>
      <c r="AT236" s="93" t="e">
        <f t="shared" si="113"/>
        <v>#N/A</v>
      </c>
      <c r="AU236" s="99" t="e">
        <f t="shared" si="114"/>
        <v>#N/A</v>
      </c>
      <c r="AV236" s="99">
        <f t="shared" si="115"/>
        <v>0</v>
      </c>
    </row>
    <row r="237" spans="1:48" s="91" customFormat="1">
      <c r="A237" s="92">
        <f t="shared" si="116"/>
        <v>229</v>
      </c>
      <c r="B237" s="91">
        <f t="shared" si="99"/>
        <v>230</v>
      </c>
      <c r="C237" s="99">
        <f t="shared" si="100"/>
        <v>0</v>
      </c>
      <c r="F237" s="92">
        <f t="shared" si="117"/>
        <v>229</v>
      </c>
      <c r="G237" s="91">
        <f t="shared" si="118"/>
        <v>230</v>
      </c>
      <c r="H237" s="91" t="e">
        <f>INDEX(地温!$D$2:$D$366,MATCH(F237,地温!$C$2:$C$366,FALSE))</f>
        <v>#N/A</v>
      </c>
      <c r="I237" s="91" t="e">
        <f t="shared" si="119"/>
        <v>#N/A</v>
      </c>
      <c r="J237" s="93" t="e">
        <f t="shared" si="101"/>
        <v>#N/A</v>
      </c>
      <c r="K237" s="99" t="e">
        <f t="shared" si="102"/>
        <v>#N/A</v>
      </c>
      <c r="L237" s="99">
        <f t="shared" si="103"/>
        <v>0</v>
      </c>
      <c r="O237" s="92">
        <f t="shared" si="120"/>
        <v>229</v>
      </c>
      <c r="P237" s="91">
        <f t="shared" si="121"/>
        <v>230</v>
      </c>
      <c r="Q237" s="91" t="e">
        <f>INDEX(地温!$D$2:$D$366,MATCH(O237,地温!$C$2:$C$366,FALSE))</f>
        <v>#N/A</v>
      </c>
      <c r="R237" s="91" t="e">
        <f t="shared" si="122"/>
        <v>#N/A</v>
      </c>
      <c r="S237" s="93" t="e">
        <f t="shared" si="104"/>
        <v>#N/A</v>
      </c>
      <c r="T237" s="99" t="e">
        <f t="shared" si="105"/>
        <v>#N/A</v>
      </c>
      <c r="U237" s="99">
        <f t="shared" si="106"/>
        <v>0</v>
      </c>
      <c r="X237" s="92">
        <f t="shared" si="123"/>
        <v>229</v>
      </c>
      <c r="Y237" s="91">
        <f t="shared" si="124"/>
        <v>230</v>
      </c>
      <c r="Z237" s="91" t="e">
        <f>INDEX(地温!$D$2:$D$366,MATCH(X237,地温!$C$2:$C$366,FALSE))</f>
        <v>#N/A</v>
      </c>
      <c r="AA237" s="91" t="e">
        <f t="shared" si="125"/>
        <v>#N/A</v>
      </c>
      <c r="AB237" s="93" t="e">
        <f t="shared" si="107"/>
        <v>#N/A</v>
      </c>
      <c r="AC237" s="99" t="e">
        <f t="shared" si="108"/>
        <v>#N/A</v>
      </c>
      <c r="AD237" s="99">
        <f t="shared" si="109"/>
        <v>0</v>
      </c>
      <c r="AG237" s="92">
        <f t="shared" si="126"/>
        <v>229</v>
      </c>
      <c r="AH237" s="91">
        <f t="shared" si="127"/>
        <v>230</v>
      </c>
      <c r="AI237" s="91" t="e">
        <f>INDEX(地温!$D$2:$D$366,MATCH(AG237,地温!$C$2:$C$366,FALSE))</f>
        <v>#N/A</v>
      </c>
      <c r="AJ237" s="91" t="e">
        <f t="shared" si="128"/>
        <v>#N/A</v>
      </c>
      <c r="AK237" s="93" t="e">
        <f t="shared" si="110"/>
        <v>#N/A</v>
      </c>
      <c r="AL237" s="99" t="e">
        <f t="shared" si="111"/>
        <v>#N/A</v>
      </c>
      <c r="AM237" s="99">
        <f t="shared" si="112"/>
        <v>0</v>
      </c>
      <c r="AP237" s="92">
        <f t="shared" si="129"/>
        <v>229</v>
      </c>
      <c r="AQ237" s="91">
        <f t="shared" si="130"/>
        <v>230</v>
      </c>
      <c r="AR237" s="91" t="e">
        <f>INDEX(地温!$D$2:$D$366,MATCH(AP237,地温!$C$2:$C$366,FALSE))</f>
        <v>#N/A</v>
      </c>
      <c r="AS237" s="91" t="e">
        <f t="shared" si="131"/>
        <v>#N/A</v>
      </c>
      <c r="AT237" s="93" t="e">
        <f t="shared" si="113"/>
        <v>#N/A</v>
      </c>
      <c r="AU237" s="99" t="e">
        <f t="shared" si="114"/>
        <v>#N/A</v>
      </c>
      <c r="AV237" s="99">
        <f t="shared" si="115"/>
        <v>0</v>
      </c>
    </row>
    <row r="238" spans="1:48" s="91" customFormat="1">
      <c r="A238" s="92">
        <f t="shared" si="116"/>
        <v>230</v>
      </c>
      <c r="B238" s="91">
        <f t="shared" si="99"/>
        <v>231</v>
      </c>
      <c r="C238" s="99">
        <f t="shared" si="100"/>
        <v>0</v>
      </c>
      <c r="F238" s="92">
        <f t="shared" si="117"/>
        <v>230</v>
      </c>
      <c r="G238" s="91">
        <f t="shared" si="118"/>
        <v>231</v>
      </c>
      <c r="H238" s="91" t="e">
        <f>INDEX(地温!$D$2:$D$366,MATCH(F238,地温!$C$2:$C$366,FALSE))</f>
        <v>#N/A</v>
      </c>
      <c r="I238" s="91" t="e">
        <f t="shared" si="119"/>
        <v>#N/A</v>
      </c>
      <c r="J238" s="93" t="e">
        <f t="shared" si="101"/>
        <v>#N/A</v>
      </c>
      <c r="K238" s="99" t="e">
        <f t="shared" si="102"/>
        <v>#N/A</v>
      </c>
      <c r="L238" s="99">
        <f t="shared" si="103"/>
        <v>0</v>
      </c>
      <c r="O238" s="92">
        <f t="shared" si="120"/>
        <v>230</v>
      </c>
      <c r="P238" s="91">
        <f t="shared" si="121"/>
        <v>231</v>
      </c>
      <c r="Q238" s="91" t="e">
        <f>INDEX(地温!$D$2:$D$366,MATCH(O238,地温!$C$2:$C$366,FALSE))</f>
        <v>#N/A</v>
      </c>
      <c r="R238" s="91" t="e">
        <f t="shared" si="122"/>
        <v>#N/A</v>
      </c>
      <c r="S238" s="93" t="e">
        <f t="shared" si="104"/>
        <v>#N/A</v>
      </c>
      <c r="T238" s="99" t="e">
        <f t="shared" si="105"/>
        <v>#N/A</v>
      </c>
      <c r="U238" s="99">
        <f t="shared" si="106"/>
        <v>0</v>
      </c>
      <c r="X238" s="92">
        <f t="shared" si="123"/>
        <v>230</v>
      </c>
      <c r="Y238" s="91">
        <f t="shared" si="124"/>
        <v>231</v>
      </c>
      <c r="Z238" s="91" t="e">
        <f>INDEX(地温!$D$2:$D$366,MATCH(X238,地温!$C$2:$C$366,FALSE))</f>
        <v>#N/A</v>
      </c>
      <c r="AA238" s="91" t="e">
        <f t="shared" si="125"/>
        <v>#N/A</v>
      </c>
      <c r="AB238" s="93" t="e">
        <f t="shared" si="107"/>
        <v>#N/A</v>
      </c>
      <c r="AC238" s="99" t="e">
        <f t="shared" si="108"/>
        <v>#N/A</v>
      </c>
      <c r="AD238" s="99">
        <f t="shared" si="109"/>
        <v>0</v>
      </c>
      <c r="AG238" s="92">
        <f t="shared" si="126"/>
        <v>230</v>
      </c>
      <c r="AH238" s="91">
        <f t="shared" si="127"/>
        <v>231</v>
      </c>
      <c r="AI238" s="91" t="e">
        <f>INDEX(地温!$D$2:$D$366,MATCH(AG238,地温!$C$2:$C$366,FALSE))</f>
        <v>#N/A</v>
      </c>
      <c r="AJ238" s="91" t="e">
        <f t="shared" si="128"/>
        <v>#N/A</v>
      </c>
      <c r="AK238" s="93" t="e">
        <f t="shared" si="110"/>
        <v>#N/A</v>
      </c>
      <c r="AL238" s="99" t="e">
        <f t="shared" si="111"/>
        <v>#N/A</v>
      </c>
      <c r="AM238" s="99">
        <f t="shared" si="112"/>
        <v>0</v>
      </c>
      <c r="AP238" s="92">
        <f t="shared" si="129"/>
        <v>230</v>
      </c>
      <c r="AQ238" s="91">
        <f t="shared" si="130"/>
        <v>231</v>
      </c>
      <c r="AR238" s="91" t="e">
        <f>INDEX(地温!$D$2:$D$366,MATCH(AP238,地温!$C$2:$C$366,FALSE))</f>
        <v>#N/A</v>
      </c>
      <c r="AS238" s="91" t="e">
        <f t="shared" si="131"/>
        <v>#N/A</v>
      </c>
      <c r="AT238" s="93" t="e">
        <f t="shared" si="113"/>
        <v>#N/A</v>
      </c>
      <c r="AU238" s="99" t="e">
        <f t="shared" si="114"/>
        <v>#N/A</v>
      </c>
      <c r="AV238" s="99">
        <f t="shared" si="115"/>
        <v>0</v>
      </c>
    </row>
    <row r="239" spans="1:48" s="91" customFormat="1">
      <c r="A239" s="92">
        <f t="shared" si="116"/>
        <v>231</v>
      </c>
      <c r="B239" s="91">
        <f t="shared" si="99"/>
        <v>232</v>
      </c>
      <c r="C239" s="99">
        <f t="shared" si="100"/>
        <v>0</v>
      </c>
      <c r="F239" s="92">
        <f t="shared" si="117"/>
        <v>231</v>
      </c>
      <c r="G239" s="91">
        <f t="shared" si="118"/>
        <v>232</v>
      </c>
      <c r="H239" s="91" t="e">
        <f>INDEX(地温!$D$2:$D$366,MATCH(F239,地温!$C$2:$C$366,FALSE))</f>
        <v>#N/A</v>
      </c>
      <c r="I239" s="91" t="e">
        <f t="shared" si="119"/>
        <v>#N/A</v>
      </c>
      <c r="J239" s="93" t="e">
        <f t="shared" si="101"/>
        <v>#N/A</v>
      </c>
      <c r="K239" s="99" t="e">
        <f t="shared" si="102"/>
        <v>#N/A</v>
      </c>
      <c r="L239" s="99">
        <f t="shared" si="103"/>
        <v>0</v>
      </c>
      <c r="O239" s="92">
        <f t="shared" si="120"/>
        <v>231</v>
      </c>
      <c r="P239" s="91">
        <f t="shared" si="121"/>
        <v>232</v>
      </c>
      <c r="Q239" s="91" t="e">
        <f>INDEX(地温!$D$2:$D$366,MATCH(O239,地温!$C$2:$C$366,FALSE))</f>
        <v>#N/A</v>
      </c>
      <c r="R239" s="91" t="e">
        <f t="shared" si="122"/>
        <v>#N/A</v>
      </c>
      <c r="S239" s="93" t="e">
        <f t="shared" si="104"/>
        <v>#N/A</v>
      </c>
      <c r="T239" s="99" t="e">
        <f t="shared" si="105"/>
        <v>#N/A</v>
      </c>
      <c r="U239" s="99">
        <f t="shared" si="106"/>
        <v>0</v>
      </c>
      <c r="X239" s="92">
        <f t="shared" si="123"/>
        <v>231</v>
      </c>
      <c r="Y239" s="91">
        <f t="shared" si="124"/>
        <v>232</v>
      </c>
      <c r="Z239" s="91" t="e">
        <f>INDEX(地温!$D$2:$D$366,MATCH(X239,地温!$C$2:$C$366,FALSE))</f>
        <v>#N/A</v>
      </c>
      <c r="AA239" s="91" t="e">
        <f t="shared" si="125"/>
        <v>#N/A</v>
      </c>
      <c r="AB239" s="93" t="e">
        <f t="shared" si="107"/>
        <v>#N/A</v>
      </c>
      <c r="AC239" s="99" t="e">
        <f t="shared" si="108"/>
        <v>#N/A</v>
      </c>
      <c r="AD239" s="99">
        <f t="shared" si="109"/>
        <v>0</v>
      </c>
      <c r="AG239" s="92">
        <f t="shared" si="126"/>
        <v>231</v>
      </c>
      <c r="AH239" s="91">
        <f t="shared" si="127"/>
        <v>232</v>
      </c>
      <c r="AI239" s="91" t="e">
        <f>INDEX(地温!$D$2:$D$366,MATCH(AG239,地温!$C$2:$C$366,FALSE))</f>
        <v>#N/A</v>
      </c>
      <c r="AJ239" s="91" t="e">
        <f t="shared" si="128"/>
        <v>#N/A</v>
      </c>
      <c r="AK239" s="93" t="e">
        <f t="shared" si="110"/>
        <v>#N/A</v>
      </c>
      <c r="AL239" s="99" t="e">
        <f t="shared" si="111"/>
        <v>#N/A</v>
      </c>
      <c r="AM239" s="99">
        <f t="shared" si="112"/>
        <v>0</v>
      </c>
      <c r="AP239" s="92">
        <f t="shared" si="129"/>
        <v>231</v>
      </c>
      <c r="AQ239" s="91">
        <f t="shared" si="130"/>
        <v>232</v>
      </c>
      <c r="AR239" s="91" t="e">
        <f>INDEX(地温!$D$2:$D$366,MATCH(AP239,地温!$C$2:$C$366,FALSE))</f>
        <v>#N/A</v>
      </c>
      <c r="AS239" s="91" t="e">
        <f t="shared" si="131"/>
        <v>#N/A</v>
      </c>
      <c r="AT239" s="93" t="e">
        <f t="shared" si="113"/>
        <v>#N/A</v>
      </c>
      <c r="AU239" s="99" t="e">
        <f t="shared" si="114"/>
        <v>#N/A</v>
      </c>
      <c r="AV239" s="99">
        <f t="shared" si="115"/>
        <v>0</v>
      </c>
    </row>
    <row r="240" spans="1:48" s="91" customFormat="1">
      <c r="A240" s="92">
        <f t="shared" si="116"/>
        <v>232</v>
      </c>
      <c r="B240" s="91">
        <f t="shared" si="99"/>
        <v>233</v>
      </c>
      <c r="C240" s="99">
        <f t="shared" si="100"/>
        <v>0</v>
      </c>
      <c r="F240" s="92">
        <f t="shared" si="117"/>
        <v>232</v>
      </c>
      <c r="G240" s="91">
        <f t="shared" si="118"/>
        <v>233</v>
      </c>
      <c r="H240" s="91" t="e">
        <f>INDEX(地温!$D$2:$D$366,MATCH(F240,地温!$C$2:$C$366,FALSE))</f>
        <v>#N/A</v>
      </c>
      <c r="I240" s="91" t="e">
        <f t="shared" si="119"/>
        <v>#N/A</v>
      </c>
      <c r="J240" s="93" t="e">
        <f t="shared" si="101"/>
        <v>#N/A</v>
      </c>
      <c r="K240" s="99" t="e">
        <f t="shared" si="102"/>
        <v>#N/A</v>
      </c>
      <c r="L240" s="99">
        <f t="shared" si="103"/>
        <v>0</v>
      </c>
      <c r="O240" s="92">
        <f t="shared" si="120"/>
        <v>232</v>
      </c>
      <c r="P240" s="91">
        <f t="shared" si="121"/>
        <v>233</v>
      </c>
      <c r="Q240" s="91" t="e">
        <f>INDEX(地温!$D$2:$D$366,MATCH(O240,地温!$C$2:$C$366,FALSE))</f>
        <v>#N/A</v>
      </c>
      <c r="R240" s="91" t="e">
        <f t="shared" si="122"/>
        <v>#N/A</v>
      </c>
      <c r="S240" s="93" t="e">
        <f t="shared" si="104"/>
        <v>#N/A</v>
      </c>
      <c r="T240" s="99" t="e">
        <f t="shared" si="105"/>
        <v>#N/A</v>
      </c>
      <c r="U240" s="99">
        <f t="shared" si="106"/>
        <v>0</v>
      </c>
      <c r="X240" s="92">
        <f t="shared" si="123"/>
        <v>232</v>
      </c>
      <c r="Y240" s="91">
        <f t="shared" si="124"/>
        <v>233</v>
      </c>
      <c r="Z240" s="91" t="e">
        <f>INDEX(地温!$D$2:$D$366,MATCH(X240,地温!$C$2:$C$366,FALSE))</f>
        <v>#N/A</v>
      </c>
      <c r="AA240" s="91" t="e">
        <f t="shared" si="125"/>
        <v>#N/A</v>
      </c>
      <c r="AB240" s="93" t="e">
        <f t="shared" si="107"/>
        <v>#N/A</v>
      </c>
      <c r="AC240" s="99" t="e">
        <f t="shared" si="108"/>
        <v>#N/A</v>
      </c>
      <c r="AD240" s="99">
        <f t="shared" si="109"/>
        <v>0</v>
      </c>
      <c r="AG240" s="92">
        <f t="shared" si="126"/>
        <v>232</v>
      </c>
      <c r="AH240" s="91">
        <f t="shared" si="127"/>
        <v>233</v>
      </c>
      <c r="AI240" s="91" t="e">
        <f>INDEX(地温!$D$2:$D$366,MATCH(AG240,地温!$C$2:$C$366,FALSE))</f>
        <v>#N/A</v>
      </c>
      <c r="AJ240" s="91" t="e">
        <f t="shared" si="128"/>
        <v>#N/A</v>
      </c>
      <c r="AK240" s="93" t="e">
        <f t="shared" si="110"/>
        <v>#N/A</v>
      </c>
      <c r="AL240" s="99" t="e">
        <f t="shared" si="111"/>
        <v>#N/A</v>
      </c>
      <c r="AM240" s="99">
        <f t="shared" si="112"/>
        <v>0</v>
      </c>
      <c r="AP240" s="92">
        <f t="shared" si="129"/>
        <v>232</v>
      </c>
      <c r="AQ240" s="91">
        <f t="shared" si="130"/>
        <v>233</v>
      </c>
      <c r="AR240" s="91" t="e">
        <f>INDEX(地温!$D$2:$D$366,MATCH(AP240,地温!$C$2:$C$366,FALSE))</f>
        <v>#N/A</v>
      </c>
      <c r="AS240" s="91" t="e">
        <f t="shared" si="131"/>
        <v>#N/A</v>
      </c>
      <c r="AT240" s="93" t="e">
        <f t="shared" si="113"/>
        <v>#N/A</v>
      </c>
      <c r="AU240" s="99" t="e">
        <f t="shared" si="114"/>
        <v>#N/A</v>
      </c>
      <c r="AV240" s="99">
        <f t="shared" si="115"/>
        <v>0</v>
      </c>
    </row>
    <row r="241" spans="1:48" s="91" customFormat="1">
      <c r="A241" s="92">
        <f t="shared" si="116"/>
        <v>233</v>
      </c>
      <c r="B241" s="91">
        <f t="shared" si="99"/>
        <v>234</v>
      </c>
      <c r="C241" s="99">
        <f t="shared" si="100"/>
        <v>0</v>
      </c>
      <c r="F241" s="92">
        <f t="shared" si="117"/>
        <v>233</v>
      </c>
      <c r="G241" s="91">
        <f t="shared" si="118"/>
        <v>234</v>
      </c>
      <c r="H241" s="91" t="e">
        <f>INDEX(地温!$D$2:$D$366,MATCH(F241,地温!$C$2:$C$366,FALSE))</f>
        <v>#N/A</v>
      </c>
      <c r="I241" s="91" t="e">
        <f t="shared" si="119"/>
        <v>#N/A</v>
      </c>
      <c r="J241" s="93" t="e">
        <f t="shared" si="101"/>
        <v>#N/A</v>
      </c>
      <c r="K241" s="99" t="e">
        <f t="shared" si="102"/>
        <v>#N/A</v>
      </c>
      <c r="L241" s="99">
        <f t="shared" si="103"/>
        <v>0</v>
      </c>
      <c r="O241" s="92">
        <f t="shared" si="120"/>
        <v>233</v>
      </c>
      <c r="P241" s="91">
        <f t="shared" si="121"/>
        <v>234</v>
      </c>
      <c r="Q241" s="91" t="e">
        <f>INDEX(地温!$D$2:$D$366,MATCH(O241,地温!$C$2:$C$366,FALSE))</f>
        <v>#N/A</v>
      </c>
      <c r="R241" s="91" t="e">
        <f t="shared" si="122"/>
        <v>#N/A</v>
      </c>
      <c r="S241" s="93" t="e">
        <f t="shared" si="104"/>
        <v>#N/A</v>
      </c>
      <c r="T241" s="99" t="e">
        <f t="shared" si="105"/>
        <v>#N/A</v>
      </c>
      <c r="U241" s="99">
        <f t="shared" si="106"/>
        <v>0</v>
      </c>
      <c r="X241" s="92">
        <f t="shared" si="123"/>
        <v>233</v>
      </c>
      <c r="Y241" s="91">
        <f t="shared" si="124"/>
        <v>234</v>
      </c>
      <c r="Z241" s="91" t="e">
        <f>INDEX(地温!$D$2:$D$366,MATCH(X241,地温!$C$2:$C$366,FALSE))</f>
        <v>#N/A</v>
      </c>
      <c r="AA241" s="91" t="e">
        <f t="shared" si="125"/>
        <v>#N/A</v>
      </c>
      <c r="AB241" s="93" t="e">
        <f t="shared" si="107"/>
        <v>#N/A</v>
      </c>
      <c r="AC241" s="99" t="e">
        <f t="shared" si="108"/>
        <v>#N/A</v>
      </c>
      <c r="AD241" s="99">
        <f t="shared" si="109"/>
        <v>0</v>
      </c>
      <c r="AG241" s="92">
        <f t="shared" si="126"/>
        <v>233</v>
      </c>
      <c r="AH241" s="91">
        <f t="shared" si="127"/>
        <v>234</v>
      </c>
      <c r="AI241" s="91" t="e">
        <f>INDEX(地温!$D$2:$D$366,MATCH(AG241,地温!$C$2:$C$366,FALSE))</f>
        <v>#N/A</v>
      </c>
      <c r="AJ241" s="91" t="e">
        <f t="shared" si="128"/>
        <v>#N/A</v>
      </c>
      <c r="AK241" s="93" t="e">
        <f t="shared" si="110"/>
        <v>#N/A</v>
      </c>
      <c r="AL241" s="99" t="e">
        <f t="shared" si="111"/>
        <v>#N/A</v>
      </c>
      <c r="AM241" s="99">
        <f t="shared" si="112"/>
        <v>0</v>
      </c>
      <c r="AP241" s="92">
        <f t="shared" si="129"/>
        <v>233</v>
      </c>
      <c r="AQ241" s="91">
        <f t="shared" si="130"/>
        <v>234</v>
      </c>
      <c r="AR241" s="91" t="e">
        <f>INDEX(地温!$D$2:$D$366,MATCH(AP241,地温!$C$2:$C$366,FALSE))</f>
        <v>#N/A</v>
      </c>
      <c r="AS241" s="91" t="e">
        <f t="shared" si="131"/>
        <v>#N/A</v>
      </c>
      <c r="AT241" s="93" t="e">
        <f t="shared" si="113"/>
        <v>#N/A</v>
      </c>
      <c r="AU241" s="99" t="e">
        <f t="shared" si="114"/>
        <v>#N/A</v>
      </c>
      <c r="AV241" s="99">
        <f t="shared" si="115"/>
        <v>0</v>
      </c>
    </row>
    <row r="242" spans="1:48" s="91" customFormat="1">
      <c r="A242" s="92">
        <f t="shared" si="116"/>
        <v>234</v>
      </c>
      <c r="B242" s="91">
        <f t="shared" si="99"/>
        <v>235</v>
      </c>
      <c r="C242" s="99">
        <f t="shared" si="100"/>
        <v>0</v>
      </c>
      <c r="F242" s="92">
        <f t="shared" si="117"/>
        <v>234</v>
      </c>
      <c r="G242" s="91">
        <f t="shared" si="118"/>
        <v>235</v>
      </c>
      <c r="H242" s="91" t="e">
        <f>INDEX(地温!$D$2:$D$366,MATCH(F242,地温!$C$2:$C$366,FALSE))</f>
        <v>#N/A</v>
      </c>
      <c r="I242" s="91" t="e">
        <f t="shared" si="119"/>
        <v>#N/A</v>
      </c>
      <c r="J242" s="93" t="e">
        <f t="shared" si="101"/>
        <v>#N/A</v>
      </c>
      <c r="K242" s="99" t="e">
        <f t="shared" si="102"/>
        <v>#N/A</v>
      </c>
      <c r="L242" s="99">
        <f t="shared" si="103"/>
        <v>0</v>
      </c>
      <c r="O242" s="92">
        <f t="shared" si="120"/>
        <v>234</v>
      </c>
      <c r="P242" s="91">
        <f t="shared" si="121"/>
        <v>235</v>
      </c>
      <c r="Q242" s="91" t="e">
        <f>INDEX(地温!$D$2:$D$366,MATCH(O242,地温!$C$2:$C$366,FALSE))</f>
        <v>#N/A</v>
      </c>
      <c r="R242" s="91" t="e">
        <f t="shared" si="122"/>
        <v>#N/A</v>
      </c>
      <c r="S242" s="93" t="e">
        <f t="shared" si="104"/>
        <v>#N/A</v>
      </c>
      <c r="T242" s="99" t="e">
        <f t="shared" si="105"/>
        <v>#N/A</v>
      </c>
      <c r="U242" s="99">
        <f t="shared" si="106"/>
        <v>0</v>
      </c>
      <c r="X242" s="92">
        <f t="shared" si="123"/>
        <v>234</v>
      </c>
      <c r="Y242" s="91">
        <f t="shared" si="124"/>
        <v>235</v>
      </c>
      <c r="Z242" s="91" t="e">
        <f>INDEX(地温!$D$2:$D$366,MATCH(X242,地温!$C$2:$C$366,FALSE))</f>
        <v>#N/A</v>
      </c>
      <c r="AA242" s="91" t="e">
        <f t="shared" si="125"/>
        <v>#N/A</v>
      </c>
      <c r="AB242" s="93" t="e">
        <f t="shared" si="107"/>
        <v>#N/A</v>
      </c>
      <c r="AC242" s="99" t="e">
        <f t="shared" si="108"/>
        <v>#N/A</v>
      </c>
      <c r="AD242" s="99">
        <f t="shared" si="109"/>
        <v>0</v>
      </c>
      <c r="AG242" s="92">
        <f t="shared" si="126"/>
        <v>234</v>
      </c>
      <c r="AH242" s="91">
        <f t="shared" si="127"/>
        <v>235</v>
      </c>
      <c r="AI242" s="91" t="e">
        <f>INDEX(地温!$D$2:$D$366,MATCH(AG242,地温!$C$2:$C$366,FALSE))</f>
        <v>#N/A</v>
      </c>
      <c r="AJ242" s="91" t="e">
        <f t="shared" si="128"/>
        <v>#N/A</v>
      </c>
      <c r="AK242" s="93" t="e">
        <f t="shared" si="110"/>
        <v>#N/A</v>
      </c>
      <c r="AL242" s="99" t="e">
        <f t="shared" si="111"/>
        <v>#N/A</v>
      </c>
      <c r="AM242" s="99">
        <f t="shared" si="112"/>
        <v>0</v>
      </c>
      <c r="AP242" s="92">
        <f t="shared" si="129"/>
        <v>234</v>
      </c>
      <c r="AQ242" s="91">
        <f t="shared" si="130"/>
        <v>235</v>
      </c>
      <c r="AR242" s="91" t="e">
        <f>INDEX(地温!$D$2:$D$366,MATCH(AP242,地温!$C$2:$C$366,FALSE))</f>
        <v>#N/A</v>
      </c>
      <c r="AS242" s="91" t="e">
        <f t="shared" si="131"/>
        <v>#N/A</v>
      </c>
      <c r="AT242" s="93" t="e">
        <f t="shared" si="113"/>
        <v>#N/A</v>
      </c>
      <c r="AU242" s="99" t="e">
        <f t="shared" si="114"/>
        <v>#N/A</v>
      </c>
      <c r="AV242" s="99">
        <f t="shared" si="115"/>
        <v>0</v>
      </c>
    </row>
    <row r="243" spans="1:48" s="91" customFormat="1">
      <c r="A243" s="92">
        <f t="shared" si="116"/>
        <v>235</v>
      </c>
      <c r="B243" s="91">
        <f t="shared" si="99"/>
        <v>236</v>
      </c>
      <c r="C243" s="99">
        <f t="shared" si="100"/>
        <v>0</v>
      </c>
      <c r="F243" s="92">
        <f t="shared" si="117"/>
        <v>235</v>
      </c>
      <c r="G243" s="91">
        <f t="shared" si="118"/>
        <v>236</v>
      </c>
      <c r="H243" s="91" t="e">
        <f>INDEX(地温!$D$2:$D$366,MATCH(F243,地温!$C$2:$C$366,FALSE))</f>
        <v>#N/A</v>
      </c>
      <c r="I243" s="91" t="e">
        <f t="shared" si="119"/>
        <v>#N/A</v>
      </c>
      <c r="J243" s="93" t="e">
        <f t="shared" si="101"/>
        <v>#N/A</v>
      </c>
      <c r="K243" s="99" t="e">
        <f t="shared" si="102"/>
        <v>#N/A</v>
      </c>
      <c r="L243" s="99">
        <f t="shared" si="103"/>
        <v>0</v>
      </c>
      <c r="O243" s="92">
        <f t="shared" si="120"/>
        <v>235</v>
      </c>
      <c r="P243" s="91">
        <f t="shared" si="121"/>
        <v>236</v>
      </c>
      <c r="Q243" s="91" t="e">
        <f>INDEX(地温!$D$2:$D$366,MATCH(O243,地温!$C$2:$C$366,FALSE))</f>
        <v>#N/A</v>
      </c>
      <c r="R243" s="91" t="e">
        <f t="shared" si="122"/>
        <v>#N/A</v>
      </c>
      <c r="S243" s="93" t="e">
        <f t="shared" si="104"/>
        <v>#N/A</v>
      </c>
      <c r="T243" s="99" t="e">
        <f t="shared" si="105"/>
        <v>#N/A</v>
      </c>
      <c r="U243" s="99">
        <f t="shared" si="106"/>
        <v>0</v>
      </c>
      <c r="X243" s="92">
        <f t="shared" si="123"/>
        <v>235</v>
      </c>
      <c r="Y243" s="91">
        <f t="shared" si="124"/>
        <v>236</v>
      </c>
      <c r="Z243" s="91" t="e">
        <f>INDEX(地温!$D$2:$D$366,MATCH(X243,地温!$C$2:$C$366,FALSE))</f>
        <v>#N/A</v>
      </c>
      <c r="AA243" s="91" t="e">
        <f t="shared" si="125"/>
        <v>#N/A</v>
      </c>
      <c r="AB243" s="93" t="e">
        <f t="shared" si="107"/>
        <v>#N/A</v>
      </c>
      <c r="AC243" s="99" t="e">
        <f t="shared" si="108"/>
        <v>#N/A</v>
      </c>
      <c r="AD243" s="99">
        <f t="shared" si="109"/>
        <v>0</v>
      </c>
      <c r="AG243" s="92">
        <f t="shared" si="126"/>
        <v>235</v>
      </c>
      <c r="AH243" s="91">
        <f t="shared" si="127"/>
        <v>236</v>
      </c>
      <c r="AI243" s="91" t="e">
        <f>INDEX(地温!$D$2:$D$366,MATCH(AG243,地温!$C$2:$C$366,FALSE))</f>
        <v>#N/A</v>
      </c>
      <c r="AJ243" s="91" t="e">
        <f t="shared" si="128"/>
        <v>#N/A</v>
      </c>
      <c r="AK243" s="93" t="e">
        <f t="shared" si="110"/>
        <v>#N/A</v>
      </c>
      <c r="AL243" s="99" t="e">
        <f t="shared" si="111"/>
        <v>#N/A</v>
      </c>
      <c r="AM243" s="99">
        <f t="shared" si="112"/>
        <v>0</v>
      </c>
      <c r="AP243" s="92">
        <f t="shared" si="129"/>
        <v>235</v>
      </c>
      <c r="AQ243" s="91">
        <f t="shared" si="130"/>
        <v>236</v>
      </c>
      <c r="AR243" s="91" t="e">
        <f>INDEX(地温!$D$2:$D$366,MATCH(AP243,地温!$C$2:$C$366,FALSE))</f>
        <v>#N/A</v>
      </c>
      <c r="AS243" s="91" t="e">
        <f t="shared" si="131"/>
        <v>#N/A</v>
      </c>
      <c r="AT243" s="93" t="e">
        <f t="shared" si="113"/>
        <v>#N/A</v>
      </c>
      <c r="AU243" s="99" t="e">
        <f t="shared" si="114"/>
        <v>#N/A</v>
      </c>
      <c r="AV243" s="99">
        <f t="shared" si="115"/>
        <v>0</v>
      </c>
    </row>
    <row r="244" spans="1:48" s="91" customFormat="1">
      <c r="A244" s="92">
        <f t="shared" si="116"/>
        <v>236</v>
      </c>
      <c r="B244" s="91">
        <f t="shared" si="99"/>
        <v>237</v>
      </c>
      <c r="C244" s="99">
        <f t="shared" si="100"/>
        <v>0</v>
      </c>
      <c r="F244" s="92">
        <f t="shared" si="117"/>
        <v>236</v>
      </c>
      <c r="G244" s="91">
        <f t="shared" si="118"/>
        <v>237</v>
      </c>
      <c r="H244" s="91" t="e">
        <f>INDEX(地温!$D$2:$D$366,MATCH(F244,地温!$C$2:$C$366,FALSE))</f>
        <v>#N/A</v>
      </c>
      <c r="I244" s="91" t="e">
        <f t="shared" si="119"/>
        <v>#N/A</v>
      </c>
      <c r="J244" s="93" t="e">
        <f t="shared" si="101"/>
        <v>#N/A</v>
      </c>
      <c r="K244" s="99" t="e">
        <f t="shared" si="102"/>
        <v>#N/A</v>
      </c>
      <c r="L244" s="99">
        <f t="shared" si="103"/>
        <v>0</v>
      </c>
      <c r="O244" s="92">
        <f t="shared" si="120"/>
        <v>236</v>
      </c>
      <c r="P244" s="91">
        <f t="shared" si="121"/>
        <v>237</v>
      </c>
      <c r="Q244" s="91" t="e">
        <f>INDEX(地温!$D$2:$D$366,MATCH(O244,地温!$C$2:$C$366,FALSE))</f>
        <v>#N/A</v>
      </c>
      <c r="R244" s="91" t="e">
        <f t="shared" si="122"/>
        <v>#N/A</v>
      </c>
      <c r="S244" s="93" t="e">
        <f t="shared" si="104"/>
        <v>#N/A</v>
      </c>
      <c r="T244" s="99" t="e">
        <f t="shared" si="105"/>
        <v>#N/A</v>
      </c>
      <c r="U244" s="99">
        <f t="shared" si="106"/>
        <v>0</v>
      </c>
      <c r="X244" s="92">
        <f t="shared" si="123"/>
        <v>236</v>
      </c>
      <c r="Y244" s="91">
        <f t="shared" si="124"/>
        <v>237</v>
      </c>
      <c r="Z244" s="91" t="e">
        <f>INDEX(地温!$D$2:$D$366,MATCH(X244,地温!$C$2:$C$366,FALSE))</f>
        <v>#N/A</v>
      </c>
      <c r="AA244" s="91" t="e">
        <f t="shared" si="125"/>
        <v>#N/A</v>
      </c>
      <c r="AB244" s="93" t="e">
        <f t="shared" si="107"/>
        <v>#N/A</v>
      </c>
      <c r="AC244" s="99" t="e">
        <f t="shared" si="108"/>
        <v>#N/A</v>
      </c>
      <c r="AD244" s="99">
        <f t="shared" si="109"/>
        <v>0</v>
      </c>
      <c r="AG244" s="92">
        <f t="shared" si="126"/>
        <v>236</v>
      </c>
      <c r="AH244" s="91">
        <f t="shared" si="127"/>
        <v>237</v>
      </c>
      <c r="AI244" s="91" t="e">
        <f>INDEX(地温!$D$2:$D$366,MATCH(AG244,地温!$C$2:$C$366,FALSE))</f>
        <v>#N/A</v>
      </c>
      <c r="AJ244" s="91" t="e">
        <f t="shared" si="128"/>
        <v>#N/A</v>
      </c>
      <c r="AK244" s="93" t="e">
        <f t="shared" si="110"/>
        <v>#N/A</v>
      </c>
      <c r="AL244" s="99" t="e">
        <f t="shared" si="111"/>
        <v>#N/A</v>
      </c>
      <c r="AM244" s="99">
        <f t="shared" si="112"/>
        <v>0</v>
      </c>
      <c r="AP244" s="92">
        <f t="shared" si="129"/>
        <v>236</v>
      </c>
      <c r="AQ244" s="91">
        <f t="shared" si="130"/>
        <v>237</v>
      </c>
      <c r="AR244" s="91" t="e">
        <f>INDEX(地温!$D$2:$D$366,MATCH(AP244,地温!$C$2:$C$366,FALSE))</f>
        <v>#N/A</v>
      </c>
      <c r="AS244" s="91" t="e">
        <f t="shared" si="131"/>
        <v>#N/A</v>
      </c>
      <c r="AT244" s="93" t="e">
        <f t="shared" si="113"/>
        <v>#N/A</v>
      </c>
      <c r="AU244" s="99" t="e">
        <f t="shared" si="114"/>
        <v>#N/A</v>
      </c>
      <c r="AV244" s="99">
        <f t="shared" si="115"/>
        <v>0</v>
      </c>
    </row>
    <row r="245" spans="1:48" s="91" customFormat="1">
      <c r="A245" s="92">
        <f t="shared" si="116"/>
        <v>237</v>
      </c>
      <c r="B245" s="91">
        <f t="shared" si="99"/>
        <v>238</v>
      </c>
      <c r="C245" s="99">
        <f t="shared" si="100"/>
        <v>0</v>
      </c>
      <c r="F245" s="92">
        <f t="shared" si="117"/>
        <v>237</v>
      </c>
      <c r="G245" s="91">
        <f t="shared" si="118"/>
        <v>238</v>
      </c>
      <c r="H245" s="91" t="e">
        <f>INDEX(地温!$D$2:$D$366,MATCH(F245,地温!$C$2:$C$366,FALSE))</f>
        <v>#N/A</v>
      </c>
      <c r="I245" s="91" t="e">
        <f t="shared" si="119"/>
        <v>#N/A</v>
      </c>
      <c r="J245" s="93" t="e">
        <f t="shared" si="101"/>
        <v>#N/A</v>
      </c>
      <c r="K245" s="99" t="e">
        <f t="shared" si="102"/>
        <v>#N/A</v>
      </c>
      <c r="L245" s="99">
        <f t="shared" si="103"/>
        <v>0</v>
      </c>
      <c r="O245" s="92">
        <f t="shared" si="120"/>
        <v>237</v>
      </c>
      <c r="P245" s="91">
        <f t="shared" si="121"/>
        <v>238</v>
      </c>
      <c r="Q245" s="91" t="e">
        <f>INDEX(地温!$D$2:$D$366,MATCH(O245,地温!$C$2:$C$366,FALSE))</f>
        <v>#N/A</v>
      </c>
      <c r="R245" s="91" t="e">
        <f t="shared" si="122"/>
        <v>#N/A</v>
      </c>
      <c r="S245" s="93" t="e">
        <f t="shared" si="104"/>
        <v>#N/A</v>
      </c>
      <c r="T245" s="99" t="e">
        <f t="shared" si="105"/>
        <v>#N/A</v>
      </c>
      <c r="U245" s="99">
        <f t="shared" si="106"/>
        <v>0</v>
      </c>
      <c r="X245" s="92">
        <f t="shared" si="123"/>
        <v>237</v>
      </c>
      <c r="Y245" s="91">
        <f t="shared" si="124"/>
        <v>238</v>
      </c>
      <c r="Z245" s="91" t="e">
        <f>INDEX(地温!$D$2:$D$366,MATCH(X245,地温!$C$2:$C$366,FALSE))</f>
        <v>#N/A</v>
      </c>
      <c r="AA245" s="91" t="e">
        <f t="shared" si="125"/>
        <v>#N/A</v>
      </c>
      <c r="AB245" s="93" t="e">
        <f t="shared" si="107"/>
        <v>#N/A</v>
      </c>
      <c r="AC245" s="99" t="e">
        <f t="shared" si="108"/>
        <v>#N/A</v>
      </c>
      <c r="AD245" s="99">
        <f t="shared" si="109"/>
        <v>0</v>
      </c>
      <c r="AG245" s="92">
        <f t="shared" si="126"/>
        <v>237</v>
      </c>
      <c r="AH245" s="91">
        <f t="shared" si="127"/>
        <v>238</v>
      </c>
      <c r="AI245" s="91" t="e">
        <f>INDEX(地温!$D$2:$D$366,MATCH(AG245,地温!$C$2:$C$366,FALSE))</f>
        <v>#N/A</v>
      </c>
      <c r="AJ245" s="91" t="e">
        <f t="shared" si="128"/>
        <v>#N/A</v>
      </c>
      <c r="AK245" s="93" t="e">
        <f t="shared" si="110"/>
        <v>#N/A</v>
      </c>
      <c r="AL245" s="99" t="e">
        <f t="shared" si="111"/>
        <v>#N/A</v>
      </c>
      <c r="AM245" s="99">
        <f t="shared" si="112"/>
        <v>0</v>
      </c>
      <c r="AP245" s="92">
        <f t="shared" si="129"/>
        <v>237</v>
      </c>
      <c r="AQ245" s="91">
        <f t="shared" si="130"/>
        <v>238</v>
      </c>
      <c r="AR245" s="91" t="e">
        <f>INDEX(地温!$D$2:$D$366,MATCH(AP245,地温!$C$2:$C$366,FALSE))</f>
        <v>#N/A</v>
      </c>
      <c r="AS245" s="91" t="e">
        <f t="shared" si="131"/>
        <v>#N/A</v>
      </c>
      <c r="AT245" s="93" t="e">
        <f t="shared" si="113"/>
        <v>#N/A</v>
      </c>
      <c r="AU245" s="99" t="e">
        <f t="shared" si="114"/>
        <v>#N/A</v>
      </c>
      <c r="AV245" s="99">
        <f t="shared" si="115"/>
        <v>0</v>
      </c>
    </row>
    <row r="246" spans="1:48" s="91" customFormat="1">
      <c r="A246" s="92">
        <f t="shared" si="116"/>
        <v>238</v>
      </c>
      <c r="B246" s="91">
        <f t="shared" si="99"/>
        <v>239</v>
      </c>
      <c r="C246" s="99">
        <f t="shared" si="100"/>
        <v>0</v>
      </c>
      <c r="F246" s="92">
        <f t="shared" si="117"/>
        <v>238</v>
      </c>
      <c r="G246" s="91">
        <f t="shared" si="118"/>
        <v>239</v>
      </c>
      <c r="H246" s="91" t="e">
        <f>INDEX(地温!$D$2:$D$366,MATCH(F246,地温!$C$2:$C$366,FALSE))</f>
        <v>#N/A</v>
      </c>
      <c r="I246" s="91" t="e">
        <f t="shared" si="119"/>
        <v>#N/A</v>
      </c>
      <c r="J246" s="93" t="e">
        <f t="shared" si="101"/>
        <v>#N/A</v>
      </c>
      <c r="K246" s="99" t="e">
        <f t="shared" si="102"/>
        <v>#N/A</v>
      </c>
      <c r="L246" s="99">
        <f t="shared" si="103"/>
        <v>0</v>
      </c>
      <c r="O246" s="92">
        <f t="shared" si="120"/>
        <v>238</v>
      </c>
      <c r="P246" s="91">
        <f t="shared" si="121"/>
        <v>239</v>
      </c>
      <c r="Q246" s="91" t="e">
        <f>INDEX(地温!$D$2:$D$366,MATCH(O246,地温!$C$2:$C$366,FALSE))</f>
        <v>#N/A</v>
      </c>
      <c r="R246" s="91" t="e">
        <f t="shared" si="122"/>
        <v>#N/A</v>
      </c>
      <c r="S246" s="93" t="e">
        <f t="shared" si="104"/>
        <v>#N/A</v>
      </c>
      <c r="T246" s="99" t="e">
        <f t="shared" si="105"/>
        <v>#N/A</v>
      </c>
      <c r="U246" s="99">
        <f t="shared" si="106"/>
        <v>0</v>
      </c>
      <c r="X246" s="92">
        <f t="shared" si="123"/>
        <v>238</v>
      </c>
      <c r="Y246" s="91">
        <f t="shared" si="124"/>
        <v>239</v>
      </c>
      <c r="Z246" s="91" t="e">
        <f>INDEX(地温!$D$2:$D$366,MATCH(X246,地温!$C$2:$C$366,FALSE))</f>
        <v>#N/A</v>
      </c>
      <c r="AA246" s="91" t="e">
        <f t="shared" si="125"/>
        <v>#N/A</v>
      </c>
      <c r="AB246" s="93" t="e">
        <f t="shared" si="107"/>
        <v>#N/A</v>
      </c>
      <c r="AC246" s="99" t="e">
        <f t="shared" si="108"/>
        <v>#N/A</v>
      </c>
      <c r="AD246" s="99">
        <f t="shared" si="109"/>
        <v>0</v>
      </c>
      <c r="AG246" s="92">
        <f t="shared" si="126"/>
        <v>238</v>
      </c>
      <c r="AH246" s="91">
        <f t="shared" si="127"/>
        <v>239</v>
      </c>
      <c r="AI246" s="91" t="e">
        <f>INDEX(地温!$D$2:$D$366,MATCH(AG246,地温!$C$2:$C$366,FALSE))</f>
        <v>#N/A</v>
      </c>
      <c r="AJ246" s="91" t="e">
        <f t="shared" si="128"/>
        <v>#N/A</v>
      </c>
      <c r="AK246" s="93" t="e">
        <f t="shared" si="110"/>
        <v>#N/A</v>
      </c>
      <c r="AL246" s="99" t="e">
        <f t="shared" si="111"/>
        <v>#N/A</v>
      </c>
      <c r="AM246" s="99">
        <f t="shared" si="112"/>
        <v>0</v>
      </c>
      <c r="AP246" s="92">
        <f t="shared" si="129"/>
        <v>238</v>
      </c>
      <c r="AQ246" s="91">
        <f t="shared" si="130"/>
        <v>239</v>
      </c>
      <c r="AR246" s="91" t="e">
        <f>INDEX(地温!$D$2:$D$366,MATCH(AP246,地温!$C$2:$C$366,FALSE))</f>
        <v>#N/A</v>
      </c>
      <c r="AS246" s="91" t="e">
        <f t="shared" si="131"/>
        <v>#N/A</v>
      </c>
      <c r="AT246" s="93" t="e">
        <f t="shared" si="113"/>
        <v>#N/A</v>
      </c>
      <c r="AU246" s="99" t="e">
        <f t="shared" si="114"/>
        <v>#N/A</v>
      </c>
      <c r="AV246" s="99">
        <f t="shared" si="115"/>
        <v>0</v>
      </c>
    </row>
    <row r="247" spans="1:48" s="91" customFormat="1">
      <c r="A247" s="92">
        <f t="shared" si="116"/>
        <v>239</v>
      </c>
      <c r="B247" s="91">
        <f t="shared" si="99"/>
        <v>240</v>
      </c>
      <c r="C247" s="99">
        <f t="shared" si="100"/>
        <v>0</v>
      </c>
      <c r="F247" s="92">
        <f t="shared" si="117"/>
        <v>239</v>
      </c>
      <c r="G247" s="91">
        <f t="shared" si="118"/>
        <v>240</v>
      </c>
      <c r="H247" s="91" t="e">
        <f>INDEX(地温!$D$2:$D$366,MATCH(F247,地温!$C$2:$C$366,FALSE))</f>
        <v>#N/A</v>
      </c>
      <c r="I247" s="91" t="e">
        <f t="shared" si="119"/>
        <v>#N/A</v>
      </c>
      <c r="J247" s="93" t="e">
        <f t="shared" si="101"/>
        <v>#N/A</v>
      </c>
      <c r="K247" s="99" t="e">
        <f t="shared" si="102"/>
        <v>#N/A</v>
      </c>
      <c r="L247" s="99">
        <f t="shared" si="103"/>
        <v>0</v>
      </c>
      <c r="O247" s="92">
        <f t="shared" si="120"/>
        <v>239</v>
      </c>
      <c r="P247" s="91">
        <f t="shared" si="121"/>
        <v>240</v>
      </c>
      <c r="Q247" s="91" t="e">
        <f>INDEX(地温!$D$2:$D$366,MATCH(O247,地温!$C$2:$C$366,FALSE))</f>
        <v>#N/A</v>
      </c>
      <c r="R247" s="91" t="e">
        <f t="shared" si="122"/>
        <v>#N/A</v>
      </c>
      <c r="S247" s="93" t="e">
        <f t="shared" si="104"/>
        <v>#N/A</v>
      </c>
      <c r="T247" s="99" t="e">
        <f t="shared" si="105"/>
        <v>#N/A</v>
      </c>
      <c r="U247" s="99">
        <f t="shared" si="106"/>
        <v>0</v>
      </c>
      <c r="X247" s="92">
        <f t="shared" si="123"/>
        <v>239</v>
      </c>
      <c r="Y247" s="91">
        <f t="shared" si="124"/>
        <v>240</v>
      </c>
      <c r="Z247" s="91" t="e">
        <f>INDEX(地温!$D$2:$D$366,MATCH(X247,地温!$C$2:$C$366,FALSE))</f>
        <v>#N/A</v>
      </c>
      <c r="AA247" s="91" t="e">
        <f t="shared" si="125"/>
        <v>#N/A</v>
      </c>
      <c r="AB247" s="93" t="e">
        <f t="shared" si="107"/>
        <v>#N/A</v>
      </c>
      <c r="AC247" s="99" t="e">
        <f t="shared" si="108"/>
        <v>#N/A</v>
      </c>
      <c r="AD247" s="99">
        <f t="shared" si="109"/>
        <v>0</v>
      </c>
      <c r="AG247" s="92">
        <f t="shared" si="126"/>
        <v>239</v>
      </c>
      <c r="AH247" s="91">
        <f t="shared" si="127"/>
        <v>240</v>
      </c>
      <c r="AI247" s="91" t="e">
        <f>INDEX(地温!$D$2:$D$366,MATCH(AG247,地温!$C$2:$C$366,FALSE))</f>
        <v>#N/A</v>
      </c>
      <c r="AJ247" s="91" t="e">
        <f t="shared" si="128"/>
        <v>#N/A</v>
      </c>
      <c r="AK247" s="93" t="e">
        <f t="shared" si="110"/>
        <v>#N/A</v>
      </c>
      <c r="AL247" s="99" t="e">
        <f t="shared" si="111"/>
        <v>#N/A</v>
      </c>
      <c r="AM247" s="99">
        <f t="shared" si="112"/>
        <v>0</v>
      </c>
      <c r="AP247" s="92">
        <f t="shared" si="129"/>
        <v>239</v>
      </c>
      <c r="AQ247" s="91">
        <f t="shared" si="130"/>
        <v>240</v>
      </c>
      <c r="AR247" s="91" t="e">
        <f>INDEX(地温!$D$2:$D$366,MATCH(AP247,地温!$C$2:$C$366,FALSE))</f>
        <v>#N/A</v>
      </c>
      <c r="AS247" s="91" t="e">
        <f t="shared" si="131"/>
        <v>#N/A</v>
      </c>
      <c r="AT247" s="93" t="e">
        <f t="shared" si="113"/>
        <v>#N/A</v>
      </c>
      <c r="AU247" s="99" t="e">
        <f t="shared" si="114"/>
        <v>#N/A</v>
      </c>
      <c r="AV247" s="99">
        <f t="shared" si="115"/>
        <v>0</v>
      </c>
    </row>
    <row r="248" spans="1:48" s="91" customFormat="1">
      <c r="A248" s="92">
        <f t="shared" si="116"/>
        <v>240</v>
      </c>
      <c r="B248" s="91">
        <f t="shared" si="99"/>
        <v>241</v>
      </c>
      <c r="C248" s="99">
        <f t="shared" si="100"/>
        <v>0</v>
      </c>
      <c r="F248" s="92">
        <f t="shared" si="117"/>
        <v>240</v>
      </c>
      <c r="G248" s="91">
        <f t="shared" si="118"/>
        <v>241</v>
      </c>
      <c r="H248" s="91" t="e">
        <f>INDEX(地温!$D$2:$D$366,MATCH(F248,地温!$C$2:$C$366,FALSE))</f>
        <v>#N/A</v>
      </c>
      <c r="I248" s="91" t="e">
        <f t="shared" si="119"/>
        <v>#N/A</v>
      </c>
      <c r="J248" s="93" t="e">
        <f t="shared" si="101"/>
        <v>#N/A</v>
      </c>
      <c r="K248" s="99" t="e">
        <f t="shared" si="102"/>
        <v>#N/A</v>
      </c>
      <c r="L248" s="99">
        <f t="shared" si="103"/>
        <v>0</v>
      </c>
      <c r="O248" s="92">
        <f t="shared" si="120"/>
        <v>240</v>
      </c>
      <c r="P248" s="91">
        <f t="shared" si="121"/>
        <v>241</v>
      </c>
      <c r="Q248" s="91" t="e">
        <f>INDEX(地温!$D$2:$D$366,MATCH(O248,地温!$C$2:$C$366,FALSE))</f>
        <v>#N/A</v>
      </c>
      <c r="R248" s="91" t="e">
        <f t="shared" si="122"/>
        <v>#N/A</v>
      </c>
      <c r="S248" s="93" t="e">
        <f t="shared" si="104"/>
        <v>#N/A</v>
      </c>
      <c r="T248" s="99" t="e">
        <f t="shared" si="105"/>
        <v>#N/A</v>
      </c>
      <c r="U248" s="99">
        <f t="shared" si="106"/>
        <v>0</v>
      </c>
      <c r="X248" s="92">
        <f t="shared" si="123"/>
        <v>240</v>
      </c>
      <c r="Y248" s="91">
        <f t="shared" si="124"/>
        <v>241</v>
      </c>
      <c r="Z248" s="91" t="e">
        <f>INDEX(地温!$D$2:$D$366,MATCH(X248,地温!$C$2:$C$366,FALSE))</f>
        <v>#N/A</v>
      </c>
      <c r="AA248" s="91" t="e">
        <f t="shared" si="125"/>
        <v>#N/A</v>
      </c>
      <c r="AB248" s="93" t="e">
        <f t="shared" si="107"/>
        <v>#N/A</v>
      </c>
      <c r="AC248" s="99" t="e">
        <f t="shared" si="108"/>
        <v>#N/A</v>
      </c>
      <c r="AD248" s="99">
        <f t="shared" si="109"/>
        <v>0</v>
      </c>
      <c r="AG248" s="92">
        <f t="shared" si="126"/>
        <v>240</v>
      </c>
      <c r="AH248" s="91">
        <f t="shared" si="127"/>
        <v>241</v>
      </c>
      <c r="AI248" s="91" t="e">
        <f>INDEX(地温!$D$2:$D$366,MATCH(AG248,地温!$C$2:$C$366,FALSE))</f>
        <v>#N/A</v>
      </c>
      <c r="AJ248" s="91" t="e">
        <f t="shared" si="128"/>
        <v>#N/A</v>
      </c>
      <c r="AK248" s="93" t="e">
        <f t="shared" si="110"/>
        <v>#N/A</v>
      </c>
      <c r="AL248" s="99" t="e">
        <f t="shared" si="111"/>
        <v>#N/A</v>
      </c>
      <c r="AM248" s="99">
        <f t="shared" si="112"/>
        <v>0</v>
      </c>
      <c r="AP248" s="92">
        <f t="shared" si="129"/>
        <v>240</v>
      </c>
      <c r="AQ248" s="91">
        <f t="shared" si="130"/>
        <v>241</v>
      </c>
      <c r="AR248" s="91" t="e">
        <f>INDEX(地温!$D$2:$D$366,MATCH(AP248,地温!$C$2:$C$366,FALSE))</f>
        <v>#N/A</v>
      </c>
      <c r="AS248" s="91" t="e">
        <f t="shared" si="131"/>
        <v>#N/A</v>
      </c>
      <c r="AT248" s="93" t="e">
        <f t="shared" si="113"/>
        <v>#N/A</v>
      </c>
      <c r="AU248" s="99" t="e">
        <f t="shared" si="114"/>
        <v>#N/A</v>
      </c>
      <c r="AV248" s="99">
        <f t="shared" si="115"/>
        <v>0</v>
      </c>
    </row>
    <row r="249" spans="1:48" s="91" customFormat="1">
      <c r="A249" s="92">
        <f t="shared" si="116"/>
        <v>241</v>
      </c>
      <c r="B249" s="91">
        <f t="shared" si="99"/>
        <v>242</v>
      </c>
      <c r="C249" s="99">
        <f t="shared" si="100"/>
        <v>0</v>
      </c>
      <c r="F249" s="92">
        <f t="shared" si="117"/>
        <v>241</v>
      </c>
      <c r="G249" s="91">
        <f t="shared" si="118"/>
        <v>242</v>
      </c>
      <c r="H249" s="91" t="e">
        <f>INDEX(地温!$D$2:$D$366,MATCH(F249,地温!$C$2:$C$366,FALSE))</f>
        <v>#N/A</v>
      </c>
      <c r="I249" s="91" t="e">
        <f t="shared" si="119"/>
        <v>#N/A</v>
      </c>
      <c r="J249" s="93" t="e">
        <f t="shared" si="101"/>
        <v>#N/A</v>
      </c>
      <c r="K249" s="99" t="e">
        <f t="shared" si="102"/>
        <v>#N/A</v>
      </c>
      <c r="L249" s="99">
        <f t="shared" si="103"/>
        <v>0</v>
      </c>
      <c r="O249" s="92">
        <f t="shared" si="120"/>
        <v>241</v>
      </c>
      <c r="P249" s="91">
        <f t="shared" si="121"/>
        <v>242</v>
      </c>
      <c r="Q249" s="91" t="e">
        <f>INDEX(地温!$D$2:$D$366,MATCH(O249,地温!$C$2:$C$366,FALSE))</f>
        <v>#N/A</v>
      </c>
      <c r="R249" s="91" t="e">
        <f t="shared" si="122"/>
        <v>#N/A</v>
      </c>
      <c r="S249" s="93" t="e">
        <f t="shared" si="104"/>
        <v>#N/A</v>
      </c>
      <c r="T249" s="99" t="e">
        <f t="shared" si="105"/>
        <v>#N/A</v>
      </c>
      <c r="U249" s="99">
        <f t="shared" si="106"/>
        <v>0</v>
      </c>
      <c r="X249" s="92">
        <f t="shared" si="123"/>
        <v>241</v>
      </c>
      <c r="Y249" s="91">
        <f t="shared" si="124"/>
        <v>242</v>
      </c>
      <c r="Z249" s="91" t="e">
        <f>INDEX(地温!$D$2:$D$366,MATCH(X249,地温!$C$2:$C$366,FALSE))</f>
        <v>#N/A</v>
      </c>
      <c r="AA249" s="91" t="e">
        <f t="shared" si="125"/>
        <v>#N/A</v>
      </c>
      <c r="AB249" s="93" t="e">
        <f t="shared" si="107"/>
        <v>#N/A</v>
      </c>
      <c r="AC249" s="99" t="e">
        <f t="shared" si="108"/>
        <v>#N/A</v>
      </c>
      <c r="AD249" s="99">
        <f t="shared" si="109"/>
        <v>0</v>
      </c>
      <c r="AG249" s="92">
        <f t="shared" si="126"/>
        <v>241</v>
      </c>
      <c r="AH249" s="91">
        <f t="shared" si="127"/>
        <v>242</v>
      </c>
      <c r="AI249" s="91" t="e">
        <f>INDEX(地温!$D$2:$D$366,MATCH(AG249,地温!$C$2:$C$366,FALSE))</f>
        <v>#N/A</v>
      </c>
      <c r="AJ249" s="91" t="e">
        <f t="shared" si="128"/>
        <v>#N/A</v>
      </c>
      <c r="AK249" s="93" t="e">
        <f t="shared" si="110"/>
        <v>#N/A</v>
      </c>
      <c r="AL249" s="99" t="e">
        <f t="shared" si="111"/>
        <v>#N/A</v>
      </c>
      <c r="AM249" s="99">
        <f t="shared" si="112"/>
        <v>0</v>
      </c>
      <c r="AP249" s="92">
        <f t="shared" si="129"/>
        <v>241</v>
      </c>
      <c r="AQ249" s="91">
        <f t="shared" si="130"/>
        <v>242</v>
      </c>
      <c r="AR249" s="91" t="e">
        <f>INDEX(地温!$D$2:$D$366,MATCH(AP249,地温!$C$2:$C$366,FALSE))</f>
        <v>#N/A</v>
      </c>
      <c r="AS249" s="91" t="e">
        <f t="shared" si="131"/>
        <v>#N/A</v>
      </c>
      <c r="AT249" s="93" t="e">
        <f t="shared" si="113"/>
        <v>#N/A</v>
      </c>
      <c r="AU249" s="99" t="e">
        <f t="shared" si="114"/>
        <v>#N/A</v>
      </c>
      <c r="AV249" s="99">
        <f t="shared" si="115"/>
        <v>0</v>
      </c>
    </row>
    <row r="250" spans="1:48" s="91" customFormat="1">
      <c r="A250" s="92">
        <f t="shared" si="116"/>
        <v>242</v>
      </c>
      <c r="B250" s="91">
        <f t="shared" si="99"/>
        <v>243</v>
      </c>
      <c r="C250" s="99">
        <f t="shared" si="100"/>
        <v>0</v>
      </c>
      <c r="F250" s="92">
        <f t="shared" si="117"/>
        <v>242</v>
      </c>
      <c r="G250" s="91">
        <f t="shared" si="118"/>
        <v>243</v>
      </c>
      <c r="H250" s="91" t="e">
        <f>INDEX(地温!$D$2:$D$366,MATCH(F250,地温!$C$2:$C$366,FALSE))</f>
        <v>#N/A</v>
      </c>
      <c r="I250" s="91" t="e">
        <f t="shared" si="119"/>
        <v>#N/A</v>
      </c>
      <c r="J250" s="93" t="e">
        <f t="shared" si="101"/>
        <v>#N/A</v>
      </c>
      <c r="K250" s="99" t="e">
        <f t="shared" si="102"/>
        <v>#N/A</v>
      </c>
      <c r="L250" s="99">
        <f t="shared" si="103"/>
        <v>0</v>
      </c>
      <c r="O250" s="92">
        <f t="shared" si="120"/>
        <v>242</v>
      </c>
      <c r="P250" s="91">
        <f t="shared" si="121"/>
        <v>243</v>
      </c>
      <c r="Q250" s="91" t="e">
        <f>INDEX(地温!$D$2:$D$366,MATCH(O250,地温!$C$2:$C$366,FALSE))</f>
        <v>#N/A</v>
      </c>
      <c r="R250" s="91" t="e">
        <f t="shared" si="122"/>
        <v>#N/A</v>
      </c>
      <c r="S250" s="93" t="e">
        <f t="shared" si="104"/>
        <v>#N/A</v>
      </c>
      <c r="T250" s="99" t="e">
        <f t="shared" si="105"/>
        <v>#N/A</v>
      </c>
      <c r="U250" s="99">
        <f t="shared" si="106"/>
        <v>0</v>
      </c>
      <c r="X250" s="92">
        <f t="shared" si="123"/>
        <v>242</v>
      </c>
      <c r="Y250" s="91">
        <f t="shared" si="124"/>
        <v>243</v>
      </c>
      <c r="Z250" s="91" t="e">
        <f>INDEX(地温!$D$2:$D$366,MATCH(X250,地温!$C$2:$C$366,FALSE))</f>
        <v>#N/A</v>
      </c>
      <c r="AA250" s="91" t="e">
        <f t="shared" si="125"/>
        <v>#N/A</v>
      </c>
      <c r="AB250" s="93" t="e">
        <f t="shared" si="107"/>
        <v>#N/A</v>
      </c>
      <c r="AC250" s="99" t="e">
        <f t="shared" si="108"/>
        <v>#N/A</v>
      </c>
      <c r="AD250" s="99">
        <f t="shared" si="109"/>
        <v>0</v>
      </c>
      <c r="AG250" s="92">
        <f t="shared" si="126"/>
        <v>242</v>
      </c>
      <c r="AH250" s="91">
        <f t="shared" si="127"/>
        <v>243</v>
      </c>
      <c r="AI250" s="91" t="e">
        <f>INDEX(地温!$D$2:$D$366,MATCH(AG250,地温!$C$2:$C$366,FALSE))</f>
        <v>#N/A</v>
      </c>
      <c r="AJ250" s="91" t="e">
        <f t="shared" si="128"/>
        <v>#N/A</v>
      </c>
      <c r="AK250" s="93" t="e">
        <f t="shared" si="110"/>
        <v>#N/A</v>
      </c>
      <c r="AL250" s="99" t="e">
        <f t="shared" si="111"/>
        <v>#N/A</v>
      </c>
      <c r="AM250" s="99">
        <f t="shared" si="112"/>
        <v>0</v>
      </c>
      <c r="AP250" s="92">
        <f t="shared" si="129"/>
        <v>242</v>
      </c>
      <c r="AQ250" s="91">
        <f t="shared" si="130"/>
        <v>243</v>
      </c>
      <c r="AR250" s="91" t="e">
        <f>INDEX(地温!$D$2:$D$366,MATCH(AP250,地温!$C$2:$C$366,FALSE))</f>
        <v>#N/A</v>
      </c>
      <c r="AS250" s="91" t="e">
        <f t="shared" si="131"/>
        <v>#N/A</v>
      </c>
      <c r="AT250" s="93" t="e">
        <f t="shared" si="113"/>
        <v>#N/A</v>
      </c>
      <c r="AU250" s="99" t="e">
        <f t="shared" si="114"/>
        <v>#N/A</v>
      </c>
      <c r="AV250" s="99">
        <f t="shared" si="115"/>
        <v>0</v>
      </c>
    </row>
    <row r="251" spans="1:48" s="91" customFormat="1">
      <c r="A251" s="92">
        <f t="shared" si="116"/>
        <v>243</v>
      </c>
      <c r="B251" s="91">
        <f t="shared" si="99"/>
        <v>244</v>
      </c>
      <c r="C251" s="99">
        <f t="shared" si="100"/>
        <v>0</v>
      </c>
      <c r="F251" s="92">
        <f t="shared" si="117"/>
        <v>243</v>
      </c>
      <c r="G251" s="91">
        <f t="shared" si="118"/>
        <v>244</v>
      </c>
      <c r="H251" s="91" t="e">
        <f>INDEX(地温!$D$2:$D$366,MATCH(F251,地温!$C$2:$C$366,FALSE))</f>
        <v>#N/A</v>
      </c>
      <c r="I251" s="91" t="e">
        <f t="shared" si="119"/>
        <v>#N/A</v>
      </c>
      <c r="J251" s="93" t="e">
        <f t="shared" si="101"/>
        <v>#N/A</v>
      </c>
      <c r="K251" s="99" t="e">
        <f t="shared" si="102"/>
        <v>#N/A</v>
      </c>
      <c r="L251" s="99">
        <f t="shared" si="103"/>
        <v>0</v>
      </c>
      <c r="O251" s="92">
        <f t="shared" si="120"/>
        <v>243</v>
      </c>
      <c r="P251" s="91">
        <f t="shared" si="121"/>
        <v>244</v>
      </c>
      <c r="Q251" s="91" t="e">
        <f>INDEX(地温!$D$2:$D$366,MATCH(O251,地温!$C$2:$C$366,FALSE))</f>
        <v>#N/A</v>
      </c>
      <c r="R251" s="91" t="e">
        <f t="shared" si="122"/>
        <v>#N/A</v>
      </c>
      <c r="S251" s="93" t="e">
        <f t="shared" si="104"/>
        <v>#N/A</v>
      </c>
      <c r="T251" s="99" t="e">
        <f t="shared" si="105"/>
        <v>#N/A</v>
      </c>
      <c r="U251" s="99">
        <f t="shared" si="106"/>
        <v>0</v>
      </c>
      <c r="X251" s="92">
        <f t="shared" si="123"/>
        <v>243</v>
      </c>
      <c r="Y251" s="91">
        <f t="shared" si="124"/>
        <v>244</v>
      </c>
      <c r="Z251" s="91" t="e">
        <f>INDEX(地温!$D$2:$D$366,MATCH(X251,地温!$C$2:$C$366,FALSE))</f>
        <v>#N/A</v>
      </c>
      <c r="AA251" s="91" t="e">
        <f t="shared" si="125"/>
        <v>#N/A</v>
      </c>
      <c r="AB251" s="93" t="e">
        <f t="shared" si="107"/>
        <v>#N/A</v>
      </c>
      <c r="AC251" s="99" t="e">
        <f t="shared" si="108"/>
        <v>#N/A</v>
      </c>
      <c r="AD251" s="99">
        <f t="shared" si="109"/>
        <v>0</v>
      </c>
      <c r="AG251" s="92">
        <f t="shared" si="126"/>
        <v>243</v>
      </c>
      <c r="AH251" s="91">
        <f t="shared" si="127"/>
        <v>244</v>
      </c>
      <c r="AI251" s="91" t="e">
        <f>INDEX(地温!$D$2:$D$366,MATCH(AG251,地温!$C$2:$C$366,FALSE))</f>
        <v>#N/A</v>
      </c>
      <c r="AJ251" s="91" t="e">
        <f t="shared" si="128"/>
        <v>#N/A</v>
      </c>
      <c r="AK251" s="93" t="e">
        <f t="shared" si="110"/>
        <v>#N/A</v>
      </c>
      <c r="AL251" s="99" t="e">
        <f t="shared" si="111"/>
        <v>#N/A</v>
      </c>
      <c r="AM251" s="99">
        <f t="shared" si="112"/>
        <v>0</v>
      </c>
      <c r="AP251" s="92">
        <f t="shared" si="129"/>
        <v>243</v>
      </c>
      <c r="AQ251" s="91">
        <f t="shared" si="130"/>
        <v>244</v>
      </c>
      <c r="AR251" s="91" t="e">
        <f>INDEX(地温!$D$2:$D$366,MATCH(AP251,地温!$C$2:$C$366,FALSE))</f>
        <v>#N/A</v>
      </c>
      <c r="AS251" s="91" t="e">
        <f t="shared" si="131"/>
        <v>#N/A</v>
      </c>
      <c r="AT251" s="93" t="e">
        <f t="shared" si="113"/>
        <v>#N/A</v>
      </c>
      <c r="AU251" s="99" t="e">
        <f t="shared" si="114"/>
        <v>#N/A</v>
      </c>
      <c r="AV251" s="99">
        <f t="shared" si="115"/>
        <v>0</v>
      </c>
    </row>
    <row r="252" spans="1:48" s="91" customFormat="1">
      <c r="A252" s="92">
        <f t="shared" si="116"/>
        <v>244</v>
      </c>
      <c r="B252" s="91">
        <f t="shared" si="99"/>
        <v>245</v>
      </c>
      <c r="C252" s="99">
        <f t="shared" si="100"/>
        <v>0</v>
      </c>
      <c r="F252" s="92">
        <f t="shared" si="117"/>
        <v>244</v>
      </c>
      <c r="G252" s="91">
        <f t="shared" si="118"/>
        <v>245</v>
      </c>
      <c r="H252" s="91" t="e">
        <f>INDEX(地温!$D$2:$D$366,MATCH(F252,地温!$C$2:$C$366,FALSE))</f>
        <v>#N/A</v>
      </c>
      <c r="I252" s="91" t="e">
        <f t="shared" si="119"/>
        <v>#N/A</v>
      </c>
      <c r="J252" s="93" t="e">
        <f t="shared" si="101"/>
        <v>#N/A</v>
      </c>
      <c r="K252" s="99" t="e">
        <f t="shared" si="102"/>
        <v>#N/A</v>
      </c>
      <c r="L252" s="99">
        <f t="shared" si="103"/>
        <v>0</v>
      </c>
      <c r="O252" s="92">
        <f t="shared" si="120"/>
        <v>244</v>
      </c>
      <c r="P252" s="91">
        <f t="shared" si="121"/>
        <v>245</v>
      </c>
      <c r="Q252" s="91" t="e">
        <f>INDEX(地温!$D$2:$D$366,MATCH(O252,地温!$C$2:$C$366,FALSE))</f>
        <v>#N/A</v>
      </c>
      <c r="R252" s="91" t="e">
        <f t="shared" si="122"/>
        <v>#N/A</v>
      </c>
      <c r="S252" s="93" t="e">
        <f t="shared" si="104"/>
        <v>#N/A</v>
      </c>
      <c r="T252" s="99" t="e">
        <f t="shared" si="105"/>
        <v>#N/A</v>
      </c>
      <c r="U252" s="99">
        <f t="shared" si="106"/>
        <v>0</v>
      </c>
      <c r="X252" s="92">
        <f t="shared" si="123"/>
        <v>244</v>
      </c>
      <c r="Y252" s="91">
        <f t="shared" si="124"/>
        <v>245</v>
      </c>
      <c r="Z252" s="91" t="e">
        <f>INDEX(地温!$D$2:$D$366,MATCH(X252,地温!$C$2:$C$366,FALSE))</f>
        <v>#N/A</v>
      </c>
      <c r="AA252" s="91" t="e">
        <f t="shared" si="125"/>
        <v>#N/A</v>
      </c>
      <c r="AB252" s="93" t="e">
        <f t="shared" si="107"/>
        <v>#N/A</v>
      </c>
      <c r="AC252" s="99" t="e">
        <f t="shared" si="108"/>
        <v>#N/A</v>
      </c>
      <c r="AD252" s="99">
        <f t="shared" si="109"/>
        <v>0</v>
      </c>
      <c r="AG252" s="92">
        <f t="shared" si="126"/>
        <v>244</v>
      </c>
      <c r="AH252" s="91">
        <f t="shared" si="127"/>
        <v>245</v>
      </c>
      <c r="AI252" s="91" t="e">
        <f>INDEX(地温!$D$2:$D$366,MATCH(AG252,地温!$C$2:$C$366,FALSE))</f>
        <v>#N/A</v>
      </c>
      <c r="AJ252" s="91" t="e">
        <f t="shared" si="128"/>
        <v>#N/A</v>
      </c>
      <c r="AK252" s="93" t="e">
        <f t="shared" si="110"/>
        <v>#N/A</v>
      </c>
      <c r="AL252" s="99" t="e">
        <f t="shared" si="111"/>
        <v>#N/A</v>
      </c>
      <c r="AM252" s="99">
        <f t="shared" si="112"/>
        <v>0</v>
      </c>
      <c r="AP252" s="92">
        <f t="shared" si="129"/>
        <v>244</v>
      </c>
      <c r="AQ252" s="91">
        <f t="shared" si="130"/>
        <v>245</v>
      </c>
      <c r="AR252" s="91" t="e">
        <f>INDEX(地温!$D$2:$D$366,MATCH(AP252,地温!$C$2:$C$366,FALSE))</f>
        <v>#N/A</v>
      </c>
      <c r="AS252" s="91" t="e">
        <f t="shared" si="131"/>
        <v>#N/A</v>
      </c>
      <c r="AT252" s="93" t="e">
        <f t="shared" si="113"/>
        <v>#N/A</v>
      </c>
      <c r="AU252" s="99" t="e">
        <f t="shared" si="114"/>
        <v>#N/A</v>
      </c>
      <c r="AV252" s="99">
        <f t="shared" si="115"/>
        <v>0</v>
      </c>
    </row>
    <row r="253" spans="1:48" s="91" customFormat="1">
      <c r="A253" s="92">
        <f t="shared" si="116"/>
        <v>245</v>
      </c>
      <c r="B253" s="91">
        <f t="shared" si="99"/>
        <v>246</v>
      </c>
      <c r="C253" s="99">
        <f t="shared" si="100"/>
        <v>0</v>
      </c>
      <c r="F253" s="92">
        <f t="shared" si="117"/>
        <v>245</v>
      </c>
      <c r="G253" s="91">
        <f t="shared" si="118"/>
        <v>246</v>
      </c>
      <c r="H253" s="91" t="e">
        <f>INDEX(地温!$D$2:$D$366,MATCH(F253,地温!$C$2:$C$366,FALSE))</f>
        <v>#N/A</v>
      </c>
      <c r="I253" s="91" t="e">
        <f t="shared" si="119"/>
        <v>#N/A</v>
      </c>
      <c r="J253" s="93" t="e">
        <f t="shared" si="101"/>
        <v>#N/A</v>
      </c>
      <c r="K253" s="99" t="e">
        <f t="shared" si="102"/>
        <v>#N/A</v>
      </c>
      <c r="L253" s="99">
        <f t="shared" si="103"/>
        <v>0</v>
      </c>
      <c r="O253" s="92">
        <f t="shared" si="120"/>
        <v>245</v>
      </c>
      <c r="P253" s="91">
        <f t="shared" si="121"/>
        <v>246</v>
      </c>
      <c r="Q253" s="91" t="e">
        <f>INDEX(地温!$D$2:$D$366,MATCH(O253,地温!$C$2:$C$366,FALSE))</f>
        <v>#N/A</v>
      </c>
      <c r="R253" s="91" t="e">
        <f t="shared" si="122"/>
        <v>#N/A</v>
      </c>
      <c r="S253" s="93" t="e">
        <f t="shared" si="104"/>
        <v>#N/A</v>
      </c>
      <c r="T253" s="99" t="e">
        <f t="shared" si="105"/>
        <v>#N/A</v>
      </c>
      <c r="U253" s="99">
        <f t="shared" si="106"/>
        <v>0</v>
      </c>
      <c r="X253" s="92">
        <f t="shared" si="123"/>
        <v>245</v>
      </c>
      <c r="Y253" s="91">
        <f t="shared" si="124"/>
        <v>246</v>
      </c>
      <c r="Z253" s="91" t="e">
        <f>INDEX(地温!$D$2:$D$366,MATCH(X253,地温!$C$2:$C$366,FALSE))</f>
        <v>#N/A</v>
      </c>
      <c r="AA253" s="91" t="e">
        <f t="shared" si="125"/>
        <v>#N/A</v>
      </c>
      <c r="AB253" s="93" t="e">
        <f t="shared" si="107"/>
        <v>#N/A</v>
      </c>
      <c r="AC253" s="99" t="e">
        <f t="shared" si="108"/>
        <v>#N/A</v>
      </c>
      <c r="AD253" s="99">
        <f t="shared" si="109"/>
        <v>0</v>
      </c>
      <c r="AG253" s="92">
        <f t="shared" si="126"/>
        <v>245</v>
      </c>
      <c r="AH253" s="91">
        <f t="shared" si="127"/>
        <v>246</v>
      </c>
      <c r="AI253" s="91" t="e">
        <f>INDEX(地温!$D$2:$D$366,MATCH(AG253,地温!$C$2:$C$366,FALSE))</f>
        <v>#N/A</v>
      </c>
      <c r="AJ253" s="91" t="e">
        <f t="shared" si="128"/>
        <v>#N/A</v>
      </c>
      <c r="AK253" s="93" t="e">
        <f t="shared" si="110"/>
        <v>#N/A</v>
      </c>
      <c r="AL253" s="99" t="e">
        <f t="shared" si="111"/>
        <v>#N/A</v>
      </c>
      <c r="AM253" s="99">
        <f t="shared" si="112"/>
        <v>0</v>
      </c>
      <c r="AP253" s="92">
        <f t="shared" si="129"/>
        <v>245</v>
      </c>
      <c r="AQ253" s="91">
        <f t="shared" si="130"/>
        <v>246</v>
      </c>
      <c r="AR253" s="91" t="e">
        <f>INDEX(地温!$D$2:$D$366,MATCH(AP253,地温!$C$2:$C$366,FALSE))</f>
        <v>#N/A</v>
      </c>
      <c r="AS253" s="91" t="e">
        <f t="shared" si="131"/>
        <v>#N/A</v>
      </c>
      <c r="AT253" s="93" t="e">
        <f t="shared" si="113"/>
        <v>#N/A</v>
      </c>
      <c r="AU253" s="99" t="e">
        <f t="shared" si="114"/>
        <v>#N/A</v>
      </c>
      <c r="AV253" s="99">
        <f t="shared" si="115"/>
        <v>0</v>
      </c>
    </row>
    <row r="254" spans="1:48" s="91" customFormat="1">
      <c r="A254" s="92">
        <f t="shared" si="116"/>
        <v>246</v>
      </c>
      <c r="B254" s="91">
        <f t="shared" si="99"/>
        <v>247</v>
      </c>
      <c r="C254" s="99">
        <f t="shared" si="100"/>
        <v>0</v>
      </c>
      <c r="F254" s="92">
        <f t="shared" si="117"/>
        <v>246</v>
      </c>
      <c r="G254" s="91">
        <f t="shared" si="118"/>
        <v>247</v>
      </c>
      <c r="H254" s="91" t="e">
        <f>INDEX(地温!$D$2:$D$366,MATCH(F254,地温!$C$2:$C$366,FALSE))</f>
        <v>#N/A</v>
      </c>
      <c r="I254" s="91" t="e">
        <f t="shared" si="119"/>
        <v>#N/A</v>
      </c>
      <c r="J254" s="93" t="e">
        <f t="shared" si="101"/>
        <v>#N/A</v>
      </c>
      <c r="K254" s="99" t="e">
        <f t="shared" si="102"/>
        <v>#N/A</v>
      </c>
      <c r="L254" s="99">
        <f t="shared" si="103"/>
        <v>0</v>
      </c>
      <c r="O254" s="92">
        <f t="shared" si="120"/>
        <v>246</v>
      </c>
      <c r="P254" s="91">
        <f t="shared" si="121"/>
        <v>247</v>
      </c>
      <c r="Q254" s="91" t="e">
        <f>INDEX(地温!$D$2:$D$366,MATCH(O254,地温!$C$2:$C$366,FALSE))</f>
        <v>#N/A</v>
      </c>
      <c r="R254" s="91" t="e">
        <f t="shared" si="122"/>
        <v>#N/A</v>
      </c>
      <c r="S254" s="93" t="e">
        <f t="shared" si="104"/>
        <v>#N/A</v>
      </c>
      <c r="T254" s="99" t="e">
        <f t="shared" si="105"/>
        <v>#N/A</v>
      </c>
      <c r="U254" s="99">
        <f t="shared" si="106"/>
        <v>0</v>
      </c>
      <c r="X254" s="92">
        <f t="shared" si="123"/>
        <v>246</v>
      </c>
      <c r="Y254" s="91">
        <f t="shared" si="124"/>
        <v>247</v>
      </c>
      <c r="Z254" s="91" t="e">
        <f>INDEX(地温!$D$2:$D$366,MATCH(X254,地温!$C$2:$C$366,FALSE))</f>
        <v>#N/A</v>
      </c>
      <c r="AA254" s="91" t="e">
        <f t="shared" si="125"/>
        <v>#N/A</v>
      </c>
      <c r="AB254" s="93" t="e">
        <f t="shared" si="107"/>
        <v>#N/A</v>
      </c>
      <c r="AC254" s="99" t="e">
        <f t="shared" si="108"/>
        <v>#N/A</v>
      </c>
      <c r="AD254" s="99">
        <f t="shared" si="109"/>
        <v>0</v>
      </c>
      <c r="AG254" s="92">
        <f t="shared" si="126"/>
        <v>246</v>
      </c>
      <c r="AH254" s="91">
        <f t="shared" si="127"/>
        <v>247</v>
      </c>
      <c r="AI254" s="91" t="e">
        <f>INDEX(地温!$D$2:$D$366,MATCH(AG254,地温!$C$2:$C$366,FALSE))</f>
        <v>#N/A</v>
      </c>
      <c r="AJ254" s="91" t="e">
        <f t="shared" si="128"/>
        <v>#N/A</v>
      </c>
      <c r="AK254" s="93" t="e">
        <f t="shared" si="110"/>
        <v>#N/A</v>
      </c>
      <c r="AL254" s="99" t="e">
        <f t="shared" si="111"/>
        <v>#N/A</v>
      </c>
      <c r="AM254" s="99">
        <f t="shared" si="112"/>
        <v>0</v>
      </c>
      <c r="AP254" s="92">
        <f t="shared" si="129"/>
        <v>246</v>
      </c>
      <c r="AQ254" s="91">
        <f t="shared" si="130"/>
        <v>247</v>
      </c>
      <c r="AR254" s="91" t="e">
        <f>INDEX(地温!$D$2:$D$366,MATCH(AP254,地温!$C$2:$C$366,FALSE))</f>
        <v>#N/A</v>
      </c>
      <c r="AS254" s="91" t="e">
        <f t="shared" si="131"/>
        <v>#N/A</v>
      </c>
      <c r="AT254" s="93" t="e">
        <f t="shared" si="113"/>
        <v>#N/A</v>
      </c>
      <c r="AU254" s="99" t="e">
        <f t="shared" si="114"/>
        <v>#N/A</v>
      </c>
      <c r="AV254" s="99">
        <f t="shared" si="115"/>
        <v>0</v>
      </c>
    </row>
    <row r="255" spans="1:48" s="91" customFormat="1">
      <c r="A255" s="92">
        <f t="shared" si="116"/>
        <v>247</v>
      </c>
      <c r="B255" s="91">
        <f t="shared" si="99"/>
        <v>248</v>
      </c>
      <c r="C255" s="99">
        <f t="shared" si="100"/>
        <v>0</v>
      </c>
      <c r="F255" s="92">
        <f t="shared" si="117"/>
        <v>247</v>
      </c>
      <c r="G255" s="91">
        <f t="shared" si="118"/>
        <v>248</v>
      </c>
      <c r="H255" s="91" t="e">
        <f>INDEX(地温!$D$2:$D$366,MATCH(F255,地温!$C$2:$C$366,FALSE))</f>
        <v>#N/A</v>
      </c>
      <c r="I255" s="91" t="e">
        <f t="shared" si="119"/>
        <v>#N/A</v>
      </c>
      <c r="J255" s="93" t="e">
        <f t="shared" si="101"/>
        <v>#N/A</v>
      </c>
      <c r="K255" s="99" t="e">
        <f t="shared" si="102"/>
        <v>#N/A</v>
      </c>
      <c r="L255" s="99">
        <f t="shared" si="103"/>
        <v>0</v>
      </c>
      <c r="O255" s="92">
        <f t="shared" si="120"/>
        <v>247</v>
      </c>
      <c r="P255" s="91">
        <f t="shared" si="121"/>
        <v>248</v>
      </c>
      <c r="Q255" s="91" t="e">
        <f>INDEX(地温!$D$2:$D$366,MATCH(O255,地温!$C$2:$C$366,FALSE))</f>
        <v>#N/A</v>
      </c>
      <c r="R255" s="91" t="e">
        <f t="shared" si="122"/>
        <v>#N/A</v>
      </c>
      <c r="S255" s="93" t="e">
        <f t="shared" si="104"/>
        <v>#N/A</v>
      </c>
      <c r="T255" s="99" t="e">
        <f t="shared" si="105"/>
        <v>#N/A</v>
      </c>
      <c r="U255" s="99">
        <f t="shared" si="106"/>
        <v>0</v>
      </c>
      <c r="X255" s="92">
        <f t="shared" si="123"/>
        <v>247</v>
      </c>
      <c r="Y255" s="91">
        <f t="shared" si="124"/>
        <v>248</v>
      </c>
      <c r="Z255" s="91" t="e">
        <f>INDEX(地温!$D$2:$D$366,MATCH(X255,地温!$C$2:$C$366,FALSE))</f>
        <v>#N/A</v>
      </c>
      <c r="AA255" s="91" t="e">
        <f t="shared" si="125"/>
        <v>#N/A</v>
      </c>
      <c r="AB255" s="93" t="e">
        <f t="shared" si="107"/>
        <v>#N/A</v>
      </c>
      <c r="AC255" s="99" t="e">
        <f t="shared" si="108"/>
        <v>#N/A</v>
      </c>
      <c r="AD255" s="99">
        <f t="shared" si="109"/>
        <v>0</v>
      </c>
      <c r="AG255" s="92">
        <f t="shared" si="126"/>
        <v>247</v>
      </c>
      <c r="AH255" s="91">
        <f t="shared" si="127"/>
        <v>248</v>
      </c>
      <c r="AI255" s="91" t="e">
        <f>INDEX(地温!$D$2:$D$366,MATCH(AG255,地温!$C$2:$C$366,FALSE))</f>
        <v>#N/A</v>
      </c>
      <c r="AJ255" s="91" t="e">
        <f t="shared" si="128"/>
        <v>#N/A</v>
      </c>
      <c r="AK255" s="93" t="e">
        <f t="shared" si="110"/>
        <v>#N/A</v>
      </c>
      <c r="AL255" s="99" t="e">
        <f t="shared" si="111"/>
        <v>#N/A</v>
      </c>
      <c r="AM255" s="99">
        <f t="shared" si="112"/>
        <v>0</v>
      </c>
      <c r="AP255" s="92">
        <f t="shared" si="129"/>
        <v>247</v>
      </c>
      <c r="AQ255" s="91">
        <f t="shared" si="130"/>
        <v>248</v>
      </c>
      <c r="AR255" s="91" t="e">
        <f>INDEX(地温!$D$2:$D$366,MATCH(AP255,地温!$C$2:$C$366,FALSE))</f>
        <v>#N/A</v>
      </c>
      <c r="AS255" s="91" t="e">
        <f t="shared" si="131"/>
        <v>#N/A</v>
      </c>
      <c r="AT255" s="93" t="e">
        <f t="shared" si="113"/>
        <v>#N/A</v>
      </c>
      <c r="AU255" s="99" t="e">
        <f t="shared" si="114"/>
        <v>#N/A</v>
      </c>
      <c r="AV255" s="99">
        <f t="shared" si="115"/>
        <v>0</v>
      </c>
    </row>
    <row r="256" spans="1:48" s="91" customFormat="1">
      <c r="A256" s="92">
        <f t="shared" si="116"/>
        <v>248</v>
      </c>
      <c r="B256" s="91">
        <f t="shared" si="99"/>
        <v>249</v>
      </c>
      <c r="C256" s="99">
        <f t="shared" si="100"/>
        <v>0</v>
      </c>
      <c r="F256" s="92">
        <f t="shared" si="117"/>
        <v>248</v>
      </c>
      <c r="G256" s="91">
        <f t="shared" si="118"/>
        <v>249</v>
      </c>
      <c r="H256" s="91" t="e">
        <f>INDEX(地温!$D$2:$D$366,MATCH(F256,地温!$C$2:$C$366,FALSE))</f>
        <v>#N/A</v>
      </c>
      <c r="I256" s="91" t="e">
        <f t="shared" si="119"/>
        <v>#N/A</v>
      </c>
      <c r="J256" s="93" t="e">
        <f t="shared" si="101"/>
        <v>#N/A</v>
      </c>
      <c r="K256" s="99" t="e">
        <f t="shared" si="102"/>
        <v>#N/A</v>
      </c>
      <c r="L256" s="99">
        <f t="shared" si="103"/>
        <v>0</v>
      </c>
      <c r="O256" s="92">
        <f t="shared" si="120"/>
        <v>248</v>
      </c>
      <c r="P256" s="91">
        <f t="shared" si="121"/>
        <v>249</v>
      </c>
      <c r="Q256" s="91" t="e">
        <f>INDEX(地温!$D$2:$D$366,MATCH(O256,地温!$C$2:$C$366,FALSE))</f>
        <v>#N/A</v>
      </c>
      <c r="R256" s="91" t="e">
        <f t="shared" si="122"/>
        <v>#N/A</v>
      </c>
      <c r="S256" s="93" t="e">
        <f t="shared" si="104"/>
        <v>#N/A</v>
      </c>
      <c r="T256" s="99" t="e">
        <f t="shared" si="105"/>
        <v>#N/A</v>
      </c>
      <c r="U256" s="99">
        <f t="shared" si="106"/>
        <v>0</v>
      </c>
      <c r="X256" s="92">
        <f t="shared" si="123"/>
        <v>248</v>
      </c>
      <c r="Y256" s="91">
        <f t="shared" si="124"/>
        <v>249</v>
      </c>
      <c r="Z256" s="91" t="e">
        <f>INDEX(地温!$D$2:$D$366,MATCH(X256,地温!$C$2:$C$366,FALSE))</f>
        <v>#N/A</v>
      </c>
      <c r="AA256" s="91" t="e">
        <f t="shared" si="125"/>
        <v>#N/A</v>
      </c>
      <c r="AB256" s="93" t="e">
        <f t="shared" si="107"/>
        <v>#N/A</v>
      </c>
      <c r="AC256" s="99" t="e">
        <f t="shared" si="108"/>
        <v>#N/A</v>
      </c>
      <c r="AD256" s="99">
        <f t="shared" si="109"/>
        <v>0</v>
      </c>
      <c r="AG256" s="92">
        <f t="shared" si="126"/>
        <v>248</v>
      </c>
      <c r="AH256" s="91">
        <f t="shared" si="127"/>
        <v>249</v>
      </c>
      <c r="AI256" s="91" t="e">
        <f>INDEX(地温!$D$2:$D$366,MATCH(AG256,地温!$C$2:$C$366,FALSE))</f>
        <v>#N/A</v>
      </c>
      <c r="AJ256" s="91" t="e">
        <f t="shared" si="128"/>
        <v>#N/A</v>
      </c>
      <c r="AK256" s="93" t="e">
        <f t="shared" si="110"/>
        <v>#N/A</v>
      </c>
      <c r="AL256" s="99" t="e">
        <f t="shared" si="111"/>
        <v>#N/A</v>
      </c>
      <c r="AM256" s="99">
        <f t="shared" si="112"/>
        <v>0</v>
      </c>
      <c r="AP256" s="92">
        <f t="shared" si="129"/>
        <v>248</v>
      </c>
      <c r="AQ256" s="91">
        <f t="shared" si="130"/>
        <v>249</v>
      </c>
      <c r="AR256" s="91" t="e">
        <f>INDEX(地温!$D$2:$D$366,MATCH(AP256,地温!$C$2:$C$366,FALSE))</f>
        <v>#N/A</v>
      </c>
      <c r="AS256" s="91" t="e">
        <f t="shared" si="131"/>
        <v>#N/A</v>
      </c>
      <c r="AT256" s="93" t="e">
        <f t="shared" si="113"/>
        <v>#N/A</v>
      </c>
      <c r="AU256" s="99" t="e">
        <f t="shared" si="114"/>
        <v>#N/A</v>
      </c>
      <c r="AV256" s="99">
        <f t="shared" si="115"/>
        <v>0</v>
      </c>
    </row>
    <row r="257" spans="1:48" s="91" customFormat="1">
      <c r="A257" s="92">
        <f t="shared" si="116"/>
        <v>249</v>
      </c>
      <c r="B257" s="91">
        <f t="shared" si="99"/>
        <v>250</v>
      </c>
      <c r="C257" s="99">
        <f t="shared" si="100"/>
        <v>0</v>
      </c>
      <c r="F257" s="92">
        <f t="shared" si="117"/>
        <v>249</v>
      </c>
      <c r="G257" s="91">
        <f t="shared" si="118"/>
        <v>250</v>
      </c>
      <c r="H257" s="91" t="e">
        <f>INDEX(地温!$D$2:$D$366,MATCH(F257,地温!$C$2:$C$366,FALSE))</f>
        <v>#N/A</v>
      </c>
      <c r="I257" s="91" t="e">
        <f t="shared" si="119"/>
        <v>#N/A</v>
      </c>
      <c r="J257" s="93" t="e">
        <f t="shared" si="101"/>
        <v>#N/A</v>
      </c>
      <c r="K257" s="99" t="e">
        <f t="shared" si="102"/>
        <v>#N/A</v>
      </c>
      <c r="L257" s="99">
        <f t="shared" si="103"/>
        <v>0</v>
      </c>
      <c r="O257" s="92">
        <f t="shared" si="120"/>
        <v>249</v>
      </c>
      <c r="P257" s="91">
        <f t="shared" si="121"/>
        <v>250</v>
      </c>
      <c r="Q257" s="91" t="e">
        <f>INDEX(地温!$D$2:$D$366,MATCH(O257,地温!$C$2:$C$366,FALSE))</f>
        <v>#N/A</v>
      </c>
      <c r="R257" s="91" t="e">
        <f t="shared" si="122"/>
        <v>#N/A</v>
      </c>
      <c r="S257" s="93" t="e">
        <f t="shared" si="104"/>
        <v>#N/A</v>
      </c>
      <c r="T257" s="99" t="e">
        <f t="shared" si="105"/>
        <v>#N/A</v>
      </c>
      <c r="U257" s="99">
        <f t="shared" si="106"/>
        <v>0</v>
      </c>
      <c r="X257" s="92">
        <f t="shared" si="123"/>
        <v>249</v>
      </c>
      <c r="Y257" s="91">
        <f t="shared" si="124"/>
        <v>250</v>
      </c>
      <c r="Z257" s="91" t="e">
        <f>INDEX(地温!$D$2:$D$366,MATCH(X257,地温!$C$2:$C$366,FALSE))</f>
        <v>#N/A</v>
      </c>
      <c r="AA257" s="91" t="e">
        <f t="shared" si="125"/>
        <v>#N/A</v>
      </c>
      <c r="AB257" s="93" t="e">
        <f t="shared" si="107"/>
        <v>#N/A</v>
      </c>
      <c r="AC257" s="99" t="e">
        <f t="shared" si="108"/>
        <v>#N/A</v>
      </c>
      <c r="AD257" s="99">
        <f t="shared" si="109"/>
        <v>0</v>
      </c>
      <c r="AG257" s="92">
        <f t="shared" si="126"/>
        <v>249</v>
      </c>
      <c r="AH257" s="91">
        <f t="shared" si="127"/>
        <v>250</v>
      </c>
      <c r="AI257" s="91" t="e">
        <f>INDEX(地温!$D$2:$D$366,MATCH(AG257,地温!$C$2:$C$366,FALSE))</f>
        <v>#N/A</v>
      </c>
      <c r="AJ257" s="91" t="e">
        <f t="shared" si="128"/>
        <v>#N/A</v>
      </c>
      <c r="AK257" s="93" t="e">
        <f t="shared" si="110"/>
        <v>#N/A</v>
      </c>
      <c r="AL257" s="99" t="e">
        <f t="shared" si="111"/>
        <v>#N/A</v>
      </c>
      <c r="AM257" s="99">
        <f t="shared" si="112"/>
        <v>0</v>
      </c>
      <c r="AP257" s="92">
        <f t="shared" si="129"/>
        <v>249</v>
      </c>
      <c r="AQ257" s="91">
        <f t="shared" si="130"/>
        <v>250</v>
      </c>
      <c r="AR257" s="91" t="e">
        <f>INDEX(地温!$D$2:$D$366,MATCH(AP257,地温!$C$2:$C$366,FALSE))</f>
        <v>#N/A</v>
      </c>
      <c r="AS257" s="91" t="e">
        <f t="shared" si="131"/>
        <v>#N/A</v>
      </c>
      <c r="AT257" s="93" t="e">
        <f t="shared" si="113"/>
        <v>#N/A</v>
      </c>
      <c r="AU257" s="99" t="e">
        <f t="shared" si="114"/>
        <v>#N/A</v>
      </c>
      <c r="AV257" s="99">
        <f t="shared" si="115"/>
        <v>0</v>
      </c>
    </row>
    <row r="258" spans="1:48" s="91" customFormat="1">
      <c r="A258" s="92">
        <f t="shared" si="116"/>
        <v>250</v>
      </c>
      <c r="B258" s="91">
        <f t="shared" si="99"/>
        <v>251</v>
      </c>
      <c r="C258" s="99">
        <f t="shared" si="100"/>
        <v>0</v>
      </c>
      <c r="F258" s="92">
        <f t="shared" si="117"/>
        <v>250</v>
      </c>
      <c r="G258" s="91">
        <f t="shared" si="118"/>
        <v>251</v>
      </c>
      <c r="H258" s="91" t="e">
        <f>INDEX(地温!$D$2:$D$366,MATCH(F258,地温!$C$2:$C$366,FALSE))</f>
        <v>#N/A</v>
      </c>
      <c r="I258" s="91" t="e">
        <f t="shared" si="119"/>
        <v>#N/A</v>
      </c>
      <c r="J258" s="93" t="e">
        <f t="shared" si="101"/>
        <v>#N/A</v>
      </c>
      <c r="K258" s="99" t="e">
        <f t="shared" si="102"/>
        <v>#N/A</v>
      </c>
      <c r="L258" s="99">
        <f t="shared" si="103"/>
        <v>0</v>
      </c>
      <c r="O258" s="92">
        <f t="shared" si="120"/>
        <v>250</v>
      </c>
      <c r="P258" s="91">
        <f t="shared" si="121"/>
        <v>251</v>
      </c>
      <c r="Q258" s="91" t="e">
        <f>INDEX(地温!$D$2:$D$366,MATCH(O258,地温!$C$2:$C$366,FALSE))</f>
        <v>#N/A</v>
      </c>
      <c r="R258" s="91" t="e">
        <f t="shared" si="122"/>
        <v>#N/A</v>
      </c>
      <c r="S258" s="93" t="e">
        <f t="shared" si="104"/>
        <v>#N/A</v>
      </c>
      <c r="T258" s="99" t="e">
        <f t="shared" si="105"/>
        <v>#N/A</v>
      </c>
      <c r="U258" s="99">
        <f t="shared" si="106"/>
        <v>0</v>
      </c>
      <c r="X258" s="92">
        <f t="shared" si="123"/>
        <v>250</v>
      </c>
      <c r="Y258" s="91">
        <f t="shared" si="124"/>
        <v>251</v>
      </c>
      <c r="Z258" s="91" t="e">
        <f>INDEX(地温!$D$2:$D$366,MATCH(X258,地温!$C$2:$C$366,FALSE))</f>
        <v>#N/A</v>
      </c>
      <c r="AA258" s="91" t="e">
        <f t="shared" si="125"/>
        <v>#N/A</v>
      </c>
      <c r="AB258" s="93" t="e">
        <f t="shared" si="107"/>
        <v>#N/A</v>
      </c>
      <c r="AC258" s="99" t="e">
        <f t="shared" si="108"/>
        <v>#N/A</v>
      </c>
      <c r="AD258" s="99">
        <f t="shared" si="109"/>
        <v>0</v>
      </c>
      <c r="AG258" s="92">
        <f t="shared" si="126"/>
        <v>250</v>
      </c>
      <c r="AH258" s="91">
        <f t="shared" si="127"/>
        <v>251</v>
      </c>
      <c r="AI258" s="91" t="e">
        <f>INDEX(地温!$D$2:$D$366,MATCH(AG258,地温!$C$2:$C$366,FALSE))</f>
        <v>#N/A</v>
      </c>
      <c r="AJ258" s="91" t="e">
        <f t="shared" si="128"/>
        <v>#N/A</v>
      </c>
      <c r="AK258" s="93" t="e">
        <f t="shared" si="110"/>
        <v>#N/A</v>
      </c>
      <c r="AL258" s="99" t="e">
        <f t="shared" si="111"/>
        <v>#N/A</v>
      </c>
      <c r="AM258" s="99">
        <f t="shared" si="112"/>
        <v>0</v>
      </c>
      <c r="AP258" s="92">
        <f t="shared" si="129"/>
        <v>250</v>
      </c>
      <c r="AQ258" s="91">
        <f t="shared" si="130"/>
        <v>251</v>
      </c>
      <c r="AR258" s="91" t="e">
        <f>INDEX(地温!$D$2:$D$366,MATCH(AP258,地温!$C$2:$C$366,FALSE))</f>
        <v>#N/A</v>
      </c>
      <c r="AS258" s="91" t="e">
        <f t="shared" si="131"/>
        <v>#N/A</v>
      </c>
      <c r="AT258" s="93" t="e">
        <f t="shared" si="113"/>
        <v>#N/A</v>
      </c>
      <c r="AU258" s="99" t="e">
        <f t="shared" si="114"/>
        <v>#N/A</v>
      </c>
      <c r="AV258" s="99">
        <f t="shared" si="115"/>
        <v>0</v>
      </c>
    </row>
    <row r="259" spans="1:48" s="91" customFormat="1">
      <c r="A259" s="92">
        <f t="shared" si="116"/>
        <v>251</v>
      </c>
      <c r="B259" s="91">
        <f t="shared" si="99"/>
        <v>252</v>
      </c>
      <c r="C259" s="99">
        <f t="shared" si="100"/>
        <v>0</v>
      </c>
      <c r="F259" s="92">
        <f t="shared" si="117"/>
        <v>251</v>
      </c>
      <c r="G259" s="91">
        <f t="shared" si="118"/>
        <v>252</v>
      </c>
      <c r="H259" s="91" t="e">
        <f>INDEX(地温!$D$2:$D$366,MATCH(F259,地温!$C$2:$C$366,FALSE))</f>
        <v>#N/A</v>
      </c>
      <c r="I259" s="91" t="e">
        <f t="shared" si="119"/>
        <v>#N/A</v>
      </c>
      <c r="J259" s="93" t="e">
        <f t="shared" si="101"/>
        <v>#N/A</v>
      </c>
      <c r="K259" s="99" t="e">
        <f t="shared" si="102"/>
        <v>#N/A</v>
      </c>
      <c r="L259" s="99">
        <f t="shared" si="103"/>
        <v>0</v>
      </c>
      <c r="O259" s="92">
        <f t="shared" si="120"/>
        <v>251</v>
      </c>
      <c r="P259" s="91">
        <f t="shared" si="121"/>
        <v>252</v>
      </c>
      <c r="Q259" s="91" t="e">
        <f>INDEX(地温!$D$2:$D$366,MATCH(O259,地温!$C$2:$C$366,FALSE))</f>
        <v>#N/A</v>
      </c>
      <c r="R259" s="91" t="e">
        <f t="shared" si="122"/>
        <v>#N/A</v>
      </c>
      <c r="S259" s="93" t="e">
        <f t="shared" si="104"/>
        <v>#N/A</v>
      </c>
      <c r="T259" s="99" t="e">
        <f t="shared" si="105"/>
        <v>#N/A</v>
      </c>
      <c r="U259" s="99">
        <f t="shared" si="106"/>
        <v>0</v>
      </c>
      <c r="X259" s="92">
        <f t="shared" si="123"/>
        <v>251</v>
      </c>
      <c r="Y259" s="91">
        <f t="shared" si="124"/>
        <v>252</v>
      </c>
      <c r="Z259" s="91" t="e">
        <f>INDEX(地温!$D$2:$D$366,MATCH(X259,地温!$C$2:$C$366,FALSE))</f>
        <v>#N/A</v>
      </c>
      <c r="AA259" s="91" t="e">
        <f t="shared" si="125"/>
        <v>#N/A</v>
      </c>
      <c r="AB259" s="93" t="e">
        <f t="shared" si="107"/>
        <v>#N/A</v>
      </c>
      <c r="AC259" s="99" t="e">
        <f t="shared" si="108"/>
        <v>#N/A</v>
      </c>
      <c r="AD259" s="99">
        <f t="shared" si="109"/>
        <v>0</v>
      </c>
      <c r="AG259" s="92">
        <f t="shared" si="126"/>
        <v>251</v>
      </c>
      <c r="AH259" s="91">
        <f t="shared" si="127"/>
        <v>252</v>
      </c>
      <c r="AI259" s="91" t="e">
        <f>INDEX(地温!$D$2:$D$366,MATCH(AG259,地温!$C$2:$C$366,FALSE))</f>
        <v>#N/A</v>
      </c>
      <c r="AJ259" s="91" t="e">
        <f t="shared" si="128"/>
        <v>#N/A</v>
      </c>
      <c r="AK259" s="93" t="e">
        <f t="shared" si="110"/>
        <v>#N/A</v>
      </c>
      <c r="AL259" s="99" t="e">
        <f t="shared" si="111"/>
        <v>#N/A</v>
      </c>
      <c r="AM259" s="99">
        <f t="shared" si="112"/>
        <v>0</v>
      </c>
      <c r="AP259" s="92">
        <f t="shared" si="129"/>
        <v>251</v>
      </c>
      <c r="AQ259" s="91">
        <f t="shared" si="130"/>
        <v>252</v>
      </c>
      <c r="AR259" s="91" t="e">
        <f>INDEX(地温!$D$2:$D$366,MATCH(AP259,地温!$C$2:$C$366,FALSE))</f>
        <v>#N/A</v>
      </c>
      <c r="AS259" s="91" t="e">
        <f t="shared" si="131"/>
        <v>#N/A</v>
      </c>
      <c r="AT259" s="93" t="e">
        <f t="shared" si="113"/>
        <v>#N/A</v>
      </c>
      <c r="AU259" s="99" t="e">
        <f t="shared" si="114"/>
        <v>#N/A</v>
      </c>
      <c r="AV259" s="99">
        <f t="shared" si="115"/>
        <v>0</v>
      </c>
    </row>
    <row r="260" spans="1:48" s="91" customFormat="1">
      <c r="A260" s="92">
        <f t="shared" si="116"/>
        <v>252</v>
      </c>
      <c r="B260" s="91">
        <f t="shared" si="99"/>
        <v>253</v>
      </c>
      <c r="C260" s="99">
        <f t="shared" si="100"/>
        <v>0</v>
      </c>
      <c r="F260" s="92">
        <f t="shared" si="117"/>
        <v>252</v>
      </c>
      <c r="G260" s="91">
        <f t="shared" si="118"/>
        <v>253</v>
      </c>
      <c r="H260" s="91" t="e">
        <f>INDEX(地温!$D$2:$D$366,MATCH(F260,地温!$C$2:$C$366,FALSE))</f>
        <v>#N/A</v>
      </c>
      <c r="I260" s="91" t="e">
        <f t="shared" si="119"/>
        <v>#N/A</v>
      </c>
      <c r="J260" s="93" t="e">
        <f t="shared" si="101"/>
        <v>#N/A</v>
      </c>
      <c r="K260" s="99" t="e">
        <f t="shared" si="102"/>
        <v>#N/A</v>
      </c>
      <c r="L260" s="99">
        <f t="shared" si="103"/>
        <v>0</v>
      </c>
      <c r="O260" s="92">
        <f t="shared" si="120"/>
        <v>252</v>
      </c>
      <c r="P260" s="91">
        <f t="shared" si="121"/>
        <v>253</v>
      </c>
      <c r="Q260" s="91" t="e">
        <f>INDEX(地温!$D$2:$D$366,MATCH(O260,地温!$C$2:$C$366,FALSE))</f>
        <v>#N/A</v>
      </c>
      <c r="R260" s="91" t="e">
        <f t="shared" si="122"/>
        <v>#N/A</v>
      </c>
      <c r="S260" s="93" t="e">
        <f t="shared" si="104"/>
        <v>#N/A</v>
      </c>
      <c r="T260" s="99" t="e">
        <f t="shared" si="105"/>
        <v>#N/A</v>
      </c>
      <c r="U260" s="99">
        <f t="shared" si="106"/>
        <v>0</v>
      </c>
      <c r="X260" s="92">
        <f t="shared" si="123"/>
        <v>252</v>
      </c>
      <c r="Y260" s="91">
        <f t="shared" si="124"/>
        <v>253</v>
      </c>
      <c r="Z260" s="91" t="e">
        <f>INDEX(地温!$D$2:$D$366,MATCH(X260,地温!$C$2:$C$366,FALSE))</f>
        <v>#N/A</v>
      </c>
      <c r="AA260" s="91" t="e">
        <f t="shared" si="125"/>
        <v>#N/A</v>
      </c>
      <c r="AB260" s="93" t="e">
        <f t="shared" si="107"/>
        <v>#N/A</v>
      </c>
      <c r="AC260" s="99" t="e">
        <f t="shared" si="108"/>
        <v>#N/A</v>
      </c>
      <c r="AD260" s="99">
        <f t="shared" si="109"/>
        <v>0</v>
      </c>
      <c r="AG260" s="92">
        <f t="shared" si="126"/>
        <v>252</v>
      </c>
      <c r="AH260" s="91">
        <f t="shared" si="127"/>
        <v>253</v>
      </c>
      <c r="AI260" s="91" t="e">
        <f>INDEX(地温!$D$2:$D$366,MATCH(AG260,地温!$C$2:$C$366,FALSE))</f>
        <v>#N/A</v>
      </c>
      <c r="AJ260" s="91" t="e">
        <f t="shared" si="128"/>
        <v>#N/A</v>
      </c>
      <c r="AK260" s="93" t="e">
        <f t="shared" si="110"/>
        <v>#N/A</v>
      </c>
      <c r="AL260" s="99" t="e">
        <f t="shared" si="111"/>
        <v>#N/A</v>
      </c>
      <c r="AM260" s="99">
        <f t="shared" si="112"/>
        <v>0</v>
      </c>
      <c r="AP260" s="92">
        <f t="shared" si="129"/>
        <v>252</v>
      </c>
      <c r="AQ260" s="91">
        <f t="shared" si="130"/>
        <v>253</v>
      </c>
      <c r="AR260" s="91" t="e">
        <f>INDEX(地温!$D$2:$D$366,MATCH(AP260,地温!$C$2:$C$366,FALSE))</f>
        <v>#N/A</v>
      </c>
      <c r="AS260" s="91" t="e">
        <f t="shared" si="131"/>
        <v>#N/A</v>
      </c>
      <c r="AT260" s="93" t="e">
        <f t="shared" si="113"/>
        <v>#N/A</v>
      </c>
      <c r="AU260" s="99" t="e">
        <f t="shared" si="114"/>
        <v>#N/A</v>
      </c>
      <c r="AV260" s="99">
        <f t="shared" si="115"/>
        <v>0</v>
      </c>
    </row>
    <row r="261" spans="1:48" s="91" customFormat="1">
      <c r="A261" s="92">
        <f t="shared" si="116"/>
        <v>253</v>
      </c>
      <c r="B261" s="91">
        <f t="shared" si="99"/>
        <v>254</v>
      </c>
      <c r="C261" s="99">
        <f t="shared" si="100"/>
        <v>0</v>
      </c>
      <c r="F261" s="92">
        <f t="shared" si="117"/>
        <v>253</v>
      </c>
      <c r="G261" s="91">
        <f t="shared" si="118"/>
        <v>254</v>
      </c>
      <c r="H261" s="91" t="e">
        <f>INDEX(地温!$D$2:$D$366,MATCH(F261,地温!$C$2:$C$366,FALSE))</f>
        <v>#N/A</v>
      </c>
      <c r="I261" s="91" t="e">
        <f t="shared" si="119"/>
        <v>#N/A</v>
      </c>
      <c r="J261" s="93" t="e">
        <f t="shared" si="101"/>
        <v>#N/A</v>
      </c>
      <c r="K261" s="99" t="e">
        <f t="shared" si="102"/>
        <v>#N/A</v>
      </c>
      <c r="L261" s="99">
        <f t="shared" si="103"/>
        <v>0</v>
      </c>
      <c r="O261" s="92">
        <f t="shared" si="120"/>
        <v>253</v>
      </c>
      <c r="P261" s="91">
        <f t="shared" si="121"/>
        <v>254</v>
      </c>
      <c r="Q261" s="91" t="e">
        <f>INDEX(地温!$D$2:$D$366,MATCH(O261,地温!$C$2:$C$366,FALSE))</f>
        <v>#N/A</v>
      </c>
      <c r="R261" s="91" t="e">
        <f t="shared" si="122"/>
        <v>#N/A</v>
      </c>
      <c r="S261" s="93" t="e">
        <f t="shared" si="104"/>
        <v>#N/A</v>
      </c>
      <c r="T261" s="99" t="e">
        <f t="shared" si="105"/>
        <v>#N/A</v>
      </c>
      <c r="U261" s="99">
        <f t="shared" si="106"/>
        <v>0</v>
      </c>
      <c r="X261" s="92">
        <f t="shared" si="123"/>
        <v>253</v>
      </c>
      <c r="Y261" s="91">
        <f t="shared" si="124"/>
        <v>254</v>
      </c>
      <c r="Z261" s="91" t="e">
        <f>INDEX(地温!$D$2:$D$366,MATCH(X261,地温!$C$2:$C$366,FALSE))</f>
        <v>#N/A</v>
      </c>
      <c r="AA261" s="91" t="e">
        <f t="shared" si="125"/>
        <v>#N/A</v>
      </c>
      <c r="AB261" s="93" t="e">
        <f t="shared" si="107"/>
        <v>#N/A</v>
      </c>
      <c r="AC261" s="99" t="e">
        <f t="shared" si="108"/>
        <v>#N/A</v>
      </c>
      <c r="AD261" s="99">
        <f t="shared" si="109"/>
        <v>0</v>
      </c>
      <c r="AG261" s="92">
        <f t="shared" si="126"/>
        <v>253</v>
      </c>
      <c r="AH261" s="91">
        <f t="shared" si="127"/>
        <v>254</v>
      </c>
      <c r="AI261" s="91" t="e">
        <f>INDEX(地温!$D$2:$D$366,MATCH(AG261,地温!$C$2:$C$366,FALSE))</f>
        <v>#N/A</v>
      </c>
      <c r="AJ261" s="91" t="e">
        <f t="shared" si="128"/>
        <v>#N/A</v>
      </c>
      <c r="AK261" s="93" t="e">
        <f t="shared" si="110"/>
        <v>#N/A</v>
      </c>
      <c r="AL261" s="99" t="e">
        <f t="shared" si="111"/>
        <v>#N/A</v>
      </c>
      <c r="AM261" s="99">
        <f t="shared" si="112"/>
        <v>0</v>
      </c>
      <c r="AP261" s="92">
        <f t="shared" si="129"/>
        <v>253</v>
      </c>
      <c r="AQ261" s="91">
        <f t="shared" si="130"/>
        <v>254</v>
      </c>
      <c r="AR261" s="91" t="e">
        <f>INDEX(地温!$D$2:$D$366,MATCH(AP261,地温!$C$2:$C$366,FALSE))</f>
        <v>#N/A</v>
      </c>
      <c r="AS261" s="91" t="e">
        <f t="shared" si="131"/>
        <v>#N/A</v>
      </c>
      <c r="AT261" s="93" t="e">
        <f t="shared" si="113"/>
        <v>#N/A</v>
      </c>
      <c r="AU261" s="99" t="e">
        <f t="shared" si="114"/>
        <v>#N/A</v>
      </c>
      <c r="AV261" s="99">
        <f t="shared" si="115"/>
        <v>0</v>
      </c>
    </row>
    <row r="262" spans="1:48" s="91" customFormat="1">
      <c r="A262" s="92">
        <f t="shared" si="116"/>
        <v>254</v>
      </c>
      <c r="B262" s="91">
        <f t="shared" si="99"/>
        <v>255</v>
      </c>
      <c r="C262" s="99">
        <f t="shared" si="100"/>
        <v>0</v>
      </c>
      <c r="F262" s="92">
        <f t="shared" si="117"/>
        <v>254</v>
      </c>
      <c r="G262" s="91">
        <f t="shared" si="118"/>
        <v>255</v>
      </c>
      <c r="H262" s="91" t="e">
        <f>INDEX(地温!$D$2:$D$366,MATCH(F262,地温!$C$2:$C$366,FALSE))</f>
        <v>#N/A</v>
      </c>
      <c r="I262" s="91" t="e">
        <f t="shared" si="119"/>
        <v>#N/A</v>
      </c>
      <c r="J262" s="93" t="e">
        <f t="shared" si="101"/>
        <v>#N/A</v>
      </c>
      <c r="K262" s="99" t="e">
        <f t="shared" si="102"/>
        <v>#N/A</v>
      </c>
      <c r="L262" s="99">
        <f t="shared" si="103"/>
        <v>0</v>
      </c>
      <c r="O262" s="92">
        <f t="shared" si="120"/>
        <v>254</v>
      </c>
      <c r="P262" s="91">
        <f t="shared" si="121"/>
        <v>255</v>
      </c>
      <c r="Q262" s="91" t="e">
        <f>INDEX(地温!$D$2:$D$366,MATCH(O262,地温!$C$2:$C$366,FALSE))</f>
        <v>#N/A</v>
      </c>
      <c r="R262" s="91" t="e">
        <f t="shared" si="122"/>
        <v>#N/A</v>
      </c>
      <c r="S262" s="93" t="e">
        <f t="shared" si="104"/>
        <v>#N/A</v>
      </c>
      <c r="T262" s="99" t="e">
        <f t="shared" si="105"/>
        <v>#N/A</v>
      </c>
      <c r="U262" s="99">
        <f t="shared" si="106"/>
        <v>0</v>
      </c>
      <c r="X262" s="92">
        <f t="shared" si="123"/>
        <v>254</v>
      </c>
      <c r="Y262" s="91">
        <f t="shared" si="124"/>
        <v>255</v>
      </c>
      <c r="Z262" s="91" t="e">
        <f>INDEX(地温!$D$2:$D$366,MATCH(X262,地温!$C$2:$C$366,FALSE))</f>
        <v>#N/A</v>
      </c>
      <c r="AA262" s="91" t="e">
        <f t="shared" si="125"/>
        <v>#N/A</v>
      </c>
      <c r="AB262" s="93" t="e">
        <f t="shared" si="107"/>
        <v>#N/A</v>
      </c>
      <c r="AC262" s="99" t="e">
        <f t="shared" si="108"/>
        <v>#N/A</v>
      </c>
      <c r="AD262" s="99">
        <f t="shared" si="109"/>
        <v>0</v>
      </c>
      <c r="AG262" s="92">
        <f t="shared" si="126"/>
        <v>254</v>
      </c>
      <c r="AH262" s="91">
        <f t="shared" si="127"/>
        <v>255</v>
      </c>
      <c r="AI262" s="91" t="e">
        <f>INDEX(地温!$D$2:$D$366,MATCH(AG262,地温!$C$2:$C$366,FALSE))</f>
        <v>#N/A</v>
      </c>
      <c r="AJ262" s="91" t="e">
        <f t="shared" si="128"/>
        <v>#N/A</v>
      </c>
      <c r="AK262" s="93" t="e">
        <f t="shared" si="110"/>
        <v>#N/A</v>
      </c>
      <c r="AL262" s="99" t="e">
        <f t="shared" si="111"/>
        <v>#N/A</v>
      </c>
      <c r="AM262" s="99">
        <f t="shared" si="112"/>
        <v>0</v>
      </c>
      <c r="AP262" s="92">
        <f t="shared" si="129"/>
        <v>254</v>
      </c>
      <c r="AQ262" s="91">
        <f t="shared" si="130"/>
        <v>255</v>
      </c>
      <c r="AR262" s="91" t="e">
        <f>INDEX(地温!$D$2:$D$366,MATCH(AP262,地温!$C$2:$C$366,FALSE))</f>
        <v>#N/A</v>
      </c>
      <c r="AS262" s="91" t="e">
        <f t="shared" si="131"/>
        <v>#N/A</v>
      </c>
      <c r="AT262" s="93" t="e">
        <f t="shared" si="113"/>
        <v>#N/A</v>
      </c>
      <c r="AU262" s="99" t="e">
        <f t="shared" si="114"/>
        <v>#N/A</v>
      </c>
      <c r="AV262" s="99">
        <f t="shared" si="115"/>
        <v>0</v>
      </c>
    </row>
    <row r="263" spans="1:48" s="91" customFormat="1">
      <c r="A263" s="92">
        <f t="shared" si="116"/>
        <v>255</v>
      </c>
      <c r="B263" s="91">
        <f t="shared" si="99"/>
        <v>256</v>
      </c>
      <c r="C263" s="99">
        <f t="shared" si="100"/>
        <v>0</v>
      </c>
      <c r="F263" s="92">
        <f t="shared" si="117"/>
        <v>255</v>
      </c>
      <c r="G263" s="91">
        <f t="shared" si="118"/>
        <v>256</v>
      </c>
      <c r="H263" s="91" t="e">
        <f>INDEX(地温!$D$2:$D$366,MATCH(F263,地温!$C$2:$C$366,FALSE))</f>
        <v>#N/A</v>
      </c>
      <c r="I263" s="91" t="e">
        <f t="shared" si="119"/>
        <v>#N/A</v>
      </c>
      <c r="J263" s="93" t="e">
        <f t="shared" si="101"/>
        <v>#N/A</v>
      </c>
      <c r="K263" s="99" t="e">
        <f t="shared" si="102"/>
        <v>#N/A</v>
      </c>
      <c r="L263" s="99">
        <f t="shared" si="103"/>
        <v>0</v>
      </c>
      <c r="O263" s="92">
        <f t="shared" si="120"/>
        <v>255</v>
      </c>
      <c r="P263" s="91">
        <f t="shared" si="121"/>
        <v>256</v>
      </c>
      <c r="Q263" s="91" t="e">
        <f>INDEX(地温!$D$2:$D$366,MATCH(O263,地温!$C$2:$C$366,FALSE))</f>
        <v>#N/A</v>
      </c>
      <c r="R263" s="91" t="e">
        <f t="shared" si="122"/>
        <v>#N/A</v>
      </c>
      <c r="S263" s="93" t="e">
        <f t="shared" si="104"/>
        <v>#N/A</v>
      </c>
      <c r="T263" s="99" t="e">
        <f t="shared" si="105"/>
        <v>#N/A</v>
      </c>
      <c r="U263" s="99">
        <f t="shared" si="106"/>
        <v>0</v>
      </c>
      <c r="X263" s="92">
        <f t="shared" si="123"/>
        <v>255</v>
      </c>
      <c r="Y263" s="91">
        <f t="shared" si="124"/>
        <v>256</v>
      </c>
      <c r="Z263" s="91" t="e">
        <f>INDEX(地温!$D$2:$D$366,MATCH(X263,地温!$C$2:$C$366,FALSE))</f>
        <v>#N/A</v>
      </c>
      <c r="AA263" s="91" t="e">
        <f t="shared" si="125"/>
        <v>#N/A</v>
      </c>
      <c r="AB263" s="93" t="e">
        <f t="shared" si="107"/>
        <v>#N/A</v>
      </c>
      <c r="AC263" s="99" t="e">
        <f t="shared" si="108"/>
        <v>#N/A</v>
      </c>
      <c r="AD263" s="99">
        <f t="shared" si="109"/>
        <v>0</v>
      </c>
      <c r="AG263" s="92">
        <f t="shared" si="126"/>
        <v>255</v>
      </c>
      <c r="AH263" s="91">
        <f t="shared" si="127"/>
        <v>256</v>
      </c>
      <c r="AI263" s="91" t="e">
        <f>INDEX(地温!$D$2:$D$366,MATCH(AG263,地温!$C$2:$C$366,FALSE))</f>
        <v>#N/A</v>
      </c>
      <c r="AJ263" s="91" t="e">
        <f t="shared" si="128"/>
        <v>#N/A</v>
      </c>
      <c r="AK263" s="93" t="e">
        <f t="shared" si="110"/>
        <v>#N/A</v>
      </c>
      <c r="AL263" s="99" t="e">
        <f t="shared" si="111"/>
        <v>#N/A</v>
      </c>
      <c r="AM263" s="99">
        <f t="shared" si="112"/>
        <v>0</v>
      </c>
      <c r="AP263" s="92">
        <f t="shared" si="129"/>
        <v>255</v>
      </c>
      <c r="AQ263" s="91">
        <f t="shared" si="130"/>
        <v>256</v>
      </c>
      <c r="AR263" s="91" t="e">
        <f>INDEX(地温!$D$2:$D$366,MATCH(AP263,地温!$C$2:$C$366,FALSE))</f>
        <v>#N/A</v>
      </c>
      <c r="AS263" s="91" t="e">
        <f t="shared" si="131"/>
        <v>#N/A</v>
      </c>
      <c r="AT263" s="93" t="e">
        <f t="shared" si="113"/>
        <v>#N/A</v>
      </c>
      <c r="AU263" s="99" t="e">
        <f t="shared" si="114"/>
        <v>#N/A</v>
      </c>
      <c r="AV263" s="99">
        <f t="shared" si="115"/>
        <v>0</v>
      </c>
    </row>
    <row r="264" spans="1:48" s="91" customFormat="1">
      <c r="A264" s="92">
        <f t="shared" si="116"/>
        <v>256</v>
      </c>
      <c r="B264" s="91">
        <f t="shared" ref="B264:B327" si="132">G264</f>
        <v>257</v>
      </c>
      <c r="C264" s="99">
        <f t="shared" ref="C264:C327" si="133">L264+U264+AD264+AM264+AV264</f>
        <v>0</v>
      </c>
      <c r="F264" s="92">
        <f t="shared" si="117"/>
        <v>256</v>
      </c>
      <c r="G264" s="91">
        <f t="shared" si="118"/>
        <v>257</v>
      </c>
      <c r="H264" s="91" t="e">
        <f>INDEX(地温!$D$2:$D$366,MATCH(F264,地温!$C$2:$C$366,FALSE))</f>
        <v>#N/A</v>
      </c>
      <c r="I264" s="91" t="e">
        <f t="shared" si="119"/>
        <v>#N/A</v>
      </c>
      <c r="J264" s="93" t="e">
        <f t="shared" ref="J264:J327" si="134">I264/G264</f>
        <v>#N/A</v>
      </c>
      <c r="K264" s="99" t="e">
        <f t="shared" ref="K264:K327" si="135">$H$4*EXP(-$I$4/(8.31*(J264+273)))</f>
        <v>#N/A</v>
      </c>
      <c r="L264" s="99">
        <f t="shared" ref="L264:L327" si="136">IF($G$1=0,0,$J$1*$G$4*0.01*(1-EXP(-K264*G264)))</f>
        <v>0</v>
      </c>
      <c r="O264" s="92">
        <f t="shared" si="120"/>
        <v>256</v>
      </c>
      <c r="P264" s="91">
        <f t="shared" si="121"/>
        <v>257</v>
      </c>
      <c r="Q264" s="91" t="e">
        <f>INDEX(地温!$D$2:$D$366,MATCH(O264,地温!$C$2:$C$366,FALSE))</f>
        <v>#N/A</v>
      </c>
      <c r="R264" s="91" t="e">
        <f t="shared" si="122"/>
        <v>#N/A</v>
      </c>
      <c r="S264" s="93" t="e">
        <f t="shared" ref="S264:S327" si="137">R264/P264</f>
        <v>#N/A</v>
      </c>
      <c r="T264" s="99" t="e">
        <f t="shared" ref="T264:T327" si="138">$Q$4*EXP(-$R$4/(8.31*(S264+273)))</f>
        <v>#N/A</v>
      </c>
      <c r="U264" s="99">
        <f t="shared" ref="U264:U327" si="139">IF($P$1=0,0,$S$1*$P$4*0.01*(1-EXP(-T264*P264)))</f>
        <v>0</v>
      </c>
      <c r="X264" s="92">
        <f t="shared" si="123"/>
        <v>256</v>
      </c>
      <c r="Y264" s="91">
        <f t="shared" si="124"/>
        <v>257</v>
      </c>
      <c r="Z264" s="91" t="e">
        <f>INDEX(地温!$D$2:$D$366,MATCH(X264,地温!$C$2:$C$366,FALSE))</f>
        <v>#N/A</v>
      </c>
      <c r="AA264" s="91" t="e">
        <f t="shared" si="125"/>
        <v>#N/A</v>
      </c>
      <c r="AB264" s="93" t="e">
        <f t="shared" ref="AB264:AB327" si="140">AA264/Y264</f>
        <v>#N/A</v>
      </c>
      <c r="AC264" s="99" t="e">
        <f t="shared" ref="AC264:AC327" si="141">$Z$4*EXP(-$AA$4/(8.31*(AB264+273)))</f>
        <v>#N/A</v>
      </c>
      <c r="AD264" s="99">
        <f t="shared" ref="AD264:AD327" si="142">IF($Y$1=0,0,$AB$1*$Y$4*0.01*(1-EXP(-AC264*Y264)))</f>
        <v>0</v>
      </c>
      <c r="AG264" s="92">
        <f t="shared" si="126"/>
        <v>256</v>
      </c>
      <c r="AH264" s="91">
        <f t="shared" si="127"/>
        <v>257</v>
      </c>
      <c r="AI264" s="91" t="e">
        <f>INDEX(地温!$D$2:$D$366,MATCH(AG264,地温!$C$2:$C$366,FALSE))</f>
        <v>#N/A</v>
      </c>
      <c r="AJ264" s="91" t="e">
        <f t="shared" si="128"/>
        <v>#N/A</v>
      </c>
      <c r="AK264" s="93" t="e">
        <f t="shared" ref="AK264:AK327" si="143">AJ264/AH264</f>
        <v>#N/A</v>
      </c>
      <c r="AL264" s="99" t="e">
        <f t="shared" ref="AL264:AL327" si="144">$AI$4*EXP(-$AJ$4/(8.31*(AK264+273)))</f>
        <v>#N/A</v>
      </c>
      <c r="AM264" s="99">
        <f t="shared" ref="AM264:AM327" si="145">IF($AH$1=0,0,$AK$1*$AH$4*0.01*(1-EXP(-AL264*AH264)))</f>
        <v>0</v>
      </c>
      <c r="AP264" s="92">
        <f t="shared" si="129"/>
        <v>256</v>
      </c>
      <c r="AQ264" s="91">
        <f t="shared" si="130"/>
        <v>257</v>
      </c>
      <c r="AR264" s="91" t="e">
        <f>INDEX(地温!$D$2:$D$366,MATCH(AP264,地温!$C$2:$C$366,FALSE))</f>
        <v>#N/A</v>
      </c>
      <c r="AS264" s="91" t="e">
        <f t="shared" si="131"/>
        <v>#N/A</v>
      </c>
      <c r="AT264" s="93" t="e">
        <f t="shared" ref="AT264:AT327" si="146">AS264/AQ264</f>
        <v>#N/A</v>
      </c>
      <c r="AU264" s="99" t="e">
        <f t="shared" ref="AU264:AU327" si="147">$AR$4*EXP(-$AS$4/(8.31*(AT264+273)))</f>
        <v>#N/A</v>
      </c>
      <c r="AV264" s="99">
        <f t="shared" ref="AV264:AV327" si="148">IF($AQ$1=0,0,$AT$1*$AQ$4*0.01*(1-EXP(-AU264*AQ264)))</f>
        <v>0</v>
      </c>
    </row>
    <row r="265" spans="1:48" s="91" customFormat="1">
      <c r="A265" s="92">
        <f t="shared" ref="A265:A328" si="149">A264+1</f>
        <v>257</v>
      </c>
      <c r="B265" s="91">
        <f t="shared" si="132"/>
        <v>258</v>
      </c>
      <c r="C265" s="99">
        <f t="shared" si="133"/>
        <v>0</v>
      </c>
      <c r="F265" s="92">
        <f t="shared" ref="F265:F328" si="150">F264+1</f>
        <v>257</v>
      </c>
      <c r="G265" s="91">
        <f t="shared" ref="G265:G328" si="151">F265-F$8+1</f>
        <v>258</v>
      </c>
      <c r="H265" s="91" t="e">
        <f>INDEX(地温!$D$2:$D$366,MATCH(F265,地温!$C$2:$C$366,FALSE))</f>
        <v>#N/A</v>
      </c>
      <c r="I265" s="91" t="e">
        <f t="shared" ref="I265:I328" si="152">I264+H265</f>
        <v>#N/A</v>
      </c>
      <c r="J265" s="93" t="e">
        <f t="shared" si="134"/>
        <v>#N/A</v>
      </c>
      <c r="K265" s="99" t="e">
        <f t="shared" si="135"/>
        <v>#N/A</v>
      </c>
      <c r="L265" s="99">
        <f t="shared" si="136"/>
        <v>0</v>
      </c>
      <c r="O265" s="92">
        <f t="shared" ref="O265:O328" si="153">O264+1</f>
        <v>257</v>
      </c>
      <c r="P265" s="91">
        <f t="shared" ref="P265:P328" si="154">O265-O$8+1</f>
        <v>258</v>
      </c>
      <c r="Q265" s="91" t="e">
        <f>INDEX(地温!$D$2:$D$366,MATCH(O265,地温!$C$2:$C$366,FALSE))</f>
        <v>#N/A</v>
      </c>
      <c r="R265" s="91" t="e">
        <f t="shared" ref="R265:R328" si="155">R264+Q265</f>
        <v>#N/A</v>
      </c>
      <c r="S265" s="93" t="e">
        <f t="shared" si="137"/>
        <v>#N/A</v>
      </c>
      <c r="T265" s="99" t="e">
        <f t="shared" si="138"/>
        <v>#N/A</v>
      </c>
      <c r="U265" s="99">
        <f t="shared" si="139"/>
        <v>0</v>
      </c>
      <c r="X265" s="92">
        <f t="shared" ref="X265:X328" si="156">X264+1</f>
        <v>257</v>
      </c>
      <c r="Y265" s="91">
        <f t="shared" ref="Y265:Y328" si="157">X265-X$8+1</f>
        <v>258</v>
      </c>
      <c r="Z265" s="91" t="e">
        <f>INDEX(地温!$D$2:$D$366,MATCH(X265,地温!$C$2:$C$366,FALSE))</f>
        <v>#N/A</v>
      </c>
      <c r="AA265" s="91" t="e">
        <f t="shared" ref="AA265:AA328" si="158">AA264+Z265</f>
        <v>#N/A</v>
      </c>
      <c r="AB265" s="93" t="e">
        <f t="shared" si="140"/>
        <v>#N/A</v>
      </c>
      <c r="AC265" s="99" t="e">
        <f t="shared" si="141"/>
        <v>#N/A</v>
      </c>
      <c r="AD265" s="99">
        <f t="shared" si="142"/>
        <v>0</v>
      </c>
      <c r="AG265" s="92">
        <f t="shared" ref="AG265:AG328" si="159">AG264+1</f>
        <v>257</v>
      </c>
      <c r="AH265" s="91">
        <f t="shared" ref="AH265:AH328" si="160">AG265-AG$8+1</f>
        <v>258</v>
      </c>
      <c r="AI265" s="91" t="e">
        <f>INDEX(地温!$D$2:$D$366,MATCH(AG265,地温!$C$2:$C$366,FALSE))</f>
        <v>#N/A</v>
      </c>
      <c r="AJ265" s="91" t="e">
        <f t="shared" ref="AJ265:AJ328" si="161">AJ264+AI265</f>
        <v>#N/A</v>
      </c>
      <c r="AK265" s="93" t="e">
        <f t="shared" si="143"/>
        <v>#N/A</v>
      </c>
      <c r="AL265" s="99" t="e">
        <f t="shared" si="144"/>
        <v>#N/A</v>
      </c>
      <c r="AM265" s="99">
        <f t="shared" si="145"/>
        <v>0</v>
      </c>
      <c r="AP265" s="92">
        <f t="shared" ref="AP265:AP328" si="162">AP264+1</f>
        <v>257</v>
      </c>
      <c r="AQ265" s="91">
        <f t="shared" ref="AQ265:AQ328" si="163">AP265-AP$8+1</f>
        <v>258</v>
      </c>
      <c r="AR265" s="91" t="e">
        <f>INDEX(地温!$D$2:$D$366,MATCH(AP265,地温!$C$2:$C$366,FALSE))</f>
        <v>#N/A</v>
      </c>
      <c r="AS265" s="91" t="e">
        <f t="shared" ref="AS265:AS328" si="164">AS264+AR265</f>
        <v>#N/A</v>
      </c>
      <c r="AT265" s="93" t="e">
        <f t="shared" si="146"/>
        <v>#N/A</v>
      </c>
      <c r="AU265" s="99" t="e">
        <f t="shared" si="147"/>
        <v>#N/A</v>
      </c>
      <c r="AV265" s="99">
        <f t="shared" si="148"/>
        <v>0</v>
      </c>
    </row>
    <row r="266" spans="1:48" s="91" customFormat="1">
      <c r="A266" s="92">
        <f t="shared" si="149"/>
        <v>258</v>
      </c>
      <c r="B266" s="91">
        <f t="shared" si="132"/>
        <v>259</v>
      </c>
      <c r="C266" s="99">
        <f t="shared" si="133"/>
        <v>0</v>
      </c>
      <c r="F266" s="92">
        <f t="shared" si="150"/>
        <v>258</v>
      </c>
      <c r="G266" s="91">
        <f t="shared" si="151"/>
        <v>259</v>
      </c>
      <c r="H266" s="91" t="e">
        <f>INDEX(地温!$D$2:$D$366,MATCH(F266,地温!$C$2:$C$366,FALSE))</f>
        <v>#N/A</v>
      </c>
      <c r="I266" s="91" t="e">
        <f t="shared" si="152"/>
        <v>#N/A</v>
      </c>
      <c r="J266" s="93" t="e">
        <f t="shared" si="134"/>
        <v>#N/A</v>
      </c>
      <c r="K266" s="99" t="e">
        <f t="shared" si="135"/>
        <v>#N/A</v>
      </c>
      <c r="L266" s="99">
        <f t="shared" si="136"/>
        <v>0</v>
      </c>
      <c r="O266" s="92">
        <f t="shared" si="153"/>
        <v>258</v>
      </c>
      <c r="P266" s="91">
        <f t="shared" si="154"/>
        <v>259</v>
      </c>
      <c r="Q266" s="91" t="e">
        <f>INDEX(地温!$D$2:$D$366,MATCH(O266,地温!$C$2:$C$366,FALSE))</f>
        <v>#N/A</v>
      </c>
      <c r="R266" s="91" t="e">
        <f t="shared" si="155"/>
        <v>#N/A</v>
      </c>
      <c r="S266" s="93" t="e">
        <f t="shared" si="137"/>
        <v>#N/A</v>
      </c>
      <c r="T266" s="99" t="e">
        <f t="shared" si="138"/>
        <v>#N/A</v>
      </c>
      <c r="U266" s="99">
        <f t="shared" si="139"/>
        <v>0</v>
      </c>
      <c r="X266" s="92">
        <f t="shared" si="156"/>
        <v>258</v>
      </c>
      <c r="Y266" s="91">
        <f t="shared" si="157"/>
        <v>259</v>
      </c>
      <c r="Z266" s="91" t="e">
        <f>INDEX(地温!$D$2:$D$366,MATCH(X266,地温!$C$2:$C$366,FALSE))</f>
        <v>#N/A</v>
      </c>
      <c r="AA266" s="91" t="e">
        <f t="shared" si="158"/>
        <v>#N/A</v>
      </c>
      <c r="AB266" s="93" t="e">
        <f t="shared" si="140"/>
        <v>#N/A</v>
      </c>
      <c r="AC266" s="99" t="e">
        <f t="shared" si="141"/>
        <v>#N/A</v>
      </c>
      <c r="AD266" s="99">
        <f t="shared" si="142"/>
        <v>0</v>
      </c>
      <c r="AG266" s="92">
        <f t="shared" si="159"/>
        <v>258</v>
      </c>
      <c r="AH266" s="91">
        <f t="shared" si="160"/>
        <v>259</v>
      </c>
      <c r="AI266" s="91" t="e">
        <f>INDEX(地温!$D$2:$D$366,MATCH(AG266,地温!$C$2:$C$366,FALSE))</f>
        <v>#N/A</v>
      </c>
      <c r="AJ266" s="91" t="e">
        <f t="shared" si="161"/>
        <v>#N/A</v>
      </c>
      <c r="AK266" s="93" t="e">
        <f t="shared" si="143"/>
        <v>#N/A</v>
      </c>
      <c r="AL266" s="99" t="e">
        <f t="shared" si="144"/>
        <v>#N/A</v>
      </c>
      <c r="AM266" s="99">
        <f t="shared" si="145"/>
        <v>0</v>
      </c>
      <c r="AP266" s="92">
        <f t="shared" si="162"/>
        <v>258</v>
      </c>
      <c r="AQ266" s="91">
        <f t="shared" si="163"/>
        <v>259</v>
      </c>
      <c r="AR266" s="91" t="e">
        <f>INDEX(地温!$D$2:$D$366,MATCH(AP266,地温!$C$2:$C$366,FALSE))</f>
        <v>#N/A</v>
      </c>
      <c r="AS266" s="91" t="e">
        <f t="shared" si="164"/>
        <v>#N/A</v>
      </c>
      <c r="AT266" s="93" t="e">
        <f t="shared" si="146"/>
        <v>#N/A</v>
      </c>
      <c r="AU266" s="99" t="e">
        <f t="shared" si="147"/>
        <v>#N/A</v>
      </c>
      <c r="AV266" s="99">
        <f t="shared" si="148"/>
        <v>0</v>
      </c>
    </row>
    <row r="267" spans="1:48" s="91" customFormat="1">
      <c r="A267" s="92">
        <f t="shared" si="149"/>
        <v>259</v>
      </c>
      <c r="B267" s="91">
        <f t="shared" si="132"/>
        <v>260</v>
      </c>
      <c r="C267" s="99">
        <f t="shared" si="133"/>
        <v>0</v>
      </c>
      <c r="F267" s="92">
        <f t="shared" si="150"/>
        <v>259</v>
      </c>
      <c r="G267" s="91">
        <f t="shared" si="151"/>
        <v>260</v>
      </c>
      <c r="H267" s="91" t="e">
        <f>INDEX(地温!$D$2:$D$366,MATCH(F267,地温!$C$2:$C$366,FALSE))</f>
        <v>#N/A</v>
      </c>
      <c r="I267" s="91" t="e">
        <f t="shared" si="152"/>
        <v>#N/A</v>
      </c>
      <c r="J267" s="93" t="e">
        <f t="shared" si="134"/>
        <v>#N/A</v>
      </c>
      <c r="K267" s="99" t="e">
        <f t="shared" si="135"/>
        <v>#N/A</v>
      </c>
      <c r="L267" s="99">
        <f t="shared" si="136"/>
        <v>0</v>
      </c>
      <c r="O267" s="92">
        <f t="shared" si="153"/>
        <v>259</v>
      </c>
      <c r="P267" s="91">
        <f t="shared" si="154"/>
        <v>260</v>
      </c>
      <c r="Q267" s="91" t="e">
        <f>INDEX(地温!$D$2:$D$366,MATCH(O267,地温!$C$2:$C$366,FALSE))</f>
        <v>#N/A</v>
      </c>
      <c r="R267" s="91" t="e">
        <f t="shared" si="155"/>
        <v>#N/A</v>
      </c>
      <c r="S267" s="93" t="e">
        <f t="shared" si="137"/>
        <v>#N/A</v>
      </c>
      <c r="T267" s="99" t="e">
        <f t="shared" si="138"/>
        <v>#N/A</v>
      </c>
      <c r="U267" s="99">
        <f t="shared" si="139"/>
        <v>0</v>
      </c>
      <c r="X267" s="92">
        <f t="shared" si="156"/>
        <v>259</v>
      </c>
      <c r="Y267" s="91">
        <f t="shared" si="157"/>
        <v>260</v>
      </c>
      <c r="Z267" s="91" t="e">
        <f>INDEX(地温!$D$2:$D$366,MATCH(X267,地温!$C$2:$C$366,FALSE))</f>
        <v>#N/A</v>
      </c>
      <c r="AA267" s="91" t="e">
        <f t="shared" si="158"/>
        <v>#N/A</v>
      </c>
      <c r="AB267" s="93" t="e">
        <f t="shared" si="140"/>
        <v>#N/A</v>
      </c>
      <c r="AC267" s="99" t="e">
        <f t="shared" si="141"/>
        <v>#N/A</v>
      </c>
      <c r="AD267" s="99">
        <f t="shared" si="142"/>
        <v>0</v>
      </c>
      <c r="AG267" s="92">
        <f t="shared" si="159"/>
        <v>259</v>
      </c>
      <c r="AH267" s="91">
        <f t="shared" si="160"/>
        <v>260</v>
      </c>
      <c r="AI267" s="91" t="e">
        <f>INDEX(地温!$D$2:$D$366,MATCH(AG267,地温!$C$2:$C$366,FALSE))</f>
        <v>#N/A</v>
      </c>
      <c r="AJ267" s="91" t="e">
        <f t="shared" si="161"/>
        <v>#N/A</v>
      </c>
      <c r="AK267" s="93" t="e">
        <f t="shared" si="143"/>
        <v>#N/A</v>
      </c>
      <c r="AL267" s="99" t="e">
        <f t="shared" si="144"/>
        <v>#N/A</v>
      </c>
      <c r="AM267" s="99">
        <f t="shared" si="145"/>
        <v>0</v>
      </c>
      <c r="AP267" s="92">
        <f t="shared" si="162"/>
        <v>259</v>
      </c>
      <c r="AQ267" s="91">
        <f t="shared" si="163"/>
        <v>260</v>
      </c>
      <c r="AR267" s="91" t="e">
        <f>INDEX(地温!$D$2:$D$366,MATCH(AP267,地温!$C$2:$C$366,FALSE))</f>
        <v>#N/A</v>
      </c>
      <c r="AS267" s="91" t="e">
        <f t="shared" si="164"/>
        <v>#N/A</v>
      </c>
      <c r="AT267" s="93" t="e">
        <f t="shared" si="146"/>
        <v>#N/A</v>
      </c>
      <c r="AU267" s="99" t="e">
        <f t="shared" si="147"/>
        <v>#N/A</v>
      </c>
      <c r="AV267" s="99">
        <f t="shared" si="148"/>
        <v>0</v>
      </c>
    </row>
    <row r="268" spans="1:48" s="91" customFormat="1">
      <c r="A268" s="92">
        <f t="shared" si="149"/>
        <v>260</v>
      </c>
      <c r="B268" s="91">
        <f t="shared" si="132"/>
        <v>261</v>
      </c>
      <c r="C268" s="99">
        <f t="shared" si="133"/>
        <v>0</v>
      </c>
      <c r="F268" s="92">
        <f t="shared" si="150"/>
        <v>260</v>
      </c>
      <c r="G268" s="91">
        <f t="shared" si="151"/>
        <v>261</v>
      </c>
      <c r="H268" s="91" t="e">
        <f>INDEX(地温!$D$2:$D$366,MATCH(F268,地温!$C$2:$C$366,FALSE))</f>
        <v>#N/A</v>
      </c>
      <c r="I268" s="91" t="e">
        <f t="shared" si="152"/>
        <v>#N/A</v>
      </c>
      <c r="J268" s="93" t="e">
        <f t="shared" si="134"/>
        <v>#N/A</v>
      </c>
      <c r="K268" s="99" t="e">
        <f t="shared" si="135"/>
        <v>#N/A</v>
      </c>
      <c r="L268" s="99">
        <f t="shared" si="136"/>
        <v>0</v>
      </c>
      <c r="O268" s="92">
        <f t="shared" si="153"/>
        <v>260</v>
      </c>
      <c r="P268" s="91">
        <f t="shared" si="154"/>
        <v>261</v>
      </c>
      <c r="Q268" s="91" t="e">
        <f>INDEX(地温!$D$2:$D$366,MATCH(O268,地温!$C$2:$C$366,FALSE))</f>
        <v>#N/A</v>
      </c>
      <c r="R268" s="91" t="e">
        <f t="shared" si="155"/>
        <v>#N/A</v>
      </c>
      <c r="S268" s="93" t="e">
        <f t="shared" si="137"/>
        <v>#N/A</v>
      </c>
      <c r="T268" s="99" t="e">
        <f t="shared" si="138"/>
        <v>#N/A</v>
      </c>
      <c r="U268" s="99">
        <f t="shared" si="139"/>
        <v>0</v>
      </c>
      <c r="X268" s="92">
        <f t="shared" si="156"/>
        <v>260</v>
      </c>
      <c r="Y268" s="91">
        <f t="shared" si="157"/>
        <v>261</v>
      </c>
      <c r="Z268" s="91" t="e">
        <f>INDEX(地温!$D$2:$D$366,MATCH(X268,地温!$C$2:$C$366,FALSE))</f>
        <v>#N/A</v>
      </c>
      <c r="AA268" s="91" t="e">
        <f t="shared" si="158"/>
        <v>#N/A</v>
      </c>
      <c r="AB268" s="93" t="e">
        <f t="shared" si="140"/>
        <v>#N/A</v>
      </c>
      <c r="AC268" s="99" t="e">
        <f t="shared" si="141"/>
        <v>#N/A</v>
      </c>
      <c r="AD268" s="99">
        <f t="shared" si="142"/>
        <v>0</v>
      </c>
      <c r="AG268" s="92">
        <f t="shared" si="159"/>
        <v>260</v>
      </c>
      <c r="AH268" s="91">
        <f t="shared" si="160"/>
        <v>261</v>
      </c>
      <c r="AI268" s="91" t="e">
        <f>INDEX(地温!$D$2:$D$366,MATCH(AG268,地温!$C$2:$C$366,FALSE))</f>
        <v>#N/A</v>
      </c>
      <c r="AJ268" s="91" t="e">
        <f t="shared" si="161"/>
        <v>#N/A</v>
      </c>
      <c r="AK268" s="93" t="e">
        <f t="shared" si="143"/>
        <v>#N/A</v>
      </c>
      <c r="AL268" s="99" t="e">
        <f t="shared" si="144"/>
        <v>#N/A</v>
      </c>
      <c r="AM268" s="99">
        <f t="shared" si="145"/>
        <v>0</v>
      </c>
      <c r="AP268" s="92">
        <f t="shared" si="162"/>
        <v>260</v>
      </c>
      <c r="AQ268" s="91">
        <f t="shared" si="163"/>
        <v>261</v>
      </c>
      <c r="AR268" s="91" t="e">
        <f>INDEX(地温!$D$2:$D$366,MATCH(AP268,地温!$C$2:$C$366,FALSE))</f>
        <v>#N/A</v>
      </c>
      <c r="AS268" s="91" t="e">
        <f t="shared" si="164"/>
        <v>#N/A</v>
      </c>
      <c r="AT268" s="93" t="e">
        <f t="shared" si="146"/>
        <v>#N/A</v>
      </c>
      <c r="AU268" s="99" t="e">
        <f t="shared" si="147"/>
        <v>#N/A</v>
      </c>
      <c r="AV268" s="99">
        <f t="shared" si="148"/>
        <v>0</v>
      </c>
    </row>
    <row r="269" spans="1:48" s="91" customFormat="1">
      <c r="A269" s="92">
        <f t="shared" si="149"/>
        <v>261</v>
      </c>
      <c r="B269" s="91">
        <f t="shared" si="132"/>
        <v>262</v>
      </c>
      <c r="C269" s="99">
        <f t="shared" si="133"/>
        <v>0</v>
      </c>
      <c r="F269" s="92">
        <f t="shared" si="150"/>
        <v>261</v>
      </c>
      <c r="G269" s="91">
        <f t="shared" si="151"/>
        <v>262</v>
      </c>
      <c r="H269" s="91" t="e">
        <f>INDEX(地温!$D$2:$D$366,MATCH(F269,地温!$C$2:$C$366,FALSE))</f>
        <v>#N/A</v>
      </c>
      <c r="I269" s="91" t="e">
        <f t="shared" si="152"/>
        <v>#N/A</v>
      </c>
      <c r="J269" s="93" t="e">
        <f t="shared" si="134"/>
        <v>#N/A</v>
      </c>
      <c r="K269" s="99" t="e">
        <f t="shared" si="135"/>
        <v>#N/A</v>
      </c>
      <c r="L269" s="99">
        <f t="shared" si="136"/>
        <v>0</v>
      </c>
      <c r="O269" s="92">
        <f t="shared" si="153"/>
        <v>261</v>
      </c>
      <c r="P269" s="91">
        <f t="shared" si="154"/>
        <v>262</v>
      </c>
      <c r="Q269" s="91" t="e">
        <f>INDEX(地温!$D$2:$D$366,MATCH(O269,地温!$C$2:$C$366,FALSE))</f>
        <v>#N/A</v>
      </c>
      <c r="R269" s="91" t="e">
        <f t="shared" si="155"/>
        <v>#N/A</v>
      </c>
      <c r="S269" s="93" t="e">
        <f t="shared" si="137"/>
        <v>#N/A</v>
      </c>
      <c r="T269" s="99" t="e">
        <f t="shared" si="138"/>
        <v>#N/A</v>
      </c>
      <c r="U269" s="99">
        <f t="shared" si="139"/>
        <v>0</v>
      </c>
      <c r="X269" s="92">
        <f t="shared" si="156"/>
        <v>261</v>
      </c>
      <c r="Y269" s="91">
        <f t="shared" si="157"/>
        <v>262</v>
      </c>
      <c r="Z269" s="91" t="e">
        <f>INDEX(地温!$D$2:$D$366,MATCH(X269,地温!$C$2:$C$366,FALSE))</f>
        <v>#N/A</v>
      </c>
      <c r="AA269" s="91" t="e">
        <f t="shared" si="158"/>
        <v>#N/A</v>
      </c>
      <c r="AB269" s="93" t="e">
        <f t="shared" si="140"/>
        <v>#N/A</v>
      </c>
      <c r="AC269" s="99" t="e">
        <f t="shared" si="141"/>
        <v>#N/A</v>
      </c>
      <c r="AD269" s="99">
        <f t="shared" si="142"/>
        <v>0</v>
      </c>
      <c r="AG269" s="92">
        <f t="shared" si="159"/>
        <v>261</v>
      </c>
      <c r="AH269" s="91">
        <f t="shared" si="160"/>
        <v>262</v>
      </c>
      <c r="AI269" s="91" t="e">
        <f>INDEX(地温!$D$2:$D$366,MATCH(AG269,地温!$C$2:$C$366,FALSE))</f>
        <v>#N/A</v>
      </c>
      <c r="AJ269" s="91" t="e">
        <f t="shared" si="161"/>
        <v>#N/A</v>
      </c>
      <c r="AK269" s="93" t="e">
        <f t="shared" si="143"/>
        <v>#N/A</v>
      </c>
      <c r="AL269" s="99" t="e">
        <f t="shared" si="144"/>
        <v>#N/A</v>
      </c>
      <c r="AM269" s="99">
        <f t="shared" si="145"/>
        <v>0</v>
      </c>
      <c r="AP269" s="92">
        <f t="shared" si="162"/>
        <v>261</v>
      </c>
      <c r="AQ269" s="91">
        <f t="shared" si="163"/>
        <v>262</v>
      </c>
      <c r="AR269" s="91" t="e">
        <f>INDEX(地温!$D$2:$D$366,MATCH(AP269,地温!$C$2:$C$366,FALSE))</f>
        <v>#N/A</v>
      </c>
      <c r="AS269" s="91" t="e">
        <f t="shared" si="164"/>
        <v>#N/A</v>
      </c>
      <c r="AT269" s="93" t="e">
        <f t="shared" si="146"/>
        <v>#N/A</v>
      </c>
      <c r="AU269" s="99" t="e">
        <f t="shared" si="147"/>
        <v>#N/A</v>
      </c>
      <c r="AV269" s="99">
        <f t="shared" si="148"/>
        <v>0</v>
      </c>
    </row>
    <row r="270" spans="1:48" s="91" customFormat="1">
      <c r="A270" s="92">
        <f t="shared" si="149"/>
        <v>262</v>
      </c>
      <c r="B270" s="91">
        <f t="shared" si="132"/>
        <v>263</v>
      </c>
      <c r="C270" s="99">
        <f t="shared" si="133"/>
        <v>0</v>
      </c>
      <c r="F270" s="92">
        <f t="shared" si="150"/>
        <v>262</v>
      </c>
      <c r="G270" s="91">
        <f t="shared" si="151"/>
        <v>263</v>
      </c>
      <c r="H270" s="91" t="e">
        <f>INDEX(地温!$D$2:$D$366,MATCH(F270,地温!$C$2:$C$366,FALSE))</f>
        <v>#N/A</v>
      </c>
      <c r="I270" s="91" t="e">
        <f t="shared" si="152"/>
        <v>#N/A</v>
      </c>
      <c r="J270" s="93" t="e">
        <f t="shared" si="134"/>
        <v>#N/A</v>
      </c>
      <c r="K270" s="99" t="e">
        <f t="shared" si="135"/>
        <v>#N/A</v>
      </c>
      <c r="L270" s="99">
        <f t="shared" si="136"/>
        <v>0</v>
      </c>
      <c r="O270" s="92">
        <f t="shared" si="153"/>
        <v>262</v>
      </c>
      <c r="P270" s="91">
        <f t="shared" si="154"/>
        <v>263</v>
      </c>
      <c r="Q270" s="91" t="e">
        <f>INDEX(地温!$D$2:$D$366,MATCH(O270,地温!$C$2:$C$366,FALSE))</f>
        <v>#N/A</v>
      </c>
      <c r="R270" s="91" t="e">
        <f t="shared" si="155"/>
        <v>#N/A</v>
      </c>
      <c r="S270" s="93" t="e">
        <f t="shared" si="137"/>
        <v>#N/A</v>
      </c>
      <c r="T270" s="99" t="e">
        <f t="shared" si="138"/>
        <v>#N/A</v>
      </c>
      <c r="U270" s="99">
        <f t="shared" si="139"/>
        <v>0</v>
      </c>
      <c r="X270" s="92">
        <f t="shared" si="156"/>
        <v>262</v>
      </c>
      <c r="Y270" s="91">
        <f t="shared" si="157"/>
        <v>263</v>
      </c>
      <c r="Z270" s="91" t="e">
        <f>INDEX(地温!$D$2:$D$366,MATCH(X270,地温!$C$2:$C$366,FALSE))</f>
        <v>#N/A</v>
      </c>
      <c r="AA270" s="91" t="e">
        <f t="shared" si="158"/>
        <v>#N/A</v>
      </c>
      <c r="AB270" s="93" t="e">
        <f t="shared" si="140"/>
        <v>#N/A</v>
      </c>
      <c r="AC270" s="99" t="e">
        <f t="shared" si="141"/>
        <v>#N/A</v>
      </c>
      <c r="AD270" s="99">
        <f t="shared" si="142"/>
        <v>0</v>
      </c>
      <c r="AG270" s="92">
        <f t="shared" si="159"/>
        <v>262</v>
      </c>
      <c r="AH270" s="91">
        <f t="shared" si="160"/>
        <v>263</v>
      </c>
      <c r="AI270" s="91" t="e">
        <f>INDEX(地温!$D$2:$D$366,MATCH(AG270,地温!$C$2:$C$366,FALSE))</f>
        <v>#N/A</v>
      </c>
      <c r="AJ270" s="91" t="e">
        <f t="shared" si="161"/>
        <v>#N/A</v>
      </c>
      <c r="AK270" s="93" t="e">
        <f t="shared" si="143"/>
        <v>#N/A</v>
      </c>
      <c r="AL270" s="99" t="e">
        <f t="shared" si="144"/>
        <v>#N/A</v>
      </c>
      <c r="AM270" s="99">
        <f t="shared" si="145"/>
        <v>0</v>
      </c>
      <c r="AP270" s="92">
        <f t="shared" si="162"/>
        <v>262</v>
      </c>
      <c r="AQ270" s="91">
        <f t="shared" si="163"/>
        <v>263</v>
      </c>
      <c r="AR270" s="91" t="e">
        <f>INDEX(地温!$D$2:$D$366,MATCH(AP270,地温!$C$2:$C$366,FALSE))</f>
        <v>#N/A</v>
      </c>
      <c r="AS270" s="91" t="e">
        <f t="shared" si="164"/>
        <v>#N/A</v>
      </c>
      <c r="AT270" s="93" t="e">
        <f t="shared" si="146"/>
        <v>#N/A</v>
      </c>
      <c r="AU270" s="99" t="e">
        <f t="shared" si="147"/>
        <v>#N/A</v>
      </c>
      <c r="AV270" s="99">
        <f t="shared" si="148"/>
        <v>0</v>
      </c>
    </row>
    <row r="271" spans="1:48" s="91" customFormat="1">
      <c r="A271" s="92">
        <f t="shared" si="149"/>
        <v>263</v>
      </c>
      <c r="B271" s="91">
        <f t="shared" si="132"/>
        <v>264</v>
      </c>
      <c r="C271" s="99">
        <f t="shared" si="133"/>
        <v>0</v>
      </c>
      <c r="F271" s="92">
        <f t="shared" si="150"/>
        <v>263</v>
      </c>
      <c r="G271" s="91">
        <f t="shared" si="151"/>
        <v>264</v>
      </c>
      <c r="H271" s="91" t="e">
        <f>INDEX(地温!$D$2:$D$366,MATCH(F271,地温!$C$2:$C$366,FALSE))</f>
        <v>#N/A</v>
      </c>
      <c r="I271" s="91" t="e">
        <f t="shared" si="152"/>
        <v>#N/A</v>
      </c>
      <c r="J271" s="93" t="e">
        <f t="shared" si="134"/>
        <v>#N/A</v>
      </c>
      <c r="K271" s="99" t="e">
        <f t="shared" si="135"/>
        <v>#N/A</v>
      </c>
      <c r="L271" s="99">
        <f t="shared" si="136"/>
        <v>0</v>
      </c>
      <c r="O271" s="92">
        <f t="shared" si="153"/>
        <v>263</v>
      </c>
      <c r="P271" s="91">
        <f t="shared" si="154"/>
        <v>264</v>
      </c>
      <c r="Q271" s="91" t="e">
        <f>INDEX(地温!$D$2:$D$366,MATCH(O271,地温!$C$2:$C$366,FALSE))</f>
        <v>#N/A</v>
      </c>
      <c r="R271" s="91" t="e">
        <f t="shared" si="155"/>
        <v>#N/A</v>
      </c>
      <c r="S271" s="93" t="e">
        <f t="shared" si="137"/>
        <v>#N/A</v>
      </c>
      <c r="T271" s="99" t="e">
        <f t="shared" si="138"/>
        <v>#N/A</v>
      </c>
      <c r="U271" s="99">
        <f t="shared" si="139"/>
        <v>0</v>
      </c>
      <c r="X271" s="92">
        <f t="shared" si="156"/>
        <v>263</v>
      </c>
      <c r="Y271" s="91">
        <f t="shared" si="157"/>
        <v>264</v>
      </c>
      <c r="Z271" s="91" t="e">
        <f>INDEX(地温!$D$2:$D$366,MATCH(X271,地温!$C$2:$C$366,FALSE))</f>
        <v>#N/A</v>
      </c>
      <c r="AA271" s="91" t="e">
        <f t="shared" si="158"/>
        <v>#N/A</v>
      </c>
      <c r="AB271" s="93" t="e">
        <f t="shared" si="140"/>
        <v>#N/A</v>
      </c>
      <c r="AC271" s="99" t="e">
        <f t="shared" si="141"/>
        <v>#N/A</v>
      </c>
      <c r="AD271" s="99">
        <f t="shared" si="142"/>
        <v>0</v>
      </c>
      <c r="AG271" s="92">
        <f t="shared" si="159"/>
        <v>263</v>
      </c>
      <c r="AH271" s="91">
        <f t="shared" si="160"/>
        <v>264</v>
      </c>
      <c r="AI271" s="91" t="e">
        <f>INDEX(地温!$D$2:$D$366,MATCH(AG271,地温!$C$2:$C$366,FALSE))</f>
        <v>#N/A</v>
      </c>
      <c r="AJ271" s="91" t="e">
        <f t="shared" si="161"/>
        <v>#N/A</v>
      </c>
      <c r="AK271" s="93" t="e">
        <f t="shared" si="143"/>
        <v>#N/A</v>
      </c>
      <c r="AL271" s="99" t="e">
        <f t="shared" si="144"/>
        <v>#N/A</v>
      </c>
      <c r="AM271" s="99">
        <f t="shared" si="145"/>
        <v>0</v>
      </c>
      <c r="AP271" s="92">
        <f t="shared" si="162"/>
        <v>263</v>
      </c>
      <c r="AQ271" s="91">
        <f t="shared" si="163"/>
        <v>264</v>
      </c>
      <c r="AR271" s="91" t="e">
        <f>INDEX(地温!$D$2:$D$366,MATCH(AP271,地温!$C$2:$C$366,FALSE))</f>
        <v>#N/A</v>
      </c>
      <c r="AS271" s="91" t="e">
        <f t="shared" si="164"/>
        <v>#N/A</v>
      </c>
      <c r="AT271" s="93" t="e">
        <f t="shared" si="146"/>
        <v>#N/A</v>
      </c>
      <c r="AU271" s="99" t="e">
        <f t="shared" si="147"/>
        <v>#N/A</v>
      </c>
      <c r="AV271" s="99">
        <f t="shared" si="148"/>
        <v>0</v>
      </c>
    </row>
    <row r="272" spans="1:48" s="91" customFormat="1">
      <c r="A272" s="92">
        <f t="shared" si="149"/>
        <v>264</v>
      </c>
      <c r="B272" s="91">
        <f t="shared" si="132"/>
        <v>265</v>
      </c>
      <c r="C272" s="99">
        <f t="shared" si="133"/>
        <v>0</v>
      </c>
      <c r="F272" s="92">
        <f t="shared" si="150"/>
        <v>264</v>
      </c>
      <c r="G272" s="91">
        <f t="shared" si="151"/>
        <v>265</v>
      </c>
      <c r="H272" s="91" t="e">
        <f>INDEX(地温!$D$2:$D$366,MATCH(F272,地温!$C$2:$C$366,FALSE))</f>
        <v>#N/A</v>
      </c>
      <c r="I272" s="91" t="e">
        <f t="shared" si="152"/>
        <v>#N/A</v>
      </c>
      <c r="J272" s="93" t="e">
        <f t="shared" si="134"/>
        <v>#N/A</v>
      </c>
      <c r="K272" s="99" t="e">
        <f t="shared" si="135"/>
        <v>#N/A</v>
      </c>
      <c r="L272" s="99">
        <f t="shared" si="136"/>
        <v>0</v>
      </c>
      <c r="O272" s="92">
        <f t="shared" si="153"/>
        <v>264</v>
      </c>
      <c r="P272" s="91">
        <f t="shared" si="154"/>
        <v>265</v>
      </c>
      <c r="Q272" s="91" t="e">
        <f>INDEX(地温!$D$2:$D$366,MATCH(O272,地温!$C$2:$C$366,FALSE))</f>
        <v>#N/A</v>
      </c>
      <c r="R272" s="91" t="e">
        <f t="shared" si="155"/>
        <v>#N/A</v>
      </c>
      <c r="S272" s="93" t="e">
        <f t="shared" si="137"/>
        <v>#N/A</v>
      </c>
      <c r="T272" s="99" t="e">
        <f t="shared" si="138"/>
        <v>#N/A</v>
      </c>
      <c r="U272" s="99">
        <f t="shared" si="139"/>
        <v>0</v>
      </c>
      <c r="X272" s="92">
        <f t="shared" si="156"/>
        <v>264</v>
      </c>
      <c r="Y272" s="91">
        <f t="shared" si="157"/>
        <v>265</v>
      </c>
      <c r="Z272" s="91" t="e">
        <f>INDEX(地温!$D$2:$D$366,MATCH(X272,地温!$C$2:$C$366,FALSE))</f>
        <v>#N/A</v>
      </c>
      <c r="AA272" s="91" t="e">
        <f t="shared" si="158"/>
        <v>#N/A</v>
      </c>
      <c r="AB272" s="93" t="e">
        <f t="shared" si="140"/>
        <v>#N/A</v>
      </c>
      <c r="AC272" s="99" t="e">
        <f t="shared" si="141"/>
        <v>#N/A</v>
      </c>
      <c r="AD272" s="99">
        <f t="shared" si="142"/>
        <v>0</v>
      </c>
      <c r="AG272" s="92">
        <f t="shared" si="159"/>
        <v>264</v>
      </c>
      <c r="AH272" s="91">
        <f t="shared" si="160"/>
        <v>265</v>
      </c>
      <c r="AI272" s="91" t="e">
        <f>INDEX(地温!$D$2:$D$366,MATCH(AG272,地温!$C$2:$C$366,FALSE))</f>
        <v>#N/A</v>
      </c>
      <c r="AJ272" s="91" t="e">
        <f t="shared" si="161"/>
        <v>#N/A</v>
      </c>
      <c r="AK272" s="93" t="e">
        <f t="shared" si="143"/>
        <v>#N/A</v>
      </c>
      <c r="AL272" s="99" t="e">
        <f t="shared" si="144"/>
        <v>#N/A</v>
      </c>
      <c r="AM272" s="99">
        <f t="shared" si="145"/>
        <v>0</v>
      </c>
      <c r="AP272" s="92">
        <f t="shared" si="162"/>
        <v>264</v>
      </c>
      <c r="AQ272" s="91">
        <f t="shared" si="163"/>
        <v>265</v>
      </c>
      <c r="AR272" s="91" t="e">
        <f>INDEX(地温!$D$2:$D$366,MATCH(AP272,地温!$C$2:$C$366,FALSE))</f>
        <v>#N/A</v>
      </c>
      <c r="AS272" s="91" t="e">
        <f t="shared" si="164"/>
        <v>#N/A</v>
      </c>
      <c r="AT272" s="93" t="e">
        <f t="shared" si="146"/>
        <v>#N/A</v>
      </c>
      <c r="AU272" s="99" t="e">
        <f t="shared" si="147"/>
        <v>#N/A</v>
      </c>
      <c r="AV272" s="99">
        <f t="shared" si="148"/>
        <v>0</v>
      </c>
    </row>
    <row r="273" spans="1:48" s="91" customFormat="1">
      <c r="A273" s="92">
        <f t="shared" si="149"/>
        <v>265</v>
      </c>
      <c r="B273" s="91">
        <f t="shared" si="132"/>
        <v>266</v>
      </c>
      <c r="C273" s="99">
        <f t="shared" si="133"/>
        <v>0</v>
      </c>
      <c r="F273" s="92">
        <f t="shared" si="150"/>
        <v>265</v>
      </c>
      <c r="G273" s="91">
        <f t="shared" si="151"/>
        <v>266</v>
      </c>
      <c r="H273" s="91" t="e">
        <f>INDEX(地温!$D$2:$D$366,MATCH(F273,地温!$C$2:$C$366,FALSE))</f>
        <v>#N/A</v>
      </c>
      <c r="I273" s="91" t="e">
        <f t="shared" si="152"/>
        <v>#N/A</v>
      </c>
      <c r="J273" s="93" t="e">
        <f t="shared" si="134"/>
        <v>#N/A</v>
      </c>
      <c r="K273" s="99" t="e">
        <f t="shared" si="135"/>
        <v>#N/A</v>
      </c>
      <c r="L273" s="99">
        <f t="shared" si="136"/>
        <v>0</v>
      </c>
      <c r="O273" s="92">
        <f t="shared" si="153"/>
        <v>265</v>
      </c>
      <c r="P273" s="91">
        <f t="shared" si="154"/>
        <v>266</v>
      </c>
      <c r="Q273" s="91" t="e">
        <f>INDEX(地温!$D$2:$D$366,MATCH(O273,地温!$C$2:$C$366,FALSE))</f>
        <v>#N/A</v>
      </c>
      <c r="R273" s="91" t="e">
        <f t="shared" si="155"/>
        <v>#N/A</v>
      </c>
      <c r="S273" s="93" t="e">
        <f t="shared" si="137"/>
        <v>#N/A</v>
      </c>
      <c r="T273" s="99" t="e">
        <f t="shared" si="138"/>
        <v>#N/A</v>
      </c>
      <c r="U273" s="99">
        <f t="shared" si="139"/>
        <v>0</v>
      </c>
      <c r="X273" s="92">
        <f t="shared" si="156"/>
        <v>265</v>
      </c>
      <c r="Y273" s="91">
        <f t="shared" si="157"/>
        <v>266</v>
      </c>
      <c r="Z273" s="91" t="e">
        <f>INDEX(地温!$D$2:$D$366,MATCH(X273,地温!$C$2:$C$366,FALSE))</f>
        <v>#N/A</v>
      </c>
      <c r="AA273" s="91" t="e">
        <f t="shared" si="158"/>
        <v>#N/A</v>
      </c>
      <c r="AB273" s="93" t="e">
        <f t="shared" si="140"/>
        <v>#N/A</v>
      </c>
      <c r="AC273" s="99" t="e">
        <f t="shared" si="141"/>
        <v>#N/A</v>
      </c>
      <c r="AD273" s="99">
        <f t="shared" si="142"/>
        <v>0</v>
      </c>
      <c r="AG273" s="92">
        <f t="shared" si="159"/>
        <v>265</v>
      </c>
      <c r="AH273" s="91">
        <f t="shared" si="160"/>
        <v>266</v>
      </c>
      <c r="AI273" s="91" t="e">
        <f>INDEX(地温!$D$2:$D$366,MATCH(AG273,地温!$C$2:$C$366,FALSE))</f>
        <v>#N/A</v>
      </c>
      <c r="AJ273" s="91" t="e">
        <f t="shared" si="161"/>
        <v>#N/A</v>
      </c>
      <c r="AK273" s="93" t="e">
        <f t="shared" si="143"/>
        <v>#N/A</v>
      </c>
      <c r="AL273" s="99" t="e">
        <f t="shared" si="144"/>
        <v>#N/A</v>
      </c>
      <c r="AM273" s="99">
        <f t="shared" si="145"/>
        <v>0</v>
      </c>
      <c r="AP273" s="92">
        <f t="shared" si="162"/>
        <v>265</v>
      </c>
      <c r="AQ273" s="91">
        <f t="shared" si="163"/>
        <v>266</v>
      </c>
      <c r="AR273" s="91" t="e">
        <f>INDEX(地温!$D$2:$D$366,MATCH(AP273,地温!$C$2:$C$366,FALSE))</f>
        <v>#N/A</v>
      </c>
      <c r="AS273" s="91" t="e">
        <f t="shared" si="164"/>
        <v>#N/A</v>
      </c>
      <c r="AT273" s="93" t="e">
        <f t="shared" si="146"/>
        <v>#N/A</v>
      </c>
      <c r="AU273" s="99" t="e">
        <f t="shared" si="147"/>
        <v>#N/A</v>
      </c>
      <c r="AV273" s="99">
        <f t="shared" si="148"/>
        <v>0</v>
      </c>
    </row>
    <row r="274" spans="1:48" s="91" customFormat="1">
      <c r="A274" s="92">
        <f t="shared" si="149"/>
        <v>266</v>
      </c>
      <c r="B274" s="91">
        <f t="shared" si="132"/>
        <v>267</v>
      </c>
      <c r="C274" s="99">
        <f t="shared" si="133"/>
        <v>0</v>
      </c>
      <c r="F274" s="92">
        <f t="shared" si="150"/>
        <v>266</v>
      </c>
      <c r="G274" s="91">
        <f t="shared" si="151"/>
        <v>267</v>
      </c>
      <c r="H274" s="91" t="e">
        <f>INDEX(地温!$D$2:$D$366,MATCH(F274,地温!$C$2:$C$366,FALSE))</f>
        <v>#N/A</v>
      </c>
      <c r="I274" s="91" t="e">
        <f t="shared" si="152"/>
        <v>#N/A</v>
      </c>
      <c r="J274" s="93" t="e">
        <f t="shared" si="134"/>
        <v>#N/A</v>
      </c>
      <c r="K274" s="99" t="e">
        <f t="shared" si="135"/>
        <v>#N/A</v>
      </c>
      <c r="L274" s="99">
        <f t="shared" si="136"/>
        <v>0</v>
      </c>
      <c r="O274" s="92">
        <f t="shared" si="153"/>
        <v>266</v>
      </c>
      <c r="P274" s="91">
        <f t="shared" si="154"/>
        <v>267</v>
      </c>
      <c r="Q274" s="91" t="e">
        <f>INDEX(地温!$D$2:$D$366,MATCH(O274,地温!$C$2:$C$366,FALSE))</f>
        <v>#N/A</v>
      </c>
      <c r="R274" s="91" t="e">
        <f t="shared" si="155"/>
        <v>#N/A</v>
      </c>
      <c r="S274" s="93" t="e">
        <f t="shared" si="137"/>
        <v>#N/A</v>
      </c>
      <c r="T274" s="99" t="e">
        <f t="shared" si="138"/>
        <v>#N/A</v>
      </c>
      <c r="U274" s="99">
        <f t="shared" si="139"/>
        <v>0</v>
      </c>
      <c r="X274" s="92">
        <f t="shared" si="156"/>
        <v>266</v>
      </c>
      <c r="Y274" s="91">
        <f t="shared" si="157"/>
        <v>267</v>
      </c>
      <c r="Z274" s="91" t="e">
        <f>INDEX(地温!$D$2:$D$366,MATCH(X274,地温!$C$2:$C$366,FALSE))</f>
        <v>#N/A</v>
      </c>
      <c r="AA274" s="91" t="e">
        <f t="shared" si="158"/>
        <v>#N/A</v>
      </c>
      <c r="AB274" s="93" t="e">
        <f t="shared" si="140"/>
        <v>#N/A</v>
      </c>
      <c r="AC274" s="99" t="e">
        <f t="shared" si="141"/>
        <v>#N/A</v>
      </c>
      <c r="AD274" s="99">
        <f t="shared" si="142"/>
        <v>0</v>
      </c>
      <c r="AG274" s="92">
        <f t="shared" si="159"/>
        <v>266</v>
      </c>
      <c r="AH274" s="91">
        <f t="shared" si="160"/>
        <v>267</v>
      </c>
      <c r="AI274" s="91" t="e">
        <f>INDEX(地温!$D$2:$D$366,MATCH(AG274,地温!$C$2:$C$366,FALSE))</f>
        <v>#N/A</v>
      </c>
      <c r="AJ274" s="91" t="e">
        <f t="shared" si="161"/>
        <v>#N/A</v>
      </c>
      <c r="AK274" s="93" t="e">
        <f t="shared" si="143"/>
        <v>#N/A</v>
      </c>
      <c r="AL274" s="99" t="e">
        <f t="shared" si="144"/>
        <v>#N/A</v>
      </c>
      <c r="AM274" s="99">
        <f t="shared" si="145"/>
        <v>0</v>
      </c>
      <c r="AP274" s="92">
        <f t="shared" si="162"/>
        <v>266</v>
      </c>
      <c r="AQ274" s="91">
        <f t="shared" si="163"/>
        <v>267</v>
      </c>
      <c r="AR274" s="91" t="e">
        <f>INDEX(地温!$D$2:$D$366,MATCH(AP274,地温!$C$2:$C$366,FALSE))</f>
        <v>#N/A</v>
      </c>
      <c r="AS274" s="91" t="e">
        <f t="shared" si="164"/>
        <v>#N/A</v>
      </c>
      <c r="AT274" s="93" t="e">
        <f t="shared" si="146"/>
        <v>#N/A</v>
      </c>
      <c r="AU274" s="99" t="e">
        <f t="shared" si="147"/>
        <v>#N/A</v>
      </c>
      <c r="AV274" s="99">
        <f t="shared" si="148"/>
        <v>0</v>
      </c>
    </row>
    <row r="275" spans="1:48" s="91" customFormat="1">
      <c r="A275" s="92">
        <f t="shared" si="149"/>
        <v>267</v>
      </c>
      <c r="B275" s="91">
        <f t="shared" si="132"/>
        <v>268</v>
      </c>
      <c r="C275" s="99">
        <f t="shared" si="133"/>
        <v>0</v>
      </c>
      <c r="F275" s="92">
        <f t="shared" si="150"/>
        <v>267</v>
      </c>
      <c r="G275" s="91">
        <f t="shared" si="151"/>
        <v>268</v>
      </c>
      <c r="H275" s="91" t="e">
        <f>INDEX(地温!$D$2:$D$366,MATCH(F275,地温!$C$2:$C$366,FALSE))</f>
        <v>#N/A</v>
      </c>
      <c r="I275" s="91" t="e">
        <f t="shared" si="152"/>
        <v>#N/A</v>
      </c>
      <c r="J275" s="93" t="e">
        <f t="shared" si="134"/>
        <v>#N/A</v>
      </c>
      <c r="K275" s="99" t="e">
        <f t="shared" si="135"/>
        <v>#N/A</v>
      </c>
      <c r="L275" s="99">
        <f t="shared" si="136"/>
        <v>0</v>
      </c>
      <c r="O275" s="92">
        <f t="shared" si="153"/>
        <v>267</v>
      </c>
      <c r="P275" s="91">
        <f t="shared" si="154"/>
        <v>268</v>
      </c>
      <c r="Q275" s="91" t="e">
        <f>INDEX(地温!$D$2:$D$366,MATCH(O275,地温!$C$2:$C$366,FALSE))</f>
        <v>#N/A</v>
      </c>
      <c r="R275" s="91" t="e">
        <f t="shared" si="155"/>
        <v>#N/A</v>
      </c>
      <c r="S275" s="93" t="e">
        <f t="shared" si="137"/>
        <v>#N/A</v>
      </c>
      <c r="T275" s="99" t="e">
        <f t="shared" si="138"/>
        <v>#N/A</v>
      </c>
      <c r="U275" s="99">
        <f t="shared" si="139"/>
        <v>0</v>
      </c>
      <c r="X275" s="92">
        <f t="shared" si="156"/>
        <v>267</v>
      </c>
      <c r="Y275" s="91">
        <f t="shared" si="157"/>
        <v>268</v>
      </c>
      <c r="Z275" s="91" t="e">
        <f>INDEX(地温!$D$2:$D$366,MATCH(X275,地温!$C$2:$C$366,FALSE))</f>
        <v>#N/A</v>
      </c>
      <c r="AA275" s="91" t="e">
        <f t="shared" si="158"/>
        <v>#N/A</v>
      </c>
      <c r="AB275" s="93" t="e">
        <f t="shared" si="140"/>
        <v>#N/A</v>
      </c>
      <c r="AC275" s="99" t="e">
        <f t="shared" si="141"/>
        <v>#N/A</v>
      </c>
      <c r="AD275" s="99">
        <f t="shared" si="142"/>
        <v>0</v>
      </c>
      <c r="AG275" s="92">
        <f t="shared" si="159"/>
        <v>267</v>
      </c>
      <c r="AH275" s="91">
        <f t="shared" si="160"/>
        <v>268</v>
      </c>
      <c r="AI275" s="91" t="e">
        <f>INDEX(地温!$D$2:$D$366,MATCH(AG275,地温!$C$2:$C$366,FALSE))</f>
        <v>#N/A</v>
      </c>
      <c r="AJ275" s="91" t="e">
        <f t="shared" si="161"/>
        <v>#N/A</v>
      </c>
      <c r="AK275" s="93" t="e">
        <f t="shared" si="143"/>
        <v>#N/A</v>
      </c>
      <c r="AL275" s="99" t="e">
        <f t="shared" si="144"/>
        <v>#N/A</v>
      </c>
      <c r="AM275" s="99">
        <f t="shared" si="145"/>
        <v>0</v>
      </c>
      <c r="AP275" s="92">
        <f t="shared" si="162"/>
        <v>267</v>
      </c>
      <c r="AQ275" s="91">
        <f t="shared" si="163"/>
        <v>268</v>
      </c>
      <c r="AR275" s="91" t="e">
        <f>INDEX(地温!$D$2:$D$366,MATCH(AP275,地温!$C$2:$C$366,FALSE))</f>
        <v>#N/A</v>
      </c>
      <c r="AS275" s="91" t="e">
        <f t="shared" si="164"/>
        <v>#N/A</v>
      </c>
      <c r="AT275" s="93" t="e">
        <f t="shared" si="146"/>
        <v>#N/A</v>
      </c>
      <c r="AU275" s="99" t="e">
        <f t="shared" si="147"/>
        <v>#N/A</v>
      </c>
      <c r="AV275" s="99">
        <f t="shared" si="148"/>
        <v>0</v>
      </c>
    </row>
    <row r="276" spans="1:48" s="91" customFormat="1">
      <c r="A276" s="92">
        <f t="shared" si="149"/>
        <v>268</v>
      </c>
      <c r="B276" s="91">
        <f t="shared" si="132"/>
        <v>269</v>
      </c>
      <c r="C276" s="99">
        <f t="shared" si="133"/>
        <v>0</v>
      </c>
      <c r="F276" s="92">
        <f t="shared" si="150"/>
        <v>268</v>
      </c>
      <c r="G276" s="91">
        <f t="shared" si="151"/>
        <v>269</v>
      </c>
      <c r="H276" s="91" t="e">
        <f>INDEX(地温!$D$2:$D$366,MATCH(F276,地温!$C$2:$C$366,FALSE))</f>
        <v>#N/A</v>
      </c>
      <c r="I276" s="91" t="e">
        <f t="shared" si="152"/>
        <v>#N/A</v>
      </c>
      <c r="J276" s="93" t="e">
        <f t="shared" si="134"/>
        <v>#N/A</v>
      </c>
      <c r="K276" s="99" t="e">
        <f t="shared" si="135"/>
        <v>#N/A</v>
      </c>
      <c r="L276" s="99">
        <f t="shared" si="136"/>
        <v>0</v>
      </c>
      <c r="O276" s="92">
        <f t="shared" si="153"/>
        <v>268</v>
      </c>
      <c r="P276" s="91">
        <f t="shared" si="154"/>
        <v>269</v>
      </c>
      <c r="Q276" s="91" t="e">
        <f>INDEX(地温!$D$2:$D$366,MATCH(O276,地温!$C$2:$C$366,FALSE))</f>
        <v>#N/A</v>
      </c>
      <c r="R276" s="91" t="e">
        <f t="shared" si="155"/>
        <v>#N/A</v>
      </c>
      <c r="S276" s="93" t="e">
        <f t="shared" si="137"/>
        <v>#N/A</v>
      </c>
      <c r="T276" s="99" t="e">
        <f t="shared" si="138"/>
        <v>#N/A</v>
      </c>
      <c r="U276" s="99">
        <f t="shared" si="139"/>
        <v>0</v>
      </c>
      <c r="X276" s="92">
        <f t="shared" si="156"/>
        <v>268</v>
      </c>
      <c r="Y276" s="91">
        <f t="shared" si="157"/>
        <v>269</v>
      </c>
      <c r="Z276" s="91" t="e">
        <f>INDEX(地温!$D$2:$D$366,MATCH(X276,地温!$C$2:$C$366,FALSE))</f>
        <v>#N/A</v>
      </c>
      <c r="AA276" s="91" t="e">
        <f t="shared" si="158"/>
        <v>#N/A</v>
      </c>
      <c r="AB276" s="93" t="e">
        <f t="shared" si="140"/>
        <v>#N/A</v>
      </c>
      <c r="AC276" s="99" t="e">
        <f t="shared" si="141"/>
        <v>#N/A</v>
      </c>
      <c r="AD276" s="99">
        <f t="shared" si="142"/>
        <v>0</v>
      </c>
      <c r="AG276" s="92">
        <f t="shared" si="159"/>
        <v>268</v>
      </c>
      <c r="AH276" s="91">
        <f t="shared" si="160"/>
        <v>269</v>
      </c>
      <c r="AI276" s="91" t="e">
        <f>INDEX(地温!$D$2:$D$366,MATCH(AG276,地温!$C$2:$C$366,FALSE))</f>
        <v>#N/A</v>
      </c>
      <c r="AJ276" s="91" t="e">
        <f t="shared" si="161"/>
        <v>#N/A</v>
      </c>
      <c r="AK276" s="93" t="e">
        <f t="shared" si="143"/>
        <v>#N/A</v>
      </c>
      <c r="AL276" s="99" t="e">
        <f t="shared" si="144"/>
        <v>#N/A</v>
      </c>
      <c r="AM276" s="99">
        <f t="shared" si="145"/>
        <v>0</v>
      </c>
      <c r="AP276" s="92">
        <f t="shared" si="162"/>
        <v>268</v>
      </c>
      <c r="AQ276" s="91">
        <f t="shared" si="163"/>
        <v>269</v>
      </c>
      <c r="AR276" s="91" t="e">
        <f>INDEX(地温!$D$2:$D$366,MATCH(AP276,地温!$C$2:$C$366,FALSE))</f>
        <v>#N/A</v>
      </c>
      <c r="AS276" s="91" t="e">
        <f t="shared" si="164"/>
        <v>#N/A</v>
      </c>
      <c r="AT276" s="93" t="e">
        <f t="shared" si="146"/>
        <v>#N/A</v>
      </c>
      <c r="AU276" s="99" t="e">
        <f t="shared" si="147"/>
        <v>#N/A</v>
      </c>
      <c r="AV276" s="99">
        <f t="shared" si="148"/>
        <v>0</v>
      </c>
    </row>
    <row r="277" spans="1:48" s="91" customFormat="1">
      <c r="A277" s="92">
        <f t="shared" si="149"/>
        <v>269</v>
      </c>
      <c r="B277" s="91">
        <f t="shared" si="132"/>
        <v>270</v>
      </c>
      <c r="C277" s="99">
        <f t="shared" si="133"/>
        <v>0</v>
      </c>
      <c r="F277" s="92">
        <f t="shared" si="150"/>
        <v>269</v>
      </c>
      <c r="G277" s="91">
        <f t="shared" si="151"/>
        <v>270</v>
      </c>
      <c r="H277" s="91" t="e">
        <f>INDEX(地温!$D$2:$D$366,MATCH(F277,地温!$C$2:$C$366,FALSE))</f>
        <v>#N/A</v>
      </c>
      <c r="I277" s="91" t="e">
        <f t="shared" si="152"/>
        <v>#N/A</v>
      </c>
      <c r="J277" s="93" t="e">
        <f t="shared" si="134"/>
        <v>#N/A</v>
      </c>
      <c r="K277" s="99" t="e">
        <f t="shared" si="135"/>
        <v>#N/A</v>
      </c>
      <c r="L277" s="99">
        <f t="shared" si="136"/>
        <v>0</v>
      </c>
      <c r="O277" s="92">
        <f t="shared" si="153"/>
        <v>269</v>
      </c>
      <c r="P277" s="91">
        <f t="shared" si="154"/>
        <v>270</v>
      </c>
      <c r="Q277" s="91" t="e">
        <f>INDEX(地温!$D$2:$D$366,MATCH(O277,地温!$C$2:$C$366,FALSE))</f>
        <v>#N/A</v>
      </c>
      <c r="R277" s="91" t="e">
        <f t="shared" si="155"/>
        <v>#N/A</v>
      </c>
      <c r="S277" s="93" t="e">
        <f t="shared" si="137"/>
        <v>#N/A</v>
      </c>
      <c r="T277" s="99" t="e">
        <f t="shared" si="138"/>
        <v>#N/A</v>
      </c>
      <c r="U277" s="99">
        <f t="shared" si="139"/>
        <v>0</v>
      </c>
      <c r="X277" s="92">
        <f t="shared" si="156"/>
        <v>269</v>
      </c>
      <c r="Y277" s="91">
        <f t="shared" si="157"/>
        <v>270</v>
      </c>
      <c r="Z277" s="91" t="e">
        <f>INDEX(地温!$D$2:$D$366,MATCH(X277,地温!$C$2:$C$366,FALSE))</f>
        <v>#N/A</v>
      </c>
      <c r="AA277" s="91" t="e">
        <f t="shared" si="158"/>
        <v>#N/A</v>
      </c>
      <c r="AB277" s="93" t="e">
        <f t="shared" si="140"/>
        <v>#N/A</v>
      </c>
      <c r="AC277" s="99" t="e">
        <f t="shared" si="141"/>
        <v>#N/A</v>
      </c>
      <c r="AD277" s="99">
        <f t="shared" si="142"/>
        <v>0</v>
      </c>
      <c r="AG277" s="92">
        <f t="shared" si="159"/>
        <v>269</v>
      </c>
      <c r="AH277" s="91">
        <f t="shared" si="160"/>
        <v>270</v>
      </c>
      <c r="AI277" s="91" t="e">
        <f>INDEX(地温!$D$2:$D$366,MATCH(AG277,地温!$C$2:$C$366,FALSE))</f>
        <v>#N/A</v>
      </c>
      <c r="AJ277" s="91" t="e">
        <f t="shared" si="161"/>
        <v>#N/A</v>
      </c>
      <c r="AK277" s="93" t="e">
        <f t="shared" si="143"/>
        <v>#N/A</v>
      </c>
      <c r="AL277" s="99" t="e">
        <f t="shared" si="144"/>
        <v>#N/A</v>
      </c>
      <c r="AM277" s="99">
        <f t="shared" si="145"/>
        <v>0</v>
      </c>
      <c r="AP277" s="92">
        <f t="shared" si="162"/>
        <v>269</v>
      </c>
      <c r="AQ277" s="91">
        <f t="shared" si="163"/>
        <v>270</v>
      </c>
      <c r="AR277" s="91" t="e">
        <f>INDEX(地温!$D$2:$D$366,MATCH(AP277,地温!$C$2:$C$366,FALSE))</f>
        <v>#N/A</v>
      </c>
      <c r="AS277" s="91" t="e">
        <f t="shared" si="164"/>
        <v>#N/A</v>
      </c>
      <c r="AT277" s="93" t="e">
        <f t="shared" si="146"/>
        <v>#N/A</v>
      </c>
      <c r="AU277" s="99" t="e">
        <f t="shared" si="147"/>
        <v>#N/A</v>
      </c>
      <c r="AV277" s="99">
        <f t="shared" si="148"/>
        <v>0</v>
      </c>
    </row>
    <row r="278" spans="1:48" s="91" customFormat="1">
      <c r="A278" s="92">
        <f t="shared" si="149"/>
        <v>270</v>
      </c>
      <c r="B278" s="91">
        <f t="shared" si="132"/>
        <v>271</v>
      </c>
      <c r="C278" s="99">
        <f t="shared" si="133"/>
        <v>0</v>
      </c>
      <c r="F278" s="92">
        <f t="shared" si="150"/>
        <v>270</v>
      </c>
      <c r="G278" s="91">
        <f t="shared" si="151"/>
        <v>271</v>
      </c>
      <c r="H278" s="91" t="e">
        <f>INDEX(地温!$D$2:$D$366,MATCH(F278,地温!$C$2:$C$366,FALSE))</f>
        <v>#N/A</v>
      </c>
      <c r="I278" s="91" t="e">
        <f t="shared" si="152"/>
        <v>#N/A</v>
      </c>
      <c r="J278" s="93" t="e">
        <f t="shared" si="134"/>
        <v>#N/A</v>
      </c>
      <c r="K278" s="99" t="e">
        <f t="shared" si="135"/>
        <v>#N/A</v>
      </c>
      <c r="L278" s="99">
        <f t="shared" si="136"/>
        <v>0</v>
      </c>
      <c r="O278" s="92">
        <f t="shared" si="153"/>
        <v>270</v>
      </c>
      <c r="P278" s="91">
        <f t="shared" si="154"/>
        <v>271</v>
      </c>
      <c r="Q278" s="91" t="e">
        <f>INDEX(地温!$D$2:$D$366,MATCH(O278,地温!$C$2:$C$366,FALSE))</f>
        <v>#N/A</v>
      </c>
      <c r="R278" s="91" t="e">
        <f t="shared" si="155"/>
        <v>#N/A</v>
      </c>
      <c r="S278" s="93" t="e">
        <f t="shared" si="137"/>
        <v>#N/A</v>
      </c>
      <c r="T278" s="99" t="e">
        <f t="shared" si="138"/>
        <v>#N/A</v>
      </c>
      <c r="U278" s="99">
        <f t="shared" si="139"/>
        <v>0</v>
      </c>
      <c r="X278" s="92">
        <f t="shared" si="156"/>
        <v>270</v>
      </c>
      <c r="Y278" s="91">
        <f t="shared" si="157"/>
        <v>271</v>
      </c>
      <c r="Z278" s="91" t="e">
        <f>INDEX(地温!$D$2:$D$366,MATCH(X278,地温!$C$2:$C$366,FALSE))</f>
        <v>#N/A</v>
      </c>
      <c r="AA278" s="91" t="e">
        <f t="shared" si="158"/>
        <v>#N/A</v>
      </c>
      <c r="AB278" s="93" t="e">
        <f t="shared" si="140"/>
        <v>#N/A</v>
      </c>
      <c r="AC278" s="99" t="e">
        <f t="shared" si="141"/>
        <v>#N/A</v>
      </c>
      <c r="AD278" s="99">
        <f t="shared" si="142"/>
        <v>0</v>
      </c>
      <c r="AG278" s="92">
        <f t="shared" si="159"/>
        <v>270</v>
      </c>
      <c r="AH278" s="91">
        <f t="shared" si="160"/>
        <v>271</v>
      </c>
      <c r="AI278" s="91" t="e">
        <f>INDEX(地温!$D$2:$D$366,MATCH(AG278,地温!$C$2:$C$366,FALSE))</f>
        <v>#N/A</v>
      </c>
      <c r="AJ278" s="91" t="e">
        <f t="shared" si="161"/>
        <v>#N/A</v>
      </c>
      <c r="AK278" s="93" t="e">
        <f t="shared" si="143"/>
        <v>#N/A</v>
      </c>
      <c r="AL278" s="99" t="e">
        <f t="shared" si="144"/>
        <v>#N/A</v>
      </c>
      <c r="AM278" s="99">
        <f t="shared" si="145"/>
        <v>0</v>
      </c>
      <c r="AP278" s="92">
        <f t="shared" si="162"/>
        <v>270</v>
      </c>
      <c r="AQ278" s="91">
        <f t="shared" si="163"/>
        <v>271</v>
      </c>
      <c r="AR278" s="91" t="e">
        <f>INDEX(地温!$D$2:$D$366,MATCH(AP278,地温!$C$2:$C$366,FALSE))</f>
        <v>#N/A</v>
      </c>
      <c r="AS278" s="91" t="e">
        <f t="shared" si="164"/>
        <v>#N/A</v>
      </c>
      <c r="AT278" s="93" t="e">
        <f t="shared" si="146"/>
        <v>#N/A</v>
      </c>
      <c r="AU278" s="99" t="e">
        <f t="shared" si="147"/>
        <v>#N/A</v>
      </c>
      <c r="AV278" s="99">
        <f t="shared" si="148"/>
        <v>0</v>
      </c>
    </row>
    <row r="279" spans="1:48" s="91" customFormat="1">
      <c r="A279" s="92">
        <f t="shared" si="149"/>
        <v>271</v>
      </c>
      <c r="B279" s="91">
        <f t="shared" si="132"/>
        <v>272</v>
      </c>
      <c r="C279" s="99">
        <f t="shared" si="133"/>
        <v>0</v>
      </c>
      <c r="F279" s="92">
        <f t="shared" si="150"/>
        <v>271</v>
      </c>
      <c r="G279" s="91">
        <f t="shared" si="151"/>
        <v>272</v>
      </c>
      <c r="H279" s="91" t="e">
        <f>INDEX(地温!$D$2:$D$366,MATCH(F279,地温!$C$2:$C$366,FALSE))</f>
        <v>#N/A</v>
      </c>
      <c r="I279" s="91" t="e">
        <f t="shared" si="152"/>
        <v>#N/A</v>
      </c>
      <c r="J279" s="93" t="e">
        <f t="shared" si="134"/>
        <v>#N/A</v>
      </c>
      <c r="K279" s="99" t="e">
        <f t="shared" si="135"/>
        <v>#N/A</v>
      </c>
      <c r="L279" s="99">
        <f t="shared" si="136"/>
        <v>0</v>
      </c>
      <c r="O279" s="92">
        <f t="shared" si="153"/>
        <v>271</v>
      </c>
      <c r="P279" s="91">
        <f t="shared" si="154"/>
        <v>272</v>
      </c>
      <c r="Q279" s="91" t="e">
        <f>INDEX(地温!$D$2:$D$366,MATCH(O279,地温!$C$2:$C$366,FALSE))</f>
        <v>#N/A</v>
      </c>
      <c r="R279" s="91" t="e">
        <f t="shared" si="155"/>
        <v>#N/A</v>
      </c>
      <c r="S279" s="93" t="e">
        <f t="shared" si="137"/>
        <v>#N/A</v>
      </c>
      <c r="T279" s="99" t="e">
        <f t="shared" si="138"/>
        <v>#N/A</v>
      </c>
      <c r="U279" s="99">
        <f t="shared" si="139"/>
        <v>0</v>
      </c>
      <c r="X279" s="92">
        <f t="shared" si="156"/>
        <v>271</v>
      </c>
      <c r="Y279" s="91">
        <f t="shared" si="157"/>
        <v>272</v>
      </c>
      <c r="Z279" s="91" t="e">
        <f>INDEX(地温!$D$2:$D$366,MATCH(X279,地温!$C$2:$C$366,FALSE))</f>
        <v>#N/A</v>
      </c>
      <c r="AA279" s="91" t="e">
        <f t="shared" si="158"/>
        <v>#N/A</v>
      </c>
      <c r="AB279" s="93" t="e">
        <f t="shared" si="140"/>
        <v>#N/A</v>
      </c>
      <c r="AC279" s="99" t="e">
        <f t="shared" si="141"/>
        <v>#N/A</v>
      </c>
      <c r="AD279" s="99">
        <f t="shared" si="142"/>
        <v>0</v>
      </c>
      <c r="AG279" s="92">
        <f t="shared" si="159"/>
        <v>271</v>
      </c>
      <c r="AH279" s="91">
        <f t="shared" si="160"/>
        <v>272</v>
      </c>
      <c r="AI279" s="91" t="e">
        <f>INDEX(地温!$D$2:$D$366,MATCH(AG279,地温!$C$2:$C$366,FALSE))</f>
        <v>#N/A</v>
      </c>
      <c r="AJ279" s="91" t="e">
        <f t="shared" si="161"/>
        <v>#N/A</v>
      </c>
      <c r="AK279" s="93" t="e">
        <f t="shared" si="143"/>
        <v>#N/A</v>
      </c>
      <c r="AL279" s="99" t="e">
        <f t="shared" si="144"/>
        <v>#N/A</v>
      </c>
      <c r="AM279" s="99">
        <f t="shared" si="145"/>
        <v>0</v>
      </c>
      <c r="AP279" s="92">
        <f t="shared" si="162"/>
        <v>271</v>
      </c>
      <c r="AQ279" s="91">
        <f t="shared" si="163"/>
        <v>272</v>
      </c>
      <c r="AR279" s="91" t="e">
        <f>INDEX(地温!$D$2:$D$366,MATCH(AP279,地温!$C$2:$C$366,FALSE))</f>
        <v>#N/A</v>
      </c>
      <c r="AS279" s="91" t="e">
        <f t="shared" si="164"/>
        <v>#N/A</v>
      </c>
      <c r="AT279" s="93" t="e">
        <f t="shared" si="146"/>
        <v>#N/A</v>
      </c>
      <c r="AU279" s="99" t="e">
        <f t="shared" si="147"/>
        <v>#N/A</v>
      </c>
      <c r="AV279" s="99">
        <f t="shared" si="148"/>
        <v>0</v>
      </c>
    </row>
    <row r="280" spans="1:48" s="91" customFormat="1">
      <c r="A280" s="92">
        <f t="shared" si="149"/>
        <v>272</v>
      </c>
      <c r="B280" s="91">
        <f t="shared" si="132"/>
        <v>273</v>
      </c>
      <c r="C280" s="99">
        <f t="shared" si="133"/>
        <v>0</v>
      </c>
      <c r="F280" s="92">
        <f t="shared" si="150"/>
        <v>272</v>
      </c>
      <c r="G280" s="91">
        <f t="shared" si="151"/>
        <v>273</v>
      </c>
      <c r="H280" s="91" t="e">
        <f>INDEX(地温!$D$2:$D$366,MATCH(F280,地温!$C$2:$C$366,FALSE))</f>
        <v>#N/A</v>
      </c>
      <c r="I280" s="91" t="e">
        <f t="shared" si="152"/>
        <v>#N/A</v>
      </c>
      <c r="J280" s="93" t="e">
        <f t="shared" si="134"/>
        <v>#N/A</v>
      </c>
      <c r="K280" s="99" t="e">
        <f t="shared" si="135"/>
        <v>#N/A</v>
      </c>
      <c r="L280" s="99">
        <f t="shared" si="136"/>
        <v>0</v>
      </c>
      <c r="O280" s="92">
        <f t="shared" si="153"/>
        <v>272</v>
      </c>
      <c r="P280" s="91">
        <f t="shared" si="154"/>
        <v>273</v>
      </c>
      <c r="Q280" s="91" t="e">
        <f>INDEX(地温!$D$2:$D$366,MATCH(O280,地温!$C$2:$C$366,FALSE))</f>
        <v>#N/A</v>
      </c>
      <c r="R280" s="91" t="e">
        <f t="shared" si="155"/>
        <v>#N/A</v>
      </c>
      <c r="S280" s="93" t="e">
        <f t="shared" si="137"/>
        <v>#N/A</v>
      </c>
      <c r="T280" s="99" t="e">
        <f t="shared" si="138"/>
        <v>#N/A</v>
      </c>
      <c r="U280" s="99">
        <f t="shared" si="139"/>
        <v>0</v>
      </c>
      <c r="X280" s="92">
        <f t="shared" si="156"/>
        <v>272</v>
      </c>
      <c r="Y280" s="91">
        <f t="shared" si="157"/>
        <v>273</v>
      </c>
      <c r="Z280" s="91" t="e">
        <f>INDEX(地温!$D$2:$D$366,MATCH(X280,地温!$C$2:$C$366,FALSE))</f>
        <v>#N/A</v>
      </c>
      <c r="AA280" s="91" t="e">
        <f t="shared" si="158"/>
        <v>#N/A</v>
      </c>
      <c r="AB280" s="93" t="e">
        <f t="shared" si="140"/>
        <v>#N/A</v>
      </c>
      <c r="AC280" s="99" t="e">
        <f t="shared" si="141"/>
        <v>#N/A</v>
      </c>
      <c r="AD280" s="99">
        <f t="shared" si="142"/>
        <v>0</v>
      </c>
      <c r="AG280" s="92">
        <f t="shared" si="159"/>
        <v>272</v>
      </c>
      <c r="AH280" s="91">
        <f t="shared" si="160"/>
        <v>273</v>
      </c>
      <c r="AI280" s="91" t="e">
        <f>INDEX(地温!$D$2:$D$366,MATCH(AG280,地温!$C$2:$C$366,FALSE))</f>
        <v>#N/A</v>
      </c>
      <c r="AJ280" s="91" t="e">
        <f t="shared" si="161"/>
        <v>#N/A</v>
      </c>
      <c r="AK280" s="93" t="e">
        <f t="shared" si="143"/>
        <v>#N/A</v>
      </c>
      <c r="AL280" s="99" t="e">
        <f t="shared" si="144"/>
        <v>#N/A</v>
      </c>
      <c r="AM280" s="99">
        <f t="shared" si="145"/>
        <v>0</v>
      </c>
      <c r="AP280" s="92">
        <f t="shared" si="162"/>
        <v>272</v>
      </c>
      <c r="AQ280" s="91">
        <f t="shared" si="163"/>
        <v>273</v>
      </c>
      <c r="AR280" s="91" t="e">
        <f>INDEX(地温!$D$2:$D$366,MATCH(AP280,地温!$C$2:$C$366,FALSE))</f>
        <v>#N/A</v>
      </c>
      <c r="AS280" s="91" t="e">
        <f t="shared" si="164"/>
        <v>#N/A</v>
      </c>
      <c r="AT280" s="93" t="e">
        <f t="shared" si="146"/>
        <v>#N/A</v>
      </c>
      <c r="AU280" s="99" t="e">
        <f t="shared" si="147"/>
        <v>#N/A</v>
      </c>
      <c r="AV280" s="99">
        <f t="shared" si="148"/>
        <v>0</v>
      </c>
    </row>
    <row r="281" spans="1:48" s="91" customFormat="1">
      <c r="A281" s="92">
        <f t="shared" si="149"/>
        <v>273</v>
      </c>
      <c r="B281" s="91">
        <f t="shared" si="132"/>
        <v>274</v>
      </c>
      <c r="C281" s="99">
        <f t="shared" si="133"/>
        <v>0</v>
      </c>
      <c r="F281" s="92">
        <f t="shared" si="150"/>
        <v>273</v>
      </c>
      <c r="G281" s="91">
        <f t="shared" si="151"/>
        <v>274</v>
      </c>
      <c r="H281" s="91" t="e">
        <f>INDEX(地温!$D$2:$D$366,MATCH(F281,地温!$C$2:$C$366,FALSE))</f>
        <v>#N/A</v>
      </c>
      <c r="I281" s="91" t="e">
        <f t="shared" si="152"/>
        <v>#N/A</v>
      </c>
      <c r="J281" s="93" t="e">
        <f t="shared" si="134"/>
        <v>#N/A</v>
      </c>
      <c r="K281" s="99" t="e">
        <f t="shared" si="135"/>
        <v>#N/A</v>
      </c>
      <c r="L281" s="99">
        <f t="shared" si="136"/>
        <v>0</v>
      </c>
      <c r="O281" s="92">
        <f t="shared" si="153"/>
        <v>273</v>
      </c>
      <c r="P281" s="91">
        <f t="shared" si="154"/>
        <v>274</v>
      </c>
      <c r="Q281" s="91" t="e">
        <f>INDEX(地温!$D$2:$D$366,MATCH(O281,地温!$C$2:$C$366,FALSE))</f>
        <v>#N/A</v>
      </c>
      <c r="R281" s="91" t="e">
        <f t="shared" si="155"/>
        <v>#N/A</v>
      </c>
      <c r="S281" s="93" t="e">
        <f t="shared" si="137"/>
        <v>#N/A</v>
      </c>
      <c r="T281" s="99" t="e">
        <f t="shared" si="138"/>
        <v>#N/A</v>
      </c>
      <c r="U281" s="99">
        <f t="shared" si="139"/>
        <v>0</v>
      </c>
      <c r="X281" s="92">
        <f t="shared" si="156"/>
        <v>273</v>
      </c>
      <c r="Y281" s="91">
        <f t="shared" si="157"/>
        <v>274</v>
      </c>
      <c r="Z281" s="91" t="e">
        <f>INDEX(地温!$D$2:$D$366,MATCH(X281,地温!$C$2:$C$366,FALSE))</f>
        <v>#N/A</v>
      </c>
      <c r="AA281" s="91" t="e">
        <f t="shared" si="158"/>
        <v>#N/A</v>
      </c>
      <c r="AB281" s="93" t="e">
        <f t="shared" si="140"/>
        <v>#N/A</v>
      </c>
      <c r="AC281" s="99" t="e">
        <f t="shared" si="141"/>
        <v>#N/A</v>
      </c>
      <c r="AD281" s="99">
        <f t="shared" si="142"/>
        <v>0</v>
      </c>
      <c r="AG281" s="92">
        <f t="shared" si="159"/>
        <v>273</v>
      </c>
      <c r="AH281" s="91">
        <f t="shared" si="160"/>
        <v>274</v>
      </c>
      <c r="AI281" s="91" t="e">
        <f>INDEX(地温!$D$2:$D$366,MATCH(AG281,地温!$C$2:$C$366,FALSE))</f>
        <v>#N/A</v>
      </c>
      <c r="AJ281" s="91" t="e">
        <f t="shared" si="161"/>
        <v>#N/A</v>
      </c>
      <c r="AK281" s="93" t="e">
        <f t="shared" si="143"/>
        <v>#N/A</v>
      </c>
      <c r="AL281" s="99" t="e">
        <f t="shared" si="144"/>
        <v>#N/A</v>
      </c>
      <c r="AM281" s="99">
        <f t="shared" si="145"/>
        <v>0</v>
      </c>
      <c r="AP281" s="92">
        <f t="shared" si="162"/>
        <v>273</v>
      </c>
      <c r="AQ281" s="91">
        <f t="shared" si="163"/>
        <v>274</v>
      </c>
      <c r="AR281" s="91" t="e">
        <f>INDEX(地温!$D$2:$D$366,MATCH(AP281,地温!$C$2:$C$366,FALSE))</f>
        <v>#N/A</v>
      </c>
      <c r="AS281" s="91" t="e">
        <f t="shared" si="164"/>
        <v>#N/A</v>
      </c>
      <c r="AT281" s="93" t="e">
        <f t="shared" si="146"/>
        <v>#N/A</v>
      </c>
      <c r="AU281" s="99" t="e">
        <f t="shared" si="147"/>
        <v>#N/A</v>
      </c>
      <c r="AV281" s="99">
        <f t="shared" si="148"/>
        <v>0</v>
      </c>
    </row>
    <row r="282" spans="1:48" s="91" customFormat="1">
      <c r="A282" s="92">
        <f t="shared" si="149"/>
        <v>274</v>
      </c>
      <c r="B282" s="91">
        <f t="shared" si="132"/>
        <v>275</v>
      </c>
      <c r="C282" s="99">
        <f t="shared" si="133"/>
        <v>0</v>
      </c>
      <c r="F282" s="92">
        <f t="shared" si="150"/>
        <v>274</v>
      </c>
      <c r="G282" s="91">
        <f t="shared" si="151"/>
        <v>275</v>
      </c>
      <c r="H282" s="91" t="e">
        <f>INDEX(地温!$D$2:$D$366,MATCH(F282,地温!$C$2:$C$366,FALSE))</f>
        <v>#N/A</v>
      </c>
      <c r="I282" s="91" t="e">
        <f t="shared" si="152"/>
        <v>#N/A</v>
      </c>
      <c r="J282" s="93" t="e">
        <f t="shared" si="134"/>
        <v>#N/A</v>
      </c>
      <c r="K282" s="99" t="e">
        <f t="shared" si="135"/>
        <v>#N/A</v>
      </c>
      <c r="L282" s="99">
        <f t="shared" si="136"/>
        <v>0</v>
      </c>
      <c r="O282" s="92">
        <f t="shared" si="153"/>
        <v>274</v>
      </c>
      <c r="P282" s="91">
        <f t="shared" si="154"/>
        <v>275</v>
      </c>
      <c r="Q282" s="91" t="e">
        <f>INDEX(地温!$D$2:$D$366,MATCH(O282,地温!$C$2:$C$366,FALSE))</f>
        <v>#N/A</v>
      </c>
      <c r="R282" s="91" t="e">
        <f t="shared" si="155"/>
        <v>#N/A</v>
      </c>
      <c r="S282" s="93" t="e">
        <f t="shared" si="137"/>
        <v>#N/A</v>
      </c>
      <c r="T282" s="99" t="e">
        <f t="shared" si="138"/>
        <v>#N/A</v>
      </c>
      <c r="U282" s="99">
        <f t="shared" si="139"/>
        <v>0</v>
      </c>
      <c r="X282" s="92">
        <f t="shared" si="156"/>
        <v>274</v>
      </c>
      <c r="Y282" s="91">
        <f t="shared" si="157"/>
        <v>275</v>
      </c>
      <c r="Z282" s="91" t="e">
        <f>INDEX(地温!$D$2:$D$366,MATCH(X282,地温!$C$2:$C$366,FALSE))</f>
        <v>#N/A</v>
      </c>
      <c r="AA282" s="91" t="e">
        <f t="shared" si="158"/>
        <v>#N/A</v>
      </c>
      <c r="AB282" s="93" t="e">
        <f t="shared" si="140"/>
        <v>#N/A</v>
      </c>
      <c r="AC282" s="99" t="e">
        <f t="shared" si="141"/>
        <v>#N/A</v>
      </c>
      <c r="AD282" s="99">
        <f t="shared" si="142"/>
        <v>0</v>
      </c>
      <c r="AG282" s="92">
        <f t="shared" si="159"/>
        <v>274</v>
      </c>
      <c r="AH282" s="91">
        <f t="shared" si="160"/>
        <v>275</v>
      </c>
      <c r="AI282" s="91" t="e">
        <f>INDEX(地温!$D$2:$D$366,MATCH(AG282,地温!$C$2:$C$366,FALSE))</f>
        <v>#N/A</v>
      </c>
      <c r="AJ282" s="91" t="e">
        <f t="shared" si="161"/>
        <v>#N/A</v>
      </c>
      <c r="AK282" s="93" t="e">
        <f t="shared" si="143"/>
        <v>#N/A</v>
      </c>
      <c r="AL282" s="99" t="e">
        <f t="shared" si="144"/>
        <v>#N/A</v>
      </c>
      <c r="AM282" s="99">
        <f t="shared" si="145"/>
        <v>0</v>
      </c>
      <c r="AP282" s="92">
        <f t="shared" si="162"/>
        <v>274</v>
      </c>
      <c r="AQ282" s="91">
        <f t="shared" si="163"/>
        <v>275</v>
      </c>
      <c r="AR282" s="91" t="e">
        <f>INDEX(地温!$D$2:$D$366,MATCH(AP282,地温!$C$2:$C$366,FALSE))</f>
        <v>#N/A</v>
      </c>
      <c r="AS282" s="91" t="e">
        <f t="shared" si="164"/>
        <v>#N/A</v>
      </c>
      <c r="AT282" s="93" t="e">
        <f t="shared" si="146"/>
        <v>#N/A</v>
      </c>
      <c r="AU282" s="99" t="e">
        <f t="shared" si="147"/>
        <v>#N/A</v>
      </c>
      <c r="AV282" s="99">
        <f t="shared" si="148"/>
        <v>0</v>
      </c>
    </row>
    <row r="283" spans="1:48" s="91" customFormat="1">
      <c r="A283" s="92">
        <f t="shared" si="149"/>
        <v>275</v>
      </c>
      <c r="B283" s="91">
        <f t="shared" si="132"/>
        <v>276</v>
      </c>
      <c r="C283" s="99">
        <f t="shared" si="133"/>
        <v>0</v>
      </c>
      <c r="F283" s="92">
        <f t="shared" si="150"/>
        <v>275</v>
      </c>
      <c r="G283" s="91">
        <f t="shared" si="151"/>
        <v>276</v>
      </c>
      <c r="H283" s="91" t="e">
        <f>INDEX(地温!$D$2:$D$366,MATCH(F283,地温!$C$2:$C$366,FALSE))</f>
        <v>#N/A</v>
      </c>
      <c r="I283" s="91" t="e">
        <f t="shared" si="152"/>
        <v>#N/A</v>
      </c>
      <c r="J283" s="93" t="e">
        <f t="shared" si="134"/>
        <v>#N/A</v>
      </c>
      <c r="K283" s="99" t="e">
        <f t="shared" si="135"/>
        <v>#N/A</v>
      </c>
      <c r="L283" s="99">
        <f t="shared" si="136"/>
        <v>0</v>
      </c>
      <c r="O283" s="92">
        <f t="shared" si="153"/>
        <v>275</v>
      </c>
      <c r="P283" s="91">
        <f t="shared" si="154"/>
        <v>276</v>
      </c>
      <c r="Q283" s="91" t="e">
        <f>INDEX(地温!$D$2:$D$366,MATCH(O283,地温!$C$2:$C$366,FALSE))</f>
        <v>#N/A</v>
      </c>
      <c r="R283" s="91" t="e">
        <f t="shared" si="155"/>
        <v>#N/A</v>
      </c>
      <c r="S283" s="93" t="e">
        <f t="shared" si="137"/>
        <v>#N/A</v>
      </c>
      <c r="T283" s="99" t="e">
        <f t="shared" si="138"/>
        <v>#N/A</v>
      </c>
      <c r="U283" s="99">
        <f t="shared" si="139"/>
        <v>0</v>
      </c>
      <c r="X283" s="92">
        <f t="shared" si="156"/>
        <v>275</v>
      </c>
      <c r="Y283" s="91">
        <f t="shared" si="157"/>
        <v>276</v>
      </c>
      <c r="Z283" s="91" t="e">
        <f>INDEX(地温!$D$2:$D$366,MATCH(X283,地温!$C$2:$C$366,FALSE))</f>
        <v>#N/A</v>
      </c>
      <c r="AA283" s="91" t="e">
        <f t="shared" si="158"/>
        <v>#N/A</v>
      </c>
      <c r="AB283" s="93" t="e">
        <f t="shared" si="140"/>
        <v>#N/A</v>
      </c>
      <c r="AC283" s="99" t="e">
        <f t="shared" si="141"/>
        <v>#N/A</v>
      </c>
      <c r="AD283" s="99">
        <f t="shared" si="142"/>
        <v>0</v>
      </c>
      <c r="AG283" s="92">
        <f t="shared" si="159"/>
        <v>275</v>
      </c>
      <c r="AH283" s="91">
        <f t="shared" si="160"/>
        <v>276</v>
      </c>
      <c r="AI283" s="91" t="e">
        <f>INDEX(地温!$D$2:$D$366,MATCH(AG283,地温!$C$2:$C$366,FALSE))</f>
        <v>#N/A</v>
      </c>
      <c r="AJ283" s="91" t="e">
        <f t="shared" si="161"/>
        <v>#N/A</v>
      </c>
      <c r="AK283" s="93" t="e">
        <f t="shared" si="143"/>
        <v>#N/A</v>
      </c>
      <c r="AL283" s="99" t="e">
        <f t="shared" si="144"/>
        <v>#N/A</v>
      </c>
      <c r="AM283" s="99">
        <f t="shared" si="145"/>
        <v>0</v>
      </c>
      <c r="AP283" s="92">
        <f t="shared" si="162"/>
        <v>275</v>
      </c>
      <c r="AQ283" s="91">
        <f t="shared" si="163"/>
        <v>276</v>
      </c>
      <c r="AR283" s="91" t="e">
        <f>INDEX(地温!$D$2:$D$366,MATCH(AP283,地温!$C$2:$C$366,FALSE))</f>
        <v>#N/A</v>
      </c>
      <c r="AS283" s="91" t="e">
        <f t="shared" si="164"/>
        <v>#N/A</v>
      </c>
      <c r="AT283" s="93" t="e">
        <f t="shared" si="146"/>
        <v>#N/A</v>
      </c>
      <c r="AU283" s="99" t="e">
        <f t="shared" si="147"/>
        <v>#N/A</v>
      </c>
      <c r="AV283" s="99">
        <f t="shared" si="148"/>
        <v>0</v>
      </c>
    </row>
    <row r="284" spans="1:48" s="91" customFormat="1">
      <c r="A284" s="92">
        <f t="shared" si="149"/>
        <v>276</v>
      </c>
      <c r="B284" s="91">
        <f t="shared" si="132"/>
        <v>277</v>
      </c>
      <c r="C284" s="99">
        <f t="shared" si="133"/>
        <v>0</v>
      </c>
      <c r="F284" s="92">
        <f t="shared" si="150"/>
        <v>276</v>
      </c>
      <c r="G284" s="91">
        <f t="shared" si="151"/>
        <v>277</v>
      </c>
      <c r="H284" s="91" t="e">
        <f>INDEX(地温!$D$2:$D$366,MATCH(F284,地温!$C$2:$C$366,FALSE))</f>
        <v>#N/A</v>
      </c>
      <c r="I284" s="91" t="e">
        <f t="shared" si="152"/>
        <v>#N/A</v>
      </c>
      <c r="J284" s="93" t="e">
        <f t="shared" si="134"/>
        <v>#N/A</v>
      </c>
      <c r="K284" s="99" t="e">
        <f t="shared" si="135"/>
        <v>#N/A</v>
      </c>
      <c r="L284" s="99">
        <f t="shared" si="136"/>
        <v>0</v>
      </c>
      <c r="O284" s="92">
        <f t="shared" si="153"/>
        <v>276</v>
      </c>
      <c r="P284" s="91">
        <f t="shared" si="154"/>
        <v>277</v>
      </c>
      <c r="Q284" s="91" t="e">
        <f>INDEX(地温!$D$2:$D$366,MATCH(O284,地温!$C$2:$C$366,FALSE))</f>
        <v>#N/A</v>
      </c>
      <c r="R284" s="91" t="e">
        <f t="shared" si="155"/>
        <v>#N/A</v>
      </c>
      <c r="S284" s="93" t="e">
        <f t="shared" si="137"/>
        <v>#N/A</v>
      </c>
      <c r="T284" s="99" t="e">
        <f t="shared" si="138"/>
        <v>#N/A</v>
      </c>
      <c r="U284" s="99">
        <f t="shared" si="139"/>
        <v>0</v>
      </c>
      <c r="X284" s="92">
        <f t="shared" si="156"/>
        <v>276</v>
      </c>
      <c r="Y284" s="91">
        <f t="shared" si="157"/>
        <v>277</v>
      </c>
      <c r="Z284" s="91" t="e">
        <f>INDEX(地温!$D$2:$D$366,MATCH(X284,地温!$C$2:$C$366,FALSE))</f>
        <v>#N/A</v>
      </c>
      <c r="AA284" s="91" t="e">
        <f t="shared" si="158"/>
        <v>#N/A</v>
      </c>
      <c r="AB284" s="93" t="e">
        <f t="shared" si="140"/>
        <v>#N/A</v>
      </c>
      <c r="AC284" s="99" t="e">
        <f t="shared" si="141"/>
        <v>#N/A</v>
      </c>
      <c r="AD284" s="99">
        <f t="shared" si="142"/>
        <v>0</v>
      </c>
      <c r="AG284" s="92">
        <f t="shared" si="159"/>
        <v>276</v>
      </c>
      <c r="AH284" s="91">
        <f t="shared" si="160"/>
        <v>277</v>
      </c>
      <c r="AI284" s="91" t="e">
        <f>INDEX(地温!$D$2:$D$366,MATCH(AG284,地温!$C$2:$C$366,FALSE))</f>
        <v>#N/A</v>
      </c>
      <c r="AJ284" s="91" t="e">
        <f t="shared" si="161"/>
        <v>#N/A</v>
      </c>
      <c r="AK284" s="93" t="e">
        <f t="shared" si="143"/>
        <v>#N/A</v>
      </c>
      <c r="AL284" s="99" t="e">
        <f t="shared" si="144"/>
        <v>#N/A</v>
      </c>
      <c r="AM284" s="99">
        <f t="shared" si="145"/>
        <v>0</v>
      </c>
      <c r="AP284" s="92">
        <f t="shared" si="162"/>
        <v>276</v>
      </c>
      <c r="AQ284" s="91">
        <f t="shared" si="163"/>
        <v>277</v>
      </c>
      <c r="AR284" s="91" t="e">
        <f>INDEX(地温!$D$2:$D$366,MATCH(AP284,地温!$C$2:$C$366,FALSE))</f>
        <v>#N/A</v>
      </c>
      <c r="AS284" s="91" t="e">
        <f t="shared" si="164"/>
        <v>#N/A</v>
      </c>
      <c r="AT284" s="93" t="e">
        <f t="shared" si="146"/>
        <v>#N/A</v>
      </c>
      <c r="AU284" s="99" t="e">
        <f t="shared" si="147"/>
        <v>#N/A</v>
      </c>
      <c r="AV284" s="99">
        <f t="shared" si="148"/>
        <v>0</v>
      </c>
    </row>
    <row r="285" spans="1:48" s="91" customFormat="1">
      <c r="A285" s="92">
        <f t="shared" si="149"/>
        <v>277</v>
      </c>
      <c r="B285" s="91">
        <f t="shared" si="132"/>
        <v>278</v>
      </c>
      <c r="C285" s="99">
        <f t="shared" si="133"/>
        <v>0</v>
      </c>
      <c r="F285" s="92">
        <f t="shared" si="150"/>
        <v>277</v>
      </c>
      <c r="G285" s="91">
        <f t="shared" si="151"/>
        <v>278</v>
      </c>
      <c r="H285" s="91" t="e">
        <f>INDEX(地温!$D$2:$D$366,MATCH(F285,地温!$C$2:$C$366,FALSE))</f>
        <v>#N/A</v>
      </c>
      <c r="I285" s="91" t="e">
        <f t="shared" si="152"/>
        <v>#N/A</v>
      </c>
      <c r="J285" s="93" t="e">
        <f t="shared" si="134"/>
        <v>#N/A</v>
      </c>
      <c r="K285" s="99" t="e">
        <f t="shared" si="135"/>
        <v>#N/A</v>
      </c>
      <c r="L285" s="99">
        <f t="shared" si="136"/>
        <v>0</v>
      </c>
      <c r="O285" s="92">
        <f t="shared" si="153"/>
        <v>277</v>
      </c>
      <c r="P285" s="91">
        <f t="shared" si="154"/>
        <v>278</v>
      </c>
      <c r="Q285" s="91" t="e">
        <f>INDEX(地温!$D$2:$D$366,MATCH(O285,地温!$C$2:$C$366,FALSE))</f>
        <v>#N/A</v>
      </c>
      <c r="R285" s="91" t="e">
        <f t="shared" si="155"/>
        <v>#N/A</v>
      </c>
      <c r="S285" s="93" t="e">
        <f t="shared" si="137"/>
        <v>#N/A</v>
      </c>
      <c r="T285" s="99" t="e">
        <f t="shared" si="138"/>
        <v>#N/A</v>
      </c>
      <c r="U285" s="99">
        <f t="shared" si="139"/>
        <v>0</v>
      </c>
      <c r="X285" s="92">
        <f t="shared" si="156"/>
        <v>277</v>
      </c>
      <c r="Y285" s="91">
        <f t="shared" si="157"/>
        <v>278</v>
      </c>
      <c r="Z285" s="91" t="e">
        <f>INDEX(地温!$D$2:$D$366,MATCH(X285,地温!$C$2:$C$366,FALSE))</f>
        <v>#N/A</v>
      </c>
      <c r="AA285" s="91" t="e">
        <f t="shared" si="158"/>
        <v>#N/A</v>
      </c>
      <c r="AB285" s="93" t="e">
        <f t="shared" si="140"/>
        <v>#N/A</v>
      </c>
      <c r="AC285" s="99" t="e">
        <f t="shared" si="141"/>
        <v>#N/A</v>
      </c>
      <c r="AD285" s="99">
        <f t="shared" si="142"/>
        <v>0</v>
      </c>
      <c r="AG285" s="92">
        <f t="shared" si="159"/>
        <v>277</v>
      </c>
      <c r="AH285" s="91">
        <f t="shared" si="160"/>
        <v>278</v>
      </c>
      <c r="AI285" s="91" t="e">
        <f>INDEX(地温!$D$2:$D$366,MATCH(AG285,地温!$C$2:$C$366,FALSE))</f>
        <v>#N/A</v>
      </c>
      <c r="AJ285" s="91" t="e">
        <f t="shared" si="161"/>
        <v>#N/A</v>
      </c>
      <c r="AK285" s="93" t="e">
        <f t="shared" si="143"/>
        <v>#N/A</v>
      </c>
      <c r="AL285" s="99" t="e">
        <f t="shared" si="144"/>
        <v>#N/A</v>
      </c>
      <c r="AM285" s="99">
        <f t="shared" si="145"/>
        <v>0</v>
      </c>
      <c r="AP285" s="92">
        <f t="shared" si="162"/>
        <v>277</v>
      </c>
      <c r="AQ285" s="91">
        <f t="shared" si="163"/>
        <v>278</v>
      </c>
      <c r="AR285" s="91" t="e">
        <f>INDEX(地温!$D$2:$D$366,MATCH(AP285,地温!$C$2:$C$366,FALSE))</f>
        <v>#N/A</v>
      </c>
      <c r="AS285" s="91" t="e">
        <f t="shared" si="164"/>
        <v>#N/A</v>
      </c>
      <c r="AT285" s="93" t="e">
        <f t="shared" si="146"/>
        <v>#N/A</v>
      </c>
      <c r="AU285" s="99" t="e">
        <f t="shared" si="147"/>
        <v>#N/A</v>
      </c>
      <c r="AV285" s="99">
        <f t="shared" si="148"/>
        <v>0</v>
      </c>
    </row>
    <row r="286" spans="1:48" s="91" customFormat="1">
      <c r="A286" s="92">
        <f t="shared" si="149"/>
        <v>278</v>
      </c>
      <c r="B286" s="91">
        <f t="shared" si="132"/>
        <v>279</v>
      </c>
      <c r="C286" s="99">
        <f t="shared" si="133"/>
        <v>0</v>
      </c>
      <c r="F286" s="92">
        <f t="shared" si="150"/>
        <v>278</v>
      </c>
      <c r="G286" s="91">
        <f t="shared" si="151"/>
        <v>279</v>
      </c>
      <c r="H286" s="91" t="e">
        <f>INDEX(地温!$D$2:$D$366,MATCH(F286,地温!$C$2:$C$366,FALSE))</f>
        <v>#N/A</v>
      </c>
      <c r="I286" s="91" t="e">
        <f t="shared" si="152"/>
        <v>#N/A</v>
      </c>
      <c r="J286" s="93" t="e">
        <f t="shared" si="134"/>
        <v>#N/A</v>
      </c>
      <c r="K286" s="99" t="e">
        <f t="shared" si="135"/>
        <v>#N/A</v>
      </c>
      <c r="L286" s="99">
        <f t="shared" si="136"/>
        <v>0</v>
      </c>
      <c r="O286" s="92">
        <f t="shared" si="153"/>
        <v>278</v>
      </c>
      <c r="P286" s="91">
        <f t="shared" si="154"/>
        <v>279</v>
      </c>
      <c r="Q286" s="91" t="e">
        <f>INDEX(地温!$D$2:$D$366,MATCH(O286,地温!$C$2:$C$366,FALSE))</f>
        <v>#N/A</v>
      </c>
      <c r="R286" s="91" t="e">
        <f t="shared" si="155"/>
        <v>#N/A</v>
      </c>
      <c r="S286" s="93" t="e">
        <f t="shared" si="137"/>
        <v>#N/A</v>
      </c>
      <c r="T286" s="99" t="e">
        <f t="shared" si="138"/>
        <v>#N/A</v>
      </c>
      <c r="U286" s="99">
        <f t="shared" si="139"/>
        <v>0</v>
      </c>
      <c r="X286" s="92">
        <f t="shared" si="156"/>
        <v>278</v>
      </c>
      <c r="Y286" s="91">
        <f t="shared" si="157"/>
        <v>279</v>
      </c>
      <c r="Z286" s="91" t="e">
        <f>INDEX(地温!$D$2:$D$366,MATCH(X286,地温!$C$2:$C$366,FALSE))</f>
        <v>#N/A</v>
      </c>
      <c r="AA286" s="91" t="e">
        <f t="shared" si="158"/>
        <v>#N/A</v>
      </c>
      <c r="AB286" s="93" t="e">
        <f t="shared" si="140"/>
        <v>#N/A</v>
      </c>
      <c r="AC286" s="99" t="e">
        <f t="shared" si="141"/>
        <v>#N/A</v>
      </c>
      <c r="AD286" s="99">
        <f t="shared" si="142"/>
        <v>0</v>
      </c>
      <c r="AG286" s="92">
        <f t="shared" si="159"/>
        <v>278</v>
      </c>
      <c r="AH286" s="91">
        <f t="shared" si="160"/>
        <v>279</v>
      </c>
      <c r="AI286" s="91" t="e">
        <f>INDEX(地温!$D$2:$D$366,MATCH(AG286,地温!$C$2:$C$366,FALSE))</f>
        <v>#N/A</v>
      </c>
      <c r="AJ286" s="91" t="e">
        <f t="shared" si="161"/>
        <v>#N/A</v>
      </c>
      <c r="AK286" s="93" t="e">
        <f t="shared" si="143"/>
        <v>#N/A</v>
      </c>
      <c r="AL286" s="99" t="e">
        <f t="shared" si="144"/>
        <v>#N/A</v>
      </c>
      <c r="AM286" s="99">
        <f t="shared" si="145"/>
        <v>0</v>
      </c>
      <c r="AP286" s="92">
        <f t="shared" si="162"/>
        <v>278</v>
      </c>
      <c r="AQ286" s="91">
        <f t="shared" si="163"/>
        <v>279</v>
      </c>
      <c r="AR286" s="91" t="e">
        <f>INDEX(地温!$D$2:$D$366,MATCH(AP286,地温!$C$2:$C$366,FALSE))</f>
        <v>#N/A</v>
      </c>
      <c r="AS286" s="91" t="e">
        <f t="shared" si="164"/>
        <v>#N/A</v>
      </c>
      <c r="AT286" s="93" t="e">
        <f t="shared" si="146"/>
        <v>#N/A</v>
      </c>
      <c r="AU286" s="99" t="e">
        <f t="shared" si="147"/>
        <v>#N/A</v>
      </c>
      <c r="AV286" s="99">
        <f t="shared" si="148"/>
        <v>0</v>
      </c>
    </row>
    <row r="287" spans="1:48" s="91" customFormat="1">
      <c r="A287" s="92">
        <f t="shared" si="149"/>
        <v>279</v>
      </c>
      <c r="B287" s="91">
        <f t="shared" si="132"/>
        <v>280</v>
      </c>
      <c r="C287" s="99">
        <f t="shared" si="133"/>
        <v>0</v>
      </c>
      <c r="F287" s="92">
        <f t="shared" si="150"/>
        <v>279</v>
      </c>
      <c r="G287" s="91">
        <f t="shared" si="151"/>
        <v>280</v>
      </c>
      <c r="H287" s="91" t="e">
        <f>INDEX(地温!$D$2:$D$366,MATCH(F287,地温!$C$2:$C$366,FALSE))</f>
        <v>#N/A</v>
      </c>
      <c r="I287" s="91" t="e">
        <f t="shared" si="152"/>
        <v>#N/A</v>
      </c>
      <c r="J287" s="93" t="e">
        <f t="shared" si="134"/>
        <v>#N/A</v>
      </c>
      <c r="K287" s="99" t="e">
        <f t="shared" si="135"/>
        <v>#N/A</v>
      </c>
      <c r="L287" s="99">
        <f t="shared" si="136"/>
        <v>0</v>
      </c>
      <c r="O287" s="92">
        <f t="shared" si="153"/>
        <v>279</v>
      </c>
      <c r="P287" s="91">
        <f t="shared" si="154"/>
        <v>280</v>
      </c>
      <c r="Q287" s="91" t="e">
        <f>INDEX(地温!$D$2:$D$366,MATCH(O287,地温!$C$2:$C$366,FALSE))</f>
        <v>#N/A</v>
      </c>
      <c r="R287" s="91" t="e">
        <f t="shared" si="155"/>
        <v>#N/A</v>
      </c>
      <c r="S287" s="93" t="e">
        <f t="shared" si="137"/>
        <v>#N/A</v>
      </c>
      <c r="T287" s="99" t="e">
        <f t="shared" si="138"/>
        <v>#N/A</v>
      </c>
      <c r="U287" s="99">
        <f t="shared" si="139"/>
        <v>0</v>
      </c>
      <c r="X287" s="92">
        <f t="shared" si="156"/>
        <v>279</v>
      </c>
      <c r="Y287" s="91">
        <f t="shared" si="157"/>
        <v>280</v>
      </c>
      <c r="Z287" s="91" t="e">
        <f>INDEX(地温!$D$2:$D$366,MATCH(X287,地温!$C$2:$C$366,FALSE))</f>
        <v>#N/A</v>
      </c>
      <c r="AA287" s="91" t="e">
        <f t="shared" si="158"/>
        <v>#N/A</v>
      </c>
      <c r="AB287" s="93" t="e">
        <f t="shared" si="140"/>
        <v>#N/A</v>
      </c>
      <c r="AC287" s="99" t="e">
        <f t="shared" si="141"/>
        <v>#N/A</v>
      </c>
      <c r="AD287" s="99">
        <f t="shared" si="142"/>
        <v>0</v>
      </c>
      <c r="AG287" s="92">
        <f t="shared" si="159"/>
        <v>279</v>
      </c>
      <c r="AH287" s="91">
        <f t="shared" si="160"/>
        <v>280</v>
      </c>
      <c r="AI287" s="91" t="e">
        <f>INDEX(地温!$D$2:$D$366,MATCH(AG287,地温!$C$2:$C$366,FALSE))</f>
        <v>#N/A</v>
      </c>
      <c r="AJ287" s="91" t="e">
        <f t="shared" si="161"/>
        <v>#N/A</v>
      </c>
      <c r="AK287" s="93" t="e">
        <f t="shared" si="143"/>
        <v>#N/A</v>
      </c>
      <c r="AL287" s="99" t="e">
        <f t="shared" si="144"/>
        <v>#N/A</v>
      </c>
      <c r="AM287" s="99">
        <f t="shared" si="145"/>
        <v>0</v>
      </c>
      <c r="AP287" s="92">
        <f t="shared" si="162"/>
        <v>279</v>
      </c>
      <c r="AQ287" s="91">
        <f t="shared" si="163"/>
        <v>280</v>
      </c>
      <c r="AR287" s="91" t="e">
        <f>INDEX(地温!$D$2:$D$366,MATCH(AP287,地温!$C$2:$C$366,FALSE))</f>
        <v>#N/A</v>
      </c>
      <c r="AS287" s="91" t="e">
        <f t="shared" si="164"/>
        <v>#N/A</v>
      </c>
      <c r="AT287" s="93" t="e">
        <f t="shared" si="146"/>
        <v>#N/A</v>
      </c>
      <c r="AU287" s="99" t="e">
        <f t="shared" si="147"/>
        <v>#N/A</v>
      </c>
      <c r="AV287" s="99">
        <f t="shared" si="148"/>
        <v>0</v>
      </c>
    </row>
    <row r="288" spans="1:48" s="91" customFormat="1">
      <c r="A288" s="92">
        <f t="shared" si="149"/>
        <v>280</v>
      </c>
      <c r="B288" s="91">
        <f t="shared" si="132"/>
        <v>281</v>
      </c>
      <c r="C288" s="99">
        <f t="shared" si="133"/>
        <v>0</v>
      </c>
      <c r="F288" s="92">
        <f t="shared" si="150"/>
        <v>280</v>
      </c>
      <c r="G288" s="91">
        <f t="shared" si="151"/>
        <v>281</v>
      </c>
      <c r="H288" s="91" t="e">
        <f>INDEX(地温!$D$2:$D$366,MATCH(F288,地温!$C$2:$C$366,FALSE))</f>
        <v>#N/A</v>
      </c>
      <c r="I288" s="91" t="e">
        <f t="shared" si="152"/>
        <v>#N/A</v>
      </c>
      <c r="J288" s="93" t="e">
        <f t="shared" si="134"/>
        <v>#N/A</v>
      </c>
      <c r="K288" s="99" t="e">
        <f t="shared" si="135"/>
        <v>#N/A</v>
      </c>
      <c r="L288" s="99">
        <f t="shared" si="136"/>
        <v>0</v>
      </c>
      <c r="O288" s="92">
        <f t="shared" si="153"/>
        <v>280</v>
      </c>
      <c r="P288" s="91">
        <f t="shared" si="154"/>
        <v>281</v>
      </c>
      <c r="Q288" s="91" t="e">
        <f>INDEX(地温!$D$2:$D$366,MATCH(O288,地温!$C$2:$C$366,FALSE))</f>
        <v>#N/A</v>
      </c>
      <c r="R288" s="91" t="e">
        <f t="shared" si="155"/>
        <v>#N/A</v>
      </c>
      <c r="S288" s="93" t="e">
        <f t="shared" si="137"/>
        <v>#N/A</v>
      </c>
      <c r="T288" s="99" t="e">
        <f t="shared" si="138"/>
        <v>#N/A</v>
      </c>
      <c r="U288" s="99">
        <f t="shared" si="139"/>
        <v>0</v>
      </c>
      <c r="X288" s="92">
        <f t="shared" si="156"/>
        <v>280</v>
      </c>
      <c r="Y288" s="91">
        <f t="shared" si="157"/>
        <v>281</v>
      </c>
      <c r="Z288" s="91" t="e">
        <f>INDEX(地温!$D$2:$D$366,MATCH(X288,地温!$C$2:$C$366,FALSE))</f>
        <v>#N/A</v>
      </c>
      <c r="AA288" s="91" t="e">
        <f t="shared" si="158"/>
        <v>#N/A</v>
      </c>
      <c r="AB288" s="93" t="e">
        <f t="shared" si="140"/>
        <v>#N/A</v>
      </c>
      <c r="AC288" s="99" t="e">
        <f t="shared" si="141"/>
        <v>#N/A</v>
      </c>
      <c r="AD288" s="99">
        <f t="shared" si="142"/>
        <v>0</v>
      </c>
      <c r="AG288" s="92">
        <f t="shared" si="159"/>
        <v>280</v>
      </c>
      <c r="AH288" s="91">
        <f t="shared" si="160"/>
        <v>281</v>
      </c>
      <c r="AI288" s="91" t="e">
        <f>INDEX(地温!$D$2:$D$366,MATCH(AG288,地温!$C$2:$C$366,FALSE))</f>
        <v>#N/A</v>
      </c>
      <c r="AJ288" s="91" t="e">
        <f t="shared" si="161"/>
        <v>#N/A</v>
      </c>
      <c r="AK288" s="93" t="e">
        <f t="shared" si="143"/>
        <v>#N/A</v>
      </c>
      <c r="AL288" s="99" t="e">
        <f t="shared" si="144"/>
        <v>#N/A</v>
      </c>
      <c r="AM288" s="99">
        <f t="shared" si="145"/>
        <v>0</v>
      </c>
      <c r="AP288" s="92">
        <f t="shared" si="162"/>
        <v>280</v>
      </c>
      <c r="AQ288" s="91">
        <f t="shared" si="163"/>
        <v>281</v>
      </c>
      <c r="AR288" s="91" t="e">
        <f>INDEX(地温!$D$2:$D$366,MATCH(AP288,地温!$C$2:$C$366,FALSE))</f>
        <v>#N/A</v>
      </c>
      <c r="AS288" s="91" t="e">
        <f t="shared" si="164"/>
        <v>#N/A</v>
      </c>
      <c r="AT288" s="93" t="e">
        <f t="shared" si="146"/>
        <v>#N/A</v>
      </c>
      <c r="AU288" s="99" t="e">
        <f t="shared" si="147"/>
        <v>#N/A</v>
      </c>
      <c r="AV288" s="99">
        <f t="shared" si="148"/>
        <v>0</v>
      </c>
    </row>
    <row r="289" spans="1:48" s="91" customFormat="1">
      <c r="A289" s="92">
        <f t="shared" si="149"/>
        <v>281</v>
      </c>
      <c r="B289" s="91">
        <f t="shared" si="132"/>
        <v>282</v>
      </c>
      <c r="C289" s="99">
        <f t="shared" si="133"/>
        <v>0</v>
      </c>
      <c r="F289" s="92">
        <f t="shared" si="150"/>
        <v>281</v>
      </c>
      <c r="G289" s="91">
        <f t="shared" si="151"/>
        <v>282</v>
      </c>
      <c r="H289" s="91" t="e">
        <f>INDEX(地温!$D$2:$D$366,MATCH(F289,地温!$C$2:$C$366,FALSE))</f>
        <v>#N/A</v>
      </c>
      <c r="I289" s="91" t="e">
        <f t="shared" si="152"/>
        <v>#N/A</v>
      </c>
      <c r="J289" s="93" t="e">
        <f t="shared" si="134"/>
        <v>#N/A</v>
      </c>
      <c r="K289" s="99" t="e">
        <f t="shared" si="135"/>
        <v>#N/A</v>
      </c>
      <c r="L289" s="99">
        <f t="shared" si="136"/>
        <v>0</v>
      </c>
      <c r="O289" s="92">
        <f t="shared" si="153"/>
        <v>281</v>
      </c>
      <c r="P289" s="91">
        <f t="shared" si="154"/>
        <v>282</v>
      </c>
      <c r="Q289" s="91" t="e">
        <f>INDEX(地温!$D$2:$D$366,MATCH(O289,地温!$C$2:$C$366,FALSE))</f>
        <v>#N/A</v>
      </c>
      <c r="R289" s="91" t="e">
        <f t="shared" si="155"/>
        <v>#N/A</v>
      </c>
      <c r="S289" s="93" t="e">
        <f t="shared" si="137"/>
        <v>#N/A</v>
      </c>
      <c r="T289" s="99" t="e">
        <f t="shared" si="138"/>
        <v>#N/A</v>
      </c>
      <c r="U289" s="99">
        <f t="shared" si="139"/>
        <v>0</v>
      </c>
      <c r="X289" s="92">
        <f t="shared" si="156"/>
        <v>281</v>
      </c>
      <c r="Y289" s="91">
        <f t="shared" si="157"/>
        <v>282</v>
      </c>
      <c r="Z289" s="91" t="e">
        <f>INDEX(地温!$D$2:$D$366,MATCH(X289,地温!$C$2:$C$366,FALSE))</f>
        <v>#N/A</v>
      </c>
      <c r="AA289" s="91" t="e">
        <f t="shared" si="158"/>
        <v>#N/A</v>
      </c>
      <c r="AB289" s="93" t="e">
        <f t="shared" si="140"/>
        <v>#N/A</v>
      </c>
      <c r="AC289" s="99" t="e">
        <f t="shared" si="141"/>
        <v>#N/A</v>
      </c>
      <c r="AD289" s="99">
        <f t="shared" si="142"/>
        <v>0</v>
      </c>
      <c r="AG289" s="92">
        <f t="shared" si="159"/>
        <v>281</v>
      </c>
      <c r="AH289" s="91">
        <f t="shared" si="160"/>
        <v>282</v>
      </c>
      <c r="AI289" s="91" t="e">
        <f>INDEX(地温!$D$2:$D$366,MATCH(AG289,地温!$C$2:$C$366,FALSE))</f>
        <v>#N/A</v>
      </c>
      <c r="AJ289" s="91" t="e">
        <f t="shared" si="161"/>
        <v>#N/A</v>
      </c>
      <c r="AK289" s="93" t="e">
        <f t="shared" si="143"/>
        <v>#N/A</v>
      </c>
      <c r="AL289" s="99" t="e">
        <f t="shared" si="144"/>
        <v>#N/A</v>
      </c>
      <c r="AM289" s="99">
        <f t="shared" si="145"/>
        <v>0</v>
      </c>
      <c r="AP289" s="92">
        <f t="shared" si="162"/>
        <v>281</v>
      </c>
      <c r="AQ289" s="91">
        <f t="shared" si="163"/>
        <v>282</v>
      </c>
      <c r="AR289" s="91" t="e">
        <f>INDEX(地温!$D$2:$D$366,MATCH(AP289,地温!$C$2:$C$366,FALSE))</f>
        <v>#N/A</v>
      </c>
      <c r="AS289" s="91" t="e">
        <f t="shared" si="164"/>
        <v>#N/A</v>
      </c>
      <c r="AT289" s="93" t="e">
        <f t="shared" si="146"/>
        <v>#N/A</v>
      </c>
      <c r="AU289" s="99" t="e">
        <f t="shared" si="147"/>
        <v>#N/A</v>
      </c>
      <c r="AV289" s="99">
        <f t="shared" si="148"/>
        <v>0</v>
      </c>
    </row>
    <row r="290" spans="1:48" s="91" customFormat="1">
      <c r="A290" s="92">
        <f t="shared" si="149"/>
        <v>282</v>
      </c>
      <c r="B290" s="91">
        <f t="shared" si="132"/>
        <v>283</v>
      </c>
      <c r="C290" s="99">
        <f t="shared" si="133"/>
        <v>0</v>
      </c>
      <c r="F290" s="92">
        <f t="shared" si="150"/>
        <v>282</v>
      </c>
      <c r="G290" s="91">
        <f t="shared" si="151"/>
        <v>283</v>
      </c>
      <c r="H290" s="91" t="e">
        <f>INDEX(地温!$D$2:$D$366,MATCH(F290,地温!$C$2:$C$366,FALSE))</f>
        <v>#N/A</v>
      </c>
      <c r="I290" s="91" t="e">
        <f t="shared" si="152"/>
        <v>#N/A</v>
      </c>
      <c r="J290" s="93" t="e">
        <f t="shared" si="134"/>
        <v>#N/A</v>
      </c>
      <c r="K290" s="99" t="e">
        <f t="shared" si="135"/>
        <v>#N/A</v>
      </c>
      <c r="L290" s="99">
        <f t="shared" si="136"/>
        <v>0</v>
      </c>
      <c r="O290" s="92">
        <f t="shared" si="153"/>
        <v>282</v>
      </c>
      <c r="P290" s="91">
        <f t="shared" si="154"/>
        <v>283</v>
      </c>
      <c r="Q290" s="91" t="e">
        <f>INDEX(地温!$D$2:$D$366,MATCH(O290,地温!$C$2:$C$366,FALSE))</f>
        <v>#N/A</v>
      </c>
      <c r="R290" s="91" t="e">
        <f t="shared" si="155"/>
        <v>#N/A</v>
      </c>
      <c r="S290" s="93" t="e">
        <f t="shared" si="137"/>
        <v>#N/A</v>
      </c>
      <c r="T290" s="99" t="e">
        <f t="shared" si="138"/>
        <v>#N/A</v>
      </c>
      <c r="U290" s="99">
        <f t="shared" si="139"/>
        <v>0</v>
      </c>
      <c r="X290" s="92">
        <f t="shared" si="156"/>
        <v>282</v>
      </c>
      <c r="Y290" s="91">
        <f t="shared" si="157"/>
        <v>283</v>
      </c>
      <c r="Z290" s="91" t="e">
        <f>INDEX(地温!$D$2:$D$366,MATCH(X290,地温!$C$2:$C$366,FALSE))</f>
        <v>#N/A</v>
      </c>
      <c r="AA290" s="91" t="e">
        <f t="shared" si="158"/>
        <v>#N/A</v>
      </c>
      <c r="AB290" s="93" t="e">
        <f t="shared" si="140"/>
        <v>#N/A</v>
      </c>
      <c r="AC290" s="99" t="e">
        <f t="shared" si="141"/>
        <v>#N/A</v>
      </c>
      <c r="AD290" s="99">
        <f t="shared" si="142"/>
        <v>0</v>
      </c>
      <c r="AG290" s="92">
        <f t="shared" si="159"/>
        <v>282</v>
      </c>
      <c r="AH290" s="91">
        <f t="shared" si="160"/>
        <v>283</v>
      </c>
      <c r="AI290" s="91" t="e">
        <f>INDEX(地温!$D$2:$D$366,MATCH(AG290,地温!$C$2:$C$366,FALSE))</f>
        <v>#N/A</v>
      </c>
      <c r="AJ290" s="91" t="e">
        <f t="shared" si="161"/>
        <v>#N/A</v>
      </c>
      <c r="AK290" s="93" t="e">
        <f t="shared" si="143"/>
        <v>#N/A</v>
      </c>
      <c r="AL290" s="99" t="e">
        <f t="shared" si="144"/>
        <v>#N/A</v>
      </c>
      <c r="AM290" s="99">
        <f t="shared" si="145"/>
        <v>0</v>
      </c>
      <c r="AP290" s="92">
        <f t="shared" si="162"/>
        <v>282</v>
      </c>
      <c r="AQ290" s="91">
        <f t="shared" si="163"/>
        <v>283</v>
      </c>
      <c r="AR290" s="91" t="e">
        <f>INDEX(地温!$D$2:$D$366,MATCH(AP290,地温!$C$2:$C$366,FALSE))</f>
        <v>#N/A</v>
      </c>
      <c r="AS290" s="91" t="e">
        <f t="shared" si="164"/>
        <v>#N/A</v>
      </c>
      <c r="AT290" s="93" t="e">
        <f t="shared" si="146"/>
        <v>#N/A</v>
      </c>
      <c r="AU290" s="99" t="e">
        <f t="shared" si="147"/>
        <v>#N/A</v>
      </c>
      <c r="AV290" s="99">
        <f t="shared" si="148"/>
        <v>0</v>
      </c>
    </row>
    <row r="291" spans="1:48" s="91" customFormat="1">
      <c r="A291" s="92">
        <f t="shared" si="149"/>
        <v>283</v>
      </c>
      <c r="B291" s="91">
        <f t="shared" si="132"/>
        <v>284</v>
      </c>
      <c r="C291" s="99">
        <f t="shared" si="133"/>
        <v>0</v>
      </c>
      <c r="F291" s="92">
        <f t="shared" si="150"/>
        <v>283</v>
      </c>
      <c r="G291" s="91">
        <f t="shared" si="151"/>
        <v>284</v>
      </c>
      <c r="H291" s="91" t="e">
        <f>INDEX(地温!$D$2:$D$366,MATCH(F291,地温!$C$2:$C$366,FALSE))</f>
        <v>#N/A</v>
      </c>
      <c r="I291" s="91" t="e">
        <f t="shared" si="152"/>
        <v>#N/A</v>
      </c>
      <c r="J291" s="93" t="e">
        <f t="shared" si="134"/>
        <v>#N/A</v>
      </c>
      <c r="K291" s="99" t="e">
        <f t="shared" si="135"/>
        <v>#N/A</v>
      </c>
      <c r="L291" s="99">
        <f t="shared" si="136"/>
        <v>0</v>
      </c>
      <c r="O291" s="92">
        <f t="shared" si="153"/>
        <v>283</v>
      </c>
      <c r="P291" s="91">
        <f t="shared" si="154"/>
        <v>284</v>
      </c>
      <c r="Q291" s="91" t="e">
        <f>INDEX(地温!$D$2:$D$366,MATCH(O291,地温!$C$2:$C$366,FALSE))</f>
        <v>#N/A</v>
      </c>
      <c r="R291" s="91" t="e">
        <f t="shared" si="155"/>
        <v>#N/A</v>
      </c>
      <c r="S291" s="93" t="e">
        <f t="shared" si="137"/>
        <v>#N/A</v>
      </c>
      <c r="T291" s="99" t="e">
        <f t="shared" si="138"/>
        <v>#N/A</v>
      </c>
      <c r="U291" s="99">
        <f t="shared" si="139"/>
        <v>0</v>
      </c>
      <c r="X291" s="92">
        <f t="shared" si="156"/>
        <v>283</v>
      </c>
      <c r="Y291" s="91">
        <f t="shared" si="157"/>
        <v>284</v>
      </c>
      <c r="Z291" s="91" t="e">
        <f>INDEX(地温!$D$2:$D$366,MATCH(X291,地温!$C$2:$C$366,FALSE))</f>
        <v>#N/A</v>
      </c>
      <c r="AA291" s="91" t="e">
        <f t="shared" si="158"/>
        <v>#N/A</v>
      </c>
      <c r="AB291" s="93" t="e">
        <f t="shared" si="140"/>
        <v>#N/A</v>
      </c>
      <c r="AC291" s="99" t="e">
        <f t="shared" si="141"/>
        <v>#N/A</v>
      </c>
      <c r="AD291" s="99">
        <f t="shared" si="142"/>
        <v>0</v>
      </c>
      <c r="AG291" s="92">
        <f t="shared" si="159"/>
        <v>283</v>
      </c>
      <c r="AH291" s="91">
        <f t="shared" si="160"/>
        <v>284</v>
      </c>
      <c r="AI291" s="91" t="e">
        <f>INDEX(地温!$D$2:$D$366,MATCH(AG291,地温!$C$2:$C$366,FALSE))</f>
        <v>#N/A</v>
      </c>
      <c r="AJ291" s="91" t="e">
        <f t="shared" si="161"/>
        <v>#N/A</v>
      </c>
      <c r="AK291" s="93" t="e">
        <f t="shared" si="143"/>
        <v>#N/A</v>
      </c>
      <c r="AL291" s="99" t="e">
        <f t="shared" si="144"/>
        <v>#N/A</v>
      </c>
      <c r="AM291" s="99">
        <f t="shared" si="145"/>
        <v>0</v>
      </c>
      <c r="AP291" s="92">
        <f t="shared" si="162"/>
        <v>283</v>
      </c>
      <c r="AQ291" s="91">
        <f t="shared" si="163"/>
        <v>284</v>
      </c>
      <c r="AR291" s="91" t="e">
        <f>INDEX(地温!$D$2:$D$366,MATCH(AP291,地温!$C$2:$C$366,FALSE))</f>
        <v>#N/A</v>
      </c>
      <c r="AS291" s="91" t="e">
        <f t="shared" si="164"/>
        <v>#N/A</v>
      </c>
      <c r="AT291" s="93" t="e">
        <f t="shared" si="146"/>
        <v>#N/A</v>
      </c>
      <c r="AU291" s="99" t="e">
        <f t="shared" si="147"/>
        <v>#N/A</v>
      </c>
      <c r="AV291" s="99">
        <f t="shared" si="148"/>
        <v>0</v>
      </c>
    </row>
    <row r="292" spans="1:48" s="91" customFormat="1">
      <c r="A292" s="92">
        <f t="shared" si="149"/>
        <v>284</v>
      </c>
      <c r="B292" s="91">
        <f t="shared" si="132"/>
        <v>285</v>
      </c>
      <c r="C292" s="99">
        <f t="shared" si="133"/>
        <v>0</v>
      </c>
      <c r="F292" s="92">
        <f t="shared" si="150"/>
        <v>284</v>
      </c>
      <c r="G292" s="91">
        <f t="shared" si="151"/>
        <v>285</v>
      </c>
      <c r="H292" s="91" t="e">
        <f>INDEX(地温!$D$2:$D$366,MATCH(F292,地温!$C$2:$C$366,FALSE))</f>
        <v>#N/A</v>
      </c>
      <c r="I292" s="91" t="e">
        <f t="shared" si="152"/>
        <v>#N/A</v>
      </c>
      <c r="J292" s="93" t="e">
        <f t="shared" si="134"/>
        <v>#N/A</v>
      </c>
      <c r="K292" s="99" t="e">
        <f t="shared" si="135"/>
        <v>#N/A</v>
      </c>
      <c r="L292" s="99">
        <f t="shared" si="136"/>
        <v>0</v>
      </c>
      <c r="O292" s="92">
        <f t="shared" si="153"/>
        <v>284</v>
      </c>
      <c r="P292" s="91">
        <f t="shared" si="154"/>
        <v>285</v>
      </c>
      <c r="Q292" s="91" t="e">
        <f>INDEX(地温!$D$2:$D$366,MATCH(O292,地温!$C$2:$C$366,FALSE))</f>
        <v>#N/A</v>
      </c>
      <c r="R292" s="91" t="e">
        <f t="shared" si="155"/>
        <v>#N/A</v>
      </c>
      <c r="S292" s="93" t="e">
        <f t="shared" si="137"/>
        <v>#N/A</v>
      </c>
      <c r="T292" s="99" t="e">
        <f t="shared" si="138"/>
        <v>#N/A</v>
      </c>
      <c r="U292" s="99">
        <f t="shared" si="139"/>
        <v>0</v>
      </c>
      <c r="X292" s="92">
        <f t="shared" si="156"/>
        <v>284</v>
      </c>
      <c r="Y292" s="91">
        <f t="shared" si="157"/>
        <v>285</v>
      </c>
      <c r="Z292" s="91" t="e">
        <f>INDEX(地温!$D$2:$D$366,MATCH(X292,地温!$C$2:$C$366,FALSE))</f>
        <v>#N/A</v>
      </c>
      <c r="AA292" s="91" t="e">
        <f t="shared" si="158"/>
        <v>#N/A</v>
      </c>
      <c r="AB292" s="93" t="e">
        <f t="shared" si="140"/>
        <v>#N/A</v>
      </c>
      <c r="AC292" s="99" t="e">
        <f t="shared" si="141"/>
        <v>#N/A</v>
      </c>
      <c r="AD292" s="99">
        <f t="shared" si="142"/>
        <v>0</v>
      </c>
      <c r="AG292" s="92">
        <f t="shared" si="159"/>
        <v>284</v>
      </c>
      <c r="AH292" s="91">
        <f t="shared" si="160"/>
        <v>285</v>
      </c>
      <c r="AI292" s="91" t="e">
        <f>INDEX(地温!$D$2:$D$366,MATCH(AG292,地温!$C$2:$C$366,FALSE))</f>
        <v>#N/A</v>
      </c>
      <c r="AJ292" s="91" t="e">
        <f t="shared" si="161"/>
        <v>#N/A</v>
      </c>
      <c r="AK292" s="93" t="e">
        <f t="shared" si="143"/>
        <v>#N/A</v>
      </c>
      <c r="AL292" s="99" t="e">
        <f t="shared" si="144"/>
        <v>#N/A</v>
      </c>
      <c r="AM292" s="99">
        <f t="shared" si="145"/>
        <v>0</v>
      </c>
      <c r="AP292" s="92">
        <f t="shared" si="162"/>
        <v>284</v>
      </c>
      <c r="AQ292" s="91">
        <f t="shared" si="163"/>
        <v>285</v>
      </c>
      <c r="AR292" s="91" t="e">
        <f>INDEX(地温!$D$2:$D$366,MATCH(AP292,地温!$C$2:$C$366,FALSE))</f>
        <v>#N/A</v>
      </c>
      <c r="AS292" s="91" t="e">
        <f t="shared" si="164"/>
        <v>#N/A</v>
      </c>
      <c r="AT292" s="93" t="e">
        <f t="shared" si="146"/>
        <v>#N/A</v>
      </c>
      <c r="AU292" s="99" t="e">
        <f t="shared" si="147"/>
        <v>#N/A</v>
      </c>
      <c r="AV292" s="99">
        <f t="shared" si="148"/>
        <v>0</v>
      </c>
    </row>
    <row r="293" spans="1:48" s="91" customFormat="1">
      <c r="A293" s="92">
        <f t="shared" si="149"/>
        <v>285</v>
      </c>
      <c r="B293" s="91">
        <f t="shared" si="132"/>
        <v>286</v>
      </c>
      <c r="C293" s="99">
        <f t="shared" si="133"/>
        <v>0</v>
      </c>
      <c r="F293" s="92">
        <f t="shared" si="150"/>
        <v>285</v>
      </c>
      <c r="G293" s="91">
        <f t="shared" si="151"/>
        <v>286</v>
      </c>
      <c r="H293" s="91" t="e">
        <f>INDEX(地温!$D$2:$D$366,MATCH(F293,地温!$C$2:$C$366,FALSE))</f>
        <v>#N/A</v>
      </c>
      <c r="I293" s="91" t="e">
        <f t="shared" si="152"/>
        <v>#N/A</v>
      </c>
      <c r="J293" s="93" t="e">
        <f t="shared" si="134"/>
        <v>#N/A</v>
      </c>
      <c r="K293" s="99" t="e">
        <f t="shared" si="135"/>
        <v>#N/A</v>
      </c>
      <c r="L293" s="99">
        <f t="shared" si="136"/>
        <v>0</v>
      </c>
      <c r="O293" s="92">
        <f t="shared" si="153"/>
        <v>285</v>
      </c>
      <c r="P293" s="91">
        <f t="shared" si="154"/>
        <v>286</v>
      </c>
      <c r="Q293" s="91" t="e">
        <f>INDEX(地温!$D$2:$D$366,MATCH(O293,地温!$C$2:$C$366,FALSE))</f>
        <v>#N/A</v>
      </c>
      <c r="R293" s="91" t="e">
        <f t="shared" si="155"/>
        <v>#N/A</v>
      </c>
      <c r="S293" s="93" t="e">
        <f t="shared" si="137"/>
        <v>#N/A</v>
      </c>
      <c r="T293" s="99" t="e">
        <f t="shared" si="138"/>
        <v>#N/A</v>
      </c>
      <c r="U293" s="99">
        <f t="shared" si="139"/>
        <v>0</v>
      </c>
      <c r="X293" s="92">
        <f t="shared" si="156"/>
        <v>285</v>
      </c>
      <c r="Y293" s="91">
        <f t="shared" si="157"/>
        <v>286</v>
      </c>
      <c r="Z293" s="91" t="e">
        <f>INDEX(地温!$D$2:$D$366,MATCH(X293,地温!$C$2:$C$366,FALSE))</f>
        <v>#N/A</v>
      </c>
      <c r="AA293" s="91" t="e">
        <f t="shared" si="158"/>
        <v>#N/A</v>
      </c>
      <c r="AB293" s="93" t="e">
        <f t="shared" si="140"/>
        <v>#N/A</v>
      </c>
      <c r="AC293" s="99" t="e">
        <f t="shared" si="141"/>
        <v>#N/A</v>
      </c>
      <c r="AD293" s="99">
        <f t="shared" si="142"/>
        <v>0</v>
      </c>
      <c r="AG293" s="92">
        <f t="shared" si="159"/>
        <v>285</v>
      </c>
      <c r="AH293" s="91">
        <f t="shared" si="160"/>
        <v>286</v>
      </c>
      <c r="AI293" s="91" t="e">
        <f>INDEX(地温!$D$2:$D$366,MATCH(AG293,地温!$C$2:$C$366,FALSE))</f>
        <v>#N/A</v>
      </c>
      <c r="AJ293" s="91" t="e">
        <f t="shared" si="161"/>
        <v>#N/A</v>
      </c>
      <c r="AK293" s="93" t="e">
        <f t="shared" si="143"/>
        <v>#N/A</v>
      </c>
      <c r="AL293" s="99" t="e">
        <f t="shared" si="144"/>
        <v>#N/A</v>
      </c>
      <c r="AM293" s="99">
        <f t="shared" si="145"/>
        <v>0</v>
      </c>
      <c r="AP293" s="92">
        <f t="shared" si="162"/>
        <v>285</v>
      </c>
      <c r="AQ293" s="91">
        <f t="shared" si="163"/>
        <v>286</v>
      </c>
      <c r="AR293" s="91" t="e">
        <f>INDEX(地温!$D$2:$D$366,MATCH(AP293,地温!$C$2:$C$366,FALSE))</f>
        <v>#N/A</v>
      </c>
      <c r="AS293" s="91" t="e">
        <f t="shared" si="164"/>
        <v>#N/A</v>
      </c>
      <c r="AT293" s="93" t="e">
        <f t="shared" si="146"/>
        <v>#N/A</v>
      </c>
      <c r="AU293" s="99" t="e">
        <f t="shared" si="147"/>
        <v>#N/A</v>
      </c>
      <c r="AV293" s="99">
        <f t="shared" si="148"/>
        <v>0</v>
      </c>
    </row>
    <row r="294" spans="1:48" s="91" customFormat="1">
      <c r="A294" s="92">
        <f t="shared" si="149"/>
        <v>286</v>
      </c>
      <c r="B294" s="91">
        <f t="shared" si="132"/>
        <v>287</v>
      </c>
      <c r="C294" s="99">
        <f t="shared" si="133"/>
        <v>0</v>
      </c>
      <c r="F294" s="92">
        <f t="shared" si="150"/>
        <v>286</v>
      </c>
      <c r="G294" s="91">
        <f t="shared" si="151"/>
        <v>287</v>
      </c>
      <c r="H294" s="91" t="e">
        <f>INDEX(地温!$D$2:$D$366,MATCH(F294,地温!$C$2:$C$366,FALSE))</f>
        <v>#N/A</v>
      </c>
      <c r="I294" s="91" t="e">
        <f t="shared" si="152"/>
        <v>#N/A</v>
      </c>
      <c r="J294" s="93" t="e">
        <f t="shared" si="134"/>
        <v>#N/A</v>
      </c>
      <c r="K294" s="99" t="e">
        <f t="shared" si="135"/>
        <v>#N/A</v>
      </c>
      <c r="L294" s="99">
        <f t="shared" si="136"/>
        <v>0</v>
      </c>
      <c r="O294" s="92">
        <f t="shared" si="153"/>
        <v>286</v>
      </c>
      <c r="P294" s="91">
        <f t="shared" si="154"/>
        <v>287</v>
      </c>
      <c r="Q294" s="91" t="e">
        <f>INDEX(地温!$D$2:$D$366,MATCH(O294,地温!$C$2:$C$366,FALSE))</f>
        <v>#N/A</v>
      </c>
      <c r="R294" s="91" t="e">
        <f t="shared" si="155"/>
        <v>#N/A</v>
      </c>
      <c r="S294" s="93" t="e">
        <f t="shared" si="137"/>
        <v>#N/A</v>
      </c>
      <c r="T294" s="99" t="e">
        <f t="shared" si="138"/>
        <v>#N/A</v>
      </c>
      <c r="U294" s="99">
        <f t="shared" si="139"/>
        <v>0</v>
      </c>
      <c r="X294" s="92">
        <f t="shared" si="156"/>
        <v>286</v>
      </c>
      <c r="Y294" s="91">
        <f t="shared" si="157"/>
        <v>287</v>
      </c>
      <c r="Z294" s="91" t="e">
        <f>INDEX(地温!$D$2:$D$366,MATCH(X294,地温!$C$2:$C$366,FALSE))</f>
        <v>#N/A</v>
      </c>
      <c r="AA294" s="91" t="e">
        <f t="shared" si="158"/>
        <v>#N/A</v>
      </c>
      <c r="AB294" s="93" t="e">
        <f t="shared" si="140"/>
        <v>#N/A</v>
      </c>
      <c r="AC294" s="99" t="e">
        <f t="shared" si="141"/>
        <v>#N/A</v>
      </c>
      <c r="AD294" s="99">
        <f t="shared" si="142"/>
        <v>0</v>
      </c>
      <c r="AG294" s="92">
        <f t="shared" si="159"/>
        <v>286</v>
      </c>
      <c r="AH294" s="91">
        <f t="shared" si="160"/>
        <v>287</v>
      </c>
      <c r="AI294" s="91" t="e">
        <f>INDEX(地温!$D$2:$D$366,MATCH(AG294,地温!$C$2:$C$366,FALSE))</f>
        <v>#N/A</v>
      </c>
      <c r="AJ294" s="91" t="e">
        <f t="shared" si="161"/>
        <v>#N/A</v>
      </c>
      <c r="AK294" s="93" t="e">
        <f t="shared" si="143"/>
        <v>#N/A</v>
      </c>
      <c r="AL294" s="99" t="e">
        <f t="shared" si="144"/>
        <v>#N/A</v>
      </c>
      <c r="AM294" s="99">
        <f t="shared" si="145"/>
        <v>0</v>
      </c>
      <c r="AP294" s="92">
        <f t="shared" si="162"/>
        <v>286</v>
      </c>
      <c r="AQ294" s="91">
        <f t="shared" si="163"/>
        <v>287</v>
      </c>
      <c r="AR294" s="91" t="e">
        <f>INDEX(地温!$D$2:$D$366,MATCH(AP294,地温!$C$2:$C$366,FALSE))</f>
        <v>#N/A</v>
      </c>
      <c r="AS294" s="91" t="e">
        <f t="shared" si="164"/>
        <v>#N/A</v>
      </c>
      <c r="AT294" s="93" t="e">
        <f t="shared" si="146"/>
        <v>#N/A</v>
      </c>
      <c r="AU294" s="99" t="e">
        <f t="shared" si="147"/>
        <v>#N/A</v>
      </c>
      <c r="AV294" s="99">
        <f t="shared" si="148"/>
        <v>0</v>
      </c>
    </row>
    <row r="295" spans="1:48" s="91" customFormat="1">
      <c r="A295" s="92">
        <f t="shared" si="149"/>
        <v>287</v>
      </c>
      <c r="B295" s="91">
        <f t="shared" si="132"/>
        <v>288</v>
      </c>
      <c r="C295" s="99">
        <f t="shared" si="133"/>
        <v>0</v>
      </c>
      <c r="F295" s="92">
        <f t="shared" si="150"/>
        <v>287</v>
      </c>
      <c r="G295" s="91">
        <f t="shared" si="151"/>
        <v>288</v>
      </c>
      <c r="H295" s="91" t="e">
        <f>INDEX(地温!$D$2:$D$366,MATCH(F295,地温!$C$2:$C$366,FALSE))</f>
        <v>#N/A</v>
      </c>
      <c r="I295" s="91" t="e">
        <f t="shared" si="152"/>
        <v>#N/A</v>
      </c>
      <c r="J295" s="93" t="e">
        <f t="shared" si="134"/>
        <v>#N/A</v>
      </c>
      <c r="K295" s="99" t="e">
        <f t="shared" si="135"/>
        <v>#N/A</v>
      </c>
      <c r="L295" s="99">
        <f t="shared" si="136"/>
        <v>0</v>
      </c>
      <c r="O295" s="92">
        <f t="shared" si="153"/>
        <v>287</v>
      </c>
      <c r="P295" s="91">
        <f t="shared" si="154"/>
        <v>288</v>
      </c>
      <c r="Q295" s="91" t="e">
        <f>INDEX(地温!$D$2:$D$366,MATCH(O295,地温!$C$2:$C$366,FALSE))</f>
        <v>#N/A</v>
      </c>
      <c r="R295" s="91" t="e">
        <f t="shared" si="155"/>
        <v>#N/A</v>
      </c>
      <c r="S295" s="93" t="e">
        <f t="shared" si="137"/>
        <v>#N/A</v>
      </c>
      <c r="T295" s="99" t="e">
        <f t="shared" si="138"/>
        <v>#N/A</v>
      </c>
      <c r="U295" s="99">
        <f t="shared" si="139"/>
        <v>0</v>
      </c>
      <c r="X295" s="92">
        <f t="shared" si="156"/>
        <v>287</v>
      </c>
      <c r="Y295" s="91">
        <f t="shared" si="157"/>
        <v>288</v>
      </c>
      <c r="Z295" s="91" t="e">
        <f>INDEX(地温!$D$2:$D$366,MATCH(X295,地温!$C$2:$C$366,FALSE))</f>
        <v>#N/A</v>
      </c>
      <c r="AA295" s="91" t="e">
        <f t="shared" si="158"/>
        <v>#N/A</v>
      </c>
      <c r="AB295" s="93" t="e">
        <f t="shared" si="140"/>
        <v>#N/A</v>
      </c>
      <c r="AC295" s="99" t="e">
        <f t="shared" si="141"/>
        <v>#N/A</v>
      </c>
      <c r="AD295" s="99">
        <f t="shared" si="142"/>
        <v>0</v>
      </c>
      <c r="AG295" s="92">
        <f t="shared" si="159"/>
        <v>287</v>
      </c>
      <c r="AH295" s="91">
        <f t="shared" si="160"/>
        <v>288</v>
      </c>
      <c r="AI295" s="91" t="e">
        <f>INDEX(地温!$D$2:$D$366,MATCH(AG295,地温!$C$2:$C$366,FALSE))</f>
        <v>#N/A</v>
      </c>
      <c r="AJ295" s="91" t="e">
        <f t="shared" si="161"/>
        <v>#N/A</v>
      </c>
      <c r="AK295" s="93" t="e">
        <f t="shared" si="143"/>
        <v>#N/A</v>
      </c>
      <c r="AL295" s="99" t="e">
        <f t="shared" si="144"/>
        <v>#N/A</v>
      </c>
      <c r="AM295" s="99">
        <f t="shared" si="145"/>
        <v>0</v>
      </c>
      <c r="AP295" s="92">
        <f t="shared" si="162"/>
        <v>287</v>
      </c>
      <c r="AQ295" s="91">
        <f t="shared" si="163"/>
        <v>288</v>
      </c>
      <c r="AR295" s="91" t="e">
        <f>INDEX(地温!$D$2:$D$366,MATCH(AP295,地温!$C$2:$C$366,FALSE))</f>
        <v>#N/A</v>
      </c>
      <c r="AS295" s="91" t="e">
        <f t="shared" si="164"/>
        <v>#N/A</v>
      </c>
      <c r="AT295" s="93" t="e">
        <f t="shared" si="146"/>
        <v>#N/A</v>
      </c>
      <c r="AU295" s="99" t="e">
        <f t="shared" si="147"/>
        <v>#N/A</v>
      </c>
      <c r="AV295" s="99">
        <f t="shared" si="148"/>
        <v>0</v>
      </c>
    </row>
    <row r="296" spans="1:48" s="91" customFormat="1">
      <c r="A296" s="92">
        <f t="shared" si="149"/>
        <v>288</v>
      </c>
      <c r="B296" s="91">
        <f t="shared" si="132"/>
        <v>289</v>
      </c>
      <c r="C296" s="99">
        <f t="shared" si="133"/>
        <v>0</v>
      </c>
      <c r="F296" s="92">
        <f t="shared" si="150"/>
        <v>288</v>
      </c>
      <c r="G296" s="91">
        <f t="shared" si="151"/>
        <v>289</v>
      </c>
      <c r="H296" s="91" t="e">
        <f>INDEX(地温!$D$2:$D$366,MATCH(F296,地温!$C$2:$C$366,FALSE))</f>
        <v>#N/A</v>
      </c>
      <c r="I296" s="91" t="e">
        <f t="shared" si="152"/>
        <v>#N/A</v>
      </c>
      <c r="J296" s="93" t="e">
        <f t="shared" si="134"/>
        <v>#N/A</v>
      </c>
      <c r="K296" s="99" t="e">
        <f t="shared" si="135"/>
        <v>#N/A</v>
      </c>
      <c r="L296" s="99">
        <f t="shared" si="136"/>
        <v>0</v>
      </c>
      <c r="O296" s="92">
        <f t="shared" si="153"/>
        <v>288</v>
      </c>
      <c r="P296" s="91">
        <f t="shared" si="154"/>
        <v>289</v>
      </c>
      <c r="Q296" s="91" t="e">
        <f>INDEX(地温!$D$2:$D$366,MATCH(O296,地温!$C$2:$C$366,FALSE))</f>
        <v>#N/A</v>
      </c>
      <c r="R296" s="91" t="e">
        <f t="shared" si="155"/>
        <v>#N/A</v>
      </c>
      <c r="S296" s="93" t="e">
        <f t="shared" si="137"/>
        <v>#N/A</v>
      </c>
      <c r="T296" s="99" t="e">
        <f t="shared" si="138"/>
        <v>#N/A</v>
      </c>
      <c r="U296" s="99">
        <f t="shared" si="139"/>
        <v>0</v>
      </c>
      <c r="X296" s="92">
        <f t="shared" si="156"/>
        <v>288</v>
      </c>
      <c r="Y296" s="91">
        <f t="shared" si="157"/>
        <v>289</v>
      </c>
      <c r="Z296" s="91" t="e">
        <f>INDEX(地温!$D$2:$D$366,MATCH(X296,地温!$C$2:$C$366,FALSE))</f>
        <v>#N/A</v>
      </c>
      <c r="AA296" s="91" t="e">
        <f t="shared" si="158"/>
        <v>#N/A</v>
      </c>
      <c r="AB296" s="93" t="e">
        <f t="shared" si="140"/>
        <v>#N/A</v>
      </c>
      <c r="AC296" s="99" t="e">
        <f t="shared" si="141"/>
        <v>#N/A</v>
      </c>
      <c r="AD296" s="99">
        <f t="shared" si="142"/>
        <v>0</v>
      </c>
      <c r="AG296" s="92">
        <f t="shared" si="159"/>
        <v>288</v>
      </c>
      <c r="AH296" s="91">
        <f t="shared" si="160"/>
        <v>289</v>
      </c>
      <c r="AI296" s="91" t="e">
        <f>INDEX(地温!$D$2:$D$366,MATCH(AG296,地温!$C$2:$C$366,FALSE))</f>
        <v>#N/A</v>
      </c>
      <c r="AJ296" s="91" t="e">
        <f t="shared" si="161"/>
        <v>#N/A</v>
      </c>
      <c r="AK296" s="93" t="e">
        <f t="shared" si="143"/>
        <v>#N/A</v>
      </c>
      <c r="AL296" s="99" t="e">
        <f t="shared" si="144"/>
        <v>#N/A</v>
      </c>
      <c r="AM296" s="99">
        <f t="shared" si="145"/>
        <v>0</v>
      </c>
      <c r="AP296" s="92">
        <f t="shared" si="162"/>
        <v>288</v>
      </c>
      <c r="AQ296" s="91">
        <f t="shared" si="163"/>
        <v>289</v>
      </c>
      <c r="AR296" s="91" t="e">
        <f>INDEX(地温!$D$2:$D$366,MATCH(AP296,地温!$C$2:$C$366,FALSE))</f>
        <v>#N/A</v>
      </c>
      <c r="AS296" s="91" t="e">
        <f t="shared" si="164"/>
        <v>#N/A</v>
      </c>
      <c r="AT296" s="93" t="e">
        <f t="shared" si="146"/>
        <v>#N/A</v>
      </c>
      <c r="AU296" s="99" t="e">
        <f t="shared" si="147"/>
        <v>#N/A</v>
      </c>
      <c r="AV296" s="99">
        <f t="shared" si="148"/>
        <v>0</v>
      </c>
    </row>
    <row r="297" spans="1:48" s="91" customFormat="1">
      <c r="A297" s="92">
        <f t="shared" si="149"/>
        <v>289</v>
      </c>
      <c r="B297" s="91">
        <f t="shared" si="132"/>
        <v>290</v>
      </c>
      <c r="C297" s="99">
        <f t="shared" si="133"/>
        <v>0</v>
      </c>
      <c r="F297" s="92">
        <f t="shared" si="150"/>
        <v>289</v>
      </c>
      <c r="G297" s="91">
        <f t="shared" si="151"/>
        <v>290</v>
      </c>
      <c r="H297" s="91" t="e">
        <f>INDEX(地温!$D$2:$D$366,MATCH(F297,地温!$C$2:$C$366,FALSE))</f>
        <v>#N/A</v>
      </c>
      <c r="I297" s="91" t="e">
        <f t="shared" si="152"/>
        <v>#N/A</v>
      </c>
      <c r="J297" s="93" t="e">
        <f t="shared" si="134"/>
        <v>#N/A</v>
      </c>
      <c r="K297" s="99" t="e">
        <f t="shared" si="135"/>
        <v>#N/A</v>
      </c>
      <c r="L297" s="99">
        <f t="shared" si="136"/>
        <v>0</v>
      </c>
      <c r="O297" s="92">
        <f t="shared" si="153"/>
        <v>289</v>
      </c>
      <c r="P297" s="91">
        <f t="shared" si="154"/>
        <v>290</v>
      </c>
      <c r="Q297" s="91" t="e">
        <f>INDEX(地温!$D$2:$D$366,MATCH(O297,地温!$C$2:$C$366,FALSE))</f>
        <v>#N/A</v>
      </c>
      <c r="R297" s="91" t="e">
        <f t="shared" si="155"/>
        <v>#N/A</v>
      </c>
      <c r="S297" s="93" t="e">
        <f t="shared" si="137"/>
        <v>#N/A</v>
      </c>
      <c r="T297" s="99" t="e">
        <f t="shared" si="138"/>
        <v>#N/A</v>
      </c>
      <c r="U297" s="99">
        <f t="shared" si="139"/>
        <v>0</v>
      </c>
      <c r="X297" s="92">
        <f t="shared" si="156"/>
        <v>289</v>
      </c>
      <c r="Y297" s="91">
        <f t="shared" si="157"/>
        <v>290</v>
      </c>
      <c r="Z297" s="91" t="e">
        <f>INDEX(地温!$D$2:$D$366,MATCH(X297,地温!$C$2:$C$366,FALSE))</f>
        <v>#N/A</v>
      </c>
      <c r="AA297" s="91" t="e">
        <f t="shared" si="158"/>
        <v>#N/A</v>
      </c>
      <c r="AB297" s="93" t="e">
        <f t="shared" si="140"/>
        <v>#N/A</v>
      </c>
      <c r="AC297" s="99" t="e">
        <f t="shared" si="141"/>
        <v>#N/A</v>
      </c>
      <c r="AD297" s="99">
        <f t="shared" si="142"/>
        <v>0</v>
      </c>
      <c r="AG297" s="92">
        <f t="shared" si="159"/>
        <v>289</v>
      </c>
      <c r="AH297" s="91">
        <f t="shared" si="160"/>
        <v>290</v>
      </c>
      <c r="AI297" s="91" t="e">
        <f>INDEX(地温!$D$2:$D$366,MATCH(AG297,地温!$C$2:$C$366,FALSE))</f>
        <v>#N/A</v>
      </c>
      <c r="AJ297" s="91" t="e">
        <f t="shared" si="161"/>
        <v>#N/A</v>
      </c>
      <c r="AK297" s="93" t="e">
        <f t="shared" si="143"/>
        <v>#N/A</v>
      </c>
      <c r="AL297" s="99" t="e">
        <f t="shared" si="144"/>
        <v>#N/A</v>
      </c>
      <c r="AM297" s="99">
        <f t="shared" si="145"/>
        <v>0</v>
      </c>
      <c r="AP297" s="92">
        <f t="shared" si="162"/>
        <v>289</v>
      </c>
      <c r="AQ297" s="91">
        <f t="shared" si="163"/>
        <v>290</v>
      </c>
      <c r="AR297" s="91" t="e">
        <f>INDEX(地温!$D$2:$D$366,MATCH(AP297,地温!$C$2:$C$366,FALSE))</f>
        <v>#N/A</v>
      </c>
      <c r="AS297" s="91" t="e">
        <f t="shared" si="164"/>
        <v>#N/A</v>
      </c>
      <c r="AT297" s="93" t="e">
        <f t="shared" si="146"/>
        <v>#N/A</v>
      </c>
      <c r="AU297" s="99" t="e">
        <f t="shared" si="147"/>
        <v>#N/A</v>
      </c>
      <c r="AV297" s="99">
        <f t="shared" si="148"/>
        <v>0</v>
      </c>
    </row>
    <row r="298" spans="1:48" s="91" customFormat="1">
      <c r="A298" s="92">
        <f t="shared" si="149"/>
        <v>290</v>
      </c>
      <c r="B298" s="91">
        <f t="shared" si="132"/>
        <v>291</v>
      </c>
      <c r="C298" s="99">
        <f t="shared" si="133"/>
        <v>0</v>
      </c>
      <c r="F298" s="92">
        <f t="shared" si="150"/>
        <v>290</v>
      </c>
      <c r="G298" s="91">
        <f t="shared" si="151"/>
        <v>291</v>
      </c>
      <c r="H298" s="91" t="e">
        <f>INDEX(地温!$D$2:$D$366,MATCH(F298,地温!$C$2:$C$366,FALSE))</f>
        <v>#N/A</v>
      </c>
      <c r="I298" s="91" t="e">
        <f t="shared" si="152"/>
        <v>#N/A</v>
      </c>
      <c r="J298" s="93" t="e">
        <f t="shared" si="134"/>
        <v>#N/A</v>
      </c>
      <c r="K298" s="99" t="e">
        <f t="shared" si="135"/>
        <v>#N/A</v>
      </c>
      <c r="L298" s="99">
        <f t="shared" si="136"/>
        <v>0</v>
      </c>
      <c r="O298" s="92">
        <f t="shared" si="153"/>
        <v>290</v>
      </c>
      <c r="P298" s="91">
        <f t="shared" si="154"/>
        <v>291</v>
      </c>
      <c r="Q298" s="91" t="e">
        <f>INDEX(地温!$D$2:$D$366,MATCH(O298,地温!$C$2:$C$366,FALSE))</f>
        <v>#N/A</v>
      </c>
      <c r="R298" s="91" t="e">
        <f t="shared" si="155"/>
        <v>#N/A</v>
      </c>
      <c r="S298" s="93" t="e">
        <f t="shared" si="137"/>
        <v>#N/A</v>
      </c>
      <c r="T298" s="99" t="e">
        <f t="shared" si="138"/>
        <v>#N/A</v>
      </c>
      <c r="U298" s="99">
        <f t="shared" si="139"/>
        <v>0</v>
      </c>
      <c r="X298" s="92">
        <f t="shared" si="156"/>
        <v>290</v>
      </c>
      <c r="Y298" s="91">
        <f t="shared" si="157"/>
        <v>291</v>
      </c>
      <c r="Z298" s="91" t="e">
        <f>INDEX(地温!$D$2:$D$366,MATCH(X298,地温!$C$2:$C$366,FALSE))</f>
        <v>#N/A</v>
      </c>
      <c r="AA298" s="91" t="e">
        <f t="shared" si="158"/>
        <v>#N/A</v>
      </c>
      <c r="AB298" s="93" t="e">
        <f t="shared" si="140"/>
        <v>#N/A</v>
      </c>
      <c r="AC298" s="99" t="e">
        <f t="shared" si="141"/>
        <v>#N/A</v>
      </c>
      <c r="AD298" s="99">
        <f t="shared" si="142"/>
        <v>0</v>
      </c>
      <c r="AG298" s="92">
        <f t="shared" si="159"/>
        <v>290</v>
      </c>
      <c r="AH298" s="91">
        <f t="shared" si="160"/>
        <v>291</v>
      </c>
      <c r="AI298" s="91" t="e">
        <f>INDEX(地温!$D$2:$D$366,MATCH(AG298,地温!$C$2:$C$366,FALSE))</f>
        <v>#N/A</v>
      </c>
      <c r="AJ298" s="91" t="e">
        <f t="shared" si="161"/>
        <v>#N/A</v>
      </c>
      <c r="AK298" s="93" t="e">
        <f t="shared" si="143"/>
        <v>#N/A</v>
      </c>
      <c r="AL298" s="99" t="e">
        <f t="shared" si="144"/>
        <v>#N/A</v>
      </c>
      <c r="AM298" s="99">
        <f t="shared" si="145"/>
        <v>0</v>
      </c>
      <c r="AP298" s="92">
        <f t="shared" si="162"/>
        <v>290</v>
      </c>
      <c r="AQ298" s="91">
        <f t="shared" si="163"/>
        <v>291</v>
      </c>
      <c r="AR298" s="91" t="e">
        <f>INDEX(地温!$D$2:$D$366,MATCH(AP298,地温!$C$2:$C$366,FALSE))</f>
        <v>#N/A</v>
      </c>
      <c r="AS298" s="91" t="e">
        <f t="shared" si="164"/>
        <v>#N/A</v>
      </c>
      <c r="AT298" s="93" t="e">
        <f t="shared" si="146"/>
        <v>#N/A</v>
      </c>
      <c r="AU298" s="99" t="e">
        <f t="shared" si="147"/>
        <v>#N/A</v>
      </c>
      <c r="AV298" s="99">
        <f t="shared" si="148"/>
        <v>0</v>
      </c>
    </row>
    <row r="299" spans="1:48" s="91" customFormat="1">
      <c r="A299" s="92">
        <f t="shared" si="149"/>
        <v>291</v>
      </c>
      <c r="B299" s="91">
        <f t="shared" si="132"/>
        <v>292</v>
      </c>
      <c r="C299" s="99">
        <f t="shared" si="133"/>
        <v>0</v>
      </c>
      <c r="F299" s="92">
        <f t="shared" si="150"/>
        <v>291</v>
      </c>
      <c r="G299" s="91">
        <f t="shared" si="151"/>
        <v>292</v>
      </c>
      <c r="H299" s="91" t="e">
        <f>INDEX(地温!$D$2:$D$366,MATCH(F299,地温!$C$2:$C$366,FALSE))</f>
        <v>#N/A</v>
      </c>
      <c r="I299" s="91" t="e">
        <f t="shared" si="152"/>
        <v>#N/A</v>
      </c>
      <c r="J299" s="93" t="e">
        <f t="shared" si="134"/>
        <v>#N/A</v>
      </c>
      <c r="K299" s="99" t="e">
        <f t="shared" si="135"/>
        <v>#N/A</v>
      </c>
      <c r="L299" s="99">
        <f t="shared" si="136"/>
        <v>0</v>
      </c>
      <c r="O299" s="92">
        <f t="shared" si="153"/>
        <v>291</v>
      </c>
      <c r="P299" s="91">
        <f t="shared" si="154"/>
        <v>292</v>
      </c>
      <c r="Q299" s="91" t="e">
        <f>INDEX(地温!$D$2:$D$366,MATCH(O299,地温!$C$2:$C$366,FALSE))</f>
        <v>#N/A</v>
      </c>
      <c r="R299" s="91" t="e">
        <f t="shared" si="155"/>
        <v>#N/A</v>
      </c>
      <c r="S299" s="93" t="e">
        <f t="shared" si="137"/>
        <v>#N/A</v>
      </c>
      <c r="T299" s="99" t="e">
        <f t="shared" si="138"/>
        <v>#N/A</v>
      </c>
      <c r="U299" s="99">
        <f t="shared" si="139"/>
        <v>0</v>
      </c>
      <c r="X299" s="92">
        <f t="shared" si="156"/>
        <v>291</v>
      </c>
      <c r="Y299" s="91">
        <f t="shared" si="157"/>
        <v>292</v>
      </c>
      <c r="Z299" s="91" t="e">
        <f>INDEX(地温!$D$2:$D$366,MATCH(X299,地温!$C$2:$C$366,FALSE))</f>
        <v>#N/A</v>
      </c>
      <c r="AA299" s="91" t="e">
        <f t="shared" si="158"/>
        <v>#N/A</v>
      </c>
      <c r="AB299" s="93" t="e">
        <f t="shared" si="140"/>
        <v>#N/A</v>
      </c>
      <c r="AC299" s="99" t="e">
        <f t="shared" si="141"/>
        <v>#N/A</v>
      </c>
      <c r="AD299" s="99">
        <f t="shared" si="142"/>
        <v>0</v>
      </c>
      <c r="AG299" s="92">
        <f t="shared" si="159"/>
        <v>291</v>
      </c>
      <c r="AH299" s="91">
        <f t="shared" si="160"/>
        <v>292</v>
      </c>
      <c r="AI299" s="91" t="e">
        <f>INDEX(地温!$D$2:$D$366,MATCH(AG299,地温!$C$2:$C$366,FALSE))</f>
        <v>#N/A</v>
      </c>
      <c r="AJ299" s="91" t="e">
        <f t="shared" si="161"/>
        <v>#N/A</v>
      </c>
      <c r="AK299" s="93" t="e">
        <f t="shared" si="143"/>
        <v>#N/A</v>
      </c>
      <c r="AL299" s="99" t="e">
        <f t="shared" si="144"/>
        <v>#N/A</v>
      </c>
      <c r="AM299" s="99">
        <f t="shared" si="145"/>
        <v>0</v>
      </c>
      <c r="AP299" s="92">
        <f t="shared" si="162"/>
        <v>291</v>
      </c>
      <c r="AQ299" s="91">
        <f t="shared" si="163"/>
        <v>292</v>
      </c>
      <c r="AR299" s="91" t="e">
        <f>INDEX(地温!$D$2:$D$366,MATCH(AP299,地温!$C$2:$C$366,FALSE))</f>
        <v>#N/A</v>
      </c>
      <c r="AS299" s="91" t="e">
        <f t="shared" si="164"/>
        <v>#N/A</v>
      </c>
      <c r="AT299" s="93" t="e">
        <f t="shared" si="146"/>
        <v>#N/A</v>
      </c>
      <c r="AU299" s="99" t="e">
        <f t="shared" si="147"/>
        <v>#N/A</v>
      </c>
      <c r="AV299" s="99">
        <f t="shared" si="148"/>
        <v>0</v>
      </c>
    </row>
    <row r="300" spans="1:48" s="91" customFormat="1">
      <c r="A300" s="92">
        <f t="shared" si="149"/>
        <v>292</v>
      </c>
      <c r="B300" s="91">
        <f t="shared" si="132"/>
        <v>293</v>
      </c>
      <c r="C300" s="99">
        <f t="shared" si="133"/>
        <v>0</v>
      </c>
      <c r="F300" s="92">
        <f t="shared" si="150"/>
        <v>292</v>
      </c>
      <c r="G300" s="91">
        <f t="shared" si="151"/>
        <v>293</v>
      </c>
      <c r="H300" s="91" t="e">
        <f>INDEX(地温!$D$2:$D$366,MATCH(F300,地温!$C$2:$C$366,FALSE))</f>
        <v>#N/A</v>
      </c>
      <c r="I300" s="91" t="e">
        <f t="shared" si="152"/>
        <v>#N/A</v>
      </c>
      <c r="J300" s="93" t="e">
        <f t="shared" si="134"/>
        <v>#N/A</v>
      </c>
      <c r="K300" s="99" t="e">
        <f t="shared" si="135"/>
        <v>#N/A</v>
      </c>
      <c r="L300" s="99">
        <f t="shared" si="136"/>
        <v>0</v>
      </c>
      <c r="O300" s="92">
        <f t="shared" si="153"/>
        <v>292</v>
      </c>
      <c r="P300" s="91">
        <f t="shared" si="154"/>
        <v>293</v>
      </c>
      <c r="Q300" s="91" t="e">
        <f>INDEX(地温!$D$2:$D$366,MATCH(O300,地温!$C$2:$C$366,FALSE))</f>
        <v>#N/A</v>
      </c>
      <c r="R300" s="91" t="e">
        <f t="shared" si="155"/>
        <v>#N/A</v>
      </c>
      <c r="S300" s="93" t="e">
        <f t="shared" si="137"/>
        <v>#N/A</v>
      </c>
      <c r="T300" s="99" t="e">
        <f t="shared" si="138"/>
        <v>#N/A</v>
      </c>
      <c r="U300" s="99">
        <f t="shared" si="139"/>
        <v>0</v>
      </c>
      <c r="X300" s="92">
        <f t="shared" si="156"/>
        <v>292</v>
      </c>
      <c r="Y300" s="91">
        <f t="shared" si="157"/>
        <v>293</v>
      </c>
      <c r="Z300" s="91" t="e">
        <f>INDEX(地温!$D$2:$D$366,MATCH(X300,地温!$C$2:$C$366,FALSE))</f>
        <v>#N/A</v>
      </c>
      <c r="AA300" s="91" t="e">
        <f t="shared" si="158"/>
        <v>#N/A</v>
      </c>
      <c r="AB300" s="93" t="e">
        <f t="shared" si="140"/>
        <v>#N/A</v>
      </c>
      <c r="AC300" s="99" t="e">
        <f t="shared" si="141"/>
        <v>#N/A</v>
      </c>
      <c r="AD300" s="99">
        <f t="shared" si="142"/>
        <v>0</v>
      </c>
      <c r="AG300" s="92">
        <f t="shared" si="159"/>
        <v>292</v>
      </c>
      <c r="AH300" s="91">
        <f t="shared" si="160"/>
        <v>293</v>
      </c>
      <c r="AI300" s="91" t="e">
        <f>INDEX(地温!$D$2:$D$366,MATCH(AG300,地温!$C$2:$C$366,FALSE))</f>
        <v>#N/A</v>
      </c>
      <c r="AJ300" s="91" t="e">
        <f t="shared" si="161"/>
        <v>#N/A</v>
      </c>
      <c r="AK300" s="93" t="e">
        <f t="shared" si="143"/>
        <v>#N/A</v>
      </c>
      <c r="AL300" s="99" t="e">
        <f t="shared" si="144"/>
        <v>#N/A</v>
      </c>
      <c r="AM300" s="99">
        <f t="shared" si="145"/>
        <v>0</v>
      </c>
      <c r="AP300" s="92">
        <f t="shared" si="162"/>
        <v>292</v>
      </c>
      <c r="AQ300" s="91">
        <f t="shared" si="163"/>
        <v>293</v>
      </c>
      <c r="AR300" s="91" t="e">
        <f>INDEX(地温!$D$2:$D$366,MATCH(AP300,地温!$C$2:$C$366,FALSE))</f>
        <v>#N/A</v>
      </c>
      <c r="AS300" s="91" t="e">
        <f t="shared" si="164"/>
        <v>#N/A</v>
      </c>
      <c r="AT300" s="93" t="e">
        <f t="shared" si="146"/>
        <v>#N/A</v>
      </c>
      <c r="AU300" s="99" t="e">
        <f t="shared" si="147"/>
        <v>#N/A</v>
      </c>
      <c r="AV300" s="99">
        <f t="shared" si="148"/>
        <v>0</v>
      </c>
    </row>
    <row r="301" spans="1:48" s="91" customFormat="1">
      <c r="A301" s="92">
        <f t="shared" si="149"/>
        <v>293</v>
      </c>
      <c r="B301" s="91">
        <f t="shared" si="132"/>
        <v>294</v>
      </c>
      <c r="C301" s="99">
        <f t="shared" si="133"/>
        <v>0</v>
      </c>
      <c r="F301" s="92">
        <f t="shared" si="150"/>
        <v>293</v>
      </c>
      <c r="G301" s="91">
        <f t="shared" si="151"/>
        <v>294</v>
      </c>
      <c r="H301" s="91" t="e">
        <f>INDEX(地温!$D$2:$D$366,MATCH(F301,地温!$C$2:$C$366,FALSE))</f>
        <v>#N/A</v>
      </c>
      <c r="I301" s="91" t="e">
        <f t="shared" si="152"/>
        <v>#N/A</v>
      </c>
      <c r="J301" s="93" t="e">
        <f t="shared" si="134"/>
        <v>#N/A</v>
      </c>
      <c r="K301" s="99" t="e">
        <f t="shared" si="135"/>
        <v>#N/A</v>
      </c>
      <c r="L301" s="99">
        <f t="shared" si="136"/>
        <v>0</v>
      </c>
      <c r="O301" s="92">
        <f t="shared" si="153"/>
        <v>293</v>
      </c>
      <c r="P301" s="91">
        <f t="shared" si="154"/>
        <v>294</v>
      </c>
      <c r="Q301" s="91" t="e">
        <f>INDEX(地温!$D$2:$D$366,MATCH(O301,地温!$C$2:$C$366,FALSE))</f>
        <v>#N/A</v>
      </c>
      <c r="R301" s="91" t="e">
        <f t="shared" si="155"/>
        <v>#N/A</v>
      </c>
      <c r="S301" s="93" t="e">
        <f t="shared" si="137"/>
        <v>#N/A</v>
      </c>
      <c r="T301" s="99" t="e">
        <f t="shared" si="138"/>
        <v>#N/A</v>
      </c>
      <c r="U301" s="99">
        <f t="shared" si="139"/>
        <v>0</v>
      </c>
      <c r="X301" s="92">
        <f t="shared" si="156"/>
        <v>293</v>
      </c>
      <c r="Y301" s="91">
        <f t="shared" si="157"/>
        <v>294</v>
      </c>
      <c r="Z301" s="91" t="e">
        <f>INDEX(地温!$D$2:$D$366,MATCH(X301,地温!$C$2:$C$366,FALSE))</f>
        <v>#N/A</v>
      </c>
      <c r="AA301" s="91" t="e">
        <f t="shared" si="158"/>
        <v>#N/A</v>
      </c>
      <c r="AB301" s="93" t="e">
        <f t="shared" si="140"/>
        <v>#N/A</v>
      </c>
      <c r="AC301" s="99" t="e">
        <f t="shared" si="141"/>
        <v>#N/A</v>
      </c>
      <c r="AD301" s="99">
        <f t="shared" si="142"/>
        <v>0</v>
      </c>
      <c r="AG301" s="92">
        <f t="shared" si="159"/>
        <v>293</v>
      </c>
      <c r="AH301" s="91">
        <f t="shared" si="160"/>
        <v>294</v>
      </c>
      <c r="AI301" s="91" t="e">
        <f>INDEX(地温!$D$2:$D$366,MATCH(AG301,地温!$C$2:$C$366,FALSE))</f>
        <v>#N/A</v>
      </c>
      <c r="AJ301" s="91" t="e">
        <f t="shared" si="161"/>
        <v>#N/A</v>
      </c>
      <c r="AK301" s="93" t="e">
        <f t="shared" si="143"/>
        <v>#N/A</v>
      </c>
      <c r="AL301" s="99" t="e">
        <f t="shared" si="144"/>
        <v>#N/A</v>
      </c>
      <c r="AM301" s="99">
        <f t="shared" si="145"/>
        <v>0</v>
      </c>
      <c r="AP301" s="92">
        <f t="shared" si="162"/>
        <v>293</v>
      </c>
      <c r="AQ301" s="91">
        <f t="shared" si="163"/>
        <v>294</v>
      </c>
      <c r="AR301" s="91" t="e">
        <f>INDEX(地温!$D$2:$D$366,MATCH(AP301,地温!$C$2:$C$366,FALSE))</f>
        <v>#N/A</v>
      </c>
      <c r="AS301" s="91" t="e">
        <f t="shared" si="164"/>
        <v>#N/A</v>
      </c>
      <c r="AT301" s="93" t="e">
        <f t="shared" si="146"/>
        <v>#N/A</v>
      </c>
      <c r="AU301" s="99" t="e">
        <f t="shared" si="147"/>
        <v>#N/A</v>
      </c>
      <c r="AV301" s="99">
        <f t="shared" si="148"/>
        <v>0</v>
      </c>
    </row>
    <row r="302" spans="1:48" s="91" customFormat="1">
      <c r="A302" s="92">
        <f t="shared" si="149"/>
        <v>294</v>
      </c>
      <c r="B302" s="91">
        <f t="shared" si="132"/>
        <v>295</v>
      </c>
      <c r="C302" s="99">
        <f t="shared" si="133"/>
        <v>0</v>
      </c>
      <c r="F302" s="92">
        <f t="shared" si="150"/>
        <v>294</v>
      </c>
      <c r="G302" s="91">
        <f t="shared" si="151"/>
        <v>295</v>
      </c>
      <c r="H302" s="91" t="e">
        <f>INDEX(地温!$D$2:$D$366,MATCH(F302,地温!$C$2:$C$366,FALSE))</f>
        <v>#N/A</v>
      </c>
      <c r="I302" s="91" t="e">
        <f t="shared" si="152"/>
        <v>#N/A</v>
      </c>
      <c r="J302" s="93" t="e">
        <f t="shared" si="134"/>
        <v>#N/A</v>
      </c>
      <c r="K302" s="99" t="e">
        <f t="shared" si="135"/>
        <v>#N/A</v>
      </c>
      <c r="L302" s="99">
        <f t="shared" si="136"/>
        <v>0</v>
      </c>
      <c r="O302" s="92">
        <f t="shared" si="153"/>
        <v>294</v>
      </c>
      <c r="P302" s="91">
        <f t="shared" si="154"/>
        <v>295</v>
      </c>
      <c r="Q302" s="91" t="e">
        <f>INDEX(地温!$D$2:$D$366,MATCH(O302,地温!$C$2:$C$366,FALSE))</f>
        <v>#N/A</v>
      </c>
      <c r="R302" s="91" t="e">
        <f t="shared" si="155"/>
        <v>#N/A</v>
      </c>
      <c r="S302" s="93" t="e">
        <f t="shared" si="137"/>
        <v>#N/A</v>
      </c>
      <c r="T302" s="99" t="e">
        <f t="shared" si="138"/>
        <v>#N/A</v>
      </c>
      <c r="U302" s="99">
        <f t="shared" si="139"/>
        <v>0</v>
      </c>
      <c r="X302" s="92">
        <f t="shared" si="156"/>
        <v>294</v>
      </c>
      <c r="Y302" s="91">
        <f t="shared" si="157"/>
        <v>295</v>
      </c>
      <c r="Z302" s="91" t="e">
        <f>INDEX(地温!$D$2:$D$366,MATCH(X302,地温!$C$2:$C$366,FALSE))</f>
        <v>#N/A</v>
      </c>
      <c r="AA302" s="91" t="e">
        <f t="shared" si="158"/>
        <v>#N/A</v>
      </c>
      <c r="AB302" s="93" t="e">
        <f t="shared" si="140"/>
        <v>#N/A</v>
      </c>
      <c r="AC302" s="99" t="e">
        <f t="shared" si="141"/>
        <v>#N/A</v>
      </c>
      <c r="AD302" s="99">
        <f t="shared" si="142"/>
        <v>0</v>
      </c>
      <c r="AG302" s="92">
        <f t="shared" si="159"/>
        <v>294</v>
      </c>
      <c r="AH302" s="91">
        <f t="shared" si="160"/>
        <v>295</v>
      </c>
      <c r="AI302" s="91" t="e">
        <f>INDEX(地温!$D$2:$D$366,MATCH(AG302,地温!$C$2:$C$366,FALSE))</f>
        <v>#N/A</v>
      </c>
      <c r="AJ302" s="91" t="e">
        <f t="shared" si="161"/>
        <v>#N/A</v>
      </c>
      <c r="AK302" s="93" t="e">
        <f t="shared" si="143"/>
        <v>#N/A</v>
      </c>
      <c r="AL302" s="99" t="e">
        <f t="shared" si="144"/>
        <v>#N/A</v>
      </c>
      <c r="AM302" s="99">
        <f t="shared" si="145"/>
        <v>0</v>
      </c>
      <c r="AP302" s="92">
        <f t="shared" si="162"/>
        <v>294</v>
      </c>
      <c r="AQ302" s="91">
        <f t="shared" si="163"/>
        <v>295</v>
      </c>
      <c r="AR302" s="91" t="e">
        <f>INDEX(地温!$D$2:$D$366,MATCH(AP302,地温!$C$2:$C$366,FALSE))</f>
        <v>#N/A</v>
      </c>
      <c r="AS302" s="91" t="e">
        <f t="shared" si="164"/>
        <v>#N/A</v>
      </c>
      <c r="AT302" s="93" t="e">
        <f t="shared" si="146"/>
        <v>#N/A</v>
      </c>
      <c r="AU302" s="99" t="e">
        <f t="shared" si="147"/>
        <v>#N/A</v>
      </c>
      <c r="AV302" s="99">
        <f t="shared" si="148"/>
        <v>0</v>
      </c>
    </row>
    <row r="303" spans="1:48" s="91" customFormat="1">
      <c r="A303" s="92">
        <f t="shared" si="149"/>
        <v>295</v>
      </c>
      <c r="B303" s="91">
        <f t="shared" si="132"/>
        <v>296</v>
      </c>
      <c r="C303" s="99">
        <f t="shared" si="133"/>
        <v>0</v>
      </c>
      <c r="F303" s="92">
        <f t="shared" si="150"/>
        <v>295</v>
      </c>
      <c r="G303" s="91">
        <f t="shared" si="151"/>
        <v>296</v>
      </c>
      <c r="H303" s="91" t="e">
        <f>INDEX(地温!$D$2:$D$366,MATCH(F303,地温!$C$2:$C$366,FALSE))</f>
        <v>#N/A</v>
      </c>
      <c r="I303" s="91" t="e">
        <f t="shared" si="152"/>
        <v>#N/A</v>
      </c>
      <c r="J303" s="93" t="e">
        <f t="shared" si="134"/>
        <v>#N/A</v>
      </c>
      <c r="K303" s="99" t="e">
        <f t="shared" si="135"/>
        <v>#N/A</v>
      </c>
      <c r="L303" s="99">
        <f t="shared" si="136"/>
        <v>0</v>
      </c>
      <c r="O303" s="92">
        <f t="shared" si="153"/>
        <v>295</v>
      </c>
      <c r="P303" s="91">
        <f t="shared" si="154"/>
        <v>296</v>
      </c>
      <c r="Q303" s="91" t="e">
        <f>INDEX(地温!$D$2:$D$366,MATCH(O303,地温!$C$2:$C$366,FALSE))</f>
        <v>#N/A</v>
      </c>
      <c r="R303" s="91" t="e">
        <f t="shared" si="155"/>
        <v>#N/A</v>
      </c>
      <c r="S303" s="93" t="e">
        <f t="shared" si="137"/>
        <v>#N/A</v>
      </c>
      <c r="T303" s="99" t="e">
        <f t="shared" si="138"/>
        <v>#N/A</v>
      </c>
      <c r="U303" s="99">
        <f t="shared" si="139"/>
        <v>0</v>
      </c>
      <c r="X303" s="92">
        <f t="shared" si="156"/>
        <v>295</v>
      </c>
      <c r="Y303" s="91">
        <f t="shared" si="157"/>
        <v>296</v>
      </c>
      <c r="Z303" s="91" t="e">
        <f>INDEX(地温!$D$2:$D$366,MATCH(X303,地温!$C$2:$C$366,FALSE))</f>
        <v>#N/A</v>
      </c>
      <c r="AA303" s="91" t="e">
        <f t="shared" si="158"/>
        <v>#N/A</v>
      </c>
      <c r="AB303" s="93" t="e">
        <f t="shared" si="140"/>
        <v>#N/A</v>
      </c>
      <c r="AC303" s="99" t="e">
        <f t="shared" si="141"/>
        <v>#N/A</v>
      </c>
      <c r="AD303" s="99">
        <f t="shared" si="142"/>
        <v>0</v>
      </c>
      <c r="AG303" s="92">
        <f t="shared" si="159"/>
        <v>295</v>
      </c>
      <c r="AH303" s="91">
        <f t="shared" si="160"/>
        <v>296</v>
      </c>
      <c r="AI303" s="91" t="e">
        <f>INDEX(地温!$D$2:$D$366,MATCH(AG303,地温!$C$2:$C$366,FALSE))</f>
        <v>#N/A</v>
      </c>
      <c r="AJ303" s="91" t="e">
        <f t="shared" si="161"/>
        <v>#N/A</v>
      </c>
      <c r="AK303" s="93" t="e">
        <f t="shared" si="143"/>
        <v>#N/A</v>
      </c>
      <c r="AL303" s="99" t="e">
        <f t="shared" si="144"/>
        <v>#N/A</v>
      </c>
      <c r="AM303" s="99">
        <f t="shared" si="145"/>
        <v>0</v>
      </c>
      <c r="AP303" s="92">
        <f t="shared" si="162"/>
        <v>295</v>
      </c>
      <c r="AQ303" s="91">
        <f t="shared" si="163"/>
        <v>296</v>
      </c>
      <c r="AR303" s="91" t="e">
        <f>INDEX(地温!$D$2:$D$366,MATCH(AP303,地温!$C$2:$C$366,FALSE))</f>
        <v>#N/A</v>
      </c>
      <c r="AS303" s="91" t="e">
        <f t="shared" si="164"/>
        <v>#N/A</v>
      </c>
      <c r="AT303" s="93" t="e">
        <f t="shared" si="146"/>
        <v>#N/A</v>
      </c>
      <c r="AU303" s="99" t="e">
        <f t="shared" si="147"/>
        <v>#N/A</v>
      </c>
      <c r="AV303" s="99">
        <f t="shared" si="148"/>
        <v>0</v>
      </c>
    </row>
    <row r="304" spans="1:48" s="91" customFormat="1">
      <c r="A304" s="92">
        <f t="shared" si="149"/>
        <v>296</v>
      </c>
      <c r="B304" s="91">
        <f t="shared" si="132"/>
        <v>297</v>
      </c>
      <c r="C304" s="99">
        <f t="shared" si="133"/>
        <v>0</v>
      </c>
      <c r="F304" s="92">
        <f t="shared" si="150"/>
        <v>296</v>
      </c>
      <c r="G304" s="91">
        <f t="shared" si="151"/>
        <v>297</v>
      </c>
      <c r="H304" s="91" t="e">
        <f>INDEX(地温!$D$2:$D$366,MATCH(F304,地温!$C$2:$C$366,FALSE))</f>
        <v>#N/A</v>
      </c>
      <c r="I304" s="91" t="e">
        <f t="shared" si="152"/>
        <v>#N/A</v>
      </c>
      <c r="J304" s="93" t="e">
        <f t="shared" si="134"/>
        <v>#N/A</v>
      </c>
      <c r="K304" s="99" t="e">
        <f t="shared" si="135"/>
        <v>#N/A</v>
      </c>
      <c r="L304" s="99">
        <f t="shared" si="136"/>
        <v>0</v>
      </c>
      <c r="O304" s="92">
        <f t="shared" si="153"/>
        <v>296</v>
      </c>
      <c r="P304" s="91">
        <f t="shared" si="154"/>
        <v>297</v>
      </c>
      <c r="Q304" s="91" t="e">
        <f>INDEX(地温!$D$2:$D$366,MATCH(O304,地温!$C$2:$C$366,FALSE))</f>
        <v>#N/A</v>
      </c>
      <c r="R304" s="91" t="e">
        <f t="shared" si="155"/>
        <v>#N/A</v>
      </c>
      <c r="S304" s="93" t="e">
        <f t="shared" si="137"/>
        <v>#N/A</v>
      </c>
      <c r="T304" s="99" t="e">
        <f t="shared" si="138"/>
        <v>#N/A</v>
      </c>
      <c r="U304" s="99">
        <f t="shared" si="139"/>
        <v>0</v>
      </c>
      <c r="X304" s="92">
        <f t="shared" si="156"/>
        <v>296</v>
      </c>
      <c r="Y304" s="91">
        <f t="shared" si="157"/>
        <v>297</v>
      </c>
      <c r="Z304" s="91" t="e">
        <f>INDEX(地温!$D$2:$D$366,MATCH(X304,地温!$C$2:$C$366,FALSE))</f>
        <v>#N/A</v>
      </c>
      <c r="AA304" s="91" t="e">
        <f t="shared" si="158"/>
        <v>#N/A</v>
      </c>
      <c r="AB304" s="93" t="e">
        <f t="shared" si="140"/>
        <v>#N/A</v>
      </c>
      <c r="AC304" s="99" t="e">
        <f t="shared" si="141"/>
        <v>#N/A</v>
      </c>
      <c r="AD304" s="99">
        <f t="shared" si="142"/>
        <v>0</v>
      </c>
      <c r="AG304" s="92">
        <f t="shared" si="159"/>
        <v>296</v>
      </c>
      <c r="AH304" s="91">
        <f t="shared" si="160"/>
        <v>297</v>
      </c>
      <c r="AI304" s="91" t="e">
        <f>INDEX(地温!$D$2:$D$366,MATCH(AG304,地温!$C$2:$C$366,FALSE))</f>
        <v>#N/A</v>
      </c>
      <c r="AJ304" s="91" t="e">
        <f t="shared" si="161"/>
        <v>#N/A</v>
      </c>
      <c r="AK304" s="93" t="e">
        <f t="shared" si="143"/>
        <v>#N/A</v>
      </c>
      <c r="AL304" s="99" t="e">
        <f t="shared" si="144"/>
        <v>#N/A</v>
      </c>
      <c r="AM304" s="99">
        <f t="shared" si="145"/>
        <v>0</v>
      </c>
      <c r="AP304" s="92">
        <f t="shared" si="162"/>
        <v>296</v>
      </c>
      <c r="AQ304" s="91">
        <f t="shared" si="163"/>
        <v>297</v>
      </c>
      <c r="AR304" s="91" t="e">
        <f>INDEX(地温!$D$2:$D$366,MATCH(AP304,地温!$C$2:$C$366,FALSE))</f>
        <v>#N/A</v>
      </c>
      <c r="AS304" s="91" t="e">
        <f t="shared" si="164"/>
        <v>#N/A</v>
      </c>
      <c r="AT304" s="93" t="e">
        <f t="shared" si="146"/>
        <v>#N/A</v>
      </c>
      <c r="AU304" s="99" t="e">
        <f t="shared" si="147"/>
        <v>#N/A</v>
      </c>
      <c r="AV304" s="99">
        <f t="shared" si="148"/>
        <v>0</v>
      </c>
    </row>
    <row r="305" spans="1:48" s="91" customFormat="1">
      <c r="A305" s="92">
        <f t="shared" si="149"/>
        <v>297</v>
      </c>
      <c r="B305" s="91">
        <f t="shared" si="132"/>
        <v>298</v>
      </c>
      <c r="C305" s="99">
        <f t="shared" si="133"/>
        <v>0</v>
      </c>
      <c r="F305" s="92">
        <f t="shared" si="150"/>
        <v>297</v>
      </c>
      <c r="G305" s="91">
        <f t="shared" si="151"/>
        <v>298</v>
      </c>
      <c r="H305" s="91" t="e">
        <f>INDEX(地温!$D$2:$D$366,MATCH(F305,地温!$C$2:$C$366,FALSE))</f>
        <v>#N/A</v>
      </c>
      <c r="I305" s="91" t="e">
        <f t="shared" si="152"/>
        <v>#N/A</v>
      </c>
      <c r="J305" s="93" t="e">
        <f t="shared" si="134"/>
        <v>#N/A</v>
      </c>
      <c r="K305" s="99" t="e">
        <f t="shared" si="135"/>
        <v>#N/A</v>
      </c>
      <c r="L305" s="99">
        <f t="shared" si="136"/>
        <v>0</v>
      </c>
      <c r="O305" s="92">
        <f t="shared" si="153"/>
        <v>297</v>
      </c>
      <c r="P305" s="91">
        <f t="shared" si="154"/>
        <v>298</v>
      </c>
      <c r="Q305" s="91" t="e">
        <f>INDEX(地温!$D$2:$D$366,MATCH(O305,地温!$C$2:$C$366,FALSE))</f>
        <v>#N/A</v>
      </c>
      <c r="R305" s="91" t="e">
        <f t="shared" si="155"/>
        <v>#N/A</v>
      </c>
      <c r="S305" s="93" t="e">
        <f t="shared" si="137"/>
        <v>#N/A</v>
      </c>
      <c r="T305" s="99" t="e">
        <f t="shared" si="138"/>
        <v>#N/A</v>
      </c>
      <c r="U305" s="99">
        <f t="shared" si="139"/>
        <v>0</v>
      </c>
      <c r="X305" s="92">
        <f t="shared" si="156"/>
        <v>297</v>
      </c>
      <c r="Y305" s="91">
        <f t="shared" si="157"/>
        <v>298</v>
      </c>
      <c r="Z305" s="91" t="e">
        <f>INDEX(地温!$D$2:$D$366,MATCH(X305,地温!$C$2:$C$366,FALSE))</f>
        <v>#N/A</v>
      </c>
      <c r="AA305" s="91" t="e">
        <f t="shared" si="158"/>
        <v>#N/A</v>
      </c>
      <c r="AB305" s="93" t="e">
        <f t="shared" si="140"/>
        <v>#N/A</v>
      </c>
      <c r="AC305" s="99" t="e">
        <f t="shared" si="141"/>
        <v>#N/A</v>
      </c>
      <c r="AD305" s="99">
        <f t="shared" si="142"/>
        <v>0</v>
      </c>
      <c r="AG305" s="92">
        <f t="shared" si="159"/>
        <v>297</v>
      </c>
      <c r="AH305" s="91">
        <f t="shared" si="160"/>
        <v>298</v>
      </c>
      <c r="AI305" s="91" t="e">
        <f>INDEX(地温!$D$2:$D$366,MATCH(AG305,地温!$C$2:$C$366,FALSE))</f>
        <v>#N/A</v>
      </c>
      <c r="AJ305" s="91" t="e">
        <f t="shared" si="161"/>
        <v>#N/A</v>
      </c>
      <c r="AK305" s="93" t="e">
        <f t="shared" si="143"/>
        <v>#N/A</v>
      </c>
      <c r="AL305" s="99" t="e">
        <f t="shared" si="144"/>
        <v>#N/A</v>
      </c>
      <c r="AM305" s="99">
        <f t="shared" si="145"/>
        <v>0</v>
      </c>
      <c r="AP305" s="92">
        <f t="shared" si="162"/>
        <v>297</v>
      </c>
      <c r="AQ305" s="91">
        <f t="shared" si="163"/>
        <v>298</v>
      </c>
      <c r="AR305" s="91" t="e">
        <f>INDEX(地温!$D$2:$D$366,MATCH(AP305,地温!$C$2:$C$366,FALSE))</f>
        <v>#N/A</v>
      </c>
      <c r="AS305" s="91" t="e">
        <f t="shared" si="164"/>
        <v>#N/A</v>
      </c>
      <c r="AT305" s="93" t="e">
        <f t="shared" si="146"/>
        <v>#N/A</v>
      </c>
      <c r="AU305" s="99" t="e">
        <f t="shared" si="147"/>
        <v>#N/A</v>
      </c>
      <c r="AV305" s="99">
        <f t="shared" si="148"/>
        <v>0</v>
      </c>
    </row>
    <row r="306" spans="1:48" s="91" customFormat="1">
      <c r="A306" s="92">
        <f t="shared" si="149"/>
        <v>298</v>
      </c>
      <c r="B306" s="91">
        <f t="shared" si="132"/>
        <v>299</v>
      </c>
      <c r="C306" s="99">
        <f t="shared" si="133"/>
        <v>0</v>
      </c>
      <c r="F306" s="92">
        <f t="shared" si="150"/>
        <v>298</v>
      </c>
      <c r="G306" s="91">
        <f t="shared" si="151"/>
        <v>299</v>
      </c>
      <c r="H306" s="91" t="e">
        <f>INDEX(地温!$D$2:$D$366,MATCH(F306,地温!$C$2:$C$366,FALSE))</f>
        <v>#N/A</v>
      </c>
      <c r="I306" s="91" t="e">
        <f t="shared" si="152"/>
        <v>#N/A</v>
      </c>
      <c r="J306" s="93" t="e">
        <f t="shared" si="134"/>
        <v>#N/A</v>
      </c>
      <c r="K306" s="99" t="e">
        <f t="shared" si="135"/>
        <v>#N/A</v>
      </c>
      <c r="L306" s="99">
        <f t="shared" si="136"/>
        <v>0</v>
      </c>
      <c r="O306" s="92">
        <f t="shared" si="153"/>
        <v>298</v>
      </c>
      <c r="P306" s="91">
        <f t="shared" si="154"/>
        <v>299</v>
      </c>
      <c r="Q306" s="91" t="e">
        <f>INDEX(地温!$D$2:$D$366,MATCH(O306,地温!$C$2:$C$366,FALSE))</f>
        <v>#N/A</v>
      </c>
      <c r="R306" s="91" t="e">
        <f t="shared" si="155"/>
        <v>#N/A</v>
      </c>
      <c r="S306" s="93" t="e">
        <f t="shared" si="137"/>
        <v>#N/A</v>
      </c>
      <c r="T306" s="99" t="e">
        <f t="shared" si="138"/>
        <v>#N/A</v>
      </c>
      <c r="U306" s="99">
        <f t="shared" si="139"/>
        <v>0</v>
      </c>
      <c r="X306" s="92">
        <f t="shared" si="156"/>
        <v>298</v>
      </c>
      <c r="Y306" s="91">
        <f t="shared" si="157"/>
        <v>299</v>
      </c>
      <c r="Z306" s="91" t="e">
        <f>INDEX(地温!$D$2:$D$366,MATCH(X306,地温!$C$2:$C$366,FALSE))</f>
        <v>#N/A</v>
      </c>
      <c r="AA306" s="91" t="e">
        <f t="shared" si="158"/>
        <v>#N/A</v>
      </c>
      <c r="AB306" s="93" t="e">
        <f t="shared" si="140"/>
        <v>#N/A</v>
      </c>
      <c r="AC306" s="99" t="e">
        <f t="shared" si="141"/>
        <v>#N/A</v>
      </c>
      <c r="AD306" s="99">
        <f t="shared" si="142"/>
        <v>0</v>
      </c>
      <c r="AG306" s="92">
        <f t="shared" si="159"/>
        <v>298</v>
      </c>
      <c r="AH306" s="91">
        <f t="shared" si="160"/>
        <v>299</v>
      </c>
      <c r="AI306" s="91" t="e">
        <f>INDEX(地温!$D$2:$D$366,MATCH(AG306,地温!$C$2:$C$366,FALSE))</f>
        <v>#N/A</v>
      </c>
      <c r="AJ306" s="91" t="e">
        <f t="shared" si="161"/>
        <v>#N/A</v>
      </c>
      <c r="AK306" s="93" t="e">
        <f t="shared" si="143"/>
        <v>#N/A</v>
      </c>
      <c r="AL306" s="99" t="e">
        <f t="shared" si="144"/>
        <v>#N/A</v>
      </c>
      <c r="AM306" s="99">
        <f t="shared" si="145"/>
        <v>0</v>
      </c>
      <c r="AP306" s="92">
        <f t="shared" si="162"/>
        <v>298</v>
      </c>
      <c r="AQ306" s="91">
        <f t="shared" si="163"/>
        <v>299</v>
      </c>
      <c r="AR306" s="91" t="e">
        <f>INDEX(地温!$D$2:$D$366,MATCH(AP306,地温!$C$2:$C$366,FALSE))</f>
        <v>#N/A</v>
      </c>
      <c r="AS306" s="91" t="e">
        <f t="shared" si="164"/>
        <v>#N/A</v>
      </c>
      <c r="AT306" s="93" t="e">
        <f t="shared" si="146"/>
        <v>#N/A</v>
      </c>
      <c r="AU306" s="99" t="e">
        <f t="shared" si="147"/>
        <v>#N/A</v>
      </c>
      <c r="AV306" s="99">
        <f t="shared" si="148"/>
        <v>0</v>
      </c>
    </row>
    <row r="307" spans="1:48" s="91" customFormat="1">
      <c r="A307" s="92">
        <f t="shared" si="149"/>
        <v>299</v>
      </c>
      <c r="B307" s="91">
        <f t="shared" si="132"/>
        <v>300</v>
      </c>
      <c r="C307" s="99">
        <f t="shared" si="133"/>
        <v>0</v>
      </c>
      <c r="F307" s="92">
        <f t="shared" si="150"/>
        <v>299</v>
      </c>
      <c r="G307" s="91">
        <f t="shared" si="151"/>
        <v>300</v>
      </c>
      <c r="H307" s="91" t="e">
        <f>INDEX(地温!$D$2:$D$366,MATCH(F307,地温!$C$2:$C$366,FALSE))</f>
        <v>#N/A</v>
      </c>
      <c r="I307" s="91" t="e">
        <f t="shared" si="152"/>
        <v>#N/A</v>
      </c>
      <c r="J307" s="93" t="e">
        <f t="shared" si="134"/>
        <v>#N/A</v>
      </c>
      <c r="K307" s="99" t="e">
        <f t="shared" si="135"/>
        <v>#N/A</v>
      </c>
      <c r="L307" s="99">
        <f t="shared" si="136"/>
        <v>0</v>
      </c>
      <c r="O307" s="92">
        <f t="shared" si="153"/>
        <v>299</v>
      </c>
      <c r="P307" s="91">
        <f t="shared" si="154"/>
        <v>300</v>
      </c>
      <c r="Q307" s="91" t="e">
        <f>INDEX(地温!$D$2:$D$366,MATCH(O307,地温!$C$2:$C$366,FALSE))</f>
        <v>#N/A</v>
      </c>
      <c r="R307" s="91" t="e">
        <f t="shared" si="155"/>
        <v>#N/A</v>
      </c>
      <c r="S307" s="93" t="e">
        <f t="shared" si="137"/>
        <v>#N/A</v>
      </c>
      <c r="T307" s="99" t="e">
        <f t="shared" si="138"/>
        <v>#N/A</v>
      </c>
      <c r="U307" s="99">
        <f t="shared" si="139"/>
        <v>0</v>
      </c>
      <c r="X307" s="92">
        <f t="shared" si="156"/>
        <v>299</v>
      </c>
      <c r="Y307" s="91">
        <f t="shared" si="157"/>
        <v>300</v>
      </c>
      <c r="Z307" s="91" t="e">
        <f>INDEX(地温!$D$2:$D$366,MATCH(X307,地温!$C$2:$C$366,FALSE))</f>
        <v>#N/A</v>
      </c>
      <c r="AA307" s="91" t="e">
        <f t="shared" si="158"/>
        <v>#N/A</v>
      </c>
      <c r="AB307" s="93" t="e">
        <f t="shared" si="140"/>
        <v>#N/A</v>
      </c>
      <c r="AC307" s="99" t="e">
        <f t="shared" si="141"/>
        <v>#N/A</v>
      </c>
      <c r="AD307" s="99">
        <f t="shared" si="142"/>
        <v>0</v>
      </c>
      <c r="AG307" s="92">
        <f t="shared" si="159"/>
        <v>299</v>
      </c>
      <c r="AH307" s="91">
        <f t="shared" si="160"/>
        <v>300</v>
      </c>
      <c r="AI307" s="91" t="e">
        <f>INDEX(地温!$D$2:$D$366,MATCH(AG307,地温!$C$2:$C$366,FALSE))</f>
        <v>#N/A</v>
      </c>
      <c r="AJ307" s="91" t="e">
        <f t="shared" si="161"/>
        <v>#N/A</v>
      </c>
      <c r="AK307" s="93" t="e">
        <f t="shared" si="143"/>
        <v>#N/A</v>
      </c>
      <c r="AL307" s="99" t="e">
        <f t="shared" si="144"/>
        <v>#N/A</v>
      </c>
      <c r="AM307" s="99">
        <f t="shared" si="145"/>
        <v>0</v>
      </c>
      <c r="AP307" s="92">
        <f t="shared" si="162"/>
        <v>299</v>
      </c>
      <c r="AQ307" s="91">
        <f t="shared" si="163"/>
        <v>300</v>
      </c>
      <c r="AR307" s="91" t="e">
        <f>INDEX(地温!$D$2:$D$366,MATCH(AP307,地温!$C$2:$C$366,FALSE))</f>
        <v>#N/A</v>
      </c>
      <c r="AS307" s="91" t="e">
        <f t="shared" si="164"/>
        <v>#N/A</v>
      </c>
      <c r="AT307" s="93" t="e">
        <f t="shared" si="146"/>
        <v>#N/A</v>
      </c>
      <c r="AU307" s="99" t="e">
        <f t="shared" si="147"/>
        <v>#N/A</v>
      </c>
      <c r="AV307" s="99">
        <f t="shared" si="148"/>
        <v>0</v>
      </c>
    </row>
    <row r="308" spans="1:48" s="91" customFormat="1">
      <c r="A308" s="92">
        <f t="shared" si="149"/>
        <v>300</v>
      </c>
      <c r="B308" s="91">
        <f t="shared" si="132"/>
        <v>301</v>
      </c>
      <c r="C308" s="99">
        <f t="shared" si="133"/>
        <v>0</v>
      </c>
      <c r="F308" s="92">
        <f t="shared" si="150"/>
        <v>300</v>
      </c>
      <c r="G308" s="91">
        <f t="shared" si="151"/>
        <v>301</v>
      </c>
      <c r="H308" s="91" t="e">
        <f>INDEX(地温!$D$2:$D$366,MATCH(F308,地温!$C$2:$C$366,FALSE))</f>
        <v>#N/A</v>
      </c>
      <c r="I308" s="91" t="e">
        <f t="shared" si="152"/>
        <v>#N/A</v>
      </c>
      <c r="J308" s="93" t="e">
        <f t="shared" si="134"/>
        <v>#N/A</v>
      </c>
      <c r="K308" s="99" t="e">
        <f t="shared" si="135"/>
        <v>#N/A</v>
      </c>
      <c r="L308" s="99">
        <f t="shared" si="136"/>
        <v>0</v>
      </c>
      <c r="O308" s="92">
        <f t="shared" si="153"/>
        <v>300</v>
      </c>
      <c r="P308" s="91">
        <f t="shared" si="154"/>
        <v>301</v>
      </c>
      <c r="Q308" s="91" t="e">
        <f>INDEX(地温!$D$2:$D$366,MATCH(O308,地温!$C$2:$C$366,FALSE))</f>
        <v>#N/A</v>
      </c>
      <c r="R308" s="91" t="e">
        <f t="shared" si="155"/>
        <v>#N/A</v>
      </c>
      <c r="S308" s="93" t="e">
        <f t="shared" si="137"/>
        <v>#N/A</v>
      </c>
      <c r="T308" s="99" t="e">
        <f t="shared" si="138"/>
        <v>#N/A</v>
      </c>
      <c r="U308" s="99">
        <f t="shared" si="139"/>
        <v>0</v>
      </c>
      <c r="X308" s="92">
        <f t="shared" si="156"/>
        <v>300</v>
      </c>
      <c r="Y308" s="91">
        <f t="shared" si="157"/>
        <v>301</v>
      </c>
      <c r="Z308" s="91" t="e">
        <f>INDEX(地温!$D$2:$D$366,MATCH(X308,地温!$C$2:$C$366,FALSE))</f>
        <v>#N/A</v>
      </c>
      <c r="AA308" s="91" t="e">
        <f t="shared" si="158"/>
        <v>#N/A</v>
      </c>
      <c r="AB308" s="93" t="e">
        <f t="shared" si="140"/>
        <v>#N/A</v>
      </c>
      <c r="AC308" s="99" t="e">
        <f t="shared" si="141"/>
        <v>#N/A</v>
      </c>
      <c r="AD308" s="99">
        <f t="shared" si="142"/>
        <v>0</v>
      </c>
      <c r="AG308" s="92">
        <f t="shared" si="159"/>
        <v>300</v>
      </c>
      <c r="AH308" s="91">
        <f t="shared" si="160"/>
        <v>301</v>
      </c>
      <c r="AI308" s="91" t="e">
        <f>INDEX(地温!$D$2:$D$366,MATCH(AG308,地温!$C$2:$C$366,FALSE))</f>
        <v>#N/A</v>
      </c>
      <c r="AJ308" s="91" t="e">
        <f t="shared" si="161"/>
        <v>#N/A</v>
      </c>
      <c r="AK308" s="93" t="e">
        <f t="shared" si="143"/>
        <v>#N/A</v>
      </c>
      <c r="AL308" s="99" t="e">
        <f t="shared" si="144"/>
        <v>#N/A</v>
      </c>
      <c r="AM308" s="99">
        <f t="shared" si="145"/>
        <v>0</v>
      </c>
      <c r="AP308" s="92">
        <f t="shared" si="162"/>
        <v>300</v>
      </c>
      <c r="AQ308" s="91">
        <f t="shared" si="163"/>
        <v>301</v>
      </c>
      <c r="AR308" s="91" t="e">
        <f>INDEX(地温!$D$2:$D$366,MATCH(AP308,地温!$C$2:$C$366,FALSE))</f>
        <v>#N/A</v>
      </c>
      <c r="AS308" s="91" t="e">
        <f t="shared" si="164"/>
        <v>#N/A</v>
      </c>
      <c r="AT308" s="93" t="e">
        <f t="shared" si="146"/>
        <v>#N/A</v>
      </c>
      <c r="AU308" s="99" t="e">
        <f t="shared" si="147"/>
        <v>#N/A</v>
      </c>
      <c r="AV308" s="99">
        <f t="shared" si="148"/>
        <v>0</v>
      </c>
    </row>
    <row r="309" spans="1:48" s="91" customFormat="1">
      <c r="A309" s="92">
        <f t="shared" si="149"/>
        <v>301</v>
      </c>
      <c r="B309" s="91">
        <f t="shared" si="132"/>
        <v>302</v>
      </c>
      <c r="C309" s="99">
        <f t="shared" si="133"/>
        <v>0</v>
      </c>
      <c r="F309" s="92">
        <f t="shared" si="150"/>
        <v>301</v>
      </c>
      <c r="G309" s="91">
        <f t="shared" si="151"/>
        <v>302</v>
      </c>
      <c r="H309" s="91" t="e">
        <f>INDEX(地温!$D$2:$D$366,MATCH(F309,地温!$C$2:$C$366,FALSE))</f>
        <v>#N/A</v>
      </c>
      <c r="I309" s="91" t="e">
        <f t="shared" si="152"/>
        <v>#N/A</v>
      </c>
      <c r="J309" s="93" t="e">
        <f t="shared" si="134"/>
        <v>#N/A</v>
      </c>
      <c r="K309" s="99" t="e">
        <f t="shared" si="135"/>
        <v>#N/A</v>
      </c>
      <c r="L309" s="99">
        <f t="shared" si="136"/>
        <v>0</v>
      </c>
      <c r="O309" s="92">
        <f t="shared" si="153"/>
        <v>301</v>
      </c>
      <c r="P309" s="91">
        <f t="shared" si="154"/>
        <v>302</v>
      </c>
      <c r="Q309" s="91" t="e">
        <f>INDEX(地温!$D$2:$D$366,MATCH(O309,地温!$C$2:$C$366,FALSE))</f>
        <v>#N/A</v>
      </c>
      <c r="R309" s="91" t="e">
        <f t="shared" si="155"/>
        <v>#N/A</v>
      </c>
      <c r="S309" s="93" t="e">
        <f t="shared" si="137"/>
        <v>#N/A</v>
      </c>
      <c r="T309" s="99" t="e">
        <f t="shared" si="138"/>
        <v>#N/A</v>
      </c>
      <c r="U309" s="99">
        <f t="shared" si="139"/>
        <v>0</v>
      </c>
      <c r="X309" s="92">
        <f t="shared" si="156"/>
        <v>301</v>
      </c>
      <c r="Y309" s="91">
        <f t="shared" si="157"/>
        <v>302</v>
      </c>
      <c r="Z309" s="91" t="e">
        <f>INDEX(地温!$D$2:$D$366,MATCH(X309,地温!$C$2:$C$366,FALSE))</f>
        <v>#N/A</v>
      </c>
      <c r="AA309" s="91" t="e">
        <f t="shared" si="158"/>
        <v>#N/A</v>
      </c>
      <c r="AB309" s="93" t="e">
        <f t="shared" si="140"/>
        <v>#N/A</v>
      </c>
      <c r="AC309" s="99" t="e">
        <f t="shared" si="141"/>
        <v>#N/A</v>
      </c>
      <c r="AD309" s="99">
        <f t="shared" si="142"/>
        <v>0</v>
      </c>
      <c r="AG309" s="92">
        <f t="shared" si="159"/>
        <v>301</v>
      </c>
      <c r="AH309" s="91">
        <f t="shared" si="160"/>
        <v>302</v>
      </c>
      <c r="AI309" s="91" t="e">
        <f>INDEX(地温!$D$2:$D$366,MATCH(AG309,地温!$C$2:$C$366,FALSE))</f>
        <v>#N/A</v>
      </c>
      <c r="AJ309" s="91" t="e">
        <f t="shared" si="161"/>
        <v>#N/A</v>
      </c>
      <c r="AK309" s="93" t="e">
        <f t="shared" si="143"/>
        <v>#N/A</v>
      </c>
      <c r="AL309" s="99" t="e">
        <f t="shared" si="144"/>
        <v>#N/A</v>
      </c>
      <c r="AM309" s="99">
        <f t="shared" si="145"/>
        <v>0</v>
      </c>
      <c r="AP309" s="92">
        <f t="shared" si="162"/>
        <v>301</v>
      </c>
      <c r="AQ309" s="91">
        <f t="shared" si="163"/>
        <v>302</v>
      </c>
      <c r="AR309" s="91" t="e">
        <f>INDEX(地温!$D$2:$D$366,MATCH(AP309,地温!$C$2:$C$366,FALSE))</f>
        <v>#N/A</v>
      </c>
      <c r="AS309" s="91" t="e">
        <f t="shared" si="164"/>
        <v>#N/A</v>
      </c>
      <c r="AT309" s="93" t="e">
        <f t="shared" si="146"/>
        <v>#N/A</v>
      </c>
      <c r="AU309" s="99" t="e">
        <f t="shared" si="147"/>
        <v>#N/A</v>
      </c>
      <c r="AV309" s="99">
        <f t="shared" si="148"/>
        <v>0</v>
      </c>
    </row>
    <row r="310" spans="1:48" s="91" customFormat="1">
      <c r="A310" s="92">
        <f t="shared" si="149"/>
        <v>302</v>
      </c>
      <c r="B310" s="91">
        <f t="shared" si="132"/>
        <v>303</v>
      </c>
      <c r="C310" s="99">
        <f t="shared" si="133"/>
        <v>0</v>
      </c>
      <c r="F310" s="92">
        <f t="shared" si="150"/>
        <v>302</v>
      </c>
      <c r="G310" s="91">
        <f t="shared" si="151"/>
        <v>303</v>
      </c>
      <c r="H310" s="91" t="e">
        <f>INDEX(地温!$D$2:$D$366,MATCH(F310,地温!$C$2:$C$366,FALSE))</f>
        <v>#N/A</v>
      </c>
      <c r="I310" s="91" t="e">
        <f t="shared" si="152"/>
        <v>#N/A</v>
      </c>
      <c r="J310" s="93" t="e">
        <f t="shared" si="134"/>
        <v>#N/A</v>
      </c>
      <c r="K310" s="99" t="e">
        <f t="shared" si="135"/>
        <v>#N/A</v>
      </c>
      <c r="L310" s="99">
        <f t="shared" si="136"/>
        <v>0</v>
      </c>
      <c r="O310" s="92">
        <f t="shared" si="153"/>
        <v>302</v>
      </c>
      <c r="P310" s="91">
        <f t="shared" si="154"/>
        <v>303</v>
      </c>
      <c r="Q310" s="91" t="e">
        <f>INDEX(地温!$D$2:$D$366,MATCH(O310,地温!$C$2:$C$366,FALSE))</f>
        <v>#N/A</v>
      </c>
      <c r="R310" s="91" t="e">
        <f t="shared" si="155"/>
        <v>#N/A</v>
      </c>
      <c r="S310" s="93" t="e">
        <f t="shared" si="137"/>
        <v>#N/A</v>
      </c>
      <c r="T310" s="99" t="e">
        <f t="shared" si="138"/>
        <v>#N/A</v>
      </c>
      <c r="U310" s="99">
        <f t="shared" si="139"/>
        <v>0</v>
      </c>
      <c r="X310" s="92">
        <f t="shared" si="156"/>
        <v>302</v>
      </c>
      <c r="Y310" s="91">
        <f t="shared" si="157"/>
        <v>303</v>
      </c>
      <c r="Z310" s="91" t="e">
        <f>INDEX(地温!$D$2:$D$366,MATCH(X310,地温!$C$2:$C$366,FALSE))</f>
        <v>#N/A</v>
      </c>
      <c r="AA310" s="91" t="e">
        <f t="shared" si="158"/>
        <v>#N/A</v>
      </c>
      <c r="AB310" s="93" t="e">
        <f t="shared" si="140"/>
        <v>#N/A</v>
      </c>
      <c r="AC310" s="99" t="e">
        <f t="shared" si="141"/>
        <v>#N/A</v>
      </c>
      <c r="AD310" s="99">
        <f t="shared" si="142"/>
        <v>0</v>
      </c>
      <c r="AG310" s="92">
        <f t="shared" si="159"/>
        <v>302</v>
      </c>
      <c r="AH310" s="91">
        <f t="shared" si="160"/>
        <v>303</v>
      </c>
      <c r="AI310" s="91" t="e">
        <f>INDEX(地温!$D$2:$D$366,MATCH(AG310,地温!$C$2:$C$366,FALSE))</f>
        <v>#N/A</v>
      </c>
      <c r="AJ310" s="91" t="e">
        <f t="shared" si="161"/>
        <v>#N/A</v>
      </c>
      <c r="AK310" s="93" t="e">
        <f t="shared" si="143"/>
        <v>#N/A</v>
      </c>
      <c r="AL310" s="99" t="e">
        <f t="shared" si="144"/>
        <v>#N/A</v>
      </c>
      <c r="AM310" s="99">
        <f t="shared" si="145"/>
        <v>0</v>
      </c>
      <c r="AP310" s="92">
        <f t="shared" si="162"/>
        <v>302</v>
      </c>
      <c r="AQ310" s="91">
        <f t="shared" si="163"/>
        <v>303</v>
      </c>
      <c r="AR310" s="91" t="e">
        <f>INDEX(地温!$D$2:$D$366,MATCH(AP310,地温!$C$2:$C$366,FALSE))</f>
        <v>#N/A</v>
      </c>
      <c r="AS310" s="91" t="e">
        <f t="shared" si="164"/>
        <v>#N/A</v>
      </c>
      <c r="AT310" s="93" t="e">
        <f t="shared" si="146"/>
        <v>#N/A</v>
      </c>
      <c r="AU310" s="99" t="e">
        <f t="shared" si="147"/>
        <v>#N/A</v>
      </c>
      <c r="AV310" s="99">
        <f t="shared" si="148"/>
        <v>0</v>
      </c>
    </row>
    <row r="311" spans="1:48" s="91" customFormat="1">
      <c r="A311" s="92">
        <f t="shared" si="149"/>
        <v>303</v>
      </c>
      <c r="B311" s="91">
        <f t="shared" si="132"/>
        <v>304</v>
      </c>
      <c r="C311" s="99">
        <f t="shared" si="133"/>
        <v>0</v>
      </c>
      <c r="F311" s="92">
        <f t="shared" si="150"/>
        <v>303</v>
      </c>
      <c r="G311" s="91">
        <f t="shared" si="151"/>
        <v>304</v>
      </c>
      <c r="H311" s="91" t="e">
        <f>INDEX(地温!$D$2:$D$366,MATCH(F311,地温!$C$2:$C$366,FALSE))</f>
        <v>#N/A</v>
      </c>
      <c r="I311" s="91" t="e">
        <f t="shared" si="152"/>
        <v>#N/A</v>
      </c>
      <c r="J311" s="93" t="e">
        <f t="shared" si="134"/>
        <v>#N/A</v>
      </c>
      <c r="K311" s="99" t="e">
        <f t="shared" si="135"/>
        <v>#N/A</v>
      </c>
      <c r="L311" s="99">
        <f t="shared" si="136"/>
        <v>0</v>
      </c>
      <c r="O311" s="92">
        <f t="shared" si="153"/>
        <v>303</v>
      </c>
      <c r="P311" s="91">
        <f t="shared" si="154"/>
        <v>304</v>
      </c>
      <c r="Q311" s="91" t="e">
        <f>INDEX(地温!$D$2:$D$366,MATCH(O311,地温!$C$2:$C$366,FALSE))</f>
        <v>#N/A</v>
      </c>
      <c r="R311" s="91" t="e">
        <f t="shared" si="155"/>
        <v>#N/A</v>
      </c>
      <c r="S311" s="93" t="e">
        <f t="shared" si="137"/>
        <v>#N/A</v>
      </c>
      <c r="T311" s="99" t="e">
        <f t="shared" si="138"/>
        <v>#N/A</v>
      </c>
      <c r="U311" s="99">
        <f t="shared" si="139"/>
        <v>0</v>
      </c>
      <c r="X311" s="92">
        <f t="shared" si="156"/>
        <v>303</v>
      </c>
      <c r="Y311" s="91">
        <f t="shared" si="157"/>
        <v>304</v>
      </c>
      <c r="Z311" s="91" t="e">
        <f>INDEX(地温!$D$2:$D$366,MATCH(X311,地温!$C$2:$C$366,FALSE))</f>
        <v>#N/A</v>
      </c>
      <c r="AA311" s="91" t="e">
        <f t="shared" si="158"/>
        <v>#N/A</v>
      </c>
      <c r="AB311" s="93" t="e">
        <f t="shared" si="140"/>
        <v>#N/A</v>
      </c>
      <c r="AC311" s="99" t="e">
        <f t="shared" si="141"/>
        <v>#N/A</v>
      </c>
      <c r="AD311" s="99">
        <f t="shared" si="142"/>
        <v>0</v>
      </c>
      <c r="AG311" s="92">
        <f t="shared" si="159"/>
        <v>303</v>
      </c>
      <c r="AH311" s="91">
        <f t="shared" si="160"/>
        <v>304</v>
      </c>
      <c r="AI311" s="91" t="e">
        <f>INDEX(地温!$D$2:$D$366,MATCH(AG311,地温!$C$2:$C$366,FALSE))</f>
        <v>#N/A</v>
      </c>
      <c r="AJ311" s="91" t="e">
        <f t="shared" si="161"/>
        <v>#N/A</v>
      </c>
      <c r="AK311" s="93" t="e">
        <f t="shared" si="143"/>
        <v>#N/A</v>
      </c>
      <c r="AL311" s="99" t="e">
        <f t="shared" si="144"/>
        <v>#N/A</v>
      </c>
      <c r="AM311" s="99">
        <f t="shared" si="145"/>
        <v>0</v>
      </c>
      <c r="AP311" s="92">
        <f t="shared" si="162"/>
        <v>303</v>
      </c>
      <c r="AQ311" s="91">
        <f t="shared" si="163"/>
        <v>304</v>
      </c>
      <c r="AR311" s="91" t="e">
        <f>INDEX(地温!$D$2:$D$366,MATCH(AP311,地温!$C$2:$C$366,FALSE))</f>
        <v>#N/A</v>
      </c>
      <c r="AS311" s="91" t="e">
        <f t="shared" si="164"/>
        <v>#N/A</v>
      </c>
      <c r="AT311" s="93" t="e">
        <f t="shared" si="146"/>
        <v>#N/A</v>
      </c>
      <c r="AU311" s="99" t="e">
        <f t="shared" si="147"/>
        <v>#N/A</v>
      </c>
      <c r="AV311" s="99">
        <f t="shared" si="148"/>
        <v>0</v>
      </c>
    </row>
    <row r="312" spans="1:48" s="91" customFormat="1">
      <c r="A312" s="92">
        <f t="shared" si="149"/>
        <v>304</v>
      </c>
      <c r="B312" s="91">
        <f t="shared" si="132"/>
        <v>305</v>
      </c>
      <c r="C312" s="99">
        <f t="shared" si="133"/>
        <v>0</v>
      </c>
      <c r="F312" s="92">
        <f t="shared" si="150"/>
        <v>304</v>
      </c>
      <c r="G312" s="91">
        <f t="shared" si="151"/>
        <v>305</v>
      </c>
      <c r="H312" s="91" t="e">
        <f>INDEX(地温!$D$2:$D$366,MATCH(F312,地温!$C$2:$C$366,FALSE))</f>
        <v>#N/A</v>
      </c>
      <c r="I312" s="91" t="e">
        <f t="shared" si="152"/>
        <v>#N/A</v>
      </c>
      <c r="J312" s="93" t="e">
        <f t="shared" si="134"/>
        <v>#N/A</v>
      </c>
      <c r="K312" s="99" t="e">
        <f t="shared" si="135"/>
        <v>#N/A</v>
      </c>
      <c r="L312" s="99">
        <f t="shared" si="136"/>
        <v>0</v>
      </c>
      <c r="O312" s="92">
        <f t="shared" si="153"/>
        <v>304</v>
      </c>
      <c r="P312" s="91">
        <f t="shared" si="154"/>
        <v>305</v>
      </c>
      <c r="Q312" s="91" t="e">
        <f>INDEX(地温!$D$2:$D$366,MATCH(O312,地温!$C$2:$C$366,FALSE))</f>
        <v>#N/A</v>
      </c>
      <c r="R312" s="91" t="e">
        <f t="shared" si="155"/>
        <v>#N/A</v>
      </c>
      <c r="S312" s="93" t="e">
        <f t="shared" si="137"/>
        <v>#N/A</v>
      </c>
      <c r="T312" s="99" t="e">
        <f t="shared" si="138"/>
        <v>#N/A</v>
      </c>
      <c r="U312" s="99">
        <f t="shared" si="139"/>
        <v>0</v>
      </c>
      <c r="X312" s="92">
        <f t="shared" si="156"/>
        <v>304</v>
      </c>
      <c r="Y312" s="91">
        <f t="shared" si="157"/>
        <v>305</v>
      </c>
      <c r="Z312" s="91" t="e">
        <f>INDEX(地温!$D$2:$D$366,MATCH(X312,地温!$C$2:$C$366,FALSE))</f>
        <v>#N/A</v>
      </c>
      <c r="AA312" s="91" t="e">
        <f t="shared" si="158"/>
        <v>#N/A</v>
      </c>
      <c r="AB312" s="93" t="e">
        <f t="shared" si="140"/>
        <v>#N/A</v>
      </c>
      <c r="AC312" s="99" t="e">
        <f t="shared" si="141"/>
        <v>#N/A</v>
      </c>
      <c r="AD312" s="99">
        <f t="shared" si="142"/>
        <v>0</v>
      </c>
      <c r="AG312" s="92">
        <f t="shared" si="159"/>
        <v>304</v>
      </c>
      <c r="AH312" s="91">
        <f t="shared" si="160"/>
        <v>305</v>
      </c>
      <c r="AI312" s="91" t="e">
        <f>INDEX(地温!$D$2:$D$366,MATCH(AG312,地温!$C$2:$C$366,FALSE))</f>
        <v>#N/A</v>
      </c>
      <c r="AJ312" s="91" t="e">
        <f t="shared" si="161"/>
        <v>#N/A</v>
      </c>
      <c r="AK312" s="93" t="e">
        <f t="shared" si="143"/>
        <v>#N/A</v>
      </c>
      <c r="AL312" s="99" t="e">
        <f t="shared" si="144"/>
        <v>#N/A</v>
      </c>
      <c r="AM312" s="99">
        <f t="shared" si="145"/>
        <v>0</v>
      </c>
      <c r="AP312" s="92">
        <f t="shared" si="162"/>
        <v>304</v>
      </c>
      <c r="AQ312" s="91">
        <f t="shared" si="163"/>
        <v>305</v>
      </c>
      <c r="AR312" s="91" t="e">
        <f>INDEX(地温!$D$2:$D$366,MATCH(AP312,地温!$C$2:$C$366,FALSE))</f>
        <v>#N/A</v>
      </c>
      <c r="AS312" s="91" t="e">
        <f t="shared" si="164"/>
        <v>#N/A</v>
      </c>
      <c r="AT312" s="93" t="e">
        <f t="shared" si="146"/>
        <v>#N/A</v>
      </c>
      <c r="AU312" s="99" t="e">
        <f t="shared" si="147"/>
        <v>#N/A</v>
      </c>
      <c r="AV312" s="99">
        <f t="shared" si="148"/>
        <v>0</v>
      </c>
    </row>
    <row r="313" spans="1:48" s="91" customFormat="1">
      <c r="A313" s="92">
        <f t="shared" si="149"/>
        <v>305</v>
      </c>
      <c r="B313" s="91">
        <f t="shared" si="132"/>
        <v>306</v>
      </c>
      <c r="C313" s="99">
        <f t="shared" si="133"/>
        <v>0</v>
      </c>
      <c r="F313" s="92">
        <f t="shared" si="150"/>
        <v>305</v>
      </c>
      <c r="G313" s="91">
        <f t="shared" si="151"/>
        <v>306</v>
      </c>
      <c r="H313" s="91" t="e">
        <f>INDEX(地温!$D$2:$D$366,MATCH(F313,地温!$C$2:$C$366,FALSE))</f>
        <v>#N/A</v>
      </c>
      <c r="I313" s="91" t="e">
        <f t="shared" si="152"/>
        <v>#N/A</v>
      </c>
      <c r="J313" s="93" t="e">
        <f t="shared" si="134"/>
        <v>#N/A</v>
      </c>
      <c r="K313" s="99" t="e">
        <f t="shared" si="135"/>
        <v>#N/A</v>
      </c>
      <c r="L313" s="99">
        <f t="shared" si="136"/>
        <v>0</v>
      </c>
      <c r="O313" s="92">
        <f t="shared" si="153"/>
        <v>305</v>
      </c>
      <c r="P313" s="91">
        <f t="shared" si="154"/>
        <v>306</v>
      </c>
      <c r="Q313" s="91" t="e">
        <f>INDEX(地温!$D$2:$D$366,MATCH(O313,地温!$C$2:$C$366,FALSE))</f>
        <v>#N/A</v>
      </c>
      <c r="R313" s="91" t="e">
        <f t="shared" si="155"/>
        <v>#N/A</v>
      </c>
      <c r="S313" s="93" t="e">
        <f t="shared" si="137"/>
        <v>#N/A</v>
      </c>
      <c r="T313" s="99" t="e">
        <f t="shared" si="138"/>
        <v>#N/A</v>
      </c>
      <c r="U313" s="99">
        <f t="shared" si="139"/>
        <v>0</v>
      </c>
      <c r="X313" s="92">
        <f t="shared" si="156"/>
        <v>305</v>
      </c>
      <c r="Y313" s="91">
        <f t="shared" si="157"/>
        <v>306</v>
      </c>
      <c r="Z313" s="91" t="e">
        <f>INDEX(地温!$D$2:$D$366,MATCH(X313,地温!$C$2:$C$366,FALSE))</f>
        <v>#N/A</v>
      </c>
      <c r="AA313" s="91" t="e">
        <f t="shared" si="158"/>
        <v>#N/A</v>
      </c>
      <c r="AB313" s="93" t="e">
        <f t="shared" si="140"/>
        <v>#N/A</v>
      </c>
      <c r="AC313" s="99" t="e">
        <f t="shared" si="141"/>
        <v>#N/A</v>
      </c>
      <c r="AD313" s="99">
        <f t="shared" si="142"/>
        <v>0</v>
      </c>
      <c r="AG313" s="92">
        <f t="shared" si="159"/>
        <v>305</v>
      </c>
      <c r="AH313" s="91">
        <f t="shared" si="160"/>
        <v>306</v>
      </c>
      <c r="AI313" s="91" t="e">
        <f>INDEX(地温!$D$2:$D$366,MATCH(AG313,地温!$C$2:$C$366,FALSE))</f>
        <v>#N/A</v>
      </c>
      <c r="AJ313" s="91" t="e">
        <f t="shared" si="161"/>
        <v>#N/A</v>
      </c>
      <c r="AK313" s="93" t="e">
        <f t="shared" si="143"/>
        <v>#N/A</v>
      </c>
      <c r="AL313" s="99" t="e">
        <f t="shared" si="144"/>
        <v>#N/A</v>
      </c>
      <c r="AM313" s="99">
        <f t="shared" si="145"/>
        <v>0</v>
      </c>
      <c r="AP313" s="92">
        <f t="shared" si="162"/>
        <v>305</v>
      </c>
      <c r="AQ313" s="91">
        <f t="shared" si="163"/>
        <v>306</v>
      </c>
      <c r="AR313" s="91" t="e">
        <f>INDEX(地温!$D$2:$D$366,MATCH(AP313,地温!$C$2:$C$366,FALSE))</f>
        <v>#N/A</v>
      </c>
      <c r="AS313" s="91" t="e">
        <f t="shared" si="164"/>
        <v>#N/A</v>
      </c>
      <c r="AT313" s="93" t="e">
        <f t="shared" si="146"/>
        <v>#N/A</v>
      </c>
      <c r="AU313" s="99" t="e">
        <f t="shared" si="147"/>
        <v>#N/A</v>
      </c>
      <c r="AV313" s="99">
        <f t="shared" si="148"/>
        <v>0</v>
      </c>
    </row>
    <row r="314" spans="1:48" s="91" customFormat="1">
      <c r="A314" s="92">
        <f t="shared" si="149"/>
        <v>306</v>
      </c>
      <c r="B314" s="91">
        <f t="shared" si="132"/>
        <v>307</v>
      </c>
      <c r="C314" s="99">
        <f t="shared" si="133"/>
        <v>0</v>
      </c>
      <c r="F314" s="92">
        <f t="shared" si="150"/>
        <v>306</v>
      </c>
      <c r="G314" s="91">
        <f t="shared" si="151"/>
        <v>307</v>
      </c>
      <c r="H314" s="91" t="e">
        <f>INDEX(地温!$D$2:$D$366,MATCH(F314,地温!$C$2:$C$366,FALSE))</f>
        <v>#N/A</v>
      </c>
      <c r="I314" s="91" t="e">
        <f t="shared" si="152"/>
        <v>#N/A</v>
      </c>
      <c r="J314" s="93" t="e">
        <f t="shared" si="134"/>
        <v>#N/A</v>
      </c>
      <c r="K314" s="99" t="e">
        <f t="shared" si="135"/>
        <v>#N/A</v>
      </c>
      <c r="L314" s="99">
        <f t="shared" si="136"/>
        <v>0</v>
      </c>
      <c r="O314" s="92">
        <f t="shared" si="153"/>
        <v>306</v>
      </c>
      <c r="P314" s="91">
        <f t="shared" si="154"/>
        <v>307</v>
      </c>
      <c r="Q314" s="91" t="e">
        <f>INDEX(地温!$D$2:$D$366,MATCH(O314,地温!$C$2:$C$366,FALSE))</f>
        <v>#N/A</v>
      </c>
      <c r="R314" s="91" t="e">
        <f t="shared" si="155"/>
        <v>#N/A</v>
      </c>
      <c r="S314" s="93" t="e">
        <f t="shared" si="137"/>
        <v>#N/A</v>
      </c>
      <c r="T314" s="99" t="e">
        <f t="shared" si="138"/>
        <v>#N/A</v>
      </c>
      <c r="U314" s="99">
        <f t="shared" si="139"/>
        <v>0</v>
      </c>
      <c r="X314" s="92">
        <f t="shared" si="156"/>
        <v>306</v>
      </c>
      <c r="Y314" s="91">
        <f t="shared" si="157"/>
        <v>307</v>
      </c>
      <c r="Z314" s="91" t="e">
        <f>INDEX(地温!$D$2:$D$366,MATCH(X314,地温!$C$2:$C$366,FALSE))</f>
        <v>#N/A</v>
      </c>
      <c r="AA314" s="91" t="e">
        <f t="shared" si="158"/>
        <v>#N/A</v>
      </c>
      <c r="AB314" s="93" t="e">
        <f t="shared" si="140"/>
        <v>#N/A</v>
      </c>
      <c r="AC314" s="99" t="e">
        <f t="shared" si="141"/>
        <v>#N/A</v>
      </c>
      <c r="AD314" s="99">
        <f t="shared" si="142"/>
        <v>0</v>
      </c>
      <c r="AG314" s="92">
        <f t="shared" si="159"/>
        <v>306</v>
      </c>
      <c r="AH314" s="91">
        <f t="shared" si="160"/>
        <v>307</v>
      </c>
      <c r="AI314" s="91" t="e">
        <f>INDEX(地温!$D$2:$D$366,MATCH(AG314,地温!$C$2:$C$366,FALSE))</f>
        <v>#N/A</v>
      </c>
      <c r="AJ314" s="91" t="e">
        <f t="shared" si="161"/>
        <v>#N/A</v>
      </c>
      <c r="AK314" s="93" t="e">
        <f t="shared" si="143"/>
        <v>#N/A</v>
      </c>
      <c r="AL314" s="99" t="e">
        <f t="shared" si="144"/>
        <v>#N/A</v>
      </c>
      <c r="AM314" s="99">
        <f t="shared" si="145"/>
        <v>0</v>
      </c>
      <c r="AP314" s="92">
        <f t="shared" si="162"/>
        <v>306</v>
      </c>
      <c r="AQ314" s="91">
        <f t="shared" si="163"/>
        <v>307</v>
      </c>
      <c r="AR314" s="91" t="e">
        <f>INDEX(地温!$D$2:$D$366,MATCH(AP314,地温!$C$2:$C$366,FALSE))</f>
        <v>#N/A</v>
      </c>
      <c r="AS314" s="91" t="e">
        <f t="shared" si="164"/>
        <v>#N/A</v>
      </c>
      <c r="AT314" s="93" t="e">
        <f t="shared" si="146"/>
        <v>#N/A</v>
      </c>
      <c r="AU314" s="99" t="e">
        <f t="shared" si="147"/>
        <v>#N/A</v>
      </c>
      <c r="AV314" s="99">
        <f t="shared" si="148"/>
        <v>0</v>
      </c>
    </row>
    <row r="315" spans="1:48" s="91" customFormat="1">
      <c r="A315" s="92">
        <f t="shared" si="149"/>
        <v>307</v>
      </c>
      <c r="B315" s="91">
        <f t="shared" si="132"/>
        <v>308</v>
      </c>
      <c r="C315" s="99">
        <f t="shared" si="133"/>
        <v>0</v>
      </c>
      <c r="F315" s="92">
        <f t="shared" si="150"/>
        <v>307</v>
      </c>
      <c r="G315" s="91">
        <f t="shared" si="151"/>
        <v>308</v>
      </c>
      <c r="H315" s="91" t="e">
        <f>INDEX(地温!$D$2:$D$366,MATCH(F315,地温!$C$2:$C$366,FALSE))</f>
        <v>#N/A</v>
      </c>
      <c r="I315" s="91" t="e">
        <f t="shared" si="152"/>
        <v>#N/A</v>
      </c>
      <c r="J315" s="93" t="e">
        <f t="shared" si="134"/>
        <v>#N/A</v>
      </c>
      <c r="K315" s="99" t="e">
        <f t="shared" si="135"/>
        <v>#N/A</v>
      </c>
      <c r="L315" s="99">
        <f t="shared" si="136"/>
        <v>0</v>
      </c>
      <c r="O315" s="92">
        <f t="shared" si="153"/>
        <v>307</v>
      </c>
      <c r="P315" s="91">
        <f t="shared" si="154"/>
        <v>308</v>
      </c>
      <c r="Q315" s="91" t="e">
        <f>INDEX(地温!$D$2:$D$366,MATCH(O315,地温!$C$2:$C$366,FALSE))</f>
        <v>#N/A</v>
      </c>
      <c r="R315" s="91" t="e">
        <f t="shared" si="155"/>
        <v>#N/A</v>
      </c>
      <c r="S315" s="93" t="e">
        <f t="shared" si="137"/>
        <v>#N/A</v>
      </c>
      <c r="T315" s="99" t="e">
        <f t="shared" si="138"/>
        <v>#N/A</v>
      </c>
      <c r="U315" s="99">
        <f t="shared" si="139"/>
        <v>0</v>
      </c>
      <c r="X315" s="92">
        <f t="shared" si="156"/>
        <v>307</v>
      </c>
      <c r="Y315" s="91">
        <f t="shared" si="157"/>
        <v>308</v>
      </c>
      <c r="Z315" s="91" t="e">
        <f>INDEX(地温!$D$2:$D$366,MATCH(X315,地温!$C$2:$C$366,FALSE))</f>
        <v>#N/A</v>
      </c>
      <c r="AA315" s="91" t="e">
        <f t="shared" si="158"/>
        <v>#N/A</v>
      </c>
      <c r="AB315" s="93" t="e">
        <f t="shared" si="140"/>
        <v>#N/A</v>
      </c>
      <c r="AC315" s="99" t="e">
        <f t="shared" si="141"/>
        <v>#N/A</v>
      </c>
      <c r="AD315" s="99">
        <f t="shared" si="142"/>
        <v>0</v>
      </c>
      <c r="AG315" s="92">
        <f t="shared" si="159"/>
        <v>307</v>
      </c>
      <c r="AH315" s="91">
        <f t="shared" si="160"/>
        <v>308</v>
      </c>
      <c r="AI315" s="91" t="e">
        <f>INDEX(地温!$D$2:$D$366,MATCH(AG315,地温!$C$2:$C$366,FALSE))</f>
        <v>#N/A</v>
      </c>
      <c r="AJ315" s="91" t="e">
        <f t="shared" si="161"/>
        <v>#N/A</v>
      </c>
      <c r="AK315" s="93" t="e">
        <f t="shared" si="143"/>
        <v>#N/A</v>
      </c>
      <c r="AL315" s="99" t="e">
        <f t="shared" si="144"/>
        <v>#N/A</v>
      </c>
      <c r="AM315" s="99">
        <f t="shared" si="145"/>
        <v>0</v>
      </c>
      <c r="AP315" s="92">
        <f t="shared" si="162"/>
        <v>307</v>
      </c>
      <c r="AQ315" s="91">
        <f t="shared" si="163"/>
        <v>308</v>
      </c>
      <c r="AR315" s="91" t="e">
        <f>INDEX(地温!$D$2:$D$366,MATCH(AP315,地温!$C$2:$C$366,FALSE))</f>
        <v>#N/A</v>
      </c>
      <c r="AS315" s="91" t="e">
        <f t="shared" si="164"/>
        <v>#N/A</v>
      </c>
      <c r="AT315" s="93" t="e">
        <f t="shared" si="146"/>
        <v>#N/A</v>
      </c>
      <c r="AU315" s="99" t="e">
        <f t="shared" si="147"/>
        <v>#N/A</v>
      </c>
      <c r="AV315" s="99">
        <f t="shared" si="148"/>
        <v>0</v>
      </c>
    </row>
    <row r="316" spans="1:48" s="91" customFormat="1">
      <c r="A316" s="92">
        <f t="shared" si="149"/>
        <v>308</v>
      </c>
      <c r="B316" s="91">
        <f t="shared" si="132"/>
        <v>309</v>
      </c>
      <c r="C316" s="99">
        <f t="shared" si="133"/>
        <v>0</v>
      </c>
      <c r="F316" s="92">
        <f t="shared" si="150"/>
        <v>308</v>
      </c>
      <c r="G316" s="91">
        <f t="shared" si="151"/>
        <v>309</v>
      </c>
      <c r="H316" s="91" t="e">
        <f>INDEX(地温!$D$2:$D$366,MATCH(F316,地温!$C$2:$C$366,FALSE))</f>
        <v>#N/A</v>
      </c>
      <c r="I316" s="91" t="e">
        <f t="shared" si="152"/>
        <v>#N/A</v>
      </c>
      <c r="J316" s="93" t="e">
        <f t="shared" si="134"/>
        <v>#N/A</v>
      </c>
      <c r="K316" s="99" t="e">
        <f t="shared" si="135"/>
        <v>#N/A</v>
      </c>
      <c r="L316" s="99">
        <f t="shared" si="136"/>
        <v>0</v>
      </c>
      <c r="O316" s="92">
        <f t="shared" si="153"/>
        <v>308</v>
      </c>
      <c r="P316" s="91">
        <f t="shared" si="154"/>
        <v>309</v>
      </c>
      <c r="Q316" s="91" t="e">
        <f>INDEX(地温!$D$2:$D$366,MATCH(O316,地温!$C$2:$C$366,FALSE))</f>
        <v>#N/A</v>
      </c>
      <c r="R316" s="91" t="e">
        <f t="shared" si="155"/>
        <v>#N/A</v>
      </c>
      <c r="S316" s="93" t="e">
        <f t="shared" si="137"/>
        <v>#N/A</v>
      </c>
      <c r="T316" s="99" t="e">
        <f t="shared" si="138"/>
        <v>#N/A</v>
      </c>
      <c r="U316" s="99">
        <f t="shared" si="139"/>
        <v>0</v>
      </c>
      <c r="X316" s="92">
        <f t="shared" si="156"/>
        <v>308</v>
      </c>
      <c r="Y316" s="91">
        <f t="shared" si="157"/>
        <v>309</v>
      </c>
      <c r="Z316" s="91" t="e">
        <f>INDEX(地温!$D$2:$D$366,MATCH(X316,地温!$C$2:$C$366,FALSE))</f>
        <v>#N/A</v>
      </c>
      <c r="AA316" s="91" t="e">
        <f t="shared" si="158"/>
        <v>#N/A</v>
      </c>
      <c r="AB316" s="93" t="e">
        <f t="shared" si="140"/>
        <v>#N/A</v>
      </c>
      <c r="AC316" s="99" t="e">
        <f t="shared" si="141"/>
        <v>#N/A</v>
      </c>
      <c r="AD316" s="99">
        <f t="shared" si="142"/>
        <v>0</v>
      </c>
      <c r="AG316" s="92">
        <f t="shared" si="159"/>
        <v>308</v>
      </c>
      <c r="AH316" s="91">
        <f t="shared" si="160"/>
        <v>309</v>
      </c>
      <c r="AI316" s="91" t="e">
        <f>INDEX(地温!$D$2:$D$366,MATCH(AG316,地温!$C$2:$C$366,FALSE))</f>
        <v>#N/A</v>
      </c>
      <c r="AJ316" s="91" t="e">
        <f t="shared" si="161"/>
        <v>#N/A</v>
      </c>
      <c r="AK316" s="93" t="e">
        <f t="shared" si="143"/>
        <v>#N/A</v>
      </c>
      <c r="AL316" s="99" t="e">
        <f t="shared" si="144"/>
        <v>#N/A</v>
      </c>
      <c r="AM316" s="99">
        <f t="shared" si="145"/>
        <v>0</v>
      </c>
      <c r="AP316" s="92">
        <f t="shared" si="162"/>
        <v>308</v>
      </c>
      <c r="AQ316" s="91">
        <f t="shared" si="163"/>
        <v>309</v>
      </c>
      <c r="AR316" s="91" t="e">
        <f>INDEX(地温!$D$2:$D$366,MATCH(AP316,地温!$C$2:$C$366,FALSE))</f>
        <v>#N/A</v>
      </c>
      <c r="AS316" s="91" t="e">
        <f t="shared" si="164"/>
        <v>#N/A</v>
      </c>
      <c r="AT316" s="93" t="e">
        <f t="shared" si="146"/>
        <v>#N/A</v>
      </c>
      <c r="AU316" s="99" t="e">
        <f t="shared" si="147"/>
        <v>#N/A</v>
      </c>
      <c r="AV316" s="99">
        <f t="shared" si="148"/>
        <v>0</v>
      </c>
    </row>
    <row r="317" spans="1:48" s="91" customFormat="1">
      <c r="A317" s="92">
        <f t="shared" si="149"/>
        <v>309</v>
      </c>
      <c r="B317" s="91">
        <f t="shared" si="132"/>
        <v>310</v>
      </c>
      <c r="C317" s="99">
        <f t="shared" si="133"/>
        <v>0</v>
      </c>
      <c r="F317" s="92">
        <f t="shared" si="150"/>
        <v>309</v>
      </c>
      <c r="G317" s="91">
        <f t="shared" si="151"/>
        <v>310</v>
      </c>
      <c r="H317" s="91" t="e">
        <f>INDEX(地温!$D$2:$D$366,MATCH(F317,地温!$C$2:$C$366,FALSE))</f>
        <v>#N/A</v>
      </c>
      <c r="I317" s="91" t="e">
        <f t="shared" si="152"/>
        <v>#N/A</v>
      </c>
      <c r="J317" s="93" t="e">
        <f t="shared" si="134"/>
        <v>#N/A</v>
      </c>
      <c r="K317" s="99" t="e">
        <f t="shared" si="135"/>
        <v>#N/A</v>
      </c>
      <c r="L317" s="99">
        <f t="shared" si="136"/>
        <v>0</v>
      </c>
      <c r="O317" s="92">
        <f t="shared" si="153"/>
        <v>309</v>
      </c>
      <c r="P317" s="91">
        <f t="shared" si="154"/>
        <v>310</v>
      </c>
      <c r="Q317" s="91" t="e">
        <f>INDEX(地温!$D$2:$D$366,MATCH(O317,地温!$C$2:$C$366,FALSE))</f>
        <v>#N/A</v>
      </c>
      <c r="R317" s="91" t="e">
        <f t="shared" si="155"/>
        <v>#N/A</v>
      </c>
      <c r="S317" s="93" t="e">
        <f t="shared" si="137"/>
        <v>#N/A</v>
      </c>
      <c r="T317" s="99" t="e">
        <f t="shared" si="138"/>
        <v>#N/A</v>
      </c>
      <c r="U317" s="99">
        <f t="shared" si="139"/>
        <v>0</v>
      </c>
      <c r="X317" s="92">
        <f t="shared" si="156"/>
        <v>309</v>
      </c>
      <c r="Y317" s="91">
        <f t="shared" si="157"/>
        <v>310</v>
      </c>
      <c r="Z317" s="91" t="e">
        <f>INDEX(地温!$D$2:$D$366,MATCH(X317,地温!$C$2:$C$366,FALSE))</f>
        <v>#N/A</v>
      </c>
      <c r="AA317" s="91" t="e">
        <f t="shared" si="158"/>
        <v>#N/A</v>
      </c>
      <c r="AB317" s="93" t="e">
        <f t="shared" si="140"/>
        <v>#N/A</v>
      </c>
      <c r="AC317" s="99" t="e">
        <f t="shared" si="141"/>
        <v>#N/A</v>
      </c>
      <c r="AD317" s="99">
        <f t="shared" si="142"/>
        <v>0</v>
      </c>
      <c r="AG317" s="92">
        <f t="shared" si="159"/>
        <v>309</v>
      </c>
      <c r="AH317" s="91">
        <f t="shared" si="160"/>
        <v>310</v>
      </c>
      <c r="AI317" s="91" t="e">
        <f>INDEX(地温!$D$2:$D$366,MATCH(AG317,地温!$C$2:$C$366,FALSE))</f>
        <v>#N/A</v>
      </c>
      <c r="AJ317" s="91" t="e">
        <f t="shared" si="161"/>
        <v>#N/A</v>
      </c>
      <c r="AK317" s="93" t="e">
        <f t="shared" si="143"/>
        <v>#N/A</v>
      </c>
      <c r="AL317" s="99" t="e">
        <f t="shared" si="144"/>
        <v>#N/A</v>
      </c>
      <c r="AM317" s="99">
        <f t="shared" si="145"/>
        <v>0</v>
      </c>
      <c r="AP317" s="92">
        <f t="shared" si="162"/>
        <v>309</v>
      </c>
      <c r="AQ317" s="91">
        <f t="shared" si="163"/>
        <v>310</v>
      </c>
      <c r="AR317" s="91" t="e">
        <f>INDEX(地温!$D$2:$D$366,MATCH(AP317,地温!$C$2:$C$366,FALSE))</f>
        <v>#N/A</v>
      </c>
      <c r="AS317" s="91" t="e">
        <f t="shared" si="164"/>
        <v>#N/A</v>
      </c>
      <c r="AT317" s="93" t="e">
        <f t="shared" si="146"/>
        <v>#N/A</v>
      </c>
      <c r="AU317" s="99" t="e">
        <f t="shared" si="147"/>
        <v>#N/A</v>
      </c>
      <c r="AV317" s="99">
        <f t="shared" si="148"/>
        <v>0</v>
      </c>
    </row>
    <row r="318" spans="1:48" s="91" customFormat="1">
      <c r="A318" s="92">
        <f t="shared" si="149"/>
        <v>310</v>
      </c>
      <c r="B318" s="91">
        <f t="shared" si="132"/>
        <v>311</v>
      </c>
      <c r="C318" s="99">
        <f t="shared" si="133"/>
        <v>0</v>
      </c>
      <c r="F318" s="92">
        <f t="shared" si="150"/>
        <v>310</v>
      </c>
      <c r="G318" s="91">
        <f t="shared" si="151"/>
        <v>311</v>
      </c>
      <c r="H318" s="91" t="e">
        <f>INDEX(地温!$D$2:$D$366,MATCH(F318,地温!$C$2:$C$366,FALSE))</f>
        <v>#N/A</v>
      </c>
      <c r="I318" s="91" t="e">
        <f t="shared" si="152"/>
        <v>#N/A</v>
      </c>
      <c r="J318" s="93" t="e">
        <f t="shared" si="134"/>
        <v>#N/A</v>
      </c>
      <c r="K318" s="99" t="e">
        <f t="shared" si="135"/>
        <v>#N/A</v>
      </c>
      <c r="L318" s="99">
        <f t="shared" si="136"/>
        <v>0</v>
      </c>
      <c r="O318" s="92">
        <f t="shared" si="153"/>
        <v>310</v>
      </c>
      <c r="P318" s="91">
        <f t="shared" si="154"/>
        <v>311</v>
      </c>
      <c r="Q318" s="91" t="e">
        <f>INDEX(地温!$D$2:$D$366,MATCH(O318,地温!$C$2:$C$366,FALSE))</f>
        <v>#N/A</v>
      </c>
      <c r="R318" s="91" t="e">
        <f t="shared" si="155"/>
        <v>#N/A</v>
      </c>
      <c r="S318" s="93" t="e">
        <f t="shared" si="137"/>
        <v>#N/A</v>
      </c>
      <c r="T318" s="99" t="e">
        <f t="shared" si="138"/>
        <v>#N/A</v>
      </c>
      <c r="U318" s="99">
        <f t="shared" si="139"/>
        <v>0</v>
      </c>
      <c r="X318" s="92">
        <f t="shared" si="156"/>
        <v>310</v>
      </c>
      <c r="Y318" s="91">
        <f t="shared" si="157"/>
        <v>311</v>
      </c>
      <c r="Z318" s="91" t="e">
        <f>INDEX(地温!$D$2:$D$366,MATCH(X318,地温!$C$2:$C$366,FALSE))</f>
        <v>#N/A</v>
      </c>
      <c r="AA318" s="91" t="e">
        <f t="shared" si="158"/>
        <v>#N/A</v>
      </c>
      <c r="AB318" s="93" t="e">
        <f t="shared" si="140"/>
        <v>#N/A</v>
      </c>
      <c r="AC318" s="99" t="e">
        <f t="shared" si="141"/>
        <v>#N/A</v>
      </c>
      <c r="AD318" s="99">
        <f t="shared" si="142"/>
        <v>0</v>
      </c>
      <c r="AG318" s="92">
        <f t="shared" si="159"/>
        <v>310</v>
      </c>
      <c r="AH318" s="91">
        <f t="shared" si="160"/>
        <v>311</v>
      </c>
      <c r="AI318" s="91" t="e">
        <f>INDEX(地温!$D$2:$D$366,MATCH(AG318,地温!$C$2:$C$366,FALSE))</f>
        <v>#N/A</v>
      </c>
      <c r="AJ318" s="91" t="e">
        <f t="shared" si="161"/>
        <v>#N/A</v>
      </c>
      <c r="AK318" s="93" t="e">
        <f t="shared" si="143"/>
        <v>#N/A</v>
      </c>
      <c r="AL318" s="99" t="e">
        <f t="shared" si="144"/>
        <v>#N/A</v>
      </c>
      <c r="AM318" s="99">
        <f t="shared" si="145"/>
        <v>0</v>
      </c>
      <c r="AP318" s="92">
        <f t="shared" si="162"/>
        <v>310</v>
      </c>
      <c r="AQ318" s="91">
        <f t="shared" si="163"/>
        <v>311</v>
      </c>
      <c r="AR318" s="91" t="e">
        <f>INDEX(地温!$D$2:$D$366,MATCH(AP318,地温!$C$2:$C$366,FALSE))</f>
        <v>#N/A</v>
      </c>
      <c r="AS318" s="91" t="e">
        <f t="shared" si="164"/>
        <v>#N/A</v>
      </c>
      <c r="AT318" s="93" t="e">
        <f t="shared" si="146"/>
        <v>#N/A</v>
      </c>
      <c r="AU318" s="99" t="e">
        <f t="shared" si="147"/>
        <v>#N/A</v>
      </c>
      <c r="AV318" s="99">
        <f t="shared" si="148"/>
        <v>0</v>
      </c>
    </row>
    <row r="319" spans="1:48" s="91" customFormat="1">
      <c r="A319" s="92">
        <f t="shared" si="149"/>
        <v>311</v>
      </c>
      <c r="B319" s="91">
        <f t="shared" si="132"/>
        <v>312</v>
      </c>
      <c r="C319" s="99">
        <f t="shared" si="133"/>
        <v>0</v>
      </c>
      <c r="F319" s="92">
        <f t="shared" si="150"/>
        <v>311</v>
      </c>
      <c r="G319" s="91">
        <f t="shared" si="151"/>
        <v>312</v>
      </c>
      <c r="H319" s="91" t="e">
        <f>INDEX(地温!$D$2:$D$366,MATCH(F319,地温!$C$2:$C$366,FALSE))</f>
        <v>#N/A</v>
      </c>
      <c r="I319" s="91" t="e">
        <f t="shared" si="152"/>
        <v>#N/A</v>
      </c>
      <c r="J319" s="93" t="e">
        <f t="shared" si="134"/>
        <v>#N/A</v>
      </c>
      <c r="K319" s="99" t="e">
        <f t="shared" si="135"/>
        <v>#N/A</v>
      </c>
      <c r="L319" s="99">
        <f t="shared" si="136"/>
        <v>0</v>
      </c>
      <c r="O319" s="92">
        <f t="shared" si="153"/>
        <v>311</v>
      </c>
      <c r="P319" s="91">
        <f t="shared" si="154"/>
        <v>312</v>
      </c>
      <c r="Q319" s="91" t="e">
        <f>INDEX(地温!$D$2:$D$366,MATCH(O319,地温!$C$2:$C$366,FALSE))</f>
        <v>#N/A</v>
      </c>
      <c r="R319" s="91" t="e">
        <f t="shared" si="155"/>
        <v>#N/A</v>
      </c>
      <c r="S319" s="93" t="e">
        <f t="shared" si="137"/>
        <v>#N/A</v>
      </c>
      <c r="T319" s="99" t="e">
        <f t="shared" si="138"/>
        <v>#N/A</v>
      </c>
      <c r="U319" s="99">
        <f t="shared" si="139"/>
        <v>0</v>
      </c>
      <c r="X319" s="92">
        <f t="shared" si="156"/>
        <v>311</v>
      </c>
      <c r="Y319" s="91">
        <f t="shared" si="157"/>
        <v>312</v>
      </c>
      <c r="Z319" s="91" t="e">
        <f>INDEX(地温!$D$2:$D$366,MATCH(X319,地温!$C$2:$C$366,FALSE))</f>
        <v>#N/A</v>
      </c>
      <c r="AA319" s="91" t="e">
        <f t="shared" si="158"/>
        <v>#N/A</v>
      </c>
      <c r="AB319" s="93" t="e">
        <f t="shared" si="140"/>
        <v>#N/A</v>
      </c>
      <c r="AC319" s="99" t="e">
        <f t="shared" si="141"/>
        <v>#N/A</v>
      </c>
      <c r="AD319" s="99">
        <f t="shared" si="142"/>
        <v>0</v>
      </c>
      <c r="AG319" s="92">
        <f t="shared" si="159"/>
        <v>311</v>
      </c>
      <c r="AH319" s="91">
        <f t="shared" si="160"/>
        <v>312</v>
      </c>
      <c r="AI319" s="91" t="e">
        <f>INDEX(地温!$D$2:$D$366,MATCH(AG319,地温!$C$2:$C$366,FALSE))</f>
        <v>#N/A</v>
      </c>
      <c r="AJ319" s="91" t="e">
        <f t="shared" si="161"/>
        <v>#N/A</v>
      </c>
      <c r="AK319" s="93" t="e">
        <f t="shared" si="143"/>
        <v>#N/A</v>
      </c>
      <c r="AL319" s="99" t="e">
        <f t="shared" si="144"/>
        <v>#N/A</v>
      </c>
      <c r="AM319" s="99">
        <f t="shared" si="145"/>
        <v>0</v>
      </c>
      <c r="AP319" s="92">
        <f t="shared" si="162"/>
        <v>311</v>
      </c>
      <c r="AQ319" s="91">
        <f t="shared" si="163"/>
        <v>312</v>
      </c>
      <c r="AR319" s="91" t="e">
        <f>INDEX(地温!$D$2:$D$366,MATCH(AP319,地温!$C$2:$C$366,FALSE))</f>
        <v>#N/A</v>
      </c>
      <c r="AS319" s="91" t="e">
        <f t="shared" si="164"/>
        <v>#N/A</v>
      </c>
      <c r="AT319" s="93" t="e">
        <f t="shared" si="146"/>
        <v>#N/A</v>
      </c>
      <c r="AU319" s="99" t="e">
        <f t="shared" si="147"/>
        <v>#N/A</v>
      </c>
      <c r="AV319" s="99">
        <f t="shared" si="148"/>
        <v>0</v>
      </c>
    </row>
    <row r="320" spans="1:48" s="91" customFormat="1">
      <c r="A320" s="92">
        <f t="shared" si="149"/>
        <v>312</v>
      </c>
      <c r="B320" s="91">
        <f t="shared" si="132"/>
        <v>313</v>
      </c>
      <c r="C320" s="99">
        <f t="shared" si="133"/>
        <v>0</v>
      </c>
      <c r="F320" s="92">
        <f t="shared" si="150"/>
        <v>312</v>
      </c>
      <c r="G320" s="91">
        <f t="shared" si="151"/>
        <v>313</v>
      </c>
      <c r="H320" s="91" t="e">
        <f>INDEX(地温!$D$2:$D$366,MATCH(F320,地温!$C$2:$C$366,FALSE))</f>
        <v>#N/A</v>
      </c>
      <c r="I320" s="91" t="e">
        <f t="shared" si="152"/>
        <v>#N/A</v>
      </c>
      <c r="J320" s="93" t="e">
        <f t="shared" si="134"/>
        <v>#N/A</v>
      </c>
      <c r="K320" s="99" t="e">
        <f t="shared" si="135"/>
        <v>#N/A</v>
      </c>
      <c r="L320" s="99">
        <f t="shared" si="136"/>
        <v>0</v>
      </c>
      <c r="O320" s="92">
        <f t="shared" si="153"/>
        <v>312</v>
      </c>
      <c r="P320" s="91">
        <f t="shared" si="154"/>
        <v>313</v>
      </c>
      <c r="Q320" s="91" t="e">
        <f>INDEX(地温!$D$2:$D$366,MATCH(O320,地温!$C$2:$C$366,FALSE))</f>
        <v>#N/A</v>
      </c>
      <c r="R320" s="91" t="e">
        <f t="shared" si="155"/>
        <v>#N/A</v>
      </c>
      <c r="S320" s="93" t="e">
        <f t="shared" si="137"/>
        <v>#N/A</v>
      </c>
      <c r="T320" s="99" t="e">
        <f t="shared" si="138"/>
        <v>#N/A</v>
      </c>
      <c r="U320" s="99">
        <f t="shared" si="139"/>
        <v>0</v>
      </c>
      <c r="X320" s="92">
        <f t="shared" si="156"/>
        <v>312</v>
      </c>
      <c r="Y320" s="91">
        <f t="shared" si="157"/>
        <v>313</v>
      </c>
      <c r="Z320" s="91" t="e">
        <f>INDEX(地温!$D$2:$D$366,MATCH(X320,地温!$C$2:$C$366,FALSE))</f>
        <v>#N/A</v>
      </c>
      <c r="AA320" s="91" t="e">
        <f t="shared" si="158"/>
        <v>#N/A</v>
      </c>
      <c r="AB320" s="93" t="e">
        <f t="shared" si="140"/>
        <v>#N/A</v>
      </c>
      <c r="AC320" s="99" t="e">
        <f t="shared" si="141"/>
        <v>#N/A</v>
      </c>
      <c r="AD320" s="99">
        <f t="shared" si="142"/>
        <v>0</v>
      </c>
      <c r="AG320" s="92">
        <f t="shared" si="159"/>
        <v>312</v>
      </c>
      <c r="AH320" s="91">
        <f t="shared" si="160"/>
        <v>313</v>
      </c>
      <c r="AI320" s="91" t="e">
        <f>INDEX(地温!$D$2:$D$366,MATCH(AG320,地温!$C$2:$C$366,FALSE))</f>
        <v>#N/A</v>
      </c>
      <c r="AJ320" s="91" t="e">
        <f t="shared" si="161"/>
        <v>#N/A</v>
      </c>
      <c r="AK320" s="93" t="e">
        <f t="shared" si="143"/>
        <v>#N/A</v>
      </c>
      <c r="AL320" s="99" t="e">
        <f t="shared" si="144"/>
        <v>#N/A</v>
      </c>
      <c r="AM320" s="99">
        <f t="shared" si="145"/>
        <v>0</v>
      </c>
      <c r="AP320" s="92">
        <f t="shared" si="162"/>
        <v>312</v>
      </c>
      <c r="AQ320" s="91">
        <f t="shared" si="163"/>
        <v>313</v>
      </c>
      <c r="AR320" s="91" t="e">
        <f>INDEX(地温!$D$2:$D$366,MATCH(AP320,地温!$C$2:$C$366,FALSE))</f>
        <v>#N/A</v>
      </c>
      <c r="AS320" s="91" t="e">
        <f t="shared" si="164"/>
        <v>#N/A</v>
      </c>
      <c r="AT320" s="93" t="e">
        <f t="shared" si="146"/>
        <v>#N/A</v>
      </c>
      <c r="AU320" s="99" t="e">
        <f t="shared" si="147"/>
        <v>#N/A</v>
      </c>
      <c r="AV320" s="99">
        <f t="shared" si="148"/>
        <v>0</v>
      </c>
    </row>
    <row r="321" spans="1:48" s="91" customFormat="1">
      <c r="A321" s="92">
        <f t="shared" si="149"/>
        <v>313</v>
      </c>
      <c r="B321" s="91">
        <f t="shared" si="132"/>
        <v>314</v>
      </c>
      <c r="C321" s="99">
        <f t="shared" si="133"/>
        <v>0</v>
      </c>
      <c r="F321" s="92">
        <f t="shared" si="150"/>
        <v>313</v>
      </c>
      <c r="G321" s="91">
        <f t="shared" si="151"/>
        <v>314</v>
      </c>
      <c r="H321" s="91" t="e">
        <f>INDEX(地温!$D$2:$D$366,MATCH(F321,地温!$C$2:$C$366,FALSE))</f>
        <v>#N/A</v>
      </c>
      <c r="I321" s="91" t="e">
        <f t="shared" si="152"/>
        <v>#N/A</v>
      </c>
      <c r="J321" s="93" t="e">
        <f t="shared" si="134"/>
        <v>#N/A</v>
      </c>
      <c r="K321" s="99" t="e">
        <f t="shared" si="135"/>
        <v>#N/A</v>
      </c>
      <c r="L321" s="99">
        <f t="shared" si="136"/>
        <v>0</v>
      </c>
      <c r="O321" s="92">
        <f t="shared" si="153"/>
        <v>313</v>
      </c>
      <c r="P321" s="91">
        <f t="shared" si="154"/>
        <v>314</v>
      </c>
      <c r="Q321" s="91" t="e">
        <f>INDEX(地温!$D$2:$D$366,MATCH(O321,地温!$C$2:$C$366,FALSE))</f>
        <v>#N/A</v>
      </c>
      <c r="R321" s="91" t="e">
        <f t="shared" si="155"/>
        <v>#N/A</v>
      </c>
      <c r="S321" s="93" t="e">
        <f t="shared" si="137"/>
        <v>#N/A</v>
      </c>
      <c r="T321" s="99" t="e">
        <f t="shared" si="138"/>
        <v>#N/A</v>
      </c>
      <c r="U321" s="99">
        <f t="shared" si="139"/>
        <v>0</v>
      </c>
      <c r="X321" s="92">
        <f t="shared" si="156"/>
        <v>313</v>
      </c>
      <c r="Y321" s="91">
        <f t="shared" si="157"/>
        <v>314</v>
      </c>
      <c r="Z321" s="91" t="e">
        <f>INDEX(地温!$D$2:$D$366,MATCH(X321,地温!$C$2:$C$366,FALSE))</f>
        <v>#N/A</v>
      </c>
      <c r="AA321" s="91" t="e">
        <f t="shared" si="158"/>
        <v>#N/A</v>
      </c>
      <c r="AB321" s="93" t="e">
        <f t="shared" si="140"/>
        <v>#N/A</v>
      </c>
      <c r="AC321" s="99" t="e">
        <f t="shared" si="141"/>
        <v>#N/A</v>
      </c>
      <c r="AD321" s="99">
        <f t="shared" si="142"/>
        <v>0</v>
      </c>
      <c r="AG321" s="92">
        <f t="shared" si="159"/>
        <v>313</v>
      </c>
      <c r="AH321" s="91">
        <f t="shared" si="160"/>
        <v>314</v>
      </c>
      <c r="AI321" s="91" t="e">
        <f>INDEX(地温!$D$2:$D$366,MATCH(AG321,地温!$C$2:$C$366,FALSE))</f>
        <v>#N/A</v>
      </c>
      <c r="AJ321" s="91" t="e">
        <f t="shared" si="161"/>
        <v>#N/A</v>
      </c>
      <c r="AK321" s="93" t="e">
        <f t="shared" si="143"/>
        <v>#N/A</v>
      </c>
      <c r="AL321" s="99" t="e">
        <f t="shared" si="144"/>
        <v>#N/A</v>
      </c>
      <c r="AM321" s="99">
        <f t="shared" si="145"/>
        <v>0</v>
      </c>
      <c r="AP321" s="92">
        <f t="shared" si="162"/>
        <v>313</v>
      </c>
      <c r="AQ321" s="91">
        <f t="shared" si="163"/>
        <v>314</v>
      </c>
      <c r="AR321" s="91" t="e">
        <f>INDEX(地温!$D$2:$D$366,MATCH(AP321,地温!$C$2:$C$366,FALSE))</f>
        <v>#N/A</v>
      </c>
      <c r="AS321" s="91" t="e">
        <f t="shared" si="164"/>
        <v>#N/A</v>
      </c>
      <c r="AT321" s="93" t="e">
        <f t="shared" si="146"/>
        <v>#N/A</v>
      </c>
      <c r="AU321" s="99" t="e">
        <f t="shared" si="147"/>
        <v>#N/A</v>
      </c>
      <c r="AV321" s="99">
        <f t="shared" si="148"/>
        <v>0</v>
      </c>
    </row>
    <row r="322" spans="1:48" s="91" customFormat="1">
      <c r="A322" s="92">
        <f t="shared" si="149"/>
        <v>314</v>
      </c>
      <c r="B322" s="91">
        <f t="shared" si="132"/>
        <v>315</v>
      </c>
      <c r="C322" s="99">
        <f t="shared" si="133"/>
        <v>0</v>
      </c>
      <c r="F322" s="92">
        <f t="shared" si="150"/>
        <v>314</v>
      </c>
      <c r="G322" s="91">
        <f t="shared" si="151"/>
        <v>315</v>
      </c>
      <c r="H322" s="91" t="e">
        <f>INDEX(地温!$D$2:$D$366,MATCH(F322,地温!$C$2:$C$366,FALSE))</f>
        <v>#N/A</v>
      </c>
      <c r="I322" s="91" t="e">
        <f t="shared" si="152"/>
        <v>#N/A</v>
      </c>
      <c r="J322" s="93" t="e">
        <f t="shared" si="134"/>
        <v>#N/A</v>
      </c>
      <c r="K322" s="99" t="e">
        <f t="shared" si="135"/>
        <v>#N/A</v>
      </c>
      <c r="L322" s="99">
        <f t="shared" si="136"/>
        <v>0</v>
      </c>
      <c r="O322" s="92">
        <f t="shared" si="153"/>
        <v>314</v>
      </c>
      <c r="P322" s="91">
        <f t="shared" si="154"/>
        <v>315</v>
      </c>
      <c r="Q322" s="91" t="e">
        <f>INDEX(地温!$D$2:$D$366,MATCH(O322,地温!$C$2:$C$366,FALSE))</f>
        <v>#N/A</v>
      </c>
      <c r="R322" s="91" t="e">
        <f t="shared" si="155"/>
        <v>#N/A</v>
      </c>
      <c r="S322" s="93" t="e">
        <f t="shared" si="137"/>
        <v>#N/A</v>
      </c>
      <c r="T322" s="99" t="e">
        <f t="shared" si="138"/>
        <v>#N/A</v>
      </c>
      <c r="U322" s="99">
        <f t="shared" si="139"/>
        <v>0</v>
      </c>
      <c r="X322" s="92">
        <f t="shared" si="156"/>
        <v>314</v>
      </c>
      <c r="Y322" s="91">
        <f t="shared" si="157"/>
        <v>315</v>
      </c>
      <c r="Z322" s="91" t="e">
        <f>INDEX(地温!$D$2:$D$366,MATCH(X322,地温!$C$2:$C$366,FALSE))</f>
        <v>#N/A</v>
      </c>
      <c r="AA322" s="91" t="e">
        <f t="shared" si="158"/>
        <v>#N/A</v>
      </c>
      <c r="AB322" s="93" t="e">
        <f t="shared" si="140"/>
        <v>#N/A</v>
      </c>
      <c r="AC322" s="99" t="e">
        <f t="shared" si="141"/>
        <v>#N/A</v>
      </c>
      <c r="AD322" s="99">
        <f t="shared" si="142"/>
        <v>0</v>
      </c>
      <c r="AG322" s="92">
        <f t="shared" si="159"/>
        <v>314</v>
      </c>
      <c r="AH322" s="91">
        <f t="shared" si="160"/>
        <v>315</v>
      </c>
      <c r="AI322" s="91" t="e">
        <f>INDEX(地温!$D$2:$D$366,MATCH(AG322,地温!$C$2:$C$366,FALSE))</f>
        <v>#N/A</v>
      </c>
      <c r="AJ322" s="91" t="e">
        <f t="shared" si="161"/>
        <v>#N/A</v>
      </c>
      <c r="AK322" s="93" t="e">
        <f t="shared" si="143"/>
        <v>#N/A</v>
      </c>
      <c r="AL322" s="99" t="e">
        <f t="shared" si="144"/>
        <v>#N/A</v>
      </c>
      <c r="AM322" s="99">
        <f t="shared" si="145"/>
        <v>0</v>
      </c>
      <c r="AP322" s="92">
        <f t="shared" si="162"/>
        <v>314</v>
      </c>
      <c r="AQ322" s="91">
        <f t="shared" si="163"/>
        <v>315</v>
      </c>
      <c r="AR322" s="91" t="e">
        <f>INDEX(地温!$D$2:$D$366,MATCH(AP322,地温!$C$2:$C$366,FALSE))</f>
        <v>#N/A</v>
      </c>
      <c r="AS322" s="91" t="e">
        <f t="shared" si="164"/>
        <v>#N/A</v>
      </c>
      <c r="AT322" s="93" t="e">
        <f t="shared" si="146"/>
        <v>#N/A</v>
      </c>
      <c r="AU322" s="99" t="e">
        <f t="shared" si="147"/>
        <v>#N/A</v>
      </c>
      <c r="AV322" s="99">
        <f t="shared" si="148"/>
        <v>0</v>
      </c>
    </row>
    <row r="323" spans="1:48" s="91" customFormat="1">
      <c r="A323" s="92">
        <f t="shared" si="149"/>
        <v>315</v>
      </c>
      <c r="B323" s="91">
        <f t="shared" si="132"/>
        <v>316</v>
      </c>
      <c r="C323" s="99">
        <f t="shared" si="133"/>
        <v>0</v>
      </c>
      <c r="F323" s="92">
        <f t="shared" si="150"/>
        <v>315</v>
      </c>
      <c r="G323" s="91">
        <f t="shared" si="151"/>
        <v>316</v>
      </c>
      <c r="H323" s="91" t="e">
        <f>INDEX(地温!$D$2:$D$366,MATCH(F323,地温!$C$2:$C$366,FALSE))</f>
        <v>#N/A</v>
      </c>
      <c r="I323" s="91" t="e">
        <f t="shared" si="152"/>
        <v>#N/A</v>
      </c>
      <c r="J323" s="93" t="e">
        <f t="shared" si="134"/>
        <v>#N/A</v>
      </c>
      <c r="K323" s="99" t="e">
        <f t="shared" si="135"/>
        <v>#N/A</v>
      </c>
      <c r="L323" s="99">
        <f t="shared" si="136"/>
        <v>0</v>
      </c>
      <c r="O323" s="92">
        <f t="shared" si="153"/>
        <v>315</v>
      </c>
      <c r="P323" s="91">
        <f t="shared" si="154"/>
        <v>316</v>
      </c>
      <c r="Q323" s="91" t="e">
        <f>INDEX(地温!$D$2:$D$366,MATCH(O323,地温!$C$2:$C$366,FALSE))</f>
        <v>#N/A</v>
      </c>
      <c r="R323" s="91" t="e">
        <f t="shared" si="155"/>
        <v>#N/A</v>
      </c>
      <c r="S323" s="93" t="e">
        <f t="shared" si="137"/>
        <v>#N/A</v>
      </c>
      <c r="T323" s="99" t="e">
        <f t="shared" si="138"/>
        <v>#N/A</v>
      </c>
      <c r="U323" s="99">
        <f t="shared" si="139"/>
        <v>0</v>
      </c>
      <c r="X323" s="92">
        <f t="shared" si="156"/>
        <v>315</v>
      </c>
      <c r="Y323" s="91">
        <f t="shared" si="157"/>
        <v>316</v>
      </c>
      <c r="Z323" s="91" t="e">
        <f>INDEX(地温!$D$2:$D$366,MATCH(X323,地温!$C$2:$C$366,FALSE))</f>
        <v>#N/A</v>
      </c>
      <c r="AA323" s="91" t="e">
        <f t="shared" si="158"/>
        <v>#N/A</v>
      </c>
      <c r="AB323" s="93" t="e">
        <f t="shared" si="140"/>
        <v>#N/A</v>
      </c>
      <c r="AC323" s="99" t="e">
        <f t="shared" si="141"/>
        <v>#N/A</v>
      </c>
      <c r="AD323" s="99">
        <f t="shared" si="142"/>
        <v>0</v>
      </c>
      <c r="AG323" s="92">
        <f t="shared" si="159"/>
        <v>315</v>
      </c>
      <c r="AH323" s="91">
        <f t="shared" si="160"/>
        <v>316</v>
      </c>
      <c r="AI323" s="91" t="e">
        <f>INDEX(地温!$D$2:$D$366,MATCH(AG323,地温!$C$2:$C$366,FALSE))</f>
        <v>#N/A</v>
      </c>
      <c r="AJ323" s="91" t="e">
        <f t="shared" si="161"/>
        <v>#N/A</v>
      </c>
      <c r="AK323" s="93" t="e">
        <f t="shared" si="143"/>
        <v>#N/A</v>
      </c>
      <c r="AL323" s="99" t="e">
        <f t="shared" si="144"/>
        <v>#N/A</v>
      </c>
      <c r="AM323" s="99">
        <f t="shared" si="145"/>
        <v>0</v>
      </c>
      <c r="AP323" s="92">
        <f t="shared" si="162"/>
        <v>315</v>
      </c>
      <c r="AQ323" s="91">
        <f t="shared" si="163"/>
        <v>316</v>
      </c>
      <c r="AR323" s="91" t="e">
        <f>INDEX(地温!$D$2:$D$366,MATCH(AP323,地温!$C$2:$C$366,FALSE))</f>
        <v>#N/A</v>
      </c>
      <c r="AS323" s="91" t="e">
        <f t="shared" si="164"/>
        <v>#N/A</v>
      </c>
      <c r="AT323" s="93" t="e">
        <f t="shared" si="146"/>
        <v>#N/A</v>
      </c>
      <c r="AU323" s="99" t="e">
        <f t="shared" si="147"/>
        <v>#N/A</v>
      </c>
      <c r="AV323" s="99">
        <f t="shared" si="148"/>
        <v>0</v>
      </c>
    </row>
    <row r="324" spans="1:48" s="91" customFormat="1">
      <c r="A324" s="92">
        <f t="shared" si="149"/>
        <v>316</v>
      </c>
      <c r="B324" s="91">
        <f t="shared" si="132"/>
        <v>317</v>
      </c>
      <c r="C324" s="99">
        <f t="shared" si="133"/>
        <v>0</v>
      </c>
      <c r="F324" s="92">
        <f t="shared" si="150"/>
        <v>316</v>
      </c>
      <c r="G324" s="91">
        <f t="shared" si="151"/>
        <v>317</v>
      </c>
      <c r="H324" s="91" t="e">
        <f>INDEX(地温!$D$2:$D$366,MATCH(F324,地温!$C$2:$C$366,FALSE))</f>
        <v>#N/A</v>
      </c>
      <c r="I324" s="91" t="e">
        <f t="shared" si="152"/>
        <v>#N/A</v>
      </c>
      <c r="J324" s="93" t="e">
        <f t="shared" si="134"/>
        <v>#N/A</v>
      </c>
      <c r="K324" s="99" t="e">
        <f t="shared" si="135"/>
        <v>#N/A</v>
      </c>
      <c r="L324" s="99">
        <f t="shared" si="136"/>
        <v>0</v>
      </c>
      <c r="O324" s="92">
        <f t="shared" si="153"/>
        <v>316</v>
      </c>
      <c r="P324" s="91">
        <f t="shared" si="154"/>
        <v>317</v>
      </c>
      <c r="Q324" s="91" t="e">
        <f>INDEX(地温!$D$2:$D$366,MATCH(O324,地温!$C$2:$C$366,FALSE))</f>
        <v>#N/A</v>
      </c>
      <c r="R324" s="91" t="e">
        <f t="shared" si="155"/>
        <v>#N/A</v>
      </c>
      <c r="S324" s="93" t="e">
        <f t="shared" si="137"/>
        <v>#N/A</v>
      </c>
      <c r="T324" s="99" t="e">
        <f t="shared" si="138"/>
        <v>#N/A</v>
      </c>
      <c r="U324" s="99">
        <f t="shared" si="139"/>
        <v>0</v>
      </c>
      <c r="X324" s="92">
        <f t="shared" si="156"/>
        <v>316</v>
      </c>
      <c r="Y324" s="91">
        <f t="shared" si="157"/>
        <v>317</v>
      </c>
      <c r="Z324" s="91" t="e">
        <f>INDEX(地温!$D$2:$D$366,MATCH(X324,地温!$C$2:$C$366,FALSE))</f>
        <v>#N/A</v>
      </c>
      <c r="AA324" s="91" t="e">
        <f t="shared" si="158"/>
        <v>#N/A</v>
      </c>
      <c r="AB324" s="93" t="e">
        <f t="shared" si="140"/>
        <v>#N/A</v>
      </c>
      <c r="AC324" s="99" t="e">
        <f t="shared" si="141"/>
        <v>#N/A</v>
      </c>
      <c r="AD324" s="99">
        <f t="shared" si="142"/>
        <v>0</v>
      </c>
      <c r="AG324" s="92">
        <f t="shared" si="159"/>
        <v>316</v>
      </c>
      <c r="AH324" s="91">
        <f t="shared" si="160"/>
        <v>317</v>
      </c>
      <c r="AI324" s="91" t="e">
        <f>INDEX(地温!$D$2:$D$366,MATCH(AG324,地温!$C$2:$C$366,FALSE))</f>
        <v>#N/A</v>
      </c>
      <c r="AJ324" s="91" t="e">
        <f t="shared" si="161"/>
        <v>#N/A</v>
      </c>
      <c r="AK324" s="93" t="e">
        <f t="shared" si="143"/>
        <v>#N/A</v>
      </c>
      <c r="AL324" s="99" t="e">
        <f t="shared" si="144"/>
        <v>#N/A</v>
      </c>
      <c r="AM324" s="99">
        <f t="shared" si="145"/>
        <v>0</v>
      </c>
      <c r="AP324" s="92">
        <f t="shared" si="162"/>
        <v>316</v>
      </c>
      <c r="AQ324" s="91">
        <f t="shared" si="163"/>
        <v>317</v>
      </c>
      <c r="AR324" s="91" t="e">
        <f>INDEX(地温!$D$2:$D$366,MATCH(AP324,地温!$C$2:$C$366,FALSE))</f>
        <v>#N/A</v>
      </c>
      <c r="AS324" s="91" t="e">
        <f t="shared" si="164"/>
        <v>#N/A</v>
      </c>
      <c r="AT324" s="93" t="e">
        <f t="shared" si="146"/>
        <v>#N/A</v>
      </c>
      <c r="AU324" s="99" t="e">
        <f t="shared" si="147"/>
        <v>#N/A</v>
      </c>
      <c r="AV324" s="99">
        <f t="shared" si="148"/>
        <v>0</v>
      </c>
    </row>
    <row r="325" spans="1:48" s="91" customFormat="1">
      <c r="A325" s="92">
        <f t="shared" si="149"/>
        <v>317</v>
      </c>
      <c r="B325" s="91">
        <f t="shared" si="132"/>
        <v>318</v>
      </c>
      <c r="C325" s="99">
        <f t="shared" si="133"/>
        <v>0</v>
      </c>
      <c r="F325" s="92">
        <f t="shared" si="150"/>
        <v>317</v>
      </c>
      <c r="G325" s="91">
        <f t="shared" si="151"/>
        <v>318</v>
      </c>
      <c r="H325" s="91" t="e">
        <f>INDEX(地温!$D$2:$D$366,MATCH(F325,地温!$C$2:$C$366,FALSE))</f>
        <v>#N/A</v>
      </c>
      <c r="I325" s="91" t="e">
        <f t="shared" si="152"/>
        <v>#N/A</v>
      </c>
      <c r="J325" s="93" t="e">
        <f t="shared" si="134"/>
        <v>#N/A</v>
      </c>
      <c r="K325" s="99" t="e">
        <f t="shared" si="135"/>
        <v>#N/A</v>
      </c>
      <c r="L325" s="99">
        <f t="shared" si="136"/>
        <v>0</v>
      </c>
      <c r="O325" s="92">
        <f t="shared" si="153"/>
        <v>317</v>
      </c>
      <c r="P325" s="91">
        <f t="shared" si="154"/>
        <v>318</v>
      </c>
      <c r="Q325" s="91" t="e">
        <f>INDEX(地温!$D$2:$D$366,MATCH(O325,地温!$C$2:$C$366,FALSE))</f>
        <v>#N/A</v>
      </c>
      <c r="R325" s="91" t="e">
        <f t="shared" si="155"/>
        <v>#N/A</v>
      </c>
      <c r="S325" s="93" t="e">
        <f t="shared" si="137"/>
        <v>#N/A</v>
      </c>
      <c r="T325" s="99" t="e">
        <f t="shared" si="138"/>
        <v>#N/A</v>
      </c>
      <c r="U325" s="99">
        <f t="shared" si="139"/>
        <v>0</v>
      </c>
      <c r="X325" s="92">
        <f t="shared" si="156"/>
        <v>317</v>
      </c>
      <c r="Y325" s="91">
        <f t="shared" si="157"/>
        <v>318</v>
      </c>
      <c r="Z325" s="91" t="e">
        <f>INDEX(地温!$D$2:$D$366,MATCH(X325,地温!$C$2:$C$366,FALSE))</f>
        <v>#N/A</v>
      </c>
      <c r="AA325" s="91" t="e">
        <f t="shared" si="158"/>
        <v>#N/A</v>
      </c>
      <c r="AB325" s="93" t="e">
        <f t="shared" si="140"/>
        <v>#N/A</v>
      </c>
      <c r="AC325" s="99" t="e">
        <f t="shared" si="141"/>
        <v>#N/A</v>
      </c>
      <c r="AD325" s="99">
        <f t="shared" si="142"/>
        <v>0</v>
      </c>
      <c r="AG325" s="92">
        <f t="shared" si="159"/>
        <v>317</v>
      </c>
      <c r="AH325" s="91">
        <f t="shared" si="160"/>
        <v>318</v>
      </c>
      <c r="AI325" s="91" t="e">
        <f>INDEX(地温!$D$2:$D$366,MATCH(AG325,地温!$C$2:$C$366,FALSE))</f>
        <v>#N/A</v>
      </c>
      <c r="AJ325" s="91" t="e">
        <f t="shared" si="161"/>
        <v>#N/A</v>
      </c>
      <c r="AK325" s="93" t="e">
        <f t="shared" si="143"/>
        <v>#N/A</v>
      </c>
      <c r="AL325" s="99" t="e">
        <f t="shared" si="144"/>
        <v>#N/A</v>
      </c>
      <c r="AM325" s="99">
        <f t="shared" si="145"/>
        <v>0</v>
      </c>
      <c r="AP325" s="92">
        <f t="shared" si="162"/>
        <v>317</v>
      </c>
      <c r="AQ325" s="91">
        <f t="shared" si="163"/>
        <v>318</v>
      </c>
      <c r="AR325" s="91" t="e">
        <f>INDEX(地温!$D$2:$D$366,MATCH(AP325,地温!$C$2:$C$366,FALSE))</f>
        <v>#N/A</v>
      </c>
      <c r="AS325" s="91" t="e">
        <f t="shared" si="164"/>
        <v>#N/A</v>
      </c>
      <c r="AT325" s="93" t="e">
        <f t="shared" si="146"/>
        <v>#N/A</v>
      </c>
      <c r="AU325" s="99" t="e">
        <f t="shared" si="147"/>
        <v>#N/A</v>
      </c>
      <c r="AV325" s="99">
        <f t="shared" si="148"/>
        <v>0</v>
      </c>
    </row>
    <row r="326" spans="1:48" s="91" customFormat="1">
      <c r="A326" s="92">
        <f t="shared" si="149"/>
        <v>318</v>
      </c>
      <c r="B326" s="91">
        <f t="shared" si="132"/>
        <v>319</v>
      </c>
      <c r="C326" s="99">
        <f t="shared" si="133"/>
        <v>0</v>
      </c>
      <c r="F326" s="92">
        <f t="shared" si="150"/>
        <v>318</v>
      </c>
      <c r="G326" s="91">
        <f t="shared" si="151"/>
        <v>319</v>
      </c>
      <c r="H326" s="91" t="e">
        <f>INDEX(地温!$D$2:$D$366,MATCH(F326,地温!$C$2:$C$366,FALSE))</f>
        <v>#N/A</v>
      </c>
      <c r="I326" s="91" t="e">
        <f t="shared" si="152"/>
        <v>#N/A</v>
      </c>
      <c r="J326" s="93" t="e">
        <f t="shared" si="134"/>
        <v>#N/A</v>
      </c>
      <c r="K326" s="99" t="e">
        <f t="shared" si="135"/>
        <v>#N/A</v>
      </c>
      <c r="L326" s="99">
        <f t="shared" si="136"/>
        <v>0</v>
      </c>
      <c r="O326" s="92">
        <f t="shared" si="153"/>
        <v>318</v>
      </c>
      <c r="P326" s="91">
        <f t="shared" si="154"/>
        <v>319</v>
      </c>
      <c r="Q326" s="91" t="e">
        <f>INDEX(地温!$D$2:$D$366,MATCH(O326,地温!$C$2:$C$366,FALSE))</f>
        <v>#N/A</v>
      </c>
      <c r="R326" s="91" t="e">
        <f t="shared" si="155"/>
        <v>#N/A</v>
      </c>
      <c r="S326" s="93" t="e">
        <f t="shared" si="137"/>
        <v>#N/A</v>
      </c>
      <c r="T326" s="99" t="e">
        <f t="shared" si="138"/>
        <v>#N/A</v>
      </c>
      <c r="U326" s="99">
        <f t="shared" si="139"/>
        <v>0</v>
      </c>
      <c r="X326" s="92">
        <f t="shared" si="156"/>
        <v>318</v>
      </c>
      <c r="Y326" s="91">
        <f t="shared" si="157"/>
        <v>319</v>
      </c>
      <c r="Z326" s="91" t="e">
        <f>INDEX(地温!$D$2:$D$366,MATCH(X326,地温!$C$2:$C$366,FALSE))</f>
        <v>#N/A</v>
      </c>
      <c r="AA326" s="91" t="e">
        <f t="shared" si="158"/>
        <v>#N/A</v>
      </c>
      <c r="AB326" s="93" t="e">
        <f t="shared" si="140"/>
        <v>#N/A</v>
      </c>
      <c r="AC326" s="99" t="e">
        <f t="shared" si="141"/>
        <v>#N/A</v>
      </c>
      <c r="AD326" s="99">
        <f t="shared" si="142"/>
        <v>0</v>
      </c>
      <c r="AG326" s="92">
        <f t="shared" si="159"/>
        <v>318</v>
      </c>
      <c r="AH326" s="91">
        <f t="shared" si="160"/>
        <v>319</v>
      </c>
      <c r="AI326" s="91" t="e">
        <f>INDEX(地温!$D$2:$D$366,MATCH(AG326,地温!$C$2:$C$366,FALSE))</f>
        <v>#N/A</v>
      </c>
      <c r="AJ326" s="91" t="e">
        <f t="shared" si="161"/>
        <v>#N/A</v>
      </c>
      <c r="AK326" s="93" t="e">
        <f t="shared" si="143"/>
        <v>#N/A</v>
      </c>
      <c r="AL326" s="99" t="e">
        <f t="shared" si="144"/>
        <v>#N/A</v>
      </c>
      <c r="AM326" s="99">
        <f t="shared" si="145"/>
        <v>0</v>
      </c>
      <c r="AP326" s="92">
        <f t="shared" si="162"/>
        <v>318</v>
      </c>
      <c r="AQ326" s="91">
        <f t="shared" si="163"/>
        <v>319</v>
      </c>
      <c r="AR326" s="91" t="e">
        <f>INDEX(地温!$D$2:$D$366,MATCH(AP326,地温!$C$2:$C$366,FALSE))</f>
        <v>#N/A</v>
      </c>
      <c r="AS326" s="91" t="e">
        <f t="shared" si="164"/>
        <v>#N/A</v>
      </c>
      <c r="AT326" s="93" t="e">
        <f t="shared" si="146"/>
        <v>#N/A</v>
      </c>
      <c r="AU326" s="99" t="e">
        <f t="shared" si="147"/>
        <v>#N/A</v>
      </c>
      <c r="AV326" s="99">
        <f t="shared" si="148"/>
        <v>0</v>
      </c>
    </row>
    <row r="327" spans="1:48" s="91" customFormat="1">
      <c r="A327" s="92">
        <f t="shared" si="149"/>
        <v>319</v>
      </c>
      <c r="B327" s="91">
        <f t="shared" si="132"/>
        <v>320</v>
      </c>
      <c r="C327" s="99">
        <f t="shared" si="133"/>
        <v>0</v>
      </c>
      <c r="F327" s="92">
        <f t="shared" si="150"/>
        <v>319</v>
      </c>
      <c r="G327" s="91">
        <f t="shared" si="151"/>
        <v>320</v>
      </c>
      <c r="H327" s="91" t="e">
        <f>INDEX(地温!$D$2:$D$366,MATCH(F327,地温!$C$2:$C$366,FALSE))</f>
        <v>#N/A</v>
      </c>
      <c r="I327" s="91" t="e">
        <f t="shared" si="152"/>
        <v>#N/A</v>
      </c>
      <c r="J327" s="93" t="e">
        <f t="shared" si="134"/>
        <v>#N/A</v>
      </c>
      <c r="K327" s="99" t="e">
        <f t="shared" si="135"/>
        <v>#N/A</v>
      </c>
      <c r="L327" s="99">
        <f t="shared" si="136"/>
        <v>0</v>
      </c>
      <c r="O327" s="92">
        <f t="shared" si="153"/>
        <v>319</v>
      </c>
      <c r="P327" s="91">
        <f t="shared" si="154"/>
        <v>320</v>
      </c>
      <c r="Q327" s="91" t="e">
        <f>INDEX(地温!$D$2:$D$366,MATCH(O327,地温!$C$2:$C$366,FALSE))</f>
        <v>#N/A</v>
      </c>
      <c r="R327" s="91" t="e">
        <f t="shared" si="155"/>
        <v>#N/A</v>
      </c>
      <c r="S327" s="93" t="e">
        <f t="shared" si="137"/>
        <v>#N/A</v>
      </c>
      <c r="T327" s="99" t="e">
        <f t="shared" si="138"/>
        <v>#N/A</v>
      </c>
      <c r="U327" s="99">
        <f t="shared" si="139"/>
        <v>0</v>
      </c>
      <c r="X327" s="92">
        <f t="shared" si="156"/>
        <v>319</v>
      </c>
      <c r="Y327" s="91">
        <f t="shared" si="157"/>
        <v>320</v>
      </c>
      <c r="Z327" s="91" t="e">
        <f>INDEX(地温!$D$2:$D$366,MATCH(X327,地温!$C$2:$C$366,FALSE))</f>
        <v>#N/A</v>
      </c>
      <c r="AA327" s="91" t="e">
        <f t="shared" si="158"/>
        <v>#N/A</v>
      </c>
      <c r="AB327" s="93" t="e">
        <f t="shared" si="140"/>
        <v>#N/A</v>
      </c>
      <c r="AC327" s="99" t="e">
        <f t="shared" si="141"/>
        <v>#N/A</v>
      </c>
      <c r="AD327" s="99">
        <f t="shared" si="142"/>
        <v>0</v>
      </c>
      <c r="AG327" s="92">
        <f t="shared" si="159"/>
        <v>319</v>
      </c>
      <c r="AH327" s="91">
        <f t="shared" si="160"/>
        <v>320</v>
      </c>
      <c r="AI327" s="91" t="e">
        <f>INDEX(地温!$D$2:$D$366,MATCH(AG327,地温!$C$2:$C$366,FALSE))</f>
        <v>#N/A</v>
      </c>
      <c r="AJ327" s="91" t="e">
        <f t="shared" si="161"/>
        <v>#N/A</v>
      </c>
      <c r="AK327" s="93" t="e">
        <f t="shared" si="143"/>
        <v>#N/A</v>
      </c>
      <c r="AL327" s="99" t="e">
        <f t="shared" si="144"/>
        <v>#N/A</v>
      </c>
      <c r="AM327" s="99">
        <f t="shared" si="145"/>
        <v>0</v>
      </c>
      <c r="AP327" s="92">
        <f t="shared" si="162"/>
        <v>319</v>
      </c>
      <c r="AQ327" s="91">
        <f t="shared" si="163"/>
        <v>320</v>
      </c>
      <c r="AR327" s="91" t="e">
        <f>INDEX(地温!$D$2:$D$366,MATCH(AP327,地温!$C$2:$C$366,FALSE))</f>
        <v>#N/A</v>
      </c>
      <c r="AS327" s="91" t="e">
        <f t="shared" si="164"/>
        <v>#N/A</v>
      </c>
      <c r="AT327" s="93" t="e">
        <f t="shared" si="146"/>
        <v>#N/A</v>
      </c>
      <c r="AU327" s="99" t="e">
        <f t="shared" si="147"/>
        <v>#N/A</v>
      </c>
      <c r="AV327" s="99">
        <f t="shared" si="148"/>
        <v>0</v>
      </c>
    </row>
    <row r="328" spans="1:48" s="91" customFormat="1">
      <c r="A328" s="92">
        <f t="shared" si="149"/>
        <v>320</v>
      </c>
      <c r="B328" s="91">
        <f t="shared" ref="B328:B374" si="165">G328</f>
        <v>321</v>
      </c>
      <c r="C328" s="99">
        <f t="shared" ref="C328:C374" si="166">L328+U328+AD328+AM328+AV328</f>
        <v>0</v>
      </c>
      <c r="F328" s="92">
        <f t="shared" si="150"/>
        <v>320</v>
      </c>
      <c r="G328" s="91">
        <f t="shared" si="151"/>
        <v>321</v>
      </c>
      <c r="H328" s="91" t="e">
        <f>INDEX(地温!$D$2:$D$366,MATCH(F328,地温!$C$2:$C$366,FALSE))</f>
        <v>#N/A</v>
      </c>
      <c r="I328" s="91" t="e">
        <f t="shared" si="152"/>
        <v>#N/A</v>
      </c>
      <c r="J328" s="93" t="e">
        <f t="shared" ref="J328:J374" si="167">I328/G328</f>
        <v>#N/A</v>
      </c>
      <c r="K328" s="99" t="e">
        <f t="shared" ref="K328:K374" si="168">$H$4*EXP(-$I$4/(8.31*(J328+273)))</f>
        <v>#N/A</v>
      </c>
      <c r="L328" s="99">
        <f t="shared" ref="L328:L374" si="169">IF($G$1=0,0,$J$1*$G$4*0.01*(1-EXP(-K328*G328)))</f>
        <v>0</v>
      </c>
      <c r="O328" s="92">
        <f t="shared" si="153"/>
        <v>320</v>
      </c>
      <c r="P328" s="91">
        <f t="shared" si="154"/>
        <v>321</v>
      </c>
      <c r="Q328" s="91" t="e">
        <f>INDEX(地温!$D$2:$D$366,MATCH(O328,地温!$C$2:$C$366,FALSE))</f>
        <v>#N/A</v>
      </c>
      <c r="R328" s="91" t="e">
        <f t="shared" si="155"/>
        <v>#N/A</v>
      </c>
      <c r="S328" s="93" t="e">
        <f t="shared" ref="S328:S374" si="170">R328/P328</f>
        <v>#N/A</v>
      </c>
      <c r="T328" s="99" t="e">
        <f t="shared" ref="T328:T374" si="171">$Q$4*EXP(-$R$4/(8.31*(S328+273)))</f>
        <v>#N/A</v>
      </c>
      <c r="U328" s="99">
        <f t="shared" ref="U328:U374" si="172">IF($P$1=0,0,$S$1*$P$4*0.01*(1-EXP(-T328*P328)))</f>
        <v>0</v>
      </c>
      <c r="X328" s="92">
        <f t="shared" si="156"/>
        <v>320</v>
      </c>
      <c r="Y328" s="91">
        <f t="shared" si="157"/>
        <v>321</v>
      </c>
      <c r="Z328" s="91" t="e">
        <f>INDEX(地温!$D$2:$D$366,MATCH(X328,地温!$C$2:$C$366,FALSE))</f>
        <v>#N/A</v>
      </c>
      <c r="AA328" s="91" t="e">
        <f t="shared" si="158"/>
        <v>#N/A</v>
      </c>
      <c r="AB328" s="93" t="e">
        <f t="shared" ref="AB328:AB374" si="173">AA328/Y328</f>
        <v>#N/A</v>
      </c>
      <c r="AC328" s="99" t="e">
        <f t="shared" ref="AC328:AC374" si="174">$Z$4*EXP(-$AA$4/(8.31*(AB328+273)))</f>
        <v>#N/A</v>
      </c>
      <c r="AD328" s="99">
        <f t="shared" ref="AD328:AD374" si="175">IF($Y$1=0,0,$AB$1*$Y$4*0.01*(1-EXP(-AC328*Y328)))</f>
        <v>0</v>
      </c>
      <c r="AG328" s="92">
        <f t="shared" si="159"/>
        <v>320</v>
      </c>
      <c r="AH328" s="91">
        <f t="shared" si="160"/>
        <v>321</v>
      </c>
      <c r="AI328" s="91" t="e">
        <f>INDEX(地温!$D$2:$D$366,MATCH(AG328,地温!$C$2:$C$366,FALSE))</f>
        <v>#N/A</v>
      </c>
      <c r="AJ328" s="91" t="e">
        <f t="shared" si="161"/>
        <v>#N/A</v>
      </c>
      <c r="AK328" s="93" t="e">
        <f t="shared" ref="AK328:AK374" si="176">AJ328/AH328</f>
        <v>#N/A</v>
      </c>
      <c r="AL328" s="99" t="e">
        <f t="shared" ref="AL328:AL374" si="177">$AI$4*EXP(-$AJ$4/(8.31*(AK328+273)))</f>
        <v>#N/A</v>
      </c>
      <c r="AM328" s="99">
        <f t="shared" ref="AM328:AM374" si="178">IF($AH$1=0,0,$AK$1*$AH$4*0.01*(1-EXP(-AL328*AH328)))</f>
        <v>0</v>
      </c>
      <c r="AP328" s="92">
        <f t="shared" si="162"/>
        <v>320</v>
      </c>
      <c r="AQ328" s="91">
        <f t="shared" si="163"/>
        <v>321</v>
      </c>
      <c r="AR328" s="91" t="e">
        <f>INDEX(地温!$D$2:$D$366,MATCH(AP328,地温!$C$2:$C$366,FALSE))</f>
        <v>#N/A</v>
      </c>
      <c r="AS328" s="91" t="e">
        <f t="shared" si="164"/>
        <v>#N/A</v>
      </c>
      <c r="AT328" s="93" t="e">
        <f t="shared" ref="AT328:AT374" si="179">AS328/AQ328</f>
        <v>#N/A</v>
      </c>
      <c r="AU328" s="99" t="e">
        <f t="shared" ref="AU328:AU374" si="180">$AR$4*EXP(-$AS$4/(8.31*(AT328+273)))</f>
        <v>#N/A</v>
      </c>
      <c r="AV328" s="99">
        <f t="shared" ref="AV328:AV374" si="181">IF($AQ$1=0,0,$AT$1*$AQ$4*0.01*(1-EXP(-AU328*AQ328)))</f>
        <v>0</v>
      </c>
    </row>
    <row r="329" spans="1:48" s="91" customFormat="1">
      <c r="A329" s="92">
        <f t="shared" ref="A329:A374" si="182">A328+1</f>
        <v>321</v>
      </c>
      <c r="B329" s="91">
        <f t="shared" si="165"/>
        <v>322</v>
      </c>
      <c r="C329" s="99">
        <f t="shared" si="166"/>
        <v>0</v>
      </c>
      <c r="F329" s="92">
        <f t="shared" ref="F329:F374" si="183">F328+1</f>
        <v>321</v>
      </c>
      <c r="G329" s="91">
        <f t="shared" ref="G329:G374" si="184">F329-F$8+1</f>
        <v>322</v>
      </c>
      <c r="H329" s="91" t="e">
        <f>INDEX(地温!$D$2:$D$366,MATCH(F329,地温!$C$2:$C$366,FALSE))</f>
        <v>#N/A</v>
      </c>
      <c r="I329" s="91" t="e">
        <f t="shared" ref="I329:I374" si="185">I328+H329</f>
        <v>#N/A</v>
      </c>
      <c r="J329" s="93" t="e">
        <f t="shared" si="167"/>
        <v>#N/A</v>
      </c>
      <c r="K329" s="99" t="e">
        <f t="shared" si="168"/>
        <v>#N/A</v>
      </c>
      <c r="L329" s="99">
        <f t="shared" si="169"/>
        <v>0</v>
      </c>
      <c r="O329" s="92">
        <f t="shared" ref="O329:O374" si="186">O328+1</f>
        <v>321</v>
      </c>
      <c r="P329" s="91">
        <f t="shared" ref="P329:P374" si="187">O329-O$8+1</f>
        <v>322</v>
      </c>
      <c r="Q329" s="91" t="e">
        <f>INDEX(地温!$D$2:$D$366,MATCH(O329,地温!$C$2:$C$366,FALSE))</f>
        <v>#N/A</v>
      </c>
      <c r="R329" s="91" t="e">
        <f t="shared" ref="R329:R374" si="188">R328+Q329</f>
        <v>#N/A</v>
      </c>
      <c r="S329" s="93" t="e">
        <f t="shared" si="170"/>
        <v>#N/A</v>
      </c>
      <c r="T329" s="99" t="e">
        <f t="shared" si="171"/>
        <v>#N/A</v>
      </c>
      <c r="U329" s="99">
        <f t="shared" si="172"/>
        <v>0</v>
      </c>
      <c r="X329" s="92">
        <f t="shared" ref="X329:X374" si="189">X328+1</f>
        <v>321</v>
      </c>
      <c r="Y329" s="91">
        <f t="shared" ref="Y329:Y374" si="190">X329-X$8+1</f>
        <v>322</v>
      </c>
      <c r="Z329" s="91" t="e">
        <f>INDEX(地温!$D$2:$D$366,MATCH(X329,地温!$C$2:$C$366,FALSE))</f>
        <v>#N/A</v>
      </c>
      <c r="AA329" s="91" t="e">
        <f t="shared" ref="AA329:AA374" si="191">AA328+Z329</f>
        <v>#N/A</v>
      </c>
      <c r="AB329" s="93" t="e">
        <f t="shared" si="173"/>
        <v>#N/A</v>
      </c>
      <c r="AC329" s="99" t="e">
        <f t="shared" si="174"/>
        <v>#N/A</v>
      </c>
      <c r="AD329" s="99">
        <f t="shared" si="175"/>
        <v>0</v>
      </c>
      <c r="AG329" s="92">
        <f t="shared" ref="AG329:AG374" si="192">AG328+1</f>
        <v>321</v>
      </c>
      <c r="AH329" s="91">
        <f t="shared" ref="AH329:AH374" si="193">AG329-AG$8+1</f>
        <v>322</v>
      </c>
      <c r="AI329" s="91" t="e">
        <f>INDEX(地温!$D$2:$D$366,MATCH(AG329,地温!$C$2:$C$366,FALSE))</f>
        <v>#N/A</v>
      </c>
      <c r="AJ329" s="91" t="e">
        <f t="shared" ref="AJ329:AJ374" si="194">AJ328+AI329</f>
        <v>#N/A</v>
      </c>
      <c r="AK329" s="93" t="e">
        <f t="shared" si="176"/>
        <v>#N/A</v>
      </c>
      <c r="AL329" s="99" t="e">
        <f t="shared" si="177"/>
        <v>#N/A</v>
      </c>
      <c r="AM329" s="99">
        <f t="shared" si="178"/>
        <v>0</v>
      </c>
      <c r="AP329" s="92">
        <f t="shared" ref="AP329:AP374" si="195">AP328+1</f>
        <v>321</v>
      </c>
      <c r="AQ329" s="91">
        <f t="shared" ref="AQ329:AQ374" si="196">AP329-AP$8+1</f>
        <v>322</v>
      </c>
      <c r="AR329" s="91" t="e">
        <f>INDEX(地温!$D$2:$D$366,MATCH(AP329,地温!$C$2:$C$366,FALSE))</f>
        <v>#N/A</v>
      </c>
      <c r="AS329" s="91" t="e">
        <f t="shared" ref="AS329:AS374" si="197">AS328+AR329</f>
        <v>#N/A</v>
      </c>
      <c r="AT329" s="93" t="e">
        <f t="shared" si="179"/>
        <v>#N/A</v>
      </c>
      <c r="AU329" s="99" t="e">
        <f t="shared" si="180"/>
        <v>#N/A</v>
      </c>
      <c r="AV329" s="99">
        <f t="shared" si="181"/>
        <v>0</v>
      </c>
    </row>
    <row r="330" spans="1:48" s="91" customFormat="1">
      <c r="A330" s="92">
        <f t="shared" si="182"/>
        <v>322</v>
      </c>
      <c r="B330" s="91">
        <f t="shared" si="165"/>
        <v>323</v>
      </c>
      <c r="C330" s="99">
        <f t="shared" si="166"/>
        <v>0</v>
      </c>
      <c r="F330" s="92">
        <f t="shared" si="183"/>
        <v>322</v>
      </c>
      <c r="G330" s="91">
        <f t="shared" si="184"/>
        <v>323</v>
      </c>
      <c r="H330" s="91" t="e">
        <f>INDEX(地温!$D$2:$D$366,MATCH(F330,地温!$C$2:$C$366,FALSE))</f>
        <v>#N/A</v>
      </c>
      <c r="I330" s="91" t="e">
        <f t="shared" si="185"/>
        <v>#N/A</v>
      </c>
      <c r="J330" s="93" t="e">
        <f t="shared" si="167"/>
        <v>#N/A</v>
      </c>
      <c r="K330" s="99" t="e">
        <f t="shared" si="168"/>
        <v>#N/A</v>
      </c>
      <c r="L330" s="99">
        <f t="shared" si="169"/>
        <v>0</v>
      </c>
      <c r="O330" s="92">
        <f t="shared" si="186"/>
        <v>322</v>
      </c>
      <c r="P330" s="91">
        <f t="shared" si="187"/>
        <v>323</v>
      </c>
      <c r="Q330" s="91" t="e">
        <f>INDEX(地温!$D$2:$D$366,MATCH(O330,地温!$C$2:$C$366,FALSE))</f>
        <v>#N/A</v>
      </c>
      <c r="R330" s="91" t="e">
        <f t="shared" si="188"/>
        <v>#N/A</v>
      </c>
      <c r="S330" s="93" t="e">
        <f t="shared" si="170"/>
        <v>#N/A</v>
      </c>
      <c r="T330" s="99" t="e">
        <f t="shared" si="171"/>
        <v>#N/A</v>
      </c>
      <c r="U330" s="99">
        <f t="shared" si="172"/>
        <v>0</v>
      </c>
      <c r="X330" s="92">
        <f t="shared" si="189"/>
        <v>322</v>
      </c>
      <c r="Y330" s="91">
        <f t="shared" si="190"/>
        <v>323</v>
      </c>
      <c r="Z330" s="91" t="e">
        <f>INDEX(地温!$D$2:$D$366,MATCH(X330,地温!$C$2:$C$366,FALSE))</f>
        <v>#N/A</v>
      </c>
      <c r="AA330" s="91" t="e">
        <f t="shared" si="191"/>
        <v>#N/A</v>
      </c>
      <c r="AB330" s="93" t="e">
        <f t="shared" si="173"/>
        <v>#N/A</v>
      </c>
      <c r="AC330" s="99" t="e">
        <f t="shared" si="174"/>
        <v>#N/A</v>
      </c>
      <c r="AD330" s="99">
        <f t="shared" si="175"/>
        <v>0</v>
      </c>
      <c r="AG330" s="92">
        <f t="shared" si="192"/>
        <v>322</v>
      </c>
      <c r="AH330" s="91">
        <f t="shared" si="193"/>
        <v>323</v>
      </c>
      <c r="AI330" s="91" t="e">
        <f>INDEX(地温!$D$2:$D$366,MATCH(AG330,地温!$C$2:$C$366,FALSE))</f>
        <v>#N/A</v>
      </c>
      <c r="AJ330" s="91" t="e">
        <f t="shared" si="194"/>
        <v>#N/A</v>
      </c>
      <c r="AK330" s="93" t="e">
        <f t="shared" si="176"/>
        <v>#N/A</v>
      </c>
      <c r="AL330" s="99" t="e">
        <f t="shared" si="177"/>
        <v>#N/A</v>
      </c>
      <c r="AM330" s="99">
        <f t="shared" si="178"/>
        <v>0</v>
      </c>
      <c r="AP330" s="92">
        <f t="shared" si="195"/>
        <v>322</v>
      </c>
      <c r="AQ330" s="91">
        <f t="shared" si="196"/>
        <v>323</v>
      </c>
      <c r="AR330" s="91" t="e">
        <f>INDEX(地温!$D$2:$D$366,MATCH(AP330,地温!$C$2:$C$366,FALSE))</f>
        <v>#N/A</v>
      </c>
      <c r="AS330" s="91" t="e">
        <f t="shared" si="197"/>
        <v>#N/A</v>
      </c>
      <c r="AT330" s="93" t="e">
        <f t="shared" si="179"/>
        <v>#N/A</v>
      </c>
      <c r="AU330" s="99" t="e">
        <f t="shared" si="180"/>
        <v>#N/A</v>
      </c>
      <c r="AV330" s="99">
        <f t="shared" si="181"/>
        <v>0</v>
      </c>
    </row>
    <row r="331" spans="1:48" s="91" customFormat="1">
      <c r="A331" s="92">
        <f t="shared" si="182"/>
        <v>323</v>
      </c>
      <c r="B331" s="91">
        <f t="shared" si="165"/>
        <v>324</v>
      </c>
      <c r="C331" s="99">
        <f t="shared" si="166"/>
        <v>0</v>
      </c>
      <c r="F331" s="92">
        <f t="shared" si="183"/>
        <v>323</v>
      </c>
      <c r="G331" s="91">
        <f t="shared" si="184"/>
        <v>324</v>
      </c>
      <c r="H331" s="91" t="e">
        <f>INDEX(地温!$D$2:$D$366,MATCH(F331,地温!$C$2:$C$366,FALSE))</f>
        <v>#N/A</v>
      </c>
      <c r="I331" s="91" t="e">
        <f t="shared" si="185"/>
        <v>#N/A</v>
      </c>
      <c r="J331" s="93" t="e">
        <f t="shared" si="167"/>
        <v>#N/A</v>
      </c>
      <c r="K331" s="99" t="e">
        <f t="shared" si="168"/>
        <v>#N/A</v>
      </c>
      <c r="L331" s="99">
        <f t="shared" si="169"/>
        <v>0</v>
      </c>
      <c r="O331" s="92">
        <f t="shared" si="186"/>
        <v>323</v>
      </c>
      <c r="P331" s="91">
        <f t="shared" si="187"/>
        <v>324</v>
      </c>
      <c r="Q331" s="91" t="e">
        <f>INDEX(地温!$D$2:$D$366,MATCH(O331,地温!$C$2:$C$366,FALSE))</f>
        <v>#N/A</v>
      </c>
      <c r="R331" s="91" t="e">
        <f t="shared" si="188"/>
        <v>#N/A</v>
      </c>
      <c r="S331" s="93" t="e">
        <f t="shared" si="170"/>
        <v>#N/A</v>
      </c>
      <c r="T331" s="99" t="e">
        <f t="shared" si="171"/>
        <v>#N/A</v>
      </c>
      <c r="U331" s="99">
        <f t="shared" si="172"/>
        <v>0</v>
      </c>
      <c r="X331" s="92">
        <f t="shared" si="189"/>
        <v>323</v>
      </c>
      <c r="Y331" s="91">
        <f t="shared" si="190"/>
        <v>324</v>
      </c>
      <c r="Z331" s="91" t="e">
        <f>INDEX(地温!$D$2:$D$366,MATCH(X331,地温!$C$2:$C$366,FALSE))</f>
        <v>#N/A</v>
      </c>
      <c r="AA331" s="91" t="e">
        <f t="shared" si="191"/>
        <v>#N/A</v>
      </c>
      <c r="AB331" s="93" t="e">
        <f t="shared" si="173"/>
        <v>#N/A</v>
      </c>
      <c r="AC331" s="99" t="e">
        <f t="shared" si="174"/>
        <v>#N/A</v>
      </c>
      <c r="AD331" s="99">
        <f t="shared" si="175"/>
        <v>0</v>
      </c>
      <c r="AG331" s="92">
        <f t="shared" si="192"/>
        <v>323</v>
      </c>
      <c r="AH331" s="91">
        <f t="shared" si="193"/>
        <v>324</v>
      </c>
      <c r="AI331" s="91" t="e">
        <f>INDEX(地温!$D$2:$D$366,MATCH(AG331,地温!$C$2:$C$366,FALSE))</f>
        <v>#N/A</v>
      </c>
      <c r="AJ331" s="91" t="e">
        <f t="shared" si="194"/>
        <v>#N/A</v>
      </c>
      <c r="AK331" s="93" t="e">
        <f t="shared" si="176"/>
        <v>#N/A</v>
      </c>
      <c r="AL331" s="99" t="e">
        <f t="shared" si="177"/>
        <v>#N/A</v>
      </c>
      <c r="AM331" s="99">
        <f t="shared" si="178"/>
        <v>0</v>
      </c>
      <c r="AP331" s="92">
        <f t="shared" si="195"/>
        <v>323</v>
      </c>
      <c r="AQ331" s="91">
        <f t="shared" si="196"/>
        <v>324</v>
      </c>
      <c r="AR331" s="91" t="e">
        <f>INDEX(地温!$D$2:$D$366,MATCH(AP331,地温!$C$2:$C$366,FALSE))</f>
        <v>#N/A</v>
      </c>
      <c r="AS331" s="91" t="e">
        <f t="shared" si="197"/>
        <v>#N/A</v>
      </c>
      <c r="AT331" s="93" t="e">
        <f t="shared" si="179"/>
        <v>#N/A</v>
      </c>
      <c r="AU331" s="99" t="e">
        <f t="shared" si="180"/>
        <v>#N/A</v>
      </c>
      <c r="AV331" s="99">
        <f t="shared" si="181"/>
        <v>0</v>
      </c>
    </row>
    <row r="332" spans="1:48" s="91" customFormat="1">
      <c r="A332" s="92">
        <f t="shared" si="182"/>
        <v>324</v>
      </c>
      <c r="B332" s="91">
        <f t="shared" si="165"/>
        <v>325</v>
      </c>
      <c r="C332" s="99">
        <f t="shared" si="166"/>
        <v>0</v>
      </c>
      <c r="F332" s="92">
        <f t="shared" si="183"/>
        <v>324</v>
      </c>
      <c r="G332" s="91">
        <f t="shared" si="184"/>
        <v>325</v>
      </c>
      <c r="H332" s="91" t="e">
        <f>INDEX(地温!$D$2:$D$366,MATCH(F332,地温!$C$2:$C$366,FALSE))</f>
        <v>#N/A</v>
      </c>
      <c r="I332" s="91" t="e">
        <f t="shared" si="185"/>
        <v>#N/A</v>
      </c>
      <c r="J332" s="93" t="e">
        <f t="shared" si="167"/>
        <v>#N/A</v>
      </c>
      <c r="K332" s="99" t="e">
        <f t="shared" si="168"/>
        <v>#N/A</v>
      </c>
      <c r="L332" s="99">
        <f t="shared" si="169"/>
        <v>0</v>
      </c>
      <c r="O332" s="92">
        <f t="shared" si="186"/>
        <v>324</v>
      </c>
      <c r="P332" s="91">
        <f t="shared" si="187"/>
        <v>325</v>
      </c>
      <c r="Q332" s="91" t="e">
        <f>INDEX(地温!$D$2:$D$366,MATCH(O332,地温!$C$2:$C$366,FALSE))</f>
        <v>#N/A</v>
      </c>
      <c r="R332" s="91" t="e">
        <f t="shared" si="188"/>
        <v>#N/A</v>
      </c>
      <c r="S332" s="93" t="e">
        <f t="shared" si="170"/>
        <v>#N/A</v>
      </c>
      <c r="T332" s="99" t="e">
        <f t="shared" si="171"/>
        <v>#N/A</v>
      </c>
      <c r="U332" s="99">
        <f t="shared" si="172"/>
        <v>0</v>
      </c>
      <c r="X332" s="92">
        <f t="shared" si="189"/>
        <v>324</v>
      </c>
      <c r="Y332" s="91">
        <f t="shared" si="190"/>
        <v>325</v>
      </c>
      <c r="Z332" s="91" t="e">
        <f>INDEX(地温!$D$2:$D$366,MATCH(X332,地温!$C$2:$C$366,FALSE))</f>
        <v>#N/A</v>
      </c>
      <c r="AA332" s="91" t="e">
        <f t="shared" si="191"/>
        <v>#N/A</v>
      </c>
      <c r="AB332" s="93" t="e">
        <f t="shared" si="173"/>
        <v>#N/A</v>
      </c>
      <c r="AC332" s="99" t="e">
        <f t="shared" si="174"/>
        <v>#N/A</v>
      </c>
      <c r="AD332" s="99">
        <f t="shared" si="175"/>
        <v>0</v>
      </c>
      <c r="AG332" s="92">
        <f t="shared" si="192"/>
        <v>324</v>
      </c>
      <c r="AH332" s="91">
        <f t="shared" si="193"/>
        <v>325</v>
      </c>
      <c r="AI332" s="91" t="e">
        <f>INDEX(地温!$D$2:$D$366,MATCH(AG332,地温!$C$2:$C$366,FALSE))</f>
        <v>#N/A</v>
      </c>
      <c r="AJ332" s="91" t="e">
        <f t="shared" si="194"/>
        <v>#N/A</v>
      </c>
      <c r="AK332" s="93" t="e">
        <f t="shared" si="176"/>
        <v>#N/A</v>
      </c>
      <c r="AL332" s="99" t="e">
        <f t="shared" si="177"/>
        <v>#N/A</v>
      </c>
      <c r="AM332" s="99">
        <f t="shared" si="178"/>
        <v>0</v>
      </c>
      <c r="AP332" s="92">
        <f t="shared" si="195"/>
        <v>324</v>
      </c>
      <c r="AQ332" s="91">
        <f t="shared" si="196"/>
        <v>325</v>
      </c>
      <c r="AR332" s="91" t="e">
        <f>INDEX(地温!$D$2:$D$366,MATCH(AP332,地温!$C$2:$C$366,FALSE))</f>
        <v>#N/A</v>
      </c>
      <c r="AS332" s="91" t="e">
        <f t="shared" si="197"/>
        <v>#N/A</v>
      </c>
      <c r="AT332" s="93" t="e">
        <f t="shared" si="179"/>
        <v>#N/A</v>
      </c>
      <c r="AU332" s="99" t="e">
        <f t="shared" si="180"/>
        <v>#N/A</v>
      </c>
      <c r="AV332" s="99">
        <f t="shared" si="181"/>
        <v>0</v>
      </c>
    </row>
    <row r="333" spans="1:48" s="91" customFormat="1">
      <c r="A333" s="92">
        <f t="shared" si="182"/>
        <v>325</v>
      </c>
      <c r="B333" s="91">
        <f t="shared" si="165"/>
        <v>326</v>
      </c>
      <c r="C333" s="99">
        <f t="shared" si="166"/>
        <v>0</v>
      </c>
      <c r="F333" s="92">
        <f t="shared" si="183"/>
        <v>325</v>
      </c>
      <c r="G333" s="91">
        <f t="shared" si="184"/>
        <v>326</v>
      </c>
      <c r="H333" s="91" t="e">
        <f>INDEX(地温!$D$2:$D$366,MATCH(F333,地温!$C$2:$C$366,FALSE))</f>
        <v>#N/A</v>
      </c>
      <c r="I333" s="91" t="e">
        <f t="shared" si="185"/>
        <v>#N/A</v>
      </c>
      <c r="J333" s="93" t="e">
        <f t="shared" si="167"/>
        <v>#N/A</v>
      </c>
      <c r="K333" s="99" t="e">
        <f t="shared" si="168"/>
        <v>#N/A</v>
      </c>
      <c r="L333" s="99">
        <f t="shared" si="169"/>
        <v>0</v>
      </c>
      <c r="O333" s="92">
        <f t="shared" si="186"/>
        <v>325</v>
      </c>
      <c r="P333" s="91">
        <f t="shared" si="187"/>
        <v>326</v>
      </c>
      <c r="Q333" s="91" t="e">
        <f>INDEX(地温!$D$2:$D$366,MATCH(O333,地温!$C$2:$C$366,FALSE))</f>
        <v>#N/A</v>
      </c>
      <c r="R333" s="91" t="e">
        <f t="shared" si="188"/>
        <v>#N/A</v>
      </c>
      <c r="S333" s="93" t="e">
        <f t="shared" si="170"/>
        <v>#N/A</v>
      </c>
      <c r="T333" s="99" t="e">
        <f t="shared" si="171"/>
        <v>#N/A</v>
      </c>
      <c r="U333" s="99">
        <f t="shared" si="172"/>
        <v>0</v>
      </c>
      <c r="X333" s="92">
        <f t="shared" si="189"/>
        <v>325</v>
      </c>
      <c r="Y333" s="91">
        <f t="shared" si="190"/>
        <v>326</v>
      </c>
      <c r="Z333" s="91" t="e">
        <f>INDEX(地温!$D$2:$D$366,MATCH(X333,地温!$C$2:$C$366,FALSE))</f>
        <v>#N/A</v>
      </c>
      <c r="AA333" s="91" t="e">
        <f t="shared" si="191"/>
        <v>#N/A</v>
      </c>
      <c r="AB333" s="93" t="e">
        <f t="shared" si="173"/>
        <v>#N/A</v>
      </c>
      <c r="AC333" s="99" t="e">
        <f t="shared" si="174"/>
        <v>#N/A</v>
      </c>
      <c r="AD333" s="99">
        <f t="shared" si="175"/>
        <v>0</v>
      </c>
      <c r="AG333" s="92">
        <f t="shared" si="192"/>
        <v>325</v>
      </c>
      <c r="AH333" s="91">
        <f t="shared" si="193"/>
        <v>326</v>
      </c>
      <c r="AI333" s="91" t="e">
        <f>INDEX(地温!$D$2:$D$366,MATCH(AG333,地温!$C$2:$C$366,FALSE))</f>
        <v>#N/A</v>
      </c>
      <c r="AJ333" s="91" t="e">
        <f t="shared" si="194"/>
        <v>#N/A</v>
      </c>
      <c r="AK333" s="93" t="e">
        <f t="shared" si="176"/>
        <v>#N/A</v>
      </c>
      <c r="AL333" s="99" t="e">
        <f t="shared" si="177"/>
        <v>#N/A</v>
      </c>
      <c r="AM333" s="99">
        <f t="shared" si="178"/>
        <v>0</v>
      </c>
      <c r="AP333" s="92">
        <f t="shared" si="195"/>
        <v>325</v>
      </c>
      <c r="AQ333" s="91">
        <f t="shared" si="196"/>
        <v>326</v>
      </c>
      <c r="AR333" s="91" t="e">
        <f>INDEX(地温!$D$2:$D$366,MATCH(AP333,地温!$C$2:$C$366,FALSE))</f>
        <v>#N/A</v>
      </c>
      <c r="AS333" s="91" t="e">
        <f t="shared" si="197"/>
        <v>#N/A</v>
      </c>
      <c r="AT333" s="93" t="e">
        <f t="shared" si="179"/>
        <v>#N/A</v>
      </c>
      <c r="AU333" s="99" t="e">
        <f t="shared" si="180"/>
        <v>#N/A</v>
      </c>
      <c r="AV333" s="99">
        <f t="shared" si="181"/>
        <v>0</v>
      </c>
    </row>
    <row r="334" spans="1:48" s="91" customFormat="1">
      <c r="A334" s="92">
        <f t="shared" si="182"/>
        <v>326</v>
      </c>
      <c r="B334" s="91">
        <f t="shared" si="165"/>
        <v>327</v>
      </c>
      <c r="C334" s="99">
        <f t="shared" si="166"/>
        <v>0</v>
      </c>
      <c r="F334" s="92">
        <f t="shared" si="183"/>
        <v>326</v>
      </c>
      <c r="G334" s="91">
        <f t="shared" si="184"/>
        <v>327</v>
      </c>
      <c r="H334" s="91" t="e">
        <f>INDEX(地温!$D$2:$D$366,MATCH(F334,地温!$C$2:$C$366,FALSE))</f>
        <v>#N/A</v>
      </c>
      <c r="I334" s="91" t="e">
        <f t="shared" si="185"/>
        <v>#N/A</v>
      </c>
      <c r="J334" s="93" t="e">
        <f t="shared" si="167"/>
        <v>#N/A</v>
      </c>
      <c r="K334" s="99" t="e">
        <f t="shared" si="168"/>
        <v>#N/A</v>
      </c>
      <c r="L334" s="99">
        <f t="shared" si="169"/>
        <v>0</v>
      </c>
      <c r="O334" s="92">
        <f t="shared" si="186"/>
        <v>326</v>
      </c>
      <c r="P334" s="91">
        <f t="shared" si="187"/>
        <v>327</v>
      </c>
      <c r="Q334" s="91" t="e">
        <f>INDEX(地温!$D$2:$D$366,MATCH(O334,地温!$C$2:$C$366,FALSE))</f>
        <v>#N/A</v>
      </c>
      <c r="R334" s="91" t="e">
        <f t="shared" si="188"/>
        <v>#N/A</v>
      </c>
      <c r="S334" s="93" t="e">
        <f t="shared" si="170"/>
        <v>#N/A</v>
      </c>
      <c r="T334" s="99" t="e">
        <f t="shared" si="171"/>
        <v>#N/A</v>
      </c>
      <c r="U334" s="99">
        <f t="shared" si="172"/>
        <v>0</v>
      </c>
      <c r="X334" s="92">
        <f t="shared" si="189"/>
        <v>326</v>
      </c>
      <c r="Y334" s="91">
        <f t="shared" si="190"/>
        <v>327</v>
      </c>
      <c r="Z334" s="91" t="e">
        <f>INDEX(地温!$D$2:$D$366,MATCH(X334,地温!$C$2:$C$366,FALSE))</f>
        <v>#N/A</v>
      </c>
      <c r="AA334" s="91" t="e">
        <f t="shared" si="191"/>
        <v>#N/A</v>
      </c>
      <c r="AB334" s="93" t="e">
        <f t="shared" si="173"/>
        <v>#N/A</v>
      </c>
      <c r="AC334" s="99" t="e">
        <f t="shared" si="174"/>
        <v>#N/A</v>
      </c>
      <c r="AD334" s="99">
        <f t="shared" si="175"/>
        <v>0</v>
      </c>
      <c r="AG334" s="92">
        <f t="shared" si="192"/>
        <v>326</v>
      </c>
      <c r="AH334" s="91">
        <f t="shared" si="193"/>
        <v>327</v>
      </c>
      <c r="AI334" s="91" t="e">
        <f>INDEX(地温!$D$2:$D$366,MATCH(AG334,地温!$C$2:$C$366,FALSE))</f>
        <v>#N/A</v>
      </c>
      <c r="AJ334" s="91" t="e">
        <f t="shared" si="194"/>
        <v>#N/A</v>
      </c>
      <c r="AK334" s="93" t="e">
        <f t="shared" si="176"/>
        <v>#N/A</v>
      </c>
      <c r="AL334" s="99" t="e">
        <f t="shared" si="177"/>
        <v>#N/A</v>
      </c>
      <c r="AM334" s="99">
        <f t="shared" si="178"/>
        <v>0</v>
      </c>
      <c r="AP334" s="92">
        <f t="shared" si="195"/>
        <v>326</v>
      </c>
      <c r="AQ334" s="91">
        <f t="shared" si="196"/>
        <v>327</v>
      </c>
      <c r="AR334" s="91" t="e">
        <f>INDEX(地温!$D$2:$D$366,MATCH(AP334,地温!$C$2:$C$366,FALSE))</f>
        <v>#N/A</v>
      </c>
      <c r="AS334" s="91" t="e">
        <f t="shared" si="197"/>
        <v>#N/A</v>
      </c>
      <c r="AT334" s="93" t="e">
        <f t="shared" si="179"/>
        <v>#N/A</v>
      </c>
      <c r="AU334" s="99" t="e">
        <f t="shared" si="180"/>
        <v>#N/A</v>
      </c>
      <c r="AV334" s="99">
        <f t="shared" si="181"/>
        <v>0</v>
      </c>
    </row>
    <row r="335" spans="1:48" s="91" customFormat="1">
      <c r="A335" s="92">
        <f t="shared" si="182"/>
        <v>327</v>
      </c>
      <c r="B335" s="91">
        <f t="shared" si="165"/>
        <v>328</v>
      </c>
      <c r="C335" s="99">
        <f t="shared" si="166"/>
        <v>0</v>
      </c>
      <c r="F335" s="92">
        <f t="shared" si="183"/>
        <v>327</v>
      </c>
      <c r="G335" s="91">
        <f t="shared" si="184"/>
        <v>328</v>
      </c>
      <c r="H335" s="91" t="e">
        <f>INDEX(地温!$D$2:$D$366,MATCH(F335,地温!$C$2:$C$366,FALSE))</f>
        <v>#N/A</v>
      </c>
      <c r="I335" s="91" t="e">
        <f t="shared" si="185"/>
        <v>#N/A</v>
      </c>
      <c r="J335" s="93" t="e">
        <f t="shared" si="167"/>
        <v>#N/A</v>
      </c>
      <c r="K335" s="99" t="e">
        <f t="shared" si="168"/>
        <v>#N/A</v>
      </c>
      <c r="L335" s="99">
        <f t="shared" si="169"/>
        <v>0</v>
      </c>
      <c r="O335" s="92">
        <f t="shared" si="186"/>
        <v>327</v>
      </c>
      <c r="P335" s="91">
        <f t="shared" si="187"/>
        <v>328</v>
      </c>
      <c r="Q335" s="91" t="e">
        <f>INDEX(地温!$D$2:$D$366,MATCH(O335,地温!$C$2:$C$366,FALSE))</f>
        <v>#N/A</v>
      </c>
      <c r="R335" s="91" t="e">
        <f t="shared" si="188"/>
        <v>#N/A</v>
      </c>
      <c r="S335" s="93" t="e">
        <f t="shared" si="170"/>
        <v>#N/A</v>
      </c>
      <c r="T335" s="99" t="e">
        <f t="shared" si="171"/>
        <v>#N/A</v>
      </c>
      <c r="U335" s="99">
        <f t="shared" si="172"/>
        <v>0</v>
      </c>
      <c r="X335" s="92">
        <f t="shared" si="189"/>
        <v>327</v>
      </c>
      <c r="Y335" s="91">
        <f t="shared" si="190"/>
        <v>328</v>
      </c>
      <c r="Z335" s="91" t="e">
        <f>INDEX(地温!$D$2:$D$366,MATCH(X335,地温!$C$2:$C$366,FALSE))</f>
        <v>#N/A</v>
      </c>
      <c r="AA335" s="91" t="e">
        <f t="shared" si="191"/>
        <v>#N/A</v>
      </c>
      <c r="AB335" s="93" t="e">
        <f t="shared" si="173"/>
        <v>#N/A</v>
      </c>
      <c r="AC335" s="99" t="e">
        <f t="shared" si="174"/>
        <v>#N/A</v>
      </c>
      <c r="AD335" s="99">
        <f t="shared" si="175"/>
        <v>0</v>
      </c>
      <c r="AG335" s="92">
        <f t="shared" si="192"/>
        <v>327</v>
      </c>
      <c r="AH335" s="91">
        <f t="shared" si="193"/>
        <v>328</v>
      </c>
      <c r="AI335" s="91" t="e">
        <f>INDEX(地温!$D$2:$D$366,MATCH(AG335,地温!$C$2:$C$366,FALSE))</f>
        <v>#N/A</v>
      </c>
      <c r="AJ335" s="91" t="e">
        <f t="shared" si="194"/>
        <v>#N/A</v>
      </c>
      <c r="AK335" s="93" t="e">
        <f t="shared" si="176"/>
        <v>#N/A</v>
      </c>
      <c r="AL335" s="99" t="e">
        <f t="shared" si="177"/>
        <v>#N/A</v>
      </c>
      <c r="AM335" s="99">
        <f t="shared" si="178"/>
        <v>0</v>
      </c>
      <c r="AP335" s="92">
        <f t="shared" si="195"/>
        <v>327</v>
      </c>
      <c r="AQ335" s="91">
        <f t="shared" si="196"/>
        <v>328</v>
      </c>
      <c r="AR335" s="91" t="e">
        <f>INDEX(地温!$D$2:$D$366,MATCH(AP335,地温!$C$2:$C$366,FALSE))</f>
        <v>#N/A</v>
      </c>
      <c r="AS335" s="91" t="e">
        <f t="shared" si="197"/>
        <v>#N/A</v>
      </c>
      <c r="AT335" s="93" t="e">
        <f t="shared" si="179"/>
        <v>#N/A</v>
      </c>
      <c r="AU335" s="99" t="e">
        <f t="shared" si="180"/>
        <v>#N/A</v>
      </c>
      <c r="AV335" s="99">
        <f t="shared" si="181"/>
        <v>0</v>
      </c>
    </row>
    <row r="336" spans="1:48" s="91" customFormat="1">
      <c r="A336" s="92">
        <f t="shared" si="182"/>
        <v>328</v>
      </c>
      <c r="B336" s="91">
        <f t="shared" si="165"/>
        <v>329</v>
      </c>
      <c r="C336" s="99">
        <f t="shared" si="166"/>
        <v>0</v>
      </c>
      <c r="F336" s="92">
        <f t="shared" si="183"/>
        <v>328</v>
      </c>
      <c r="G336" s="91">
        <f t="shared" si="184"/>
        <v>329</v>
      </c>
      <c r="H336" s="91" t="e">
        <f>INDEX(地温!$D$2:$D$366,MATCH(F336,地温!$C$2:$C$366,FALSE))</f>
        <v>#N/A</v>
      </c>
      <c r="I336" s="91" t="e">
        <f t="shared" si="185"/>
        <v>#N/A</v>
      </c>
      <c r="J336" s="93" t="e">
        <f t="shared" si="167"/>
        <v>#N/A</v>
      </c>
      <c r="K336" s="99" t="e">
        <f t="shared" si="168"/>
        <v>#N/A</v>
      </c>
      <c r="L336" s="99">
        <f t="shared" si="169"/>
        <v>0</v>
      </c>
      <c r="O336" s="92">
        <f t="shared" si="186"/>
        <v>328</v>
      </c>
      <c r="P336" s="91">
        <f t="shared" si="187"/>
        <v>329</v>
      </c>
      <c r="Q336" s="91" t="e">
        <f>INDEX(地温!$D$2:$D$366,MATCH(O336,地温!$C$2:$C$366,FALSE))</f>
        <v>#N/A</v>
      </c>
      <c r="R336" s="91" t="e">
        <f t="shared" si="188"/>
        <v>#N/A</v>
      </c>
      <c r="S336" s="93" t="e">
        <f t="shared" si="170"/>
        <v>#N/A</v>
      </c>
      <c r="T336" s="99" t="e">
        <f t="shared" si="171"/>
        <v>#N/A</v>
      </c>
      <c r="U336" s="99">
        <f t="shared" si="172"/>
        <v>0</v>
      </c>
      <c r="X336" s="92">
        <f t="shared" si="189"/>
        <v>328</v>
      </c>
      <c r="Y336" s="91">
        <f t="shared" si="190"/>
        <v>329</v>
      </c>
      <c r="Z336" s="91" t="e">
        <f>INDEX(地温!$D$2:$D$366,MATCH(X336,地温!$C$2:$C$366,FALSE))</f>
        <v>#N/A</v>
      </c>
      <c r="AA336" s="91" t="e">
        <f t="shared" si="191"/>
        <v>#N/A</v>
      </c>
      <c r="AB336" s="93" t="e">
        <f t="shared" si="173"/>
        <v>#N/A</v>
      </c>
      <c r="AC336" s="99" t="e">
        <f t="shared" si="174"/>
        <v>#N/A</v>
      </c>
      <c r="AD336" s="99">
        <f t="shared" si="175"/>
        <v>0</v>
      </c>
      <c r="AG336" s="92">
        <f t="shared" si="192"/>
        <v>328</v>
      </c>
      <c r="AH336" s="91">
        <f t="shared" si="193"/>
        <v>329</v>
      </c>
      <c r="AI336" s="91" t="e">
        <f>INDEX(地温!$D$2:$D$366,MATCH(AG336,地温!$C$2:$C$366,FALSE))</f>
        <v>#N/A</v>
      </c>
      <c r="AJ336" s="91" t="e">
        <f t="shared" si="194"/>
        <v>#N/A</v>
      </c>
      <c r="AK336" s="93" t="e">
        <f t="shared" si="176"/>
        <v>#N/A</v>
      </c>
      <c r="AL336" s="99" t="e">
        <f t="shared" si="177"/>
        <v>#N/A</v>
      </c>
      <c r="AM336" s="99">
        <f t="shared" si="178"/>
        <v>0</v>
      </c>
      <c r="AP336" s="92">
        <f t="shared" si="195"/>
        <v>328</v>
      </c>
      <c r="AQ336" s="91">
        <f t="shared" si="196"/>
        <v>329</v>
      </c>
      <c r="AR336" s="91" t="e">
        <f>INDEX(地温!$D$2:$D$366,MATCH(AP336,地温!$C$2:$C$366,FALSE))</f>
        <v>#N/A</v>
      </c>
      <c r="AS336" s="91" t="e">
        <f t="shared" si="197"/>
        <v>#N/A</v>
      </c>
      <c r="AT336" s="93" t="e">
        <f t="shared" si="179"/>
        <v>#N/A</v>
      </c>
      <c r="AU336" s="99" t="e">
        <f t="shared" si="180"/>
        <v>#N/A</v>
      </c>
      <c r="AV336" s="99">
        <f t="shared" si="181"/>
        <v>0</v>
      </c>
    </row>
    <row r="337" spans="1:48" s="91" customFormat="1">
      <c r="A337" s="92">
        <f t="shared" si="182"/>
        <v>329</v>
      </c>
      <c r="B337" s="91">
        <f t="shared" si="165"/>
        <v>330</v>
      </c>
      <c r="C337" s="99">
        <f t="shared" si="166"/>
        <v>0</v>
      </c>
      <c r="F337" s="92">
        <f t="shared" si="183"/>
        <v>329</v>
      </c>
      <c r="G337" s="91">
        <f t="shared" si="184"/>
        <v>330</v>
      </c>
      <c r="H337" s="91" t="e">
        <f>INDEX(地温!$D$2:$D$366,MATCH(F337,地温!$C$2:$C$366,FALSE))</f>
        <v>#N/A</v>
      </c>
      <c r="I337" s="91" t="e">
        <f t="shared" si="185"/>
        <v>#N/A</v>
      </c>
      <c r="J337" s="93" t="e">
        <f t="shared" si="167"/>
        <v>#N/A</v>
      </c>
      <c r="K337" s="99" t="e">
        <f t="shared" si="168"/>
        <v>#N/A</v>
      </c>
      <c r="L337" s="99">
        <f t="shared" si="169"/>
        <v>0</v>
      </c>
      <c r="O337" s="92">
        <f t="shared" si="186"/>
        <v>329</v>
      </c>
      <c r="P337" s="91">
        <f t="shared" si="187"/>
        <v>330</v>
      </c>
      <c r="Q337" s="91" t="e">
        <f>INDEX(地温!$D$2:$D$366,MATCH(O337,地温!$C$2:$C$366,FALSE))</f>
        <v>#N/A</v>
      </c>
      <c r="R337" s="91" t="e">
        <f t="shared" si="188"/>
        <v>#N/A</v>
      </c>
      <c r="S337" s="93" t="e">
        <f t="shared" si="170"/>
        <v>#N/A</v>
      </c>
      <c r="T337" s="99" t="e">
        <f t="shared" si="171"/>
        <v>#N/A</v>
      </c>
      <c r="U337" s="99">
        <f t="shared" si="172"/>
        <v>0</v>
      </c>
      <c r="X337" s="92">
        <f t="shared" si="189"/>
        <v>329</v>
      </c>
      <c r="Y337" s="91">
        <f t="shared" si="190"/>
        <v>330</v>
      </c>
      <c r="Z337" s="91" t="e">
        <f>INDEX(地温!$D$2:$D$366,MATCH(X337,地温!$C$2:$C$366,FALSE))</f>
        <v>#N/A</v>
      </c>
      <c r="AA337" s="91" t="e">
        <f t="shared" si="191"/>
        <v>#N/A</v>
      </c>
      <c r="AB337" s="93" t="e">
        <f t="shared" si="173"/>
        <v>#N/A</v>
      </c>
      <c r="AC337" s="99" t="e">
        <f t="shared" si="174"/>
        <v>#N/A</v>
      </c>
      <c r="AD337" s="99">
        <f t="shared" si="175"/>
        <v>0</v>
      </c>
      <c r="AG337" s="92">
        <f t="shared" si="192"/>
        <v>329</v>
      </c>
      <c r="AH337" s="91">
        <f t="shared" si="193"/>
        <v>330</v>
      </c>
      <c r="AI337" s="91" t="e">
        <f>INDEX(地温!$D$2:$D$366,MATCH(AG337,地温!$C$2:$C$366,FALSE))</f>
        <v>#N/A</v>
      </c>
      <c r="AJ337" s="91" t="e">
        <f t="shared" si="194"/>
        <v>#N/A</v>
      </c>
      <c r="AK337" s="93" t="e">
        <f t="shared" si="176"/>
        <v>#N/A</v>
      </c>
      <c r="AL337" s="99" t="e">
        <f t="shared" si="177"/>
        <v>#N/A</v>
      </c>
      <c r="AM337" s="99">
        <f t="shared" si="178"/>
        <v>0</v>
      </c>
      <c r="AP337" s="92">
        <f t="shared" si="195"/>
        <v>329</v>
      </c>
      <c r="AQ337" s="91">
        <f t="shared" si="196"/>
        <v>330</v>
      </c>
      <c r="AR337" s="91" t="e">
        <f>INDEX(地温!$D$2:$D$366,MATCH(AP337,地温!$C$2:$C$366,FALSE))</f>
        <v>#N/A</v>
      </c>
      <c r="AS337" s="91" t="e">
        <f t="shared" si="197"/>
        <v>#N/A</v>
      </c>
      <c r="AT337" s="93" t="e">
        <f t="shared" si="179"/>
        <v>#N/A</v>
      </c>
      <c r="AU337" s="99" t="e">
        <f t="shared" si="180"/>
        <v>#N/A</v>
      </c>
      <c r="AV337" s="99">
        <f t="shared" si="181"/>
        <v>0</v>
      </c>
    </row>
    <row r="338" spans="1:48" s="91" customFormat="1">
      <c r="A338" s="92">
        <f t="shared" si="182"/>
        <v>330</v>
      </c>
      <c r="B338" s="91">
        <f t="shared" si="165"/>
        <v>331</v>
      </c>
      <c r="C338" s="99">
        <f t="shared" si="166"/>
        <v>0</v>
      </c>
      <c r="F338" s="92">
        <f t="shared" si="183"/>
        <v>330</v>
      </c>
      <c r="G338" s="91">
        <f t="shared" si="184"/>
        <v>331</v>
      </c>
      <c r="H338" s="91" t="e">
        <f>INDEX(地温!$D$2:$D$366,MATCH(F338,地温!$C$2:$C$366,FALSE))</f>
        <v>#N/A</v>
      </c>
      <c r="I338" s="91" t="e">
        <f t="shared" si="185"/>
        <v>#N/A</v>
      </c>
      <c r="J338" s="93" t="e">
        <f t="shared" si="167"/>
        <v>#N/A</v>
      </c>
      <c r="K338" s="99" t="e">
        <f t="shared" si="168"/>
        <v>#N/A</v>
      </c>
      <c r="L338" s="99">
        <f t="shared" si="169"/>
        <v>0</v>
      </c>
      <c r="O338" s="92">
        <f t="shared" si="186"/>
        <v>330</v>
      </c>
      <c r="P338" s="91">
        <f t="shared" si="187"/>
        <v>331</v>
      </c>
      <c r="Q338" s="91" t="e">
        <f>INDEX(地温!$D$2:$D$366,MATCH(O338,地温!$C$2:$C$366,FALSE))</f>
        <v>#N/A</v>
      </c>
      <c r="R338" s="91" t="e">
        <f t="shared" si="188"/>
        <v>#N/A</v>
      </c>
      <c r="S338" s="93" t="e">
        <f t="shared" si="170"/>
        <v>#N/A</v>
      </c>
      <c r="T338" s="99" t="e">
        <f t="shared" si="171"/>
        <v>#N/A</v>
      </c>
      <c r="U338" s="99">
        <f t="shared" si="172"/>
        <v>0</v>
      </c>
      <c r="X338" s="92">
        <f t="shared" si="189"/>
        <v>330</v>
      </c>
      <c r="Y338" s="91">
        <f t="shared" si="190"/>
        <v>331</v>
      </c>
      <c r="Z338" s="91" t="e">
        <f>INDEX(地温!$D$2:$D$366,MATCH(X338,地温!$C$2:$C$366,FALSE))</f>
        <v>#N/A</v>
      </c>
      <c r="AA338" s="91" t="e">
        <f t="shared" si="191"/>
        <v>#N/A</v>
      </c>
      <c r="AB338" s="93" t="e">
        <f t="shared" si="173"/>
        <v>#N/A</v>
      </c>
      <c r="AC338" s="99" t="e">
        <f t="shared" si="174"/>
        <v>#N/A</v>
      </c>
      <c r="AD338" s="99">
        <f t="shared" si="175"/>
        <v>0</v>
      </c>
      <c r="AG338" s="92">
        <f t="shared" si="192"/>
        <v>330</v>
      </c>
      <c r="AH338" s="91">
        <f t="shared" si="193"/>
        <v>331</v>
      </c>
      <c r="AI338" s="91" t="e">
        <f>INDEX(地温!$D$2:$D$366,MATCH(AG338,地温!$C$2:$C$366,FALSE))</f>
        <v>#N/A</v>
      </c>
      <c r="AJ338" s="91" t="e">
        <f t="shared" si="194"/>
        <v>#N/A</v>
      </c>
      <c r="AK338" s="93" t="e">
        <f t="shared" si="176"/>
        <v>#N/A</v>
      </c>
      <c r="AL338" s="99" t="e">
        <f t="shared" si="177"/>
        <v>#N/A</v>
      </c>
      <c r="AM338" s="99">
        <f t="shared" si="178"/>
        <v>0</v>
      </c>
      <c r="AP338" s="92">
        <f t="shared" si="195"/>
        <v>330</v>
      </c>
      <c r="AQ338" s="91">
        <f t="shared" si="196"/>
        <v>331</v>
      </c>
      <c r="AR338" s="91" t="e">
        <f>INDEX(地温!$D$2:$D$366,MATCH(AP338,地温!$C$2:$C$366,FALSE))</f>
        <v>#N/A</v>
      </c>
      <c r="AS338" s="91" t="e">
        <f t="shared" si="197"/>
        <v>#N/A</v>
      </c>
      <c r="AT338" s="93" t="e">
        <f t="shared" si="179"/>
        <v>#N/A</v>
      </c>
      <c r="AU338" s="99" t="e">
        <f t="shared" si="180"/>
        <v>#N/A</v>
      </c>
      <c r="AV338" s="99">
        <f t="shared" si="181"/>
        <v>0</v>
      </c>
    </row>
    <row r="339" spans="1:48" s="91" customFormat="1">
      <c r="A339" s="92">
        <f t="shared" si="182"/>
        <v>331</v>
      </c>
      <c r="B339" s="91">
        <f t="shared" si="165"/>
        <v>332</v>
      </c>
      <c r="C339" s="99">
        <f t="shared" si="166"/>
        <v>0</v>
      </c>
      <c r="F339" s="92">
        <f t="shared" si="183"/>
        <v>331</v>
      </c>
      <c r="G339" s="91">
        <f t="shared" si="184"/>
        <v>332</v>
      </c>
      <c r="H339" s="91" t="e">
        <f>INDEX(地温!$D$2:$D$366,MATCH(F339,地温!$C$2:$C$366,FALSE))</f>
        <v>#N/A</v>
      </c>
      <c r="I339" s="91" t="e">
        <f t="shared" si="185"/>
        <v>#N/A</v>
      </c>
      <c r="J339" s="93" t="e">
        <f t="shared" si="167"/>
        <v>#N/A</v>
      </c>
      <c r="K339" s="99" t="e">
        <f t="shared" si="168"/>
        <v>#N/A</v>
      </c>
      <c r="L339" s="99">
        <f t="shared" si="169"/>
        <v>0</v>
      </c>
      <c r="O339" s="92">
        <f t="shared" si="186"/>
        <v>331</v>
      </c>
      <c r="P339" s="91">
        <f t="shared" si="187"/>
        <v>332</v>
      </c>
      <c r="Q339" s="91" t="e">
        <f>INDEX(地温!$D$2:$D$366,MATCH(O339,地温!$C$2:$C$366,FALSE))</f>
        <v>#N/A</v>
      </c>
      <c r="R339" s="91" t="e">
        <f t="shared" si="188"/>
        <v>#N/A</v>
      </c>
      <c r="S339" s="93" t="e">
        <f t="shared" si="170"/>
        <v>#N/A</v>
      </c>
      <c r="T339" s="99" t="e">
        <f t="shared" si="171"/>
        <v>#N/A</v>
      </c>
      <c r="U339" s="99">
        <f t="shared" si="172"/>
        <v>0</v>
      </c>
      <c r="X339" s="92">
        <f t="shared" si="189"/>
        <v>331</v>
      </c>
      <c r="Y339" s="91">
        <f t="shared" si="190"/>
        <v>332</v>
      </c>
      <c r="Z339" s="91" t="e">
        <f>INDEX(地温!$D$2:$D$366,MATCH(X339,地温!$C$2:$C$366,FALSE))</f>
        <v>#N/A</v>
      </c>
      <c r="AA339" s="91" t="e">
        <f t="shared" si="191"/>
        <v>#N/A</v>
      </c>
      <c r="AB339" s="93" t="e">
        <f t="shared" si="173"/>
        <v>#N/A</v>
      </c>
      <c r="AC339" s="99" t="e">
        <f t="shared" si="174"/>
        <v>#N/A</v>
      </c>
      <c r="AD339" s="99">
        <f t="shared" si="175"/>
        <v>0</v>
      </c>
      <c r="AG339" s="92">
        <f t="shared" si="192"/>
        <v>331</v>
      </c>
      <c r="AH339" s="91">
        <f t="shared" si="193"/>
        <v>332</v>
      </c>
      <c r="AI339" s="91" t="e">
        <f>INDEX(地温!$D$2:$D$366,MATCH(AG339,地温!$C$2:$C$366,FALSE))</f>
        <v>#N/A</v>
      </c>
      <c r="AJ339" s="91" t="e">
        <f t="shared" si="194"/>
        <v>#N/A</v>
      </c>
      <c r="AK339" s="93" t="e">
        <f t="shared" si="176"/>
        <v>#N/A</v>
      </c>
      <c r="AL339" s="99" t="e">
        <f t="shared" si="177"/>
        <v>#N/A</v>
      </c>
      <c r="AM339" s="99">
        <f t="shared" si="178"/>
        <v>0</v>
      </c>
      <c r="AP339" s="92">
        <f t="shared" si="195"/>
        <v>331</v>
      </c>
      <c r="AQ339" s="91">
        <f t="shared" si="196"/>
        <v>332</v>
      </c>
      <c r="AR339" s="91" t="e">
        <f>INDEX(地温!$D$2:$D$366,MATCH(AP339,地温!$C$2:$C$366,FALSE))</f>
        <v>#N/A</v>
      </c>
      <c r="AS339" s="91" t="e">
        <f t="shared" si="197"/>
        <v>#N/A</v>
      </c>
      <c r="AT339" s="93" t="e">
        <f t="shared" si="179"/>
        <v>#N/A</v>
      </c>
      <c r="AU339" s="99" t="e">
        <f t="shared" si="180"/>
        <v>#N/A</v>
      </c>
      <c r="AV339" s="99">
        <f t="shared" si="181"/>
        <v>0</v>
      </c>
    </row>
    <row r="340" spans="1:48" s="91" customFormat="1">
      <c r="A340" s="92">
        <f t="shared" si="182"/>
        <v>332</v>
      </c>
      <c r="B340" s="91">
        <f t="shared" si="165"/>
        <v>333</v>
      </c>
      <c r="C340" s="99">
        <f t="shared" si="166"/>
        <v>0</v>
      </c>
      <c r="F340" s="92">
        <f t="shared" si="183"/>
        <v>332</v>
      </c>
      <c r="G340" s="91">
        <f t="shared" si="184"/>
        <v>333</v>
      </c>
      <c r="H340" s="91" t="e">
        <f>INDEX(地温!$D$2:$D$366,MATCH(F340,地温!$C$2:$C$366,FALSE))</f>
        <v>#N/A</v>
      </c>
      <c r="I340" s="91" t="e">
        <f t="shared" si="185"/>
        <v>#N/A</v>
      </c>
      <c r="J340" s="93" t="e">
        <f t="shared" si="167"/>
        <v>#N/A</v>
      </c>
      <c r="K340" s="99" t="e">
        <f t="shared" si="168"/>
        <v>#N/A</v>
      </c>
      <c r="L340" s="99">
        <f t="shared" si="169"/>
        <v>0</v>
      </c>
      <c r="O340" s="92">
        <f t="shared" si="186"/>
        <v>332</v>
      </c>
      <c r="P340" s="91">
        <f t="shared" si="187"/>
        <v>333</v>
      </c>
      <c r="Q340" s="91" t="e">
        <f>INDEX(地温!$D$2:$D$366,MATCH(O340,地温!$C$2:$C$366,FALSE))</f>
        <v>#N/A</v>
      </c>
      <c r="R340" s="91" t="e">
        <f t="shared" si="188"/>
        <v>#N/A</v>
      </c>
      <c r="S340" s="93" t="e">
        <f t="shared" si="170"/>
        <v>#N/A</v>
      </c>
      <c r="T340" s="99" t="e">
        <f t="shared" si="171"/>
        <v>#N/A</v>
      </c>
      <c r="U340" s="99">
        <f t="shared" si="172"/>
        <v>0</v>
      </c>
      <c r="X340" s="92">
        <f t="shared" si="189"/>
        <v>332</v>
      </c>
      <c r="Y340" s="91">
        <f t="shared" si="190"/>
        <v>333</v>
      </c>
      <c r="Z340" s="91" t="e">
        <f>INDEX(地温!$D$2:$D$366,MATCH(X340,地温!$C$2:$C$366,FALSE))</f>
        <v>#N/A</v>
      </c>
      <c r="AA340" s="91" t="e">
        <f t="shared" si="191"/>
        <v>#N/A</v>
      </c>
      <c r="AB340" s="93" t="e">
        <f t="shared" si="173"/>
        <v>#N/A</v>
      </c>
      <c r="AC340" s="99" t="e">
        <f t="shared" si="174"/>
        <v>#N/A</v>
      </c>
      <c r="AD340" s="99">
        <f t="shared" si="175"/>
        <v>0</v>
      </c>
      <c r="AG340" s="92">
        <f t="shared" si="192"/>
        <v>332</v>
      </c>
      <c r="AH340" s="91">
        <f t="shared" si="193"/>
        <v>333</v>
      </c>
      <c r="AI340" s="91" t="e">
        <f>INDEX(地温!$D$2:$D$366,MATCH(AG340,地温!$C$2:$C$366,FALSE))</f>
        <v>#N/A</v>
      </c>
      <c r="AJ340" s="91" t="e">
        <f t="shared" si="194"/>
        <v>#N/A</v>
      </c>
      <c r="AK340" s="93" t="e">
        <f t="shared" si="176"/>
        <v>#N/A</v>
      </c>
      <c r="AL340" s="99" t="e">
        <f t="shared" si="177"/>
        <v>#N/A</v>
      </c>
      <c r="AM340" s="99">
        <f t="shared" si="178"/>
        <v>0</v>
      </c>
      <c r="AP340" s="92">
        <f t="shared" si="195"/>
        <v>332</v>
      </c>
      <c r="AQ340" s="91">
        <f t="shared" si="196"/>
        <v>333</v>
      </c>
      <c r="AR340" s="91" t="e">
        <f>INDEX(地温!$D$2:$D$366,MATCH(AP340,地温!$C$2:$C$366,FALSE))</f>
        <v>#N/A</v>
      </c>
      <c r="AS340" s="91" t="e">
        <f t="shared" si="197"/>
        <v>#N/A</v>
      </c>
      <c r="AT340" s="93" t="e">
        <f t="shared" si="179"/>
        <v>#N/A</v>
      </c>
      <c r="AU340" s="99" t="e">
        <f t="shared" si="180"/>
        <v>#N/A</v>
      </c>
      <c r="AV340" s="99">
        <f t="shared" si="181"/>
        <v>0</v>
      </c>
    </row>
    <row r="341" spans="1:48" s="91" customFormat="1">
      <c r="A341" s="92">
        <f t="shared" si="182"/>
        <v>333</v>
      </c>
      <c r="B341" s="91">
        <f t="shared" si="165"/>
        <v>334</v>
      </c>
      <c r="C341" s="99">
        <f t="shared" si="166"/>
        <v>0</v>
      </c>
      <c r="F341" s="92">
        <f t="shared" si="183"/>
        <v>333</v>
      </c>
      <c r="G341" s="91">
        <f t="shared" si="184"/>
        <v>334</v>
      </c>
      <c r="H341" s="91" t="e">
        <f>INDEX(地温!$D$2:$D$366,MATCH(F341,地温!$C$2:$C$366,FALSE))</f>
        <v>#N/A</v>
      </c>
      <c r="I341" s="91" t="e">
        <f t="shared" si="185"/>
        <v>#N/A</v>
      </c>
      <c r="J341" s="93" t="e">
        <f t="shared" si="167"/>
        <v>#N/A</v>
      </c>
      <c r="K341" s="99" t="e">
        <f t="shared" si="168"/>
        <v>#N/A</v>
      </c>
      <c r="L341" s="99">
        <f t="shared" si="169"/>
        <v>0</v>
      </c>
      <c r="O341" s="92">
        <f t="shared" si="186"/>
        <v>333</v>
      </c>
      <c r="P341" s="91">
        <f t="shared" si="187"/>
        <v>334</v>
      </c>
      <c r="Q341" s="91" t="e">
        <f>INDEX(地温!$D$2:$D$366,MATCH(O341,地温!$C$2:$C$366,FALSE))</f>
        <v>#N/A</v>
      </c>
      <c r="R341" s="91" t="e">
        <f t="shared" si="188"/>
        <v>#N/A</v>
      </c>
      <c r="S341" s="93" t="e">
        <f t="shared" si="170"/>
        <v>#N/A</v>
      </c>
      <c r="T341" s="99" t="e">
        <f t="shared" si="171"/>
        <v>#N/A</v>
      </c>
      <c r="U341" s="99">
        <f t="shared" si="172"/>
        <v>0</v>
      </c>
      <c r="X341" s="92">
        <f t="shared" si="189"/>
        <v>333</v>
      </c>
      <c r="Y341" s="91">
        <f t="shared" si="190"/>
        <v>334</v>
      </c>
      <c r="Z341" s="91" t="e">
        <f>INDEX(地温!$D$2:$D$366,MATCH(X341,地温!$C$2:$C$366,FALSE))</f>
        <v>#N/A</v>
      </c>
      <c r="AA341" s="91" t="e">
        <f t="shared" si="191"/>
        <v>#N/A</v>
      </c>
      <c r="AB341" s="93" t="e">
        <f t="shared" si="173"/>
        <v>#N/A</v>
      </c>
      <c r="AC341" s="99" t="e">
        <f t="shared" si="174"/>
        <v>#N/A</v>
      </c>
      <c r="AD341" s="99">
        <f t="shared" si="175"/>
        <v>0</v>
      </c>
      <c r="AG341" s="92">
        <f t="shared" si="192"/>
        <v>333</v>
      </c>
      <c r="AH341" s="91">
        <f t="shared" si="193"/>
        <v>334</v>
      </c>
      <c r="AI341" s="91" t="e">
        <f>INDEX(地温!$D$2:$D$366,MATCH(AG341,地温!$C$2:$C$366,FALSE))</f>
        <v>#N/A</v>
      </c>
      <c r="AJ341" s="91" t="e">
        <f t="shared" si="194"/>
        <v>#N/A</v>
      </c>
      <c r="AK341" s="93" t="e">
        <f t="shared" si="176"/>
        <v>#N/A</v>
      </c>
      <c r="AL341" s="99" t="e">
        <f t="shared" si="177"/>
        <v>#N/A</v>
      </c>
      <c r="AM341" s="99">
        <f t="shared" si="178"/>
        <v>0</v>
      </c>
      <c r="AP341" s="92">
        <f t="shared" si="195"/>
        <v>333</v>
      </c>
      <c r="AQ341" s="91">
        <f t="shared" si="196"/>
        <v>334</v>
      </c>
      <c r="AR341" s="91" t="e">
        <f>INDEX(地温!$D$2:$D$366,MATCH(AP341,地温!$C$2:$C$366,FALSE))</f>
        <v>#N/A</v>
      </c>
      <c r="AS341" s="91" t="e">
        <f t="shared" si="197"/>
        <v>#N/A</v>
      </c>
      <c r="AT341" s="93" t="e">
        <f t="shared" si="179"/>
        <v>#N/A</v>
      </c>
      <c r="AU341" s="99" t="e">
        <f t="shared" si="180"/>
        <v>#N/A</v>
      </c>
      <c r="AV341" s="99">
        <f t="shared" si="181"/>
        <v>0</v>
      </c>
    </row>
    <row r="342" spans="1:48" s="91" customFormat="1">
      <c r="A342" s="92">
        <f t="shared" si="182"/>
        <v>334</v>
      </c>
      <c r="B342" s="91">
        <f t="shared" si="165"/>
        <v>335</v>
      </c>
      <c r="C342" s="99">
        <f t="shared" si="166"/>
        <v>0</v>
      </c>
      <c r="F342" s="92">
        <f t="shared" si="183"/>
        <v>334</v>
      </c>
      <c r="G342" s="91">
        <f t="shared" si="184"/>
        <v>335</v>
      </c>
      <c r="H342" s="91" t="e">
        <f>INDEX(地温!$D$2:$D$366,MATCH(F342,地温!$C$2:$C$366,FALSE))</f>
        <v>#N/A</v>
      </c>
      <c r="I342" s="91" t="e">
        <f t="shared" si="185"/>
        <v>#N/A</v>
      </c>
      <c r="J342" s="93" t="e">
        <f t="shared" si="167"/>
        <v>#N/A</v>
      </c>
      <c r="K342" s="99" t="e">
        <f t="shared" si="168"/>
        <v>#N/A</v>
      </c>
      <c r="L342" s="99">
        <f t="shared" si="169"/>
        <v>0</v>
      </c>
      <c r="O342" s="92">
        <f t="shared" si="186"/>
        <v>334</v>
      </c>
      <c r="P342" s="91">
        <f t="shared" si="187"/>
        <v>335</v>
      </c>
      <c r="Q342" s="91" t="e">
        <f>INDEX(地温!$D$2:$D$366,MATCH(O342,地温!$C$2:$C$366,FALSE))</f>
        <v>#N/A</v>
      </c>
      <c r="R342" s="91" t="e">
        <f t="shared" si="188"/>
        <v>#N/A</v>
      </c>
      <c r="S342" s="93" t="e">
        <f t="shared" si="170"/>
        <v>#N/A</v>
      </c>
      <c r="T342" s="99" t="e">
        <f t="shared" si="171"/>
        <v>#N/A</v>
      </c>
      <c r="U342" s="99">
        <f t="shared" si="172"/>
        <v>0</v>
      </c>
      <c r="X342" s="92">
        <f t="shared" si="189"/>
        <v>334</v>
      </c>
      <c r="Y342" s="91">
        <f t="shared" si="190"/>
        <v>335</v>
      </c>
      <c r="Z342" s="91" t="e">
        <f>INDEX(地温!$D$2:$D$366,MATCH(X342,地温!$C$2:$C$366,FALSE))</f>
        <v>#N/A</v>
      </c>
      <c r="AA342" s="91" t="e">
        <f t="shared" si="191"/>
        <v>#N/A</v>
      </c>
      <c r="AB342" s="93" t="e">
        <f t="shared" si="173"/>
        <v>#N/A</v>
      </c>
      <c r="AC342" s="99" t="e">
        <f t="shared" si="174"/>
        <v>#N/A</v>
      </c>
      <c r="AD342" s="99">
        <f t="shared" si="175"/>
        <v>0</v>
      </c>
      <c r="AG342" s="92">
        <f t="shared" si="192"/>
        <v>334</v>
      </c>
      <c r="AH342" s="91">
        <f t="shared" si="193"/>
        <v>335</v>
      </c>
      <c r="AI342" s="91" t="e">
        <f>INDEX(地温!$D$2:$D$366,MATCH(AG342,地温!$C$2:$C$366,FALSE))</f>
        <v>#N/A</v>
      </c>
      <c r="AJ342" s="91" t="e">
        <f t="shared" si="194"/>
        <v>#N/A</v>
      </c>
      <c r="AK342" s="93" t="e">
        <f t="shared" si="176"/>
        <v>#N/A</v>
      </c>
      <c r="AL342" s="99" t="e">
        <f t="shared" si="177"/>
        <v>#N/A</v>
      </c>
      <c r="AM342" s="99">
        <f t="shared" si="178"/>
        <v>0</v>
      </c>
      <c r="AP342" s="92">
        <f t="shared" si="195"/>
        <v>334</v>
      </c>
      <c r="AQ342" s="91">
        <f t="shared" si="196"/>
        <v>335</v>
      </c>
      <c r="AR342" s="91" t="e">
        <f>INDEX(地温!$D$2:$D$366,MATCH(AP342,地温!$C$2:$C$366,FALSE))</f>
        <v>#N/A</v>
      </c>
      <c r="AS342" s="91" t="e">
        <f t="shared" si="197"/>
        <v>#N/A</v>
      </c>
      <c r="AT342" s="93" t="e">
        <f t="shared" si="179"/>
        <v>#N/A</v>
      </c>
      <c r="AU342" s="99" t="e">
        <f t="shared" si="180"/>
        <v>#N/A</v>
      </c>
      <c r="AV342" s="99">
        <f t="shared" si="181"/>
        <v>0</v>
      </c>
    </row>
    <row r="343" spans="1:48" s="91" customFormat="1">
      <c r="A343" s="92">
        <f t="shared" si="182"/>
        <v>335</v>
      </c>
      <c r="B343" s="91">
        <f t="shared" si="165"/>
        <v>336</v>
      </c>
      <c r="C343" s="99">
        <f t="shared" si="166"/>
        <v>0</v>
      </c>
      <c r="F343" s="92">
        <f t="shared" si="183"/>
        <v>335</v>
      </c>
      <c r="G343" s="91">
        <f t="shared" si="184"/>
        <v>336</v>
      </c>
      <c r="H343" s="91" t="e">
        <f>INDEX(地温!$D$2:$D$366,MATCH(F343,地温!$C$2:$C$366,FALSE))</f>
        <v>#N/A</v>
      </c>
      <c r="I343" s="91" t="e">
        <f t="shared" si="185"/>
        <v>#N/A</v>
      </c>
      <c r="J343" s="93" t="e">
        <f t="shared" si="167"/>
        <v>#N/A</v>
      </c>
      <c r="K343" s="99" t="e">
        <f t="shared" si="168"/>
        <v>#N/A</v>
      </c>
      <c r="L343" s="99">
        <f t="shared" si="169"/>
        <v>0</v>
      </c>
      <c r="O343" s="92">
        <f t="shared" si="186"/>
        <v>335</v>
      </c>
      <c r="P343" s="91">
        <f t="shared" si="187"/>
        <v>336</v>
      </c>
      <c r="Q343" s="91" t="e">
        <f>INDEX(地温!$D$2:$D$366,MATCH(O343,地温!$C$2:$C$366,FALSE))</f>
        <v>#N/A</v>
      </c>
      <c r="R343" s="91" t="e">
        <f t="shared" si="188"/>
        <v>#N/A</v>
      </c>
      <c r="S343" s="93" t="e">
        <f t="shared" si="170"/>
        <v>#N/A</v>
      </c>
      <c r="T343" s="99" t="e">
        <f t="shared" si="171"/>
        <v>#N/A</v>
      </c>
      <c r="U343" s="99">
        <f t="shared" si="172"/>
        <v>0</v>
      </c>
      <c r="X343" s="92">
        <f t="shared" si="189"/>
        <v>335</v>
      </c>
      <c r="Y343" s="91">
        <f t="shared" si="190"/>
        <v>336</v>
      </c>
      <c r="Z343" s="91" t="e">
        <f>INDEX(地温!$D$2:$D$366,MATCH(X343,地温!$C$2:$C$366,FALSE))</f>
        <v>#N/A</v>
      </c>
      <c r="AA343" s="91" t="e">
        <f t="shared" si="191"/>
        <v>#N/A</v>
      </c>
      <c r="AB343" s="93" t="e">
        <f t="shared" si="173"/>
        <v>#N/A</v>
      </c>
      <c r="AC343" s="99" t="e">
        <f t="shared" si="174"/>
        <v>#N/A</v>
      </c>
      <c r="AD343" s="99">
        <f t="shared" si="175"/>
        <v>0</v>
      </c>
      <c r="AG343" s="92">
        <f t="shared" si="192"/>
        <v>335</v>
      </c>
      <c r="AH343" s="91">
        <f t="shared" si="193"/>
        <v>336</v>
      </c>
      <c r="AI343" s="91" t="e">
        <f>INDEX(地温!$D$2:$D$366,MATCH(AG343,地温!$C$2:$C$366,FALSE))</f>
        <v>#N/A</v>
      </c>
      <c r="AJ343" s="91" t="e">
        <f t="shared" si="194"/>
        <v>#N/A</v>
      </c>
      <c r="AK343" s="93" t="e">
        <f t="shared" si="176"/>
        <v>#N/A</v>
      </c>
      <c r="AL343" s="99" t="e">
        <f t="shared" si="177"/>
        <v>#N/A</v>
      </c>
      <c r="AM343" s="99">
        <f t="shared" si="178"/>
        <v>0</v>
      </c>
      <c r="AP343" s="92">
        <f t="shared" si="195"/>
        <v>335</v>
      </c>
      <c r="AQ343" s="91">
        <f t="shared" si="196"/>
        <v>336</v>
      </c>
      <c r="AR343" s="91" t="e">
        <f>INDEX(地温!$D$2:$D$366,MATCH(AP343,地温!$C$2:$C$366,FALSE))</f>
        <v>#N/A</v>
      </c>
      <c r="AS343" s="91" t="e">
        <f t="shared" si="197"/>
        <v>#N/A</v>
      </c>
      <c r="AT343" s="93" t="e">
        <f t="shared" si="179"/>
        <v>#N/A</v>
      </c>
      <c r="AU343" s="99" t="e">
        <f t="shared" si="180"/>
        <v>#N/A</v>
      </c>
      <c r="AV343" s="99">
        <f t="shared" si="181"/>
        <v>0</v>
      </c>
    </row>
    <row r="344" spans="1:48" s="91" customFormat="1">
      <c r="A344" s="92">
        <f t="shared" si="182"/>
        <v>336</v>
      </c>
      <c r="B344" s="91">
        <f t="shared" si="165"/>
        <v>337</v>
      </c>
      <c r="C344" s="99">
        <f t="shared" si="166"/>
        <v>0</v>
      </c>
      <c r="F344" s="92">
        <f t="shared" si="183"/>
        <v>336</v>
      </c>
      <c r="G344" s="91">
        <f t="shared" si="184"/>
        <v>337</v>
      </c>
      <c r="H344" s="91" t="e">
        <f>INDEX(地温!$D$2:$D$366,MATCH(F344,地温!$C$2:$C$366,FALSE))</f>
        <v>#N/A</v>
      </c>
      <c r="I344" s="91" t="e">
        <f t="shared" si="185"/>
        <v>#N/A</v>
      </c>
      <c r="J344" s="93" t="e">
        <f t="shared" si="167"/>
        <v>#N/A</v>
      </c>
      <c r="K344" s="99" t="e">
        <f t="shared" si="168"/>
        <v>#N/A</v>
      </c>
      <c r="L344" s="99">
        <f t="shared" si="169"/>
        <v>0</v>
      </c>
      <c r="O344" s="92">
        <f t="shared" si="186"/>
        <v>336</v>
      </c>
      <c r="P344" s="91">
        <f t="shared" si="187"/>
        <v>337</v>
      </c>
      <c r="Q344" s="91" t="e">
        <f>INDEX(地温!$D$2:$D$366,MATCH(O344,地温!$C$2:$C$366,FALSE))</f>
        <v>#N/A</v>
      </c>
      <c r="R344" s="91" t="e">
        <f t="shared" si="188"/>
        <v>#N/A</v>
      </c>
      <c r="S344" s="93" t="e">
        <f t="shared" si="170"/>
        <v>#N/A</v>
      </c>
      <c r="T344" s="99" t="e">
        <f t="shared" si="171"/>
        <v>#N/A</v>
      </c>
      <c r="U344" s="99">
        <f t="shared" si="172"/>
        <v>0</v>
      </c>
      <c r="X344" s="92">
        <f t="shared" si="189"/>
        <v>336</v>
      </c>
      <c r="Y344" s="91">
        <f t="shared" si="190"/>
        <v>337</v>
      </c>
      <c r="Z344" s="91" t="e">
        <f>INDEX(地温!$D$2:$D$366,MATCH(X344,地温!$C$2:$C$366,FALSE))</f>
        <v>#N/A</v>
      </c>
      <c r="AA344" s="91" t="e">
        <f t="shared" si="191"/>
        <v>#N/A</v>
      </c>
      <c r="AB344" s="93" t="e">
        <f t="shared" si="173"/>
        <v>#N/A</v>
      </c>
      <c r="AC344" s="99" t="e">
        <f t="shared" si="174"/>
        <v>#N/A</v>
      </c>
      <c r="AD344" s="99">
        <f t="shared" si="175"/>
        <v>0</v>
      </c>
      <c r="AG344" s="92">
        <f t="shared" si="192"/>
        <v>336</v>
      </c>
      <c r="AH344" s="91">
        <f t="shared" si="193"/>
        <v>337</v>
      </c>
      <c r="AI344" s="91" t="e">
        <f>INDEX(地温!$D$2:$D$366,MATCH(AG344,地温!$C$2:$C$366,FALSE))</f>
        <v>#N/A</v>
      </c>
      <c r="AJ344" s="91" t="e">
        <f t="shared" si="194"/>
        <v>#N/A</v>
      </c>
      <c r="AK344" s="93" t="e">
        <f t="shared" si="176"/>
        <v>#N/A</v>
      </c>
      <c r="AL344" s="99" t="e">
        <f t="shared" si="177"/>
        <v>#N/A</v>
      </c>
      <c r="AM344" s="99">
        <f t="shared" si="178"/>
        <v>0</v>
      </c>
      <c r="AP344" s="92">
        <f t="shared" si="195"/>
        <v>336</v>
      </c>
      <c r="AQ344" s="91">
        <f t="shared" si="196"/>
        <v>337</v>
      </c>
      <c r="AR344" s="91" t="e">
        <f>INDEX(地温!$D$2:$D$366,MATCH(AP344,地温!$C$2:$C$366,FALSE))</f>
        <v>#N/A</v>
      </c>
      <c r="AS344" s="91" t="e">
        <f t="shared" si="197"/>
        <v>#N/A</v>
      </c>
      <c r="AT344" s="93" t="e">
        <f t="shared" si="179"/>
        <v>#N/A</v>
      </c>
      <c r="AU344" s="99" t="e">
        <f t="shared" si="180"/>
        <v>#N/A</v>
      </c>
      <c r="AV344" s="99">
        <f t="shared" si="181"/>
        <v>0</v>
      </c>
    </row>
    <row r="345" spans="1:48" s="91" customFormat="1">
      <c r="A345" s="92">
        <f t="shared" si="182"/>
        <v>337</v>
      </c>
      <c r="B345" s="91">
        <f t="shared" si="165"/>
        <v>338</v>
      </c>
      <c r="C345" s="99">
        <f t="shared" si="166"/>
        <v>0</v>
      </c>
      <c r="F345" s="92">
        <f t="shared" si="183"/>
        <v>337</v>
      </c>
      <c r="G345" s="91">
        <f t="shared" si="184"/>
        <v>338</v>
      </c>
      <c r="H345" s="91" t="e">
        <f>INDEX(地温!$D$2:$D$366,MATCH(F345,地温!$C$2:$C$366,FALSE))</f>
        <v>#N/A</v>
      </c>
      <c r="I345" s="91" t="e">
        <f t="shared" si="185"/>
        <v>#N/A</v>
      </c>
      <c r="J345" s="93" t="e">
        <f t="shared" si="167"/>
        <v>#N/A</v>
      </c>
      <c r="K345" s="99" t="e">
        <f t="shared" si="168"/>
        <v>#N/A</v>
      </c>
      <c r="L345" s="99">
        <f t="shared" si="169"/>
        <v>0</v>
      </c>
      <c r="O345" s="92">
        <f t="shared" si="186"/>
        <v>337</v>
      </c>
      <c r="P345" s="91">
        <f t="shared" si="187"/>
        <v>338</v>
      </c>
      <c r="Q345" s="91" t="e">
        <f>INDEX(地温!$D$2:$D$366,MATCH(O345,地温!$C$2:$C$366,FALSE))</f>
        <v>#N/A</v>
      </c>
      <c r="R345" s="91" t="e">
        <f t="shared" si="188"/>
        <v>#N/A</v>
      </c>
      <c r="S345" s="93" t="e">
        <f t="shared" si="170"/>
        <v>#N/A</v>
      </c>
      <c r="T345" s="99" t="e">
        <f t="shared" si="171"/>
        <v>#N/A</v>
      </c>
      <c r="U345" s="99">
        <f t="shared" si="172"/>
        <v>0</v>
      </c>
      <c r="X345" s="92">
        <f t="shared" si="189"/>
        <v>337</v>
      </c>
      <c r="Y345" s="91">
        <f t="shared" si="190"/>
        <v>338</v>
      </c>
      <c r="Z345" s="91" t="e">
        <f>INDEX(地温!$D$2:$D$366,MATCH(X345,地温!$C$2:$C$366,FALSE))</f>
        <v>#N/A</v>
      </c>
      <c r="AA345" s="91" t="e">
        <f t="shared" si="191"/>
        <v>#N/A</v>
      </c>
      <c r="AB345" s="93" t="e">
        <f t="shared" si="173"/>
        <v>#N/A</v>
      </c>
      <c r="AC345" s="99" t="e">
        <f t="shared" si="174"/>
        <v>#N/A</v>
      </c>
      <c r="AD345" s="99">
        <f t="shared" si="175"/>
        <v>0</v>
      </c>
      <c r="AG345" s="92">
        <f t="shared" si="192"/>
        <v>337</v>
      </c>
      <c r="AH345" s="91">
        <f t="shared" si="193"/>
        <v>338</v>
      </c>
      <c r="AI345" s="91" t="e">
        <f>INDEX(地温!$D$2:$D$366,MATCH(AG345,地温!$C$2:$C$366,FALSE))</f>
        <v>#N/A</v>
      </c>
      <c r="AJ345" s="91" t="e">
        <f t="shared" si="194"/>
        <v>#N/A</v>
      </c>
      <c r="AK345" s="93" t="e">
        <f t="shared" si="176"/>
        <v>#N/A</v>
      </c>
      <c r="AL345" s="99" t="e">
        <f t="shared" si="177"/>
        <v>#N/A</v>
      </c>
      <c r="AM345" s="99">
        <f t="shared" si="178"/>
        <v>0</v>
      </c>
      <c r="AP345" s="92">
        <f t="shared" si="195"/>
        <v>337</v>
      </c>
      <c r="AQ345" s="91">
        <f t="shared" si="196"/>
        <v>338</v>
      </c>
      <c r="AR345" s="91" t="e">
        <f>INDEX(地温!$D$2:$D$366,MATCH(AP345,地温!$C$2:$C$366,FALSE))</f>
        <v>#N/A</v>
      </c>
      <c r="AS345" s="91" t="e">
        <f t="shared" si="197"/>
        <v>#N/A</v>
      </c>
      <c r="AT345" s="93" t="e">
        <f t="shared" si="179"/>
        <v>#N/A</v>
      </c>
      <c r="AU345" s="99" t="e">
        <f t="shared" si="180"/>
        <v>#N/A</v>
      </c>
      <c r="AV345" s="99">
        <f t="shared" si="181"/>
        <v>0</v>
      </c>
    </row>
    <row r="346" spans="1:48" s="91" customFormat="1">
      <c r="A346" s="92">
        <f t="shared" si="182"/>
        <v>338</v>
      </c>
      <c r="B346" s="91">
        <f t="shared" si="165"/>
        <v>339</v>
      </c>
      <c r="C346" s="99">
        <f t="shared" si="166"/>
        <v>0</v>
      </c>
      <c r="F346" s="92">
        <f t="shared" si="183"/>
        <v>338</v>
      </c>
      <c r="G346" s="91">
        <f t="shared" si="184"/>
        <v>339</v>
      </c>
      <c r="H346" s="91" t="e">
        <f>INDEX(地温!$D$2:$D$366,MATCH(F346,地温!$C$2:$C$366,FALSE))</f>
        <v>#N/A</v>
      </c>
      <c r="I346" s="91" t="e">
        <f t="shared" si="185"/>
        <v>#N/A</v>
      </c>
      <c r="J346" s="93" t="e">
        <f t="shared" si="167"/>
        <v>#N/A</v>
      </c>
      <c r="K346" s="99" t="e">
        <f t="shared" si="168"/>
        <v>#N/A</v>
      </c>
      <c r="L346" s="99">
        <f t="shared" si="169"/>
        <v>0</v>
      </c>
      <c r="O346" s="92">
        <f t="shared" si="186"/>
        <v>338</v>
      </c>
      <c r="P346" s="91">
        <f t="shared" si="187"/>
        <v>339</v>
      </c>
      <c r="Q346" s="91" t="e">
        <f>INDEX(地温!$D$2:$D$366,MATCH(O346,地温!$C$2:$C$366,FALSE))</f>
        <v>#N/A</v>
      </c>
      <c r="R346" s="91" t="e">
        <f t="shared" si="188"/>
        <v>#N/A</v>
      </c>
      <c r="S346" s="93" t="e">
        <f t="shared" si="170"/>
        <v>#N/A</v>
      </c>
      <c r="T346" s="99" t="e">
        <f t="shared" si="171"/>
        <v>#N/A</v>
      </c>
      <c r="U346" s="99">
        <f t="shared" si="172"/>
        <v>0</v>
      </c>
      <c r="X346" s="92">
        <f t="shared" si="189"/>
        <v>338</v>
      </c>
      <c r="Y346" s="91">
        <f t="shared" si="190"/>
        <v>339</v>
      </c>
      <c r="Z346" s="91" t="e">
        <f>INDEX(地温!$D$2:$D$366,MATCH(X346,地温!$C$2:$C$366,FALSE))</f>
        <v>#N/A</v>
      </c>
      <c r="AA346" s="91" t="e">
        <f t="shared" si="191"/>
        <v>#N/A</v>
      </c>
      <c r="AB346" s="93" t="e">
        <f t="shared" si="173"/>
        <v>#N/A</v>
      </c>
      <c r="AC346" s="99" t="e">
        <f t="shared" si="174"/>
        <v>#N/A</v>
      </c>
      <c r="AD346" s="99">
        <f t="shared" si="175"/>
        <v>0</v>
      </c>
      <c r="AG346" s="92">
        <f t="shared" si="192"/>
        <v>338</v>
      </c>
      <c r="AH346" s="91">
        <f t="shared" si="193"/>
        <v>339</v>
      </c>
      <c r="AI346" s="91" t="e">
        <f>INDEX(地温!$D$2:$D$366,MATCH(AG346,地温!$C$2:$C$366,FALSE))</f>
        <v>#N/A</v>
      </c>
      <c r="AJ346" s="91" t="e">
        <f t="shared" si="194"/>
        <v>#N/A</v>
      </c>
      <c r="AK346" s="93" t="e">
        <f t="shared" si="176"/>
        <v>#N/A</v>
      </c>
      <c r="AL346" s="99" t="e">
        <f t="shared" si="177"/>
        <v>#N/A</v>
      </c>
      <c r="AM346" s="99">
        <f t="shared" si="178"/>
        <v>0</v>
      </c>
      <c r="AP346" s="92">
        <f t="shared" si="195"/>
        <v>338</v>
      </c>
      <c r="AQ346" s="91">
        <f t="shared" si="196"/>
        <v>339</v>
      </c>
      <c r="AR346" s="91" t="e">
        <f>INDEX(地温!$D$2:$D$366,MATCH(AP346,地温!$C$2:$C$366,FALSE))</f>
        <v>#N/A</v>
      </c>
      <c r="AS346" s="91" t="e">
        <f t="shared" si="197"/>
        <v>#N/A</v>
      </c>
      <c r="AT346" s="93" t="e">
        <f t="shared" si="179"/>
        <v>#N/A</v>
      </c>
      <c r="AU346" s="99" t="e">
        <f t="shared" si="180"/>
        <v>#N/A</v>
      </c>
      <c r="AV346" s="99">
        <f t="shared" si="181"/>
        <v>0</v>
      </c>
    </row>
    <row r="347" spans="1:48" s="91" customFormat="1">
      <c r="A347" s="92">
        <f t="shared" si="182"/>
        <v>339</v>
      </c>
      <c r="B347" s="91">
        <f t="shared" si="165"/>
        <v>340</v>
      </c>
      <c r="C347" s="99">
        <f t="shared" si="166"/>
        <v>0</v>
      </c>
      <c r="F347" s="92">
        <f t="shared" si="183"/>
        <v>339</v>
      </c>
      <c r="G347" s="91">
        <f t="shared" si="184"/>
        <v>340</v>
      </c>
      <c r="H347" s="91" t="e">
        <f>INDEX(地温!$D$2:$D$366,MATCH(F347,地温!$C$2:$C$366,FALSE))</f>
        <v>#N/A</v>
      </c>
      <c r="I347" s="91" t="e">
        <f t="shared" si="185"/>
        <v>#N/A</v>
      </c>
      <c r="J347" s="93" t="e">
        <f t="shared" si="167"/>
        <v>#N/A</v>
      </c>
      <c r="K347" s="99" t="e">
        <f t="shared" si="168"/>
        <v>#N/A</v>
      </c>
      <c r="L347" s="99">
        <f t="shared" si="169"/>
        <v>0</v>
      </c>
      <c r="O347" s="92">
        <f t="shared" si="186"/>
        <v>339</v>
      </c>
      <c r="P347" s="91">
        <f t="shared" si="187"/>
        <v>340</v>
      </c>
      <c r="Q347" s="91" t="e">
        <f>INDEX(地温!$D$2:$D$366,MATCH(O347,地温!$C$2:$C$366,FALSE))</f>
        <v>#N/A</v>
      </c>
      <c r="R347" s="91" t="e">
        <f t="shared" si="188"/>
        <v>#N/A</v>
      </c>
      <c r="S347" s="93" t="e">
        <f t="shared" si="170"/>
        <v>#N/A</v>
      </c>
      <c r="T347" s="99" t="e">
        <f t="shared" si="171"/>
        <v>#N/A</v>
      </c>
      <c r="U347" s="99">
        <f t="shared" si="172"/>
        <v>0</v>
      </c>
      <c r="X347" s="92">
        <f t="shared" si="189"/>
        <v>339</v>
      </c>
      <c r="Y347" s="91">
        <f t="shared" si="190"/>
        <v>340</v>
      </c>
      <c r="Z347" s="91" t="e">
        <f>INDEX(地温!$D$2:$D$366,MATCH(X347,地温!$C$2:$C$366,FALSE))</f>
        <v>#N/A</v>
      </c>
      <c r="AA347" s="91" t="e">
        <f t="shared" si="191"/>
        <v>#N/A</v>
      </c>
      <c r="AB347" s="93" t="e">
        <f t="shared" si="173"/>
        <v>#N/A</v>
      </c>
      <c r="AC347" s="99" t="e">
        <f t="shared" si="174"/>
        <v>#N/A</v>
      </c>
      <c r="AD347" s="99">
        <f t="shared" si="175"/>
        <v>0</v>
      </c>
      <c r="AG347" s="92">
        <f t="shared" si="192"/>
        <v>339</v>
      </c>
      <c r="AH347" s="91">
        <f t="shared" si="193"/>
        <v>340</v>
      </c>
      <c r="AI347" s="91" t="e">
        <f>INDEX(地温!$D$2:$D$366,MATCH(AG347,地温!$C$2:$C$366,FALSE))</f>
        <v>#N/A</v>
      </c>
      <c r="AJ347" s="91" t="e">
        <f t="shared" si="194"/>
        <v>#N/A</v>
      </c>
      <c r="AK347" s="93" t="e">
        <f t="shared" si="176"/>
        <v>#N/A</v>
      </c>
      <c r="AL347" s="99" t="e">
        <f t="shared" si="177"/>
        <v>#N/A</v>
      </c>
      <c r="AM347" s="99">
        <f t="shared" si="178"/>
        <v>0</v>
      </c>
      <c r="AP347" s="92">
        <f t="shared" si="195"/>
        <v>339</v>
      </c>
      <c r="AQ347" s="91">
        <f t="shared" si="196"/>
        <v>340</v>
      </c>
      <c r="AR347" s="91" t="e">
        <f>INDEX(地温!$D$2:$D$366,MATCH(AP347,地温!$C$2:$C$366,FALSE))</f>
        <v>#N/A</v>
      </c>
      <c r="AS347" s="91" t="e">
        <f t="shared" si="197"/>
        <v>#N/A</v>
      </c>
      <c r="AT347" s="93" t="e">
        <f t="shared" si="179"/>
        <v>#N/A</v>
      </c>
      <c r="AU347" s="99" t="e">
        <f t="shared" si="180"/>
        <v>#N/A</v>
      </c>
      <c r="AV347" s="99">
        <f t="shared" si="181"/>
        <v>0</v>
      </c>
    </row>
    <row r="348" spans="1:48" s="91" customFormat="1">
      <c r="A348" s="92">
        <f t="shared" si="182"/>
        <v>340</v>
      </c>
      <c r="B348" s="91">
        <f t="shared" si="165"/>
        <v>341</v>
      </c>
      <c r="C348" s="99">
        <f t="shared" si="166"/>
        <v>0</v>
      </c>
      <c r="F348" s="92">
        <f t="shared" si="183"/>
        <v>340</v>
      </c>
      <c r="G348" s="91">
        <f t="shared" si="184"/>
        <v>341</v>
      </c>
      <c r="H348" s="91" t="e">
        <f>INDEX(地温!$D$2:$D$366,MATCH(F348,地温!$C$2:$C$366,FALSE))</f>
        <v>#N/A</v>
      </c>
      <c r="I348" s="91" t="e">
        <f t="shared" si="185"/>
        <v>#N/A</v>
      </c>
      <c r="J348" s="93" t="e">
        <f t="shared" si="167"/>
        <v>#N/A</v>
      </c>
      <c r="K348" s="99" t="e">
        <f t="shared" si="168"/>
        <v>#N/A</v>
      </c>
      <c r="L348" s="99">
        <f t="shared" si="169"/>
        <v>0</v>
      </c>
      <c r="O348" s="92">
        <f t="shared" si="186"/>
        <v>340</v>
      </c>
      <c r="P348" s="91">
        <f t="shared" si="187"/>
        <v>341</v>
      </c>
      <c r="Q348" s="91" t="e">
        <f>INDEX(地温!$D$2:$D$366,MATCH(O348,地温!$C$2:$C$366,FALSE))</f>
        <v>#N/A</v>
      </c>
      <c r="R348" s="91" t="e">
        <f t="shared" si="188"/>
        <v>#N/A</v>
      </c>
      <c r="S348" s="93" t="e">
        <f t="shared" si="170"/>
        <v>#N/A</v>
      </c>
      <c r="T348" s="99" t="e">
        <f t="shared" si="171"/>
        <v>#N/A</v>
      </c>
      <c r="U348" s="99">
        <f t="shared" si="172"/>
        <v>0</v>
      </c>
      <c r="X348" s="92">
        <f t="shared" si="189"/>
        <v>340</v>
      </c>
      <c r="Y348" s="91">
        <f t="shared" si="190"/>
        <v>341</v>
      </c>
      <c r="Z348" s="91" t="e">
        <f>INDEX(地温!$D$2:$D$366,MATCH(X348,地温!$C$2:$C$366,FALSE))</f>
        <v>#N/A</v>
      </c>
      <c r="AA348" s="91" t="e">
        <f t="shared" si="191"/>
        <v>#N/A</v>
      </c>
      <c r="AB348" s="93" t="e">
        <f t="shared" si="173"/>
        <v>#N/A</v>
      </c>
      <c r="AC348" s="99" t="e">
        <f t="shared" si="174"/>
        <v>#N/A</v>
      </c>
      <c r="AD348" s="99">
        <f t="shared" si="175"/>
        <v>0</v>
      </c>
      <c r="AG348" s="92">
        <f t="shared" si="192"/>
        <v>340</v>
      </c>
      <c r="AH348" s="91">
        <f t="shared" si="193"/>
        <v>341</v>
      </c>
      <c r="AI348" s="91" t="e">
        <f>INDEX(地温!$D$2:$D$366,MATCH(AG348,地温!$C$2:$C$366,FALSE))</f>
        <v>#N/A</v>
      </c>
      <c r="AJ348" s="91" t="e">
        <f t="shared" si="194"/>
        <v>#N/A</v>
      </c>
      <c r="AK348" s="93" t="e">
        <f t="shared" si="176"/>
        <v>#N/A</v>
      </c>
      <c r="AL348" s="99" t="e">
        <f t="shared" si="177"/>
        <v>#N/A</v>
      </c>
      <c r="AM348" s="99">
        <f t="shared" si="178"/>
        <v>0</v>
      </c>
      <c r="AP348" s="92">
        <f t="shared" si="195"/>
        <v>340</v>
      </c>
      <c r="AQ348" s="91">
        <f t="shared" si="196"/>
        <v>341</v>
      </c>
      <c r="AR348" s="91" t="e">
        <f>INDEX(地温!$D$2:$D$366,MATCH(AP348,地温!$C$2:$C$366,FALSE))</f>
        <v>#N/A</v>
      </c>
      <c r="AS348" s="91" t="e">
        <f t="shared" si="197"/>
        <v>#N/A</v>
      </c>
      <c r="AT348" s="93" t="e">
        <f t="shared" si="179"/>
        <v>#N/A</v>
      </c>
      <c r="AU348" s="99" t="e">
        <f t="shared" si="180"/>
        <v>#N/A</v>
      </c>
      <c r="AV348" s="99">
        <f t="shared" si="181"/>
        <v>0</v>
      </c>
    </row>
    <row r="349" spans="1:48" s="91" customFormat="1">
      <c r="A349" s="92">
        <f t="shared" si="182"/>
        <v>341</v>
      </c>
      <c r="B349" s="91">
        <f t="shared" si="165"/>
        <v>342</v>
      </c>
      <c r="C349" s="99">
        <f t="shared" si="166"/>
        <v>0</v>
      </c>
      <c r="F349" s="92">
        <f t="shared" si="183"/>
        <v>341</v>
      </c>
      <c r="G349" s="91">
        <f t="shared" si="184"/>
        <v>342</v>
      </c>
      <c r="H349" s="91" t="e">
        <f>INDEX(地温!$D$2:$D$366,MATCH(F349,地温!$C$2:$C$366,FALSE))</f>
        <v>#N/A</v>
      </c>
      <c r="I349" s="91" t="e">
        <f t="shared" si="185"/>
        <v>#N/A</v>
      </c>
      <c r="J349" s="93" t="e">
        <f t="shared" si="167"/>
        <v>#N/A</v>
      </c>
      <c r="K349" s="99" t="e">
        <f t="shared" si="168"/>
        <v>#N/A</v>
      </c>
      <c r="L349" s="99">
        <f t="shared" si="169"/>
        <v>0</v>
      </c>
      <c r="O349" s="92">
        <f t="shared" si="186"/>
        <v>341</v>
      </c>
      <c r="P349" s="91">
        <f t="shared" si="187"/>
        <v>342</v>
      </c>
      <c r="Q349" s="91" t="e">
        <f>INDEX(地温!$D$2:$D$366,MATCH(O349,地温!$C$2:$C$366,FALSE))</f>
        <v>#N/A</v>
      </c>
      <c r="R349" s="91" t="e">
        <f t="shared" si="188"/>
        <v>#N/A</v>
      </c>
      <c r="S349" s="93" t="e">
        <f t="shared" si="170"/>
        <v>#N/A</v>
      </c>
      <c r="T349" s="99" t="e">
        <f t="shared" si="171"/>
        <v>#N/A</v>
      </c>
      <c r="U349" s="99">
        <f t="shared" si="172"/>
        <v>0</v>
      </c>
      <c r="X349" s="92">
        <f t="shared" si="189"/>
        <v>341</v>
      </c>
      <c r="Y349" s="91">
        <f t="shared" si="190"/>
        <v>342</v>
      </c>
      <c r="Z349" s="91" t="e">
        <f>INDEX(地温!$D$2:$D$366,MATCH(X349,地温!$C$2:$C$366,FALSE))</f>
        <v>#N/A</v>
      </c>
      <c r="AA349" s="91" t="e">
        <f t="shared" si="191"/>
        <v>#N/A</v>
      </c>
      <c r="AB349" s="93" t="e">
        <f t="shared" si="173"/>
        <v>#N/A</v>
      </c>
      <c r="AC349" s="99" t="e">
        <f t="shared" si="174"/>
        <v>#N/A</v>
      </c>
      <c r="AD349" s="99">
        <f t="shared" si="175"/>
        <v>0</v>
      </c>
      <c r="AG349" s="92">
        <f t="shared" si="192"/>
        <v>341</v>
      </c>
      <c r="AH349" s="91">
        <f t="shared" si="193"/>
        <v>342</v>
      </c>
      <c r="AI349" s="91" t="e">
        <f>INDEX(地温!$D$2:$D$366,MATCH(AG349,地温!$C$2:$C$366,FALSE))</f>
        <v>#N/A</v>
      </c>
      <c r="AJ349" s="91" t="e">
        <f t="shared" si="194"/>
        <v>#N/A</v>
      </c>
      <c r="AK349" s="93" t="e">
        <f t="shared" si="176"/>
        <v>#N/A</v>
      </c>
      <c r="AL349" s="99" t="e">
        <f t="shared" si="177"/>
        <v>#N/A</v>
      </c>
      <c r="AM349" s="99">
        <f t="shared" si="178"/>
        <v>0</v>
      </c>
      <c r="AP349" s="92">
        <f t="shared" si="195"/>
        <v>341</v>
      </c>
      <c r="AQ349" s="91">
        <f t="shared" si="196"/>
        <v>342</v>
      </c>
      <c r="AR349" s="91" t="e">
        <f>INDEX(地温!$D$2:$D$366,MATCH(AP349,地温!$C$2:$C$366,FALSE))</f>
        <v>#N/A</v>
      </c>
      <c r="AS349" s="91" t="e">
        <f t="shared" si="197"/>
        <v>#N/A</v>
      </c>
      <c r="AT349" s="93" t="e">
        <f t="shared" si="179"/>
        <v>#N/A</v>
      </c>
      <c r="AU349" s="99" t="e">
        <f t="shared" si="180"/>
        <v>#N/A</v>
      </c>
      <c r="AV349" s="99">
        <f t="shared" si="181"/>
        <v>0</v>
      </c>
    </row>
    <row r="350" spans="1:48" s="91" customFormat="1">
      <c r="A350" s="92">
        <f t="shared" si="182"/>
        <v>342</v>
      </c>
      <c r="B350" s="91">
        <f t="shared" si="165"/>
        <v>343</v>
      </c>
      <c r="C350" s="99">
        <f t="shared" si="166"/>
        <v>0</v>
      </c>
      <c r="F350" s="92">
        <f t="shared" si="183"/>
        <v>342</v>
      </c>
      <c r="G350" s="91">
        <f t="shared" si="184"/>
        <v>343</v>
      </c>
      <c r="H350" s="91" t="e">
        <f>INDEX(地温!$D$2:$D$366,MATCH(F350,地温!$C$2:$C$366,FALSE))</f>
        <v>#N/A</v>
      </c>
      <c r="I350" s="91" t="e">
        <f t="shared" si="185"/>
        <v>#N/A</v>
      </c>
      <c r="J350" s="93" t="e">
        <f t="shared" si="167"/>
        <v>#N/A</v>
      </c>
      <c r="K350" s="99" t="e">
        <f t="shared" si="168"/>
        <v>#N/A</v>
      </c>
      <c r="L350" s="99">
        <f t="shared" si="169"/>
        <v>0</v>
      </c>
      <c r="O350" s="92">
        <f t="shared" si="186"/>
        <v>342</v>
      </c>
      <c r="P350" s="91">
        <f t="shared" si="187"/>
        <v>343</v>
      </c>
      <c r="Q350" s="91" t="e">
        <f>INDEX(地温!$D$2:$D$366,MATCH(O350,地温!$C$2:$C$366,FALSE))</f>
        <v>#N/A</v>
      </c>
      <c r="R350" s="91" t="e">
        <f t="shared" si="188"/>
        <v>#N/A</v>
      </c>
      <c r="S350" s="93" t="e">
        <f t="shared" si="170"/>
        <v>#N/A</v>
      </c>
      <c r="T350" s="99" t="e">
        <f t="shared" si="171"/>
        <v>#N/A</v>
      </c>
      <c r="U350" s="99">
        <f t="shared" si="172"/>
        <v>0</v>
      </c>
      <c r="X350" s="92">
        <f t="shared" si="189"/>
        <v>342</v>
      </c>
      <c r="Y350" s="91">
        <f t="shared" si="190"/>
        <v>343</v>
      </c>
      <c r="Z350" s="91" t="e">
        <f>INDEX(地温!$D$2:$D$366,MATCH(X350,地温!$C$2:$C$366,FALSE))</f>
        <v>#N/A</v>
      </c>
      <c r="AA350" s="91" t="e">
        <f t="shared" si="191"/>
        <v>#N/A</v>
      </c>
      <c r="AB350" s="93" t="e">
        <f t="shared" si="173"/>
        <v>#N/A</v>
      </c>
      <c r="AC350" s="99" t="e">
        <f t="shared" si="174"/>
        <v>#N/A</v>
      </c>
      <c r="AD350" s="99">
        <f t="shared" si="175"/>
        <v>0</v>
      </c>
      <c r="AG350" s="92">
        <f t="shared" si="192"/>
        <v>342</v>
      </c>
      <c r="AH350" s="91">
        <f t="shared" si="193"/>
        <v>343</v>
      </c>
      <c r="AI350" s="91" t="e">
        <f>INDEX(地温!$D$2:$D$366,MATCH(AG350,地温!$C$2:$C$366,FALSE))</f>
        <v>#N/A</v>
      </c>
      <c r="AJ350" s="91" t="e">
        <f t="shared" si="194"/>
        <v>#N/A</v>
      </c>
      <c r="AK350" s="93" t="e">
        <f t="shared" si="176"/>
        <v>#N/A</v>
      </c>
      <c r="AL350" s="99" t="e">
        <f t="shared" si="177"/>
        <v>#N/A</v>
      </c>
      <c r="AM350" s="99">
        <f t="shared" si="178"/>
        <v>0</v>
      </c>
      <c r="AP350" s="92">
        <f t="shared" si="195"/>
        <v>342</v>
      </c>
      <c r="AQ350" s="91">
        <f t="shared" si="196"/>
        <v>343</v>
      </c>
      <c r="AR350" s="91" t="e">
        <f>INDEX(地温!$D$2:$D$366,MATCH(AP350,地温!$C$2:$C$366,FALSE))</f>
        <v>#N/A</v>
      </c>
      <c r="AS350" s="91" t="e">
        <f t="shared" si="197"/>
        <v>#N/A</v>
      </c>
      <c r="AT350" s="93" t="e">
        <f t="shared" si="179"/>
        <v>#N/A</v>
      </c>
      <c r="AU350" s="99" t="e">
        <f t="shared" si="180"/>
        <v>#N/A</v>
      </c>
      <c r="AV350" s="99">
        <f t="shared" si="181"/>
        <v>0</v>
      </c>
    </row>
    <row r="351" spans="1:48" s="91" customFormat="1">
      <c r="A351" s="92">
        <f t="shared" si="182"/>
        <v>343</v>
      </c>
      <c r="B351" s="91">
        <f t="shared" si="165"/>
        <v>344</v>
      </c>
      <c r="C351" s="99">
        <f t="shared" si="166"/>
        <v>0</v>
      </c>
      <c r="F351" s="92">
        <f t="shared" si="183"/>
        <v>343</v>
      </c>
      <c r="G351" s="91">
        <f t="shared" si="184"/>
        <v>344</v>
      </c>
      <c r="H351" s="91" t="e">
        <f>INDEX(地温!$D$2:$D$366,MATCH(F351,地温!$C$2:$C$366,FALSE))</f>
        <v>#N/A</v>
      </c>
      <c r="I351" s="91" t="e">
        <f t="shared" si="185"/>
        <v>#N/A</v>
      </c>
      <c r="J351" s="93" t="e">
        <f t="shared" si="167"/>
        <v>#N/A</v>
      </c>
      <c r="K351" s="99" t="e">
        <f t="shared" si="168"/>
        <v>#N/A</v>
      </c>
      <c r="L351" s="99">
        <f t="shared" si="169"/>
        <v>0</v>
      </c>
      <c r="O351" s="92">
        <f t="shared" si="186"/>
        <v>343</v>
      </c>
      <c r="P351" s="91">
        <f t="shared" si="187"/>
        <v>344</v>
      </c>
      <c r="Q351" s="91" t="e">
        <f>INDEX(地温!$D$2:$D$366,MATCH(O351,地温!$C$2:$C$366,FALSE))</f>
        <v>#N/A</v>
      </c>
      <c r="R351" s="91" t="e">
        <f t="shared" si="188"/>
        <v>#N/A</v>
      </c>
      <c r="S351" s="93" t="e">
        <f t="shared" si="170"/>
        <v>#N/A</v>
      </c>
      <c r="T351" s="99" t="e">
        <f t="shared" si="171"/>
        <v>#N/A</v>
      </c>
      <c r="U351" s="99">
        <f t="shared" si="172"/>
        <v>0</v>
      </c>
      <c r="X351" s="92">
        <f t="shared" si="189"/>
        <v>343</v>
      </c>
      <c r="Y351" s="91">
        <f t="shared" si="190"/>
        <v>344</v>
      </c>
      <c r="Z351" s="91" t="e">
        <f>INDEX(地温!$D$2:$D$366,MATCH(X351,地温!$C$2:$C$366,FALSE))</f>
        <v>#N/A</v>
      </c>
      <c r="AA351" s="91" t="e">
        <f t="shared" si="191"/>
        <v>#N/A</v>
      </c>
      <c r="AB351" s="93" t="e">
        <f t="shared" si="173"/>
        <v>#N/A</v>
      </c>
      <c r="AC351" s="99" t="e">
        <f t="shared" si="174"/>
        <v>#N/A</v>
      </c>
      <c r="AD351" s="99">
        <f t="shared" si="175"/>
        <v>0</v>
      </c>
      <c r="AG351" s="92">
        <f t="shared" si="192"/>
        <v>343</v>
      </c>
      <c r="AH351" s="91">
        <f t="shared" si="193"/>
        <v>344</v>
      </c>
      <c r="AI351" s="91" t="e">
        <f>INDEX(地温!$D$2:$D$366,MATCH(AG351,地温!$C$2:$C$366,FALSE))</f>
        <v>#N/A</v>
      </c>
      <c r="AJ351" s="91" t="e">
        <f t="shared" si="194"/>
        <v>#N/A</v>
      </c>
      <c r="AK351" s="93" t="e">
        <f t="shared" si="176"/>
        <v>#N/A</v>
      </c>
      <c r="AL351" s="99" t="e">
        <f t="shared" si="177"/>
        <v>#N/A</v>
      </c>
      <c r="AM351" s="99">
        <f t="shared" si="178"/>
        <v>0</v>
      </c>
      <c r="AP351" s="92">
        <f t="shared" si="195"/>
        <v>343</v>
      </c>
      <c r="AQ351" s="91">
        <f t="shared" si="196"/>
        <v>344</v>
      </c>
      <c r="AR351" s="91" t="e">
        <f>INDEX(地温!$D$2:$D$366,MATCH(AP351,地温!$C$2:$C$366,FALSE))</f>
        <v>#N/A</v>
      </c>
      <c r="AS351" s="91" t="e">
        <f t="shared" si="197"/>
        <v>#N/A</v>
      </c>
      <c r="AT351" s="93" t="e">
        <f t="shared" si="179"/>
        <v>#N/A</v>
      </c>
      <c r="AU351" s="99" t="e">
        <f t="shared" si="180"/>
        <v>#N/A</v>
      </c>
      <c r="AV351" s="99">
        <f t="shared" si="181"/>
        <v>0</v>
      </c>
    </row>
    <row r="352" spans="1:48" s="91" customFormat="1">
      <c r="A352" s="92">
        <f t="shared" si="182"/>
        <v>344</v>
      </c>
      <c r="B352" s="91">
        <f t="shared" si="165"/>
        <v>345</v>
      </c>
      <c r="C352" s="99">
        <f t="shared" si="166"/>
        <v>0</v>
      </c>
      <c r="F352" s="92">
        <f t="shared" si="183"/>
        <v>344</v>
      </c>
      <c r="G352" s="91">
        <f t="shared" si="184"/>
        <v>345</v>
      </c>
      <c r="H352" s="91" t="e">
        <f>INDEX(地温!$D$2:$D$366,MATCH(F352,地温!$C$2:$C$366,FALSE))</f>
        <v>#N/A</v>
      </c>
      <c r="I352" s="91" t="e">
        <f t="shared" si="185"/>
        <v>#N/A</v>
      </c>
      <c r="J352" s="93" t="e">
        <f t="shared" si="167"/>
        <v>#N/A</v>
      </c>
      <c r="K352" s="99" t="e">
        <f t="shared" si="168"/>
        <v>#N/A</v>
      </c>
      <c r="L352" s="99">
        <f t="shared" si="169"/>
        <v>0</v>
      </c>
      <c r="O352" s="92">
        <f t="shared" si="186"/>
        <v>344</v>
      </c>
      <c r="P352" s="91">
        <f t="shared" si="187"/>
        <v>345</v>
      </c>
      <c r="Q352" s="91" t="e">
        <f>INDEX(地温!$D$2:$D$366,MATCH(O352,地温!$C$2:$C$366,FALSE))</f>
        <v>#N/A</v>
      </c>
      <c r="R352" s="91" t="e">
        <f t="shared" si="188"/>
        <v>#N/A</v>
      </c>
      <c r="S352" s="93" t="e">
        <f t="shared" si="170"/>
        <v>#N/A</v>
      </c>
      <c r="T352" s="99" t="e">
        <f t="shared" si="171"/>
        <v>#N/A</v>
      </c>
      <c r="U352" s="99">
        <f t="shared" si="172"/>
        <v>0</v>
      </c>
      <c r="X352" s="92">
        <f t="shared" si="189"/>
        <v>344</v>
      </c>
      <c r="Y352" s="91">
        <f t="shared" si="190"/>
        <v>345</v>
      </c>
      <c r="Z352" s="91" t="e">
        <f>INDEX(地温!$D$2:$D$366,MATCH(X352,地温!$C$2:$C$366,FALSE))</f>
        <v>#N/A</v>
      </c>
      <c r="AA352" s="91" t="e">
        <f t="shared" si="191"/>
        <v>#N/A</v>
      </c>
      <c r="AB352" s="93" t="e">
        <f t="shared" si="173"/>
        <v>#N/A</v>
      </c>
      <c r="AC352" s="99" t="e">
        <f t="shared" si="174"/>
        <v>#N/A</v>
      </c>
      <c r="AD352" s="99">
        <f t="shared" si="175"/>
        <v>0</v>
      </c>
      <c r="AG352" s="92">
        <f t="shared" si="192"/>
        <v>344</v>
      </c>
      <c r="AH352" s="91">
        <f t="shared" si="193"/>
        <v>345</v>
      </c>
      <c r="AI352" s="91" t="e">
        <f>INDEX(地温!$D$2:$D$366,MATCH(AG352,地温!$C$2:$C$366,FALSE))</f>
        <v>#N/A</v>
      </c>
      <c r="AJ352" s="91" t="e">
        <f t="shared" si="194"/>
        <v>#N/A</v>
      </c>
      <c r="AK352" s="93" t="e">
        <f t="shared" si="176"/>
        <v>#N/A</v>
      </c>
      <c r="AL352" s="99" t="e">
        <f t="shared" si="177"/>
        <v>#N/A</v>
      </c>
      <c r="AM352" s="99">
        <f t="shared" si="178"/>
        <v>0</v>
      </c>
      <c r="AP352" s="92">
        <f t="shared" si="195"/>
        <v>344</v>
      </c>
      <c r="AQ352" s="91">
        <f t="shared" si="196"/>
        <v>345</v>
      </c>
      <c r="AR352" s="91" t="e">
        <f>INDEX(地温!$D$2:$D$366,MATCH(AP352,地温!$C$2:$C$366,FALSE))</f>
        <v>#N/A</v>
      </c>
      <c r="AS352" s="91" t="e">
        <f t="shared" si="197"/>
        <v>#N/A</v>
      </c>
      <c r="AT352" s="93" t="e">
        <f t="shared" si="179"/>
        <v>#N/A</v>
      </c>
      <c r="AU352" s="99" t="e">
        <f t="shared" si="180"/>
        <v>#N/A</v>
      </c>
      <c r="AV352" s="99">
        <f t="shared" si="181"/>
        <v>0</v>
      </c>
    </row>
    <row r="353" spans="1:48" s="91" customFormat="1">
      <c r="A353" s="92">
        <f t="shared" si="182"/>
        <v>345</v>
      </c>
      <c r="B353" s="91">
        <f t="shared" si="165"/>
        <v>346</v>
      </c>
      <c r="C353" s="99">
        <f t="shared" si="166"/>
        <v>0</v>
      </c>
      <c r="F353" s="92">
        <f t="shared" si="183"/>
        <v>345</v>
      </c>
      <c r="G353" s="91">
        <f t="shared" si="184"/>
        <v>346</v>
      </c>
      <c r="H353" s="91" t="e">
        <f>INDEX(地温!$D$2:$D$366,MATCH(F353,地温!$C$2:$C$366,FALSE))</f>
        <v>#N/A</v>
      </c>
      <c r="I353" s="91" t="e">
        <f t="shared" si="185"/>
        <v>#N/A</v>
      </c>
      <c r="J353" s="93" t="e">
        <f t="shared" si="167"/>
        <v>#N/A</v>
      </c>
      <c r="K353" s="99" t="e">
        <f t="shared" si="168"/>
        <v>#N/A</v>
      </c>
      <c r="L353" s="99">
        <f t="shared" si="169"/>
        <v>0</v>
      </c>
      <c r="O353" s="92">
        <f t="shared" si="186"/>
        <v>345</v>
      </c>
      <c r="P353" s="91">
        <f t="shared" si="187"/>
        <v>346</v>
      </c>
      <c r="Q353" s="91" t="e">
        <f>INDEX(地温!$D$2:$D$366,MATCH(O353,地温!$C$2:$C$366,FALSE))</f>
        <v>#N/A</v>
      </c>
      <c r="R353" s="91" t="e">
        <f t="shared" si="188"/>
        <v>#N/A</v>
      </c>
      <c r="S353" s="93" t="e">
        <f t="shared" si="170"/>
        <v>#N/A</v>
      </c>
      <c r="T353" s="99" t="e">
        <f t="shared" si="171"/>
        <v>#N/A</v>
      </c>
      <c r="U353" s="99">
        <f t="shared" si="172"/>
        <v>0</v>
      </c>
      <c r="X353" s="92">
        <f t="shared" si="189"/>
        <v>345</v>
      </c>
      <c r="Y353" s="91">
        <f t="shared" si="190"/>
        <v>346</v>
      </c>
      <c r="Z353" s="91" t="e">
        <f>INDEX(地温!$D$2:$D$366,MATCH(X353,地温!$C$2:$C$366,FALSE))</f>
        <v>#N/A</v>
      </c>
      <c r="AA353" s="91" t="e">
        <f t="shared" si="191"/>
        <v>#N/A</v>
      </c>
      <c r="AB353" s="93" t="e">
        <f t="shared" si="173"/>
        <v>#N/A</v>
      </c>
      <c r="AC353" s="99" t="e">
        <f t="shared" si="174"/>
        <v>#N/A</v>
      </c>
      <c r="AD353" s="99">
        <f t="shared" si="175"/>
        <v>0</v>
      </c>
      <c r="AG353" s="92">
        <f t="shared" si="192"/>
        <v>345</v>
      </c>
      <c r="AH353" s="91">
        <f t="shared" si="193"/>
        <v>346</v>
      </c>
      <c r="AI353" s="91" t="e">
        <f>INDEX(地温!$D$2:$D$366,MATCH(AG353,地温!$C$2:$C$366,FALSE))</f>
        <v>#N/A</v>
      </c>
      <c r="AJ353" s="91" t="e">
        <f t="shared" si="194"/>
        <v>#N/A</v>
      </c>
      <c r="AK353" s="93" t="e">
        <f t="shared" si="176"/>
        <v>#N/A</v>
      </c>
      <c r="AL353" s="99" t="e">
        <f t="shared" si="177"/>
        <v>#N/A</v>
      </c>
      <c r="AM353" s="99">
        <f t="shared" si="178"/>
        <v>0</v>
      </c>
      <c r="AP353" s="92">
        <f t="shared" si="195"/>
        <v>345</v>
      </c>
      <c r="AQ353" s="91">
        <f t="shared" si="196"/>
        <v>346</v>
      </c>
      <c r="AR353" s="91" t="e">
        <f>INDEX(地温!$D$2:$D$366,MATCH(AP353,地温!$C$2:$C$366,FALSE))</f>
        <v>#N/A</v>
      </c>
      <c r="AS353" s="91" t="e">
        <f t="shared" si="197"/>
        <v>#N/A</v>
      </c>
      <c r="AT353" s="93" t="e">
        <f t="shared" si="179"/>
        <v>#N/A</v>
      </c>
      <c r="AU353" s="99" t="e">
        <f t="shared" si="180"/>
        <v>#N/A</v>
      </c>
      <c r="AV353" s="99">
        <f t="shared" si="181"/>
        <v>0</v>
      </c>
    </row>
    <row r="354" spans="1:48" s="91" customFormat="1">
      <c r="A354" s="92">
        <f t="shared" si="182"/>
        <v>346</v>
      </c>
      <c r="B354" s="91">
        <f t="shared" si="165"/>
        <v>347</v>
      </c>
      <c r="C354" s="99">
        <f t="shared" si="166"/>
        <v>0</v>
      </c>
      <c r="F354" s="92">
        <f t="shared" si="183"/>
        <v>346</v>
      </c>
      <c r="G354" s="91">
        <f t="shared" si="184"/>
        <v>347</v>
      </c>
      <c r="H354" s="91" t="e">
        <f>INDEX(地温!$D$2:$D$366,MATCH(F354,地温!$C$2:$C$366,FALSE))</f>
        <v>#N/A</v>
      </c>
      <c r="I354" s="91" t="e">
        <f t="shared" si="185"/>
        <v>#N/A</v>
      </c>
      <c r="J354" s="93" t="e">
        <f t="shared" si="167"/>
        <v>#N/A</v>
      </c>
      <c r="K354" s="99" t="e">
        <f t="shared" si="168"/>
        <v>#N/A</v>
      </c>
      <c r="L354" s="99">
        <f t="shared" si="169"/>
        <v>0</v>
      </c>
      <c r="O354" s="92">
        <f t="shared" si="186"/>
        <v>346</v>
      </c>
      <c r="P354" s="91">
        <f t="shared" si="187"/>
        <v>347</v>
      </c>
      <c r="Q354" s="91" t="e">
        <f>INDEX(地温!$D$2:$D$366,MATCH(O354,地温!$C$2:$C$366,FALSE))</f>
        <v>#N/A</v>
      </c>
      <c r="R354" s="91" t="e">
        <f t="shared" si="188"/>
        <v>#N/A</v>
      </c>
      <c r="S354" s="93" t="e">
        <f t="shared" si="170"/>
        <v>#N/A</v>
      </c>
      <c r="T354" s="99" t="e">
        <f t="shared" si="171"/>
        <v>#N/A</v>
      </c>
      <c r="U354" s="99">
        <f t="shared" si="172"/>
        <v>0</v>
      </c>
      <c r="X354" s="92">
        <f t="shared" si="189"/>
        <v>346</v>
      </c>
      <c r="Y354" s="91">
        <f t="shared" si="190"/>
        <v>347</v>
      </c>
      <c r="Z354" s="91" t="e">
        <f>INDEX(地温!$D$2:$D$366,MATCH(X354,地温!$C$2:$C$366,FALSE))</f>
        <v>#N/A</v>
      </c>
      <c r="AA354" s="91" t="e">
        <f t="shared" si="191"/>
        <v>#N/A</v>
      </c>
      <c r="AB354" s="93" t="e">
        <f t="shared" si="173"/>
        <v>#N/A</v>
      </c>
      <c r="AC354" s="99" t="e">
        <f t="shared" si="174"/>
        <v>#N/A</v>
      </c>
      <c r="AD354" s="99">
        <f t="shared" si="175"/>
        <v>0</v>
      </c>
      <c r="AG354" s="92">
        <f t="shared" si="192"/>
        <v>346</v>
      </c>
      <c r="AH354" s="91">
        <f t="shared" si="193"/>
        <v>347</v>
      </c>
      <c r="AI354" s="91" t="e">
        <f>INDEX(地温!$D$2:$D$366,MATCH(AG354,地温!$C$2:$C$366,FALSE))</f>
        <v>#N/A</v>
      </c>
      <c r="AJ354" s="91" t="e">
        <f t="shared" si="194"/>
        <v>#N/A</v>
      </c>
      <c r="AK354" s="93" t="e">
        <f t="shared" si="176"/>
        <v>#N/A</v>
      </c>
      <c r="AL354" s="99" t="e">
        <f t="shared" si="177"/>
        <v>#N/A</v>
      </c>
      <c r="AM354" s="99">
        <f t="shared" si="178"/>
        <v>0</v>
      </c>
      <c r="AP354" s="92">
        <f t="shared" si="195"/>
        <v>346</v>
      </c>
      <c r="AQ354" s="91">
        <f t="shared" si="196"/>
        <v>347</v>
      </c>
      <c r="AR354" s="91" t="e">
        <f>INDEX(地温!$D$2:$D$366,MATCH(AP354,地温!$C$2:$C$366,FALSE))</f>
        <v>#N/A</v>
      </c>
      <c r="AS354" s="91" t="e">
        <f t="shared" si="197"/>
        <v>#N/A</v>
      </c>
      <c r="AT354" s="93" t="e">
        <f t="shared" si="179"/>
        <v>#N/A</v>
      </c>
      <c r="AU354" s="99" t="e">
        <f t="shared" si="180"/>
        <v>#N/A</v>
      </c>
      <c r="AV354" s="99">
        <f t="shared" si="181"/>
        <v>0</v>
      </c>
    </row>
    <row r="355" spans="1:48" s="91" customFormat="1">
      <c r="A355" s="92">
        <f t="shared" si="182"/>
        <v>347</v>
      </c>
      <c r="B355" s="91">
        <f t="shared" si="165"/>
        <v>348</v>
      </c>
      <c r="C355" s="99">
        <f t="shared" si="166"/>
        <v>0</v>
      </c>
      <c r="F355" s="92">
        <f t="shared" si="183"/>
        <v>347</v>
      </c>
      <c r="G355" s="91">
        <f t="shared" si="184"/>
        <v>348</v>
      </c>
      <c r="H355" s="91" t="e">
        <f>INDEX(地温!$D$2:$D$366,MATCH(F355,地温!$C$2:$C$366,FALSE))</f>
        <v>#N/A</v>
      </c>
      <c r="I355" s="91" t="e">
        <f t="shared" si="185"/>
        <v>#N/A</v>
      </c>
      <c r="J355" s="93" t="e">
        <f t="shared" si="167"/>
        <v>#N/A</v>
      </c>
      <c r="K355" s="99" t="e">
        <f t="shared" si="168"/>
        <v>#N/A</v>
      </c>
      <c r="L355" s="99">
        <f t="shared" si="169"/>
        <v>0</v>
      </c>
      <c r="O355" s="92">
        <f t="shared" si="186"/>
        <v>347</v>
      </c>
      <c r="P355" s="91">
        <f t="shared" si="187"/>
        <v>348</v>
      </c>
      <c r="Q355" s="91" t="e">
        <f>INDEX(地温!$D$2:$D$366,MATCH(O355,地温!$C$2:$C$366,FALSE))</f>
        <v>#N/A</v>
      </c>
      <c r="R355" s="91" t="e">
        <f t="shared" si="188"/>
        <v>#N/A</v>
      </c>
      <c r="S355" s="93" t="e">
        <f t="shared" si="170"/>
        <v>#N/A</v>
      </c>
      <c r="T355" s="99" t="e">
        <f t="shared" si="171"/>
        <v>#N/A</v>
      </c>
      <c r="U355" s="99">
        <f t="shared" si="172"/>
        <v>0</v>
      </c>
      <c r="X355" s="92">
        <f t="shared" si="189"/>
        <v>347</v>
      </c>
      <c r="Y355" s="91">
        <f t="shared" si="190"/>
        <v>348</v>
      </c>
      <c r="Z355" s="91" t="e">
        <f>INDEX(地温!$D$2:$D$366,MATCH(X355,地温!$C$2:$C$366,FALSE))</f>
        <v>#N/A</v>
      </c>
      <c r="AA355" s="91" t="e">
        <f t="shared" si="191"/>
        <v>#N/A</v>
      </c>
      <c r="AB355" s="93" t="e">
        <f t="shared" si="173"/>
        <v>#N/A</v>
      </c>
      <c r="AC355" s="99" t="e">
        <f t="shared" si="174"/>
        <v>#N/A</v>
      </c>
      <c r="AD355" s="99">
        <f t="shared" si="175"/>
        <v>0</v>
      </c>
      <c r="AG355" s="92">
        <f t="shared" si="192"/>
        <v>347</v>
      </c>
      <c r="AH355" s="91">
        <f t="shared" si="193"/>
        <v>348</v>
      </c>
      <c r="AI355" s="91" t="e">
        <f>INDEX(地温!$D$2:$D$366,MATCH(AG355,地温!$C$2:$C$366,FALSE))</f>
        <v>#N/A</v>
      </c>
      <c r="AJ355" s="91" t="e">
        <f t="shared" si="194"/>
        <v>#N/A</v>
      </c>
      <c r="AK355" s="93" t="e">
        <f t="shared" si="176"/>
        <v>#N/A</v>
      </c>
      <c r="AL355" s="99" t="e">
        <f t="shared" si="177"/>
        <v>#N/A</v>
      </c>
      <c r="AM355" s="99">
        <f t="shared" si="178"/>
        <v>0</v>
      </c>
      <c r="AP355" s="92">
        <f t="shared" si="195"/>
        <v>347</v>
      </c>
      <c r="AQ355" s="91">
        <f t="shared" si="196"/>
        <v>348</v>
      </c>
      <c r="AR355" s="91" t="e">
        <f>INDEX(地温!$D$2:$D$366,MATCH(AP355,地温!$C$2:$C$366,FALSE))</f>
        <v>#N/A</v>
      </c>
      <c r="AS355" s="91" t="e">
        <f t="shared" si="197"/>
        <v>#N/A</v>
      </c>
      <c r="AT355" s="93" t="e">
        <f t="shared" si="179"/>
        <v>#N/A</v>
      </c>
      <c r="AU355" s="99" t="e">
        <f t="shared" si="180"/>
        <v>#N/A</v>
      </c>
      <c r="AV355" s="99">
        <f t="shared" si="181"/>
        <v>0</v>
      </c>
    </row>
    <row r="356" spans="1:48" s="91" customFormat="1">
      <c r="A356" s="92">
        <f t="shared" si="182"/>
        <v>348</v>
      </c>
      <c r="B356" s="91">
        <f t="shared" si="165"/>
        <v>349</v>
      </c>
      <c r="C356" s="99">
        <f t="shared" si="166"/>
        <v>0</v>
      </c>
      <c r="F356" s="92">
        <f t="shared" si="183"/>
        <v>348</v>
      </c>
      <c r="G356" s="91">
        <f t="shared" si="184"/>
        <v>349</v>
      </c>
      <c r="H356" s="91" t="e">
        <f>INDEX(地温!$D$2:$D$366,MATCH(F356,地温!$C$2:$C$366,FALSE))</f>
        <v>#N/A</v>
      </c>
      <c r="I356" s="91" t="e">
        <f t="shared" si="185"/>
        <v>#N/A</v>
      </c>
      <c r="J356" s="93" t="e">
        <f t="shared" si="167"/>
        <v>#N/A</v>
      </c>
      <c r="K356" s="99" t="e">
        <f t="shared" si="168"/>
        <v>#N/A</v>
      </c>
      <c r="L356" s="99">
        <f t="shared" si="169"/>
        <v>0</v>
      </c>
      <c r="O356" s="92">
        <f t="shared" si="186"/>
        <v>348</v>
      </c>
      <c r="P356" s="91">
        <f t="shared" si="187"/>
        <v>349</v>
      </c>
      <c r="Q356" s="91" t="e">
        <f>INDEX(地温!$D$2:$D$366,MATCH(O356,地温!$C$2:$C$366,FALSE))</f>
        <v>#N/A</v>
      </c>
      <c r="R356" s="91" t="e">
        <f t="shared" si="188"/>
        <v>#N/A</v>
      </c>
      <c r="S356" s="93" t="e">
        <f t="shared" si="170"/>
        <v>#N/A</v>
      </c>
      <c r="T356" s="99" t="e">
        <f t="shared" si="171"/>
        <v>#N/A</v>
      </c>
      <c r="U356" s="99">
        <f t="shared" si="172"/>
        <v>0</v>
      </c>
      <c r="X356" s="92">
        <f t="shared" si="189"/>
        <v>348</v>
      </c>
      <c r="Y356" s="91">
        <f t="shared" si="190"/>
        <v>349</v>
      </c>
      <c r="Z356" s="91" t="e">
        <f>INDEX(地温!$D$2:$D$366,MATCH(X356,地温!$C$2:$C$366,FALSE))</f>
        <v>#N/A</v>
      </c>
      <c r="AA356" s="91" t="e">
        <f t="shared" si="191"/>
        <v>#N/A</v>
      </c>
      <c r="AB356" s="93" t="e">
        <f t="shared" si="173"/>
        <v>#N/A</v>
      </c>
      <c r="AC356" s="99" t="e">
        <f t="shared" si="174"/>
        <v>#N/A</v>
      </c>
      <c r="AD356" s="99">
        <f t="shared" si="175"/>
        <v>0</v>
      </c>
      <c r="AG356" s="92">
        <f t="shared" si="192"/>
        <v>348</v>
      </c>
      <c r="AH356" s="91">
        <f t="shared" si="193"/>
        <v>349</v>
      </c>
      <c r="AI356" s="91" t="e">
        <f>INDEX(地温!$D$2:$D$366,MATCH(AG356,地温!$C$2:$C$366,FALSE))</f>
        <v>#N/A</v>
      </c>
      <c r="AJ356" s="91" t="e">
        <f t="shared" si="194"/>
        <v>#N/A</v>
      </c>
      <c r="AK356" s="93" t="e">
        <f t="shared" si="176"/>
        <v>#N/A</v>
      </c>
      <c r="AL356" s="99" t="e">
        <f t="shared" si="177"/>
        <v>#N/A</v>
      </c>
      <c r="AM356" s="99">
        <f t="shared" si="178"/>
        <v>0</v>
      </c>
      <c r="AP356" s="92">
        <f t="shared" si="195"/>
        <v>348</v>
      </c>
      <c r="AQ356" s="91">
        <f t="shared" si="196"/>
        <v>349</v>
      </c>
      <c r="AR356" s="91" t="e">
        <f>INDEX(地温!$D$2:$D$366,MATCH(AP356,地温!$C$2:$C$366,FALSE))</f>
        <v>#N/A</v>
      </c>
      <c r="AS356" s="91" t="e">
        <f t="shared" si="197"/>
        <v>#N/A</v>
      </c>
      <c r="AT356" s="93" t="e">
        <f t="shared" si="179"/>
        <v>#N/A</v>
      </c>
      <c r="AU356" s="99" t="e">
        <f t="shared" si="180"/>
        <v>#N/A</v>
      </c>
      <c r="AV356" s="99">
        <f t="shared" si="181"/>
        <v>0</v>
      </c>
    </row>
    <row r="357" spans="1:48" s="91" customFormat="1">
      <c r="A357" s="92">
        <f t="shared" si="182"/>
        <v>349</v>
      </c>
      <c r="B357" s="91">
        <f t="shared" si="165"/>
        <v>350</v>
      </c>
      <c r="C357" s="99">
        <f t="shared" si="166"/>
        <v>0</v>
      </c>
      <c r="F357" s="92">
        <f t="shared" si="183"/>
        <v>349</v>
      </c>
      <c r="G357" s="91">
        <f t="shared" si="184"/>
        <v>350</v>
      </c>
      <c r="H357" s="91" t="e">
        <f>INDEX(地温!$D$2:$D$366,MATCH(F357,地温!$C$2:$C$366,FALSE))</f>
        <v>#N/A</v>
      </c>
      <c r="I357" s="91" t="e">
        <f t="shared" si="185"/>
        <v>#N/A</v>
      </c>
      <c r="J357" s="93" t="e">
        <f t="shared" si="167"/>
        <v>#N/A</v>
      </c>
      <c r="K357" s="99" t="e">
        <f t="shared" si="168"/>
        <v>#N/A</v>
      </c>
      <c r="L357" s="99">
        <f t="shared" si="169"/>
        <v>0</v>
      </c>
      <c r="O357" s="92">
        <f t="shared" si="186"/>
        <v>349</v>
      </c>
      <c r="P357" s="91">
        <f t="shared" si="187"/>
        <v>350</v>
      </c>
      <c r="Q357" s="91" t="e">
        <f>INDEX(地温!$D$2:$D$366,MATCH(O357,地温!$C$2:$C$366,FALSE))</f>
        <v>#N/A</v>
      </c>
      <c r="R357" s="91" t="e">
        <f t="shared" si="188"/>
        <v>#N/A</v>
      </c>
      <c r="S357" s="93" t="e">
        <f t="shared" si="170"/>
        <v>#N/A</v>
      </c>
      <c r="T357" s="99" t="e">
        <f t="shared" si="171"/>
        <v>#N/A</v>
      </c>
      <c r="U357" s="99">
        <f t="shared" si="172"/>
        <v>0</v>
      </c>
      <c r="X357" s="92">
        <f t="shared" si="189"/>
        <v>349</v>
      </c>
      <c r="Y357" s="91">
        <f t="shared" si="190"/>
        <v>350</v>
      </c>
      <c r="Z357" s="91" t="e">
        <f>INDEX(地温!$D$2:$D$366,MATCH(X357,地温!$C$2:$C$366,FALSE))</f>
        <v>#N/A</v>
      </c>
      <c r="AA357" s="91" t="e">
        <f t="shared" si="191"/>
        <v>#N/A</v>
      </c>
      <c r="AB357" s="93" t="e">
        <f t="shared" si="173"/>
        <v>#N/A</v>
      </c>
      <c r="AC357" s="99" t="e">
        <f t="shared" si="174"/>
        <v>#N/A</v>
      </c>
      <c r="AD357" s="99">
        <f t="shared" si="175"/>
        <v>0</v>
      </c>
      <c r="AG357" s="92">
        <f t="shared" si="192"/>
        <v>349</v>
      </c>
      <c r="AH357" s="91">
        <f t="shared" si="193"/>
        <v>350</v>
      </c>
      <c r="AI357" s="91" t="e">
        <f>INDEX(地温!$D$2:$D$366,MATCH(AG357,地温!$C$2:$C$366,FALSE))</f>
        <v>#N/A</v>
      </c>
      <c r="AJ357" s="91" t="e">
        <f t="shared" si="194"/>
        <v>#N/A</v>
      </c>
      <c r="AK357" s="93" t="e">
        <f t="shared" si="176"/>
        <v>#N/A</v>
      </c>
      <c r="AL357" s="99" t="e">
        <f t="shared" si="177"/>
        <v>#N/A</v>
      </c>
      <c r="AM357" s="99">
        <f t="shared" si="178"/>
        <v>0</v>
      </c>
      <c r="AP357" s="92">
        <f t="shared" si="195"/>
        <v>349</v>
      </c>
      <c r="AQ357" s="91">
        <f t="shared" si="196"/>
        <v>350</v>
      </c>
      <c r="AR357" s="91" t="e">
        <f>INDEX(地温!$D$2:$D$366,MATCH(AP357,地温!$C$2:$C$366,FALSE))</f>
        <v>#N/A</v>
      </c>
      <c r="AS357" s="91" t="e">
        <f t="shared" si="197"/>
        <v>#N/A</v>
      </c>
      <c r="AT357" s="93" t="e">
        <f t="shared" si="179"/>
        <v>#N/A</v>
      </c>
      <c r="AU357" s="99" t="e">
        <f t="shared" si="180"/>
        <v>#N/A</v>
      </c>
      <c r="AV357" s="99">
        <f t="shared" si="181"/>
        <v>0</v>
      </c>
    </row>
    <row r="358" spans="1:48" s="91" customFormat="1">
      <c r="A358" s="92">
        <f t="shared" si="182"/>
        <v>350</v>
      </c>
      <c r="B358" s="91">
        <f t="shared" si="165"/>
        <v>351</v>
      </c>
      <c r="C358" s="99">
        <f t="shared" si="166"/>
        <v>0</v>
      </c>
      <c r="F358" s="92">
        <f t="shared" si="183"/>
        <v>350</v>
      </c>
      <c r="G358" s="91">
        <f t="shared" si="184"/>
        <v>351</v>
      </c>
      <c r="H358" s="91" t="e">
        <f>INDEX(地温!$D$2:$D$366,MATCH(F358,地温!$C$2:$C$366,FALSE))</f>
        <v>#N/A</v>
      </c>
      <c r="I358" s="91" t="e">
        <f t="shared" si="185"/>
        <v>#N/A</v>
      </c>
      <c r="J358" s="93" t="e">
        <f t="shared" si="167"/>
        <v>#N/A</v>
      </c>
      <c r="K358" s="99" t="e">
        <f t="shared" si="168"/>
        <v>#N/A</v>
      </c>
      <c r="L358" s="99">
        <f t="shared" si="169"/>
        <v>0</v>
      </c>
      <c r="O358" s="92">
        <f t="shared" si="186"/>
        <v>350</v>
      </c>
      <c r="P358" s="91">
        <f t="shared" si="187"/>
        <v>351</v>
      </c>
      <c r="Q358" s="91" t="e">
        <f>INDEX(地温!$D$2:$D$366,MATCH(O358,地温!$C$2:$C$366,FALSE))</f>
        <v>#N/A</v>
      </c>
      <c r="R358" s="91" t="e">
        <f t="shared" si="188"/>
        <v>#N/A</v>
      </c>
      <c r="S358" s="93" t="e">
        <f t="shared" si="170"/>
        <v>#N/A</v>
      </c>
      <c r="T358" s="99" t="e">
        <f t="shared" si="171"/>
        <v>#N/A</v>
      </c>
      <c r="U358" s="99">
        <f t="shared" si="172"/>
        <v>0</v>
      </c>
      <c r="X358" s="92">
        <f t="shared" si="189"/>
        <v>350</v>
      </c>
      <c r="Y358" s="91">
        <f t="shared" si="190"/>
        <v>351</v>
      </c>
      <c r="Z358" s="91" t="e">
        <f>INDEX(地温!$D$2:$D$366,MATCH(X358,地温!$C$2:$C$366,FALSE))</f>
        <v>#N/A</v>
      </c>
      <c r="AA358" s="91" t="e">
        <f t="shared" si="191"/>
        <v>#N/A</v>
      </c>
      <c r="AB358" s="93" t="e">
        <f t="shared" si="173"/>
        <v>#N/A</v>
      </c>
      <c r="AC358" s="99" t="e">
        <f t="shared" si="174"/>
        <v>#N/A</v>
      </c>
      <c r="AD358" s="99">
        <f t="shared" si="175"/>
        <v>0</v>
      </c>
      <c r="AG358" s="92">
        <f t="shared" si="192"/>
        <v>350</v>
      </c>
      <c r="AH358" s="91">
        <f t="shared" si="193"/>
        <v>351</v>
      </c>
      <c r="AI358" s="91" t="e">
        <f>INDEX(地温!$D$2:$D$366,MATCH(AG358,地温!$C$2:$C$366,FALSE))</f>
        <v>#N/A</v>
      </c>
      <c r="AJ358" s="91" t="e">
        <f t="shared" si="194"/>
        <v>#N/A</v>
      </c>
      <c r="AK358" s="93" t="e">
        <f t="shared" si="176"/>
        <v>#N/A</v>
      </c>
      <c r="AL358" s="99" t="e">
        <f t="shared" si="177"/>
        <v>#N/A</v>
      </c>
      <c r="AM358" s="99">
        <f t="shared" si="178"/>
        <v>0</v>
      </c>
      <c r="AP358" s="92">
        <f t="shared" si="195"/>
        <v>350</v>
      </c>
      <c r="AQ358" s="91">
        <f t="shared" si="196"/>
        <v>351</v>
      </c>
      <c r="AR358" s="91" t="e">
        <f>INDEX(地温!$D$2:$D$366,MATCH(AP358,地温!$C$2:$C$366,FALSE))</f>
        <v>#N/A</v>
      </c>
      <c r="AS358" s="91" t="e">
        <f t="shared" si="197"/>
        <v>#N/A</v>
      </c>
      <c r="AT358" s="93" t="e">
        <f t="shared" si="179"/>
        <v>#N/A</v>
      </c>
      <c r="AU358" s="99" t="e">
        <f t="shared" si="180"/>
        <v>#N/A</v>
      </c>
      <c r="AV358" s="99">
        <f t="shared" si="181"/>
        <v>0</v>
      </c>
    </row>
    <row r="359" spans="1:48" s="91" customFormat="1">
      <c r="A359" s="92">
        <f t="shared" si="182"/>
        <v>351</v>
      </c>
      <c r="B359" s="91">
        <f t="shared" si="165"/>
        <v>352</v>
      </c>
      <c r="C359" s="99">
        <f t="shared" si="166"/>
        <v>0</v>
      </c>
      <c r="F359" s="92">
        <f t="shared" si="183"/>
        <v>351</v>
      </c>
      <c r="G359" s="91">
        <f t="shared" si="184"/>
        <v>352</v>
      </c>
      <c r="H359" s="91" t="e">
        <f>INDEX(地温!$D$2:$D$366,MATCH(F359,地温!$C$2:$C$366,FALSE))</f>
        <v>#N/A</v>
      </c>
      <c r="I359" s="91" t="e">
        <f t="shared" si="185"/>
        <v>#N/A</v>
      </c>
      <c r="J359" s="93" t="e">
        <f t="shared" si="167"/>
        <v>#N/A</v>
      </c>
      <c r="K359" s="99" t="e">
        <f t="shared" si="168"/>
        <v>#N/A</v>
      </c>
      <c r="L359" s="99">
        <f t="shared" si="169"/>
        <v>0</v>
      </c>
      <c r="O359" s="92">
        <f t="shared" si="186"/>
        <v>351</v>
      </c>
      <c r="P359" s="91">
        <f t="shared" si="187"/>
        <v>352</v>
      </c>
      <c r="Q359" s="91" t="e">
        <f>INDEX(地温!$D$2:$D$366,MATCH(O359,地温!$C$2:$C$366,FALSE))</f>
        <v>#N/A</v>
      </c>
      <c r="R359" s="91" t="e">
        <f t="shared" si="188"/>
        <v>#N/A</v>
      </c>
      <c r="S359" s="93" t="e">
        <f t="shared" si="170"/>
        <v>#N/A</v>
      </c>
      <c r="T359" s="99" t="e">
        <f t="shared" si="171"/>
        <v>#N/A</v>
      </c>
      <c r="U359" s="99">
        <f t="shared" si="172"/>
        <v>0</v>
      </c>
      <c r="X359" s="92">
        <f t="shared" si="189"/>
        <v>351</v>
      </c>
      <c r="Y359" s="91">
        <f t="shared" si="190"/>
        <v>352</v>
      </c>
      <c r="Z359" s="91" t="e">
        <f>INDEX(地温!$D$2:$D$366,MATCH(X359,地温!$C$2:$C$366,FALSE))</f>
        <v>#N/A</v>
      </c>
      <c r="AA359" s="91" t="e">
        <f t="shared" si="191"/>
        <v>#N/A</v>
      </c>
      <c r="AB359" s="93" t="e">
        <f t="shared" si="173"/>
        <v>#N/A</v>
      </c>
      <c r="AC359" s="99" t="e">
        <f t="shared" si="174"/>
        <v>#N/A</v>
      </c>
      <c r="AD359" s="99">
        <f t="shared" si="175"/>
        <v>0</v>
      </c>
      <c r="AG359" s="92">
        <f t="shared" si="192"/>
        <v>351</v>
      </c>
      <c r="AH359" s="91">
        <f t="shared" si="193"/>
        <v>352</v>
      </c>
      <c r="AI359" s="91" t="e">
        <f>INDEX(地温!$D$2:$D$366,MATCH(AG359,地温!$C$2:$C$366,FALSE))</f>
        <v>#N/A</v>
      </c>
      <c r="AJ359" s="91" t="e">
        <f t="shared" si="194"/>
        <v>#N/A</v>
      </c>
      <c r="AK359" s="93" t="e">
        <f t="shared" si="176"/>
        <v>#N/A</v>
      </c>
      <c r="AL359" s="99" t="e">
        <f t="shared" si="177"/>
        <v>#N/A</v>
      </c>
      <c r="AM359" s="99">
        <f t="shared" si="178"/>
        <v>0</v>
      </c>
      <c r="AP359" s="92">
        <f t="shared" si="195"/>
        <v>351</v>
      </c>
      <c r="AQ359" s="91">
        <f t="shared" si="196"/>
        <v>352</v>
      </c>
      <c r="AR359" s="91" t="e">
        <f>INDEX(地温!$D$2:$D$366,MATCH(AP359,地温!$C$2:$C$366,FALSE))</f>
        <v>#N/A</v>
      </c>
      <c r="AS359" s="91" t="e">
        <f t="shared" si="197"/>
        <v>#N/A</v>
      </c>
      <c r="AT359" s="93" t="e">
        <f t="shared" si="179"/>
        <v>#N/A</v>
      </c>
      <c r="AU359" s="99" t="e">
        <f t="shared" si="180"/>
        <v>#N/A</v>
      </c>
      <c r="AV359" s="99">
        <f t="shared" si="181"/>
        <v>0</v>
      </c>
    </row>
    <row r="360" spans="1:48" s="91" customFormat="1">
      <c r="A360" s="92">
        <f t="shared" si="182"/>
        <v>352</v>
      </c>
      <c r="B360" s="91">
        <f t="shared" si="165"/>
        <v>353</v>
      </c>
      <c r="C360" s="99">
        <f t="shared" si="166"/>
        <v>0</v>
      </c>
      <c r="F360" s="92">
        <f t="shared" si="183"/>
        <v>352</v>
      </c>
      <c r="G360" s="91">
        <f t="shared" si="184"/>
        <v>353</v>
      </c>
      <c r="H360" s="91" t="e">
        <f>INDEX(地温!$D$2:$D$366,MATCH(F360,地温!$C$2:$C$366,FALSE))</f>
        <v>#N/A</v>
      </c>
      <c r="I360" s="91" t="e">
        <f t="shared" si="185"/>
        <v>#N/A</v>
      </c>
      <c r="J360" s="93" t="e">
        <f t="shared" si="167"/>
        <v>#N/A</v>
      </c>
      <c r="K360" s="99" t="e">
        <f t="shared" si="168"/>
        <v>#N/A</v>
      </c>
      <c r="L360" s="99">
        <f t="shared" si="169"/>
        <v>0</v>
      </c>
      <c r="O360" s="92">
        <f t="shared" si="186"/>
        <v>352</v>
      </c>
      <c r="P360" s="91">
        <f t="shared" si="187"/>
        <v>353</v>
      </c>
      <c r="Q360" s="91" t="e">
        <f>INDEX(地温!$D$2:$D$366,MATCH(O360,地温!$C$2:$C$366,FALSE))</f>
        <v>#N/A</v>
      </c>
      <c r="R360" s="91" t="e">
        <f t="shared" si="188"/>
        <v>#N/A</v>
      </c>
      <c r="S360" s="93" t="e">
        <f t="shared" si="170"/>
        <v>#N/A</v>
      </c>
      <c r="T360" s="99" t="e">
        <f t="shared" si="171"/>
        <v>#N/A</v>
      </c>
      <c r="U360" s="99">
        <f t="shared" si="172"/>
        <v>0</v>
      </c>
      <c r="X360" s="92">
        <f t="shared" si="189"/>
        <v>352</v>
      </c>
      <c r="Y360" s="91">
        <f t="shared" si="190"/>
        <v>353</v>
      </c>
      <c r="Z360" s="91" t="e">
        <f>INDEX(地温!$D$2:$D$366,MATCH(X360,地温!$C$2:$C$366,FALSE))</f>
        <v>#N/A</v>
      </c>
      <c r="AA360" s="91" t="e">
        <f t="shared" si="191"/>
        <v>#N/A</v>
      </c>
      <c r="AB360" s="93" t="e">
        <f t="shared" si="173"/>
        <v>#N/A</v>
      </c>
      <c r="AC360" s="99" t="e">
        <f t="shared" si="174"/>
        <v>#N/A</v>
      </c>
      <c r="AD360" s="99">
        <f t="shared" si="175"/>
        <v>0</v>
      </c>
      <c r="AG360" s="92">
        <f t="shared" si="192"/>
        <v>352</v>
      </c>
      <c r="AH360" s="91">
        <f t="shared" si="193"/>
        <v>353</v>
      </c>
      <c r="AI360" s="91" t="e">
        <f>INDEX(地温!$D$2:$D$366,MATCH(AG360,地温!$C$2:$C$366,FALSE))</f>
        <v>#N/A</v>
      </c>
      <c r="AJ360" s="91" t="e">
        <f t="shared" si="194"/>
        <v>#N/A</v>
      </c>
      <c r="AK360" s="93" t="e">
        <f t="shared" si="176"/>
        <v>#N/A</v>
      </c>
      <c r="AL360" s="99" t="e">
        <f t="shared" si="177"/>
        <v>#N/A</v>
      </c>
      <c r="AM360" s="99">
        <f t="shared" si="178"/>
        <v>0</v>
      </c>
      <c r="AP360" s="92">
        <f t="shared" si="195"/>
        <v>352</v>
      </c>
      <c r="AQ360" s="91">
        <f t="shared" si="196"/>
        <v>353</v>
      </c>
      <c r="AR360" s="91" t="e">
        <f>INDEX(地温!$D$2:$D$366,MATCH(AP360,地温!$C$2:$C$366,FALSE))</f>
        <v>#N/A</v>
      </c>
      <c r="AS360" s="91" t="e">
        <f t="shared" si="197"/>
        <v>#N/A</v>
      </c>
      <c r="AT360" s="93" t="e">
        <f t="shared" si="179"/>
        <v>#N/A</v>
      </c>
      <c r="AU360" s="99" t="e">
        <f t="shared" si="180"/>
        <v>#N/A</v>
      </c>
      <c r="AV360" s="99">
        <f t="shared" si="181"/>
        <v>0</v>
      </c>
    </row>
    <row r="361" spans="1:48" s="91" customFormat="1">
      <c r="A361" s="92">
        <f t="shared" si="182"/>
        <v>353</v>
      </c>
      <c r="B361" s="91">
        <f t="shared" si="165"/>
        <v>354</v>
      </c>
      <c r="C361" s="99">
        <f t="shared" si="166"/>
        <v>0</v>
      </c>
      <c r="F361" s="92">
        <f t="shared" si="183"/>
        <v>353</v>
      </c>
      <c r="G361" s="91">
        <f t="shared" si="184"/>
        <v>354</v>
      </c>
      <c r="H361" s="91" t="e">
        <f>INDEX(地温!$D$2:$D$366,MATCH(F361,地温!$C$2:$C$366,FALSE))</f>
        <v>#N/A</v>
      </c>
      <c r="I361" s="91" t="e">
        <f t="shared" si="185"/>
        <v>#N/A</v>
      </c>
      <c r="J361" s="93" t="e">
        <f t="shared" si="167"/>
        <v>#N/A</v>
      </c>
      <c r="K361" s="99" t="e">
        <f t="shared" si="168"/>
        <v>#N/A</v>
      </c>
      <c r="L361" s="99">
        <f t="shared" si="169"/>
        <v>0</v>
      </c>
      <c r="O361" s="92">
        <f t="shared" si="186"/>
        <v>353</v>
      </c>
      <c r="P361" s="91">
        <f t="shared" si="187"/>
        <v>354</v>
      </c>
      <c r="Q361" s="91" t="e">
        <f>INDEX(地温!$D$2:$D$366,MATCH(O361,地温!$C$2:$C$366,FALSE))</f>
        <v>#N/A</v>
      </c>
      <c r="R361" s="91" t="e">
        <f t="shared" si="188"/>
        <v>#N/A</v>
      </c>
      <c r="S361" s="93" t="e">
        <f t="shared" si="170"/>
        <v>#N/A</v>
      </c>
      <c r="T361" s="99" t="e">
        <f t="shared" si="171"/>
        <v>#N/A</v>
      </c>
      <c r="U361" s="99">
        <f t="shared" si="172"/>
        <v>0</v>
      </c>
      <c r="X361" s="92">
        <f t="shared" si="189"/>
        <v>353</v>
      </c>
      <c r="Y361" s="91">
        <f t="shared" si="190"/>
        <v>354</v>
      </c>
      <c r="Z361" s="91" t="e">
        <f>INDEX(地温!$D$2:$D$366,MATCH(X361,地温!$C$2:$C$366,FALSE))</f>
        <v>#N/A</v>
      </c>
      <c r="AA361" s="91" t="e">
        <f t="shared" si="191"/>
        <v>#N/A</v>
      </c>
      <c r="AB361" s="93" t="e">
        <f t="shared" si="173"/>
        <v>#N/A</v>
      </c>
      <c r="AC361" s="99" t="e">
        <f t="shared" si="174"/>
        <v>#N/A</v>
      </c>
      <c r="AD361" s="99">
        <f t="shared" si="175"/>
        <v>0</v>
      </c>
      <c r="AG361" s="92">
        <f t="shared" si="192"/>
        <v>353</v>
      </c>
      <c r="AH361" s="91">
        <f t="shared" si="193"/>
        <v>354</v>
      </c>
      <c r="AI361" s="91" t="e">
        <f>INDEX(地温!$D$2:$D$366,MATCH(AG361,地温!$C$2:$C$366,FALSE))</f>
        <v>#N/A</v>
      </c>
      <c r="AJ361" s="91" t="e">
        <f t="shared" si="194"/>
        <v>#N/A</v>
      </c>
      <c r="AK361" s="93" t="e">
        <f t="shared" si="176"/>
        <v>#N/A</v>
      </c>
      <c r="AL361" s="99" t="e">
        <f t="shared" si="177"/>
        <v>#N/A</v>
      </c>
      <c r="AM361" s="99">
        <f t="shared" si="178"/>
        <v>0</v>
      </c>
      <c r="AP361" s="92">
        <f t="shared" si="195"/>
        <v>353</v>
      </c>
      <c r="AQ361" s="91">
        <f t="shared" si="196"/>
        <v>354</v>
      </c>
      <c r="AR361" s="91" t="e">
        <f>INDEX(地温!$D$2:$D$366,MATCH(AP361,地温!$C$2:$C$366,FALSE))</f>
        <v>#N/A</v>
      </c>
      <c r="AS361" s="91" t="e">
        <f t="shared" si="197"/>
        <v>#N/A</v>
      </c>
      <c r="AT361" s="93" t="e">
        <f t="shared" si="179"/>
        <v>#N/A</v>
      </c>
      <c r="AU361" s="99" t="e">
        <f t="shared" si="180"/>
        <v>#N/A</v>
      </c>
      <c r="AV361" s="99">
        <f t="shared" si="181"/>
        <v>0</v>
      </c>
    </row>
    <row r="362" spans="1:48" s="91" customFormat="1">
      <c r="A362" s="92">
        <f t="shared" si="182"/>
        <v>354</v>
      </c>
      <c r="B362" s="91">
        <f t="shared" si="165"/>
        <v>355</v>
      </c>
      <c r="C362" s="99">
        <f t="shared" si="166"/>
        <v>0</v>
      </c>
      <c r="F362" s="92">
        <f t="shared" si="183"/>
        <v>354</v>
      </c>
      <c r="G362" s="91">
        <f t="shared" si="184"/>
        <v>355</v>
      </c>
      <c r="H362" s="91" t="e">
        <f>INDEX(地温!$D$2:$D$366,MATCH(F362,地温!$C$2:$C$366,FALSE))</f>
        <v>#N/A</v>
      </c>
      <c r="I362" s="91" t="e">
        <f t="shared" si="185"/>
        <v>#N/A</v>
      </c>
      <c r="J362" s="93" t="e">
        <f t="shared" si="167"/>
        <v>#N/A</v>
      </c>
      <c r="K362" s="99" t="e">
        <f t="shared" si="168"/>
        <v>#N/A</v>
      </c>
      <c r="L362" s="99">
        <f t="shared" si="169"/>
        <v>0</v>
      </c>
      <c r="O362" s="92">
        <f t="shared" si="186"/>
        <v>354</v>
      </c>
      <c r="P362" s="91">
        <f t="shared" si="187"/>
        <v>355</v>
      </c>
      <c r="Q362" s="91" t="e">
        <f>INDEX(地温!$D$2:$D$366,MATCH(O362,地温!$C$2:$C$366,FALSE))</f>
        <v>#N/A</v>
      </c>
      <c r="R362" s="91" t="e">
        <f t="shared" si="188"/>
        <v>#N/A</v>
      </c>
      <c r="S362" s="93" t="e">
        <f t="shared" si="170"/>
        <v>#N/A</v>
      </c>
      <c r="T362" s="99" t="e">
        <f t="shared" si="171"/>
        <v>#N/A</v>
      </c>
      <c r="U362" s="99">
        <f t="shared" si="172"/>
        <v>0</v>
      </c>
      <c r="X362" s="92">
        <f t="shared" si="189"/>
        <v>354</v>
      </c>
      <c r="Y362" s="91">
        <f t="shared" si="190"/>
        <v>355</v>
      </c>
      <c r="Z362" s="91" t="e">
        <f>INDEX(地温!$D$2:$D$366,MATCH(X362,地温!$C$2:$C$366,FALSE))</f>
        <v>#N/A</v>
      </c>
      <c r="AA362" s="91" t="e">
        <f t="shared" si="191"/>
        <v>#N/A</v>
      </c>
      <c r="AB362" s="93" t="e">
        <f t="shared" si="173"/>
        <v>#N/A</v>
      </c>
      <c r="AC362" s="99" t="e">
        <f t="shared" si="174"/>
        <v>#N/A</v>
      </c>
      <c r="AD362" s="99">
        <f t="shared" si="175"/>
        <v>0</v>
      </c>
      <c r="AG362" s="92">
        <f t="shared" si="192"/>
        <v>354</v>
      </c>
      <c r="AH362" s="91">
        <f t="shared" si="193"/>
        <v>355</v>
      </c>
      <c r="AI362" s="91" t="e">
        <f>INDEX(地温!$D$2:$D$366,MATCH(AG362,地温!$C$2:$C$366,FALSE))</f>
        <v>#N/A</v>
      </c>
      <c r="AJ362" s="91" t="e">
        <f t="shared" si="194"/>
        <v>#N/A</v>
      </c>
      <c r="AK362" s="93" t="e">
        <f t="shared" si="176"/>
        <v>#N/A</v>
      </c>
      <c r="AL362" s="99" t="e">
        <f t="shared" si="177"/>
        <v>#N/A</v>
      </c>
      <c r="AM362" s="99">
        <f t="shared" si="178"/>
        <v>0</v>
      </c>
      <c r="AP362" s="92">
        <f t="shared" si="195"/>
        <v>354</v>
      </c>
      <c r="AQ362" s="91">
        <f t="shared" si="196"/>
        <v>355</v>
      </c>
      <c r="AR362" s="91" t="e">
        <f>INDEX(地温!$D$2:$D$366,MATCH(AP362,地温!$C$2:$C$366,FALSE))</f>
        <v>#N/A</v>
      </c>
      <c r="AS362" s="91" t="e">
        <f t="shared" si="197"/>
        <v>#N/A</v>
      </c>
      <c r="AT362" s="93" t="e">
        <f t="shared" si="179"/>
        <v>#N/A</v>
      </c>
      <c r="AU362" s="99" t="e">
        <f t="shared" si="180"/>
        <v>#N/A</v>
      </c>
      <c r="AV362" s="99">
        <f t="shared" si="181"/>
        <v>0</v>
      </c>
    </row>
    <row r="363" spans="1:48" s="91" customFormat="1">
      <c r="A363" s="92">
        <f t="shared" si="182"/>
        <v>355</v>
      </c>
      <c r="B363" s="91">
        <f t="shared" si="165"/>
        <v>356</v>
      </c>
      <c r="C363" s="99">
        <f t="shared" si="166"/>
        <v>0</v>
      </c>
      <c r="F363" s="92">
        <f t="shared" si="183"/>
        <v>355</v>
      </c>
      <c r="G363" s="91">
        <f t="shared" si="184"/>
        <v>356</v>
      </c>
      <c r="H363" s="91" t="e">
        <f>INDEX(地温!$D$2:$D$366,MATCH(F363,地温!$C$2:$C$366,FALSE))</f>
        <v>#N/A</v>
      </c>
      <c r="I363" s="91" t="e">
        <f t="shared" si="185"/>
        <v>#N/A</v>
      </c>
      <c r="J363" s="93" t="e">
        <f t="shared" si="167"/>
        <v>#N/A</v>
      </c>
      <c r="K363" s="99" t="e">
        <f t="shared" si="168"/>
        <v>#N/A</v>
      </c>
      <c r="L363" s="99">
        <f t="shared" si="169"/>
        <v>0</v>
      </c>
      <c r="O363" s="92">
        <f t="shared" si="186"/>
        <v>355</v>
      </c>
      <c r="P363" s="91">
        <f t="shared" si="187"/>
        <v>356</v>
      </c>
      <c r="Q363" s="91" t="e">
        <f>INDEX(地温!$D$2:$D$366,MATCH(O363,地温!$C$2:$C$366,FALSE))</f>
        <v>#N/A</v>
      </c>
      <c r="R363" s="91" t="e">
        <f t="shared" si="188"/>
        <v>#N/A</v>
      </c>
      <c r="S363" s="93" t="e">
        <f t="shared" si="170"/>
        <v>#N/A</v>
      </c>
      <c r="T363" s="99" t="e">
        <f t="shared" si="171"/>
        <v>#N/A</v>
      </c>
      <c r="U363" s="99">
        <f t="shared" si="172"/>
        <v>0</v>
      </c>
      <c r="X363" s="92">
        <f t="shared" si="189"/>
        <v>355</v>
      </c>
      <c r="Y363" s="91">
        <f t="shared" si="190"/>
        <v>356</v>
      </c>
      <c r="Z363" s="91" t="e">
        <f>INDEX(地温!$D$2:$D$366,MATCH(X363,地温!$C$2:$C$366,FALSE))</f>
        <v>#N/A</v>
      </c>
      <c r="AA363" s="91" t="e">
        <f t="shared" si="191"/>
        <v>#N/A</v>
      </c>
      <c r="AB363" s="93" t="e">
        <f t="shared" si="173"/>
        <v>#N/A</v>
      </c>
      <c r="AC363" s="99" t="e">
        <f t="shared" si="174"/>
        <v>#N/A</v>
      </c>
      <c r="AD363" s="99">
        <f t="shared" si="175"/>
        <v>0</v>
      </c>
      <c r="AG363" s="92">
        <f t="shared" si="192"/>
        <v>355</v>
      </c>
      <c r="AH363" s="91">
        <f t="shared" si="193"/>
        <v>356</v>
      </c>
      <c r="AI363" s="91" t="e">
        <f>INDEX(地温!$D$2:$D$366,MATCH(AG363,地温!$C$2:$C$366,FALSE))</f>
        <v>#N/A</v>
      </c>
      <c r="AJ363" s="91" t="e">
        <f t="shared" si="194"/>
        <v>#N/A</v>
      </c>
      <c r="AK363" s="93" t="e">
        <f t="shared" si="176"/>
        <v>#N/A</v>
      </c>
      <c r="AL363" s="99" t="e">
        <f t="shared" si="177"/>
        <v>#N/A</v>
      </c>
      <c r="AM363" s="99">
        <f t="shared" si="178"/>
        <v>0</v>
      </c>
      <c r="AP363" s="92">
        <f t="shared" si="195"/>
        <v>355</v>
      </c>
      <c r="AQ363" s="91">
        <f t="shared" si="196"/>
        <v>356</v>
      </c>
      <c r="AR363" s="91" t="e">
        <f>INDEX(地温!$D$2:$D$366,MATCH(AP363,地温!$C$2:$C$366,FALSE))</f>
        <v>#N/A</v>
      </c>
      <c r="AS363" s="91" t="e">
        <f t="shared" si="197"/>
        <v>#N/A</v>
      </c>
      <c r="AT363" s="93" t="e">
        <f t="shared" si="179"/>
        <v>#N/A</v>
      </c>
      <c r="AU363" s="99" t="e">
        <f t="shared" si="180"/>
        <v>#N/A</v>
      </c>
      <c r="AV363" s="99">
        <f t="shared" si="181"/>
        <v>0</v>
      </c>
    </row>
    <row r="364" spans="1:48" s="91" customFormat="1">
      <c r="A364" s="92">
        <f t="shared" si="182"/>
        <v>356</v>
      </c>
      <c r="B364" s="91">
        <f t="shared" si="165"/>
        <v>357</v>
      </c>
      <c r="C364" s="99">
        <f t="shared" si="166"/>
        <v>0</v>
      </c>
      <c r="F364" s="92">
        <f t="shared" si="183"/>
        <v>356</v>
      </c>
      <c r="G364" s="91">
        <f t="shared" si="184"/>
        <v>357</v>
      </c>
      <c r="H364" s="91" t="e">
        <f>INDEX(地温!$D$2:$D$366,MATCH(F364,地温!$C$2:$C$366,FALSE))</f>
        <v>#N/A</v>
      </c>
      <c r="I364" s="91" t="e">
        <f t="shared" si="185"/>
        <v>#N/A</v>
      </c>
      <c r="J364" s="93" t="e">
        <f t="shared" si="167"/>
        <v>#N/A</v>
      </c>
      <c r="K364" s="99" t="e">
        <f t="shared" si="168"/>
        <v>#N/A</v>
      </c>
      <c r="L364" s="99">
        <f t="shared" si="169"/>
        <v>0</v>
      </c>
      <c r="O364" s="92">
        <f t="shared" si="186"/>
        <v>356</v>
      </c>
      <c r="P364" s="91">
        <f t="shared" si="187"/>
        <v>357</v>
      </c>
      <c r="Q364" s="91" t="e">
        <f>INDEX(地温!$D$2:$D$366,MATCH(O364,地温!$C$2:$C$366,FALSE))</f>
        <v>#N/A</v>
      </c>
      <c r="R364" s="91" t="e">
        <f t="shared" si="188"/>
        <v>#N/A</v>
      </c>
      <c r="S364" s="93" t="e">
        <f t="shared" si="170"/>
        <v>#N/A</v>
      </c>
      <c r="T364" s="99" t="e">
        <f t="shared" si="171"/>
        <v>#N/A</v>
      </c>
      <c r="U364" s="99">
        <f t="shared" si="172"/>
        <v>0</v>
      </c>
      <c r="X364" s="92">
        <f t="shared" si="189"/>
        <v>356</v>
      </c>
      <c r="Y364" s="91">
        <f t="shared" si="190"/>
        <v>357</v>
      </c>
      <c r="Z364" s="91" t="e">
        <f>INDEX(地温!$D$2:$D$366,MATCH(X364,地温!$C$2:$C$366,FALSE))</f>
        <v>#N/A</v>
      </c>
      <c r="AA364" s="91" t="e">
        <f t="shared" si="191"/>
        <v>#N/A</v>
      </c>
      <c r="AB364" s="93" t="e">
        <f t="shared" si="173"/>
        <v>#N/A</v>
      </c>
      <c r="AC364" s="99" t="e">
        <f t="shared" si="174"/>
        <v>#N/A</v>
      </c>
      <c r="AD364" s="99">
        <f t="shared" si="175"/>
        <v>0</v>
      </c>
      <c r="AG364" s="92">
        <f t="shared" si="192"/>
        <v>356</v>
      </c>
      <c r="AH364" s="91">
        <f t="shared" si="193"/>
        <v>357</v>
      </c>
      <c r="AI364" s="91" t="e">
        <f>INDEX(地温!$D$2:$D$366,MATCH(AG364,地温!$C$2:$C$366,FALSE))</f>
        <v>#N/A</v>
      </c>
      <c r="AJ364" s="91" t="e">
        <f t="shared" si="194"/>
        <v>#N/A</v>
      </c>
      <c r="AK364" s="93" t="e">
        <f t="shared" si="176"/>
        <v>#N/A</v>
      </c>
      <c r="AL364" s="99" t="e">
        <f t="shared" si="177"/>
        <v>#N/A</v>
      </c>
      <c r="AM364" s="99">
        <f t="shared" si="178"/>
        <v>0</v>
      </c>
      <c r="AP364" s="92">
        <f t="shared" si="195"/>
        <v>356</v>
      </c>
      <c r="AQ364" s="91">
        <f t="shared" si="196"/>
        <v>357</v>
      </c>
      <c r="AR364" s="91" t="e">
        <f>INDEX(地温!$D$2:$D$366,MATCH(AP364,地温!$C$2:$C$366,FALSE))</f>
        <v>#N/A</v>
      </c>
      <c r="AS364" s="91" t="e">
        <f t="shared" si="197"/>
        <v>#N/A</v>
      </c>
      <c r="AT364" s="93" t="e">
        <f t="shared" si="179"/>
        <v>#N/A</v>
      </c>
      <c r="AU364" s="99" t="e">
        <f t="shared" si="180"/>
        <v>#N/A</v>
      </c>
      <c r="AV364" s="99">
        <f t="shared" si="181"/>
        <v>0</v>
      </c>
    </row>
    <row r="365" spans="1:48" s="91" customFormat="1">
      <c r="A365" s="92">
        <f t="shared" si="182"/>
        <v>357</v>
      </c>
      <c r="B365" s="91">
        <f t="shared" si="165"/>
        <v>358</v>
      </c>
      <c r="C365" s="99">
        <f t="shared" si="166"/>
        <v>0</v>
      </c>
      <c r="F365" s="92">
        <f t="shared" si="183"/>
        <v>357</v>
      </c>
      <c r="G365" s="91">
        <f t="shared" si="184"/>
        <v>358</v>
      </c>
      <c r="H365" s="91" t="e">
        <f>INDEX(地温!$D$2:$D$366,MATCH(F365,地温!$C$2:$C$366,FALSE))</f>
        <v>#N/A</v>
      </c>
      <c r="I365" s="91" t="e">
        <f t="shared" si="185"/>
        <v>#N/A</v>
      </c>
      <c r="J365" s="93" t="e">
        <f t="shared" si="167"/>
        <v>#N/A</v>
      </c>
      <c r="K365" s="99" t="e">
        <f t="shared" si="168"/>
        <v>#N/A</v>
      </c>
      <c r="L365" s="99">
        <f t="shared" si="169"/>
        <v>0</v>
      </c>
      <c r="O365" s="92">
        <f t="shared" si="186"/>
        <v>357</v>
      </c>
      <c r="P365" s="91">
        <f t="shared" si="187"/>
        <v>358</v>
      </c>
      <c r="Q365" s="91" t="e">
        <f>INDEX(地温!$D$2:$D$366,MATCH(O365,地温!$C$2:$C$366,FALSE))</f>
        <v>#N/A</v>
      </c>
      <c r="R365" s="91" t="e">
        <f t="shared" si="188"/>
        <v>#N/A</v>
      </c>
      <c r="S365" s="93" t="e">
        <f t="shared" si="170"/>
        <v>#N/A</v>
      </c>
      <c r="T365" s="99" t="e">
        <f t="shared" si="171"/>
        <v>#N/A</v>
      </c>
      <c r="U365" s="99">
        <f t="shared" si="172"/>
        <v>0</v>
      </c>
      <c r="X365" s="92">
        <f t="shared" si="189"/>
        <v>357</v>
      </c>
      <c r="Y365" s="91">
        <f t="shared" si="190"/>
        <v>358</v>
      </c>
      <c r="Z365" s="91" t="e">
        <f>INDEX(地温!$D$2:$D$366,MATCH(X365,地温!$C$2:$C$366,FALSE))</f>
        <v>#N/A</v>
      </c>
      <c r="AA365" s="91" t="e">
        <f t="shared" si="191"/>
        <v>#N/A</v>
      </c>
      <c r="AB365" s="93" t="e">
        <f t="shared" si="173"/>
        <v>#N/A</v>
      </c>
      <c r="AC365" s="99" t="e">
        <f t="shared" si="174"/>
        <v>#N/A</v>
      </c>
      <c r="AD365" s="99">
        <f t="shared" si="175"/>
        <v>0</v>
      </c>
      <c r="AG365" s="92">
        <f t="shared" si="192"/>
        <v>357</v>
      </c>
      <c r="AH365" s="91">
        <f t="shared" si="193"/>
        <v>358</v>
      </c>
      <c r="AI365" s="91" t="e">
        <f>INDEX(地温!$D$2:$D$366,MATCH(AG365,地温!$C$2:$C$366,FALSE))</f>
        <v>#N/A</v>
      </c>
      <c r="AJ365" s="91" t="e">
        <f t="shared" si="194"/>
        <v>#N/A</v>
      </c>
      <c r="AK365" s="93" t="e">
        <f t="shared" si="176"/>
        <v>#N/A</v>
      </c>
      <c r="AL365" s="99" t="e">
        <f t="shared" si="177"/>
        <v>#N/A</v>
      </c>
      <c r="AM365" s="99">
        <f t="shared" si="178"/>
        <v>0</v>
      </c>
      <c r="AP365" s="92">
        <f t="shared" si="195"/>
        <v>357</v>
      </c>
      <c r="AQ365" s="91">
        <f t="shared" si="196"/>
        <v>358</v>
      </c>
      <c r="AR365" s="91" t="e">
        <f>INDEX(地温!$D$2:$D$366,MATCH(AP365,地温!$C$2:$C$366,FALSE))</f>
        <v>#N/A</v>
      </c>
      <c r="AS365" s="91" t="e">
        <f t="shared" si="197"/>
        <v>#N/A</v>
      </c>
      <c r="AT365" s="93" t="e">
        <f t="shared" si="179"/>
        <v>#N/A</v>
      </c>
      <c r="AU365" s="99" t="e">
        <f t="shared" si="180"/>
        <v>#N/A</v>
      </c>
      <c r="AV365" s="99">
        <f t="shared" si="181"/>
        <v>0</v>
      </c>
    </row>
    <row r="366" spans="1:48" s="91" customFormat="1">
      <c r="A366" s="92">
        <f t="shared" si="182"/>
        <v>358</v>
      </c>
      <c r="B366" s="91">
        <f t="shared" si="165"/>
        <v>359</v>
      </c>
      <c r="C366" s="99">
        <f t="shared" si="166"/>
        <v>0</v>
      </c>
      <c r="F366" s="92">
        <f t="shared" si="183"/>
        <v>358</v>
      </c>
      <c r="G366" s="91">
        <f t="shared" si="184"/>
        <v>359</v>
      </c>
      <c r="H366" s="91" t="e">
        <f>INDEX(地温!$D$2:$D$366,MATCH(F366,地温!$C$2:$C$366,FALSE))</f>
        <v>#N/A</v>
      </c>
      <c r="I366" s="91" t="e">
        <f t="shared" si="185"/>
        <v>#N/A</v>
      </c>
      <c r="J366" s="93" t="e">
        <f t="shared" si="167"/>
        <v>#N/A</v>
      </c>
      <c r="K366" s="99" t="e">
        <f t="shared" si="168"/>
        <v>#N/A</v>
      </c>
      <c r="L366" s="99">
        <f t="shared" si="169"/>
        <v>0</v>
      </c>
      <c r="O366" s="92">
        <f t="shared" si="186"/>
        <v>358</v>
      </c>
      <c r="P366" s="91">
        <f t="shared" si="187"/>
        <v>359</v>
      </c>
      <c r="Q366" s="91" t="e">
        <f>INDEX(地温!$D$2:$D$366,MATCH(O366,地温!$C$2:$C$366,FALSE))</f>
        <v>#N/A</v>
      </c>
      <c r="R366" s="91" t="e">
        <f t="shared" si="188"/>
        <v>#N/A</v>
      </c>
      <c r="S366" s="93" t="e">
        <f t="shared" si="170"/>
        <v>#N/A</v>
      </c>
      <c r="T366" s="99" t="e">
        <f t="shared" si="171"/>
        <v>#N/A</v>
      </c>
      <c r="U366" s="99">
        <f t="shared" si="172"/>
        <v>0</v>
      </c>
      <c r="X366" s="92">
        <f t="shared" si="189"/>
        <v>358</v>
      </c>
      <c r="Y366" s="91">
        <f t="shared" si="190"/>
        <v>359</v>
      </c>
      <c r="Z366" s="91" t="e">
        <f>INDEX(地温!$D$2:$D$366,MATCH(X366,地温!$C$2:$C$366,FALSE))</f>
        <v>#N/A</v>
      </c>
      <c r="AA366" s="91" t="e">
        <f t="shared" si="191"/>
        <v>#N/A</v>
      </c>
      <c r="AB366" s="93" t="e">
        <f t="shared" si="173"/>
        <v>#N/A</v>
      </c>
      <c r="AC366" s="99" t="e">
        <f t="shared" si="174"/>
        <v>#N/A</v>
      </c>
      <c r="AD366" s="99">
        <f t="shared" si="175"/>
        <v>0</v>
      </c>
      <c r="AG366" s="92">
        <f t="shared" si="192"/>
        <v>358</v>
      </c>
      <c r="AH366" s="91">
        <f t="shared" si="193"/>
        <v>359</v>
      </c>
      <c r="AI366" s="91" t="e">
        <f>INDEX(地温!$D$2:$D$366,MATCH(AG366,地温!$C$2:$C$366,FALSE))</f>
        <v>#N/A</v>
      </c>
      <c r="AJ366" s="91" t="e">
        <f t="shared" si="194"/>
        <v>#N/A</v>
      </c>
      <c r="AK366" s="93" t="e">
        <f t="shared" si="176"/>
        <v>#N/A</v>
      </c>
      <c r="AL366" s="99" t="e">
        <f t="shared" si="177"/>
        <v>#N/A</v>
      </c>
      <c r="AM366" s="99">
        <f t="shared" si="178"/>
        <v>0</v>
      </c>
      <c r="AP366" s="92">
        <f t="shared" si="195"/>
        <v>358</v>
      </c>
      <c r="AQ366" s="91">
        <f t="shared" si="196"/>
        <v>359</v>
      </c>
      <c r="AR366" s="91" t="e">
        <f>INDEX(地温!$D$2:$D$366,MATCH(AP366,地温!$C$2:$C$366,FALSE))</f>
        <v>#N/A</v>
      </c>
      <c r="AS366" s="91" t="e">
        <f t="shared" si="197"/>
        <v>#N/A</v>
      </c>
      <c r="AT366" s="93" t="e">
        <f t="shared" si="179"/>
        <v>#N/A</v>
      </c>
      <c r="AU366" s="99" t="e">
        <f t="shared" si="180"/>
        <v>#N/A</v>
      </c>
      <c r="AV366" s="99">
        <f t="shared" si="181"/>
        <v>0</v>
      </c>
    </row>
    <row r="367" spans="1:48" s="91" customFormat="1">
      <c r="A367" s="92">
        <f t="shared" si="182"/>
        <v>359</v>
      </c>
      <c r="B367" s="91">
        <f t="shared" si="165"/>
        <v>360</v>
      </c>
      <c r="C367" s="99">
        <f t="shared" si="166"/>
        <v>0</v>
      </c>
      <c r="F367" s="92">
        <f t="shared" si="183"/>
        <v>359</v>
      </c>
      <c r="G367" s="91">
        <f t="shared" si="184"/>
        <v>360</v>
      </c>
      <c r="H367" s="91" t="e">
        <f>INDEX(地温!$D$2:$D$366,MATCH(F367,地温!$C$2:$C$366,FALSE))</f>
        <v>#N/A</v>
      </c>
      <c r="I367" s="91" t="e">
        <f t="shared" si="185"/>
        <v>#N/A</v>
      </c>
      <c r="J367" s="93" t="e">
        <f t="shared" si="167"/>
        <v>#N/A</v>
      </c>
      <c r="K367" s="99" t="e">
        <f t="shared" si="168"/>
        <v>#N/A</v>
      </c>
      <c r="L367" s="99">
        <f t="shared" si="169"/>
        <v>0</v>
      </c>
      <c r="O367" s="92">
        <f t="shared" si="186"/>
        <v>359</v>
      </c>
      <c r="P367" s="91">
        <f t="shared" si="187"/>
        <v>360</v>
      </c>
      <c r="Q367" s="91" t="e">
        <f>INDEX(地温!$D$2:$D$366,MATCH(O367,地温!$C$2:$C$366,FALSE))</f>
        <v>#N/A</v>
      </c>
      <c r="R367" s="91" t="e">
        <f t="shared" si="188"/>
        <v>#N/A</v>
      </c>
      <c r="S367" s="93" t="e">
        <f t="shared" si="170"/>
        <v>#N/A</v>
      </c>
      <c r="T367" s="99" t="e">
        <f t="shared" si="171"/>
        <v>#N/A</v>
      </c>
      <c r="U367" s="99">
        <f t="shared" si="172"/>
        <v>0</v>
      </c>
      <c r="X367" s="92">
        <f t="shared" si="189"/>
        <v>359</v>
      </c>
      <c r="Y367" s="91">
        <f t="shared" si="190"/>
        <v>360</v>
      </c>
      <c r="Z367" s="91" t="e">
        <f>INDEX(地温!$D$2:$D$366,MATCH(X367,地温!$C$2:$C$366,FALSE))</f>
        <v>#N/A</v>
      </c>
      <c r="AA367" s="91" t="e">
        <f t="shared" si="191"/>
        <v>#N/A</v>
      </c>
      <c r="AB367" s="93" t="e">
        <f t="shared" si="173"/>
        <v>#N/A</v>
      </c>
      <c r="AC367" s="99" t="e">
        <f t="shared" si="174"/>
        <v>#N/A</v>
      </c>
      <c r="AD367" s="99">
        <f t="shared" si="175"/>
        <v>0</v>
      </c>
      <c r="AG367" s="92">
        <f t="shared" si="192"/>
        <v>359</v>
      </c>
      <c r="AH367" s="91">
        <f t="shared" si="193"/>
        <v>360</v>
      </c>
      <c r="AI367" s="91" t="e">
        <f>INDEX(地温!$D$2:$D$366,MATCH(AG367,地温!$C$2:$C$366,FALSE))</f>
        <v>#N/A</v>
      </c>
      <c r="AJ367" s="91" t="e">
        <f t="shared" si="194"/>
        <v>#N/A</v>
      </c>
      <c r="AK367" s="93" t="e">
        <f t="shared" si="176"/>
        <v>#N/A</v>
      </c>
      <c r="AL367" s="99" t="e">
        <f t="shared" si="177"/>
        <v>#N/A</v>
      </c>
      <c r="AM367" s="99">
        <f t="shared" si="178"/>
        <v>0</v>
      </c>
      <c r="AP367" s="92">
        <f t="shared" si="195"/>
        <v>359</v>
      </c>
      <c r="AQ367" s="91">
        <f t="shared" si="196"/>
        <v>360</v>
      </c>
      <c r="AR367" s="91" t="e">
        <f>INDEX(地温!$D$2:$D$366,MATCH(AP367,地温!$C$2:$C$366,FALSE))</f>
        <v>#N/A</v>
      </c>
      <c r="AS367" s="91" t="e">
        <f t="shared" si="197"/>
        <v>#N/A</v>
      </c>
      <c r="AT367" s="93" t="e">
        <f t="shared" si="179"/>
        <v>#N/A</v>
      </c>
      <c r="AU367" s="99" t="e">
        <f t="shared" si="180"/>
        <v>#N/A</v>
      </c>
      <c r="AV367" s="99">
        <f t="shared" si="181"/>
        <v>0</v>
      </c>
    </row>
    <row r="368" spans="1:48" s="91" customFormat="1">
      <c r="A368" s="92">
        <f t="shared" si="182"/>
        <v>360</v>
      </c>
      <c r="B368" s="91">
        <f t="shared" si="165"/>
        <v>361</v>
      </c>
      <c r="C368" s="99">
        <f t="shared" si="166"/>
        <v>0</v>
      </c>
      <c r="F368" s="92">
        <f t="shared" si="183"/>
        <v>360</v>
      </c>
      <c r="G368" s="91">
        <f t="shared" si="184"/>
        <v>361</v>
      </c>
      <c r="H368" s="91" t="e">
        <f>INDEX(地温!$D$2:$D$366,MATCH(F368,地温!$C$2:$C$366,FALSE))</f>
        <v>#N/A</v>
      </c>
      <c r="I368" s="91" t="e">
        <f t="shared" si="185"/>
        <v>#N/A</v>
      </c>
      <c r="J368" s="93" t="e">
        <f t="shared" si="167"/>
        <v>#N/A</v>
      </c>
      <c r="K368" s="99" t="e">
        <f t="shared" si="168"/>
        <v>#N/A</v>
      </c>
      <c r="L368" s="99">
        <f t="shared" si="169"/>
        <v>0</v>
      </c>
      <c r="O368" s="92">
        <f t="shared" si="186"/>
        <v>360</v>
      </c>
      <c r="P368" s="91">
        <f t="shared" si="187"/>
        <v>361</v>
      </c>
      <c r="Q368" s="91" t="e">
        <f>INDEX(地温!$D$2:$D$366,MATCH(O368,地温!$C$2:$C$366,FALSE))</f>
        <v>#N/A</v>
      </c>
      <c r="R368" s="91" t="e">
        <f t="shared" si="188"/>
        <v>#N/A</v>
      </c>
      <c r="S368" s="93" t="e">
        <f t="shared" si="170"/>
        <v>#N/A</v>
      </c>
      <c r="T368" s="99" t="e">
        <f t="shared" si="171"/>
        <v>#N/A</v>
      </c>
      <c r="U368" s="99">
        <f t="shared" si="172"/>
        <v>0</v>
      </c>
      <c r="X368" s="92">
        <f t="shared" si="189"/>
        <v>360</v>
      </c>
      <c r="Y368" s="91">
        <f t="shared" si="190"/>
        <v>361</v>
      </c>
      <c r="Z368" s="91" t="e">
        <f>INDEX(地温!$D$2:$D$366,MATCH(X368,地温!$C$2:$C$366,FALSE))</f>
        <v>#N/A</v>
      </c>
      <c r="AA368" s="91" t="e">
        <f t="shared" si="191"/>
        <v>#N/A</v>
      </c>
      <c r="AB368" s="93" t="e">
        <f t="shared" si="173"/>
        <v>#N/A</v>
      </c>
      <c r="AC368" s="99" t="e">
        <f t="shared" si="174"/>
        <v>#N/A</v>
      </c>
      <c r="AD368" s="99">
        <f t="shared" si="175"/>
        <v>0</v>
      </c>
      <c r="AG368" s="92">
        <f t="shared" si="192"/>
        <v>360</v>
      </c>
      <c r="AH368" s="91">
        <f t="shared" si="193"/>
        <v>361</v>
      </c>
      <c r="AI368" s="91" t="e">
        <f>INDEX(地温!$D$2:$D$366,MATCH(AG368,地温!$C$2:$C$366,FALSE))</f>
        <v>#N/A</v>
      </c>
      <c r="AJ368" s="91" t="e">
        <f t="shared" si="194"/>
        <v>#N/A</v>
      </c>
      <c r="AK368" s="93" t="e">
        <f t="shared" si="176"/>
        <v>#N/A</v>
      </c>
      <c r="AL368" s="99" t="e">
        <f t="shared" si="177"/>
        <v>#N/A</v>
      </c>
      <c r="AM368" s="99">
        <f t="shared" si="178"/>
        <v>0</v>
      </c>
      <c r="AP368" s="92">
        <f t="shared" si="195"/>
        <v>360</v>
      </c>
      <c r="AQ368" s="91">
        <f t="shared" si="196"/>
        <v>361</v>
      </c>
      <c r="AR368" s="91" t="e">
        <f>INDEX(地温!$D$2:$D$366,MATCH(AP368,地温!$C$2:$C$366,FALSE))</f>
        <v>#N/A</v>
      </c>
      <c r="AS368" s="91" t="e">
        <f t="shared" si="197"/>
        <v>#N/A</v>
      </c>
      <c r="AT368" s="93" t="e">
        <f t="shared" si="179"/>
        <v>#N/A</v>
      </c>
      <c r="AU368" s="99" t="e">
        <f t="shared" si="180"/>
        <v>#N/A</v>
      </c>
      <c r="AV368" s="99">
        <f t="shared" si="181"/>
        <v>0</v>
      </c>
    </row>
    <row r="369" spans="1:48" s="91" customFormat="1">
      <c r="A369" s="92">
        <f t="shared" si="182"/>
        <v>361</v>
      </c>
      <c r="B369" s="91">
        <f t="shared" si="165"/>
        <v>362</v>
      </c>
      <c r="C369" s="99">
        <f t="shared" si="166"/>
        <v>0</v>
      </c>
      <c r="F369" s="92">
        <f t="shared" si="183"/>
        <v>361</v>
      </c>
      <c r="G369" s="91">
        <f t="shared" si="184"/>
        <v>362</v>
      </c>
      <c r="H369" s="91" t="e">
        <f>INDEX(地温!$D$2:$D$366,MATCH(F369,地温!$C$2:$C$366,FALSE))</f>
        <v>#N/A</v>
      </c>
      <c r="I369" s="91" t="e">
        <f t="shared" si="185"/>
        <v>#N/A</v>
      </c>
      <c r="J369" s="93" t="e">
        <f t="shared" si="167"/>
        <v>#N/A</v>
      </c>
      <c r="K369" s="99" t="e">
        <f t="shared" si="168"/>
        <v>#N/A</v>
      </c>
      <c r="L369" s="99">
        <f t="shared" si="169"/>
        <v>0</v>
      </c>
      <c r="O369" s="92">
        <f t="shared" si="186"/>
        <v>361</v>
      </c>
      <c r="P369" s="91">
        <f t="shared" si="187"/>
        <v>362</v>
      </c>
      <c r="Q369" s="91" t="e">
        <f>INDEX(地温!$D$2:$D$366,MATCH(O369,地温!$C$2:$C$366,FALSE))</f>
        <v>#N/A</v>
      </c>
      <c r="R369" s="91" t="e">
        <f t="shared" si="188"/>
        <v>#N/A</v>
      </c>
      <c r="S369" s="93" t="e">
        <f t="shared" si="170"/>
        <v>#N/A</v>
      </c>
      <c r="T369" s="99" t="e">
        <f t="shared" si="171"/>
        <v>#N/A</v>
      </c>
      <c r="U369" s="99">
        <f t="shared" si="172"/>
        <v>0</v>
      </c>
      <c r="X369" s="92">
        <f t="shared" si="189"/>
        <v>361</v>
      </c>
      <c r="Y369" s="91">
        <f t="shared" si="190"/>
        <v>362</v>
      </c>
      <c r="Z369" s="91" t="e">
        <f>INDEX(地温!$D$2:$D$366,MATCH(X369,地温!$C$2:$C$366,FALSE))</f>
        <v>#N/A</v>
      </c>
      <c r="AA369" s="91" t="e">
        <f t="shared" si="191"/>
        <v>#N/A</v>
      </c>
      <c r="AB369" s="93" t="e">
        <f t="shared" si="173"/>
        <v>#N/A</v>
      </c>
      <c r="AC369" s="99" t="e">
        <f t="shared" si="174"/>
        <v>#N/A</v>
      </c>
      <c r="AD369" s="99">
        <f t="shared" si="175"/>
        <v>0</v>
      </c>
      <c r="AG369" s="92">
        <f t="shared" si="192"/>
        <v>361</v>
      </c>
      <c r="AH369" s="91">
        <f t="shared" si="193"/>
        <v>362</v>
      </c>
      <c r="AI369" s="91" t="e">
        <f>INDEX(地温!$D$2:$D$366,MATCH(AG369,地温!$C$2:$C$366,FALSE))</f>
        <v>#N/A</v>
      </c>
      <c r="AJ369" s="91" t="e">
        <f t="shared" si="194"/>
        <v>#N/A</v>
      </c>
      <c r="AK369" s="93" t="e">
        <f t="shared" si="176"/>
        <v>#N/A</v>
      </c>
      <c r="AL369" s="99" t="e">
        <f t="shared" si="177"/>
        <v>#N/A</v>
      </c>
      <c r="AM369" s="99">
        <f t="shared" si="178"/>
        <v>0</v>
      </c>
      <c r="AP369" s="92">
        <f t="shared" si="195"/>
        <v>361</v>
      </c>
      <c r="AQ369" s="91">
        <f t="shared" si="196"/>
        <v>362</v>
      </c>
      <c r="AR369" s="91" t="e">
        <f>INDEX(地温!$D$2:$D$366,MATCH(AP369,地温!$C$2:$C$366,FALSE))</f>
        <v>#N/A</v>
      </c>
      <c r="AS369" s="91" t="e">
        <f t="shared" si="197"/>
        <v>#N/A</v>
      </c>
      <c r="AT369" s="93" t="e">
        <f t="shared" si="179"/>
        <v>#N/A</v>
      </c>
      <c r="AU369" s="99" t="e">
        <f t="shared" si="180"/>
        <v>#N/A</v>
      </c>
      <c r="AV369" s="99">
        <f t="shared" si="181"/>
        <v>0</v>
      </c>
    </row>
    <row r="370" spans="1:48" s="91" customFormat="1">
      <c r="A370" s="92">
        <f t="shared" si="182"/>
        <v>362</v>
      </c>
      <c r="B370" s="91">
        <f t="shared" si="165"/>
        <v>363</v>
      </c>
      <c r="C370" s="99">
        <f t="shared" si="166"/>
        <v>0</v>
      </c>
      <c r="F370" s="92">
        <f t="shared" si="183"/>
        <v>362</v>
      </c>
      <c r="G370" s="91">
        <f t="shared" si="184"/>
        <v>363</v>
      </c>
      <c r="H370" s="91" t="e">
        <f>INDEX(地温!$D$2:$D$366,MATCH(F370,地温!$C$2:$C$366,FALSE))</f>
        <v>#N/A</v>
      </c>
      <c r="I370" s="91" t="e">
        <f t="shared" si="185"/>
        <v>#N/A</v>
      </c>
      <c r="J370" s="93" t="e">
        <f t="shared" si="167"/>
        <v>#N/A</v>
      </c>
      <c r="K370" s="99" t="e">
        <f t="shared" si="168"/>
        <v>#N/A</v>
      </c>
      <c r="L370" s="99">
        <f t="shared" si="169"/>
        <v>0</v>
      </c>
      <c r="O370" s="92">
        <f t="shared" si="186"/>
        <v>362</v>
      </c>
      <c r="P370" s="91">
        <f t="shared" si="187"/>
        <v>363</v>
      </c>
      <c r="Q370" s="91" t="e">
        <f>INDEX(地温!$D$2:$D$366,MATCH(O370,地温!$C$2:$C$366,FALSE))</f>
        <v>#N/A</v>
      </c>
      <c r="R370" s="91" t="e">
        <f t="shared" si="188"/>
        <v>#N/A</v>
      </c>
      <c r="S370" s="93" t="e">
        <f t="shared" si="170"/>
        <v>#N/A</v>
      </c>
      <c r="T370" s="99" t="e">
        <f t="shared" si="171"/>
        <v>#N/A</v>
      </c>
      <c r="U370" s="99">
        <f t="shared" si="172"/>
        <v>0</v>
      </c>
      <c r="X370" s="92">
        <f t="shared" si="189"/>
        <v>362</v>
      </c>
      <c r="Y370" s="91">
        <f t="shared" si="190"/>
        <v>363</v>
      </c>
      <c r="Z370" s="91" t="e">
        <f>INDEX(地温!$D$2:$D$366,MATCH(X370,地温!$C$2:$C$366,FALSE))</f>
        <v>#N/A</v>
      </c>
      <c r="AA370" s="91" t="e">
        <f t="shared" si="191"/>
        <v>#N/A</v>
      </c>
      <c r="AB370" s="93" t="e">
        <f t="shared" si="173"/>
        <v>#N/A</v>
      </c>
      <c r="AC370" s="99" t="e">
        <f t="shared" si="174"/>
        <v>#N/A</v>
      </c>
      <c r="AD370" s="99">
        <f t="shared" si="175"/>
        <v>0</v>
      </c>
      <c r="AG370" s="92">
        <f t="shared" si="192"/>
        <v>362</v>
      </c>
      <c r="AH370" s="91">
        <f t="shared" si="193"/>
        <v>363</v>
      </c>
      <c r="AI370" s="91" t="e">
        <f>INDEX(地温!$D$2:$D$366,MATCH(AG370,地温!$C$2:$C$366,FALSE))</f>
        <v>#N/A</v>
      </c>
      <c r="AJ370" s="91" t="e">
        <f t="shared" si="194"/>
        <v>#N/A</v>
      </c>
      <c r="AK370" s="93" t="e">
        <f t="shared" si="176"/>
        <v>#N/A</v>
      </c>
      <c r="AL370" s="99" t="e">
        <f t="shared" si="177"/>
        <v>#N/A</v>
      </c>
      <c r="AM370" s="99">
        <f t="shared" si="178"/>
        <v>0</v>
      </c>
      <c r="AP370" s="92">
        <f t="shared" si="195"/>
        <v>362</v>
      </c>
      <c r="AQ370" s="91">
        <f t="shared" si="196"/>
        <v>363</v>
      </c>
      <c r="AR370" s="91" t="e">
        <f>INDEX(地温!$D$2:$D$366,MATCH(AP370,地温!$C$2:$C$366,FALSE))</f>
        <v>#N/A</v>
      </c>
      <c r="AS370" s="91" t="e">
        <f t="shared" si="197"/>
        <v>#N/A</v>
      </c>
      <c r="AT370" s="93" t="e">
        <f t="shared" si="179"/>
        <v>#N/A</v>
      </c>
      <c r="AU370" s="99" t="e">
        <f t="shared" si="180"/>
        <v>#N/A</v>
      </c>
      <c r="AV370" s="99">
        <f t="shared" si="181"/>
        <v>0</v>
      </c>
    </row>
    <row r="371" spans="1:48" s="91" customFormat="1">
      <c r="A371" s="92">
        <f t="shared" si="182"/>
        <v>363</v>
      </c>
      <c r="B371" s="91">
        <f t="shared" si="165"/>
        <v>364</v>
      </c>
      <c r="C371" s="99">
        <f t="shared" si="166"/>
        <v>0</v>
      </c>
      <c r="F371" s="92">
        <f t="shared" si="183"/>
        <v>363</v>
      </c>
      <c r="G371" s="91">
        <f t="shared" si="184"/>
        <v>364</v>
      </c>
      <c r="H371" s="91" t="e">
        <f>INDEX(地温!$D$2:$D$366,MATCH(F371,地温!$C$2:$C$366,FALSE))</f>
        <v>#N/A</v>
      </c>
      <c r="I371" s="91" t="e">
        <f t="shared" si="185"/>
        <v>#N/A</v>
      </c>
      <c r="J371" s="93" t="e">
        <f t="shared" si="167"/>
        <v>#N/A</v>
      </c>
      <c r="K371" s="99" t="e">
        <f t="shared" si="168"/>
        <v>#N/A</v>
      </c>
      <c r="L371" s="99">
        <f t="shared" si="169"/>
        <v>0</v>
      </c>
      <c r="O371" s="92">
        <f t="shared" si="186"/>
        <v>363</v>
      </c>
      <c r="P371" s="91">
        <f t="shared" si="187"/>
        <v>364</v>
      </c>
      <c r="Q371" s="91" t="e">
        <f>INDEX(地温!$D$2:$D$366,MATCH(O371,地温!$C$2:$C$366,FALSE))</f>
        <v>#N/A</v>
      </c>
      <c r="R371" s="91" t="e">
        <f t="shared" si="188"/>
        <v>#N/A</v>
      </c>
      <c r="S371" s="93" t="e">
        <f t="shared" si="170"/>
        <v>#N/A</v>
      </c>
      <c r="T371" s="99" t="e">
        <f t="shared" si="171"/>
        <v>#N/A</v>
      </c>
      <c r="U371" s="99">
        <f t="shared" si="172"/>
        <v>0</v>
      </c>
      <c r="X371" s="92">
        <f t="shared" si="189"/>
        <v>363</v>
      </c>
      <c r="Y371" s="91">
        <f t="shared" si="190"/>
        <v>364</v>
      </c>
      <c r="Z371" s="91" t="e">
        <f>INDEX(地温!$D$2:$D$366,MATCH(X371,地温!$C$2:$C$366,FALSE))</f>
        <v>#N/A</v>
      </c>
      <c r="AA371" s="91" t="e">
        <f t="shared" si="191"/>
        <v>#N/A</v>
      </c>
      <c r="AB371" s="93" t="e">
        <f t="shared" si="173"/>
        <v>#N/A</v>
      </c>
      <c r="AC371" s="99" t="e">
        <f t="shared" si="174"/>
        <v>#N/A</v>
      </c>
      <c r="AD371" s="99">
        <f t="shared" si="175"/>
        <v>0</v>
      </c>
      <c r="AG371" s="92">
        <f t="shared" si="192"/>
        <v>363</v>
      </c>
      <c r="AH371" s="91">
        <f t="shared" si="193"/>
        <v>364</v>
      </c>
      <c r="AI371" s="91" t="e">
        <f>INDEX(地温!$D$2:$D$366,MATCH(AG371,地温!$C$2:$C$366,FALSE))</f>
        <v>#N/A</v>
      </c>
      <c r="AJ371" s="91" t="e">
        <f t="shared" si="194"/>
        <v>#N/A</v>
      </c>
      <c r="AK371" s="93" t="e">
        <f t="shared" si="176"/>
        <v>#N/A</v>
      </c>
      <c r="AL371" s="99" t="e">
        <f t="shared" si="177"/>
        <v>#N/A</v>
      </c>
      <c r="AM371" s="99">
        <f t="shared" si="178"/>
        <v>0</v>
      </c>
      <c r="AP371" s="92">
        <f t="shared" si="195"/>
        <v>363</v>
      </c>
      <c r="AQ371" s="91">
        <f t="shared" si="196"/>
        <v>364</v>
      </c>
      <c r="AR371" s="91" t="e">
        <f>INDEX(地温!$D$2:$D$366,MATCH(AP371,地温!$C$2:$C$366,FALSE))</f>
        <v>#N/A</v>
      </c>
      <c r="AS371" s="91" t="e">
        <f t="shared" si="197"/>
        <v>#N/A</v>
      </c>
      <c r="AT371" s="93" t="e">
        <f t="shared" si="179"/>
        <v>#N/A</v>
      </c>
      <c r="AU371" s="99" t="e">
        <f t="shared" si="180"/>
        <v>#N/A</v>
      </c>
      <c r="AV371" s="99">
        <f t="shared" si="181"/>
        <v>0</v>
      </c>
    </row>
    <row r="372" spans="1:48" s="91" customFormat="1">
      <c r="A372" s="92">
        <f t="shared" si="182"/>
        <v>364</v>
      </c>
      <c r="B372" s="91">
        <f t="shared" si="165"/>
        <v>365</v>
      </c>
      <c r="C372" s="99">
        <f t="shared" si="166"/>
        <v>0</v>
      </c>
      <c r="F372" s="92">
        <f t="shared" si="183"/>
        <v>364</v>
      </c>
      <c r="G372" s="91">
        <f t="shared" si="184"/>
        <v>365</v>
      </c>
      <c r="H372" s="91" t="e">
        <f>INDEX(地温!$D$2:$D$366,MATCH(F372,地温!$C$2:$C$366,FALSE))</f>
        <v>#N/A</v>
      </c>
      <c r="I372" s="91" t="e">
        <f t="shared" si="185"/>
        <v>#N/A</v>
      </c>
      <c r="J372" s="93" t="e">
        <f t="shared" si="167"/>
        <v>#N/A</v>
      </c>
      <c r="K372" s="99" t="e">
        <f t="shared" si="168"/>
        <v>#N/A</v>
      </c>
      <c r="L372" s="99">
        <f t="shared" si="169"/>
        <v>0</v>
      </c>
      <c r="O372" s="92">
        <f t="shared" si="186"/>
        <v>364</v>
      </c>
      <c r="P372" s="91">
        <f t="shared" si="187"/>
        <v>365</v>
      </c>
      <c r="Q372" s="91" t="e">
        <f>INDEX(地温!$D$2:$D$366,MATCH(O372,地温!$C$2:$C$366,FALSE))</f>
        <v>#N/A</v>
      </c>
      <c r="R372" s="91" t="e">
        <f t="shared" si="188"/>
        <v>#N/A</v>
      </c>
      <c r="S372" s="93" t="e">
        <f t="shared" si="170"/>
        <v>#N/A</v>
      </c>
      <c r="T372" s="99" t="e">
        <f t="shared" si="171"/>
        <v>#N/A</v>
      </c>
      <c r="U372" s="99">
        <f t="shared" si="172"/>
        <v>0</v>
      </c>
      <c r="X372" s="92">
        <f t="shared" si="189"/>
        <v>364</v>
      </c>
      <c r="Y372" s="91">
        <f t="shared" si="190"/>
        <v>365</v>
      </c>
      <c r="Z372" s="91" t="e">
        <f>INDEX(地温!$D$2:$D$366,MATCH(X372,地温!$C$2:$C$366,FALSE))</f>
        <v>#N/A</v>
      </c>
      <c r="AA372" s="91" t="e">
        <f t="shared" si="191"/>
        <v>#N/A</v>
      </c>
      <c r="AB372" s="93" t="e">
        <f t="shared" si="173"/>
        <v>#N/A</v>
      </c>
      <c r="AC372" s="99" t="e">
        <f t="shared" si="174"/>
        <v>#N/A</v>
      </c>
      <c r="AD372" s="99">
        <f t="shared" si="175"/>
        <v>0</v>
      </c>
      <c r="AG372" s="92">
        <f t="shared" si="192"/>
        <v>364</v>
      </c>
      <c r="AH372" s="91">
        <f t="shared" si="193"/>
        <v>365</v>
      </c>
      <c r="AI372" s="91" t="e">
        <f>INDEX(地温!$D$2:$D$366,MATCH(AG372,地温!$C$2:$C$366,FALSE))</f>
        <v>#N/A</v>
      </c>
      <c r="AJ372" s="91" t="e">
        <f t="shared" si="194"/>
        <v>#N/A</v>
      </c>
      <c r="AK372" s="93" t="e">
        <f t="shared" si="176"/>
        <v>#N/A</v>
      </c>
      <c r="AL372" s="99" t="e">
        <f t="shared" si="177"/>
        <v>#N/A</v>
      </c>
      <c r="AM372" s="99">
        <f t="shared" si="178"/>
        <v>0</v>
      </c>
      <c r="AP372" s="92">
        <f t="shared" si="195"/>
        <v>364</v>
      </c>
      <c r="AQ372" s="91">
        <f t="shared" si="196"/>
        <v>365</v>
      </c>
      <c r="AR372" s="91" t="e">
        <f>INDEX(地温!$D$2:$D$366,MATCH(AP372,地温!$C$2:$C$366,FALSE))</f>
        <v>#N/A</v>
      </c>
      <c r="AS372" s="91" t="e">
        <f t="shared" si="197"/>
        <v>#N/A</v>
      </c>
      <c r="AT372" s="93" t="e">
        <f t="shared" si="179"/>
        <v>#N/A</v>
      </c>
      <c r="AU372" s="99" t="e">
        <f t="shared" si="180"/>
        <v>#N/A</v>
      </c>
      <c r="AV372" s="99">
        <f t="shared" si="181"/>
        <v>0</v>
      </c>
    </row>
    <row r="373" spans="1:48" s="91" customFormat="1">
      <c r="A373" s="92">
        <f t="shared" si="182"/>
        <v>365</v>
      </c>
      <c r="B373" s="91">
        <f t="shared" si="165"/>
        <v>366</v>
      </c>
      <c r="C373" s="99">
        <f t="shared" si="166"/>
        <v>0</v>
      </c>
      <c r="F373" s="92">
        <f t="shared" si="183"/>
        <v>365</v>
      </c>
      <c r="G373" s="91">
        <f t="shared" si="184"/>
        <v>366</v>
      </c>
      <c r="H373" s="91" t="e">
        <f>INDEX(地温!$D$2:$D$366,MATCH(F373,地温!$C$2:$C$366,FALSE))</f>
        <v>#N/A</v>
      </c>
      <c r="I373" s="91" t="e">
        <f t="shared" si="185"/>
        <v>#N/A</v>
      </c>
      <c r="J373" s="93" t="e">
        <f t="shared" si="167"/>
        <v>#N/A</v>
      </c>
      <c r="K373" s="99" t="e">
        <f t="shared" si="168"/>
        <v>#N/A</v>
      </c>
      <c r="L373" s="99">
        <f t="shared" si="169"/>
        <v>0</v>
      </c>
      <c r="O373" s="92">
        <f t="shared" si="186"/>
        <v>365</v>
      </c>
      <c r="P373" s="91">
        <f t="shared" si="187"/>
        <v>366</v>
      </c>
      <c r="Q373" s="91" t="e">
        <f>INDEX(地温!$D$2:$D$366,MATCH(O373,地温!$C$2:$C$366,FALSE))</f>
        <v>#N/A</v>
      </c>
      <c r="R373" s="91" t="e">
        <f t="shared" si="188"/>
        <v>#N/A</v>
      </c>
      <c r="S373" s="93" t="e">
        <f t="shared" si="170"/>
        <v>#N/A</v>
      </c>
      <c r="T373" s="99" t="e">
        <f t="shared" si="171"/>
        <v>#N/A</v>
      </c>
      <c r="U373" s="99">
        <f t="shared" si="172"/>
        <v>0</v>
      </c>
      <c r="X373" s="92">
        <f t="shared" si="189"/>
        <v>365</v>
      </c>
      <c r="Y373" s="91">
        <f t="shared" si="190"/>
        <v>366</v>
      </c>
      <c r="Z373" s="91" t="e">
        <f>INDEX(地温!$D$2:$D$366,MATCH(X373,地温!$C$2:$C$366,FALSE))</f>
        <v>#N/A</v>
      </c>
      <c r="AA373" s="91" t="e">
        <f t="shared" si="191"/>
        <v>#N/A</v>
      </c>
      <c r="AB373" s="93" t="e">
        <f t="shared" si="173"/>
        <v>#N/A</v>
      </c>
      <c r="AC373" s="99" t="e">
        <f t="shared" si="174"/>
        <v>#N/A</v>
      </c>
      <c r="AD373" s="99">
        <f t="shared" si="175"/>
        <v>0</v>
      </c>
      <c r="AG373" s="92">
        <f t="shared" si="192"/>
        <v>365</v>
      </c>
      <c r="AH373" s="91">
        <f t="shared" si="193"/>
        <v>366</v>
      </c>
      <c r="AI373" s="91" t="e">
        <f>INDEX(地温!$D$2:$D$366,MATCH(AG373,地温!$C$2:$C$366,FALSE))</f>
        <v>#N/A</v>
      </c>
      <c r="AJ373" s="91" t="e">
        <f t="shared" si="194"/>
        <v>#N/A</v>
      </c>
      <c r="AK373" s="93" t="e">
        <f t="shared" si="176"/>
        <v>#N/A</v>
      </c>
      <c r="AL373" s="99" t="e">
        <f t="shared" si="177"/>
        <v>#N/A</v>
      </c>
      <c r="AM373" s="99">
        <f t="shared" si="178"/>
        <v>0</v>
      </c>
      <c r="AP373" s="92">
        <f t="shared" si="195"/>
        <v>365</v>
      </c>
      <c r="AQ373" s="91">
        <f t="shared" si="196"/>
        <v>366</v>
      </c>
      <c r="AR373" s="91" t="e">
        <f>INDEX(地温!$D$2:$D$366,MATCH(AP373,地温!$C$2:$C$366,FALSE))</f>
        <v>#N/A</v>
      </c>
      <c r="AS373" s="91" t="e">
        <f t="shared" si="197"/>
        <v>#N/A</v>
      </c>
      <c r="AT373" s="93" t="e">
        <f t="shared" si="179"/>
        <v>#N/A</v>
      </c>
      <c r="AU373" s="99" t="e">
        <f t="shared" si="180"/>
        <v>#N/A</v>
      </c>
      <c r="AV373" s="99">
        <f t="shared" si="181"/>
        <v>0</v>
      </c>
    </row>
    <row r="374" spans="1:48" s="91" customFormat="1">
      <c r="A374" s="92">
        <f t="shared" si="182"/>
        <v>366</v>
      </c>
      <c r="B374" s="91">
        <f t="shared" si="165"/>
        <v>367</v>
      </c>
      <c r="C374" s="99">
        <f t="shared" si="166"/>
        <v>0</v>
      </c>
      <c r="F374" s="92">
        <f t="shared" si="183"/>
        <v>366</v>
      </c>
      <c r="G374" s="91">
        <f t="shared" si="184"/>
        <v>367</v>
      </c>
      <c r="H374" s="91" t="e">
        <f>INDEX(地温!$D$2:$D$366,MATCH(F374,地温!$C$2:$C$366,FALSE))</f>
        <v>#N/A</v>
      </c>
      <c r="I374" s="91" t="e">
        <f t="shared" si="185"/>
        <v>#N/A</v>
      </c>
      <c r="J374" s="93" t="e">
        <f t="shared" si="167"/>
        <v>#N/A</v>
      </c>
      <c r="K374" s="99" t="e">
        <f t="shared" si="168"/>
        <v>#N/A</v>
      </c>
      <c r="L374" s="99">
        <f t="shared" si="169"/>
        <v>0</v>
      </c>
      <c r="O374" s="92">
        <f t="shared" si="186"/>
        <v>366</v>
      </c>
      <c r="P374" s="91">
        <f t="shared" si="187"/>
        <v>367</v>
      </c>
      <c r="Q374" s="91" t="e">
        <f>INDEX(地温!$D$2:$D$366,MATCH(O374,地温!$C$2:$C$366,FALSE))</f>
        <v>#N/A</v>
      </c>
      <c r="R374" s="91" t="e">
        <f t="shared" si="188"/>
        <v>#N/A</v>
      </c>
      <c r="S374" s="93" t="e">
        <f t="shared" si="170"/>
        <v>#N/A</v>
      </c>
      <c r="T374" s="99" t="e">
        <f t="shared" si="171"/>
        <v>#N/A</v>
      </c>
      <c r="U374" s="99">
        <f t="shared" si="172"/>
        <v>0</v>
      </c>
      <c r="X374" s="92">
        <f t="shared" si="189"/>
        <v>366</v>
      </c>
      <c r="Y374" s="91">
        <f t="shared" si="190"/>
        <v>367</v>
      </c>
      <c r="Z374" s="91" t="e">
        <f>INDEX(地温!$D$2:$D$366,MATCH(X374,地温!$C$2:$C$366,FALSE))</f>
        <v>#N/A</v>
      </c>
      <c r="AA374" s="91" t="e">
        <f t="shared" si="191"/>
        <v>#N/A</v>
      </c>
      <c r="AB374" s="93" t="e">
        <f t="shared" si="173"/>
        <v>#N/A</v>
      </c>
      <c r="AC374" s="99" t="e">
        <f t="shared" si="174"/>
        <v>#N/A</v>
      </c>
      <c r="AD374" s="99">
        <f t="shared" si="175"/>
        <v>0</v>
      </c>
      <c r="AG374" s="92">
        <f t="shared" si="192"/>
        <v>366</v>
      </c>
      <c r="AH374" s="91">
        <f t="shared" si="193"/>
        <v>367</v>
      </c>
      <c r="AI374" s="91" t="e">
        <f>INDEX(地温!$D$2:$D$366,MATCH(AG374,地温!$C$2:$C$366,FALSE))</f>
        <v>#N/A</v>
      </c>
      <c r="AJ374" s="91" t="e">
        <f t="shared" si="194"/>
        <v>#N/A</v>
      </c>
      <c r="AK374" s="93" t="e">
        <f t="shared" si="176"/>
        <v>#N/A</v>
      </c>
      <c r="AL374" s="99" t="e">
        <f t="shared" si="177"/>
        <v>#N/A</v>
      </c>
      <c r="AM374" s="99">
        <f t="shared" si="178"/>
        <v>0</v>
      </c>
      <c r="AP374" s="92">
        <f t="shared" si="195"/>
        <v>366</v>
      </c>
      <c r="AQ374" s="91">
        <f t="shared" si="196"/>
        <v>367</v>
      </c>
      <c r="AR374" s="91" t="e">
        <f>INDEX(地温!$D$2:$D$366,MATCH(AP374,地温!$C$2:$C$366,FALSE))</f>
        <v>#N/A</v>
      </c>
      <c r="AS374" s="91" t="e">
        <f t="shared" si="197"/>
        <v>#N/A</v>
      </c>
      <c r="AT374" s="93" t="e">
        <f t="shared" si="179"/>
        <v>#N/A</v>
      </c>
      <c r="AU374" s="99" t="e">
        <f t="shared" si="180"/>
        <v>#N/A</v>
      </c>
      <c r="AV374" s="99">
        <f t="shared" si="181"/>
        <v>0</v>
      </c>
    </row>
    <row r="375" spans="1:48" s="91" customFormat="1"/>
    <row r="376" spans="1:48" s="91" customFormat="1"/>
    <row r="377" spans="1:48" s="91" customFormat="1"/>
    <row r="378" spans="1:48" s="91" customFormat="1"/>
    <row r="379" spans="1:48" s="91" customFormat="1"/>
    <row r="380" spans="1:48" s="91" customFormat="1"/>
  </sheetData>
  <sheetProtection password="DDC9" sheet="1" objects="1" scenarios="1"/>
  <phoneticPr fontId="1" type="Hiragana"/>
  <pageMargins left="0.7" right="0.7" top="0.75" bottom="0.75" header="0.3" footer="0.3"/>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BE"/>
  </sheetPr>
  <dimension ref="B1:AU108"/>
  <sheetViews>
    <sheetView workbookViewId="0">
      <selection activeCell="I7" sqref="I7"/>
    </sheetView>
  </sheetViews>
  <sheetFormatPr defaultRowHeight="13.2"/>
  <cols>
    <col min="1" max="1" width="2.5" style="1" customWidth="1"/>
    <col min="2" max="2" width="22.3984375" style="1" customWidth="1"/>
    <col min="3" max="7" width="11.5" style="1" customWidth="1"/>
    <col min="8" max="11" width="12" style="1" customWidth="1"/>
    <col min="12" max="14" width="8.796875" style="1" customWidth="1"/>
    <col min="15" max="21" width="8.796875" style="1" hidden="1" customWidth="1"/>
    <col min="22" max="22" width="13.59765625" style="1" customWidth="1"/>
    <col min="23" max="37" width="8.796875" style="1" customWidth="1"/>
    <col min="38" max="40" width="8.796875" style="51" customWidth="1"/>
    <col min="41" max="16384" width="8.796875" style="1" customWidth="1"/>
  </cols>
  <sheetData>
    <row r="1" spans="2:47" ht="27" customHeight="1">
      <c r="L1" s="75"/>
      <c r="M1" s="75"/>
      <c r="N1" s="75"/>
      <c r="O1" s="75" t="s">
        <v>175</v>
      </c>
      <c r="P1" s="75" t="s">
        <v>67</v>
      </c>
      <c r="Q1" s="75">
        <v>55</v>
      </c>
      <c r="R1" s="75" t="s">
        <v>69</v>
      </c>
      <c r="S1" s="75">
        <v>6800</v>
      </c>
      <c r="T1" s="75" t="s">
        <v>53</v>
      </c>
      <c r="U1" s="75">
        <v>29050</v>
      </c>
      <c r="V1" s="75"/>
      <c r="W1" s="75"/>
      <c r="X1" s="75"/>
      <c r="Y1" s="75"/>
      <c r="Z1" s="75"/>
      <c r="AA1" s="75"/>
      <c r="AB1" s="75"/>
      <c r="AC1" s="75"/>
      <c r="AD1" s="75"/>
      <c r="AE1" s="75"/>
      <c r="AF1" s="75"/>
      <c r="AG1" s="75"/>
      <c r="AH1" s="75"/>
      <c r="AI1" s="75"/>
      <c r="AJ1" s="75"/>
      <c r="AK1" s="75"/>
      <c r="AL1" s="80"/>
      <c r="AM1" s="80"/>
      <c r="AN1" s="80"/>
      <c r="AO1" s="75"/>
      <c r="AP1" s="75"/>
      <c r="AQ1" s="75"/>
      <c r="AR1" s="75"/>
      <c r="AS1" s="75"/>
      <c r="AT1" s="75"/>
      <c r="AU1" s="75"/>
    </row>
    <row r="2" spans="2:47">
      <c r="B2" s="9" t="s">
        <v>7</v>
      </c>
      <c r="C2" s="56" t="s">
        <v>16</v>
      </c>
      <c r="D2" s="56"/>
      <c r="E2" s="56"/>
      <c r="F2" s="56"/>
      <c r="G2" s="62"/>
      <c r="H2" s="9" t="s">
        <v>49</v>
      </c>
      <c r="I2" s="56"/>
      <c r="J2" s="56"/>
      <c r="K2" s="76"/>
      <c r="L2" s="75"/>
      <c r="M2" s="75"/>
      <c r="N2" s="75"/>
      <c r="O2" s="75"/>
      <c r="P2" s="75"/>
      <c r="Q2" s="75"/>
      <c r="R2" s="75"/>
      <c r="S2" s="75"/>
      <c r="T2" s="75">
        <v>10</v>
      </c>
      <c r="U2" s="75"/>
      <c r="V2" s="75"/>
      <c r="W2" s="75"/>
      <c r="X2" s="75"/>
      <c r="Y2" s="75"/>
      <c r="Z2" s="75"/>
      <c r="AA2" s="75"/>
      <c r="AB2" s="75"/>
      <c r="AC2" s="75"/>
      <c r="AD2" s="75"/>
      <c r="AE2" s="75"/>
      <c r="AF2" s="75"/>
      <c r="AG2" s="75"/>
      <c r="AH2" s="75"/>
      <c r="AI2" s="75"/>
      <c r="AJ2" s="75"/>
      <c r="AK2" s="75"/>
      <c r="AL2" s="80" t="s">
        <v>40</v>
      </c>
      <c r="AM2" s="80"/>
      <c r="AN2" s="80"/>
      <c r="AO2" s="75"/>
      <c r="AP2" s="75"/>
      <c r="AQ2" s="75"/>
      <c r="AR2" s="75"/>
      <c r="AS2" s="75"/>
      <c r="AT2" s="75"/>
      <c r="AU2" s="75"/>
    </row>
    <row r="3" spans="2:47" ht="87.6" customHeight="1">
      <c r="B3" s="11"/>
      <c r="C3" s="57" t="s">
        <v>179</v>
      </c>
      <c r="D3" s="57" t="s">
        <v>180</v>
      </c>
      <c r="E3" s="57" t="s">
        <v>91</v>
      </c>
      <c r="F3" s="57" t="s">
        <v>20</v>
      </c>
      <c r="G3" s="63" t="s">
        <v>181</v>
      </c>
      <c r="H3" s="68" t="s">
        <v>6</v>
      </c>
      <c r="I3" s="57" t="s">
        <v>13</v>
      </c>
      <c r="J3" s="57" t="s">
        <v>50</v>
      </c>
      <c r="K3" s="77" t="s">
        <v>12</v>
      </c>
      <c r="L3" s="75"/>
      <c r="M3" s="75"/>
      <c r="N3" s="75"/>
      <c r="O3" s="75" t="s">
        <v>72</v>
      </c>
      <c r="P3" s="75" t="s">
        <v>71</v>
      </c>
      <c r="Q3" s="75" t="s">
        <v>74</v>
      </c>
      <c r="R3" s="78" t="s">
        <v>75</v>
      </c>
      <c r="S3" s="78" t="s">
        <v>76</v>
      </c>
      <c r="T3" s="75"/>
      <c r="U3" s="75"/>
      <c r="V3" s="75"/>
      <c r="W3" s="75"/>
      <c r="X3" s="75"/>
      <c r="Y3" s="75"/>
      <c r="Z3" s="75"/>
      <c r="AA3" s="75"/>
      <c r="AB3" s="75"/>
      <c r="AC3" s="75"/>
      <c r="AD3" s="75"/>
      <c r="AE3" s="75"/>
      <c r="AF3" s="75"/>
      <c r="AG3" s="75"/>
      <c r="AH3" s="75"/>
      <c r="AI3" s="75"/>
      <c r="AJ3" s="75"/>
      <c r="AK3" s="75"/>
      <c r="AL3" s="80" t="s">
        <v>67</v>
      </c>
      <c r="AM3" s="80" t="s">
        <v>69</v>
      </c>
      <c r="AN3" s="80" t="s">
        <v>53</v>
      </c>
      <c r="AO3" s="75"/>
      <c r="AP3" s="75"/>
      <c r="AQ3" s="75"/>
      <c r="AR3" s="75"/>
      <c r="AS3" s="75"/>
      <c r="AT3" s="75"/>
      <c r="AU3" s="75"/>
    </row>
    <row r="4" spans="2:47">
      <c r="B4" s="52" t="s">
        <v>19</v>
      </c>
      <c r="C4" s="58">
        <v>5.6</v>
      </c>
      <c r="D4" s="58">
        <v>2.5</v>
      </c>
      <c r="E4" s="58">
        <v>1.3</v>
      </c>
      <c r="F4" s="58"/>
      <c r="G4" s="64"/>
      <c r="H4" s="69">
        <v>20</v>
      </c>
      <c r="I4" s="72">
        <v>2000</v>
      </c>
      <c r="J4" s="26">
        <f t="shared" ref="J4:J67" si="0">I4/H4</f>
        <v>100</v>
      </c>
      <c r="K4" s="46">
        <f t="shared" ref="K4:K67" si="1">IF(C4&gt;0,I4/(H4*C4*0.01)," ")</f>
        <v>1785.7142857142856</v>
      </c>
      <c r="L4" s="75"/>
      <c r="M4" s="75"/>
      <c r="N4" s="75"/>
      <c r="O4" s="75">
        <v>1</v>
      </c>
      <c r="P4" s="75">
        <v>15</v>
      </c>
      <c r="Q4" s="75">
        <f>P4</f>
        <v>15</v>
      </c>
      <c r="R4" s="79">
        <f>Q4/(O4-0)</f>
        <v>15</v>
      </c>
      <c r="S4" s="79">
        <f t="shared" ref="S4:S32" si="2">$S$1*EXP(-$U$1/(8.31*(R4+273)))</f>
        <v>3.6389478246304778e-002</v>
      </c>
      <c r="T4" s="75">
        <f t="shared" ref="T4:T32" si="3">$T$2*$Q$1*0.01*(1-EXP(-S4*O4))</f>
        <v>0.19654436874302289</v>
      </c>
      <c r="U4" s="75"/>
      <c r="V4" s="75"/>
      <c r="W4" s="75"/>
      <c r="X4" s="75"/>
      <c r="Y4" s="75"/>
      <c r="Z4" s="75"/>
      <c r="AA4" s="75"/>
      <c r="AB4" s="75"/>
      <c r="AC4" s="75"/>
      <c r="AD4" s="75"/>
      <c r="AE4" s="75"/>
      <c r="AF4" s="75"/>
      <c r="AG4" s="75"/>
      <c r="AH4" s="75"/>
      <c r="AI4" s="75"/>
      <c r="AJ4" s="75"/>
      <c r="AK4" s="75"/>
      <c r="AL4" s="80">
        <v>60</v>
      </c>
      <c r="AM4" s="80">
        <v>10000</v>
      </c>
      <c r="AN4" s="80">
        <v>30600</v>
      </c>
      <c r="AO4" s="75"/>
      <c r="AP4" s="75"/>
      <c r="AQ4" s="75"/>
      <c r="AR4" s="75"/>
      <c r="AS4" s="75"/>
      <c r="AT4" s="75"/>
      <c r="AU4" s="75"/>
    </row>
    <row r="5" spans="2:47">
      <c r="B5" s="53" t="s">
        <v>17</v>
      </c>
      <c r="C5" s="59">
        <v>8</v>
      </c>
      <c r="D5" s="59">
        <v>8.6999999999999993</v>
      </c>
      <c r="E5" s="59"/>
      <c r="F5" s="59"/>
      <c r="G5" s="65"/>
      <c r="H5" s="70">
        <v>20</v>
      </c>
      <c r="I5" s="30">
        <v>3000</v>
      </c>
      <c r="J5" s="73">
        <f t="shared" si="0"/>
        <v>150</v>
      </c>
      <c r="K5" s="44">
        <f t="shared" si="1"/>
        <v>1875</v>
      </c>
      <c r="L5" s="75"/>
      <c r="M5" s="75"/>
      <c r="N5" s="75"/>
      <c r="O5" s="75">
        <f t="shared" ref="O5:O32" si="4">O4+1</f>
        <v>2</v>
      </c>
      <c r="P5" s="75">
        <v>15</v>
      </c>
      <c r="Q5" s="75">
        <f t="shared" ref="Q5:Q32" si="5">Q4+P5</f>
        <v>30</v>
      </c>
      <c r="R5" s="79">
        <f t="shared" ref="R5:R32" si="6">Q5/(O5-$O$4+1)</f>
        <v>15</v>
      </c>
      <c r="S5" s="79">
        <f t="shared" si="2"/>
        <v>3.6389478246304778e-002</v>
      </c>
      <c r="T5" s="75">
        <f t="shared" si="3"/>
        <v>0.38606515768884675</v>
      </c>
      <c r="U5" s="75"/>
      <c r="V5" s="75"/>
      <c r="W5" s="75"/>
      <c r="X5" s="75"/>
      <c r="Y5" s="75"/>
      <c r="Z5" s="75"/>
      <c r="AA5" s="75"/>
      <c r="AB5" s="75"/>
      <c r="AC5" s="75"/>
      <c r="AD5" s="75"/>
      <c r="AE5" s="75"/>
      <c r="AF5" s="75"/>
      <c r="AG5" s="75"/>
      <c r="AH5" s="75"/>
      <c r="AI5" s="75"/>
      <c r="AJ5" s="75"/>
      <c r="AK5" s="75"/>
      <c r="AL5" s="80">
        <v>65</v>
      </c>
      <c r="AM5" s="80">
        <v>7000</v>
      </c>
      <c r="AN5" s="80">
        <v>29000</v>
      </c>
      <c r="AO5" s="75"/>
      <c r="AP5" s="75"/>
      <c r="AQ5" s="75"/>
      <c r="AR5" s="75"/>
      <c r="AS5" s="75"/>
      <c r="AT5" s="75"/>
      <c r="AU5" s="75"/>
    </row>
    <row r="6" spans="2:47">
      <c r="B6" s="53" t="s">
        <v>4</v>
      </c>
      <c r="C6" s="59">
        <v>5.7</v>
      </c>
      <c r="D6" s="59">
        <v>2.4</v>
      </c>
      <c r="E6" s="59">
        <v>1.6</v>
      </c>
      <c r="F6" s="59"/>
      <c r="G6" s="65"/>
      <c r="H6" s="70">
        <v>20</v>
      </c>
      <c r="I6" s="30">
        <v>1700</v>
      </c>
      <c r="J6" s="73">
        <f t="shared" si="0"/>
        <v>85</v>
      </c>
      <c r="K6" s="44">
        <f t="shared" si="1"/>
        <v>1491.2280701754385</v>
      </c>
      <c r="L6" s="75"/>
      <c r="M6" s="75"/>
      <c r="N6" s="75"/>
      <c r="O6" s="75">
        <f t="shared" si="4"/>
        <v>3</v>
      </c>
      <c r="P6" s="75">
        <v>15</v>
      </c>
      <c r="Q6" s="75">
        <f t="shared" si="5"/>
        <v>45</v>
      </c>
      <c r="R6" s="79">
        <f t="shared" si="6"/>
        <v>15</v>
      </c>
      <c r="S6" s="79">
        <f t="shared" si="2"/>
        <v>3.6389478246304778e-002</v>
      </c>
      <c r="T6" s="75">
        <f t="shared" si="3"/>
        <v>0.56881335684793666</v>
      </c>
      <c r="U6" s="75"/>
      <c r="V6" s="75"/>
      <c r="W6" s="75"/>
      <c r="X6" s="75"/>
      <c r="Y6" s="75"/>
      <c r="Z6" s="75"/>
      <c r="AA6" s="75"/>
      <c r="AB6" s="75"/>
      <c r="AC6" s="75"/>
      <c r="AD6" s="75"/>
      <c r="AE6" s="75"/>
      <c r="AF6" s="75"/>
      <c r="AG6" s="75"/>
      <c r="AH6" s="75"/>
      <c r="AI6" s="75"/>
      <c r="AJ6" s="75"/>
      <c r="AK6" s="75"/>
      <c r="AL6" s="80">
        <v>70</v>
      </c>
      <c r="AM6" s="80">
        <v>9000</v>
      </c>
      <c r="AN6" s="80">
        <v>29000</v>
      </c>
      <c r="AO6" s="75"/>
      <c r="AP6" s="75"/>
      <c r="AQ6" s="75"/>
      <c r="AR6" s="75"/>
      <c r="AS6" s="75"/>
      <c r="AT6" s="75"/>
      <c r="AU6" s="75"/>
    </row>
    <row r="7" spans="2:47">
      <c r="B7" s="53" t="s">
        <v>22</v>
      </c>
      <c r="C7" s="59">
        <v>7.3</v>
      </c>
      <c r="D7" s="59">
        <v>1.6</v>
      </c>
      <c r="E7" s="59">
        <v>2.2000000000000002</v>
      </c>
      <c r="F7" s="59"/>
      <c r="G7" s="65"/>
      <c r="H7" s="70">
        <v>20</v>
      </c>
      <c r="I7" s="30">
        <v>3500</v>
      </c>
      <c r="J7" s="73">
        <f t="shared" si="0"/>
        <v>175</v>
      </c>
      <c r="K7" s="44">
        <f t="shared" si="1"/>
        <v>2397.2602739726026</v>
      </c>
      <c r="L7" s="75"/>
      <c r="M7" s="75"/>
      <c r="N7" s="75"/>
      <c r="O7" s="75">
        <f t="shared" si="4"/>
        <v>4</v>
      </c>
      <c r="P7" s="75">
        <v>16</v>
      </c>
      <c r="Q7" s="75">
        <f t="shared" si="5"/>
        <v>61</v>
      </c>
      <c r="R7" s="79">
        <f t="shared" si="6"/>
        <v>15.25</v>
      </c>
      <c r="S7" s="79">
        <f t="shared" si="2"/>
        <v>3.6774590342192458e-002</v>
      </c>
      <c r="T7" s="75">
        <f t="shared" si="3"/>
        <v>0.75235013251706051</v>
      </c>
      <c r="U7" s="75"/>
      <c r="V7" s="75"/>
      <c r="W7" s="75"/>
      <c r="X7" s="75"/>
      <c r="Y7" s="75"/>
      <c r="Z7" s="75"/>
      <c r="AA7" s="75"/>
      <c r="AB7" s="75"/>
      <c r="AC7" s="75"/>
      <c r="AD7" s="75"/>
      <c r="AE7" s="75"/>
      <c r="AF7" s="75"/>
      <c r="AG7" s="75"/>
      <c r="AH7" s="75"/>
      <c r="AI7" s="75"/>
      <c r="AJ7" s="75"/>
      <c r="AK7" s="75"/>
      <c r="AL7" s="80">
        <v>70</v>
      </c>
      <c r="AM7" s="80">
        <v>7000</v>
      </c>
      <c r="AN7" s="80">
        <v>28600</v>
      </c>
      <c r="AO7" s="75"/>
      <c r="AP7" s="75"/>
      <c r="AQ7" s="75"/>
      <c r="AR7" s="75"/>
      <c r="AS7" s="75"/>
      <c r="AT7" s="75"/>
      <c r="AU7" s="75"/>
    </row>
    <row r="8" spans="2:47">
      <c r="B8" s="53" t="s">
        <v>26</v>
      </c>
      <c r="C8" s="59">
        <v>6.7</v>
      </c>
      <c r="D8" s="59">
        <v>12.8</v>
      </c>
      <c r="E8" s="59"/>
      <c r="F8" s="59">
        <v>24.6</v>
      </c>
      <c r="G8" s="65"/>
      <c r="H8" s="70"/>
      <c r="I8" s="30"/>
      <c r="J8" s="73" t="e">
        <f t="shared" si="0"/>
        <v>#DIV/0!</v>
      </c>
      <c r="K8" s="44" t="e">
        <f t="shared" si="1"/>
        <v>#DIV/0!</v>
      </c>
      <c r="L8" s="75"/>
      <c r="M8" s="75"/>
      <c r="N8" s="75"/>
      <c r="O8" s="75">
        <f t="shared" si="4"/>
        <v>5</v>
      </c>
      <c r="P8" s="75">
        <v>16</v>
      </c>
      <c r="Q8" s="75">
        <f t="shared" si="5"/>
        <v>77</v>
      </c>
      <c r="R8" s="79">
        <f t="shared" si="6"/>
        <v>15.4</v>
      </c>
      <c r="S8" s="79">
        <f t="shared" si="2"/>
        <v>3.7007286957103848e-002</v>
      </c>
      <c r="T8" s="75">
        <f t="shared" si="3"/>
        <v>0.92909298186410461</v>
      </c>
      <c r="U8" s="75"/>
      <c r="V8" s="75"/>
      <c r="W8" s="75"/>
      <c r="X8" s="75"/>
      <c r="Y8" s="75"/>
      <c r="Z8" s="75"/>
      <c r="AA8" s="75"/>
      <c r="AB8" s="75"/>
      <c r="AC8" s="75"/>
      <c r="AD8" s="75"/>
      <c r="AE8" s="75"/>
      <c r="AF8" s="75"/>
      <c r="AG8" s="75"/>
      <c r="AH8" s="75"/>
      <c r="AI8" s="75"/>
      <c r="AJ8" s="75"/>
      <c r="AK8" s="75"/>
      <c r="AL8" s="80">
        <v>60</v>
      </c>
      <c r="AM8" s="80">
        <v>10000</v>
      </c>
      <c r="AN8" s="80">
        <v>30600</v>
      </c>
      <c r="AO8" s="75"/>
      <c r="AP8" s="75"/>
      <c r="AQ8" s="75"/>
      <c r="AR8" s="75"/>
      <c r="AS8" s="75"/>
      <c r="AT8" s="75"/>
      <c r="AU8" s="75"/>
    </row>
    <row r="9" spans="2:47">
      <c r="B9" s="53" t="s">
        <v>28</v>
      </c>
      <c r="C9" s="59">
        <v>10.1</v>
      </c>
      <c r="D9" s="59">
        <v>1.5</v>
      </c>
      <c r="E9" s="59"/>
      <c r="F9" s="59"/>
      <c r="G9" s="65"/>
      <c r="H9" s="70"/>
      <c r="I9" s="30"/>
      <c r="J9" s="73" t="e">
        <f t="shared" si="0"/>
        <v>#DIV/0!</v>
      </c>
      <c r="K9" s="44" t="e">
        <f t="shared" si="1"/>
        <v>#DIV/0!</v>
      </c>
      <c r="L9" s="75"/>
      <c r="M9" s="75"/>
      <c r="N9" s="75"/>
      <c r="O9" s="75">
        <f t="shared" si="4"/>
        <v>6</v>
      </c>
      <c r="P9" s="75">
        <v>16</v>
      </c>
      <c r="Q9" s="75">
        <f t="shared" si="5"/>
        <v>93</v>
      </c>
      <c r="R9" s="79">
        <f t="shared" si="6"/>
        <v>15.5</v>
      </c>
      <c r="S9" s="79">
        <f t="shared" si="2"/>
        <v>3.7163100050553163e-002</v>
      </c>
      <c r="T9" s="75">
        <f t="shared" si="3"/>
        <v>1.0992741556893502</v>
      </c>
      <c r="U9" s="75"/>
      <c r="V9" s="75"/>
      <c r="W9" s="75"/>
      <c r="X9" s="75"/>
      <c r="Y9" s="75"/>
      <c r="Z9" s="75"/>
      <c r="AA9" s="75"/>
      <c r="AB9" s="75"/>
      <c r="AC9" s="75"/>
      <c r="AD9" s="75"/>
      <c r="AE9" s="75"/>
      <c r="AF9" s="75"/>
      <c r="AG9" s="75"/>
      <c r="AH9" s="75"/>
      <c r="AI9" s="75"/>
      <c r="AJ9" s="75"/>
      <c r="AK9" s="75"/>
      <c r="AL9" s="80">
        <v>90</v>
      </c>
      <c r="AM9" s="80">
        <v>9000</v>
      </c>
      <c r="AN9" s="80">
        <v>27000</v>
      </c>
      <c r="AO9" s="75"/>
      <c r="AP9" s="75"/>
      <c r="AQ9" s="75"/>
      <c r="AR9" s="75"/>
      <c r="AS9" s="75"/>
      <c r="AT9" s="75"/>
      <c r="AU9" s="75"/>
    </row>
    <row r="10" spans="2:47">
      <c r="B10" s="53" t="s">
        <v>30</v>
      </c>
      <c r="C10" s="59">
        <v>7.3</v>
      </c>
      <c r="D10" s="59">
        <v>3.2</v>
      </c>
      <c r="E10" s="59">
        <v>1.3</v>
      </c>
      <c r="F10" s="59"/>
      <c r="G10" s="65"/>
      <c r="H10" s="70"/>
      <c r="I10" s="30"/>
      <c r="J10" s="73" t="e">
        <f t="shared" si="0"/>
        <v>#DIV/0!</v>
      </c>
      <c r="K10" s="44" t="e">
        <f t="shared" si="1"/>
        <v>#DIV/0!</v>
      </c>
      <c r="L10" s="75"/>
      <c r="M10" s="75"/>
      <c r="N10" s="75"/>
      <c r="O10" s="75">
        <f t="shared" si="4"/>
        <v>7</v>
      </c>
      <c r="P10" s="75">
        <v>16</v>
      </c>
      <c r="Q10" s="75">
        <f t="shared" si="5"/>
        <v>109</v>
      </c>
      <c r="R10" s="79">
        <f t="shared" si="6"/>
        <v>15.571428571428571</v>
      </c>
      <c r="S10" s="79">
        <f t="shared" si="2"/>
        <v>3.7274730150721178e-002</v>
      </c>
      <c r="T10" s="75">
        <f t="shared" si="3"/>
        <v>1.2631291861139662</v>
      </c>
      <c r="U10" s="75"/>
      <c r="V10" s="75"/>
      <c r="W10" s="75"/>
      <c r="X10" s="75"/>
      <c r="Y10" s="75"/>
      <c r="Z10" s="75"/>
      <c r="AA10" s="75"/>
      <c r="AB10" s="75"/>
      <c r="AC10" s="75"/>
      <c r="AD10" s="75"/>
      <c r="AE10" s="75"/>
      <c r="AF10" s="75"/>
      <c r="AG10" s="75"/>
      <c r="AH10" s="75"/>
      <c r="AI10" s="75"/>
      <c r="AJ10" s="75"/>
      <c r="AK10" s="75"/>
      <c r="AL10" s="80">
        <v>60</v>
      </c>
      <c r="AM10" s="80">
        <v>9000</v>
      </c>
      <c r="AN10" s="80">
        <v>28000</v>
      </c>
      <c r="AO10" s="75"/>
      <c r="AP10" s="75"/>
      <c r="AQ10" s="75"/>
      <c r="AR10" s="75"/>
      <c r="AS10" s="75"/>
      <c r="AT10" s="75"/>
      <c r="AU10" s="75"/>
    </row>
    <row r="11" spans="2:47">
      <c r="B11" s="53" t="s">
        <v>33</v>
      </c>
      <c r="C11" s="59">
        <v>5.7</v>
      </c>
      <c r="D11" s="59">
        <v>2</v>
      </c>
      <c r="E11" s="59">
        <v>1.3</v>
      </c>
      <c r="F11" s="59"/>
      <c r="G11" s="65"/>
      <c r="H11" s="70"/>
      <c r="I11" s="30"/>
      <c r="J11" s="73" t="e">
        <f t="shared" si="0"/>
        <v>#DIV/0!</v>
      </c>
      <c r="K11" s="44" t="e">
        <f t="shared" si="1"/>
        <v>#DIV/0!</v>
      </c>
      <c r="L11" s="75"/>
      <c r="M11" s="75"/>
      <c r="N11" s="75"/>
      <c r="O11" s="75">
        <f t="shared" si="4"/>
        <v>8</v>
      </c>
      <c r="P11" s="75">
        <v>17</v>
      </c>
      <c r="Q11" s="75">
        <f t="shared" si="5"/>
        <v>126</v>
      </c>
      <c r="R11" s="79">
        <f t="shared" si="6"/>
        <v>15.75</v>
      </c>
      <c r="S11" s="79">
        <f t="shared" si="2"/>
        <v>3.7555030794022913e-002</v>
      </c>
      <c r="T11" s="75">
        <f t="shared" si="3"/>
        <v>1.4272931753111635</v>
      </c>
      <c r="U11" s="75"/>
      <c r="V11" s="75"/>
      <c r="W11" s="75"/>
      <c r="X11" s="75"/>
      <c r="Y11" s="75"/>
      <c r="Z11" s="75"/>
      <c r="AA11" s="75"/>
      <c r="AB11" s="75"/>
      <c r="AC11" s="75"/>
      <c r="AD11" s="75"/>
      <c r="AE11" s="75"/>
      <c r="AF11" s="75"/>
      <c r="AG11" s="75"/>
      <c r="AH11" s="75"/>
      <c r="AI11" s="75"/>
      <c r="AJ11" s="75"/>
      <c r="AK11" s="75"/>
      <c r="AL11" s="80">
        <v>60</v>
      </c>
      <c r="AM11" s="80">
        <v>9000</v>
      </c>
      <c r="AN11" s="80">
        <v>28000</v>
      </c>
      <c r="AO11" s="75"/>
      <c r="AP11" s="75"/>
      <c r="AQ11" s="75"/>
      <c r="AR11" s="75"/>
      <c r="AS11" s="75"/>
      <c r="AT11" s="75"/>
      <c r="AU11" s="75"/>
    </row>
    <row r="12" spans="2:47">
      <c r="B12" s="53" t="s">
        <v>36</v>
      </c>
      <c r="C12" s="59">
        <v>7.3</v>
      </c>
      <c r="D12" s="59">
        <v>2.6</v>
      </c>
      <c r="E12" s="59">
        <v>1.2</v>
      </c>
      <c r="F12" s="59"/>
      <c r="G12" s="65"/>
      <c r="H12" s="70">
        <v>20</v>
      </c>
      <c r="I12" s="30">
        <v>3500</v>
      </c>
      <c r="J12" s="73">
        <f t="shared" si="0"/>
        <v>175</v>
      </c>
      <c r="K12" s="44">
        <f t="shared" si="1"/>
        <v>2397.2602739726026</v>
      </c>
      <c r="L12" s="75"/>
      <c r="M12" s="75"/>
      <c r="N12" s="75"/>
      <c r="O12" s="75">
        <f t="shared" si="4"/>
        <v>9</v>
      </c>
      <c r="P12" s="75">
        <v>17</v>
      </c>
      <c r="Q12" s="75">
        <f t="shared" si="5"/>
        <v>143</v>
      </c>
      <c r="R12" s="79">
        <f t="shared" si="6"/>
        <v>15.888888888888889</v>
      </c>
      <c r="S12" s="79">
        <f t="shared" si="2"/>
        <v>3.7774256978167393e-002</v>
      </c>
      <c r="T12" s="75">
        <f t="shared" si="3"/>
        <v>1.5851391758068587</v>
      </c>
      <c r="U12" s="75"/>
      <c r="V12" s="75"/>
      <c r="W12" s="75"/>
      <c r="X12" s="75"/>
      <c r="Y12" s="75"/>
      <c r="Z12" s="75"/>
      <c r="AA12" s="75"/>
      <c r="AB12" s="75"/>
      <c r="AC12" s="75"/>
      <c r="AD12" s="75"/>
      <c r="AE12" s="75"/>
      <c r="AF12" s="75"/>
      <c r="AG12" s="75"/>
      <c r="AH12" s="75"/>
      <c r="AI12" s="75"/>
      <c r="AJ12" s="75"/>
      <c r="AK12" s="75"/>
      <c r="AL12" s="80">
        <v>55</v>
      </c>
      <c r="AM12" s="80">
        <v>6800</v>
      </c>
      <c r="AN12" s="80">
        <v>30000</v>
      </c>
      <c r="AO12" s="75"/>
      <c r="AP12" s="75"/>
      <c r="AQ12" s="75"/>
      <c r="AR12" s="75"/>
      <c r="AS12" s="75"/>
      <c r="AT12" s="75"/>
      <c r="AU12" s="75"/>
    </row>
    <row r="13" spans="2:47">
      <c r="B13" s="53" t="s">
        <v>37</v>
      </c>
      <c r="C13" s="59">
        <v>2.7</v>
      </c>
      <c r="D13" s="59">
        <v>5.9</v>
      </c>
      <c r="E13" s="59">
        <v>1.5</v>
      </c>
      <c r="F13" s="59"/>
      <c r="G13" s="65"/>
      <c r="H13" s="70"/>
      <c r="I13" s="30"/>
      <c r="J13" s="73" t="e">
        <f t="shared" si="0"/>
        <v>#DIV/0!</v>
      </c>
      <c r="K13" s="44" t="e">
        <f t="shared" si="1"/>
        <v>#DIV/0!</v>
      </c>
      <c r="L13" s="75"/>
      <c r="M13" s="75"/>
      <c r="N13" s="75"/>
      <c r="O13" s="75">
        <f t="shared" si="4"/>
        <v>10</v>
      </c>
      <c r="P13" s="75">
        <v>17</v>
      </c>
      <c r="Q13" s="75">
        <f t="shared" si="5"/>
        <v>160</v>
      </c>
      <c r="R13" s="79">
        <f t="shared" si="6"/>
        <v>16</v>
      </c>
      <c r="S13" s="79">
        <f t="shared" si="2"/>
        <v>3.7950406104271209e-002</v>
      </c>
      <c r="T13" s="75">
        <f t="shared" si="3"/>
        <v>1.7368964423789293</v>
      </c>
      <c r="U13" s="75"/>
      <c r="V13" s="75"/>
      <c r="W13" s="75"/>
      <c r="X13" s="75"/>
      <c r="Y13" s="75"/>
      <c r="Z13" s="75"/>
      <c r="AA13" s="75"/>
      <c r="AB13" s="75"/>
      <c r="AC13" s="75"/>
      <c r="AD13" s="75"/>
      <c r="AE13" s="75"/>
      <c r="AF13" s="75"/>
      <c r="AG13" s="75"/>
      <c r="AH13" s="75"/>
      <c r="AI13" s="75"/>
      <c r="AJ13" s="75"/>
      <c r="AK13" s="75"/>
      <c r="AL13" s="80">
        <v>70</v>
      </c>
      <c r="AM13" s="80">
        <v>8000</v>
      </c>
      <c r="AN13" s="80">
        <v>28000</v>
      </c>
      <c r="AO13" s="75"/>
      <c r="AP13" s="75"/>
      <c r="AQ13" s="75"/>
      <c r="AR13" s="75"/>
      <c r="AS13" s="75"/>
      <c r="AT13" s="75"/>
      <c r="AU13" s="75"/>
    </row>
    <row r="14" spans="2:47">
      <c r="B14" s="53" t="s">
        <v>24</v>
      </c>
      <c r="C14" s="59">
        <v>4.9000000000000004</v>
      </c>
      <c r="D14" s="59">
        <v>2.1</v>
      </c>
      <c r="E14" s="59">
        <v>1.8</v>
      </c>
      <c r="F14" s="59"/>
      <c r="G14" s="65"/>
      <c r="H14" s="70"/>
      <c r="I14" s="30"/>
      <c r="J14" s="73" t="e">
        <f t="shared" si="0"/>
        <v>#DIV/0!</v>
      </c>
      <c r="K14" s="44" t="e">
        <f t="shared" si="1"/>
        <v>#DIV/0!</v>
      </c>
      <c r="L14" s="75"/>
      <c r="M14" s="75"/>
      <c r="N14" s="75"/>
      <c r="O14" s="75">
        <f t="shared" si="4"/>
        <v>11</v>
      </c>
      <c r="P14" s="75">
        <v>17</v>
      </c>
      <c r="Q14" s="75">
        <f t="shared" si="5"/>
        <v>177</v>
      </c>
      <c r="R14" s="79">
        <f t="shared" si="6"/>
        <v>16.09090909090909</v>
      </c>
      <c r="S14" s="79">
        <f t="shared" si="2"/>
        <v>3.8095037583838309e-002</v>
      </c>
      <c r="T14" s="75">
        <f t="shared" si="3"/>
        <v>1.882791199587607</v>
      </c>
      <c r="U14" s="75"/>
      <c r="V14" s="75"/>
      <c r="W14" s="75"/>
      <c r="X14" s="75"/>
      <c r="Y14" s="75"/>
      <c r="Z14" s="75"/>
      <c r="AA14" s="75"/>
      <c r="AB14" s="75"/>
      <c r="AC14" s="75"/>
      <c r="AD14" s="75"/>
      <c r="AE14" s="75"/>
      <c r="AF14" s="75"/>
      <c r="AG14" s="75"/>
      <c r="AH14" s="75"/>
      <c r="AI14" s="75"/>
      <c r="AJ14" s="75"/>
      <c r="AK14" s="75"/>
      <c r="AL14" s="80">
        <v>60</v>
      </c>
      <c r="AM14" s="80">
        <v>8000</v>
      </c>
      <c r="AN14" s="80">
        <v>28000</v>
      </c>
      <c r="AO14" s="75"/>
      <c r="AP14" s="75"/>
      <c r="AQ14" s="75"/>
      <c r="AR14" s="75"/>
      <c r="AS14" s="75"/>
      <c r="AT14" s="75"/>
      <c r="AU14" s="75"/>
    </row>
    <row r="15" spans="2:47">
      <c r="B15" s="53" t="s">
        <v>32</v>
      </c>
      <c r="C15" s="59">
        <v>4.2</v>
      </c>
      <c r="D15" s="59">
        <v>0.9</v>
      </c>
      <c r="E15" s="59"/>
      <c r="F15" s="59"/>
      <c r="G15" s="65"/>
      <c r="H15" s="70"/>
      <c r="I15" s="30"/>
      <c r="J15" s="73" t="e">
        <f t="shared" si="0"/>
        <v>#DIV/0!</v>
      </c>
      <c r="K15" s="44" t="e">
        <f t="shared" si="1"/>
        <v>#DIV/0!</v>
      </c>
      <c r="L15" s="75"/>
      <c r="M15" s="75"/>
      <c r="N15" s="75"/>
      <c r="O15" s="75">
        <f t="shared" si="4"/>
        <v>12</v>
      </c>
      <c r="P15" s="75">
        <v>17</v>
      </c>
      <c r="Q15" s="75">
        <f t="shared" si="5"/>
        <v>194</v>
      </c>
      <c r="R15" s="79">
        <f t="shared" si="6"/>
        <v>16.166666666666668</v>
      </c>
      <c r="S15" s="79">
        <f t="shared" si="2"/>
        <v>3.821591496265641e-002</v>
      </c>
      <c r="T15" s="75">
        <f t="shared" si="3"/>
        <v>2.0230442978771292</v>
      </c>
      <c r="U15" s="75"/>
      <c r="V15" s="75"/>
      <c r="W15" s="75"/>
      <c r="X15" s="75"/>
      <c r="Y15" s="75"/>
      <c r="Z15" s="75"/>
      <c r="AA15" s="75"/>
      <c r="AB15" s="75"/>
      <c r="AC15" s="75"/>
      <c r="AD15" s="75"/>
      <c r="AE15" s="75"/>
      <c r="AF15" s="75"/>
      <c r="AG15" s="75"/>
      <c r="AH15" s="75"/>
      <c r="AI15" s="75"/>
      <c r="AJ15" s="75"/>
      <c r="AK15" s="75"/>
      <c r="AL15" s="80">
        <v>70</v>
      </c>
      <c r="AM15" s="80">
        <v>9000</v>
      </c>
      <c r="AN15" s="80">
        <v>27000</v>
      </c>
      <c r="AO15" s="75"/>
      <c r="AP15" s="75"/>
      <c r="AQ15" s="75"/>
      <c r="AR15" s="75"/>
      <c r="AS15" s="75"/>
      <c r="AT15" s="75"/>
      <c r="AU15" s="75"/>
    </row>
    <row r="16" spans="2:47">
      <c r="B16" s="53" t="s">
        <v>52</v>
      </c>
      <c r="C16" s="59">
        <v>6</v>
      </c>
      <c r="D16" s="59">
        <v>4</v>
      </c>
      <c r="E16" s="59">
        <v>1.5</v>
      </c>
      <c r="F16" s="59"/>
      <c r="G16" s="65"/>
      <c r="H16" s="70">
        <v>20</v>
      </c>
      <c r="I16" s="30">
        <v>2000</v>
      </c>
      <c r="J16" s="73">
        <f t="shared" si="0"/>
        <v>100</v>
      </c>
      <c r="K16" s="44">
        <f t="shared" si="1"/>
        <v>1666.6666666666667</v>
      </c>
      <c r="L16" s="75"/>
      <c r="M16" s="75"/>
      <c r="N16" s="75"/>
      <c r="O16" s="75">
        <f t="shared" si="4"/>
        <v>13</v>
      </c>
      <c r="P16" s="75">
        <v>17</v>
      </c>
      <c r="Q16" s="75">
        <f t="shared" si="5"/>
        <v>211</v>
      </c>
      <c r="R16" s="79">
        <f t="shared" si="6"/>
        <v>16.23076923076923</v>
      </c>
      <c r="S16" s="79">
        <f t="shared" si="2"/>
        <v>3.8318445680092371e-002</v>
      </c>
      <c r="T16" s="75">
        <f t="shared" si="3"/>
        <v>2.15787009987084</v>
      </c>
      <c r="U16" s="75"/>
      <c r="V16" s="75"/>
      <c r="W16" s="75"/>
      <c r="X16" s="75"/>
      <c r="Y16" s="75"/>
      <c r="Z16" s="75"/>
      <c r="AA16" s="75"/>
      <c r="AB16" s="75"/>
      <c r="AC16" s="75"/>
      <c r="AD16" s="75"/>
      <c r="AE16" s="75"/>
      <c r="AF16" s="75"/>
      <c r="AG16" s="75"/>
      <c r="AH16" s="75"/>
      <c r="AI16" s="75"/>
      <c r="AJ16" s="75"/>
      <c r="AK16" s="75"/>
      <c r="AL16" s="80">
        <v>80</v>
      </c>
      <c r="AM16" s="80">
        <v>3050</v>
      </c>
      <c r="AN16" s="80">
        <v>25800</v>
      </c>
      <c r="AO16" s="75"/>
      <c r="AP16" s="75"/>
      <c r="AQ16" s="75"/>
      <c r="AR16" s="75"/>
      <c r="AS16" s="75"/>
      <c r="AT16" s="75"/>
      <c r="AU16" s="75"/>
    </row>
    <row r="17" spans="2:47">
      <c r="B17" s="53" t="s">
        <v>178</v>
      </c>
      <c r="C17" s="59">
        <v>6.7</v>
      </c>
      <c r="D17" s="59">
        <v>1.4</v>
      </c>
      <c r="E17" s="59">
        <v>1.8</v>
      </c>
      <c r="F17" s="59"/>
      <c r="G17" s="65"/>
      <c r="H17" s="70">
        <v>20</v>
      </c>
      <c r="I17" s="30">
        <v>3300</v>
      </c>
      <c r="J17" s="73">
        <f t="shared" si="0"/>
        <v>165</v>
      </c>
      <c r="K17" s="44">
        <f t="shared" si="1"/>
        <v>2462.686567164179</v>
      </c>
      <c r="L17" s="75"/>
      <c r="M17" s="75"/>
      <c r="N17" s="75"/>
      <c r="O17" s="75">
        <f t="shared" si="4"/>
        <v>14</v>
      </c>
      <c r="P17" s="75">
        <v>17</v>
      </c>
      <c r="Q17" s="75">
        <f t="shared" si="5"/>
        <v>228</v>
      </c>
      <c r="R17" s="79">
        <f t="shared" si="6"/>
        <v>16.285714285714285</v>
      </c>
      <c r="S17" s="79">
        <f t="shared" si="2"/>
        <v>3.8406511770073454e-002</v>
      </c>
      <c r="T17" s="75">
        <f t="shared" si="3"/>
        <v>2.2874759792893569</v>
      </c>
      <c r="U17" s="75"/>
      <c r="V17" s="75"/>
      <c r="W17" s="75"/>
      <c r="X17" s="75"/>
      <c r="Y17" s="75"/>
      <c r="Z17" s="75"/>
      <c r="AA17" s="75"/>
      <c r="AB17" s="75"/>
      <c r="AC17" s="75"/>
      <c r="AD17" s="75"/>
      <c r="AE17" s="75"/>
      <c r="AF17" s="75"/>
      <c r="AG17" s="75"/>
      <c r="AH17" s="75"/>
      <c r="AI17" s="75"/>
      <c r="AJ17" s="75"/>
      <c r="AK17" s="75"/>
      <c r="AL17" s="80">
        <v>100</v>
      </c>
      <c r="AM17" s="80">
        <v>1</v>
      </c>
      <c r="AN17" s="80">
        <v>5</v>
      </c>
      <c r="AO17" s="75"/>
      <c r="AP17" s="75"/>
      <c r="AQ17" s="75"/>
      <c r="AR17" s="75"/>
      <c r="AS17" s="75"/>
      <c r="AT17" s="75"/>
      <c r="AU17" s="75"/>
    </row>
    <row r="18" spans="2:47">
      <c r="B18" s="53" t="s">
        <v>177</v>
      </c>
      <c r="C18" s="59">
        <f>4.4</f>
        <v>4.4000000000000004</v>
      </c>
      <c r="D18" s="59">
        <v>6.6</v>
      </c>
      <c r="E18" s="59">
        <v>6.7</v>
      </c>
      <c r="F18" s="59">
        <v>2.7</v>
      </c>
      <c r="G18" s="65">
        <v>2.4</v>
      </c>
      <c r="H18" s="70"/>
      <c r="I18" s="30"/>
      <c r="J18" s="73" t="e">
        <f t="shared" si="0"/>
        <v>#DIV/0!</v>
      </c>
      <c r="K18" s="44" t="e">
        <f t="shared" si="1"/>
        <v>#DIV/0!</v>
      </c>
      <c r="L18" s="75"/>
      <c r="M18" s="75"/>
      <c r="N18" s="75"/>
      <c r="O18" s="75">
        <f t="shared" si="4"/>
        <v>15</v>
      </c>
      <c r="P18" s="75">
        <v>17</v>
      </c>
      <c r="Q18" s="75">
        <f t="shared" si="5"/>
        <v>245</v>
      </c>
      <c r="R18" s="79">
        <f t="shared" si="6"/>
        <v>16.333333333333332</v>
      </c>
      <c r="S18" s="79">
        <f t="shared" si="2"/>
        <v>3.8482972276123933e-002</v>
      </c>
      <c r="T18" s="75">
        <f t="shared" si="3"/>
        <v>2.4120621424904134</v>
      </c>
      <c r="U18" s="75"/>
      <c r="V18" s="75"/>
      <c r="W18" s="75"/>
      <c r="X18" s="75"/>
      <c r="Y18" s="75"/>
      <c r="Z18" s="75"/>
      <c r="AA18" s="75"/>
      <c r="AB18" s="75"/>
      <c r="AC18" s="75"/>
      <c r="AD18" s="75"/>
      <c r="AE18" s="75"/>
      <c r="AF18" s="75"/>
      <c r="AG18" s="75"/>
      <c r="AH18" s="75"/>
      <c r="AI18" s="75"/>
      <c r="AJ18" s="75"/>
      <c r="AK18" s="75"/>
      <c r="AL18" s="80">
        <v>5</v>
      </c>
      <c r="AM18" s="80">
        <v>8000</v>
      </c>
      <c r="AN18" s="80">
        <v>33000</v>
      </c>
      <c r="AO18" s="75"/>
      <c r="AP18" s="75"/>
      <c r="AQ18" s="75"/>
      <c r="AR18" s="75"/>
      <c r="AS18" s="75"/>
      <c r="AT18" s="75"/>
      <c r="AU18" s="75"/>
    </row>
    <row r="19" spans="2:47">
      <c r="B19" s="53" t="s">
        <v>182</v>
      </c>
      <c r="C19" s="60">
        <f>1.9*0.55</f>
        <v>1.0449999999999999</v>
      </c>
      <c r="D19" s="60">
        <f>2.1*0.55</f>
        <v>1.1550000000000002</v>
      </c>
      <c r="E19" s="60">
        <f>3.6*0.55</f>
        <v>1.9800000000000002</v>
      </c>
      <c r="F19" s="60">
        <f>2.4*0.55</f>
        <v>1.32</v>
      </c>
      <c r="G19" s="66">
        <f>1.1*0.55</f>
        <v>0.60500000000000009</v>
      </c>
      <c r="H19" s="70"/>
      <c r="I19" s="30"/>
      <c r="J19" s="73" t="e">
        <f t="shared" si="0"/>
        <v>#DIV/0!</v>
      </c>
      <c r="K19" s="44" t="e">
        <f t="shared" si="1"/>
        <v>#DIV/0!</v>
      </c>
      <c r="L19" s="75"/>
      <c r="M19" s="75"/>
      <c r="N19" s="75"/>
      <c r="O19" s="75">
        <f t="shared" si="4"/>
        <v>16</v>
      </c>
      <c r="P19" s="75">
        <v>17</v>
      </c>
      <c r="Q19" s="75">
        <f t="shared" si="5"/>
        <v>262</v>
      </c>
      <c r="R19" s="79">
        <f t="shared" si="6"/>
        <v>16.375</v>
      </c>
      <c r="S19" s="79">
        <f t="shared" si="2"/>
        <v>3.8549979376684841e-002</v>
      </c>
      <c r="T19" s="75">
        <f t="shared" si="3"/>
        <v>2.5318216270222234</v>
      </c>
      <c r="U19" s="75"/>
      <c r="V19" s="75"/>
      <c r="W19" s="75"/>
      <c r="X19" s="75"/>
      <c r="Y19" s="75"/>
      <c r="Z19" s="75"/>
      <c r="AA19" s="75"/>
      <c r="AB19" s="75"/>
      <c r="AC19" s="75"/>
      <c r="AD19" s="75"/>
      <c r="AE19" s="75"/>
      <c r="AF19" s="75"/>
      <c r="AG19" s="75"/>
      <c r="AH19" s="75"/>
      <c r="AI19" s="75"/>
      <c r="AJ19" s="75"/>
      <c r="AK19" s="75"/>
      <c r="AL19" s="80">
        <v>3</v>
      </c>
      <c r="AM19" s="80">
        <v>8000</v>
      </c>
      <c r="AN19" s="80">
        <v>33000</v>
      </c>
      <c r="AO19" s="75"/>
      <c r="AP19" s="75"/>
      <c r="AQ19" s="75"/>
      <c r="AR19" s="75"/>
      <c r="AS19" s="75"/>
      <c r="AT19" s="75"/>
      <c r="AU19" s="75"/>
    </row>
    <row r="20" spans="2:47">
      <c r="B20" s="53" t="s">
        <v>183</v>
      </c>
      <c r="C20" s="60">
        <f>2.5*0.8</f>
        <v>2</v>
      </c>
      <c r="D20" s="60">
        <f>5.3*0.8</f>
        <v>4.24</v>
      </c>
      <c r="E20" s="60">
        <f>3.3*0.8</f>
        <v>2.64</v>
      </c>
      <c r="F20" s="60">
        <f>4.6*0.8</f>
        <v>3.68</v>
      </c>
      <c r="G20" s="66">
        <f>1.6*0.8</f>
        <v>1.2800000000000002</v>
      </c>
      <c r="H20" s="70"/>
      <c r="I20" s="30"/>
      <c r="J20" s="73" t="e">
        <f t="shared" si="0"/>
        <v>#DIV/0!</v>
      </c>
      <c r="K20" s="44" t="e">
        <f t="shared" si="1"/>
        <v>#DIV/0!</v>
      </c>
      <c r="L20" s="75"/>
      <c r="M20" s="75"/>
      <c r="N20" s="75"/>
      <c r="O20" s="75">
        <f t="shared" si="4"/>
        <v>17</v>
      </c>
      <c r="P20" s="75">
        <v>17</v>
      </c>
      <c r="Q20" s="75">
        <f t="shared" si="5"/>
        <v>279</v>
      </c>
      <c r="R20" s="79">
        <f t="shared" si="6"/>
        <v>16.411764705882351</v>
      </c>
      <c r="S20" s="79">
        <f t="shared" si="2"/>
        <v>3.8609184112687898e-002</v>
      </c>
      <c r="T20" s="75">
        <f t="shared" si="3"/>
        <v>2.6469403999468035</v>
      </c>
      <c r="U20" s="75"/>
      <c r="V20" s="75"/>
      <c r="W20" s="75"/>
      <c r="X20" s="75"/>
      <c r="Y20" s="75"/>
      <c r="Z20" s="75"/>
      <c r="AA20" s="75"/>
      <c r="AB20" s="75"/>
      <c r="AC20" s="75"/>
      <c r="AD20" s="75"/>
      <c r="AE20" s="75"/>
      <c r="AF20" s="75"/>
      <c r="AG20" s="75"/>
      <c r="AH20" s="75"/>
      <c r="AI20" s="75"/>
      <c r="AJ20" s="75"/>
      <c r="AK20" s="75"/>
      <c r="AL20" s="80">
        <v>13</v>
      </c>
      <c r="AM20" s="80">
        <v>9000</v>
      </c>
      <c r="AN20" s="80">
        <v>25000</v>
      </c>
      <c r="AO20" s="75"/>
      <c r="AP20" s="75"/>
      <c r="AQ20" s="75"/>
      <c r="AR20" s="75"/>
      <c r="AS20" s="75"/>
      <c r="AT20" s="75"/>
      <c r="AU20" s="75"/>
    </row>
    <row r="21" spans="2:47">
      <c r="B21" s="53" t="s">
        <v>174</v>
      </c>
      <c r="C21" s="60">
        <f>2.6*0.8</f>
        <v>2.08</v>
      </c>
      <c r="D21" s="60">
        <f>5.4*0.8</f>
        <v>4.32</v>
      </c>
      <c r="E21" s="60">
        <f>4.3*0.8</f>
        <v>3.44</v>
      </c>
      <c r="F21" s="60">
        <f>18.5*0.8</f>
        <v>14.8</v>
      </c>
      <c r="G21" s="66">
        <f>1.4*0.8</f>
        <v>1.1199999999999999</v>
      </c>
      <c r="H21" s="70"/>
      <c r="I21" s="30"/>
      <c r="J21" s="73" t="e">
        <f t="shared" si="0"/>
        <v>#DIV/0!</v>
      </c>
      <c r="K21" s="44" t="e">
        <f t="shared" si="1"/>
        <v>#DIV/0!</v>
      </c>
      <c r="L21" s="75"/>
      <c r="M21" s="75"/>
      <c r="N21" s="75"/>
      <c r="O21" s="75">
        <f t="shared" si="4"/>
        <v>18</v>
      </c>
      <c r="P21" s="75">
        <v>18</v>
      </c>
      <c r="Q21" s="75">
        <f t="shared" si="5"/>
        <v>297</v>
      </c>
      <c r="R21" s="79">
        <f t="shared" si="6"/>
        <v>16.5</v>
      </c>
      <c r="S21" s="79">
        <f t="shared" si="2"/>
        <v>3.8751585098011146e-002</v>
      </c>
      <c r="T21" s="75">
        <f t="shared" si="3"/>
        <v>2.7620223594900866</v>
      </c>
      <c r="U21" s="75"/>
      <c r="V21" s="75"/>
      <c r="W21" s="75"/>
      <c r="X21" s="75"/>
      <c r="Y21" s="75"/>
      <c r="Z21" s="75"/>
      <c r="AA21" s="75"/>
      <c r="AB21" s="75"/>
      <c r="AC21" s="75"/>
      <c r="AD21" s="75"/>
      <c r="AE21" s="75"/>
      <c r="AF21" s="75"/>
      <c r="AG21" s="75"/>
      <c r="AH21" s="75"/>
      <c r="AI21" s="75"/>
      <c r="AJ21" s="75"/>
      <c r="AK21" s="75"/>
      <c r="AL21" s="80">
        <v>16</v>
      </c>
      <c r="AM21" s="80">
        <v>9000</v>
      </c>
      <c r="AN21" s="80">
        <v>25000</v>
      </c>
      <c r="AO21" s="75"/>
      <c r="AP21" s="75"/>
      <c r="AQ21" s="75"/>
      <c r="AR21" s="75"/>
      <c r="AS21" s="75"/>
      <c r="AT21" s="75"/>
      <c r="AU21" s="75"/>
    </row>
    <row r="22" spans="2:47">
      <c r="B22" s="53" t="s">
        <v>184</v>
      </c>
      <c r="C22" s="59"/>
      <c r="D22" s="59"/>
      <c r="E22" s="59"/>
      <c r="F22" s="59"/>
      <c r="G22" s="65"/>
      <c r="H22" s="70"/>
      <c r="I22" s="30"/>
      <c r="J22" s="73" t="e">
        <f t="shared" si="0"/>
        <v>#DIV/0!</v>
      </c>
      <c r="K22" s="44" t="str">
        <f t="shared" si="1"/>
        <v xml:space="preserve"> </v>
      </c>
      <c r="L22" s="75"/>
      <c r="M22" s="75"/>
      <c r="N22" s="75"/>
      <c r="O22" s="75">
        <f t="shared" si="4"/>
        <v>19</v>
      </c>
      <c r="P22" s="75">
        <v>18</v>
      </c>
      <c r="Q22" s="75">
        <f t="shared" si="5"/>
        <v>315</v>
      </c>
      <c r="R22" s="79">
        <f t="shared" si="6"/>
        <v>16.578947368421051</v>
      </c>
      <c r="S22" s="79">
        <f t="shared" si="2"/>
        <v>3.887936770566093e-002</v>
      </c>
      <c r="T22" s="75">
        <f t="shared" si="3"/>
        <v>2.8724808663126953</v>
      </c>
      <c r="U22" s="75"/>
      <c r="V22" s="75"/>
      <c r="W22" s="75"/>
      <c r="X22" s="75"/>
      <c r="Y22" s="75"/>
      <c r="Z22" s="75"/>
      <c r="AA22" s="75"/>
      <c r="AB22" s="75"/>
      <c r="AC22" s="75"/>
      <c r="AD22" s="75"/>
      <c r="AE22" s="75"/>
      <c r="AF22" s="75"/>
      <c r="AG22" s="75"/>
      <c r="AH22" s="75"/>
      <c r="AI22" s="75"/>
      <c r="AJ22" s="75"/>
      <c r="AK22" s="75"/>
      <c r="AL22" s="81">
        <f>AVERAGE(AL4,AL6,AL7,AL10,AL11,AL12,AL13,AL14,AL15)</f>
        <v>63.888888888888886</v>
      </c>
      <c r="AM22" s="81">
        <f>AVERAGE(AM4,AM6,AM7,AM10,AM11,AM12,AM13,AM14,AM15)</f>
        <v>8422.2222222222226</v>
      </c>
      <c r="AN22" s="81">
        <f>AVERAGE(AN4,AN6,AN7,AN10,AN11,AN12,AN13,AN14,AN15)</f>
        <v>28577.777777777777</v>
      </c>
      <c r="AO22" s="75"/>
      <c r="AP22" s="75"/>
      <c r="AQ22" s="75"/>
      <c r="AR22" s="75"/>
      <c r="AS22" s="75"/>
      <c r="AT22" s="75"/>
      <c r="AU22" s="75"/>
    </row>
    <row r="23" spans="2:47">
      <c r="B23" s="53" t="s">
        <v>185</v>
      </c>
      <c r="C23" s="59"/>
      <c r="D23" s="59"/>
      <c r="E23" s="59"/>
      <c r="F23" s="59"/>
      <c r="G23" s="65"/>
      <c r="H23" s="70"/>
      <c r="I23" s="30"/>
      <c r="J23" s="73" t="e">
        <f t="shared" si="0"/>
        <v>#DIV/0!</v>
      </c>
      <c r="K23" s="44" t="str">
        <f t="shared" si="1"/>
        <v xml:space="preserve"> </v>
      </c>
      <c r="L23" s="75"/>
      <c r="M23" s="75"/>
      <c r="N23" s="75"/>
      <c r="O23" s="75">
        <f t="shared" si="4"/>
        <v>20</v>
      </c>
      <c r="P23" s="75">
        <v>18</v>
      </c>
      <c r="Q23" s="75">
        <f t="shared" si="5"/>
        <v>333</v>
      </c>
      <c r="R23" s="79">
        <f t="shared" si="6"/>
        <v>16.649999999999999</v>
      </c>
      <c r="S23" s="79">
        <f t="shared" si="2"/>
        <v>3.8994672444439785e-002</v>
      </c>
      <c r="T23" s="75">
        <f t="shared" si="3"/>
        <v>2.9784982833244262</v>
      </c>
      <c r="U23" s="75"/>
      <c r="V23" s="75"/>
      <c r="W23" s="75"/>
      <c r="X23" s="75"/>
      <c r="Y23" s="75"/>
      <c r="Z23" s="75"/>
      <c r="AA23" s="75"/>
      <c r="AB23" s="75"/>
      <c r="AC23" s="75"/>
      <c r="AD23" s="75"/>
      <c r="AE23" s="75"/>
      <c r="AF23" s="75"/>
      <c r="AG23" s="75"/>
      <c r="AH23" s="75"/>
      <c r="AI23" s="75"/>
      <c r="AJ23" s="75"/>
      <c r="AK23" s="75"/>
      <c r="AL23" s="81">
        <f>AVERAGE(AL5,AL8,AL9,AL16)</f>
        <v>73.75</v>
      </c>
      <c r="AM23" s="81">
        <f>AVERAGE(AM5,AM8,AM9,AM16)</f>
        <v>7262.5</v>
      </c>
      <c r="AN23" s="81">
        <f>AVERAGE(AN5,AN8,AN9,AN16)</f>
        <v>28100</v>
      </c>
      <c r="AO23" s="75"/>
      <c r="AP23" s="75"/>
      <c r="AQ23" s="75"/>
      <c r="AR23" s="75"/>
      <c r="AS23" s="75"/>
      <c r="AT23" s="75"/>
      <c r="AU23" s="75"/>
    </row>
    <row r="24" spans="2:47">
      <c r="B24" s="53" t="s">
        <v>186</v>
      </c>
      <c r="C24" s="59"/>
      <c r="D24" s="59"/>
      <c r="E24" s="59"/>
      <c r="F24" s="59"/>
      <c r="G24" s="65"/>
      <c r="H24" s="70"/>
      <c r="I24" s="30"/>
      <c r="J24" s="73" t="e">
        <f t="shared" si="0"/>
        <v>#DIV/0!</v>
      </c>
      <c r="K24" s="44" t="str">
        <f t="shared" si="1"/>
        <v xml:space="preserve"> </v>
      </c>
      <c r="L24" s="75"/>
      <c r="M24" s="75"/>
      <c r="N24" s="75"/>
      <c r="O24" s="75">
        <f t="shared" si="4"/>
        <v>21</v>
      </c>
      <c r="P24" s="75">
        <v>18</v>
      </c>
      <c r="Q24" s="75">
        <f t="shared" si="5"/>
        <v>351</v>
      </c>
      <c r="R24" s="79">
        <f t="shared" si="6"/>
        <v>16.714285714285715</v>
      </c>
      <c r="S24" s="79">
        <f t="shared" si="2"/>
        <v>3.9099241473943197e-002</v>
      </c>
      <c r="T24" s="75">
        <f t="shared" si="3"/>
        <v>3.0802505027306988</v>
      </c>
      <c r="U24" s="75"/>
      <c r="V24" s="75"/>
      <c r="W24" s="75"/>
      <c r="X24" s="75"/>
      <c r="Y24" s="75"/>
      <c r="Z24" s="75"/>
      <c r="AA24" s="75"/>
      <c r="AB24" s="75"/>
      <c r="AC24" s="75"/>
      <c r="AD24" s="75"/>
      <c r="AE24" s="75"/>
      <c r="AF24" s="75"/>
      <c r="AG24" s="75"/>
      <c r="AH24" s="75"/>
      <c r="AI24" s="75"/>
      <c r="AJ24" s="75"/>
      <c r="AK24" s="75"/>
      <c r="AL24" s="81">
        <f>AVERAGE(AL4:AL16,AL18:AL21)</f>
        <v>53.352941176470587</v>
      </c>
      <c r="AM24" s="81">
        <f>AVERAGE(AM4:AM16,AM18:AM21)</f>
        <v>8167.6470588235297</v>
      </c>
      <c r="AN24" s="81">
        <f>AVERAGE(AN4:AN16,AN18:AN21)</f>
        <v>28564.705882352941</v>
      </c>
      <c r="AO24" s="75"/>
      <c r="AP24" s="75"/>
      <c r="AQ24" s="75"/>
      <c r="AR24" s="75"/>
      <c r="AS24" s="75"/>
      <c r="AT24" s="75"/>
      <c r="AU24" s="75"/>
    </row>
    <row r="25" spans="2:47">
      <c r="B25" s="54"/>
      <c r="C25" s="59"/>
      <c r="D25" s="59"/>
      <c r="E25" s="59"/>
      <c r="F25" s="59"/>
      <c r="G25" s="65"/>
      <c r="H25" s="70"/>
      <c r="I25" s="30"/>
      <c r="J25" s="73" t="e">
        <f t="shared" si="0"/>
        <v>#DIV/0!</v>
      </c>
      <c r="K25" s="44" t="str">
        <f t="shared" si="1"/>
        <v xml:space="preserve"> </v>
      </c>
      <c r="L25" s="75"/>
      <c r="M25" s="75"/>
      <c r="N25" s="75"/>
      <c r="O25" s="75">
        <f t="shared" si="4"/>
        <v>22</v>
      </c>
      <c r="P25" s="75">
        <v>17</v>
      </c>
      <c r="Q25" s="75">
        <f t="shared" si="5"/>
        <v>368</v>
      </c>
      <c r="R25" s="79">
        <f t="shared" si="6"/>
        <v>16.727272727272727</v>
      </c>
      <c r="S25" s="79">
        <f t="shared" si="2"/>
        <v>3.912039490820992e-002</v>
      </c>
      <c r="T25" s="75">
        <f t="shared" si="3"/>
        <v>3.1741178085412196</v>
      </c>
      <c r="U25" s="75"/>
      <c r="V25" s="75"/>
      <c r="W25" s="75"/>
      <c r="X25" s="75"/>
      <c r="Y25" s="75"/>
      <c r="Z25" s="75"/>
      <c r="AA25" s="75"/>
      <c r="AB25" s="75"/>
      <c r="AC25" s="75"/>
      <c r="AD25" s="75"/>
      <c r="AE25" s="75"/>
      <c r="AF25" s="75"/>
      <c r="AG25" s="75"/>
      <c r="AH25" s="75"/>
      <c r="AI25" s="75"/>
      <c r="AJ25" s="75"/>
      <c r="AK25" s="75"/>
      <c r="AL25" s="80"/>
      <c r="AM25" s="80"/>
      <c r="AN25" s="80"/>
      <c r="AO25" s="75"/>
      <c r="AP25" s="75"/>
      <c r="AQ25" s="75"/>
      <c r="AR25" s="75"/>
      <c r="AS25" s="75"/>
      <c r="AT25" s="75"/>
      <c r="AU25" s="75"/>
    </row>
    <row r="26" spans="2:47">
      <c r="B26" s="54"/>
      <c r="C26" s="59"/>
      <c r="D26" s="59"/>
      <c r="E26" s="59"/>
      <c r="F26" s="59"/>
      <c r="G26" s="65"/>
      <c r="H26" s="70"/>
      <c r="I26" s="30"/>
      <c r="J26" s="73" t="e">
        <f t="shared" si="0"/>
        <v>#DIV/0!</v>
      </c>
      <c r="K26" s="44" t="str">
        <f t="shared" si="1"/>
        <v xml:space="preserve"> </v>
      </c>
      <c r="L26" s="75"/>
      <c r="M26" s="75"/>
      <c r="N26" s="75"/>
      <c r="O26" s="75">
        <f t="shared" si="4"/>
        <v>23</v>
      </c>
      <c r="P26" s="75">
        <v>17</v>
      </c>
      <c r="Q26" s="75">
        <f t="shared" si="5"/>
        <v>385</v>
      </c>
      <c r="R26" s="79">
        <f t="shared" si="6"/>
        <v>16.739130434782609</v>
      </c>
      <c r="S26" s="79">
        <f t="shared" si="2"/>
        <v>3.9139717250768195e-002</v>
      </c>
      <c r="T26" s="75">
        <f t="shared" si="3"/>
        <v>3.264344227662912</v>
      </c>
      <c r="U26" s="75"/>
      <c r="V26" s="75"/>
      <c r="W26" s="75"/>
      <c r="X26" s="75"/>
      <c r="Y26" s="75"/>
      <c r="Z26" s="75"/>
      <c r="AA26" s="75"/>
      <c r="AB26" s="75"/>
      <c r="AC26" s="75"/>
      <c r="AD26" s="75"/>
      <c r="AE26" s="75"/>
      <c r="AF26" s="75"/>
      <c r="AG26" s="75"/>
      <c r="AH26" s="75"/>
      <c r="AI26" s="75"/>
      <c r="AJ26" s="75"/>
      <c r="AK26" s="75"/>
      <c r="AL26" s="80"/>
      <c r="AM26" s="80"/>
      <c r="AN26" s="80"/>
      <c r="AO26" s="75"/>
      <c r="AP26" s="75"/>
      <c r="AQ26" s="75"/>
      <c r="AR26" s="75"/>
      <c r="AS26" s="75"/>
      <c r="AT26" s="75"/>
      <c r="AU26" s="75"/>
    </row>
    <row r="27" spans="2:47">
      <c r="B27" s="54"/>
      <c r="C27" s="59"/>
      <c r="D27" s="59"/>
      <c r="E27" s="59"/>
      <c r="F27" s="59"/>
      <c r="G27" s="65"/>
      <c r="H27" s="70"/>
      <c r="I27" s="30"/>
      <c r="J27" s="73" t="e">
        <f t="shared" si="0"/>
        <v>#DIV/0!</v>
      </c>
      <c r="K27" s="44" t="str">
        <f t="shared" si="1"/>
        <v xml:space="preserve"> </v>
      </c>
      <c r="L27" s="75"/>
      <c r="M27" s="75"/>
      <c r="N27" s="75"/>
      <c r="O27" s="75">
        <f t="shared" si="4"/>
        <v>24</v>
      </c>
      <c r="P27" s="75">
        <v>17</v>
      </c>
      <c r="Q27" s="75">
        <f t="shared" si="5"/>
        <v>402</v>
      </c>
      <c r="R27" s="79">
        <f t="shared" si="6"/>
        <v>16.75</v>
      </c>
      <c r="S27" s="79">
        <f t="shared" si="2"/>
        <v>3.9157436391595593e-002</v>
      </c>
      <c r="T27" s="75">
        <f t="shared" si="3"/>
        <v>3.351070913294667</v>
      </c>
      <c r="U27" s="75"/>
      <c r="V27" s="75"/>
      <c r="W27" s="75"/>
      <c r="X27" s="75"/>
      <c r="Y27" s="75"/>
      <c r="Z27" s="75"/>
      <c r="AA27" s="75"/>
      <c r="AB27" s="75"/>
      <c r="AC27" s="75"/>
      <c r="AD27" s="75"/>
      <c r="AE27" s="75"/>
      <c r="AF27" s="75"/>
      <c r="AG27" s="75"/>
      <c r="AH27" s="75"/>
      <c r="AI27" s="75"/>
      <c r="AJ27" s="75"/>
      <c r="AK27" s="75"/>
      <c r="AL27" s="80"/>
      <c r="AM27" s="80"/>
      <c r="AN27" s="80"/>
      <c r="AO27" s="75"/>
      <c r="AP27" s="75"/>
      <c r="AQ27" s="75"/>
      <c r="AR27" s="75"/>
      <c r="AS27" s="75"/>
      <c r="AT27" s="75"/>
      <c r="AU27" s="75"/>
    </row>
    <row r="28" spans="2:47">
      <c r="B28" s="54"/>
      <c r="C28" s="59"/>
      <c r="D28" s="59"/>
      <c r="E28" s="59"/>
      <c r="F28" s="59"/>
      <c r="G28" s="65"/>
      <c r="H28" s="70"/>
      <c r="I28" s="30"/>
      <c r="J28" s="73" t="e">
        <f t="shared" si="0"/>
        <v>#DIV/0!</v>
      </c>
      <c r="K28" s="44" t="str">
        <f t="shared" si="1"/>
        <v xml:space="preserve"> </v>
      </c>
      <c r="L28" s="75"/>
      <c r="M28" s="75"/>
      <c r="N28" s="75"/>
      <c r="O28" s="75">
        <f t="shared" si="4"/>
        <v>25</v>
      </c>
      <c r="P28" s="75">
        <v>17</v>
      </c>
      <c r="Q28" s="75">
        <f t="shared" si="5"/>
        <v>419</v>
      </c>
      <c r="R28" s="79">
        <f t="shared" si="6"/>
        <v>16.760000000000002</v>
      </c>
      <c r="S28" s="79">
        <f t="shared" si="2"/>
        <v>3.9173743911000793e-002</v>
      </c>
      <c r="T28" s="75">
        <f t="shared" si="3"/>
        <v>3.4344335588010941</v>
      </c>
      <c r="U28" s="75"/>
      <c r="V28" s="75"/>
      <c r="W28" s="75"/>
      <c r="X28" s="75"/>
      <c r="Y28" s="75"/>
      <c r="Z28" s="75"/>
      <c r="AA28" s="75"/>
      <c r="AB28" s="75"/>
      <c r="AC28" s="75"/>
      <c r="AD28" s="75"/>
      <c r="AE28" s="75"/>
      <c r="AF28" s="75"/>
      <c r="AG28" s="75"/>
      <c r="AH28" s="75"/>
      <c r="AI28" s="75"/>
      <c r="AJ28" s="75"/>
      <c r="AK28" s="75"/>
      <c r="AL28" s="80"/>
      <c r="AM28" s="80"/>
      <c r="AN28" s="80"/>
      <c r="AO28" s="75"/>
      <c r="AP28" s="75"/>
      <c r="AQ28" s="75"/>
      <c r="AR28" s="75"/>
      <c r="AS28" s="75"/>
      <c r="AT28" s="75"/>
      <c r="AU28" s="75"/>
    </row>
    <row r="29" spans="2:47">
      <c r="B29" s="54"/>
      <c r="C29" s="59"/>
      <c r="D29" s="59"/>
      <c r="E29" s="59"/>
      <c r="F29" s="59"/>
      <c r="G29" s="65"/>
      <c r="H29" s="70"/>
      <c r="I29" s="30"/>
      <c r="J29" s="73" t="e">
        <f t="shared" si="0"/>
        <v>#DIV/0!</v>
      </c>
      <c r="K29" s="44" t="str">
        <f t="shared" si="1"/>
        <v xml:space="preserve"> </v>
      </c>
      <c r="L29" s="75"/>
      <c r="M29" s="75"/>
      <c r="N29" s="75"/>
      <c r="O29" s="75">
        <f t="shared" si="4"/>
        <v>26</v>
      </c>
      <c r="P29" s="75">
        <v>17</v>
      </c>
      <c r="Q29" s="75">
        <f t="shared" si="5"/>
        <v>436</v>
      </c>
      <c r="R29" s="79">
        <f t="shared" si="6"/>
        <v>16.76923076923077</v>
      </c>
      <c r="S29" s="79">
        <f t="shared" si="2"/>
        <v>3.9188802034070144e-002</v>
      </c>
      <c r="T29" s="75">
        <f t="shared" si="3"/>
        <v>3.5145626062686421</v>
      </c>
      <c r="U29" s="75"/>
      <c r="V29" s="75"/>
      <c r="W29" s="75"/>
      <c r="X29" s="75"/>
      <c r="Y29" s="75"/>
      <c r="Z29" s="75"/>
      <c r="AA29" s="75"/>
      <c r="AB29" s="75"/>
      <c r="AC29" s="75"/>
      <c r="AD29" s="75"/>
      <c r="AE29" s="75"/>
      <c r="AF29" s="75"/>
      <c r="AG29" s="75"/>
      <c r="AH29" s="75"/>
      <c r="AI29" s="75"/>
      <c r="AJ29" s="75"/>
      <c r="AK29" s="75"/>
      <c r="AL29" s="80"/>
      <c r="AM29" s="80"/>
      <c r="AN29" s="80"/>
      <c r="AO29" s="75"/>
      <c r="AP29" s="75"/>
      <c r="AQ29" s="75"/>
      <c r="AR29" s="75"/>
      <c r="AS29" s="75"/>
      <c r="AT29" s="75"/>
      <c r="AU29" s="75"/>
    </row>
    <row r="30" spans="2:47">
      <c r="B30" s="54"/>
      <c r="C30" s="59"/>
      <c r="D30" s="59"/>
      <c r="E30" s="59"/>
      <c r="F30" s="59"/>
      <c r="G30" s="65"/>
      <c r="H30" s="70"/>
      <c r="I30" s="30"/>
      <c r="J30" s="73" t="e">
        <f t="shared" si="0"/>
        <v>#DIV/0!</v>
      </c>
      <c r="K30" s="44" t="str">
        <f t="shared" si="1"/>
        <v xml:space="preserve"> </v>
      </c>
      <c r="L30" s="75"/>
      <c r="M30" s="75"/>
      <c r="N30" s="75"/>
      <c r="O30" s="75">
        <f t="shared" si="4"/>
        <v>27</v>
      </c>
      <c r="P30" s="75">
        <v>17</v>
      </c>
      <c r="Q30" s="75">
        <f t="shared" si="5"/>
        <v>453</v>
      </c>
      <c r="R30" s="79">
        <f t="shared" si="6"/>
        <v>16.777777777777779</v>
      </c>
      <c r="S30" s="79">
        <f t="shared" si="2"/>
        <v>3.9202749045700196e-002</v>
      </c>
      <c r="T30" s="75">
        <f t="shared" si="3"/>
        <v>3.5915834477171829</v>
      </c>
      <c r="U30" s="75"/>
      <c r="V30" s="75"/>
      <c r="W30" s="75"/>
      <c r="X30" s="75"/>
      <c r="Y30" s="75"/>
      <c r="Z30" s="75"/>
      <c r="AA30" s="75"/>
      <c r="AB30" s="75"/>
      <c r="AC30" s="75"/>
      <c r="AD30" s="75"/>
      <c r="AE30" s="75"/>
      <c r="AF30" s="75"/>
      <c r="AG30" s="75"/>
      <c r="AH30" s="75"/>
      <c r="AI30" s="75"/>
      <c r="AJ30" s="75"/>
      <c r="AK30" s="75"/>
      <c r="AL30" s="80"/>
      <c r="AM30" s="80"/>
      <c r="AN30" s="80"/>
      <c r="AO30" s="75"/>
      <c r="AP30" s="75"/>
      <c r="AQ30" s="75"/>
      <c r="AR30" s="75"/>
      <c r="AS30" s="75"/>
      <c r="AT30" s="75"/>
      <c r="AU30" s="75"/>
    </row>
    <row r="31" spans="2:47">
      <c r="B31" s="54"/>
      <c r="C31" s="59"/>
      <c r="D31" s="59"/>
      <c r="E31" s="59"/>
      <c r="F31" s="59"/>
      <c r="G31" s="65"/>
      <c r="H31" s="70"/>
      <c r="I31" s="30"/>
      <c r="J31" s="73" t="e">
        <f t="shared" si="0"/>
        <v>#DIV/0!</v>
      </c>
      <c r="K31" s="44" t="str">
        <f t="shared" si="1"/>
        <v xml:space="preserve"> </v>
      </c>
      <c r="L31" s="75"/>
      <c r="M31" s="75"/>
      <c r="N31" s="75"/>
      <c r="O31" s="75">
        <f t="shared" si="4"/>
        <v>28</v>
      </c>
      <c r="P31" s="75">
        <v>17</v>
      </c>
      <c r="Q31" s="75">
        <f t="shared" si="5"/>
        <v>470</v>
      </c>
      <c r="R31" s="79">
        <f t="shared" si="6"/>
        <v>16.785714285714285</v>
      </c>
      <c r="S31" s="79">
        <f t="shared" si="2"/>
        <v>3.9215703549622248e-002</v>
      </c>
      <c r="T31" s="75">
        <f t="shared" si="3"/>
        <v>3.6656166190614297</v>
      </c>
      <c r="U31" s="75"/>
      <c r="V31" s="75"/>
      <c r="W31" s="75"/>
      <c r="X31" s="75"/>
      <c r="Y31" s="75"/>
      <c r="Z31" s="75"/>
      <c r="AA31" s="75"/>
      <c r="AB31" s="75"/>
      <c r="AC31" s="75"/>
      <c r="AD31" s="75"/>
      <c r="AE31" s="75"/>
      <c r="AF31" s="75"/>
      <c r="AG31" s="75"/>
      <c r="AH31" s="75"/>
      <c r="AI31" s="75"/>
      <c r="AJ31" s="75"/>
      <c r="AK31" s="75"/>
      <c r="AL31" s="80"/>
      <c r="AM31" s="80"/>
      <c r="AN31" s="80"/>
      <c r="AO31" s="75"/>
      <c r="AP31" s="75"/>
      <c r="AQ31" s="75"/>
      <c r="AR31" s="75"/>
      <c r="AS31" s="75"/>
      <c r="AT31" s="75"/>
      <c r="AU31" s="75"/>
    </row>
    <row r="32" spans="2:47">
      <c r="B32" s="54"/>
      <c r="C32" s="59"/>
      <c r="D32" s="59"/>
      <c r="E32" s="59"/>
      <c r="F32" s="59"/>
      <c r="G32" s="65"/>
      <c r="H32" s="70"/>
      <c r="I32" s="30"/>
      <c r="J32" s="73" t="e">
        <f t="shared" si="0"/>
        <v>#DIV/0!</v>
      </c>
      <c r="K32" s="44" t="str">
        <f t="shared" si="1"/>
        <v xml:space="preserve"> </v>
      </c>
      <c r="L32" s="75"/>
      <c r="M32" s="75"/>
      <c r="N32" s="75"/>
      <c r="O32" s="75">
        <f t="shared" si="4"/>
        <v>29</v>
      </c>
      <c r="P32" s="75">
        <v>17</v>
      </c>
      <c r="Q32" s="75">
        <f t="shared" si="5"/>
        <v>487</v>
      </c>
      <c r="R32" s="79">
        <f t="shared" si="6"/>
        <v>16.793103448275861</v>
      </c>
      <c r="S32" s="79">
        <f t="shared" si="2"/>
        <v>3.9227767849440466e-002</v>
      </c>
      <c r="T32" s="75">
        <f t="shared" si="3"/>
        <v>3.7367779869661577</v>
      </c>
      <c r="U32" s="75"/>
      <c r="V32" s="75"/>
      <c r="W32" s="75"/>
      <c r="X32" s="75"/>
      <c r="Y32" s="75"/>
      <c r="Z32" s="75"/>
      <c r="AA32" s="75"/>
      <c r="AB32" s="75"/>
      <c r="AC32" s="75"/>
      <c r="AD32" s="75"/>
      <c r="AE32" s="75"/>
      <c r="AF32" s="75"/>
      <c r="AG32" s="75"/>
      <c r="AH32" s="75"/>
      <c r="AI32" s="75"/>
      <c r="AJ32" s="75"/>
      <c r="AK32" s="75"/>
      <c r="AL32" s="80"/>
      <c r="AM32" s="80"/>
      <c r="AN32" s="80"/>
      <c r="AO32" s="75"/>
      <c r="AP32" s="75"/>
      <c r="AQ32" s="75"/>
      <c r="AR32" s="75"/>
      <c r="AS32" s="75"/>
      <c r="AT32" s="75"/>
      <c r="AU32" s="75"/>
    </row>
    <row r="33" spans="2:47">
      <c r="B33" s="54"/>
      <c r="C33" s="59"/>
      <c r="D33" s="59"/>
      <c r="E33" s="59"/>
      <c r="F33" s="59"/>
      <c r="G33" s="65"/>
      <c r="H33" s="70"/>
      <c r="I33" s="30"/>
      <c r="J33" s="73" t="e">
        <f t="shared" si="0"/>
        <v>#DIV/0!</v>
      </c>
      <c r="K33" s="44" t="str">
        <f t="shared" si="1"/>
        <v xml:space="preserve"> </v>
      </c>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80"/>
      <c r="AM33" s="80"/>
      <c r="AN33" s="80"/>
      <c r="AO33" s="75"/>
      <c r="AP33" s="75"/>
      <c r="AQ33" s="75"/>
      <c r="AR33" s="75"/>
      <c r="AS33" s="75"/>
      <c r="AT33" s="75"/>
      <c r="AU33" s="75"/>
    </row>
    <row r="34" spans="2:47">
      <c r="B34" s="54"/>
      <c r="C34" s="59"/>
      <c r="D34" s="59"/>
      <c r="E34" s="59"/>
      <c r="F34" s="59"/>
      <c r="G34" s="65"/>
      <c r="H34" s="70"/>
      <c r="I34" s="30"/>
      <c r="J34" s="73" t="e">
        <f t="shared" si="0"/>
        <v>#DIV/0!</v>
      </c>
      <c r="K34" s="44" t="str">
        <f t="shared" si="1"/>
        <v xml:space="preserve"> </v>
      </c>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80"/>
      <c r="AM34" s="80"/>
      <c r="AN34" s="80"/>
      <c r="AO34" s="75"/>
      <c r="AP34" s="75"/>
      <c r="AQ34" s="75"/>
      <c r="AR34" s="75"/>
      <c r="AS34" s="75"/>
      <c r="AT34" s="75"/>
      <c r="AU34" s="75"/>
    </row>
    <row r="35" spans="2:47">
      <c r="B35" s="54"/>
      <c r="C35" s="59"/>
      <c r="D35" s="59"/>
      <c r="E35" s="59"/>
      <c r="F35" s="59"/>
      <c r="G35" s="65"/>
      <c r="H35" s="70"/>
      <c r="I35" s="30"/>
      <c r="J35" s="73" t="e">
        <f t="shared" si="0"/>
        <v>#DIV/0!</v>
      </c>
      <c r="K35" s="44" t="str">
        <f t="shared" si="1"/>
        <v xml:space="preserve"> </v>
      </c>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80"/>
      <c r="AM35" s="80"/>
      <c r="AN35" s="80"/>
      <c r="AO35" s="75"/>
      <c r="AP35" s="75"/>
      <c r="AQ35" s="75"/>
      <c r="AR35" s="75"/>
      <c r="AS35" s="75"/>
      <c r="AT35" s="75"/>
      <c r="AU35" s="75"/>
    </row>
    <row r="36" spans="2:47">
      <c r="B36" s="54"/>
      <c r="C36" s="59"/>
      <c r="D36" s="59"/>
      <c r="E36" s="59"/>
      <c r="F36" s="59"/>
      <c r="G36" s="65"/>
      <c r="H36" s="70"/>
      <c r="I36" s="30"/>
      <c r="J36" s="73" t="e">
        <f t="shared" si="0"/>
        <v>#DIV/0!</v>
      </c>
      <c r="K36" s="44" t="str">
        <f t="shared" si="1"/>
        <v xml:space="preserve"> </v>
      </c>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80"/>
      <c r="AM36" s="80"/>
      <c r="AN36" s="80"/>
      <c r="AO36" s="75"/>
      <c r="AP36" s="75"/>
      <c r="AQ36" s="75"/>
      <c r="AR36" s="75"/>
      <c r="AS36" s="75"/>
      <c r="AT36" s="75"/>
      <c r="AU36" s="75"/>
    </row>
    <row r="37" spans="2:47">
      <c r="B37" s="54"/>
      <c r="C37" s="59"/>
      <c r="D37" s="59"/>
      <c r="E37" s="59"/>
      <c r="F37" s="59"/>
      <c r="G37" s="65"/>
      <c r="H37" s="70"/>
      <c r="I37" s="30"/>
      <c r="J37" s="73" t="e">
        <f t="shared" si="0"/>
        <v>#DIV/0!</v>
      </c>
      <c r="K37" s="44" t="str">
        <f t="shared" si="1"/>
        <v xml:space="preserve"> </v>
      </c>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80"/>
      <c r="AM37" s="80"/>
      <c r="AN37" s="80"/>
      <c r="AO37" s="75"/>
      <c r="AP37" s="75"/>
      <c r="AQ37" s="75"/>
      <c r="AR37" s="75"/>
      <c r="AS37" s="75"/>
      <c r="AT37" s="75"/>
      <c r="AU37" s="75"/>
    </row>
    <row r="38" spans="2:47">
      <c r="B38" s="54"/>
      <c r="C38" s="59"/>
      <c r="D38" s="59"/>
      <c r="E38" s="59"/>
      <c r="F38" s="59"/>
      <c r="G38" s="65"/>
      <c r="H38" s="70"/>
      <c r="I38" s="30"/>
      <c r="J38" s="73" t="e">
        <f t="shared" si="0"/>
        <v>#DIV/0!</v>
      </c>
      <c r="K38" s="44" t="str">
        <f t="shared" si="1"/>
        <v xml:space="preserve"> </v>
      </c>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80"/>
      <c r="AM38" s="80"/>
      <c r="AN38" s="80"/>
      <c r="AO38" s="75"/>
      <c r="AP38" s="75"/>
      <c r="AQ38" s="75"/>
      <c r="AR38" s="75"/>
      <c r="AS38" s="75"/>
      <c r="AT38" s="75"/>
      <c r="AU38" s="75"/>
    </row>
    <row r="39" spans="2:47">
      <c r="B39" s="54"/>
      <c r="C39" s="59"/>
      <c r="D39" s="59"/>
      <c r="E39" s="59"/>
      <c r="F39" s="59"/>
      <c r="G39" s="65"/>
      <c r="H39" s="70"/>
      <c r="I39" s="30"/>
      <c r="J39" s="73" t="e">
        <f t="shared" si="0"/>
        <v>#DIV/0!</v>
      </c>
      <c r="K39" s="44" t="str">
        <f t="shared" si="1"/>
        <v xml:space="preserve"> </v>
      </c>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80"/>
      <c r="AM39" s="80"/>
      <c r="AN39" s="80"/>
      <c r="AO39" s="75"/>
      <c r="AP39" s="75"/>
      <c r="AQ39" s="75"/>
      <c r="AR39" s="75"/>
      <c r="AS39" s="75"/>
      <c r="AT39" s="75"/>
      <c r="AU39" s="75"/>
    </row>
    <row r="40" spans="2:47">
      <c r="B40" s="54"/>
      <c r="C40" s="59"/>
      <c r="D40" s="59"/>
      <c r="E40" s="59"/>
      <c r="F40" s="59"/>
      <c r="G40" s="65"/>
      <c r="H40" s="70"/>
      <c r="I40" s="30"/>
      <c r="J40" s="73" t="e">
        <f t="shared" si="0"/>
        <v>#DIV/0!</v>
      </c>
      <c r="K40" s="44" t="str">
        <f t="shared" si="1"/>
        <v xml:space="preserve"> </v>
      </c>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80"/>
      <c r="AM40" s="80"/>
      <c r="AN40" s="80"/>
      <c r="AO40" s="75"/>
      <c r="AP40" s="75"/>
      <c r="AQ40" s="75"/>
      <c r="AR40" s="75"/>
      <c r="AS40" s="75"/>
      <c r="AT40" s="75"/>
      <c r="AU40" s="75"/>
    </row>
    <row r="41" spans="2:47">
      <c r="B41" s="54"/>
      <c r="C41" s="59"/>
      <c r="D41" s="59"/>
      <c r="E41" s="59"/>
      <c r="F41" s="59"/>
      <c r="G41" s="65"/>
      <c r="H41" s="70"/>
      <c r="I41" s="30"/>
      <c r="J41" s="73" t="e">
        <f t="shared" si="0"/>
        <v>#DIV/0!</v>
      </c>
      <c r="K41" s="44" t="str">
        <f t="shared" si="1"/>
        <v xml:space="preserve"> </v>
      </c>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80"/>
      <c r="AM41" s="80"/>
      <c r="AN41" s="80"/>
      <c r="AO41" s="75"/>
      <c r="AP41" s="75"/>
      <c r="AQ41" s="75"/>
      <c r="AR41" s="75"/>
      <c r="AS41" s="75"/>
      <c r="AT41" s="75"/>
      <c r="AU41" s="75"/>
    </row>
    <row r="42" spans="2:47">
      <c r="B42" s="54"/>
      <c r="C42" s="59"/>
      <c r="D42" s="59"/>
      <c r="E42" s="59"/>
      <c r="F42" s="59"/>
      <c r="G42" s="65"/>
      <c r="H42" s="70"/>
      <c r="I42" s="30"/>
      <c r="J42" s="73" t="e">
        <f t="shared" si="0"/>
        <v>#DIV/0!</v>
      </c>
      <c r="K42" s="44" t="str">
        <f t="shared" si="1"/>
        <v xml:space="preserve"> </v>
      </c>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80"/>
      <c r="AM42" s="80"/>
      <c r="AN42" s="80"/>
      <c r="AO42" s="75"/>
      <c r="AP42" s="75"/>
      <c r="AQ42" s="75"/>
      <c r="AR42" s="75"/>
      <c r="AS42" s="75"/>
      <c r="AT42" s="75"/>
      <c r="AU42" s="75"/>
    </row>
    <row r="43" spans="2:47">
      <c r="B43" s="54"/>
      <c r="C43" s="59"/>
      <c r="D43" s="59"/>
      <c r="E43" s="59"/>
      <c r="F43" s="59"/>
      <c r="G43" s="65"/>
      <c r="H43" s="70"/>
      <c r="I43" s="30"/>
      <c r="J43" s="73" t="e">
        <f t="shared" si="0"/>
        <v>#DIV/0!</v>
      </c>
      <c r="K43" s="44" t="str">
        <f t="shared" si="1"/>
        <v xml:space="preserve"> </v>
      </c>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80"/>
      <c r="AM43" s="80"/>
      <c r="AN43" s="80"/>
      <c r="AO43" s="75"/>
      <c r="AP43" s="75"/>
      <c r="AQ43" s="75"/>
      <c r="AR43" s="75"/>
      <c r="AS43" s="75"/>
      <c r="AT43" s="75"/>
      <c r="AU43" s="75"/>
    </row>
    <row r="44" spans="2:47">
      <c r="B44" s="54"/>
      <c r="C44" s="59"/>
      <c r="D44" s="59"/>
      <c r="E44" s="59"/>
      <c r="F44" s="59"/>
      <c r="G44" s="65"/>
      <c r="H44" s="70"/>
      <c r="I44" s="30"/>
      <c r="J44" s="73" t="e">
        <f t="shared" si="0"/>
        <v>#DIV/0!</v>
      </c>
      <c r="K44" s="44" t="str">
        <f t="shared" si="1"/>
        <v xml:space="preserve"> </v>
      </c>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80"/>
      <c r="AM44" s="80"/>
      <c r="AN44" s="80"/>
      <c r="AO44" s="75"/>
      <c r="AP44" s="75"/>
      <c r="AQ44" s="75"/>
      <c r="AR44" s="75"/>
      <c r="AS44" s="75"/>
      <c r="AT44" s="75"/>
      <c r="AU44" s="75"/>
    </row>
    <row r="45" spans="2:47">
      <c r="B45" s="54"/>
      <c r="C45" s="59"/>
      <c r="D45" s="59"/>
      <c r="E45" s="59"/>
      <c r="F45" s="59"/>
      <c r="G45" s="65"/>
      <c r="H45" s="70"/>
      <c r="I45" s="30"/>
      <c r="J45" s="73" t="e">
        <f t="shared" si="0"/>
        <v>#DIV/0!</v>
      </c>
      <c r="K45" s="44" t="str">
        <f t="shared" si="1"/>
        <v xml:space="preserve"> </v>
      </c>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80"/>
      <c r="AM45" s="80"/>
      <c r="AN45" s="80"/>
      <c r="AO45" s="75"/>
      <c r="AP45" s="75"/>
      <c r="AQ45" s="75"/>
      <c r="AR45" s="75"/>
      <c r="AS45" s="75"/>
      <c r="AT45" s="75"/>
      <c r="AU45" s="75"/>
    </row>
    <row r="46" spans="2:47">
      <c r="B46" s="54"/>
      <c r="C46" s="59"/>
      <c r="D46" s="59"/>
      <c r="E46" s="59"/>
      <c r="F46" s="59"/>
      <c r="G46" s="65"/>
      <c r="H46" s="70"/>
      <c r="I46" s="30"/>
      <c r="J46" s="73" t="e">
        <f t="shared" si="0"/>
        <v>#DIV/0!</v>
      </c>
      <c r="K46" s="44" t="str">
        <f t="shared" si="1"/>
        <v xml:space="preserve"> </v>
      </c>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80"/>
      <c r="AM46" s="80"/>
      <c r="AN46" s="80"/>
      <c r="AO46" s="75"/>
      <c r="AP46" s="75"/>
      <c r="AQ46" s="75"/>
      <c r="AR46" s="75"/>
      <c r="AS46" s="75"/>
      <c r="AT46" s="75"/>
      <c r="AU46" s="75"/>
    </row>
    <row r="47" spans="2:47">
      <c r="B47" s="54"/>
      <c r="C47" s="59"/>
      <c r="D47" s="59"/>
      <c r="E47" s="59"/>
      <c r="F47" s="59"/>
      <c r="G47" s="65"/>
      <c r="H47" s="70"/>
      <c r="I47" s="30"/>
      <c r="J47" s="73" t="e">
        <f t="shared" si="0"/>
        <v>#DIV/0!</v>
      </c>
      <c r="K47" s="44" t="str">
        <f t="shared" si="1"/>
        <v xml:space="preserve"> </v>
      </c>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80"/>
      <c r="AM47" s="80"/>
      <c r="AN47" s="80"/>
      <c r="AO47" s="75"/>
      <c r="AP47" s="75"/>
      <c r="AQ47" s="75"/>
      <c r="AR47" s="75"/>
      <c r="AS47" s="75"/>
      <c r="AT47" s="75"/>
      <c r="AU47" s="75"/>
    </row>
    <row r="48" spans="2:47">
      <c r="B48" s="54"/>
      <c r="C48" s="59"/>
      <c r="D48" s="59"/>
      <c r="E48" s="59"/>
      <c r="F48" s="59"/>
      <c r="G48" s="65"/>
      <c r="H48" s="70"/>
      <c r="I48" s="30"/>
      <c r="J48" s="73" t="e">
        <f t="shared" si="0"/>
        <v>#DIV/0!</v>
      </c>
      <c r="K48" s="44" t="str">
        <f t="shared" si="1"/>
        <v xml:space="preserve"> </v>
      </c>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80"/>
      <c r="AM48" s="80"/>
      <c r="AN48" s="80"/>
      <c r="AO48" s="75"/>
      <c r="AP48" s="75"/>
      <c r="AQ48" s="75"/>
      <c r="AR48" s="75"/>
      <c r="AS48" s="75"/>
      <c r="AT48" s="75"/>
      <c r="AU48" s="75"/>
    </row>
    <row r="49" spans="2:47">
      <c r="B49" s="54"/>
      <c r="C49" s="59"/>
      <c r="D49" s="59"/>
      <c r="E49" s="59"/>
      <c r="F49" s="59"/>
      <c r="G49" s="65"/>
      <c r="H49" s="70"/>
      <c r="I49" s="30"/>
      <c r="J49" s="73" t="e">
        <f t="shared" si="0"/>
        <v>#DIV/0!</v>
      </c>
      <c r="K49" s="44" t="str">
        <f t="shared" si="1"/>
        <v xml:space="preserve"> </v>
      </c>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80"/>
      <c r="AM49" s="80"/>
      <c r="AN49" s="80"/>
      <c r="AO49" s="75"/>
      <c r="AP49" s="75"/>
      <c r="AQ49" s="75"/>
      <c r="AR49" s="75"/>
      <c r="AS49" s="75"/>
      <c r="AT49" s="75"/>
      <c r="AU49" s="75"/>
    </row>
    <row r="50" spans="2:47">
      <c r="B50" s="54"/>
      <c r="C50" s="59"/>
      <c r="D50" s="59"/>
      <c r="E50" s="59"/>
      <c r="F50" s="59"/>
      <c r="G50" s="65"/>
      <c r="H50" s="70"/>
      <c r="I50" s="30"/>
      <c r="J50" s="73" t="e">
        <f t="shared" si="0"/>
        <v>#DIV/0!</v>
      </c>
      <c r="K50" s="44" t="str">
        <f t="shared" si="1"/>
        <v xml:space="preserve"> </v>
      </c>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80"/>
      <c r="AM50" s="80"/>
      <c r="AN50" s="80"/>
      <c r="AO50" s="75"/>
      <c r="AP50" s="75"/>
      <c r="AQ50" s="75"/>
      <c r="AR50" s="75"/>
      <c r="AS50" s="75"/>
      <c r="AT50" s="75"/>
      <c r="AU50" s="75"/>
    </row>
    <row r="51" spans="2:47">
      <c r="B51" s="54"/>
      <c r="C51" s="59"/>
      <c r="D51" s="59"/>
      <c r="E51" s="59"/>
      <c r="F51" s="59"/>
      <c r="G51" s="65"/>
      <c r="H51" s="70"/>
      <c r="I51" s="30"/>
      <c r="J51" s="73" t="e">
        <f t="shared" si="0"/>
        <v>#DIV/0!</v>
      </c>
      <c r="K51" s="44" t="str">
        <f t="shared" si="1"/>
        <v xml:space="preserve"> </v>
      </c>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80"/>
      <c r="AM51" s="80"/>
      <c r="AN51" s="80"/>
      <c r="AO51" s="75"/>
      <c r="AP51" s="75"/>
      <c r="AQ51" s="75"/>
      <c r="AR51" s="75"/>
      <c r="AS51" s="75"/>
      <c r="AT51" s="75"/>
      <c r="AU51" s="75"/>
    </row>
    <row r="52" spans="2:47">
      <c r="B52" s="54"/>
      <c r="C52" s="59"/>
      <c r="D52" s="59"/>
      <c r="E52" s="59"/>
      <c r="F52" s="59"/>
      <c r="G52" s="65"/>
      <c r="H52" s="70"/>
      <c r="I52" s="30"/>
      <c r="J52" s="73" t="e">
        <f t="shared" si="0"/>
        <v>#DIV/0!</v>
      </c>
      <c r="K52" s="44" t="str">
        <f t="shared" si="1"/>
        <v xml:space="preserve"> </v>
      </c>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80"/>
      <c r="AM52" s="80"/>
      <c r="AN52" s="80"/>
      <c r="AO52" s="75"/>
      <c r="AP52" s="75"/>
      <c r="AQ52" s="75"/>
      <c r="AR52" s="75"/>
      <c r="AS52" s="75"/>
      <c r="AT52" s="75"/>
      <c r="AU52" s="75"/>
    </row>
    <row r="53" spans="2:47">
      <c r="B53" s="54"/>
      <c r="C53" s="59"/>
      <c r="D53" s="59"/>
      <c r="E53" s="59"/>
      <c r="F53" s="59"/>
      <c r="G53" s="65"/>
      <c r="H53" s="70"/>
      <c r="I53" s="30"/>
      <c r="J53" s="73" t="e">
        <f t="shared" si="0"/>
        <v>#DIV/0!</v>
      </c>
      <c r="K53" s="44" t="str">
        <f t="shared" si="1"/>
        <v xml:space="preserve"> </v>
      </c>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80"/>
      <c r="AM53" s="80"/>
      <c r="AN53" s="80"/>
      <c r="AO53" s="75"/>
      <c r="AP53" s="75"/>
      <c r="AQ53" s="75"/>
      <c r="AR53" s="75"/>
      <c r="AS53" s="75"/>
      <c r="AT53" s="75"/>
      <c r="AU53" s="75"/>
    </row>
    <row r="54" spans="2:47">
      <c r="B54" s="54"/>
      <c r="C54" s="59"/>
      <c r="D54" s="59"/>
      <c r="E54" s="59"/>
      <c r="F54" s="59"/>
      <c r="G54" s="65"/>
      <c r="H54" s="70"/>
      <c r="I54" s="30"/>
      <c r="J54" s="73" t="e">
        <f t="shared" si="0"/>
        <v>#DIV/0!</v>
      </c>
      <c r="K54" s="44" t="str">
        <f t="shared" si="1"/>
        <v xml:space="preserve"> </v>
      </c>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80"/>
      <c r="AM54" s="80"/>
      <c r="AN54" s="80"/>
      <c r="AO54" s="75"/>
      <c r="AP54" s="75"/>
      <c r="AQ54" s="75"/>
      <c r="AR54" s="75"/>
      <c r="AS54" s="75"/>
      <c r="AT54" s="75"/>
      <c r="AU54" s="75"/>
    </row>
    <row r="55" spans="2:47">
      <c r="B55" s="54"/>
      <c r="C55" s="59"/>
      <c r="D55" s="59"/>
      <c r="E55" s="59"/>
      <c r="F55" s="59"/>
      <c r="G55" s="65"/>
      <c r="H55" s="70"/>
      <c r="I55" s="30"/>
      <c r="J55" s="73" t="e">
        <f t="shared" si="0"/>
        <v>#DIV/0!</v>
      </c>
      <c r="K55" s="44" t="str">
        <f t="shared" si="1"/>
        <v xml:space="preserve"> </v>
      </c>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80"/>
      <c r="AM55" s="80"/>
      <c r="AN55" s="80"/>
      <c r="AO55" s="75"/>
      <c r="AP55" s="75"/>
      <c r="AQ55" s="75"/>
      <c r="AR55" s="75"/>
      <c r="AS55" s="75"/>
      <c r="AT55" s="75"/>
      <c r="AU55" s="75"/>
    </row>
    <row r="56" spans="2:47">
      <c r="B56" s="54"/>
      <c r="C56" s="59"/>
      <c r="D56" s="59"/>
      <c r="E56" s="59"/>
      <c r="F56" s="59"/>
      <c r="G56" s="65"/>
      <c r="H56" s="70"/>
      <c r="I56" s="30"/>
      <c r="J56" s="73" t="e">
        <f t="shared" si="0"/>
        <v>#DIV/0!</v>
      </c>
      <c r="K56" s="44" t="str">
        <f t="shared" si="1"/>
        <v xml:space="preserve"> </v>
      </c>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80"/>
      <c r="AM56" s="80"/>
      <c r="AN56" s="80"/>
      <c r="AO56" s="75"/>
      <c r="AP56" s="75"/>
      <c r="AQ56" s="75"/>
      <c r="AR56" s="75"/>
      <c r="AS56" s="75"/>
      <c r="AT56" s="75"/>
      <c r="AU56" s="75"/>
    </row>
    <row r="57" spans="2:47">
      <c r="B57" s="54"/>
      <c r="C57" s="59"/>
      <c r="D57" s="59"/>
      <c r="E57" s="59"/>
      <c r="F57" s="59"/>
      <c r="G57" s="65"/>
      <c r="H57" s="70"/>
      <c r="I57" s="30"/>
      <c r="J57" s="73" t="e">
        <f t="shared" si="0"/>
        <v>#DIV/0!</v>
      </c>
      <c r="K57" s="44" t="str">
        <f t="shared" si="1"/>
        <v xml:space="preserve"> </v>
      </c>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80"/>
      <c r="AM57" s="80"/>
      <c r="AN57" s="80"/>
      <c r="AO57" s="75"/>
      <c r="AP57" s="75"/>
      <c r="AQ57" s="75"/>
      <c r="AR57" s="75"/>
      <c r="AS57" s="75"/>
      <c r="AT57" s="75"/>
      <c r="AU57" s="75"/>
    </row>
    <row r="58" spans="2:47">
      <c r="B58" s="54"/>
      <c r="C58" s="59"/>
      <c r="D58" s="59"/>
      <c r="E58" s="59"/>
      <c r="F58" s="59"/>
      <c r="G58" s="65"/>
      <c r="H58" s="70"/>
      <c r="I58" s="30"/>
      <c r="J58" s="73" t="e">
        <f t="shared" si="0"/>
        <v>#DIV/0!</v>
      </c>
      <c r="K58" s="44" t="str">
        <f t="shared" si="1"/>
        <v xml:space="preserve"> </v>
      </c>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80"/>
      <c r="AM58" s="80"/>
      <c r="AN58" s="80"/>
      <c r="AO58" s="75"/>
      <c r="AP58" s="75"/>
      <c r="AQ58" s="75"/>
      <c r="AR58" s="75"/>
      <c r="AS58" s="75"/>
      <c r="AT58" s="75"/>
      <c r="AU58" s="75"/>
    </row>
    <row r="59" spans="2:47">
      <c r="B59" s="54"/>
      <c r="C59" s="59"/>
      <c r="D59" s="59"/>
      <c r="E59" s="59"/>
      <c r="F59" s="59"/>
      <c r="G59" s="65"/>
      <c r="H59" s="70"/>
      <c r="I59" s="30"/>
      <c r="J59" s="73" t="e">
        <f t="shared" si="0"/>
        <v>#DIV/0!</v>
      </c>
      <c r="K59" s="44" t="str">
        <f t="shared" si="1"/>
        <v xml:space="preserve"> </v>
      </c>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80"/>
      <c r="AM59" s="80"/>
      <c r="AN59" s="80"/>
      <c r="AO59" s="75"/>
      <c r="AP59" s="75"/>
      <c r="AQ59" s="75"/>
      <c r="AR59" s="75"/>
      <c r="AS59" s="75"/>
      <c r="AT59" s="75"/>
      <c r="AU59" s="75"/>
    </row>
    <row r="60" spans="2:47">
      <c r="B60" s="54"/>
      <c r="C60" s="59"/>
      <c r="D60" s="59"/>
      <c r="E60" s="59"/>
      <c r="F60" s="59"/>
      <c r="G60" s="65"/>
      <c r="H60" s="70"/>
      <c r="I60" s="30"/>
      <c r="J60" s="73" t="e">
        <f t="shared" si="0"/>
        <v>#DIV/0!</v>
      </c>
      <c r="K60" s="44" t="str">
        <f t="shared" si="1"/>
        <v xml:space="preserve"> </v>
      </c>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80"/>
      <c r="AM60" s="80"/>
      <c r="AN60" s="80"/>
      <c r="AO60" s="75"/>
      <c r="AP60" s="75"/>
      <c r="AQ60" s="75"/>
      <c r="AR60" s="75"/>
      <c r="AS60" s="75"/>
      <c r="AT60" s="75"/>
      <c r="AU60" s="75"/>
    </row>
    <row r="61" spans="2:47">
      <c r="B61" s="54"/>
      <c r="C61" s="59"/>
      <c r="D61" s="59"/>
      <c r="E61" s="59"/>
      <c r="F61" s="59"/>
      <c r="G61" s="65"/>
      <c r="H61" s="70"/>
      <c r="I61" s="30"/>
      <c r="J61" s="73" t="e">
        <f t="shared" si="0"/>
        <v>#DIV/0!</v>
      </c>
      <c r="K61" s="44" t="str">
        <f t="shared" si="1"/>
        <v xml:space="preserve"> </v>
      </c>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80"/>
      <c r="AM61" s="80"/>
      <c r="AN61" s="80"/>
      <c r="AO61" s="75"/>
      <c r="AP61" s="75"/>
      <c r="AQ61" s="75"/>
      <c r="AR61" s="75"/>
      <c r="AS61" s="75"/>
      <c r="AT61" s="75"/>
      <c r="AU61" s="75"/>
    </row>
    <row r="62" spans="2:47">
      <c r="B62" s="54"/>
      <c r="C62" s="59"/>
      <c r="D62" s="59"/>
      <c r="E62" s="59"/>
      <c r="F62" s="59"/>
      <c r="G62" s="65"/>
      <c r="H62" s="70"/>
      <c r="I62" s="30"/>
      <c r="J62" s="73" t="e">
        <f t="shared" si="0"/>
        <v>#DIV/0!</v>
      </c>
      <c r="K62" s="44" t="str">
        <f t="shared" si="1"/>
        <v xml:space="preserve"> </v>
      </c>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80"/>
      <c r="AM62" s="80"/>
      <c r="AN62" s="80"/>
      <c r="AO62" s="75"/>
      <c r="AP62" s="75"/>
      <c r="AQ62" s="75"/>
      <c r="AR62" s="75"/>
      <c r="AS62" s="75"/>
      <c r="AT62" s="75"/>
      <c r="AU62" s="75"/>
    </row>
    <row r="63" spans="2:47">
      <c r="B63" s="54"/>
      <c r="C63" s="59"/>
      <c r="D63" s="59"/>
      <c r="E63" s="59"/>
      <c r="F63" s="59"/>
      <c r="G63" s="65"/>
      <c r="H63" s="70"/>
      <c r="I63" s="30"/>
      <c r="J63" s="73" t="e">
        <f t="shared" si="0"/>
        <v>#DIV/0!</v>
      </c>
      <c r="K63" s="44" t="str">
        <f t="shared" si="1"/>
        <v xml:space="preserve"> </v>
      </c>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80"/>
      <c r="AM63" s="80"/>
      <c r="AN63" s="80"/>
      <c r="AO63" s="75"/>
      <c r="AP63" s="75"/>
      <c r="AQ63" s="75"/>
      <c r="AR63" s="75"/>
      <c r="AS63" s="75"/>
      <c r="AT63" s="75"/>
      <c r="AU63" s="75"/>
    </row>
    <row r="64" spans="2:47">
      <c r="B64" s="54"/>
      <c r="C64" s="59"/>
      <c r="D64" s="59"/>
      <c r="E64" s="59"/>
      <c r="F64" s="59"/>
      <c r="G64" s="65"/>
      <c r="H64" s="70"/>
      <c r="I64" s="30"/>
      <c r="J64" s="73" t="e">
        <f t="shared" si="0"/>
        <v>#DIV/0!</v>
      </c>
      <c r="K64" s="44" t="str">
        <f t="shared" si="1"/>
        <v xml:space="preserve"> </v>
      </c>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80"/>
      <c r="AM64" s="80"/>
      <c r="AN64" s="80"/>
      <c r="AO64" s="75"/>
      <c r="AP64" s="75"/>
      <c r="AQ64" s="75"/>
      <c r="AR64" s="75"/>
      <c r="AS64" s="75"/>
      <c r="AT64" s="75"/>
      <c r="AU64" s="75"/>
    </row>
    <row r="65" spans="2:47">
      <c r="B65" s="54"/>
      <c r="C65" s="59"/>
      <c r="D65" s="59"/>
      <c r="E65" s="59"/>
      <c r="F65" s="59"/>
      <c r="G65" s="65"/>
      <c r="H65" s="70"/>
      <c r="I65" s="30"/>
      <c r="J65" s="73" t="e">
        <f t="shared" si="0"/>
        <v>#DIV/0!</v>
      </c>
      <c r="K65" s="44" t="str">
        <f t="shared" si="1"/>
        <v xml:space="preserve"> </v>
      </c>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80"/>
      <c r="AM65" s="80"/>
      <c r="AN65" s="80"/>
      <c r="AO65" s="75"/>
      <c r="AP65" s="75"/>
      <c r="AQ65" s="75"/>
      <c r="AR65" s="75"/>
      <c r="AS65" s="75"/>
      <c r="AT65" s="75"/>
      <c r="AU65" s="75"/>
    </row>
    <row r="66" spans="2:47">
      <c r="B66" s="54"/>
      <c r="C66" s="59"/>
      <c r="D66" s="59"/>
      <c r="E66" s="59"/>
      <c r="F66" s="59"/>
      <c r="G66" s="65"/>
      <c r="H66" s="70"/>
      <c r="I66" s="30"/>
      <c r="J66" s="73" t="e">
        <f t="shared" si="0"/>
        <v>#DIV/0!</v>
      </c>
      <c r="K66" s="44" t="str">
        <f t="shared" si="1"/>
        <v xml:space="preserve"> </v>
      </c>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80"/>
      <c r="AM66" s="80"/>
      <c r="AN66" s="80"/>
      <c r="AO66" s="75"/>
      <c r="AP66" s="75"/>
      <c r="AQ66" s="75"/>
      <c r="AR66" s="75"/>
      <c r="AS66" s="75"/>
      <c r="AT66" s="75"/>
      <c r="AU66" s="75"/>
    </row>
    <row r="67" spans="2:47">
      <c r="B67" s="54"/>
      <c r="C67" s="59"/>
      <c r="D67" s="59"/>
      <c r="E67" s="59"/>
      <c r="F67" s="59"/>
      <c r="G67" s="65"/>
      <c r="H67" s="70"/>
      <c r="I67" s="30"/>
      <c r="J67" s="73" t="e">
        <f t="shared" si="0"/>
        <v>#DIV/0!</v>
      </c>
      <c r="K67" s="44" t="str">
        <f t="shared" si="1"/>
        <v xml:space="preserve"> </v>
      </c>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80"/>
      <c r="AM67" s="80"/>
      <c r="AN67" s="80"/>
      <c r="AO67" s="75"/>
      <c r="AP67" s="75"/>
      <c r="AQ67" s="75"/>
      <c r="AR67" s="75"/>
      <c r="AS67" s="75"/>
      <c r="AT67" s="75"/>
      <c r="AU67" s="75"/>
    </row>
    <row r="68" spans="2:47">
      <c r="B68" s="54"/>
      <c r="C68" s="59"/>
      <c r="D68" s="59"/>
      <c r="E68" s="59"/>
      <c r="F68" s="59"/>
      <c r="G68" s="65"/>
      <c r="H68" s="70"/>
      <c r="I68" s="30"/>
      <c r="J68" s="73" t="e">
        <f t="shared" ref="J68:J107" si="7">I68/H68</f>
        <v>#DIV/0!</v>
      </c>
      <c r="K68" s="44" t="str">
        <f t="shared" ref="K68:K107" si="8">IF(C68&gt;0,I68/(H68*C68*0.01)," ")</f>
        <v xml:space="preserve"> </v>
      </c>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80"/>
      <c r="AM68" s="80"/>
      <c r="AN68" s="80"/>
      <c r="AO68" s="75"/>
      <c r="AP68" s="75"/>
      <c r="AQ68" s="75"/>
      <c r="AR68" s="75"/>
      <c r="AS68" s="75"/>
      <c r="AT68" s="75"/>
      <c r="AU68" s="75"/>
    </row>
    <row r="69" spans="2:47">
      <c r="B69" s="54"/>
      <c r="C69" s="59"/>
      <c r="D69" s="59"/>
      <c r="E69" s="59"/>
      <c r="F69" s="59"/>
      <c r="G69" s="65"/>
      <c r="H69" s="70"/>
      <c r="I69" s="30"/>
      <c r="J69" s="73" t="e">
        <f t="shared" si="7"/>
        <v>#DIV/0!</v>
      </c>
      <c r="K69" s="44" t="str">
        <f t="shared" si="8"/>
        <v xml:space="preserve"> </v>
      </c>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80"/>
      <c r="AM69" s="80"/>
      <c r="AN69" s="80"/>
      <c r="AO69" s="75"/>
      <c r="AP69" s="75"/>
      <c r="AQ69" s="75"/>
      <c r="AR69" s="75"/>
      <c r="AS69" s="75"/>
      <c r="AT69" s="75"/>
      <c r="AU69" s="75"/>
    </row>
    <row r="70" spans="2:47">
      <c r="B70" s="54"/>
      <c r="C70" s="59"/>
      <c r="D70" s="59"/>
      <c r="E70" s="59"/>
      <c r="F70" s="59"/>
      <c r="G70" s="65"/>
      <c r="H70" s="70"/>
      <c r="I70" s="30"/>
      <c r="J70" s="73" t="e">
        <f t="shared" si="7"/>
        <v>#DIV/0!</v>
      </c>
      <c r="K70" s="44" t="str">
        <f t="shared" si="8"/>
        <v xml:space="preserve"> </v>
      </c>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80"/>
      <c r="AM70" s="80"/>
      <c r="AN70" s="80"/>
      <c r="AO70" s="75"/>
      <c r="AP70" s="75"/>
      <c r="AQ70" s="75"/>
      <c r="AR70" s="75"/>
      <c r="AS70" s="75"/>
      <c r="AT70" s="75"/>
      <c r="AU70" s="75"/>
    </row>
    <row r="71" spans="2:47">
      <c r="B71" s="54"/>
      <c r="C71" s="59"/>
      <c r="D71" s="59"/>
      <c r="E71" s="59"/>
      <c r="F71" s="59"/>
      <c r="G71" s="65"/>
      <c r="H71" s="70"/>
      <c r="I71" s="30"/>
      <c r="J71" s="73" t="e">
        <f t="shared" si="7"/>
        <v>#DIV/0!</v>
      </c>
      <c r="K71" s="44" t="str">
        <f t="shared" si="8"/>
        <v xml:space="preserve"> </v>
      </c>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80"/>
      <c r="AM71" s="80"/>
      <c r="AN71" s="80"/>
      <c r="AO71" s="75"/>
      <c r="AP71" s="75"/>
      <c r="AQ71" s="75"/>
      <c r="AR71" s="75"/>
      <c r="AS71" s="75"/>
      <c r="AT71" s="75"/>
      <c r="AU71" s="75"/>
    </row>
    <row r="72" spans="2:47">
      <c r="B72" s="54"/>
      <c r="C72" s="59"/>
      <c r="D72" s="59"/>
      <c r="E72" s="59"/>
      <c r="F72" s="59"/>
      <c r="G72" s="65"/>
      <c r="H72" s="70"/>
      <c r="I72" s="30"/>
      <c r="J72" s="73" t="e">
        <f t="shared" si="7"/>
        <v>#DIV/0!</v>
      </c>
      <c r="K72" s="44" t="str">
        <f t="shared" si="8"/>
        <v xml:space="preserve"> </v>
      </c>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80"/>
      <c r="AM72" s="80"/>
      <c r="AN72" s="80"/>
      <c r="AO72" s="75"/>
      <c r="AP72" s="75"/>
      <c r="AQ72" s="75"/>
      <c r="AR72" s="75"/>
      <c r="AS72" s="75"/>
      <c r="AT72" s="75"/>
      <c r="AU72" s="75"/>
    </row>
    <row r="73" spans="2:47">
      <c r="B73" s="54"/>
      <c r="C73" s="59"/>
      <c r="D73" s="59"/>
      <c r="E73" s="59"/>
      <c r="F73" s="59"/>
      <c r="G73" s="65"/>
      <c r="H73" s="70"/>
      <c r="I73" s="30"/>
      <c r="J73" s="73" t="e">
        <f t="shared" si="7"/>
        <v>#DIV/0!</v>
      </c>
      <c r="K73" s="44" t="str">
        <f t="shared" si="8"/>
        <v xml:space="preserve"> </v>
      </c>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80"/>
      <c r="AM73" s="80"/>
      <c r="AN73" s="80"/>
      <c r="AO73" s="75"/>
      <c r="AP73" s="75"/>
      <c r="AQ73" s="75"/>
      <c r="AR73" s="75"/>
      <c r="AS73" s="75"/>
      <c r="AT73" s="75"/>
      <c r="AU73" s="75"/>
    </row>
    <row r="74" spans="2:47">
      <c r="B74" s="54"/>
      <c r="C74" s="59"/>
      <c r="D74" s="59"/>
      <c r="E74" s="59"/>
      <c r="F74" s="59"/>
      <c r="G74" s="65"/>
      <c r="H74" s="70"/>
      <c r="I74" s="30"/>
      <c r="J74" s="73" t="e">
        <f t="shared" si="7"/>
        <v>#DIV/0!</v>
      </c>
      <c r="K74" s="44" t="str">
        <f t="shared" si="8"/>
        <v xml:space="preserve"> </v>
      </c>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80"/>
      <c r="AM74" s="80"/>
      <c r="AN74" s="80"/>
      <c r="AO74" s="75"/>
      <c r="AP74" s="75"/>
      <c r="AQ74" s="75"/>
      <c r="AR74" s="75"/>
      <c r="AS74" s="75"/>
      <c r="AT74" s="75"/>
      <c r="AU74" s="75"/>
    </row>
    <row r="75" spans="2:47">
      <c r="B75" s="54"/>
      <c r="C75" s="59"/>
      <c r="D75" s="59"/>
      <c r="E75" s="59"/>
      <c r="F75" s="59"/>
      <c r="G75" s="65"/>
      <c r="H75" s="70"/>
      <c r="I75" s="30"/>
      <c r="J75" s="73" t="e">
        <f t="shared" si="7"/>
        <v>#DIV/0!</v>
      </c>
      <c r="K75" s="44" t="str">
        <f t="shared" si="8"/>
        <v xml:space="preserve"> </v>
      </c>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80"/>
      <c r="AM75" s="80"/>
      <c r="AN75" s="80"/>
      <c r="AO75" s="75"/>
      <c r="AP75" s="75"/>
      <c r="AQ75" s="75"/>
      <c r="AR75" s="75"/>
      <c r="AS75" s="75"/>
      <c r="AT75" s="75"/>
      <c r="AU75" s="75"/>
    </row>
    <row r="76" spans="2:47">
      <c r="B76" s="54"/>
      <c r="C76" s="59"/>
      <c r="D76" s="59"/>
      <c r="E76" s="59"/>
      <c r="F76" s="59"/>
      <c r="G76" s="65"/>
      <c r="H76" s="70"/>
      <c r="I76" s="30"/>
      <c r="J76" s="73" t="e">
        <f t="shared" si="7"/>
        <v>#DIV/0!</v>
      </c>
      <c r="K76" s="44" t="str">
        <f t="shared" si="8"/>
        <v xml:space="preserve"> </v>
      </c>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80"/>
      <c r="AM76" s="80"/>
      <c r="AN76" s="80"/>
      <c r="AO76" s="75"/>
      <c r="AP76" s="75"/>
      <c r="AQ76" s="75"/>
      <c r="AR76" s="75"/>
      <c r="AS76" s="75"/>
      <c r="AT76" s="75"/>
      <c r="AU76" s="75"/>
    </row>
    <row r="77" spans="2:47">
      <c r="B77" s="54"/>
      <c r="C77" s="59"/>
      <c r="D77" s="59"/>
      <c r="E77" s="59"/>
      <c r="F77" s="59"/>
      <c r="G77" s="65"/>
      <c r="H77" s="70"/>
      <c r="I77" s="30"/>
      <c r="J77" s="73" t="e">
        <f t="shared" si="7"/>
        <v>#DIV/0!</v>
      </c>
      <c r="K77" s="44" t="str">
        <f t="shared" si="8"/>
        <v xml:space="preserve"> </v>
      </c>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80"/>
      <c r="AM77" s="80"/>
      <c r="AN77" s="80"/>
      <c r="AO77" s="75"/>
      <c r="AP77" s="75"/>
      <c r="AQ77" s="75"/>
      <c r="AR77" s="75"/>
      <c r="AS77" s="75"/>
      <c r="AT77" s="75"/>
      <c r="AU77" s="75"/>
    </row>
    <row r="78" spans="2:47">
      <c r="B78" s="54"/>
      <c r="C78" s="59"/>
      <c r="D78" s="59"/>
      <c r="E78" s="59"/>
      <c r="F78" s="59"/>
      <c r="G78" s="65"/>
      <c r="H78" s="70"/>
      <c r="I78" s="30"/>
      <c r="J78" s="73" t="e">
        <f t="shared" si="7"/>
        <v>#DIV/0!</v>
      </c>
      <c r="K78" s="44" t="str">
        <f t="shared" si="8"/>
        <v xml:space="preserve"> </v>
      </c>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80"/>
      <c r="AM78" s="80"/>
      <c r="AN78" s="80"/>
      <c r="AO78" s="75"/>
      <c r="AP78" s="75"/>
      <c r="AQ78" s="75"/>
      <c r="AR78" s="75"/>
      <c r="AS78" s="75"/>
      <c r="AT78" s="75"/>
      <c r="AU78" s="75"/>
    </row>
    <row r="79" spans="2:47">
      <c r="B79" s="54"/>
      <c r="C79" s="59"/>
      <c r="D79" s="59"/>
      <c r="E79" s="59"/>
      <c r="F79" s="59"/>
      <c r="G79" s="65"/>
      <c r="H79" s="70"/>
      <c r="I79" s="30"/>
      <c r="J79" s="73" t="e">
        <f t="shared" si="7"/>
        <v>#DIV/0!</v>
      </c>
      <c r="K79" s="44" t="str">
        <f t="shared" si="8"/>
        <v xml:space="preserve"> </v>
      </c>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80"/>
      <c r="AM79" s="80"/>
      <c r="AN79" s="80"/>
      <c r="AO79" s="75"/>
      <c r="AP79" s="75"/>
      <c r="AQ79" s="75"/>
      <c r="AR79" s="75"/>
      <c r="AS79" s="75"/>
      <c r="AT79" s="75"/>
      <c r="AU79" s="75"/>
    </row>
    <row r="80" spans="2:47">
      <c r="B80" s="54"/>
      <c r="C80" s="59"/>
      <c r="D80" s="59"/>
      <c r="E80" s="59"/>
      <c r="F80" s="59"/>
      <c r="G80" s="65"/>
      <c r="H80" s="70"/>
      <c r="I80" s="30"/>
      <c r="J80" s="73" t="e">
        <f t="shared" si="7"/>
        <v>#DIV/0!</v>
      </c>
      <c r="K80" s="44" t="str">
        <f t="shared" si="8"/>
        <v xml:space="preserve"> </v>
      </c>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80"/>
      <c r="AM80" s="80"/>
      <c r="AN80" s="80"/>
      <c r="AO80" s="75"/>
      <c r="AP80" s="75"/>
      <c r="AQ80" s="75"/>
      <c r="AR80" s="75"/>
      <c r="AS80" s="75"/>
      <c r="AT80" s="75"/>
      <c r="AU80" s="75"/>
    </row>
    <row r="81" spans="2:47">
      <c r="B81" s="54"/>
      <c r="C81" s="59"/>
      <c r="D81" s="59"/>
      <c r="E81" s="59"/>
      <c r="F81" s="59"/>
      <c r="G81" s="65"/>
      <c r="H81" s="70"/>
      <c r="I81" s="30"/>
      <c r="J81" s="73" t="e">
        <f t="shared" si="7"/>
        <v>#DIV/0!</v>
      </c>
      <c r="K81" s="44" t="str">
        <f t="shared" si="8"/>
        <v xml:space="preserve"> </v>
      </c>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80"/>
      <c r="AM81" s="80"/>
      <c r="AN81" s="80"/>
      <c r="AO81" s="75"/>
      <c r="AP81" s="75"/>
      <c r="AQ81" s="75"/>
      <c r="AR81" s="75"/>
      <c r="AS81" s="75"/>
      <c r="AT81" s="75"/>
      <c r="AU81" s="75"/>
    </row>
    <row r="82" spans="2:47">
      <c r="B82" s="54"/>
      <c r="C82" s="59"/>
      <c r="D82" s="59"/>
      <c r="E82" s="59"/>
      <c r="F82" s="59"/>
      <c r="G82" s="65"/>
      <c r="H82" s="70"/>
      <c r="I82" s="30"/>
      <c r="J82" s="73" t="e">
        <f t="shared" si="7"/>
        <v>#DIV/0!</v>
      </c>
      <c r="K82" s="44" t="str">
        <f t="shared" si="8"/>
        <v xml:space="preserve"> </v>
      </c>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80"/>
      <c r="AM82" s="80"/>
      <c r="AN82" s="80"/>
      <c r="AO82" s="75"/>
      <c r="AP82" s="75"/>
      <c r="AQ82" s="75"/>
      <c r="AR82" s="75"/>
      <c r="AS82" s="75"/>
      <c r="AT82" s="75"/>
      <c r="AU82" s="75"/>
    </row>
    <row r="83" spans="2:47">
      <c r="B83" s="54"/>
      <c r="C83" s="59"/>
      <c r="D83" s="59"/>
      <c r="E83" s="59"/>
      <c r="F83" s="59"/>
      <c r="G83" s="65"/>
      <c r="H83" s="70"/>
      <c r="I83" s="30"/>
      <c r="J83" s="73" t="e">
        <f t="shared" si="7"/>
        <v>#DIV/0!</v>
      </c>
      <c r="K83" s="44" t="str">
        <f t="shared" si="8"/>
        <v xml:space="preserve"> </v>
      </c>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80"/>
      <c r="AM83" s="80"/>
      <c r="AN83" s="80"/>
      <c r="AO83" s="75"/>
      <c r="AP83" s="75"/>
      <c r="AQ83" s="75"/>
      <c r="AR83" s="75"/>
      <c r="AS83" s="75"/>
      <c r="AT83" s="75"/>
      <c r="AU83" s="75"/>
    </row>
    <row r="84" spans="2:47">
      <c r="B84" s="54"/>
      <c r="C84" s="59"/>
      <c r="D84" s="59"/>
      <c r="E84" s="59"/>
      <c r="F84" s="59"/>
      <c r="G84" s="65"/>
      <c r="H84" s="70"/>
      <c r="I84" s="30"/>
      <c r="J84" s="73" t="e">
        <f t="shared" si="7"/>
        <v>#DIV/0!</v>
      </c>
      <c r="K84" s="44" t="str">
        <f t="shared" si="8"/>
        <v xml:space="preserve"> </v>
      </c>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80"/>
      <c r="AM84" s="80"/>
      <c r="AN84" s="80"/>
      <c r="AO84" s="75"/>
      <c r="AP84" s="75"/>
      <c r="AQ84" s="75"/>
      <c r="AR84" s="75"/>
      <c r="AS84" s="75"/>
      <c r="AT84" s="75"/>
      <c r="AU84" s="75"/>
    </row>
    <row r="85" spans="2:47">
      <c r="B85" s="54"/>
      <c r="C85" s="59"/>
      <c r="D85" s="59"/>
      <c r="E85" s="59"/>
      <c r="F85" s="59"/>
      <c r="G85" s="65"/>
      <c r="H85" s="70"/>
      <c r="I85" s="30"/>
      <c r="J85" s="73" t="e">
        <f t="shared" si="7"/>
        <v>#DIV/0!</v>
      </c>
      <c r="K85" s="44" t="str">
        <f t="shared" si="8"/>
        <v xml:space="preserve"> </v>
      </c>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80"/>
      <c r="AM85" s="80"/>
      <c r="AN85" s="80"/>
      <c r="AO85" s="75"/>
      <c r="AP85" s="75"/>
      <c r="AQ85" s="75"/>
      <c r="AR85" s="75"/>
      <c r="AS85" s="75"/>
      <c r="AT85" s="75"/>
      <c r="AU85" s="75"/>
    </row>
    <row r="86" spans="2:47">
      <c r="B86" s="54"/>
      <c r="C86" s="59"/>
      <c r="D86" s="59"/>
      <c r="E86" s="59"/>
      <c r="F86" s="59"/>
      <c r="G86" s="65"/>
      <c r="H86" s="70"/>
      <c r="I86" s="30"/>
      <c r="J86" s="73" t="e">
        <f t="shared" si="7"/>
        <v>#DIV/0!</v>
      </c>
      <c r="K86" s="44" t="str">
        <f t="shared" si="8"/>
        <v xml:space="preserve"> </v>
      </c>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80"/>
      <c r="AM86" s="80"/>
      <c r="AN86" s="80"/>
      <c r="AO86" s="75"/>
      <c r="AP86" s="75"/>
      <c r="AQ86" s="75"/>
      <c r="AR86" s="75"/>
      <c r="AS86" s="75"/>
      <c r="AT86" s="75"/>
      <c r="AU86" s="75"/>
    </row>
    <row r="87" spans="2:47">
      <c r="B87" s="54"/>
      <c r="C87" s="59"/>
      <c r="D87" s="59"/>
      <c r="E87" s="59"/>
      <c r="F87" s="59"/>
      <c r="G87" s="65"/>
      <c r="H87" s="70"/>
      <c r="I87" s="30"/>
      <c r="J87" s="73" t="e">
        <f t="shared" si="7"/>
        <v>#DIV/0!</v>
      </c>
      <c r="K87" s="44" t="str">
        <f t="shared" si="8"/>
        <v xml:space="preserve"> </v>
      </c>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80"/>
      <c r="AM87" s="80"/>
      <c r="AN87" s="80"/>
      <c r="AO87" s="75"/>
      <c r="AP87" s="75"/>
      <c r="AQ87" s="75"/>
      <c r="AR87" s="75"/>
      <c r="AS87" s="75"/>
      <c r="AT87" s="75"/>
      <c r="AU87" s="75"/>
    </row>
    <row r="88" spans="2:47">
      <c r="B88" s="54"/>
      <c r="C88" s="59"/>
      <c r="D88" s="59"/>
      <c r="E88" s="59"/>
      <c r="F88" s="59"/>
      <c r="G88" s="65"/>
      <c r="H88" s="70"/>
      <c r="I88" s="30"/>
      <c r="J88" s="73" t="e">
        <f t="shared" si="7"/>
        <v>#DIV/0!</v>
      </c>
      <c r="K88" s="44" t="str">
        <f t="shared" si="8"/>
        <v xml:space="preserve"> </v>
      </c>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80"/>
      <c r="AM88" s="80"/>
      <c r="AN88" s="80"/>
      <c r="AO88" s="75"/>
      <c r="AP88" s="75"/>
      <c r="AQ88" s="75"/>
      <c r="AR88" s="75"/>
      <c r="AS88" s="75"/>
      <c r="AT88" s="75"/>
      <c r="AU88" s="75"/>
    </row>
    <row r="89" spans="2:47">
      <c r="B89" s="54"/>
      <c r="C89" s="59"/>
      <c r="D89" s="59"/>
      <c r="E89" s="59"/>
      <c r="F89" s="59"/>
      <c r="G89" s="65"/>
      <c r="H89" s="70"/>
      <c r="I89" s="30"/>
      <c r="J89" s="73" t="e">
        <f t="shared" si="7"/>
        <v>#DIV/0!</v>
      </c>
      <c r="K89" s="44" t="str">
        <f t="shared" si="8"/>
        <v xml:space="preserve"> </v>
      </c>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80"/>
      <c r="AM89" s="80"/>
      <c r="AN89" s="80"/>
      <c r="AO89" s="75"/>
      <c r="AP89" s="75"/>
      <c r="AQ89" s="75"/>
      <c r="AR89" s="75"/>
      <c r="AS89" s="75"/>
      <c r="AT89" s="75"/>
      <c r="AU89" s="75"/>
    </row>
    <row r="90" spans="2:47">
      <c r="B90" s="54"/>
      <c r="C90" s="59"/>
      <c r="D90" s="59"/>
      <c r="E90" s="59"/>
      <c r="F90" s="59"/>
      <c r="G90" s="65"/>
      <c r="H90" s="70"/>
      <c r="I90" s="30"/>
      <c r="J90" s="73" t="e">
        <f t="shared" si="7"/>
        <v>#DIV/0!</v>
      </c>
      <c r="K90" s="44" t="str">
        <f t="shared" si="8"/>
        <v xml:space="preserve"> </v>
      </c>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80"/>
      <c r="AM90" s="80"/>
      <c r="AN90" s="80"/>
      <c r="AO90" s="75"/>
      <c r="AP90" s="75"/>
      <c r="AQ90" s="75"/>
      <c r="AR90" s="75"/>
      <c r="AS90" s="75"/>
      <c r="AT90" s="75"/>
      <c r="AU90" s="75"/>
    </row>
    <row r="91" spans="2:47">
      <c r="B91" s="54"/>
      <c r="C91" s="59"/>
      <c r="D91" s="59"/>
      <c r="E91" s="59"/>
      <c r="F91" s="59"/>
      <c r="G91" s="65"/>
      <c r="H91" s="70"/>
      <c r="I91" s="30"/>
      <c r="J91" s="73" t="e">
        <f t="shared" si="7"/>
        <v>#DIV/0!</v>
      </c>
      <c r="K91" s="44" t="str">
        <f t="shared" si="8"/>
        <v xml:space="preserve"> </v>
      </c>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80"/>
      <c r="AM91" s="80"/>
      <c r="AN91" s="80"/>
      <c r="AO91" s="75"/>
      <c r="AP91" s="75"/>
      <c r="AQ91" s="75"/>
      <c r="AR91" s="75"/>
      <c r="AS91" s="75"/>
      <c r="AT91" s="75"/>
      <c r="AU91" s="75"/>
    </row>
    <row r="92" spans="2:47">
      <c r="B92" s="54"/>
      <c r="C92" s="59"/>
      <c r="D92" s="59"/>
      <c r="E92" s="59"/>
      <c r="F92" s="59"/>
      <c r="G92" s="65"/>
      <c r="H92" s="70"/>
      <c r="I92" s="30"/>
      <c r="J92" s="73" t="e">
        <f t="shared" si="7"/>
        <v>#DIV/0!</v>
      </c>
      <c r="K92" s="44" t="str">
        <f t="shared" si="8"/>
        <v xml:space="preserve"> </v>
      </c>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80"/>
      <c r="AM92" s="80"/>
      <c r="AN92" s="80"/>
      <c r="AO92" s="75"/>
      <c r="AP92" s="75"/>
      <c r="AQ92" s="75"/>
      <c r="AR92" s="75"/>
      <c r="AS92" s="75"/>
      <c r="AT92" s="75"/>
      <c r="AU92" s="75"/>
    </row>
    <row r="93" spans="2:47">
      <c r="B93" s="54"/>
      <c r="C93" s="59"/>
      <c r="D93" s="59"/>
      <c r="E93" s="59"/>
      <c r="F93" s="59"/>
      <c r="G93" s="65"/>
      <c r="H93" s="70"/>
      <c r="I93" s="30"/>
      <c r="J93" s="73" t="e">
        <f t="shared" si="7"/>
        <v>#DIV/0!</v>
      </c>
      <c r="K93" s="44" t="str">
        <f t="shared" si="8"/>
        <v xml:space="preserve"> </v>
      </c>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80"/>
      <c r="AM93" s="80"/>
      <c r="AN93" s="80"/>
      <c r="AO93" s="75"/>
      <c r="AP93" s="75"/>
      <c r="AQ93" s="75"/>
      <c r="AR93" s="75"/>
      <c r="AS93" s="75"/>
      <c r="AT93" s="75"/>
      <c r="AU93" s="75"/>
    </row>
    <row r="94" spans="2:47">
      <c r="B94" s="54"/>
      <c r="C94" s="59"/>
      <c r="D94" s="59"/>
      <c r="E94" s="59"/>
      <c r="F94" s="59"/>
      <c r="G94" s="65"/>
      <c r="H94" s="70"/>
      <c r="I94" s="30"/>
      <c r="J94" s="73" t="e">
        <f t="shared" si="7"/>
        <v>#DIV/0!</v>
      </c>
      <c r="K94" s="44" t="str">
        <f t="shared" si="8"/>
        <v xml:space="preserve"> </v>
      </c>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80"/>
      <c r="AM94" s="80"/>
      <c r="AN94" s="80"/>
      <c r="AO94" s="75"/>
      <c r="AP94" s="75"/>
      <c r="AQ94" s="75"/>
      <c r="AR94" s="75"/>
      <c r="AS94" s="75"/>
      <c r="AT94" s="75"/>
      <c r="AU94" s="75"/>
    </row>
    <row r="95" spans="2:47">
      <c r="B95" s="54"/>
      <c r="C95" s="59"/>
      <c r="D95" s="59"/>
      <c r="E95" s="59"/>
      <c r="F95" s="59"/>
      <c r="G95" s="65"/>
      <c r="H95" s="70"/>
      <c r="I95" s="30"/>
      <c r="J95" s="73" t="e">
        <f t="shared" si="7"/>
        <v>#DIV/0!</v>
      </c>
      <c r="K95" s="44" t="str">
        <f t="shared" si="8"/>
        <v xml:space="preserve"> </v>
      </c>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80"/>
      <c r="AM95" s="80"/>
      <c r="AN95" s="80"/>
      <c r="AO95" s="75"/>
      <c r="AP95" s="75"/>
      <c r="AQ95" s="75"/>
      <c r="AR95" s="75"/>
      <c r="AS95" s="75"/>
      <c r="AT95" s="75"/>
      <c r="AU95" s="75"/>
    </row>
    <row r="96" spans="2:47">
      <c r="B96" s="54"/>
      <c r="C96" s="59"/>
      <c r="D96" s="59"/>
      <c r="E96" s="59"/>
      <c r="F96" s="59"/>
      <c r="G96" s="65"/>
      <c r="H96" s="70"/>
      <c r="I96" s="30"/>
      <c r="J96" s="73" t="e">
        <f t="shared" si="7"/>
        <v>#DIV/0!</v>
      </c>
      <c r="K96" s="44" t="str">
        <f t="shared" si="8"/>
        <v xml:space="preserve"> </v>
      </c>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80"/>
      <c r="AM96" s="80"/>
      <c r="AN96" s="80"/>
      <c r="AO96" s="75"/>
      <c r="AP96" s="75"/>
      <c r="AQ96" s="75"/>
      <c r="AR96" s="75"/>
      <c r="AS96" s="75"/>
      <c r="AT96" s="75"/>
      <c r="AU96" s="75"/>
    </row>
    <row r="97" spans="2:47">
      <c r="B97" s="54"/>
      <c r="C97" s="59"/>
      <c r="D97" s="59"/>
      <c r="E97" s="59"/>
      <c r="F97" s="59"/>
      <c r="G97" s="65"/>
      <c r="H97" s="70"/>
      <c r="I97" s="30"/>
      <c r="J97" s="73" t="e">
        <f t="shared" si="7"/>
        <v>#DIV/0!</v>
      </c>
      <c r="K97" s="44" t="str">
        <f t="shared" si="8"/>
        <v xml:space="preserve"> </v>
      </c>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80"/>
      <c r="AM97" s="80"/>
      <c r="AN97" s="80"/>
      <c r="AO97" s="75"/>
      <c r="AP97" s="75"/>
      <c r="AQ97" s="75"/>
      <c r="AR97" s="75"/>
      <c r="AS97" s="75"/>
      <c r="AT97" s="75"/>
      <c r="AU97" s="75"/>
    </row>
    <row r="98" spans="2:47">
      <c r="B98" s="54"/>
      <c r="C98" s="59"/>
      <c r="D98" s="59"/>
      <c r="E98" s="59"/>
      <c r="F98" s="59"/>
      <c r="G98" s="65"/>
      <c r="H98" s="70"/>
      <c r="I98" s="30"/>
      <c r="J98" s="73" t="e">
        <f t="shared" si="7"/>
        <v>#DIV/0!</v>
      </c>
      <c r="K98" s="44" t="str">
        <f t="shared" si="8"/>
        <v xml:space="preserve"> </v>
      </c>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80"/>
      <c r="AM98" s="80"/>
      <c r="AN98" s="80"/>
      <c r="AO98" s="75"/>
      <c r="AP98" s="75"/>
      <c r="AQ98" s="75"/>
      <c r="AR98" s="75"/>
      <c r="AS98" s="75"/>
      <c r="AT98" s="75"/>
      <c r="AU98" s="75"/>
    </row>
    <row r="99" spans="2:47">
      <c r="B99" s="54"/>
      <c r="C99" s="59"/>
      <c r="D99" s="59"/>
      <c r="E99" s="59"/>
      <c r="F99" s="59"/>
      <c r="G99" s="65"/>
      <c r="H99" s="70"/>
      <c r="I99" s="30"/>
      <c r="J99" s="73" t="e">
        <f t="shared" si="7"/>
        <v>#DIV/0!</v>
      </c>
      <c r="K99" s="44" t="str">
        <f t="shared" si="8"/>
        <v xml:space="preserve"> </v>
      </c>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80"/>
      <c r="AM99" s="80"/>
      <c r="AN99" s="80"/>
      <c r="AO99" s="75"/>
      <c r="AP99" s="75"/>
      <c r="AQ99" s="75"/>
      <c r="AR99" s="75"/>
      <c r="AS99" s="75"/>
      <c r="AT99" s="75"/>
      <c r="AU99" s="75"/>
    </row>
    <row r="100" spans="2:47">
      <c r="B100" s="54"/>
      <c r="C100" s="59"/>
      <c r="D100" s="59"/>
      <c r="E100" s="59"/>
      <c r="F100" s="59"/>
      <c r="G100" s="65"/>
      <c r="H100" s="70"/>
      <c r="I100" s="30"/>
      <c r="J100" s="73" t="e">
        <f t="shared" si="7"/>
        <v>#DIV/0!</v>
      </c>
      <c r="K100" s="44" t="str">
        <f t="shared" si="8"/>
        <v xml:space="preserve"> </v>
      </c>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80"/>
      <c r="AM100" s="80"/>
      <c r="AN100" s="80"/>
      <c r="AO100" s="75"/>
      <c r="AP100" s="75"/>
      <c r="AQ100" s="75"/>
      <c r="AR100" s="75"/>
      <c r="AS100" s="75"/>
      <c r="AT100" s="75"/>
      <c r="AU100" s="75"/>
    </row>
    <row r="101" spans="2:47">
      <c r="B101" s="54"/>
      <c r="C101" s="59"/>
      <c r="D101" s="59"/>
      <c r="E101" s="59"/>
      <c r="F101" s="59"/>
      <c r="G101" s="65"/>
      <c r="H101" s="70"/>
      <c r="I101" s="30"/>
      <c r="J101" s="73" t="e">
        <f t="shared" si="7"/>
        <v>#DIV/0!</v>
      </c>
      <c r="K101" s="44" t="str">
        <f t="shared" si="8"/>
        <v xml:space="preserve"> </v>
      </c>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80"/>
      <c r="AM101" s="80"/>
      <c r="AN101" s="80"/>
      <c r="AO101" s="75"/>
      <c r="AP101" s="75"/>
      <c r="AQ101" s="75"/>
      <c r="AR101" s="75"/>
      <c r="AS101" s="75"/>
      <c r="AT101" s="75"/>
      <c r="AU101" s="75"/>
    </row>
    <row r="102" spans="2:47">
      <c r="B102" s="54"/>
      <c r="C102" s="59"/>
      <c r="D102" s="59"/>
      <c r="E102" s="59"/>
      <c r="F102" s="59"/>
      <c r="G102" s="65"/>
      <c r="H102" s="70"/>
      <c r="I102" s="30"/>
      <c r="J102" s="73" t="e">
        <f t="shared" si="7"/>
        <v>#DIV/0!</v>
      </c>
      <c r="K102" s="44" t="str">
        <f t="shared" si="8"/>
        <v xml:space="preserve"> </v>
      </c>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80"/>
      <c r="AM102" s="80"/>
      <c r="AN102" s="80"/>
      <c r="AO102" s="75"/>
      <c r="AP102" s="75"/>
      <c r="AQ102" s="75"/>
      <c r="AR102" s="75"/>
      <c r="AS102" s="75"/>
      <c r="AT102" s="75"/>
      <c r="AU102" s="75"/>
    </row>
    <row r="103" spans="2:47">
      <c r="B103" s="54"/>
      <c r="C103" s="59"/>
      <c r="D103" s="59"/>
      <c r="E103" s="59"/>
      <c r="F103" s="59"/>
      <c r="G103" s="65"/>
      <c r="H103" s="70"/>
      <c r="I103" s="30"/>
      <c r="J103" s="73" t="e">
        <f t="shared" si="7"/>
        <v>#DIV/0!</v>
      </c>
      <c r="K103" s="44" t="str">
        <f t="shared" si="8"/>
        <v xml:space="preserve"> </v>
      </c>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80"/>
      <c r="AM103" s="80"/>
      <c r="AN103" s="80"/>
      <c r="AO103" s="75"/>
      <c r="AP103" s="75"/>
      <c r="AQ103" s="75"/>
      <c r="AR103" s="75"/>
      <c r="AS103" s="75"/>
      <c r="AT103" s="75"/>
      <c r="AU103" s="75"/>
    </row>
    <row r="104" spans="2:47">
      <c r="B104" s="54"/>
      <c r="C104" s="59"/>
      <c r="D104" s="59"/>
      <c r="E104" s="59"/>
      <c r="F104" s="59"/>
      <c r="G104" s="65"/>
      <c r="H104" s="70"/>
      <c r="I104" s="30"/>
      <c r="J104" s="73" t="e">
        <f t="shared" si="7"/>
        <v>#DIV/0!</v>
      </c>
      <c r="K104" s="44" t="str">
        <f t="shared" si="8"/>
        <v xml:space="preserve"> </v>
      </c>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80"/>
      <c r="AM104" s="80"/>
      <c r="AN104" s="80"/>
      <c r="AO104" s="75"/>
      <c r="AP104" s="75"/>
      <c r="AQ104" s="75"/>
      <c r="AR104" s="75"/>
      <c r="AS104" s="75"/>
      <c r="AT104" s="75"/>
      <c r="AU104" s="75"/>
    </row>
    <row r="105" spans="2:47">
      <c r="B105" s="54"/>
      <c r="C105" s="59"/>
      <c r="D105" s="59"/>
      <c r="E105" s="59"/>
      <c r="F105" s="59"/>
      <c r="G105" s="65"/>
      <c r="H105" s="70"/>
      <c r="I105" s="30"/>
      <c r="J105" s="73" t="e">
        <f t="shared" si="7"/>
        <v>#DIV/0!</v>
      </c>
      <c r="K105" s="44" t="str">
        <f t="shared" si="8"/>
        <v xml:space="preserve"> </v>
      </c>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80"/>
      <c r="AM105" s="80"/>
      <c r="AN105" s="80"/>
      <c r="AO105" s="75"/>
      <c r="AP105" s="75"/>
      <c r="AQ105" s="75"/>
      <c r="AR105" s="75"/>
      <c r="AS105" s="75"/>
      <c r="AT105" s="75"/>
      <c r="AU105" s="75"/>
    </row>
    <row r="106" spans="2:47">
      <c r="B106" s="54"/>
      <c r="C106" s="59"/>
      <c r="D106" s="59"/>
      <c r="E106" s="59"/>
      <c r="F106" s="59"/>
      <c r="G106" s="65"/>
      <c r="H106" s="70"/>
      <c r="I106" s="30"/>
      <c r="J106" s="73" t="e">
        <f t="shared" si="7"/>
        <v>#DIV/0!</v>
      </c>
      <c r="K106" s="44" t="str">
        <f t="shared" si="8"/>
        <v xml:space="preserve"> </v>
      </c>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80"/>
      <c r="AM106" s="80"/>
      <c r="AN106" s="80"/>
      <c r="AO106" s="75"/>
      <c r="AP106" s="75"/>
      <c r="AQ106" s="75"/>
      <c r="AR106" s="75"/>
      <c r="AS106" s="75"/>
      <c r="AT106" s="75"/>
      <c r="AU106" s="75"/>
    </row>
    <row r="107" spans="2:47" ht="13.95">
      <c r="B107" s="55"/>
      <c r="C107" s="61"/>
      <c r="D107" s="61"/>
      <c r="E107" s="61"/>
      <c r="F107" s="61"/>
      <c r="G107" s="67"/>
      <c r="H107" s="71"/>
      <c r="I107" s="31"/>
      <c r="J107" s="74" t="e">
        <f t="shared" si="7"/>
        <v>#DIV/0!</v>
      </c>
      <c r="K107" s="45" t="str">
        <f t="shared" si="8"/>
        <v xml:space="preserve"> </v>
      </c>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80"/>
      <c r="AM107" s="80"/>
      <c r="AN107" s="80"/>
      <c r="AO107" s="75"/>
      <c r="AP107" s="75"/>
      <c r="AQ107" s="75"/>
      <c r="AR107" s="75"/>
      <c r="AS107" s="75"/>
      <c r="AT107" s="75"/>
      <c r="AU107" s="75"/>
    </row>
    <row r="108" spans="2:47">
      <c r="B108" s="1" t="s">
        <v>15</v>
      </c>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80"/>
      <c r="AM108" s="80"/>
      <c r="AN108" s="80"/>
      <c r="AO108" s="75"/>
      <c r="AP108" s="75"/>
      <c r="AQ108" s="75"/>
      <c r="AR108" s="75"/>
      <c r="AS108" s="75"/>
      <c r="AT108" s="75"/>
      <c r="AU108" s="75"/>
    </row>
  </sheetData>
  <sheetProtection password="DDC9" sheet="1" objects="1" scenarios="1"/>
  <mergeCells count="3">
    <mergeCell ref="C2:G2"/>
    <mergeCell ref="H2:K2"/>
    <mergeCell ref="B2:B3"/>
  </mergeCells>
  <phoneticPr fontId="1" type="Hiragana"/>
  <pageMargins left="0.7" right="0.7" top="0.75" bottom="0.75" header="0.3" footer="0.3"/>
  <pageSetup paperSize="9" fitToWidth="1" fitToHeight="1" orientation="portrait" usePrinterDefaults="1"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theme="0" tint="-0.25"/>
  </sheetPr>
  <dimension ref="A2:I526"/>
  <sheetViews>
    <sheetView workbookViewId="0"/>
  </sheetViews>
  <sheetFormatPr defaultRowHeight="18"/>
  <cols>
    <col min="2" max="2" width="32.19921875" bestFit="1" customWidth="1"/>
    <col min="3" max="5" width="9.296875" bestFit="1" customWidth="1"/>
    <col min="6" max="6" width="20.3984375" bestFit="1" customWidth="1"/>
    <col min="7" max="7" width="9.296875" bestFit="1" customWidth="1"/>
  </cols>
  <sheetData>
    <row r="2" spans="1:9">
      <c r="A2" s="82"/>
      <c r="B2" s="82" t="s">
        <v>134</v>
      </c>
      <c r="C2" s="83">
        <f>(C4+C9+C14+C19)/(C23*10)</f>
        <v>1700</v>
      </c>
      <c r="D2" s="86" t="s">
        <v>136</v>
      </c>
      <c r="E2" s="82"/>
      <c r="F2" t="s">
        <v>162</v>
      </c>
      <c r="G2" s="88">
        <f>G4+SUM(G12:G14)</f>
        <v>21.923181818181817</v>
      </c>
      <c r="H2" t="s">
        <v>99</v>
      </c>
      <c r="I2" s="86"/>
    </row>
    <row r="3" spans="1:9">
      <c r="A3" s="82"/>
      <c r="B3" s="82" t="s">
        <v>143</v>
      </c>
      <c r="C3" s="83">
        <f>C4/(C7*10)</f>
        <v>600</v>
      </c>
      <c r="D3" s="86" t="s">
        <v>136</v>
      </c>
      <c r="E3" s="82"/>
    </row>
    <row r="4" spans="1:9">
      <c r="A4" s="82"/>
      <c r="B4" s="82" t="s">
        <v>149</v>
      </c>
      <c r="C4" s="84">
        <v>30000</v>
      </c>
      <c r="D4" s="86" t="s">
        <v>150</v>
      </c>
      <c r="E4" s="82"/>
      <c r="F4" s="82" t="s">
        <v>161</v>
      </c>
      <c r="G4" s="88">
        <f>G5/(C23*10)</f>
        <v>16.125</v>
      </c>
      <c r="H4" t="s">
        <v>99</v>
      </c>
    </row>
    <row r="5" spans="1:9">
      <c r="A5" s="82"/>
      <c r="B5" s="82" t="s">
        <v>63</v>
      </c>
      <c r="C5" s="85">
        <v>5</v>
      </c>
      <c r="D5" s="86" t="s">
        <v>131</v>
      </c>
      <c r="E5" s="82"/>
      <c r="F5" s="82" t="s">
        <v>157</v>
      </c>
      <c r="G5" s="89">
        <f>SUM(G6:G9)</f>
        <v>806.25</v>
      </c>
      <c r="H5" t="s">
        <v>150</v>
      </c>
    </row>
    <row r="6" spans="1:9">
      <c r="A6" s="82"/>
      <c r="B6" s="82" t="s">
        <v>144</v>
      </c>
      <c r="C6" s="85">
        <v>5</v>
      </c>
      <c r="D6" s="86" t="s">
        <v>151</v>
      </c>
      <c r="E6" s="82"/>
      <c r="F6" s="82" t="s">
        <v>158</v>
      </c>
      <c r="G6" s="89">
        <f>C4/C6*C5*0.01</f>
        <v>300</v>
      </c>
      <c r="H6" t="s">
        <v>150</v>
      </c>
    </row>
    <row r="7" spans="1:9">
      <c r="A7" s="82"/>
      <c r="B7" s="82" t="s">
        <v>145</v>
      </c>
      <c r="C7" s="85">
        <v>5</v>
      </c>
      <c r="D7" s="86" t="s">
        <v>148</v>
      </c>
      <c r="E7" s="82"/>
      <c r="F7" s="82" t="s">
        <v>159</v>
      </c>
      <c r="G7" s="89">
        <f>C9/C11*C10*0.01</f>
        <v>200</v>
      </c>
      <c r="H7" t="s">
        <v>150</v>
      </c>
    </row>
    <row r="8" spans="1:9">
      <c r="A8" s="82"/>
      <c r="B8" s="82" t="str">
        <v>　二番茶生葉収量</v>
      </c>
      <c r="C8" s="83">
        <f>C9/(C12*10)</f>
        <v>500</v>
      </c>
      <c r="D8" s="86" t="s">
        <v>136</v>
      </c>
      <c r="E8" s="82"/>
      <c r="F8" s="82" t="s">
        <v>141</v>
      </c>
      <c r="G8" s="89">
        <f>C14/C16*C15*0.01</f>
        <v>43.75</v>
      </c>
      <c r="H8" t="s">
        <v>150</v>
      </c>
    </row>
    <row r="9" spans="1:9">
      <c r="A9" s="82"/>
      <c r="B9" s="82" t="s">
        <v>156</v>
      </c>
      <c r="C9" s="84">
        <v>20000</v>
      </c>
      <c r="D9" s="86" t="s">
        <v>150</v>
      </c>
      <c r="E9" s="82"/>
      <c r="F9" s="82" t="s">
        <v>160</v>
      </c>
      <c r="G9" s="89">
        <f>C19/C21*C20*0.01</f>
        <v>262.5</v>
      </c>
      <c r="H9" t="s">
        <v>150</v>
      </c>
    </row>
    <row r="10" spans="1:9">
      <c r="A10" s="82"/>
      <c r="B10" s="82" t="str">
        <v>　二番茶平均窒素含有率</v>
      </c>
      <c r="C10" s="85">
        <v>4</v>
      </c>
      <c r="D10" s="86" t="s">
        <v>131</v>
      </c>
      <c r="E10" s="82"/>
      <c r="F10" s="82"/>
      <c r="G10" s="82"/>
    </row>
    <row r="11" spans="1:9">
      <c r="A11" s="82"/>
      <c r="B11" s="82" t="str">
        <v>　二番茶平均歩留り</v>
      </c>
      <c r="C11" s="85">
        <v>4</v>
      </c>
      <c r="D11" s="86" t="s">
        <v>151</v>
      </c>
      <c r="E11" s="82"/>
      <c r="F11" s="82" t="s">
        <v>93</v>
      </c>
      <c r="G11" s="82"/>
    </row>
    <row r="12" spans="1:9">
      <c r="A12" s="82"/>
      <c r="B12" s="82" t="str">
        <v>　二番茶摘採面積</v>
      </c>
      <c r="C12" s="85">
        <v>4</v>
      </c>
      <c r="D12" s="86" t="s">
        <v>148</v>
      </c>
      <c r="E12" s="82"/>
      <c r="F12" s="82" t="s">
        <v>163</v>
      </c>
      <c r="G12" s="90">
        <v>1</v>
      </c>
      <c r="H12" t="s">
        <v>99</v>
      </c>
    </row>
    <row r="13" spans="1:9">
      <c r="A13" s="82"/>
      <c r="B13" s="82" t="s">
        <v>152</v>
      </c>
      <c r="C13" s="83">
        <f>C14/(C17*10)</f>
        <v>500</v>
      </c>
      <c r="D13" s="86" t="s">
        <v>136</v>
      </c>
      <c r="E13" s="82"/>
      <c r="F13" s="82" t="s">
        <v>164</v>
      </c>
      <c r="G13" s="90">
        <f>0.2*7*10*3.5/50</f>
        <v>0.98000000000000009</v>
      </c>
      <c r="H13" t="s">
        <v>99</v>
      </c>
    </row>
    <row r="14" spans="1:9">
      <c r="A14" s="82"/>
      <c r="B14" s="82" t="s">
        <v>153</v>
      </c>
      <c r="C14" s="84">
        <v>5000</v>
      </c>
      <c r="D14" s="86" t="s">
        <v>150</v>
      </c>
      <c r="E14" s="82"/>
      <c r="F14" s="82" t="s">
        <v>165</v>
      </c>
      <c r="G14" s="90">
        <f>(38.8-24.8)/11*1000*0.1*0.03</f>
        <v>3.8181818181818175</v>
      </c>
      <c r="H14" t="s">
        <v>99</v>
      </c>
    </row>
    <row r="15" spans="1:9">
      <c r="A15" s="82"/>
      <c r="B15" s="82" t="str">
        <v>　台切り番・三番茶平均窒素含有率</v>
      </c>
      <c r="C15" s="85">
        <v>3.5</v>
      </c>
      <c r="D15" s="86"/>
      <c r="E15" s="82"/>
      <c r="F15" s="82"/>
      <c r="G15" s="90"/>
    </row>
    <row r="16" spans="1:9">
      <c r="A16" s="82"/>
      <c r="B16" s="82" t="str">
        <v>　台切り番・三番茶平均歩留り</v>
      </c>
      <c r="C16" s="85">
        <v>4</v>
      </c>
      <c r="D16" s="86"/>
      <c r="E16" s="82"/>
      <c r="F16" s="82"/>
      <c r="G16" s="90"/>
    </row>
    <row r="17" spans="1:9">
      <c r="A17" s="82"/>
      <c r="B17" s="82" t="str">
        <v>　台切り番・三番茶摘採面積</v>
      </c>
      <c r="C17" s="85">
        <v>1</v>
      </c>
      <c r="D17" s="86" t="s">
        <v>148</v>
      </c>
      <c r="E17" s="82"/>
      <c r="F17" s="82"/>
      <c r="G17" s="82"/>
    </row>
    <row r="18" spans="1:9">
      <c r="A18" s="82"/>
      <c r="B18" s="82" t="s">
        <v>48</v>
      </c>
      <c r="C18" s="83">
        <f>C19/(C22*10)</f>
        <v>600</v>
      </c>
      <c r="D18" s="86" t="s">
        <v>136</v>
      </c>
      <c r="E18" s="82"/>
      <c r="F18" s="82"/>
      <c r="G18" s="82"/>
    </row>
    <row r="19" spans="1:9">
      <c r="A19" s="82"/>
      <c r="B19" s="82" t="s">
        <v>155</v>
      </c>
      <c r="C19" s="84">
        <v>30000</v>
      </c>
      <c r="D19" s="86" t="s">
        <v>150</v>
      </c>
      <c r="E19" s="82"/>
      <c r="F19" s="82"/>
      <c r="G19" s="82"/>
    </row>
    <row r="20" spans="1:9">
      <c r="A20" s="82"/>
      <c r="B20" s="82" t="str">
        <v>　秋冬番平均窒素含有率</v>
      </c>
      <c r="C20" s="85">
        <v>3.5</v>
      </c>
      <c r="D20" s="86"/>
      <c r="E20" s="82"/>
      <c r="F20" s="82"/>
      <c r="G20" s="82"/>
    </row>
    <row r="21" spans="1:9">
      <c r="A21" s="82"/>
      <c r="B21" s="82" t="str">
        <v>　秋冬番平均歩留り</v>
      </c>
      <c r="C21" s="85">
        <v>4</v>
      </c>
      <c r="D21" s="86"/>
      <c r="E21" s="82"/>
      <c r="F21" s="82"/>
      <c r="G21" s="82"/>
    </row>
    <row r="22" spans="1:9">
      <c r="A22" s="82"/>
      <c r="B22" s="82" t="str">
        <v>　秋冬番摘採面積</v>
      </c>
      <c r="C22" s="85">
        <v>5</v>
      </c>
      <c r="D22" s="86"/>
      <c r="E22" s="82"/>
      <c r="F22" s="82"/>
      <c r="G22" s="82"/>
    </row>
    <row r="23" spans="1:9">
      <c r="A23" s="82"/>
      <c r="B23" s="82" t="s">
        <v>146</v>
      </c>
      <c r="C23" s="85">
        <v>5</v>
      </c>
      <c r="D23" s="86" t="s">
        <v>148</v>
      </c>
      <c r="E23" s="82"/>
      <c r="F23" s="82"/>
      <c r="G23" s="82"/>
    </row>
    <row r="24" spans="1:9">
      <c r="A24" s="82"/>
      <c r="B24" s="82"/>
      <c r="C24" s="86"/>
      <c r="D24" s="86"/>
      <c r="E24" s="82"/>
      <c r="F24" s="82"/>
      <c r="G24" s="82"/>
    </row>
    <row r="25" spans="1:9">
      <c r="A25" s="82"/>
      <c r="B25" s="82" t="s">
        <v>154</v>
      </c>
      <c r="C25" s="87">
        <v>7</v>
      </c>
      <c r="D25" s="86" t="s">
        <v>171</v>
      </c>
      <c r="E25" s="82" t="s">
        <v>172</v>
      </c>
      <c r="F25" s="82"/>
      <c r="G25" s="82"/>
    </row>
    <row r="26" spans="1:9">
      <c r="A26" s="82"/>
      <c r="B26" s="82"/>
      <c r="C26" s="86"/>
      <c r="D26" s="86"/>
      <c r="E26" s="82"/>
      <c r="F26" s="82"/>
      <c r="G26" s="82"/>
      <c r="I26" s="86"/>
    </row>
    <row r="27" spans="1:9">
      <c r="A27" s="82"/>
      <c r="B27" s="82" t="s">
        <v>137</v>
      </c>
      <c r="C27" s="86"/>
      <c r="D27" s="86"/>
      <c r="E27" s="82"/>
      <c r="F27" s="82"/>
      <c r="G27" s="82"/>
    </row>
    <row r="28" spans="1:9">
      <c r="A28" s="82"/>
      <c r="B28" s="82" t="s">
        <v>138</v>
      </c>
      <c r="C28" s="87">
        <v>0.8</v>
      </c>
      <c r="D28" s="86" t="s">
        <v>10</v>
      </c>
      <c r="E28" s="82"/>
      <c r="F28" s="82"/>
      <c r="G28" s="82"/>
    </row>
    <row r="29" spans="1:9">
      <c r="A29" s="82"/>
      <c r="B29" s="82"/>
      <c r="C29" s="86"/>
      <c r="D29" s="86"/>
      <c r="E29" s="82"/>
      <c r="F29" s="82"/>
      <c r="G29" s="82"/>
    </row>
    <row r="30" spans="1:9">
      <c r="A30" s="82"/>
      <c r="B30" s="82"/>
      <c r="C30" s="86"/>
      <c r="D30" s="86"/>
      <c r="E30" s="82"/>
      <c r="F30" s="82"/>
      <c r="G30" s="82"/>
    </row>
    <row r="31" spans="1:9">
      <c r="A31" s="82"/>
      <c r="B31" s="82"/>
      <c r="C31" s="86"/>
      <c r="D31" s="86"/>
      <c r="E31" s="82"/>
      <c r="F31" s="82"/>
      <c r="G31" s="82"/>
    </row>
    <row r="32" spans="1:9">
      <c r="A32" s="82"/>
      <c r="B32" s="82"/>
      <c r="C32" s="86"/>
      <c r="D32" s="86"/>
      <c r="E32" s="82"/>
      <c r="F32" s="82"/>
      <c r="G32" s="82"/>
    </row>
    <row r="33" spans="1:7">
      <c r="A33" s="82"/>
      <c r="B33" s="82"/>
      <c r="C33" s="86"/>
      <c r="D33" s="86"/>
      <c r="E33" s="82"/>
      <c r="F33" s="82"/>
      <c r="G33" s="82"/>
    </row>
    <row r="34" spans="1:7">
      <c r="A34" s="82"/>
      <c r="B34" s="82"/>
      <c r="C34" s="86"/>
      <c r="D34" s="86"/>
      <c r="E34" s="82"/>
      <c r="F34" s="82"/>
      <c r="G34" s="82"/>
    </row>
    <row r="35" spans="1:7">
      <c r="A35" s="82"/>
      <c r="B35" s="82"/>
      <c r="C35" s="86"/>
      <c r="D35" s="86"/>
      <c r="E35" s="82"/>
      <c r="F35" s="82"/>
      <c r="G35" s="82"/>
    </row>
    <row r="36" spans="1:7">
      <c r="A36" s="82"/>
      <c r="B36" s="82"/>
      <c r="C36" s="86"/>
      <c r="D36" s="86"/>
      <c r="E36" s="82"/>
      <c r="F36" s="82"/>
      <c r="G36" s="82"/>
    </row>
    <row r="37" spans="1:7">
      <c r="A37" s="82"/>
      <c r="B37" s="82"/>
      <c r="C37" s="86"/>
      <c r="D37" s="86"/>
      <c r="E37" s="82"/>
      <c r="F37" s="82"/>
      <c r="G37" s="82"/>
    </row>
    <row r="38" spans="1:7">
      <c r="A38" s="82"/>
      <c r="B38" s="82"/>
      <c r="C38" s="86"/>
      <c r="D38" s="86"/>
      <c r="E38" s="82"/>
      <c r="F38" s="82"/>
      <c r="G38" s="82"/>
    </row>
    <row r="39" spans="1:7">
      <c r="A39" s="82"/>
      <c r="B39" s="82"/>
      <c r="C39" s="86"/>
      <c r="D39" s="86"/>
      <c r="E39" s="82"/>
      <c r="F39" s="82"/>
      <c r="G39" s="82"/>
    </row>
    <row r="40" spans="1:7">
      <c r="A40" s="82"/>
      <c r="B40" s="82"/>
      <c r="C40" s="86"/>
      <c r="D40" s="86"/>
      <c r="E40" s="82"/>
      <c r="F40" s="82"/>
      <c r="G40" s="82"/>
    </row>
    <row r="41" spans="1:7">
      <c r="A41" s="82"/>
      <c r="B41" s="82"/>
      <c r="C41" s="86"/>
      <c r="D41" s="86"/>
      <c r="E41" s="82"/>
      <c r="F41" s="82"/>
      <c r="G41" s="82"/>
    </row>
    <row r="42" spans="1:7">
      <c r="A42" s="82"/>
      <c r="B42" s="82"/>
      <c r="C42" s="86"/>
      <c r="D42" s="86"/>
      <c r="E42" s="82"/>
      <c r="F42" s="82"/>
      <c r="G42" s="82"/>
    </row>
    <row r="43" spans="1:7">
      <c r="A43" s="82"/>
      <c r="B43" s="82"/>
      <c r="C43" s="86"/>
      <c r="D43" s="86"/>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86" spans="1:7">
      <c r="A86" s="82"/>
      <c r="B86" s="82"/>
      <c r="C86" s="82"/>
      <c r="D86" s="82"/>
      <c r="E86" s="82"/>
      <c r="F86" s="82"/>
      <c r="G86" s="82"/>
    </row>
    <row r="87" spans="1:7">
      <c r="A87" s="82"/>
      <c r="B87" s="82"/>
      <c r="C87" s="82"/>
      <c r="D87" s="82"/>
      <c r="E87" s="82"/>
      <c r="F87" s="82"/>
      <c r="G87" s="82"/>
    </row>
    <row r="88" spans="1:7">
      <c r="A88" s="82"/>
      <c r="B88" s="82"/>
      <c r="C88" s="82"/>
      <c r="D88" s="82"/>
      <c r="E88" s="82"/>
      <c r="F88" s="82"/>
      <c r="G88" s="82"/>
    </row>
    <row r="89" spans="1:7">
      <c r="A89" s="82"/>
      <c r="B89" s="82"/>
      <c r="C89" s="82"/>
      <c r="D89" s="82"/>
      <c r="E89" s="82"/>
      <c r="F89" s="82"/>
      <c r="G89" s="82"/>
    </row>
    <row r="90" spans="1:7">
      <c r="A90" s="82"/>
      <c r="B90" s="82"/>
      <c r="C90" s="82"/>
      <c r="D90" s="82"/>
      <c r="E90" s="82"/>
      <c r="F90" s="82"/>
      <c r="G90" s="82"/>
    </row>
    <row r="91" spans="1:7">
      <c r="A91" s="82"/>
      <c r="B91" s="82"/>
      <c r="C91" s="82"/>
      <c r="D91" s="82"/>
      <c r="E91" s="82"/>
      <c r="F91" s="82"/>
      <c r="G91" s="82"/>
    </row>
    <row r="92" spans="1:7">
      <c r="A92" s="82"/>
      <c r="B92" s="82"/>
      <c r="C92" s="82"/>
      <c r="D92" s="82"/>
      <c r="E92" s="82"/>
      <c r="F92" s="82"/>
      <c r="G92" s="82"/>
    </row>
    <row r="93" spans="1:7">
      <c r="A93" s="82"/>
      <c r="B93" s="82"/>
      <c r="C93" s="82"/>
      <c r="D93" s="82"/>
      <c r="E93" s="82"/>
      <c r="F93" s="82"/>
      <c r="G93" s="82"/>
    </row>
    <row r="94" spans="1:7">
      <c r="A94" s="82"/>
      <c r="B94" s="82"/>
      <c r="C94" s="82"/>
      <c r="D94" s="82"/>
      <c r="E94" s="82"/>
      <c r="F94" s="82"/>
      <c r="G94" s="82"/>
    </row>
    <row r="95" spans="1:7">
      <c r="A95" s="82"/>
      <c r="B95" s="82"/>
      <c r="C95" s="82"/>
      <c r="D95" s="82"/>
      <c r="E95" s="82"/>
      <c r="F95" s="82"/>
      <c r="G95" s="82"/>
    </row>
    <row r="96" spans="1:7">
      <c r="A96" s="82"/>
      <c r="B96" s="82"/>
      <c r="C96" s="82"/>
      <c r="D96" s="82"/>
      <c r="E96" s="82"/>
      <c r="F96" s="82"/>
      <c r="G96" s="82"/>
    </row>
    <row r="97" spans="1:7">
      <c r="A97" s="82"/>
      <c r="B97" s="82"/>
      <c r="C97" s="82"/>
      <c r="D97" s="82"/>
      <c r="E97" s="82"/>
      <c r="F97" s="82"/>
      <c r="G97" s="82"/>
    </row>
    <row r="98" spans="1:7">
      <c r="A98" s="82"/>
      <c r="B98" s="82"/>
      <c r="C98" s="82"/>
      <c r="D98" s="82"/>
      <c r="E98" s="82"/>
      <c r="F98" s="82"/>
      <c r="G98" s="82"/>
    </row>
    <row r="99" spans="1:7">
      <c r="A99" s="82"/>
      <c r="B99" s="82"/>
      <c r="C99" s="82"/>
      <c r="D99" s="82"/>
      <c r="E99" s="82"/>
      <c r="F99" s="82"/>
      <c r="G99" s="82"/>
    </row>
    <row r="100" spans="1:7">
      <c r="A100" s="82"/>
      <c r="B100" s="82"/>
      <c r="C100" s="82"/>
      <c r="D100" s="82"/>
      <c r="E100" s="82"/>
      <c r="F100" s="82"/>
      <c r="G100" s="82"/>
    </row>
    <row r="101" spans="1:7">
      <c r="A101" s="82"/>
      <c r="B101" s="82"/>
      <c r="C101" s="82"/>
      <c r="D101" s="82"/>
      <c r="E101" s="82"/>
      <c r="F101" s="82"/>
      <c r="G101" s="82"/>
    </row>
    <row r="102" spans="1:7">
      <c r="A102" s="82"/>
      <c r="B102" s="82"/>
      <c r="C102" s="82"/>
      <c r="D102" s="82"/>
      <c r="E102" s="82"/>
      <c r="F102" s="82"/>
      <c r="G102" s="82"/>
    </row>
    <row r="103" spans="1:7">
      <c r="A103" s="82"/>
      <c r="B103" s="82"/>
      <c r="C103" s="82"/>
      <c r="D103" s="82"/>
      <c r="E103" s="82"/>
      <c r="F103" s="82"/>
      <c r="G103" s="82"/>
    </row>
    <row r="104" spans="1:7">
      <c r="A104" s="82"/>
      <c r="B104" s="82"/>
      <c r="C104" s="82"/>
      <c r="D104" s="82"/>
      <c r="E104" s="82"/>
      <c r="F104" s="82"/>
      <c r="G104" s="82"/>
    </row>
    <row r="105" spans="1:7">
      <c r="A105" s="82"/>
      <c r="B105" s="82"/>
      <c r="C105" s="82"/>
      <c r="D105" s="82"/>
      <c r="E105" s="82"/>
      <c r="F105" s="82"/>
      <c r="G105" s="82"/>
    </row>
    <row r="106" spans="1:7">
      <c r="A106" s="82"/>
      <c r="B106" s="82"/>
      <c r="C106" s="82"/>
      <c r="D106" s="82"/>
      <c r="E106" s="82"/>
      <c r="F106" s="82"/>
      <c r="G106" s="82"/>
    </row>
    <row r="107" spans="1:7">
      <c r="A107" s="82"/>
      <c r="B107" s="82"/>
      <c r="C107" s="82"/>
      <c r="D107" s="82"/>
      <c r="E107" s="82"/>
      <c r="F107" s="82"/>
      <c r="G107" s="82"/>
    </row>
    <row r="108" spans="1:7">
      <c r="A108" s="82"/>
      <c r="B108" s="82"/>
      <c r="C108" s="82"/>
      <c r="D108" s="82"/>
      <c r="E108" s="82"/>
      <c r="F108" s="82"/>
      <c r="G108" s="82"/>
    </row>
    <row r="109" spans="1:7">
      <c r="A109" s="82"/>
      <c r="B109" s="82"/>
      <c r="C109" s="82"/>
      <c r="D109" s="82"/>
      <c r="E109" s="82"/>
      <c r="F109" s="82"/>
      <c r="G109" s="82"/>
    </row>
    <row r="110" spans="1:7">
      <c r="A110" s="82"/>
      <c r="B110" s="82"/>
      <c r="C110" s="82"/>
      <c r="D110" s="82"/>
      <c r="E110" s="82"/>
      <c r="F110" s="82"/>
      <c r="G110" s="82"/>
    </row>
    <row r="111" spans="1:7">
      <c r="A111" s="82"/>
      <c r="B111" s="82"/>
      <c r="C111" s="82"/>
      <c r="D111" s="82"/>
      <c r="E111" s="82"/>
      <c r="F111" s="82"/>
      <c r="G111" s="82"/>
    </row>
    <row r="112" spans="1:7">
      <c r="A112" s="82"/>
      <c r="B112" s="82"/>
      <c r="C112" s="82"/>
      <c r="D112" s="82"/>
      <c r="E112" s="82"/>
      <c r="F112" s="82"/>
      <c r="G112" s="82"/>
    </row>
    <row r="113" spans="1:7">
      <c r="A113" s="82"/>
      <c r="B113" s="82"/>
      <c r="C113" s="82"/>
      <c r="D113" s="82"/>
      <c r="E113" s="82"/>
      <c r="F113" s="82"/>
      <c r="G113" s="82"/>
    </row>
    <row r="114" spans="1:7">
      <c r="A114" s="82"/>
      <c r="B114" s="82"/>
      <c r="C114" s="82"/>
      <c r="D114" s="82"/>
      <c r="E114" s="82"/>
      <c r="F114" s="82"/>
      <c r="G114" s="82"/>
    </row>
    <row r="115" spans="1:7">
      <c r="A115" s="82"/>
      <c r="B115" s="82"/>
      <c r="C115" s="82"/>
      <c r="D115" s="82"/>
      <c r="E115" s="82"/>
      <c r="F115" s="82"/>
      <c r="G115" s="82"/>
    </row>
    <row r="116" spans="1:7">
      <c r="A116" s="82"/>
      <c r="B116" s="82"/>
      <c r="C116" s="82"/>
      <c r="D116" s="82"/>
      <c r="E116" s="82"/>
      <c r="F116" s="82"/>
      <c r="G116" s="82"/>
    </row>
    <row r="117" spans="1:7">
      <c r="A117" s="82"/>
      <c r="B117" s="82"/>
      <c r="C117" s="82"/>
      <c r="D117" s="82"/>
      <c r="E117" s="82"/>
      <c r="F117" s="82"/>
      <c r="G117" s="82"/>
    </row>
    <row r="118" spans="1:7">
      <c r="A118" s="82"/>
      <c r="B118" s="82"/>
      <c r="C118" s="82"/>
      <c r="D118" s="82"/>
      <c r="E118" s="82"/>
      <c r="F118" s="82"/>
      <c r="G118" s="82"/>
    </row>
    <row r="119" spans="1:7">
      <c r="A119" s="82"/>
      <c r="B119" s="82"/>
      <c r="C119" s="82"/>
      <c r="D119" s="82"/>
      <c r="E119" s="82"/>
      <c r="F119" s="82"/>
      <c r="G119" s="82"/>
    </row>
    <row r="120" spans="1:7">
      <c r="A120" s="82"/>
      <c r="B120" s="82"/>
      <c r="C120" s="82"/>
      <c r="D120" s="82"/>
      <c r="E120" s="82"/>
      <c r="F120" s="82"/>
      <c r="G120" s="82"/>
    </row>
    <row r="121" spans="1:7">
      <c r="A121" s="82"/>
      <c r="B121" s="82"/>
      <c r="C121" s="82"/>
      <c r="D121" s="82"/>
      <c r="E121" s="82"/>
      <c r="F121" s="82"/>
      <c r="G121" s="82"/>
    </row>
    <row r="122" spans="1:7">
      <c r="A122" s="82"/>
      <c r="B122" s="82"/>
      <c r="C122" s="82"/>
      <c r="D122" s="82"/>
      <c r="E122" s="82"/>
      <c r="F122" s="82"/>
      <c r="G122" s="82"/>
    </row>
    <row r="123" spans="1:7">
      <c r="A123" s="82"/>
      <c r="B123" s="82"/>
      <c r="C123" s="82"/>
      <c r="D123" s="82"/>
      <c r="E123" s="82"/>
      <c r="F123" s="82"/>
      <c r="G123" s="82"/>
    </row>
    <row r="124" spans="1:7">
      <c r="A124" s="82"/>
      <c r="B124" s="82"/>
      <c r="C124" s="82"/>
      <c r="D124" s="82"/>
      <c r="E124" s="82"/>
      <c r="F124" s="82"/>
      <c r="G124" s="82"/>
    </row>
    <row r="125" spans="1:7">
      <c r="A125" s="82"/>
      <c r="B125" s="82"/>
      <c r="C125" s="82"/>
      <c r="D125" s="82"/>
      <c r="E125" s="82"/>
      <c r="F125" s="82"/>
      <c r="G125" s="82"/>
    </row>
    <row r="126" spans="1:7">
      <c r="A126" s="82"/>
      <c r="B126" s="82"/>
      <c r="C126" s="82"/>
      <c r="D126" s="82"/>
      <c r="E126" s="82"/>
      <c r="F126" s="82"/>
      <c r="G126" s="82"/>
    </row>
    <row r="127" spans="1:7">
      <c r="A127" s="82"/>
      <c r="B127" s="82"/>
      <c r="C127" s="82"/>
      <c r="D127" s="82"/>
      <c r="E127" s="82"/>
      <c r="F127" s="82"/>
      <c r="G127" s="82"/>
    </row>
    <row r="128" spans="1:7">
      <c r="A128" s="82"/>
      <c r="B128" s="82"/>
      <c r="C128" s="82"/>
      <c r="D128" s="82"/>
      <c r="E128" s="82"/>
      <c r="F128" s="82"/>
      <c r="G128" s="82"/>
    </row>
    <row r="129" spans="1:7">
      <c r="A129" s="82"/>
      <c r="B129" s="82"/>
      <c r="C129" s="82"/>
      <c r="D129" s="82"/>
      <c r="E129" s="82"/>
      <c r="F129" s="82"/>
      <c r="G129" s="82"/>
    </row>
    <row r="130" spans="1:7">
      <c r="A130" s="82"/>
      <c r="B130" s="82"/>
      <c r="C130" s="82"/>
      <c r="D130" s="82"/>
      <c r="E130" s="82"/>
      <c r="F130" s="82"/>
      <c r="G130" s="82"/>
    </row>
    <row r="131" spans="1:7">
      <c r="A131" s="82"/>
      <c r="B131" s="82"/>
      <c r="C131" s="82"/>
      <c r="D131" s="82"/>
      <c r="E131" s="82"/>
      <c r="F131" s="82"/>
      <c r="G131" s="82"/>
    </row>
    <row r="132" spans="1:7">
      <c r="A132" s="82"/>
      <c r="B132" s="82"/>
      <c r="C132" s="82"/>
      <c r="D132" s="82"/>
      <c r="E132" s="82"/>
      <c r="F132" s="82"/>
      <c r="G132" s="82"/>
    </row>
    <row r="133" spans="1:7">
      <c r="A133" s="82"/>
      <c r="B133" s="82"/>
      <c r="C133" s="82"/>
      <c r="D133" s="82"/>
      <c r="E133" s="82"/>
      <c r="F133" s="82"/>
      <c r="G133" s="82"/>
    </row>
    <row r="134" spans="1:7">
      <c r="A134" s="82"/>
      <c r="B134" s="82"/>
      <c r="C134" s="82"/>
      <c r="D134" s="82"/>
      <c r="E134" s="82"/>
      <c r="F134" s="82"/>
      <c r="G134" s="82"/>
    </row>
    <row r="135" spans="1:7">
      <c r="A135" s="82"/>
      <c r="B135" s="82"/>
      <c r="C135" s="82"/>
      <c r="D135" s="82"/>
      <c r="E135" s="82"/>
      <c r="F135" s="82"/>
      <c r="G135" s="82"/>
    </row>
    <row r="136" spans="1:7">
      <c r="A136" s="82"/>
      <c r="B136" s="82"/>
      <c r="C136" s="82"/>
      <c r="D136" s="82"/>
      <c r="E136" s="82"/>
      <c r="F136" s="82"/>
      <c r="G136" s="82"/>
    </row>
    <row r="137" spans="1:7">
      <c r="A137" s="82"/>
      <c r="B137" s="82"/>
      <c r="C137" s="82"/>
      <c r="D137" s="82"/>
      <c r="E137" s="82"/>
      <c r="F137" s="82"/>
      <c r="G137" s="82"/>
    </row>
    <row r="138" spans="1:7">
      <c r="A138" s="82"/>
      <c r="B138" s="82"/>
      <c r="C138" s="82"/>
      <c r="D138" s="82"/>
      <c r="E138" s="82"/>
      <c r="F138" s="82"/>
      <c r="G138" s="82"/>
    </row>
    <row r="139" spans="1:7">
      <c r="A139" s="82"/>
      <c r="B139" s="82"/>
      <c r="C139" s="82"/>
      <c r="D139" s="82"/>
      <c r="E139" s="82"/>
      <c r="F139" s="82"/>
      <c r="G139" s="82"/>
    </row>
    <row r="140" spans="1:7">
      <c r="A140" s="82"/>
      <c r="B140" s="82"/>
      <c r="C140" s="82"/>
      <c r="D140" s="82"/>
      <c r="E140" s="82"/>
      <c r="F140" s="82"/>
      <c r="G140" s="82"/>
    </row>
    <row r="141" spans="1:7">
      <c r="A141" s="82"/>
      <c r="B141" s="82"/>
      <c r="C141" s="82"/>
      <c r="D141" s="82"/>
      <c r="E141" s="82"/>
      <c r="F141" s="82"/>
      <c r="G141" s="82"/>
    </row>
    <row r="142" spans="1:7">
      <c r="A142" s="82"/>
      <c r="B142" s="82"/>
      <c r="C142" s="82"/>
      <c r="D142" s="82"/>
      <c r="E142" s="82"/>
      <c r="F142" s="82"/>
      <c r="G142" s="82"/>
    </row>
    <row r="143" spans="1:7">
      <c r="A143" s="82"/>
      <c r="B143" s="82"/>
      <c r="C143" s="82"/>
      <c r="D143" s="82"/>
      <c r="E143" s="82"/>
      <c r="F143" s="82"/>
      <c r="G143" s="82"/>
    </row>
    <row r="144" spans="1:7">
      <c r="A144" s="82"/>
      <c r="B144" s="82"/>
      <c r="C144" s="82"/>
      <c r="D144" s="82"/>
      <c r="E144" s="82"/>
      <c r="F144" s="82"/>
      <c r="G144" s="82"/>
    </row>
    <row r="145" spans="1:7">
      <c r="A145" s="82"/>
      <c r="B145" s="82"/>
      <c r="C145" s="82"/>
      <c r="D145" s="82"/>
      <c r="E145" s="82"/>
      <c r="F145" s="82"/>
      <c r="G145" s="82"/>
    </row>
    <row r="146" spans="1:7">
      <c r="A146" s="82"/>
      <c r="B146" s="82"/>
      <c r="C146" s="82"/>
      <c r="D146" s="82"/>
      <c r="E146" s="82"/>
      <c r="F146" s="82"/>
      <c r="G146" s="82"/>
    </row>
    <row r="147" spans="1:7">
      <c r="A147" s="82"/>
      <c r="B147" s="82"/>
      <c r="C147" s="82"/>
      <c r="D147" s="82"/>
      <c r="E147" s="82"/>
      <c r="F147" s="82"/>
      <c r="G147" s="82"/>
    </row>
    <row r="148" spans="1:7">
      <c r="A148" s="82"/>
      <c r="B148" s="82"/>
      <c r="C148" s="82"/>
      <c r="D148" s="82"/>
      <c r="E148" s="82"/>
      <c r="F148" s="82"/>
      <c r="G148" s="82"/>
    </row>
    <row r="149" spans="1:7">
      <c r="A149" s="82"/>
      <c r="B149" s="82"/>
      <c r="C149" s="82"/>
      <c r="D149" s="82"/>
      <c r="E149" s="82"/>
      <c r="F149" s="82"/>
      <c r="G149" s="82"/>
    </row>
    <row r="150" spans="1:7">
      <c r="A150" s="82"/>
      <c r="B150" s="82"/>
      <c r="C150" s="82"/>
      <c r="D150" s="82"/>
      <c r="E150" s="82"/>
      <c r="F150" s="82"/>
      <c r="G150" s="82"/>
    </row>
    <row r="151" spans="1:7">
      <c r="A151" s="82"/>
      <c r="B151" s="82"/>
      <c r="C151" s="82"/>
      <c r="D151" s="82"/>
      <c r="E151" s="82"/>
      <c r="F151" s="82"/>
      <c r="G151" s="82"/>
    </row>
    <row r="152" spans="1:7">
      <c r="A152" s="82"/>
      <c r="B152" s="82"/>
      <c r="C152" s="82"/>
      <c r="D152" s="82"/>
      <c r="E152" s="82"/>
      <c r="F152" s="82"/>
      <c r="G152" s="82"/>
    </row>
    <row r="153" spans="1:7">
      <c r="A153" s="82"/>
      <c r="B153" s="82"/>
      <c r="C153" s="82"/>
      <c r="D153" s="82"/>
      <c r="E153" s="82"/>
      <c r="F153" s="82"/>
      <c r="G153" s="82"/>
    </row>
    <row r="154" spans="1:7">
      <c r="A154" s="82"/>
      <c r="B154" s="82"/>
      <c r="C154" s="82"/>
      <c r="D154" s="82"/>
      <c r="E154" s="82"/>
      <c r="F154" s="82"/>
      <c r="G154" s="82"/>
    </row>
    <row r="155" spans="1:7">
      <c r="A155" s="82"/>
      <c r="B155" s="82"/>
      <c r="C155" s="82"/>
      <c r="D155" s="82"/>
      <c r="E155" s="82"/>
      <c r="F155" s="82"/>
      <c r="G155" s="82"/>
    </row>
    <row r="156" spans="1:7">
      <c r="A156" s="82"/>
      <c r="B156" s="82"/>
      <c r="C156" s="82"/>
      <c r="D156" s="82"/>
      <c r="E156" s="82"/>
      <c r="F156" s="82"/>
      <c r="G156" s="82"/>
    </row>
    <row r="157" spans="1:7">
      <c r="A157" s="82"/>
      <c r="B157" s="82"/>
      <c r="C157" s="82"/>
      <c r="D157" s="82"/>
      <c r="E157" s="82"/>
      <c r="F157" s="82"/>
      <c r="G157" s="82"/>
    </row>
    <row r="158" spans="1:7">
      <c r="A158" s="82"/>
      <c r="B158" s="82"/>
      <c r="C158" s="82"/>
      <c r="D158" s="82"/>
      <c r="E158" s="82"/>
      <c r="F158" s="82"/>
      <c r="G158" s="82"/>
    </row>
    <row r="159" spans="1:7">
      <c r="A159" s="82"/>
      <c r="B159" s="82"/>
      <c r="C159" s="82"/>
      <c r="D159" s="82"/>
      <c r="E159" s="82"/>
      <c r="F159" s="82"/>
      <c r="G159" s="82"/>
    </row>
    <row r="160" spans="1:7">
      <c r="A160" s="82"/>
      <c r="B160" s="82"/>
      <c r="C160" s="82"/>
      <c r="D160" s="82"/>
      <c r="E160" s="82"/>
      <c r="F160" s="82"/>
      <c r="G160" s="82"/>
    </row>
    <row r="161" spans="1:7">
      <c r="A161" s="82"/>
      <c r="B161" s="82"/>
      <c r="C161" s="82"/>
      <c r="D161" s="82"/>
      <c r="E161" s="82"/>
      <c r="F161" s="82"/>
      <c r="G161" s="82"/>
    </row>
    <row r="162" spans="1:7">
      <c r="A162" s="82"/>
      <c r="B162" s="82"/>
      <c r="C162" s="82"/>
      <c r="D162" s="82"/>
      <c r="E162" s="82"/>
      <c r="F162" s="82"/>
      <c r="G162" s="82"/>
    </row>
    <row r="163" spans="1:7">
      <c r="A163" s="82"/>
      <c r="B163" s="82"/>
      <c r="C163" s="82"/>
      <c r="D163" s="82"/>
      <c r="E163" s="82"/>
      <c r="F163" s="82"/>
      <c r="G163" s="82"/>
    </row>
    <row r="164" spans="1:7">
      <c r="A164" s="82"/>
      <c r="B164" s="82"/>
      <c r="C164" s="82"/>
      <c r="D164" s="82"/>
      <c r="E164" s="82"/>
      <c r="F164" s="82"/>
      <c r="G164" s="82"/>
    </row>
    <row r="165" spans="1:7">
      <c r="A165" s="82"/>
      <c r="B165" s="82"/>
      <c r="C165" s="82"/>
      <c r="D165" s="82"/>
      <c r="E165" s="82"/>
      <c r="F165" s="82"/>
      <c r="G165" s="82"/>
    </row>
    <row r="166" spans="1:7">
      <c r="A166" s="82"/>
      <c r="B166" s="82"/>
      <c r="C166" s="82"/>
      <c r="D166" s="82"/>
      <c r="E166" s="82"/>
      <c r="F166" s="82"/>
      <c r="G166" s="82"/>
    </row>
    <row r="167" spans="1:7">
      <c r="A167" s="82"/>
      <c r="B167" s="82"/>
      <c r="C167" s="82"/>
      <c r="D167" s="82"/>
      <c r="E167" s="82"/>
      <c r="F167" s="82"/>
      <c r="G167" s="82"/>
    </row>
    <row r="168" spans="1:7">
      <c r="A168" s="82"/>
      <c r="B168" s="82"/>
      <c r="C168" s="82"/>
      <c r="D168" s="82"/>
      <c r="E168" s="82"/>
      <c r="F168" s="82"/>
      <c r="G168" s="82"/>
    </row>
    <row r="169" spans="1:7">
      <c r="A169" s="82"/>
      <c r="B169" s="82"/>
      <c r="C169" s="82"/>
      <c r="D169" s="82"/>
      <c r="E169" s="82"/>
      <c r="F169" s="82"/>
      <c r="G169" s="82"/>
    </row>
    <row r="170" spans="1:7">
      <c r="A170" s="82"/>
      <c r="B170" s="82"/>
      <c r="C170" s="82"/>
      <c r="D170" s="82"/>
      <c r="E170" s="82"/>
      <c r="F170" s="82"/>
      <c r="G170" s="82"/>
    </row>
    <row r="171" spans="1:7">
      <c r="A171" s="82"/>
      <c r="B171" s="82"/>
      <c r="C171" s="82"/>
      <c r="D171" s="82"/>
      <c r="E171" s="82"/>
      <c r="F171" s="82"/>
      <c r="G171" s="82"/>
    </row>
    <row r="172" spans="1:7">
      <c r="A172" s="82"/>
      <c r="B172" s="82"/>
      <c r="C172" s="82"/>
      <c r="D172" s="82"/>
      <c r="E172" s="82"/>
      <c r="F172" s="82"/>
      <c r="G172" s="82"/>
    </row>
    <row r="173" spans="1:7">
      <c r="A173" s="82"/>
      <c r="B173" s="82"/>
      <c r="C173" s="82"/>
      <c r="D173" s="82"/>
      <c r="E173" s="82"/>
      <c r="F173" s="82"/>
      <c r="G173" s="82"/>
    </row>
    <row r="174" spans="1:7">
      <c r="A174" s="82"/>
      <c r="B174" s="82"/>
      <c r="C174" s="82"/>
      <c r="D174" s="82"/>
      <c r="E174" s="82"/>
      <c r="F174" s="82"/>
      <c r="G174" s="82"/>
    </row>
    <row r="175" spans="1:7">
      <c r="A175" s="82"/>
      <c r="B175" s="82"/>
      <c r="C175" s="82"/>
      <c r="D175" s="82"/>
      <c r="E175" s="82"/>
      <c r="F175" s="82"/>
      <c r="G175" s="82"/>
    </row>
    <row r="176" spans="1:7">
      <c r="A176" s="82"/>
      <c r="B176" s="82"/>
      <c r="C176" s="82"/>
      <c r="D176" s="82"/>
      <c r="E176" s="82"/>
      <c r="F176" s="82"/>
      <c r="G176" s="82"/>
    </row>
    <row r="177" spans="1:7">
      <c r="A177" s="82"/>
      <c r="B177" s="82"/>
      <c r="C177" s="82"/>
      <c r="D177" s="82"/>
      <c r="E177" s="82"/>
      <c r="F177" s="82"/>
      <c r="G177" s="82"/>
    </row>
    <row r="178" spans="1:7">
      <c r="A178" s="82"/>
      <c r="B178" s="82"/>
      <c r="C178" s="82"/>
      <c r="D178" s="82"/>
      <c r="E178" s="82"/>
      <c r="F178" s="82"/>
      <c r="G178" s="82"/>
    </row>
    <row r="179" spans="1:7">
      <c r="A179" s="82"/>
      <c r="B179" s="82"/>
      <c r="C179" s="82"/>
      <c r="D179" s="82"/>
      <c r="E179" s="82"/>
      <c r="F179" s="82"/>
      <c r="G179" s="82"/>
    </row>
    <row r="180" spans="1:7">
      <c r="A180" s="82"/>
      <c r="B180" s="82"/>
      <c r="C180" s="82"/>
      <c r="D180" s="82"/>
      <c r="E180" s="82"/>
      <c r="F180" s="82"/>
      <c r="G180" s="82"/>
    </row>
    <row r="181" spans="1:7">
      <c r="A181" s="82"/>
      <c r="B181" s="82"/>
      <c r="C181" s="82"/>
      <c r="D181" s="82"/>
      <c r="E181" s="82"/>
      <c r="F181" s="82"/>
      <c r="G181" s="82"/>
    </row>
    <row r="182" spans="1:7">
      <c r="A182" s="82"/>
      <c r="B182" s="82"/>
      <c r="C182" s="82"/>
      <c r="D182" s="82"/>
      <c r="E182" s="82"/>
      <c r="F182" s="82"/>
      <c r="G182" s="82"/>
    </row>
    <row r="183" spans="1:7">
      <c r="A183" s="82"/>
      <c r="B183" s="82"/>
      <c r="C183" s="82"/>
      <c r="D183" s="82"/>
      <c r="E183" s="82"/>
      <c r="F183" s="82"/>
      <c r="G183" s="82"/>
    </row>
    <row r="184" spans="1:7">
      <c r="A184" s="82"/>
      <c r="B184" s="82"/>
      <c r="C184" s="82"/>
      <c r="D184" s="82"/>
      <c r="E184" s="82"/>
      <c r="F184" s="82"/>
      <c r="G184" s="82"/>
    </row>
    <row r="185" spans="1:7">
      <c r="A185" s="82"/>
      <c r="B185" s="82"/>
      <c r="C185" s="82"/>
      <c r="D185" s="82"/>
      <c r="E185" s="82"/>
      <c r="F185" s="82"/>
      <c r="G185" s="82"/>
    </row>
    <row r="186" spans="1:7">
      <c r="A186" s="82"/>
      <c r="B186" s="82"/>
      <c r="C186" s="82"/>
      <c r="D186" s="82"/>
      <c r="E186" s="82"/>
      <c r="F186" s="82"/>
      <c r="G186" s="82"/>
    </row>
    <row r="187" spans="1:7">
      <c r="A187" s="82"/>
      <c r="B187" s="82"/>
      <c r="C187" s="82"/>
      <c r="D187" s="82"/>
      <c r="E187" s="82"/>
      <c r="F187" s="82"/>
      <c r="G187" s="82"/>
    </row>
    <row r="188" spans="1:7">
      <c r="A188" s="82"/>
      <c r="B188" s="82"/>
      <c r="C188" s="82"/>
      <c r="D188" s="82"/>
      <c r="E188" s="82"/>
      <c r="F188" s="82"/>
      <c r="G188" s="82"/>
    </row>
    <row r="189" spans="1:7">
      <c r="A189" s="82"/>
      <c r="B189" s="82"/>
      <c r="C189" s="82"/>
      <c r="D189" s="82"/>
      <c r="E189" s="82"/>
      <c r="F189" s="82"/>
      <c r="G189" s="82"/>
    </row>
    <row r="190" spans="1:7">
      <c r="A190" s="82"/>
      <c r="B190" s="82"/>
      <c r="C190" s="82"/>
      <c r="D190" s="82"/>
      <c r="E190" s="82"/>
      <c r="F190" s="82"/>
      <c r="G190" s="82"/>
    </row>
    <row r="191" spans="1:7">
      <c r="A191" s="82"/>
      <c r="B191" s="82"/>
      <c r="C191" s="82"/>
      <c r="D191" s="82"/>
      <c r="E191" s="82"/>
      <c r="F191" s="82"/>
      <c r="G191" s="82"/>
    </row>
    <row r="192" spans="1:7">
      <c r="A192" s="82"/>
      <c r="B192" s="82"/>
      <c r="C192" s="82"/>
      <c r="D192" s="82"/>
      <c r="E192" s="82"/>
      <c r="F192" s="82"/>
      <c r="G192" s="82"/>
    </row>
    <row r="193" spans="1:7">
      <c r="A193" s="82"/>
      <c r="B193" s="82"/>
      <c r="C193" s="82"/>
      <c r="D193" s="82"/>
      <c r="E193" s="82"/>
      <c r="F193" s="82"/>
      <c r="G193" s="82"/>
    </row>
    <row r="194" spans="1:7">
      <c r="A194" s="82"/>
      <c r="B194" s="82"/>
      <c r="C194" s="82"/>
      <c r="D194" s="82"/>
      <c r="E194" s="82"/>
      <c r="F194" s="82"/>
      <c r="G194" s="82"/>
    </row>
    <row r="195" spans="1:7">
      <c r="A195" s="82"/>
      <c r="B195" s="82"/>
      <c r="C195" s="82"/>
      <c r="D195" s="82"/>
      <c r="E195" s="82"/>
      <c r="F195" s="82"/>
      <c r="G195" s="82"/>
    </row>
    <row r="196" spans="1:7">
      <c r="A196" s="82"/>
      <c r="B196" s="82"/>
      <c r="C196" s="82"/>
      <c r="D196" s="82"/>
      <c r="E196" s="82"/>
      <c r="F196" s="82"/>
      <c r="G196" s="82"/>
    </row>
    <row r="197" spans="1:7">
      <c r="A197" s="82"/>
      <c r="B197" s="82"/>
      <c r="C197" s="82"/>
      <c r="D197" s="82"/>
      <c r="E197" s="82"/>
      <c r="F197" s="82"/>
      <c r="G197" s="82"/>
    </row>
    <row r="198" spans="1:7">
      <c r="A198" s="82"/>
      <c r="B198" s="82"/>
      <c r="C198" s="82"/>
      <c r="D198" s="82"/>
      <c r="E198" s="82"/>
      <c r="F198" s="82"/>
      <c r="G198" s="82"/>
    </row>
    <row r="199" spans="1:7">
      <c r="A199" s="82"/>
      <c r="B199" s="82"/>
      <c r="C199" s="82"/>
      <c r="D199" s="82"/>
      <c r="E199" s="82"/>
      <c r="F199" s="82"/>
      <c r="G199" s="82"/>
    </row>
    <row r="200" spans="1:7">
      <c r="A200" s="82"/>
      <c r="B200" s="82"/>
      <c r="C200" s="82"/>
      <c r="D200" s="82"/>
      <c r="E200" s="82"/>
      <c r="F200" s="82"/>
      <c r="G200" s="82"/>
    </row>
    <row r="201" spans="1:7">
      <c r="A201" s="82"/>
      <c r="B201" s="82"/>
      <c r="C201" s="82"/>
      <c r="D201" s="82"/>
      <c r="E201" s="82"/>
      <c r="F201" s="82"/>
      <c r="G201" s="82"/>
    </row>
    <row r="202" spans="1:7">
      <c r="A202" s="82"/>
      <c r="B202" s="82"/>
      <c r="C202" s="82"/>
      <c r="D202" s="82"/>
      <c r="E202" s="82"/>
      <c r="F202" s="82"/>
      <c r="G202" s="82"/>
    </row>
    <row r="203" spans="1:7">
      <c r="A203" s="82"/>
      <c r="B203" s="82"/>
      <c r="C203" s="82"/>
      <c r="D203" s="82"/>
      <c r="E203" s="82"/>
      <c r="F203" s="82"/>
      <c r="G203" s="82"/>
    </row>
    <row r="204" spans="1:7">
      <c r="A204" s="82"/>
      <c r="B204" s="82"/>
      <c r="C204" s="82"/>
      <c r="D204" s="82"/>
      <c r="E204" s="82"/>
      <c r="F204" s="82"/>
      <c r="G204" s="82"/>
    </row>
    <row r="205" spans="1:7">
      <c r="A205" s="82"/>
      <c r="B205" s="82"/>
      <c r="C205" s="82"/>
      <c r="D205" s="82"/>
      <c r="E205" s="82"/>
      <c r="F205" s="82"/>
      <c r="G205" s="82"/>
    </row>
    <row r="206" spans="1:7">
      <c r="A206" s="82"/>
      <c r="B206" s="82"/>
      <c r="C206" s="82"/>
      <c r="D206" s="82"/>
      <c r="E206" s="82"/>
      <c r="F206" s="82"/>
      <c r="G206" s="82"/>
    </row>
    <row r="207" spans="1:7">
      <c r="A207" s="82"/>
      <c r="B207" s="82"/>
      <c r="C207" s="82"/>
      <c r="D207" s="82"/>
      <c r="E207" s="82"/>
      <c r="F207" s="82"/>
      <c r="G207" s="82"/>
    </row>
    <row r="208" spans="1:7">
      <c r="A208" s="82"/>
      <c r="B208" s="82"/>
      <c r="C208" s="82"/>
      <c r="D208" s="82"/>
      <c r="E208" s="82"/>
      <c r="F208" s="82"/>
      <c r="G208" s="82"/>
    </row>
    <row r="209" spans="1:7">
      <c r="A209" s="82"/>
      <c r="B209" s="82"/>
      <c r="C209" s="82"/>
      <c r="D209" s="82"/>
      <c r="E209" s="82"/>
      <c r="F209" s="82"/>
      <c r="G209" s="82"/>
    </row>
    <row r="210" spans="1:7">
      <c r="A210" s="82"/>
      <c r="B210" s="82"/>
      <c r="C210" s="82"/>
      <c r="D210" s="82"/>
      <c r="E210" s="82"/>
      <c r="F210" s="82"/>
      <c r="G210" s="82"/>
    </row>
    <row r="211" spans="1:7">
      <c r="A211" s="82"/>
      <c r="B211" s="82"/>
      <c r="C211" s="82"/>
      <c r="D211" s="82"/>
      <c r="E211" s="82"/>
      <c r="F211" s="82"/>
      <c r="G211" s="82"/>
    </row>
    <row r="212" spans="1:7">
      <c r="A212" s="82"/>
      <c r="B212" s="82"/>
      <c r="C212" s="82"/>
      <c r="D212" s="82"/>
      <c r="E212" s="82"/>
      <c r="F212" s="82"/>
      <c r="G212" s="82"/>
    </row>
    <row r="213" spans="1:7">
      <c r="A213" s="82"/>
      <c r="B213" s="82"/>
      <c r="C213" s="82"/>
      <c r="D213" s="82"/>
      <c r="E213" s="82"/>
      <c r="F213" s="82"/>
      <c r="G213" s="82"/>
    </row>
    <row r="214" spans="1:7">
      <c r="A214" s="82"/>
      <c r="B214" s="82"/>
      <c r="C214" s="82"/>
      <c r="D214" s="82"/>
      <c r="E214" s="82"/>
      <c r="F214" s="82"/>
      <c r="G214" s="82"/>
    </row>
    <row r="215" spans="1:7">
      <c r="A215" s="82"/>
      <c r="B215" s="82"/>
      <c r="C215" s="82"/>
      <c r="D215" s="82"/>
      <c r="E215" s="82"/>
      <c r="F215" s="82"/>
      <c r="G215" s="82"/>
    </row>
    <row r="216" spans="1:7">
      <c r="A216" s="82"/>
      <c r="B216" s="82"/>
      <c r="C216" s="82"/>
      <c r="D216" s="82"/>
      <c r="E216" s="82"/>
      <c r="F216" s="82"/>
      <c r="G216" s="82"/>
    </row>
    <row r="217" spans="1:7">
      <c r="A217" s="82"/>
      <c r="B217" s="82"/>
      <c r="C217" s="82"/>
      <c r="D217" s="82"/>
      <c r="E217" s="82"/>
      <c r="F217" s="82"/>
      <c r="G217" s="82"/>
    </row>
    <row r="218" spans="1:7">
      <c r="A218" s="82"/>
      <c r="B218" s="82"/>
      <c r="C218" s="82"/>
      <c r="D218" s="82"/>
      <c r="E218" s="82"/>
      <c r="F218" s="82"/>
      <c r="G218" s="82"/>
    </row>
    <row r="219" spans="1:7">
      <c r="A219" s="82"/>
      <c r="B219" s="82"/>
      <c r="C219" s="82"/>
      <c r="D219" s="82"/>
      <c r="E219" s="82"/>
      <c r="F219" s="82"/>
      <c r="G219" s="82"/>
    </row>
    <row r="220" spans="1:7">
      <c r="A220" s="82"/>
      <c r="B220" s="82"/>
      <c r="C220" s="82"/>
      <c r="D220" s="82"/>
      <c r="E220" s="82"/>
      <c r="F220" s="82"/>
      <c r="G220" s="82"/>
    </row>
    <row r="221" spans="1:7">
      <c r="A221" s="82"/>
      <c r="B221" s="82"/>
      <c r="C221" s="82"/>
      <c r="D221" s="82"/>
      <c r="E221" s="82"/>
      <c r="F221" s="82"/>
      <c r="G221" s="82"/>
    </row>
    <row r="222" spans="1:7">
      <c r="A222" s="82"/>
      <c r="B222" s="82"/>
      <c r="C222" s="82"/>
      <c r="D222" s="82"/>
      <c r="E222" s="82"/>
      <c r="F222" s="82"/>
      <c r="G222" s="82"/>
    </row>
    <row r="223" spans="1:7">
      <c r="A223" s="82"/>
      <c r="B223" s="82"/>
      <c r="C223" s="82"/>
      <c r="D223" s="82"/>
      <c r="E223" s="82"/>
      <c r="F223" s="82"/>
      <c r="G223" s="82"/>
    </row>
    <row r="224" spans="1:7">
      <c r="A224" s="82"/>
      <c r="B224" s="82"/>
      <c r="C224" s="82"/>
      <c r="D224" s="82"/>
      <c r="E224" s="82"/>
      <c r="F224" s="82"/>
      <c r="G224" s="82"/>
    </row>
    <row r="225" spans="1:7">
      <c r="A225" s="82"/>
      <c r="B225" s="82"/>
      <c r="C225" s="82"/>
      <c r="D225" s="82"/>
      <c r="E225" s="82"/>
      <c r="F225" s="82"/>
      <c r="G225" s="82"/>
    </row>
    <row r="226" spans="1:7">
      <c r="A226" s="82"/>
      <c r="B226" s="82"/>
      <c r="C226" s="82"/>
      <c r="D226" s="82"/>
      <c r="E226" s="82"/>
      <c r="F226" s="82"/>
      <c r="G226" s="82"/>
    </row>
    <row r="227" spans="1:7">
      <c r="A227" s="82"/>
      <c r="B227" s="82"/>
      <c r="C227" s="82"/>
      <c r="D227" s="82"/>
      <c r="E227" s="82"/>
      <c r="F227" s="82"/>
      <c r="G227" s="82"/>
    </row>
    <row r="228" spans="1:7">
      <c r="A228" s="82"/>
      <c r="B228" s="82"/>
      <c r="C228" s="82"/>
      <c r="D228" s="82"/>
      <c r="E228" s="82"/>
      <c r="F228" s="82"/>
      <c r="G228" s="82"/>
    </row>
    <row r="229" spans="1:7">
      <c r="A229" s="82"/>
      <c r="B229" s="82"/>
      <c r="C229" s="82"/>
      <c r="D229" s="82"/>
      <c r="E229" s="82"/>
      <c r="F229" s="82"/>
      <c r="G229" s="82"/>
    </row>
    <row r="230" spans="1:7">
      <c r="A230" s="82"/>
      <c r="B230" s="82"/>
      <c r="C230" s="82"/>
      <c r="D230" s="82"/>
      <c r="E230" s="82"/>
      <c r="F230" s="82"/>
      <c r="G230" s="82"/>
    </row>
    <row r="231" spans="1:7">
      <c r="A231" s="82"/>
      <c r="B231" s="82"/>
      <c r="C231" s="82"/>
      <c r="D231" s="82"/>
      <c r="E231" s="82"/>
      <c r="F231" s="82"/>
      <c r="G231" s="82"/>
    </row>
    <row r="232" spans="1:7">
      <c r="A232" s="82"/>
      <c r="B232" s="82"/>
      <c r="C232" s="82"/>
      <c r="D232" s="82"/>
      <c r="E232" s="82"/>
      <c r="F232" s="82"/>
      <c r="G232" s="82"/>
    </row>
    <row r="233" spans="1:7">
      <c r="A233" s="82"/>
      <c r="B233" s="82"/>
      <c r="C233" s="82"/>
      <c r="D233" s="82"/>
      <c r="E233" s="82"/>
      <c r="F233" s="82"/>
      <c r="G233" s="82"/>
    </row>
    <row r="234" spans="1:7">
      <c r="A234" s="82"/>
      <c r="B234" s="82"/>
      <c r="C234" s="82"/>
      <c r="D234" s="82"/>
      <c r="E234" s="82"/>
      <c r="F234" s="82"/>
      <c r="G234" s="82"/>
    </row>
    <row r="235" spans="1:7">
      <c r="A235" s="82"/>
      <c r="B235" s="82"/>
      <c r="C235" s="82"/>
      <c r="D235" s="82"/>
      <c r="E235" s="82"/>
      <c r="F235" s="82"/>
      <c r="G235" s="82"/>
    </row>
    <row r="236" spans="1:7">
      <c r="A236" s="82"/>
      <c r="B236" s="82"/>
      <c r="C236" s="82"/>
      <c r="D236" s="82"/>
      <c r="E236" s="82"/>
      <c r="F236" s="82"/>
      <c r="G236" s="82"/>
    </row>
    <row r="237" spans="1:7">
      <c r="A237" s="82"/>
      <c r="B237" s="82"/>
      <c r="C237" s="82"/>
      <c r="D237" s="82"/>
      <c r="E237" s="82"/>
      <c r="F237" s="82"/>
      <c r="G237" s="82"/>
    </row>
    <row r="238" spans="1:7">
      <c r="A238" s="82"/>
      <c r="B238" s="82"/>
      <c r="C238" s="82"/>
      <c r="D238" s="82"/>
      <c r="E238" s="82"/>
      <c r="F238" s="82"/>
      <c r="G238" s="82"/>
    </row>
    <row r="239" spans="1:7">
      <c r="A239" s="82"/>
      <c r="B239" s="82"/>
      <c r="C239" s="82"/>
      <c r="D239" s="82"/>
      <c r="E239" s="82"/>
      <c r="F239" s="82"/>
      <c r="G239" s="82"/>
    </row>
    <row r="240" spans="1:7">
      <c r="A240" s="82"/>
      <c r="B240" s="82"/>
      <c r="C240" s="82"/>
      <c r="D240" s="82"/>
      <c r="E240" s="82"/>
      <c r="F240" s="82"/>
      <c r="G240" s="82"/>
    </row>
    <row r="241" spans="1:7">
      <c r="A241" s="82"/>
      <c r="B241" s="82"/>
      <c r="C241" s="82"/>
      <c r="D241" s="82"/>
      <c r="E241" s="82"/>
      <c r="F241" s="82"/>
      <c r="G241" s="82"/>
    </row>
    <row r="242" spans="1:7">
      <c r="A242" s="82"/>
      <c r="B242" s="82"/>
      <c r="C242" s="82"/>
      <c r="D242" s="82"/>
      <c r="E242" s="82"/>
      <c r="F242" s="82"/>
      <c r="G242" s="82"/>
    </row>
    <row r="243" spans="1:7">
      <c r="A243" s="82"/>
      <c r="B243" s="82"/>
      <c r="C243" s="82"/>
      <c r="D243" s="82"/>
      <c r="E243" s="82"/>
      <c r="F243" s="82"/>
      <c r="G243" s="82"/>
    </row>
    <row r="244" spans="1:7">
      <c r="A244" s="82"/>
      <c r="B244" s="82"/>
      <c r="C244" s="82"/>
      <c r="D244" s="82"/>
      <c r="E244" s="82"/>
      <c r="F244" s="82"/>
      <c r="G244" s="82"/>
    </row>
    <row r="245" spans="1:7">
      <c r="A245" s="82"/>
      <c r="B245" s="82"/>
      <c r="C245" s="82"/>
      <c r="D245" s="82"/>
      <c r="E245" s="82"/>
      <c r="F245" s="82"/>
      <c r="G245" s="82"/>
    </row>
    <row r="246" spans="1:7">
      <c r="A246" s="82"/>
      <c r="B246" s="82"/>
      <c r="C246" s="82"/>
      <c r="D246" s="82"/>
      <c r="E246" s="82"/>
      <c r="F246" s="82"/>
      <c r="G246" s="82"/>
    </row>
    <row r="247" spans="1:7">
      <c r="A247" s="82"/>
      <c r="B247" s="82"/>
      <c r="C247" s="82"/>
      <c r="D247" s="82"/>
      <c r="E247" s="82"/>
      <c r="F247" s="82"/>
      <c r="G247" s="82"/>
    </row>
    <row r="248" spans="1:7">
      <c r="A248" s="82"/>
      <c r="B248" s="82"/>
      <c r="C248" s="82"/>
      <c r="D248" s="82"/>
      <c r="E248" s="82"/>
      <c r="F248" s="82"/>
      <c r="G248" s="82"/>
    </row>
    <row r="249" spans="1:7">
      <c r="A249" s="82"/>
      <c r="B249" s="82"/>
      <c r="C249" s="82"/>
      <c r="D249" s="82"/>
      <c r="E249" s="82"/>
      <c r="F249" s="82"/>
      <c r="G249" s="82"/>
    </row>
    <row r="250" spans="1:7">
      <c r="A250" s="82"/>
      <c r="B250" s="82"/>
      <c r="C250" s="82"/>
      <c r="D250" s="82"/>
      <c r="E250" s="82"/>
      <c r="F250" s="82"/>
      <c r="G250" s="82"/>
    </row>
    <row r="251" spans="1:7">
      <c r="A251" s="82"/>
      <c r="B251" s="82"/>
      <c r="C251" s="82"/>
      <c r="D251" s="82"/>
      <c r="E251" s="82"/>
      <c r="F251" s="82"/>
      <c r="G251" s="82"/>
    </row>
    <row r="252" spans="1:7">
      <c r="A252" s="82"/>
      <c r="B252" s="82"/>
      <c r="C252" s="82"/>
      <c r="D252" s="82"/>
      <c r="E252" s="82"/>
      <c r="F252" s="82"/>
      <c r="G252" s="82"/>
    </row>
    <row r="253" spans="1:7">
      <c r="A253" s="82"/>
      <c r="B253" s="82"/>
      <c r="C253" s="82"/>
      <c r="D253" s="82"/>
      <c r="E253" s="82"/>
      <c r="F253" s="82"/>
      <c r="G253" s="82"/>
    </row>
    <row r="254" spans="1:7">
      <c r="A254" s="82"/>
      <c r="B254" s="82"/>
      <c r="C254" s="82"/>
      <c r="D254" s="82"/>
      <c r="E254" s="82"/>
      <c r="F254" s="82"/>
      <c r="G254" s="82"/>
    </row>
    <row r="255" spans="1:7">
      <c r="A255" s="82"/>
      <c r="B255" s="82"/>
      <c r="C255" s="82"/>
      <c r="D255" s="82"/>
      <c r="E255" s="82"/>
      <c r="F255" s="82"/>
      <c r="G255" s="82"/>
    </row>
    <row r="256" spans="1:7">
      <c r="A256" s="82"/>
      <c r="B256" s="82"/>
      <c r="C256" s="82"/>
      <c r="D256" s="82"/>
      <c r="E256" s="82"/>
      <c r="F256" s="82"/>
      <c r="G256" s="82"/>
    </row>
    <row r="257" spans="1:7">
      <c r="A257" s="82"/>
      <c r="B257" s="82"/>
      <c r="C257" s="82"/>
      <c r="D257" s="82"/>
      <c r="E257" s="82"/>
      <c r="F257" s="82"/>
      <c r="G257" s="82"/>
    </row>
    <row r="258" spans="1:7">
      <c r="A258" s="82"/>
      <c r="B258" s="82"/>
      <c r="C258" s="82"/>
      <c r="D258" s="82"/>
      <c r="E258" s="82"/>
      <c r="F258" s="82"/>
      <c r="G258" s="82"/>
    </row>
    <row r="259" spans="1:7">
      <c r="A259" s="82"/>
      <c r="B259" s="82"/>
      <c r="C259" s="82"/>
      <c r="D259" s="82"/>
      <c r="E259" s="82"/>
      <c r="F259" s="82"/>
      <c r="G259" s="82"/>
    </row>
    <row r="260" spans="1:7">
      <c r="A260" s="82"/>
      <c r="B260" s="82"/>
      <c r="C260" s="82"/>
      <c r="D260" s="82"/>
      <c r="E260" s="82"/>
      <c r="F260" s="82"/>
      <c r="G260" s="82"/>
    </row>
    <row r="261" spans="1:7">
      <c r="A261" s="82"/>
      <c r="B261" s="82"/>
      <c r="C261" s="82"/>
      <c r="D261" s="82"/>
      <c r="E261" s="82"/>
      <c r="F261" s="82"/>
      <c r="G261" s="82"/>
    </row>
    <row r="262" spans="1:7">
      <c r="A262" s="82"/>
      <c r="B262" s="82"/>
      <c r="C262" s="82"/>
      <c r="D262" s="82"/>
      <c r="E262" s="82"/>
      <c r="F262" s="82"/>
      <c r="G262" s="82"/>
    </row>
    <row r="263" spans="1:7">
      <c r="A263" s="82"/>
      <c r="B263" s="82"/>
      <c r="C263" s="82"/>
      <c r="D263" s="82"/>
      <c r="E263" s="82"/>
      <c r="F263" s="82"/>
      <c r="G263" s="82"/>
    </row>
    <row r="264" spans="1:7">
      <c r="A264" s="82"/>
      <c r="B264" s="82"/>
      <c r="C264" s="82"/>
      <c r="D264" s="82"/>
      <c r="E264" s="82"/>
      <c r="F264" s="82"/>
      <c r="G264" s="82"/>
    </row>
    <row r="265" spans="1:7">
      <c r="A265" s="82"/>
      <c r="B265" s="82"/>
      <c r="C265" s="82"/>
      <c r="D265" s="82"/>
      <c r="E265" s="82"/>
      <c r="F265" s="82"/>
      <c r="G265" s="82"/>
    </row>
    <row r="266" spans="1:7">
      <c r="A266" s="82"/>
      <c r="B266" s="82"/>
      <c r="C266" s="82"/>
      <c r="D266" s="82"/>
      <c r="E266" s="82"/>
      <c r="F266" s="82"/>
      <c r="G266" s="82"/>
    </row>
    <row r="267" spans="1:7">
      <c r="A267" s="82"/>
      <c r="B267" s="82"/>
      <c r="C267" s="82"/>
      <c r="D267" s="82"/>
      <c r="E267" s="82"/>
      <c r="F267" s="82"/>
      <c r="G267" s="82"/>
    </row>
    <row r="268" spans="1:7">
      <c r="A268" s="82"/>
      <c r="B268" s="82"/>
      <c r="C268" s="82"/>
      <c r="D268" s="82"/>
      <c r="E268" s="82"/>
      <c r="F268" s="82"/>
      <c r="G268" s="82"/>
    </row>
    <row r="269" spans="1:7">
      <c r="A269" s="82"/>
      <c r="B269" s="82"/>
      <c r="C269" s="82"/>
      <c r="D269" s="82"/>
      <c r="E269" s="82"/>
      <c r="F269" s="82"/>
      <c r="G269" s="82"/>
    </row>
    <row r="270" spans="1:7">
      <c r="A270" s="82"/>
      <c r="B270" s="82"/>
      <c r="C270" s="82"/>
      <c r="D270" s="82"/>
      <c r="E270" s="82"/>
      <c r="F270" s="82"/>
      <c r="G270" s="82"/>
    </row>
    <row r="271" spans="1:7">
      <c r="A271" s="82"/>
      <c r="B271" s="82"/>
      <c r="C271" s="82"/>
      <c r="D271" s="82"/>
      <c r="E271" s="82"/>
      <c r="F271" s="82"/>
      <c r="G271" s="82"/>
    </row>
    <row r="272" spans="1:7">
      <c r="A272" s="82"/>
      <c r="B272" s="82"/>
      <c r="C272" s="82"/>
      <c r="D272" s="82"/>
      <c r="E272" s="82"/>
      <c r="F272" s="82"/>
      <c r="G272" s="82"/>
    </row>
    <row r="273" spans="1:7">
      <c r="A273" s="82"/>
      <c r="B273" s="82"/>
      <c r="C273" s="82"/>
      <c r="D273" s="82"/>
      <c r="E273" s="82"/>
      <c r="F273" s="82"/>
      <c r="G273" s="82"/>
    </row>
    <row r="274" spans="1:7">
      <c r="A274" s="82"/>
      <c r="B274" s="82"/>
      <c r="C274" s="82"/>
      <c r="D274" s="82"/>
      <c r="E274" s="82"/>
      <c r="F274" s="82"/>
      <c r="G274" s="82"/>
    </row>
    <row r="275" spans="1:7">
      <c r="A275" s="82"/>
      <c r="B275" s="82"/>
      <c r="C275" s="82"/>
      <c r="D275" s="82"/>
      <c r="E275" s="82"/>
      <c r="F275" s="82"/>
      <c r="G275" s="82"/>
    </row>
    <row r="276" spans="1:7">
      <c r="A276" s="82"/>
      <c r="B276" s="82"/>
      <c r="C276" s="82"/>
      <c r="D276" s="82"/>
      <c r="E276" s="82"/>
      <c r="F276" s="82"/>
      <c r="G276" s="82"/>
    </row>
    <row r="277" spans="1:7">
      <c r="A277" s="82"/>
      <c r="B277" s="82"/>
      <c r="C277" s="82"/>
      <c r="D277" s="82"/>
      <c r="E277" s="82"/>
      <c r="F277" s="82"/>
      <c r="G277" s="82"/>
    </row>
    <row r="278" spans="1:7">
      <c r="A278" s="82"/>
      <c r="B278" s="82"/>
      <c r="C278" s="82"/>
      <c r="D278" s="82"/>
      <c r="E278" s="82"/>
      <c r="F278" s="82"/>
      <c r="G278" s="82"/>
    </row>
    <row r="279" spans="1:7">
      <c r="A279" s="82"/>
      <c r="B279" s="82"/>
      <c r="C279" s="82"/>
      <c r="D279" s="82"/>
      <c r="E279" s="82"/>
      <c r="F279" s="82"/>
      <c r="G279" s="82"/>
    </row>
    <row r="280" spans="1:7">
      <c r="A280" s="82"/>
      <c r="B280" s="82"/>
      <c r="C280" s="82"/>
      <c r="D280" s="82"/>
      <c r="E280" s="82"/>
      <c r="F280" s="82"/>
      <c r="G280" s="82"/>
    </row>
    <row r="281" spans="1:7">
      <c r="A281" s="82"/>
      <c r="B281" s="82"/>
      <c r="C281" s="82"/>
      <c r="D281" s="82"/>
      <c r="E281" s="82"/>
      <c r="F281" s="82"/>
      <c r="G281" s="82"/>
    </row>
    <row r="282" spans="1:7">
      <c r="A282" s="82"/>
      <c r="B282" s="82"/>
      <c r="C282" s="82"/>
      <c r="D282" s="82"/>
      <c r="E282" s="82"/>
      <c r="F282" s="82"/>
      <c r="G282" s="82"/>
    </row>
    <row r="283" spans="1:7">
      <c r="A283" s="82"/>
      <c r="B283" s="82"/>
      <c r="C283" s="82"/>
      <c r="D283" s="82"/>
      <c r="E283" s="82"/>
      <c r="F283" s="82"/>
      <c r="G283" s="82"/>
    </row>
    <row r="284" spans="1:7">
      <c r="A284" s="82"/>
      <c r="B284" s="82"/>
      <c r="C284" s="82"/>
      <c r="D284" s="82"/>
      <c r="E284" s="82"/>
      <c r="F284" s="82"/>
      <c r="G284" s="82"/>
    </row>
    <row r="285" spans="1:7">
      <c r="A285" s="82"/>
      <c r="B285" s="82"/>
      <c r="C285" s="82"/>
      <c r="D285" s="82"/>
      <c r="E285" s="82"/>
      <c r="F285" s="82"/>
      <c r="G285" s="82"/>
    </row>
    <row r="286" spans="1:7">
      <c r="A286" s="82"/>
      <c r="B286" s="82"/>
      <c r="C286" s="82"/>
      <c r="D286" s="82"/>
      <c r="E286" s="82"/>
      <c r="F286" s="82"/>
      <c r="G286" s="82"/>
    </row>
    <row r="287" spans="1:7">
      <c r="A287" s="82"/>
      <c r="B287" s="82"/>
      <c r="C287" s="82"/>
      <c r="D287" s="82"/>
      <c r="E287" s="82"/>
      <c r="F287" s="82"/>
      <c r="G287" s="82"/>
    </row>
    <row r="288" spans="1:7">
      <c r="A288" s="82"/>
      <c r="B288" s="82"/>
      <c r="C288" s="82"/>
      <c r="D288" s="82"/>
      <c r="E288" s="82"/>
      <c r="F288" s="82"/>
      <c r="G288" s="82"/>
    </row>
    <row r="289" spans="1:7">
      <c r="A289" s="82"/>
      <c r="B289" s="82"/>
      <c r="C289" s="82"/>
      <c r="D289" s="82"/>
      <c r="E289" s="82"/>
      <c r="F289" s="82"/>
      <c r="G289" s="82"/>
    </row>
    <row r="290" spans="1:7">
      <c r="A290" s="82"/>
      <c r="B290" s="82"/>
      <c r="C290" s="82"/>
      <c r="D290" s="82"/>
      <c r="E290" s="82"/>
      <c r="F290" s="82"/>
      <c r="G290" s="82"/>
    </row>
    <row r="291" spans="1:7">
      <c r="A291" s="82"/>
      <c r="B291" s="82"/>
      <c r="C291" s="82"/>
      <c r="D291" s="82"/>
      <c r="E291" s="82"/>
      <c r="F291" s="82"/>
      <c r="G291" s="82"/>
    </row>
    <row r="292" spans="1:7">
      <c r="A292" s="82"/>
      <c r="B292" s="82"/>
      <c r="C292" s="82"/>
      <c r="D292" s="82"/>
      <c r="E292" s="82"/>
      <c r="F292" s="82"/>
      <c r="G292" s="82"/>
    </row>
    <row r="293" spans="1:7">
      <c r="A293" s="82"/>
      <c r="B293" s="82"/>
      <c r="C293" s="82"/>
      <c r="D293" s="82"/>
      <c r="E293" s="82"/>
      <c r="F293" s="82"/>
      <c r="G293" s="82"/>
    </row>
    <row r="294" spans="1:7">
      <c r="A294" s="82"/>
      <c r="B294" s="82"/>
      <c r="C294" s="82"/>
      <c r="D294" s="82"/>
      <c r="E294" s="82"/>
      <c r="F294" s="82"/>
      <c r="G294" s="82"/>
    </row>
    <row r="295" spans="1:7">
      <c r="A295" s="82"/>
      <c r="B295" s="82"/>
      <c r="C295" s="82"/>
      <c r="D295" s="82"/>
      <c r="E295" s="82"/>
      <c r="F295" s="82"/>
      <c r="G295" s="82"/>
    </row>
    <row r="296" spans="1:7">
      <c r="A296" s="82"/>
      <c r="B296" s="82"/>
      <c r="C296" s="82"/>
      <c r="D296" s="82"/>
      <c r="E296" s="82"/>
      <c r="F296" s="82"/>
      <c r="G296" s="82"/>
    </row>
    <row r="297" spans="1:7">
      <c r="A297" s="82"/>
      <c r="B297" s="82"/>
      <c r="C297" s="82"/>
      <c r="D297" s="82"/>
      <c r="E297" s="82"/>
      <c r="F297" s="82"/>
      <c r="G297" s="82"/>
    </row>
    <row r="298" spans="1:7">
      <c r="A298" s="82"/>
      <c r="B298" s="82"/>
      <c r="C298" s="82"/>
      <c r="D298" s="82"/>
      <c r="E298" s="82"/>
      <c r="F298" s="82"/>
      <c r="G298" s="82"/>
    </row>
    <row r="299" spans="1:7">
      <c r="A299" s="82"/>
      <c r="B299" s="82"/>
      <c r="C299" s="82"/>
      <c r="D299" s="82"/>
      <c r="E299" s="82"/>
      <c r="F299" s="82"/>
      <c r="G299" s="82"/>
    </row>
    <row r="300" spans="1:7">
      <c r="A300" s="82"/>
      <c r="B300" s="82"/>
      <c r="C300" s="82"/>
      <c r="D300" s="82"/>
      <c r="E300" s="82"/>
      <c r="F300" s="82"/>
      <c r="G300" s="82"/>
    </row>
    <row r="301" spans="1:7">
      <c r="A301" s="82"/>
      <c r="B301" s="82"/>
      <c r="C301" s="82"/>
      <c r="D301" s="82"/>
      <c r="E301" s="82"/>
      <c r="F301" s="82"/>
      <c r="G301" s="82"/>
    </row>
    <row r="302" spans="1:7">
      <c r="A302" s="82"/>
      <c r="B302" s="82"/>
      <c r="C302" s="82"/>
      <c r="D302" s="82"/>
      <c r="E302" s="82"/>
      <c r="F302" s="82"/>
      <c r="G302" s="82"/>
    </row>
    <row r="303" spans="1:7">
      <c r="A303" s="82"/>
      <c r="B303" s="82"/>
      <c r="C303" s="82"/>
      <c r="D303" s="82"/>
      <c r="E303" s="82"/>
      <c r="F303" s="82"/>
      <c r="G303" s="82"/>
    </row>
    <row r="304" spans="1:7">
      <c r="A304" s="82"/>
      <c r="B304" s="82"/>
      <c r="C304" s="82"/>
      <c r="D304" s="82"/>
      <c r="E304" s="82"/>
      <c r="F304" s="82"/>
      <c r="G304" s="82"/>
    </row>
    <row r="305" spans="1:7">
      <c r="A305" s="82"/>
      <c r="B305" s="82"/>
      <c r="C305" s="82"/>
      <c r="D305" s="82"/>
      <c r="E305" s="82"/>
      <c r="F305" s="82"/>
      <c r="G305" s="82"/>
    </row>
    <row r="306" spans="1:7">
      <c r="A306" s="82"/>
      <c r="B306" s="82"/>
      <c r="C306" s="82"/>
      <c r="D306" s="82"/>
      <c r="E306" s="82"/>
      <c r="F306" s="82"/>
      <c r="G306" s="82"/>
    </row>
    <row r="307" spans="1:7">
      <c r="A307" s="82"/>
      <c r="B307" s="82"/>
      <c r="C307" s="82"/>
      <c r="D307" s="82"/>
      <c r="E307" s="82"/>
      <c r="F307" s="82"/>
      <c r="G307" s="82"/>
    </row>
    <row r="308" spans="1:7">
      <c r="A308" s="82"/>
      <c r="B308" s="82"/>
      <c r="C308" s="82"/>
      <c r="D308" s="82"/>
      <c r="E308" s="82"/>
      <c r="F308" s="82"/>
      <c r="G308" s="82"/>
    </row>
    <row r="309" spans="1:7">
      <c r="A309" s="82"/>
      <c r="B309" s="82"/>
      <c r="C309" s="82"/>
      <c r="D309" s="82"/>
      <c r="E309" s="82"/>
      <c r="F309" s="82"/>
      <c r="G309" s="82"/>
    </row>
    <row r="310" spans="1:7">
      <c r="A310" s="82"/>
      <c r="B310" s="82"/>
      <c r="C310" s="82"/>
      <c r="D310" s="82"/>
      <c r="E310" s="82"/>
      <c r="F310" s="82"/>
      <c r="G310" s="82"/>
    </row>
    <row r="311" spans="1:7">
      <c r="A311" s="82"/>
      <c r="B311" s="82"/>
      <c r="C311" s="82"/>
      <c r="D311" s="82"/>
      <c r="E311" s="82"/>
      <c r="F311" s="82"/>
      <c r="G311" s="82"/>
    </row>
    <row r="312" spans="1:7">
      <c r="A312" s="82"/>
      <c r="B312" s="82"/>
      <c r="C312" s="82"/>
      <c r="D312" s="82"/>
      <c r="E312" s="82"/>
      <c r="F312" s="82"/>
      <c r="G312" s="82"/>
    </row>
    <row r="313" spans="1:7">
      <c r="A313" s="82"/>
      <c r="B313" s="82"/>
      <c r="C313" s="82"/>
      <c r="D313" s="82"/>
      <c r="E313" s="82"/>
      <c r="F313" s="82"/>
      <c r="G313" s="82"/>
    </row>
    <row r="314" spans="1:7">
      <c r="A314" s="82"/>
      <c r="B314" s="82"/>
      <c r="C314" s="82"/>
      <c r="D314" s="82"/>
      <c r="E314" s="82"/>
      <c r="F314" s="82"/>
      <c r="G314" s="82"/>
    </row>
    <row r="315" spans="1:7">
      <c r="A315" s="82"/>
      <c r="B315" s="82"/>
      <c r="C315" s="82"/>
      <c r="D315" s="82"/>
      <c r="E315" s="82"/>
      <c r="F315" s="82"/>
      <c r="G315" s="82"/>
    </row>
    <row r="316" spans="1:7">
      <c r="A316" s="82"/>
      <c r="B316" s="82"/>
      <c r="C316" s="82"/>
      <c r="D316" s="82"/>
      <c r="E316" s="82"/>
      <c r="F316" s="82"/>
      <c r="G316" s="82"/>
    </row>
    <row r="317" spans="1:7">
      <c r="A317" s="82"/>
      <c r="B317" s="82"/>
      <c r="C317" s="82"/>
      <c r="D317" s="82"/>
      <c r="E317" s="82"/>
      <c r="F317" s="82"/>
      <c r="G317" s="82"/>
    </row>
    <row r="318" spans="1:7">
      <c r="A318" s="82"/>
      <c r="B318" s="82"/>
      <c r="C318" s="82"/>
      <c r="D318" s="82"/>
      <c r="E318" s="82"/>
      <c r="F318" s="82"/>
      <c r="G318" s="82"/>
    </row>
    <row r="319" spans="1:7">
      <c r="A319" s="82"/>
      <c r="B319" s="82"/>
      <c r="C319" s="82"/>
      <c r="D319" s="82"/>
      <c r="E319" s="82"/>
      <c r="F319" s="82"/>
      <c r="G319" s="82"/>
    </row>
    <row r="320" spans="1:7">
      <c r="A320" s="82"/>
      <c r="B320" s="82"/>
      <c r="C320" s="82"/>
      <c r="D320" s="82"/>
      <c r="E320" s="82"/>
      <c r="F320" s="82"/>
      <c r="G320" s="82"/>
    </row>
    <row r="321" spans="1:7">
      <c r="A321" s="82"/>
      <c r="B321" s="82"/>
      <c r="C321" s="82"/>
      <c r="D321" s="82"/>
      <c r="E321" s="82"/>
      <c r="F321" s="82"/>
      <c r="G321" s="82"/>
    </row>
    <row r="322" spans="1:7">
      <c r="A322" s="82"/>
      <c r="B322" s="82"/>
      <c r="C322" s="82"/>
      <c r="D322" s="82"/>
      <c r="E322" s="82"/>
      <c r="F322" s="82"/>
      <c r="G322" s="82"/>
    </row>
    <row r="323" spans="1:7">
      <c r="A323" s="82"/>
      <c r="B323" s="82"/>
      <c r="C323" s="82"/>
      <c r="D323" s="82"/>
      <c r="E323" s="82"/>
      <c r="F323" s="82"/>
      <c r="G323" s="82"/>
    </row>
    <row r="324" spans="1:7">
      <c r="A324" s="82"/>
      <c r="B324" s="82"/>
      <c r="C324" s="82"/>
      <c r="D324" s="82"/>
      <c r="E324" s="82"/>
      <c r="F324" s="82"/>
      <c r="G324" s="82"/>
    </row>
    <row r="325" spans="1:7">
      <c r="A325" s="82"/>
      <c r="B325" s="82"/>
      <c r="C325" s="82"/>
      <c r="D325" s="82"/>
      <c r="E325" s="82"/>
      <c r="F325" s="82"/>
      <c r="G325" s="82"/>
    </row>
    <row r="326" spans="1:7">
      <c r="A326" s="82"/>
      <c r="B326" s="82"/>
      <c r="C326" s="82"/>
      <c r="D326" s="82"/>
      <c r="E326" s="82"/>
      <c r="F326" s="82"/>
      <c r="G326" s="82"/>
    </row>
    <row r="327" spans="1:7">
      <c r="A327" s="82"/>
      <c r="B327" s="82"/>
      <c r="C327" s="82"/>
      <c r="D327" s="82"/>
      <c r="E327" s="82"/>
      <c r="F327" s="82"/>
      <c r="G327" s="82"/>
    </row>
    <row r="328" spans="1:7">
      <c r="A328" s="82"/>
      <c r="B328" s="82"/>
      <c r="C328" s="82"/>
      <c r="D328" s="82"/>
      <c r="E328" s="82"/>
      <c r="F328" s="82"/>
      <c r="G328" s="82"/>
    </row>
    <row r="329" spans="1:7">
      <c r="A329" s="82"/>
      <c r="B329" s="82"/>
      <c r="C329" s="82"/>
      <c r="D329" s="82"/>
      <c r="E329" s="82"/>
      <c r="F329" s="82"/>
      <c r="G329" s="82"/>
    </row>
    <row r="330" spans="1:7">
      <c r="A330" s="82"/>
      <c r="B330" s="82"/>
      <c r="C330" s="82"/>
      <c r="D330" s="82"/>
      <c r="E330" s="82"/>
      <c r="F330" s="82"/>
      <c r="G330" s="82"/>
    </row>
    <row r="331" spans="1:7">
      <c r="A331" s="82"/>
      <c r="B331" s="82"/>
      <c r="C331" s="82"/>
      <c r="D331" s="82"/>
      <c r="E331" s="82"/>
      <c r="F331" s="82"/>
      <c r="G331" s="82"/>
    </row>
    <row r="332" spans="1:7">
      <c r="A332" s="82"/>
      <c r="B332" s="82"/>
      <c r="C332" s="82"/>
      <c r="D332" s="82"/>
      <c r="E332" s="82"/>
      <c r="F332" s="82"/>
      <c r="G332" s="82"/>
    </row>
    <row r="333" spans="1:7">
      <c r="A333" s="82"/>
      <c r="B333" s="82"/>
      <c r="C333" s="82"/>
      <c r="D333" s="82"/>
      <c r="E333" s="82"/>
      <c r="F333" s="82"/>
      <c r="G333" s="82"/>
    </row>
    <row r="334" spans="1:7">
      <c r="A334" s="82"/>
      <c r="B334" s="82"/>
      <c r="C334" s="82"/>
      <c r="D334" s="82"/>
      <c r="E334" s="82"/>
      <c r="F334" s="82"/>
      <c r="G334" s="82"/>
    </row>
    <row r="335" spans="1:7">
      <c r="A335" s="82"/>
      <c r="B335" s="82"/>
      <c r="C335" s="82"/>
      <c r="D335" s="82"/>
      <c r="E335" s="82"/>
      <c r="F335" s="82"/>
      <c r="G335" s="82"/>
    </row>
    <row r="336" spans="1:7">
      <c r="A336" s="82"/>
      <c r="B336" s="82"/>
      <c r="C336" s="82"/>
      <c r="D336" s="82"/>
      <c r="E336" s="82"/>
      <c r="F336" s="82"/>
      <c r="G336" s="82"/>
    </row>
    <row r="337" spans="1:7">
      <c r="A337" s="82"/>
      <c r="B337" s="82"/>
      <c r="C337" s="82"/>
      <c r="D337" s="82"/>
      <c r="E337" s="82"/>
      <c r="F337" s="82"/>
      <c r="G337" s="82"/>
    </row>
    <row r="338" spans="1:7">
      <c r="A338" s="82"/>
      <c r="B338" s="82"/>
      <c r="C338" s="82"/>
      <c r="D338" s="82"/>
      <c r="E338" s="82"/>
      <c r="F338" s="82"/>
      <c r="G338" s="82"/>
    </row>
    <row r="339" spans="1:7">
      <c r="A339" s="82"/>
      <c r="B339" s="82"/>
      <c r="C339" s="82"/>
      <c r="D339" s="82"/>
      <c r="E339" s="82"/>
      <c r="F339" s="82"/>
      <c r="G339" s="82"/>
    </row>
    <row r="340" spans="1:7">
      <c r="A340" s="82"/>
      <c r="B340" s="82"/>
      <c r="C340" s="82"/>
      <c r="D340" s="82"/>
      <c r="E340" s="82"/>
      <c r="F340" s="82"/>
      <c r="G340" s="82"/>
    </row>
    <row r="341" spans="1:7">
      <c r="A341" s="82"/>
      <c r="B341" s="82"/>
      <c r="C341" s="82"/>
      <c r="D341" s="82"/>
      <c r="E341" s="82"/>
      <c r="F341" s="82"/>
      <c r="G341" s="82"/>
    </row>
    <row r="342" spans="1:7">
      <c r="A342" s="82"/>
      <c r="B342" s="82"/>
      <c r="C342" s="82"/>
      <c r="D342" s="82"/>
      <c r="E342" s="82"/>
      <c r="F342" s="82"/>
      <c r="G342" s="82"/>
    </row>
    <row r="343" spans="1:7">
      <c r="A343" s="82"/>
      <c r="B343" s="82"/>
      <c r="C343" s="82"/>
      <c r="D343" s="82"/>
      <c r="E343" s="82"/>
      <c r="F343" s="82"/>
      <c r="G343" s="82"/>
    </row>
    <row r="344" spans="1:7">
      <c r="A344" s="82"/>
      <c r="B344" s="82"/>
      <c r="C344" s="82"/>
      <c r="D344" s="82"/>
      <c r="E344" s="82"/>
      <c r="F344" s="82"/>
      <c r="G344" s="82"/>
    </row>
    <row r="345" spans="1:7">
      <c r="A345" s="82"/>
      <c r="B345" s="82"/>
      <c r="C345" s="82"/>
      <c r="D345" s="82"/>
      <c r="E345" s="82"/>
      <c r="F345" s="82"/>
      <c r="G345" s="82"/>
    </row>
    <row r="346" spans="1:7">
      <c r="A346" s="82"/>
      <c r="B346" s="82"/>
      <c r="C346" s="82"/>
      <c r="D346" s="82"/>
      <c r="E346" s="82"/>
      <c r="F346" s="82"/>
      <c r="G346" s="82"/>
    </row>
    <row r="347" spans="1:7">
      <c r="A347" s="82"/>
      <c r="B347" s="82"/>
      <c r="C347" s="82"/>
      <c r="D347" s="82"/>
      <c r="E347" s="82"/>
      <c r="F347" s="82"/>
      <c r="G347" s="82"/>
    </row>
    <row r="348" spans="1:7">
      <c r="A348" s="82"/>
      <c r="B348" s="82"/>
      <c r="C348" s="82"/>
      <c r="D348" s="82"/>
      <c r="E348" s="82"/>
      <c r="F348" s="82"/>
      <c r="G348" s="82"/>
    </row>
    <row r="349" spans="1:7">
      <c r="A349" s="82"/>
      <c r="B349" s="82"/>
      <c r="C349" s="82"/>
      <c r="D349" s="82"/>
      <c r="E349" s="82"/>
      <c r="F349" s="82"/>
      <c r="G349" s="82"/>
    </row>
    <row r="350" spans="1:7">
      <c r="A350" s="82"/>
      <c r="B350" s="82"/>
      <c r="C350" s="82"/>
      <c r="D350" s="82"/>
      <c r="E350" s="82"/>
      <c r="F350" s="82"/>
      <c r="G350" s="82"/>
    </row>
    <row r="351" spans="1:7">
      <c r="A351" s="82"/>
      <c r="B351" s="82"/>
      <c r="C351" s="82"/>
      <c r="D351" s="82"/>
      <c r="E351" s="82"/>
      <c r="F351" s="82"/>
      <c r="G351" s="82"/>
    </row>
    <row r="352" spans="1:7">
      <c r="A352" s="82"/>
      <c r="B352" s="82"/>
      <c r="C352" s="82"/>
      <c r="D352" s="82"/>
      <c r="E352" s="82"/>
      <c r="F352" s="82"/>
      <c r="G352" s="82"/>
    </row>
    <row r="353" spans="1:7">
      <c r="A353" s="82"/>
      <c r="B353" s="82"/>
      <c r="C353" s="82"/>
      <c r="D353" s="82"/>
      <c r="E353" s="82"/>
      <c r="F353" s="82"/>
      <c r="G353" s="82"/>
    </row>
    <row r="354" spans="1:7">
      <c r="A354" s="82"/>
      <c r="B354" s="82"/>
      <c r="C354" s="82"/>
      <c r="D354" s="82"/>
      <c r="E354" s="82"/>
      <c r="F354" s="82"/>
      <c r="G354" s="82"/>
    </row>
    <row r="355" spans="1:7">
      <c r="A355" s="82"/>
      <c r="B355" s="82"/>
      <c r="C355" s="82"/>
      <c r="D355" s="82"/>
      <c r="E355" s="82"/>
      <c r="F355" s="82"/>
      <c r="G355" s="82"/>
    </row>
    <row r="356" spans="1:7">
      <c r="A356" s="82"/>
      <c r="B356" s="82"/>
      <c r="C356" s="82"/>
      <c r="D356" s="82"/>
      <c r="E356" s="82"/>
      <c r="F356" s="82"/>
      <c r="G356" s="82"/>
    </row>
    <row r="357" spans="1:7">
      <c r="A357" s="82"/>
      <c r="B357" s="82"/>
      <c r="C357" s="82"/>
      <c r="D357" s="82"/>
      <c r="E357" s="82"/>
      <c r="F357" s="82"/>
      <c r="G357" s="82"/>
    </row>
    <row r="358" spans="1:7">
      <c r="A358" s="82"/>
      <c r="B358" s="82"/>
      <c r="C358" s="82"/>
      <c r="D358" s="82"/>
      <c r="E358" s="82"/>
      <c r="F358" s="82"/>
      <c r="G358" s="82"/>
    </row>
    <row r="359" spans="1:7">
      <c r="A359" s="82"/>
      <c r="B359" s="82"/>
      <c r="C359" s="82"/>
      <c r="D359" s="82"/>
      <c r="E359" s="82"/>
      <c r="F359" s="82"/>
      <c r="G359" s="82"/>
    </row>
    <row r="360" spans="1:7">
      <c r="A360" s="82"/>
      <c r="B360" s="82"/>
      <c r="C360" s="82"/>
      <c r="D360" s="82"/>
      <c r="E360" s="82"/>
      <c r="F360" s="82"/>
      <c r="G360" s="82"/>
    </row>
    <row r="361" spans="1:7">
      <c r="A361" s="82"/>
      <c r="B361" s="82"/>
      <c r="C361" s="82"/>
      <c r="D361" s="82"/>
      <c r="E361" s="82"/>
      <c r="F361" s="82"/>
      <c r="G361" s="82"/>
    </row>
    <row r="362" spans="1:7">
      <c r="A362" s="82"/>
      <c r="B362" s="82"/>
      <c r="C362" s="82"/>
      <c r="D362" s="82"/>
      <c r="E362" s="82"/>
      <c r="F362" s="82"/>
      <c r="G362" s="82"/>
    </row>
    <row r="363" spans="1:7">
      <c r="A363" s="82"/>
      <c r="B363" s="82"/>
      <c r="C363" s="82"/>
      <c r="D363" s="82"/>
      <c r="E363" s="82"/>
      <c r="F363" s="82"/>
      <c r="G363" s="82"/>
    </row>
    <row r="364" spans="1:7">
      <c r="A364" s="82"/>
      <c r="B364" s="82"/>
      <c r="C364" s="82"/>
      <c r="D364" s="82"/>
      <c r="E364" s="82"/>
      <c r="F364" s="82"/>
      <c r="G364" s="82"/>
    </row>
    <row r="365" spans="1:7">
      <c r="A365" s="82"/>
      <c r="B365" s="82"/>
      <c r="C365" s="82"/>
      <c r="D365" s="82"/>
      <c r="E365" s="82"/>
      <c r="F365" s="82"/>
      <c r="G365" s="82"/>
    </row>
    <row r="366" spans="1:7">
      <c r="A366" s="82"/>
      <c r="B366" s="82"/>
      <c r="C366" s="82"/>
      <c r="D366" s="82"/>
      <c r="E366" s="82"/>
      <c r="F366" s="82"/>
      <c r="G366" s="82"/>
    </row>
    <row r="367" spans="1:7">
      <c r="A367" s="82"/>
      <c r="B367" s="82"/>
      <c r="C367" s="82"/>
      <c r="D367" s="82"/>
      <c r="E367" s="82"/>
      <c r="F367" s="82"/>
      <c r="G367" s="82"/>
    </row>
    <row r="368" spans="1:7">
      <c r="A368" s="82"/>
      <c r="B368" s="82"/>
      <c r="C368" s="82"/>
      <c r="D368" s="82"/>
      <c r="E368" s="82"/>
      <c r="F368" s="82"/>
      <c r="G368" s="82"/>
    </row>
    <row r="369" spans="1:7">
      <c r="A369" s="82"/>
      <c r="B369" s="82"/>
      <c r="C369" s="82"/>
      <c r="D369" s="82"/>
      <c r="E369" s="82"/>
      <c r="F369" s="82"/>
      <c r="G369" s="82"/>
    </row>
    <row r="370" spans="1:7">
      <c r="A370" s="82"/>
      <c r="B370" s="82"/>
      <c r="C370" s="82"/>
      <c r="D370" s="82"/>
      <c r="E370" s="82"/>
      <c r="F370" s="82"/>
      <c r="G370" s="82"/>
    </row>
    <row r="371" spans="1:7">
      <c r="A371" s="82"/>
      <c r="B371" s="82"/>
      <c r="C371" s="82"/>
      <c r="D371" s="82"/>
      <c r="E371" s="82"/>
      <c r="F371" s="82"/>
      <c r="G371" s="82"/>
    </row>
    <row r="372" spans="1:7">
      <c r="A372" s="82"/>
      <c r="B372" s="82"/>
      <c r="C372" s="82"/>
      <c r="D372" s="82"/>
      <c r="E372" s="82"/>
      <c r="F372" s="82"/>
      <c r="G372" s="82"/>
    </row>
    <row r="373" spans="1:7">
      <c r="A373" s="82"/>
      <c r="B373" s="82"/>
      <c r="C373" s="82"/>
      <c r="D373" s="82"/>
      <c r="E373" s="82"/>
      <c r="F373" s="82"/>
      <c r="G373" s="82"/>
    </row>
    <row r="374" spans="1:7">
      <c r="A374" s="82"/>
      <c r="B374" s="82"/>
      <c r="C374" s="82"/>
      <c r="D374" s="82"/>
      <c r="E374" s="82"/>
      <c r="F374" s="82"/>
      <c r="G374" s="82"/>
    </row>
    <row r="375" spans="1:7">
      <c r="A375" s="82"/>
      <c r="B375" s="82"/>
      <c r="C375" s="82"/>
      <c r="D375" s="82"/>
      <c r="E375" s="82"/>
      <c r="F375" s="82"/>
      <c r="G375" s="82"/>
    </row>
    <row r="376" spans="1:7">
      <c r="A376" s="82"/>
      <c r="B376" s="82"/>
      <c r="C376" s="82"/>
      <c r="D376" s="82"/>
      <c r="E376" s="82"/>
      <c r="F376" s="82"/>
      <c r="G376" s="82"/>
    </row>
    <row r="377" spans="1:7">
      <c r="A377" s="82"/>
      <c r="B377" s="82"/>
      <c r="C377" s="82"/>
      <c r="D377" s="82"/>
      <c r="E377" s="82"/>
      <c r="F377" s="82"/>
      <c r="G377" s="82"/>
    </row>
    <row r="378" spans="1:7">
      <c r="A378" s="82"/>
      <c r="B378" s="82"/>
      <c r="C378" s="82"/>
      <c r="D378" s="82"/>
      <c r="E378" s="82"/>
      <c r="F378" s="82"/>
      <c r="G378" s="82"/>
    </row>
    <row r="379" spans="1:7">
      <c r="A379" s="82"/>
      <c r="B379" s="82"/>
      <c r="C379" s="82"/>
      <c r="D379" s="82"/>
      <c r="E379" s="82"/>
      <c r="F379" s="82"/>
      <c r="G379" s="82"/>
    </row>
    <row r="380" spans="1:7">
      <c r="A380" s="82"/>
      <c r="B380" s="82"/>
      <c r="C380" s="82"/>
      <c r="D380" s="82"/>
      <c r="E380" s="82"/>
      <c r="F380" s="82"/>
      <c r="G380" s="82"/>
    </row>
    <row r="381" spans="1:7">
      <c r="A381" s="82"/>
      <c r="B381" s="82"/>
      <c r="C381" s="82"/>
      <c r="D381" s="82"/>
      <c r="E381" s="82"/>
      <c r="F381" s="82"/>
      <c r="G381" s="82"/>
    </row>
    <row r="382" spans="1:7">
      <c r="A382" s="82"/>
      <c r="B382" s="82"/>
      <c r="C382" s="82"/>
      <c r="D382" s="82"/>
      <c r="E382" s="82"/>
      <c r="F382" s="82"/>
      <c r="G382" s="82"/>
    </row>
    <row r="383" spans="1:7">
      <c r="A383" s="82"/>
      <c r="B383" s="82"/>
      <c r="C383" s="82"/>
      <c r="D383" s="82"/>
      <c r="E383" s="82"/>
      <c r="F383" s="82"/>
      <c r="G383" s="82"/>
    </row>
    <row r="384" spans="1:7">
      <c r="A384" s="82"/>
      <c r="B384" s="82"/>
      <c r="C384" s="82"/>
      <c r="D384" s="82"/>
      <c r="E384" s="82"/>
      <c r="F384" s="82"/>
      <c r="G384" s="82"/>
    </row>
    <row r="385" spans="1:7">
      <c r="A385" s="82"/>
      <c r="B385" s="82"/>
      <c r="C385" s="82"/>
      <c r="D385" s="82"/>
      <c r="E385" s="82"/>
      <c r="F385" s="82"/>
      <c r="G385" s="82"/>
    </row>
    <row r="386" spans="1:7">
      <c r="B386" s="82"/>
      <c r="C386" s="82"/>
      <c r="D386" s="82"/>
      <c r="E386" s="82"/>
      <c r="F386" s="82"/>
      <c r="G386" s="82"/>
    </row>
    <row r="387" spans="1:7">
      <c r="B387" s="82"/>
      <c r="C387" s="82"/>
    </row>
    <row r="388" spans="1:7">
      <c r="B388" s="82"/>
      <c r="C388" s="82"/>
    </row>
    <row r="389" spans="1:7">
      <c r="B389" s="82"/>
      <c r="C389" s="82"/>
    </row>
    <row r="390" spans="1:7">
      <c r="B390" s="82"/>
      <c r="C390" s="82"/>
    </row>
    <row r="391" spans="1:7">
      <c r="B391" s="82"/>
      <c r="C391" s="82"/>
    </row>
    <row r="392" spans="1:7">
      <c r="B392" s="82"/>
      <c r="C392" s="82"/>
    </row>
    <row r="393" spans="1:7">
      <c r="B393" s="82"/>
      <c r="C393" s="82"/>
    </row>
    <row r="394" spans="1:7">
      <c r="B394" s="82"/>
      <c r="C394" s="82"/>
    </row>
    <row r="395" spans="1:7">
      <c r="B395" s="82"/>
      <c r="C395" s="82"/>
    </row>
    <row r="396" spans="1:7">
      <c r="B396" s="82"/>
      <c r="C396" s="82"/>
    </row>
    <row r="397" spans="1:7">
      <c r="B397" s="82"/>
      <c r="C397" s="82"/>
    </row>
    <row r="398" spans="1:7">
      <c r="B398" s="82"/>
      <c r="C398" s="82"/>
    </row>
    <row r="399" spans="1:7">
      <c r="B399" s="82"/>
      <c r="C399" s="82"/>
    </row>
    <row r="400" spans="1:7">
      <c r="B400" s="82"/>
      <c r="C400" s="82"/>
    </row>
    <row r="401" spans="2:3">
      <c r="B401" s="82"/>
      <c r="C401" s="82"/>
    </row>
    <row r="402" spans="2:3">
      <c r="B402" s="82"/>
      <c r="C402" s="82"/>
    </row>
    <row r="403" spans="2:3">
      <c r="B403" s="82"/>
      <c r="C403" s="82"/>
    </row>
    <row r="404" spans="2:3">
      <c r="B404" s="82"/>
      <c r="C404" s="82"/>
    </row>
    <row r="405" spans="2:3">
      <c r="B405" s="82"/>
      <c r="C405" s="82"/>
    </row>
    <row r="406" spans="2:3">
      <c r="B406" s="82"/>
      <c r="C406" s="82"/>
    </row>
    <row r="407" spans="2:3">
      <c r="B407" s="82"/>
      <c r="C407" s="82"/>
    </row>
    <row r="408" spans="2:3">
      <c r="B408" s="82"/>
      <c r="C408" s="82"/>
    </row>
    <row r="409" spans="2:3">
      <c r="B409" s="82"/>
      <c r="C409" s="82"/>
    </row>
    <row r="410" spans="2:3">
      <c r="B410" s="82"/>
      <c r="C410" s="82"/>
    </row>
    <row r="411" spans="2:3">
      <c r="B411" s="82"/>
      <c r="C411" s="82"/>
    </row>
    <row r="412" spans="2:3">
      <c r="B412" s="82"/>
      <c r="C412" s="82"/>
    </row>
    <row r="413" spans="2:3">
      <c r="B413" s="82"/>
      <c r="C413" s="82"/>
    </row>
    <row r="414" spans="2:3">
      <c r="B414" s="82"/>
      <c r="C414" s="82"/>
    </row>
    <row r="415" spans="2:3">
      <c r="B415" s="82"/>
      <c r="C415" s="82"/>
    </row>
    <row r="416" spans="2:3">
      <c r="B416" s="82"/>
      <c r="C416" s="82"/>
    </row>
    <row r="417" spans="2:3">
      <c r="B417" s="82"/>
      <c r="C417" s="82"/>
    </row>
    <row r="418" spans="2:3">
      <c r="B418" s="82"/>
      <c r="C418" s="82"/>
    </row>
    <row r="419" spans="2:3">
      <c r="B419" s="82"/>
      <c r="C419" s="82"/>
    </row>
    <row r="420" spans="2:3">
      <c r="B420" s="82"/>
      <c r="C420" s="82"/>
    </row>
    <row r="421" spans="2:3">
      <c r="B421" s="82"/>
      <c r="C421" s="82"/>
    </row>
    <row r="422" spans="2:3">
      <c r="B422" s="82"/>
      <c r="C422" s="82"/>
    </row>
    <row r="423" spans="2:3">
      <c r="B423" s="82"/>
      <c r="C423" s="82"/>
    </row>
    <row r="424" spans="2:3">
      <c r="B424" s="82"/>
      <c r="C424" s="82"/>
    </row>
    <row r="425" spans="2:3">
      <c r="B425" s="82"/>
      <c r="C425" s="82"/>
    </row>
    <row r="426" spans="2:3">
      <c r="B426" s="82"/>
      <c r="C426" s="82"/>
    </row>
    <row r="427" spans="2:3">
      <c r="B427" s="82"/>
      <c r="C427" s="82"/>
    </row>
    <row r="428" spans="2:3">
      <c r="B428" s="82"/>
      <c r="C428" s="82"/>
    </row>
    <row r="429" spans="2:3">
      <c r="B429" s="82"/>
      <c r="C429" s="82"/>
    </row>
    <row r="430" spans="2:3">
      <c r="B430" s="82"/>
      <c r="C430" s="82"/>
    </row>
    <row r="431" spans="2:3">
      <c r="B431" s="82"/>
      <c r="C431" s="82"/>
    </row>
    <row r="432" spans="2:3">
      <c r="B432" s="82"/>
      <c r="C432" s="82"/>
    </row>
    <row r="433" spans="2:3">
      <c r="B433" s="82"/>
      <c r="C433" s="82"/>
    </row>
    <row r="434" spans="2:3">
      <c r="B434" s="82"/>
      <c r="C434" s="82"/>
    </row>
    <row r="435" spans="2:3">
      <c r="B435" s="82"/>
      <c r="C435" s="82"/>
    </row>
    <row r="436" spans="2:3">
      <c r="B436" s="82"/>
      <c r="C436" s="82"/>
    </row>
    <row r="437" spans="2:3">
      <c r="B437" s="82"/>
      <c r="C437" s="82"/>
    </row>
    <row r="438" spans="2:3">
      <c r="B438" s="82"/>
      <c r="C438" s="82"/>
    </row>
    <row r="439" spans="2:3">
      <c r="B439" s="82"/>
      <c r="C439" s="82"/>
    </row>
    <row r="440" spans="2:3">
      <c r="B440" s="82"/>
      <c r="C440" s="82"/>
    </row>
    <row r="441" spans="2:3">
      <c r="B441" s="82"/>
      <c r="C441" s="82"/>
    </row>
    <row r="442" spans="2:3">
      <c r="B442" s="82"/>
      <c r="C442" s="82"/>
    </row>
    <row r="443" spans="2:3">
      <c r="B443" s="82"/>
      <c r="C443" s="82"/>
    </row>
    <row r="444" spans="2:3">
      <c r="B444" s="82"/>
      <c r="C444" s="82"/>
    </row>
    <row r="445" spans="2:3">
      <c r="B445" s="82"/>
      <c r="C445" s="82"/>
    </row>
    <row r="446" spans="2:3">
      <c r="B446" s="82"/>
      <c r="C446" s="82"/>
    </row>
    <row r="447" spans="2:3">
      <c r="B447" s="82"/>
      <c r="C447" s="82"/>
    </row>
    <row r="448" spans="2:3">
      <c r="B448" s="82"/>
      <c r="C448" s="82"/>
    </row>
    <row r="449" spans="2:3">
      <c r="B449" s="82"/>
      <c r="C449" s="82"/>
    </row>
    <row r="450" spans="2:3">
      <c r="B450" s="82"/>
      <c r="C450" s="82"/>
    </row>
    <row r="451" spans="2:3">
      <c r="B451" s="82"/>
      <c r="C451" s="82"/>
    </row>
    <row r="452" spans="2:3">
      <c r="B452" s="82"/>
      <c r="C452" s="82"/>
    </row>
    <row r="453" spans="2:3">
      <c r="B453" s="82"/>
      <c r="C453" s="82"/>
    </row>
    <row r="454" spans="2:3">
      <c r="B454" s="82"/>
      <c r="C454" s="82"/>
    </row>
    <row r="455" spans="2:3">
      <c r="B455" s="82"/>
      <c r="C455" s="82"/>
    </row>
    <row r="456" spans="2:3">
      <c r="B456" s="82"/>
      <c r="C456" s="82"/>
    </row>
    <row r="457" spans="2:3">
      <c r="B457" s="82"/>
      <c r="C457" s="82"/>
    </row>
    <row r="458" spans="2:3">
      <c r="B458" s="82"/>
      <c r="C458" s="82"/>
    </row>
    <row r="459" spans="2:3">
      <c r="B459" s="82"/>
      <c r="C459" s="82"/>
    </row>
    <row r="460" spans="2:3">
      <c r="B460" s="82"/>
      <c r="C460" s="82"/>
    </row>
    <row r="461" spans="2:3">
      <c r="B461" s="82"/>
      <c r="C461" s="82"/>
    </row>
    <row r="462" spans="2:3">
      <c r="B462" s="82"/>
      <c r="C462" s="82"/>
    </row>
    <row r="463" spans="2:3">
      <c r="B463" s="82"/>
      <c r="C463" s="82"/>
    </row>
    <row r="464" spans="2:3">
      <c r="B464" s="82"/>
      <c r="C464" s="82"/>
    </row>
    <row r="465" spans="2:3">
      <c r="B465" s="82"/>
      <c r="C465" s="82"/>
    </row>
    <row r="466" spans="2:3">
      <c r="B466" s="82"/>
      <c r="C466" s="82"/>
    </row>
    <row r="467" spans="2:3">
      <c r="B467" s="82"/>
      <c r="C467" s="82"/>
    </row>
    <row r="468" spans="2:3">
      <c r="B468" s="82"/>
      <c r="C468" s="82"/>
    </row>
    <row r="469" spans="2:3">
      <c r="B469" s="82"/>
      <c r="C469" s="82"/>
    </row>
    <row r="470" spans="2:3">
      <c r="B470" s="82"/>
      <c r="C470" s="82"/>
    </row>
    <row r="471" spans="2:3">
      <c r="B471" s="82"/>
      <c r="C471" s="82"/>
    </row>
    <row r="472" spans="2:3">
      <c r="B472" s="82"/>
      <c r="C472" s="82"/>
    </row>
    <row r="473" spans="2:3">
      <c r="B473" s="82"/>
      <c r="C473" s="82"/>
    </row>
    <row r="474" spans="2:3">
      <c r="B474" s="82"/>
      <c r="C474" s="82"/>
    </row>
    <row r="475" spans="2:3">
      <c r="B475" s="82"/>
      <c r="C475" s="82"/>
    </row>
    <row r="476" spans="2:3">
      <c r="B476" s="82"/>
      <c r="C476" s="82"/>
    </row>
    <row r="477" spans="2:3">
      <c r="B477" s="82"/>
      <c r="C477" s="82"/>
    </row>
    <row r="478" spans="2:3">
      <c r="B478" s="82"/>
      <c r="C478" s="82"/>
    </row>
    <row r="479" spans="2:3">
      <c r="B479" s="82"/>
      <c r="C479" s="82"/>
    </row>
    <row r="480" spans="2:3">
      <c r="B480" s="82"/>
      <c r="C480" s="82"/>
    </row>
    <row r="481" spans="2:3">
      <c r="B481" s="82"/>
      <c r="C481" s="82"/>
    </row>
    <row r="482" spans="2:3">
      <c r="B482" s="82"/>
      <c r="C482" s="82"/>
    </row>
    <row r="483" spans="2:3">
      <c r="B483" s="82"/>
      <c r="C483" s="82"/>
    </row>
    <row r="484" spans="2:3">
      <c r="B484" s="82"/>
      <c r="C484" s="82"/>
    </row>
    <row r="485" spans="2:3">
      <c r="B485" s="82"/>
      <c r="C485" s="82"/>
    </row>
    <row r="486" spans="2:3">
      <c r="B486" s="82"/>
      <c r="C486" s="82"/>
    </row>
    <row r="487" spans="2:3">
      <c r="B487" s="82"/>
      <c r="C487" s="82"/>
    </row>
    <row r="488" spans="2:3">
      <c r="B488" s="82"/>
      <c r="C488" s="82"/>
    </row>
    <row r="489" spans="2:3">
      <c r="B489" s="82"/>
      <c r="C489" s="82"/>
    </row>
    <row r="490" spans="2:3">
      <c r="B490" s="82"/>
      <c r="C490" s="82"/>
    </row>
    <row r="491" spans="2:3">
      <c r="B491" s="82"/>
      <c r="C491" s="82"/>
    </row>
    <row r="492" spans="2:3">
      <c r="B492" s="82"/>
      <c r="C492" s="82"/>
    </row>
    <row r="493" spans="2:3">
      <c r="B493" s="82"/>
      <c r="C493" s="82"/>
    </row>
    <row r="494" spans="2:3">
      <c r="B494" s="82"/>
      <c r="C494" s="82"/>
    </row>
    <row r="495" spans="2:3">
      <c r="B495" s="82"/>
      <c r="C495" s="82"/>
    </row>
    <row r="496" spans="2:3">
      <c r="B496" s="82"/>
      <c r="C496" s="82"/>
    </row>
    <row r="497" spans="2:3">
      <c r="B497" s="82"/>
      <c r="C497" s="82"/>
    </row>
    <row r="498" spans="2:3">
      <c r="B498" s="82"/>
      <c r="C498" s="82"/>
    </row>
    <row r="499" spans="2:3">
      <c r="B499" s="82"/>
      <c r="C499" s="82"/>
    </row>
    <row r="500" spans="2:3">
      <c r="B500" s="82"/>
      <c r="C500" s="82"/>
    </row>
    <row r="501" spans="2:3">
      <c r="B501" s="82"/>
      <c r="C501" s="82"/>
    </row>
    <row r="502" spans="2:3">
      <c r="B502" s="82"/>
    </row>
    <row r="503" spans="2:3">
      <c r="B503" s="82"/>
    </row>
    <row r="504" spans="2:3">
      <c r="B504" s="82"/>
    </row>
    <row r="505" spans="2:3">
      <c r="B505" s="82"/>
    </row>
    <row r="506" spans="2:3">
      <c r="B506" s="82"/>
    </row>
    <row r="507" spans="2:3">
      <c r="B507" s="82"/>
    </row>
    <row r="508" spans="2:3">
      <c r="B508" s="82"/>
    </row>
    <row r="509" spans="2:3">
      <c r="B509" s="82"/>
    </row>
    <row r="510" spans="2:3">
      <c r="B510" s="82"/>
    </row>
    <row r="511" spans="2:3">
      <c r="B511" s="82"/>
    </row>
    <row r="512" spans="2:3">
      <c r="B512" s="82"/>
    </row>
    <row r="513" spans="2:2">
      <c r="B513" s="82"/>
    </row>
    <row r="514" spans="2:2">
      <c r="B514" s="82"/>
    </row>
    <row r="515" spans="2:2">
      <c r="B515" s="82"/>
    </row>
    <row r="516" spans="2:2">
      <c r="B516" s="82"/>
    </row>
    <row r="517" spans="2:2">
      <c r="B517" s="82"/>
    </row>
    <row r="518" spans="2:2">
      <c r="B518" s="82"/>
    </row>
    <row r="519" spans="2:2">
      <c r="B519" s="82"/>
    </row>
    <row r="520" spans="2:2">
      <c r="B520" s="82"/>
    </row>
    <row r="521" spans="2:2">
      <c r="B521" s="82"/>
    </row>
    <row r="522" spans="2:2">
      <c r="B522" s="82"/>
    </row>
    <row r="523" spans="2:2">
      <c r="B523" s="82"/>
    </row>
    <row r="524" spans="2:2">
      <c r="B524" s="82"/>
    </row>
    <row r="525" spans="2:2">
      <c r="B525" s="82"/>
    </row>
    <row r="526" spans="2:2">
      <c r="B526" s="82"/>
    </row>
  </sheetData>
  <phoneticPr fontId="1" type="Hiragana"/>
  <pageMargins left="0.7" right="0.7" top="0.75" bottom="0.75" header="0.3" footer="0.3"/>
  <pageSetup paperSize="9" fitToWidth="1" fitToHeight="1" orientation="portrait" usePrinterDefaults="1"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theme="0" tint="-0.25"/>
  </sheetPr>
  <dimension ref="A1:DC369"/>
  <sheetViews>
    <sheetView workbookViewId="0">
      <selection sqref="A1:XFD1048576"/>
    </sheetView>
  </sheetViews>
  <sheetFormatPr defaultRowHeight="18"/>
  <cols>
    <col min="1" max="6" width="8.796875" style="91" customWidth="1"/>
    <col min="7" max="8" width="9" style="91" bestFit="1" customWidth="1"/>
    <col min="9" max="21" width="8.796875" style="91" customWidth="1"/>
    <col min="22" max="22" width="12.19921875" style="91" bestFit="1" customWidth="1"/>
    <col min="23" max="29" width="8.796875" style="91" customWidth="1"/>
    <col min="30" max="30" width="12.19921875" style="91" bestFit="1" customWidth="1"/>
    <col min="31" max="37" width="8.796875" style="91" customWidth="1"/>
    <col min="38" max="38" width="12.19921875" style="91" bestFit="1" customWidth="1"/>
    <col min="39" max="45" width="8.796875" style="91" customWidth="1"/>
    <col min="46" max="46" width="12.19921875" style="91" bestFit="1" customWidth="1"/>
    <col min="47" max="53" width="8.796875" style="91" customWidth="1"/>
    <col min="54" max="54" width="12.19921875" style="91" bestFit="1" customWidth="1"/>
    <col min="55" max="61" width="8.796875" style="91" customWidth="1"/>
    <col min="62" max="62" width="12.19921875" style="91" bestFit="1" customWidth="1"/>
    <col min="63" max="69" width="8.796875" style="91" customWidth="1"/>
    <col min="70" max="70" width="12.19921875" style="91" bestFit="1" customWidth="1"/>
    <col min="71" max="77" width="8.796875" style="91" customWidth="1"/>
    <col min="78" max="78" width="12.19921875" style="91" bestFit="1" customWidth="1"/>
    <col min="79" max="85" width="8.796875" style="91" customWidth="1"/>
    <col min="86" max="86" width="12.19921875" style="91" bestFit="1" customWidth="1"/>
    <col min="87" max="93" width="8.796875" style="91" customWidth="1"/>
    <col min="94" max="94" width="12.19921875" style="91" bestFit="1" customWidth="1"/>
    <col min="95" max="16384" width="8.796875" style="91" customWidth="1"/>
  </cols>
  <sheetData>
    <row r="1" spans="1:107" ht="36">
      <c r="A1" s="91" t="s">
        <v>82</v>
      </c>
      <c r="C1" s="91">
        <v>2025</v>
      </c>
      <c r="D1" s="91" t="s">
        <v>123</v>
      </c>
      <c r="E1" s="94" t="s">
        <v>122</v>
      </c>
      <c r="F1" s="94" t="s">
        <v>166</v>
      </c>
      <c r="G1" s="94" t="s">
        <v>147</v>
      </c>
      <c r="H1" s="94" t="s">
        <v>167</v>
      </c>
      <c r="I1" s="94"/>
      <c r="J1" s="91" t="s">
        <v>61</v>
      </c>
      <c r="K1" s="91" t="s">
        <v>90</v>
      </c>
      <c r="L1" s="91" t="s">
        <v>89</v>
      </c>
      <c r="M1" s="91" t="s">
        <v>87</v>
      </c>
      <c r="N1" s="91" t="s">
        <v>92</v>
      </c>
      <c r="O1" s="91" t="s">
        <v>73</v>
      </c>
      <c r="P1" s="91" t="s">
        <v>79</v>
      </c>
      <c r="Q1" s="91" t="s">
        <v>83</v>
      </c>
      <c r="R1" s="91" t="s">
        <v>84</v>
      </c>
      <c r="S1" s="91" t="s">
        <v>86</v>
      </c>
      <c r="U1" s="91" t="s">
        <v>61</v>
      </c>
      <c r="V1" s="91" t="s">
        <v>80</v>
      </c>
      <c r="W1" s="91">
        <v>2024</v>
      </c>
      <c r="X1" s="91">
        <v>2023</v>
      </c>
      <c r="Y1" s="91">
        <v>2022</v>
      </c>
      <c r="Z1" s="91">
        <v>2021</v>
      </c>
      <c r="AA1" s="91">
        <v>2020</v>
      </c>
      <c r="AC1" s="91" t="s">
        <v>90</v>
      </c>
      <c r="AD1" s="91" t="s">
        <v>80</v>
      </c>
      <c r="AE1" s="91">
        <v>2024</v>
      </c>
      <c r="AF1" s="91">
        <v>2023</v>
      </c>
      <c r="AG1" s="91">
        <v>2022</v>
      </c>
      <c r="AH1" s="91">
        <v>2021</v>
      </c>
      <c r="AI1" s="91">
        <v>2020</v>
      </c>
      <c r="AK1" s="91" t="s">
        <v>89</v>
      </c>
      <c r="AL1" s="91" t="s">
        <v>80</v>
      </c>
      <c r="AM1" s="91">
        <v>2024</v>
      </c>
      <c r="AN1" s="91">
        <v>2023</v>
      </c>
      <c r="AO1" s="91">
        <v>2022</v>
      </c>
      <c r="AP1" s="91">
        <v>2021</v>
      </c>
      <c r="AQ1" s="91">
        <v>2020</v>
      </c>
      <c r="AS1" s="91" t="s">
        <v>87</v>
      </c>
      <c r="AT1" s="91" t="s">
        <v>80</v>
      </c>
      <c r="AU1" s="91">
        <v>2024</v>
      </c>
      <c r="AV1" s="91">
        <v>2023</v>
      </c>
      <c r="AW1" s="91">
        <v>2022</v>
      </c>
      <c r="AX1" s="91">
        <v>2021</v>
      </c>
      <c r="AY1" s="91">
        <v>2020</v>
      </c>
      <c r="BA1" s="91" t="s">
        <v>92</v>
      </c>
      <c r="BB1" s="91" t="s">
        <v>80</v>
      </c>
      <c r="BC1" s="91">
        <v>2024</v>
      </c>
      <c r="BD1" s="91">
        <v>2023</v>
      </c>
      <c r="BE1" s="91">
        <v>2022</v>
      </c>
      <c r="BF1" s="91">
        <v>2021</v>
      </c>
      <c r="BG1" s="91">
        <v>2020</v>
      </c>
      <c r="BI1" s="91" t="s">
        <v>73</v>
      </c>
      <c r="BJ1" s="91" t="s">
        <v>80</v>
      </c>
      <c r="BK1" s="91">
        <v>2024</v>
      </c>
      <c r="BL1" s="91">
        <v>2023</v>
      </c>
      <c r="BM1" s="91">
        <v>2022</v>
      </c>
      <c r="BN1" s="91">
        <v>2021</v>
      </c>
      <c r="BO1" s="91">
        <v>2020</v>
      </c>
      <c r="BQ1" s="91" t="s">
        <v>79</v>
      </c>
      <c r="BR1" s="91" t="s">
        <v>80</v>
      </c>
      <c r="BS1" s="91">
        <v>2024</v>
      </c>
      <c r="BT1" s="91">
        <v>2023</v>
      </c>
      <c r="BU1" s="91">
        <v>2022</v>
      </c>
      <c r="BV1" s="91">
        <v>2021</v>
      </c>
      <c r="BW1" s="91">
        <v>2020</v>
      </c>
      <c r="BY1" s="91" t="s">
        <v>83</v>
      </c>
      <c r="BZ1" s="91" t="s">
        <v>80</v>
      </c>
      <c r="CA1" s="91">
        <v>2024</v>
      </c>
      <c r="CB1" s="91">
        <v>2023</v>
      </c>
      <c r="CC1" s="91">
        <v>2022</v>
      </c>
      <c r="CD1" s="91">
        <v>2021</v>
      </c>
      <c r="CE1" s="91">
        <v>2020</v>
      </c>
      <c r="CG1" s="91" t="s">
        <v>84</v>
      </c>
      <c r="CH1" s="91" t="s">
        <v>80</v>
      </c>
      <c r="CI1" s="91">
        <v>2024</v>
      </c>
      <c r="CJ1" s="91">
        <v>2023</v>
      </c>
      <c r="CK1" s="91">
        <v>2022</v>
      </c>
      <c r="CL1" s="91">
        <v>2021</v>
      </c>
      <c r="CM1" s="91">
        <v>2020</v>
      </c>
      <c r="CO1" s="91" t="s">
        <v>86</v>
      </c>
      <c r="CP1" s="91" t="s">
        <v>80</v>
      </c>
      <c r="CQ1" s="91">
        <v>2024</v>
      </c>
      <c r="CR1" s="91">
        <v>2023</v>
      </c>
      <c r="CS1" s="91">
        <v>2022</v>
      </c>
      <c r="CT1" s="91">
        <v>2021</v>
      </c>
      <c r="CU1" s="91">
        <v>2020</v>
      </c>
      <c r="CX1" s="91" t="s">
        <v>124</v>
      </c>
    </row>
    <row r="2" spans="1:107">
      <c r="A2" s="91" t="s">
        <v>61</v>
      </c>
      <c r="C2" s="92">
        <v>45658</v>
      </c>
      <c r="D2" s="93">
        <f t="shared" ref="D2:D65" si="0">E2*1.0138-0.9765</f>
        <v>3.4639440000000001</v>
      </c>
      <c r="E2" s="93">
        <f t="shared" ref="E2:E65" si="1">INDEX(J2:S2,,MATCH($A$14,$J$1:$S$1,FALSE))</f>
        <v>4.38</v>
      </c>
      <c r="F2" s="93">
        <f t="shared" ref="F2:F65" si="2">IF(D2&gt;8,D2-8,D2*0.05)</f>
        <v>0.17319720000000002</v>
      </c>
      <c r="G2" s="93">
        <f>指導機関用調整項目!$G$2*F2/$F$367</f>
        <v>1.2942500395641604e-003</v>
      </c>
      <c r="H2" s="93">
        <f>G2</f>
        <v>1.2942500395641604e-003</v>
      </c>
      <c r="J2" s="93">
        <f t="shared" ref="J2:J65" si="3">V2</f>
        <v>5.86</v>
      </c>
      <c r="K2" s="93">
        <f t="shared" ref="K2:K65" si="4">AD2</f>
        <v>6.18</v>
      </c>
      <c r="L2" s="93">
        <f t="shared" ref="L2:L65" si="5">AL2</f>
        <v>6.92</v>
      </c>
      <c r="M2" s="93">
        <f t="shared" ref="M2:M65" si="6">AT2</f>
        <v>7.24</v>
      </c>
      <c r="N2" s="93">
        <f t="shared" ref="N2:N65" si="7">BB2</f>
        <v>0.92</v>
      </c>
      <c r="O2" s="93">
        <f t="shared" ref="O2:O65" si="8">BJ2</f>
        <v>3.1</v>
      </c>
      <c r="P2" s="93">
        <f t="shared" ref="P2:P65" si="9">BR2</f>
        <v>4.38</v>
      </c>
      <c r="Q2" s="93">
        <f t="shared" ref="Q2:Q65" si="10">BZ2</f>
        <v>6.68</v>
      </c>
      <c r="R2" s="93">
        <f t="shared" ref="R2:R65" si="11">CH2</f>
        <v>6.12</v>
      </c>
      <c r="S2" s="93">
        <f t="shared" ref="S2:S65" si="12">CP2</f>
        <v>6.1</v>
      </c>
      <c r="V2" s="93">
        <f t="shared" ref="V2:V65" si="13">AVERAGE(W2:AA2)</f>
        <v>5.86</v>
      </c>
      <c r="W2" s="91">
        <v>10.199999999999999</v>
      </c>
      <c r="X2" s="91">
        <v>4.5</v>
      </c>
      <c r="Y2" s="91">
        <v>1.7</v>
      </c>
      <c r="Z2" s="91">
        <v>5.2</v>
      </c>
      <c r="AA2" s="91">
        <v>7.7</v>
      </c>
      <c r="AB2" s="92"/>
      <c r="AD2" s="93">
        <f t="shared" ref="AD2:AD65" si="14">AVERAGE(AE2:AI2)</f>
        <v>6.18</v>
      </c>
      <c r="AE2" s="91">
        <v>11.7</v>
      </c>
      <c r="AF2" s="91">
        <v>5.5</v>
      </c>
      <c r="AG2" s="91">
        <v>2.4</v>
      </c>
      <c r="AH2" s="91">
        <v>4.7</v>
      </c>
      <c r="AI2" s="91">
        <v>6.6</v>
      </c>
      <c r="AJ2" s="92"/>
      <c r="AL2" s="93">
        <f t="shared" ref="AL2:AL65" si="15">AVERAGE(AM2:AQ2)</f>
        <v>6.92</v>
      </c>
      <c r="AM2" s="91">
        <v>11.6</v>
      </c>
      <c r="AN2" s="91">
        <v>6.7</v>
      </c>
      <c r="AO2" s="91">
        <v>2.8</v>
      </c>
      <c r="AP2" s="91">
        <v>5.5</v>
      </c>
      <c r="AQ2" s="91">
        <v>8</v>
      </c>
      <c r="AR2" s="92"/>
      <c r="AT2" s="93">
        <f t="shared" ref="AT2:AT65" si="16">AVERAGE(AU2:AY2)</f>
        <v>7.24</v>
      </c>
      <c r="AU2" s="91">
        <v>11.1</v>
      </c>
      <c r="AV2" s="91">
        <v>7.4</v>
      </c>
      <c r="AW2" s="91">
        <v>3.5</v>
      </c>
      <c r="AX2" s="91">
        <v>5.9</v>
      </c>
      <c r="AY2" s="91">
        <v>8.3000000000000007</v>
      </c>
      <c r="AZ2" s="92"/>
      <c r="BB2" s="93">
        <f t="shared" ref="BB2:BB65" si="17">AVERAGE(BC2:BG2)</f>
        <v>0.92</v>
      </c>
      <c r="BC2" s="91">
        <v>4.2</v>
      </c>
      <c r="BD2" s="91">
        <v>1.5</v>
      </c>
      <c r="BE2" s="91">
        <v>-1.8</v>
      </c>
      <c r="BF2" s="91">
        <v>-0.7</v>
      </c>
      <c r="BG2" s="91">
        <v>1.4</v>
      </c>
      <c r="BH2" s="92"/>
      <c r="BJ2" s="93">
        <f t="shared" ref="BJ2:BJ65" si="18">AVERAGE(BK2:BO2)</f>
        <v>3.1</v>
      </c>
      <c r="BK2" s="91">
        <v>5.9</v>
      </c>
      <c r="BL2" s="91">
        <v>3.5</v>
      </c>
      <c r="BM2" s="91">
        <v>1.2</v>
      </c>
      <c r="BN2" s="91">
        <v>2.4</v>
      </c>
      <c r="BO2" s="91">
        <v>2.5</v>
      </c>
      <c r="BR2" s="93">
        <f t="shared" ref="BR2:BR65" si="19">AVERAGE(BS2:BW2)</f>
        <v>4.38</v>
      </c>
      <c r="BS2" s="91">
        <v>9.3000000000000007</v>
      </c>
      <c r="BT2" s="91">
        <v>5.8</v>
      </c>
      <c r="BU2" s="91">
        <v>0.9</v>
      </c>
      <c r="BV2" s="91">
        <v>1.8</v>
      </c>
      <c r="BW2" s="91">
        <v>4.0999999999999996</v>
      </c>
      <c r="BZ2" s="93">
        <f t="shared" ref="BZ2:BZ65" si="20">AVERAGE(CA2:CE2)</f>
        <v>6.68</v>
      </c>
      <c r="CA2" s="91">
        <v>11.7</v>
      </c>
      <c r="CB2" s="91">
        <v>8.1</v>
      </c>
      <c r="CC2" s="91">
        <v>2.9</v>
      </c>
      <c r="CD2" s="91">
        <v>4.3</v>
      </c>
      <c r="CE2" s="91">
        <v>6.4</v>
      </c>
      <c r="CH2" s="93">
        <f t="shared" ref="CH2:CH65" si="21">AVERAGE(CI2:CM2)</f>
        <v>6.12</v>
      </c>
      <c r="CI2" s="91">
        <v>11.3</v>
      </c>
      <c r="CJ2" s="91">
        <v>7.3</v>
      </c>
      <c r="CK2" s="91">
        <v>2.4</v>
      </c>
      <c r="CL2" s="91">
        <v>3.6</v>
      </c>
      <c r="CM2" s="91">
        <v>6</v>
      </c>
      <c r="CP2" s="93">
        <f t="shared" ref="CP2:CP65" si="22">AVERAGE(CQ2:CU2)</f>
        <v>6.1</v>
      </c>
      <c r="CQ2" s="91">
        <v>10.3</v>
      </c>
      <c r="CR2" s="91">
        <v>6.7</v>
      </c>
      <c r="CS2" s="91">
        <v>2.9</v>
      </c>
      <c r="CT2" s="91">
        <v>4</v>
      </c>
      <c r="CU2" s="91">
        <v>6.6</v>
      </c>
      <c r="CY2" s="91" t="s">
        <v>125</v>
      </c>
      <c r="CZ2" s="91" t="s">
        <v>126</v>
      </c>
    </row>
    <row r="3" spans="1:107">
      <c r="A3" s="91" t="s">
        <v>90</v>
      </c>
      <c r="C3" s="92">
        <f t="shared" ref="C3:C66" si="23">C2+1</f>
        <v>45659</v>
      </c>
      <c r="D3" s="93">
        <f t="shared" si="0"/>
        <v>4.2952600000000007</v>
      </c>
      <c r="E3" s="93">
        <f t="shared" si="1"/>
        <v>5.2</v>
      </c>
      <c r="F3" s="93">
        <f t="shared" si="2"/>
        <v>0.21476300000000004</v>
      </c>
      <c r="G3" s="93">
        <f>指導機関用調整項目!$G$2*F3/$F$367</f>
        <v>1.6048586307799305e-003</v>
      </c>
      <c r="H3" s="93">
        <f t="shared" ref="H3:H66" si="24">G3+H2</f>
        <v>2.8991086703440911e-003</v>
      </c>
      <c r="J3" s="93">
        <f t="shared" si="3"/>
        <v>5.68</v>
      </c>
      <c r="K3" s="93">
        <f t="shared" si="4"/>
        <v>5.78</v>
      </c>
      <c r="L3" s="93">
        <f t="shared" si="5"/>
        <v>6.8</v>
      </c>
      <c r="M3" s="93">
        <f t="shared" si="6"/>
        <v>7.3</v>
      </c>
      <c r="N3" s="93">
        <f t="shared" si="7"/>
        <v>0.84000000000000008</v>
      </c>
      <c r="O3" s="93">
        <f t="shared" si="8"/>
        <v>3.3</v>
      </c>
      <c r="P3" s="93">
        <f t="shared" si="9"/>
        <v>5.2</v>
      </c>
      <c r="Q3" s="93">
        <f t="shared" si="10"/>
        <v>7.4599999999999991</v>
      </c>
      <c r="R3" s="93">
        <f t="shared" si="11"/>
        <v>6.58</v>
      </c>
      <c r="S3" s="93">
        <f t="shared" si="12"/>
        <v>6.2</v>
      </c>
      <c r="V3" s="93">
        <f t="shared" si="13"/>
        <v>5.68</v>
      </c>
      <c r="W3" s="91">
        <v>7.7</v>
      </c>
      <c r="X3" s="91">
        <v>6.2</v>
      </c>
      <c r="Y3" s="91">
        <v>4.3</v>
      </c>
      <c r="Z3" s="91">
        <v>4.2</v>
      </c>
      <c r="AA3" s="91">
        <v>6</v>
      </c>
      <c r="AB3" s="92"/>
      <c r="AD3" s="93">
        <f t="shared" si="14"/>
        <v>5.78</v>
      </c>
      <c r="AE3" s="91">
        <v>7.5</v>
      </c>
      <c r="AF3" s="91">
        <v>5.9</v>
      </c>
      <c r="AG3" s="91">
        <v>4.2</v>
      </c>
      <c r="AH3" s="91">
        <v>4.5999999999999996</v>
      </c>
      <c r="AI3" s="91">
        <v>6.7</v>
      </c>
      <c r="AJ3" s="92"/>
      <c r="AL3" s="93">
        <f t="shared" si="15"/>
        <v>6.8</v>
      </c>
      <c r="AM3" s="91">
        <v>8.3000000000000007</v>
      </c>
      <c r="AN3" s="91">
        <v>6.9</v>
      </c>
      <c r="AO3" s="91">
        <v>5.9</v>
      </c>
      <c r="AP3" s="91">
        <v>5</v>
      </c>
      <c r="AQ3" s="91">
        <v>7.9</v>
      </c>
      <c r="AR3" s="92"/>
      <c r="AT3" s="93">
        <f t="shared" si="16"/>
        <v>7.3</v>
      </c>
      <c r="AU3" s="91">
        <v>9.3000000000000007</v>
      </c>
      <c r="AV3" s="91">
        <v>8.5</v>
      </c>
      <c r="AW3" s="91">
        <v>6.2</v>
      </c>
      <c r="AX3" s="91">
        <v>4.9000000000000004</v>
      </c>
      <c r="AY3" s="91">
        <v>7.6</v>
      </c>
      <c r="AZ3" s="92"/>
      <c r="BB3" s="93">
        <f t="shared" si="17"/>
        <v>0.84000000000000008</v>
      </c>
      <c r="BC3" s="91">
        <v>3.2</v>
      </c>
      <c r="BD3" s="91">
        <v>2.1</v>
      </c>
      <c r="BE3" s="91">
        <v>-0.9</v>
      </c>
      <c r="BF3" s="91">
        <v>-0.7</v>
      </c>
      <c r="BG3" s="91">
        <v>0.5</v>
      </c>
      <c r="BH3" s="92"/>
      <c r="BJ3" s="93">
        <f t="shared" si="18"/>
        <v>3.3</v>
      </c>
      <c r="BK3" s="91">
        <v>5.9</v>
      </c>
      <c r="BL3" s="91">
        <v>5.0999999999999996</v>
      </c>
      <c r="BM3" s="91">
        <v>2.8</v>
      </c>
      <c r="BN3" s="91">
        <v>0.8</v>
      </c>
      <c r="BO3" s="91">
        <v>1.9</v>
      </c>
      <c r="BR3" s="93">
        <f t="shared" si="19"/>
        <v>5.2</v>
      </c>
      <c r="BS3" s="91">
        <v>7.6</v>
      </c>
      <c r="BT3" s="91">
        <v>5.7</v>
      </c>
      <c r="BU3" s="91">
        <v>4</v>
      </c>
      <c r="BV3" s="91">
        <v>2.7</v>
      </c>
      <c r="BW3" s="91">
        <v>6</v>
      </c>
      <c r="BZ3" s="93">
        <f t="shared" si="20"/>
        <v>7.4599999999999991</v>
      </c>
      <c r="CA3" s="91">
        <v>10.5</v>
      </c>
      <c r="CB3" s="91">
        <v>8</v>
      </c>
      <c r="CC3" s="91">
        <v>5.3</v>
      </c>
      <c r="CD3" s="91">
        <v>5.2</v>
      </c>
      <c r="CE3" s="91">
        <v>8.3000000000000007</v>
      </c>
      <c r="CH3" s="93">
        <f t="shared" si="21"/>
        <v>6.58</v>
      </c>
      <c r="CI3" s="91">
        <v>9.5</v>
      </c>
      <c r="CJ3" s="91">
        <v>7.3</v>
      </c>
      <c r="CK3" s="91">
        <v>3.9</v>
      </c>
      <c r="CL3" s="91">
        <v>4.5999999999999996</v>
      </c>
      <c r="CM3" s="91">
        <v>7.6</v>
      </c>
      <c r="CP3" s="93">
        <f t="shared" si="22"/>
        <v>6.2</v>
      </c>
      <c r="CQ3" s="91">
        <v>7.9</v>
      </c>
      <c r="CR3" s="91">
        <v>7.4</v>
      </c>
      <c r="CS3" s="91">
        <v>4.5</v>
      </c>
      <c r="CT3" s="91">
        <v>4</v>
      </c>
      <c r="CU3" s="91">
        <v>7.2</v>
      </c>
      <c r="CX3" s="95">
        <v>45780</v>
      </c>
      <c r="CY3" s="91">
        <v>14.386458333333332</v>
      </c>
      <c r="CZ3" s="91">
        <v>15.319999999999999</v>
      </c>
      <c r="DB3" s="91" t="s">
        <v>27</v>
      </c>
      <c r="DC3" s="91" t="s">
        <v>128</v>
      </c>
    </row>
    <row r="4" spans="1:107">
      <c r="A4" s="91" t="s">
        <v>89</v>
      </c>
      <c r="C4" s="92">
        <f t="shared" si="23"/>
        <v>45660</v>
      </c>
      <c r="D4" s="93">
        <f t="shared" si="0"/>
        <v>4.4169160000000005</v>
      </c>
      <c r="E4" s="93">
        <f t="shared" si="1"/>
        <v>5.32</v>
      </c>
      <c r="F4" s="93">
        <f t="shared" si="2"/>
        <v>0.22084580000000004</v>
      </c>
      <c r="G4" s="93">
        <f>指導機関用調整項目!$G$2*F4/$F$367</f>
        <v>1.6503135465676042e-003</v>
      </c>
      <c r="H4" s="93">
        <f t="shared" si="24"/>
        <v>4.5494222169116952e-003</v>
      </c>
      <c r="J4" s="93">
        <f t="shared" si="3"/>
        <v>5.92</v>
      </c>
      <c r="K4" s="93">
        <f t="shared" si="4"/>
        <v>5.92</v>
      </c>
      <c r="L4" s="93">
        <f t="shared" si="5"/>
        <v>6.82</v>
      </c>
      <c r="M4" s="93">
        <f t="shared" si="6"/>
        <v>7</v>
      </c>
      <c r="N4" s="93">
        <f t="shared" si="7"/>
        <v>1.2</v>
      </c>
      <c r="O4" s="93">
        <f t="shared" si="8"/>
        <v>3.32</v>
      </c>
      <c r="P4" s="93">
        <f t="shared" si="9"/>
        <v>5.32</v>
      </c>
      <c r="Q4" s="93">
        <f t="shared" si="10"/>
        <v>7.68</v>
      </c>
      <c r="R4" s="93">
        <f t="shared" si="11"/>
        <v>6.7200000000000006</v>
      </c>
      <c r="S4" s="93">
        <f t="shared" si="12"/>
        <v>5.66</v>
      </c>
      <c r="V4" s="93">
        <f t="shared" si="13"/>
        <v>5.92</v>
      </c>
      <c r="W4" s="91">
        <v>7.7</v>
      </c>
      <c r="X4" s="91">
        <v>4.7</v>
      </c>
      <c r="Y4" s="91">
        <v>4.8</v>
      </c>
      <c r="Z4" s="91">
        <v>6</v>
      </c>
      <c r="AA4" s="91">
        <v>6.4</v>
      </c>
      <c r="AB4" s="92"/>
      <c r="AD4" s="93">
        <f t="shared" si="14"/>
        <v>5.92</v>
      </c>
      <c r="AE4" s="91">
        <v>7.3</v>
      </c>
      <c r="AF4" s="91">
        <v>5</v>
      </c>
      <c r="AG4" s="91">
        <v>4.9000000000000004</v>
      </c>
      <c r="AH4" s="91">
        <v>5.4</v>
      </c>
      <c r="AI4" s="91">
        <v>7</v>
      </c>
      <c r="AJ4" s="92"/>
      <c r="AL4" s="93">
        <f t="shared" si="15"/>
        <v>6.82</v>
      </c>
      <c r="AM4" s="91">
        <v>8.4</v>
      </c>
      <c r="AN4" s="91">
        <v>6</v>
      </c>
      <c r="AO4" s="91">
        <v>5.8</v>
      </c>
      <c r="AP4" s="91">
        <v>5.9</v>
      </c>
      <c r="AQ4" s="91">
        <v>8</v>
      </c>
      <c r="AR4" s="92"/>
      <c r="AT4" s="93">
        <f t="shared" si="16"/>
        <v>7</v>
      </c>
      <c r="AU4" s="91">
        <v>8.6999999999999993</v>
      </c>
      <c r="AV4" s="91">
        <v>5.6</v>
      </c>
      <c r="AW4" s="91">
        <v>7</v>
      </c>
      <c r="AX4" s="91">
        <v>5.8</v>
      </c>
      <c r="AY4" s="91">
        <v>7.9</v>
      </c>
      <c r="AZ4" s="92"/>
      <c r="BB4" s="93">
        <f t="shared" si="17"/>
        <v>1.2</v>
      </c>
      <c r="BC4" s="91">
        <v>2.2999999999999998</v>
      </c>
      <c r="BD4" s="91">
        <v>-0.2</v>
      </c>
      <c r="BE4" s="91">
        <v>1.3</v>
      </c>
      <c r="BF4" s="91">
        <v>-0.4</v>
      </c>
      <c r="BG4" s="91">
        <v>3</v>
      </c>
      <c r="BH4" s="92"/>
      <c r="BJ4" s="93">
        <f t="shared" si="18"/>
        <v>3.32</v>
      </c>
      <c r="BK4" s="91">
        <v>4.9000000000000004</v>
      </c>
      <c r="BL4" s="91">
        <v>1</v>
      </c>
      <c r="BM4" s="91">
        <v>4.2</v>
      </c>
      <c r="BN4" s="91">
        <v>0.6</v>
      </c>
      <c r="BO4" s="91">
        <v>5.9</v>
      </c>
      <c r="BR4" s="93">
        <f t="shared" si="19"/>
        <v>5.32</v>
      </c>
      <c r="BS4" s="91">
        <v>7.4</v>
      </c>
      <c r="BT4" s="91">
        <v>3.5</v>
      </c>
      <c r="BU4" s="91">
        <v>5.5</v>
      </c>
      <c r="BV4" s="91">
        <v>3.1</v>
      </c>
      <c r="BW4" s="91">
        <v>7.1</v>
      </c>
      <c r="BZ4" s="93">
        <f t="shared" si="20"/>
        <v>7.68</v>
      </c>
      <c r="CA4" s="91">
        <v>9.1999999999999993</v>
      </c>
      <c r="CB4" s="91">
        <v>6.2</v>
      </c>
      <c r="CC4" s="91">
        <v>7.5</v>
      </c>
      <c r="CD4" s="91">
        <v>6.1</v>
      </c>
      <c r="CE4" s="91">
        <v>9.4</v>
      </c>
      <c r="CH4" s="93">
        <f t="shared" si="21"/>
        <v>6.7200000000000006</v>
      </c>
      <c r="CI4" s="91">
        <v>8.1</v>
      </c>
      <c r="CJ4" s="91">
        <v>5.6</v>
      </c>
      <c r="CK4" s="91">
        <v>6.5</v>
      </c>
      <c r="CL4" s="91">
        <v>4.8</v>
      </c>
      <c r="CM4" s="91">
        <v>8.6</v>
      </c>
      <c r="CP4" s="93">
        <f t="shared" si="22"/>
        <v>5.66</v>
      </c>
      <c r="CQ4" s="91">
        <v>6.7</v>
      </c>
      <c r="CR4" s="91">
        <v>4.5</v>
      </c>
      <c r="CS4" s="91">
        <v>5.7</v>
      </c>
      <c r="CT4" s="91">
        <v>4.5999999999999996</v>
      </c>
      <c r="CU4" s="91">
        <v>6.8</v>
      </c>
      <c r="CX4" s="95">
        <v>45781</v>
      </c>
      <c r="CY4" s="91">
        <v>15.275000000000004</v>
      </c>
      <c r="CZ4" s="91">
        <v>16.36</v>
      </c>
      <c r="DB4" s="91" t="s">
        <v>127</v>
      </c>
      <c r="DC4" s="91">
        <v>0.90039999999999998</v>
      </c>
    </row>
    <row r="5" spans="1:107">
      <c r="A5" s="91" t="s">
        <v>87</v>
      </c>
      <c r="C5" s="92">
        <f t="shared" si="23"/>
        <v>45661</v>
      </c>
      <c r="D5" s="93">
        <f t="shared" si="0"/>
        <v>4.70078</v>
      </c>
      <c r="E5" s="93">
        <f t="shared" si="1"/>
        <v>5.6</v>
      </c>
      <c r="F5" s="93">
        <f t="shared" si="2"/>
        <v>0.235039</v>
      </c>
      <c r="G5" s="93">
        <f>指導機関用調整項目!$G$2*F5/$F$367</f>
        <v>1.7563750167388424e-003</v>
      </c>
      <c r="H5" s="93">
        <f t="shared" si="24"/>
        <v>6.3057972336505374e-003</v>
      </c>
      <c r="J5" s="93">
        <f t="shared" si="3"/>
        <v>6.8600000000000012</v>
      </c>
      <c r="K5" s="93">
        <f t="shared" si="4"/>
        <v>6.9</v>
      </c>
      <c r="L5" s="93">
        <f t="shared" si="5"/>
        <v>7.9800000000000013</v>
      </c>
      <c r="M5" s="93">
        <f t="shared" si="6"/>
        <v>8.1</v>
      </c>
      <c r="N5" s="93">
        <f t="shared" si="7"/>
        <v>1.9</v>
      </c>
      <c r="O5" s="93">
        <f t="shared" si="8"/>
        <v>3.78</v>
      </c>
      <c r="P5" s="93">
        <f t="shared" si="9"/>
        <v>5.6</v>
      </c>
      <c r="Q5" s="93">
        <f t="shared" si="10"/>
        <v>8.14</v>
      </c>
      <c r="R5" s="93">
        <f t="shared" si="11"/>
        <v>7.2</v>
      </c>
      <c r="S5" s="93">
        <f t="shared" si="12"/>
        <v>6.6</v>
      </c>
      <c r="V5" s="93">
        <f t="shared" si="13"/>
        <v>6.8600000000000012</v>
      </c>
      <c r="W5" s="91">
        <v>9.6999999999999993</v>
      </c>
      <c r="X5" s="91">
        <v>4.3</v>
      </c>
      <c r="Y5" s="91">
        <v>7.5</v>
      </c>
      <c r="Z5" s="91">
        <v>5.6</v>
      </c>
      <c r="AA5" s="91">
        <v>7.2</v>
      </c>
      <c r="AB5" s="92"/>
      <c r="AD5" s="93">
        <f t="shared" si="14"/>
        <v>6.9</v>
      </c>
      <c r="AE5" s="91">
        <v>9.6999999999999993</v>
      </c>
      <c r="AF5" s="91">
        <v>4.5</v>
      </c>
      <c r="AG5" s="91">
        <v>6.7</v>
      </c>
      <c r="AH5" s="91">
        <v>6.3</v>
      </c>
      <c r="AI5" s="91">
        <v>7.3</v>
      </c>
      <c r="AJ5" s="92"/>
      <c r="AL5" s="93">
        <f t="shared" si="15"/>
        <v>7.9800000000000013</v>
      </c>
      <c r="AM5" s="91">
        <v>10.6</v>
      </c>
      <c r="AN5" s="91">
        <v>5.2</v>
      </c>
      <c r="AO5" s="91">
        <v>8.4</v>
      </c>
      <c r="AP5" s="91">
        <v>7.1</v>
      </c>
      <c r="AQ5" s="91">
        <v>8.6</v>
      </c>
      <c r="AR5" s="92"/>
      <c r="AT5" s="93">
        <f t="shared" si="16"/>
        <v>8.1</v>
      </c>
      <c r="AU5" s="91">
        <v>10.6</v>
      </c>
      <c r="AV5" s="91">
        <v>5.7</v>
      </c>
      <c r="AW5" s="91">
        <v>9.1</v>
      </c>
      <c r="AX5" s="91">
        <v>6.6</v>
      </c>
      <c r="AY5" s="91">
        <v>8.5</v>
      </c>
      <c r="AZ5" s="92"/>
      <c r="BB5" s="93">
        <f t="shared" si="17"/>
        <v>1.9</v>
      </c>
      <c r="BC5" s="91">
        <v>3.5</v>
      </c>
      <c r="BD5" s="91">
        <v>-0.2</v>
      </c>
      <c r="BE5" s="91">
        <v>1.8</v>
      </c>
      <c r="BF5" s="91">
        <v>1.6</v>
      </c>
      <c r="BG5" s="91">
        <v>2.8</v>
      </c>
      <c r="BH5" s="92"/>
      <c r="BJ5" s="93">
        <f t="shared" si="18"/>
        <v>3.78</v>
      </c>
      <c r="BK5" s="91">
        <v>5.7</v>
      </c>
      <c r="BL5" s="91">
        <v>0.7</v>
      </c>
      <c r="BM5" s="91">
        <v>5.6</v>
      </c>
      <c r="BN5" s="91">
        <v>2.5</v>
      </c>
      <c r="BO5" s="91">
        <v>4.4000000000000004</v>
      </c>
      <c r="BR5" s="93">
        <f t="shared" si="19"/>
        <v>5.6</v>
      </c>
      <c r="BS5" s="91">
        <v>8.8000000000000007</v>
      </c>
      <c r="BT5" s="91">
        <v>2.7</v>
      </c>
      <c r="BU5" s="91">
        <v>4.4000000000000004</v>
      </c>
      <c r="BV5" s="91">
        <v>5.2</v>
      </c>
      <c r="BW5" s="91">
        <v>6.9</v>
      </c>
      <c r="BZ5" s="93">
        <f t="shared" si="20"/>
        <v>8.14</v>
      </c>
      <c r="CA5" s="91">
        <v>10.6</v>
      </c>
      <c r="CB5" s="91">
        <v>5.8</v>
      </c>
      <c r="CC5" s="91">
        <v>7.1</v>
      </c>
      <c r="CD5" s="91">
        <v>7.9</v>
      </c>
      <c r="CE5" s="91">
        <v>9.3000000000000007</v>
      </c>
      <c r="CH5" s="93">
        <f t="shared" si="21"/>
        <v>7.2</v>
      </c>
      <c r="CI5" s="91">
        <v>10</v>
      </c>
      <c r="CJ5" s="91">
        <v>4.7</v>
      </c>
      <c r="CK5" s="91">
        <v>5.8</v>
      </c>
      <c r="CL5" s="91">
        <v>6.8</v>
      </c>
      <c r="CM5" s="91">
        <v>8.6999999999999993</v>
      </c>
      <c r="CP5" s="93">
        <f t="shared" si="22"/>
        <v>6.6</v>
      </c>
      <c r="CQ5" s="91">
        <v>9.3000000000000007</v>
      </c>
      <c r="CR5" s="91">
        <v>4.8</v>
      </c>
      <c r="CS5" s="91">
        <v>5</v>
      </c>
      <c r="CT5" s="91">
        <v>6.5</v>
      </c>
      <c r="CU5" s="91">
        <v>7.4</v>
      </c>
      <c r="CX5" s="95">
        <v>45782</v>
      </c>
      <c r="CY5" s="91">
        <v>14.996250000000003</v>
      </c>
      <c r="CZ5" s="91">
        <v>17.880000000000003</v>
      </c>
      <c r="DC5" s="91" t="s">
        <v>95</v>
      </c>
    </row>
    <row r="6" spans="1:107">
      <c r="A6" s="91" t="s">
        <v>92</v>
      </c>
      <c r="C6" s="92">
        <f t="shared" si="23"/>
        <v>45662</v>
      </c>
      <c r="D6" s="93">
        <f t="shared" si="0"/>
        <v>4.0722240000000012</v>
      </c>
      <c r="E6" s="93">
        <f t="shared" si="1"/>
        <v>4.9800000000000004</v>
      </c>
      <c r="F6" s="93">
        <f t="shared" si="2"/>
        <v>0.20361120000000008</v>
      </c>
      <c r="G6" s="93">
        <f>指導機関用調整項目!$G$2*F6/$F$367</f>
        <v>1.5215246185025289e-003</v>
      </c>
      <c r="H6" s="93">
        <f t="shared" si="24"/>
        <v>7.8273218521530668e-003</v>
      </c>
      <c r="J6" s="93">
        <f t="shared" si="3"/>
        <v>6.12</v>
      </c>
      <c r="K6" s="93">
        <f t="shared" si="4"/>
        <v>6.38</v>
      </c>
      <c r="L6" s="93">
        <f t="shared" si="5"/>
        <v>7.08</v>
      </c>
      <c r="M6" s="93">
        <f t="shared" si="6"/>
        <v>6.7200000000000006</v>
      </c>
      <c r="N6" s="93">
        <f t="shared" si="7"/>
        <v>0.92</v>
      </c>
      <c r="O6" s="93">
        <f t="shared" si="8"/>
        <v>2.12</v>
      </c>
      <c r="P6" s="93">
        <f t="shared" si="9"/>
        <v>4.9800000000000004</v>
      </c>
      <c r="Q6" s="93">
        <f t="shared" si="10"/>
        <v>7.6599999999999993</v>
      </c>
      <c r="R6" s="93">
        <f t="shared" si="11"/>
        <v>6.38</v>
      </c>
      <c r="S6" s="93">
        <f t="shared" si="12"/>
        <v>6</v>
      </c>
      <c r="V6" s="93">
        <f t="shared" si="13"/>
        <v>6.12</v>
      </c>
      <c r="W6" s="91">
        <v>9.8000000000000007</v>
      </c>
      <c r="X6" s="91">
        <v>4.4000000000000004</v>
      </c>
      <c r="Y6" s="91">
        <v>4.2</v>
      </c>
      <c r="Z6" s="91">
        <v>5.8</v>
      </c>
      <c r="AA6" s="91">
        <v>6.4</v>
      </c>
      <c r="AB6" s="92"/>
      <c r="AD6" s="93">
        <f t="shared" si="14"/>
        <v>6.38</v>
      </c>
      <c r="AE6" s="91">
        <v>8.6999999999999993</v>
      </c>
      <c r="AF6" s="91">
        <v>4.5</v>
      </c>
      <c r="AG6" s="91">
        <v>5</v>
      </c>
      <c r="AH6" s="91">
        <v>6.3</v>
      </c>
      <c r="AI6" s="91">
        <v>7.4</v>
      </c>
      <c r="AJ6" s="92"/>
      <c r="AL6" s="93">
        <f t="shared" si="15"/>
        <v>7.08</v>
      </c>
      <c r="AM6" s="91">
        <v>9.6</v>
      </c>
      <c r="AN6" s="91">
        <v>5.3</v>
      </c>
      <c r="AO6" s="91">
        <v>5.9</v>
      </c>
      <c r="AP6" s="91">
        <v>7.1</v>
      </c>
      <c r="AQ6" s="91">
        <v>7.5</v>
      </c>
      <c r="AR6" s="92"/>
      <c r="AT6" s="93">
        <f t="shared" si="16"/>
        <v>6.7200000000000006</v>
      </c>
      <c r="AU6" s="91">
        <v>10.1</v>
      </c>
      <c r="AV6" s="91">
        <v>4.9000000000000004</v>
      </c>
      <c r="AW6" s="91">
        <v>5</v>
      </c>
      <c r="AX6" s="91">
        <v>6.3</v>
      </c>
      <c r="AY6" s="91">
        <v>7.3</v>
      </c>
      <c r="AZ6" s="92"/>
      <c r="BB6" s="93">
        <f t="shared" si="17"/>
        <v>0.92</v>
      </c>
      <c r="BC6" s="91">
        <v>2.7</v>
      </c>
      <c r="BD6" s="91">
        <v>-0.6</v>
      </c>
      <c r="BE6" s="91">
        <v>-1.1000000000000001</v>
      </c>
      <c r="BF6" s="91">
        <v>3.1</v>
      </c>
      <c r="BG6" s="91">
        <v>0.5</v>
      </c>
      <c r="BH6" s="92"/>
      <c r="BJ6" s="93">
        <f t="shared" si="18"/>
        <v>2.12</v>
      </c>
      <c r="BK6" s="91">
        <v>4.7</v>
      </c>
      <c r="BL6" s="91">
        <v>0.4</v>
      </c>
      <c r="BM6" s="91">
        <v>0.5</v>
      </c>
      <c r="BN6" s="91">
        <v>3.4</v>
      </c>
      <c r="BO6" s="91">
        <v>1.6</v>
      </c>
      <c r="BR6" s="93">
        <f t="shared" si="19"/>
        <v>4.9800000000000004</v>
      </c>
      <c r="BS6" s="91">
        <v>8.6</v>
      </c>
      <c r="BT6" s="91">
        <v>3.1</v>
      </c>
      <c r="BU6" s="91">
        <v>3.5</v>
      </c>
      <c r="BV6" s="91">
        <v>4.9000000000000004</v>
      </c>
      <c r="BW6" s="91">
        <v>4.8</v>
      </c>
      <c r="BZ6" s="93">
        <f t="shared" si="20"/>
        <v>7.6599999999999993</v>
      </c>
      <c r="CA6" s="91">
        <v>11.2</v>
      </c>
      <c r="CB6" s="91">
        <v>6.1</v>
      </c>
      <c r="CC6" s="91">
        <v>6</v>
      </c>
      <c r="CD6" s="91">
        <v>8</v>
      </c>
      <c r="CE6" s="91">
        <v>7</v>
      </c>
      <c r="CH6" s="93">
        <f t="shared" si="21"/>
        <v>6.38</v>
      </c>
      <c r="CI6" s="91">
        <v>8.6</v>
      </c>
      <c r="CJ6" s="91">
        <v>5.0999999999999996</v>
      </c>
      <c r="CK6" s="91">
        <v>4.8</v>
      </c>
      <c r="CL6" s="91">
        <v>6.7</v>
      </c>
      <c r="CM6" s="91">
        <v>6.7</v>
      </c>
      <c r="CP6" s="93">
        <f t="shared" si="22"/>
        <v>6</v>
      </c>
      <c r="CQ6" s="91">
        <v>8.5</v>
      </c>
      <c r="CR6" s="91">
        <v>4.0999999999999996</v>
      </c>
      <c r="CS6" s="91">
        <v>4.7</v>
      </c>
      <c r="CT6" s="91">
        <v>6.6</v>
      </c>
      <c r="CU6" s="91">
        <v>6.1</v>
      </c>
      <c r="CX6" s="95">
        <v>45783</v>
      </c>
      <c r="CY6" s="91">
        <v>14.763125</v>
      </c>
      <c r="CZ6" s="91">
        <v>18.200000000000003</v>
      </c>
    </row>
    <row r="7" spans="1:107">
      <c r="A7" s="91" t="s">
        <v>73</v>
      </c>
      <c r="C7" s="92">
        <f t="shared" si="23"/>
        <v>45663</v>
      </c>
      <c r="D7" s="93">
        <f t="shared" si="0"/>
        <v>4.7210560000000008</v>
      </c>
      <c r="E7" s="93">
        <f t="shared" si="1"/>
        <v>5.62</v>
      </c>
      <c r="F7" s="93">
        <f t="shared" si="2"/>
        <v>0.23605280000000006</v>
      </c>
      <c r="G7" s="93">
        <f>指導機関用調整項目!$G$2*F7/$F$367</f>
        <v>1.7639508360367884e-003</v>
      </c>
      <c r="H7" s="93">
        <f t="shared" si="24"/>
        <v>9.5912726881898554e-003</v>
      </c>
      <c r="J7" s="93">
        <f t="shared" si="3"/>
        <v>6.32</v>
      </c>
      <c r="K7" s="93">
        <f t="shared" si="4"/>
        <v>6.2200000000000006</v>
      </c>
      <c r="L7" s="93">
        <f t="shared" si="5"/>
        <v>7.64</v>
      </c>
      <c r="M7" s="93">
        <f t="shared" si="6"/>
        <v>7.419999999999999</v>
      </c>
      <c r="N7" s="93">
        <f t="shared" si="7"/>
        <v>1.3400000000000003</v>
      </c>
      <c r="O7" s="93">
        <f t="shared" si="8"/>
        <v>2.9799999999999995</v>
      </c>
      <c r="P7" s="93">
        <f t="shared" si="9"/>
        <v>5.62</v>
      </c>
      <c r="Q7" s="93">
        <f t="shared" si="10"/>
        <v>8.1800000000000015</v>
      </c>
      <c r="R7" s="93">
        <f t="shared" si="11"/>
        <v>6.86</v>
      </c>
      <c r="S7" s="93">
        <f t="shared" si="12"/>
        <v>5.96</v>
      </c>
      <c r="V7" s="93">
        <f t="shared" si="13"/>
        <v>6.32</v>
      </c>
      <c r="W7" s="91">
        <v>11.3</v>
      </c>
      <c r="X7" s="91">
        <v>5</v>
      </c>
      <c r="Y7" s="91">
        <v>2.5</v>
      </c>
      <c r="Z7" s="91">
        <v>5.9</v>
      </c>
      <c r="AA7" s="91">
        <v>6.9</v>
      </c>
      <c r="AB7" s="92"/>
      <c r="AD7" s="93">
        <f t="shared" si="14"/>
        <v>6.2200000000000006</v>
      </c>
      <c r="AE7" s="91">
        <v>9.4</v>
      </c>
      <c r="AF7" s="91">
        <v>5.3</v>
      </c>
      <c r="AG7" s="91">
        <v>2.5</v>
      </c>
      <c r="AH7" s="91">
        <v>6.4</v>
      </c>
      <c r="AI7" s="91">
        <v>7.5</v>
      </c>
      <c r="AJ7" s="92"/>
      <c r="AL7" s="93">
        <f t="shared" si="15"/>
        <v>7.64</v>
      </c>
      <c r="AM7" s="91">
        <v>10.9</v>
      </c>
      <c r="AN7" s="91">
        <v>6.2</v>
      </c>
      <c r="AO7" s="91">
        <v>3.6</v>
      </c>
      <c r="AP7" s="91">
        <v>8.1</v>
      </c>
      <c r="AQ7" s="91">
        <v>9.4</v>
      </c>
      <c r="AR7" s="92"/>
      <c r="AT7" s="93">
        <f t="shared" si="16"/>
        <v>7.419999999999999</v>
      </c>
      <c r="AU7" s="91">
        <v>11</v>
      </c>
      <c r="AV7" s="91">
        <v>5.8</v>
      </c>
      <c r="AW7" s="91">
        <v>3.9</v>
      </c>
      <c r="AX7" s="91">
        <v>7.6</v>
      </c>
      <c r="AY7" s="91">
        <v>8.8000000000000007</v>
      </c>
      <c r="AZ7" s="92"/>
      <c r="BB7" s="93">
        <f t="shared" si="17"/>
        <v>1.3400000000000003</v>
      </c>
      <c r="BC7" s="91">
        <v>5.2</v>
      </c>
      <c r="BD7" s="91">
        <v>-0.6</v>
      </c>
      <c r="BE7" s="91">
        <v>-0.7</v>
      </c>
      <c r="BF7" s="91">
        <v>1.4</v>
      </c>
      <c r="BG7" s="91">
        <v>1.4</v>
      </c>
      <c r="BH7" s="92"/>
      <c r="BJ7" s="93">
        <f t="shared" si="18"/>
        <v>2.9799999999999995</v>
      </c>
      <c r="BK7" s="91">
        <v>7</v>
      </c>
      <c r="BL7" s="91">
        <v>0.7</v>
      </c>
      <c r="BM7" s="91">
        <v>1.3</v>
      </c>
      <c r="BN7" s="91">
        <v>2.7</v>
      </c>
      <c r="BO7" s="91">
        <v>3.2</v>
      </c>
      <c r="BR7" s="93">
        <f t="shared" si="19"/>
        <v>5.62</v>
      </c>
      <c r="BS7" s="91">
        <v>8.8000000000000007</v>
      </c>
      <c r="BT7" s="91">
        <v>4.0999999999999996</v>
      </c>
      <c r="BU7" s="91">
        <v>2.9</v>
      </c>
      <c r="BV7" s="91">
        <v>4.9000000000000004</v>
      </c>
      <c r="BW7" s="91">
        <v>7.4</v>
      </c>
      <c r="BZ7" s="93">
        <f t="shared" si="20"/>
        <v>8.1800000000000015</v>
      </c>
      <c r="CA7" s="91">
        <v>11.8</v>
      </c>
      <c r="CB7" s="91">
        <v>6.7</v>
      </c>
      <c r="CC7" s="91">
        <v>5.6</v>
      </c>
      <c r="CD7" s="91">
        <v>7.5</v>
      </c>
      <c r="CE7" s="91">
        <v>9.3000000000000007</v>
      </c>
      <c r="CH7" s="93">
        <f t="shared" si="21"/>
        <v>6.86</v>
      </c>
      <c r="CI7" s="91">
        <v>10.4</v>
      </c>
      <c r="CJ7" s="91">
        <v>6.1</v>
      </c>
      <c r="CK7" s="91">
        <v>3.8</v>
      </c>
      <c r="CL7" s="91">
        <v>6.6</v>
      </c>
      <c r="CM7" s="91">
        <v>7.4</v>
      </c>
      <c r="CP7" s="93">
        <f t="shared" si="22"/>
        <v>5.96</v>
      </c>
      <c r="CQ7" s="91">
        <v>8.5</v>
      </c>
      <c r="CR7" s="91">
        <v>4.8</v>
      </c>
      <c r="CS7" s="91">
        <v>2.8</v>
      </c>
      <c r="CT7" s="91">
        <v>6.2</v>
      </c>
      <c r="CU7" s="91">
        <v>7.5</v>
      </c>
      <c r="CX7" s="95">
        <v>45784</v>
      </c>
      <c r="CY7" s="91">
        <v>15.100416666666666</v>
      </c>
      <c r="CZ7" s="91">
        <v>17.7</v>
      </c>
    </row>
    <row r="8" spans="1:107">
      <c r="A8" s="91" t="s">
        <v>79</v>
      </c>
      <c r="C8" s="92">
        <f t="shared" si="23"/>
        <v>45664</v>
      </c>
      <c r="D8" s="93">
        <f t="shared" si="0"/>
        <v>4.0113960000000004</v>
      </c>
      <c r="E8" s="93">
        <f t="shared" si="1"/>
        <v>4.92</v>
      </c>
      <c r="F8" s="93">
        <f t="shared" si="2"/>
        <v>0.20056980000000002</v>
      </c>
      <c r="G8" s="93">
        <f>指導機関用調整項目!$G$2*F8/$F$367</f>
        <v>1.498797160608692e-003</v>
      </c>
      <c r="H8" s="93">
        <f t="shared" si="24"/>
        <v>1.1090069848798548e-002</v>
      </c>
      <c r="J8" s="93">
        <f t="shared" si="3"/>
        <v>6.9599999999999991</v>
      </c>
      <c r="K8" s="93">
        <f t="shared" si="4"/>
        <v>6.48</v>
      </c>
      <c r="L8" s="93">
        <f t="shared" si="5"/>
        <v>7.26</v>
      </c>
      <c r="M8" s="93">
        <f t="shared" si="6"/>
        <v>7.4</v>
      </c>
      <c r="N8" s="93">
        <f t="shared" si="7"/>
        <v>0.86</v>
      </c>
      <c r="O8" s="93">
        <f t="shared" si="8"/>
        <v>3.4</v>
      </c>
      <c r="P8" s="93">
        <f t="shared" si="9"/>
        <v>4.92</v>
      </c>
      <c r="Q8" s="93">
        <f t="shared" si="10"/>
        <v>7.2</v>
      </c>
      <c r="R8" s="93">
        <f t="shared" si="11"/>
        <v>6.419999999999999</v>
      </c>
      <c r="S8" s="93">
        <f t="shared" si="12"/>
        <v>5.7799999999999994</v>
      </c>
      <c r="V8" s="93">
        <f t="shared" si="13"/>
        <v>6.9599999999999991</v>
      </c>
      <c r="W8" s="91">
        <v>10.5</v>
      </c>
      <c r="X8" s="91">
        <v>5.3</v>
      </c>
      <c r="Y8" s="91">
        <v>3.6</v>
      </c>
      <c r="Z8" s="91">
        <v>7.1</v>
      </c>
      <c r="AA8" s="91">
        <v>8.3000000000000007</v>
      </c>
      <c r="AB8" s="92"/>
      <c r="AD8" s="93">
        <f t="shared" si="14"/>
        <v>6.48</v>
      </c>
      <c r="AE8" s="91">
        <v>8.1999999999999993</v>
      </c>
      <c r="AF8" s="91">
        <v>5.6</v>
      </c>
      <c r="AG8" s="91">
        <v>4.2</v>
      </c>
      <c r="AH8" s="91">
        <v>5.8</v>
      </c>
      <c r="AI8" s="91">
        <v>8.6</v>
      </c>
      <c r="AJ8" s="92"/>
      <c r="AL8" s="93">
        <f t="shared" si="15"/>
        <v>7.26</v>
      </c>
      <c r="AM8" s="91">
        <v>8.9</v>
      </c>
      <c r="AN8" s="91">
        <v>6.5</v>
      </c>
      <c r="AO8" s="91">
        <v>4.8</v>
      </c>
      <c r="AP8" s="91">
        <v>6.5</v>
      </c>
      <c r="AQ8" s="91">
        <v>9.6</v>
      </c>
      <c r="AR8" s="92"/>
      <c r="AT8" s="93">
        <f t="shared" si="16"/>
        <v>7.4</v>
      </c>
      <c r="AU8" s="91">
        <v>10.4</v>
      </c>
      <c r="AV8" s="91">
        <v>5.8</v>
      </c>
      <c r="AW8" s="91">
        <v>4.8</v>
      </c>
      <c r="AX8" s="91">
        <v>6.1</v>
      </c>
      <c r="AY8" s="91">
        <v>9.9</v>
      </c>
      <c r="AZ8" s="92"/>
      <c r="BB8" s="93">
        <f t="shared" si="17"/>
        <v>0.86</v>
      </c>
      <c r="BC8" s="91">
        <v>3.5</v>
      </c>
      <c r="BD8" s="91">
        <v>-0.4</v>
      </c>
      <c r="BE8" s="91">
        <v>-1.6</v>
      </c>
      <c r="BF8" s="91">
        <v>-0.5</v>
      </c>
      <c r="BG8" s="91">
        <v>3.3</v>
      </c>
      <c r="BH8" s="92"/>
      <c r="BJ8" s="93">
        <f t="shared" si="18"/>
        <v>3.4</v>
      </c>
      <c r="BK8" s="91">
        <v>6.7</v>
      </c>
      <c r="BL8" s="91">
        <v>0.5</v>
      </c>
      <c r="BM8" s="91">
        <v>1</v>
      </c>
      <c r="BN8" s="91">
        <v>3</v>
      </c>
      <c r="BO8" s="91">
        <v>5.8</v>
      </c>
      <c r="BR8" s="93">
        <f t="shared" si="19"/>
        <v>4.92</v>
      </c>
      <c r="BS8" s="91">
        <v>6.4</v>
      </c>
      <c r="BT8" s="91">
        <v>4.7</v>
      </c>
      <c r="BU8" s="91">
        <v>2.5</v>
      </c>
      <c r="BV8" s="91">
        <v>2.7</v>
      </c>
      <c r="BW8" s="91">
        <v>8.3000000000000007</v>
      </c>
      <c r="BZ8" s="93">
        <f t="shared" si="20"/>
        <v>7.2</v>
      </c>
      <c r="CA8" s="91">
        <v>8.1</v>
      </c>
      <c r="CB8" s="91">
        <v>7.2</v>
      </c>
      <c r="CC8" s="91">
        <v>5.2</v>
      </c>
      <c r="CD8" s="91">
        <v>4.5999999999999996</v>
      </c>
      <c r="CE8" s="91">
        <v>10.9</v>
      </c>
      <c r="CH8" s="93">
        <f t="shared" si="21"/>
        <v>6.419999999999999</v>
      </c>
      <c r="CI8" s="91">
        <v>7.9</v>
      </c>
      <c r="CJ8" s="91">
        <v>6.3</v>
      </c>
      <c r="CK8" s="91">
        <v>4.7</v>
      </c>
      <c r="CL8" s="91">
        <v>4.4000000000000004</v>
      </c>
      <c r="CM8" s="91">
        <v>8.8000000000000007</v>
      </c>
      <c r="CP8" s="93">
        <f t="shared" si="22"/>
        <v>5.7799999999999994</v>
      </c>
      <c r="CQ8" s="91">
        <v>7.4</v>
      </c>
      <c r="CR8" s="91">
        <v>5.2</v>
      </c>
      <c r="CS8" s="91">
        <v>4.3</v>
      </c>
      <c r="CT8" s="91">
        <v>3.9</v>
      </c>
      <c r="CU8" s="91">
        <v>8.1</v>
      </c>
      <c r="CX8" s="95">
        <v>45785</v>
      </c>
      <c r="CY8" s="91">
        <v>15.787916666666662</v>
      </c>
      <c r="CZ8" s="91">
        <v>17.36</v>
      </c>
    </row>
    <row r="9" spans="1:107">
      <c r="A9" s="91" t="s">
        <v>83</v>
      </c>
      <c r="C9" s="92">
        <f t="shared" si="23"/>
        <v>45665</v>
      </c>
      <c r="D9" s="93">
        <f t="shared" si="0"/>
        <v>3.4639440000000001</v>
      </c>
      <c r="E9" s="93">
        <f t="shared" si="1"/>
        <v>4.38</v>
      </c>
      <c r="F9" s="93">
        <f t="shared" si="2"/>
        <v>0.17319720000000002</v>
      </c>
      <c r="G9" s="93">
        <f>指導機関用調整項目!$G$2*F9/$F$367</f>
        <v>1.2942500395641604e-003</v>
      </c>
      <c r="H9" s="93">
        <f t="shared" si="24"/>
        <v>1.2384319888362708e-002</v>
      </c>
      <c r="J9" s="93">
        <f t="shared" si="3"/>
        <v>6.3</v>
      </c>
      <c r="K9" s="93">
        <f t="shared" si="4"/>
        <v>6.2200000000000006</v>
      </c>
      <c r="L9" s="93">
        <f t="shared" si="5"/>
        <v>6.94</v>
      </c>
      <c r="M9" s="93">
        <f t="shared" si="6"/>
        <v>6.7799999999999985</v>
      </c>
      <c r="N9" s="93">
        <f t="shared" si="7"/>
        <v>0.65999999999999992</v>
      </c>
      <c r="O9" s="93">
        <f t="shared" si="8"/>
        <v>2.72</v>
      </c>
      <c r="P9" s="93">
        <f t="shared" si="9"/>
        <v>4.38</v>
      </c>
      <c r="Q9" s="93">
        <f t="shared" si="10"/>
        <v>6.580000000000001</v>
      </c>
      <c r="R9" s="93">
        <f t="shared" si="11"/>
        <v>6.14</v>
      </c>
      <c r="S9" s="93">
        <f t="shared" si="12"/>
        <v>5.26</v>
      </c>
      <c r="V9" s="93">
        <f t="shared" si="13"/>
        <v>6.3</v>
      </c>
      <c r="W9" s="91">
        <v>5.3</v>
      </c>
      <c r="X9" s="91">
        <v>5.2</v>
      </c>
      <c r="Y9" s="91">
        <v>5.4</v>
      </c>
      <c r="Z9" s="91">
        <v>3.1</v>
      </c>
      <c r="AA9" s="91">
        <v>12.5</v>
      </c>
      <c r="AB9" s="92"/>
      <c r="AD9" s="93">
        <f t="shared" si="14"/>
        <v>6.2200000000000006</v>
      </c>
      <c r="AE9" s="91">
        <v>4.7</v>
      </c>
      <c r="AF9" s="91">
        <v>6.3</v>
      </c>
      <c r="AG9" s="91">
        <v>6</v>
      </c>
      <c r="AH9" s="91">
        <v>1.6</v>
      </c>
      <c r="AI9" s="91">
        <v>12.5</v>
      </c>
      <c r="AJ9" s="92"/>
      <c r="AL9" s="93">
        <f t="shared" si="15"/>
        <v>6.94</v>
      </c>
      <c r="AM9" s="91">
        <v>5.3</v>
      </c>
      <c r="AN9" s="91">
        <v>7.5</v>
      </c>
      <c r="AO9" s="91">
        <v>6.3</v>
      </c>
      <c r="AP9" s="91">
        <v>2.2999999999999998</v>
      </c>
      <c r="AQ9" s="91">
        <v>13.3</v>
      </c>
      <c r="AR9" s="92"/>
      <c r="AT9" s="93">
        <f t="shared" si="16"/>
        <v>6.7799999999999985</v>
      </c>
      <c r="AU9" s="91">
        <v>5.7</v>
      </c>
      <c r="AV9" s="91">
        <v>7</v>
      </c>
      <c r="AW9" s="91">
        <v>6.1</v>
      </c>
      <c r="AX9" s="91">
        <v>1.9</v>
      </c>
      <c r="AY9" s="91">
        <v>13.2</v>
      </c>
      <c r="AZ9" s="92"/>
      <c r="BB9" s="93">
        <f t="shared" si="17"/>
        <v>0.65999999999999992</v>
      </c>
      <c r="BC9" s="91">
        <v>-0.2</v>
      </c>
      <c r="BD9" s="91">
        <v>0.8</v>
      </c>
      <c r="BE9" s="91">
        <v>-0.6</v>
      </c>
      <c r="BF9" s="91">
        <v>-4.2</v>
      </c>
      <c r="BG9" s="91">
        <v>7.5</v>
      </c>
      <c r="BH9" s="92"/>
      <c r="BJ9" s="93">
        <f t="shared" si="18"/>
        <v>2.72</v>
      </c>
      <c r="BK9" s="91">
        <v>1.9</v>
      </c>
      <c r="BL9" s="91">
        <v>1.2</v>
      </c>
      <c r="BM9" s="91">
        <v>1.4</v>
      </c>
      <c r="BN9" s="91">
        <v>-1.1000000000000001</v>
      </c>
      <c r="BO9" s="91">
        <v>10.199999999999999</v>
      </c>
      <c r="BR9" s="93">
        <f t="shared" si="19"/>
        <v>4.38</v>
      </c>
      <c r="BS9" s="91">
        <v>2.4</v>
      </c>
      <c r="BT9" s="91">
        <v>5.6</v>
      </c>
      <c r="BU9" s="91">
        <v>4.3</v>
      </c>
      <c r="BV9" s="91">
        <v>-1.6</v>
      </c>
      <c r="BW9" s="91">
        <v>11.2</v>
      </c>
      <c r="BZ9" s="93">
        <f t="shared" si="20"/>
        <v>6.580000000000001</v>
      </c>
      <c r="CA9" s="91">
        <v>4.5</v>
      </c>
      <c r="CB9" s="91">
        <v>8</v>
      </c>
      <c r="CC9" s="91">
        <v>6</v>
      </c>
      <c r="CD9" s="91">
        <v>0.6</v>
      </c>
      <c r="CE9" s="91">
        <v>13.8</v>
      </c>
      <c r="CH9" s="93">
        <f t="shared" si="21"/>
        <v>6.14</v>
      </c>
      <c r="CI9" s="91">
        <v>4.5</v>
      </c>
      <c r="CJ9" s="91">
        <v>7.9</v>
      </c>
      <c r="CK9" s="91">
        <v>4.7</v>
      </c>
      <c r="CL9" s="91">
        <v>0.6</v>
      </c>
      <c r="CM9" s="91">
        <v>13</v>
      </c>
      <c r="CP9" s="93">
        <f t="shared" si="22"/>
        <v>5.26</v>
      </c>
      <c r="CQ9" s="91">
        <v>3.9</v>
      </c>
      <c r="CR9" s="91">
        <v>6.3</v>
      </c>
      <c r="CS9" s="91">
        <v>4.8</v>
      </c>
      <c r="CT9" s="91">
        <v>-0.2</v>
      </c>
      <c r="CU9" s="91">
        <v>11.5</v>
      </c>
      <c r="CX9" s="95">
        <v>45786</v>
      </c>
      <c r="CY9" s="91">
        <v>15.998333333333335</v>
      </c>
      <c r="CZ9" s="91">
        <v>16.800000000000004</v>
      </c>
    </row>
    <row r="10" spans="1:107">
      <c r="A10" s="91" t="s">
        <v>84</v>
      </c>
      <c r="C10" s="92">
        <f t="shared" si="23"/>
        <v>45666</v>
      </c>
      <c r="D10" s="93">
        <f t="shared" si="0"/>
        <v>3.970844</v>
      </c>
      <c r="E10" s="93">
        <f t="shared" si="1"/>
        <v>4.88</v>
      </c>
      <c r="F10" s="93">
        <f t="shared" si="2"/>
        <v>0.1985422</v>
      </c>
      <c r="G10" s="93">
        <f>指導機関用調整項目!$G$2*F10/$F$367</f>
        <v>1.4836455220128004e-003</v>
      </c>
      <c r="H10" s="93">
        <f t="shared" si="24"/>
        <v>1.3867965410375507e-002</v>
      </c>
      <c r="J10" s="93">
        <f t="shared" si="3"/>
        <v>6.9</v>
      </c>
      <c r="K10" s="93">
        <f t="shared" si="4"/>
        <v>6.64</v>
      </c>
      <c r="L10" s="93">
        <f t="shared" si="5"/>
        <v>7.1</v>
      </c>
      <c r="M10" s="93">
        <f t="shared" si="6"/>
        <v>7.7200000000000006</v>
      </c>
      <c r="N10" s="93">
        <f t="shared" si="7"/>
        <v>1.64</v>
      </c>
      <c r="O10" s="93">
        <f t="shared" si="8"/>
        <v>3.56</v>
      </c>
      <c r="P10" s="93">
        <f t="shared" si="9"/>
        <v>4.88</v>
      </c>
      <c r="Q10" s="93">
        <f t="shared" si="10"/>
        <v>7.4599999999999991</v>
      </c>
      <c r="R10" s="93">
        <f t="shared" si="11"/>
        <v>6.44</v>
      </c>
      <c r="S10" s="93">
        <f t="shared" si="12"/>
        <v>5.86</v>
      </c>
      <c r="V10" s="93">
        <f t="shared" si="13"/>
        <v>6.9</v>
      </c>
      <c r="W10" s="91">
        <v>6.4</v>
      </c>
      <c r="X10" s="91">
        <v>6.9</v>
      </c>
      <c r="Y10" s="91">
        <v>7.5</v>
      </c>
      <c r="Z10" s="91">
        <v>2.2000000000000002</v>
      </c>
      <c r="AA10" s="91">
        <v>11.5</v>
      </c>
      <c r="AB10" s="92"/>
      <c r="AD10" s="93">
        <f t="shared" si="14"/>
        <v>6.64</v>
      </c>
      <c r="AE10" s="91">
        <v>5.2</v>
      </c>
      <c r="AF10" s="91">
        <v>6.8</v>
      </c>
      <c r="AG10" s="91">
        <v>7.3</v>
      </c>
      <c r="AH10" s="91">
        <v>0.9</v>
      </c>
      <c r="AI10" s="91">
        <v>13</v>
      </c>
      <c r="AJ10" s="92"/>
      <c r="AL10" s="93">
        <f t="shared" si="15"/>
        <v>7.1</v>
      </c>
      <c r="AM10" s="91">
        <v>5.7</v>
      </c>
      <c r="AN10" s="91">
        <v>7.8</v>
      </c>
      <c r="AO10" s="91">
        <v>8</v>
      </c>
      <c r="AP10" s="91">
        <v>2.4</v>
      </c>
      <c r="AQ10" s="91">
        <v>11.6</v>
      </c>
      <c r="AR10" s="92"/>
      <c r="AT10" s="93">
        <f t="shared" si="16"/>
        <v>7.7200000000000006</v>
      </c>
      <c r="AU10" s="91">
        <v>6.7</v>
      </c>
      <c r="AV10" s="91">
        <v>8.8000000000000007</v>
      </c>
      <c r="AW10" s="91">
        <v>8.3000000000000007</v>
      </c>
      <c r="AX10" s="91">
        <v>2.5</v>
      </c>
      <c r="AY10" s="91">
        <v>12.3</v>
      </c>
      <c r="AZ10" s="92"/>
      <c r="BB10" s="93">
        <f t="shared" si="17"/>
        <v>1.64</v>
      </c>
      <c r="BC10" s="91">
        <v>1.2</v>
      </c>
      <c r="BD10" s="91">
        <v>3.1</v>
      </c>
      <c r="BE10" s="91">
        <v>1.9</v>
      </c>
      <c r="BF10" s="91">
        <v>-4.0999999999999996</v>
      </c>
      <c r="BG10" s="91">
        <v>6.1</v>
      </c>
      <c r="BH10" s="92"/>
      <c r="BJ10" s="93">
        <f t="shared" si="18"/>
        <v>3.56</v>
      </c>
      <c r="BK10" s="91">
        <v>1.8</v>
      </c>
      <c r="BL10" s="91">
        <v>5.3</v>
      </c>
      <c r="BM10" s="91">
        <v>3.4</v>
      </c>
      <c r="BN10" s="91">
        <v>-0.6</v>
      </c>
      <c r="BO10" s="91">
        <v>7.9</v>
      </c>
      <c r="BR10" s="93">
        <f t="shared" si="19"/>
        <v>4.88</v>
      </c>
      <c r="BS10" s="91">
        <v>3.5</v>
      </c>
      <c r="BT10" s="91">
        <v>6.7</v>
      </c>
      <c r="BU10" s="91">
        <v>6.6</v>
      </c>
      <c r="BV10" s="91">
        <v>-1.4</v>
      </c>
      <c r="BW10" s="91">
        <v>9</v>
      </c>
      <c r="BZ10" s="93">
        <f t="shared" si="20"/>
        <v>7.4599999999999991</v>
      </c>
      <c r="CA10" s="91">
        <v>6.4</v>
      </c>
      <c r="CB10" s="91">
        <v>9.6999999999999993</v>
      </c>
      <c r="CC10" s="91">
        <v>9.3000000000000007</v>
      </c>
      <c r="CD10" s="91">
        <v>0.9</v>
      </c>
      <c r="CE10" s="91">
        <v>11</v>
      </c>
      <c r="CH10" s="93">
        <f t="shared" si="21"/>
        <v>6.44</v>
      </c>
      <c r="CI10" s="91">
        <v>6</v>
      </c>
      <c r="CJ10" s="91">
        <v>8.3000000000000007</v>
      </c>
      <c r="CK10" s="91">
        <v>7</v>
      </c>
      <c r="CL10" s="91">
        <v>0.6</v>
      </c>
      <c r="CM10" s="91">
        <v>10.3</v>
      </c>
      <c r="CP10" s="93">
        <f t="shared" si="22"/>
        <v>5.86</v>
      </c>
      <c r="CQ10" s="91">
        <v>4.7</v>
      </c>
      <c r="CR10" s="91">
        <v>8</v>
      </c>
      <c r="CS10" s="91">
        <v>6.5</v>
      </c>
      <c r="CT10" s="91">
        <v>-0.6</v>
      </c>
      <c r="CU10" s="91">
        <v>10.7</v>
      </c>
      <c r="CX10" s="95">
        <v>45787</v>
      </c>
      <c r="CY10" s="91">
        <v>16.005624999999998</v>
      </c>
      <c r="CZ10" s="91">
        <v>16.46</v>
      </c>
    </row>
    <row r="11" spans="1:107">
      <c r="A11" s="91" t="s">
        <v>86</v>
      </c>
      <c r="C11" s="92">
        <f t="shared" si="23"/>
        <v>45667</v>
      </c>
      <c r="D11" s="93">
        <f t="shared" si="0"/>
        <v>5.0454720000000002</v>
      </c>
      <c r="E11" s="93">
        <f t="shared" si="1"/>
        <v>5.94</v>
      </c>
      <c r="F11" s="93">
        <f t="shared" si="2"/>
        <v>0.25227360000000004</v>
      </c>
      <c r="G11" s="93">
        <f>指導機関用調整項目!$G$2*F11/$F$367</f>
        <v>1.8851639448039181e-003</v>
      </c>
      <c r="H11" s="93">
        <f t="shared" si="24"/>
        <v>1.5753129355179425e-002</v>
      </c>
      <c r="J11" s="93">
        <f t="shared" si="3"/>
        <v>7.08</v>
      </c>
      <c r="K11" s="93">
        <f t="shared" si="4"/>
        <v>6.92</v>
      </c>
      <c r="L11" s="93">
        <f t="shared" si="5"/>
        <v>7.98</v>
      </c>
      <c r="M11" s="93">
        <f t="shared" si="6"/>
        <v>8.44</v>
      </c>
      <c r="N11" s="93">
        <f t="shared" si="7"/>
        <v>1.8799999999999997</v>
      </c>
      <c r="O11" s="93">
        <f t="shared" si="8"/>
        <v>3.660000000000001</v>
      </c>
      <c r="P11" s="93">
        <f t="shared" si="9"/>
        <v>5.94</v>
      </c>
      <c r="Q11" s="93">
        <f t="shared" si="10"/>
        <v>8.36</v>
      </c>
      <c r="R11" s="93">
        <f t="shared" si="11"/>
        <v>7.06</v>
      </c>
      <c r="S11" s="93">
        <f t="shared" si="12"/>
        <v>6.44</v>
      </c>
      <c r="V11" s="93">
        <f t="shared" si="13"/>
        <v>7.08</v>
      </c>
      <c r="W11" s="91">
        <v>8.6</v>
      </c>
      <c r="X11" s="91">
        <v>7.5</v>
      </c>
      <c r="Y11" s="91">
        <v>8</v>
      </c>
      <c r="Z11" s="91">
        <v>1.7</v>
      </c>
      <c r="AA11" s="91">
        <v>9.6</v>
      </c>
      <c r="AB11" s="92"/>
      <c r="AD11" s="93">
        <f t="shared" si="14"/>
        <v>6.92</v>
      </c>
      <c r="AE11" s="91">
        <v>7.7</v>
      </c>
      <c r="AF11" s="91">
        <v>7.1</v>
      </c>
      <c r="AG11" s="91">
        <v>8.3000000000000007</v>
      </c>
      <c r="AH11" s="91">
        <v>1.8</v>
      </c>
      <c r="AI11" s="91">
        <v>9.6999999999999993</v>
      </c>
      <c r="AJ11" s="92"/>
      <c r="AL11" s="93">
        <f t="shared" si="15"/>
        <v>7.98</v>
      </c>
      <c r="AM11" s="91">
        <v>8.8000000000000007</v>
      </c>
      <c r="AN11" s="91">
        <v>7.9</v>
      </c>
      <c r="AO11" s="91">
        <v>10.199999999999999</v>
      </c>
      <c r="AP11" s="91">
        <v>2.9</v>
      </c>
      <c r="AQ11" s="91">
        <v>10.1</v>
      </c>
      <c r="AR11" s="92"/>
      <c r="AT11" s="93">
        <f t="shared" si="16"/>
        <v>8.44</v>
      </c>
      <c r="AU11" s="91">
        <v>9.1999999999999993</v>
      </c>
      <c r="AV11" s="91">
        <v>9.1</v>
      </c>
      <c r="AW11" s="91">
        <v>9.6</v>
      </c>
      <c r="AX11" s="91">
        <v>4.3</v>
      </c>
      <c r="AY11" s="91">
        <v>10</v>
      </c>
      <c r="AZ11" s="92"/>
      <c r="BB11" s="93">
        <f t="shared" si="17"/>
        <v>1.8799999999999997</v>
      </c>
      <c r="BC11" s="91">
        <v>4.3</v>
      </c>
      <c r="BD11" s="91">
        <v>2.4</v>
      </c>
      <c r="BE11" s="91">
        <v>2.9</v>
      </c>
      <c r="BF11" s="91">
        <v>-2.9</v>
      </c>
      <c r="BG11" s="91">
        <v>2.7</v>
      </c>
      <c r="BH11" s="92"/>
      <c r="BJ11" s="93">
        <f t="shared" si="18"/>
        <v>3.660000000000001</v>
      </c>
      <c r="BK11" s="91">
        <v>4.5</v>
      </c>
      <c r="BL11" s="91">
        <v>4.4000000000000004</v>
      </c>
      <c r="BM11" s="91">
        <v>4.7</v>
      </c>
      <c r="BN11" s="91">
        <v>-0.7</v>
      </c>
      <c r="BO11" s="91">
        <v>5.4</v>
      </c>
      <c r="BR11" s="93">
        <f t="shared" si="19"/>
        <v>5.94</v>
      </c>
      <c r="BS11" s="91">
        <v>7.7</v>
      </c>
      <c r="BT11" s="91">
        <v>5</v>
      </c>
      <c r="BU11" s="91">
        <v>8.8000000000000007</v>
      </c>
      <c r="BV11" s="91">
        <v>0.1</v>
      </c>
      <c r="BW11" s="91">
        <v>8.1</v>
      </c>
      <c r="BZ11" s="93">
        <f t="shared" si="20"/>
        <v>8.36</v>
      </c>
      <c r="CA11" s="91">
        <v>10.3</v>
      </c>
      <c r="CB11" s="91">
        <v>7.1</v>
      </c>
      <c r="CC11" s="91">
        <v>11.7</v>
      </c>
      <c r="CD11" s="91">
        <v>2.2999999999999998</v>
      </c>
      <c r="CE11" s="91">
        <v>10.4</v>
      </c>
      <c r="CH11" s="93">
        <f t="shared" si="21"/>
        <v>7.06</v>
      </c>
      <c r="CI11" s="91">
        <v>8.6</v>
      </c>
      <c r="CJ11" s="91">
        <v>6.5</v>
      </c>
      <c r="CK11" s="91">
        <v>9.1</v>
      </c>
      <c r="CL11" s="91">
        <v>1.8</v>
      </c>
      <c r="CM11" s="91">
        <v>9.3000000000000007</v>
      </c>
      <c r="CP11" s="93">
        <f t="shared" si="22"/>
        <v>6.44</v>
      </c>
      <c r="CQ11" s="91">
        <v>7.4</v>
      </c>
      <c r="CR11" s="91">
        <v>6.8</v>
      </c>
      <c r="CS11" s="91">
        <v>8.6999999999999993</v>
      </c>
      <c r="CT11" s="91">
        <v>0.7</v>
      </c>
      <c r="CU11" s="91">
        <v>8.6</v>
      </c>
      <c r="CX11" s="95">
        <v>45788</v>
      </c>
      <c r="CY11" s="91">
        <v>16.183125000000004</v>
      </c>
      <c r="CZ11" s="91">
        <v>17.7</v>
      </c>
    </row>
    <row r="12" spans="1:107">
      <c r="C12" s="92">
        <f t="shared" si="23"/>
        <v>45668</v>
      </c>
      <c r="D12" s="93">
        <f t="shared" si="0"/>
        <v>4.9035400000000005</v>
      </c>
      <c r="E12" s="93">
        <f t="shared" si="1"/>
        <v>5.8</v>
      </c>
      <c r="F12" s="93">
        <f t="shared" si="2"/>
        <v>0.24517700000000003</v>
      </c>
      <c r="G12" s="93">
        <f>指導機関用調整項目!$G$2*F12/$F$367</f>
        <v>1.832133209718299e-003</v>
      </c>
      <c r="H12" s="93">
        <f t="shared" si="24"/>
        <v>1.7585262564897723e-002</v>
      </c>
      <c r="J12" s="93">
        <f t="shared" si="3"/>
        <v>5.9999999999999991</v>
      </c>
      <c r="K12" s="93">
        <f t="shared" si="4"/>
        <v>6.16</v>
      </c>
      <c r="L12" s="93">
        <f t="shared" si="5"/>
        <v>7.3400000000000007</v>
      </c>
      <c r="M12" s="93">
        <f t="shared" si="6"/>
        <v>7.64</v>
      </c>
      <c r="N12" s="93">
        <f t="shared" si="7"/>
        <v>0.88000000000000012</v>
      </c>
      <c r="O12" s="93">
        <f t="shared" si="8"/>
        <v>2.76</v>
      </c>
      <c r="P12" s="93">
        <f t="shared" si="9"/>
        <v>5.8</v>
      </c>
      <c r="Q12" s="93">
        <f t="shared" si="10"/>
        <v>8.120000000000001</v>
      </c>
      <c r="R12" s="93">
        <f t="shared" si="11"/>
        <v>6.1399999999999988</v>
      </c>
      <c r="S12" s="93">
        <f t="shared" si="12"/>
        <v>6.06</v>
      </c>
      <c r="V12" s="93">
        <f t="shared" si="13"/>
        <v>5.9999999999999991</v>
      </c>
      <c r="W12" s="91">
        <v>6.6</v>
      </c>
      <c r="X12" s="91">
        <v>5.3</v>
      </c>
      <c r="Y12" s="91">
        <v>7.7</v>
      </c>
      <c r="Z12" s="91">
        <v>1.9</v>
      </c>
      <c r="AA12" s="91">
        <v>8.5</v>
      </c>
      <c r="AB12" s="92"/>
      <c r="AD12" s="93">
        <f t="shared" si="14"/>
        <v>6.16</v>
      </c>
      <c r="AE12" s="91">
        <v>6.1</v>
      </c>
      <c r="AF12" s="91">
        <v>6.2</v>
      </c>
      <c r="AG12" s="91">
        <v>7.1</v>
      </c>
      <c r="AH12" s="91">
        <v>2.6</v>
      </c>
      <c r="AI12" s="91">
        <v>8.8000000000000007</v>
      </c>
      <c r="AJ12" s="92"/>
      <c r="AL12" s="93">
        <f t="shared" si="15"/>
        <v>7.3400000000000007</v>
      </c>
      <c r="AM12" s="91">
        <v>7.7</v>
      </c>
      <c r="AN12" s="91">
        <v>7.6</v>
      </c>
      <c r="AO12" s="91">
        <v>7.9</v>
      </c>
      <c r="AP12" s="91">
        <v>4.0999999999999996</v>
      </c>
      <c r="AQ12" s="91">
        <v>9.4</v>
      </c>
      <c r="AR12" s="92"/>
      <c r="AT12" s="93">
        <f t="shared" si="16"/>
        <v>7.64</v>
      </c>
      <c r="AU12" s="91">
        <v>8</v>
      </c>
      <c r="AV12" s="91">
        <v>7.9</v>
      </c>
      <c r="AW12" s="91">
        <v>8.5</v>
      </c>
      <c r="AX12" s="91">
        <v>4.3</v>
      </c>
      <c r="AY12" s="91">
        <v>9.5</v>
      </c>
      <c r="AZ12" s="92"/>
      <c r="BB12" s="93">
        <f t="shared" si="17"/>
        <v>0.88000000000000012</v>
      </c>
      <c r="BC12" s="91">
        <v>2</v>
      </c>
      <c r="BD12" s="91">
        <v>0.4</v>
      </c>
      <c r="BE12" s="91">
        <v>1.5</v>
      </c>
      <c r="BF12" s="91">
        <v>-1.6</v>
      </c>
      <c r="BG12" s="91">
        <v>2.1</v>
      </c>
      <c r="BH12" s="92"/>
      <c r="BJ12" s="93">
        <f t="shared" si="18"/>
        <v>2.76</v>
      </c>
      <c r="BK12" s="91">
        <v>2.9</v>
      </c>
      <c r="BL12" s="91">
        <v>1.3</v>
      </c>
      <c r="BM12" s="91">
        <v>5</v>
      </c>
      <c r="BN12" s="91">
        <v>0.5</v>
      </c>
      <c r="BO12" s="91">
        <v>4.0999999999999996</v>
      </c>
      <c r="BR12" s="93">
        <f t="shared" si="19"/>
        <v>5.8</v>
      </c>
      <c r="BS12" s="91">
        <v>6.4</v>
      </c>
      <c r="BT12" s="91">
        <v>6.8</v>
      </c>
      <c r="BU12" s="91">
        <v>6.3</v>
      </c>
      <c r="BV12" s="91">
        <v>2.1</v>
      </c>
      <c r="BW12" s="91">
        <v>7.4</v>
      </c>
      <c r="BZ12" s="93">
        <f t="shared" si="20"/>
        <v>8.120000000000001</v>
      </c>
      <c r="CA12" s="91">
        <v>9</v>
      </c>
      <c r="CB12" s="91">
        <v>7.5</v>
      </c>
      <c r="CC12" s="91">
        <v>8.8000000000000007</v>
      </c>
      <c r="CD12" s="91">
        <v>5</v>
      </c>
      <c r="CE12" s="91">
        <v>10.3</v>
      </c>
      <c r="CH12" s="93">
        <f t="shared" si="21"/>
        <v>6.1399999999999988</v>
      </c>
      <c r="CI12" s="91">
        <v>6.6</v>
      </c>
      <c r="CJ12" s="91">
        <v>5.6</v>
      </c>
      <c r="CK12" s="91">
        <v>7.5</v>
      </c>
      <c r="CL12" s="91">
        <v>3.4</v>
      </c>
      <c r="CM12" s="91">
        <v>7.6</v>
      </c>
      <c r="CP12" s="93">
        <f t="shared" si="22"/>
        <v>6.06</v>
      </c>
      <c r="CQ12" s="91">
        <v>6.3</v>
      </c>
      <c r="CR12" s="91">
        <v>6.6</v>
      </c>
      <c r="CS12" s="91">
        <v>6.6</v>
      </c>
      <c r="CT12" s="91">
        <v>2.9</v>
      </c>
      <c r="CU12" s="91">
        <v>7.9</v>
      </c>
      <c r="CX12" s="95">
        <v>45789</v>
      </c>
      <c r="CY12" s="91">
        <v>15.995624999999999</v>
      </c>
      <c r="CZ12" s="91">
        <v>17.380000000000003</v>
      </c>
    </row>
    <row r="13" spans="1:107">
      <c r="A13" s="91" t="s">
        <v>94</v>
      </c>
      <c r="C13" s="92">
        <f t="shared" si="23"/>
        <v>45669</v>
      </c>
      <c r="D13" s="93">
        <f t="shared" si="0"/>
        <v>3.9302920000000001</v>
      </c>
      <c r="E13" s="93">
        <f t="shared" si="1"/>
        <v>4.84</v>
      </c>
      <c r="F13" s="93">
        <f t="shared" si="2"/>
        <v>0.19651460000000001</v>
      </c>
      <c r="G13" s="93">
        <f>指導機関用調整項目!$G$2*F13/$F$367</f>
        <v>1.4684938834169095e-003</v>
      </c>
      <c r="H13" s="93">
        <f t="shared" si="24"/>
        <v>1.9053756448314633e-002</v>
      </c>
      <c r="J13" s="93">
        <f t="shared" si="3"/>
        <v>5.92</v>
      </c>
      <c r="K13" s="93">
        <f t="shared" si="4"/>
        <v>5.76</v>
      </c>
      <c r="L13" s="93">
        <f t="shared" si="5"/>
        <v>6.88</v>
      </c>
      <c r="M13" s="93">
        <f t="shared" si="6"/>
        <v>7.02</v>
      </c>
      <c r="N13" s="93">
        <f t="shared" si="7"/>
        <v>0.59999999999999987</v>
      </c>
      <c r="O13" s="93">
        <f t="shared" si="8"/>
        <v>2.56</v>
      </c>
      <c r="P13" s="93">
        <f t="shared" si="9"/>
        <v>4.84</v>
      </c>
      <c r="Q13" s="93">
        <f t="shared" si="10"/>
        <v>7.56</v>
      </c>
      <c r="R13" s="93">
        <f t="shared" si="11"/>
        <v>5.98</v>
      </c>
      <c r="S13" s="93">
        <f t="shared" si="12"/>
        <v>5.42</v>
      </c>
      <c r="V13" s="93">
        <f t="shared" si="13"/>
        <v>5.92</v>
      </c>
      <c r="W13" s="91">
        <v>6.8</v>
      </c>
      <c r="X13" s="91">
        <v>6</v>
      </c>
      <c r="Y13" s="91">
        <v>6.1</v>
      </c>
      <c r="Z13" s="91">
        <v>4.2</v>
      </c>
      <c r="AA13" s="91">
        <v>6.5</v>
      </c>
      <c r="AB13" s="92"/>
      <c r="AD13" s="93">
        <f t="shared" si="14"/>
        <v>5.76</v>
      </c>
      <c r="AE13" s="91">
        <v>6.3</v>
      </c>
      <c r="AF13" s="91">
        <v>7</v>
      </c>
      <c r="AG13" s="91">
        <v>5</v>
      </c>
      <c r="AH13" s="91">
        <v>3.3</v>
      </c>
      <c r="AI13" s="91">
        <v>7.2</v>
      </c>
      <c r="AJ13" s="92"/>
      <c r="AL13" s="93">
        <f t="shared" si="15"/>
        <v>6.88</v>
      </c>
      <c r="AM13" s="91">
        <v>7.8</v>
      </c>
      <c r="AN13" s="91">
        <v>8.1</v>
      </c>
      <c r="AO13" s="91">
        <v>6.2</v>
      </c>
      <c r="AP13" s="91">
        <v>4.3</v>
      </c>
      <c r="AQ13" s="91">
        <v>8</v>
      </c>
      <c r="AR13" s="92"/>
      <c r="AT13" s="93">
        <f t="shared" si="16"/>
        <v>7.02</v>
      </c>
      <c r="AU13" s="91">
        <v>8.1999999999999993</v>
      </c>
      <c r="AV13" s="91">
        <v>7.8</v>
      </c>
      <c r="AW13" s="91">
        <v>6.4</v>
      </c>
      <c r="AX13" s="91">
        <v>5.0999999999999996</v>
      </c>
      <c r="AY13" s="91">
        <v>7.6</v>
      </c>
      <c r="AZ13" s="92"/>
      <c r="BB13" s="93">
        <f t="shared" si="17"/>
        <v>0.59999999999999987</v>
      </c>
      <c r="BC13" s="91">
        <v>1.8</v>
      </c>
      <c r="BD13" s="91">
        <v>2.2999999999999998</v>
      </c>
      <c r="BE13" s="91">
        <v>-1.1000000000000001</v>
      </c>
      <c r="BF13" s="91">
        <v>-1</v>
      </c>
      <c r="BG13" s="91">
        <v>1</v>
      </c>
      <c r="BH13" s="92"/>
      <c r="BJ13" s="93">
        <f t="shared" si="18"/>
        <v>2.56</v>
      </c>
      <c r="BK13" s="91">
        <v>4.0999999999999996</v>
      </c>
      <c r="BL13" s="91">
        <v>2</v>
      </c>
      <c r="BM13" s="91">
        <v>2.5</v>
      </c>
      <c r="BN13" s="91">
        <v>1.8</v>
      </c>
      <c r="BO13" s="91">
        <v>2.4</v>
      </c>
      <c r="BR13" s="93">
        <f t="shared" si="19"/>
        <v>4.84</v>
      </c>
      <c r="BS13" s="91">
        <v>5.6</v>
      </c>
      <c r="BT13" s="91">
        <v>6.8</v>
      </c>
      <c r="BU13" s="91">
        <v>2.6</v>
      </c>
      <c r="BV13" s="91">
        <v>3.4</v>
      </c>
      <c r="BW13" s="91">
        <v>5.8</v>
      </c>
      <c r="BZ13" s="93">
        <f t="shared" si="20"/>
        <v>7.56</v>
      </c>
      <c r="CA13" s="91">
        <v>8.6</v>
      </c>
      <c r="CB13" s="91">
        <v>10</v>
      </c>
      <c r="CC13" s="91">
        <v>4.5999999999999996</v>
      </c>
      <c r="CD13" s="91">
        <v>6.1</v>
      </c>
      <c r="CE13" s="91">
        <v>8.5</v>
      </c>
      <c r="CH13" s="93">
        <f t="shared" si="21"/>
        <v>5.98</v>
      </c>
      <c r="CI13" s="91">
        <v>7.3</v>
      </c>
      <c r="CJ13" s="91">
        <v>7.1</v>
      </c>
      <c r="CK13" s="91">
        <v>3.9</v>
      </c>
      <c r="CL13" s="91">
        <v>4.7</v>
      </c>
      <c r="CM13" s="91">
        <v>6.9</v>
      </c>
      <c r="CP13" s="93">
        <f t="shared" si="22"/>
        <v>5.42</v>
      </c>
      <c r="CQ13" s="91">
        <v>6.5</v>
      </c>
      <c r="CR13" s="91">
        <v>7</v>
      </c>
      <c r="CS13" s="91">
        <v>3.9</v>
      </c>
      <c r="CT13" s="91">
        <v>3.6</v>
      </c>
      <c r="CU13" s="91">
        <v>6.1</v>
      </c>
      <c r="CX13" s="95">
        <v>45791</v>
      </c>
      <c r="CY13" s="91">
        <v>16.858958333333337</v>
      </c>
      <c r="CZ13" s="91">
        <v>17.899999999999999</v>
      </c>
    </row>
    <row r="14" spans="1:107">
      <c r="A14" s="91" t="str">
        <f>施肥設計試算シート!E3</f>
        <v>菊川牧之原</v>
      </c>
      <c r="C14" s="92">
        <f t="shared" si="23"/>
        <v>45670</v>
      </c>
      <c r="D14" s="93">
        <f t="shared" si="0"/>
        <v>4.4980200000000012</v>
      </c>
      <c r="E14" s="93">
        <f t="shared" si="1"/>
        <v>5.4</v>
      </c>
      <c r="F14" s="93">
        <f t="shared" si="2"/>
        <v>0.22490100000000007</v>
      </c>
      <c r="G14" s="93">
        <f>指導機関用調整項目!$G$2*F14/$F$367</f>
        <v>1.6806168237593871e-003</v>
      </c>
      <c r="H14" s="93">
        <f t="shared" si="24"/>
        <v>2.073437327207402e-002</v>
      </c>
      <c r="J14" s="93">
        <f t="shared" si="3"/>
        <v>6.4599999999999991</v>
      </c>
      <c r="K14" s="93">
        <f t="shared" si="4"/>
        <v>6.5400000000000009</v>
      </c>
      <c r="L14" s="93">
        <f t="shared" si="5"/>
        <v>7.18</v>
      </c>
      <c r="M14" s="93">
        <f t="shared" si="6"/>
        <v>7.5</v>
      </c>
      <c r="N14" s="93">
        <f t="shared" si="7"/>
        <v>0.84000000000000019</v>
      </c>
      <c r="O14" s="93">
        <f t="shared" si="8"/>
        <v>3.4200000000000004</v>
      </c>
      <c r="P14" s="93">
        <f t="shared" si="9"/>
        <v>5.4</v>
      </c>
      <c r="Q14" s="93">
        <f t="shared" si="10"/>
        <v>7.8</v>
      </c>
      <c r="R14" s="93">
        <f t="shared" si="11"/>
        <v>6.5199999999999987</v>
      </c>
      <c r="S14" s="93">
        <f t="shared" si="12"/>
        <v>5.98</v>
      </c>
      <c r="V14" s="93">
        <f t="shared" si="13"/>
        <v>6.4599999999999991</v>
      </c>
      <c r="W14" s="91">
        <v>6.9</v>
      </c>
      <c r="X14" s="91">
        <v>8.1999999999999993</v>
      </c>
      <c r="Y14" s="91">
        <v>4.5999999999999996</v>
      </c>
      <c r="Z14" s="91">
        <v>5.3</v>
      </c>
      <c r="AA14" s="91">
        <v>7.3</v>
      </c>
      <c r="AB14" s="92"/>
      <c r="AD14" s="93">
        <f t="shared" si="14"/>
        <v>6.5400000000000009</v>
      </c>
      <c r="AE14" s="91">
        <v>6.5</v>
      </c>
      <c r="AF14" s="91">
        <v>9.5</v>
      </c>
      <c r="AG14" s="91">
        <v>3.8</v>
      </c>
      <c r="AH14" s="91">
        <v>5.2</v>
      </c>
      <c r="AI14" s="91">
        <v>7.7</v>
      </c>
      <c r="AJ14" s="92"/>
      <c r="AL14" s="93">
        <f t="shared" si="15"/>
        <v>7.18</v>
      </c>
      <c r="AM14" s="91">
        <v>7.8</v>
      </c>
      <c r="AN14" s="91">
        <v>10.199999999999999</v>
      </c>
      <c r="AO14" s="91">
        <v>4.7</v>
      </c>
      <c r="AP14" s="91">
        <v>4.5</v>
      </c>
      <c r="AQ14" s="91">
        <v>8.6999999999999993</v>
      </c>
      <c r="AR14" s="92"/>
      <c r="AT14" s="93">
        <f t="shared" si="16"/>
        <v>7.5</v>
      </c>
      <c r="AU14" s="91">
        <v>8.5</v>
      </c>
      <c r="AV14" s="91">
        <v>9.9</v>
      </c>
      <c r="AW14" s="91">
        <v>4.4000000000000004</v>
      </c>
      <c r="AX14" s="91">
        <v>5</v>
      </c>
      <c r="AY14" s="91">
        <v>9.6999999999999993</v>
      </c>
      <c r="AZ14" s="92"/>
      <c r="BB14" s="93">
        <f t="shared" si="17"/>
        <v>0.84000000000000019</v>
      </c>
      <c r="BC14" s="91">
        <v>1.1000000000000001</v>
      </c>
      <c r="BD14" s="91">
        <v>5.2</v>
      </c>
      <c r="BE14" s="91">
        <v>-2.8</v>
      </c>
      <c r="BF14" s="91">
        <v>-1.9</v>
      </c>
      <c r="BG14" s="91">
        <v>2.6</v>
      </c>
      <c r="BH14" s="92"/>
      <c r="BJ14" s="93">
        <f t="shared" si="18"/>
        <v>3.4200000000000004</v>
      </c>
      <c r="BK14" s="91">
        <v>4.2</v>
      </c>
      <c r="BL14" s="91">
        <v>5.4</v>
      </c>
      <c r="BM14" s="91">
        <v>0.5</v>
      </c>
      <c r="BN14" s="91">
        <v>1.6</v>
      </c>
      <c r="BO14" s="91">
        <v>5.4</v>
      </c>
      <c r="BR14" s="93">
        <f t="shared" si="19"/>
        <v>5.4</v>
      </c>
      <c r="BS14" s="91">
        <v>4.5999999999999996</v>
      </c>
      <c r="BT14" s="91">
        <v>10.1</v>
      </c>
      <c r="BU14" s="91">
        <v>2.2999999999999998</v>
      </c>
      <c r="BV14" s="91">
        <v>4.3</v>
      </c>
      <c r="BW14" s="91">
        <v>5.7</v>
      </c>
      <c r="BZ14" s="93">
        <f t="shared" si="20"/>
        <v>7.8</v>
      </c>
      <c r="CA14" s="91">
        <v>7.4</v>
      </c>
      <c r="CB14" s="91">
        <v>11.7</v>
      </c>
      <c r="CC14" s="91">
        <v>4.5999999999999996</v>
      </c>
      <c r="CD14" s="91">
        <v>6.5</v>
      </c>
      <c r="CE14" s="91">
        <v>8.8000000000000007</v>
      </c>
      <c r="CH14" s="93">
        <f t="shared" si="21"/>
        <v>6.5199999999999987</v>
      </c>
      <c r="CI14" s="91">
        <v>6.6</v>
      </c>
      <c r="CJ14" s="91">
        <v>8.6999999999999993</v>
      </c>
      <c r="CK14" s="91">
        <v>4</v>
      </c>
      <c r="CL14" s="91">
        <v>5.8</v>
      </c>
      <c r="CM14" s="91">
        <v>7.5</v>
      </c>
      <c r="CP14" s="93">
        <f t="shared" si="22"/>
        <v>5.98</v>
      </c>
      <c r="CQ14" s="91">
        <v>5.8</v>
      </c>
      <c r="CR14" s="91">
        <v>8.6999999999999993</v>
      </c>
      <c r="CS14" s="91">
        <v>3.3</v>
      </c>
      <c r="CT14" s="91">
        <v>5.4</v>
      </c>
      <c r="CU14" s="91">
        <v>6.7</v>
      </c>
      <c r="CX14" s="95">
        <v>45792</v>
      </c>
      <c r="CY14" s="91">
        <v>16.902083333333341</v>
      </c>
      <c r="CZ14" s="91">
        <v>17.68</v>
      </c>
    </row>
    <row r="15" spans="1:107">
      <c r="C15" s="92">
        <f t="shared" si="23"/>
        <v>45671</v>
      </c>
      <c r="D15" s="93">
        <f t="shared" si="0"/>
        <v>5.5320960000000001</v>
      </c>
      <c r="E15" s="93">
        <f t="shared" si="1"/>
        <v>6.42</v>
      </c>
      <c r="F15" s="93">
        <f t="shared" si="2"/>
        <v>0.27660480000000004</v>
      </c>
      <c r="G15" s="93">
        <f>指導機関用調整項目!$G$2*F15/$F$367</f>
        <v>2.066983607954613e-003</v>
      </c>
      <c r="H15" s="93">
        <f t="shared" si="24"/>
        <v>2.2801356880028632e-002</v>
      </c>
      <c r="J15" s="93">
        <f t="shared" si="3"/>
        <v>7.3</v>
      </c>
      <c r="K15" s="93">
        <f t="shared" si="4"/>
        <v>7.0400000000000009</v>
      </c>
      <c r="L15" s="93">
        <f t="shared" si="5"/>
        <v>7.6399999999999988</v>
      </c>
      <c r="M15" s="93">
        <f t="shared" si="6"/>
        <v>7.94</v>
      </c>
      <c r="N15" s="93">
        <f t="shared" si="7"/>
        <v>1.9</v>
      </c>
      <c r="O15" s="93">
        <f t="shared" si="8"/>
        <v>4.08</v>
      </c>
      <c r="P15" s="93">
        <f t="shared" si="9"/>
        <v>6.42</v>
      </c>
      <c r="Q15" s="93">
        <f t="shared" si="10"/>
        <v>8.6800000000000015</v>
      </c>
      <c r="R15" s="93">
        <f t="shared" si="11"/>
        <v>7.5</v>
      </c>
      <c r="S15" s="93">
        <f t="shared" si="12"/>
        <v>6.88</v>
      </c>
      <c r="V15" s="93">
        <f t="shared" si="13"/>
        <v>7.3</v>
      </c>
      <c r="W15" s="91">
        <v>6.1</v>
      </c>
      <c r="X15" s="91">
        <v>13</v>
      </c>
      <c r="Y15" s="91">
        <v>3.3</v>
      </c>
      <c r="Z15" s="91">
        <v>6.5</v>
      </c>
      <c r="AA15" s="91">
        <v>7.6</v>
      </c>
      <c r="AB15" s="92"/>
      <c r="AD15" s="93">
        <f t="shared" si="14"/>
        <v>7.0400000000000009</v>
      </c>
      <c r="AE15" s="91">
        <v>5.4</v>
      </c>
      <c r="AF15" s="91">
        <v>11.3</v>
      </c>
      <c r="AG15" s="91">
        <v>4.0999999999999996</v>
      </c>
      <c r="AH15" s="91">
        <v>6.8</v>
      </c>
      <c r="AI15" s="91">
        <v>7.6</v>
      </c>
      <c r="AJ15" s="92"/>
      <c r="AL15" s="93">
        <f t="shared" si="15"/>
        <v>7.6399999999999988</v>
      </c>
      <c r="AM15" s="91">
        <v>7.2</v>
      </c>
      <c r="AN15" s="91">
        <v>12</v>
      </c>
      <c r="AO15" s="91">
        <v>4.0999999999999996</v>
      </c>
      <c r="AP15" s="91">
        <v>6.5</v>
      </c>
      <c r="AQ15" s="91">
        <v>8.4</v>
      </c>
      <c r="AR15" s="92"/>
      <c r="AT15" s="93">
        <f t="shared" si="16"/>
        <v>7.94</v>
      </c>
      <c r="AU15" s="91">
        <v>6.9</v>
      </c>
      <c r="AV15" s="91">
        <v>12.5</v>
      </c>
      <c r="AW15" s="91">
        <v>4.5999999999999996</v>
      </c>
      <c r="AX15" s="91">
        <v>7.1</v>
      </c>
      <c r="AY15" s="91">
        <v>8.6</v>
      </c>
      <c r="AZ15" s="92"/>
      <c r="BB15" s="93">
        <f t="shared" si="17"/>
        <v>1.9</v>
      </c>
      <c r="BC15" s="91">
        <v>0.2</v>
      </c>
      <c r="BD15" s="91">
        <v>7.9</v>
      </c>
      <c r="BE15" s="91">
        <v>-2.6</v>
      </c>
      <c r="BF15" s="91">
        <v>1.3</v>
      </c>
      <c r="BG15" s="91">
        <v>2.7</v>
      </c>
      <c r="BH15" s="92"/>
      <c r="BJ15" s="93">
        <f t="shared" si="18"/>
        <v>4.08</v>
      </c>
      <c r="BK15" s="91">
        <v>1.8</v>
      </c>
      <c r="BL15" s="91">
        <v>9.5</v>
      </c>
      <c r="BM15" s="91">
        <v>0.7</v>
      </c>
      <c r="BN15" s="91">
        <v>4.0999999999999996</v>
      </c>
      <c r="BO15" s="91">
        <v>4.3</v>
      </c>
      <c r="BR15" s="93">
        <f t="shared" si="19"/>
        <v>6.42</v>
      </c>
      <c r="BS15" s="91">
        <v>4.0999999999999996</v>
      </c>
      <c r="BT15" s="91">
        <v>12.5</v>
      </c>
      <c r="BU15" s="91">
        <v>1.4</v>
      </c>
      <c r="BV15" s="91">
        <v>7.7</v>
      </c>
      <c r="BW15" s="91">
        <v>6.4</v>
      </c>
      <c r="BZ15" s="93">
        <f t="shared" si="20"/>
        <v>8.6800000000000015</v>
      </c>
      <c r="CA15" s="91">
        <v>6.4</v>
      </c>
      <c r="CB15" s="91">
        <v>14.7</v>
      </c>
      <c r="CC15" s="91">
        <v>3.5</v>
      </c>
      <c r="CD15" s="91">
        <v>9.6</v>
      </c>
      <c r="CE15" s="91">
        <v>9.1999999999999993</v>
      </c>
      <c r="CH15" s="93">
        <f t="shared" si="21"/>
        <v>7.5</v>
      </c>
      <c r="CI15" s="91">
        <v>5</v>
      </c>
      <c r="CJ15" s="91">
        <v>12.7</v>
      </c>
      <c r="CK15" s="91">
        <v>3</v>
      </c>
      <c r="CL15" s="91">
        <v>8.8000000000000007</v>
      </c>
      <c r="CM15" s="91">
        <v>8</v>
      </c>
      <c r="CP15" s="93">
        <f t="shared" si="22"/>
        <v>6.88</v>
      </c>
      <c r="CQ15" s="91">
        <v>5.0999999999999996</v>
      </c>
      <c r="CR15" s="91">
        <v>10.8</v>
      </c>
      <c r="CS15" s="91">
        <v>3</v>
      </c>
      <c r="CT15" s="91">
        <v>8.3000000000000007</v>
      </c>
      <c r="CU15" s="91">
        <v>7.2</v>
      </c>
      <c r="CX15" s="95">
        <v>45793</v>
      </c>
      <c r="CY15" s="91">
        <v>16.948958333333334</v>
      </c>
      <c r="CZ15" s="91">
        <v>16.919999999999998</v>
      </c>
    </row>
    <row r="16" spans="1:107">
      <c r="C16" s="92">
        <f t="shared" si="23"/>
        <v>45672</v>
      </c>
      <c r="D16" s="93">
        <f t="shared" si="0"/>
        <v>6.6472759999999997</v>
      </c>
      <c r="E16" s="93">
        <f t="shared" si="1"/>
        <v>7.52</v>
      </c>
      <c r="F16" s="93">
        <f t="shared" si="2"/>
        <v>0.33236379999999999</v>
      </c>
      <c r="G16" s="93">
        <f>指導機関用調整項目!$G$2*F16/$F$367</f>
        <v>2.4836536693416209e-003</v>
      </c>
      <c r="H16" s="93">
        <f t="shared" si="24"/>
        <v>2.5285010549370254e-002</v>
      </c>
      <c r="J16" s="93">
        <f t="shared" si="3"/>
        <v>8.26</v>
      </c>
      <c r="K16" s="93">
        <f t="shared" si="4"/>
        <v>8.120000000000001</v>
      </c>
      <c r="L16" s="93">
        <f t="shared" si="5"/>
        <v>9.42</v>
      </c>
      <c r="M16" s="93">
        <f t="shared" si="6"/>
        <v>9.2799999999999994</v>
      </c>
      <c r="N16" s="93">
        <f t="shared" si="7"/>
        <v>2.72</v>
      </c>
      <c r="O16" s="93">
        <f t="shared" si="8"/>
        <v>5.12</v>
      </c>
      <c r="P16" s="93">
        <f t="shared" si="9"/>
        <v>7.52</v>
      </c>
      <c r="Q16" s="93">
        <f t="shared" si="10"/>
        <v>9.3800000000000008</v>
      </c>
      <c r="R16" s="93">
        <f t="shared" si="11"/>
        <v>8.24</v>
      </c>
      <c r="S16" s="93">
        <f t="shared" si="12"/>
        <v>7.6599999999999993</v>
      </c>
      <c r="V16" s="93">
        <f t="shared" si="13"/>
        <v>8.26</v>
      </c>
      <c r="W16" s="91">
        <v>11.1</v>
      </c>
      <c r="X16" s="91">
        <v>11.8</v>
      </c>
      <c r="Y16" s="91">
        <v>2.8</v>
      </c>
      <c r="Z16" s="91">
        <v>7.2</v>
      </c>
      <c r="AA16" s="91">
        <v>8.4</v>
      </c>
      <c r="AB16" s="92"/>
      <c r="AD16" s="93">
        <f t="shared" si="14"/>
        <v>8.120000000000001</v>
      </c>
      <c r="AE16" s="91">
        <v>7.9</v>
      </c>
      <c r="AF16" s="91">
        <v>11.7</v>
      </c>
      <c r="AG16" s="91">
        <v>4.3</v>
      </c>
      <c r="AH16" s="91">
        <v>8</v>
      </c>
      <c r="AI16" s="91">
        <v>8.6999999999999993</v>
      </c>
      <c r="AJ16" s="92"/>
      <c r="AL16" s="93">
        <f t="shared" si="15"/>
        <v>9.42</v>
      </c>
      <c r="AM16" s="91">
        <v>11</v>
      </c>
      <c r="AN16" s="91">
        <v>12.8</v>
      </c>
      <c r="AO16" s="91">
        <v>5</v>
      </c>
      <c r="AP16" s="91">
        <v>9.3000000000000007</v>
      </c>
      <c r="AQ16" s="91">
        <v>9</v>
      </c>
      <c r="AR16" s="92"/>
      <c r="AT16" s="93">
        <f t="shared" si="16"/>
        <v>9.2799999999999994</v>
      </c>
      <c r="AU16" s="91">
        <v>11.4</v>
      </c>
      <c r="AV16" s="91">
        <v>12.7</v>
      </c>
      <c r="AW16" s="91">
        <v>4.3</v>
      </c>
      <c r="AX16" s="91">
        <v>9.1</v>
      </c>
      <c r="AY16" s="91">
        <v>8.9</v>
      </c>
      <c r="AZ16" s="92"/>
      <c r="BB16" s="93">
        <f t="shared" si="17"/>
        <v>2.72</v>
      </c>
      <c r="BC16" s="91">
        <v>4</v>
      </c>
      <c r="BD16" s="91">
        <v>8</v>
      </c>
      <c r="BE16" s="91">
        <v>-1.9</v>
      </c>
      <c r="BF16" s="91">
        <v>2.1</v>
      </c>
      <c r="BG16" s="91">
        <v>1.4</v>
      </c>
      <c r="BH16" s="92"/>
      <c r="BJ16" s="93">
        <f t="shared" si="18"/>
        <v>5.12</v>
      </c>
      <c r="BK16" s="91">
        <v>8.1999999999999993</v>
      </c>
      <c r="BL16" s="91">
        <v>10.199999999999999</v>
      </c>
      <c r="BM16" s="91">
        <v>-0.7</v>
      </c>
      <c r="BN16" s="91">
        <v>3.3</v>
      </c>
      <c r="BO16" s="91">
        <v>4.5999999999999996</v>
      </c>
      <c r="BR16" s="93">
        <f t="shared" si="19"/>
        <v>7.52</v>
      </c>
      <c r="BS16" s="91">
        <v>7.2</v>
      </c>
      <c r="BT16" s="91">
        <v>12.3</v>
      </c>
      <c r="BU16" s="91">
        <v>3.1</v>
      </c>
      <c r="BV16" s="91">
        <v>9.1</v>
      </c>
      <c r="BW16" s="91">
        <v>5.9</v>
      </c>
      <c r="BZ16" s="93">
        <f t="shared" si="20"/>
        <v>9.3800000000000008</v>
      </c>
      <c r="CA16" s="91">
        <v>8.8000000000000007</v>
      </c>
      <c r="CB16" s="91">
        <v>13.9</v>
      </c>
      <c r="CC16" s="91">
        <v>4.8</v>
      </c>
      <c r="CD16" s="91">
        <v>11.4</v>
      </c>
      <c r="CE16" s="91">
        <v>8</v>
      </c>
      <c r="CH16" s="93">
        <f t="shared" si="21"/>
        <v>8.24</v>
      </c>
      <c r="CI16" s="91">
        <v>8</v>
      </c>
      <c r="CJ16" s="91">
        <v>12.9</v>
      </c>
      <c r="CK16" s="91">
        <v>4.8</v>
      </c>
      <c r="CL16" s="91">
        <v>8</v>
      </c>
      <c r="CM16" s="91">
        <v>7.5</v>
      </c>
      <c r="CP16" s="93">
        <f t="shared" si="22"/>
        <v>7.6599999999999993</v>
      </c>
      <c r="CQ16" s="91">
        <v>7.2</v>
      </c>
      <c r="CR16" s="91">
        <v>11.3</v>
      </c>
      <c r="CS16" s="91">
        <v>4.7</v>
      </c>
      <c r="CT16" s="91">
        <v>8.5</v>
      </c>
      <c r="CU16" s="91">
        <v>6.6</v>
      </c>
      <c r="CX16" s="95">
        <v>45794</v>
      </c>
      <c r="CY16" s="91">
        <v>17.561041666666672</v>
      </c>
      <c r="CZ16" s="91">
        <v>18.72</v>
      </c>
    </row>
    <row r="17" spans="3:104">
      <c r="C17" s="92">
        <f t="shared" si="23"/>
        <v>45673</v>
      </c>
      <c r="D17" s="93">
        <f t="shared" si="0"/>
        <v>5.5726479999999992</v>
      </c>
      <c r="E17" s="93">
        <f t="shared" si="1"/>
        <v>6.4599999999999991</v>
      </c>
      <c r="F17" s="93">
        <f t="shared" si="2"/>
        <v>0.27863239999999995</v>
      </c>
      <c r="G17" s="93">
        <f>指導機関用調整項目!$G$2*F17/$F$367</f>
        <v>2.0821352465505033e-003</v>
      </c>
      <c r="H17" s="93">
        <f t="shared" si="24"/>
        <v>2.7367145795920759e-002</v>
      </c>
      <c r="J17" s="93">
        <f t="shared" si="3"/>
        <v>7.42</v>
      </c>
      <c r="K17" s="93">
        <f t="shared" si="4"/>
        <v>7.7200000000000006</v>
      </c>
      <c r="L17" s="93">
        <f t="shared" si="5"/>
        <v>8.48</v>
      </c>
      <c r="M17" s="93">
        <f t="shared" si="6"/>
        <v>8.6999999999999993</v>
      </c>
      <c r="N17" s="93">
        <f t="shared" si="7"/>
        <v>1.9600000000000002</v>
      </c>
      <c r="O17" s="93">
        <f t="shared" si="8"/>
        <v>4.2799999999999994</v>
      </c>
      <c r="P17" s="93">
        <f t="shared" si="9"/>
        <v>6.4599999999999991</v>
      </c>
      <c r="Q17" s="93">
        <f t="shared" si="10"/>
        <v>8.2800000000000011</v>
      </c>
      <c r="R17" s="93">
        <f t="shared" si="11"/>
        <v>7.2</v>
      </c>
      <c r="S17" s="93">
        <f t="shared" si="12"/>
        <v>6.8</v>
      </c>
      <c r="V17" s="93">
        <f t="shared" si="13"/>
        <v>7.42</v>
      </c>
      <c r="W17" s="91">
        <v>5.2</v>
      </c>
      <c r="X17" s="91">
        <v>9.1</v>
      </c>
      <c r="Y17" s="91">
        <v>6</v>
      </c>
      <c r="Z17" s="91">
        <v>10.7</v>
      </c>
      <c r="AA17" s="91">
        <v>6.1</v>
      </c>
      <c r="AB17" s="92"/>
      <c r="AD17" s="93">
        <f t="shared" si="14"/>
        <v>7.7200000000000006</v>
      </c>
      <c r="AE17" s="91">
        <v>6</v>
      </c>
      <c r="AF17" s="91">
        <v>9.6</v>
      </c>
      <c r="AG17" s="91">
        <v>6</v>
      </c>
      <c r="AH17" s="91">
        <v>10.1</v>
      </c>
      <c r="AI17" s="91">
        <v>6.9</v>
      </c>
      <c r="AJ17" s="92"/>
      <c r="AL17" s="93">
        <f t="shared" si="15"/>
        <v>8.48</v>
      </c>
      <c r="AM17" s="91">
        <v>5.0999999999999996</v>
      </c>
      <c r="AN17" s="91">
        <v>11.1</v>
      </c>
      <c r="AO17" s="91">
        <v>6.7</v>
      </c>
      <c r="AP17" s="91">
        <v>11.1</v>
      </c>
      <c r="AQ17" s="91">
        <v>8.4</v>
      </c>
      <c r="AR17" s="92"/>
      <c r="AT17" s="93">
        <f t="shared" si="16"/>
        <v>8.6999999999999993</v>
      </c>
      <c r="AU17" s="91">
        <v>6.3</v>
      </c>
      <c r="AV17" s="91">
        <v>11.3</v>
      </c>
      <c r="AW17" s="91">
        <v>7.9</v>
      </c>
      <c r="AX17" s="91">
        <v>10.9</v>
      </c>
      <c r="AY17" s="91">
        <v>7.1</v>
      </c>
      <c r="AZ17" s="92"/>
      <c r="BB17" s="93">
        <f t="shared" si="17"/>
        <v>1.9600000000000002</v>
      </c>
      <c r="BC17" s="91">
        <v>-0.3</v>
      </c>
      <c r="BD17" s="91">
        <v>6.4</v>
      </c>
      <c r="BE17" s="91">
        <v>0</v>
      </c>
      <c r="BF17" s="91">
        <v>2.6</v>
      </c>
      <c r="BG17" s="91">
        <v>1.1000000000000001</v>
      </c>
      <c r="BH17" s="92"/>
      <c r="BJ17" s="93">
        <f t="shared" si="18"/>
        <v>4.2799999999999994</v>
      </c>
      <c r="BK17" s="91">
        <v>2.6</v>
      </c>
      <c r="BL17" s="91">
        <v>8.5</v>
      </c>
      <c r="BM17" s="91">
        <v>1.8</v>
      </c>
      <c r="BN17" s="91">
        <v>5.6</v>
      </c>
      <c r="BO17" s="91">
        <v>2.9</v>
      </c>
      <c r="BR17" s="93">
        <f t="shared" si="19"/>
        <v>6.4599999999999991</v>
      </c>
      <c r="BS17" s="91">
        <v>3.3</v>
      </c>
      <c r="BT17" s="91">
        <v>9.3000000000000007</v>
      </c>
      <c r="BU17" s="91">
        <v>5.9</v>
      </c>
      <c r="BV17" s="91">
        <v>8.5</v>
      </c>
      <c r="BW17" s="91">
        <v>5.3</v>
      </c>
      <c r="BZ17" s="93">
        <f t="shared" si="20"/>
        <v>8.2800000000000011</v>
      </c>
      <c r="CA17" s="91">
        <v>4.7</v>
      </c>
      <c r="CB17" s="91">
        <v>11.4</v>
      </c>
      <c r="CC17" s="91">
        <v>7.1</v>
      </c>
      <c r="CD17" s="91">
        <v>11.7</v>
      </c>
      <c r="CE17" s="91">
        <v>6.5</v>
      </c>
      <c r="CH17" s="93">
        <f t="shared" si="21"/>
        <v>7.2</v>
      </c>
      <c r="CI17" s="91">
        <v>4.7</v>
      </c>
      <c r="CJ17" s="91">
        <v>10.7</v>
      </c>
      <c r="CK17" s="91">
        <v>5.2</v>
      </c>
      <c r="CL17" s="91">
        <v>9</v>
      </c>
      <c r="CM17" s="91">
        <v>6.4</v>
      </c>
      <c r="CP17" s="93">
        <f t="shared" si="22"/>
        <v>6.8</v>
      </c>
      <c r="CQ17" s="91">
        <v>4.7</v>
      </c>
      <c r="CR17" s="91">
        <v>9.4</v>
      </c>
      <c r="CS17" s="91">
        <v>5.4</v>
      </c>
      <c r="CT17" s="91">
        <v>8.6</v>
      </c>
      <c r="CU17" s="91">
        <v>5.9</v>
      </c>
      <c r="CX17" s="95">
        <v>45795</v>
      </c>
      <c r="CY17" s="91">
        <v>18.690833333333327</v>
      </c>
      <c r="CZ17" s="91">
        <v>19.600000000000001</v>
      </c>
    </row>
    <row r="18" spans="3:104">
      <c r="C18" s="92">
        <f t="shared" si="23"/>
        <v>45674</v>
      </c>
      <c r="D18" s="93">
        <f t="shared" si="0"/>
        <v>4.7210559999999999</v>
      </c>
      <c r="E18" s="93">
        <f t="shared" si="1"/>
        <v>5.6199999999999992</v>
      </c>
      <c r="F18" s="93">
        <f t="shared" si="2"/>
        <v>0.23605280000000001</v>
      </c>
      <c r="G18" s="93">
        <f>指導機関用調整項目!$G$2*F18/$F$367</f>
        <v>1.7639508360367882e-003</v>
      </c>
      <c r="H18" s="93">
        <f t="shared" si="24"/>
        <v>2.9131096631957547e-002</v>
      </c>
      <c r="J18" s="93">
        <f t="shared" si="3"/>
        <v>7.080000000000001</v>
      </c>
      <c r="K18" s="93">
        <f t="shared" si="4"/>
        <v>6.92</v>
      </c>
      <c r="L18" s="93">
        <f t="shared" si="5"/>
        <v>8.0599999999999987</v>
      </c>
      <c r="M18" s="93">
        <f t="shared" si="6"/>
        <v>8.24</v>
      </c>
      <c r="N18" s="93">
        <f t="shared" si="7"/>
        <v>1.7399999999999998</v>
      </c>
      <c r="O18" s="93">
        <f t="shared" si="8"/>
        <v>4.0400000000000009</v>
      </c>
      <c r="P18" s="93">
        <f t="shared" si="9"/>
        <v>5.6199999999999992</v>
      </c>
      <c r="Q18" s="93">
        <f t="shared" si="10"/>
        <v>8.1</v>
      </c>
      <c r="R18" s="93">
        <f t="shared" si="11"/>
        <v>6.68</v>
      </c>
      <c r="S18" s="93">
        <f t="shared" si="12"/>
        <v>6.56</v>
      </c>
      <c r="V18" s="93">
        <f t="shared" si="13"/>
        <v>7.080000000000001</v>
      </c>
      <c r="W18" s="91">
        <v>6</v>
      </c>
      <c r="X18" s="91">
        <v>6.6</v>
      </c>
      <c r="Y18" s="91">
        <v>7</v>
      </c>
      <c r="Z18" s="91">
        <v>8.3000000000000007</v>
      </c>
      <c r="AA18" s="91">
        <v>7.5</v>
      </c>
      <c r="AB18" s="92"/>
      <c r="AD18" s="93">
        <f t="shared" si="14"/>
        <v>6.92</v>
      </c>
      <c r="AE18" s="91">
        <v>6.7</v>
      </c>
      <c r="AF18" s="91">
        <v>6.2</v>
      </c>
      <c r="AG18" s="91">
        <v>5.9</v>
      </c>
      <c r="AH18" s="91">
        <v>8.3000000000000007</v>
      </c>
      <c r="AI18" s="91">
        <v>7.5</v>
      </c>
      <c r="AJ18" s="92"/>
      <c r="AL18" s="93">
        <f t="shared" si="15"/>
        <v>8.0599999999999987</v>
      </c>
      <c r="AM18" s="91">
        <v>7.9</v>
      </c>
      <c r="AN18" s="91">
        <v>7.9</v>
      </c>
      <c r="AO18" s="91">
        <v>7.2</v>
      </c>
      <c r="AP18" s="91">
        <v>8.6999999999999993</v>
      </c>
      <c r="AQ18" s="91">
        <v>8.6</v>
      </c>
      <c r="AR18" s="92"/>
      <c r="AT18" s="93">
        <f t="shared" si="16"/>
        <v>8.24</v>
      </c>
      <c r="AU18" s="91">
        <v>7.8</v>
      </c>
      <c r="AV18" s="91">
        <v>8</v>
      </c>
      <c r="AW18" s="91">
        <v>8.5</v>
      </c>
      <c r="AX18" s="91">
        <v>8.9</v>
      </c>
      <c r="AY18" s="91">
        <v>8</v>
      </c>
      <c r="AZ18" s="92"/>
      <c r="BB18" s="93">
        <f t="shared" si="17"/>
        <v>1.7399999999999998</v>
      </c>
      <c r="BC18" s="91">
        <v>0.9</v>
      </c>
      <c r="BD18" s="91">
        <v>2.4</v>
      </c>
      <c r="BE18" s="91">
        <v>1.3</v>
      </c>
      <c r="BF18" s="91">
        <v>2.2000000000000002</v>
      </c>
      <c r="BG18" s="91">
        <v>1.9</v>
      </c>
      <c r="BH18" s="92"/>
      <c r="BJ18" s="93">
        <f t="shared" si="18"/>
        <v>4.0400000000000009</v>
      </c>
      <c r="BK18" s="91">
        <v>1.7</v>
      </c>
      <c r="BL18" s="91">
        <v>4.9000000000000004</v>
      </c>
      <c r="BM18" s="91">
        <v>4.5</v>
      </c>
      <c r="BN18" s="91">
        <v>5</v>
      </c>
      <c r="BO18" s="91">
        <v>4.0999999999999996</v>
      </c>
      <c r="BR18" s="93">
        <f t="shared" si="19"/>
        <v>5.6199999999999992</v>
      </c>
      <c r="BS18" s="91">
        <v>6</v>
      </c>
      <c r="BT18" s="91">
        <v>6.1</v>
      </c>
      <c r="BU18" s="91">
        <v>5.0999999999999996</v>
      </c>
      <c r="BV18" s="91">
        <v>5.2</v>
      </c>
      <c r="BW18" s="91">
        <v>5.7</v>
      </c>
      <c r="BZ18" s="93">
        <f t="shared" si="20"/>
        <v>8.1</v>
      </c>
      <c r="CA18" s="91">
        <v>8.9</v>
      </c>
      <c r="CB18" s="91">
        <v>8.6</v>
      </c>
      <c r="CC18" s="91">
        <v>7.4</v>
      </c>
      <c r="CD18" s="91">
        <v>7.7</v>
      </c>
      <c r="CE18" s="91">
        <v>7.9</v>
      </c>
      <c r="CH18" s="93">
        <f t="shared" si="21"/>
        <v>6.68</v>
      </c>
      <c r="CI18" s="91">
        <v>6.7</v>
      </c>
      <c r="CJ18" s="91">
        <v>7.1</v>
      </c>
      <c r="CK18" s="91">
        <v>6.5</v>
      </c>
      <c r="CL18" s="91">
        <v>6.7</v>
      </c>
      <c r="CM18" s="91">
        <v>6.4</v>
      </c>
      <c r="CP18" s="93">
        <f t="shared" si="22"/>
        <v>6.56</v>
      </c>
      <c r="CQ18" s="91">
        <v>6.8</v>
      </c>
      <c r="CR18" s="91">
        <v>7</v>
      </c>
      <c r="CS18" s="91">
        <v>6</v>
      </c>
      <c r="CT18" s="91">
        <v>6.9</v>
      </c>
      <c r="CU18" s="91">
        <v>6.1</v>
      </c>
      <c r="CX18" s="95">
        <v>45796</v>
      </c>
      <c r="CY18" s="91">
        <v>18.712083333333336</v>
      </c>
      <c r="CZ18" s="91">
        <v>18.88</v>
      </c>
    </row>
    <row r="19" spans="3:104">
      <c r="C19" s="92">
        <f t="shared" si="23"/>
        <v>45675</v>
      </c>
      <c r="D19" s="93">
        <f t="shared" si="0"/>
        <v>4.3358120000000007</v>
      </c>
      <c r="E19" s="93">
        <f t="shared" si="1"/>
        <v>5.24</v>
      </c>
      <c r="F19" s="93">
        <f t="shared" si="2"/>
        <v>0.21679060000000006</v>
      </c>
      <c r="G19" s="93">
        <f>指導機関用調整項目!$G$2*F19/$F$367</f>
        <v>1.6200102693758221e-003</v>
      </c>
      <c r="H19" s="93">
        <f t="shared" si="24"/>
        <v>3.0751106901333369e-002</v>
      </c>
      <c r="J19" s="93">
        <f t="shared" si="3"/>
        <v>6.86</v>
      </c>
      <c r="K19" s="93">
        <f t="shared" si="4"/>
        <v>6.82</v>
      </c>
      <c r="L19" s="93">
        <f t="shared" si="5"/>
        <v>8.120000000000001</v>
      </c>
      <c r="M19" s="93">
        <f t="shared" si="6"/>
        <v>7.9599999999999991</v>
      </c>
      <c r="N19" s="93">
        <f t="shared" si="7"/>
        <v>2.3400000000000003</v>
      </c>
      <c r="O19" s="93">
        <f t="shared" si="8"/>
        <v>4.38</v>
      </c>
      <c r="P19" s="93">
        <f t="shared" si="9"/>
        <v>5.24</v>
      </c>
      <c r="Q19" s="93">
        <f t="shared" si="10"/>
        <v>7.8</v>
      </c>
      <c r="R19" s="93">
        <f t="shared" si="11"/>
        <v>6.8</v>
      </c>
      <c r="S19" s="93">
        <f t="shared" si="12"/>
        <v>6.26</v>
      </c>
      <c r="V19" s="93">
        <f t="shared" si="13"/>
        <v>6.86</v>
      </c>
      <c r="W19" s="91">
        <v>10.3</v>
      </c>
      <c r="X19" s="91">
        <v>7.7</v>
      </c>
      <c r="Y19" s="91">
        <v>5.6</v>
      </c>
      <c r="Z19" s="91">
        <v>6.2</v>
      </c>
      <c r="AA19" s="91">
        <v>4.5</v>
      </c>
      <c r="AB19" s="92"/>
      <c r="AD19" s="93">
        <f t="shared" si="14"/>
        <v>6.82</v>
      </c>
      <c r="AE19" s="91">
        <v>9.9</v>
      </c>
      <c r="AF19" s="91">
        <v>7.7</v>
      </c>
      <c r="AG19" s="91">
        <v>4.8</v>
      </c>
      <c r="AH19" s="91">
        <v>6.5</v>
      </c>
      <c r="AI19" s="91">
        <v>5.2</v>
      </c>
      <c r="AJ19" s="92"/>
      <c r="AL19" s="93">
        <f t="shared" si="15"/>
        <v>8.120000000000001</v>
      </c>
      <c r="AM19" s="91">
        <v>11.3</v>
      </c>
      <c r="AN19" s="91">
        <v>8.8000000000000007</v>
      </c>
      <c r="AO19" s="91">
        <v>6.2</v>
      </c>
      <c r="AP19" s="91">
        <v>7.4</v>
      </c>
      <c r="AQ19" s="91">
        <v>6.9</v>
      </c>
      <c r="AR19" s="92"/>
      <c r="AT19" s="93">
        <f t="shared" si="16"/>
        <v>7.9599999999999991</v>
      </c>
      <c r="AU19" s="91">
        <v>11.4</v>
      </c>
      <c r="AV19" s="91">
        <v>9.4</v>
      </c>
      <c r="AW19" s="91">
        <v>5.8</v>
      </c>
      <c r="AX19" s="91">
        <v>6.3</v>
      </c>
      <c r="AY19" s="91">
        <v>6.9</v>
      </c>
      <c r="AZ19" s="92"/>
      <c r="BB19" s="93">
        <f t="shared" si="17"/>
        <v>2.3400000000000003</v>
      </c>
      <c r="BC19" s="91">
        <v>7</v>
      </c>
      <c r="BD19" s="91">
        <v>4</v>
      </c>
      <c r="BE19" s="91">
        <v>-0.7</v>
      </c>
      <c r="BF19" s="91">
        <v>-0.5</v>
      </c>
      <c r="BG19" s="91">
        <v>1.9</v>
      </c>
      <c r="BH19" s="92"/>
      <c r="BJ19" s="93">
        <f t="shared" si="18"/>
        <v>4.38</v>
      </c>
      <c r="BK19" s="91">
        <v>7.7</v>
      </c>
      <c r="BL19" s="91">
        <v>5.8</v>
      </c>
      <c r="BM19" s="91">
        <v>1.9</v>
      </c>
      <c r="BN19" s="91">
        <v>1.6</v>
      </c>
      <c r="BO19" s="91">
        <v>4.9000000000000004</v>
      </c>
      <c r="BR19" s="93">
        <f t="shared" si="19"/>
        <v>5.24</v>
      </c>
      <c r="BS19" s="91">
        <v>9.1</v>
      </c>
      <c r="BT19" s="91">
        <v>7.2</v>
      </c>
      <c r="BU19" s="91">
        <v>2</v>
      </c>
      <c r="BV19" s="91">
        <v>3.1</v>
      </c>
      <c r="BW19" s="91">
        <v>4.8</v>
      </c>
      <c r="BZ19" s="93">
        <f t="shared" si="20"/>
        <v>7.8</v>
      </c>
      <c r="CA19" s="91">
        <v>12.5</v>
      </c>
      <c r="CB19" s="91">
        <v>9.4</v>
      </c>
      <c r="CC19" s="91">
        <v>4</v>
      </c>
      <c r="CD19" s="91">
        <v>5.0999999999999996</v>
      </c>
      <c r="CE19" s="91">
        <v>8</v>
      </c>
      <c r="CH19" s="93">
        <f t="shared" si="21"/>
        <v>6.8</v>
      </c>
      <c r="CI19" s="91">
        <v>11</v>
      </c>
      <c r="CJ19" s="91">
        <v>8.9</v>
      </c>
      <c r="CK19" s="91">
        <v>3.5</v>
      </c>
      <c r="CL19" s="91">
        <v>4.8</v>
      </c>
      <c r="CM19" s="91">
        <v>5.8</v>
      </c>
      <c r="CP19" s="93">
        <f t="shared" si="22"/>
        <v>6.26</v>
      </c>
      <c r="CQ19" s="91">
        <v>9</v>
      </c>
      <c r="CR19" s="91">
        <v>9</v>
      </c>
      <c r="CS19" s="91">
        <v>3.2</v>
      </c>
      <c r="CT19" s="91">
        <v>4.8</v>
      </c>
      <c r="CU19" s="91">
        <v>5.3</v>
      </c>
      <c r="CX19" s="95">
        <v>45797</v>
      </c>
      <c r="CY19" s="91">
        <v>18.296041666666664</v>
      </c>
      <c r="CZ19" s="91">
        <v>18.800000000000004</v>
      </c>
    </row>
    <row r="20" spans="3:104">
      <c r="C20" s="92">
        <f t="shared" si="23"/>
        <v>45676</v>
      </c>
      <c r="D20" s="93">
        <f t="shared" si="0"/>
        <v>4.639952000000001</v>
      </c>
      <c r="E20" s="93">
        <f t="shared" si="1"/>
        <v>5.54</v>
      </c>
      <c r="F20" s="93">
        <f t="shared" si="2"/>
        <v>0.23199760000000005</v>
      </c>
      <c r="G20" s="93">
        <f>指導機関用調整項目!$G$2*F20/$F$367</f>
        <v>1.7336475588450059e-003</v>
      </c>
      <c r="H20" s="93">
        <f t="shared" si="24"/>
        <v>3.2484754460178372e-002</v>
      </c>
      <c r="J20" s="93">
        <f t="shared" si="3"/>
        <v>6.7600000000000007</v>
      </c>
      <c r="K20" s="93">
        <f t="shared" si="4"/>
        <v>6.94</v>
      </c>
      <c r="L20" s="93">
        <f t="shared" si="5"/>
        <v>8.36</v>
      </c>
      <c r="M20" s="93">
        <f t="shared" si="6"/>
        <v>8.4199999999999982</v>
      </c>
      <c r="N20" s="93">
        <f t="shared" si="7"/>
        <v>2.3200000000000003</v>
      </c>
      <c r="O20" s="93">
        <f t="shared" si="8"/>
        <v>4.4399999999999995</v>
      </c>
      <c r="P20" s="93">
        <f t="shared" si="9"/>
        <v>5.54</v>
      </c>
      <c r="Q20" s="93">
        <f t="shared" si="10"/>
        <v>7.6</v>
      </c>
      <c r="R20" s="93">
        <f t="shared" si="11"/>
        <v>6.660000000000001</v>
      </c>
      <c r="S20" s="93">
        <f t="shared" si="12"/>
        <v>6.2799999999999994</v>
      </c>
      <c r="V20" s="93">
        <f t="shared" si="13"/>
        <v>6.7600000000000007</v>
      </c>
      <c r="W20" s="91">
        <v>12.3</v>
      </c>
      <c r="X20" s="91">
        <v>6.3</v>
      </c>
      <c r="Y20" s="91">
        <v>2</v>
      </c>
      <c r="Z20" s="91">
        <v>7</v>
      </c>
      <c r="AA20" s="91">
        <v>6.2</v>
      </c>
      <c r="AB20" s="92"/>
      <c r="AD20" s="93">
        <f t="shared" si="14"/>
        <v>6.94</v>
      </c>
      <c r="AE20" s="91">
        <v>11.6</v>
      </c>
      <c r="AF20" s="91">
        <v>6.7</v>
      </c>
      <c r="AG20" s="91">
        <v>3.6</v>
      </c>
      <c r="AH20" s="91">
        <v>6</v>
      </c>
      <c r="AI20" s="91">
        <v>6.8</v>
      </c>
      <c r="AJ20" s="92"/>
      <c r="AL20" s="93">
        <f t="shared" si="15"/>
        <v>8.36</v>
      </c>
      <c r="AM20" s="91">
        <v>13</v>
      </c>
      <c r="AN20" s="91">
        <v>8.1999999999999993</v>
      </c>
      <c r="AO20" s="91">
        <v>5</v>
      </c>
      <c r="AP20" s="91">
        <v>7.8</v>
      </c>
      <c r="AQ20" s="91">
        <v>7.8</v>
      </c>
      <c r="AR20" s="92"/>
      <c r="AT20" s="93">
        <f t="shared" si="16"/>
        <v>8.4199999999999982</v>
      </c>
      <c r="AU20" s="91">
        <v>13.5</v>
      </c>
      <c r="AV20" s="91">
        <v>8.6999999999999993</v>
      </c>
      <c r="AW20" s="91">
        <v>4</v>
      </c>
      <c r="AX20" s="91">
        <v>8.1</v>
      </c>
      <c r="AY20" s="91">
        <v>7.8</v>
      </c>
      <c r="AZ20" s="92"/>
      <c r="BB20" s="93">
        <f t="shared" si="17"/>
        <v>2.3200000000000003</v>
      </c>
      <c r="BC20" s="91">
        <v>7.3</v>
      </c>
      <c r="BD20" s="91">
        <v>2.6</v>
      </c>
      <c r="BE20" s="91">
        <v>-2.2999999999999998</v>
      </c>
      <c r="BF20" s="91">
        <v>2</v>
      </c>
      <c r="BG20" s="91">
        <v>2</v>
      </c>
      <c r="BH20" s="92"/>
      <c r="BJ20" s="93">
        <f t="shared" si="18"/>
        <v>4.4399999999999995</v>
      </c>
      <c r="BK20" s="91">
        <v>9</v>
      </c>
      <c r="BL20" s="91">
        <v>4.5</v>
      </c>
      <c r="BM20" s="91">
        <v>-0.3</v>
      </c>
      <c r="BN20" s="91">
        <v>4.3</v>
      </c>
      <c r="BO20" s="91">
        <v>4.7</v>
      </c>
      <c r="BR20" s="93">
        <f t="shared" si="19"/>
        <v>5.54</v>
      </c>
      <c r="BS20" s="91">
        <v>11.4</v>
      </c>
      <c r="BT20" s="91">
        <v>6.8</v>
      </c>
      <c r="BU20" s="91">
        <v>1.6</v>
      </c>
      <c r="BV20" s="91">
        <v>3.2</v>
      </c>
      <c r="BW20" s="91">
        <v>4.7</v>
      </c>
      <c r="BZ20" s="93">
        <f t="shared" si="20"/>
        <v>7.6</v>
      </c>
      <c r="CA20" s="91">
        <v>13.7</v>
      </c>
      <c r="CB20" s="91">
        <v>8.3000000000000007</v>
      </c>
      <c r="CC20" s="91">
        <v>3.7</v>
      </c>
      <c r="CD20" s="91">
        <v>5</v>
      </c>
      <c r="CE20" s="91">
        <v>7.3</v>
      </c>
      <c r="CH20" s="93">
        <f t="shared" si="21"/>
        <v>6.660000000000001</v>
      </c>
      <c r="CI20" s="91">
        <v>12.2</v>
      </c>
      <c r="CJ20" s="91">
        <v>6.9</v>
      </c>
      <c r="CK20" s="91">
        <v>3.6</v>
      </c>
      <c r="CL20" s="91">
        <v>4.4000000000000004</v>
      </c>
      <c r="CM20" s="91">
        <v>6.2</v>
      </c>
      <c r="CP20" s="93">
        <f t="shared" si="22"/>
        <v>6.2799999999999994</v>
      </c>
      <c r="CQ20" s="91">
        <v>10.7</v>
      </c>
      <c r="CR20" s="91">
        <v>7.2</v>
      </c>
      <c r="CS20" s="91">
        <v>3.4</v>
      </c>
      <c r="CT20" s="91">
        <v>4.5</v>
      </c>
      <c r="CU20" s="91">
        <v>5.6</v>
      </c>
      <c r="CX20" s="95">
        <v>45798</v>
      </c>
      <c r="CY20" s="91">
        <v>19.14749999999999</v>
      </c>
      <c r="CZ20" s="91">
        <v>18.080000000000002</v>
      </c>
    </row>
    <row r="21" spans="3:104">
      <c r="C21" s="92">
        <f t="shared" si="23"/>
        <v>45677</v>
      </c>
      <c r="D21" s="93">
        <f t="shared" si="0"/>
        <v>4.2547080000000008</v>
      </c>
      <c r="E21" s="93">
        <f t="shared" si="1"/>
        <v>5.16</v>
      </c>
      <c r="F21" s="93">
        <f t="shared" si="2"/>
        <v>0.21273540000000005</v>
      </c>
      <c r="G21" s="93">
        <f>指導機関用調整項目!$G$2*F21/$F$367</f>
        <v>1.5897069921840395e-003</v>
      </c>
      <c r="H21" s="93">
        <f t="shared" si="24"/>
        <v>3.4074461452362412e-002</v>
      </c>
      <c r="J21" s="93">
        <f t="shared" si="3"/>
        <v>6.6800000000000015</v>
      </c>
      <c r="K21" s="93">
        <f t="shared" si="4"/>
        <v>6.6</v>
      </c>
      <c r="L21" s="93">
        <f t="shared" si="5"/>
        <v>7.38</v>
      </c>
      <c r="M21" s="93">
        <f t="shared" si="6"/>
        <v>7.6</v>
      </c>
      <c r="N21" s="93">
        <f t="shared" si="7"/>
        <v>1.36</v>
      </c>
      <c r="O21" s="93">
        <f t="shared" si="8"/>
        <v>3.6</v>
      </c>
      <c r="P21" s="93">
        <f t="shared" si="9"/>
        <v>5.16</v>
      </c>
      <c r="Q21" s="93">
        <f t="shared" si="10"/>
        <v>7.56</v>
      </c>
      <c r="R21" s="93">
        <f t="shared" si="11"/>
        <v>6.68</v>
      </c>
      <c r="S21" s="93">
        <f t="shared" si="12"/>
        <v>6.14</v>
      </c>
      <c r="V21" s="93">
        <f t="shared" si="13"/>
        <v>6.6800000000000015</v>
      </c>
      <c r="W21" s="91">
        <v>8.4</v>
      </c>
      <c r="X21" s="91">
        <v>9.1999999999999993</v>
      </c>
      <c r="Y21" s="91">
        <v>3.1</v>
      </c>
      <c r="Z21" s="91">
        <v>5.5</v>
      </c>
      <c r="AA21" s="91">
        <v>7.2</v>
      </c>
      <c r="AB21" s="92"/>
      <c r="AD21" s="93">
        <f t="shared" si="14"/>
        <v>6.6</v>
      </c>
      <c r="AE21" s="91">
        <v>8.3000000000000007</v>
      </c>
      <c r="AF21" s="91">
        <v>8</v>
      </c>
      <c r="AG21" s="91">
        <v>4.0999999999999996</v>
      </c>
      <c r="AH21" s="91">
        <v>5.6</v>
      </c>
      <c r="AI21" s="91">
        <v>7</v>
      </c>
      <c r="AJ21" s="92"/>
      <c r="AL21" s="93">
        <f t="shared" si="15"/>
        <v>7.38</v>
      </c>
      <c r="AM21" s="91">
        <v>9.1</v>
      </c>
      <c r="AN21" s="91">
        <v>9.1999999999999993</v>
      </c>
      <c r="AO21" s="91">
        <v>4.3</v>
      </c>
      <c r="AP21" s="91">
        <v>6.4</v>
      </c>
      <c r="AQ21" s="91">
        <v>7.9</v>
      </c>
      <c r="AR21" s="92"/>
      <c r="AT21" s="93">
        <f t="shared" si="16"/>
        <v>7.6</v>
      </c>
      <c r="AU21" s="91">
        <v>9.6</v>
      </c>
      <c r="AV21" s="91">
        <v>8.8000000000000007</v>
      </c>
      <c r="AW21" s="91">
        <v>4.2</v>
      </c>
      <c r="AX21" s="91">
        <v>6.2</v>
      </c>
      <c r="AY21" s="91">
        <v>9.1999999999999993</v>
      </c>
      <c r="AZ21" s="92"/>
      <c r="BB21" s="93">
        <f t="shared" si="17"/>
        <v>1.36</v>
      </c>
      <c r="BC21" s="91">
        <v>3.9</v>
      </c>
      <c r="BD21" s="91">
        <v>2</v>
      </c>
      <c r="BE21" s="91">
        <v>-2.5</v>
      </c>
      <c r="BF21" s="91">
        <v>0.1</v>
      </c>
      <c r="BG21" s="91">
        <v>3.3</v>
      </c>
      <c r="BH21" s="92"/>
      <c r="BJ21" s="93">
        <f t="shared" si="18"/>
        <v>3.6</v>
      </c>
      <c r="BK21" s="91">
        <v>7.4</v>
      </c>
      <c r="BL21" s="91">
        <v>4.5</v>
      </c>
      <c r="BM21" s="91">
        <v>-0.5</v>
      </c>
      <c r="BN21" s="91">
        <v>1.4</v>
      </c>
      <c r="BO21" s="91">
        <v>5.2</v>
      </c>
      <c r="BR21" s="93">
        <f t="shared" si="19"/>
        <v>5.16</v>
      </c>
      <c r="BS21" s="91">
        <v>7.7</v>
      </c>
      <c r="BT21" s="91">
        <v>5.7</v>
      </c>
      <c r="BU21" s="91">
        <v>1.7</v>
      </c>
      <c r="BV21" s="91">
        <v>3.7</v>
      </c>
      <c r="BW21" s="91">
        <v>7</v>
      </c>
      <c r="BZ21" s="93">
        <f t="shared" si="20"/>
        <v>7.56</v>
      </c>
      <c r="CA21" s="91">
        <v>10.9</v>
      </c>
      <c r="CB21" s="91">
        <v>7.9</v>
      </c>
      <c r="CC21" s="91">
        <v>4.4000000000000004</v>
      </c>
      <c r="CD21" s="91">
        <v>5.0999999999999996</v>
      </c>
      <c r="CE21" s="91">
        <v>9.5</v>
      </c>
      <c r="CH21" s="93">
        <f t="shared" si="21"/>
        <v>6.68</v>
      </c>
      <c r="CI21" s="91">
        <v>9.6</v>
      </c>
      <c r="CJ21" s="91">
        <v>6.9</v>
      </c>
      <c r="CK21" s="91">
        <v>3.4</v>
      </c>
      <c r="CL21" s="91">
        <v>4.5999999999999996</v>
      </c>
      <c r="CM21" s="91">
        <v>8.9</v>
      </c>
      <c r="CP21" s="93">
        <f t="shared" si="22"/>
        <v>6.14</v>
      </c>
      <c r="CQ21" s="91">
        <v>9.4</v>
      </c>
      <c r="CR21" s="91">
        <v>7.1</v>
      </c>
      <c r="CS21" s="91">
        <v>2.2999999999999998</v>
      </c>
      <c r="CT21" s="91">
        <v>4.7</v>
      </c>
      <c r="CU21" s="91">
        <v>7.2</v>
      </c>
      <c r="CX21" s="95">
        <v>45799</v>
      </c>
      <c r="CY21" s="91">
        <v>19.625625000000003</v>
      </c>
      <c r="CZ21" s="91">
        <v>19.12</v>
      </c>
    </row>
    <row r="22" spans="3:104">
      <c r="C22" s="92">
        <f t="shared" si="23"/>
        <v>45678</v>
      </c>
      <c r="D22" s="93">
        <f t="shared" si="0"/>
        <v>4.9238160000000004</v>
      </c>
      <c r="E22" s="93">
        <f t="shared" si="1"/>
        <v>5.82</v>
      </c>
      <c r="F22" s="93">
        <f t="shared" si="2"/>
        <v>0.24619080000000004</v>
      </c>
      <c r="G22" s="93">
        <f>指導機関用調整項目!$G$2*F22/$F$367</f>
        <v>1.8397090290162444e-003</v>
      </c>
      <c r="H22" s="93">
        <f t="shared" si="24"/>
        <v>3.5914170481378654e-002</v>
      </c>
      <c r="J22" s="93">
        <f t="shared" si="3"/>
        <v>6.38</v>
      </c>
      <c r="K22" s="93">
        <f t="shared" si="4"/>
        <v>6.8</v>
      </c>
      <c r="L22" s="93">
        <f t="shared" si="5"/>
        <v>7.82</v>
      </c>
      <c r="M22" s="93">
        <f t="shared" si="6"/>
        <v>7.64</v>
      </c>
      <c r="N22" s="93">
        <f t="shared" si="7"/>
        <v>1.22</v>
      </c>
      <c r="O22" s="93">
        <f t="shared" si="8"/>
        <v>3.5</v>
      </c>
      <c r="P22" s="93">
        <f t="shared" si="9"/>
        <v>5.82</v>
      </c>
      <c r="Q22" s="93">
        <f t="shared" si="10"/>
        <v>8.02</v>
      </c>
      <c r="R22" s="93">
        <f t="shared" si="11"/>
        <v>7.18</v>
      </c>
      <c r="S22" s="93">
        <f t="shared" si="12"/>
        <v>6.98</v>
      </c>
      <c r="V22" s="93">
        <f t="shared" si="13"/>
        <v>6.38</v>
      </c>
      <c r="W22" s="91">
        <v>10</v>
      </c>
      <c r="X22" s="91">
        <v>6.2</v>
      </c>
      <c r="Y22" s="91">
        <v>2.1</v>
      </c>
      <c r="Z22" s="91">
        <v>6.6</v>
      </c>
      <c r="AA22" s="91">
        <v>7</v>
      </c>
      <c r="AB22" s="92"/>
      <c r="AD22" s="93">
        <f t="shared" si="14"/>
        <v>6.8</v>
      </c>
      <c r="AE22" s="91">
        <v>9.5</v>
      </c>
      <c r="AF22" s="91">
        <v>6.1</v>
      </c>
      <c r="AG22" s="91">
        <v>4</v>
      </c>
      <c r="AH22" s="91">
        <v>6.7</v>
      </c>
      <c r="AI22" s="91">
        <v>7.7</v>
      </c>
      <c r="AJ22" s="92"/>
      <c r="AL22" s="93">
        <f t="shared" si="15"/>
        <v>7.82</v>
      </c>
      <c r="AM22" s="91">
        <v>10.5</v>
      </c>
      <c r="AN22" s="91">
        <v>7.6</v>
      </c>
      <c r="AO22" s="91">
        <v>4.8</v>
      </c>
      <c r="AP22" s="91">
        <v>7.7</v>
      </c>
      <c r="AQ22" s="91">
        <v>8.5</v>
      </c>
      <c r="AR22" s="92"/>
      <c r="AT22" s="93">
        <f t="shared" si="16"/>
        <v>7.64</v>
      </c>
      <c r="AU22" s="91">
        <v>11.2</v>
      </c>
      <c r="AV22" s="91">
        <v>6.9</v>
      </c>
      <c r="AW22" s="91">
        <v>3.4</v>
      </c>
      <c r="AX22" s="91">
        <v>7.2</v>
      </c>
      <c r="AY22" s="91">
        <v>9.5</v>
      </c>
      <c r="AZ22" s="92"/>
      <c r="BB22" s="93">
        <f t="shared" si="17"/>
        <v>1.22</v>
      </c>
      <c r="BC22" s="91">
        <v>5.3</v>
      </c>
      <c r="BD22" s="91">
        <v>0.5</v>
      </c>
      <c r="BE22" s="91">
        <v>-3.3</v>
      </c>
      <c r="BF22" s="91">
        <v>1.2</v>
      </c>
      <c r="BG22" s="91">
        <v>2.4</v>
      </c>
      <c r="BH22" s="92"/>
      <c r="BJ22" s="93">
        <f t="shared" si="18"/>
        <v>3.5</v>
      </c>
      <c r="BK22" s="91">
        <v>9.1</v>
      </c>
      <c r="BL22" s="91">
        <v>2.2999999999999998</v>
      </c>
      <c r="BM22" s="91">
        <v>-1.7</v>
      </c>
      <c r="BN22" s="91">
        <v>1.9</v>
      </c>
      <c r="BO22" s="91">
        <v>5.9</v>
      </c>
      <c r="BR22" s="93">
        <f t="shared" si="19"/>
        <v>5.82</v>
      </c>
      <c r="BS22" s="91">
        <v>10.5</v>
      </c>
      <c r="BT22" s="91">
        <v>3.9</v>
      </c>
      <c r="BU22" s="91">
        <v>1.7</v>
      </c>
      <c r="BV22" s="91">
        <v>5.9</v>
      </c>
      <c r="BW22" s="91">
        <v>7.1</v>
      </c>
      <c r="BZ22" s="93">
        <f t="shared" si="20"/>
        <v>8.02</v>
      </c>
      <c r="CA22" s="91">
        <v>12.4</v>
      </c>
      <c r="CB22" s="91">
        <v>5.7</v>
      </c>
      <c r="CC22" s="91">
        <v>3.4</v>
      </c>
      <c r="CD22" s="91">
        <v>9.5</v>
      </c>
      <c r="CE22" s="91">
        <v>9.1</v>
      </c>
      <c r="CH22" s="93">
        <f t="shared" si="21"/>
        <v>7.18</v>
      </c>
      <c r="CI22" s="91">
        <v>12.5</v>
      </c>
      <c r="CJ22" s="91">
        <v>5.4</v>
      </c>
      <c r="CK22" s="91">
        <v>3.1</v>
      </c>
      <c r="CL22" s="91">
        <v>7</v>
      </c>
      <c r="CM22" s="91">
        <v>7.9</v>
      </c>
      <c r="CP22" s="93">
        <f t="shared" si="22"/>
        <v>6.98</v>
      </c>
      <c r="CQ22" s="91">
        <v>12.1</v>
      </c>
      <c r="CR22" s="91">
        <v>5.8</v>
      </c>
      <c r="CS22" s="91">
        <v>3.2</v>
      </c>
      <c r="CT22" s="91">
        <v>5.9</v>
      </c>
      <c r="CU22" s="91">
        <v>7.9</v>
      </c>
      <c r="CX22" s="95">
        <v>45800</v>
      </c>
      <c r="CY22" s="91">
        <v>19.276041666666664</v>
      </c>
      <c r="CZ22" s="91">
        <v>18.380000000000003</v>
      </c>
    </row>
    <row r="23" spans="3:104">
      <c r="C23" s="92">
        <f t="shared" si="23"/>
        <v>45679</v>
      </c>
      <c r="D23" s="93">
        <f t="shared" si="0"/>
        <v>6.6067240000000007</v>
      </c>
      <c r="E23" s="93">
        <f t="shared" si="1"/>
        <v>7.48</v>
      </c>
      <c r="F23" s="93">
        <f t="shared" si="2"/>
        <v>0.33033620000000008</v>
      </c>
      <c r="G23" s="93">
        <f>指導機関用調整項目!$G$2*F23/$F$367</f>
        <v>2.4685020307457306e-003</v>
      </c>
      <c r="H23" s="93">
        <f t="shared" si="24"/>
        <v>3.8382672512124384e-002</v>
      </c>
      <c r="J23" s="93">
        <f t="shared" si="3"/>
        <v>7.7</v>
      </c>
      <c r="K23" s="93">
        <f t="shared" si="4"/>
        <v>8.0400000000000009</v>
      </c>
      <c r="L23" s="93">
        <f t="shared" si="5"/>
        <v>8.9600000000000009</v>
      </c>
      <c r="M23" s="93">
        <f t="shared" si="6"/>
        <v>9.1</v>
      </c>
      <c r="N23" s="93">
        <f t="shared" si="7"/>
        <v>2.82</v>
      </c>
      <c r="O23" s="93">
        <f t="shared" si="8"/>
        <v>5.0199999999999996</v>
      </c>
      <c r="P23" s="93">
        <f t="shared" si="9"/>
        <v>7.48</v>
      </c>
      <c r="Q23" s="93">
        <f t="shared" si="10"/>
        <v>9.6399999999999988</v>
      </c>
      <c r="R23" s="93">
        <f t="shared" si="11"/>
        <v>8</v>
      </c>
      <c r="S23" s="93">
        <f t="shared" si="12"/>
        <v>7.5400000000000009</v>
      </c>
      <c r="V23" s="93">
        <f t="shared" si="13"/>
        <v>7.7</v>
      </c>
      <c r="W23" s="91">
        <v>10.3</v>
      </c>
      <c r="X23" s="91">
        <v>6.2</v>
      </c>
      <c r="Y23" s="91">
        <v>3.2</v>
      </c>
      <c r="Z23" s="91">
        <v>10.199999999999999</v>
      </c>
      <c r="AA23" s="91">
        <v>8.6</v>
      </c>
      <c r="AB23" s="92"/>
      <c r="AD23" s="93">
        <f t="shared" si="14"/>
        <v>8.0400000000000009</v>
      </c>
      <c r="AE23" s="91">
        <v>10.4</v>
      </c>
      <c r="AF23" s="91">
        <v>6.2</v>
      </c>
      <c r="AG23" s="91">
        <v>4.5</v>
      </c>
      <c r="AH23" s="91">
        <v>10.199999999999999</v>
      </c>
      <c r="AI23" s="91">
        <v>8.9</v>
      </c>
      <c r="AJ23" s="92"/>
      <c r="AL23" s="93">
        <f t="shared" si="15"/>
        <v>8.9600000000000009</v>
      </c>
      <c r="AM23" s="91">
        <v>11.1</v>
      </c>
      <c r="AN23" s="91">
        <v>7.1</v>
      </c>
      <c r="AO23" s="91">
        <v>5.7</v>
      </c>
      <c r="AP23" s="91">
        <v>11.3</v>
      </c>
      <c r="AQ23" s="91">
        <v>9.6</v>
      </c>
      <c r="AR23" s="92"/>
      <c r="AT23" s="93">
        <f t="shared" si="16"/>
        <v>9.1</v>
      </c>
      <c r="AU23" s="91">
        <v>11.6</v>
      </c>
      <c r="AV23" s="91">
        <v>7.5</v>
      </c>
      <c r="AW23" s="91">
        <v>5</v>
      </c>
      <c r="AX23" s="91">
        <v>11.2</v>
      </c>
      <c r="AY23" s="91">
        <v>10.199999999999999</v>
      </c>
      <c r="AZ23" s="92"/>
      <c r="BB23" s="93">
        <f t="shared" si="17"/>
        <v>2.82</v>
      </c>
      <c r="BC23" s="91">
        <v>4.9000000000000004</v>
      </c>
      <c r="BD23" s="91">
        <v>1</v>
      </c>
      <c r="BE23" s="91">
        <v>-1.9</v>
      </c>
      <c r="BF23" s="91">
        <v>6.8</v>
      </c>
      <c r="BG23" s="91">
        <v>3.3</v>
      </c>
      <c r="BH23" s="92"/>
      <c r="BJ23" s="93">
        <f t="shared" si="18"/>
        <v>5.0199999999999996</v>
      </c>
      <c r="BK23" s="91">
        <v>8.1999999999999993</v>
      </c>
      <c r="BL23" s="91">
        <v>3.1</v>
      </c>
      <c r="BM23" s="91">
        <v>-0.3</v>
      </c>
      <c r="BN23" s="91">
        <v>7.9</v>
      </c>
      <c r="BO23" s="91">
        <v>6.2</v>
      </c>
      <c r="BR23" s="93">
        <f t="shared" si="19"/>
        <v>7.48</v>
      </c>
      <c r="BS23" s="91">
        <v>9.6</v>
      </c>
      <c r="BT23" s="91">
        <v>6.1</v>
      </c>
      <c r="BU23" s="91">
        <v>3.8</v>
      </c>
      <c r="BV23" s="91">
        <v>9.9</v>
      </c>
      <c r="BW23" s="91">
        <v>8</v>
      </c>
      <c r="BZ23" s="93">
        <f t="shared" si="20"/>
        <v>9.6399999999999988</v>
      </c>
      <c r="CA23" s="91">
        <v>11.6</v>
      </c>
      <c r="CB23" s="91">
        <v>8.1999999999999993</v>
      </c>
      <c r="CC23" s="91">
        <v>4.5</v>
      </c>
      <c r="CD23" s="91">
        <v>13</v>
      </c>
      <c r="CE23" s="91">
        <v>10.9</v>
      </c>
      <c r="CH23" s="93">
        <f t="shared" si="21"/>
        <v>8</v>
      </c>
      <c r="CI23" s="91">
        <v>10.7</v>
      </c>
      <c r="CJ23" s="91">
        <v>6.6</v>
      </c>
      <c r="CK23" s="91">
        <v>3.3</v>
      </c>
      <c r="CL23" s="91">
        <v>10.7</v>
      </c>
      <c r="CM23" s="91">
        <v>8.6999999999999993</v>
      </c>
      <c r="CP23" s="93">
        <f t="shared" si="22"/>
        <v>7.5400000000000009</v>
      </c>
      <c r="CQ23" s="91">
        <v>9.8000000000000007</v>
      </c>
      <c r="CR23" s="91">
        <v>6.5</v>
      </c>
      <c r="CS23" s="91">
        <v>3.9</v>
      </c>
      <c r="CT23" s="91">
        <v>9.3000000000000007</v>
      </c>
      <c r="CU23" s="91">
        <v>8.1999999999999993</v>
      </c>
      <c r="CX23" s="95">
        <v>45801</v>
      </c>
      <c r="CY23" s="91">
        <v>17.971666666666668</v>
      </c>
      <c r="CZ23" s="91">
        <v>18.7</v>
      </c>
    </row>
    <row r="24" spans="3:104">
      <c r="C24" s="92">
        <f t="shared" si="23"/>
        <v>45680</v>
      </c>
      <c r="D24" s="93">
        <f t="shared" si="0"/>
        <v>6.1201000000000008</v>
      </c>
      <c r="E24" s="93">
        <f t="shared" si="1"/>
        <v>7</v>
      </c>
      <c r="F24" s="93">
        <f t="shared" si="2"/>
        <v>0.30600500000000008</v>
      </c>
      <c r="G24" s="93">
        <f>指導機関用調整項目!$G$2*F24/$F$367</f>
        <v>2.286682367595036e-003</v>
      </c>
      <c r="H24" s="93">
        <f t="shared" si="24"/>
        <v>4.066935487971942e-002</v>
      </c>
      <c r="J24" s="93">
        <f t="shared" si="3"/>
        <v>8</v>
      </c>
      <c r="K24" s="93">
        <f t="shared" si="4"/>
        <v>7.68</v>
      </c>
      <c r="L24" s="93">
        <f t="shared" si="5"/>
        <v>8.52</v>
      </c>
      <c r="M24" s="93">
        <f t="shared" si="6"/>
        <v>8.7799999999999976</v>
      </c>
      <c r="N24" s="93">
        <f t="shared" si="7"/>
        <v>3.3</v>
      </c>
      <c r="O24" s="93">
        <f t="shared" si="8"/>
        <v>5.46</v>
      </c>
      <c r="P24" s="93">
        <f t="shared" si="9"/>
        <v>7</v>
      </c>
      <c r="Q24" s="93">
        <f t="shared" si="10"/>
        <v>9.2199999999999989</v>
      </c>
      <c r="R24" s="93">
        <f t="shared" si="11"/>
        <v>7.64</v>
      </c>
      <c r="S24" s="93">
        <f t="shared" si="12"/>
        <v>7.06</v>
      </c>
      <c r="V24" s="93">
        <f t="shared" si="13"/>
        <v>8</v>
      </c>
      <c r="W24" s="91">
        <v>9.6999999999999993</v>
      </c>
      <c r="X24" s="91">
        <v>6.8</v>
      </c>
      <c r="Y24" s="91">
        <v>4.5999999999999996</v>
      </c>
      <c r="Z24" s="91">
        <v>9.1999999999999993</v>
      </c>
      <c r="AA24" s="91">
        <v>9.6999999999999993</v>
      </c>
      <c r="AB24" s="92"/>
      <c r="AD24" s="93">
        <f t="shared" si="14"/>
        <v>7.68</v>
      </c>
      <c r="AE24" s="91">
        <v>8.1999999999999993</v>
      </c>
      <c r="AF24" s="91">
        <v>7.4</v>
      </c>
      <c r="AG24" s="91">
        <v>4.8</v>
      </c>
      <c r="AH24" s="91">
        <v>9.5</v>
      </c>
      <c r="AI24" s="91">
        <v>8.5</v>
      </c>
      <c r="AJ24" s="92"/>
      <c r="AL24" s="93">
        <f t="shared" si="15"/>
        <v>8.52</v>
      </c>
      <c r="AM24" s="91">
        <v>8.6</v>
      </c>
      <c r="AN24" s="91">
        <v>8.1999999999999993</v>
      </c>
      <c r="AO24" s="91">
        <v>5.8</v>
      </c>
      <c r="AP24" s="91">
        <v>10.5</v>
      </c>
      <c r="AQ24" s="91">
        <v>9.5</v>
      </c>
      <c r="AR24" s="92"/>
      <c r="AT24" s="93">
        <f t="shared" si="16"/>
        <v>8.7799999999999976</v>
      </c>
      <c r="AU24" s="91">
        <v>8.9</v>
      </c>
      <c r="AV24" s="91">
        <v>8.4</v>
      </c>
      <c r="AW24" s="91">
        <v>5.6</v>
      </c>
      <c r="AX24" s="91">
        <v>10.7</v>
      </c>
      <c r="AY24" s="91">
        <v>10.3</v>
      </c>
      <c r="AZ24" s="92"/>
      <c r="BB24" s="93">
        <f t="shared" si="17"/>
        <v>3.3</v>
      </c>
      <c r="BC24" s="91">
        <v>2.9</v>
      </c>
      <c r="BD24" s="91">
        <v>2.6</v>
      </c>
      <c r="BE24" s="91">
        <v>-0.2</v>
      </c>
      <c r="BF24" s="91">
        <v>5.9</v>
      </c>
      <c r="BG24" s="91">
        <v>5.3</v>
      </c>
      <c r="BH24" s="92"/>
      <c r="BJ24" s="93">
        <f t="shared" si="18"/>
        <v>5.46</v>
      </c>
      <c r="BK24" s="91">
        <v>5.9</v>
      </c>
      <c r="BL24" s="91">
        <v>5.2</v>
      </c>
      <c r="BM24" s="91">
        <v>0.9</v>
      </c>
      <c r="BN24" s="91">
        <v>8.1</v>
      </c>
      <c r="BO24" s="91">
        <v>7.2</v>
      </c>
      <c r="BR24" s="93">
        <f t="shared" si="19"/>
        <v>7</v>
      </c>
      <c r="BS24" s="91">
        <v>5</v>
      </c>
      <c r="BT24" s="91">
        <v>6.8</v>
      </c>
      <c r="BU24" s="91">
        <v>4.5</v>
      </c>
      <c r="BV24" s="91">
        <v>9</v>
      </c>
      <c r="BW24" s="91">
        <v>9.6999999999999993</v>
      </c>
      <c r="BZ24" s="93">
        <f t="shared" si="20"/>
        <v>9.2199999999999989</v>
      </c>
      <c r="CA24" s="91">
        <v>7</v>
      </c>
      <c r="CB24" s="91">
        <v>8.8000000000000007</v>
      </c>
      <c r="CC24" s="91">
        <v>6.5</v>
      </c>
      <c r="CD24" s="91">
        <v>11.6</v>
      </c>
      <c r="CE24" s="91">
        <v>12.2</v>
      </c>
      <c r="CH24" s="93">
        <f t="shared" si="21"/>
        <v>7.64</v>
      </c>
      <c r="CI24" s="91">
        <v>6.6</v>
      </c>
      <c r="CJ24" s="91">
        <v>7.7</v>
      </c>
      <c r="CK24" s="91">
        <v>3.4</v>
      </c>
      <c r="CL24" s="91">
        <v>9.8000000000000007</v>
      </c>
      <c r="CM24" s="91">
        <v>10.7</v>
      </c>
      <c r="CP24" s="93">
        <f t="shared" si="22"/>
        <v>7.06</v>
      </c>
      <c r="CQ24" s="91">
        <v>6.6</v>
      </c>
      <c r="CR24" s="91">
        <v>6.8</v>
      </c>
      <c r="CS24" s="91">
        <v>3.8</v>
      </c>
      <c r="CT24" s="91">
        <v>9.3000000000000007</v>
      </c>
      <c r="CU24" s="91">
        <v>8.8000000000000007</v>
      </c>
      <c r="CX24" s="95">
        <v>45802</v>
      </c>
      <c r="CY24" s="91">
        <v>17.904374999999995</v>
      </c>
      <c r="CZ24" s="91">
        <v>19.559999999999999</v>
      </c>
    </row>
    <row r="25" spans="3:104">
      <c r="C25" s="92">
        <f t="shared" si="23"/>
        <v>45681</v>
      </c>
      <c r="D25" s="93">
        <f t="shared" si="0"/>
        <v>5.2076799999999999</v>
      </c>
      <c r="E25" s="93">
        <f t="shared" si="1"/>
        <v>6.1</v>
      </c>
      <c r="F25" s="93">
        <f t="shared" si="2"/>
        <v>0.260384</v>
      </c>
      <c r="G25" s="93">
        <f>指導機関用調整項目!$G$2*F25/$F$367</f>
        <v>1.9457704991874829e-003</v>
      </c>
      <c r="H25" s="93">
        <f t="shared" si="24"/>
        <v>4.2615125378906903e-002</v>
      </c>
      <c r="J25" s="93">
        <f t="shared" si="3"/>
        <v>7.9</v>
      </c>
      <c r="K25" s="93">
        <f t="shared" si="4"/>
        <v>7.3400000000000007</v>
      </c>
      <c r="L25" s="93">
        <f t="shared" si="5"/>
        <v>8.34</v>
      </c>
      <c r="M25" s="93">
        <f t="shared" si="6"/>
        <v>8.5400000000000009</v>
      </c>
      <c r="N25" s="93">
        <f t="shared" si="7"/>
        <v>2.54</v>
      </c>
      <c r="O25" s="93">
        <f t="shared" si="8"/>
        <v>5.74</v>
      </c>
      <c r="P25" s="93">
        <f t="shared" si="9"/>
        <v>6.1</v>
      </c>
      <c r="Q25" s="93">
        <f t="shared" si="10"/>
        <v>8.0599999999999987</v>
      </c>
      <c r="R25" s="93">
        <f t="shared" si="11"/>
        <v>7.14</v>
      </c>
      <c r="S25" s="93">
        <f t="shared" si="12"/>
        <v>6.26</v>
      </c>
      <c r="V25" s="93">
        <f t="shared" si="13"/>
        <v>7.9</v>
      </c>
      <c r="W25" s="91">
        <v>4.5999999999999996</v>
      </c>
      <c r="X25" s="91">
        <v>7</v>
      </c>
      <c r="Y25" s="91">
        <v>7</v>
      </c>
      <c r="Z25" s="91">
        <v>8.9</v>
      </c>
      <c r="AA25" s="91">
        <v>12</v>
      </c>
      <c r="AB25" s="92"/>
      <c r="AD25" s="93">
        <f t="shared" si="14"/>
        <v>7.3400000000000007</v>
      </c>
      <c r="AE25" s="91">
        <v>3.4</v>
      </c>
      <c r="AF25" s="91">
        <v>6.2</v>
      </c>
      <c r="AG25" s="91">
        <v>6.8</v>
      </c>
      <c r="AH25" s="91">
        <v>8.5</v>
      </c>
      <c r="AI25" s="91">
        <v>11.8</v>
      </c>
      <c r="AJ25" s="92"/>
      <c r="AL25" s="93">
        <f t="shared" si="15"/>
        <v>8.34</v>
      </c>
      <c r="AM25" s="91">
        <v>3.9</v>
      </c>
      <c r="AN25" s="91">
        <v>7.3</v>
      </c>
      <c r="AO25" s="91">
        <v>8.1999999999999993</v>
      </c>
      <c r="AP25" s="91">
        <v>9.9</v>
      </c>
      <c r="AQ25" s="91">
        <v>12.4</v>
      </c>
      <c r="AR25" s="92"/>
      <c r="AT25" s="93">
        <f t="shared" si="16"/>
        <v>8.5400000000000009</v>
      </c>
      <c r="AU25" s="91">
        <v>3.9</v>
      </c>
      <c r="AV25" s="91">
        <v>7.2</v>
      </c>
      <c r="AW25" s="91">
        <v>8.6</v>
      </c>
      <c r="AX25" s="91">
        <v>10.199999999999999</v>
      </c>
      <c r="AY25" s="91">
        <v>12.8</v>
      </c>
      <c r="AZ25" s="92"/>
      <c r="BB25" s="93">
        <f t="shared" si="17"/>
        <v>2.54</v>
      </c>
      <c r="BC25" s="91">
        <v>-2.8</v>
      </c>
      <c r="BD25" s="91">
        <v>0.9</v>
      </c>
      <c r="BE25" s="91">
        <v>3.2</v>
      </c>
      <c r="BF25" s="91">
        <v>5</v>
      </c>
      <c r="BG25" s="91">
        <v>6.4</v>
      </c>
      <c r="BH25" s="92"/>
      <c r="BJ25" s="93">
        <f t="shared" si="18"/>
        <v>5.74</v>
      </c>
      <c r="BK25" s="91">
        <v>0.7</v>
      </c>
      <c r="BL25" s="91">
        <v>3.7</v>
      </c>
      <c r="BM25" s="91">
        <v>6.1</v>
      </c>
      <c r="BN25" s="91">
        <v>8.5</v>
      </c>
      <c r="BO25" s="91">
        <v>9.6999999999999993</v>
      </c>
      <c r="BR25" s="93">
        <f t="shared" si="19"/>
        <v>6.1</v>
      </c>
      <c r="BS25" s="91">
        <v>-0.1</v>
      </c>
      <c r="BT25" s="91">
        <v>4.2</v>
      </c>
      <c r="BU25" s="91">
        <v>7.1</v>
      </c>
      <c r="BV25" s="91">
        <v>8.8000000000000007</v>
      </c>
      <c r="BW25" s="91">
        <v>10.5</v>
      </c>
      <c r="BZ25" s="93">
        <f t="shared" si="20"/>
        <v>8.0599999999999987</v>
      </c>
      <c r="CA25" s="91">
        <v>1.9</v>
      </c>
      <c r="CB25" s="91">
        <v>5.9</v>
      </c>
      <c r="CC25" s="91">
        <v>9.6</v>
      </c>
      <c r="CD25" s="91">
        <v>10.9</v>
      </c>
      <c r="CE25" s="91">
        <v>12</v>
      </c>
      <c r="CH25" s="93">
        <f t="shared" si="21"/>
        <v>7.14</v>
      </c>
      <c r="CI25" s="91">
        <v>1.5</v>
      </c>
      <c r="CJ25" s="91">
        <v>5.2</v>
      </c>
      <c r="CK25" s="91">
        <v>7.2</v>
      </c>
      <c r="CL25" s="91">
        <v>10.199999999999999</v>
      </c>
      <c r="CM25" s="91">
        <v>11.6</v>
      </c>
      <c r="CP25" s="93">
        <f t="shared" si="22"/>
        <v>6.26</v>
      </c>
      <c r="CQ25" s="91">
        <v>1.4</v>
      </c>
      <c r="CR25" s="91">
        <v>5</v>
      </c>
      <c r="CS25" s="91">
        <v>6.8</v>
      </c>
      <c r="CT25" s="91">
        <v>8.6</v>
      </c>
      <c r="CU25" s="91">
        <v>9.5</v>
      </c>
      <c r="CX25" s="95">
        <v>45803</v>
      </c>
      <c r="CY25" s="91">
        <v>18.086666666666662</v>
      </c>
      <c r="CZ25" s="91">
        <v>19.240000000000002</v>
      </c>
    </row>
    <row r="26" spans="3:104">
      <c r="C26" s="92">
        <f t="shared" si="23"/>
        <v>45682</v>
      </c>
      <c r="D26" s="93">
        <f t="shared" si="0"/>
        <v>3.6464280000000007</v>
      </c>
      <c r="E26" s="93">
        <f t="shared" si="1"/>
        <v>4.5600000000000005</v>
      </c>
      <c r="F26" s="93">
        <f t="shared" si="2"/>
        <v>0.18232140000000005</v>
      </c>
      <c r="G26" s="93">
        <f>指導機関用調整項目!$G$2*F26/$F$367</f>
        <v>1.3624324132456712e-003</v>
      </c>
      <c r="H26" s="93">
        <f t="shared" si="24"/>
        <v>4.3977557792152573e-002</v>
      </c>
      <c r="J26" s="93">
        <f t="shared" si="3"/>
        <v>5.74</v>
      </c>
      <c r="K26" s="93">
        <f t="shared" si="4"/>
        <v>5.7999999999999989</v>
      </c>
      <c r="L26" s="93">
        <f t="shared" si="5"/>
        <v>6.44</v>
      </c>
      <c r="M26" s="93">
        <f t="shared" si="6"/>
        <v>7.08</v>
      </c>
      <c r="N26" s="93">
        <f t="shared" si="7"/>
        <v>0.87999999999999967</v>
      </c>
      <c r="O26" s="93">
        <f t="shared" si="8"/>
        <v>4.42</v>
      </c>
      <c r="P26" s="93">
        <f t="shared" si="9"/>
        <v>4.5600000000000005</v>
      </c>
      <c r="Q26" s="93">
        <f t="shared" si="10"/>
        <v>6.98</v>
      </c>
      <c r="R26" s="93">
        <f t="shared" si="11"/>
        <v>5.78</v>
      </c>
      <c r="S26" s="93">
        <f t="shared" si="12"/>
        <v>5.5399999999999991</v>
      </c>
      <c r="V26" s="93">
        <f t="shared" si="13"/>
        <v>5.74</v>
      </c>
      <c r="W26" s="91">
        <v>3.9</v>
      </c>
      <c r="X26" s="91">
        <v>0.9</v>
      </c>
      <c r="Y26" s="91">
        <v>5.6</v>
      </c>
      <c r="Z26" s="91">
        <v>8.8000000000000007</v>
      </c>
      <c r="AA26" s="91">
        <v>9.5</v>
      </c>
      <c r="AB26" s="92"/>
      <c r="AD26" s="93">
        <f t="shared" si="14"/>
        <v>5.7999999999999989</v>
      </c>
      <c r="AE26" s="91">
        <v>3.9</v>
      </c>
      <c r="AF26" s="91">
        <v>0.1</v>
      </c>
      <c r="AG26" s="91">
        <v>6.2</v>
      </c>
      <c r="AH26" s="91">
        <v>9.1</v>
      </c>
      <c r="AI26" s="91">
        <v>9.6999999999999993</v>
      </c>
      <c r="AJ26" s="92"/>
      <c r="AL26" s="93">
        <f t="shared" si="15"/>
        <v>6.44</v>
      </c>
      <c r="AM26" s="91">
        <v>3.3</v>
      </c>
      <c r="AN26" s="91">
        <v>0.9</v>
      </c>
      <c r="AO26" s="91">
        <v>7.3</v>
      </c>
      <c r="AP26" s="91">
        <v>9.9</v>
      </c>
      <c r="AQ26" s="91">
        <v>10.8</v>
      </c>
      <c r="AR26" s="92"/>
      <c r="AT26" s="93">
        <f t="shared" si="16"/>
        <v>7.08</v>
      </c>
      <c r="AU26" s="91">
        <v>5.7</v>
      </c>
      <c r="AV26" s="91">
        <v>1.3</v>
      </c>
      <c r="AW26" s="91">
        <v>7.5</v>
      </c>
      <c r="AX26" s="91">
        <v>10</v>
      </c>
      <c r="AY26" s="91">
        <v>10.9</v>
      </c>
      <c r="AZ26" s="92"/>
      <c r="BB26" s="93">
        <f t="shared" si="17"/>
        <v>0.87999999999999967</v>
      </c>
      <c r="BC26" s="91">
        <v>-1.6</v>
      </c>
      <c r="BD26" s="91">
        <v>-5.7</v>
      </c>
      <c r="BE26" s="91">
        <v>2.2999999999999998</v>
      </c>
      <c r="BF26" s="91">
        <v>3.4</v>
      </c>
      <c r="BG26" s="91">
        <v>6</v>
      </c>
      <c r="BH26" s="92"/>
      <c r="BJ26" s="93">
        <f t="shared" si="18"/>
        <v>4.42</v>
      </c>
      <c r="BK26" s="91">
        <v>1.8</v>
      </c>
      <c r="BL26" s="91">
        <v>-2.5</v>
      </c>
      <c r="BM26" s="91">
        <v>5.7</v>
      </c>
      <c r="BN26" s="91">
        <v>7.9</v>
      </c>
      <c r="BO26" s="91">
        <v>9.1999999999999993</v>
      </c>
      <c r="BR26" s="93">
        <f t="shared" si="19"/>
        <v>4.5600000000000005</v>
      </c>
      <c r="BS26" s="91">
        <v>1.2</v>
      </c>
      <c r="BT26" s="91">
        <v>-1.9</v>
      </c>
      <c r="BU26" s="91">
        <v>5.7</v>
      </c>
      <c r="BV26" s="91">
        <v>9</v>
      </c>
      <c r="BW26" s="91">
        <v>8.8000000000000007</v>
      </c>
      <c r="BZ26" s="93">
        <f t="shared" si="20"/>
        <v>6.98</v>
      </c>
      <c r="CA26" s="91">
        <v>3.3</v>
      </c>
      <c r="CB26" s="91">
        <v>-0.2</v>
      </c>
      <c r="CC26" s="91">
        <v>9</v>
      </c>
      <c r="CD26" s="91">
        <v>11.8</v>
      </c>
      <c r="CE26" s="91">
        <v>11</v>
      </c>
      <c r="CH26" s="93">
        <f t="shared" si="21"/>
        <v>5.78</v>
      </c>
      <c r="CI26" s="91">
        <v>2.7</v>
      </c>
      <c r="CJ26" s="91">
        <v>-0.5</v>
      </c>
      <c r="CK26" s="91">
        <v>6.7</v>
      </c>
      <c r="CL26" s="91">
        <v>9.6999999999999993</v>
      </c>
      <c r="CM26" s="91">
        <v>10.3</v>
      </c>
      <c r="CP26" s="93">
        <f t="shared" si="22"/>
        <v>5.5399999999999991</v>
      </c>
      <c r="CQ26" s="91">
        <v>3</v>
      </c>
      <c r="CR26" s="91">
        <v>-0.5</v>
      </c>
      <c r="CS26" s="91">
        <v>6.7</v>
      </c>
      <c r="CT26" s="91">
        <v>8.6</v>
      </c>
      <c r="CU26" s="91">
        <v>9.9</v>
      </c>
      <c r="CX26" s="95">
        <v>45804</v>
      </c>
      <c r="CY26" s="91">
        <v>17.523749999999996</v>
      </c>
      <c r="CZ26" s="91">
        <v>19.479999999999997</v>
      </c>
    </row>
    <row r="27" spans="3:104">
      <c r="C27" s="92">
        <f t="shared" si="23"/>
        <v>45683</v>
      </c>
      <c r="D27" s="93">
        <f t="shared" si="0"/>
        <v>4.2952600000000007</v>
      </c>
      <c r="E27" s="93">
        <f t="shared" si="1"/>
        <v>5.2</v>
      </c>
      <c r="F27" s="93">
        <f t="shared" si="2"/>
        <v>0.21476300000000004</v>
      </c>
      <c r="G27" s="93">
        <f>指導機関用調整項目!$G$2*F27/$F$367</f>
        <v>1.6048586307799305e-003</v>
      </c>
      <c r="H27" s="93">
        <f t="shared" si="24"/>
        <v>4.5582416422932502e-002</v>
      </c>
      <c r="J27" s="93">
        <f t="shared" si="3"/>
        <v>5.1000000000000005</v>
      </c>
      <c r="K27" s="93">
        <f t="shared" si="4"/>
        <v>5.7</v>
      </c>
      <c r="L27" s="93">
        <f t="shared" si="5"/>
        <v>6.7</v>
      </c>
      <c r="M27" s="93">
        <f t="shared" si="6"/>
        <v>6.58</v>
      </c>
      <c r="N27" s="93">
        <f t="shared" si="7"/>
        <v>1.3</v>
      </c>
      <c r="O27" s="93">
        <f t="shared" si="8"/>
        <v>3.44</v>
      </c>
      <c r="P27" s="93">
        <f t="shared" si="9"/>
        <v>5.2</v>
      </c>
      <c r="Q27" s="93">
        <f t="shared" si="10"/>
        <v>7.8</v>
      </c>
      <c r="R27" s="93">
        <f t="shared" si="11"/>
        <v>6.52</v>
      </c>
      <c r="S27" s="93">
        <f t="shared" si="12"/>
        <v>6.36</v>
      </c>
      <c r="V27" s="93">
        <f t="shared" si="13"/>
        <v>5.1000000000000005</v>
      </c>
      <c r="W27" s="91">
        <v>3.3</v>
      </c>
      <c r="X27" s="91">
        <v>2.2999999999999998</v>
      </c>
      <c r="Y27" s="91">
        <v>6.7</v>
      </c>
      <c r="Z27" s="91">
        <v>7.9</v>
      </c>
      <c r="AA27" s="91">
        <v>5.3</v>
      </c>
      <c r="AB27" s="92"/>
      <c r="AD27" s="93">
        <f t="shared" si="14"/>
        <v>5.7</v>
      </c>
      <c r="AE27" s="91">
        <v>4.4000000000000004</v>
      </c>
      <c r="AF27" s="91">
        <v>1.9</v>
      </c>
      <c r="AG27" s="91">
        <v>7.1</v>
      </c>
      <c r="AH27" s="91">
        <v>9.1</v>
      </c>
      <c r="AI27" s="91">
        <v>6</v>
      </c>
      <c r="AJ27" s="92"/>
      <c r="AL27" s="93">
        <f t="shared" si="15"/>
        <v>6.7</v>
      </c>
      <c r="AM27" s="91">
        <v>5.5</v>
      </c>
      <c r="AN27" s="91">
        <v>3.1</v>
      </c>
      <c r="AO27" s="91">
        <v>8</v>
      </c>
      <c r="AP27" s="91">
        <v>10.1</v>
      </c>
      <c r="AQ27" s="91">
        <v>6.8</v>
      </c>
      <c r="AR27" s="92"/>
      <c r="AT27" s="93">
        <f t="shared" si="16"/>
        <v>6.58</v>
      </c>
      <c r="AU27" s="91">
        <v>5.2</v>
      </c>
      <c r="AV27" s="91">
        <v>3</v>
      </c>
      <c r="AW27" s="91">
        <v>7.5</v>
      </c>
      <c r="AX27" s="91">
        <v>10.1</v>
      </c>
      <c r="AY27" s="91">
        <v>7.1</v>
      </c>
      <c r="AZ27" s="92"/>
      <c r="BB27" s="93">
        <f t="shared" si="17"/>
        <v>1.3</v>
      </c>
      <c r="BC27" s="91">
        <v>-0.7</v>
      </c>
      <c r="BD27" s="91">
        <v>-1.3</v>
      </c>
      <c r="BE27" s="91">
        <v>1.7</v>
      </c>
      <c r="BF27" s="91">
        <v>3.7</v>
      </c>
      <c r="BG27" s="91">
        <v>3.1</v>
      </c>
      <c r="BH27" s="92"/>
      <c r="BJ27" s="93">
        <f t="shared" si="18"/>
        <v>3.44</v>
      </c>
      <c r="BK27" s="91">
        <v>0.5</v>
      </c>
      <c r="BL27" s="91">
        <v>0.2</v>
      </c>
      <c r="BM27" s="91">
        <v>5.7</v>
      </c>
      <c r="BN27" s="91">
        <v>5</v>
      </c>
      <c r="BO27" s="91">
        <v>5.8</v>
      </c>
      <c r="BR27" s="93">
        <f t="shared" si="19"/>
        <v>5.2</v>
      </c>
      <c r="BS27" s="91">
        <v>3.9</v>
      </c>
      <c r="BT27" s="91">
        <v>0.7</v>
      </c>
      <c r="BU27" s="91">
        <v>6.8</v>
      </c>
      <c r="BV27" s="91">
        <v>9.3000000000000007</v>
      </c>
      <c r="BW27" s="91">
        <v>5.3</v>
      </c>
      <c r="BZ27" s="93">
        <f t="shared" si="20"/>
        <v>7.8</v>
      </c>
      <c r="CA27" s="91">
        <v>5.9</v>
      </c>
      <c r="CB27" s="91">
        <v>3.1</v>
      </c>
      <c r="CC27" s="91">
        <v>9.1999999999999993</v>
      </c>
      <c r="CD27" s="91">
        <v>11.9</v>
      </c>
      <c r="CE27" s="91">
        <v>8.9</v>
      </c>
      <c r="CH27" s="93">
        <f t="shared" si="21"/>
        <v>6.52</v>
      </c>
      <c r="CI27" s="91">
        <v>5.6</v>
      </c>
      <c r="CJ27" s="91">
        <v>2.2999999999999998</v>
      </c>
      <c r="CK27" s="91">
        <v>7.6</v>
      </c>
      <c r="CL27" s="91">
        <v>9.8000000000000007</v>
      </c>
      <c r="CM27" s="91">
        <v>7.3</v>
      </c>
      <c r="CP27" s="93">
        <f t="shared" si="22"/>
        <v>6.36</v>
      </c>
      <c r="CQ27" s="91">
        <v>5.7</v>
      </c>
      <c r="CR27" s="91">
        <v>2.4</v>
      </c>
      <c r="CS27" s="91">
        <v>7.5</v>
      </c>
      <c r="CT27" s="91">
        <v>9.1999999999999993</v>
      </c>
      <c r="CU27" s="91">
        <v>7</v>
      </c>
      <c r="CX27" s="95">
        <v>45805</v>
      </c>
      <c r="CY27" s="91">
        <v>17.652083333333337</v>
      </c>
      <c r="CZ27" s="91">
        <v>19.940000000000005</v>
      </c>
    </row>
    <row r="28" spans="3:104">
      <c r="C28" s="92">
        <f t="shared" si="23"/>
        <v>45684</v>
      </c>
      <c r="D28" s="93">
        <f t="shared" si="0"/>
        <v>4.7210560000000008</v>
      </c>
      <c r="E28" s="93">
        <f t="shared" si="1"/>
        <v>5.62</v>
      </c>
      <c r="F28" s="93">
        <f t="shared" si="2"/>
        <v>0.23605280000000006</v>
      </c>
      <c r="G28" s="93">
        <f>指導機関用調整項目!$G$2*F28/$F$367</f>
        <v>1.7639508360367884e-003</v>
      </c>
      <c r="H28" s="93">
        <f t="shared" si="24"/>
        <v>4.7346367258969291e-002</v>
      </c>
      <c r="J28" s="93">
        <f t="shared" si="3"/>
        <v>6.58</v>
      </c>
      <c r="K28" s="93">
        <f t="shared" si="4"/>
        <v>7.2</v>
      </c>
      <c r="L28" s="93">
        <f t="shared" si="5"/>
        <v>7.94</v>
      </c>
      <c r="M28" s="93">
        <f t="shared" si="6"/>
        <v>7.98</v>
      </c>
      <c r="N28" s="93">
        <f t="shared" si="7"/>
        <v>2.2199999999999998</v>
      </c>
      <c r="O28" s="93">
        <f t="shared" si="8"/>
        <v>4.12</v>
      </c>
      <c r="P28" s="93">
        <f t="shared" si="9"/>
        <v>5.62</v>
      </c>
      <c r="Q28" s="93">
        <f t="shared" si="10"/>
        <v>8.26</v>
      </c>
      <c r="R28" s="93">
        <f t="shared" si="11"/>
        <v>7.4600000000000009</v>
      </c>
      <c r="S28" s="93">
        <f t="shared" si="12"/>
        <v>7.160000000000001</v>
      </c>
      <c r="V28" s="93">
        <f t="shared" si="13"/>
        <v>6.58</v>
      </c>
      <c r="W28" s="91">
        <v>4.5999999999999996</v>
      </c>
      <c r="X28" s="91">
        <v>3.8</v>
      </c>
      <c r="Y28" s="91">
        <v>7.1</v>
      </c>
      <c r="Z28" s="91">
        <v>11.6</v>
      </c>
      <c r="AA28" s="91">
        <v>5.8</v>
      </c>
      <c r="AB28" s="92"/>
      <c r="AD28" s="93">
        <f t="shared" si="14"/>
        <v>7.2</v>
      </c>
      <c r="AE28" s="91">
        <v>6</v>
      </c>
      <c r="AF28" s="91">
        <v>3.5</v>
      </c>
      <c r="AG28" s="91">
        <v>7.8</v>
      </c>
      <c r="AH28" s="91">
        <v>12.8</v>
      </c>
      <c r="AI28" s="91">
        <v>5.9</v>
      </c>
      <c r="AJ28" s="92"/>
      <c r="AL28" s="93">
        <f t="shared" si="15"/>
        <v>7.94</v>
      </c>
      <c r="AM28" s="91">
        <v>7.4</v>
      </c>
      <c r="AN28" s="91">
        <v>4.3</v>
      </c>
      <c r="AO28" s="91">
        <v>8.6999999999999993</v>
      </c>
      <c r="AP28" s="91">
        <v>12.4</v>
      </c>
      <c r="AQ28" s="91">
        <v>6.9</v>
      </c>
      <c r="AR28" s="92"/>
      <c r="AT28" s="93">
        <f t="shared" si="16"/>
        <v>7.98</v>
      </c>
      <c r="AU28" s="91">
        <v>6.6</v>
      </c>
      <c r="AV28" s="91">
        <v>4.2</v>
      </c>
      <c r="AW28" s="91">
        <v>8.1</v>
      </c>
      <c r="AX28" s="91">
        <v>13.6</v>
      </c>
      <c r="AY28" s="91">
        <v>7.4</v>
      </c>
      <c r="AZ28" s="92"/>
      <c r="BB28" s="93">
        <f t="shared" si="17"/>
        <v>2.2199999999999998</v>
      </c>
      <c r="BC28" s="91">
        <v>-0.1</v>
      </c>
      <c r="BD28" s="91">
        <v>-2</v>
      </c>
      <c r="BE28" s="91">
        <v>1.8</v>
      </c>
      <c r="BF28" s="91">
        <v>8.6999999999999993</v>
      </c>
      <c r="BG28" s="91">
        <v>2.7</v>
      </c>
      <c r="BH28" s="92"/>
      <c r="BJ28" s="93">
        <f t="shared" si="18"/>
        <v>4.12</v>
      </c>
      <c r="BK28" s="91">
        <v>1.2</v>
      </c>
      <c r="BL28" s="91">
        <v>-0.2</v>
      </c>
      <c r="BM28" s="91">
        <v>3.6</v>
      </c>
      <c r="BN28" s="91">
        <v>10.8</v>
      </c>
      <c r="BO28" s="91">
        <v>5.2</v>
      </c>
      <c r="BR28" s="93">
        <f t="shared" si="19"/>
        <v>5.62</v>
      </c>
      <c r="BS28" s="91">
        <v>3.8</v>
      </c>
      <c r="BT28" s="91">
        <v>0.8</v>
      </c>
      <c r="BU28" s="91">
        <v>5.9</v>
      </c>
      <c r="BV28" s="91">
        <v>12.2</v>
      </c>
      <c r="BW28" s="91">
        <v>5.4</v>
      </c>
      <c r="BZ28" s="93">
        <f t="shared" si="20"/>
        <v>8.26</v>
      </c>
      <c r="CA28" s="91">
        <v>6.2</v>
      </c>
      <c r="CB28" s="91">
        <v>3.1</v>
      </c>
      <c r="CC28" s="91">
        <v>7.9</v>
      </c>
      <c r="CD28" s="91">
        <v>14.9</v>
      </c>
      <c r="CE28" s="91">
        <v>9.1999999999999993</v>
      </c>
      <c r="CH28" s="93">
        <f t="shared" si="21"/>
        <v>7.4600000000000009</v>
      </c>
      <c r="CI28" s="91">
        <v>6.7</v>
      </c>
      <c r="CJ28" s="91">
        <v>2.4</v>
      </c>
      <c r="CK28" s="91">
        <v>7.7</v>
      </c>
      <c r="CL28" s="91">
        <v>13.3</v>
      </c>
      <c r="CM28" s="91">
        <v>7.2</v>
      </c>
      <c r="CP28" s="93">
        <f t="shared" si="22"/>
        <v>7.160000000000001</v>
      </c>
      <c r="CQ28" s="91">
        <v>6.6</v>
      </c>
      <c r="CR28" s="91">
        <v>2.1</v>
      </c>
      <c r="CS28" s="91">
        <v>7.5</v>
      </c>
      <c r="CT28" s="91">
        <v>12.4</v>
      </c>
      <c r="CU28" s="91">
        <v>7.2</v>
      </c>
      <c r="CX28" s="95">
        <v>45806</v>
      </c>
      <c r="CY28" s="91">
        <v>18.123958333333338</v>
      </c>
      <c r="CZ28" s="91">
        <v>20.9</v>
      </c>
    </row>
    <row r="29" spans="3:104">
      <c r="C29" s="92">
        <f t="shared" si="23"/>
        <v>45685</v>
      </c>
      <c r="D29" s="93">
        <f t="shared" si="0"/>
        <v>4.5791240000000011</v>
      </c>
      <c r="E29" s="93">
        <f t="shared" si="1"/>
        <v>5.48</v>
      </c>
      <c r="F29" s="93">
        <f t="shared" si="2"/>
        <v>0.22895620000000005</v>
      </c>
      <c r="G29" s="93">
        <f>指導機関用調整項目!$G$2*F29/$F$367</f>
        <v>1.7109201009511692e-003</v>
      </c>
      <c r="H29" s="93">
        <f t="shared" si="24"/>
        <v>4.905728735992046e-002</v>
      </c>
      <c r="J29" s="93">
        <f t="shared" si="3"/>
        <v>6.52</v>
      </c>
      <c r="K29" s="93">
        <f t="shared" si="4"/>
        <v>6.4599999999999991</v>
      </c>
      <c r="L29" s="93">
        <f t="shared" si="5"/>
        <v>7.7200000000000006</v>
      </c>
      <c r="M29" s="93">
        <f t="shared" si="6"/>
        <v>8</v>
      </c>
      <c r="N29" s="93">
        <f t="shared" si="7"/>
        <v>1.4</v>
      </c>
      <c r="O29" s="93">
        <f t="shared" si="8"/>
        <v>4.24</v>
      </c>
      <c r="P29" s="93">
        <f t="shared" si="9"/>
        <v>5.48</v>
      </c>
      <c r="Q29" s="93">
        <f t="shared" si="10"/>
        <v>7.7199999999999989</v>
      </c>
      <c r="R29" s="93">
        <f t="shared" si="11"/>
        <v>7.14</v>
      </c>
      <c r="S29" s="93">
        <f t="shared" si="12"/>
        <v>7.3</v>
      </c>
      <c r="V29" s="93">
        <f t="shared" si="13"/>
        <v>6.52</v>
      </c>
      <c r="W29" s="91">
        <v>6.3</v>
      </c>
      <c r="X29" s="91">
        <v>3.5</v>
      </c>
      <c r="Y29" s="91">
        <v>6.9</v>
      </c>
      <c r="Z29" s="91">
        <v>6.9</v>
      </c>
      <c r="AA29" s="91">
        <v>9</v>
      </c>
      <c r="AB29" s="92"/>
      <c r="AD29" s="93">
        <f t="shared" si="14"/>
        <v>6.4599999999999991</v>
      </c>
      <c r="AE29" s="91">
        <v>6.5</v>
      </c>
      <c r="AF29" s="91">
        <v>4</v>
      </c>
      <c r="AG29" s="91">
        <v>7.5</v>
      </c>
      <c r="AH29" s="91">
        <v>6.8</v>
      </c>
      <c r="AI29" s="91">
        <v>7.5</v>
      </c>
      <c r="AJ29" s="92"/>
      <c r="AL29" s="93">
        <f t="shared" si="15"/>
        <v>7.7200000000000006</v>
      </c>
      <c r="AM29" s="91">
        <v>7.8</v>
      </c>
      <c r="AN29" s="91">
        <v>5.5</v>
      </c>
      <c r="AO29" s="91">
        <v>8.1999999999999993</v>
      </c>
      <c r="AP29" s="91">
        <v>8</v>
      </c>
      <c r="AQ29" s="91">
        <v>9.1</v>
      </c>
      <c r="AR29" s="92"/>
      <c r="AT29" s="93">
        <f t="shared" si="16"/>
        <v>8</v>
      </c>
      <c r="AU29" s="91">
        <v>8</v>
      </c>
      <c r="AV29" s="91">
        <v>4.3</v>
      </c>
      <c r="AW29" s="91">
        <v>8</v>
      </c>
      <c r="AX29" s="91">
        <v>8.5</v>
      </c>
      <c r="AY29" s="91">
        <v>11.2</v>
      </c>
      <c r="AZ29" s="92"/>
      <c r="BB29" s="93">
        <f t="shared" si="17"/>
        <v>1.4</v>
      </c>
      <c r="BC29" s="91">
        <v>0.8</v>
      </c>
      <c r="BD29" s="91">
        <v>-2.8</v>
      </c>
      <c r="BE29" s="91">
        <v>1.4</v>
      </c>
      <c r="BF29" s="91">
        <v>3.6</v>
      </c>
      <c r="BG29" s="91">
        <v>4</v>
      </c>
      <c r="BH29" s="92"/>
      <c r="BJ29" s="93">
        <f t="shared" si="18"/>
        <v>4.24</v>
      </c>
      <c r="BK29" s="91">
        <v>2.5</v>
      </c>
      <c r="BL29" s="91">
        <v>-0.4</v>
      </c>
      <c r="BM29" s="91">
        <v>3.8</v>
      </c>
      <c r="BN29" s="91">
        <v>7.2</v>
      </c>
      <c r="BO29" s="91">
        <v>8.1</v>
      </c>
      <c r="BR29" s="93">
        <f t="shared" si="19"/>
        <v>5.48</v>
      </c>
      <c r="BS29" s="91">
        <v>5</v>
      </c>
      <c r="BT29" s="91">
        <v>0.5</v>
      </c>
      <c r="BU29" s="91">
        <v>5.2</v>
      </c>
      <c r="BV29" s="91">
        <v>6.7</v>
      </c>
      <c r="BW29" s="91">
        <v>10</v>
      </c>
      <c r="BZ29" s="93">
        <f t="shared" si="20"/>
        <v>7.7199999999999989</v>
      </c>
      <c r="CA29" s="91">
        <v>7.1</v>
      </c>
      <c r="CB29" s="91">
        <v>2.8</v>
      </c>
      <c r="CC29" s="91">
        <v>6.9</v>
      </c>
      <c r="CD29" s="91">
        <v>9.9</v>
      </c>
      <c r="CE29" s="91">
        <v>11.9</v>
      </c>
      <c r="CH29" s="93">
        <f t="shared" si="21"/>
        <v>7.14</v>
      </c>
      <c r="CI29" s="91">
        <v>6.9</v>
      </c>
      <c r="CJ29" s="91">
        <v>2.4</v>
      </c>
      <c r="CK29" s="91">
        <v>6.5</v>
      </c>
      <c r="CL29" s="91">
        <v>8</v>
      </c>
      <c r="CM29" s="91">
        <v>11.9</v>
      </c>
      <c r="CP29" s="93">
        <f t="shared" si="22"/>
        <v>7.3</v>
      </c>
      <c r="CQ29" s="91">
        <v>6.4</v>
      </c>
      <c r="CR29" s="91">
        <v>2.4</v>
      </c>
      <c r="CS29" s="91">
        <v>6.8</v>
      </c>
      <c r="CT29" s="91">
        <v>8.1999999999999993</v>
      </c>
      <c r="CU29" s="91">
        <v>12.7</v>
      </c>
      <c r="CX29" s="95">
        <v>45807</v>
      </c>
      <c r="CY29" s="91">
        <v>17.354375000000001</v>
      </c>
      <c r="CZ29" s="91">
        <v>20.58</v>
      </c>
    </row>
    <row r="30" spans="3:104">
      <c r="C30" s="92">
        <f t="shared" si="23"/>
        <v>45686</v>
      </c>
      <c r="D30" s="93">
        <f t="shared" si="0"/>
        <v>4.1330520000000002</v>
      </c>
      <c r="E30" s="93">
        <f t="shared" si="1"/>
        <v>5.04</v>
      </c>
      <c r="F30" s="93">
        <f t="shared" si="2"/>
        <v>0.20665260000000002</v>
      </c>
      <c r="G30" s="93">
        <f>指導機関用調整項目!$G$2*F30/$F$367</f>
        <v>1.5442520763963654e-003</v>
      </c>
      <c r="H30" s="93">
        <f t="shared" si="24"/>
        <v>5.0601539436316824e-002</v>
      </c>
      <c r="J30" s="93">
        <f t="shared" si="3"/>
        <v>7.02</v>
      </c>
      <c r="K30" s="93">
        <f t="shared" si="4"/>
        <v>6.88</v>
      </c>
      <c r="L30" s="93">
        <f t="shared" si="5"/>
        <v>7.4599999999999991</v>
      </c>
      <c r="M30" s="93">
        <f t="shared" si="6"/>
        <v>7.7799999999999994</v>
      </c>
      <c r="N30" s="93">
        <f t="shared" si="7"/>
        <v>1.2</v>
      </c>
      <c r="O30" s="93">
        <f t="shared" si="8"/>
        <v>3.7</v>
      </c>
      <c r="P30" s="93">
        <f t="shared" si="9"/>
        <v>5.04</v>
      </c>
      <c r="Q30" s="93">
        <f t="shared" si="10"/>
        <v>7.18</v>
      </c>
      <c r="R30" s="93">
        <f t="shared" si="11"/>
        <v>6.3</v>
      </c>
      <c r="S30" s="93">
        <f t="shared" si="12"/>
        <v>6.08</v>
      </c>
      <c r="V30" s="93">
        <f t="shared" si="13"/>
        <v>7.02</v>
      </c>
      <c r="W30" s="91">
        <v>6.1</v>
      </c>
      <c r="X30" s="91">
        <v>3</v>
      </c>
      <c r="Y30" s="91">
        <v>6.8</v>
      </c>
      <c r="Z30" s="91">
        <v>6.1</v>
      </c>
      <c r="AA30" s="91">
        <v>13.1</v>
      </c>
      <c r="AB30" s="92"/>
      <c r="AD30" s="93">
        <f t="shared" si="14"/>
        <v>6.88</v>
      </c>
      <c r="AE30" s="91">
        <v>7</v>
      </c>
      <c r="AF30" s="91">
        <v>3</v>
      </c>
      <c r="AG30" s="91">
        <v>7</v>
      </c>
      <c r="AH30" s="91">
        <v>5.3</v>
      </c>
      <c r="AI30" s="91">
        <v>12.1</v>
      </c>
      <c r="AJ30" s="92"/>
      <c r="AL30" s="93">
        <f t="shared" si="15"/>
        <v>7.4599999999999991</v>
      </c>
      <c r="AM30" s="91">
        <v>7.9</v>
      </c>
      <c r="AN30" s="91">
        <v>3.8</v>
      </c>
      <c r="AO30" s="91">
        <v>7</v>
      </c>
      <c r="AP30" s="91">
        <v>5.6</v>
      </c>
      <c r="AQ30" s="91">
        <v>13</v>
      </c>
      <c r="AR30" s="92"/>
      <c r="AT30" s="93">
        <f t="shared" si="16"/>
        <v>7.7799999999999994</v>
      </c>
      <c r="AU30" s="91">
        <v>7.6</v>
      </c>
      <c r="AV30" s="91">
        <v>4.8</v>
      </c>
      <c r="AW30" s="91">
        <v>6.8</v>
      </c>
      <c r="AX30" s="91">
        <v>6</v>
      </c>
      <c r="AY30" s="91">
        <v>13.7</v>
      </c>
      <c r="AZ30" s="92"/>
      <c r="BB30" s="93">
        <f t="shared" si="17"/>
        <v>1.2</v>
      </c>
      <c r="BC30" s="91">
        <v>1.2</v>
      </c>
      <c r="BD30" s="91">
        <v>-1.9</v>
      </c>
      <c r="BE30" s="91">
        <v>0.4</v>
      </c>
      <c r="BF30" s="91">
        <v>-0.4</v>
      </c>
      <c r="BG30" s="91">
        <v>6.7</v>
      </c>
      <c r="BH30" s="92"/>
      <c r="BJ30" s="93">
        <f t="shared" si="18"/>
        <v>3.7</v>
      </c>
      <c r="BK30" s="91">
        <v>2.6</v>
      </c>
      <c r="BL30" s="91">
        <v>1.4</v>
      </c>
      <c r="BM30" s="91">
        <v>1.9</v>
      </c>
      <c r="BN30" s="91">
        <v>2.8</v>
      </c>
      <c r="BO30" s="91">
        <v>9.8000000000000007</v>
      </c>
      <c r="BR30" s="93">
        <f t="shared" si="19"/>
        <v>5.04</v>
      </c>
      <c r="BS30" s="91">
        <v>6.1</v>
      </c>
      <c r="BT30" s="91">
        <v>1.4</v>
      </c>
      <c r="BU30" s="91">
        <v>4.5999999999999996</v>
      </c>
      <c r="BV30" s="91">
        <v>2.1</v>
      </c>
      <c r="BW30" s="91">
        <v>11</v>
      </c>
      <c r="BZ30" s="93">
        <f t="shared" si="20"/>
        <v>7.18</v>
      </c>
      <c r="CA30" s="91">
        <v>7.6</v>
      </c>
      <c r="CB30" s="91">
        <v>3.6</v>
      </c>
      <c r="CC30" s="91">
        <v>7.3</v>
      </c>
      <c r="CD30" s="91">
        <v>4.2</v>
      </c>
      <c r="CE30" s="91">
        <v>13.2</v>
      </c>
      <c r="CH30" s="93">
        <f t="shared" si="21"/>
        <v>6.3</v>
      </c>
      <c r="CI30" s="91">
        <v>6.2</v>
      </c>
      <c r="CJ30" s="91">
        <v>3</v>
      </c>
      <c r="CK30" s="91">
        <v>6.2</v>
      </c>
      <c r="CL30" s="91">
        <v>3.7</v>
      </c>
      <c r="CM30" s="91">
        <v>12.4</v>
      </c>
      <c r="CP30" s="93">
        <f t="shared" si="22"/>
        <v>6.08</v>
      </c>
      <c r="CQ30" s="91">
        <v>6.6</v>
      </c>
      <c r="CR30" s="91">
        <v>2.9</v>
      </c>
      <c r="CS30" s="91">
        <v>5.8</v>
      </c>
      <c r="CT30" s="91">
        <v>3.3</v>
      </c>
      <c r="CU30" s="91">
        <v>11.8</v>
      </c>
      <c r="CX30" s="95">
        <v>45808</v>
      </c>
      <c r="CY30" s="91">
        <v>17.204166666666666</v>
      </c>
      <c r="CZ30" s="91">
        <v>18.96</v>
      </c>
    </row>
    <row r="31" spans="3:104">
      <c r="C31" s="92">
        <f t="shared" si="23"/>
        <v>45687</v>
      </c>
      <c r="D31" s="93">
        <f t="shared" si="0"/>
        <v>3.545048</v>
      </c>
      <c r="E31" s="93">
        <f t="shared" si="1"/>
        <v>4.46</v>
      </c>
      <c r="F31" s="93">
        <f t="shared" si="2"/>
        <v>0.1772524</v>
      </c>
      <c r="G31" s="93">
        <f>指導機関用調整項目!$G$2*F31/$F$367</f>
        <v>1.3245533167559427e-003</v>
      </c>
      <c r="H31" s="93">
        <f t="shared" si="24"/>
        <v>5.1926092753072764e-002</v>
      </c>
      <c r="J31" s="93">
        <f t="shared" si="3"/>
        <v>6.0399999999999991</v>
      </c>
      <c r="K31" s="93">
        <f t="shared" si="4"/>
        <v>6.82</v>
      </c>
      <c r="L31" s="93">
        <f t="shared" si="5"/>
        <v>7.2199999999999989</v>
      </c>
      <c r="M31" s="93">
        <f t="shared" si="6"/>
        <v>7.5200000000000014</v>
      </c>
      <c r="N31" s="93">
        <f t="shared" si="7"/>
        <v>0.65999999999999992</v>
      </c>
      <c r="O31" s="93">
        <f t="shared" si="8"/>
        <v>2.72</v>
      </c>
      <c r="P31" s="93">
        <f t="shared" si="9"/>
        <v>4.46</v>
      </c>
      <c r="Q31" s="93">
        <f t="shared" si="10"/>
        <v>6.62</v>
      </c>
      <c r="R31" s="93">
        <f t="shared" si="11"/>
        <v>5.76</v>
      </c>
      <c r="S31" s="93">
        <f t="shared" si="12"/>
        <v>5.5400000000000009</v>
      </c>
      <c r="V31" s="93">
        <f t="shared" si="13"/>
        <v>6.0399999999999991</v>
      </c>
      <c r="W31" s="91">
        <v>6.6</v>
      </c>
      <c r="X31" s="91">
        <v>4.4000000000000004</v>
      </c>
      <c r="Y31" s="91">
        <v>4.7</v>
      </c>
      <c r="Z31" s="91">
        <v>3.9</v>
      </c>
      <c r="AA31" s="91">
        <v>10.6</v>
      </c>
      <c r="AB31" s="92"/>
      <c r="AD31" s="93">
        <f t="shared" si="14"/>
        <v>6.82</v>
      </c>
      <c r="AE31" s="91">
        <v>7.8</v>
      </c>
      <c r="AF31" s="91">
        <v>4.3</v>
      </c>
      <c r="AG31" s="91">
        <v>5.8</v>
      </c>
      <c r="AH31" s="91">
        <v>4.3</v>
      </c>
      <c r="AI31" s="91">
        <v>11.9</v>
      </c>
      <c r="AJ31" s="92"/>
      <c r="AL31" s="93">
        <f t="shared" si="15"/>
        <v>7.2199999999999989</v>
      </c>
      <c r="AM31" s="91">
        <v>8.1</v>
      </c>
      <c r="AN31" s="91">
        <v>5.6</v>
      </c>
      <c r="AO31" s="91">
        <v>7.1</v>
      </c>
      <c r="AP31" s="91">
        <v>4.3</v>
      </c>
      <c r="AQ31" s="91">
        <v>11</v>
      </c>
      <c r="AR31" s="92"/>
      <c r="AT31" s="93">
        <f t="shared" si="16"/>
        <v>7.5200000000000014</v>
      </c>
      <c r="AU31" s="91">
        <v>7.9</v>
      </c>
      <c r="AV31" s="91">
        <v>5.7</v>
      </c>
      <c r="AW31" s="91">
        <v>6.6</v>
      </c>
      <c r="AX31" s="91">
        <v>6.1</v>
      </c>
      <c r="AY31" s="91">
        <v>11.3</v>
      </c>
      <c r="AZ31" s="92"/>
      <c r="BB31" s="93">
        <f t="shared" si="17"/>
        <v>0.65999999999999992</v>
      </c>
      <c r="BC31" s="91">
        <v>1.4</v>
      </c>
      <c r="BD31" s="91">
        <v>-1.1000000000000001</v>
      </c>
      <c r="BE31" s="91">
        <v>-0.1</v>
      </c>
      <c r="BF31" s="91">
        <v>-0.2</v>
      </c>
      <c r="BG31" s="91">
        <v>3.3</v>
      </c>
      <c r="BH31" s="92"/>
      <c r="BJ31" s="93">
        <f t="shared" si="18"/>
        <v>2.72</v>
      </c>
      <c r="BK31" s="91">
        <v>2.7</v>
      </c>
      <c r="BL31" s="91">
        <v>0.7</v>
      </c>
      <c r="BM31" s="91">
        <v>1.3</v>
      </c>
      <c r="BN31" s="91">
        <v>3.2</v>
      </c>
      <c r="BO31" s="91">
        <v>5.7</v>
      </c>
      <c r="BR31" s="93">
        <f t="shared" si="19"/>
        <v>4.46</v>
      </c>
      <c r="BS31" s="91">
        <v>6.2</v>
      </c>
      <c r="BT31" s="91">
        <v>1.7</v>
      </c>
      <c r="BU31" s="91">
        <v>4.0999999999999996</v>
      </c>
      <c r="BV31" s="91">
        <v>2.4</v>
      </c>
      <c r="BW31" s="91">
        <v>7.9</v>
      </c>
      <c r="BZ31" s="93">
        <f t="shared" si="20"/>
        <v>6.62</v>
      </c>
      <c r="CA31" s="91">
        <v>8.3000000000000007</v>
      </c>
      <c r="CB31" s="91">
        <v>4.3</v>
      </c>
      <c r="CC31" s="91">
        <v>6.3</v>
      </c>
      <c r="CD31" s="91">
        <v>4.2</v>
      </c>
      <c r="CE31" s="91">
        <v>10</v>
      </c>
      <c r="CH31" s="93">
        <f t="shared" si="21"/>
        <v>5.76</v>
      </c>
      <c r="CI31" s="91">
        <v>6.1</v>
      </c>
      <c r="CJ31" s="91">
        <v>3.9</v>
      </c>
      <c r="CK31" s="91">
        <v>5.9</v>
      </c>
      <c r="CL31" s="91">
        <v>3.7</v>
      </c>
      <c r="CM31" s="91">
        <v>9.1999999999999993</v>
      </c>
      <c r="CP31" s="93">
        <f t="shared" si="22"/>
        <v>5.5400000000000009</v>
      </c>
      <c r="CQ31" s="91">
        <v>6.6</v>
      </c>
      <c r="CR31" s="91">
        <v>2.5</v>
      </c>
      <c r="CS31" s="91">
        <v>6</v>
      </c>
      <c r="CT31" s="91">
        <v>3.7</v>
      </c>
      <c r="CU31" s="91">
        <v>8.9</v>
      </c>
      <c r="CX31" s="95">
        <v>45809</v>
      </c>
      <c r="CY31" s="91">
        <v>17.734375000000004</v>
      </c>
      <c r="CZ31" s="91">
        <v>19.100000000000001</v>
      </c>
    </row>
    <row r="32" spans="3:104">
      <c r="C32" s="92">
        <f t="shared" si="23"/>
        <v>45688</v>
      </c>
      <c r="D32" s="93">
        <f t="shared" si="0"/>
        <v>4.0925000000000002</v>
      </c>
      <c r="E32" s="93">
        <f t="shared" si="1"/>
        <v>5</v>
      </c>
      <c r="F32" s="93">
        <f t="shared" si="2"/>
        <v>0.20462500000000003</v>
      </c>
      <c r="G32" s="93">
        <f>指導機関用調整項目!$G$2*F32/$F$367</f>
        <v>1.5291004378004745e-003</v>
      </c>
      <c r="H32" s="93">
        <f t="shared" si="24"/>
        <v>5.3455193190873239e-002</v>
      </c>
      <c r="J32" s="93">
        <f t="shared" si="3"/>
        <v>6.5400000000000009</v>
      </c>
      <c r="K32" s="93">
        <f t="shared" si="4"/>
        <v>7.2</v>
      </c>
      <c r="L32" s="93">
        <f t="shared" si="5"/>
        <v>7.9</v>
      </c>
      <c r="M32" s="93">
        <f t="shared" si="6"/>
        <v>7.38</v>
      </c>
      <c r="N32" s="93">
        <f t="shared" si="7"/>
        <v>0.94</v>
      </c>
      <c r="O32" s="93">
        <f t="shared" si="8"/>
        <v>2.62</v>
      </c>
      <c r="P32" s="93">
        <f t="shared" si="9"/>
        <v>5</v>
      </c>
      <c r="Q32" s="93">
        <f t="shared" si="10"/>
        <v>7.2</v>
      </c>
      <c r="R32" s="93">
        <f t="shared" si="11"/>
        <v>6.32</v>
      </c>
      <c r="S32" s="93">
        <f t="shared" si="12"/>
        <v>5.9599999999999991</v>
      </c>
      <c r="V32" s="93">
        <f t="shared" si="13"/>
        <v>6.5400000000000009</v>
      </c>
      <c r="W32" s="91">
        <v>8.6999999999999993</v>
      </c>
      <c r="X32" s="91">
        <v>4.5</v>
      </c>
      <c r="Y32" s="91">
        <v>5.7</v>
      </c>
      <c r="Z32" s="91">
        <v>5.5</v>
      </c>
      <c r="AA32" s="91">
        <v>8.3000000000000007</v>
      </c>
      <c r="AB32" s="92"/>
      <c r="AD32" s="93">
        <f t="shared" si="14"/>
        <v>7.2</v>
      </c>
      <c r="AE32" s="91">
        <v>9.8000000000000007</v>
      </c>
      <c r="AF32" s="91">
        <v>5.2</v>
      </c>
      <c r="AG32" s="91">
        <v>6</v>
      </c>
      <c r="AH32" s="91">
        <v>6</v>
      </c>
      <c r="AI32" s="91">
        <v>9</v>
      </c>
      <c r="AJ32" s="92"/>
      <c r="AL32" s="93">
        <f t="shared" si="15"/>
        <v>7.9</v>
      </c>
      <c r="AM32" s="91">
        <v>10.1</v>
      </c>
      <c r="AN32" s="91">
        <v>6</v>
      </c>
      <c r="AO32" s="91">
        <v>7</v>
      </c>
      <c r="AP32" s="91">
        <v>6.6</v>
      </c>
      <c r="AQ32" s="91">
        <v>9.8000000000000007</v>
      </c>
      <c r="AR32" s="92"/>
      <c r="AT32" s="93">
        <f t="shared" si="16"/>
        <v>7.38</v>
      </c>
      <c r="AU32" s="91">
        <v>10</v>
      </c>
      <c r="AV32" s="91">
        <v>4.7</v>
      </c>
      <c r="AW32" s="91">
        <v>6.4</v>
      </c>
      <c r="AX32" s="91">
        <v>6.9</v>
      </c>
      <c r="AY32" s="91">
        <v>8.9</v>
      </c>
      <c r="AZ32" s="92"/>
      <c r="BB32" s="93">
        <f t="shared" si="17"/>
        <v>0.94</v>
      </c>
      <c r="BC32" s="91">
        <v>3.7</v>
      </c>
      <c r="BD32" s="91">
        <v>-1.5</v>
      </c>
      <c r="BE32" s="91">
        <v>-0.4</v>
      </c>
      <c r="BF32" s="91">
        <v>1.6</v>
      </c>
      <c r="BG32" s="91">
        <v>1.3</v>
      </c>
      <c r="BH32" s="92"/>
      <c r="BJ32" s="93">
        <f t="shared" si="18"/>
        <v>2.62</v>
      </c>
      <c r="BK32" s="91">
        <v>5.5</v>
      </c>
      <c r="BL32" s="91">
        <v>-0.6</v>
      </c>
      <c r="BM32" s="91">
        <v>1.7</v>
      </c>
      <c r="BN32" s="91">
        <v>3.3</v>
      </c>
      <c r="BO32" s="91">
        <v>3.2</v>
      </c>
      <c r="BR32" s="93">
        <f t="shared" si="19"/>
        <v>5</v>
      </c>
      <c r="BS32" s="91">
        <v>7.4</v>
      </c>
      <c r="BT32" s="91">
        <v>1.8</v>
      </c>
      <c r="BU32" s="91">
        <v>4</v>
      </c>
      <c r="BV32" s="91">
        <v>5.9</v>
      </c>
      <c r="BW32" s="91">
        <v>5.9</v>
      </c>
      <c r="BZ32" s="93">
        <f t="shared" si="20"/>
        <v>7.2</v>
      </c>
      <c r="CA32" s="91">
        <v>9.9</v>
      </c>
      <c r="CB32" s="91">
        <v>4.0999999999999996</v>
      </c>
      <c r="CC32" s="91">
        <v>6.5</v>
      </c>
      <c r="CD32" s="91">
        <v>7.8</v>
      </c>
      <c r="CE32" s="91">
        <v>7.7</v>
      </c>
      <c r="CH32" s="93">
        <f t="shared" si="21"/>
        <v>6.32</v>
      </c>
      <c r="CI32" s="91">
        <v>7.3</v>
      </c>
      <c r="CJ32" s="91">
        <v>4.2</v>
      </c>
      <c r="CK32" s="91">
        <v>6.1</v>
      </c>
      <c r="CL32" s="91">
        <v>6.8</v>
      </c>
      <c r="CM32" s="91">
        <v>7.2</v>
      </c>
      <c r="CP32" s="93">
        <f t="shared" si="22"/>
        <v>5.9599999999999991</v>
      </c>
      <c r="CQ32" s="91">
        <v>6.5</v>
      </c>
      <c r="CR32" s="91">
        <v>4.0999999999999996</v>
      </c>
      <c r="CS32" s="91">
        <v>5.6</v>
      </c>
      <c r="CT32" s="91">
        <v>6.2</v>
      </c>
      <c r="CU32" s="91">
        <v>7.4</v>
      </c>
      <c r="CX32" s="95">
        <v>45810</v>
      </c>
      <c r="CY32" s="91">
        <v>18.464166666666671</v>
      </c>
      <c r="CZ32" s="91">
        <v>20.64</v>
      </c>
    </row>
    <row r="33" spans="3:104">
      <c r="C33" s="92">
        <f t="shared" si="23"/>
        <v>45689</v>
      </c>
      <c r="D33" s="93">
        <f t="shared" si="0"/>
        <v>5.7754079999999997</v>
      </c>
      <c r="E33" s="93">
        <f t="shared" si="1"/>
        <v>6.6599999999999993</v>
      </c>
      <c r="F33" s="93">
        <f t="shared" si="2"/>
        <v>0.28877039999999998</v>
      </c>
      <c r="G33" s="93">
        <f>指導機関用調整項目!$G$2*F33/$F$367</f>
        <v>2.1578934395299599e-003</v>
      </c>
      <c r="H33" s="93">
        <f t="shared" si="24"/>
        <v>5.5613086630403201e-002</v>
      </c>
      <c r="J33" s="93">
        <f t="shared" si="3"/>
        <v>8.52</v>
      </c>
      <c r="K33" s="93">
        <f t="shared" si="4"/>
        <v>8.52</v>
      </c>
      <c r="L33" s="93">
        <f t="shared" si="5"/>
        <v>9.34</v>
      </c>
      <c r="M33" s="93">
        <f t="shared" si="6"/>
        <v>9.24</v>
      </c>
      <c r="N33" s="93">
        <f t="shared" si="7"/>
        <v>2.7</v>
      </c>
      <c r="O33" s="93">
        <f t="shared" si="8"/>
        <v>4.7</v>
      </c>
      <c r="P33" s="93">
        <f t="shared" si="9"/>
        <v>6.6599999999999993</v>
      </c>
      <c r="Q33" s="93">
        <f t="shared" si="10"/>
        <v>9.18</v>
      </c>
      <c r="R33" s="93">
        <f t="shared" si="11"/>
        <v>7.92</v>
      </c>
      <c r="S33" s="93">
        <f t="shared" si="12"/>
        <v>7.2</v>
      </c>
      <c r="V33" s="93">
        <f t="shared" si="13"/>
        <v>8.52</v>
      </c>
      <c r="W33" s="91">
        <v>13.3</v>
      </c>
      <c r="X33" s="91">
        <v>6.9</v>
      </c>
      <c r="Y33" s="91">
        <v>5.6</v>
      </c>
      <c r="Z33" s="91">
        <v>9.4</v>
      </c>
      <c r="AA33" s="91">
        <v>7.4</v>
      </c>
      <c r="AB33" s="92"/>
      <c r="AD33" s="93">
        <f t="shared" si="14"/>
        <v>8.52</v>
      </c>
      <c r="AE33" s="91">
        <v>12.1</v>
      </c>
      <c r="AF33" s="91">
        <v>7.2</v>
      </c>
      <c r="AG33" s="91">
        <v>5.5</v>
      </c>
      <c r="AH33" s="91">
        <v>9.6</v>
      </c>
      <c r="AI33" s="91">
        <v>8.1999999999999993</v>
      </c>
      <c r="AJ33" s="92"/>
      <c r="AL33" s="93">
        <f t="shared" si="15"/>
        <v>9.34</v>
      </c>
      <c r="AM33" s="91">
        <v>12.9</v>
      </c>
      <c r="AN33" s="91">
        <v>8.1</v>
      </c>
      <c r="AO33" s="91">
        <v>6.8</v>
      </c>
      <c r="AP33" s="91">
        <v>10</v>
      </c>
      <c r="AQ33" s="91">
        <v>8.9</v>
      </c>
      <c r="AR33" s="92"/>
      <c r="AT33" s="93">
        <f t="shared" si="16"/>
        <v>9.24</v>
      </c>
      <c r="AU33" s="91">
        <v>14.2</v>
      </c>
      <c r="AV33" s="91">
        <v>7.7</v>
      </c>
      <c r="AW33" s="91">
        <v>6.3</v>
      </c>
      <c r="AX33" s="91">
        <v>9.9</v>
      </c>
      <c r="AY33" s="91">
        <v>8.1</v>
      </c>
      <c r="AZ33" s="92"/>
      <c r="BB33" s="93">
        <f t="shared" si="17"/>
        <v>2.7</v>
      </c>
      <c r="BC33" s="91">
        <v>7.7</v>
      </c>
      <c r="BD33" s="91">
        <v>1.1000000000000001</v>
      </c>
      <c r="BE33" s="91">
        <v>0.2</v>
      </c>
      <c r="BF33" s="91">
        <v>3</v>
      </c>
      <c r="BG33" s="91">
        <v>1.5</v>
      </c>
      <c r="BH33" s="92"/>
      <c r="BJ33" s="93">
        <f t="shared" si="18"/>
        <v>4.7</v>
      </c>
      <c r="BK33" s="91">
        <v>10.1</v>
      </c>
      <c r="BL33" s="91">
        <v>2.7</v>
      </c>
      <c r="BM33" s="91">
        <v>2.1</v>
      </c>
      <c r="BN33" s="91">
        <v>5.9</v>
      </c>
      <c r="BO33" s="91">
        <v>2.7</v>
      </c>
      <c r="BR33" s="93">
        <f t="shared" si="19"/>
        <v>6.6599999999999993</v>
      </c>
      <c r="BS33" s="91">
        <v>10.9</v>
      </c>
      <c r="BT33" s="91">
        <v>4.8</v>
      </c>
      <c r="BU33" s="91">
        <v>3.9</v>
      </c>
      <c r="BV33" s="91">
        <v>8.6999999999999993</v>
      </c>
      <c r="BW33" s="91">
        <v>5</v>
      </c>
      <c r="BZ33" s="93">
        <f t="shared" si="20"/>
        <v>9.18</v>
      </c>
      <c r="CA33" s="91">
        <v>12.4</v>
      </c>
      <c r="CB33" s="91">
        <v>7.4</v>
      </c>
      <c r="CC33" s="91">
        <v>6.7</v>
      </c>
      <c r="CD33" s="91">
        <v>12.1</v>
      </c>
      <c r="CE33" s="91">
        <v>7.3</v>
      </c>
      <c r="CH33" s="93">
        <f t="shared" si="21"/>
        <v>7.92</v>
      </c>
      <c r="CI33" s="91">
        <v>11.5</v>
      </c>
      <c r="CJ33" s="91">
        <v>6.2</v>
      </c>
      <c r="CK33" s="91">
        <v>5.9</v>
      </c>
      <c r="CL33" s="91">
        <v>9</v>
      </c>
      <c r="CM33" s="91">
        <v>7</v>
      </c>
      <c r="CP33" s="93">
        <f t="shared" si="22"/>
        <v>7.2</v>
      </c>
      <c r="CQ33" s="91">
        <v>10.9</v>
      </c>
      <c r="CR33" s="91">
        <v>5.4</v>
      </c>
      <c r="CS33" s="91">
        <v>4.5999999999999996</v>
      </c>
      <c r="CT33" s="91">
        <v>7.7</v>
      </c>
      <c r="CU33" s="91">
        <v>7.4</v>
      </c>
      <c r="CX33" s="95">
        <v>45811</v>
      </c>
      <c r="CY33" s="91">
        <v>18.184791666666666</v>
      </c>
      <c r="CZ33" s="91">
        <v>20.32</v>
      </c>
    </row>
    <row r="34" spans="3:104">
      <c r="C34" s="92">
        <f t="shared" si="23"/>
        <v>45690</v>
      </c>
      <c r="D34" s="93">
        <f t="shared" si="0"/>
        <v>5.4509919999999994</v>
      </c>
      <c r="E34" s="93">
        <f t="shared" si="1"/>
        <v>6.339999999999999</v>
      </c>
      <c r="F34" s="93">
        <f t="shared" si="2"/>
        <v>0.2725496</v>
      </c>
      <c r="G34" s="93">
        <f>指導機関用調整項目!$G$2*F34/$F$367</f>
        <v>2.0366803307628302e-003</v>
      </c>
      <c r="H34" s="93">
        <f t="shared" si="24"/>
        <v>5.7649766961166034e-002</v>
      </c>
      <c r="J34" s="93">
        <f t="shared" si="3"/>
        <v>8.84</v>
      </c>
      <c r="K34" s="93">
        <f t="shared" si="4"/>
        <v>8.379999999999999</v>
      </c>
      <c r="L34" s="93">
        <f t="shared" si="5"/>
        <v>9.2200000000000006</v>
      </c>
      <c r="M34" s="93">
        <f t="shared" si="6"/>
        <v>9.6999999999999993</v>
      </c>
      <c r="N34" s="93">
        <f t="shared" si="7"/>
        <v>3</v>
      </c>
      <c r="O34" s="93">
        <f t="shared" si="8"/>
        <v>5.6399999999999988</v>
      </c>
      <c r="P34" s="93">
        <f t="shared" si="9"/>
        <v>6.339999999999999</v>
      </c>
      <c r="Q34" s="93">
        <f t="shared" si="10"/>
        <v>8.120000000000001</v>
      </c>
      <c r="R34" s="93">
        <f t="shared" si="11"/>
        <v>7.6</v>
      </c>
      <c r="S34" s="93">
        <f t="shared" si="12"/>
        <v>7.48</v>
      </c>
      <c r="V34" s="93">
        <f t="shared" si="13"/>
        <v>8.84</v>
      </c>
      <c r="W34" s="91">
        <v>7.3</v>
      </c>
      <c r="X34" s="91">
        <v>9.1</v>
      </c>
      <c r="Y34" s="91">
        <v>6.3</v>
      </c>
      <c r="Z34" s="91">
        <v>13.4</v>
      </c>
      <c r="AA34" s="91">
        <v>8.1</v>
      </c>
      <c r="AB34" s="92"/>
      <c r="AD34" s="93">
        <f t="shared" si="14"/>
        <v>8.379999999999999</v>
      </c>
      <c r="AE34" s="91">
        <v>7.3</v>
      </c>
      <c r="AF34" s="91">
        <v>7.8</v>
      </c>
      <c r="AG34" s="91">
        <v>5.8</v>
      </c>
      <c r="AH34" s="91">
        <v>12.6</v>
      </c>
      <c r="AI34" s="91">
        <v>8.4</v>
      </c>
      <c r="AJ34" s="92"/>
      <c r="AL34" s="93">
        <f t="shared" si="15"/>
        <v>9.2200000000000006</v>
      </c>
      <c r="AM34" s="91">
        <v>8.1</v>
      </c>
      <c r="AN34" s="91">
        <v>9.6</v>
      </c>
      <c r="AO34" s="91">
        <v>6.1</v>
      </c>
      <c r="AP34" s="91">
        <v>12.7</v>
      </c>
      <c r="AQ34" s="91">
        <v>9.6</v>
      </c>
      <c r="AR34" s="92"/>
      <c r="AT34" s="93">
        <f t="shared" si="16"/>
        <v>9.6999999999999993</v>
      </c>
      <c r="AU34" s="91">
        <v>9.1999999999999993</v>
      </c>
      <c r="AV34" s="91">
        <v>9.8000000000000007</v>
      </c>
      <c r="AW34" s="91">
        <v>7.6</v>
      </c>
      <c r="AX34" s="91">
        <v>13.1</v>
      </c>
      <c r="AY34" s="91">
        <v>8.8000000000000007</v>
      </c>
      <c r="AZ34" s="92"/>
      <c r="BB34" s="93">
        <f t="shared" si="17"/>
        <v>3</v>
      </c>
      <c r="BC34" s="91">
        <v>4.4000000000000004</v>
      </c>
      <c r="BD34" s="91">
        <v>3.1</v>
      </c>
      <c r="BE34" s="91">
        <v>0.8</v>
      </c>
      <c r="BF34" s="91">
        <v>4.5999999999999996</v>
      </c>
      <c r="BG34" s="91">
        <v>2.1</v>
      </c>
      <c r="BH34" s="92"/>
      <c r="BJ34" s="93">
        <f t="shared" si="18"/>
        <v>5.6399999999999988</v>
      </c>
      <c r="BK34" s="91">
        <v>5.8</v>
      </c>
      <c r="BL34" s="91">
        <v>6.2</v>
      </c>
      <c r="BM34" s="91">
        <v>3.1</v>
      </c>
      <c r="BN34" s="91">
        <v>9.1999999999999993</v>
      </c>
      <c r="BO34" s="91">
        <v>3.9</v>
      </c>
      <c r="BR34" s="93">
        <f t="shared" si="19"/>
        <v>6.339999999999999</v>
      </c>
      <c r="BS34" s="91">
        <v>6.5</v>
      </c>
      <c r="BT34" s="91">
        <v>6.3</v>
      </c>
      <c r="BU34" s="91">
        <v>4.0999999999999996</v>
      </c>
      <c r="BV34" s="91">
        <v>9.1999999999999993</v>
      </c>
      <c r="BW34" s="91">
        <v>5.6</v>
      </c>
      <c r="BZ34" s="93">
        <f t="shared" si="20"/>
        <v>8.120000000000001</v>
      </c>
      <c r="CA34" s="91">
        <v>7.9</v>
      </c>
      <c r="CB34" s="91">
        <v>8.1999999999999993</v>
      </c>
      <c r="CC34" s="91">
        <v>6.1</v>
      </c>
      <c r="CD34" s="91">
        <v>11.4</v>
      </c>
      <c r="CE34" s="91">
        <v>7</v>
      </c>
      <c r="CH34" s="93">
        <f t="shared" si="21"/>
        <v>7.6</v>
      </c>
      <c r="CI34" s="91">
        <v>7.2</v>
      </c>
      <c r="CJ34" s="91">
        <v>7</v>
      </c>
      <c r="CK34" s="91">
        <v>5.5</v>
      </c>
      <c r="CL34" s="91">
        <v>10.8</v>
      </c>
      <c r="CM34" s="91">
        <v>7.5</v>
      </c>
      <c r="CP34" s="93">
        <f t="shared" si="22"/>
        <v>7.48</v>
      </c>
      <c r="CQ34" s="91">
        <v>7.2</v>
      </c>
      <c r="CR34" s="91">
        <v>7.2</v>
      </c>
      <c r="CS34" s="91">
        <v>5.4</v>
      </c>
      <c r="CT34" s="91">
        <v>9.8000000000000007</v>
      </c>
      <c r="CU34" s="91">
        <v>7.8</v>
      </c>
      <c r="CX34" s="95">
        <v>45812</v>
      </c>
      <c r="CY34" s="91">
        <v>18.206874999999993</v>
      </c>
      <c r="CZ34" s="91">
        <v>20.200000000000003</v>
      </c>
    </row>
    <row r="35" spans="3:104">
      <c r="C35" s="92">
        <f t="shared" si="23"/>
        <v>45691</v>
      </c>
      <c r="D35" s="93">
        <f t="shared" si="0"/>
        <v>4.6805040000000009</v>
      </c>
      <c r="E35" s="93">
        <f t="shared" si="1"/>
        <v>5.58</v>
      </c>
      <c r="F35" s="93">
        <f t="shared" si="2"/>
        <v>0.23402520000000004</v>
      </c>
      <c r="G35" s="93">
        <f>指導機関用調整項目!$G$2*F35/$F$367</f>
        <v>1.7487991974408973e-003</v>
      </c>
      <c r="H35" s="93">
        <f t="shared" si="24"/>
        <v>5.9398566158606933e-002</v>
      </c>
      <c r="J35" s="93">
        <f t="shared" si="3"/>
        <v>7</v>
      </c>
      <c r="K35" s="93">
        <f t="shared" si="4"/>
        <v>7.12</v>
      </c>
      <c r="L35" s="93">
        <f t="shared" si="5"/>
        <v>8.14</v>
      </c>
      <c r="M35" s="93">
        <f t="shared" si="6"/>
        <v>8.52</v>
      </c>
      <c r="N35" s="93">
        <f t="shared" si="7"/>
        <v>2.02</v>
      </c>
      <c r="O35" s="93">
        <f t="shared" si="8"/>
        <v>4.5400000000000009</v>
      </c>
      <c r="P35" s="93">
        <f t="shared" si="9"/>
        <v>5.58</v>
      </c>
      <c r="Q35" s="93">
        <f t="shared" si="10"/>
        <v>7.660000000000001</v>
      </c>
      <c r="R35" s="93">
        <f t="shared" si="11"/>
        <v>6.4599999999999991</v>
      </c>
      <c r="S35" s="93">
        <f t="shared" si="12"/>
        <v>6.6599999999999993</v>
      </c>
      <c r="V35" s="93">
        <f t="shared" si="13"/>
        <v>7</v>
      </c>
      <c r="W35" s="91">
        <v>7.8</v>
      </c>
      <c r="X35" s="91">
        <v>6.6</v>
      </c>
      <c r="Y35" s="91">
        <v>5.6</v>
      </c>
      <c r="Z35" s="91">
        <v>6.4</v>
      </c>
      <c r="AA35" s="91">
        <v>8.6</v>
      </c>
      <c r="AB35" s="92"/>
      <c r="AD35" s="93">
        <f t="shared" si="14"/>
        <v>7.12</v>
      </c>
      <c r="AE35" s="91">
        <v>7.6</v>
      </c>
      <c r="AF35" s="91">
        <v>6.5</v>
      </c>
      <c r="AG35" s="91">
        <v>6</v>
      </c>
      <c r="AH35" s="91">
        <v>6.5</v>
      </c>
      <c r="AI35" s="91">
        <v>9</v>
      </c>
      <c r="AJ35" s="92"/>
      <c r="AL35" s="93">
        <f t="shared" si="15"/>
        <v>8.14</v>
      </c>
      <c r="AM35" s="91">
        <v>8.5</v>
      </c>
      <c r="AN35" s="91">
        <v>8.5</v>
      </c>
      <c r="AO35" s="91">
        <v>7</v>
      </c>
      <c r="AP35" s="91">
        <v>7.6</v>
      </c>
      <c r="AQ35" s="91">
        <v>9.1</v>
      </c>
      <c r="AR35" s="92"/>
      <c r="AT35" s="93">
        <f t="shared" si="16"/>
        <v>8.52</v>
      </c>
      <c r="AU35" s="91">
        <v>8.5</v>
      </c>
      <c r="AV35" s="91">
        <v>8.5</v>
      </c>
      <c r="AW35" s="91">
        <v>7.2</v>
      </c>
      <c r="AX35" s="91">
        <v>8.3000000000000007</v>
      </c>
      <c r="AY35" s="91">
        <v>10.1</v>
      </c>
      <c r="AZ35" s="92"/>
      <c r="BB35" s="93">
        <f t="shared" si="17"/>
        <v>2.02</v>
      </c>
      <c r="BC35" s="91">
        <v>2.7</v>
      </c>
      <c r="BD35" s="91">
        <v>1.9</v>
      </c>
      <c r="BE35" s="91">
        <v>1.2</v>
      </c>
      <c r="BF35" s="91">
        <v>0.8</v>
      </c>
      <c r="BG35" s="91">
        <v>3.5</v>
      </c>
      <c r="BH35" s="92"/>
      <c r="BJ35" s="93">
        <f t="shared" si="18"/>
        <v>4.5400000000000009</v>
      </c>
      <c r="BK35" s="91">
        <v>5</v>
      </c>
      <c r="BL35" s="91">
        <v>4.8</v>
      </c>
      <c r="BM35" s="91">
        <v>3.3</v>
      </c>
      <c r="BN35" s="91">
        <v>4.2</v>
      </c>
      <c r="BO35" s="91">
        <v>5.4</v>
      </c>
      <c r="BR35" s="93">
        <f t="shared" si="19"/>
        <v>5.58</v>
      </c>
      <c r="BS35" s="91">
        <v>6.4</v>
      </c>
      <c r="BT35" s="91">
        <v>6.8</v>
      </c>
      <c r="BU35" s="91">
        <v>4.5</v>
      </c>
      <c r="BV35" s="91">
        <v>3.5</v>
      </c>
      <c r="BW35" s="91">
        <v>6.7</v>
      </c>
      <c r="BZ35" s="93">
        <f t="shared" si="20"/>
        <v>7.660000000000001</v>
      </c>
      <c r="CA35" s="91">
        <v>8</v>
      </c>
      <c r="CB35" s="91">
        <v>9.1</v>
      </c>
      <c r="CC35" s="91">
        <v>6.6</v>
      </c>
      <c r="CD35" s="91">
        <v>5.6</v>
      </c>
      <c r="CE35" s="91">
        <v>9</v>
      </c>
      <c r="CH35" s="93">
        <f t="shared" si="21"/>
        <v>6.4599999999999991</v>
      </c>
      <c r="CI35" s="91">
        <v>7.5</v>
      </c>
      <c r="CJ35" s="91">
        <v>7</v>
      </c>
      <c r="CK35" s="91">
        <v>5.7</v>
      </c>
      <c r="CL35" s="91">
        <v>4.8</v>
      </c>
      <c r="CM35" s="91">
        <v>7.3</v>
      </c>
      <c r="CP35" s="93">
        <f t="shared" si="22"/>
        <v>6.6599999999999993</v>
      </c>
      <c r="CQ35" s="91">
        <v>7.5</v>
      </c>
      <c r="CR35" s="91">
        <v>7.2</v>
      </c>
      <c r="CS35" s="91">
        <v>5.7</v>
      </c>
      <c r="CT35" s="91">
        <v>4.9000000000000004</v>
      </c>
      <c r="CU35" s="91">
        <v>8</v>
      </c>
      <c r="CX35" s="95">
        <v>45813</v>
      </c>
      <c r="CY35" s="91">
        <v>18.043958333333332</v>
      </c>
      <c r="CZ35" s="91">
        <v>20.54</v>
      </c>
    </row>
    <row r="36" spans="3:104">
      <c r="C36" s="92">
        <f t="shared" si="23"/>
        <v>45692</v>
      </c>
      <c r="D36" s="93">
        <f t="shared" si="0"/>
        <v>4.639952000000001</v>
      </c>
      <c r="E36" s="93">
        <f t="shared" si="1"/>
        <v>5.54</v>
      </c>
      <c r="F36" s="93">
        <f t="shared" si="2"/>
        <v>0.23199760000000005</v>
      </c>
      <c r="G36" s="93">
        <f>指導機関用調整項目!$G$2*F36/$F$367</f>
        <v>1.7336475588450059e-003</v>
      </c>
      <c r="H36" s="93">
        <f t="shared" si="24"/>
        <v>6.1132213717451936e-002</v>
      </c>
      <c r="J36" s="93">
        <f t="shared" si="3"/>
        <v>6.7200000000000006</v>
      </c>
      <c r="K36" s="93">
        <f t="shared" si="4"/>
        <v>7.1</v>
      </c>
      <c r="L36" s="93">
        <f t="shared" si="5"/>
        <v>7.92</v>
      </c>
      <c r="M36" s="93">
        <f t="shared" si="6"/>
        <v>8.1199999999999992</v>
      </c>
      <c r="N36" s="93">
        <f t="shared" si="7"/>
        <v>1.86</v>
      </c>
      <c r="O36" s="93">
        <f t="shared" si="8"/>
        <v>4.82</v>
      </c>
      <c r="P36" s="93">
        <f t="shared" si="9"/>
        <v>5.54</v>
      </c>
      <c r="Q36" s="93">
        <f t="shared" si="10"/>
        <v>7.660000000000001</v>
      </c>
      <c r="R36" s="93">
        <f t="shared" si="11"/>
        <v>6.82</v>
      </c>
      <c r="S36" s="93">
        <f t="shared" si="12"/>
        <v>6.6799999999999979</v>
      </c>
      <c r="V36" s="93">
        <f t="shared" si="13"/>
        <v>6.7200000000000006</v>
      </c>
      <c r="W36" s="91">
        <v>6.5</v>
      </c>
      <c r="X36" s="91">
        <v>7.6</v>
      </c>
      <c r="Y36" s="91">
        <v>5.6</v>
      </c>
      <c r="Z36" s="91">
        <v>6.8</v>
      </c>
      <c r="AA36" s="91">
        <v>7.1</v>
      </c>
      <c r="AB36" s="92"/>
      <c r="AD36" s="93">
        <f t="shared" si="14"/>
        <v>7.1</v>
      </c>
      <c r="AE36" s="91">
        <v>6.8</v>
      </c>
      <c r="AF36" s="91">
        <v>7.7</v>
      </c>
      <c r="AG36" s="91">
        <v>6.3</v>
      </c>
      <c r="AH36" s="91">
        <v>6.4</v>
      </c>
      <c r="AI36" s="91">
        <v>8.3000000000000007</v>
      </c>
      <c r="AJ36" s="92"/>
      <c r="AL36" s="93">
        <f t="shared" si="15"/>
        <v>7.92</v>
      </c>
      <c r="AM36" s="91">
        <v>7.3</v>
      </c>
      <c r="AN36" s="91">
        <v>8.8000000000000007</v>
      </c>
      <c r="AO36" s="91">
        <v>7.4</v>
      </c>
      <c r="AP36" s="91">
        <v>7.6</v>
      </c>
      <c r="AQ36" s="91">
        <v>8.5</v>
      </c>
      <c r="AR36" s="92"/>
      <c r="AT36" s="93">
        <f t="shared" si="16"/>
        <v>8.1199999999999992</v>
      </c>
      <c r="AU36" s="91">
        <v>8</v>
      </c>
      <c r="AV36" s="91">
        <v>9.4</v>
      </c>
      <c r="AW36" s="91">
        <v>7.6</v>
      </c>
      <c r="AX36" s="91">
        <v>7.4</v>
      </c>
      <c r="AY36" s="91">
        <v>8.1999999999999993</v>
      </c>
      <c r="AZ36" s="92"/>
      <c r="BB36" s="93">
        <f t="shared" si="17"/>
        <v>1.86</v>
      </c>
      <c r="BC36" s="91">
        <v>3.3</v>
      </c>
      <c r="BD36" s="91">
        <v>2.1</v>
      </c>
      <c r="BE36" s="91">
        <v>1.1000000000000001</v>
      </c>
      <c r="BF36" s="91">
        <v>0.5</v>
      </c>
      <c r="BG36" s="91">
        <v>2.2999999999999998</v>
      </c>
      <c r="BH36" s="92"/>
      <c r="BJ36" s="93">
        <f t="shared" si="18"/>
        <v>4.82</v>
      </c>
      <c r="BK36" s="91">
        <v>6.7</v>
      </c>
      <c r="BL36" s="91">
        <v>5.0999999999999996</v>
      </c>
      <c r="BM36" s="91">
        <v>4.3</v>
      </c>
      <c r="BN36" s="91">
        <v>4.4000000000000004</v>
      </c>
      <c r="BO36" s="91">
        <v>3.6</v>
      </c>
      <c r="BR36" s="93">
        <f t="shared" si="19"/>
        <v>5.54</v>
      </c>
      <c r="BS36" s="91">
        <v>6.5</v>
      </c>
      <c r="BT36" s="91">
        <v>6.8</v>
      </c>
      <c r="BU36" s="91">
        <v>4.5</v>
      </c>
      <c r="BV36" s="91">
        <v>3.7</v>
      </c>
      <c r="BW36" s="91">
        <v>6.2</v>
      </c>
      <c r="BZ36" s="93">
        <f t="shared" si="20"/>
        <v>7.660000000000001</v>
      </c>
      <c r="CA36" s="91">
        <v>8.8000000000000007</v>
      </c>
      <c r="CB36" s="91">
        <v>8.9</v>
      </c>
      <c r="CC36" s="91">
        <v>6.1</v>
      </c>
      <c r="CD36" s="91">
        <v>5.8</v>
      </c>
      <c r="CE36" s="91">
        <v>8.6999999999999993</v>
      </c>
      <c r="CH36" s="93">
        <f t="shared" si="21"/>
        <v>6.82</v>
      </c>
      <c r="CI36" s="91">
        <v>8</v>
      </c>
      <c r="CJ36" s="91">
        <v>6.9</v>
      </c>
      <c r="CK36" s="91">
        <v>6</v>
      </c>
      <c r="CL36" s="91">
        <v>5.0999999999999996</v>
      </c>
      <c r="CM36" s="91">
        <v>8.1</v>
      </c>
      <c r="CP36" s="93">
        <f t="shared" si="22"/>
        <v>6.6799999999999979</v>
      </c>
      <c r="CQ36" s="91">
        <v>7.6</v>
      </c>
      <c r="CR36" s="91">
        <v>7.1</v>
      </c>
      <c r="CS36" s="91">
        <v>6.1</v>
      </c>
      <c r="CT36" s="91">
        <v>4.4000000000000004</v>
      </c>
      <c r="CU36" s="91">
        <v>8.1999999999999993</v>
      </c>
      <c r="CX36" s="95">
        <v>45814</v>
      </c>
      <c r="CY36" s="91">
        <v>18.476041666666667</v>
      </c>
      <c r="CZ36" s="91">
        <v>19.04</v>
      </c>
    </row>
    <row r="37" spans="3:104">
      <c r="C37" s="92">
        <f t="shared" si="23"/>
        <v>45693</v>
      </c>
      <c r="D37" s="93">
        <f t="shared" si="0"/>
        <v>3.7680839999999995</v>
      </c>
      <c r="E37" s="93">
        <f t="shared" si="1"/>
        <v>4.68</v>
      </c>
      <c r="F37" s="93">
        <f t="shared" si="2"/>
        <v>0.18840419999999999</v>
      </c>
      <c r="G37" s="93">
        <f>指導機関用調整項目!$G$2*F37/$F$367</f>
        <v>1.4078873290333444e-003</v>
      </c>
      <c r="H37" s="93">
        <f t="shared" si="24"/>
        <v>6.2540101046485275e-002</v>
      </c>
      <c r="J37" s="93">
        <f t="shared" si="3"/>
        <v>6.6</v>
      </c>
      <c r="K37" s="93">
        <f t="shared" si="4"/>
        <v>6.2200000000000006</v>
      </c>
      <c r="L37" s="93">
        <f t="shared" si="5"/>
        <v>6.86</v>
      </c>
      <c r="M37" s="93">
        <f t="shared" si="6"/>
        <v>7.1</v>
      </c>
      <c r="N37" s="93">
        <f t="shared" si="7"/>
        <v>1.04</v>
      </c>
      <c r="O37" s="93">
        <f t="shared" si="8"/>
        <v>3.66</v>
      </c>
      <c r="P37" s="93">
        <f t="shared" si="9"/>
        <v>4.68</v>
      </c>
      <c r="Q37" s="93">
        <f t="shared" si="10"/>
        <v>7.06</v>
      </c>
      <c r="R37" s="93">
        <f t="shared" si="11"/>
        <v>6.06</v>
      </c>
      <c r="S37" s="93">
        <f t="shared" si="12"/>
        <v>5.58</v>
      </c>
      <c r="V37" s="93">
        <f t="shared" si="13"/>
        <v>6.6</v>
      </c>
      <c r="W37" s="91">
        <v>5.4</v>
      </c>
      <c r="X37" s="91">
        <v>6.7</v>
      </c>
      <c r="Y37" s="91">
        <v>5.4</v>
      </c>
      <c r="Z37" s="91">
        <v>7.2</v>
      </c>
      <c r="AA37" s="91">
        <v>8.3000000000000007</v>
      </c>
      <c r="AB37" s="92"/>
      <c r="AD37" s="93">
        <f t="shared" si="14"/>
        <v>6.2200000000000006</v>
      </c>
      <c r="AE37" s="91">
        <v>5</v>
      </c>
      <c r="AF37" s="91">
        <v>7.1</v>
      </c>
      <c r="AG37" s="91">
        <v>4.9000000000000004</v>
      </c>
      <c r="AH37" s="91">
        <v>6.1</v>
      </c>
      <c r="AI37" s="91">
        <v>8</v>
      </c>
      <c r="AJ37" s="92"/>
      <c r="AL37" s="93">
        <f t="shared" si="15"/>
        <v>6.86</v>
      </c>
      <c r="AM37" s="91">
        <v>6</v>
      </c>
      <c r="AN37" s="91">
        <v>8</v>
      </c>
      <c r="AO37" s="91">
        <v>5.4</v>
      </c>
      <c r="AP37" s="91">
        <v>6.8</v>
      </c>
      <c r="AQ37" s="91">
        <v>8.1</v>
      </c>
      <c r="AR37" s="92"/>
      <c r="AT37" s="93">
        <f t="shared" si="16"/>
        <v>7.1</v>
      </c>
      <c r="AU37" s="91">
        <v>6.8</v>
      </c>
      <c r="AV37" s="91">
        <v>7.9</v>
      </c>
      <c r="AW37" s="91">
        <v>5.0999999999999996</v>
      </c>
      <c r="AX37" s="91">
        <v>7.1</v>
      </c>
      <c r="AY37" s="91">
        <v>8.6</v>
      </c>
      <c r="AZ37" s="92"/>
      <c r="BB37" s="93">
        <f t="shared" si="17"/>
        <v>1.04</v>
      </c>
      <c r="BC37" s="91">
        <v>1.3</v>
      </c>
      <c r="BD37" s="91">
        <v>1.8</v>
      </c>
      <c r="BE37" s="91">
        <v>-2.5</v>
      </c>
      <c r="BF37" s="91">
        <v>2.8</v>
      </c>
      <c r="BG37" s="91">
        <v>1.8</v>
      </c>
      <c r="BH37" s="92"/>
      <c r="BJ37" s="93">
        <f t="shared" si="18"/>
        <v>3.66</v>
      </c>
      <c r="BK37" s="91">
        <v>5.0999999999999996</v>
      </c>
      <c r="BL37" s="91">
        <v>2.9</v>
      </c>
      <c r="BM37" s="91">
        <v>1.7</v>
      </c>
      <c r="BN37" s="91">
        <v>5.3</v>
      </c>
      <c r="BO37" s="91">
        <v>3.3</v>
      </c>
      <c r="BR37" s="93">
        <f t="shared" si="19"/>
        <v>4.68</v>
      </c>
      <c r="BS37" s="91">
        <v>5.9</v>
      </c>
      <c r="BT37" s="91">
        <v>5.8</v>
      </c>
      <c r="BU37" s="91">
        <v>1.7</v>
      </c>
      <c r="BV37" s="91">
        <v>5.6</v>
      </c>
      <c r="BW37" s="91">
        <v>4.4000000000000004</v>
      </c>
      <c r="BZ37" s="93">
        <f t="shared" si="20"/>
        <v>7.06</v>
      </c>
      <c r="CA37" s="91">
        <v>8.6999999999999993</v>
      </c>
      <c r="CB37" s="91">
        <v>7.8</v>
      </c>
      <c r="CC37" s="91">
        <v>3.4</v>
      </c>
      <c r="CD37" s="91">
        <v>8.1</v>
      </c>
      <c r="CE37" s="91">
        <v>7.3</v>
      </c>
      <c r="CH37" s="93">
        <f t="shared" si="21"/>
        <v>6.06</v>
      </c>
      <c r="CI37" s="91">
        <v>7.4</v>
      </c>
      <c r="CJ37" s="91">
        <v>6.9</v>
      </c>
      <c r="CK37" s="91">
        <v>3.2</v>
      </c>
      <c r="CL37" s="91">
        <v>6.6</v>
      </c>
      <c r="CM37" s="91">
        <v>6.2</v>
      </c>
      <c r="CP37" s="93">
        <f t="shared" si="22"/>
        <v>5.58</v>
      </c>
      <c r="CQ37" s="91">
        <v>7</v>
      </c>
      <c r="CR37" s="91">
        <v>6.6</v>
      </c>
      <c r="CS37" s="91">
        <v>2.7</v>
      </c>
      <c r="CT37" s="91">
        <v>6</v>
      </c>
      <c r="CU37" s="91">
        <v>5.6</v>
      </c>
      <c r="CX37" s="95">
        <v>45815</v>
      </c>
      <c r="CY37" s="91">
        <v>19.192708333333325</v>
      </c>
      <c r="CZ37" s="91">
        <v>20.6</v>
      </c>
    </row>
    <row r="38" spans="3:104">
      <c r="C38" s="92">
        <f t="shared" si="23"/>
        <v>45694</v>
      </c>
      <c r="D38" s="93">
        <f t="shared" si="0"/>
        <v>3.8086360000000004</v>
      </c>
      <c r="E38" s="93">
        <f t="shared" si="1"/>
        <v>4.7200000000000006</v>
      </c>
      <c r="F38" s="93">
        <f t="shared" si="2"/>
        <v>0.19043180000000004</v>
      </c>
      <c r="G38" s="93">
        <f>指導機関用調整項目!$G$2*F38/$F$367</f>
        <v>1.423038967629236e-003</v>
      </c>
      <c r="H38" s="93">
        <f t="shared" si="24"/>
        <v>6.3963140014114517e-002</v>
      </c>
      <c r="J38" s="93">
        <f t="shared" si="3"/>
        <v>6.56</v>
      </c>
      <c r="K38" s="93">
        <f t="shared" si="4"/>
        <v>6.1199999999999992</v>
      </c>
      <c r="L38" s="93">
        <f t="shared" si="5"/>
        <v>6.98</v>
      </c>
      <c r="M38" s="93">
        <f t="shared" si="6"/>
        <v>7.4</v>
      </c>
      <c r="N38" s="93">
        <f t="shared" si="7"/>
        <v>1.64</v>
      </c>
      <c r="O38" s="93">
        <f t="shared" si="8"/>
        <v>3.84</v>
      </c>
      <c r="P38" s="93">
        <f t="shared" si="9"/>
        <v>4.7200000000000006</v>
      </c>
      <c r="Q38" s="93">
        <f t="shared" si="10"/>
        <v>7.1</v>
      </c>
      <c r="R38" s="93">
        <f t="shared" si="11"/>
        <v>6.02</v>
      </c>
      <c r="S38" s="93">
        <f t="shared" si="12"/>
        <v>5.66</v>
      </c>
      <c r="V38" s="93">
        <f t="shared" si="13"/>
        <v>6.56</v>
      </c>
      <c r="W38" s="91">
        <v>6.5</v>
      </c>
      <c r="X38" s="91">
        <v>7</v>
      </c>
      <c r="Y38" s="91">
        <v>3.8</v>
      </c>
      <c r="Z38" s="91">
        <v>10</v>
      </c>
      <c r="AA38" s="91">
        <v>5.5</v>
      </c>
      <c r="AB38" s="92"/>
      <c r="AD38" s="93">
        <f t="shared" si="14"/>
        <v>6.1199999999999992</v>
      </c>
      <c r="AE38" s="91">
        <v>5.4</v>
      </c>
      <c r="AF38" s="91">
        <v>7.5</v>
      </c>
      <c r="AG38" s="91">
        <v>3.1</v>
      </c>
      <c r="AH38" s="91">
        <v>9.4</v>
      </c>
      <c r="AI38" s="91">
        <v>5.2</v>
      </c>
      <c r="AJ38" s="92"/>
      <c r="AL38" s="93">
        <f t="shared" si="15"/>
        <v>6.98</v>
      </c>
      <c r="AM38" s="91">
        <v>6.6</v>
      </c>
      <c r="AN38" s="91">
        <v>8.4</v>
      </c>
      <c r="AO38" s="91">
        <v>4.4000000000000004</v>
      </c>
      <c r="AP38" s="91">
        <v>10.1</v>
      </c>
      <c r="AQ38" s="91">
        <v>5.4</v>
      </c>
      <c r="AR38" s="92"/>
      <c r="AT38" s="93">
        <f t="shared" si="16"/>
        <v>7.4</v>
      </c>
      <c r="AU38" s="91">
        <v>6.9</v>
      </c>
      <c r="AV38" s="91">
        <v>8.1999999999999993</v>
      </c>
      <c r="AW38" s="91">
        <v>4.2</v>
      </c>
      <c r="AX38" s="91">
        <v>12.2</v>
      </c>
      <c r="AY38" s="91">
        <v>5.5</v>
      </c>
      <c r="AZ38" s="92"/>
      <c r="BB38" s="93">
        <f t="shared" si="17"/>
        <v>1.64</v>
      </c>
      <c r="BC38" s="91">
        <v>2.2000000000000002</v>
      </c>
      <c r="BD38" s="91">
        <v>2.2000000000000002</v>
      </c>
      <c r="BE38" s="91">
        <v>-2.7</v>
      </c>
      <c r="BF38" s="91">
        <v>6.8</v>
      </c>
      <c r="BG38" s="91">
        <v>-0.3</v>
      </c>
      <c r="BH38" s="92"/>
      <c r="BJ38" s="93">
        <f t="shared" si="18"/>
        <v>3.84</v>
      </c>
      <c r="BK38" s="91">
        <v>5.8</v>
      </c>
      <c r="BL38" s="91">
        <v>3.9</v>
      </c>
      <c r="BM38" s="91">
        <v>0.5</v>
      </c>
      <c r="BN38" s="91">
        <v>6.7</v>
      </c>
      <c r="BO38" s="91">
        <v>2.2999999999999998</v>
      </c>
      <c r="BR38" s="93">
        <f t="shared" si="19"/>
        <v>4.7200000000000006</v>
      </c>
      <c r="BS38" s="91">
        <v>5.5</v>
      </c>
      <c r="BT38" s="91">
        <v>5.7</v>
      </c>
      <c r="BU38" s="91">
        <v>0.7</v>
      </c>
      <c r="BV38" s="91">
        <v>9.1</v>
      </c>
      <c r="BW38" s="91">
        <v>2.6</v>
      </c>
      <c r="BZ38" s="93">
        <f t="shared" si="20"/>
        <v>7.1</v>
      </c>
      <c r="CA38" s="91">
        <v>7.4</v>
      </c>
      <c r="CB38" s="91">
        <v>9</v>
      </c>
      <c r="CC38" s="91">
        <v>2.7</v>
      </c>
      <c r="CD38" s="91">
        <v>11.7</v>
      </c>
      <c r="CE38" s="91">
        <v>4.7</v>
      </c>
      <c r="CH38" s="93">
        <f t="shared" si="21"/>
        <v>6.02</v>
      </c>
      <c r="CI38" s="91">
        <v>7.2</v>
      </c>
      <c r="CJ38" s="91">
        <v>6.8</v>
      </c>
      <c r="CK38" s="91">
        <v>2.4</v>
      </c>
      <c r="CL38" s="91">
        <v>10</v>
      </c>
      <c r="CM38" s="91">
        <v>3.7</v>
      </c>
      <c r="CP38" s="93">
        <f t="shared" si="22"/>
        <v>5.66</v>
      </c>
      <c r="CQ38" s="91">
        <v>6.2</v>
      </c>
      <c r="CR38" s="91">
        <v>6.7</v>
      </c>
      <c r="CS38" s="91">
        <v>1.9</v>
      </c>
      <c r="CT38" s="91">
        <v>9.6999999999999993</v>
      </c>
      <c r="CU38" s="91">
        <v>3.8</v>
      </c>
      <c r="CX38" s="95">
        <v>45816</v>
      </c>
      <c r="CY38" s="91">
        <v>19.503333333333341</v>
      </c>
      <c r="CZ38" s="91">
        <v>21.24</v>
      </c>
    </row>
    <row r="39" spans="3:104">
      <c r="C39" s="92">
        <f t="shared" si="23"/>
        <v>45695</v>
      </c>
      <c r="D39" s="93">
        <f t="shared" si="0"/>
        <v>4.7818839999999998</v>
      </c>
      <c r="E39" s="93">
        <f t="shared" si="1"/>
        <v>5.68</v>
      </c>
      <c r="F39" s="93">
        <f t="shared" si="2"/>
        <v>0.23909420000000001</v>
      </c>
      <c r="G39" s="93">
        <f>指導機関用調整項目!$G$2*F39/$F$367</f>
        <v>1.7866782939306249e-003</v>
      </c>
      <c r="H39" s="93">
        <f t="shared" si="24"/>
        <v>6.5749818308045146e-002</v>
      </c>
      <c r="J39" s="93">
        <f t="shared" si="3"/>
        <v>6.8600000000000012</v>
      </c>
      <c r="K39" s="93">
        <f t="shared" si="4"/>
        <v>6.76</v>
      </c>
      <c r="L39" s="93">
        <f t="shared" si="5"/>
        <v>7.7200000000000006</v>
      </c>
      <c r="M39" s="93">
        <f t="shared" si="6"/>
        <v>7.7199999999999989</v>
      </c>
      <c r="N39" s="93">
        <f t="shared" si="7"/>
        <v>1.8799999999999997</v>
      </c>
      <c r="O39" s="93">
        <f t="shared" si="8"/>
        <v>4.1399999999999997</v>
      </c>
      <c r="P39" s="93">
        <f t="shared" si="9"/>
        <v>5.68</v>
      </c>
      <c r="Q39" s="93">
        <f t="shared" si="10"/>
        <v>7.9599999999999991</v>
      </c>
      <c r="R39" s="93">
        <f t="shared" si="11"/>
        <v>7.2200000000000006</v>
      </c>
      <c r="S39" s="93">
        <f t="shared" si="12"/>
        <v>6.7799999999999994</v>
      </c>
      <c r="V39" s="93">
        <f t="shared" si="13"/>
        <v>6.8600000000000012</v>
      </c>
      <c r="W39" s="91">
        <v>6.1</v>
      </c>
      <c r="X39" s="91">
        <v>9.3000000000000007</v>
      </c>
      <c r="Y39" s="91">
        <v>4.2</v>
      </c>
      <c r="Z39" s="91">
        <v>10.3</v>
      </c>
      <c r="AA39" s="91">
        <v>4.4000000000000004</v>
      </c>
      <c r="AB39" s="92"/>
      <c r="AD39" s="93">
        <f t="shared" si="14"/>
        <v>6.76</v>
      </c>
      <c r="AE39" s="91">
        <v>5.7</v>
      </c>
      <c r="AF39" s="91">
        <v>9.6999999999999993</v>
      </c>
      <c r="AG39" s="91">
        <v>3.9</v>
      </c>
      <c r="AH39" s="91">
        <v>10.199999999999999</v>
      </c>
      <c r="AI39" s="91">
        <v>4.3</v>
      </c>
      <c r="AJ39" s="92"/>
      <c r="AL39" s="93">
        <f t="shared" si="15"/>
        <v>7.7200000000000006</v>
      </c>
      <c r="AM39" s="91">
        <v>7</v>
      </c>
      <c r="AN39" s="91">
        <v>11.1</v>
      </c>
      <c r="AO39" s="91">
        <v>4.5</v>
      </c>
      <c r="AP39" s="91">
        <v>11.1</v>
      </c>
      <c r="AQ39" s="91">
        <v>4.9000000000000004</v>
      </c>
      <c r="AR39" s="92"/>
      <c r="AT39" s="93">
        <f t="shared" si="16"/>
        <v>7.7199999999999989</v>
      </c>
      <c r="AU39" s="91">
        <v>7.1</v>
      </c>
      <c r="AV39" s="91">
        <v>11</v>
      </c>
      <c r="AW39" s="91">
        <v>4.2</v>
      </c>
      <c r="AX39" s="91">
        <v>11</v>
      </c>
      <c r="AY39" s="91">
        <v>5.3</v>
      </c>
      <c r="AZ39" s="92"/>
      <c r="BB39" s="93">
        <f t="shared" si="17"/>
        <v>1.8799999999999997</v>
      </c>
      <c r="BC39" s="91">
        <v>1</v>
      </c>
      <c r="BD39" s="91">
        <v>4.5999999999999996</v>
      </c>
      <c r="BE39" s="91">
        <v>-2.2000000000000002</v>
      </c>
      <c r="BF39" s="91">
        <v>6</v>
      </c>
      <c r="BG39" s="91">
        <v>0</v>
      </c>
      <c r="BH39" s="92"/>
      <c r="BJ39" s="93">
        <f t="shared" si="18"/>
        <v>4.1399999999999997</v>
      </c>
      <c r="BK39" s="91">
        <v>3.8</v>
      </c>
      <c r="BL39" s="91">
        <v>6.6</v>
      </c>
      <c r="BM39" s="91">
        <v>0.1</v>
      </c>
      <c r="BN39" s="91">
        <v>7.4</v>
      </c>
      <c r="BO39" s="91">
        <v>2.8</v>
      </c>
      <c r="BR39" s="93">
        <f t="shared" si="19"/>
        <v>5.68</v>
      </c>
      <c r="BS39" s="91">
        <v>4.2</v>
      </c>
      <c r="BT39" s="91">
        <v>9.8000000000000007</v>
      </c>
      <c r="BU39" s="91">
        <v>2</v>
      </c>
      <c r="BV39" s="91">
        <v>9</v>
      </c>
      <c r="BW39" s="91">
        <v>3.4</v>
      </c>
      <c r="BZ39" s="93">
        <f t="shared" si="20"/>
        <v>7.9599999999999991</v>
      </c>
      <c r="CA39" s="91">
        <v>6.7</v>
      </c>
      <c r="CB39" s="91">
        <v>11.6</v>
      </c>
      <c r="CC39" s="91">
        <v>4.3</v>
      </c>
      <c r="CD39" s="91">
        <v>11.7</v>
      </c>
      <c r="CE39" s="91">
        <v>5.5</v>
      </c>
      <c r="CH39" s="93">
        <f t="shared" si="21"/>
        <v>7.2200000000000006</v>
      </c>
      <c r="CI39" s="91">
        <v>7</v>
      </c>
      <c r="CJ39" s="91">
        <v>10.199999999999999</v>
      </c>
      <c r="CK39" s="91">
        <v>3.9</v>
      </c>
      <c r="CL39" s="91">
        <v>10.4</v>
      </c>
      <c r="CM39" s="91">
        <v>4.5999999999999996</v>
      </c>
      <c r="CP39" s="93">
        <f t="shared" si="22"/>
        <v>6.7799999999999994</v>
      </c>
      <c r="CQ39" s="91">
        <v>5.9</v>
      </c>
      <c r="CR39" s="91">
        <v>9.4</v>
      </c>
      <c r="CS39" s="91">
        <v>3.6</v>
      </c>
      <c r="CT39" s="91">
        <v>10.7</v>
      </c>
      <c r="CU39" s="91">
        <v>4.3</v>
      </c>
      <c r="CX39" s="95">
        <v>45817</v>
      </c>
      <c r="CY39" s="91">
        <v>19.28541666666667</v>
      </c>
      <c r="CZ39" s="91">
        <v>21.24</v>
      </c>
    </row>
    <row r="40" spans="3:104">
      <c r="C40" s="92">
        <f t="shared" si="23"/>
        <v>45696</v>
      </c>
      <c r="D40" s="93">
        <f t="shared" si="0"/>
        <v>5.3698880000000004</v>
      </c>
      <c r="E40" s="93">
        <f t="shared" si="1"/>
        <v>6.26</v>
      </c>
      <c r="F40" s="93">
        <f t="shared" si="2"/>
        <v>0.26849440000000002</v>
      </c>
      <c r="G40" s="93">
        <f>指導機関用調整項目!$G$2*F40/$F$367</f>
        <v>2.0063770535710479e-003</v>
      </c>
      <c r="H40" s="93">
        <f t="shared" si="24"/>
        <v>6.77561953616162e-002</v>
      </c>
      <c r="J40" s="93">
        <f t="shared" si="3"/>
        <v>7.24</v>
      </c>
      <c r="K40" s="93">
        <f t="shared" si="4"/>
        <v>7.2799999999999994</v>
      </c>
      <c r="L40" s="93">
        <f t="shared" si="5"/>
        <v>8.44</v>
      </c>
      <c r="M40" s="93">
        <f t="shared" si="6"/>
        <v>8.48</v>
      </c>
      <c r="N40" s="93">
        <f t="shared" si="7"/>
        <v>2.08</v>
      </c>
      <c r="O40" s="93">
        <f t="shared" si="8"/>
        <v>4.5200000000000005</v>
      </c>
      <c r="P40" s="93">
        <f t="shared" si="9"/>
        <v>6.26</v>
      </c>
      <c r="Q40" s="93">
        <f t="shared" si="10"/>
        <v>8.3000000000000007</v>
      </c>
      <c r="R40" s="93">
        <f t="shared" si="11"/>
        <v>7.6</v>
      </c>
      <c r="S40" s="93">
        <f t="shared" si="12"/>
        <v>7.0400000000000009</v>
      </c>
      <c r="V40" s="93">
        <f t="shared" si="13"/>
        <v>7.24</v>
      </c>
      <c r="W40" s="91">
        <v>5.9</v>
      </c>
      <c r="X40" s="91">
        <v>7.6</v>
      </c>
      <c r="Y40" s="91">
        <v>6.1</v>
      </c>
      <c r="Z40" s="91">
        <v>9.1999999999999993</v>
      </c>
      <c r="AA40" s="91">
        <v>7.4</v>
      </c>
      <c r="AB40" s="92"/>
      <c r="AD40" s="93">
        <f t="shared" si="14"/>
        <v>7.2799999999999994</v>
      </c>
      <c r="AE40" s="91">
        <v>6.2</v>
      </c>
      <c r="AF40" s="91">
        <v>8</v>
      </c>
      <c r="AG40" s="91">
        <v>6.2</v>
      </c>
      <c r="AH40" s="91">
        <v>8.6999999999999993</v>
      </c>
      <c r="AI40" s="91">
        <v>7.3</v>
      </c>
      <c r="AJ40" s="92"/>
      <c r="AL40" s="93">
        <f t="shared" si="15"/>
        <v>8.44</v>
      </c>
      <c r="AM40" s="91">
        <v>7.1</v>
      </c>
      <c r="AN40" s="91">
        <v>10.199999999999999</v>
      </c>
      <c r="AO40" s="91">
        <v>7.1</v>
      </c>
      <c r="AP40" s="91">
        <v>9.4</v>
      </c>
      <c r="AQ40" s="91">
        <v>8.4</v>
      </c>
      <c r="AR40" s="92"/>
      <c r="AT40" s="93">
        <f t="shared" si="16"/>
        <v>8.48</v>
      </c>
      <c r="AU40" s="91">
        <v>7.2</v>
      </c>
      <c r="AV40" s="91">
        <v>10.199999999999999</v>
      </c>
      <c r="AW40" s="91">
        <v>7.1</v>
      </c>
      <c r="AX40" s="91">
        <v>9.8000000000000007</v>
      </c>
      <c r="AY40" s="91">
        <v>8.1</v>
      </c>
      <c r="AZ40" s="92"/>
      <c r="BB40" s="93">
        <f t="shared" si="17"/>
        <v>2.08</v>
      </c>
      <c r="BC40" s="91">
        <v>0.5</v>
      </c>
      <c r="BD40" s="91">
        <v>3.7</v>
      </c>
      <c r="BE40" s="91">
        <v>0.4</v>
      </c>
      <c r="BF40" s="91">
        <v>2.8</v>
      </c>
      <c r="BG40" s="91">
        <v>3</v>
      </c>
      <c r="BH40" s="92"/>
      <c r="BJ40" s="93">
        <f t="shared" si="18"/>
        <v>4.5200000000000005</v>
      </c>
      <c r="BK40" s="91">
        <v>2.7</v>
      </c>
      <c r="BL40" s="91">
        <v>5.2</v>
      </c>
      <c r="BM40" s="91">
        <v>3.6</v>
      </c>
      <c r="BN40" s="91">
        <v>6.6</v>
      </c>
      <c r="BO40" s="91">
        <v>4.5</v>
      </c>
      <c r="BR40" s="93">
        <f t="shared" si="19"/>
        <v>6.26</v>
      </c>
      <c r="BS40" s="91">
        <v>5.5</v>
      </c>
      <c r="BT40" s="91">
        <v>8.6</v>
      </c>
      <c r="BU40" s="91">
        <v>5.3</v>
      </c>
      <c r="BV40" s="91">
        <v>5.5</v>
      </c>
      <c r="BW40" s="91">
        <v>6.4</v>
      </c>
      <c r="BZ40" s="93">
        <f t="shared" si="20"/>
        <v>8.3000000000000007</v>
      </c>
      <c r="CA40" s="91">
        <v>6.9</v>
      </c>
      <c r="CB40" s="91">
        <v>10.8</v>
      </c>
      <c r="CC40" s="91">
        <v>7</v>
      </c>
      <c r="CD40" s="91">
        <v>8.1999999999999993</v>
      </c>
      <c r="CE40" s="91">
        <v>8.6</v>
      </c>
      <c r="CH40" s="93">
        <f t="shared" si="21"/>
        <v>7.6</v>
      </c>
      <c r="CI40" s="91">
        <v>6.5</v>
      </c>
      <c r="CJ40" s="91">
        <v>10.1</v>
      </c>
      <c r="CK40" s="91">
        <v>6.9</v>
      </c>
      <c r="CL40" s="91">
        <v>6.9</v>
      </c>
      <c r="CM40" s="91">
        <v>7.6</v>
      </c>
      <c r="CP40" s="93">
        <f t="shared" si="22"/>
        <v>7.0400000000000009</v>
      </c>
      <c r="CQ40" s="91">
        <v>6</v>
      </c>
      <c r="CR40" s="91">
        <v>9.1999999999999993</v>
      </c>
      <c r="CS40" s="91">
        <v>6.4</v>
      </c>
      <c r="CT40" s="91">
        <v>6.8</v>
      </c>
      <c r="CU40" s="91">
        <v>6.8</v>
      </c>
      <c r="CX40" s="95">
        <v>45818</v>
      </c>
      <c r="CY40" s="91">
        <v>18.971250000000001</v>
      </c>
      <c r="CZ40" s="91">
        <v>20.880000000000003</v>
      </c>
    </row>
    <row r="41" spans="3:104">
      <c r="C41" s="92">
        <f t="shared" si="23"/>
        <v>45697</v>
      </c>
      <c r="D41" s="93">
        <f t="shared" si="0"/>
        <v>4.3763639999999997</v>
      </c>
      <c r="E41" s="93">
        <f t="shared" si="1"/>
        <v>5.2799999999999994</v>
      </c>
      <c r="F41" s="93">
        <f t="shared" si="2"/>
        <v>0.21881819999999999</v>
      </c>
      <c r="G41" s="93">
        <f>指導機関用調整項目!$G$2*F41/$F$367</f>
        <v>1.6351619079717126e-003</v>
      </c>
      <c r="H41" s="93">
        <f t="shared" si="24"/>
        <v>6.9391357269587908e-002</v>
      </c>
      <c r="J41" s="93">
        <f t="shared" si="3"/>
        <v>5.8</v>
      </c>
      <c r="K41" s="93">
        <f t="shared" si="4"/>
        <v>6.42</v>
      </c>
      <c r="L41" s="93">
        <f t="shared" si="5"/>
        <v>7.56</v>
      </c>
      <c r="M41" s="93">
        <f t="shared" si="6"/>
        <v>7.339999999999999</v>
      </c>
      <c r="N41" s="93">
        <f t="shared" si="7"/>
        <v>1.06</v>
      </c>
      <c r="O41" s="93">
        <f t="shared" si="8"/>
        <v>3.1</v>
      </c>
      <c r="P41" s="93">
        <f t="shared" si="9"/>
        <v>5.2799999999999994</v>
      </c>
      <c r="Q41" s="93">
        <f t="shared" si="10"/>
        <v>7.58</v>
      </c>
      <c r="R41" s="93">
        <f t="shared" si="11"/>
        <v>6.4599999999999991</v>
      </c>
      <c r="S41" s="93">
        <f t="shared" si="12"/>
        <v>6.4599999999999991</v>
      </c>
      <c r="V41" s="93">
        <f t="shared" si="13"/>
        <v>5.8</v>
      </c>
      <c r="W41" s="91">
        <v>6.9</v>
      </c>
      <c r="X41" s="91">
        <v>6.9</v>
      </c>
      <c r="Y41" s="91">
        <v>5.9</v>
      </c>
      <c r="Z41" s="91">
        <v>4.2</v>
      </c>
      <c r="AA41" s="91">
        <v>5.0999999999999996</v>
      </c>
      <c r="AB41" s="92"/>
      <c r="AD41" s="93">
        <f t="shared" si="14"/>
        <v>6.42</v>
      </c>
      <c r="AE41" s="91">
        <v>7.4</v>
      </c>
      <c r="AF41" s="91">
        <v>7.6</v>
      </c>
      <c r="AG41" s="91">
        <v>6.7</v>
      </c>
      <c r="AH41" s="91">
        <v>4.7</v>
      </c>
      <c r="AI41" s="91">
        <v>5.7</v>
      </c>
      <c r="AJ41" s="92"/>
      <c r="AL41" s="93">
        <f t="shared" si="15"/>
        <v>7.56</v>
      </c>
      <c r="AM41" s="91">
        <v>8.8000000000000007</v>
      </c>
      <c r="AN41" s="91">
        <v>9.5</v>
      </c>
      <c r="AO41" s="91">
        <v>8.1999999999999993</v>
      </c>
      <c r="AP41" s="91">
        <v>4.7</v>
      </c>
      <c r="AQ41" s="91">
        <v>6.6</v>
      </c>
      <c r="AR41" s="92"/>
      <c r="AT41" s="93">
        <f t="shared" si="16"/>
        <v>7.339999999999999</v>
      </c>
      <c r="AU41" s="91">
        <v>8.6999999999999993</v>
      </c>
      <c r="AV41" s="91">
        <v>8.5</v>
      </c>
      <c r="AW41" s="91">
        <v>7.7</v>
      </c>
      <c r="AX41" s="91">
        <v>5.5</v>
      </c>
      <c r="AY41" s="91">
        <v>6.3</v>
      </c>
      <c r="AZ41" s="92"/>
      <c r="BB41" s="93">
        <f t="shared" si="17"/>
        <v>1.06</v>
      </c>
      <c r="BC41" s="91">
        <v>2.2999999999999998</v>
      </c>
      <c r="BD41" s="91">
        <v>2.5</v>
      </c>
      <c r="BE41" s="91">
        <v>1.2</v>
      </c>
      <c r="BF41" s="91">
        <v>-0.5</v>
      </c>
      <c r="BG41" s="91">
        <v>-0.2</v>
      </c>
      <c r="BH41" s="92"/>
      <c r="BJ41" s="93">
        <f t="shared" si="18"/>
        <v>3.1</v>
      </c>
      <c r="BK41" s="91">
        <v>4.0999999999999996</v>
      </c>
      <c r="BL41" s="91">
        <v>4.5</v>
      </c>
      <c r="BM41" s="91">
        <v>3.4</v>
      </c>
      <c r="BN41" s="91">
        <v>2.1</v>
      </c>
      <c r="BO41" s="91">
        <v>1.4</v>
      </c>
      <c r="BR41" s="93">
        <f t="shared" si="19"/>
        <v>5.2799999999999994</v>
      </c>
      <c r="BS41" s="91">
        <v>7.1</v>
      </c>
      <c r="BT41" s="91">
        <v>6</v>
      </c>
      <c r="BU41" s="91">
        <v>6.7</v>
      </c>
      <c r="BV41" s="91">
        <v>3.2</v>
      </c>
      <c r="BW41" s="91">
        <v>3.4</v>
      </c>
      <c r="BZ41" s="93">
        <f t="shared" si="20"/>
        <v>7.58</v>
      </c>
      <c r="CA41" s="91">
        <v>9.5</v>
      </c>
      <c r="CB41" s="91">
        <v>8.6999999999999993</v>
      </c>
      <c r="CC41" s="91">
        <v>9.3000000000000007</v>
      </c>
      <c r="CD41" s="91">
        <v>5</v>
      </c>
      <c r="CE41" s="91">
        <v>5.4</v>
      </c>
      <c r="CH41" s="93">
        <f t="shared" si="21"/>
        <v>6.4599999999999991</v>
      </c>
      <c r="CI41" s="91">
        <v>7.9</v>
      </c>
      <c r="CJ41" s="91">
        <v>8.3000000000000007</v>
      </c>
      <c r="CK41" s="91">
        <v>6.9</v>
      </c>
      <c r="CL41" s="91">
        <v>4.4000000000000004</v>
      </c>
      <c r="CM41" s="91">
        <v>4.8</v>
      </c>
      <c r="CP41" s="93">
        <f t="shared" si="22"/>
        <v>6.4599999999999991</v>
      </c>
      <c r="CQ41" s="91">
        <v>7.5</v>
      </c>
      <c r="CR41" s="91">
        <v>8.1</v>
      </c>
      <c r="CS41" s="91">
        <v>7.1</v>
      </c>
      <c r="CT41" s="91">
        <v>4.5</v>
      </c>
      <c r="CU41" s="91">
        <v>5.0999999999999996</v>
      </c>
      <c r="CX41" s="95">
        <v>45819</v>
      </c>
      <c r="CY41" s="91">
        <v>20.265000000000001</v>
      </c>
      <c r="CZ41" s="91">
        <v>20.76</v>
      </c>
    </row>
    <row r="42" spans="3:104">
      <c r="C42" s="92">
        <f t="shared" si="23"/>
        <v>45698</v>
      </c>
      <c r="D42" s="93">
        <f t="shared" si="0"/>
        <v>4.2547080000000008</v>
      </c>
      <c r="E42" s="93">
        <f t="shared" si="1"/>
        <v>5.16</v>
      </c>
      <c r="F42" s="93">
        <f t="shared" si="2"/>
        <v>0.21273540000000005</v>
      </c>
      <c r="G42" s="93">
        <f>指導機関用調整項目!$G$2*F42/$F$367</f>
        <v>1.5897069921840395e-003</v>
      </c>
      <c r="H42" s="93">
        <f t="shared" si="24"/>
        <v>7.0981064261771948e-002</v>
      </c>
      <c r="J42" s="93">
        <f t="shared" si="3"/>
        <v>5.62</v>
      </c>
      <c r="K42" s="93">
        <f t="shared" si="4"/>
        <v>5.5400000000000009</v>
      </c>
      <c r="L42" s="93">
        <f t="shared" si="5"/>
        <v>6.34</v>
      </c>
      <c r="M42" s="93">
        <f t="shared" si="6"/>
        <v>6.88</v>
      </c>
      <c r="N42" s="93">
        <f t="shared" si="7"/>
        <v>0.7</v>
      </c>
      <c r="O42" s="93">
        <f t="shared" si="8"/>
        <v>3.44</v>
      </c>
      <c r="P42" s="93">
        <f t="shared" si="9"/>
        <v>5.16</v>
      </c>
      <c r="Q42" s="93">
        <f t="shared" si="10"/>
        <v>7.3400000000000007</v>
      </c>
      <c r="R42" s="93">
        <f t="shared" si="11"/>
        <v>6.38</v>
      </c>
      <c r="S42" s="93">
        <f t="shared" si="12"/>
        <v>6.2200000000000006</v>
      </c>
      <c r="V42" s="93">
        <f t="shared" si="13"/>
        <v>5.62</v>
      </c>
      <c r="W42" s="91">
        <v>7.5</v>
      </c>
      <c r="X42" s="91">
        <v>5.2</v>
      </c>
      <c r="Y42" s="91">
        <v>4</v>
      </c>
      <c r="Z42" s="91">
        <v>4.5</v>
      </c>
      <c r="AA42" s="91">
        <v>6.9</v>
      </c>
      <c r="AB42" s="92"/>
      <c r="AD42" s="93">
        <f t="shared" si="14"/>
        <v>5.5400000000000009</v>
      </c>
      <c r="AE42" s="91">
        <v>7</v>
      </c>
      <c r="AF42" s="91">
        <v>4.5999999999999996</v>
      </c>
      <c r="AG42" s="91">
        <v>4.5</v>
      </c>
      <c r="AH42" s="91">
        <v>5.2</v>
      </c>
      <c r="AI42" s="91">
        <v>6.4</v>
      </c>
      <c r="AJ42" s="92"/>
      <c r="AL42" s="93">
        <f t="shared" si="15"/>
        <v>6.34</v>
      </c>
      <c r="AM42" s="91">
        <v>8</v>
      </c>
      <c r="AN42" s="91">
        <v>6</v>
      </c>
      <c r="AO42" s="91">
        <v>5</v>
      </c>
      <c r="AP42" s="91">
        <v>6</v>
      </c>
      <c r="AQ42" s="91">
        <v>6.7</v>
      </c>
      <c r="AR42" s="92"/>
      <c r="AT42" s="93">
        <f t="shared" si="16"/>
        <v>6.88</v>
      </c>
      <c r="AU42" s="91">
        <v>8.8000000000000007</v>
      </c>
      <c r="AV42" s="91">
        <v>6.8</v>
      </c>
      <c r="AW42" s="91">
        <v>5.4</v>
      </c>
      <c r="AX42" s="91">
        <v>6</v>
      </c>
      <c r="AY42" s="91">
        <v>7.4</v>
      </c>
      <c r="AZ42" s="92"/>
      <c r="BB42" s="93">
        <f t="shared" si="17"/>
        <v>0.7</v>
      </c>
      <c r="BC42" s="91">
        <v>1.8</v>
      </c>
      <c r="BD42" s="91">
        <v>0.5</v>
      </c>
      <c r="BE42" s="91">
        <v>-0.2</v>
      </c>
      <c r="BF42" s="91">
        <v>1.2</v>
      </c>
      <c r="BG42" s="91">
        <v>0.2</v>
      </c>
      <c r="BH42" s="92"/>
      <c r="BJ42" s="93">
        <f t="shared" si="18"/>
        <v>3.44</v>
      </c>
      <c r="BK42" s="91">
        <v>4.3</v>
      </c>
      <c r="BL42" s="91">
        <v>4.4000000000000004</v>
      </c>
      <c r="BM42" s="91">
        <v>2.2000000000000002</v>
      </c>
      <c r="BN42" s="91">
        <v>3.3</v>
      </c>
      <c r="BO42" s="91">
        <v>3</v>
      </c>
      <c r="BR42" s="93">
        <f t="shared" si="19"/>
        <v>5.16</v>
      </c>
      <c r="BS42" s="91">
        <v>6.6</v>
      </c>
      <c r="BT42" s="91">
        <v>5.8</v>
      </c>
      <c r="BU42" s="91">
        <v>4.0999999999999996</v>
      </c>
      <c r="BV42" s="91">
        <v>5.6</v>
      </c>
      <c r="BW42" s="91">
        <v>3.7</v>
      </c>
      <c r="BZ42" s="93">
        <f t="shared" si="20"/>
        <v>7.3400000000000007</v>
      </c>
      <c r="CA42" s="91">
        <v>7.9</v>
      </c>
      <c r="CB42" s="91">
        <v>8.6999999999999993</v>
      </c>
      <c r="CC42" s="91">
        <v>6.4</v>
      </c>
      <c r="CD42" s="91">
        <v>8</v>
      </c>
      <c r="CE42" s="91">
        <v>5.7</v>
      </c>
      <c r="CH42" s="93">
        <f t="shared" si="21"/>
        <v>6.38</v>
      </c>
      <c r="CI42" s="91">
        <v>6.9</v>
      </c>
      <c r="CJ42" s="91">
        <v>7.8</v>
      </c>
      <c r="CK42" s="91">
        <v>5.7</v>
      </c>
      <c r="CL42" s="91">
        <v>6.7</v>
      </c>
      <c r="CM42" s="91">
        <v>4.8</v>
      </c>
      <c r="CP42" s="93">
        <f t="shared" si="22"/>
        <v>6.2200000000000006</v>
      </c>
      <c r="CQ42" s="91">
        <v>6.9</v>
      </c>
      <c r="CR42" s="91">
        <v>7.4</v>
      </c>
      <c r="CS42" s="91">
        <v>4.8</v>
      </c>
      <c r="CT42" s="91">
        <v>7.1</v>
      </c>
      <c r="CU42" s="91">
        <v>4.9000000000000004</v>
      </c>
      <c r="CX42" s="95">
        <v>45820</v>
      </c>
      <c r="CY42" s="91">
        <v>20.292708333333326</v>
      </c>
      <c r="CZ42" s="91">
        <v>21.56</v>
      </c>
    </row>
    <row r="43" spans="3:104">
      <c r="C43" s="92">
        <f t="shared" si="23"/>
        <v>45699</v>
      </c>
      <c r="D43" s="93">
        <f t="shared" si="0"/>
        <v>5.8767880000000012</v>
      </c>
      <c r="E43" s="93">
        <f t="shared" si="1"/>
        <v>6.7600000000000007</v>
      </c>
      <c r="F43" s="93">
        <f t="shared" si="2"/>
        <v>0.29383940000000008</v>
      </c>
      <c r="G43" s="93">
        <f>指導機関用調整項目!$G$2*F43/$F$367</f>
        <v>2.1957725360196886e-003</v>
      </c>
      <c r="H43" s="93">
        <f t="shared" si="24"/>
        <v>7.3176836797791633e-002</v>
      </c>
      <c r="J43" s="93">
        <f t="shared" si="3"/>
        <v>7.1</v>
      </c>
      <c r="K43" s="93">
        <f t="shared" si="4"/>
        <v>7.68</v>
      </c>
      <c r="L43" s="93">
        <f t="shared" si="5"/>
        <v>8.58</v>
      </c>
      <c r="M43" s="93">
        <f t="shared" si="6"/>
        <v>8.6000000000000014</v>
      </c>
      <c r="N43" s="93">
        <f t="shared" si="7"/>
        <v>1.7</v>
      </c>
      <c r="O43" s="93">
        <f t="shared" si="8"/>
        <v>4.68</v>
      </c>
      <c r="P43" s="93">
        <f t="shared" si="9"/>
        <v>6.7600000000000007</v>
      </c>
      <c r="Q43" s="93">
        <f t="shared" si="10"/>
        <v>8.9</v>
      </c>
      <c r="R43" s="93">
        <f t="shared" si="11"/>
        <v>7.98</v>
      </c>
      <c r="S43" s="93">
        <f t="shared" si="12"/>
        <v>7.62</v>
      </c>
      <c r="V43" s="93">
        <f t="shared" si="13"/>
        <v>7.1</v>
      </c>
      <c r="W43" s="91">
        <v>5.2</v>
      </c>
      <c r="X43" s="91">
        <v>10.199999999999999</v>
      </c>
      <c r="Y43" s="91">
        <v>5.9</v>
      </c>
      <c r="Z43" s="91">
        <v>7.5</v>
      </c>
      <c r="AA43" s="91">
        <v>6.7</v>
      </c>
      <c r="AB43" s="92"/>
      <c r="AD43" s="93">
        <f t="shared" si="14"/>
        <v>7.68</v>
      </c>
      <c r="AE43" s="91">
        <v>6.5</v>
      </c>
      <c r="AF43" s="91">
        <v>10</v>
      </c>
      <c r="AG43" s="91">
        <v>5.9</v>
      </c>
      <c r="AH43" s="91">
        <v>8.4</v>
      </c>
      <c r="AI43" s="91">
        <v>7.6</v>
      </c>
      <c r="AJ43" s="92"/>
      <c r="AL43" s="93">
        <f t="shared" si="15"/>
        <v>8.58</v>
      </c>
      <c r="AM43" s="91">
        <v>7.2</v>
      </c>
      <c r="AN43" s="91">
        <v>11.3</v>
      </c>
      <c r="AO43" s="91">
        <v>6.8</v>
      </c>
      <c r="AP43" s="91">
        <v>9.1</v>
      </c>
      <c r="AQ43" s="91">
        <v>8.5</v>
      </c>
      <c r="AR43" s="92"/>
      <c r="AT43" s="93">
        <f t="shared" si="16"/>
        <v>8.6000000000000014</v>
      </c>
      <c r="AU43" s="91">
        <v>7.7</v>
      </c>
      <c r="AV43" s="91">
        <v>11.4</v>
      </c>
      <c r="AW43" s="91">
        <v>7</v>
      </c>
      <c r="AX43" s="91">
        <v>9.8000000000000007</v>
      </c>
      <c r="AY43" s="91">
        <v>7.1</v>
      </c>
      <c r="AZ43" s="92"/>
      <c r="BB43" s="93">
        <f t="shared" si="17"/>
        <v>1.7</v>
      </c>
      <c r="BC43" s="91">
        <v>0.5</v>
      </c>
      <c r="BD43" s="91">
        <v>2.9</v>
      </c>
      <c r="BE43" s="91">
        <v>0.4</v>
      </c>
      <c r="BF43" s="91">
        <v>3.8</v>
      </c>
      <c r="BG43" s="91">
        <v>0.9</v>
      </c>
      <c r="BH43" s="92"/>
      <c r="BJ43" s="93">
        <f t="shared" si="18"/>
        <v>4.68</v>
      </c>
      <c r="BK43" s="91">
        <v>2.6</v>
      </c>
      <c r="BL43" s="91">
        <v>7.6</v>
      </c>
      <c r="BM43" s="91">
        <v>4.2</v>
      </c>
      <c r="BN43" s="91">
        <v>6.3</v>
      </c>
      <c r="BO43" s="91">
        <v>2.7</v>
      </c>
      <c r="BR43" s="93">
        <f t="shared" si="19"/>
        <v>6.7600000000000007</v>
      </c>
      <c r="BS43" s="91">
        <v>5.2</v>
      </c>
      <c r="BT43" s="91">
        <v>9.4</v>
      </c>
      <c r="BU43" s="91">
        <v>6</v>
      </c>
      <c r="BV43" s="91">
        <v>8</v>
      </c>
      <c r="BW43" s="91">
        <v>5.2</v>
      </c>
      <c r="BZ43" s="93">
        <f t="shared" si="20"/>
        <v>8.9</v>
      </c>
      <c r="CA43" s="91">
        <v>7.3</v>
      </c>
      <c r="CB43" s="91">
        <v>11.7</v>
      </c>
      <c r="CC43" s="91">
        <v>7.8</v>
      </c>
      <c r="CD43" s="91">
        <v>10.3</v>
      </c>
      <c r="CE43" s="91">
        <v>7.4</v>
      </c>
      <c r="CH43" s="93">
        <f t="shared" si="21"/>
        <v>7.98</v>
      </c>
      <c r="CI43" s="91">
        <v>6.9</v>
      </c>
      <c r="CJ43" s="91">
        <v>11</v>
      </c>
      <c r="CK43" s="91">
        <v>6.3</v>
      </c>
      <c r="CL43" s="91">
        <v>9.1999999999999993</v>
      </c>
      <c r="CM43" s="91">
        <v>6.5</v>
      </c>
      <c r="CP43" s="93">
        <f t="shared" si="22"/>
        <v>7.62</v>
      </c>
      <c r="CQ43" s="91">
        <v>6.7</v>
      </c>
      <c r="CR43" s="91">
        <v>9.6999999999999993</v>
      </c>
      <c r="CS43" s="91">
        <v>6.1</v>
      </c>
      <c r="CT43" s="91">
        <v>8.8000000000000007</v>
      </c>
      <c r="CU43" s="91">
        <v>6.8</v>
      </c>
      <c r="CX43" s="95">
        <v>45821</v>
      </c>
      <c r="CY43" s="91">
        <v>20.533750000000001</v>
      </c>
      <c r="CZ43" s="91">
        <v>22.119999999999997</v>
      </c>
    </row>
    <row r="44" spans="3:104">
      <c r="C44" s="92">
        <f t="shared" si="23"/>
        <v>45700</v>
      </c>
      <c r="D44" s="93">
        <f t="shared" si="0"/>
        <v>7.4583160000000017</v>
      </c>
      <c r="E44" s="93">
        <f t="shared" si="1"/>
        <v>8.32</v>
      </c>
      <c r="F44" s="93">
        <f t="shared" si="2"/>
        <v>0.37291580000000013</v>
      </c>
      <c r="G44" s="93">
        <f>指導機関用調整項目!$G$2*F44/$F$367</f>
        <v>2.7866864412594465e-003</v>
      </c>
      <c r="H44" s="93">
        <f t="shared" si="24"/>
        <v>7.5963523239051076e-002</v>
      </c>
      <c r="J44" s="93">
        <f t="shared" si="3"/>
        <v>8.6199999999999992</v>
      </c>
      <c r="K44" s="93">
        <f t="shared" si="4"/>
        <v>8.76</v>
      </c>
      <c r="L44" s="93">
        <f t="shared" si="5"/>
        <v>9.6199999999999992</v>
      </c>
      <c r="M44" s="93">
        <f t="shared" si="6"/>
        <v>9.76</v>
      </c>
      <c r="N44" s="93">
        <f t="shared" si="7"/>
        <v>2.96</v>
      </c>
      <c r="O44" s="93">
        <f t="shared" si="8"/>
        <v>5.82</v>
      </c>
      <c r="P44" s="93">
        <f t="shared" si="9"/>
        <v>8.32</v>
      </c>
      <c r="Q44" s="93">
        <f t="shared" si="10"/>
        <v>10.599999999999998</v>
      </c>
      <c r="R44" s="93">
        <f t="shared" si="11"/>
        <v>8.9599999999999991</v>
      </c>
      <c r="S44" s="93">
        <f t="shared" si="12"/>
        <v>8.379999999999999</v>
      </c>
      <c r="V44" s="93">
        <f t="shared" si="13"/>
        <v>8.6199999999999992</v>
      </c>
      <c r="W44" s="91">
        <v>6.2</v>
      </c>
      <c r="X44" s="91">
        <v>11.7</v>
      </c>
      <c r="Y44" s="91">
        <v>5.6</v>
      </c>
      <c r="Z44" s="91">
        <v>8.9</v>
      </c>
      <c r="AA44" s="91">
        <v>10.7</v>
      </c>
      <c r="AB44" s="92"/>
      <c r="AD44" s="93">
        <f t="shared" si="14"/>
        <v>8.76</v>
      </c>
      <c r="AE44" s="91">
        <v>7.3</v>
      </c>
      <c r="AF44" s="91">
        <v>11.6</v>
      </c>
      <c r="AG44" s="91">
        <v>5.7</v>
      </c>
      <c r="AH44" s="91">
        <v>9.6999999999999993</v>
      </c>
      <c r="AI44" s="91">
        <v>9.5</v>
      </c>
      <c r="AJ44" s="92"/>
      <c r="AL44" s="93">
        <f t="shared" si="15"/>
        <v>9.6199999999999992</v>
      </c>
      <c r="AM44" s="91">
        <v>7.7</v>
      </c>
      <c r="AN44" s="91">
        <v>12</v>
      </c>
      <c r="AO44" s="91">
        <v>6.8</v>
      </c>
      <c r="AP44" s="91">
        <v>10.4</v>
      </c>
      <c r="AQ44" s="91">
        <v>11.2</v>
      </c>
      <c r="AR44" s="92"/>
      <c r="AT44" s="93">
        <f t="shared" si="16"/>
        <v>9.76</v>
      </c>
      <c r="AU44" s="91">
        <v>8</v>
      </c>
      <c r="AV44" s="91">
        <v>12.6</v>
      </c>
      <c r="AW44" s="91">
        <v>6.7</v>
      </c>
      <c r="AX44" s="91">
        <v>10.7</v>
      </c>
      <c r="AY44" s="91">
        <v>10.8</v>
      </c>
      <c r="AZ44" s="92"/>
      <c r="BB44" s="93">
        <f t="shared" si="17"/>
        <v>2.96</v>
      </c>
      <c r="BC44" s="91">
        <v>1.5</v>
      </c>
      <c r="BD44" s="91">
        <v>5.0999999999999996</v>
      </c>
      <c r="BE44" s="91">
        <v>-0.5</v>
      </c>
      <c r="BF44" s="91">
        <v>4.7</v>
      </c>
      <c r="BG44" s="91">
        <v>4</v>
      </c>
      <c r="BH44" s="92"/>
      <c r="BJ44" s="93">
        <f t="shared" si="18"/>
        <v>5.82</v>
      </c>
      <c r="BK44" s="91">
        <v>3.7</v>
      </c>
      <c r="BL44" s="91">
        <v>8.9</v>
      </c>
      <c r="BM44" s="91">
        <v>3</v>
      </c>
      <c r="BN44" s="91">
        <v>7.1</v>
      </c>
      <c r="BO44" s="91">
        <v>6.4</v>
      </c>
      <c r="BR44" s="93">
        <f t="shared" si="19"/>
        <v>8.32</v>
      </c>
      <c r="BS44" s="91">
        <v>6.5</v>
      </c>
      <c r="BT44" s="91">
        <v>11</v>
      </c>
      <c r="BU44" s="91">
        <v>5.7</v>
      </c>
      <c r="BV44" s="91">
        <v>9.5</v>
      </c>
      <c r="BW44" s="91">
        <v>8.9</v>
      </c>
      <c r="BZ44" s="93">
        <f t="shared" si="20"/>
        <v>10.599999999999998</v>
      </c>
      <c r="CA44" s="91">
        <v>8.1</v>
      </c>
      <c r="CB44" s="91">
        <v>13.2</v>
      </c>
      <c r="CC44" s="91">
        <v>8.4</v>
      </c>
      <c r="CD44" s="91">
        <v>12.2</v>
      </c>
      <c r="CE44" s="91">
        <v>11.1</v>
      </c>
      <c r="CH44" s="93">
        <f t="shared" si="21"/>
        <v>8.9599999999999991</v>
      </c>
      <c r="CI44" s="91">
        <v>7.4</v>
      </c>
      <c r="CJ44" s="91">
        <v>12.2</v>
      </c>
      <c r="CK44" s="91">
        <v>6.3</v>
      </c>
      <c r="CL44" s="91">
        <v>10.199999999999999</v>
      </c>
      <c r="CM44" s="91">
        <v>8.6999999999999993</v>
      </c>
      <c r="CP44" s="93">
        <f t="shared" si="22"/>
        <v>8.379999999999999</v>
      </c>
      <c r="CQ44" s="91">
        <v>6.8</v>
      </c>
      <c r="CR44" s="91">
        <v>10.9</v>
      </c>
      <c r="CS44" s="91">
        <v>5.9</v>
      </c>
      <c r="CT44" s="91">
        <v>9.6999999999999993</v>
      </c>
      <c r="CU44" s="91">
        <v>8.6</v>
      </c>
      <c r="CX44" s="95">
        <v>45822</v>
      </c>
      <c r="CY44" s="91">
        <v>20.293333333333337</v>
      </c>
      <c r="CZ44" s="91">
        <v>20.94</v>
      </c>
    </row>
    <row r="45" spans="3:104">
      <c r="C45" s="92">
        <f t="shared" si="23"/>
        <v>45701</v>
      </c>
      <c r="D45" s="93">
        <f t="shared" si="0"/>
        <v>8.8370840000000026</v>
      </c>
      <c r="E45" s="93">
        <f t="shared" si="1"/>
        <v>9.6800000000000015</v>
      </c>
      <c r="F45" s="93">
        <f t="shared" si="2"/>
        <v>0.8370840000000026</v>
      </c>
      <c r="G45" s="93">
        <f>指導機関用調整項目!$G$2*F45/$F$367</f>
        <v>6.2552743353733705e-003</v>
      </c>
      <c r="H45" s="93">
        <f t="shared" si="24"/>
        <v>8.2218797574424449e-002</v>
      </c>
      <c r="J45" s="93">
        <f t="shared" si="3"/>
        <v>10.26</v>
      </c>
      <c r="K45" s="93">
        <f t="shared" si="4"/>
        <v>10.1</v>
      </c>
      <c r="L45" s="93">
        <f t="shared" si="5"/>
        <v>10.84</v>
      </c>
      <c r="M45" s="93">
        <f t="shared" si="6"/>
        <v>11.279999999999998</v>
      </c>
      <c r="N45" s="93">
        <f t="shared" si="7"/>
        <v>4.3600000000000003</v>
      </c>
      <c r="O45" s="93">
        <f t="shared" si="8"/>
        <v>7.1599999999999993</v>
      </c>
      <c r="P45" s="93">
        <f t="shared" si="9"/>
        <v>9.6800000000000015</v>
      </c>
      <c r="Q45" s="93">
        <f t="shared" si="10"/>
        <v>12.059999999999999</v>
      </c>
      <c r="R45" s="93">
        <f t="shared" si="11"/>
        <v>10.6</v>
      </c>
      <c r="S45" s="93">
        <f t="shared" si="12"/>
        <v>9.3600000000000012</v>
      </c>
      <c r="V45" s="93">
        <f t="shared" si="13"/>
        <v>10.26</v>
      </c>
      <c r="W45" s="91">
        <v>8.9</v>
      </c>
      <c r="X45" s="91">
        <v>10.4</v>
      </c>
      <c r="Y45" s="91">
        <v>5.2</v>
      </c>
      <c r="Z45" s="91">
        <v>11.3</v>
      </c>
      <c r="AA45" s="91">
        <v>15.5</v>
      </c>
      <c r="AB45" s="92"/>
      <c r="AD45" s="93">
        <f t="shared" si="14"/>
        <v>10.1</v>
      </c>
      <c r="AE45" s="91">
        <v>8.8000000000000007</v>
      </c>
      <c r="AF45" s="91">
        <v>9.8000000000000007</v>
      </c>
      <c r="AG45" s="91">
        <v>4.9000000000000004</v>
      </c>
      <c r="AH45" s="91">
        <v>11.8</v>
      </c>
      <c r="AI45" s="91">
        <v>15.2</v>
      </c>
      <c r="AJ45" s="92"/>
      <c r="AL45" s="93">
        <f t="shared" si="15"/>
        <v>10.84</v>
      </c>
      <c r="AM45" s="91">
        <v>9.8000000000000007</v>
      </c>
      <c r="AN45" s="91">
        <v>10.9</v>
      </c>
      <c r="AO45" s="91">
        <v>6.3</v>
      </c>
      <c r="AP45" s="91">
        <v>11.9</v>
      </c>
      <c r="AQ45" s="91">
        <v>15.3</v>
      </c>
      <c r="AR45" s="92"/>
      <c r="AT45" s="93">
        <f t="shared" si="16"/>
        <v>11.279999999999998</v>
      </c>
      <c r="AU45" s="91">
        <v>10.199999999999999</v>
      </c>
      <c r="AV45" s="91">
        <v>11.2</v>
      </c>
      <c r="AW45" s="91">
        <v>7</v>
      </c>
      <c r="AX45" s="91">
        <v>12.2</v>
      </c>
      <c r="AY45" s="91">
        <v>15.8</v>
      </c>
      <c r="AZ45" s="92"/>
      <c r="BB45" s="93">
        <f t="shared" si="17"/>
        <v>4.3600000000000003</v>
      </c>
      <c r="BC45" s="91">
        <v>2.8</v>
      </c>
      <c r="BD45" s="91">
        <v>5.7</v>
      </c>
      <c r="BE45" s="91">
        <v>-0.3</v>
      </c>
      <c r="BF45" s="91">
        <v>5.9</v>
      </c>
      <c r="BG45" s="91">
        <v>7.7</v>
      </c>
      <c r="BH45" s="92"/>
      <c r="BJ45" s="93">
        <f t="shared" si="18"/>
        <v>7.1599999999999993</v>
      </c>
      <c r="BK45" s="91">
        <v>4.8</v>
      </c>
      <c r="BL45" s="91">
        <v>8.6</v>
      </c>
      <c r="BM45" s="91">
        <v>3.7</v>
      </c>
      <c r="BN45" s="91">
        <v>8.3000000000000007</v>
      </c>
      <c r="BO45" s="91">
        <v>10.4</v>
      </c>
      <c r="BR45" s="93">
        <f t="shared" si="19"/>
        <v>9.6800000000000015</v>
      </c>
      <c r="BS45" s="91">
        <v>7.2</v>
      </c>
      <c r="BT45" s="91">
        <v>9.8000000000000007</v>
      </c>
      <c r="BU45" s="91">
        <v>6.3</v>
      </c>
      <c r="BV45" s="91">
        <v>10.9</v>
      </c>
      <c r="BW45" s="91">
        <v>14.2</v>
      </c>
      <c r="BZ45" s="93">
        <f t="shared" si="20"/>
        <v>12.059999999999999</v>
      </c>
      <c r="CA45" s="91">
        <v>10.1</v>
      </c>
      <c r="CB45" s="91">
        <v>11.4</v>
      </c>
      <c r="CC45" s="91">
        <v>8.9</v>
      </c>
      <c r="CD45" s="91">
        <v>13.2</v>
      </c>
      <c r="CE45" s="91">
        <v>16.7</v>
      </c>
      <c r="CH45" s="93">
        <f t="shared" si="21"/>
        <v>10.6</v>
      </c>
      <c r="CI45" s="91">
        <v>8</v>
      </c>
      <c r="CJ45" s="91">
        <v>10.8</v>
      </c>
      <c r="CK45" s="91">
        <v>7.1</v>
      </c>
      <c r="CL45" s="91">
        <v>11.8</v>
      </c>
      <c r="CM45" s="91">
        <v>15.3</v>
      </c>
      <c r="CP45" s="93">
        <f t="shared" si="22"/>
        <v>9.3600000000000012</v>
      </c>
      <c r="CQ45" s="91">
        <v>8.1</v>
      </c>
      <c r="CR45" s="91">
        <v>10</v>
      </c>
      <c r="CS45" s="91">
        <v>5.6</v>
      </c>
      <c r="CT45" s="91">
        <v>11.1</v>
      </c>
      <c r="CU45" s="91">
        <v>12</v>
      </c>
      <c r="CX45" s="95">
        <v>45823</v>
      </c>
      <c r="CY45" s="91">
        <v>21.109166666666663</v>
      </c>
      <c r="CZ45" s="91">
        <v>21.98</v>
      </c>
    </row>
    <row r="46" spans="3:104">
      <c r="C46" s="92">
        <f t="shared" si="23"/>
        <v>45702</v>
      </c>
      <c r="D46" s="93">
        <f t="shared" si="0"/>
        <v>7.8638359999999992</v>
      </c>
      <c r="E46" s="93">
        <f t="shared" si="1"/>
        <v>8.7199999999999989</v>
      </c>
      <c r="F46" s="93">
        <f t="shared" si="2"/>
        <v>0.39319179999999998</v>
      </c>
      <c r="G46" s="93">
        <f>指導機関用調整項目!$G$2*F46/$F$367</f>
        <v>2.9382028272183576e-003</v>
      </c>
      <c r="H46" s="93">
        <f t="shared" si="24"/>
        <v>8.5157000401642813e-002</v>
      </c>
      <c r="J46" s="93">
        <f t="shared" si="3"/>
        <v>9.7999999999999989</v>
      </c>
      <c r="K46" s="93">
        <f t="shared" si="4"/>
        <v>9.66</v>
      </c>
      <c r="L46" s="93">
        <f t="shared" si="5"/>
        <v>10.440000000000001</v>
      </c>
      <c r="M46" s="93">
        <f t="shared" si="6"/>
        <v>10.66</v>
      </c>
      <c r="N46" s="93">
        <f t="shared" si="7"/>
        <v>4.5999999999999996</v>
      </c>
      <c r="O46" s="93">
        <f t="shared" si="8"/>
        <v>7.0400000000000009</v>
      </c>
      <c r="P46" s="93">
        <f t="shared" si="9"/>
        <v>8.7199999999999989</v>
      </c>
      <c r="Q46" s="93">
        <f t="shared" si="10"/>
        <v>11.22</v>
      </c>
      <c r="R46" s="93">
        <f t="shared" si="11"/>
        <v>9.84</v>
      </c>
      <c r="S46" s="93">
        <f t="shared" si="12"/>
        <v>8.8800000000000008</v>
      </c>
      <c r="V46" s="93">
        <f t="shared" si="13"/>
        <v>9.7999999999999989</v>
      </c>
      <c r="W46" s="91">
        <v>12.7</v>
      </c>
      <c r="X46" s="91">
        <v>5.6</v>
      </c>
      <c r="Y46" s="91">
        <v>5</v>
      </c>
      <c r="Z46" s="91">
        <v>13.8</v>
      </c>
      <c r="AA46" s="91">
        <v>11.9</v>
      </c>
      <c r="AB46" s="92"/>
      <c r="AD46" s="93">
        <f t="shared" si="14"/>
        <v>9.66</v>
      </c>
      <c r="AE46" s="91">
        <v>11.1</v>
      </c>
      <c r="AF46" s="91">
        <v>5.9</v>
      </c>
      <c r="AG46" s="91">
        <v>5.7</v>
      </c>
      <c r="AH46" s="91">
        <v>13.6</v>
      </c>
      <c r="AI46" s="91">
        <v>12</v>
      </c>
      <c r="AJ46" s="92"/>
      <c r="AL46" s="93">
        <f t="shared" si="15"/>
        <v>10.440000000000001</v>
      </c>
      <c r="AM46" s="91">
        <v>11.2</v>
      </c>
      <c r="AN46" s="91">
        <v>7.5</v>
      </c>
      <c r="AO46" s="91">
        <v>7</v>
      </c>
      <c r="AP46" s="91">
        <v>13.7</v>
      </c>
      <c r="AQ46" s="91">
        <v>12.8</v>
      </c>
      <c r="AR46" s="92"/>
      <c r="AT46" s="93">
        <f t="shared" si="16"/>
        <v>10.66</v>
      </c>
      <c r="AU46" s="91">
        <v>12.3</v>
      </c>
      <c r="AV46" s="91">
        <v>7.7</v>
      </c>
      <c r="AW46" s="91">
        <v>7.2</v>
      </c>
      <c r="AX46" s="91">
        <v>13.6</v>
      </c>
      <c r="AY46" s="91">
        <v>12.5</v>
      </c>
      <c r="AZ46" s="92"/>
      <c r="BB46" s="93">
        <f t="shared" si="17"/>
        <v>4.5999999999999996</v>
      </c>
      <c r="BC46" s="91">
        <v>6.4</v>
      </c>
      <c r="BD46" s="91">
        <v>2.6</v>
      </c>
      <c r="BE46" s="91">
        <v>1.1000000000000001</v>
      </c>
      <c r="BF46" s="91">
        <v>7.5</v>
      </c>
      <c r="BG46" s="91">
        <v>5.4</v>
      </c>
      <c r="BH46" s="92"/>
      <c r="BJ46" s="93">
        <f t="shared" si="18"/>
        <v>7.0400000000000009</v>
      </c>
      <c r="BK46" s="91">
        <v>7.7</v>
      </c>
      <c r="BL46" s="91">
        <v>5.2</v>
      </c>
      <c r="BM46" s="91">
        <v>5.2</v>
      </c>
      <c r="BN46" s="91">
        <v>9.6999999999999993</v>
      </c>
      <c r="BO46" s="91">
        <v>7.4</v>
      </c>
      <c r="BR46" s="93">
        <f t="shared" si="19"/>
        <v>8.7199999999999989</v>
      </c>
      <c r="BS46" s="91">
        <v>10.6</v>
      </c>
      <c r="BT46" s="91">
        <v>4.7</v>
      </c>
      <c r="BU46" s="91">
        <v>5.0999999999999996</v>
      </c>
      <c r="BV46" s="91">
        <v>12.5</v>
      </c>
      <c r="BW46" s="91">
        <v>10.7</v>
      </c>
      <c r="BZ46" s="93">
        <f t="shared" si="20"/>
        <v>11.22</v>
      </c>
      <c r="CA46" s="91">
        <v>13.8</v>
      </c>
      <c r="CB46" s="91">
        <v>6.8</v>
      </c>
      <c r="CC46" s="91">
        <v>7.8</v>
      </c>
      <c r="CD46" s="91">
        <v>14.8</v>
      </c>
      <c r="CE46" s="91">
        <v>12.9</v>
      </c>
      <c r="CH46" s="93">
        <f t="shared" si="21"/>
        <v>9.84</v>
      </c>
      <c r="CI46" s="91">
        <v>11.8</v>
      </c>
      <c r="CJ46" s="91">
        <v>6.5</v>
      </c>
      <c r="CK46" s="91">
        <v>5.8</v>
      </c>
      <c r="CL46" s="91">
        <v>13.5</v>
      </c>
      <c r="CM46" s="91">
        <v>11.6</v>
      </c>
      <c r="CP46" s="93">
        <f t="shared" si="22"/>
        <v>8.8800000000000008</v>
      </c>
      <c r="CQ46" s="91">
        <v>10.4</v>
      </c>
      <c r="CR46" s="91">
        <v>6.6</v>
      </c>
      <c r="CS46" s="91">
        <v>5.6</v>
      </c>
      <c r="CT46" s="91">
        <v>12.3</v>
      </c>
      <c r="CU46" s="91">
        <v>9.5</v>
      </c>
      <c r="CX46" s="95">
        <v>45824</v>
      </c>
      <c r="CY46" s="91">
        <v>21.854583333333338</v>
      </c>
      <c r="CZ46" s="91">
        <v>21.699999999999996</v>
      </c>
    </row>
    <row r="47" spans="3:104">
      <c r="C47" s="92">
        <f t="shared" si="23"/>
        <v>45703</v>
      </c>
      <c r="D47" s="93">
        <f t="shared" si="0"/>
        <v>7.823284000000001</v>
      </c>
      <c r="E47" s="93">
        <f t="shared" si="1"/>
        <v>8.68</v>
      </c>
      <c r="F47" s="93">
        <f t="shared" si="2"/>
        <v>0.39116420000000007</v>
      </c>
      <c r="G47" s="93">
        <f>指導機関用調整項目!$G$2*F47/$F$367</f>
        <v>2.9230511886224669e-003</v>
      </c>
      <c r="H47" s="93">
        <f t="shared" si="24"/>
        <v>8.8080051590265274e-002</v>
      </c>
      <c r="J47" s="93">
        <f t="shared" si="3"/>
        <v>9.98</v>
      </c>
      <c r="K47" s="93">
        <f t="shared" si="4"/>
        <v>9.6800000000000015</v>
      </c>
      <c r="L47" s="93">
        <f t="shared" si="5"/>
        <v>10.559999999999999</v>
      </c>
      <c r="M47" s="93">
        <f t="shared" si="6"/>
        <v>10.919999999999998</v>
      </c>
      <c r="N47" s="93">
        <f t="shared" si="7"/>
        <v>4.18</v>
      </c>
      <c r="O47" s="93">
        <f t="shared" si="8"/>
        <v>6.92</v>
      </c>
      <c r="P47" s="93">
        <f t="shared" si="9"/>
        <v>8.68</v>
      </c>
      <c r="Q47" s="93">
        <f t="shared" si="10"/>
        <v>10.899999999999999</v>
      </c>
      <c r="R47" s="93">
        <f t="shared" si="11"/>
        <v>9.8000000000000007</v>
      </c>
      <c r="S47" s="93">
        <f t="shared" si="12"/>
        <v>8.76</v>
      </c>
      <c r="V47" s="93">
        <f t="shared" si="13"/>
        <v>9.98</v>
      </c>
      <c r="W47" s="91">
        <v>14.9</v>
      </c>
      <c r="X47" s="91">
        <v>4.7</v>
      </c>
      <c r="Y47" s="91">
        <v>6.5</v>
      </c>
      <c r="Z47" s="91">
        <v>13.2</v>
      </c>
      <c r="AA47" s="91">
        <v>10.6</v>
      </c>
      <c r="AB47" s="92"/>
      <c r="AD47" s="93">
        <f t="shared" si="14"/>
        <v>9.6800000000000015</v>
      </c>
      <c r="AE47" s="91">
        <v>13.2</v>
      </c>
      <c r="AF47" s="91">
        <v>4.7</v>
      </c>
      <c r="AG47" s="91">
        <v>7.3</v>
      </c>
      <c r="AH47" s="91">
        <v>12.5</v>
      </c>
      <c r="AI47" s="91">
        <v>10.7</v>
      </c>
      <c r="AJ47" s="92"/>
      <c r="AL47" s="93">
        <f t="shared" si="15"/>
        <v>10.559999999999999</v>
      </c>
      <c r="AM47" s="91">
        <v>14.1</v>
      </c>
      <c r="AN47" s="91">
        <v>5.6</v>
      </c>
      <c r="AO47" s="91">
        <v>8.1999999999999993</v>
      </c>
      <c r="AP47" s="91">
        <v>13.5</v>
      </c>
      <c r="AQ47" s="91">
        <v>11.4</v>
      </c>
      <c r="AR47" s="92"/>
      <c r="AT47" s="93">
        <f t="shared" si="16"/>
        <v>10.919999999999998</v>
      </c>
      <c r="AU47" s="91">
        <v>15</v>
      </c>
      <c r="AV47" s="91">
        <v>5.8</v>
      </c>
      <c r="AW47" s="91">
        <v>8.1999999999999993</v>
      </c>
      <c r="AX47" s="91">
        <v>14.3</v>
      </c>
      <c r="AY47" s="91">
        <v>11.3</v>
      </c>
      <c r="AZ47" s="92"/>
      <c r="BB47" s="93">
        <f t="shared" si="17"/>
        <v>4.18</v>
      </c>
      <c r="BC47" s="91">
        <v>7.7</v>
      </c>
      <c r="BD47" s="91">
        <v>-0.3</v>
      </c>
      <c r="BE47" s="91">
        <v>1.7</v>
      </c>
      <c r="BF47" s="91">
        <v>7.2</v>
      </c>
      <c r="BG47" s="91">
        <v>4.5999999999999996</v>
      </c>
      <c r="BH47" s="92"/>
      <c r="BJ47" s="93">
        <f t="shared" si="18"/>
        <v>6.92</v>
      </c>
      <c r="BK47" s="91">
        <v>9</v>
      </c>
      <c r="BL47" s="91">
        <v>1.9</v>
      </c>
      <c r="BM47" s="91">
        <v>5.4</v>
      </c>
      <c r="BN47" s="91">
        <v>11.5</v>
      </c>
      <c r="BO47" s="91">
        <v>6.8</v>
      </c>
      <c r="BR47" s="93">
        <f t="shared" si="19"/>
        <v>8.68</v>
      </c>
      <c r="BS47" s="91">
        <v>12.7</v>
      </c>
      <c r="BT47" s="91">
        <v>2.9</v>
      </c>
      <c r="BU47" s="91">
        <v>6.2</v>
      </c>
      <c r="BV47" s="91">
        <v>11.7</v>
      </c>
      <c r="BW47" s="91">
        <v>9.9</v>
      </c>
      <c r="BZ47" s="93">
        <f t="shared" si="20"/>
        <v>10.899999999999999</v>
      </c>
      <c r="CA47" s="91">
        <v>15.7</v>
      </c>
      <c r="CB47" s="91">
        <v>4</v>
      </c>
      <c r="CC47" s="91">
        <v>8.6999999999999993</v>
      </c>
      <c r="CD47" s="91">
        <v>14.2</v>
      </c>
      <c r="CE47" s="91">
        <v>11.9</v>
      </c>
      <c r="CH47" s="93">
        <f t="shared" si="21"/>
        <v>9.8000000000000007</v>
      </c>
      <c r="CI47" s="91">
        <v>13.7</v>
      </c>
      <c r="CJ47" s="91">
        <v>4.0999999999999996</v>
      </c>
      <c r="CK47" s="91">
        <v>7.5</v>
      </c>
      <c r="CL47" s="91">
        <v>13.6</v>
      </c>
      <c r="CM47" s="91">
        <v>10.1</v>
      </c>
      <c r="CP47" s="93">
        <f t="shared" si="22"/>
        <v>8.76</v>
      </c>
      <c r="CQ47" s="91">
        <v>10.4</v>
      </c>
      <c r="CR47" s="91">
        <v>4.5999999999999996</v>
      </c>
      <c r="CS47" s="91">
        <v>7</v>
      </c>
      <c r="CT47" s="91">
        <v>13</v>
      </c>
      <c r="CU47" s="91">
        <v>8.8000000000000007</v>
      </c>
      <c r="CX47" s="95">
        <v>45825</v>
      </c>
      <c r="CY47" s="91">
        <v>22.761458333333334</v>
      </c>
      <c r="CZ47" s="91">
        <v>21.9</v>
      </c>
    </row>
    <row r="48" spans="3:104">
      <c r="C48" s="92">
        <f t="shared" si="23"/>
        <v>45704</v>
      </c>
      <c r="D48" s="93">
        <f t="shared" si="0"/>
        <v>6.3228600000000004</v>
      </c>
      <c r="E48" s="93">
        <f t="shared" si="1"/>
        <v>7.2</v>
      </c>
      <c r="F48" s="93">
        <f t="shared" si="2"/>
        <v>0.31614300000000006</v>
      </c>
      <c r="G48" s="93">
        <f>指導機関用調整項目!$G$2*F48/$F$367</f>
        <v>2.3624405605744921e-003</v>
      </c>
      <c r="H48" s="93">
        <f t="shared" si="24"/>
        <v>9.0442492150839771e-002</v>
      </c>
      <c r="J48" s="93">
        <f t="shared" si="3"/>
        <v>9.6999999999999993</v>
      </c>
      <c r="K48" s="93">
        <f t="shared" si="4"/>
        <v>9.2800000000000011</v>
      </c>
      <c r="L48" s="93">
        <f t="shared" si="5"/>
        <v>9.7600000000000016</v>
      </c>
      <c r="M48" s="93">
        <f t="shared" si="6"/>
        <v>9.76</v>
      </c>
      <c r="N48" s="93">
        <f t="shared" si="7"/>
        <v>3.5799999999999996</v>
      </c>
      <c r="O48" s="93">
        <f t="shared" si="8"/>
        <v>6.3199999999999994</v>
      </c>
      <c r="P48" s="93">
        <f t="shared" si="9"/>
        <v>7.2</v>
      </c>
      <c r="Q48" s="93">
        <f t="shared" si="10"/>
        <v>9.14</v>
      </c>
      <c r="R48" s="93">
        <f t="shared" si="11"/>
        <v>8.3600000000000012</v>
      </c>
      <c r="S48" s="93">
        <f t="shared" si="12"/>
        <v>7.64</v>
      </c>
      <c r="V48" s="93">
        <f t="shared" si="13"/>
        <v>9.6999999999999993</v>
      </c>
      <c r="W48" s="91">
        <v>13.6</v>
      </c>
      <c r="X48" s="91">
        <v>5.0999999999999996</v>
      </c>
      <c r="Y48" s="91">
        <v>7.5</v>
      </c>
      <c r="Z48" s="91">
        <v>10.4</v>
      </c>
      <c r="AA48" s="91">
        <v>11.9</v>
      </c>
      <c r="AB48" s="92"/>
      <c r="AD48" s="93">
        <f t="shared" si="14"/>
        <v>9.2800000000000011</v>
      </c>
      <c r="AE48" s="91">
        <v>12.6</v>
      </c>
      <c r="AF48" s="91">
        <v>5.2</v>
      </c>
      <c r="AG48" s="91">
        <v>6.8</v>
      </c>
      <c r="AH48" s="91">
        <v>10.6</v>
      </c>
      <c r="AI48" s="91">
        <v>11.2</v>
      </c>
      <c r="AJ48" s="92"/>
      <c r="AL48" s="93">
        <f t="shared" si="15"/>
        <v>9.7600000000000016</v>
      </c>
      <c r="AM48" s="91">
        <v>13</v>
      </c>
      <c r="AN48" s="91">
        <v>5.9</v>
      </c>
      <c r="AO48" s="91">
        <v>7.6</v>
      </c>
      <c r="AP48" s="91">
        <v>10.199999999999999</v>
      </c>
      <c r="AQ48" s="91">
        <v>12.1</v>
      </c>
      <c r="AR48" s="92"/>
      <c r="AT48" s="93">
        <f t="shared" si="16"/>
        <v>9.76</v>
      </c>
      <c r="AU48" s="91">
        <v>13.9</v>
      </c>
      <c r="AV48" s="91">
        <v>5.8</v>
      </c>
      <c r="AW48" s="91">
        <v>7.3</v>
      </c>
      <c r="AX48" s="91">
        <v>9.8000000000000007</v>
      </c>
      <c r="AY48" s="91">
        <v>12</v>
      </c>
      <c r="AZ48" s="92"/>
      <c r="BB48" s="93">
        <f t="shared" si="17"/>
        <v>3.5799999999999996</v>
      </c>
      <c r="BC48" s="91">
        <v>7.1</v>
      </c>
      <c r="BD48" s="91">
        <v>0</v>
      </c>
      <c r="BE48" s="91">
        <v>-0.1</v>
      </c>
      <c r="BF48" s="91">
        <v>2.8</v>
      </c>
      <c r="BG48" s="91">
        <v>8.1</v>
      </c>
      <c r="BH48" s="92"/>
      <c r="BJ48" s="93">
        <f t="shared" si="18"/>
        <v>6.3199999999999994</v>
      </c>
      <c r="BK48" s="91">
        <v>10.5</v>
      </c>
      <c r="BL48" s="91">
        <v>2.2000000000000002</v>
      </c>
      <c r="BM48" s="91">
        <v>3.7</v>
      </c>
      <c r="BN48" s="91">
        <v>6.2</v>
      </c>
      <c r="BO48" s="91">
        <v>9</v>
      </c>
      <c r="BR48" s="93">
        <f t="shared" si="19"/>
        <v>7.2</v>
      </c>
      <c r="BS48" s="91">
        <v>11</v>
      </c>
      <c r="BT48" s="91">
        <v>3.9</v>
      </c>
      <c r="BU48" s="91">
        <v>3.3</v>
      </c>
      <c r="BV48" s="91">
        <v>6</v>
      </c>
      <c r="BW48" s="91">
        <v>11.8</v>
      </c>
      <c r="BZ48" s="93">
        <f t="shared" si="20"/>
        <v>9.14</v>
      </c>
      <c r="CA48" s="91">
        <v>12.9</v>
      </c>
      <c r="CB48" s="91">
        <v>5.4</v>
      </c>
      <c r="CC48" s="91">
        <v>5.4</v>
      </c>
      <c r="CD48" s="91">
        <v>8</v>
      </c>
      <c r="CE48" s="91">
        <v>14</v>
      </c>
      <c r="CH48" s="93">
        <f t="shared" si="21"/>
        <v>8.3600000000000012</v>
      </c>
      <c r="CI48" s="91">
        <v>12.3</v>
      </c>
      <c r="CJ48" s="91">
        <v>4.7</v>
      </c>
      <c r="CK48" s="91">
        <v>5.0999999999999996</v>
      </c>
      <c r="CL48" s="91">
        <v>7.6</v>
      </c>
      <c r="CM48" s="91">
        <v>12.1</v>
      </c>
      <c r="CP48" s="93">
        <f t="shared" si="22"/>
        <v>7.64</v>
      </c>
      <c r="CQ48" s="91">
        <v>11.9</v>
      </c>
      <c r="CR48" s="91">
        <v>4.5999999999999996</v>
      </c>
      <c r="CS48" s="91">
        <v>4.5</v>
      </c>
      <c r="CT48" s="91">
        <v>7</v>
      </c>
      <c r="CU48" s="91">
        <v>10.199999999999999</v>
      </c>
      <c r="CX48" s="95">
        <v>45826</v>
      </c>
      <c r="CY48" s="91">
        <v>23.234166666666667</v>
      </c>
      <c r="CZ48" s="91">
        <v>21.04</v>
      </c>
    </row>
    <row r="49" spans="3:104">
      <c r="C49" s="92">
        <f t="shared" si="23"/>
        <v>45705</v>
      </c>
      <c r="D49" s="93">
        <f t="shared" si="0"/>
        <v>4.3155360000000007</v>
      </c>
      <c r="E49" s="93">
        <f t="shared" si="1"/>
        <v>5.2200000000000006</v>
      </c>
      <c r="F49" s="93">
        <f t="shared" si="2"/>
        <v>0.21577680000000005</v>
      </c>
      <c r="G49" s="93">
        <f>指導機関用調整項目!$G$2*F49/$F$367</f>
        <v>1.6124344500778763e-003</v>
      </c>
      <c r="H49" s="93">
        <f t="shared" si="24"/>
        <v>9.2054926600917644e-002</v>
      </c>
      <c r="J49" s="93">
        <f t="shared" si="3"/>
        <v>8.1399999999999988</v>
      </c>
      <c r="K49" s="93">
        <f t="shared" si="4"/>
        <v>7.9599999999999991</v>
      </c>
      <c r="L49" s="93">
        <f t="shared" si="5"/>
        <v>8.2799999999999994</v>
      </c>
      <c r="M49" s="93">
        <f t="shared" si="6"/>
        <v>8.2600000000000016</v>
      </c>
      <c r="N49" s="93">
        <f t="shared" si="7"/>
        <v>1.8</v>
      </c>
      <c r="O49" s="93">
        <f t="shared" si="8"/>
        <v>4.82</v>
      </c>
      <c r="P49" s="93">
        <f t="shared" si="9"/>
        <v>5.2200000000000006</v>
      </c>
      <c r="Q49" s="93">
        <f t="shared" si="10"/>
        <v>7.14</v>
      </c>
      <c r="R49" s="93">
        <f t="shared" si="11"/>
        <v>6.7</v>
      </c>
      <c r="S49" s="93">
        <f t="shared" si="12"/>
        <v>6.1800000000000006</v>
      </c>
      <c r="V49" s="93">
        <f t="shared" si="13"/>
        <v>8.1399999999999988</v>
      </c>
      <c r="W49" s="91">
        <v>10</v>
      </c>
      <c r="X49" s="91">
        <v>5.7</v>
      </c>
      <c r="Y49" s="91">
        <v>4.5999999999999996</v>
      </c>
      <c r="Z49" s="91">
        <v>7.3</v>
      </c>
      <c r="AA49" s="91">
        <v>13.1</v>
      </c>
      <c r="AB49" s="92"/>
      <c r="AD49" s="93">
        <f t="shared" si="14"/>
        <v>7.9599999999999991</v>
      </c>
      <c r="AE49" s="91">
        <v>10</v>
      </c>
      <c r="AF49" s="91">
        <v>6.4</v>
      </c>
      <c r="AG49" s="91">
        <v>4</v>
      </c>
      <c r="AH49" s="91">
        <v>6.8</v>
      </c>
      <c r="AI49" s="91">
        <v>12.6</v>
      </c>
      <c r="AJ49" s="92"/>
      <c r="AL49" s="93">
        <f t="shared" si="15"/>
        <v>8.2799999999999994</v>
      </c>
      <c r="AM49" s="91">
        <v>10.8</v>
      </c>
      <c r="AN49" s="91">
        <v>7</v>
      </c>
      <c r="AO49" s="91">
        <v>4.0999999999999996</v>
      </c>
      <c r="AP49" s="91">
        <v>6.6</v>
      </c>
      <c r="AQ49" s="91">
        <v>12.9</v>
      </c>
      <c r="AR49" s="92"/>
      <c r="AT49" s="93">
        <f t="shared" si="16"/>
        <v>8.2600000000000016</v>
      </c>
      <c r="AU49" s="91">
        <v>11.3</v>
      </c>
      <c r="AV49" s="91">
        <v>6.9</v>
      </c>
      <c r="AW49" s="91">
        <v>4.3</v>
      </c>
      <c r="AX49" s="91">
        <v>6.4</v>
      </c>
      <c r="AY49" s="91">
        <v>12.4</v>
      </c>
      <c r="AZ49" s="92"/>
      <c r="BB49" s="93">
        <f t="shared" si="17"/>
        <v>1.8</v>
      </c>
      <c r="BC49" s="91">
        <v>5.5</v>
      </c>
      <c r="BD49" s="91">
        <v>1.2</v>
      </c>
      <c r="BE49" s="91">
        <v>-3.5</v>
      </c>
      <c r="BF49" s="91">
        <v>-0.9</v>
      </c>
      <c r="BG49" s="91">
        <v>6.7</v>
      </c>
      <c r="BH49" s="92"/>
      <c r="BJ49" s="93">
        <f t="shared" si="18"/>
        <v>4.82</v>
      </c>
      <c r="BK49" s="91">
        <v>8.6</v>
      </c>
      <c r="BL49" s="91">
        <v>3.2</v>
      </c>
      <c r="BM49" s="91">
        <v>-0.1</v>
      </c>
      <c r="BN49" s="91">
        <v>3</v>
      </c>
      <c r="BO49" s="91">
        <v>9.4</v>
      </c>
      <c r="BR49" s="93">
        <f t="shared" si="19"/>
        <v>5.2200000000000006</v>
      </c>
      <c r="BS49" s="91">
        <v>9.6</v>
      </c>
      <c r="BT49" s="91">
        <v>5.2</v>
      </c>
      <c r="BU49" s="91">
        <v>0.2</v>
      </c>
      <c r="BV49" s="91">
        <v>2.7</v>
      </c>
      <c r="BW49" s="91">
        <v>8.4</v>
      </c>
      <c r="BZ49" s="93">
        <f t="shared" si="20"/>
        <v>7.14</v>
      </c>
      <c r="CA49" s="91">
        <v>11.8</v>
      </c>
      <c r="CB49" s="91">
        <v>6.7</v>
      </c>
      <c r="CC49" s="91">
        <v>2.2999999999999998</v>
      </c>
      <c r="CD49" s="91">
        <v>4.7</v>
      </c>
      <c r="CE49" s="91">
        <v>10.199999999999999</v>
      </c>
      <c r="CH49" s="93">
        <f t="shared" si="21"/>
        <v>6.7</v>
      </c>
      <c r="CI49" s="91">
        <v>11.5</v>
      </c>
      <c r="CJ49" s="91">
        <v>6.1</v>
      </c>
      <c r="CK49" s="91">
        <v>2</v>
      </c>
      <c r="CL49" s="91">
        <v>4.3</v>
      </c>
      <c r="CM49" s="91">
        <v>9.6</v>
      </c>
      <c r="CP49" s="93">
        <f t="shared" si="22"/>
        <v>6.1800000000000006</v>
      </c>
      <c r="CQ49" s="91">
        <v>11</v>
      </c>
      <c r="CR49" s="91">
        <v>6</v>
      </c>
      <c r="CS49" s="91">
        <v>0.8</v>
      </c>
      <c r="CT49" s="91">
        <v>3.8</v>
      </c>
      <c r="CU49" s="91">
        <v>9.3000000000000007</v>
      </c>
      <c r="CX49" s="95">
        <v>45827</v>
      </c>
      <c r="CY49" s="91">
        <v>23.427083333333325</v>
      </c>
      <c r="CZ49" s="91">
        <v>19.66</v>
      </c>
    </row>
    <row r="50" spans="3:104">
      <c r="C50" s="92">
        <f t="shared" si="23"/>
        <v>45706</v>
      </c>
      <c r="D50" s="93">
        <f t="shared" si="0"/>
        <v>4.7818840000000016</v>
      </c>
      <c r="E50" s="93">
        <f t="shared" si="1"/>
        <v>5.6800000000000015</v>
      </c>
      <c r="F50" s="93">
        <f t="shared" si="2"/>
        <v>0.23909420000000009</v>
      </c>
      <c r="G50" s="93">
        <f>指導機関用調整項目!$G$2*F50/$F$367</f>
        <v>1.7866782939306254e-003</v>
      </c>
      <c r="H50" s="93">
        <f t="shared" si="24"/>
        <v>9.3841604894848274e-002</v>
      </c>
      <c r="J50" s="93">
        <f t="shared" si="3"/>
        <v>7.919999999999999</v>
      </c>
      <c r="K50" s="93">
        <f t="shared" si="4"/>
        <v>7.8600000000000012</v>
      </c>
      <c r="L50" s="93">
        <f t="shared" si="5"/>
        <v>8.3000000000000007</v>
      </c>
      <c r="M50" s="93">
        <f t="shared" si="6"/>
        <v>8.48</v>
      </c>
      <c r="N50" s="93">
        <f t="shared" si="7"/>
        <v>1.7799999999999998</v>
      </c>
      <c r="O50" s="93">
        <f t="shared" si="8"/>
        <v>4.5600000000000005</v>
      </c>
      <c r="P50" s="93">
        <f t="shared" si="9"/>
        <v>5.6800000000000015</v>
      </c>
      <c r="Q50" s="93">
        <f t="shared" si="10"/>
        <v>7.7800000000000011</v>
      </c>
      <c r="R50" s="93">
        <f t="shared" si="11"/>
        <v>7.2600000000000007</v>
      </c>
      <c r="S50" s="93">
        <f t="shared" si="12"/>
        <v>6.26</v>
      </c>
      <c r="V50" s="93">
        <f t="shared" si="13"/>
        <v>7.919999999999999</v>
      </c>
      <c r="W50" s="91">
        <v>13.1</v>
      </c>
      <c r="X50" s="91">
        <v>9.6999999999999993</v>
      </c>
      <c r="Y50" s="91">
        <v>4.5999999999999996</v>
      </c>
      <c r="Z50" s="91">
        <v>4.2</v>
      </c>
      <c r="AA50" s="91">
        <v>8</v>
      </c>
      <c r="AB50" s="92"/>
      <c r="AD50" s="93">
        <f t="shared" si="14"/>
        <v>7.8600000000000012</v>
      </c>
      <c r="AE50" s="91">
        <v>13.1</v>
      </c>
      <c r="AF50" s="91">
        <v>10</v>
      </c>
      <c r="AG50" s="91">
        <v>5.4</v>
      </c>
      <c r="AH50" s="91">
        <v>3.6</v>
      </c>
      <c r="AI50" s="91">
        <v>7.2</v>
      </c>
      <c r="AJ50" s="92"/>
      <c r="AL50" s="93">
        <f t="shared" si="15"/>
        <v>8.3000000000000007</v>
      </c>
      <c r="AM50" s="91">
        <v>13.4</v>
      </c>
      <c r="AN50" s="91">
        <v>10.6</v>
      </c>
      <c r="AO50" s="91">
        <v>5.7</v>
      </c>
      <c r="AP50" s="91">
        <v>4.2</v>
      </c>
      <c r="AQ50" s="91">
        <v>7.6</v>
      </c>
      <c r="AR50" s="92"/>
      <c r="AT50" s="93">
        <f t="shared" si="16"/>
        <v>8.48</v>
      </c>
      <c r="AU50" s="91">
        <v>14</v>
      </c>
      <c r="AV50" s="91">
        <v>10.8</v>
      </c>
      <c r="AW50" s="91">
        <v>6</v>
      </c>
      <c r="AX50" s="91">
        <v>4.0999999999999996</v>
      </c>
      <c r="AY50" s="91">
        <v>7.5</v>
      </c>
      <c r="AZ50" s="92"/>
      <c r="BB50" s="93">
        <f t="shared" si="17"/>
        <v>1.7799999999999998</v>
      </c>
      <c r="BC50" s="91">
        <v>6.9</v>
      </c>
      <c r="BD50" s="91">
        <v>5.8</v>
      </c>
      <c r="BE50" s="91">
        <v>-1.8</v>
      </c>
      <c r="BF50" s="91">
        <v>-2.2000000000000002</v>
      </c>
      <c r="BG50" s="91">
        <v>0.2</v>
      </c>
      <c r="BH50" s="92"/>
      <c r="BJ50" s="93">
        <f t="shared" si="18"/>
        <v>4.5600000000000005</v>
      </c>
      <c r="BK50" s="91">
        <v>10</v>
      </c>
      <c r="BL50" s="91">
        <v>7.6</v>
      </c>
      <c r="BM50" s="91">
        <v>0.9</v>
      </c>
      <c r="BN50" s="91">
        <v>0.8</v>
      </c>
      <c r="BO50" s="91">
        <v>3.5</v>
      </c>
      <c r="BR50" s="93">
        <f t="shared" si="19"/>
        <v>5.6800000000000015</v>
      </c>
      <c r="BS50" s="91">
        <v>12.3</v>
      </c>
      <c r="BT50" s="91">
        <v>8.9</v>
      </c>
      <c r="BU50" s="91">
        <v>3.6</v>
      </c>
      <c r="BV50" s="91">
        <v>0</v>
      </c>
      <c r="BW50" s="91">
        <v>3.6</v>
      </c>
      <c r="BZ50" s="93">
        <f t="shared" si="20"/>
        <v>7.7800000000000011</v>
      </c>
      <c r="CA50" s="91">
        <v>14.3</v>
      </c>
      <c r="CB50" s="91">
        <v>11.5</v>
      </c>
      <c r="CC50" s="91">
        <v>5.5</v>
      </c>
      <c r="CD50" s="91">
        <v>1.9</v>
      </c>
      <c r="CE50" s="91">
        <v>5.7</v>
      </c>
      <c r="CH50" s="93">
        <f t="shared" si="21"/>
        <v>7.2600000000000007</v>
      </c>
      <c r="CI50" s="91">
        <v>13.8</v>
      </c>
      <c r="CJ50" s="91">
        <v>10.9</v>
      </c>
      <c r="CK50" s="91">
        <v>4.5999999999999996</v>
      </c>
      <c r="CL50" s="91">
        <v>1.8</v>
      </c>
      <c r="CM50" s="91">
        <v>5.2</v>
      </c>
      <c r="CP50" s="93">
        <f t="shared" si="22"/>
        <v>6.26</v>
      </c>
      <c r="CQ50" s="91">
        <v>11.7</v>
      </c>
      <c r="CR50" s="91">
        <v>9.6</v>
      </c>
      <c r="CS50" s="91">
        <v>3.6</v>
      </c>
      <c r="CT50" s="91">
        <v>1.5</v>
      </c>
      <c r="CU50" s="91">
        <v>4.9000000000000004</v>
      </c>
      <c r="CX50" s="95">
        <v>45828</v>
      </c>
      <c r="CY50" s="91">
        <v>23.37458333333333</v>
      </c>
      <c r="CZ50" s="91">
        <v>21.72</v>
      </c>
    </row>
    <row r="51" spans="3:104">
      <c r="C51" s="92">
        <f t="shared" si="23"/>
        <v>45707</v>
      </c>
      <c r="D51" s="93">
        <f t="shared" si="0"/>
        <v>7.2352799999999977</v>
      </c>
      <c r="E51" s="93">
        <f t="shared" si="1"/>
        <v>8.0999999999999979</v>
      </c>
      <c r="F51" s="93">
        <f t="shared" si="2"/>
        <v>0.36176399999999992</v>
      </c>
      <c r="G51" s="93">
        <f>指導機関用調整項目!$G$2*F51/$F$367</f>
        <v>2.703352428982043e-003</v>
      </c>
      <c r="H51" s="93">
        <f t="shared" si="24"/>
        <v>9.654495732383031e-002</v>
      </c>
      <c r="J51" s="93">
        <f t="shared" si="3"/>
        <v>9.620000000000001</v>
      </c>
      <c r="K51" s="93">
        <f t="shared" si="4"/>
        <v>9.84</v>
      </c>
      <c r="L51" s="93">
        <f t="shared" si="5"/>
        <v>10.120000000000001</v>
      </c>
      <c r="M51" s="93">
        <f t="shared" si="6"/>
        <v>10.16</v>
      </c>
      <c r="N51" s="93">
        <f t="shared" si="7"/>
        <v>3.82</v>
      </c>
      <c r="O51" s="93">
        <f t="shared" si="8"/>
        <v>6.56</v>
      </c>
      <c r="P51" s="93">
        <f t="shared" si="9"/>
        <v>8.0999999999999979</v>
      </c>
      <c r="Q51" s="93">
        <f t="shared" si="10"/>
        <v>10.3</v>
      </c>
      <c r="R51" s="93">
        <f t="shared" si="11"/>
        <v>9.64</v>
      </c>
      <c r="S51" s="93">
        <f t="shared" si="12"/>
        <v>8.9000000000000021</v>
      </c>
      <c r="V51" s="93">
        <f t="shared" si="13"/>
        <v>9.620000000000001</v>
      </c>
      <c r="W51" s="91">
        <v>14.1</v>
      </c>
      <c r="X51" s="91">
        <v>15.4</v>
      </c>
      <c r="Y51" s="91">
        <v>6.6</v>
      </c>
      <c r="Z51" s="91">
        <v>5.0999999999999996</v>
      </c>
      <c r="AA51" s="91">
        <v>6.9</v>
      </c>
      <c r="AB51" s="92"/>
      <c r="AD51" s="93">
        <f t="shared" si="14"/>
        <v>9.84</v>
      </c>
      <c r="AE51" s="91">
        <v>14.3</v>
      </c>
      <c r="AF51" s="91">
        <v>15.1</v>
      </c>
      <c r="AG51" s="91">
        <v>7</v>
      </c>
      <c r="AH51" s="91">
        <v>5.4</v>
      </c>
      <c r="AI51" s="91">
        <v>7.4</v>
      </c>
      <c r="AJ51" s="92"/>
      <c r="AL51" s="93">
        <f t="shared" si="15"/>
        <v>10.120000000000001</v>
      </c>
      <c r="AM51" s="91">
        <v>14.6</v>
      </c>
      <c r="AN51" s="91">
        <v>15.2</v>
      </c>
      <c r="AO51" s="91">
        <v>7.7</v>
      </c>
      <c r="AP51" s="91">
        <v>5.0999999999999996</v>
      </c>
      <c r="AQ51" s="91">
        <v>8</v>
      </c>
      <c r="AR51" s="92"/>
      <c r="AT51" s="93">
        <f t="shared" si="16"/>
        <v>10.16</v>
      </c>
      <c r="AU51" s="91">
        <v>14.8</v>
      </c>
      <c r="AV51" s="91">
        <v>15.2</v>
      </c>
      <c r="AW51" s="91">
        <v>8</v>
      </c>
      <c r="AX51" s="91">
        <v>5.3</v>
      </c>
      <c r="AY51" s="91">
        <v>7.5</v>
      </c>
      <c r="AZ51" s="92"/>
      <c r="BB51" s="93">
        <f t="shared" si="17"/>
        <v>3.82</v>
      </c>
      <c r="BC51" s="91">
        <v>9.5</v>
      </c>
      <c r="BD51" s="91">
        <v>8.6999999999999993</v>
      </c>
      <c r="BE51" s="91">
        <v>0.1</v>
      </c>
      <c r="BF51" s="91">
        <v>-0.3</v>
      </c>
      <c r="BG51" s="91">
        <v>1.1000000000000001</v>
      </c>
      <c r="BH51" s="92"/>
      <c r="BJ51" s="93">
        <f t="shared" si="18"/>
        <v>6.56</v>
      </c>
      <c r="BK51" s="91">
        <v>11.5</v>
      </c>
      <c r="BL51" s="91">
        <v>11.7</v>
      </c>
      <c r="BM51" s="91">
        <v>5</v>
      </c>
      <c r="BN51" s="91">
        <v>1.7</v>
      </c>
      <c r="BO51" s="91">
        <v>2.9</v>
      </c>
      <c r="BR51" s="93">
        <f t="shared" si="19"/>
        <v>8.0999999999999979</v>
      </c>
      <c r="BS51" s="91">
        <v>14</v>
      </c>
      <c r="BT51" s="91">
        <v>11.5</v>
      </c>
      <c r="BU51" s="91">
        <v>6.8</v>
      </c>
      <c r="BV51" s="91">
        <v>3.3</v>
      </c>
      <c r="BW51" s="91">
        <v>4.9000000000000004</v>
      </c>
      <c r="BZ51" s="93">
        <f t="shared" si="20"/>
        <v>10.3</v>
      </c>
      <c r="CA51" s="91">
        <v>16.2</v>
      </c>
      <c r="CB51" s="91">
        <v>13.9</v>
      </c>
      <c r="CC51" s="91">
        <v>8.9</v>
      </c>
      <c r="CD51" s="91">
        <v>5.5</v>
      </c>
      <c r="CE51" s="91">
        <v>7</v>
      </c>
      <c r="CH51" s="93">
        <f t="shared" si="21"/>
        <v>9.64</v>
      </c>
      <c r="CI51" s="91">
        <v>16</v>
      </c>
      <c r="CJ51" s="91">
        <v>13</v>
      </c>
      <c r="CK51" s="91">
        <v>6.9</v>
      </c>
      <c r="CL51" s="91">
        <v>5.2</v>
      </c>
      <c r="CM51" s="91">
        <v>7.1</v>
      </c>
      <c r="CP51" s="93">
        <f t="shared" si="22"/>
        <v>8.9000000000000021</v>
      </c>
      <c r="CQ51" s="91">
        <v>13.8</v>
      </c>
      <c r="CR51" s="91">
        <v>12.3</v>
      </c>
      <c r="CS51" s="91">
        <v>6.7</v>
      </c>
      <c r="CT51" s="91">
        <v>5</v>
      </c>
      <c r="CU51" s="91">
        <v>6.7</v>
      </c>
      <c r="CX51" s="95">
        <v>45829</v>
      </c>
      <c r="CY51" s="91">
        <v>23.149791666666669</v>
      </c>
      <c r="CZ51" s="91">
        <v>21.52</v>
      </c>
    </row>
    <row r="52" spans="3:104">
      <c r="C52" s="92">
        <f t="shared" si="23"/>
        <v>45708</v>
      </c>
      <c r="D52" s="93">
        <f t="shared" si="0"/>
        <v>8.3301840000000009</v>
      </c>
      <c r="E52" s="93">
        <f t="shared" si="1"/>
        <v>9.18</v>
      </c>
      <c r="F52" s="93">
        <f t="shared" si="2"/>
        <v>0.33018400000000092</v>
      </c>
      <c r="G52" s="93">
        <f>指導機関用調整項目!$G$2*F52/$F$367</f>
        <v>2.4673646864005528e-003</v>
      </c>
      <c r="H52" s="93">
        <f t="shared" si="24"/>
        <v>9.9012322010230858e-002</v>
      </c>
      <c r="J52" s="93">
        <f t="shared" si="3"/>
        <v>11.559999999999999</v>
      </c>
      <c r="K52" s="93">
        <f t="shared" si="4"/>
        <v>10.74</v>
      </c>
      <c r="L52" s="93">
        <f t="shared" si="5"/>
        <v>11.5</v>
      </c>
      <c r="M52" s="93">
        <f t="shared" si="6"/>
        <v>11.72</v>
      </c>
      <c r="N52" s="93">
        <f t="shared" si="7"/>
        <v>5.38</v>
      </c>
      <c r="O52" s="93">
        <f t="shared" si="8"/>
        <v>8.0200000000000014</v>
      </c>
      <c r="P52" s="93">
        <f t="shared" si="9"/>
        <v>9.18</v>
      </c>
      <c r="Q52" s="93">
        <f t="shared" si="10"/>
        <v>10.7</v>
      </c>
      <c r="R52" s="93">
        <f t="shared" si="11"/>
        <v>10.219999999999999</v>
      </c>
      <c r="S52" s="93">
        <f t="shared" si="12"/>
        <v>9.5000000000000018</v>
      </c>
      <c r="V52" s="93">
        <f t="shared" si="13"/>
        <v>11.559999999999999</v>
      </c>
      <c r="W52" s="91">
        <v>18.3</v>
      </c>
      <c r="X52" s="91">
        <v>10.6</v>
      </c>
      <c r="Y52" s="91">
        <v>8.8000000000000007</v>
      </c>
      <c r="Z52" s="91">
        <v>11.3</v>
      </c>
      <c r="AA52" s="91">
        <v>8.8000000000000007</v>
      </c>
      <c r="AB52" s="92"/>
      <c r="AD52" s="93">
        <f t="shared" si="14"/>
        <v>10.74</v>
      </c>
      <c r="AE52" s="91">
        <v>17.100000000000001</v>
      </c>
      <c r="AF52" s="91">
        <v>10.6</v>
      </c>
      <c r="AG52" s="91">
        <v>8.5</v>
      </c>
      <c r="AH52" s="91">
        <v>8.8000000000000007</v>
      </c>
      <c r="AI52" s="91">
        <v>8.6999999999999993</v>
      </c>
      <c r="AJ52" s="92"/>
      <c r="AL52" s="93">
        <f t="shared" si="15"/>
        <v>11.5</v>
      </c>
      <c r="AM52" s="91">
        <v>17.8</v>
      </c>
      <c r="AN52" s="91">
        <v>10.7</v>
      </c>
      <c r="AO52" s="91">
        <v>9</v>
      </c>
      <c r="AP52" s="91">
        <v>10.5</v>
      </c>
      <c r="AQ52" s="91">
        <v>9.5</v>
      </c>
      <c r="AR52" s="92"/>
      <c r="AT52" s="93">
        <f t="shared" si="16"/>
        <v>11.72</v>
      </c>
      <c r="AU52" s="91">
        <v>18.600000000000001</v>
      </c>
      <c r="AV52" s="91">
        <v>11.5</v>
      </c>
      <c r="AW52" s="91">
        <v>9.1999999999999993</v>
      </c>
      <c r="AX52" s="91">
        <v>10.1</v>
      </c>
      <c r="AY52" s="91">
        <v>9.1999999999999993</v>
      </c>
      <c r="AZ52" s="92"/>
      <c r="BB52" s="93">
        <f t="shared" si="17"/>
        <v>5.38</v>
      </c>
      <c r="BC52" s="91">
        <v>13</v>
      </c>
      <c r="BD52" s="91">
        <v>3.5</v>
      </c>
      <c r="BE52" s="91">
        <v>1.9</v>
      </c>
      <c r="BF52" s="91">
        <v>5.8</v>
      </c>
      <c r="BG52" s="91">
        <v>2.7</v>
      </c>
      <c r="BH52" s="92"/>
      <c r="BJ52" s="93">
        <f t="shared" si="18"/>
        <v>8.0200000000000014</v>
      </c>
      <c r="BK52" s="91">
        <v>15.2</v>
      </c>
      <c r="BL52" s="91">
        <v>6.9</v>
      </c>
      <c r="BM52" s="91">
        <v>5.6</v>
      </c>
      <c r="BN52" s="91">
        <v>7.7</v>
      </c>
      <c r="BO52" s="91">
        <v>4.7</v>
      </c>
      <c r="BR52" s="93">
        <f t="shared" si="19"/>
        <v>9.18</v>
      </c>
      <c r="BS52" s="91">
        <v>17.5</v>
      </c>
      <c r="BT52" s="91">
        <v>7.2</v>
      </c>
      <c r="BU52" s="91">
        <v>5.6</v>
      </c>
      <c r="BV52" s="91">
        <v>7.9</v>
      </c>
      <c r="BW52" s="91">
        <v>7.7</v>
      </c>
      <c r="BZ52" s="93">
        <f t="shared" si="20"/>
        <v>10.7</v>
      </c>
      <c r="CA52" s="91">
        <v>17.5</v>
      </c>
      <c r="CB52" s="91">
        <v>9.5</v>
      </c>
      <c r="CC52" s="91">
        <v>7.5</v>
      </c>
      <c r="CD52" s="91">
        <v>10.3</v>
      </c>
      <c r="CE52" s="91">
        <v>8.6999999999999993</v>
      </c>
      <c r="CH52" s="93">
        <f t="shared" si="21"/>
        <v>10.219999999999999</v>
      </c>
      <c r="CI52" s="91">
        <v>18.5</v>
      </c>
      <c r="CJ52" s="91">
        <v>8.6999999999999993</v>
      </c>
      <c r="CK52" s="91">
        <v>6.6</v>
      </c>
      <c r="CL52" s="91">
        <v>9.5</v>
      </c>
      <c r="CM52" s="91">
        <v>7.8</v>
      </c>
      <c r="CP52" s="93">
        <f t="shared" si="22"/>
        <v>9.5000000000000018</v>
      </c>
      <c r="CQ52" s="91">
        <v>17.100000000000001</v>
      </c>
      <c r="CR52" s="91">
        <v>8.4</v>
      </c>
      <c r="CS52" s="91">
        <v>6.7</v>
      </c>
      <c r="CT52" s="91">
        <v>7.2</v>
      </c>
      <c r="CU52" s="91">
        <v>8.1</v>
      </c>
      <c r="CX52" s="95">
        <v>45830</v>
      </c>
      <c r="CY52" s="91">
        <v>22.754583333333326</v>
      </c>
      <c r="CZ52" s="91">
        <v>20.16</v>
      </c>
    </row>
    <row r="53" spans="3:104">
      <c r="C53" s="92">
        <f t="shared" si="23"/>
        <v>45709</v>
      </c>
      <c r="D53" s="93">
        <f t="shared" si="0"/>
        <v>6.9108640000000001</v>
      </c>
      <c r="E53" s="93">
        <f t="shared" si="1"/>
        <v>7.7799999999999994</v>
      </c>
      <c r="F53" s="93">
        <f t="shared" si="2"/>
        <v>0.34554320000000005</v>
      </c>
      <c r="G53" s="93">
        <f>指導機関用調整項目!$G$2*F53/$F$367</f>
        <v>2.5821393202149143e-003</v>
      </c>
      <c r="H53" s="93">
        <f t="shared" si="24"/>
        <v>0.10159446133044578</v>
      </c>
      <c r="J53" s="93">
        <f t="shared" si="3"/>
        <v>9.3800000000000008</v>
      </c>
      <c r="K53" s="93">
        <f t="shared" si="4"/>
        <v>9.18</v>
      </c>
      <c r="L53" s="93">
        <f t="shared" si="5"/>
        <v>10.040000000000001</v>
      </c>
      <c r="M53" s="93">
        <f t="shared" si="6"/>
        <v>10.419999999999998</v>
      </c>
      <c r="N53" s="93">
        <f t="shared" si="7"/>
        <v>4.76</v>
      </c>
      <c r="O53" s="93">
        <f t="shared" si="8"/>
        <v>7.2</v>
      </c>
      <c r="P53" s="93">
        <f t="shared" si="9"/>
        <v>7.7799999999999994</v>
      </c>
      <c r="Q53" s="93">
        <f t="shared" si="10"/>
        <v>9.66</v>
      </c>
      <c r="R53" s="93">
        <f t="shared" si="11"/>
        <v>8.82</v>
      </c>
      <c r="S53" s="93">
        <f t="shared" si="12"/>
        <v>8.4</v>
      </c>
      <c r="V53" s="93">
        <f t="shared" si="13"/>
        <v>9.3800000000000008</v>
      </c>
      <c r="W53" s="91">
        <v>11.4</v>
      </c>
      <c r="X53" s="91">
        <v>5.7</v>
      </c>
      <c r="Y53" s="91">
        <v>4.3</v>
      </c>
      <c r="Z53" s="91">
        <v>15.2</v>
      </c>
      <c r="AA53" s="91">
        <v>10.3</v>
      </c>
      <c r="AB53" s="92"/>
      <c r="AD53" s="93">
        <f t="shared" si="14"/>
        <v>9.18</v>
      </c>
      <c r="AE53" s="91">
        <v>11.7</v>
      </c>
      <c r="AF53" s="91">
        <v>6.2</v>
      </c>
      <c r="AG53" s="91">
        <v>4.7</v>
      </c>
      <c r="AH53" s="91">
        <v>13.2</v>
      </c>
      <c r="AI53" s="91">
        <v>10.1</v>
      </c>
      <c r="AJ53" s="92"/>
      <c r="AL53" s="93">
        <f t="shared" si="15"/>
        <v>10.040000000000001</v>
      </c>
      <c r="AM53" s="91">
        <v>12.6</v>
      </c>
      <c r="AN53" s="91">
        <v>6.8</v>
      </c>
      <c r="AO53" s="91">
        <v>4.9000000000000004</v>
      </c>
      <c r="AP53" s="91">
        <v>15.6</v>
      </c>
      <c r="AQ53" s="91">
        <v>10.3</v>
      </c>
      <c r="AR53" s="92"/>
      <c r="AT53" s="93">
        <f t="shared" si="16"/>
        <v>10.419999999999998</v>
      </c>
      <c r="AU53" s="91">
        <v>12.8</v>
      </c>
      <c r="AV53" s="91">
        <v>6.3</v>
      </c>
      <c r="AW53" s="91">
        <v>5.7</v>
      </c>
      <c r="AX53" s="91">
        <v>17</v>
      </c>
      <c r="AY53" s="91">
        <v>10.3</v>
      </c>
      <c r="AZ53" s="92"/>
      <c r="BB53" s="93">
        <f t="shared" si="17"/>
        <v>4.76</v>
      </c>
      <c r="BC53" s="91">
        <v>11</v>
      </c>
      <c r="BD53" s="91">
        <v>-0.1</v>
      </c>
      <c r="BE53" s="91">
        <v>-1.9</v>
      </c>
      <c r="BF53" s="91">
        <v>10.7</v>
      </c>
      <c r="BG53" s="91">
        <v>4.0999999999999996</v>
      </c>
      <c r="BH53" s="92"/>
      <c r="BJ53" s="93">
        <f t="shared" si="18"/>
        <v>7.2</v>
      </c>
      <c r="BK53" s="91">
        <v>12</v>
      </c>
      <c r="BL53" s="91">
        <v>2.2999999999999998</v>
      </c>
      <c r="BM53" s="91">
        <v>2.2999999999999998</v>
      </c>
      <c r="BN53" s="91">
        <v>13</v>
      </c>
      <c r="BO53" s="91">
        <v>6.4</v>
      </c>
      <c r="BR53" s="93">
        <f t="shared" si="19"/>
        <v>7.7799999999999994</v>
      </c>
      <c r="BS53" s="91">
        <v>12.5</v>
      </c>
      <c r="BT53" s="91">
        <v>3.5</v>
      </c>
      <c r="BU53" s="91">
        <v>1.7</v>
      </c>
      <c r="BV53" s="91">
        <v>12</v>
      </c>
      <c r="BW53" s="91">
        <v>9.1999999999999993</v>
      </c>
      <c r="BZ53" s="93">
        <f t="shared" si="20"/>
        <v>9.66</v>
      </c>
      <c r="CA53" s="91">
        <v>14.2</v>
      </c>
      <c r="CB53" s="91">
        <v>5.3</v>
      </c>
      <c r="CC53" s="91">
        <v>3.7</v>
      </c>
      <c r="CD53" s="91">
        <v>14.2</v>
      </c>
      <c r="CE53" s="91">
        <v>10.9</v>
      </c>
      <c r="CH53" s="93">
        <f t="shared" si="21"/>
        <v>8.82</v>
      </c>
      <c r="CI53" s="91">
        <v>14</v>
      </c>
      <c r="CJ53" s="91">
        <v>4.8</v>
      </c>
      <c r="CK53" s="91">
        <v>3</v>
      </c>
      <c r="CL53" s="91">
        <v>13.2</v>
      </c>
      <c r="CM53" s="91">
        <v>9.1</v>
      </c>
      <c r="CP53" s="93">
        <f t="shared" si="22"/>
        <v>8.4</v>
      </c>
      <c r="CQ53" s="91">
        <v>13.2</v>
      </c>
      <c r="CR53" s="91">
        <v>4.9000000000000004</v>
      </c>
      <c r="CS53" s="91">
        <v>3.1</v>
      </c>
      <c r="CT53" s="91">
        <v>11.4</v>
      </c>
      <c r="CU53" s="91">
        <v>9.4</v>
      </c>
      <c r="CX53" s="95">
        <v>45831</v>
      </c>
      <c r="CY53" s="91">
        <v>23.038750000000004</v>
      </c>
      <c r="CZ53" s="91">
        <v>22.1</v>
      </c>
    </row>
    <row r="54" spans="3:104">
      <c r="C54" s="92">
        <f t="shared" si="23"/>
        <v>45710</v>
      </c>
      <c r="D54" s="93">
        <f t="shared" si="0"/>
        <v>7.1541759999999996</v>
      </c>
      <c r="E54" s="93">
        <f t="shared" si="1"/>
        <v>8.02</v>
      </c>
      <c r="F54" s="93">
        <f t="shared" si="2"/>
        <v>0.35770879999999999</v>
      </c>
      <c r="G54" s="93">
        <f>指導機関用調整項目!$G$2*F54/$F$367</f>
        <v>2.6730491517902612e-003</v>
      </c>
      <c r="H54" s="93">
        <f t="shared" si="24"/>
        <v>0.10426751048223604</v>
      </c>
      <c r="J54" s="93">
        <f t="shared" si="3"/>
        <v>9.24</v>
      </c>
      <c r="K54" s="93">
        <f t="shared" si="4"/>
        <v>9.0599999999999987</v>
      </c>
      <c r="L54" s="93">
        <f t="shared" si="5"/>
        <v>9.76</v>
      </c>
      <c r="M54" s="93">
        <f t="shared" si="6"/>
        <v>10.18</v>
      </c>
      <c r="N54" s="93">
        <f t="shared" si="7"/>
        <v>4.9599999999999991</v>
      </c>
      <c r="O54" s="93">
        <f t="shared" si="8"/>
        <v>7.36</v>
      </c>
      <c r="P54" s="93">
        <f t="shared" si="9"/>
        <v>8.02</v>
      </c>
      <c r="Q54" s="93">
        <f t="shared" si="10"/>
        <v>10.220000000000001</v>
      </c>
      <c r="R54" s="93">
        <f t="shared" si="11"/>
        <v>9.0399999999999991</v>
      </c>
      <c r="S54" s="93">
        <f t="shared" si="12"/>
        <v>8.44</v>
      </c>
      <c r="V54" s="93">
        <f t="shared" si="13"/>
        <v>9.24</v>
      </c>
      <c r="W54" s="91">
        <v>8.6999999999999993</v>
      </c>
      <c r="X54" s="91">
        <v>5.3</v>
      </c>
      <c r="Y54" s="91">
        <v>4.7</v>
      </c>
      <c r="Z54" s="91">
        <v>14.8</v>
      </c>
      <c r="AA54" s="91">
        <v>12.7</v>
      </c>
      <c r="AB54" s="92"/>
      <c r="AD54" s="93">
        <f t="shared" si="14"/>
        <v>9.0599999999999987</v>
      </c>
      <c r="AE54" s="91">
        <v>9.1</v>
      </c>
      <c r="AF54" s="91">
        <v>5.9</v>
      </c>
      <c r="AG54" s="91">
        <v>4.7</v>
      </c>
      <c r="AH54" s="91">
        <v>13.7</v>
      </c>
      <c r="AI54" s="91">
        <v>11.9</v>
      </c>
      <c r="AJ54" s="92"/>
      <c r="AL54" s="93">
        <f t="shared" si="15"/>
        <v>9.76</v>
      </c>
      <c r="AM54" s="91">
        <v>9.9</v>
      </c>
      <c r="AN54" s="91">
        <v>7.1</v>
      </c>
      <c r="AO54" s="91">
        <v>4.7</v>
      </c>
      <c r="AP54" s="91">
        <v>14.8</v>
      </c>
      <c r="AQ54" s="91">
        <v>12.3</v>
      </c>
      <c r="AR54" s="92"/>
      <c r="AT54" s="93">
        <f t="shared" si="16"/>
        <v>10.18</v>
      </c>
      <c r="AU54" s="91">
        <v>10</v>
      </c>
      <c r="AV54" s="91">
        <v>6.7</v>
      </c>
      <c r="AW54" s="91">
        <v>5.4</v>
      </c>
      <c r="AX54" s="91">
        <v>16.399999999999999</v>
      </c>
      <c r="AY54" s="91">
        <v>12.4</v>
      </c>
      <c r="AZ54" s="92"/>
      <c r="BB54" s="93">
        <f t="shared" si="17"/>
        <v>4.9599999999999991</v>
      </c>
      <c r="BC54" s="91">
        <v>9.1999999999999993</v>
      </c>
      <c r="BD54" s="91">
        <v>0.7</v>
      </c>
      <c r="BE54" s="91">
        <v>-1.2</v>
      </c>
      <c r="BF54" s="91">
        <v>10.6</v>
      </c>
      <c r="BG54" s="91">
        <v>5.5</v>
      </c>
      <c r="BH54" s="92"/>
      <c r="BJ54" s="93">
        <f t="shared" si="18"/>
        <v>7.36</v>
      </c>
      <c r="BK54" s="91">
        <v>11.1</v>
      </c>
      <c r="BL54" s="91">
        <v>3</v>
      </c>
      <c r="BM54" s="91">
        <v>2.2999999999999998</v>
      </c>
      <c r="BN54" s="91">
        <v>11.8</v>
      </c>
      <c r="BO54" s="91">
        <v>8.6</v>
      </c>
      <c r="BR54" s="93">
        <f t="shared" si="19"/>
        <v>8.02</v>
      </c>
      <c r="BS54" s="91">
        <v>9.5</v>
      </c>
      <c r="BT54" s="91">
        <v>5.6</v>
      </c>
      <c r="BU54" s="91">
        <v>1.7</v>
      </c>
      <c r="BV54" s="91">
        <v>12.6</v>
      </c>
      <c r="BW54" s="91">
        <v>10.7</v>
      </c>
      <c r="BZ54" s="93">
        <f t="shared" si="20"/>
        <v>10.220000000000001</v>
      </c>
      <c r="CA54" s="91">
        <v>11.4</v>
      </c>
      <c r="CB54" s="91">
        <v>7.6</v>
      </c>
      <c r="CC54" s="91">
        <v>3.7</v>
      </c>
      <c r="CD54" s="91">
        <v>15.4</v>
      </c>
      <c r="CE54" s="91">
        <v>13</v>
      </c>
      <c r="CH54" s="93">
        <f t="shared" si="21"/>
        <v>9.0399999999999991</v>
      </c>
      <c r="CI54" s="91">
        <v>11</v>
      </c>
      <c r="CJ54" s="91">
        <v>6.3</v>
      </c>
      <c r="CK54" s="91">
        <v>3</v>
      </c>
      <c r="CL54" s="91">
        <v>13.5</v>
      </c>
      <c r="CM54" s="91">
        <v>11.4</v>
      </c>
      <c r="CP54" s="93">
        <f t="shared" si="22"/>
        <v>8.44</v>
      </c>
      <c r="CQ54" s="91">
        <v>11.2</v>
      </c>
      <c r="CR54" s="91">
        <v>6.4</v>
      </c>
      <c r="CS54" s="91">
        <v>2.9</v>
      </c>
      <c r="CT54" s="91">
        <v>12.3</v>
      </c>
      <c r="CU54" s="91">
        <v>9.4</v>
      </c>
      <c r="CX54" s="95">
        <v>45832</v>
      </c>
      <c r="CY54" s="91">
        <v>23.137916666666655</v>
      </c>
      <c r="CZ54" s="91">
        <v>22.619999999999997</v>
      </c>
    </row>
    <row r="55" spans="3:104">
      <c r="C55" s="92">
        <f t="shared" si="23"/>
        <v>45711</v>
      </c>
      <c r="D55" s="93">
        <f t="shared" si="0"/>
        <v>5.6537519999999999</v>
      </c>
      <c r="E55" s="93">
        <f t="shared" si="1"/>
        <v>6.5399999999999991</v>
      </c>
      <c r="F55" s="93">
        <f t="shared" si="2"/>
        <v>0.28268759999999998</v>
      </c>
      <c r="G55" s="93">
        <f>指導機関用調整項目!$G$2*F55/$F$367</f>
        <v>2.112438523742286e-003</v>
      </c>
      <c r="H55" s="93">
        <f t="shared" si="24"/>
        <v>0.10637994900597832</v>
      </c>
      <c r="J55" s="93">
        <f t="shared" si="3"/>
        <v>9.02</v>
      </c>
      <c r="K55" s="93">
        <f t="shared" si="4"/>
        <v>8.6800000000000015</v>
      </c>
      <c r="L55" s="93">
        <f t="shared" si="5"/>
        <v>10.1</v>
      </c>
      <c r="M55" s="93">
        <f t="shared" si="6"/>
        <v>10.080000000000002</v>
      </c>
      <c r="N55" s="93">
        <f t="shared" si="7"/>
        <v>4.1400000000000006</v>
      </c>
      <c r="O55" s="93">
        <f t="shared" si="8"/>
        <v>6.660000000000001</v>
      </c>
      <c r="P55" s="93">
        <f t="shared" si="9"/>
        <v>6.5399999999999991</v>
      </c>
      <c r="Q55" s="93">
        <f t="shared" si="10"/>
        <v>8.6000000000000014</v>
      </c>
      <c r="R55" s="93">
        <f t="shared" si="11"/>
        <v>7.7799999999999994</v>
      </c>
      <c r="S55" s="93">
        <f t="shared" si="12"/>
        <v>7.660000000000001</v>
      </c>
      <c r="V55" s="93">
        <f t="shared" si="13"/>
        <v>9.02</v>
      </c>
      <c r="W55" s="91">
        <v>5.0999999999999996</v>
      </c>
      <c r="X55" s="91">
        <v>9.8000000000000007</v>
      </c>
      <c r="Y55" s="91">
        <v>4.4000000000000004</v>
      </c>
      <c r="Z55" s="91">
        <v>14.6</v>
      </c>
      <c r="AA55" s="91">
        <v>11.2</v>
      </c>
      <c r="AB55" s="92"/>
      <c r="AD55" s="93">
        <f t="shared" si="14"/>
        <v>8.6800000000000015</v>
      </c>
      <c r="AE55" s="91">
        <v>5.3</v>
      </c>
      <c r="AF55" s="91">
        <v>10</v>
      </c>
      <c r="AG55" s="91">
        <v>4.5999999999999996</v>
      </c>
      <c r="AH55" s="91">
        <v>13.3</v>
      </c>
      <c r="AI55" s="91">
        <v>10.199999999999999</v>
      </c>
      <c r="AJ55" s="92"/>
      <c r="AL55" s="93">
        <f t="shared" si="15"/>
        <v>10.1</v>
      </c>
      <c r="AM55" s="91">
        <v>6.8</v>
      </c>
      <c r="AN55" s="91">
        <v>10.7</v>
      </c>
      <c r="AO55" s="91">
        <v>4.9000000000000004</v>
      </c>
      <c r="AP55" s="91">
        <v>16.3</v>
      </c>
      <c r="AQ55" s="91">
        <v>11.8</v>
      </c>
      <c r="AR55" s="92"/>
      <c r="AT55" s="93">
        <f t="shared" si="16"/>
        <v>10.080000000000002</v>
      </c>
      <c r="AU55" s="91">
        <v>7</v>
      </c>
      <c r="AV55" s="91">
        <v>10.5</v>
      </c>
      <c r="AW55" s="91">
        <v>5.6</v>
      </c>
      <c r="AX55" s="91">
        <v>16.100000000000001</v>
      </c>
      <c r="AY55" s="91">
        <v>11.2</v>
      </c>
      <c r="AZ55" s="92"/>
      <c r="BB55" s="93">
        <f t="shared" si="17"/>
        <v>4.1400000000000006</v>
      </c>
      <c r="BC55" s="91">
        <v>4.7</v>
      </c>
      <c r="BD55" s="91">
        <v>3.2</v>
      </c>
      <c r="BE55" s="91">
        <v>-0.5</v>
      </c>
      <c r="BF55" s="91">
        <v>9.8000000000000007</v>
      </c>
      <c r="BG55" s="91">
        <v>3.5</v>
      </c>
      <c r="BH55" s="92"/>
      <c r="BJ55" s="93">
        <f t="shared" si="18"/>
        <v>6.660000000000001</v>
      </c>
      <c r="BK55" s="91">
        <v>7</v>
      </c>
      <c r="BL55" s="91">
        <v>5.7</v>
      </c>
      <c r="BM55" s="91">
        <v>2.1</v>
      </c>
      <c r="BN55" s="91">
        <v>11.8</v>
      </c>
      <c r="BO55" s="91">
        <v>6.7</v>
      </c>
      <c r="BR55" s="93">
        <f t="shared" si="19"/>
        <v>6.5399999999999991</v>
      </c>
      <c r="BS55" s="91">
        <v>5.7</v>
      </c>
      <c r="BT55" s="91">
        <v>7.5</v>
      </c>
      <c r="BU55" s="91">
        <v>2.6</v>
      </c>
      <c r="BV55" s="91">
        <v>10.1</v>
      </c>
      <c r="BW55" s="91">
        <v>6.8</v>
      </c>
      <c r="BZ55" s="93">
        <f t="shared" si="20"/>
        <v>8.6000000000000014</v>
      </c>
      <c r="CA55" s="91">
        <v>8</v>
      </c>
      <c r="CB55" s="91">
        <v>9.6</v>
      </c>
      <c r="CC55" s="91">
        <v>4.5</v>
      </c>
      <c r="CD55" s="91">
        <v>11.8</v>
      </c>
      <c r="CE55" s="91">
        <v>9.1</v>
      </c>
      <c r="CH55" s="93">
        <f t="shared" si="21"/>
        <v>7.7799999999999994</v>
      </c>
      <c r="CI55" s="91">
        <v>7.5</v>
      </c>
      <c r="CJ55" s="91">
        <v>8.6</v>
      </c>
      <c r="CK55" s="91">
        <v>3.9</v>
      </c>
      <c r="CL55" s="91">
        <v>10.8</v>
      </c>
      <c r="CM55" s="91">
        <v>8.1</v>
      </c>
      <c r="CP55" s="93">
        <f t="shared" si="22"/>
        <v>7.660000000000001</v>
      </c>
      <c r="CQ55" s="91">
        <v>7.5</v>
      </c>
      <c r="CR55" s="91">
        <v>8.3000000000000007</v>
      </c>
      <c r="CS55" s="91">
        <v>4.2</v>
      </c>
      <c r="CT55" s="91">
        <v>10.6</v>
      </c>
      <c r="CU55" s="91">
        <v>7.7</v>
      </c>
      <c r="CX55" s="95">
        <v>45833</v>
      </c>
      <c r="CY55" s="91">
        <v>23.565624999999994</v>
      </c>
      <c r="CZ55" s="91">
        <v>23.46</v>
      </c>
    </row>
    <row r="56" spans="3:104">
      <c r="C56" s="92">
        <f t="shared" si="23"/>
        <v>45712</v>
      </c>
      <c r="D56" s="93">
        <f t="shared" si="0"/>
        <v>4.9238160000000004</v>
      </c>
      <c r="E56" s="93">
        <f t="shared" si="1"/>
        <v>5.82</v>
      </c>
      <c r="F56" s="93">
        <f t="shared" si="2"/>
        <v>0.24619080000000004</v>
      </c>
      <c r="G56" s="93">
        <f>指導機関用調整項目!$G$2*F56/$F$367</f>
        <v>1.8397090290162444e-003</v>
      </c>
      <c r="H56" s="93">
        <f t="shared" si="24"/>
        <v>0.10821965803499456</v>
      </c>
      <c r="J56" s="93">
        <f t="shared" si="3"/>
        <v>6.7</v>
      </c>
      <c r="K56" s="93">
        <f t="shared" si="4"/>
        <v>7.48</v>
      </c>
      <c r="L56" s="93">
        <f t="shared" si="5"/>
        <v>8.36</v>
      </c>
      <c r="M56" s="93">
        <f t="shared" si="6"/>
        <v>8.24</v>
      </c>
      <c r="N56" s="93">
        <f t="shared" si="7"/>
        <v>2.4200000000000004</v>
      </c>
      <c r="O56" s="93">
        <f t="shared" si="8"/>
        <v>4.5</v>
      </c>
      <c r="P56" s="93">
        <f t="shared" si="9"/>
        <v>5.82</v>
      </c>
      <c r="Q56" s="93">
        <f t="shared" si="10"/>
        <v>7.86</v>
      </c>
      <c r="R56" s="93">
        <f t="shared" si="11"/>
        <v>7.3400000000000007</v>
      </c>
      <c r="S56" s="93">
        <f t="shared" si="12"/>
        <v>7.18</v>
      </c>
      <c r="V56" s="93">
        <f t="shared" si="13"/>
        <v>6.7</v>
      </c>
      <c r="W56" s="91">
        <v>6.9</v>
      </c>
      <c r="X56" s="91">
        <v>8.6999999999999993</v>
      </c>
      <c r="Y56" s="91">
        <v>3.8</v>
      </c>
      <c r="Z56" s="91">
        <v>6.1</v>
      </c>
      <c r="AA56" s="91">
        <v>8</v>
      </c>
      <c r="AB56" s="92"/>
      <c r="AD56" s="93">
        <f t="shared" si="14"/>
        <v>7.48</v>
      </c>
      <c r="AE56" s="91">
        <v>6.9</v>
      </c>
      <c r="AF56" s="91">
        <v>8.6</v>
      </c>
      <c r="AG56" s="91">
        <v>4.7</v>
      </c>
      <c r="AH56" s="91">
        <v>8.6</v>
      </c>
      <c r="AI56" s="91">
        <v>8.6</v>
      </c>
      <c r="AJ56" s="92"/>
      <c r="AL56" s="93">
        <f t="shared" si="15"/>
        <v>8.36</v>
      </c>
      <c r="AM56" s="91">
        <v>8.1999999999999993</v>
      </c>
      <c r="AN56" s="91">
        <v>9.6</v>
      </c>
      <c r="AO56" s="91">
        <v>5.3</v>
      </c>
      <c r="AP56" s="91">
        <v>9.3000000000000007</v>
      </c>
      <c r="AQ56" s="91">
        <v>9.4</v>
      </c>
      <c r="AR56" s="92"/>
      <c r="AT56" s="93">
        <f t="shared" si="16"/>
        <v>8.24</v>
      </c>
      <c r="AU56" s="91">
        <v>8.3000000000000007</v>
      </c>
      <c r="AV56" s="91">
        <v>9.5</v>
      </c>
      <c r="AW56" s="91">
        <v>5</v>
      </c>
      <c r="AX56" s="91">
        <v>9.3000000000000007</v>
      </c>
      <c r="AY56" s="91">
        <v>9.1</v>
      </c>
      <c r="AZ56" s="92"/>
      <c r="BB56" s="93">
        <f t="shared" si="17"/>
        <v>2.4200000000000004</v>
      </c>
      <c r="BC56" s="91">
        <v>4.3</v>
      </c>
      <c r="BD56" s="91">
        <v>3.1</v>
      </c>
      <c r="BE56" s="91">
        <v>-1.8</v>
      </c>
      <c r="BF56" s="91">
        <v>2.8</v>
      </c>
      <c r="BG56" s="91">
        <v>3.7</v>
      </c>
      <c r="BH56" s="92"/>
      <c r="BJ56" s="93">
        <f t="shared" si="18"/>
        <v>4.5</v>
      </c>
      <c r="BK56" s="91">
        <v>6.3</v>
      </c>
      <c r="BL56" s="91">
        <v>5.3</v>
      </c>
      <c r="BM56" s="91">
        <v>1</v>
      </c>
      <c r="BN56" s="91">
        <v>4.4000000000000004</v>
      </c>
      <c r="BO56" s="91">
        <v>5.5</v>
      </c>
      <c r="BR56" s="93">
        <f t="shared" si="19"/>
        <v>5.82</v>
      </c>
      <c r="BS56" s="91">
        <v>5.9</v>
      </c>
      <c r="BT56" s="91">
        <v>6.7</v>
      </c>
      <c r="BU56" s="91">
        <v>2.8</v>
      </c>
      <c r="BV56" s="91">
        <v>5.5</v>
      </c>
      <c r="BW56" s="91">
        <v>8.1999999999999993</v>
      </c>
      <c r="BZ56" s="93">
        <f t="shared" si="20"/>
        <v>7.86</v>
      </c>
      <c r="CA56" s="91">
        <v>8.8000000000000007</v>
      </c>
      <c r="CB56" s="91">
        <v>8.5</v>
      </c>
      <c r="CC56" s="91">
        <v>4.8</v>
      </c>
      <c r="CD56" s="91">
        <v>7.2</v>
      </c>
      <c r="CE56" s="91">
        <v>10</v>
      </c>
      <c r="CH56" s="93">
        <f t="shared" si="21"/>
        <v>7.3400000000000007</v>
      </c>
      <c r="CI56" s="91">
        <v>8</v>
      </c>
      <c r="CJ56" s="91">
        <v>8.1</v>
      </c>
      <c r="CK56" s="91">
        <v>4.0999999999999996</v>
      </c>
      <c r="CL56" s="91">
        <v>6.8</v>
      </c>
      <c r="CM56" s="91">
        <v>9.6999999999999993</v>
      </c>
      <c r="CP56" s="93">
        <f t="shared" si="22"/>
        <v>7.18</v>
      </c>
      <c r="CQ56" s="91">
        <v>7</v>
      </c>
      <c r="CR56" s="91">
        <v>7.2</v>
      </c>
      <c r="CS56" s="91">
        <v>4.7</v>
      </c>
      <c r="CT56" s="91">
        <v>7.2</v>
      </c>
      <c r="CU56" s="91">
        <v>9.8000000000000007</v>
      </c>
      <c r="CX56" s="95">
        <v>45834</v>
      </c>
      <c r="CY56" s="91">
        <v>23.678124999999994</v>
      </c>
      <c r="CZ56" s="91">
        <v>23.859999999999996</v>
      </c>
    </row>
    <row r="57" spans="3:104">
      <c r="C57" s="92">
        <f t="shared" si="23"/>
        <v>45713</v>
      </c>
      <c r="D57" s="93">
        <f t="shared" si="0"/>
        <v>5.552372000000001</v>
      </c>
      <c r="E57" s="93">
        <f t="shared" si="1"/>
        <v>6.44</v>
      </c>
      <c r="F57" s="93">
        <f t="shared" si="2"/>
        <v>0.27761860000000005</v>
      </c>
      <c r="G57" s="93">
        <f>指導機関用調整項目!$G$2*F57/$F$367</f>
        <v>2.0745594272525585e-003</v>
      </c>
      <c r="H57" s="93">
        <f t="shared" si="24"/>
        <v>0.11029421746224712</v>
      </c>
      <c r="J57" s="93">
        <f t="shared" si="3"/>
        <v>6.94</v>
      </c>
      <c r="K57" s="93">
        <f t="shared" si="4"/>
        <v>7.2200000000000006</v>
      </c>
      <c r="L57" s="93">
        <f t="shared" si="5"/>
        <v>8.24</v>
      </c>
      <c r="M57" s="93">
        <f t="shared" si="6"/>
        <v>8.36</v>
      </c>
      <c r="N57" s="93">
        <f t="shared" si="7"/>
        <v>2.1</v>
      </c>
      <c r="O57" s="93">
        <f t="shared" si="8"/>
        <v>4.9400000000000004</v>
      </c>
      <c r="P57" s="93">
        <f t="shared" si="9"/>
        <v>6.44</v>
      </c>
      <c r="Q57" s="93">
        <f t="shared" si="10"/>
        <v>8.8000000000000007</v>
      </c>
      <c r="R57" s="93">
        <f t="shared" si="11"/>
        <v>7.94</v>
      </c>
      <c r="S57" s="93">
        <f t="shared" si="12"/>
        <v>7.52</v>
      </c>
      <c r="V57" s="93">
        <f t="shared" si="13"/>
        <v>6.94</v>
      </c>
      <c r="W57" s="91">
        <v>6.2</v>
      </c>
      <c r="X57" s="91">
        <v>6.9</v>
      </c>
      <c r="Y57" s="91">
        <v>4.8</v>
      </c>
      <c r="Z57" s="91">
        <v>6.7</v>
      </c>
      <c r="AA57" s="91">
        <v>10.1</v>
      </c>
      <c r="AB57" s="92"/>
      <c r="AD57" s="93">
        <f t="shared" si="14"/>
        <v>7.2200000000000006</v>
      </c>
      <c r="AE57" s="91">
        <v>5.4</v>
      </c>
      <c r="AF57" s="91">
        <v>7.2</v>
      </c>
      <c r="AG57" s="91">
        <v>5.5</v>
      </c>
      <c r="AH57" s="91">
        <v>7.6</v>
      </c>
      <c r="AI57" s="91">
        <v>10.4</v>
      </c>
      <c r="AJ57" s="92"/>
      <c r="AL57" s="93">
        <f t="shared" si="15"/>
        <v>8.24</v>
      </c>
      <c r="AM57" s="91">
        <v>6.6</v>
      </c>
      <c r="AN57" s="91">
        <v>8.6</v>
      </c>
      <c r="AO57" s="91">
        <v>6.1</v>
      </c>
      <c r="AP57" s="91">
        <v>8.6</v>
      </c>
      <c r="AQ57" s="91">
        <v>11.3</v>
      </c>
      <c r="AR57" s="92"/>
      <c r="AT57" s="93">
        <f t="shared" si="16"/>
        <v>8.36</v>
      </c>
      <c r="AU57" s="91">
        <v>7.1</v>
      </c>
      <c r="AV57" s="91">
        <v>8.8000000000000007</v>
      </c>
      <c r="AW57" s="91">
        <v>6.2</v>
      </c>
      <c r="AX57" s="91">
        <v>8.6999999999999993</v>
      </c>
      <c r="AY57" s="91">
        <v>11</v>
      </c>
      <c r="AZ57" s="92"/>
      <c r="BB57" s="93">
        <f t="shared" si="17"/>
        <v>2.1</v>
      </c>
      <c r="BC57" s="91">
        <v>1.3</v>
      </c>
      <c r="BD57" s="91">
        <v>2.4</v>
      </c>
      <c r="BE57" s="91">
        <v>-0.7</v>
      </c>
      <c r="BF57" s="91">
        <v>2.7</v>
      </c>
      <c r="BG57" s="91">
        <v>4.8</v>
      </c>
      <c r="BH57" s="92"/>
      <c r="BJ57" s="93">
        <f t="shared" si="18"/>
        <v>4.9400000000000004</v>
      </c>
      <c r="BK57" s="91">
        <v>5</v>
      </c>
      <c r="BL57" s="91">
        <v>5.9</v>
      </c>
      <c r="BM57" s="91">
        <v>1.8</v>
      </c>
      <c r="BN57" s="91">
        <v>5.2</v>
      </c>
      <c r="BO57" s="91">
        <v>6.8</v>
      </c>
      <c r="BR57" s="93">
        <f t="shared" si="19"/>
        <v>6.44</v>
      </c>
      <c r="BS57" s="91">
        <v>5.6</v>
      </c>
      <c r="BT57" s="91">
        <v>5.7</v>
      </c>
      <c r="BU57" s="91">
        <v>4.4000000000000004</v>
      </c>
      <c r="BV57" s="91">
        <v>6.8</v>
      </c>
      <c r="BW57" s="91">
        <v>9.6999999999999993</v>
      </c>
      <c r="BZ57" s="93">
        <f t="shared" si="20"/>
        <v>8.8000000000000007</v>
      </c>
      <c r="CA57" s="91">
        <v>8.8000000000000007</v>
      </c>
      <c r="CB57" s="91">
        <v>7.8</v>
      </c>
      <c r="CC57" s="91">
        <v>6.1</v>
      </c>
      <c r="CD57" s="91">
        <v>9.4</v>
      </c>
      <c r="CE57" s="91">
        <v>11.9</v>
      </c>
      <c r="CH57" s="93">
        <f t="shared" si="21"/>
        <v>7.94</v>
      </c>
      <c r="CI57" s="91">
        <v>7.5</v>
      </c>
      <c r="CJ57" s="91">
        <v>7.4</v>
      </c>
      <c r="CK57" s="91">
        <v>6.1</v>
      </c>
      <c r="CL57" s="91">
        <v>7.8</v>
      </c>
      <c r="CM57" s="91">
        <v>10.9</v>
      </c>
      <c r="CP57" s="93">
        <f t="shared" si="22"/>
        <v>7.52</v>
      </c>
      <c r="CQ57" s="91">
        <v>7.2</v>
      </c>
      <c r="CR57" s="91">
        <v>7.2</v>
      </c>
      <c r="CS57" s="91">
        <v>5.9</v>
      </c>
      <c r="CT57" s="91">
        <v>7.8</v>
      </c>
      <c r="CU57" s="91">
        <v>9.5</v>
      </c>
      <c r="CX57" s="95">
        <v>45835</v>
      </c>
      <c r="CY57" s="91">
        <v>23.483749999999997</v>
      </c>
      <c r="CZ57" s="91">
        <v>24.58</v>
      </c>
    </row>
    <row r="58" spans="3:104">
      <c r="C58" s="92">
        <f t="shared" si="23"/>
        <v>45714</v>
      </c>
      <c r="D58" s="93">
        <f t="shared" si="0"/>
        <v>5.5320959999999992</v>
      </c>
      <c r="E58" s="93">
        <f t="shared" si="1"/>
        <v>6.419999999999999</v>
      </c>
      <c r="F58" s="93">
        <f t="shared" si="2"/>
        <v>0.27660479999999998</v>
      </c>
      <c r="G58" s="93">
        <f>指導機関用調整項目!$G$2*F58/$F$367</f>
        <v>2.0669836079546125e-003</v>
      </c>
      <c r="H58" s="93">
        <f t="shared" si="24"/>
        <v>0.11236120107020173</v>
      </c>
      <c r="J58" s="93">
        <f t="shared" si="3"/>
        <v>7.9</v>
      </c>
      <c r="K58" s="93">
        <f t="shared" si="4"/>
        <v>7.98</v>
      </c>
      <c r="L58" s="93">
        <f t="shared" si="5"/>
        <v>8.9199999999999982</v>
      </c>
      <c r="M58" s="93">
        <f t="shared" si="6"/>
        <v>8.76</v>
      </c>
      <c r="N58" s="93">
        <f t="shared" si="7"/>
        <v>2.88</v>
      </c>
      <c r="O58" s="93">
        <f t="shared" si="8"/>
        <v>5.36</v>
      </c>
      <c r="P58" s="93">
        <f t="shared" si="9"/>
        <v>6.419999999999999</v>
      </c>
      <c r="Q58" s="93">
        <f t="shared" si="10"/>
        <v>8.66</v>
      </c>
      <c r="R58" s="93">
        <f t="shared" si="11"/>
        <v>8.1800000000000015</v>
      </c>
      <c r="S58" s="93">
        <f t="shared" si="12"/>
        <v>7.8199999999999985</v>
      </c>
      <c r="V58" s="93">
        <f t="shared" si="13"/>
        <v>7.9</v>
      </c>
      <c r="W58" s="91">
        <v>9.3000000000000007</v>
      </c>
      <c r="X58" s="91">
        <v>5.6</v>
      </c>
      <c r="Y58" s="91">
        <v>7.6</v>
      </c>
      <c r="Z58" s="91">
        <v>7.1</v>
      </c>
      <c r="AA58" s="91">
        <v>9.9</v>
      </c>
      <c r="AB58" s="92"/>
      <c r="AD58" s="93">
        <f t="shared" si="14"/>
        <v>7.98</v>
      </c>
      <c r="AE58" s="91">
        <v>9</v>
      </c>
      <c r="AF58" s="91">
        <v>6.2</v>
      </c>
      <c r="AG58" s="91">
        <v>7.3</v>
      </c>
      <c r="AH58" s="91">
        <v>8.1999999999999993</v>
      </c>
      <c r="AI58" s="91">
        <v>9.1999999999999993</v>
      </c>
      <c r="AJ58" s="92"/>
      <c r="AL58" s="93">
        <f t="shared" si="15"/>
        <v>8.9199999999999982</v>
      </c>
      <c r="AM58" s="91">
        <v>9.9</v>
      </c>
      <c r="AN58" s="91">
        <v>7.3</v>
      </c>
      <c r="AO58" s="91">
        <v>8.3000000000000007</v>
      </c>
      <c r="AP58" s="91">
        <v>8.8000000000000007</v>
      </c>
      <c r="AQ58" s="91">
        <v>10.3</v>
      </c>
      <c r="AR58" s="92"/>
      <c r="AT58" s="93">
        <f t="shared" si="16"/>
        <v>8.76</v>
      </c>
      <c r="AU58" s="91">
        <v>9.4</v>
      </c>
      <c r="AV58" s="91">
        <v>7</v>
      </c>
      <c r="AW58" s="91">
        <v>8.5</v>
      </c>
      <c r="AX58" s="91">
        <v>8.5</v>
      </c>
      <c r="AY58" s="91">
        <v>10.4</v>
      </c>
      <c r="AZ58" s="92"/>
      <c r="BB58" s="93">
        <f t="shared" si="17"/>
        <v>2.88</v>
      </c>
      <c r="BC58" s="91">
        <v>3.3</v>
      </c>
      <c r="BD58" s="91">
        <v>0.1</v>
      </c>
      <c r="BE58" s="91">
        <v>1.6</v>
      </c>
      <c r="BF58" s="91">
        <v>3.6</v>
      </c>
      <c r="BG58" s="91">
        <v>5.8</v>
      </c>
      <c r="BH58" s="92"/>
      <c r="BJ58" s="93">
        <f t="shared" si="18"/>
        <v>5.36</v>
      </c>
      <c r="BK58" s="91">
        <v>6.4</v>
      </c>
      <c r="BL58" s="91">
        <v>2.8</v>
      </c>
      <c r="BM58" s="91">
        <v>3.6</v>
      </c>
      <c r="BN58" s="91">
        <v>6</v>
      </c>
      <c r="BO58" s="91">
        <v>8</v>
      </c>
      <c r="BR58" s="93">
        <f t="shared" si="19"/>
        <v>6.419999999999999</v>
      </c>
      <c r="BS58" s="91">
        <v>7.4</v>
      </c>
      <c r="BT58" s="91">
        <v>4.3</v>
      </c>
      <c r="BU58" s="91">
        <v>5.7</v>
      </c>
      <c r="BV58" s="91">
        <v>6.4</v>
      </c>
      <c r="BW58" s="91">
        <v>8.3000000000000007</v>
      </c>
      <c r="BZ58" s="93">
        <f t="shared" si="20"/>
        <v>8.66</v>
      </c>
      <c r="CA58" s="91">
        <v>9.5</v>
      </c>
      <c r="CB58" s="91">
        <v>6.1</v>
      </c>
      <c r="CC58" s="91">
        <v>8.1999999999999993</v>
      </c>
      <c r="CD58" s="91">
        <v>8.6</v>
      </c>
      <c r="CE58" s="91">
        <v>10.9</v>
      </c>
      <c r="CH58" s="93">
        <f t="shared" si="21"/>
        <v>8.1800000000000015</v>
      </c>
      <c r="CI58" s="91">
        <v>9.4</v>
      </c>
      <c r="CJ58" s="91">
        <v>6.1</v>
      </c>
      <c r="CK58" s="91">
        <v>7.5</v>
      </c>
      <c r="CL58" s="91">
        <v>7.6</v>
      </c>
      <c r="CM58" s="91">
        <v>10.3</v>
      </c>
      <c r="CP58" s="93">
        <f t="shared" si="22"/>
        <v>7.8199999999999985</v>
      </c>
      <c r="CQ58" s="91">
        <v>9.3000000000000007</v>
      </c>
      <c r="CR58" s="91">
        <v>6.5</v>
      </c>
      <c r="CS58" s="91">
        <v>6.6</v>
      </c>
      <c r="CT58" s="91">
        <v>7.5</v>
      </c>
      <c r="CU58" s="91">
        <v>9.1999999999999993</v>
      </c>
      <c r="CX58" s="95">
        <v>45836</v>
      </c>
      <c r="CY58" s="91">
        <v>23.545625000000001</v>
      </c>
      <c r="CZ58" s="91">
        <v>23.74</v>
      </c>
    </row>
    <row r="59" spans="3:104">
      <c r="C59" s="92">
        <f t="shared" si="23"/>
        <v>45715</v>
      </c>
      <c r="D59" s="93">
        <f t="shared" si="0"/>
        <v>5.7145799999999998</v>
      </c>
      <c r="E59" s="93">
        <f t="shared" si="1"/>
        <v>6.6</v>
      </c>
      <c r="F59" s="93">
        <f t="shared" si="2"/>
        <v>0.28572900000000001</v>
      </c>
      <c r="G59" s="93">
        <f>指導機関用調整項目!$G$2*F59/$F$367</f>
        <v>2.1351659816361231e-003</v>
      </c>
      <c r="H59" s="93">
        <f t="shared" si="24"/>
        <v>0.11449636705183786</v>
      </c>
      <c r="J59" s="93">
        <f t="shared" si="3"/>
        <v>8.1</v>
      </c>
      <c r="K59" s="93">
        <f t="shared" si="4"/>
        <v>8.0399999999999991</v>
      </c>
      <c r="L59" s="93">
        <f t="shared" si="5"/>
        <v>9.1999999999999993</v>
      </c>
      <c r="M59" s="93">
        <f t="shared" si="6"/>
        <v>9.0400000000000009</v>
      </c>
      <c r="N59" s="93">
        <f t="shared" si="7"/>
        <v>2.2999999999999998</v>
      </c>
      <c r="O59" s="93">
        <f t="shared" si="8"/>
        <v>4.9399999999999995</v>
      </c>
      <c r="P59" s="93">
        <f t="shared" si="9"/>
        <v>6.6</v>
      </c>
      <c r="Q59" s="93">
        <f t="shared" si="10"/>
        <v>8.6999999999999993</v>
      </c>
      <c r="R59" s="93">
        <f t="shared" si="11"/>
        <v>7.94</v>
      </c>
      <c r="S59" s="93">
        <f t="shared" si="12"/>
        <v>7.7200000000000006</v>
      </c>
      <c r="V59" s="93">
        <f t="shared" si="13"/>
        <v>8.1</v>
      </c>
      <c r="W59" s="91">
        <v>7.5</v>
      </c>
      <c r="X59" s="91">
        <v>7.9</v>
      </c>
      <c r="Y59" s="91">
        <v>11.1</v>
      </c>
      <c r="Z59" s="91">
        <v>6.8</v>
      </c>
      <c r="AA59" s="91">
        <v>7.2</v>
      </c>
      <c r="AB59" s="92"/>
      <c r="AD59" s="93">
        <f t="shared" si="14"/>
        <v>8.0399999999999991</v>
      </c>
      <c r="AE59" s="91">
        <v>7.9</v>
      </c>
      <c r="AF59" s="91">
        <v>8.1999999999999993</v>
      </c>
      <c r="AG59" s="91">
        <v>9.1999999999999993</v>
      </c>
      <c r="AH59" s="91">
        <v>7.1</v>
      </c>
      <c r="AI59" s="91">
        <v>7.8</v>
      </c>
      <c r="AJ59" s="92"/>
      <c r="AL59" s="93">
        <f t="shared" si="15"/>
        <v>9.1999999999999993</v>
      </c>
      <c r="AM59" s="91">
        <v>9</v>
      </c>
      <c r="AN59" s="91">
        <v>9.1</v>
      </c>
      <c r="AO59" s="91">
        <v>10.5</v>
      </c>
      <c r="AP59" s="91">
        <v>8.5</v>
      </c>
      <c r="AQ59" s="91">
        <v>8.9</v>
      </c>
      <c r="AR59" s="92"/>
      <c r="AT59" s="93">
        <f t="shared" si="16"/>
        <v>9.0400000000000009</v>
      </c>
      <c r="AU59" s="91">
        <v>8.6999999999999993</v>
      </c>
      <c r="AV59" s="91">
        <v>8.8000000000000007</v>
      </c>
      <c r="AW59" s="91">
        <v>10.3</v>
      </c>
      <c r="AX59" s="91">
        <v>8.6999999999999993</v>
      </c>
      <c r="AY59" s="91">
        <v>8.6999999999999993</v>
      </c>
      <c r="AZ59" s="92"/>
      <c r="BB59" s="93">
        <f t="shared" si="17"/>
        <v>2.2999999999999998</v>
      </c>
      <c r="BC59" s="91">
        <v>0.9</v>
      </c>
      <c r="BD59" s="91">
        <v>2.2999999999999998</v>
      </c>
      <c r="BE59" s="91">
        <v>2.5</v>
      </c>
      <c r="BF59" s="91">
        <v>3.8</v>
      </c>
      <c r="BG59" s="91">
        <v>2</v>
      </c>
      <c r="BH59" s="92"/>
      <c r="BJ59" s="93">
        <f t="shared" si="18"/>
        <v>4.9399999999999995</v>
      </c>
      <c r="BK59" s="91">
        <v>3.9</v>
      </c>
      <c r="BL59" s="91">
        <v>4.3</v>
      </c>
      <c r="BM59" s="91">
        <v>5.4</v>
      </c>
      <c r="BN59" s="91">
        <v>6.6</v>
      </c>
      <c r="BO59" s="91">
        <v>4.5</v>
      </c>
      <c r="BR59" s="93">
        <f t="shared" si="19"/>
        <v>6.6</v>
      </c>
      <c r="BS59" s="91">
        <v>5.8</v>
      </c>
      <c r="BT59" s="91">
        <v>7.4</v>
      </c>
      <c r="BU59" s="91">
        <v>6.7</v>
      </c>
      <c r="BV59" s="91">
        <v>6.9</v>
      </c>
      <c r="BW59" s="91">
        <v>6.2</v>
      </c>
      <c r="BZ59" s="93">
        <f t="shared" si="20"/>
        <v>8.6999999999999993</v>
      </c>
      <c r="CA59" s="91">
        <v>7.7</v>
      </c>
      <c r="CB59" s="91">
        <v>8.6999999999999993</v>
      </c>
      <c r="CC59" s="91">
        <v>9.4</v>
      </c>
      <c r="CD59" s="91">
        <v>9.3000000000000007</v>
      </c>
      <c r="CE59" s="91">
        <v>8.4</v>
      </c>
      <c r="CH59" s="93">
        <f t="shared" si="21"/>
        <v>7.94</v>
      </c>
      <c r="CI59" s="91">
        <v>7.5</v>
      </c>
      <c r="CJ59" s="91">
        <v>7.9</v>
      </c>
      <c r="CK59" s="91">
        <v>8.1999999999999993</v>
      </c>
      <c r="CL59" s="91">
        <v>8.1</v>
      </c>
      <c r="CM59" s="91">
        <v>8</v>
      </c>
      <c r="CP59" s="93">
        <f t="shared" si="22"/>
        <v>7.7200000000000006</v>
      </c>
      <c r="CQ59" s="91">
        <v>7.6</v>
      </c>
      <c r="CR59" s="91">
        <v>8.3000000000000007</v>
      </c>
      <c r="CS59" s="91">
        <v>7.2</v>
      </c>
      <c r="CT59" s="91">
        <v>8</v>
      </c>
      <c r="CU59" s="91">
        <v>7.5</v>
      </c>
      <c r="CX59" s="95">
        <v>45837</v>
      </c>
      <c r="CY59" s="91">
        <v>23.630416666666665</v>
      </c>
      <c r="CZ59" s="91">
        <v>23.8</v>
      </c>
    </row>
    <row r="60" spans="3:104">
      <c r="C60" s="92">
        <f t="shared" si="23"/>
        <v>45716</v>
      </c>
      <c r="D60" s="93">
        <f t="shared" si="0"/>
        <v>6.3228599999999986</v>
      </c>
      <c r="E60" s="93">
        <f t="shared" si="1"/>
        <v>7.1999999999999984</v>
      </c>
      <c r="F60" s="93">
        <f t="shared" si="2"/>
        <v>0.31614299999999995</v>
      </c>
      <c r="G60" s="93">
        <f>指導機関用調整項目!$G$2*F60/$F$367</f>
        <v>2.3624405605744908e-003</v>
      </c>
      <c r="H60" s="93">
        <f t="shared" si="24"/>
        <v>0.11685880761241235</v>
      </c>
      <c r="J60" s="93">
        <f t="shared" si="3"/>
        <v>8.1399999999999988</v>
      </c>
      <c r="K60" s="93">
        <f t="shared" si="4"/>
        <v>8.4</v>
      </c>
      <c r="L60" s="93">
        <f t="shared" si="5"/>
        <v>9.26</v>
      </c>
      <c r="M60" s="93">
        <f t="shared" si="6"/>
        <v>9.1000000000000014</v>
      </c>
      <c r="N60" s="93">
        <f t="shared" si="7"/>
        <v>2.58</v>
      </c>
      <c r="O60" s="93">
        <f t="shared" si="8"/>
        <v>4.8599999999999994</v>
      </c>
      <c r="P60" s="93">
        <f t="shared" si="9"/>
        <v>7.1999999999999984</v>
      </c>
      <c r="Q60" s="93">
        <f t="shared" si="10"/>
        <v>9.5599999999999987</v>
      </c>
      <c r="R60" s="93">
        <f t="shared" si="11"/>
        <v>8.4400000000000013</v>
      </c>
      <c r="S60" s="93">
        <f t="shared" si="12"/>
        <v>8.34</v>
      </c>
      <c r="V60" s="93">
        <f t="shared" si="13"/>
        <v>8.1399999999999988</v>
      </c>
      <c r="W60" s="91">
        <v>7.1</v>
      </c>
      <c r="X60" s="91">
        <v>11.7</v>
      </c>
      <c r="Y60" s="91">
        <v>8</v>
      </c>
      <c r="Z60" s="91">
        <v>6.5</v>
      </c>
      <c r="AA60" s="91">
        <v>7.4</v>
      </c>
      <c r="AB60" s="92"/>
      <c r="AD60" s="93">
        <f t="shared" si="14"/>
        <v>8.4</v>
      </c>
      <c r="AE60" s="91">
        <v>8.9</v>
      </c>
      <c r="AF60" s="91">
        <v>10.4</v>
      </c>
      <c r="AG60" s="91">
        <v>8.3000000000000007</v>
      </c>
      <c r="AH60" s="91">
        <v>6.9</v>
      </c>
      <c r="AI60" s="91">
        <v>7.5</v>
      </c>
      <c r="AJ60" s="92"/>
      <c r="AL60" s="93">
        <f t="shared" si="15"/>
        <v>9.26</v>
      </c>
      <c r="AM60" s="91">
        <v>9.6999999999999993</v>
      </c>
      <c r="AN60" s="91">
        <v>11.9</v>
      </c>
      <c r="AO60" s="91">
        <v>8.9</v>
      </c>
      <c r="AP60" s="91">
        <v>7.5</v>
      </c>
      <c r="AQ60" s="91">
        <v>8.3000000000000007</v>
      </c>
      <c r="AR60" s="92"/>
      <c r="AT60" s="93">
        <f t="shared" si="16"/>
        <v>9.1000000000000014</v>
      </c>
      <c r="AU60" s="91">
        <v>9</v>
      </c>
      <c r="AV60" s="91">
        <v>12.1</v>
      </c>
      <c r="AW60" s="91">
        <v>8.6</v>
      </c>
      <c r="AX60" s="91">
        <v>8.1999999999999993</v>
      </c>
      <c r="AY60" s="91">
        <v>7.6</v>
      </c>
      <c r="AZ60" s="92"/>
      <c r="BB60" s="93">
        <f t="shared" si="17"/>
        <v>2.58</v>
      </c>
      <c r="BC60" s="91">
        <v>2.4</v>
      </c>
      <c r="BD60" s="91">
        <v>4.2</v>
      </c>
      <c r="BE60" s="91">
        <v>2.2000000000000002</v>
      </c>
      <c r="BF60" s="91">
        <v>2.5</v>
      </c>
      <c r="BG60" s="91">
        <v>1.6</v>
      </c>
      <c r="BH60" s="92"/>
      <c r="BJ60" s="93">
        <f t="shared" si="18"/>
        <v>4.8599999999999994</v>
      </c>
      <c r="BK60" s="91">
        <v>4.5999999999999996</v>
      </c>
      <c r="BL60" s="91">
        <v>6.4</v>
      </c>
      <c r="BM60" s="91">
        <v>4.5999999999999996</v>
      </c>
      <c r="BN60" s="91">
        <v>4.3</v>
      </c>
      <c r="BO60" s="91">
        <v>4.4000000000000004</v>
      </c>
      <c r="BR60" s="93">
        <f t="shared" si="19"/>
        <v>7.1999999999999984</v>
      </c>
      <c r="BS60" s="91">
        <v>7.4</v>
      </c>
      <c r="BT60" s="91">
        <v>9.5</v>
      </c>
      <c r="BU60" s="91">
        <v>7.4</v>
      </c>
      <c r="BV60" s="91">
        <v>6.4</v>
      </c>
      <c r="BW60" s="91">
        <v>5.3</v>
      </c>
      <c r="BZ60" s="93">
        <f t="shared" si="20"/>
        <v>9.5599999999999987</v>
      </c>
      <c r="CA60" s="91">
        <v>9</v>
      </c>
      <c r="CB60" s="91">
        <v>12</v>
      </c>
      <c r="CC60" s="91">
        <v>10.199999999999999</v>
      </c>
      <c r="CD60" s="91">
        <v>9.3000000000000007</v>
      </c>
      <c r="CE60" s="91">
        <v>7.3</v>
      </c>
      <c r="CH60" s="93">
        <f t="shared" si="21"/>
        <v>8.4400000000000013</v>
      </c>
      <c r="CI60" s="91">
        <v>8.5</v>
      </c>
      <c r="CJ60" s="91">
        <v>9.5</v>
      </c>
      <c r="CK60" s="91">
        <v>10</v>
      </c>
      <c r="CL60" s="91">
        <v>8</v>
      </c>
      <c r="CM60" s="91">
        <v>6.2</v>
      </c>
      <c r="CP60" s="93">
        <f t="shared" si="22"/>
        <v>8.34</v>
      </c>
      <c r="CQ60" s="91">
        <v>8.4</v>
      </c>
      <c r="CR60" s="91">
        <v>10</v>
      </c>
      <c r="CS60" s="91">
        <v>9.5</v>
      </c>
      <c r="CT60" s="91">
        <v>7.1</v>
      </c>
      <c r="CU60" s="91">
        <v>6.7</v>
      </c>
      <c r="CX60" s="95">
        <v>45838</v>
      </c>
      <c r="CY60" s="91">
        <v>23.664166666666659</v>
      </c>
      <c r="CZ60" s="91">
        <v>23.62</v>
      </c>
    </row>
    <row r="61" spans="3:104">
      <c r="C61" s="92">
        <f t="shared" si="23"/>
        <v>45717</v>
      </c>
      <c r="D61" s="93">
        <f t="shared" si="0"/>
        <v>8.7762560000000001</v>
      </c>
      <c r="E61" s="93">
        <f t="shared" si="1"/>
        <v>9.6199999999999992</v>
      </c>
      <c r="F61" s="93">
        <f t="shared" si="2"/>
        <v>0.77625600000000006</v>
      </c>
      <c r="G61" s="93">
        <f>指導機関用調整項目!$G$2*F61/$F$367</f>
        <v>5.800725177496616e-003</v>
      </c>
      <c r="H61" s="93">
        <f t="shared" si="24"/>
        <v>0.12265953278990897</v>
      </c>
      <c r="J61" s="93">
        <f t="shared" si="3"/>
        <v>10.900000000000002</v>
      </c>
      <c r="K61" s="93">
        <f t="shared" si="4"/>
        <v>10.62</v>
      </c>
      <c r="L61" s="93">
        <f t="shared" si="5"/>
        <v>11.239999999999998</v>
      </c>
      <c r="M61" s="93">
        <f t="shared" si="6"/>
        <v>11.239999999999998</v>
      </c>
      <c r="N61" s="93">
        <f t="shared" si="7"/>
        <v>4.5999999999999996</v>
      </c>
      <c r="O61" s="93">
        <f t="shared" si="8"/>
        <v>7.3800000000000008</v>
      </c>
      <c r="P61" s="93">
        <f t="shared" si="9"/>
        <v>9.6199999999999992</v>
      </c>
      <c r="Q61" s="93">
        <f t="shared" si="10"/>
        <v>11.46</v>
      </c>
      <c r="R61" s="93">
        <f t="shared" si="11"/>
        <v>10.199999999999999</v>
      </c>
      <c r="S61" s="93">
        <f t="shared" si="12"/>
        <v>9.3600000000000012</v>
      </c>
      <c r="V61" s="93">
        <f t="shared" si="13"/>
        <v>10.900000000000002</v>
      </c>
      <c r="W61" s="91">
        <v>8.9</v>
      </c>
      <c r="X61" s="91">
        <v>14.2</v>
      </c>
      <c r="Y61" s="91">
        <v>9.3000000000000007</v>
      </c>
      <c r="Z61" s="91">
        <v>12.1</v>
      </c>
      <c r="AA61" s="91">
        <v>10</v>
      </c>
      <c r="AB61" s="92"/>
      <c r="AD61" s="93">
        <f t="shared" si="14"/>
        <v>10.62</v>
      </c>
      <c r="AE61" s="91">
        <v>8.9</v>
      </c>
      <c r="AF61" s="91">
        <v>11.8</v>
      </c>
      <c r="AG61" s="91">
        <v>9.9</v>
      </c>
      <c r="AH61" s="91">
        <v>12.7</v>
      </c>
      <c r="AI61" s="91">
        <v>9.8000000000000007</v>
      </c>
      <c r="AJ61" s="92"/>
      <c r="AL61" s="93">
        <f t="shared" si="15"/>
        <v>11.239999999999998</v>
      </c>
      <c r="AM61" s="91">
        <v>9.6999999999999993</v>
      </c>
      <c r="AN61" s="91">
        <v>13.2</v>
      </c>
      <c r="AO61" s="91">
        <v>10.4</v>
      </c>
      <c r="AP61" s="91">
        <v>12.9</v>
      </c>
      <c r="AQ61" s="91">
        <v>10</v>
      </c>
      <c r="AR61" s="92"/>
      <c r="AT61" s="93">
        <f t="shared" si="16"/>
        <v>11.239999999999998</v>
      </c>
      <c r="AU61" s="91">
        <v>9.9</v>
      </c>
      <c r="AV61" s="91">
        <v>13.3</v>
      </c>
      <c r="AW61" s="91">
        <v>9.9</v>
      </c>
      <c r="AX61" s="91">
        <v>13.2</v>
      </c>
      <c r="AY61" s="91">
        <v>9.9</v>
      </c>
      <c r="AZ61" s="92"/>
      <c r="BB61" s="93">
        <f t="shared" si="17"/>
        <v>4.5999999999999996</v>
      </c>
      <c r="BC61" s="91">
        <v>3.3</v>
      </c>
      <c r="BD61" s="91">
        <v>5.5</v>
      </c>
      <c r="BE61" s="91">
        <v>2.7</v>
      </c>
      <c r="BF61" s="91">
        <v>6.7</v>
      </c>
      <c r="BG61" s="91">
        <v>4.8</v>
      </c>
      <c r="BH61" s="92"/>
      <c r="BJ61" s="93">
        <f t="shared" si="18"/>
        <v>7.3800000000000008</v>
      </c>
      <c r="BK61" s="91">
        <v>6.1</v>
      </c>
      <c r="BL61" s="91">
        <v>7.7</v>
      </c>
      <c r="BM61" s="91">
        <v>5.3</v>
      </c>
      <c r="BN61" s="91">
        <v>10.8</v>
      </c>
      <c r="BO61" s="91">
        <v>7</v>
      </c>
      <c r="BR61" s="93">
        <f t="shared" si="19"/>
        <v>9.6199999999999992</v>
      </c>
      <c r="BS61" s="91">
        <v>8.8000000000000007</v>
      </c>
      <c r="BT61" s="91">
        <v>10</v>
      </c>
      <c r="BU61" s="91">
        <v>7.3</v>
      </c>
      <c r="BV61" s="91">
        <v>11.7</v>
      </c>
      <c r="BW61" s="91">
        <v>10.3</v>
      </c>
      <c r="BZ61" s="93">
        <f t="shared" si="20"/>
        <v>11.46</v>
      </c>
      <c r="CA61" s="91">
        <v>10.9</v>
      </c>
      <c r="CB61" s="91">
        <v>13.8</v>
      </c>
      <c r="CC61" s="91">
        <v>10.199999999999999</v>
      </c>
      <c r="CD61" s="91">
        <v>13.3</v>
      </c>
      <c r="CE61" s="91">
        <v>9.1</v>
      </c>
      <c r="CH61" s="93">
        <f t="shared" si="21"/>
        <v>10.199999999999999</v>
      </c>
      <c r="CI61" s="91">
        <v>8.6999999999999993</v>
      </c>
      <c r="CJ61" s="91">
        <v>12.2</v>
      </c>
      <c r="CK61" s="91">
        <v>8.4</v>
      </c>
      <c r="CL61" s="91">
        <v>13.2</v>
      </c>
      <c r="CM61" s="91">
        <v>8.5</v>
      </c>
      <c r="CP61" s="93">
        <f t="shared" si="22"/>
        <v>9.3600000000000012</v>
      </c>
      <c r="CQ61" s="91">
        <v>8.8000000000000007</v>
      </c>
      <c r="CR61" s="91">
        <v>10.6</v>
      </c>
      <c r="CS61" s="91">
        <v>7.3</v>
      </c>
      <c r="CT61" s="91">
        <v>12</v>
      </c>
      <c r="CU61" s="91">
        <v>8.1</v>
      </c>
      <c r="CX61" s="95">
        <v>45839</v>
      </c>
      <c r="CY61" s="91">
        <v>24.102708333333329</v>
      </c>
      <c r="CZ61" s="91">
        <v>23.119999999999997</v>
      </c>
    </row>
    <row r="62" spans="3:104">
      <c r="C62" s="92">
        <f t="shared" si="23"/>
        <v>45718</v>
      </c>
      <c r="D62" s="93">
        <f t="shared" si="0"/>
        <v>9.0803960000000004</v>
      </c>
      <c r="E62" s="93">
        <f t="shared" si="1"/>
        <v>9.92</v>
      </c>
      <c r="F62" s="93">
        <f t="shared" si="2"/>
        <v>1.0803960000000004</v>
      </c>
      <c r="G62" s="93">
        <f>指導機関用調整項目!$G$2*F62/$F$367</f>
        <v>8.0734709668803008e-003</v>
      </c>
      <c r="H62" s="93">
        <f t="shared" si="24"/>
        <v>0.13073300375678928</v>
      </c>
      <c r="J62" s="93">
        <f t="shared" si="3"/>
        <v>12.16</v>
      </c>
      <c r="K62" s="93">
        <f t="shared" si="4"/>
        <v>11.9</v>
      </c>
      <c r="L62" s="93">
        <f t="shared" si="5"/>
        <v>12.1</v>
      </c>
      <c r="M62" s="93">
        <f t="shared" si="6"/>
        <v>12.319999999999999</v>
      </c>
      <c r="N62" s="93">
        <f t="shared" si="7"/>
        <v>6.04</v>
      </c>
      <c r="O62" s="93">
        <f t="shared" si="8"/>
        <v>9.1</v>
      </c>
      <c r="P62" s="93">
        <f t="shared" si="9"/>
        <v>9.92</v>
      </c>
      <c r="Q62" s="93">
        <f t="shared" si="10"/>
        <v>11.88</v>
      </c>
      <c r="R62" s="93">
        <f t="shared" si="11"/>
        <v>11.02</v>
      </c>
      <c r="S62" s="93">
        <f t="shared" si="12"/>
        <v>10.34</v>
      </c>
      <c r="V62" s="93">
        <f t="shared" si="13"/>
        <v>12.16</v>
      </c>
      <c r="W62" s="91">
        <v>10.6</v>
      </c>
      <c r="X62" s="91">
        <v>13.6</v>
      </c>
      <c r="Y62" s="91">
        <v>11</v>
      </c>
      <c r="Z62" s="91">
        <v>14</v>
      </c>
      <c r="AA62" s="91">
        <v>11.6</v>
      </c>
      <c r="AB62" s="92"/>
      <c r="AD62" s="93">
        <f t="shared" si="14"/>
        <v>11.9</v>
      </c>
      <c r="AE62" s="91">
        <v>10</v>
      </c>
      <c r="AF62" s="91">
        <v>13.2</v>
      </c>
      <c r="AG62" s="91">
        <v>10.9</v>
      </c>
      <c r="AH62" s="91">
        <v>14.1</v>
      </c>
      <c r="AI62" s="91">
        <v>11.3</v>
      </c>
      <c r="AJ62" s="92"/>
      <c r="AL62" s="93">
        <f t="shared" si="15"/>
        <v>12.1</v>
      </c>
      <c r="AM62" s="91">
        <v>10.6</v>
      </c>
      <c r="AN62" s="91">
        <v>13.4</v>
      </c>
      <c r="AO62" s="91">
        <v>10.9</v>
      </c>
      <c r="AP62" s="91">
        <v>13.9</v>
      </c>
      <c r="AQ62" s="91">
        <v>11.7</v>
      </c>
      <c r="AR62" s="92"/>
      <c r="AT62" s="93">
        <f t="shared" si="16"/>
        <v>12.319999999999999</v>
      </c>
      <c r="AU62" s="91">
        <v>11.6</v>
      </c>
      <c r="AV62" s="91">
        <v>13.1</v>
      </c>
      <c r="AW62" s="91">
        <v>11.1</v>
      </c>
      <c r="AX62" s="91">
        <v>14</v>
      </c>
      <c r="AY62" s="91">
        <v>11.8</v>
      </c>
      <c r="AZ62" s="92"/>
      <c r="BB62" s="93">
        <f t="shared" si="17"/>
        <v>6.04</v>
      </c>
      <c r="BC62" s="91">
        <v>4.9000000000000004</v>
      </c>
      <c r="BD62" s="91">
        <v>5.8</v>
      </c>
      <c r="BE62" s="91">
        <v>4.0999999999999996</v>
      </c>
      <c r="BF62" s="91">
        <v>9.1</v>
      </c>
      <c r="BG62" s="91">
        <v>6.3</v>
      </c>
      <c r="BH62" s="92"/>
      <c r="BJ62" s="93">
        <f t="shared" si="18"/>
        <v>9.1</v>
      </c>
      <c r="BK62" s="91">
        <v>9.6999999999999993</v>
      </c>
      <c r="BL62" s="91">
        <v>8.3000000000000007</v>
      </c>
      <c r="BM62" s="91">
        <v>7.6</v>
      </c>
      <c r="BN62" s="91">
        <v>10.6</v>
      </c>
      <c r="BO62" s="91">
        <v>9.3000000000000007</v>
      </c>
      <c r="BR62" s="93">
        <f t="shared" si="19"/>
        <v>9.92</v>
      </c>
      <c r="BS62" s="91">
        <v>9.5</v>
      </c>
      <c r="BT62" s="91">
        <v>9.3000000000000007</v>
      </c>
      <c r="BU62" s="91">
        <v>8.8000000000000007</v>
      </c>
      <c r="BV62" s="91">
        <v>11.4</v>
      </c>
      <c r="BW62" s="91">
        <v>10.6</v>
      </c>
      <c r="BZ62" s="93">
        <f t="shared" si="20"/>
        <v>11.88</v>
      </c>
      <c r="CA62" s="91">
        <v>11.3</v>
      </c>
      <c r="CB62" s="91">
        <v>11.4</v>
      </c>
      <c r="CC62" s="91">
        <v>11.3</v>
      </c>
      <c r="CD62" s="91">
        <v>13.2</v>
      </c>
      <c r="CE62" s="91">
        <v>12.2</v>
      </c>
      <c r="CH62" s="93">
        <f t="shared" si="21"/>
        <v>11.02</v>
      </c>
      <c r="CI62" s="91">
        <v>10.7</v>
      </c>
      <c r="CJ62" s="91">
        <v>10.8</v>
      </c>
      <c r="CK62" s="91">
        <v>10.199999999999999</v>
      </c>
      <c r="CL62" s="91">
        <v>12.8</v>
      </c>
      <c r="CM62" s="91">
        <v>10.6</v>
      </c>
      <c r="CP62" s="93">
        <f t="shared" si="22"/>
        <v>10.34</v>
      </c>
      <c r="CQ62" s="91">
        <v>10.7</v>
      </c>
      <c r="CR62" s="91">
        <v>9.8000000000000007</v>
      </c>
      <c r="CS62" s="91">
        <v>9.6999999999999993</v>
      </c>
      <c r="CT62" s="91">
        <v>11.2</v>
      </c>
      <c r="CU62" s="91">
        <v>10.3</v>
      </c>
      <c r="CX62" s="95">
        <v>45840</v>
      </c>
      <c r="CY62" s="91">
        <v>24.010833333333338</v>
      </c>
      <c r="CZ62" s="91">
        <v>24.02</v>
      </c>
    </row>
    <row r="63" spans="3:104">
      <c r="C63" s="92">
        <f t="shared" si="23"/>
        <v>45719</v>
      </c>
      <c r="D63" s="93">
        <f t="shared" si="0"/>
        <v>6.1606520000000016</v>
      </c>
      <c r="E63" s="93">
        <f t="shared" si="1"/>
        <v>7.0400000000000009</v>
      </c>
      <c r="F63" s="93">
        <f t="shared" si="2"/>
        <v>0.3080326000000001</v>
      </c>
      <c r="G63" s="93">
        <f>指導機関用調整項目!$G$2*F63/$F$367</f>
        <v>2.3018340061909271e-003</v>
      </c>
      <c r="H63" s="93">
        <f t="shared" si="24"/>
        <v>0.13303483776298022</v>
      </c>
      <c r="J63" s="93">
        <f t="shared" si="3"/>
        <v>9.3800000000000008</v>
      </c>
      <c r="K63" s="93">
        <f t="shared" si="4"/>
        <v>9.3000000000000007</v>
      </c>
      <c r="L63" s="93">
        <f t="shared" si="5"/>
        <v>9.92</v>
      </c>
      <c r="M63" s="93">
        <f t="shared" si="6"/>
        <v>9.9199999999999982</v>
      </c>
      <c r="N63" s="93">
        <f t="shared" si="7"/>
        <v>3.6</v>
      </c>
      <c r="O63" s="93">
        <f t="shared" si="8"/>
        <v>6.3800000000000008</v>
      </c>
      <c r="P63" s="93">
        <f t="shared" si="9"/>
        <v>7.0400000000000009</v>
      </c>
      <c r="Q63" s="93">
        <f t="shared" si="10"/>
        <v>9.2800000000000011</v>
      </c>
      <c r="R63" s="93">
        <f t="shared" si="11"/>
        <v>9</v>
      </c>
      <c r="S63" s="93">
        <f t="shared" si="12"/>
        <v>8.5400000000000009</v>
      </c>
      <c r="V63" s="93">
        <f t="shared" si="13"/>
        <v>9.3800000000000008</v>
      </c>
      <c r="W63" s="91">
        <v>7.2</v>
      </c>
      <c r="X63" s="91">
        <v>8.9</v>
      </c>
      <c r="Y63" s="91">
        <v>10.5</v>
      </c>
      <c r="Z63" s="91">
        <v>10</v>
      </c>
      <c r="AA63" s="91">
        <v>10.3</v>
      </c>
      <c r="AB63" s="92"/>
      <c r="AD63" s="93">
        <f t="shared" si="14"/>
        <v>9.3000000000000007</v>
      </c>
      <c r="AE63" s="91">
        <v>6.9</v>
      </c>
      <c r="AF63" s="91">
        <v>8.4</v>
      </c>
      <c r="AG63" s="91">
        <v>10.6</v>
      </c>
      <c r="AH63" s="91">
        <v>9.8000000000000007</v>
      </c>
      <c r="AI63" s="91">
        <v>10.8</v>
      </c>
      <c r="AJ63" s="92"/>
      <c r="AL63" s="93">
        <f t="shared" si="15"/>
        <v>9.92</v>
      </c>
      <c r="AM63" s="91">
        <v>7.8</v>
      </c>
      <c r="AN63" s="91">
        <v>9.1</v>
      </c>
      <c r="AO63" s="91">
        <v>10.7</v>
      </c>
      <c r="AP63" s="91">
        <v>10.4</v>
      </c>
      <c r="AQ63" s="91">
        <v>11.6</v>
      </c>
      <c r="AR63" s="92"/>
      <c r="AT63" s="93">
        <f t="shared" si="16"/>
        <v>9.9199999999999982</v>
      </c>
      <c r="AU63" s="91">
        <v>8.1</v>
      </c>
      <c r="AV63" s="91">
        <v>8.6999999999999993</v>
      </c>
      <c r="AW63" s="91">
        <v>11</v>
      </c>
      <c r="AX63" s="91">
        <v>10.4</v>
      </c>
      <c r="AY63" s="91">
        <v>11.4</v>
      </c>
      <c r="AZ63" s="92"/>
      <c r="BB63" s="93">
        <f t="shared" si="17"/>
        <v>3.6</v>
      </c>
      <c r="BC63" s="91">
        <v>1.4</v>
      </c>
      <c r="BD63" s="91">
        <v>2.4</v>
      </c>
      <c r="BE63" s="91">
        <v>3.3</v>
      </c>
      <c r="BF63" s="91">
        <v>3.9</v>
      </c>
      <c r="BG63" s="91">
        <v>7</v>
      </c>
      <c r="BH63" s="92"/>
      <c r="BJ63" s="93">
        <f t="shared" si="18"/>
        <v>6.3800000000000008</v>
      </c>
      <c r="BK63" s="91">
        <v>4.3</v>
      </c>
      <c r="BL63" s="91">
        <v>4.2</v>
      </c>
      <c r="BM63" s="91">
        <v>5.7</v>
      </c>
      <c r="BN63" s="91">
        <v>7.9</v>
      </c>
      <c r="BO63" s="91">
        <v>9.8000000000000007</v>
      </c>
      <c r="BR63" s="93">
        <f t="shared" si="19"/>
        <v>7.0400000000000009</v>
      </c>
      <c r="BS63" s="91">
        <v>4.0999999999999996</v>
      </c>
      <c r="BT63" s="91">
        <v>5.9</v>
      </c>
      <c r="BU63" s="91">
        <v>8</v>
      </c>
      <c r="BV63" s="91">
        <v>7.7</v>
      </c>
      <c r="BW63" s="91">
        <v>9.5</v>
      </c>
      <c r="BZ63" s="93">
        <f t="shared" si="20"/>
        <v>9.2800000000000011</v>
      </c>
      <c r="CA63" s="91">
        <v>5.5</v>
      </c>
      <c r="CB63" s="91">
        <v>8.1999999999999993</v>
      </c>
      <c r="CC63" s="91">
        <v>10.4</v>
      </c>
      <c r="CD63" s="91">
        <v>9.5</v>
      </c>
      <c r="CE63" s="91">
        <v>12.8</v>
      </c>
      <c r="CH63" s="93">
        <f t="shared" si="21"/>
        <v>9</v>
      </c>
      <c r="CI63" s="91">
        <v>5.2</v>
      </c>
      <c r="CJ63" s="91">
        <v>7.6</v>
      </c>
      <c r="CK63" s="91">
        <v>9.6999999999999993</v>
      </c>
      <c r="CL63" s="91">
        <v>9.4</v>
      </c>
      <c r="CM63" s="91">
        <v>13.1</v>
      </c>
      <c r="CP63" s="93">
        <f t="shared" si="22"/>
        <v>8.5400000000000009</v>
      </c>
      <c r="CQ63" s="91">
        <v>5.3</v>
      </c>
      <c r="CR63" s="91">
        <v>7.2</v>
      </c>
      <c r="CS63" s="91">
        <v>8.6999999999999993</v>
      </c>
      <c r="CT63" s="91">
        <v>9.1999999999999993</v>
      </c>
      <c r="CU63" s="91">
        <v>12.3</v>
      </c>
      <c r="CX63" s="95">
        <v>45841</v>
      </c>
      <c r="CY63" s="91">
        <v>24.352708333333329</v>
      </c>
      <c r="CZ63" s="91">
        <v>24</v>
      </c>
    </row>
    <row r="64" spans="3:104">
      <c r="C64" s="92">
        <f t="shared" si="23"/>
        <v>45720</v>
      </c>
      <c r="D64" s="93">
        <f t="shared" si="0"/>
        <v>6.8905880000000002</v>
      </c>
      <c r="E64" s="93">
        <f t="shared" si="1"/>
        <v>7.76</v>
      </c>
      <c r="F64" s="93">
        <f t="shared" si="2"/>
        <v>0.34452940000000004</v>
      </c>
      <c r="G64" s="93">
        <f>指導機関用調整項目!$G$2*F64/$F$367</f>
        <v>2.5745635009169687e-003</v>
      </c>
      <c r="H64" s="93">
        <f t="shared" si="24"/>
        <v>0.1356094012638972</v>
      </c>
      <c r="J64" s="93">
        <f t="shared" si="3"/>
        <v>9.5</v>
      </c>
      <c r="K64" s="93">
        <f t="shared" si="4"/>
        <v>9.7200000000000006</v>
      </c>
      <c r="L64" s="93">
        <f t="shared" si="5"/>
        <v>10.180000000000001</v>
      </c>
      <c r="M64" s="93">
        <f t="shared" si="6"/>
        <v>10.24</v>
      </c>
      <c r="N64" s="93">
        <f t="shared" si="7"/>
        <v>3.5200000000000005</v>
      </c>
      <c r="O64" s="93">
        <f t="shared" si="8"/>
        <v>6.14</v>
      </c>
      <c r="P64" s="93">
        <f t="shared" si="9"/>
        <v>7.76</v>
      </c>
      <c r="Q64" s="93">
        <f t="shared" si="10"/>
        <v>9.76</v>
      </c>
      <c r="R64" s="93">
        <f t="shared" si="11"/>
        <v>9</v>
      </c>
      <c r="S64" s="93">
        <f t="shared" si="12"/>
        <v>8.64</v>
      </c>
      <c r="V64" s="93">
        <f t="shared" si="13"/>
        <v>9.5</v>
      </c>
      <c r="W64" s="91">
        <v>7.5</v>
      </c>
      <c r="X64" s="91">
        <v>9.6</v>
      </c>
      <c r="Y64" s="91">
        <v>9.1999999999999993</v>
      </c>
      <c r="Z64" s="91">
        <v>9.8000000000000007</v>
      </c>
      <c r="AA64" s="91">
        <v>11.4</v>
      </c>
      <c r="AB64" s="92"/>
      <c r="AD64" s="93">
        <f t="shared" si="14"/>
        <v>9.7200000000000006</v>
      </c>
      <c r="AE64" s="91">
        <v>7.9</v>
      </c>
      <c r="AF64" s="91">
        <v>9.4</v>
      </c>
      <c r="AG64" s="91">
        <v>9.6</v>
      </c>
      <c r="AH64" s="91">
        <v>10.1</v>
      </c>
      <c r="AI64" s="91">
        <v>11.6</v>
      </c>
      <c r="AJ64" s="92"/>
      <c r="AL64" s="93">
        <f t="shared" si="15"/>
        <v>10.180000000000001</v>
      </c>
      <c r="AM64" s="91">
        <v>8.6</v>
      </c>
      <c r="AN64" s="91">
        <v>9.9</v>
      </c>
      <c r="AO64" s="91">
        <v>9.6</v>
      </c>
      <c r="AP64" s="91">
        <v>10.6</v>
      </c>
      <c r="AQ64" s="91">
        <v>12.2</v>
      </c>
      <c r="AR64" s="92"/>
      <c r="AT64" s="93">
        <f t="shared" si="16"/>
        <v>10.24</v>
      </c>
      <c r="AU64" s="91">
        <v>8.3000000000000007</v>
      </c>
      <c r="AV64" s="91">
        <v>9.8000000000000007</v>
      </c>
      <c r="AW64" s="91">
        <v>9.9</v>
      </c>
      <c r="AX64" s="91">
        <v>11.1</v>
      </c>
      <c r="AY64" s="91">
        <v>12.1</v>
      </c>
      <c r="AZ64" s="92"/>
      <c r="BB64" s="93">
        <f t="shared" si="17"/>
        <v>3.5200000000000005</v>
      </c>
      <c r="BC64" s="91">
        <v>1.6</v>
      </c>
      <c r="BD64" s="91">
        <v>4.3</v>
      </c>
      <c r="BE64" s="91">
        <v>2.4</v>
      </c>
      <c r="BF64" s="91">
        <v>3.7</v>
      </c>
      <c r="BG64" s="91">
        <v>5.6</v>
      </c>
      <c r="BH64" s="92"/>
      <c r="BJ64" s="93">
        <f t="shared" si="18"/>
        <v>6.14</v>
      </c>
      <c r="BK64" s="91">
        <v>3.8</v>
      </c>
      <c r="BL64" s="91">
        <v>6.2</v>
      </c>
      <c r="BM64" s="91">
        <v>4.8</v>
      </c>
      <c r="BN64" s="91">
        <v>7.5</v>
      </c>
      <c r="BO64" s="91">
        <v>8.4</v>
      </c>
      <c r="BR64" s="93">
        <f t="shared" si="19"/>
        <v>7.76</v>
      </c>
      <c r="BS64" s="91">
        <v>4.5999999999999996</v>
      </c>
      <c r="BT64" s="91">
        <v>7.8</v>
      </c>
      <c r="BU64" s="91">
        <v>7</v>
      </c>
      <c r="BV64" s="91">
        <v>9</v>
      </c>
      <c r="BW64" s="91">
        <v>10.4</v>
      </c>
      <c r="BZ64" s="93">
        <f t="shared" si="20"/>
        <v>9.76</v>
      </c>
      <c r="CA64" s="91">
        <v>6.4</v>
      </c>
      <c r="CB64" s="91">
        <v>10.3</v>
      </c>
      <c r="CC64" s="91">
        <v>9</v>
      </c>
      <c r="CD64" s="91">
        <v>11.8</v>
      </c>
      <c r="CE64" s="91">
        <v>11.3</v>
      </c>
      <c r="CH64" s="93">
        <f t="shared" si="21"/>
        <v>9</v>
      </c>
      <c r="CI64" s="91">
        <v>6</v>
      </c>
      <c r="CJ64" s="91">
        <v>9.3000000000000007</v>
      </c>
      <c r="CK64" s="91">
        <v>8.6999999999999993</v>
      </c>
      <c r="CL64" s="91">
        <v>11.2</v>
      </c>
      <c r="CM64" s="91">
        <v>9.8000000000000007</v>
      </c>
      <c r="CP64" s="93">
        <f t="shared" si="22"/>
        <v>8.64</v>
      </c>
      <c r="CQ64" s="91">
        <v>6.1</v>
      </c>
      <c r="CR64" s="91">
        <v>8.4</v>
      </c>
      <c r="CS64" s="91">
        <v>7.8</v>
      </c>
      <c r="CT64" s="91">
        <v>10.4</v>
      </c>
      <c r="CU64" s="91">
        <v>10.5</v>
      </c>
      <c r="CX64" s="95">
        <v>45842</v>
      </c>
      <c r="CY64" s="91">
        <v>24.625000000000004</v>
      </c>
      <c r="CZ64" s="91">
        <v>23.7</v>
      </c>
    </row>
    <row r="65" spans="3:104">
      <c r="C65" s="92">
        <f t="shared" si="23"/>
        <v>45721</v>
      </c>
      <c r="D65" s="93">
        <f t="shared" si="0"/>
        <v>7.2352799999999995</v>
      </c>
      <c r="E65" s="93">
        <f t="shared" si="1"/>
        <v>8.1</v>
      </c>
      <c r="F65" s="93">
        <f t="shared" si="2"/>
        <v>0.36176399999999997</v>
      </c>
      <c r="G65" s="93">
        <f>指導機関用調整項目!$G$2*F65/$F$367</f>
        <v>2.7033524289820439e-003</v>
      </c>
      <c r="H65" s="93">
        <f t="shared" si="24"/>
        <v>0.13831275369287924</v>
      </c>
      <c r="J65" s="93">
        <f t="shared" si="3"/>
        <v>10.34</v>
      </c>
      <c r="K65" s="93">
        <f t="shared" si="4"/>
        <v>10.520000000000001</v>
      </c>
      <c r="L65" s="93">
        <f t="shared" si="5"/>
        <v>10.96</v>
      </c>
      <c r="M65" s="93">
        <f t="shared" si="6"/>
        <v>11.22</v>
      </c>
      <c r="N65" s="93">
        <f t="shared" si="7"/>
        <v>4.42</v>
      </c>
      <c r="O65" s="93">
        <f t="shared" si="8"/>
        <v>7.5</v>
      </c>
      <c r="P65" s="93">
        <f t="shared" si="9"/>
        <v>8.1</v>
      </c>
      <c r="Q65" s="93">
        <f t="shared" si="10"/>
        <v>11.22</v>
      </c>
      <c r="R65" s="93">
        <f t="shared" si="11"/>
        <v>10.059999999999999</v>
      </c>
      <c r="S65" s="93">
        <f t="shared" si="12"/>
        <v>9.06</v>
      </c>
      <c r="V65" s="93">
        <f t="shared" si="13"/>
        <v>10.34</v>
      </c>
      <c r="W65" s="91">
        <v>9.3000000000000007</v>
      </c>
      <c r="X65" s="91">
        <v>8.5</v>
      </c>
      <c r="Y65" s="91">
        <v>11.4</v>
      </c>
      <c r="Z65" s="91">
        <v>11.5</v>
      </c>
      <c r="AA65" s="91">
        <v>11</v>
      </c>
      <c r="AB65" s="92"/>
      <c r="AD65" s="93">
        <f t="shared" si="14"/>
        <v>10.520000000000001</v>
      </c>
      <c r="AE65" s="91">
        <v>9.4</v>
      </c>
      <c r="AF65" s="91">
        <v>8.8000000000000007</v>
      </c>
      <c r="AG65" s="91">
        <v>11.5</v>
      </c>
      <c r="AH65" s="91">
        <v>11.6</v>
      </c>
      <c r="AI65" s="91">
        <v>11.3</v>
      </c>
      <c r="AJ65" s="92"/>
      <c r="AL65" s="93">
        <f t="shared" si="15"/>
        <v>10.96</v>
      </c>
      <c r="AM65" s="91">
        <v>9.9</v>
      </c>
      <c r="AN65" s="91">
        <v>9.5</v>
      </c>
      <c r="AO65" s="91">
        <v>12</v>
      </c>
      <c r="AP65" s="91">
        <v>11.9</v>
      </c>
      <c r="AQ65" s="91">
        <v>11.5</v>
      </c>
      <c r="AR65" s="92"/>
      <c r="AT65" s="93">
        <f t="shared" si="16"/>
        <v>11.22</v>
      </c>
      <c r="AU65" s="91">
        <v>10.5</v>
      </c>
      <c r="AV65" s="91">
        <v>9.6</v>
      </c>
      <c r="AW65" s="91">
        <v>12.2</v>
      </c>
      <c r="AX65" s="91">
        <v>12.2</v>
      </c>
      <c r="AY65" s="91">
        <v>11.6</v>
      </c>
      <c r="AZ65" s="92"/>
      <c r="BB65" s="93">
        <f t="shared" si="17"/>
        <v>4.42</v>
      </c>
      <c r="BC65" s="91">
        <v>3.8</v>
      </c>
      <c r="BD65" s="91">
        <v>3.9</v>
      </c>
      <c r="BE65" s="91">
        <v>4.5</v>
      </c>
      <c r="BF65" s="91">
        <v>5.2</v>
      </c>
      <c r="BG65" s="91">
        <v>4.7</v>
      </c>
      <c r="BH65" s="92"/>
      <c r="BJ65" s="93">
        <f t="shared" si="18"/>
        <v>7.5</v>
      </c>
      <c r="BK65" s="91">
        <v>6.4</v>
      </c>
      <c r="BL65" s="91">
        <v>6.2</v>
      </c>
      <c r="BM65" s="91">
        <v>7.6</v>
      </c>
      <c r="BN65" s="91">
        <v>9</v>
      </c>
      <c r="BO65" s="91">
        <v>8.3000000000000007</v>
      </c>
      <c r="BR65" s="93">
        <f t="shared" si="19"/>
        <v>8.1</v>
      </c>
      <c r="BS65" s="91">
        <v>6.7</v>
      </c>
      <c r="BT65" s="91">
        <v>7.5</v>
      </c>
      <c r="BU65" s="91">
        <v>9</v>
      </c>
      <c r="BV65" s="91">
        <v>10.4</v>
      </c>
      <c r="BW65" s="91">
        <v>6.9</v>
      </c>
      <c r="BZ65" s="93">
        <f t="shared" si="20"/>
        <v>11.22</v>
      </c>
      <c r="CA65" s="91">
        <v>9</v>
      </c>
      <c r="CB65" s="91">
        <v>10.8</v>
      </c>
      <c r="CC65" s="91">
        <v>11.2</v>
      </c>
      <c r="CD65" s="91">
        <v>12.9</v>
      </c>
      <c r="CE65" s="91">
        <v>12.2</v>
      </c>
      <c r="CH65" s="93">
        <f t="shared" si="21"/>
        <v>10.059999999999999</v>
      </c>
      <c r="CI65" s="91">
        <v>8.1999999999999993</v>
      </c>
      <c r="CJ65" s="91">
        <v>8.3000000000000007</v>
      </c>
      <c r="CK65" s="91">
        <v>10.199999999999999</v>
      </c>
      <c r="CL65" s="91">
        <v>12.3</v>
      </c>
      <c r="CM65" s="91">
        <v>11.3</v>
      </c>
      <c r="CP65" s="93">
        <f t="shared" si="22"/>
        <v>9.06</v>
      </c>
      <c r="CQ65" s="91">
        <v>7.4</v>
      </c>
      <c r="CR65" s="91">
        <v>7.7</v>
      </c>
      <c r="CS65" s="91">
        <v>9.5</v>
      </c>
      <c r="CT65" s="91">
        <v>11.1</v>
      </c>
      <c r="CU65" s="91">
        <v>9.6</v>
      </c>
      <c r="CX65" s="95">
        <v>45843</v>
      </c>
      <c r="CY65" s="91">
        <v>25.143333333333331</v>
      </c>
      <c r="CZ65" s="91">
        <v>24.5</v>
      </c>
    </row>
    <row r="66" spans="3:104">
      <c r="C66" s="92">
        <f t="shared" si="23"/>
        <v>45722</v>
      </c>
      <c r="D66" s="93">
        <f t="shared" ref="D66:D129" si="25">E66*1.0138-0.9765</f>
        <v>7.3974880000000027</v>
      </c>
      <c r="E66" s="93">
        <f t="shared" ref="E66:E129" si="26">INDEX(J66:S66,,MATCH($A$14,$J$1:$S$1,FALSE))</f>
        <v>8.2600000000000016</v>
      </c>
      <c r="F66" s="93">
        <f t="shared" ref="F66:F129" si="27">IF(D66&gt;8,D66-8,D66*0.05)</f>
        <v>0.36987440000000016</v>
      </c>
      <c r="G66" s="93">
        <f>指導機関用調整項目!$G$2*F66/$F$367</f>
        <v>2.7639589833656102e-003</v>
      </c>
      <c r="H66" s="93">
        <f t="shared" si="24"/>
        <v>0.14107671267624486</v>
      </c>
      <c r="J66" s="93">
        <f t="shared" ref="J66:J129" si="28">V66</f>
        <v>10.46</v>
      </c>
      <c r="K66" s="93">
        <f t="shared" ref="K66:K129" si="29">AD66</f>
        <v>10.42</v>
      </c>
      <c r="L66" s="93">
        <f t="shared" ref="L66:L129" si="30">AL66</f>
        <v>10.46</v>
      </c>
      <c r="M66" s="93">
        <f t="shared" ref="M66:M129" si="31">AT66</f>
        <v>10.78</v>
      </c>
      <c r="N66" s="93">
        <f t="shared" ref="N66:N129" si="32">BB66</f>
        <v>4.28</v>
      </c>
      <c r="O66" s="93">
        <f t="shared" ref="O66:O129" si="33">BJ66</f>
        <v>7.6199999999999992</v>
      </c>
      <c r="P66" s="93">
        <f t="shared" ref="P66:P129" si="34">BR66</f>
        <v>8.2600000000000016</v>
      </c>
      <c r="Q66" s="93">
        <f t="shared" ref="Q66:Q129" si="35">BZ66</f>
        <v>10.219999999999999</v>
      </c>
      <c r="R66" s="93">
        <f t="shared" ref="R66:R129" si="36">CH66</f>
        <v>9.34</v>
      </c>
      <c r="S66" s="93">
        <f t="shared" ref="S66:S129" si="37">CP66</f>
        <v>8.84</v>
      </c>
      <c r="V66" s="93">
        <f t="shared" ref="V66:V129" si="38">AVERAGE(W66:AA66)</f>
        <v>10.46</v>
      </c>
      <c r="W66" s="91">
        <v>6.8</v>
      </c>
      <c r="X66" s="91">
        <v>10.9</v>
      </c>
      <c r="Y66" s="91">
        <v>9.4</v>
      </c>
      <c r="Z66" s="91">
        <v>14.5</v>
      </c>
      <c r="AA66" s="91">
        <v>10.7</v>
      </c>
      <c r="AB66" s="92"/>
      <c r="AD66" s="93">
        <f t="shared" ref="AD66:AD129" si="39">AVERAGE(AE66:AI66)</f>
        <v>10.42</v>
      </c>
      <c r="AE66" s="91">
        <v>6.9</v>
      </c>
      <c r="AF66" s="91">
        <v>11.4</v>
      </c>
      <c r="AG66" s="91">
        <v>8.9</v>
      </c>
      <c r="AH66" s="91">
        <v>14.4</v>
      </c>
      <c r="AI66" s="91">
        <v>10.5</v>
      </c>
      <c r="AJ66" s="92"/>
      <c r="AL66" s="93">
        <f t="shared" ref="AL66:AL129" si="40">AVERAGE(AM66:AQ66)</f>
        <v>10.46</v>
      </c>
      <c r="AM66" s="91">
        <v>7.3</v>
      </c>
      <c r="AN66" s="91">
        <v>11.3</v>
      </c>
      <c r="AO66" s="91">
        <v>8.3000000000000007</v>
      </c>
      <c r="AP66" s="91">
        <v>14.7</v>
      </c>
      <c r="AQ66" s="91">
        <v>10.7</v>
      </c>
      <c r="AR66" s="92"/>
      <c r="AT66" s="93">
        <f t="shared" ref="AT66:AT129" si="41">AVERAGE(AU66:AY66)</f>
        <v>10.78</v>
      </c>
      <c r="AU66" s="91">
        <v>7.9</v>
      </c>
      <c r="AV66" s="91">
        <v>11.5</v>
      </c>
      <c r="AW66" s="91">
        <v>9.1</v>
      </c>
      <c r="AX66" s="91">
        <v>14.8</v>
      </c>
      <c r="AY66" s="91">
        <v>10.6</v>
      </c>
      <c r="AZ66" s="92"/>
      <c r="BB66" s="93">
        <f t="shared" ref="BB66:BB129" si="42">AVERAGE(BC66:BG66)</f>
        <v>4.28</v>
      </c>
      <c r="BC66" s="91">
        <v>1</v>
      </c>
      <c r="BD66" s="91">
        <v>6.4</v>
      </c>
      <c r="BE66" s="91">
        <v>1.3</v>
      </c>
      <c r="BF66" s="91">
        <v>9.6</v>
      </c>
      <c r="BG66" s="91">
        <v>3.1</v>
      </c>
      <c r="BH66" s="92"/>
      <c r="BJ66" s="93">
        <f t="shared" ref="BJ66:BJ129" si="43">AVERAGE(BK66:BO66)</f>
        <v>7.6199999999999992</v>
      </c>
      <c r="BK66" s="91">
        <v>4.4000000000000004</v>
      </c>
      <c r="BL66" s="91">
        <v>8.9</v>
      </c>
      <c r="BM66" s="91">
        <v>5.0999999999999996</v>
      </c>
      <c r="BN66" s="91">
        <v>13.2</v>
      </c>
      <c r="BO66" s="91">
        <v>6.5</v>
      </c>
      <c r="BR66" s="93">
        <f t="shared" ref="BR66:BR129" si="44">AVERAGE(BS66:BW66)</f>
        <v>8.2600000000000016</v>
      </c>
      <c r="BS66" s="91">
        <v>6</v>
      </c>
      <c r="BT66" s="91">
        <v>10.199999999999999</v>
      </c>
      <c r="BU66" s="91">
        <v>4.8</v>
      </c>
      <c r="BV66" s="91">
        <v>13.6</v>
      </c>
      <c r="BW66" s="91">
        <v>6.7</v>
      </c>
      <c r="BZ66" s="93">
        <f t="shared" ref="BZ66:BZ129" si="45">AVERAGE(CA66:CE66)</f>
        <v>10.219999999999999</v>
      </c>
      <c r="CA66" s="91">
        <v>8.5</v>
      </c>
      <c r="CB66" s="91">
        <v>11.9</v>
      </c>
      <c r="CC66" s="91">
        <v>6.7</v>
      </c>
      <c r="CD66" s="91">
        <v>15</v>
      </c>
      <c r="CE66" s="91">
        <v>9</v>
      </c>
      <c r="CH66" s="93">
        <f t="shared" ref="CH66:CH129" si="46">AVERAGE(CI66:CM66)</f>
        <v>9.34</v>
      </c>
      <c r="CI66" s="91">
        <v>7.6</v>
      </c>
      <c r="CJ66" s="91">
        <v>9.9</v>
      </c>
      <c r="CK66" s="91">
        <v>6.3</v>
      </c>
      <c r="CL66" s="91">
        <v>14.6</v>
      </c>
      <c r="CM66" s="91">
        <v>8.3000000000000007</v>
      </c>
      <c r="CP66" s="93">
        <f t="shared" ref="CP66:CP129" si="47">AVERAGE(CQ66:CU66)</f>
        <v>8.84</v>
      </c>
      <c r="CQ66" s="91">
        <v>7.1</v>
      </c>
      <c r="CR66" s="91">
        <v>9.6999999999999993</v>
      </c>
      <c r="CS66" s="91">
        <v>6.1</v>
      </c>
      <c r="CT66" s="91">
        <v>13.5</v>
      </c>
      <c r="CU66" s="91">
        <v>7.8</v>
      </c>
      <c r="CX66" s="95">
        <v>45844</v>
      </c>
      <c r="CY66" s="91">
        <v>25.444375000000004</v>
      </c>
      <c r="CZ66" s="91">
        <v>25.22</v>
      </c>
    </row>
    <row r="67" spans="3:104">
      <c r="C67" s="92">
        <f t="shared" ref="C67:C130" si="48">C66+1</f>
        <v>45723</v>
      </c>
      <c r="D67" s="93">
        <f t="shared" si="25"/>
        <v>7.8232840000000028</v>
      </c>
      <c r="E67" s="93">
        <f t="shared" si="26"/>
        <v>8.6800000000000015</v>
      </c>
      <c r="F67" s="93">
        <f t="shared" si="27"/>
        <v>0.39116420000000018</v>
      </c>
      <c r="G67" s="93">
        <f>指導機関用調整項目!$G$2*F67/$F$367</f>
        <v>2.9230511886224682e-003</v>
      </c>
      <c r="H67" s="93">
        <f t="shared" ref="H67:H130" si="49">G67+H66</f>
        <v>0.14399976386486732</v>
      </c>
      <c r="J67" s="93">
        <f t="shared" si="28"/>
        <v>8.7600000000000016</v>
      </c>
      <c r="K67" s="93">
        <f t="shared" si="29"/>
        <v>9.44</v>
      </c>
      <c r="L67" s="93">
        <f t="shared" si="30"/>
        <v>10.1</v>
      </c>
      <c r="M67" s="93">
        <f t="shared" si="31"/>
        <v>9.8199999999999985</v>
      </c>
      <c r="N67" s="93">
        <f t="shared" si="32"/>
        <v>3.9200000000000004</v>
      </c>
      <c r="O67" s="93">
        <f t="shared" si="33"/>
        <v>6.38</v>
      </c>
      <c r="P67" s="93">
        <f t="shared" si="34"/>
        <v>8.6800000000000015</v>
      </c>
      <c r="Q67" s="93">
        <f t="shared" si="35"/>
        <v>9.9799999999999986</v>
      </c>
      <c r="R67" s="93">
        <f t="shared" si="36"/>
        <v>9.26</v>
      </c>
      <c r="S67" s="93">
        <f t="shared" si="37"/>
        <v>8.8000000000000007</v>
      </c>
      <c r="V67" s="93">
        <f t="shared" si="38"/>
        <v>8.7600000000000016</v>
      </c>
      <c r="W67" s="91">
        <v>9.3000000000000007</v>
      </c>
      <c r="X67" s="91">
        <v>10.9</v>
      </c>
      <c r="Y67" s="91">
        <v>7</v>
      </c>
      <c r="Z67" s="91">
        <v>8.9</v>
      </c>
      <c r="AA67" s="91">
        <v>7.7</v>
      </c>
      <c r="AB67" s="92"/>
      <c r="AD67" s="93">
        <f t="shared" si="39"/>
        <v>9.44</v>
      </c>
      <c r="AE67" s="91">
        <v>8.6999999999999993</v>
      </c>
      <c r="AF67" s="91">
        <v>11.6</v>
      </c>
      <c r="AG67" s="91">
        <v>8.1</v>
      </c>
      <c r="AH67" s="91">
        <v>9.6999999999999993</v>
      </c>
      <c r="AI67" s="91">
        <v>9.1</v>
      </c>
      <c r="AJ67" s="92"/>
      <c r="AL67" s="93">
        <f t="shared" si="40"/>
        <v>10.1</v>
      </c>
      <c r="AM67" s="91">
        <v>10.1</v>
      </c>
      <c r="AN67" s="91">
        <v>12</v>
      </c>
      <c r="AO67" s="91">
        <v>8.1999999999999993</v>
      </c>
      <c r="AP67" s="91">
        <v>10.199999999999999</v>
      </c>
      <c r="AQ67" s="91">
        <v>10</v>
      </c>
      <c r="AR67" s="92"/>
      <c r="AT67" s="93">
        <f t="shared" si="41"/>
        <v>9.8199999999999985</v>
      </c>
      <c r="AU67" s="91">
        <v>10.199999999999999</v>
      </c>
      <c r="AV67" s="91">
        <v>12.2</v>
      </c>
      <c r="AW67" s="91">
        <v>7.9</v>
      </c>
      <c r="AX67" s="91">
        <v>10.1</v>
      </c>
      <c r="AY67" s="91">
        <v>8.6999999999999993</v>
      </c>
      <c r="AZ67" s="92"/>
      <c r="BB67" s="93">
        <f t="shared" si="42"/>
        <v>3.9200000000000004</v>
      </c>
      <c r="BC67" s="91">
        <v>4.4000000000000004</v>
      </c>
      <c r="BD67" s="91">
        <v>6</v>
      </c>
      <c r="BE67" s="91">
        <v>1</v>
      </c>
      <c r="BF67" s="91">
        <v>5.0999999999999996</v>
      </c>
      <c r="BG67" s="91">
        <v>3.1</v>
      </c>
      <c r="BH67" s="92"/>
      <c r="BJ67" s="93">
        <f t="shared" si="43"/>
        <v>6.38</v>
      </c>
      <c r="BK67" s="91">
        <v>7.7</v>
      </c>
      <c r="BL67" s="91">
        <v>8.1999999999999993</v>
      </c>
      <c r="BM67" s="91">
        <v>3.2</v>
      </c>
      <c r="BN67" s="91">
        <v>7.9</v>
      </c>
      <c r="BO67" s="91">
        <v>4.9000000000000004</v>
      </c>
      <c r="BR67" s="93">
        <f t="shared" si="44"/>
        <v>8.6800000000000015</v>
      </c>
      <c r="BS67" s="91">
        <v>8.6</v>
      </c>
      <c r="BT67" s="91">
        <v>11.1</v>
      </c>
      <c r="BU67" s="91">
        <v>5.8</v>
      </c>
      <c r="BV67" s="91">
        <v>8.6</v>
      </c>
      <c r="BW67" s="91">
        <v>9.3000000000000007</v>
      </c>
      <c r="BZ67" s="93">
        <f t="shared" si="45"/>
        <v>9.9799999999999986</v>
      </c>
      <c r="CA67" s="91">
        <v>10.6</v>
      </c>
      <c r="CB67" s="91">
        <v>12.2</v>
      </c>
      <c r="CC67" s="91">
        <v>7.4</v>
      </c>
      <c r="CD67" s="91">
        <v>11.2</v>
      </c>
      <c r="CE67" s="91">
        <v>8.5</v>
      </c>
      <c r="CH67" s="93">
        <f t="shared" si="46"/>
        <v>9.26</v>
      </c>
      <c r="CI67" s="91">
        <v>10.1</v>
      </c>
      <c r="CJ67" s="91">
        <v>10.5</v>
      </c>
      <c r="CK67" s="91">
        <v>7.2</v>
      </c>
      <c r="CL67" s="91">
        <v>10.1</v>
      </c>
      <c r="CM67" s="91">
        <v>8.4</v>
      </c>
      <c r="CP67" s="93">
        <f t="shared" si="47"/>
        <v>8.8000000000000007</v>
      </c>
      <c r="CQ67" s="91">
        <v>9</v>
      </c>
      <c r="CR67" s="91">
        <v>10.3</v>
      </c>
      <c r="CS67" s="91">
        <v>6.5</v>
      </c>
      <c r="CT67" s="91">
        <v>9.8000000000000007</v>
      </c>
      <c r="CU67" s="91">
        <v>8.4</v>
      </c>
      <c r="CX67" s="95">
        <v>45845</v>
      </c>
      <c r="CY67" s="91">
        <v>25.466250000000006</v>
      </c>
      <c r="CZ67" s="91">
        <v>25.54</v>
      </c>
    </row>
    <row r="68" spans="3:104">
      <c r="C68" s="92">
        <f t="shared" si="48"/>
        <v>45724</v>
      </c>
      <c r="D68" s="93">
        <f t="shared" si="25"/>
        <v>7.6813520000000022</v>
      </c>
      <c r="E68" s="93">
        <f t="shared" si="26"/>
        <v>8.5400000000000009</v>
      </c>
      <c r="F68" s="93">
        <f t="shared" si="27"/>
        <v>0.38406760000000012</v>
      </c>
      <c r="G68" s="93">
        <f>指導機関用調整項目!$G$2*F68/$F$367</f>
        <v>2.8700204535368479e-003</v>
      </c>
      <c r="H68" s="93">
        <f t="shared" si="49"/>
        <v>0.14686978431840417</v>
      </c>
      <c r="J68" s="93">
        <f t="shared" si="28"/>
        <v>9.4</v>
      </c>
      <c r="K68" s="93">
        <f t="shared" si="29"/>
        <v>9.6199999999999992</v>
      </c>
      <c r="L68" s="93">
        <f t="shared" si="30"/>
        <v>10.42</v>
      </c>
      <c r="M68" s="93">
        <f t="shared" si="31"/>
        <v>10.46</v>
      </c>
      <c r="N68" s="93">
        <f t="shared" si="32"/>
        <v>5.26</v>
      </c>
      <c r="O68" s="93">
        <f t="shared" si="33"/>
        <v>7.5400000000000009</v>
      </c>
      <c r="P68" s="93">
        <f t="shared" si="34"/>
        <v>8.5400000000000009</v>
      </c>
      <c r="Q68" s="93">
        <f t="shared" si="35"/>
        <v>10.8</v>
      </c>
      <c r="R68" s="93">
        <f t="shared" si="36"/>
        <v>9.3199999999999985</v>
      </c>
      <c r="S68" s="93">
        <f t="shared" si="37"/>
        <v>9.1800000000000015</v>
      </c>
      <c r="V68" s="93">
        <f t="shared" si="38"/>
        <v>9.4</v>
      </c>
      <c r="W68" s="91">
        <v>7.5</v>
      </c>
      <c r="X68" s="91">
        <v>12</v>
      </c>
      <c r="Y68" s="91">
        <v>9.1</v>
      </c>
      <c r="Z68" s="91">
        <v>8.6999999999999993</v>
      </c>
      <c r="AA68" s="91">
        <v>9.6999999999999993</v>
      </c>
      <c r="AB68" s="92"/>
      <c r="AD68" s="93">
        <f t="shared" si="39"/>
        <v>9.6199999999999992</v>
      </c>
      <c r="AE68" s="91">
        <v>7</v>
      </c>
      <c r="AF68" s="91">
        <v>12.7</v>
      </c>
      <c r="AG68" s="91">
        <v>9.1999999999999993</v>
      </c>
      <c r="AH68" s="91">
        <v>8.9</v>
      </c>
      <c r="AI68" s="91">
        <v>10.3</v>
      </c>
      <c r="AJ68" s="92"/>
      <c r="AL68" s="93">
        <f t="shared" si="40"/>
        <v>10.42</v>
      </c>
      <c r="AM68" s="91">
        <v>8.4</v>
      </c>
      <c r="AN68" s="91">
        <v>13</v>
      </c>
      <c r="AO68" s="91">
        <v>10</v>
      </c>
      <c r="AP68" s="91">
        <v>9.8000000000000007</v>
      </c>
      <c r="AQ68" s="91">
        <v>10.9</v>
      </c>
      <c r="AR68" s="92"/>
      <c r="AT68" s="93">
        <f t="shared" si="41"/>
        <v>10.46</v>
      </c>
      <c r="AU68" s="91">
        <v>8.4</v>
      </c>
      <c r="AV68" s="91">
        <v>12.9</v>
      </c>
      <c r="AW68" s="91">
        <v>10</v>
      </c>
      <c r="AX68" s="91">
        <v>9.8000000000000007</v>
      </c>
      <c r="AY68" s="91">
        <v>11.2</v>
      </c>
      <c r="AZ68" s="92"/>
      <c r="BB68" s="93">
        <f t="shared" si="42"/>
        <v>5.26</v>
      </c>
      <c r="BC68" s="91">
        <v>4.3</v>
      </c>
      <c r="BD68" s="91">
        <v>7.8</v>
      </c>
      <c r="BE68" s="91">
        <v>3.5</v>
      </c>
      <c r="BF68" s="91">
        <v>5.7</v>
      </c>
      <c r="BG68" s="91">
        <v>5</v>
      </c>
      <c r="BH68" s="92"/>
      <c r="BJ68" s="93">
        <f t="shared" si="43"/>
        <v>7.5400000000000009</v>
      </c>
      <c r="BK68" s="91">
        <v>7</v>
      </c>
      <c r="BL68" s="91">
        <v>9.5</v>
      </c>
      <c r="BM68" s="91">
        <v>5.6</v>
      </c>
      <c r="BN68" s="91">
        <v>8.3000000000000007</v>
      </c>
      <c r="BO68" s="91">
        <v>7.3</v>
      </c>
      <c r="BR68" s="93">
        <f t="shared" si="44"/>
        <v>8.5400000000000009</v>
      </c>
      <c r="BS68" s="91">
        <v>6.2</v>
      </c>
      <c r="BT68" s="91">
        <v>12.6</v>
      </c>
      <c r="BU68" s="91">
        <v>7.9</v>
      </c>
      <c r="BV68" s="91">
        <v>8.3000000000000007</v>
      </c>
      <c r="BW68" s="91">
        <v>7.7</v>
      </c>
      <c r="BZ68" s="93">
        <f t="shared" si="45"/>
        <v>10.8</v>
      </c>
      <c r="CA68" s="91">
        <v>8.1</v>
      </c>
      <c r="CB68" s="91">
        <v>14</v>
      </c>
      <c r="CC68" s="91">
        <v>9.6</v>
      </c>
      <c r="CD68" s="91">
        <v>10.6</v>
      </c>
      <c r="CE68" s="91">
        <v>11.7</v>
      </c>
      <c r="CH68" s="93">
        <f t="shared" si="46"/>
        <v>9.3199999999999985</v>
      </c>
      <c r="CI68" s="91">
        <v>7.3</v>
      </c>
      <c r="CJ68" s="91">
        <v>11.5</v>
      </c>
      <c r="CK68" s="91">
        <v>8</v>
      </c>
      <c r="CL68" s="91">
        <v>10</v>
      </c>
      <c r="CM68" s="91">
        <v>9.8000000000000007</v>
      </c>
      <c r="CP68" s="93">
        <f t="shared" si="47"/>
        <v>9.1800000000000015</v>
      </c>
      <c r="CQ68" s="91">
        <v>7.2</v>
      </c>
      <c r="CR68" s="91">
        <v>11.5</v>
      </c>
      <c r="CS68" s="91">
        <v>8</v>
      </c>
      <c r="CT68" s="91">
        <v>9.4</v>
      </c>
      <c r="CU68" s="91">
        <v>9.8000000000000007</v>
      </c>
      <c r="CX68" s="95">
        <v>45846</v>
      </c>
      <c r="CY68" s="91">
        <v>25.736249999999995</v>
      </c>
      <c r="CZ68" s="91">
        <v>24.76</v>
      </c>
    </row>
    <row r="69" spans="3:104">
      <c r="C69" s="92">
        <f t="shared" si="48"/>
        <v>45725</v>
      </c>
      <c r="D69" s="93">
        <f t="shared" si="25"/>
        <v>9.7697800000000008</v>
      </c>
      <c r="E69" s="93">
        <f t="shared" si="26"/>
        <v>10.6</v>
      </c>
      <c r="F69" s="93">
        <f t="shared" si="27"/>
        <v>1.7697800000000008</v>
      </c>
      <c r="G69" s="93">
        <f>指導機関用調整項目!$G$2*F69/$F$367</f>
        <v>1.3225028089483318e-002</v>
      </c>
      <c r="H69" s="93">
        <f t="shared" si="49"/>
        <v>0.16009481240788748</v>
      </c>
      <c r="J69" s="93">
        <f t="shared" si="28"/>
        <v>10.219999999999999</v>
      </c>
      <c r="K69" s="93">
        <f t="shared" si="29"/>
        <v>10.219999999999999</v>
      </c>
      <c r="L69" s="93">
        <f t="shared" si="30"/>
        <v>10.78</v>
      </c>
      <c r="M69" s="93">
        <f t="shared" si="31"/>
        <v>10.98</v>
      </c>
      <c r="N69" s="93">
        <f t="shared" si="32"/>
        <v>5.0200000000000005</v>
      </c>
      <c r="O69" s="93">
        <f t="shared" si="33"/>
        <v>7.5</v>
      </c>
      <c r="P69" s="93">
        <f t="shared" si="34"/>
        <v>10.6</v>
      </c>
      <c r="Q69" s="93">
        <f t="shared" si="35"/>
        <v>11.559999999999999</v>
      </c>
      <c r="R69" s="93">
        <f t="shared" si="36"/>
        <v>10.040000000000001</v>
      </c>
      <c r="S69" s="93">
        <f t="shared" si="37"/>
        <v>9.58</v>
      </c>
      <c r="V69" s="93">
        <f t="shared" si="38"/>
        <v>10.219999999999999</v>
      </c>
      <c r="W69" s="91">
        <v>7.7</v>
      </c>
      <c r="X69" s="91">
        <v>14</v>
      </c>
      <c r="Y69" s="91">
        <v>9.6</v>
      </c>
      <c r="Z69" s="91">
        <v>11.1</v>
      </c>
      <c r="AA69" s="91">
        <v>8.6999999999999993</v>
      </c>
      <c r="AB69" s="92"/>
      <c r="AD69" s="93">
        <f t="shared" si="39"/>
        <v>10.219999999999999</v>
      </c>
      <c r="AE69" s="91">
        <v>8.1999999999999993</v>
      </c>
      <c r="AF69" s="91">
        <v>13.7</v>
      </c>
      <c r="AG69" s="91">
        <v>9.5</v>
      </c>
      <c r="AH69" s="91">
        <v>11.2</v>
      </c>
      <c r="AI69" s="91">
        <v>8.5</v>
      </c>
      <c r="AJ69" s="92"/>
      <c r="AL69" s="93">
        <f t="shared" si="40"/>
        <v>10.78</v>
      </c>
      <c r="AM69" s="91">
        <v>8.1</v>
      </c>
      <c r="AN69" s="91">
        <v>14.3</v>
      </c>
      <c r="AO69" s="91">
        <v>10.1</v>
      </c>
      <c r="AP69" s="91">
        <v>11.9</v>
      </c>
      <c r="AQ69" s="91">
        <v>9.5</v>
      </c>
      <c r="AR69" s="92"/>
      <c r="AT69" s="93">
        <f t="shared" si="41"/>
        <v>10.98</v>
      </c>
      <c r="AU69" s="91">
        <v>8.9</v>
      </c>
      <c r="AV69" s="91">
        <v>14.6</v>
      </c>
      <c r="AW69" s="91">
        <v>10</v>
      </c>
      <c r="AX69" s="91">
        <v>12.2</v>
      </c>
      <c r="AY69" s="91">
        <v>9.1999999999999993</v>
      </c>
      <c r="AZ69" s="92"/>
      <c r="BB69" s="93">
        <f t="shared" si="42"/>
        <v>5.0200000000000005</v>
      </c>
      <c r="BC69" s="91">
        <v>3.5</v>
      </c>
      <c r="BD69" s="91">
        <v>8.4</v>
      </c>
      <c r="BE69" s="91">
        <v>3</v>
      </c>
      <c r="BF69" s="91">
        <v>6.6</v>
      </c>
      <c r="BG69" s="91">
        <v>3.6</v>
      </c>
      <c r="BH69" s="92"/>
      <c r="BJ69" s="93">
        <f t="shared" si="43"/>
        <v>7.5</v>
      </c>
      <c r="BK69" s="91">
        <v>6.6</v>
      </c>
      <c r="BL69" s="91">
        <v>10.1</v>
      </c>
      <c r="BM69" s="91">
        <v>5.4</v>
      </c>
      <c r="BN69" s="91">
        <v>9.3000000000000007</v>
      </c>
      <c r="BO69" s="91">
        <v>6.1</v>
      </c>
      <c r="BR69" s="93">
        <f t="shared" si="44"/>
        <v>10.6</v>
      </c>
      <c r="BS69" s="91">
        <v>7</v>
      </c>
      <c r="BT69" s="91">
        <v>13.8</v>
      </c>
      <c r="BU69" s="91">
        <v>8.3000000000000007</v>
      </c>
      <c r="BV69" s="91">
        <v>10.1</v>
      </c>
      <c r="BW69" s="91">
        <v>13.8</v>
      </c>
      <c r="BZ69" s="93">
        <f t="shared" si="45"/>
        <v>11.559999999999999</v>
      </c>
      <c r="CA69" s="91">
        <v>8.8000000000000007</v>
      </c>
      <c r="CB69" s="91">
        <v>15.6</v>
      </c>
      <c r="CC69" s="91">
        <v>10.199999999999999</v>
      </c>
      <c r="CD69" s="91">
        <v>12.5</v>
      </c>
      <c r="CE69" s="91">
        <v>10.7</v>
      </c>
      <c r="CH69" s="93">
        <f t="shared" si="46"/>
        <v>10.040000000000001</v>
      </c>
      <c r="CI69" s="91">
        <v>8.6</v>
      </c>
      <c r="CJ69" s="91">
        <v>13.6</v>
      </c>
      <c r="CK69" s="91">
        <v>8.1</v>
      </c>
      <c r="CL69" s="91">
        <v>11.2</v>
      </c>
      <c r="CM69" s="91">
        <v>8.6999999999999993</v>
      </c>
      <c r="CP69" s="93">
        <f t="shared" si="47"/>
        <v>9.58</v>
      </c>
      <c r="CQ69" s="91">
        <v>7.9</v>
      </c>
      <c r="CR69" s="91">
        <v>13.2</v>
      </c>
      <c r="CS69" s="91">
        <v>7.9</v>
      </c>
      <c r="CT69" s="91">
        <v>10.5</v>
      </c>
      <c r="CU69" s="91">
        <v>8.4</v>
      </c>
      <c r="CX69" s="95">
        <v>45847</v>
      </c>
      <c r="CY69" s="91">
        <v>25.550624999999997</v>
      </c>
      <c r="CZ69" s="91">
        <v>24.96</v>
      </c>
    </row>
    <row r="70" spans="3:104">
      <c r="C70" s="92">
        <f t="shared" si="48"/>
        <v>45726</v>
      </c>
      <c r="D70" s="93">
        <f t="shared" si="25"/>
        <v>10.215852</v>
      </c>
      <c r="E70" s="93">
        <f t="shared" si="26"/>
        <v>11.04</v>
      </c>
      <c r="F70" s="93">
        <f t="shared" si="27"/>
        <v>2.2158519999999999</v>
      </c>
      <c r="G70" s="93">
        <f>指導機関用調整項目!$G$2*F70/$F$367</f>
        <v>1.655838858057938e-002</v>
      </c>
      <c r="H70" s="93">
        <f t="shared" si="49"/>
        <v>0.17665320098846685</v>
      </c>
      <c r="J70" s="93">
        <f t="shared" si="28"/>
        <v>12.239999999999998</v>
      </c>
      <c r="K70" s="93">
        <f t="shared" si="29"/>
        <v>11.92</v>
      </c>
      <c r="L70" s="93">
        <f t="shared" si="30"/>
        <v>12.479999999999999</v>
      </c>
      <c r="M70" s="93">
        <f t="shared" si="31"/>
        <v>12.46</v>
      </c>
      <c r="N70" s="93">
        <f t="shared" si="32"/>
        <v>5.12</v>
      </c>
      <c r="O70" s="93">
        <f t="shared" si="33"/>
        <v>8.6199999999999992</v>
      </c>
      <c r="P70" s="93">
        <f t="shared" si="34"/>
        <v>11.04</v>
      </c>
      <c r="Q70" s="93">
        <f t="shared" si="35"/>
        <v>12.76</v>
      </c>
      <c r="R70" s="93">
        <f t="shared" si="36"/>
        <v>11.680000000000001</v>
      </c>
      <c r="S70" s="93">
        <f t="shared" si="37"/>
        <v>10.7</v>
      </c>
      <c r="V70" s="93">
        <f t="shared" si="38"/>
        <v>12.239999999999998</v>
      </c>
      <c r="W70" s="91">
        <v>7.6</v>
      </c>
      <c r="X70" s="91">
        <v>16.2</v>
      </c>
      <c r="Y70" s="91">
        <v>8.8000000000000007</v>
      </c>
      <c r="Z70" s="91">
        <v>13</v>
      </c>
      <c r="AA70" s="91">
        <v>15.6</v>
      </c>
      <c r="AB70" s="92"/>
      <c r="AD70" s="93">
        <f t="shared" si="39"/>
        <v>11.92</v>
      </c>
      <c r="AE70" s="91">
        <v>7.2</v>
      </c>
      <c r="AF70" s="91">
        <v>15.7</v>
      </c>
      <c r="AG70" s="91">
        <v>9.3000000000000007</v>
      </c>
      <c r="AH70" s="91">
        <v>12.8</v>
      </c>
      <c r="AI70" s="91">
        <v>14.6</v>
      </c>
      <c r="AJ70" s="92"/>
      <c r="AL70" s="93">
        <f t="shared" si="40"/>
        <v>12.479999999999999</v>
      </c>
      <c r="AM70" s="91">
        <v>7.4</v>
      </c>
      <c r="AN70" s="91">
        <v>16.5</v>
      </c>
      <c r="AO70" s="91">
        <v>9.4</v>
      </c>
      <c r="AP70" s="91">
        <v>13.4</v>
      </c>
      <c r="AQ70" s="91">
        <v>15.7</v>
      </c>
      <c r="AR70" s="92"/>
      <c r="AT70" s="93">
        <f t="shared" si="41"/>
        <v>12.46</v>
      </c>
      <c r="AU70" s="91">
        <v>7.9</v>
      </c>
      <c r="AV70" s="91">
        <v>16.899999999999999</v>
      </c>
      <c r="AW70" s="91">
        <v>9.9</v>
      </c>
      <c r="AX70" s="91">
        <v>13.1</v>
      </c>
      <c r="AY70" s="91">
        <v>14.5</v>
      </c>
      <c r="AZ70" s="92"/>
      <c r="BB70" s="93">
        <f t="shared" si="42"/>
        <v>5.12</v>
      </c>
      <c r="BC70" s="91">
        <v>0.5</v>
      </c>
      <c r="BD70" s="91">
        <v>9.4</v>
      </c>
      <c r="BE70" s="91">
        <v>3.7</v>
      </c>
      <c r="BF70" s="91">
        <v>7.5</v>
      </c>
      <c r="BG70" s="91">
        <v>4.5</v>
      </c>
      <c r="BH70" s="92"/>
      <c r="BJ70" s="93">
        <f t="shared" si="43"/>
        <v>8.6199999999999992</v>
      </c>
      <c r="BK70" s="91">
        <v>3.6</v>
      </c>
      <c r="BL70" s="91">
        <v>11.9</v>
      </c>
      <c r="BM70" s="91">
        <v>6.5</v>
      </c>
      <c r="BN70" s="91">
        <v>10.4</v>
      </c>
      <c r="BO70" s="91">
        <v>10.7</v>
      </c>
      <c r="BR70" s="93">
        <f t="shared" si="44"/>
        <v>11.04</v>
      </c>
      <c r="BS70" s="91">
        <v>4.2</v>
      </c>
      <c r="BT70" s="91">
        <v>15.6</v>
      </c>
      <c r="BU70" s="91">
        <v>9.1</v>
      </c>
      <c r="BV70" s="91">
        <v>12</v>
      </c>
      <c r="BW70" s="91">
        <v>14.3</v>
      </c>
      <c r="BZ70" s="93">
        <f t="shared" si="45"/>
        <v>12.76</v>
      </c>
      <c r="CA70" s="91">
        <v>5.9</v>
      </c>
      <c r="CB70" s="91">
        <v>16.8</v>
      </c>
      <c r="CC70" s="91">
        <v>11.3</v>
      </c>
      <c r="CD70" s="91">
        <v>15</v>
      </c>
      <c r="CE70" s="91">
        <v>14.8</v>
      </c>
      <c r="CH70" s="93">
        <f t="shared" si="46"/>
        <v>11.680000000000001</v>
      </c>
      <c r="CI70" s="91">
        <v>5.5</v>
      </c>
      <c r="CJ70" s="91">
        <v>17.3</v>
      </c>
      <c r="CK70" s="91">
        <v>9.1999999999999993</v>
      </c>
      <c r="CL70" s="91">
        <v>13.7</v>
      </c>
      <c r="CM70" s="91">
        <v>12.7</v>
      </c>
      <c r="CP70" s="93">
        <f t="shared" si="47"/>
        <v>10.7</v>
      </c>
      <c r="CQ70" s="91">
        <v>5.4</v>
      </c>
      <c r="CR70" s="91">
        <v>14.1</v>
      </c>
      <c r="CS70" s="91">
        <v>9.1999999999999993</v>
      </c>
      <c r="CT70" s="91">
        <v>12.4</v>
      </c>
      <c r="CU70" s="91">
        <v>12.4</v>
      </c>
      <c r="CX70" s="95">
        <v>45848</v>
      </c>
      <c r="CY70" s="91">
        <v>25.508124999999993</v>
      </c>
      <c r="CZ70" s="91">
        <v>25.7</v>
      </c>
    </row>
    <row r="71" spans="3:104">
      <c r="C71" s="92">
        <f t="shared" si="48"/>
        <v>45727</v>
      </c>
      <c r="D71" s="93">
        <f t="shared" si="25"/>
        <v>9.6886760000000027</v>
      </c>
      <c r="E71" s="93">
        <f t="shared" si="26"/>
        <v>10.520000000000001</v>
      </c>
      <c r="F71" s="93">
        <f t="shared" si="27"/>
        <v>1.6886760000000027</v>
      </c>
      <c r="G71" s="93">
        <f>指導機関用調整項目!$G$2*F71/$F$367</f>
        <v>1.2618962545647686e-002</v>
      </c>
      <c r="H71" s="93">
        <f t="shared" si="49"/>
        <v>0.18927216353411452</v>
      </c>
      <c r="J71" s="93">
        <f t="shared" si="28"/>
        <v>11.72</v>
      </c>
      <c r="K71" s="93">
        <f t="shared" si="29"/>
        <v>11.739999999999998</v>
      </c>
      <c r="L71" s="93">
        <f t="shared" si="30"/>
        <v>12.14</v>
      </c>
      <c r="M71" s="93">
        <f t="shared" si="31"/>
        <v>12.3</v>
      </c>
      <c r="N71" s="93">
        <f t="shared" si="32"/>
        <v>6.26</v>
      </c>
      <c r="O71" s="93">
        <f t="shared" si="33"/>
        <v>8.7999999999999989</v>
      </c>
      <c r="P71" s="93">
        <f t="shared" si="34"/>
        <v>10.520000000000001</v>
      </c>
      <c r="Q71" s="93">
        <f t="shared" si="35"/>
        <v>12.84</v>
      </c>
      <c r="R71" s="93">
        <f t="shared" si="36"/>
        <v>11.38</v>
      </c>
      <c r="S71" s="93">
        <f t="shared" si="37"/>
        <v>10.98</v>
      </c>
      <c r="V71" s="93">
        <f t="shared" si="38"/>
        <v>11.72</v>
      </c>
      <c r="W71" s="91">
        <v>6.3</v>
      </c>
      <c r="X71" s="91">
        <v>14.1</v>
      </c>
      <c r="Y71" s="91">
        <v>11.3</v>
      </c>
      <c r="Z71" s="91">
        <v>11.2</v>
      </c>
      <c r="AA71" s="91">
        <v>15.7</v>
      </c>
      <c r="AB71" s="92"/>
      <c r="AD71" s="93">
        <f t="shared" si="39"/>
        <v>11.739999999999998</v>
      </c>
      <c r="AE71" s="91">
        <v>6.8</v>
      </c>
      <c r="AF71" s="91">
        <v>14.4</v>
      </c>
      <c r="AG71" s="91">
        <v>11.1</v>
      </c>
      <c r="AH71" s="91">
        <v>11.4</v>
      </c>
      <c r="AI71" s="91">
        <v>15</v>
      </c>
      <c r="AJ71" s="92"/>
      <c r="AL71" s="93">
        <f t="shared" si="40"/>
        <v>12.14</v>
      </c>
      <c r="AM71" s="91">
        <v>6.9</v>
      </c>
      <c r="AN71" s="91">
        <v>14.7</v>
      </c>
      <c r="AO71" s="91">
        <v>11.9</v>
      </c>
      <c r="AP71" s="91">
        <v>12</v>
      </c>
      <c r="AQ71" s="91">
        <v>15.2</v>
      </c>
      <c r="AR71" s="92"/>
      <c r="AT71" s="93">
        <f t="shared" si="41"/>
        <v>12.3</v>
      </c>
      <c r="AU71" s="91">
        <v>7</v>
      </c>
      <c r="AV71" s="91">
        <v>15</v>
      </c>
      <c r="AW71" s="91">
        <v>12.1</v>
      </c>
      <c r="AX71" s="91">
        <v>12.2</v>
      </c>
      <c r="AY71" s="91">
        <v>15.2</v>
      </c>
      <c r="AZ71" s="92"/>
      <c r="BB71" s="93">
        <f t="shared" si="42"/>
        <v>6.26</v>
      </c>
      <c r="BC71" s="91">
        <v>0.3</v>
      </c>
      <c r="BD71" s="91">
        <v>9.6</v>
      </c>
      <c r="BE71" s="91">
        <v>5.3</v>
      </c>
      <c r="BF71" s="91">
        <v>6.4</v>
      </c>
      <c r="BG71" s="91">
        <v>9.6999999999999993</v>
      </c>
      <c r="BH71" s="92"/>
      <c r="BJ71" s="93">
        <f t="shared" si="43"/>
        <v>8.7999999999999989</v>
      </c>
      <c r="BK71" s="91">
        <v>2.8</v>
      </c>
      <c r="BL71" s="91">
        <v>11.9</v>
      </c>
      <c r="BM71" s="91">
        <v>8.1999999999999993</v>
      </c>
      <c r="BN71" s="91">
        <v>9.6999999999999993</v>
      </c>
      <c r="BO71" s="91">
        <v>11.4</v>
      </c>
      <c r="BR71" s="93">
        <f t="shared" si="44"/>
        <v>10.520000000000001</v>
      </c>
      <c r="BS71" s="91">
        <v>4.5</v>
      </c>
      <c r="BT71" s="91">
        <v>14.1</v>
      </c>
      <c r="BU71" s="91">
        <v>10.8</v>
      </c>
      <c r="BV71" s="91">
        <v>11</v>
      </c>
      <c r="BW71" s="91">
        <v>12.2</v>
      </c>
      <c r="BZ71" s="93">
        <f t="shared" si="45"/>
        <v>12.84</v>
      </c>
      <c r="CA71" s="91">
        <v>6.3</v>
      </c>
      <c r="CB71" s="91">
        <v>15.5</v>
      </c>
      <c r="CC71" s="91">
        <v>12.9</v>
      </c>
      <c r="CD71" s="91">
        <v>12.9</v>
      </c>
      <c r="CE71" s="91">
        <v>16.600000000000001</v>
      </c>
      <c r="CH71" s="93">
        <f t="shared" si="46"/>
        <v>11.38</v>
      </c>
      <c r="CI71" s="91">
        <v>6.1</v>
      </c>
      <c r="CJ71" s="91">
        <v>13.4</v>
      </c>
      <c r="CK71" s="91">
        <v>10.9</v>
      </c>
      <c r="CL71" s="91">
        <v>11.2</v>
      </c>
      <c r="CM71" s="91">
        <v>15.3</v>
      </c>
      <c r="CP71" s="93">
        <f t="shared" si="47"/>
        <v>10.98</v>
      </c>
      <c r="CQ71" s="91">
        <v>6.2</v>
      </c>
      <c r="CR71" s="91">
        <v>13.6</v>
      </c>
      <c r="CS71" s="91">
        <v>10.3</v>
      </c>
      <c r="CT71" s="91">
        <v>11.5</v>
      </c>
      <c r="CU71" s="91">
        <v>13.3</v>
      </c>
      <c r="CX71" s="95">
        <v>45849</v>
      </c>
      <c r="CY71" s="91">
        <v>25.497499999999992</v>
      </c>
      <c r="CZ71" s="91">
        <v>26.08</v>
      </c>
    </row>
    <row r="72" spans="3:104">
      <c r="C72" s="92">
        <f t="shared" si="48"/>
        <v>45728</v>
      </c>
      <c r="D72" s="93">
        <f t="shared" si="25"/>
        <v>9.9928160000000013</v>
      </c>
      <c r="E72" s="93">
        <f t="shared" si="26"/>
        <v>10.82</v>
      </c>
      <c r="F72" s="93">
        <f t="shared" si="27"/>
        <v>1.9928160000000013</v>
      </c>
      <c r="G72" s="93">
        <f>指導機関用調整項目!$G$2*F72/$F$367</f>
        <v>1.4891708335031357e-002</v>
      </c>
      <c r="H72" s="93">
        <f t="shared" si="49"/>
        <v>0.20416387186914589</v>
      </c>
      <c r="J72" s="93">
        <f t="shared" si="28"/>
        <v>12.739999999999998</v>
      </c>
      <c r="K72" s="93">
        <f t="shared" si="29"/>
        <v>12.5</v>
      </c>
      <c r="L72" s="93">
        <f t="shared" si="30"/>
        <v>12.919999999999998</v>
      </c>
      <c r="M72" s="93">
        <f t="shared" si="31"/>
        <v>13.24</v>
      </c>
      <c r="N72" s="93">
        <f t="shared" si="32"/>
        <v>6.56</v>
      </c>
      <c r="O72" s="93">
        <f t="shared" si="33"/>
        <v>9.7200000000000006</v>
      </c>
      <c r="P72" s="93">
        <f t="shared" si="34"/>
        <v>10.82</v>
      </c>
      <c r="Q72" s="93">
        <f t="shared" si="35"/>
        <v>13.14</v>
      </c>
      <c r="R72" s="93">
        <f t="shared" si="36"/>
        <v>12.54</v>
      </c>
      <c r="S72" s="93">
        <f t="shared" si="37"/>
        <v>11.46</v>
      </c>
      <c r="V72" s="93">
        <f t="shared" si="38"/>
        <v>12.739999999999998</v>
      </c>
      <c r="W72" s="91">
        <v>8.1999999999999993</v>
      </c>
      <c r="X72" s="91">
        <v>13.6</v>
      </c>
      <c r="Y72" s="91">
        <v>13.1</v>
      </c>
      <c r="Z72" s="91">
        <v>12.2</v>
      </c>
      <c r="AA72" s="91">
        <v>16.600000000000001</v>
      </c>
      <c r="AB72" s="92"/>
      <c r="AD72" s="93">
        <f t="shared" si="39"/>
        <v>12.5</v>
      </c>
      <c r="AE72" s="91">
        <v>7.7</v>
      </c>
      <c r="AF72" s="91">
        <v>14</v>
      </c>
      <c r="AG72" s="91">
        <v>12.8</v>
      </c>
      <c r="AH72" s="91">
        <v>11.9</v>
      </c>
      <c r="AI72" s="91">
        <v>16.100000000000001</v>
      </c>
      <c r="AJ72" s="92"/>
      <c r="AL72" s="93">
        <f t="shared" si="40"/>
        <v>12.919999999999998</v>
      </c>
      <c r="AM72" s="91">
        <v>8.1999999999999993</v>
      </c>
      <c r="AN72" s="91">
        <v>14.1</v>
      </c>
      <c r="AO72" s="91">
        <v>13.2</v>
      </c>
      <c r="AP72" s="91">
        <v>12.4</v>
      </c>
      <c r="AQ72" s="91">
        <v>16.7</v>
      </c>
      <c r="AR72" s="92"/>
      <c r="AT72" s="93">
        <f t="shared" si="41"/>
        <v>13.24</v>
      </c>
      <c r="AU72" s="91">
        <v>8.6999999999999993</v>
      </c>
      <c r="AV72" s="91">
        <v>14.8</v>
      </c>
      <c r="AW72" s="91">
        <v>13.6</v>
      </c>
      <c r="AX72" s="91">
        <v>12.4</v>
      </c>
      <c r="AY72" s="91">
        <v>16.7</v>
      </c>
      <c r="AZ72" s="92"/>
      <c r="BB72" s="93">
        <f t="shared" si="42"/>
        <v>6.56</v>
      </c>
      <c r="BC72" s="91">
        <v>2.5</v>
      </c>
      <c r="BD72" s="91">
        <v>9.3000000000000007</v>
      </c>
      <c r="BE72" s="91">
        <v>7.3</v>
      </c>
      <c r="BF72" s="91">
        <v>5.4</v>
      </c>
      <c r="BG72" s="91">
        <v>8.3000000000000007</v>
      </c>
      <c r="BH72" s="92"/>
      <c r="BJ72" s="93">
        <f t="shared" si="43"/>
        <v>9.7200000000000006</v>
      </c>
      <c r="BK72" s="91">
        <v>5</v>
      </c>
      <c r="BL72" s="91">
        <v>11.7</v>
      </c>
      <c r="BM72" s="91">
        <v>10.4</v>
      </c>
      <c r="BN72" s="91">
        <v>8.4</v>
      </c>
      <c r="BO72" s="91">
        <v>13.1</v>
      </c>
      <c r="BR72" s="93">
        <f t="shared" si="44"/>
        <v>10.82</v>
      </c>
      <c r="BS72" s="91">
        <v>7.3</v>
      </c>
      <c r="BT72" s="91">
        <v>13.7</v>
      </c>
      <c r="BU72" s="91">
        <v>13.5</v>
      </c>
      <c r="BV72" s="91">
        <v>10.5</v>
      </c>
      <c r="BW72" s="91">
        <v>9.1</v>
      </c>
      <c r="BZ72" s="93">
        <f t="shared" si="45"/>
        <v>13.14</v>
      </c>
      <c r="CA72" s="91">
        <v>8.3000000000000007</v>
      </c>
      <c r="CB72" s="91">
        <v>15.7</v>
      </c>
      <c r="CC72" s="91">
        <v>15.3</v>
      </c>
      <c r="CD72" s="91">
        <v>12.6</v>
      </c>
      <c r="CE72" s="91">
        <v>13.8</v>
      </c>
      <c r="CH72" s="93">
        <f t="shared" si="46"/>
        <v>12.54</v>
      </c>
      <c r="CI72" s="91">
        <v>7.7</v>
      </c>
      <c r="CJ72" s="91">
        <v>15.5</v>
      </c>
      <c r="CK72" s="91">
        <v>14.8</v>
      </c>
      <c r="CL72" s="91">
        <v>11.5</v>
      </c>
      <c r="CM72" s="91">
        <v>13.2</v>
      </c>
      <c r="CP72" s="93">
        <f t="shared" si="47"/>
        <v>11.46</v>
      </c>
      <c r="CQ72" s="91">
        <v>8</v>
      </c>
      <c r="CR72" s="91">
        <v>13.3</v>
      </c>
      <c r="CS72" s="91">
        <v>12.8</v>
      </c>
      <c r="CT72" s="91">
        <v>10.5</v>
      </c>
      <c r="CU72" s="91">
        <v>12.7</v>
      </c>
      <c r="CX72" s="95">
        <v>45850</v>
      </c>
      <c r="CY72" s="91">
        <v>24.872916666666669</v>
      </c>
      <c r="CZ72" s="91">
        <v>25.06</v>
      </c>
    </row>
    <row r="73" spans="3:104">
      <c r="C73" s="92">
        <f t="shared" si="48"/>
        <v>45729</v>
      </c>
      <c r="D73" s="93">
        <f t="shared" si="25"/>
        <v>9.9928159999999995</v>
      </c>
      <c r="E73" s="93">
        <f t="shared" si="26"/>
        <v>10.819999999999999</v>
      </c>
      <c r="F73" s="93">
        <f t="shared" si="27"/>
        <v>1.9928159999999995</v>
      </c>
      <c r="G73" s="93">
        <f>指導機関用調整項目!$G$2*F73/$F$367</f>
        <v>1.4891708335031345e-002</v>
      </c>
      <c r="H73" s="93">
        <f t="shared" si="49"/>
        <v>0.21905558020417723</v>
      </c>
      <c r="J73" s="93">
        <f t="shared" si="28"/>
        <v>11.819999999999999</v>
      </c>
      <c r="K73" s="93">
        <f t="shared" si="29"/>
        <v>11.3</v>
      </c>
      <c r="L73" s="93">
        <f t="shared" si="30"/>
        <v>11.98</v>
      </c>
      <c r="M73" s="93">
        <f t="shared" si="31"/>
        <v>12.48</v>
      </c>
      <c r="N73" s="93">
        <f t="shared" si="32"/>
        <v>5.86</v>
      </c>
      <c r="O73" s="93">
        <f t="shared" si="33"/>
        <v>8.7200000000000006</v>
      </c>
      <c r="P73" s="93">
        <f t="shared" si="34"/>
        <v>10.819999999999999</v>
      </c>
      <c r="Q73" s="93">
        <f t="shared" si="35"/>
        <v>12.8</v>
      </c>
      <c r="R73" s="93">
        <f t="shared" si="36"/>
        <v>12.2</v>
      </c>
      <c r="S73" s="93">
        <f t="shared" si="37"/>
        <v>11.239999999999998</v>
      </c>
      <c r="V73" s="93">
        <f t="shared" si="38"/>
        <v>11.819999999999999</v>
      </c>
      <c r="W73" s="91">
        <v>9.6999999999999993</v>
      </c>
      <c r="X73" s="91">
        <v>12.4</v>
      </c>
      <c r="Y73" s="91">
        <v>14.9</v>
      </c>
      <c r="Z73" s="91">
        <v>10.9</v>
      </c>
      <c r="AA73" s="91">
        <v>11.2</v>
      </c>
      <c r="AB73" s="92"/>
      <c r="AD73" s="93">
        <f t="shared" si="39"/>
        <v>11.3</v>
      </c>
      <c r="AE73" s="91">
        <v>7.5</v>
      </c>
      <c r="AF73" s="91">
        <v>13.4</v>
      </c>
      <c r="AG73" s="91">
        <v>14.9</v>
      </c>
      <c r="AH73" s="91">
        <v>9.3000000000000007</v>
      </c>
      <c r="AI73" s="91">
        <v>11.4</v>
      </c>
      <c r="AJ73" s="92"/>
      <c r="AL73" s="93">
        <f t="shared" si="40"/>
        <v>11.98</v>
      </c>
      <c r="AM73" s="91">
        <v>8.6</v>
      </c>
      <c r="AN73" s="91">
        <v>14.1</v>
      </c>
      <c r="AO73" s="91">
        <v>15.2</v>
      </c>
      <c r="AP73" s="91">
        <v>10.4</v>
      </c>
      <c r="AQ73" s="91">
        <v>11.6</v>
      </c>
      <c r="AR73" s="92"/>
      <c r="AT73" s="93">
        <f t="shared" si="41"/>
        <v>12.48</v>
      </c>
      <c r="AU73" s="91">
        <v>9.5</v>
      </c>
      <c r="AV73" s="91">
        <v>14.1</v>
      </c>
      <c r="AW73" s="91">
        <v>15.9</v>
      </c>
      <c r="AX73" s="91">
        <v>11.4</v>
      </c>
      <c r="AY73" s="91">
        <v>11.5</v>
      </c>
      <c r="AZ73" s="92"/>
      <c r="BB73" s="93">
        <f t="shared" si="42"/>
        <v>5.86</v>
      </c>
      <c r="BC73" s="91">
        <v>2.2000000000000002</v>
      </c>
      <c r="BD73" s="91">
        <v>7</v>
      </c>
      <c r="BE73" s="91">
        <v>10.199999999999999</v>
      </c>
      <c r="BF73" s="91">
        <v>4.9000000000000004</v>
      </c>
      <c r="BG73" s="91">
        <v>5</v>
      </c>
      <c r="BH73" s="92"/>
      <c r="BJ73" s="93">
        <f t="shared" si="43"/>
        <v>8.7200000000000006</v>
      </c>
      <c r="BK73" s="91">
        <v>5.6</v>
      </c>
      <c r="BL73" s="91">
        <v>9.6999999999999993</v>
      </c>
      <c r="BM73" s="91">
        <v>12.1</v>
      </c>
      <c r="BN73" s="91">
        <v>8.8000000000000007</v>
      </c>
      <c r="BO73" s="91">
        <v>7.4</v>
      </c>
      <c r="BR73" s="93">
        <f t="shared" si="44"/>
        <v>10.819999999999999</v>
      </c>
      <c r="BS73" s="91">
        <v>9.1</v>
      </c>
      <c r="BT73" s="91">
        <v>10.4</v>
      </c>
      <c r="BU73" s="91">
        <v>14.8</v>
      </c>
      <c r="BV73" s="91">
        <v>10.1</v>
      </c>
      <c r="BW73" s="91">
        <v>9.6999999999999993</v>
      </c>
      <c r="BZ73" s="93">
        <f t="shared" si="45"/>
        <v>12.8</v>
      </c>
      <c r="CA73" s="91">
        <v>12.4</v>
      </c>
      <c r="CB73" s="91">
        <v>12.6</v>
      </c>
      <c r="CC73" s="91">
        <v>16.399999999999999</v>
      </c>
      <c r="CD73" s="91">
        <v>12</v>
      </c>
      <c r="CE73" s="91">
        <v>10.6</v>
      </c>
      <c r="CH73" s="93">
        <f t="shared" si="46"/>
        <v>12.2</v>
      </c>
      <c r="CI73" s="91">
        <v>11.1</v>
      </c>
      <c r="CJ73" s="91">
        <v>12.1</v>
      </c>
      <c r="CK73" s="91">
        <v>15.2</v>
      </c>
      <c r="CL73" s="91">
        <v>12.2</v>
      </c>
      <c r="CM73" s="91">
        <v>10.4</v>
      </c>
      <c r="CP73" s="93">
        <f t="shared" si="47"/>
        <v>11.239999999999998</v>
      </c>
      <c r="CQ73" s="91">
        <v>9.1</v>
      </c>
      <c r="CR73" s="91">
        <v>10.8</v>
      </c>
      <c r="CS73" s="91">
        <v>14.2</v>
      </c>
      <c r="CT73" s="91">
        <v>11.7</v>
      </c>
      <c r="CU73" s="91">
        <v>10.4</v>
      </c>
      <c r="CX73" s="95">
        <v>45851</v>
      </c>
      <c r="CY73" s="91">
        <v>24.952916666666667</v>
      </c>
      <c r="CZ73" s="91">
        <v>23.56</v>
      </c>
    </row>
    <row r="74" spans="3:104">
      <c r="C74" s="92">
        <f t="shared" si="48"/>
        <v>45730</v>
      </c>
      <c r="D74" s="93">
        <f t="shared" si="25"/>
        <v>9.242604</v>
      </c>
      <c r="E74" s="93">
        <f t="shared" si="26"/>
        <v>10.08</v>
      </c>
      <c r="F74" s="93">
        <f t="shared" si="27"/>
        <v>1.242604</v>
      </c>
      <c r="G74" s="93">
        <f>指導機関用調整項目!$G$2*F74/$F$367</f>
        <v>9.2856020545515963e-003</v>
      </c>
      <c r="H74" s="93">
        <f t="shared" si="49"/>
        <v>0.22834118225872882</v>
      </c>
      <c r="J74" s="93">
        <f t="shared" si="28"/>
        <v>12.9</v>
      </c>
      <c r="K74" s="93">
        <f t="shared" si="29"/>
        <v>12.839999999999998</v>
      </c>
      <c r="L74" s="93">
        <f t="shared" si="30"/>
        <v>12.920000000000002</v>
      </c>
      <c r="M74" s="93">
        <f t="shared" si="31"/>
        <v>13.720000000000002</v>
      </c>
      <c r="N74" s="93">
        <f t="shared" si="32"/>
        <v>6.580000000000001</v>
      </c>
      <c r="O74" s="93">
        <f t="shared" si="33"/>
        <v>9.4199999999999982</v>
      </c>
      <c r="P74" s="93">
        <f t="shared" si="34"/>
        <v>10.08</v>
      </c>
      <c r="Q74" s="93">
        <f t="shared" si="35"/>
        <v>12.279999999999998</v>
      </c>
      <c r="R74" s="93">
        <f t="shared" si="36"/>
        <v>11.84</v>
      </c>
      <c r="S74" s="93">
        <f t="shared" si="37"/>
        <v>11.54</v>
      </c>
      <c r="V74" s="93">
        <f t="shared" si="38"/>
        <v>12.9</v>
      </c>
      <c r="W74" s="91">
        <v>10.7</v>
      </c>
      <c r="X74" s="91">
        <v>11.5</v>
      </c>
      <c r="Y74" s="91">
        <v>18.3</v>
      </c>
      <c r="Z74" s="91">
        <v>12.1</v>
      </c>
      <c r="AA74" s="91">
        <v>11.9</v>
      </c>
      <c r="AB74" s="92"/>
      <c r="AD74" s="93">
        <f t="shared" si="39"/>
        <v>12.839999999999998</v>
      </c>
      <c r="AE74" s="91">
        <v>11</v>
      </c>
      <c r="AF74" s="91">
        <v>11.7</v>
      </c>
      <c r="AG74" s="91">
        <v>17.100000000000001</v>
      </c>
      <c r="AH74" s="91">
        <v>12.3</v>
      </c>
      <c r="AI74" s="91">
        <v>12.1</v>
      </c>
      <c r="AJ74" s="92"/>
      <c r="AL74" s="93">
        <f t="shared" si="40"/>
        <v>12.920000000000002</v>
      </c>
      <c r="AM74" s="91">
        <v>10.5</v>
      </c>
      <c r="AN74" s="91">
        <v>11.8</v>
      </c>
      <c r="AO74" s="91">
        <v>17.600000000000001</v>
      </c>
      <c r="AP74" s="91">
        <v>12.6</v>
      </c>
      <c r="AQ74" s="91">
        <v>12.1</v>
      </c>
      <c r="AR74" s="92"/>
      <c r="AT74" s="93">
        <f t="shared" si="41"/>
        <v>13.720000000000002</v>
      </c>
      <c r="AU74" s="91">
        <v>11.3</v>
      </c>
      <c r="AV74" s="91">
        <v>11.7</v>
      </c>
      <c r="AW74" s="91">
        <v>19.5</v>
      </c>
      <c r="AX74" s="91">
        <v>13.2</v>
      </c>
      <c r="AY74" s="91">
        <v>12.9</v>
      </c>
      <c r="AZ74" s="92"/>
      <c r="BB74" s="93">
        <f t="shared" si="42"/>
        <v>6.580000000000001</v>
      </c>
      <c r="BC74" s="91">
        <v>3.5</v>
      </c>
      <c r="BD74" s="91">
        <v>4.7</v>
      </c>
      <c r="BE74" s="91">
        <v>11.9</v>
      </c>
      <c r="BF74" s="91">
        <v>6.1</v>
      </c>
      <c r="BG74" s="91">
        <v>6.7</v>
      </c>
      <c r="BH74" s="92"/>
      <c r="BJ74" s="93">
        <f t="shared" si="43"/>
        <v>9.4199999999999982</v>
      </c>
      <c r="BK74" s="91">
        <v>6.4</v>
      </c>
      <c r="BL74" s="91">
        <v>8</v>
      </c>
      <c r="BM74" s="91">
        <v>15</v>
      </c>
      <c r="BN74" s="91">
        <v>9.4</v>
      </c>
      <c r="BO74" s="91">
        <v>8.3000000000000007</v>
      </c>
      <c r="BR74" s="93">
        <f t="shared" si="44"/>
        <v>10.08</v>
      </c>
      <c r="BS74" s="91">
        <v>7.9</v>
      </c>
      <c r="BT74" s="91">
        <v>9.1999999999999993</v>
      </c>
      <c r="BU74" s="91">
        <v>16.600000000000001</v>
      </c>
      <c r="BV74" s="91">
        <v>10.4</v>
      </c>
      <c r="BW74" s="91">
        <v>6.3</v>
      </c>
      <c r="BZ74" s="93">
        <f t="shared" si="45"/>
        <v>12.279999999999998</v>
      </c>
      <c r="CA74" s="91">
        <v>9.6</v>
      </c>
      <c r="CB74" s="91">
        <v>10.7</v>
      </c>
      <c r="CC74" s="91">
        <v>17.3</v>
      </c>
      <c r="CD74" s="91">
        <v>11.4</v>
      </c>
      <c r="CE74" s="91">
        <v>12.4</v>
      </c>
      <c r="CH74" s="93">
        <f t="shared" si="46"/>
        <v>11.84</v>
      </c>
      <c r="CI74" s="91">
        <v>9.1999999999999993</v>
      </c>
      <c r="CJ74" s="91">
        <v>10.1</v>
      </c>
      <c r="CK74" s="91">
        <v>17.399999999999999</v>
      </c>
      <c r="CL74" s="91">
        <v>11.3</v>
      </c>
      <c r="CM74" s="91">
        <v>11.2</v>
      </c>
      <c r="CP74" s="93">
        <f t="shared" si="47"/>
        <v>11.54</v>
      </c>
      <c r="CQ74" s="91">
        <v>9.1</v>
      </c>
      <c r="CR74" s="91">
        <v>10.3</v>
      </c>
      <c r="CS74" s="91">
        <v>16.3</v>
      </c>
      <c r="CT74" s="91">
        <v>11.8</v>
      </c>
      <c r="CU74" s="91">
        <v>10.199999999999999</v>
      </c>
      <c r="CX74" s="95">
        <v>45852</v>
      </c>
      <c r="CY74" s="91">
        <v>25.233125000000001</v>
      </c>
      <c r="CZ74" s="91">
        <v>23.98</v>
      </c>
    </row>
    <row r="75" spans="3:104">
      <c r="C75" s="92">
        <f t="shared" si="48"/>
        <v>45731</v>
      </c>
      <c r="D75" s="93">
        <f t="shared" si="25"/>
        <v>9.5670200000000012</v>
      </c>
      <c r="E75" s="93">
        <f t="shared" si="26"/>
        <v>10.4</v>
      </c>
      <c r="F75" s="93">
        <f t="shared" si="27"/>
        <v>1.5670200000000012</v>
      </c>
      <c r="G75" s="93">
        <f>指導機関用調整項目!$G$2*F75/$F$367</f>
        <v>1.17098642298942e-002</v>
      </c>
      <c r="H75" s="93">
        <f t="shared" si="49"/>
        <v>0.24005104648862302</v>
      </c>
      <c r="J75" s="93">
        <f t="shared" si="28"/>
        <v>11.92</v>
      </c>
      <c r="K75" s="93">
        <f t="shared" si="29"/>
        <v>12.02</v>
      </c>
      <c r="L75" s="93">
        <f t="shared" si="30"/>
        <v>12.419999999999998</v>
      </c>
      <c r="M75" s="93">
        <f t="shared" si="31"/>
        <v>12.66</v>
      </c>
      <c r="N75" s="93">
        <f t="shared" si="32"/>
        <v>6.16</v>
      </c>
      <c r="O75" s="93">
        <f t="shared" si="33"/>
        <v>8.5599999999999987</v>
      </c>
      <c r="P75" s="93">
        <f t="shared" si="34"/>
        <v>10.4</v>
      </c>
      <c r="Q75" s="93">
        <f t="shared" si="35"/>
        <v>12.440000000000001</v>
      </c>
      <c r="R75" s="93">
        <f t="shared" si="36"/>
        <v>11.640000000000002</v>
      </c>
      <c r="S75" s="93">
        <f t="shared" si="37"/>
        <v>10.739999999999998</v>
      </c>
      <c r="V75" s="93">
        <f t="shared" si="38"/>
        <v>11.92</v>
      </c>
      <c r="W75" s="91">
        <v>9.9</v>
      </c>
      <c r="X75" s="91">
        <v>13.4</v>
      </c>
      <c r="Y75" s="91">
        <v>17.8</v>
      </c>
      <c r="Z75" s="91">
        <v>11.4</v>
      </c>
      <c r="AA75" s="91">
        <v>7.1</v>
      </c>
      <c r="AB75" s="92"/>
      <c r="AD75" s="93">
        <f t="shared" si="39"/>
        <v>12.02</v>
      </c>
      <c r="AE75" s="91">
        <v>9.6</v>
      </c>
      <c r="AF75" s="91">
        <v>12.7</v>
      </c>
      <c r="AG75" s="91">
        <v>18.600000000000001</v>
      </c>
      <c r="AH75" s="91">
        <v>12</v>
      </c>
      <c r="AI75" s="91">
        <v>7.2</v>
      </c>
      <c r="AJ75" s="92"/>
      <c r="AL75" s="93">
        <f t="shared" si="40"/>
        <v>12.419999999999998</v>
      </c>
      <c r="AM75" s="91">
        <v>9.9</v>
      </c>
      <c r="AN75" s="91">
        <v>12.7</v>
      </c>
      <c r="AO75" s="91">
        <v>18.7</v>
      </c>
      <c r="AP75" s="91">
        <v>12.8</v>
      </c>
      <c r="AQ75" s="91">
        <v>8</v>
      </c>
      <c r="AR75" s="92"/>
      <c r="AT75" s="93">
        <f t="shared" si="41"/>
        <v>12.66</v>
      </c>
      <c r="AU75" s="91">
        <v>10.6</v>
      </c>
      <c r="AV75" s="91">
        <v>13.1</v>
      </c>
      <c r="AW75" s="91">
        <v>18.8</v>
      </c>
      <c r="AX75" s="91">
        <v>12.6</v>
      </c>
      <c r="AY75" s="91">
        <v>8.1999999999999993</v>
      </c>
      <c r="AZ75" s="92"/>
      <c r="BB75" s="93">
        <f t="shared" si="42"/>
        <v>6.16</v>
      </c>
      <c r="BC75" s="91">
        <v>3.2</v>
      </c>
      <c r="BD75" s="91">
        <v>7.8</v>
      </c>
      <c r="BE75" s="91">
        <v>11.4</v>
      </c>
      <c r="BF75" s="91">
        <v>6.3</v>
      </c>
      <c r="BG75" s="91">
        <v>2.1</v>
      </c>
      <c r="BH75" s="92"/>
      <c r="BJ75" s="93">
        <f t="shared" si="43"/>
        <v>8.5599999999999987</v>
      </c>
      <c r="BK75" s="91">
        <v>5.7</v>
      </c>
      <c r="BL75" s="91">
        <v>10.3</v>
      </c>
      <c r="BM75" s="91">
        <v>13.2</v>
      </c>
      <c r="BN75" s="91">
        <v>8.8000000000000007</v>
      </c>
      <c r="BO75" s="91">
        <v>4.8</v>
      </c>
      <c r="BR75" s="93">
        <f t="shared" si="44"/>
        <v>10.4</v>
      </c>
      <c r="BS75" s="91">
        <v>7.7</v>
      </c>
      <c r="BT75" s="91">
        <v>11.7</v>
      </c>
      <c r="BU75" s="91">
        <v>15.7</v>
      </c>
      <c r="BV75" s="91">
        <v>10.7</v>
      </c>
      <c r="BW75" s="91">
        <v>6.2</v>
      </c>
      <c r="BZ75" s="93">
        <f t="shared" si="45"/>
        <v>12.440000000000001</v>
      </c>
      <c r="CA75" s="91">
        <v>10.1</v>
      </c>
      <c r="CB75" s="91">
        <v>13.8</v>
      </c>
      <c r="CC75" s="91">
        <v>17.5</v>
      </c>
      <c r="CD75" s="91">
        <v>12.1</v>
      </c>
      <c r="CE75" s="91">
        <v>8.6999999999999993</v>
      </c>
      <c r="CH75" s="93">
        <f t="shared" si="46"/>
        <v>11.640000000000002</v>
      </c>
      <c r="CI75" s="91">
        <v>9.5</v>
      </c>
      <c r="CJ75" s="91">
        <v>12.1</v>
      </c>
      <c r="CK75" s="91">
        <v>16.8</v>
      </c>
      <c r="CL75" s="91">
        <v>12.1</v>
      </c>
      <c r="CM75" s="91">
        <v>7.7</v>
      </c>
      <c r="CP75" s="93">
        <f t="shared" si="47"/>
        <v>10.739999999999998</v>
      </c>
      <c r="CQ75" s="91">
        <v>7.8</v>
      </c>
      <c r="CR75" s="91">
        <v>11.6</v>
      </c>
      <c r="CS75" s="91">
        <v>14.9</v>
      </c>
      <c r="CT75" s="91">
        <v>12.5</v>
      </c>
      <c r="CU75" s="91">
        <v>6.9</v>
      </c>
      <c r="CX75" s="95">
        <v>45853</v>
      </c>
      <c r="CY75" s="91">
        <v>25.066666666666674</v>
      </c>
      <c r="CZ75" s="91">
        <v>24.119999999999997</v>
      </c>
    </row>
    <row r="76" spans="3:104">
      <c r="C76" s="92">
        <f t="shared" si="48"/>
        <v>45732</v>
      </c>
      <c r="D76" s="93">
        <f t="shared" si="25"/>
        <v>10.641648000000002</v>
      </c>
      <c r="E76" s="93">
        <f t="shared" si="26"/>
        <v>11.46</v>
      </c>
      <c r="F76" s="93">
        <f t="shared" si="27"/>
        <v>2.6416480000000018</v>
      </c>
      <c r="G76" s="93">
        <f>指導機関用調整項目!$G$2*F76/$F$367</f>
        <v>1.9740232685716553e-002</v>
      </c>
      <c r="H76" s="93">
        <f t="shared" si="49"/>
        <v>0.25979127917433958</v>
      </c>
      <c r="J76" s="93">
        <f t="shared" si="28"/>
        <v>12.779999999999998</v>
      </c>
      <c r="K76" s="93">
        <f t="shared" si="29"/>
        <v>12.42</v>
      </c>
      <c r="L76" s="93">
        <f t="shared" si="30"/>
        <v>13.020000000000001</v>
      </c>
      <c r="M76" s="93">
        <f t="shared" si="31"/>
        <v>13.74</v>
      </c>
      <c r="N76" s="93">
        <f t="shared" si="32"/>
        <v>7.3600000000000012</v>
      </c>
      <c r="O76" s="93">
        <f t="shared" si="33"/>
        <v>10.16</v>
      </c>
      <c r="P76" s="93">
        <f t="shared" si="34"/>
        <v>11.46</v>
      </c>
      <c r="Q76" s="93">
        <f t="shared" si="35"/>
        <v>13.14</v>
      </c>
      <c r="R76" s="93">
        <f t="shared" si="36"/>
        <v>12.42</v>
      </c>
      <c r="S76" s="93">
        <f t="shared" si="37"/>
        <v>11.760000000000002</v>
      </c>
      <c r="V76" s="93">
        <f t="shared" si="38"/>
        <v>12.779999999999998</v>
      </c>
      <c r="W76" s="91">
        <v>10.9</v>
      </c>
      <c r="X76" s="91">
        <v>15.2</v>
      </c>
      <c r="Y76" s="91">
        <v>14.7</v>
      </c>
      <c r="Z76" s="91">
        <v>14.3</v>
      </c>
      <c r="AA76" s="91">
        <v>8.8000000000000007</v>
      </c>
      <c r="AB76" s="92"/>
      <c r="AD76" s="93">
        <f t="shared" si="39"/>
        <v>12.42</v>
      </c>
      <c r="AE76" s="91">
        <v>10.7</v>
      </c>
      <c r="AF76" s="91">
        <v>14.1</v>
      </c>
      <c r="AG76" s="91">
        <v>14.5</v>
      </c>
      <c r="AH76" s="91">
        <v>14.2</v>
      </c>
      <c r="AI76" s="91">
        <v>8.6</v>
      </c>
      <c r="AJ76" s="92"/>
      <c r="AL76" s="93">
        <f t="shared" si="40"/>
        <v>13.020000000000001</v>
      </c>
      <c r="AM76" s="91">
        <v>10.8</v>
      </c>
      <c r="AN76" s="91">
        <v>14.9</v>
      </c>
      <c r="AO76" s="91">
        <v>15</v>
      </c>
      <c r="AP76" s="91">
        <v>15.2</v>
      </c>
      <c r="AQ76" s="91">
        <v>9.1999999999999993</v>
      </c>
      <c r="AR76" s="92"/>
      <c r="AT76" s="93">
        <f t="shared" si="41"/>
        <v>13.74</v>
      </c>
      <c r="AU76" s="91">
        <v>11.9</v>
      </c>
      <c r="AV76" s="91">
        <v>16.100000000000001</v>
      </c>
      <c r="AW76" s="91">
        <v>15.7</v>
      </c>
      <c r="AX76" s="91">
        <v>15.7</v>
      </c>
      <c r="AY76" s="91">
        <v>9.3000000000000007</v>
      </c>
      <c r="AZ76" s="92"/>
      <c r="BB76" s="93">
        <f t="shared" si="42"/>
        <v>7.3600000000000012</v>
      </c>
      <c r="BC76" s="91">
        <v>5.3</v>
      </c>
      <c r="BD76" s="91">
        <v>9.3000000000000007</v>
      </c>
      <c r="BE76" s="91">
        <v>10.1</v>
      </c>
      <c r="BF76" s="91">
        <v>9.4</v>
      </c>
      <c r="BG76" s="91">
        <v>2.7</v>
      </c>
      <c r="BH76" s="92"/>
      <c r="BJ76" s="93">
        <f t="shared" si="43"/>
        <v>10.16</v>
      </c>
      <c r="BK76" s="91">
        <v>7.5</v>
      </c>
      <c r="BL76" s="91">
        <v>12.6</v>
      </c>
      <c r="BM76" s="91">
        <v>12.7</v>
      </c>
      <c r="BN76" s="91">
        <v>12</v>
      </c>
      <c r="BO76" s="91">
        <v>6</v>
      </c>
      <c r="BR76" s="93">
        <f t="shared" si="44"/>
        <v>11.46</v>
      </c>
      <c r="BS76" s="91">
        <v>10.5</v>
      </c>
      <c r="BT76" s="91">
        <v>14.4</v>
      </c>
      <c r="BU76" s="91">
        <v>14.3</v>
      </c>
      <c r="BV76" s="91">
        <v>12.4</v>
      </c>
      <c r="BW76" s="91">
        <v>5.7</v>
      </c>
      <c r="BZ76" s="93">
        <f t="shared" si="45"/>
        <v>13.14</v>
      </c>
      <c r="CA76" s="91">
        <v>12.4</v>
      </c>
      <c r="CB76" s="91">
        <v>16.100000000000001</v>
      </c>
      <c r="CC76" s="91">
        <v>14.7</v>
      </c>
      <c r="CD76" s="91">
        <v>14.3</v>
      </c>
      <c r="CE76" s="91">
        <v>8.1999999999999993</v>
      </c>
      <c r="CH76" s="93">
        <f t="shared" si="46"/>
        <v>12.42</v>
      </c>
      <c r="CI76" s="91">
        <v>11.8</v>
      </c>
      <c r="CJ76" s="91">
        <v>15.1</v>
      </c>
      <c r="CK76" s="91">
        <v>14</v>
      </c>
      <c r="CL76" s="91">
        <v>13.3</v>
      </c>
      <c r="CM76" s="91">
        <v>7.9</v>
      </c>
      <c r="CP76" s="93">
        <f t="shared" si="47"/>
        <v>11.760000000000002</v>
      </c>
      <c r="CQ76" s="91">
        <v>10</v>
      </c>
      <c r="CR76" s="91">
        <v>14.7</v>
      </c>
      <c r="CS76" s="91">
        <v>14</v>
      </c>
      <c r="CT76" s="91">
        <v>13.2</v>
      </c>
      <c r="CU76" s="91">
        <v>6.9</v>
      </c>
      <c r="CX76" s="95">
        <v>45854</v>
      </c>
      <c r="CY76" s="91">
        <v>24.626458333333332</v>
      </c>
      <c r="CZ76" s="91">
        <v>24.8</v>
      </c>
    </row>
    <row r="77" spans="3:104">
      <c r="C77" s="92">
        <f t="shared" si="48"/>
        <v>45733</v>
      </c>
      <c r="D77" s="93">
        <f t="shared" si="25"/>
        <v>11.087720000000001</v>
      </c>
      <c r="E77" s="93">
        <f t="shared" si="26"/>
        <v>11.9</v>
      </c>
      <c r="F77" s="93">
        <f t="shared" si="27"/>
        <v>3.0877200000000009</v>
      </c>
      <c r="G77" s="93">
        <f>指導機関用調整項目!$G$2*F77/$F$367</f>
        <v>2.3073593176812613e-002</v>
      </c>
      <c r="H77" s="93">
        <f t="shared" si="49"/>
        <v>0.28286487235115221</v>
      </c>
      <c r="J77" s="93">
        <f t="shared" si="28"/>
        <v>13.26</v>
      </c>
      <c r="K77" s="93">
        <f t="shared" si="29"/>
        <v>12.8</v>
      </c>
      <c r="L77" s="93">
        <f t="shared" si="30"/>
        <v>13.260000000000002</v>
      </c>
      <c r="M77" s="93">
        <f t="shared" si="31"/>
        <v>13.779999999999998</v>
      </c>
      <c r="N77" s="93">
        <f t="shared" si="32"/>
        <v>8.4199999999999982</v>
      </c>
      <c r="O77" s="93">
        <f t="shared" si="33"/>
        <v>10.74</v>
      </c>
      <c r="P77" s="93">
        <f t="shared" si="34"/>
        <v>11.9</v>
      </c>
      <c r="Q77" s="93">
        <f t="shared" si="35"/>
        <v>13.74</v>
      </c>
      <c r="R77" s="93">
        <f t="shared" si="36"/>
        <v>13.26</v>
      </c>
      <c r="S77" s="93">
        <f t="shared" si="37"/>
        <v>12.5</v>
      </c>
      <c r="V77" s="93">
        <f t="shared" si="38"/>
        <v>13.26</v>
      </c>
      <c r="W77" s="91">
        <v>12.5</v>
      </c>
      <c r="X77" s="91">
        <v>15.5</v>
      </c>
      <c r="Y77" s="91">
        <v>15.1</v>
      </c>
      <c r="Z77" s="91">
        <v>15.1</v>
      </c>
      <c r="AA77" s="91">
        <v>8.1</v>
      </c>
      <c r="AB77" s="92"/>
      <c r="AD77" s="93">
        <f t="shared" si="39"/>
        <v>12.8</v>
      </c>
      <c r="AE77" s="91">
        <v>12.8</v>
      </c>
      <c r="AF77" s="91">
        <v>14.4</v>
      </c>
      <c r="AG77" s="91">
        <v>14.8</v>
      </c>
      <c r="AH77" s="91">
        <v>14.2</v>
      </c>
      <c r="AI77" s="91">
        <v>7.8</v>
      </c>
      <c r="AJ77" s="92"/>
      <c r="AL77" s="93">
        <f t="shared" si="40"/>
        <v>13.260000000000002</v>
      </c>
      <c r="AM77" s="91">
        <v>12.8</v>
      </c>
      <c r="AN77" s="91">
        <v>15.2</v>
      </c>
      <c r="AO77" s="91">
        <v>15.1</v>
      </c>
      <c r="AP77" s="91">
        <v>14.8</v>
      </c>
      <c r="AQ77" s="91">
        <v>8.4</v>
      </c>
      <c r="AR77" s="92"/>
      <c r="AT77" s="93">
        <f t="shared" si="41"/>
        <v>13.779999999999998</v>
      </c>
      <c r="AU77" s="91">
        <v>13.3</v>
      </c>
      <c r="AV77" s="91">
        <v>15.7</v>
      </c>
      <c r="AW77" s="91">
        <v>14.9</v>
      </c>
      <c r="AX77" s="91">
        <v>16.399999999999999</v>
      </c>
      <c r="AY77" s="91">
        <v>8.6</v>
      </c>
      <c r="AZ77" s="92"/>
      <c r="BB77" s="93">
        <f t="shared" si="42"/>
        <v>8.4199999999999982</v>
      </c>
      <c r="BC77" s="91">
        <v>8.4</v>
      </c>
      <c r="BD77" s="91">
        <v>11</v>
      </c>
      <c r="BE77" s="91">
        <v>11.4</v>
      </c>
      <c r="BF77" s="91">
        <v>10</v>
      </c>
      <c r="BG77" s="91">
        <v>1.3</v>
      </c>
      <c r="BH77" s="92"/>
      <c r="BJ77" s="93">
        <f t="shared" si="43"/>
        <v>10.74</v>
      </c>
      <c r="BK77" s="91">
        <v>9.6</v>
      </c>
      <c r="BL77" s="91">
        <v>13.6</v>
      </c>
      <c r="BM77" s="91">
        <v>13.5</v>
      </c>
      <c r="BN77" s="91">
        <v>12.6</v>
      </c>
      <c r="BO77" s="91">
        <v>4.4000000000000004</v>
      </c>
      <c r="BR77" s="93">
        <f t="shared" si="44"/>
        <v>11.9</v>
      </c>
      <c r="BS77" s="91">
        <v>12.8</v>
      </c>
      <c r="BT77" s="91">
        <v>13.8</v>
      </c>
      <c r="BU77" s="91">
        <v>13.5</v>
      </c>
      <c r="BV77" s="91">
        <v>13.9</v>
      </c>
      <c r="BW77" s="91">
        <v>5.5</v>
      </c>
      <c r="BZ77" s="93">
        <f t="shared" si="45"/>
        <v>13.74</v>
      </c>
      <c r="CA77" s="91">
        <v>14.2</v>
      </c>
      <c r="CB77" s="91">
        <v>15.9</v>
      </c>
      <c r="CC77" s="91">
        <v>15.5</v>
      </c>
      <c r="CD77" s="91">
        <v>14.7</v>
      </c>
      <c r="CE77" s="91">
        <v>8.4</v>
      </c>
      <c r="CH77" s="93">
        <f t="shared" si="46"/>
        <v>13.26</v>
      </c>
      <c r="CI77" s="91">
        <v>14.2</v>
      </c>
      <c r="CJ77" s="91">
        <v>15.1</v>
      </c>
      <c r="CK77" s="91">
        <v>15.8</v>
      </c>
      <c r="CL77" s="91">
        <v>14.1</v>
      </c>
      <c r="CM77" s="91">
        <v>7.1</v>
      </c>
      <c r="CP77" s="93">
        <f t="shared" si="47"/>
        <v>12.5</v>
      </c>
      <c r="CQ77" s="91">
        <v>13.2</v>
      </c>
      <c r="CR77" s="91">
        <v>14.2</v>
      </c>
      <c r="CS77" s="91">
        <v>13.4</v>
      </c>
      <c r="CT77" s="91">
        <v>15.1</v>
      </c>
      <c r="CU77" s="91">
        <v>6.6</v>
      </c>
      <c r="CX77" s="95">
        <v>45855</v>
      </c>
      <c r="CY77" s="91">
        <v>24.599583333333339</v>
      </c>
      <c r="CZ77" s="91">
        <v>24.42</v>
      </c>
    </row>
    <row r="78" spans="3:104">
      <c r="C78" s="92">
        <f t="shared" si="48"/>
        <v>45734</v>
      </c>
      <c r="D78" s="93">
        <f t="shared" si="25"/>
        <v>10.37806</v>
      </c>
      <c r="E78" s="93">
        <f t="shared" si="26"/>
        <v>11.2</v>
      </c>
      <c r="F78" s="93">
        <f t="shared" si="27"/>
        <v>2.3780599999999996</v>
      </c>
      <c r="G78" s="93">
        <f>指導機関用調整項目!$G$2*F78/$F$367</f>
        <v>1.7770519668250676e-002</v>
      </c>
      <c r="H78" s="93">
        <f t="shared" si="49"/>
        <v>0.30063539201940287</v>
      </c>
      <c r="J78" s="93">
        <f t="shared" si="28"/>
        <v>11.24</v>
      </c>
      <c r="K78" s="93">
        <f t="shared" si="29"/>
        <v>11.3</v>
      </c>
      <c r="L78" s="93">
        <f t="shared" si="30"/>
        <v>12.04</v>
      </c>
      <c r="M78" s="93">
        <f t="shared" si="31"/>
        <v>12.139999999999999</v>
      </c>
      <c r="N78" s="93">
        <f t="shared" si="32"/>
        <v>7.0399999999999991</v>
      </c>
      <c r="O78" s="93">
        <f t="shared" si="33"/>
        <v>9.58</v>
      </c>
      <c r="P78" s="93">
        <f t="shared" si="34"/>
        <v>11.2</v>
      </c>
      <c r="Q78" s="93">
        <f t="shared" si="35"/>
        <v>12.36</v>
      </c>
      <c r="R78" s="93">
        <f t="shared" si="36"/>
        <v>11.12</v>
      </c>
      <c r="S78" s="93">
        <f t="shared" si="37"/>
        <v>10.88</v>
      </c>
      <c r="V78" s="93">
        <f t="shared" si="38"/>
        <v>11.24</v>
      </c>
      <c r="W78" s="91">
        <v>14.6</v>
      </c>
      <c r="X78" s="91">
        <v>10.4</v>
      </c>
      <c r="Y78" s="91">
        <v>9.6999999999999993</v>
      </c>
      <c r="Z78" s="91">
        <v>13.4</v>
      </c>
      <c r="AA78" s="91">
        <v>8.1</v>
      </c>
      <c r="AB78" s="92"/>
      <c r="AD78" s="93">
        <f t="shared" si="39"/>
        <v>11.3</v>
      </c>
      <c r="AE78" s="91">
        <v>15</v>
      </c>
      <c r="AF78" s="91">
        <v>10.5</v>
      </c>
      <c r="AG78" s="91">
        <v>10.5</v>
      </c>
      <c r="AH78" s="91">
        <v>13</v>
      </c>
      <c r="AI78" s="91">
        <v>7.5</v>
      </c>
      <c r="AJ78" s="92"/>
      <c r="AL78" s="93">
        <f t="shared" si="40"/>
        <v>12.04</v>
      </c>
      <c r="AM78" s="91">
        <v>15.4</v>
      </c>
      <c r="AN78" s="91">
        <v>11.7</v>
      </c>
      <c r="AO78" s="91">
        <v>11</v>
      </c>
      <c r="AP78" s="91">
        <v>13.3</v>
      </c>
      <c r="AQ78" s="91">
        <v>8.8000000000000007</v>
      </c>
      <c r="AR78" s="92"/>
      <c r="AT78" s="93">
        <f t="shared" si="41"/>
        <v>12.139999999999999</v>
      </c>
      <c r="AU78" s="91">
        <v>16.100000000000001</v>
      </c>
      <c r="AV78" s="91">
        <v>11.7</v>
      </c>
      <c r="AW78" s="91">
        <v>11</v>
      </c>
      <c r="AX78" s="91">
        <v>13.3</v>
      </c>
      <c r="AY78" s="91">
        <v>8.6</v>
      </c>
      <c r="AZ78" s="92"/>
      <c r="BB78" s="93">
        <f t="shared" si="42"/>
        <v>7.0399999999999991</v>
      </c>
      <c r="BC78" s="91">
        <v>9.3000000000000007</v>
      </c>
      <c r="BD78" s="91">
        <v>7.2</v>
      </c>
      <c r="BE78" s="91">
        <v>7.2</v>
      </c>
      <c r="BF78" s="91">
        <v>8.1999999999999993</v>
      </c>
      <c r="BG78" s="91">
        <v>3.3</v>
      </c>
      <c r="BH78" s="92"/>
      <c r="BJ78" s="93">
        <f t="shared" si="43"/>
        <v>9.58</v>
      </c>
      <c r="BK78" s="91">
        <v>11.7</v>
      </c>
      <c r="BL78" s="91">
        <v>10.3</v>
      </c>
      <c r="BM78" s="91">
        <v>10.5</v>
      </c>
      <c r="BN78" s="91">
        <v>10.5</v>
      </c>
      <c r="BO78" s="91">
        <v>4.9000000000000004</v>
      </c>
      <c r="BR78" s="93">
        <f t="shared" si="44"/>
        <v>11.2</v>
      </c>
      <c r="BS78" s="91">
        <v>13.2</v>
      </c>
      <c r="BT78" s="91">
        <v>10.4</v>
      </c>
      <c r="BU78" s="91">
        <v>9.8000000000000007</v>
      </c>
      <c r="BV78" s="91">
        <v>12.2</v>
      </c>
      <c r="BW78" s="91">
        <v>10.4</v>
      </c>
      <c r="BZ78" s="93">
        <f t="shared" si="45"/>
        <v>12.36</v>
      </c>
      <c r="CA78" s="91">
        <v>14.1</v>
      </c>
      <c r="CB78" s="91">
        <v>12.1</v>
      </c>
      <c r="CC78" s="91">
        <v>12.2</v>
      </c>
      <c r="CD78" s="91">
        <v>13.5</v>
      </c>
      <c r="CE78" s="91">
        <v>9.9</v>
      </c>
      <c r="CH78" s="93">
        <f t="shared" si="46"/>
        <v>11.12</v>
      </c>
      <c r="CI78" s="91">
        <v>13</v>
      </c>
      <c r="CJ78" s="91">
        <v>11.5</v>
      </c>
      <c r="CK78" s="91">
        <v>11.7</v>
      </c>
      <c r="CL78" s="91">
        <v>12.2</v>
      </c>
      <c r="CM78" s="91">
        <v>7.2</v>
      </c>
      <c r="CP78" s="93">
        <f t="shared" si="47"/>
        <v>10.88</v>
      </c>
      <c r="CQ78" s="91">
        <v>12.5</v>
      </c>
      <c r="CR78" s="91">
        <v>10.8</v>
      </c>
      <c r="CS78" s="91">
        <v>12</v>
      </c>
      <c r="CT78" s="91">
        <v>12.1</v>
      </c>
      <c r="CU78" s="91">
        <v>7</v>
      </c>
      <c r="CX78" s="95">
        <v>45856</v>
      </c>
      <c r="CY78" s="91">
        <v>24.745000000000008</v>
      </c>
      <c r="CZ78" s="91">
        <v>25.78</v>
      </c>
    </row>
    <row r="79" spans="3:104">
      <c r="C79" s="92">
        <f t="shared" si="48"/>
        <v>45735</v>
      </c>
      <c r="D79" s="93">
        <f t="shared" si="25"/>
        <v>10.398336</v>
      </c>
      <c r="E79" s="93">
        <f t="shared" si="26"/>
        <v>11.22</v>
      </c>
      <c r="F79" s="93">
        <f t="shared" si="27"/>
        <v>2.3983360000000005</v>
      </c>
      <c r="G79" s="93">
        <f>指導機関用調整項目!$G$2*F79/$F$367</f>
        <v>1.7922036054209597e-002</v>
      </c>
      <c r="H79" s="93">
        <f t="shared" si="49"/>
        <v>0.31855742807361248</v>
      </c>
      <c r="J79" s="93">
        <f t="shared" si="28"/>
        <v>12.6</v>
      </c>
      <c r="K79" s="93">
        <f t="shared" si="29"/>
        <v>12.500000000000002</v>
      </c>
      <c r="L79" s="93">
        <f t="shared" si="30"/>
        <v>12.98</v>
      </c>
      <c r="M79" s="93">
        <f t="shared" si="31"/>
        <v>13.36</v>
      </c>
      <c r="N79" s="93">
        <f t="shared" si="32"/>
        <v>7.7</v>
      </c>
      <c r="O79" s="93">
        <f t="shared" si="33"/>
        <v>10.46</v>
      </c>
      <c r="P79" s="93">
        <f t="shared" si="34"/>
        <v>11.22</v>
      </c>
      <c r="Q79" s="93">
        <f t="shared" si="35"/>
        <v>12.64</v>
      </c>
      <c r="R79" s="93">
        <f t="shared" si="36"/>
        <v>11.34</v>
      </c>
      <c r="S79" s="93">
        <f t="shared" si="37"/>
        <v>11.04</v>
      </c>
      <c r="V79" s="93">
        <f t="shared" si="38"/>
        <v>12.6</v>
      </c>
      <c r="W79" s="91">
        <v>12.3</v>
      </c>
      <c r="X79" s="91">
        <v>10.7</v>
      </c>
      <c r="Y79" s="91">
        <v>11.9</v>
      </c>
      <c r="Z79" s="91">
        <v>14</v>
      </c>
      <c r="AA79" s="91">
        <v>14.1</v>
      </c>
      <c r="AB79" s="92"/>
      <c r="AD79" s="93">
        <f t="shared" si="39"/>
        <v>12.500000000000002</v>
      </c>
      <c r="AE79" s="91">
        <v>12.4</v>
      </c>
      <c r="AF79" s="91">
        <v>11.2</v>
      </c>
      <c r="AG79" s="91">
        <v>12.3</v>
      </c>
      <c r="AH79" s="91">
        <v>14.1</v>
      </c>
      <c r="AI79" s="91">
        <v>12.5</v>
      </c>
      <c r="AJ79" s="92"/>
      <c r="AL79" s="93">
        <f t="shared" si="40"/>
        <v>12.98</v>
      </c>
      <c r="AM79" s="91">
        <v>12.7</v>
      </c>
      <c r="AN79" s="91">
        <v>11.5</v>
      </c>
      <c r="AO79" s="91">
        <v>12.7</v>
      </c>
      <c r="AP79" s="91">
        <v>14.1</v>
      </c>
      <c r="AQ79" s="91">
        <v>13.9</v>
      </c>
      <c r="AR79" s="92"/>
      <c r="AT79" s="93">
        <f t="shared" si="41"/>
        <v>13.36</v>
      </c>
      <c r="AU79" s="91">
        <v>13.3</v>
      </c>
      <c r="AV79" s="91">
        <v>11.7</v>
      </c>
      <c r="AW79" s="91">
        <v>12.7</v>
      </c>
      <c r="AX79" s="91">
        <v>14</v>
      </c>
      <c r="AY79" s="91">
        <v>15.1</v>
      </c>
      <c r="AZ79" s="92"/>
      <c r="BB79" s="93">
        <f t="shared" si="42"/>
        <v>7.7</v>
      </c>
      <c r="BC79" s="91">
        <v>6</v>
      </c>
      <c r="BD79" s="91">
        <v>6.7</v>
      </c>
      <c r="BE79" s="91">
        <v>8.3000000000000007</v>
      </c>
      <c r="BF79" s="91">
        <v>9</v>
      </c>
      <c r="BG79" s="91">
        <v>8.5</v>
      </c>
      <c r="BH79" s="92"/>
      <c r="BJ79" s="93">
        <f t="shared" si="43"/>
        <v>10.46</v>
      </c>
      <c r="BK79" s="91">
        <v>8.5</v>
      </c>
      <c r="BL79" s="91">
        <v>10.1</v>
      </c>
      <c r="BM79" s="91">
        <v>11.8</v>
      </c>
      <c r="BN79" s="91">
        <v>10.8</v>
      </c>
      <c r="BO79" s="91">
        <v>11.1</v>
      </c>
      <c r="BR79" s="93">
        <f t="shared" si="44"/>
        <v>11.22</v>
      </c>
      <c r="BS79" s="91">
        <v>9.4</v>
      </c>
      <c r="BT79" s="91">
        <v>10.3</v>
      </c>
      <c r="BU79" s="91">
        <v>10.9</v>
      </c>
      <c r="BV79" s="91">
        <v>12.4</v>
      </c>
      <c r="BW79" s="91">
        <v>13.1</v>
      </c>
      <c r="BZ79" s="93">
        <f t="shared" si="45"/>
        <v>12.64</v>
      </c>
      <c r="CA79" s="91">
        <v>10.8</v>
      </c>
      <c r="CB79" s="91">
        <v>12.6</v>
      </c>
      <c r="CC79" s="91">
        <v>12.6</v>
      </c>
      <c r="CD79" s="91">
        <v>14.1</v>
      </c>
      <c r="CE79" s="91">
        <v>13.1</v>
      </c>
      <c r="CH79" s="93">
        <f t="shared" si="46"/>
        <v>11.34</v>
      </c>
      <c r="CI79" s="91">
        <v>10.1</v>
      </c>
      <c r="CJ79" s="91">
        <v>11</v>
      </c>
      <c r="CK79" s="91">
        <v>12</v>
      </c>
      <c r="CL79" s="91">
        <v>12.1</v>
      </c>
      <c r="CM79" s="91">
        <v>11.5</v>
      </c>
      <c r="CP79" s="93">
        <f t="shared" si="47"/>
        <v>11.04</v>
      </c>
      <c r="CQ79" s="91">
        <v>9.9</v>
      </c>
      <c r="CR79" s="91">
        <v>10.5</v>
      </c>
      <c r="CS79" s="91">
        <v>11.6</v>
      </c>
      <c r="CT79" s="91">
        <v>12.4</v>
      </c>
      <c r="CU79" s="91">
        <v>10.8</v>
      </c>
      <c r="CX79" s="95">
        <v>45857</v>
      </c>
      <c r="CY79" s="91">
        <v>24.621041666666667</v>
      </c>
      <c r="CZ79" s="91">
        <v>25.92</v>
      </c>
    </row>
    <row r="80" spans="3:104">
      <c r="C80" s="92">
        <f t="shared" si="48"/>
        <v>45736</v>
      </c>
      <c r="D80" s="93">
        <f t="shared" si="25"/>
        <v>9.4859160000000013</v>
      </c>
      <c r="E80" s="93">
        <f t="shared" si="26"/>
        <v>10.32</v>
      </c>
      <c r="F80" s="93">
        <f t="shared" si="27"/>
        <v>1.4859160000000013</v>
      </c>
      <c r="G80" s="93">
        <f>指導機関用調整項目!$G$2*F80/$F$367</f>
        <v>1.1103798686058552e-002</v>
      </c>
      <c r="H80" s="93">
        <f t="shared" si="49"/>
        <v>0.32966122675967102</v>
      </c>
      <c r="J80" s="93">
        <f t="shared" si="28"/>
        <v>12.28</v>
      </c>
      <c r="K80" s="93">
        <f t="shared" si="29"/>
        <v>12.319999999999999</v>
      </c>
      <c r="L80" s="93">
        <f t="shared" si="30"/>
        <v>12.64</v>
      </c>
      <c r="M80" s="93">
        <f t="shared" si="31"/>
        <v>12.66</v>
      </c>
      <c r="N80" s="93">
        <f t="shared" si="32"/>
        <v>6.5</v>
      </c>
      <c r="O80" s="93">
        <f t="shared" si="33"/>
        <v>8.879999999999999</v>
      </c>
      <c r="P80" s="93">
        <f t="shared" si="34"/>
        <v>10.32</v>
      </c>
      <c r="Q80" s="93">
        <f t="shared" si="35"/>
        <v>12.64</v>
      </c>
      <c r="R80" s="93">
        <f t="shared" si="36"/>
        <v>11.68</v>
      </c>
      <c r="S80" s="93">
        <f t="shared" si="37"/>
        <v>11.440000000000001</v>
      </c>
      <c r="V80" s="93">
        <f t="shared" si="38"/>
        <v>12.28</v>
      </c>
      <c r="W80" s="91">
        <v>8.4</v>
      </c>
      <c r="X80" s="91">
        <v>12.8</v>
      </c>
      <c r="Y80" s="91">
        <v>10.9</v>
      </c>
      <c r="Z80" s="91">
        <v>15.4</v>
      </c>
      <c r="AA80" s="91">
        <v>13.9</v>
      </c>
      <c r="AB80" s="92"/>
      <c r="AD80" s="93">
        <f t="shared" si="39"/>
        <v>12.319999999999999</v>
      </c>
      <c r="AE80" s="91">
        <v>8.6</v>
      </c>
      <c r="AF80" s="91">
        <v>12.7</v>
      </c>
      <c r="AG80" s="91">
        <v>11.5</v>
      </c>
      <c r="AH80" s="91">
        <v>15.1</v>
      </c>
      <c r="AI80" s="91">
        <v>13.7</v>
      </c>
      <c r="AJ80" s="92"/>
      <c r="AL80" s="93">
        <f t="shared" si="40"/>
        <v>12.64</v>
      </c>
      <c r="AM80" s="91">
        <v>8.9</v>
      </c>
      <c r="AN80" s="91">
        <v>12.9</v>
      </c>
      <c r="AO80" s="91">
        <v>11.9</v>
      </c>
      <c r="AP80" s="91">
        <v>15</v>
      </c>
      <c r="AQ80" s="91">
        <v>14.5</v>
      </c>
      <c r="AR80" s="92"/>
      <c r="AT80" s="93">
        <f t="shared" si="41"/>
        <v>12.66</v>
      </c>
      <c r="AU80" s="91">
        <v>8.8000000000000007</v>
      </c>
      <c r="AV80" s="91">
        <v>13.3</v>
      </c>
      <c r="AW80" s="91">
        <v>11.6</v>
      </c>
      <c r="AX80" s="91">
        <v>15.3</v>
      </c>
      <c r="AY80" s="91">
        <v>14.3</v>
      </c>
      <c r="AZ80" s="92"/>
      <c r="BB80" s="93">
        <f t="shared" si="42"/>
        <v>6.5</v>
      </c>
      <c r="BC80" s="91">
        <v>2.7</v>
      </c>
      <c r="BD80" s="91">
        <v>6.4</v>
      </c>
      <c r="BE80" s="91">
        <v>5.4</v>
      </c>
      <c r="BF80" s="91">
        <v>9</v>
      </c>
      <c r="BG80" s="91">
        <v>9</v>
      </c>
      <c r="BH80" s="92"/>
      <c r="BJ80" s="93">
        <f t="shared" si="43"/>
        <v>8.879999999999999</v>
      </c>
      <c r="BK80" s="91">
        <v>4.9000000000000004</v>
      </c>
      <c r="BL80" s="91">
        <v>9</v>
      </c>
      <c r="BM80" s="91">
        <v>8.1</v>
      </c>
      <c r="BN80" s="91">
        <v>11.5</v>
      </c>
      <c r="BO80" s="91">
        <v>10.9</v>
      </c>
      <c r="BR80" s="93">
        <f t="shared" si="44"/>
        <v>10.32</v>
      </c>
      <c r="BS80" s="91">
        <v>6.5</v>
      </c>
      <c r="BT80" s="91">
        <v>12</v>
      </c>
      <c r="BU80" s="91">
        <v>9.1999999999999993</v>
      </c>
      <c r="BV80" s="91">
        <v>13.5</v>
      </c>
      <c r="BW80" s="91">
        <v>10.4</v>
      </c>
      <c r="BZ80" s="93">
        <f t="shared" si="45"/>
        <v>12.64</v>
      </c>
      <c r="CA80" s="91">
        <v>8.8000000000000007</v>
      </c>
      <c r="CB80" s="91">
        <v>13.4</v>
      </c>
      <c r="CC80" s="91">
        <v>10.7</v>
      </c>
      <c r="CD80" s="91">
        <v>15.4</v>
      </c>
      <c r="CE80" s="91">
        <v>14.9</v>
      </c>
      <c r="CH80" s="93">
        <f t="shared" si="46"/>
        <v>11.68</v>
      </c>
      <c r="CI80" s="91">
        <v>8.4</v>
      </c>
      <c r="CJ80" s="91">
        <v>12.1</v>
      </c>
      <c r="CK80" s="91">
        <v>10.3</v>
      </c>
      <c r="CL80" s="91">
        <v>14.5</v>
      </c>
      <c r="CM80" s="91">
        <v>13.1</v>
      </c>
      <c r="CP80" s="93">
        <f t="shared" si="47"/>
        <v>11.440000000000001</v>
      </c>
      <c r="CQ80" s="91">
        <v>8.3000000000000007</v>
      </c>
      <c r="CR80" s="91">
        <v>11.5</v>
      </c>
      <c r="CS80" s="91">
        <v>10.3</v>
      </c>
      <c r="CT80" s="91">
        <v>14.4</v>
      </c>
      <c r="CU80" s="91">
        <v>12.7</v>
      </c>
      <c r="CX80" s="95">
        <v>45858</v>
      </c>
      <c r="CY80" s="91">
        <v>24.868541666666669</v>
      </c>
      <c r="CZ80" s="91">
        <v>26.26</v>
      </c>
    </row>
    <row r="81" spans="3:104">
      <c r="C81" s="92">
        <f t="shared" si="48"/>
        <v>45737</v>
      </c>
      <c r="D81" s="93">
        <f t="shared" si="25"/>
        <v>10.479440000000002</v>
      </c>
      <c r="E81" s="93">
        <f t="shared" si="26"/>
        <v>11.3</v>
      </c>
      <c r="F81" s="93">
        <f t="shared" si="27"/>
        <v>2.4794400000000021</v>
      </c>
      <c r="G81" s="93">
        <f>指導機関用調整項目!$G$2*F81/$F$367</f>
        <v>1.8528101598045257e-002</v>
      </c>
      <c r="H81" s="93">
        <f t="shared" si="49"/>
        <v>0.34818932835771627</v>
      </c>
      <c r="J81" s="93">
        <f t="shared" si="28"/>
        <v>13.5</v>
      </c>
      <c r="K81" s="93">
        <f t="shared" si="29"/>
        <v>13.4</v>
      </c>
      <c r="L81" s="93">
        <f t="shared" si="30"/>
        <v>13.54</v>
      </c>
      <c r="M81" s="93">
        <f t="shared" si="31"/>
        <v>13.520000000000001</v>
      </c>
      <c r="N81" s="93">
        <f t="shared" si="32"/>
        <v>6.9599999999999991</v>
      </c>
      <c r="O81" s="93">
        <f t="shared" si="33"/>
        <v>9.7200000000000024</v>
      </c>
      <c r="P81" s="93">
        <f t="shared" si="34"/>
        <v>11.3</v>
      </c>
      <c r="Q81" s="93">
        <f t="shared" si="35"/>
        <v>12.819999999999999</v>
      </c>
      <c r="R81" s="93">
        <f t="shared" si="36"/>
        <v>12.32</v>
      </c>
      <c r="S81" s="93">
        <f t="shared" si="37"/>
        <v>11.7</v>
      </c>
      <c r="V81" s="93">
        <f t="shared" si="38"/>
        <v>13.5</v>
      </c>
      <c r="W81" s="91">
        <v>11.1</v>
      </c>
      <c r="X81" s="91">
        <v>13.9</v>
      </c>
      <c r="Y81" s="91">
        <v>11.1</v>
      </c>
      <c r="Z81" s="91">
        <v>17</v>
      </c>
      <c r="AA81" s="91">
        <v>14.4</v>
      </c>
      <c r="AB81" s="92"/>
      <c r="AD81" s="93">
        <f t="shared" si="39"/>
        <v>13.4</v>
      </c>
      <c r="AE81" s="91">
        <v>9.8000000000000007</v>
      </c>
      <c r="AF81" s="91">
        <v>14.1</v>
      </c>
      <c r="AG81" s="91">
        <v>11.4</v>
      </c>
      <c r="AH81" s="91">
        <v>16.5</v>
      </c>
      <c r="AI81" s="91">
        <v>15.2</v>
      </c>
      <c r="AJ81" s="92"/>
      <c r="AL81" s="93">
        <f t="shared" si="40"/>
        <v>13.54</v>
      </c>
      <c r="AM81" s="91">
        <v>10.1</v>
      </c>
      <c r="AN81" s="91">
        <v>14.5</v>
      </c>
      <c r="AO81" s="91">
        <v>11.8</v>
      </c>
      <c r="AP81" s="91">
        <v>16.8</v>
      </c>
      <c r="AQ81" s="91">
        <v>14.5</v>
      </c>
      <c r="AR81" s="92"/>
      <c r="AT81" s="93">
        <f t="shared" si="41"/>
        <v>13.520000000000001</v>
      </c>
      <c r="AU81" s="91">
        <v>10</v>
      </c>
      <c r="AV81" s="91">
        <v>14.7</v>
      </c>
      <c r="AW81" s="91">
        <v>11.9</v>
      </c>
      <c r="AX81" s="91">
        <v>16.8</v>
      </c>
      <c r="AY81" s="91">
        <v>14.2</v>
      </c>
      <c r="AZ81" s="92"/>
      <c r="BB81" s="93">
        <f t="shared" si="42"/>
        <v>6.9599999999999991</v>
      </c>
      <c r="BC81" s="91">
        <v>2.6</v>
      </c>
      <c r="BD81" s="91">
        <v>8.4</v>
      </c>
      <c r="BE81" s="91">
        <v>4.5999999999999996</v>
      </c>
      <c r="BF81" s="91">
        <v>11.8</v>
      </c>
      <c r="BG81" s="91">
        <v>7.4</v>
      </c>
      <c r="BH81" s="92"/>
      <c r="BJ81" s="93">
        <f t="shared" si="43"/>
        <v>9.7200000000000024</v>
      </c>
      <c r="BK81" s="91">
        <v>5.4</v>
      </c>
      <c r="BL81" s="91">
        <v>11.2</v>
      </c>
      <c r="BM81" s="91">
        <v>8.1</v>
      </c>
      <c r="BN81" s="91">
        <v>14.2</v>
      </c>
      <c r="BO81" s="91">
        <v>9.6999999999999993</v>
      </c>
      <c r="BR81" s="93">
        <f t="shared" si="44"/>
        <v>11.3</v>
      </c>
      <c r="BS81" s="91">
        <v>6.7</v>
      </c>
      <c r="BT81" s="91">
        <v>13.4</v>
      </c>
      <c r="BU81" s="91">
        <v>9.3000000000000007</v>
      </c>
      <c r="BV81" s="91">
        <v>15.5</v>
      </c>
      <c r="BW81" s="91">
        <v>11.6</v>
      </c>
      <c r="BZ81" s="93">
        <f t="shared" si="45"/>
        <v>12.819999999999999</v>
      </c>
      <c r="CA81" s="91">
        <v>8.6</v>
      </c>
      <c r="CB81" s="91">
        <v>14.8</v>
      </c>
      <c r="CC81" s="91">
        <v>11.1</v>
      </c>
      <c r="CD81" s="91">
        <v>17</v>
      </c>
      <c r="CE81" s="91">
        <v>12.6</v>
      </c>
      <c r="CH81" s="93">
        <f t="shared" si="46"/>
        <v>12.32</v>
      </c>
      <c r="CI81" s="91">
        <v>7.5</v>
      </c>
      <c r="CJ81" s="91">
        <v>14.2</v>
      </c>
      <c r="CK81" s="91">
        <v>11</v>
      </c>
      <c r="CL81" s="91">
        <v>16.899999999999999</v>
      </c>
      <c r="CM81" s="91">
        <v>12</v>
      </c>
      <c r="CP81" s="93">
        <f t="shared" si="47"/>
        <v>11.7</v>
      </c>
      <c r="CQ81" s="91">
        <v>7.4</v>
      </c>
      <c r="CR81" s="91">
        <v>12.9</v>
      </c>
      <c r="CS81" s="91">
        <v>10.6</v>
      </c>
      <c r="CT81" s="91">
        <v>16.3</v>
      </c>
      <c r="CU81" s="91">
        <v>11.3</v>
      </c>
      <c r="CX81" s="95">
        <v>45859</v>
      </c>
      <c r="CY81" s="91">
        <v>25.364166666666659</v>
      </c>
      <c r="CZ81" s="91">
        <v>26.360000000000003</v>
      </c>
    </row>
    <row r="82" spans="3:104">
      <c r="C82" s="92">
        <f t="shared" si="48"/>
        <v>45738</v>
      </c>
      <c r="D82" s="93">
        <f t="shared" si="25"/>
        <v>9.0398440000000022</v>
      </c>
      <c r="E82" s="93">
        <f t="shared" si="26"/>
        <v>9.8800000000000008</v>
      </c>
      <c r="F82" s="93">
        <f t="shared" si="27"/>
        <v>1.0398440000000022</v>
      </c>
      <c r="G82" s="93">
        <f>指導機関用調整項目!$G$2*F82/$F$367</f>
        <v>7.7704381949624899e-003</v>
      </c>
      <c r="H82" s="93">
        <f t="shared" si="49"/>
        <v>0.35595976655267875</v>
      </c>
      <c r="J82" s="93">
        <f t="shared" si="28"/>
        <v>11.439999999999998</v>
      </c>
      <c r="K82" s="93">
        <f t="shared" si="29"/>
        <v>11.52</v>
      </c>
      <c r="L82" s="93">
        <f t="shared" si="30"/>
        <v>12.02</v>
      </c>
      <c r="M82" s="93">
        <f t="shared" si="31"/>
        <v>12.46</v>
      </c>
      <c r="N82" s="93">
        <f t="shared" si="32"/>
        <v>6.62</v>
      </c>
      <c r="O82" s="93">
        <f t="shared" si="33"/>
        <v>9.14</v>
      </c>
      <c r="P82" s="93">
        <f t="shared" si="34"/>
        <v>9.8800000000000008</v>
      </c>
      <c r="Q82" s="93">
        <f t="shared" si="35"/>
        <v>11.4</v>
      </c>
      <c r="R82" s="93">
        <f t="shared" si="36"/>
        <v>10.72</v>
      </c>
      <c r="S82" s="93">
        <f t="shared" si="37"/>
        <v>10.62</v>
      </c>
      <c r="V82" s="93">
        <f t="shared" si="38"/>
        <v>11.439999999999998</v>
      </c>
      <c r="W82" s="91">
        <v>7.4</v>
      </c>
      <c r="X82" s="91">
        <v>17.399999999999999</v>
      </c>
      <c r="Y82" s="91">
        <v>6.4</v>
      </c>
      <c r="Z82" s="91">
        <v>13.7</v>
      </c>
      <c r="AA82" s="91">
        <v>12.3</v>
      </c>
      <c r="AB82" s="92"/>
      <c r="AD82" s="93">
        <f t="shared" si="39"/>
        <v>11.52</v>
      </c>
      <c r="AE82" s="91">
        <v>6.7</v>
      </c>
      <c r="AF82" s="91">
        <v>17.3</v>
      </c>
      <c r="AG82" s="91">
        <v>7.2</v>
      </c>
      <c r="AH82" s="91">
        <v>13.4</v>
      </c>
      <c r="AI82" s="91">
        <v>13</v>
      </c>
      <c r="AJ82" s="92"/>
      <c r="AL82" s="93">
        <f t="shared" si="40"/>
        <v>12.02</v>
      </c>
      <c r="AM82" s="91">
        <v>6.4</v>
      </c>
      <c r="AN82" s="91">
        <v>18</v>
      </c>
      <c r="AO82" s="91">
        <v>8.1999999999999993</v>
      </c>
      <c r="AP82" s="91">
        <v>13.9</v>
      </c>
      <c r="AQ82" s="91">
        <v>13.6</v>
      </c>
      <c r="AR82" s="92"/>
      <c r="AT82" s="93">
        <f t="shared" si="41"/>
        <v>12.46</v>
      </c>
      <c r="AU82" s="91">
        <v>7.7</v>
      </c>
      <c r="AV82" s="91">
        <v>17.899999999999999</v>
      </c>
      <c r="AW82" s="91">
        <v>8.1999999999999993</v>
      </c>
      <c r="AX82" s="91">
        <v>14.7</v>
      </c>
      <c r="AY82" s="91">
        <v>13.8</v>
      </c>
      <c r="AZ82" s="92"/>
      <c r="BB82" s="93">
        <f t="shared" si="42"/>
        <v>6.62</v>
      </c>
      <c r="BC82" s="91">
        <v>0.3</v>
      </c>
      <c r="BD82" s="91">
        <v>12.9</v>
      </c>
      <c r="BE82" s="91">
        <v>1.8</v>
      </c>
      <c r="BF82" s="91">
        <v>8.5</v>
      </c>
      <c r="BG82" s="91">
        <v>9.6</v>
      </c>
      <c r="BH82" s="92"/>
      <c r="BJ82" s="93">
        <f t="shared" si="43"/>
        <v>9.14</v>
      </c>
      <c r="BK82" s="91">
        <v>3.1</v>
      </c>
      <c r="BL82" s="91">
        <v>15.3</v>
      </c>
      <c r="BM82" s="91">
        <v>5.8</v>
      </c>
      <c r="BN82" s="91">
        <v>11.1</v>
      </c>
      <c r="BO82" s="91">
        <v>10.4</v>
      </c>
      <c r="BR82" s="93">
        <f t="shared" si="44"/>
        <v>9.8800000000000008</v>
      </c>
      <c r="BS82" s="91">
        <v>4</v>
      </c>
      <c r="BT82" s="91">
        <v>16</v>
      </c>
      <c r="BU82" s="91">
        <v>6.3</v>
      </c>
      <c r="BV82" s="91">
        <v>10.4</v>
      </c>
      <c r="BW82" s="91">
        <v>12.7</v>
      </c>
      <c r="BZ82" s="93">
        <f t="shared" si="45"/>
        <v>11.4</v>
      </c>
      <c r="CA82" s="91">
        <v>5.7</v>
      </c>
      <c r="CB82" s="91">
        <v>17.100000000000001</v>
      </c>
      <c r="CC82" s="91">
        <v>8.4</v>
      </c>
      <c r="CD82" s="91">
        <v>12</v>
      </c>
      <c r="CE82" s="91">
        <v>13.8</v>
      </c>
      <c r="CH82" s="93">
        <f t="shared" si="46"/>
        <v>10.72</v>
      </c>
      <c r="CI82" s="91">
        <v>5.5</v>
      </c>
      <c r="CJ82" s="91">
        <v>16.5</v>
      </c>
      <c r="CK82" s="91">
        <v>7.4</v>
      </c>
      <c r="CL82" s="91">
        <v>11.5</v>
      </c>
      <c r="CM82" s="91">
        <v>12.7</v>
      </c>
      <c r="CP82" s="93">
        <f t="shared" si="47"/>
        <v>10.62</v>
      </c>
      <c r="CQ82" s="91">
        <v>5.4</v>
      </c>
      <c r="CR82" s="91">
        <v>16.2</v>
      </c>
      <c r="CS82" s="91">
        <v>6.7</v>
      </c>
      <c r="CT82" s="91">
        <v>11.7</v>
      </c>
      <c r="CU82" s="91">
        <v>13.1</v>
      </c>
      <c r="CX82" s="95">
        <v>45860</v>
      </c>
      <c r="CY82" s="91">
        <v>25.574999999999992</v>
      </c>
      <c r="CZ82" s="91">
        <v>26.46</v>
      </c>
    </row>
    <row r="83" spans="3:104">
      <c r="C83" s="92">
        <f t="shared" si="48"/>
        <v>45739</v>
      </c>
      <c r="D83" s="93">
        <f t="shared" si="25"/>
        <v>8.755980000000001</v>
      </c>
      <c r="E83" s="93">
        <f t="shared" si="26"/>
        <v>9.6</v>
      </c>
      <c r="F83" s="93">
        <f t="shared" si="27"/>
        <v>0.75598000000000098</v>
      </c>
      <c r="G83" s="93">
        <f>指導機関用調整項目!$G$2*F83/$F$367</f>
        <v>5.6492087915377097e-003</v>
      </c>
      <c r="H83" s="93">
        <f t="shared" si="49"/>
        <v>0.36160897534421643</v>
      </c>
      <c r="J83" s="93">
        <f t="shared" si="28"/>
        <v>11.38</v>
      </c>
      <c r="K83" s="93">
        <f t="shared" si="29"/>
        <v>10.88</v>
      </c>
      <c r="L83" s="93">
        <f t="shared" si="30"/>
        <v>11.48</v>
      </c>
      <c r="M83" s="93">
        <f t="shared" si="31"/>
        <v>11.920000000000002</v>
      </c>
      <c r="N83" s="93">
        <f t="shared" si="32"/>
        <v>6</v>
      </c>
      <c r="O83" s="93">
        <f t="shared" si="33"/>
        <v>8.68</v>
      </c>
      <c r="P83" s="93">
        <f t="shared" si="34"/>
        <v>9.6</v>
      </c>
      <c r="Q83" s="93">
        <f t="shared" si="35"/>
        <v>11.96</v>
      </c>
      <c r="R83" s="93">
        <f t="shared" si="36"/>
        <v>11.4</v>
      </c>
      <c r="S83" s="93">
        <f t="shared" si="37"/>
        <v>10.94</v>
      </c>
      <c r="V83" s="93">
        <f t="shared" si="38"/>
        <v>11.38</v>
      </c>
      <c r="W83" s="91">
        <v>6.5</v>
      </c>
      <c r="X83" s="91">
        <v>17.600000000000001</v>
      </c>
      <c r="Y83" s="91">
        <v>7.3</v>
      </c>
      <c r="Z83" s="91">
        <v>10.1</v>
      </c>
      <c r="AA83" s="91">
        <v>15.4</v>
      </c>
      <c r="AB83" s="92"/>
      <c r="AD83" s="93">
        <f t="shared" si="39"/>
        <v>10.88</v>
      </c>
      <c r="AE83" s="91">
        <v>6.6</v>
      </c>
      <c r="AF83" s="91">
        <v>15.8</v>
      </c>
      <c r="AG83" s="91">
        <v>7.8</v>
      </c>
      <c r="AH83" s="91">
        <v>9.8000000000000007</v>
      </c>
      <c r="AI83" s="91">
        <v>14.4</v>
      </c>
      <c r="AJ83" s="92"/>
      <c r="AL83" s="93">
        <f t="shared" si="40"/>
        <v>11.48</v>
      </c>
      <c r="AM83" s="91">
        <v>7.2</v>
      </c>
      <c r="AN83" s="91">
        <v>16.600000000000001</v>
      </c>
      <c r="AO83" s="91">
        <v>8</v>
      </c>
      <c r="AP83" s="91">
        <v>10.1</v>
      </c>
      <c r="AQ83" s="91">
        <v>15.5</v>
      </c>
      <c r="AR83" s="92"/>
      <c r="AT83" s="93">
        <f t="shared" si="41"/>
        <v>11.920000000000002</v>
      </c>
      <c r="AU83" s="91">
        <v>7.4</v>
      </c>
      <c r="AV83" s="91">
        <v>17.2</v>
      </c>
      <c r="AW83" s="91">
        <v>8.3000000000000007</v>
      </c>
      <c r="AX83" s="91">
        <v>10.5</v>
      </c>
      <c r="AY83" s="91">
        <v>16.2</v>
      </c>
      <c r="AZ83" s="92"/>
      <c r="BB83" s="93">
        <f t="shared" si="42"/>
        <v>6</v>
      </c>
      <c r="BC83" s="91">
        <v>1.1000000000000001</v>
      </c>
      <c r="BD83" s="91">
        <v>11.3</v>
      </c>
      <c r="BE83" s="91">
        <v>2.1</v>
      </c>
      <c r="BF83" s="91">
        <v>4</v>
      </c>
      <c r="BG83" s="91">
        <v>11.5</v>
      </c>
      <c r="BH83" s="92"/>
      <c r="BJ83" s="93">
        <f t="shared" si="43"/>
        <v>8.68</v>
      </c>
      <c r="BK83" s="91">
        <v>3.3</v>
      </c>
      <c r="BL83" s="91">
        <v>13.7</v>
      </c>
      <c r="BM83" s="91">
        <v>6.9</v>
      </c>
      <c r="BN83" s="91">
        <v>6.6</v>
      </c>
      <c r="BO83" s="91">
        <v>12.9</v>
      </c>
      <c r="BR83" s="93">
        <f t="shared" si="44"/>
        <v>9.6</v>
      </c>
      <c r="BS83" s="91">
        <v>5.2</v>
      </c>
      <c r="BT83" s="91">
        <v>16.2</v>
      </c>
      <c r="BU83" s="91">
        <v>6.6</v>
      </c>
      <c r="BV83" s="91">
        <v>8.1999999999999993</v>
      </c>
      <c r="BW83" s="91">
        <v>11.8</v>
      </c>
      <c r="BZ83" s="93">
        <f t="shared" si="45"/>
        <v>11.96</v>
      </c>
      <c r="CA83" s="91">
        <v>7.2</v>
      </c>
      <c r="CB83" s="91">
        <v>17.2</v>
      </c>
      <c r="CC83" s="91">
        <v>9.3000000000000007</v>
      </c>
      <c r="CD83" s="91">
        <v>10.6</v>
      </c>
      <c r="CE83" s="91">
        <v>15.5</v>
      </c>
      <c r="CH83" s="93">
        <f t="shared" si="46"/>
        <v>11.4</v>
      </c>
      <c r="CI83" s="91">
        <v>6.7</v>
      </c>
      <c r="CJ83" s="91">
        <v>17.7</v>
      </c>
      <c r="CK83" s="91">
        <v>8.6</v>
      </c>
      <c r="CL83" s="91">
        <v>10.3</v>
      </c>
      <c r="CM83" s="91">
        <v>13.7</v>
      </c>
      <c r="CP83" s="93">
        <f t="shared" si="47"/>
        <v>10.94</v>
      </c>
      <c r="CQ83" s="91">
        <v>6.2</v>
      </c>
      <c r="CR83" s="91">
        <v>16.2</v>
      </c>
      <c r="CS83" s="91">
        <v>7.4</v>
      </c>
      <c r="CT83" s="91">
        <v>10.3</v>
      </c>
      <c r="CU83" s="91">
        <v>14.6</v>
      </c>
      <c r="CX83" s="95">
        <v>45861</v>
      </c>
      <c r="CY83" s="91">
        <v>25.588750000000001</v>
      </c>
      <c r="CZ83" s="91">
        <v>26.68</v>
      </c>
    </row>
    <row r="84" spans="3:104">
      <c r="C84" s="92">
        <f t="shared" si="48"/>
        <v>45740</v>
      </c>
      <c r="D84" s="93">
        <f t="shared" si="25"/>
        <v>10.37806</v>
      </c>
      <c r="E84" s="93">
        <f t="shared" si="26"/>
        <v>11.2</v>
      </c>
      <c r="F84" s="93">
        <f t="shared" si="27"/>
        <v>2.3780599999999996</v>
      </c>
      <c r="G84" s="93">
        <f>指導機関用調整項目!$G$2*F84/$F$367</f>
        <v>1.7770519668250676e-002</v>
      </c>
      <c r="H84" s="93">
        <f t="shared" si="49"/>
        <v>0.37937949501246709</v>
      </c>
      <c r="J84" s="93">
        <f t="shared" si="28"/>
        <v>12.2</v>
      </c>
      <c r="K84" s="93">
        <f t="shared" si="29"/>
        <v>11.9</v>
      </c>
      <c r="L84" s="93">
        <f t="shared" si="30"/>
        <v>12.520000000000001</v>
      </c>
      <c r="M84" s="93">
        <f t="shared" si="31"/>
        <v>13.04</v>
      </c>
      <c r="N84" s="93">
        <f t="shared" si="32"/>
        <v>7.56</v>
      </c>
      <c r="O84" s="93">
        <f t="shared" si="33"/>
        <v>10.319999999999999</v>
      </c>
      <c r="P84" s="93">
        <f t="shared" si="34"/>
        <v>11.2</v>
      </c>
      <c r="Q84" s="93">
        <f t="shared" si="35"/>
        <v>13.220000000000002</v>
      </c>
      <c r="R84" s="93">
        <f t="shared" si="36"/>
        <v>12.819999999999999</v>
      </c>
      <c r="S84" s="93">
        <f t="shared" si="37"/>
        <v>12.34</v>
      </c>
      <c r="V84" s="93">
        <f t="shared" si="38"/>
        <v>12.2</v>
      </c>
      <c r="W84" s="91">
        <v>7</v>
      </c>
      <c r="X84" s="91">
        <v>21.1</v>
      </c>
      <c r="Y84" s="91">
        <v>9.6</v>
      </c>
      <c r="Z84" s="91">
        <v>12.1</v>
      </c>
      <c r="AA84" s="91">
        <v>11.2</v>
      </c>
      <c r="AB84" s="92"/>
      <c r="AD84" s="93">
        <f t="shared" si="39"/>
        <v>11.9</v>
      </c>
      <c r="AE84" s="91">
        <v>6.5</v>
      </c>
      <c r="AF84" s="91">
        <v>19.3</v>
      </c>
      <c r="AG84" s="91">
        <v>9.8000000000000007</v>
      </c>
      <c r="AH84" s="91">
        <v>12.2</v>
      </c>
      <c r="AI84" s="91">
        <v>11.7</v>
      </c>
      <c r="AJ84" s="92"/>
      <c r="AL84" s="93">
        <f t="shared" si="40"/>
        <v>12.520000000000001</v>
      </c>
      <c r="AM84" s="91">
        <v>6.9</v>
      </c>
      <c r="AN84" s="91">
        <v>20.3</v>
      </c>
      <c r="AO84" s="91">
        <v>10.199999999999999</v>
      </c>
      <c r="AP84" s="91">
        <v>12.6</v>
      </c>
      <c r="AQ84" s="91">
        <v>12.6</v>
      </c>
      <c r="AR84" s="92"/>
      <c r="AT84" s="93">
        <f t="shared" si="41"/>
        <v>13.04</v>
      </c>
      <c r="AU84" s="91">
        <v>7.7</v>
      </c>
      <c r="AV84" s="91">
        <v>21</v>
      </c>
      <c r="AW84" s="91">
        <v>10.3</v>
      </c>
      <c r="AX84" s="91">
        <v>13.1</v>
      </c>
      <c r="AY84" s="91">
        <v>13.1</v>
      </c>
      <c r="AZ84" s="92"/>
      <c r="BB84" s="93">
        <f t="shared" si="42"/>
        <v>7.56</v>
      </c>
      <c r="BC84" s="91">
        <v>0.4</v>
      </c>
      <c r="BD84" s="91">
        <v>17</v>
      </c>
      <c r="BE84" s="91">
        <v>4.9000000000000004</v>
      </c>
      <c r="BF84" s="91">
        <v>7.2</v>
      </c>
      <c r="BG84" s="91">
        <v>8.3000000000000007</v>
      </c>
      <c r="BH84" s="92"/>
      <c r="BJ84" s="93">
        <f t="shared" si="43"/>
        <v>10.319999999999999</v>
      </c>
      <c r="BK84" s="91">
        <v>3.1</v>
      </c>
      <c r="BL84" s="91">
        <v>19.3</v>
      </c>
      <c r="BM84" s="91">
        <v>8.1</v>
      </c>
      <c r="BN84" s="91">
        <v>9.3000000000000007</v>
      </c>
      <c r="BO84" s="91">
        <v>11.8</v>
      </c>
      <c r="BR84" s="93">
        <f t="shared" si="44"/>
        <v>11.2</v>
      </c>
      <c r="BS84" s="91">
        <v>6.9</v>
      </c>
      <c r="BT84" s="91">
        <v>19.8</v>
      </c>
      <c r="BU84" s="91">
        <v>9.6</v>
      </c>
      <c r="BV84" s="91">
        <v>11.8</v>
      </c>
      <c r="BW84" s="91">
        <v>7.9</v>
      </c>
      <c r="BZ84" s="93">
        <f t="shared" si="45"/>
        <v>13.220000000000002</v>
      </c>
      <c r="CA84" s="91">
        <v>9.1999999999999993</v>
      </c>
      <c r="CB84" s="91">
        <v>19</v>
      </c>
      <c r="CC84" s="91">
        <v>11</v>
      </c>
      <c r="CD84" s="91">
        <v>13.2</v>
      </c>
      <c r="CE84" s="91">
        <v>13.7</v>
      </c>
      <c r="CH84" s="93">
        <f t="shared" si="46"/>
        <v>12.819999999999999</v>
      </c>
      <c r="CI84" s="91">
        <v>7.8</v>
      </c>
      <c r="CJ84" s="91">
        <v>20.3</v>
      </c>
      <c r="CK84" s="91">
        <v>11.2</v>
      </c>
      <c r="CL84" s="91">
        <v>11.6</v>
      </c>
      <c r="CM84" s="91">
        <v>13.2</v>
      </c>
      <c r="CP84" s="93">
        <f t="shared" si="47"/>
        <v>12.34</v>
      </c>
      <c r="CQ84" s="91">
        <v>6.4</v>
      </c>
      <c r="CR84" s="91">
        <v>19.7</v>
      </c>
      <c r="CS84" s="91">
        <v>10.4</v>
      </c>
      <c r="CT84" s="91">
        <v>11.6</v>
      </c>
      <c r="CU84" s="91">
        <v>13.6</v>
      </c>
      <c r="CX84" s="95">
        <v>45862</v>
      </c>
      <c r="CY84" s="91">
        <v>25.594166666666666</v>
      </c>
      <c r="CZ84" s="91">
        <v>26.3</v>
      </c>
    </row>
    <row r="85" spans="3:104">
      <c r="C85" s="92">
        <f t="shared" si="48"/>
        <v>45741</v>
      </c>
      <c r="D85" s="93">
        <f t="shared" si="25"/>
        <v>9.9319880000000023</v>
      </c>
      <c r="E85" s="93">
        <f t="shared" si="26"/>
        <v>10.760000000000002</v>
      </c>
      <c r="F85" s="93">
        <f t="shared" si="27"/>
        <v>1.9319880000000023</v>
      </c>
      <c r="G85" s="93">
        <f>指導機関用調整項目!$G$2*F85/$F$367</f>
        <v>1.4437159177154629e-002</v>
      </c>
      <c r="H85" s="93">
        <f t="shared" si="49"/>
        <v>0.39381665418962175</v>
      </c>
      <c r="J85" s="93">
        <f t="shared" si="28"/>
        <v>11.68</v>
      </c>
      <c r="K85" s="93">
        <f t="shared" si="29"/>
        <v>11.66</v>
      </c>
      <c r="L85" s="93">
        <f t="shared" si="30"/>
        <v>12.24</v>
      </c>
      <c r="M85" s="93">
        <f t="shared" si="31"/>
        <v>12.4</v>
      </c>
      <c r="N85" s="93">
        <f t="shared" si="32"/>
        <v>6.52</v>
      </c>
      <c r="O85" s="93">
        <f t="shared" si="33"/>
        <v>8.86</v>
      </c>
      <c r="P85" s="93">
        <f t="shared" si="34"/>
        <v>10.760000000000002</v>
      </c>
      <c r="Q85" s="93">
        <f t="shared" si="35"/>
        <v>12.66</v>
      </c>
      <c r="R85" s="93">
        <f t="shared" si="36"/>
        <v>11.8</v>
      </c>
      <c r="S85" s="93">
        <f t="shared" si="37"/>
        <v>11.14</v>
      </c>
      <c r="V85" s="93">
        <f t="shared" si="38"/>
        <v>11.68</v>
      </c>
      <c r="W85" s="91">
        <v>10.9</v>
      </c>
      <c r="X85" s="91">
        <v>13.6</v>
      </c>
      <c r="Y85" s="91">
        <v>11.6</v>
      </c>
      <c r="Z85" s="91">
        <v>13.2</v>
      </c>
      <c r="AA85" s="91">
        <v>9.1</v>
      </c>
      <c r="AB85" s="92"/>
      <c r="AD85" s="93">
        <f t="shared" si="39"/>
        <v>11.66</v>
      </c>
      <c r="AE85" s="91">
        <v>9.1999999999999993</v>
      </c>
      <c r="AF85" s="91">
        <v>13.9</v>
      </c>
      <c r="AG85" s="91">
        <v>12.5</v>
      </c>
      <c r="AH85" s="91">
        <v>13.2</v>
      </c>
      <c r="AI85" s="91">
        <v>9.5</v>
      </c>
      <c r="AJ85" s="92"/>
      <c r="AL85" s="93">
        <f t="shared" si="40"/>
        <v>12.24</v>
      </c>
      <c r="AM85" s="91">
        <v>10.8</v>
      </c>
      <c r="AN85" s="91">
        <v>14.2</v>
      </c>
      <c r="AO85" s="91">
        <v>12.7</v>
      </c>
      <c r="AP85" s="91">
        <v>13.5</v>
      </c>
      <c r="AQ85" s="91">
        <v>10</v>
      </c>
      <c r="AR85" s="92"/>
      <c r="AT85" s="93">
        <f t="shared" si="41"/>
        <v>12.4</v>
      </c>
      <c r="AU85" s="91">
        <v>11.2</v>
      </c>
      <c r="AV85" s="91">
        <v>14.1</v>
      </c>
      <c r="AW85" s="91">
        <v>12.9</v>
      </c>
      <c r="AX85" s="91">
        <v>13.6</v>
      </c>
      <c r="AY85" s="91">
        <v>10.199999999999999</v>
      </c>
      <c r="AZ85" s="92"/>
      <c r="BB85" s="93">
        <f t="shared" si="42"/>
        <v>6.52</v>
      </c>
      <c r="BC85" s="91">
        <v>5</v>
      </c>
      <c r="BD85" s="91">
        <v>10.8</v>
      </c>
      <c r="BE85" s="91">
        <v>6.2</v>
      </c>
      <c r="BF85" s="91">
        <v>7.2</v>
      </c>
      <c r="BG85" s="91">
        <v>3.4</v>
      </c>
      <c r="BH85" s="92"/>
      <c r="BJ85" s="93">
        <f t="shared" si="43"/>
        <v>8.86</v>
      </c>
      <c r="BK85" s="91">
        <v>7.2</v>
      </c>
      <c r="BL85" s="91">
        <v>13.1</v>
      </c>
      <c r="BM85" s="91">
        <v>9.1</v>
      </c>
      <c r="BN85" s="91">
        <v>9.6</v>
      </c>
      <c r="BO85" s="91">
        <v>5.3</v>
      </c>
      <c r="BR85" s="93">
        <f t="shared" si="44"/>
        <v>10.760000000000002</v>
      </c>
      <c r="BS85" s="91">
        <v>9.6999999999999993</v>
      </c>
      <c r="BT85" s="91">
        <v>12.5</v>
      </c>
      <c r="BU85" s="91">
        <v>11.4</v>
      </c>
      <c r="BV85" s="91">
        <v>12.1</v>
      </c>
      <c r="BW85" s="91">
        <v>8.1</v>
      </c>
      <c r="BZ85" s="93">
        <f t="shared" si="45"/>
        <v>12.66</v>
      </c>
      <c r="CA85" s="91">
        <v>11.9</v>
      </c>
      <c r="CB85" s="91">
        <v>14.6</v>
      </c>
      <c r="CC85" s="91">
        <v>13.1</v>
      </c>
      <c r="CD85" s="91">
        <v>13.6</v>
      </c>
      <c r="CE85" s="91">
        <v>10.1</v>
      </c>
      <c r="CH85" s="93">
        <f t="shared" si="46"/>
        <v>11.8</v>
      </c>
      <c r="CI85" s="91">
        <v>10.1</v>
      </c>
      <c r="CJ85" s="91">
        <v>14.3</v>
      </c>
      <c r="CK85" s="91">
        <v>12.2</v>
      </c>
      <c r="CL85" s="91">
        <v>13.1</v>
      </c>
      <c r="CM85" s="91">
        <v>9.3000000000000007</v>
      </c>
      <c r="CP85" s="93">
        <f t="shared" si="47"/>
        <v>11.14</v>
      </c>
      <c r="CQ85" s="91">
        <v>8.6</v>
      </c>
      <c r="CR85" s="91">
        <v>13.9</v>
      </c>
      <c r="CS85" s="91">
        <v>11.5</v>
      </c>
      <c r="CT85" s="91">
        <v>12.6</v>
      </c>
      <c r="CU85" s="91">
        <v>9.1</v>
      </c>
      <c r="CX85" s="95">
        <v>45863</v>
      </c>
      <c r="CY85" s="91">
        <v>25.667083333333338</v>
      </c>
      <c r="CZ85" s="91">
        <v>26.840000000000003</v>
      </c>
    </row>
    <row r="86" spans="3:104">
      <c r="C86" s="92">
        <f t="shared" si="48"/>
        <v>45742</v>
      </c>
      <c r="D86" s="93">
        <f t="shared" si="25"/>
        <v>11.777104000000001</v>
      </c>
      <c r="E86" s="93">
        <f t="shared" si="26"/>
        <v>12.58</v>
      </c>
      <c r="F86" s="93">
        <f t="shared" si="27"/>
        <v>3.7771040000000013</v>
      </c>
      <c r="G86" s="93">
        <f>指導機関用調整項目!$G$2*F86/$F$367</f>
        <v>2.8225150299415636e-002</v>
      </c>
      <c r="H86" s="93">
        <f t="shared" si="49"/>
        <v>0.42204180448903739</v>
      </c>
      <c r="J86" s="93">
        <f t="shared" si="28"/>
        <v>12.78</v>
      </c>
      <c r="K86" s="93">
        <f t="shared" si="29"/>
        <v>12.7</v>
      </c>
      <c r="L86" s="93">
        <f t="shared" si="30"/>
        <v>13.12</v>
      </c>
      <c r="M86" s="93">
        <f t="shared" si="31"/>
        <v>13.320000000000002</v>
      </c>
      <c r="N86" s="93">
        <f t="shared" si="32"/>
        <v>8.18</v>
      </c>
      <c r="O86" s="93">
        <f t="shared" si="33"/>
        <v>10.58</v>
      </c>
      <c r="P86" s="93">
        <f t="shared" si="34"/>
        <v>12.58</v>
      </c>
      <c r="Q86" s="93">
        <f t="shared" si="35"/>
        <v>13.680000000000001</v>
      </c>
      <c r="R86" s="93">
        <f t="shared" si="36"/>
        <v>12.86</v>
      </c>
      <c r="S86" s="93">
        <f t="shared" si="37"/>
        <v>12.14</v>
      </c>
      <c r="V86" s="93">
        <f t="shared" si="38"/>
        <v>12.78</v>
      </c>
      <c r="W86" s="91">
        <v>13.1</v>
      </c>
      <c r="X86" s="91">
        <v>13.1</v>
      </c>
      <c r="Y86" s="91">
        <v>14.7</v>
      </c>
      <c r="Z86" s="91">
        <v>13.3</v>
      </c>
      <c r="AA86" s="91">
        <v>9.6999999999999993</v>
      </c>
      <c r="AB86" s="92"/>
      <c r="AD86" s="93">
        <f t="shared" si="39"/>
        <v>12.7</v>
      </c>
      <c r="AE86" s="91">
        <v>11.6</v>
      </c>
      <c r="AF86" s="91">
        <v>12.8</v>
      </c>
      <c r="AG86" s="91">
        <v>15.2</v>
      </c>
      <c r="AH86" s="91">
        <v>14</v>
      </c>
      <c r="AI86" s="91">
        <v>9.9</v>
      </c>
      <c r="AJ86" s="92"/>
      <c r="AL86" s="93">
        <f t="shared" si="40"/>
        <v>13.12</v>
      </c>
      <c r="AM86" s="91">
        <v>12.7</v>
      </c>
      <c r="AN86" s="91">
        <v>13.4</v>
      </c>
      <c r="AO86" s="91">
        <v>14.8</v>
      </c>
      <c r="AP86" s="91">
        <v>14.4</v>
      </c>
      <c r="AQ86" s="91">
        <v>10.3</v>
      </c>
      <c r="AR86" s="92"/>
      <c r="AT86" s="93">
        <f t="shared" si="41"/>
        <v>13.320000000000002</v>
      </c>
      <c r="AU86" s="91">
        <v>13.1</v>
      </c>
      <c r="AV86" s="91">
        <v>13.8</v>
      </c>
      <c r="AW86" s="91">
        <v>14.8</v>
      </c>
      <c r="AX86" s="91">
        <v>14.7</v>
      </c>
      <c r="AY86" s="91">
        <v>10.199999999999999</v>
      </c>
      <c r="AZ86" s="92"/>
      <c r="BB86" s="93">
        <f t="shared" si="42"/>
        <v>8.18</v>
      </c>
      <c r="BC86" s="91">
        <v>8.6999999999999993</v>
      </c>
      <c r="BD86" s="91">
        <v>9.6999999999999993</v>
      </c>
      <c r="BE86" s="91">
        <v>8.6</v>
      </c>
      <c r="BF86" s="91">
        <v>9.1</v>
      </c>
      <c r="BG86" s="91">
        <v>4.8</v>
      </c>
      <c r="BH86" s="92"/>
      <c r="BJ86" s="93">
        <f t="shared" si="43"/>
        <v>10.58</v>
      </c>
      <c r="BK86" s="91">
        <v>11</v>
      </c>
      <c r="BL86" s="91">
        <v>12.3</v>
      </c>
      <c r="BM86" s="91">
        <v>11.2</v>
      </c>
      <c r="BN86" s="91">
        <v>11.1</v>
      </c>
      <c r="BO86" s="91">
        <v>7.3</v>
      </c>
      <c r="BR86" s="93">
        <f t="shared" si="44"/>
        <v>12.58</v>
      </c>
      <c r="BS86" s="91">
        <v>11.7</v>
      </c>
      <c r="BT86" s="91">
        <v>12</v>
      </c>
      <c r="BU86" s="91">
        <v>13.7</v>
      </c>
      <c r="BV86" s="91">
        <v>12.9</v>
      </c>
      <c r="BW86" s="91">
        <v>12.6</v>
      </c>
      <c r="BZ86" s="93">
        <f t="shared" si="45"/>
        <v>13.680000000000001</v>
      </c>
      <c r="CA86" s="91">
        <v>13.4</v>
      </c>
      <c r="CB86" s="91">
        <v>13.6</v>
      </c>
      <c r="CC86" s="91">
        <v>15.6</v>
      </c>
      <c r="CD86" s="91">
        <v>14.5</v>
      </c>
      <c r="CE86" s="91">
        <v>11.3</v>
      </c>
      <c r="CH86" s="93">
        <f t="shared" si="46"/>
        <v>12.86</v>
      </c>
      <c r="CI86" s="91">
        <v>12.6</v>
      </c>
      <c r="CJ86" s="91">
        <v>13.5</v>
      </c>
      <c r="CK86" s="91">
        <v>15</v>
      </c>
      <c r="CL86" s="91">
        <v>14.4</v>
      </c>
      <c r="CM86" s="91">
        <v>8.8000000000000007</v>
      </c>
      <c r="CP86" s="93">
        <f t="shared" si="47"/>
        <v>12.14</v>
      </c>
      <c r="CQ86" s="91">
        <v>11.4</v>
      </c>
      <c r="CR86" s="91">
        <v>13.3</v>
      </c>
      <c r="CS86" s="91">
        <v>13.7</v>
      </c>
      <c r="CT86" s="91">
        <v>13.4</v>
      </c>
      <c r="CU86" s="91">
        <v>8.9</v>
      </c>
      <c r="CX86" s="95">
        <v>45864</v>
      </c>
      <c r="CY86" s="91">
        <v>25.748958333333338</v>
      </c>
      <c r="CZ86" s="91">
        <v>26.24</v>
      </c>
    </row>
    <row r="87" spans="3:104">
      <c r="C87" s="92">
        <f t="shared" si="48"/>
        <v>45743</v>
      </c>
      <c r="D87" s="93">
        <f t="shared" si="25"/>
        <v>12.060968000000001</v>
      </c>
      <c r="E87" s="93">
        <f t="shared" si="26"/>
        <v>12.86</v>
      </c>
      <c r="F87" s="93">
        <f t="shared" si="27"/>
        <v>4.0609680000000008</v>
      </c>
      <c r="G87" s="93">
        <f>指導機関用調整項目!$G$2*F87/$F$367</f>
        <v>3.0346379702840404e-002</v>
      </c>
      <c r="H87" s="93">
        <f t="shared" si="49"/>
        <v>0.45238818419187776</v>
      </c>
      <c r="J87" s="93">
        <f t="shared" si="28"/>
        <v>13.88</v>
      </c>
      <c r="K87" s="93">
        <f t="shared" si="29"/>
        <v>13.52</v>
      </c>
      <c r="L87" s="93">
        <f t="shared" si="30"/>
        <v>13.919999999999998</v>
      </c>
      <c r="M87" s="93">
        <f t="shared" si="31"/>
        <v>14.02</v>
      </c>
      <c r="N87" s="93">
        <f t="shared" si="32"/>
        <v>9.2200000000000006</v>
      </c>
      <c r="O87" s="93">
        <f t="shared" si="33"/>
        <v>11.680000000000001</v>
      </c>
      <c r="P87" s="93">
        <f t="shared" si="34"/>
        <v>12.86</v>
      </c>
      <c r="Q87" s="93">
        <f t="shared" si="35"/>
        <v>13.9</v>
      </c>
      <c r="R87" s="93">
        <f t="shared" si="36"/>
        <v>13.1</v>
      </c>
      <c r="S87" s="93">
        <f t="shared" si="37"/>
        <v>13.220000000000002</v>
      </c>
      <c r="V87" s="93">
        <f t="shared" si="38"/>
        <v>13.88</v>
      </c>
      <c r="W87" s="91">
        <v>10.9</v>
      </c>
      <c r="X87" s="91">
        <v>14.5</v>
      </c>
      <c r="Y87" s="91">
        <v>17.7</v>
      </c>
      <c r="Z87" s="91">
        <v>13.5</v>
      </c>
      <c r="AA87" s="91">
        <v>12.8</v>
      </c>
      <c r="AB87" s="92"/>
      <c r="AD87" s="93">
        <f t="shared" si="39"/>
        <v>13.52</v>
      </c>
      <c r="AE87" s="91">
        <v>10.7</v>
      </c>
      <c r="AF87" s="91">
        <v>13.3</v>
      </c>
      <c r="AG87" s="91">
        <v>16.899999999999999</v>
      </c>
      <c r="AH87" s="91">
        <v>13.9</v>
      </c>
      <c r="AI87" s="91">
        <v>12.8</v>
      </c>
      <c r="AJ87" s="92"/>
      <c r="AL87" s="93">
        <f t="shared" si="40"/>
        <v>13.919999999999998</v>
      </c>
      <c r="AM87" s="91">
        <v>11.2</v>
      </c>
      <c r="AN87" s="91">
        <v>14.2</v>
      </c>
      <c r="AO87" s="91">
        <v>16.899999999999999</v>
      </c>
      <c r="AP87" s="91">
        <v>14.1</v>
      </c>
      <c r="AQ87" s="91">
        <v>13.2</v>
      </c>
      <c r="AR87" s="92"/>
      <c r="AT87" s="93">
        <f t="shared" si="41"/>
        <v>14.02</v>
      </c>
      <c r="AU87" s="91">
        <v>11.6</v>
      </c>
      <c r="AV87" s="91">
        <v>14.4</v>
      </c>
      <c r="AW87" s="91">
        <v>16.8</v>
      </c>
      <c r="AX87" s="91">
        <v>14</v>
      </c>
      <c r="AY87" s="91">
        <v>13.3</v>
      </c>
      <c r="AZ87" s="92"/>
      <c r="BB87" s="93">
        <f t="shared" si="42"/>
        <v>9.2200000000000006</v>
      </c>
      <c r="BC87" s="91">
        <v>8.4</v>
      </c>
      <c r="BD87" s="91">
        <v>8.5</v>
      </c>
      <c r="BE87" s="91">
        <v>12.3</v>
      </c>
      <c r="BF87" s="91">
        <v>8.3000000000000007</v>
      </c>
      <c r="BG87" s="91">
        <v>8.6</v>
      </c>
      <c r="BH87" s="92"/>
      <c r="BJ87" s="93">
        <f t="shared" si="43"/>
        <v>11.680000000000001</v>
      </c>
      <c r="BK87" s="91">
        <v>10.8</v>
      </c>
      <c r="BL87" s="91">
        <v>11.5</v>
      </c>
      <c r="BM87" s="91">
        <v>14.4</v>
      </c>
      <c r="BN87" s="91">
        <v>11.1</v>
      </c>
      <c r="BO87" s="91">
        <v>10.6</v>
      </c>
      <c r="BR87" s="93">
        <f t="shared" si="44"/>
        <v>12.86</v>
      </c>
      <c r="BS87" s="91">
        <v>9.9</v>
      </c>
      <c r="BT87" s="91">
        <v>11.7</v>
      </c>
      <c r="BU87" s="91">
        <v>15.5</v>
      </c>
      <c r="BV87" s="91">
        <v>12.9</v>
      </c>
      <c r="BW87" s="91">
        <v>14.3</v>
      </c>
      <c r="BZ87" s="93">
        <f t="shared" si="45"/>
        <v>13.9</v>
      </c>
      <c r="CA87" s="91">
        <v>11.5</v>
      </c>
      <c r="CB87" s="91">
        <v>13.7</v>
      </c>
      <c r="CC87" s="91">
        <v>15.9</v>
      </c>
      <c r="CD87" s="91">
        <v>15</v>
      </c>
      <c r="CE87" s="91">
        <v>13.4</v>
      </c>
      <c r="CH87" s="93">
        <f t="shared" si="46"/>
        <v>13.1</v>
      </c>
      <c r="CI87" s="91">
        <v>11.4</v>
      </c>
      <c r="CJ87" s="91">
        <v>12.9</v>
      </c>
      <c r="CK87" s="91">
        <v>16.100000000000001</v>
      </c>
      <c r="CL87" s="91">
        <v>13.1</v>
      </c>
      <c r="CM87" s="91">
        <v>12</v>
      </c>
      <c r="CP87" s="93">
        <f t="shared" si="47"/>
        <v>13.220000000000002</v>
      </c>
      <c r="CQ87" s="91">
        <v>11.4</v>
      </c>
      <c r="CR87" s="91">
        <v>12.2</v>
      </c>
      <c r="CS87" s="91">
        <v>16.600000000000001</v>
      </c>
      <c r="CT87" s="91">
        <v>13.7</v>
      </c>
      <c r="CU87" s="91">
        <v>12.2</v>
      </c>
      <c r="CX87" s="95">
        <v>45865</v>
      </c>
      <c r="CY87" s="91">
        <v>25.626041666666666</v>
      </c>
      <c r="CZ87" s="91">
        <v>26.44</v>
      </c>
    </row>
    <row r="88" spans="3:104">
      <c r="C88" s="92">
        <f t="shared" si="48"/>
        <v>45744</v>
      </c>
      <c r="D88" s="93">
        <f t="shared" si="25"/>
        <v>12.831455999999999</v>
      </c>
      <c r="E88" s="93">
        <f t="shared" si="26"/>
        <v>13.62</v>
      </c>
      <c r="F88" s="93">
        <f t="shared" si="27"/>
        <v>4.8314559999999993</v>
      </c>
      <c r="G88" s="93">
        <f>指導機関用調整項目!$G$2*F88/$F$367</f>
        <v>3.6104002369279055e-002</v>
      </c>
      <c r="H88" s="93">
        <f t="shared" si="49"/>
        <v>0.48849218656115684</v>
      </c>
      <c r="J88" s="93">
        <f t="shared" si="28"/>
        <v>13.819999999999999</v>
      </c>
      <c r="K88" s="93">
        <f t="shared" si="29"/>
        <v>13.9</v>
      </c>
      <c r="L88" s="93">
        <f t="shared" si="30"/>
        <v>14.16</v>
      </c>
      <c r="M88" s="93">
        <f t="shared" si="31"/>
        <v>14.14</v>
      </c>
      <c r="N88" s="93">
        <f t="shared" si="32"/>
        <v>8.6</v>
      </c>
      <c r="O88" s="93">
        <f t="shared" si="33"/>
        <v>11.4</v>
      </c>
      <c r="P88" s="93">
        <f t="shared" si="34"/>
        <v>13.62</v>
      </c>
      <c r="Q88" s="93">
        <f t="shared" si="35"/>
        <v>14.7</v>
      </c>
      <c r="R88" s="93">
        <f t="shared" si="36"/>
        <v>14</v>
      </c>
      <c r="S88" s="93">
        <f t="shared" si="37"/>
        <v>12.96</v>
      </c>
      <c r="V88" s="93">
        <f t="shared" si="38"/>
        <v>13.819999999999999</v>
      </c>
      <c r="W88" s="91">
        <v>11</v>
      </c>
      <c r="X88" s="91">
        <v>12.9</v>
      </c>
      <c r="Y88" s="91">
        <v>15.4</v>
      </c>
      <c r="Z88" s="91">
        <v>15.9</v>
      </c>
      <c r="AA88" s="91">
        <v>13.9</v>
      </c>
      <c r="AB88" s="92"/>
      <c r="AD88" s="93">
        <f t="shared" si="39"/>
        <v>13.9</v>
      </c>
      <c r="AE88" s="91">
        <v>10.9</v>
      </c>
      <c r="AF88" s="91">
        <v>12.7</v>
      </c>
      <c r="AG88" s="91">
        <v>15.5</v>
      </c>
      <c r="AH88" s="91">
        <v>16</v>
      </c>
      <c r="AI88" s="91">
        <v>14.4</v>
      </c>
      <c r="AJ88" s="92"/>
      <c r="AL88" s="93">
        <f t="shared" si="40"/>
        <v>14.16</v>
      </c>
      <c r="AM88" s="91">
        <v>11.1</v>
      </c>
      <c r="AN88" s="91">
        <v>13.8</v>
      </c>
      <c r="AO88" s="91">
        <v>15.4</v>
      </c>
      <c r="AP88" s="91">
        <v>15.7</v>
      </c>
      <c r="AQ88" s="91">
        <v>14.8</v>
      </c>
      <c r="AR88" s="92"/>
      <c r="AT88" s="93">
        <f t="shared" si="41"/>
        <v>14.14</v>
      </c>
      <c r="AU88" s="91">
        <v>11.5</v>
      </c>
      <c r="AV88" s="91">
        <v>13.6</v>
      </c>
      <c r="AW88" s="91">
        <v>14.9</v>
      </c>
      <c r="AX88" s="91">
        <v>15.7</v>
      </c>
      <c r="AY88" s="91">
        <v>15</v>
      </c>
      <c r="AZ88" s="92"/>
      <c r="BB88" s="93">
        <f t="shared" si="42"/>
        <v>8.6</v>
      </c>
      <c r="BC88" s="91">
        <v>6.3</v>
      </c>
      <c r="BD88" s="91">
        <v>8.1999999999999993</v>
      </c>
      <c r="BE88" s="91">
        <v>9.8000000000000007</v>
      </c>
      <c r="BF88" s="91">
        <v>9.8000000000000007</v>
      </c>
      <c r="BG88" s="91">
        <v>8.9</v>
      </c>
      <c r="BH88" s="92"/>
      <c r="BJ88" s="93">
        <f t="shared" si="43"/>
        <v>11.4</v>
      </c>
      <c r="BK88" s="91">
        <v>10.3</v>
      </c>
      <c r="BL88" s="91">
        <v>11</v>
      </c>
      <c r="BM88" s="91">
        <v>12.9</v>
      </c>
      <c r="BN88" s="91">
        <v>12.3</v>
      </c>
      <c r="BO88" s="91">
        <v>10.5</v>
      </c>
      <c r="BR88" s="93">
        <f t="shared" si="44"/>
        <v>13.62</v>
      </c>
      <c r="BS88" s="91">
        <v>9.9</v>
      </c>
      <c r="BT88" s="91">
        <v>12.2</v>
      </c>
      <c r="BU88" s="91">
        <v>13.7</v>
      </c>
      <c r="BV88" s="91">
        <v>14.9</v>
      </c>
      <c r="BW88" s="91">
        <v>17.399999999999999</v>
      </c>
      <c r="BZ88" s="93">
        <f t="shared" si="45"/>
        <v>14.7</v>
      </c>
      <c r="CA88" s="91">
        <v>11.9</v>
      </c>
      <c r="CB88" s="91">
        <v>13.9</v>
      </c>
      <c r="CC88" s="91">
        <v>14.7</v>
      </c>
      <c r="CD88" s="91">
        <v>17.2</v>
      </c>
      <c r="CE88" s="91">
        <v>15.8</v>
      </c>
      <c r="CH88" s="93">
        <f t="shared" si="46"/>
        <v>14</v>
      </c>
      <c r="CI88" s="91">
        <v>11.1</v>
      </c>
      <c r="CJ88" s="91">
        <v>13</v>
      </c>
      <c r="CK88" s="91">
        <v>14</v>
      </c>
      <c r="CL88" s="91">
        <v>17.2</v>
      </c>
      <c r="CM88" s="91">
        <v>14.7</v>
      </c>
      <c r="CP88" s="93">
        <f t="shared" si="47"/>
        <v>12.96</v>
      </c>
      <c r="CQ88" s="91">
        <v>10.8</v>
      </c>
      <c r="CR88" s="91">
        <v>13.1</v>
      </c>
      <c r="CS88" s="91">
        <v>14.1</v>
      </c>
      <c r="CT88" s="91">
        <v>14.3</v>
      </c>
      <c r="CU88" s="91">
        <v>12.5</v>
      </c>
      <c r="CX88" s="95">
        <v>45866</v>
      </c>
      <c r="CY88" s="91">
        <v>25.634999999999994</v>
      </c>
      <c r="CZ88" s="91">
        <v>27.08</v>
      </c>
    </row>
    <row r="89" spans="3:104">
      <c r="C89" s="92">
        <f t="shared" si="48"/>
        <v>45745</v>
      </c>
      <c r="D89" s="93">
        <f t="shared" si="25"/>
        <v>11.249928000000001</v>
      </c>
      <c r="E89" s="93">
        <f t="shared" si="26"/>
        <v>12.06</v>
      </c>
      <c r="F89" s="93">
        <f t="shared" si="27"/>
        <v>3.2499280000000006</v>
      </c>
      <c r="G89" s="93">
        <f>指導機関用調整項目!$G$2*F89/$F$367</f>
        <v>2.4285724264483909e-002</v>
      </c>
      <c r="H89" s="93">
        <f t="shared" si="49"/>
        <v>0.51277791082564073</v>
      </c>
      <c r="J89" s="93">
        <f t="shared" si="28"/>
        <v>15</v>
      </c>
      <c r="K89" s="93">
        <f t="shared" si="29"/>
        <v>14.580000000000002</v>
      </c>
      <c r="L89" s="93">
        <f t="shared" si="30"/>
        <v>15</v>
      </c>
      <c r="M89" s="93">
        <f t="shared" si="31"/>
        <v>15.4</v>
      </c>
      <c r="N89" s="93">
        <f t="shared" si="32"/>
        <v>10.14</v>
      </c>
      <c r="O89" s="93">
        <f t="shared" si="33"/>
        <v>13.02</v>
      </c>
      <c r="P89" s="93">
        <f t="shared" si="34"/>
        <v>12.06</v>
      </c>
      <c r="Q89" s="93">
        <f t="shared" si="35"/>
        <v>15.02</v>
      </c>
      <c r="R89" s="93">
        <f t="shared" si="36"/>
        <v>14.979999999999999</v>
      </c>
      <c r="S89" s="93">
        <f t="shared" si="37"/>
        <v>14.28</v>
      </c>
      <c r="V89" s="93">
        <f t="shared" si="38"/>
        <v>15</v>
      </c>
      <c r="W89" s="91">
        <v>12.3</v>
      </c>
      <c r="X89" s="91">
        <v>13.4</v>
      </c>
      <c r="Y89" s="91">
        <v>12.5</v>
      </c>
      <c r="Z89" s="91">
        <v>18.100000000000001</v>
      </c>
      <c r="AA89" s="91">
        <v>18.7</v>
      </c>
      <c r="AB89" s="92"/>
      <c r="AD89" s="93">
        <f t="shared" si="39"/>
        <v>14.580000000000002</v>
      </c>
      <c r="AE89" s="91">
        <v>11.9</v>
      </c>
      <c r="AF89" s="91">
        <v>13.7</v>
      </c>
      <c r="AG89" s="91">
        <v>13.1</v>
      </c>
      <c r="AH89" s="91">
        <v>17.3</v>
      </c>
      <c r="AI89" s="91">
        <v>16.899999999999999</v>
      </c>
      <c r="AJ89" s="92"/>
      <c r="AL89" s="93">
        <f t="shared" si="40"/>
        <v>15</v>
      </c>
      <c r="AM89" s="91">
        <v>11.9</v>
      </c>
      <c r="AN89" s="91">
        <v>14.1</v>
      </c>
      <c r="AO89" s="91">
        <v>13.6</v>
      </c>
      <c r="AP89" s="91">
        <v>17.7</v>
      </c>
      <c r="AQ89" s="91">
        <v>17.7</v>
      </c>
      <c r="AR89" s="92"/>
      <c r="AT89" s="93">
        <f t="shared" si="41"/>
        <v>15.4</v>
      </c>
      <c r="AU89" s="91">
        <v>12.4</v>
      </c>
      <c r="AV89" s="91">
        <v>14.1</v>
      </c>
      <c r="AW89" s="91">
        <v>13.4</v>
      </c>
      <c r="AX89" s="91">
        <v>18.5</v>
      </c>
      <c r="AY89" s="91">
        <v>18.600000000000001</v>
      </c>
      <c r="AZ89" s="92"/>
      <c r="BB89" s="93">
        <f t="shared" si="42"/>
        <v>10.14</v>
      </c>
      <c r="BC89" s="91">
        <v>6.1</v>
      </c>
      <c r="BD89" s="91">
        <v>8.6</v>
      </c>
      <c r="BE89" s="91">
        <v>8.1999999999999993</v>
      </c>
      <c r="BF89" s="91">
        <v>12.6</v>
      </c>
      <c r="BG89" s="91">
        <v>15.2</v>
      </c>
      <c r="BH89" s="92"/>
      <c r="BJ89" s="93">
        <f t="shared" si="43"/>
        <v>13.02</v>
      </c>
      <c r="BK89" s="91">
        <v>9.4</v>
      </c>
      <c r="BL89" s="91">
        <v>11</v>
      </c>
      <c r="BM89" s="91">
        <v>11.6</v>
      </c>
      <c r="BN89" s="91">
        <v>15.9</v>
      </c>
      <c r="BO89" s="91">
        <v>17.2</v>
      </c>
      <c r="BR89" s="93">
        <f t="shared" si="44"/>
        <v>12.06</v>
      </c>
      <c r="BS89" s="91">
        <v>11.3</v>
      </c>
      <c r="BT89" s="91">
        <v>12.3</v>
      </c>
      <c r="BU89" s="91">
        <v>11.9</v>
      </c>
      <c r="BV89" s="91">
        <v>17.100000000000001</v>
      </c>
      <c r="BW89" s="91">
        <v>7.7</v>
      </c>
      <c r="BZ89" s="93">
        <f t="shared" si="45"/>
        <v>15.02</v>
      </c>
      <c r="CA89" s="91">
        <v>13.2</v>
      </c>
      <c r="CB89" s="91">
        <v>14</v>
      </c>
      <c r="CC89" s="91">
        <v>13.6</v>
      </c>
      <c r="CD89" s="91">
        <v>17.5</v>
      </c>
      <c r="CE89" s="91">
        <v>16.8</v>
      </c>
      <c r="CH89" s="93">
        <f t="shared" si="46"/>
        <v>14.979999999999999</v>
      </c>
      <c r="CI89" s="91">
        <v>13.1</v>
      </c>
      <c r="CJ89" s="91">
        <v>12.7</v>
      </c>
      <c r="CK89" s="91">
        <v>13.8</v>
      </c>
      <c r="CL89" s="91">
        <v>17.899999999999999</v>
      </c>
      <c r="CM89" s="91">
        <v>17.399999999999999</v>
      </c>
      <c r="CP89" s="93">
        <f t="shared" si="47"/>
        <v>14.28</v>
      </c>
      <c r="CQ89" s="91">
        <v>11.9</v>
      </c>
      <c r="CR89" s="91">
        <v>12.6</v>
      </c>
      <c r="CS89" s="91">
        <v>12.5</v>
      </c>
      <c r="CT89" s="91">
        <v>17.399999999999999</v>
      </c>
      <c r="CU89" s="91">
        <v>17</v>
      </c>
      <c r="CX89" s="95">
        <v>45867</v>
      </c>
      <c r="CY89" s="91">
        <v>25.764999999999997</v>
      </c>
      <c r="CZ89" s="91">
        <v>26.620000000000005</v>
      </c>
    </row>
    <row r="90" spans="3:104">
      <c r="C90" s="92">
        <f t="shared" si="48"/>
        <v>45746</v>
      </c>
      <c r="D90" s="93">
        <f t="shared" si="25"/>
        <v>12.385384000000002</v>
      </c>
      <c r="E90" s="93">
        <f t="shared" si="26"/>
        <v>13.180000000000001</v>
      </c>
      <c r="F90" s="93">
        <f t="shared" si="27"/>
        <v>4.3853840000000019</v>
      </c>
      <c r="G90" s="93">
        <f>指導機関用調整項目!$G$2*F90/$F$367</f>
        <v>3.2770641878183002e-002</v>
      </c>
      <c r="H90" s="93">
        <f t="shared" si="49"/>
        <v>0.54554855270382374</v>
      </c>
      <c r="J90" s="93">
        <f t="shared" si="28"/>
        <v>14.14</v>
      </c>
      <c r="K90" s="93">
        <f t="shared" si="29"/>
        <v>14</v>
      </c>
      <c r="L90" s="93">
        <f t="shared" si="30"/>
        <v>14.440000000000001</v>
      </c>
      <c r="M90" s="93">
        <f t="shared" si="31"/>
        <v>14.5</v>
      </c>
      <c r="N90" s="93">
        <f t="shared" si="32"/>
        <v>10.3</v>
      </c>
      <c r="O90" s="93">
        <f t="shared" si="33"/>
        <v>12.96</v>
      </c>
      <c r="P90" s="93">
        <f t="shared" si="34"/>
        <v>13.180000000000001</v>
      </c>
      <c r="Q90" s="93">
        <f t="shared" si="35"/>
        <v>14.66</v>
      </c>
      <c r="R90" s="93">
        <f t="shared" si="36"/>
        <v>14.419999999999998</v>
      </c>
      <c r="S90" s="93">
        <f t="shared" si="37"/>
        <v>14.16</v>
      </c>
      <c r="V90" s="93">
        <f t="shared" si="38"/>
        <v>14.14</v>
      </c>
      <c r="W90" s="91">
        <v>16.399999999999999</v>
      </c>
      <c r="X90" s="91">
        <v>13.8</v>
      </c>
      <c r="Y90" s="91">
        <v>14.9</v>
      </c>
      <c r="Z90" s="91">
        <v>17.8</v>
      </c>
      <c r="AA90" s="91">
        <v>7.8</v>
      </c>
      <c r="AB90" s="92"/>
      <c r="AD90" s="93">
        <f t="shared" si="39"/>
        <v>14</v>
      </c>
      <c r="AE90" s="91">
        <v>15.6</v>
      </c>
      <c r="AF90" s="91">
        <v>14</v>
      </c>
      <c r="AG90" s="91">
        <v>15.2</v>
      </c>
      <c r="AH90" s="91">
        <v>16.899999999999999</v>
      </c>
      <c r="AI90" s="91">
        <v>8.3000000000000007</v>
      </c>
      <c r="AJ90" s="92"/>
      <c r="AL90" s="93">
        <f t="shared" si="40"/>
        <v>14.440000000000001</v>
      </c>
      <c r="AM90" s="91">
        <v>17</v>
      </c>
      <c r="AN90" s="91">
        <v>14.3</v>
      </c>
      <c r="AO90" s="91">
        <v>14.9</v>
      </c>
      <c r="AP90" s="91">
        <v>16.7</v>
      </c>
      <c r="AQ90" s="91">
        <v>9.3000000000000007</v>
      </c>
      <c r="AR90" s="92"/>
      <c r="AT90" s="93">
        <f t="shared" si="41"/>
        <v>14.5</v>
      </c>
      <c r="AU90" s="91">
        <v>17.5</v>
      </c>
      <c r="AV90" s="91">
        <v>14.3</v>
      </c>
      <c r="AW90" s="91">
        <v>15</v>
      </c>
      <c r="AX90" s="91">
        <v>16.600000000000001</v>
      </c>
      <c r="AY90" s="91">
        <v>9.1</v>
      </c>
      <c r="AZ90" s="92"/>
      <c r="BB90" s="93">
        <f t="shared" si="42"/>
        <v>10.3</v>
      </c>
      <c r="BC90" s="91">
        <v>11.5</v>
      </c>
      <c r="BD90" s="91">
        <v>8.3000000000000007</v>
      </c>
      <c r="BE90" s="91">
        <v>11.2</v>
      </c>
      <c r="BF90" s="91">
        <v>12.6</v>
      </c>
      <c r="BG90" s="91">
        <v>7.9</v>
      </c>
      <c r="BH90" s="92"/>
      <c r="BJ90" s="93">
        <f t="shared" si="43"/>
        <v>12.96</v>
      </c>
      <c r="BK90" s="91">
        <v>13.8</v>
      </c>
      <c r="BL90" s="91">
        <v>10.7</v>
      </c>
      <c r="BM90" s="91">
        <v>14.9</v>
      </c>
      <c r="BN90" s="91">
        <v>15.1</v>
      </c>
      <c r="BO90" s="91">
        <v>10.3</v>
      </c>
      <c r="BR90" s="93">
        <f t="shared" si="44"/>
        <v>13.180000000000001</v>
      </c>
      <c r="BS90" s="91">
        <v>15.5</v>
      </c>
      <c r="BT90" s="91">
        <v>13</v>
      </c>
      <c r="BU90" s="91">
        <v>13.9</v>
      </c>
      <c r="BV90" s="91">
        <v>15.5</v>
      </c>
      <c r="BW90" s="91">
        <v>8</v>
      </c>
      <c r="BZ90" s="93">
        <f t="shared" si="45"/>
        <v>14.66</v>
      </c>
      <c r="CA90" s="91">
        <v>16.8</v>
      </c>
      <c r="CB90" s="91">
        <v>14.4</v>
      </c>
      <c r="CC90" s="91">
        <v>14.8</v>
      </c>
      <c r="CD90" s="91">
        <v>17</v>
      </c>
      <c r="CE90" s="91">
        <v>10.3</v>
      </c>
      <c r="CH90" s="93">
        <f t="shared" si="46"/>
        <v>14.419999999999998</v>
      </c>
      <c r="CI90" s="91">
        <v>17.2</v>
      </c>
      <c r="CJ90" s="91">
        <v>13.1</v>
      </c>
      <c r="CK90" s="91">
        <v>15.1</v>
      </c>
      <c r="CL90" s="91">
        <v>16.5</v>
      </c>
      <c r="CM90" s="91">
        <v>10.199999999999999</v>
      </c>
      <c r="CP90" s="93">
        <f t="shared" si="47"/>
        <v>14.16</v>
      </c>
      <c r="CQ90" s="91">
        <v>16</v>
      </c>
      <c r="CR90" s="91">
        <v>12.8</v>
      </c>
      <c r="CS90" s="91">
        <v>15</v>
      </c>
      <c r="CT90" s="91">
        <v>16.5</v>
      </c>
      <c r="CU90" s="91">
        <v>10.5</v>
      </c>
      <c r="CX90" s="95">
        <v>45868</v>
      </c>
      <c r="CY90" s="91">
        <v>25.774374999999996</v>
      </c>
      <c r="CZ90" s="91">
        <v>26.540000000000003</v>
      </c>
    </row>
    <row r="91" spans="3:104">
      <c r="C91" s="92">
        <f t="shared" si="48"/>
        <v>45747</v>
      </c>
      <c r="D91" s="93">
        <f t="shared" si="25"/>
        <v>13.297804000000003</v>
      </c>
      <c r="E91" s="93">
        <f t="shared" si="26"/>
        <v>14.080000000000002</v>
      </c>
      <c r="F91" s="93">
        <f t="shared" si="27"/>
        <v>5.2978040000000028</v>
      </c>
      <c r="G91" s="93">
        <f>指導機関用調整項目!$G$2*F91/$F$367</f>
        <v>3.9588879246334058e-002</v>
      </c>
      <c r="H91" s="93">
        <f t="shared" si="49"/>
        <v>0.58513743195015777</v>
      </c>
      <c r="J91" s="93">
        <f t="shared" si="28"/>
        <v>15.2</v>
      </c>
      <c r="K91" s="93">
        <f t="shared" si="29"/>
        <v>14.820000000000002</v>
      </c>
      <c r="L91" s="93">
        <f t="shared" si="30"/>
        <v>15.419999999999998</v>
      </c>
      <c r="M91" s="93">
        <f t="shared" si="31"/>
        <v>15.98</v>
      </c>
      <c r="N91" s="93">
        <f t="shared" si="32"/>
        <v>10.739999999999998</v>
      </c>
      <c r="O91" s="93">
        <f t="shared" si="33"/>
        <v>13.060000000000002</v>
      </c>
      <c r="P91" s="93">
        <f t="shared" si="34"/>
        <v>14.080000000000002</v>
      </c>
      <c r="Q91" s="93">
        <f t="shared" si="35"/>
        <v>14.919999999999998</v>
      </c>
      <c r="R91" s="93">
        <f t="shared" si="36"/>
        <v>14.559999999999999</v>
      </c>
      <c r="S91" s="93">
        <f t="shared" si="37"/>
        <v>14.080000000000002</v>
      </c>
      <c r="V91" s="93">
        <f t="shared" si="38"/>
        <v>15.2</v>
      </c>
      <c r="W91" s="91">
        <v>19.2</v>
      </c>
      <c r="X91" s="91">
        <v>13.1</v>
      </c>
      <c r="Y91" s="91">
        <v>17.399999999999999</v>
      </c>
      <c r="Z91" s="91">
        <v>17.399999999999999</v>
      </c>
      <c r="AA91" s="91">
        <v>8.9</v>
      </c>
      <c r="AB91" s="92"/>
      <c r="AD91" s="93">
        <f t="shared" si="39"/>
        <v>14.820000000000002</v>
      </c>
      <c r="AE91" s="91">
        <v>17.5</v>
      </c>
      <c r="AF91" s="91">
        <v>13.7</v>
      </c>
      <c r="AG91" s="91">
        <v>16.5</v>
      </c>
      <c r="AH91" s="91">
        <v>17.100000000000001</v>
      </c>
      <c r="AI91" s="91">
        <v>9.3000000000000007</v>
      </c>
      <c r="AJ91" s="92"/>
      <c r="AL91" s="93">
        <f t="shared" si="40"/>
        <v>15.419999999999998</v>
      </c>
      <c r="AM91" s="91">
        <v>18.8</v>
      </c>
      <c r="AN91" s="91">
        <v>14</v>
      </c>
      <c r="AO91" s="91">
        <v>16.7</v>
      </c>
      <c r="AP91" s="91">
        <v>17.5</v>
      </c>
      <c r="AQ91" s="91">
        <v>10.1</v>
      </c>
      <c r="AR91" s="92"/>
      <c r="AT91" s="93">
        <f t="shared" si="41"/>
        <v>15.98</v>
      </c>
      <c r="AU91" s="91">
        <v>20.399999999999999</v>
      </c>
      <c r="AV91" s="91">
        <v>14.1</v>
      </c>
      <c r="AW91" s="91">
        <v>18.100000000000001</v>
      </c>
      <c r="AX91" s="91">
        <v>17.3</v>
      </c>
      <c r="AY91" s="91">
        <v>10</v>
      </c>
      <c r="AZ91" s="92"/>
      <c r="BB91" s="93">
        <f t="shared" si="42"/>
        <v>10.739999999999998</v>
      </c>
      <c r="BC91" s="91">
        <v>13.9</v>
      </c>
      <c r="BD91" s="91">
        <v>8</v>
      </c>
      <c r="BE91" s="91">
        <v>13.2</v>
      </c>
      <c r="BF91" s="91">
        <v>11.6</v>
      </c>
      <c r="BG91" s="91">
        <v>7</v>
      </c>
      <c r="BH91" s="92"/>
      <c r="BJ91" s="93">
        <f t="shared" si="43"/>
        <v>13.060000000000002</v>
      </c>
      <c r="BK91" s="91">
        <v>16.100000000000001</v>
      </c>
      <c r="BL91" s="91">
        <v>10.1</v>
      </c>
      <c r="BM91" s="91">
        <v>16.2</v>
      </c>
      <c r="BN91" s="91">
        <v>14.4</v>
      </c>
      <c r="BO91" s="91">
        <v>8.5</v>
      </c>
      <c r="BR91" s="93">
        <f t="shared" si="44"/>
        <v>14.080000000000002</v>
      </c>
      <c r="BS91" s="91">
        <v>15.4</v>
      </c>
      <c r="BT91" s="91">
        <v>12.9</v>
      </c>
      <c r="BU91" s="91">
        <v>15.9</v>
      </c>
      <c r="BV91" s="91">
        <v>15.2</v>
      </c>
      <c r="BW91" s="91">
        <v>11</v>
      </c>
      <c r="BZ91" s="93">
        <f t="shared" si="45"/>
        <v>14.919999999999998</v>
      </c>
      <c r="CA91" s="91">
        <v>17.100000000000001</v>
      </c>
      <c r="CB91" s="91">
        <v>14.4</v>
      </c>
      <c r="CC91" s="91">
        <v>16.100000000000001</v>
      </c>
      <c r="CD91" s="91">
        <v>16.399999999999999</v>
      </c>
      <c r="CE91" s="91">
        <v>10.6</v>
      </c>
      <c r="CH91" s="93">
        <f t="shared" si="46"/>
        <v>14.559999999999999</v>
      </c>
      <c r="CI91" s="91">
        <v>16.7</v>
      </c>
      <c r="CJ91" s="91">
        <v>13.2</v>
      </c>
      <c r="CK91" s="91">
        <v>16.5</v>
      </c>
      <c r="CL91" s="91">
        <v>16.100000000000001</v>
      </c>
      <c r="CM91" s="91">
        <v>10.3</v>
      </c>
      <c r="CP91" s="93">
        <f t="shared" si="47"/>
        <v>14.080000000000002</v>
      </c>
      <c r="CQ91" s="91">
        <v>15.3</v>
      </c>
      <c r="CR91" s="91">
        <v>12.9</v>
      </c>
      <c r="CS91" s="91">
        <v>16.2</v>
      </c>
      <c r="CT91" s="91">
        <v>15.9</v>
      </c>
      <c r="CU91" s="91">
        <v>10.1</v>
      </c>
      <c r="CX91" s="95">
        <v>45869</v>
      </c>
      <c r="CY91" s="91">
        <v>25.791666666666661</v>
      </c>
      <c r="CZ91" s="91">
        <v>27.04</v>
      </c>
    </row>
    <row r="92" spans="3:104">
      <c r="C92" s="92">
        <f t="shared" si="48"/>
        <v>45748</v>
      </c>
      <c r="D92" s="93">
        <f t="shared" si="25"/>
        <v>12.973388000000002</v>
      </c>
      <c r="E92" s="93">
        <f t="shared" si="26"/>
        <v>13.760000000000002</v>
      </c>
      <c r="F92" s="93">
        <f t="shared" si="27"/>
        <v>4.9733880000000017</v>
      </c>
      <c r="G92" s="93">
        <f>指導機関用調整項目!$G$2*F92/$F$367</f>
        <v>3.716461707099146e-002</v>
      </c>
      <c r="H92" s="93">
        <f t="shared" si="49"/>
        <v>0.62230204902114927</v>
      </c>
      <c r="J92" s="93">
        <f t="shared" si="28"/>
        <v>14.6</v>
      </c>
      <c r="K92" s="93">
        <f t="shared" si="29"/>
        <v>14.580000000000002</v>
      </c>
      <c r="L92" s="93">
        <f t="shared" si="30"/>
        <v>14.96</v>
      </c>
      <c r="M92" s="93">
        <f t="shared" si="31"/>
        <v>15.12</v>
      </c>
      <c r="N92" s="93">
        <f t="shared" si="32"/>
        <v>10.3</v>
      </c>
      <c r="O92" s="93">
        <f t="shared" si="33"/>
        <v>12.8</v>
      </c>
      <c r="P92" s="93">
        <f t="shared" si="34"/>
        <v>13.760000000000002</v>
      </c>
      <c r="Q92" s="93">
        <f t="shared" si="35"/>
        <v>14.72</v>
      </c>
      <c r="R92" s="93">
        <f t="shared" si="36"/>
        <v>14.24</v>
      </c>
      <c r="S92" s="93">
        <f t="shared" si="37"/>
        <v>14.180000000000001</v>
      </c>
      <c r="V92" s="93">
        <f t="shared" si="38"/>
        <v>14.6</v>
      </c>
      <c r="W92" s="91">
        <v>20.5</v>
      </c>
      <c r="X92" s="91">
        <v>15.6</v>
      </c>
      <c r="Y92" s="91">
        <v>9</v>
      </c>
      <c r="Z92" s="91">
        <v>17</v>
      </c>
      <c r="AA92" s="91">
        <v>10.9</v>
      </c>
      <c r="AB92" s="92"/>
      <c r="AD92" s="93">
        <f t="shared" si="39"/>
        <v>14.580000000000002</v>
      </c>
      <c r="AE92" s="91">
        <v>18.5</v>
      </c>
      <c r="AF92" s="91">
        <v>15.7</v>
      </c>
      <c r="AG92" s="91">
        <v>9.6999999999999993</v>
      </c>
      <c r="AH92" s="91">
        <v>17.399999999999999</v>
      </c>
      <c r="AI92" s="91">
        <v>11.6</v>
      </c>
      <c r="AJ92" s="92"/>
      <c r="AL92" s="93">
        <f t="shared" si="40"/>
        <v>14.96</v>
      </c>
      <c r="AM92" s="91">
        <v>19.399999999999999</v>
      </c>
      <c r="AN92" s="91">
        <v>16.100000000000001</v>
      </c>
      <c r="AO92" s="91">
        <v>9.8000000000000007</v>
      </c>
      <c r="AP92" s="91">
        <v>17.600000000000001</v>
      </c>
      <c r="AQ92" s="91">
        <v>11.9</v>
      </c>
      <c r="AR92" s="92"/>
      <c r="AT92" s="93">
        <f t="shared" si="41"/>
        <v>15.12</v>
      </c>
      <c r="AU92" s="91">
        <v>20.3</v>
      </c>
      <c r="AV92" s="91">
        <v>15.8</v>
      </c>
      <c r="AW92" s="91">
        <v>9.9</v>
      </c>
      <c r="AX92" s="91">
        <v>17.600000000000001</v>
      </c>
      <c r="AY92" s="91">
        <v>12</v>
      </c>
      <c r="AZ92" s="92"/>
      <c r="BB92" s="93">
        <f t="shared" si="42"/>
        <v>10.3</v>
      </c>
      <c r="BC92" s="91">
        <v>15.7</v>
      </c>
      <c r="BD92" s="91">
        <v>10.6</v>
      </c>
      <c r="BE92" s="91">
        <v>5</v>
      </c>
      <c r="BF92" s="91">
        <v>11.9</v>
      </c>
      <c r="BG92" s="91">
        <v>8.3000000000000007</v>
      </c>
      <c r="BH92" s="92"/>
      <c r="BJ92" s="93">
        <f t="shared" si="43"/>
        <v>12.8</v>
      </c>
      <c r="BK92" s="91">
        <v>16.7</v>
      </c>
      <c r="BL92" s="91">
        <v>12.4</v>
      </c>
      <c r="BM92" s="91">
        <v>8.8000000000000007</v>
      </c>
      <c r="BN92" s="91">
        <v>15.6</v>
      </c>
      <c r="BO92" s="91">
        <v>10.5</v>
      </c>
      <c r="BR92" s="93">
        <f t="shared" si="44"/>
        <v>13.760000000000002</v>
      </c>
      <c r="BS92" s="91">
        <v>16.7</v>
      </c>
      <c r="BT92" s="91">
        <v>14.9</v>
      </c>
      <c r="BU92" s="91">
        <v>8.8000000000000007</v>
      </c>
      <c r="BV92" s="91">
        <v>15.6</v>
      </c>
      <c r="BW92" s="91">
        <v>12.8</v>
      </c>
      <c r="BZ92" s="93">
        <f t="shared" si="45"/>
        <v>14.72</v>
      </c>
      <c r="CA92" s="91">
        <v>17</v>
      </c>
      <c r="CB92" s="91">
        <v>15.9</v>
      </c>
      <c r="CC92" s="91">
        <v>10.6</v>
      </c>
      <c r="CD92" s="91">
        <v>17</v>
      </c>
      <c r="CE92" s="91">
        <v>13.1</v>
      </c>
      <c r="CH92" s="93">
        <f t="shared" si="46"/>
        <v>14.24</v>
      </c>
      <c r="CI92" s="91">
        <v>17</v>
      </c>
      <c r="CJ92" s="91">
        <v>14.3</v>
      </c>
      <c r="CK92" s="91">
        <v>10.3</v>
      </c>
      <c r="CL92" s="91">
        <v>16.3</v>
      </c>
      <c r="CM92" s="91">
        <v>13.3</v>
      </c>
      <c r="CP92" s="93">
        <f t="shared" si="47"/>
        <v>14.180000000000001</v>
      </c>
      <c r="CQ92" s="91">
        <v>16.3</v>
      </c>
      <c r="CR92" s="91">
        <v>14.9</v>
      </c>
      <c r="CS92" s="91">
        <v>10.7</v>
      </c>
      <c r="CT92" s="91">
        <v>16.600000000000001</v>
      </c>
      <c r="CU92" s="91">
        <v>12.4</v>
      </c>
      <c r="CX92" s="95">
        <v>45870</v>
      </c>
      <c r="CY92" s="91">
        <v>25.811458333333334</v>
      </c>
      <c r="CZ92" s="91">
        <v>27.32</v>
      </c>
    </row>
    <row r="93" spans="3:104">
      <c r="C93" s="92">
        <f t="shared" si="48"/>
        <v>45749</v>
      </c>
      <c r="D93" s="93">
        <f t="shared" si="25"/>
        <v>12.466488000000002</v>
      </c>
      <c r="E93" s="93">
        <f t="shared" si="26"/>
        <v>13.260000000000002</v>
      </c>
      <c r="F93" s="93">
        <f t="shared" si="27"/>
        <v>4.4664880000000018</v>
      </c>
      <c r="G93" s="93">
        <f>指導機関用調整項目!$G$2*F93/$F$367</f>
        <v>3.3376707422018648e-002</v>
      </c>
      <c r="H93" s="93">
        <f t="shared" si="49"/>
        <v>0.65567875644316786</v>
      </c>
      <c r="J93" s="93">
        <f t="shared" si="28"/>
        <v>14.34</v>
      </c>
      <c r="K93" s="93">
        <f t="shared" si="29"/>
        <v>14.66</v>
      </c>
      <c r="L93" s="93">
        <f t="shared" si="30"/>
        <v>15.04</v>
      </c>
      <c r="M93" s="93">
        <f t="shared" si="31"/>
        <v>15.38</v>
      </c>
      <c r="N93" s="93">
        <f t="shared" si="32"/>
        <v>9.2799999999999994</v>
      </c>
      <c r="O93" s="93">
        <f t="shared" si="33"/>
        <v>12.36</v>
      </c>
      <c r="P93" s="93">
        <f t="shared" si="34"/>
        <v>13.260000000000002</v>
      </c>
      <c r="Q93" s="93">
        <f t="shared" si="35"/>
        <v>15.059999999999999</v>
      </c>
      <c r="R93" s="93">
        <f t="shared" si="36"/>
        <v>14.96</v>
      </c>
      <c r="S93" s="93">
        <f t="shared" si="37"/>
        <v>14.54</v>
      </c>
      <c r="V93" s="93">
        <f t="shared" si="38"/>
        <v>14.34</v>
      </c>
      <c r="W93" s="91">
        <v>17</v>
      </c>
      <c r="X93" s="91">
        <v>14.9</v>
      </c>
      <c r="Y93" s="91">
        <v>8.9</v>
      </c>
      <c r="Z93" s="91">
        <v>17.5</v>
      </c>
      <c r="AA93" s="91">
        <v>13.4</v>
      </c>
      <c r="AB93" s="92"/>
      <c r="AD93" s="93">
        <f t="shared" si="39"/>
        <v>14.66</v>
      </c>
      <c r="AE93" s="91">
        <v>17.600000000000001</v>
      </c>
      <c r="AF93" s="91">
        <v>15.5</v>
      </c>
      <c r="AG93" s="91">
        <v>9.6</v>
      </c>
      <c r="AH93" s="91">
        <v>17.3</v>
      </c>
      <c r="AI93" s="91">
        <v>13.3</v>
      </c>
      <c r="AJ93" s="92"/>
      <c r="AL93" s="93">
        <f t="shared" si="40"/>
        <v>15.04</v>
      </c>
      <c r="AM93" s="91">
        <v>18.100000000000001</v>
      </c>
      <c r="AN93" s="91">
        <v>15.6</v>
      </c>
      <c r="AO93" s="91">
        <v>9.6999999999999993</v>
      </c>
      <c r="AP93" s="91">
        <v>17.899999999999999</v>
      </c>
      <c r="AQ93" s="91">
        <v>13.9</v>
      </c>
      <c r="AR93" s="92"/>
      <c r="AT93" s="93">
        <f t="shared" si="41"/>
        <v>15.38</v>
      </c>
      <c r="AU93" s="91">
        <v>19.399999999999999</v>
      </c>
      <c r="AV93" s="91">
        <v>15.7</v>
      </c>
      <c r="AW93" s="91">
        <v>9.8000000000000007</v>
      </c>
      <c r="AX93" s="91">
        <v>17.8</v>
      </c>
      <c r="AY93" s="91">
        <v>14.2</v>
      </c>
      <c r="AZ93" s="92"/>
      <c r="BB93" s="93">
        <f t="shared" si="42"/>
        <v>9.2799999999999994</v>
      </c>
      <c r="BC93" s="91">
        <v>12</v>
      </c>
      <c r="BD93" s="91">
        <v>9.5</v>
      </c>
      <c r="BE93" s="91">
        <v>3.7</v>
      </c>
      <c r="BF93" s="91">
        <v>11.6</v>
      </c>
      <c r="BG93" s="91">
        <v>9.6</v>
      </c>
      <c r="BH93" s="92"/>
      <c r="BJ93" s="93">
        <f t="shared" si="43"/>
        <v>12.36</v>
      </c>
      <c r="BK93" s="91">
        <v>15</v>
      </c>
      <c r="BL93" s="91">
        <v>11.9</v>
      </c>
      <c r="BM93" s="91">
        <v>7.4</v>
      </c>
      <c r="BN93" s="91">
        <v>15.1</v>
      </c>
      <c r="BO93" s="91">
        <v>12.4</v>
      </c>
      <c r="BR93" s="93">
        <f t="shared" si="44"/>
        <v>13.260000000000002</v>
      </c>
      <c r="BS93" s="91">
        <v>16</v>
      </c>
      <c r="BT93" s="91">
        <v>14.4</v>
      </c>
      <c r="BU93" s="91">
        <v>8.3000000000000007</v>
      </c>
      <c r="BV93" s="91">
        <v>15.7</v>
      </c>
      <c r="BW93" s="91">
        <v>11.9</v>
      </c>
      <c r="BZ93" s="93">
        <f t="shared" si="45"/>
        <v>15.059999999999999</v>
      </c>
      <c r="CA93" s="91">
        <v>16.8</v>
      </c>
      <c r="CB93" s="91">
        <v>16.2</v>
      </c>
      <c r="CC93" s="91">
        <v>10.9</v>
      </c>
      <c r="CD93" s="91">
        <v>17.2</v>
      </c>
      <c r="CE93" s="91">
        <v>14.2</v>
      </c>
      <c r="CH93" s="93">
        <f t="shared" si="46"/>
        <v>14.96</v>
      </c>
      <c r="CI93" s="91">
        <v>17.100000000000001</v>
      </c>
      <c r="CJ93" s="91">
        <v>15.8</v>
      </c>
      <c r="CK93" s="91">
        <v>10.1</v>
      </c>
      <c r="CL93" s="91">
        <v>17.2</v>
      </c>
      <c r="CM93" s="91">
        <v>14.6</v>
      </c>
      <c r="CP93" s="93">
        <f t="shared" si="47"/>
        <v>14.54</v>
      </c>
      <c r="CQ93" s="91">
        <v>16.3</v>
      </c>
      <c r="CR93" s="91">
        <v>15.6</v>
      </c>
      <c r="CS93" s="91">
        <v>9.8000000000000007</v>
      </c>
      <c r="CT93" s="91">
        <v>16.8</v>
      </c>
      <c r="CU93" s="91">
        <v>14.2</v>
      </c>
      <c r="CX93" s="95">
        <v>45871</v>
      </c>
      <c r="CY93" s="91">
        <v>26.135416666666668</v>
      </c>
      <c r="CZ93" s="91">
        <v>26.98</v>
      </c>
    </row>
    <row r="94" spans="3:104">
      <c r="C94" s="92">
        <f t="shared" si="48"/>
        <v>45750</v>
      </c>
      <c r="D94" s="93">
        <f t="shared" si="25"/>
        <v>11.472963999999999</v>
      </c>
      <c r="E94" s="93">
        <f t="shared" si="26"/>
        <v>12.28</v>
      </c>
      <c r="F94" s="93">
        <f t="shared" si="27"/>
        <v>3.4729639999999993</v>
      </c>
      <c r="G94" s="93">
        <f>指導機関用調整項目!$G$2*F94/$F$367</f>
        <v>2.5952404510031935e-002</v>
      </c>
      <c r="H94" s="93">
        <f t="shared" si="49"/>
        <v>0.68163116095319976</v>
      </c>
      <c r="J94" s="93">
        <f t="shared" si="28"/>
        <v>14.12</v>
      </c>
      <c r="K94" s="93">
        <f t="shared" si="29"/>
        <v>13.86</v>
      </c>
      <c r="L94" s="93">
        <f t="shared" si="30"/>
        <v>14.34</v>
      </c>
      <c r="M94" s="93">
        <f t="shared" si="31"/>
        <v>14.64</v>
      </c>
      <c r="N94" s="93">
        <f t="shared" si="32"/>
        <v>8.24</v>
      </c>
      <c r="O94" s="93">
        <f t="shared" si="33"/>
        <v>11.3</v>
      </c>
      <c r="P94" s="93">
        <f t="shared" si="34"/>
        <v>12.28</v>
      </c>
      <c r="Q94" s="93">
        <f t="shared" si="35"/>
        <v>14.059999999999999</v>
      </c>
      <c r="R94" s="93">
        <f t="shared" si="36"/>
        <v>13.62</v>
      </c>
      <c r="S94" s="93">
        <f t="shared" si="37"/>
        <v>13.22</v>
      </c>
      <c r="V94" s="93">
        <f t="shared" si="38"/>
        <v>14.12</v>
      </c>
      <c r="W94" s="91">
        <v>14.5</v>
      </c>
      <c r="X94" s="91">
        <v>14.2</v>
      </c>
      <c r="Y94" s="91">
        <v>9.1</v>
      </c>
      <c r="Z94" s="91">
        <v>17.5</v>
      </c>
      <c r="AA94" s="91">
        <v>15.3</v>
      </c>
      <c r="AB94" s="92"/>
      <c r="AD94" s="93">
        <f t="shared" si="39"/>
        <v>13.86</v>
      </c>
      <c r="AE94" s="91">
        <v>14.3</v>
      </c>
      <c r="AF94" s="91">
        <v>14.3</v>
      </c>
      <c r="AG94" s="91">
        <v>8.1</v>
      </c>
      <c r="AH94" s="91">
        <v>17</v>
      </c>
      <c r="AI94" s="91">
        <v>15.6</v>
      </c>
      <c r="AJ94" s="92"/>
      <c r="AL94" s="93">
        <f t="shared" si="40"/>
        <v>14.34</v>
      </c>
      <c r="AM94" s="91">
        <v>14.5</v>
      </c>
      <c r="AN94" s="91">
        <v>15.4</v>
      </c>
      <c r="AO94" s="91">
        <v>8.5</v>
      </c>
      <c r="AP94" s="91">
        <v>17.600000000000001</v>
      </c>
      <c r="AQ94" s="91">
        <v>15.7</v>
      </c>
      <c r="AR94" s="92"/>
      <c r="AT94" s="93">
        <f t="shared" si="41"/>
        <v>14.64</v>
      </c>
      <c r="AU94" s="91">
        <v>15.3</v>
      </c>
      <c r="AV94" s="91">
        <v>15.2</v>
      </c>
      <c r="AW94" s="91">
        <v>9.1</v>
      </c>
      <c r="AX94" s="91">
        <v>17.5</v>
      </c>
      <c r="AY94" s="91">
        <v>16.100000000000001</v>
      </c>
      <c r="AZ94" s="92"/>
      <c r="BB94" s="93">
        <f t="shared" si="42"/>
        <v>8.24</v>
      </c>
      <c r="BC94" s="91">
        <v>10.9</v>
      </c>
      <c r="BD94" s="91">
        <v>9.9</v>
      </c>
      <c r="BE94" s="91">
        <v>2.2000000000000002</v>
      </c>
      <c r="BF94" s="91">
        <v>9.4</v>
      </c>
      <c r="BG94" s="91">
        <v>8.8000000000000007</v>
      </c>
      <c r="BH94" s="92"/>
      <c r="BJ94" s="93">
        <f t="shared" si="43"/>
        <v>11.3</v>
      </c>
      <c r="BK94" s="91">
        <v>13</v>
      </c>
      <c r="BL94" s="91">
        <v>12.8</v>
      </c>
      <c r="BM94" s="91">
        <v>6.3</v>
      </c>
      <c r="BN94" s="91">
        <v>13</v>
      </c>
      <c r="BO94" s="91">
        <v>11.4</v>
      </c>
      <c r="BR94" s="93">
        <f t="shared" si="44"/>
        <v>12.28</v>
      </c>
      <c r="BS94" s="91">
        <v>13.3</v>
      </c>
      <c r="BT94" s="91">
        <v>13.5</v>
      </c>
      <c r="BU94" s="91">
        <v>7.6</v>
      </c>
      <c r="BV94" s="91">
        <v>15.4</v>
      </c>
      <c r="BW94" s="91">
        <v>11.6</v>
      </c>
      <c r="BZ94" s="93">
        <f t="shared" si="45"/>
        <v>14.059999999999999</v>
      </c>
      <c r="CA94" s="91">
        <v>14.5</v>
      </c>
      <c r="CB94" s="91">
        <v>15.3</v>
      </c>
      <c r="CC94" s="91">
        <v>10</v>
      </c>
      <c r="CD94" s="91">
        <v>17.2</v>
      </c>
      <c r="CE94" s="91">
        <v>13.3</v>
      </c>
      <c r="CH94" s="93">
        <f t="shared" si="46"/>
        <v>13.62</v>
      </c>
      <c r="CI94" s="91">
        <v>14.3</v>
      </c>
      <c r="CJ94" s="91">
        <v>15</v>
      </c>
      <c r="CK94" s="91">
        <v>9</v>
      </c>
      <c r="CL94" s="91">
        <v>16.899999999999999</v>
      </c>
      <c r="CM94" s="91">
        <v>12.9</v>
      </c>
      <c r="CP94" s="93">
        <f t="shared" si="47"/>
        <v>13.22</v>
      </c>
      <c r="CQ94" s="91">
        <v>13.8</v>
      </c>
      <c r="CR94" s="91">
        <v>14.2</v>
      </c>
      <c r="CS94" s="91">
        <v>8.8000000000000007</v>
      </c>
      <c r="CT94" s="91">
        <v>16.100000000000001</v>
      </c>
      <c r="CU94" s="91">
        <v>13.2</v>
      </c>
      <c r="CX94" s="95">
        <v>45872</v>
      </c>
      <c r="CY94" s="91">
        <v>26.364166666666659</v>
      </c>
      <c r="CZ94" s="91">
        <v>27.26</v>
      </c>
    </row>
    <row r="95" spans="3:104">
      <c r="C95" s="92">
        <f t="shared" si="48"/>
        <v>45751</v>
      </c>
      <c r="D95" s="93">
        <f t="shared" si="25"/>
        <v>12.324555999999999</v>
      </c>
      <c r="E95" s="93">
        <f t="shared" si="26"/>
        <v>13.12</v>
      </c>
      <c r="F95" s="93">
        <f t="shared" si="27"/>
        <v>4.3245559999999994</v>
      </c>
      <c r="G95" s="93">
        <f>指導機関用調整項目!$G$2*F95/$F$367</f>
        <v>3.231609272030625e-002</v>
      </c>
      <c r="H95" s="93">
        <f t="shared" si="49"/>
        <v>0.71394725367350598</v>
      </c>
      <c r="J95" s="93">
        <f t="shared" si="28"/>
        <v>13.36</v>
      </c>
      <c r="K95" s="93">
        <f t="shared" si="29"/>
        <v>13</v>
      </c>
      <c r="L95" s="93">
        <f t="shared" si="30"/>
        <v>13.439999999999998</v>
      </c>
      <c r="M95" s="93">
        <f t="shared" si="31"/>
        <v>13.78</v>
      </c>
      <c r="N95" s="93">
        <f t="shared" si="32"/>
        <v>7.9599999999999991</v>
      </c>
      <c r="O95" s="93">
        <f t="shared" si="33"/>
        <v>10.84</v>
      </c>
      <c r="P95" s="93">
        <f t="shared" si="34"/>
        <v>13.12</v>
      </c>
      <c r="Q95" s="93">
        <f t="shared" si="35"/>
        <v>14.2</v>
      </c>
      <c r="R95" s="93">
        <f t="shared" si="36"/>
        <v>13.7</v>
      </c>
      <c r="S95" s="93">
        <f t="shared" si="37"/>
        <v>13.1</v>
      </c>
      <c r="V95" s="93">
        <f t="shared" si="38"/>
        <v>13.36</v>
      </c>
      <c r="W95" s="91">
        <v>13.9</v>
      </c>
      <c r="X95" s="91">
        <v>13.1</v>
      </c>
      <c r="Y95" s="91">
        <v>10.3</v>
      </c>
      <c r="Z95" s="91">
        <v>16.7</v>
      </c>
      <c r="AA95" s="91">
        <v>12.8</v>
      </c>
      <c r="AB95" s="92"/>
      <c r="AD95" s="93">
        <f t="shared" si="39"/>
        <v>13</v>
      </c>
      <c r="AE95" s="91">
        <v>13.4</v>
      </c>
      <c r="AF95" s="91">
        <v>13.5</v>
      </c>
      <c r="AG95" s="91">
        <v>9.1</v>
      </c>
      <c r="AH95" s="91">
        <v>16.8</v>
      </c>
      <c r="AI95" s="91">
        <v>12.2</v>
      </c>
      <c r="AJ95" s="92"/>
      <c r="AL95" s="93">
        <f t="shared" si="40"/>
        <v>13.439999999999998</v>
      </c>
      <c r="AM95" s="91">
        <v>13.2</v>
      </c>
      <c r="AN95" s="91">
        <v>14.1</v>
      </c>
      <c r="AO95" s="91">
        <v>10</v>
      </c>
      <c r="AP95" s="91">
        <v>16.8</v>
      </c>
      <c r="AQ95" s="91">
        <v>13.1</v>
      </c>
      <c r="AR95" s="92"/>
      <c r="AT95" s="93">
        <f t="shared" si="41"/>
        <v>13.78</v>
      </c>
      <c r="AU95" s="91">
        <v>13.3</v>
      </c>
      <c r="AV95" s="91">
        <v>14.3</v>
      </c>
      <c r="AW95" s="91">
        <v>11.6</v>
      </c>
      <c r="AX95" s="91">
        <v>16.7</v>
      </c>
      <c r="AY95" s="91">
        <v>13</v>
      </c>
      <c r="AZ95" s="92"/>
      <c r="BB95" s="93">
        <f t="shared" si="42"/>
        <v>7.9599999999999991</v>
      </c>
      <c r="BC95" s="91">
        <v>8.4</v>
      </c>
      <c r="BD95" s="91">
        <v>9.3000000000000007</v>
      </c>
      <c r="BE95" s="91">
        <v>5.4</v>
      </c>
      <c r="BF95" s="91">
        <v>9.9</v>
      </c>
      <c r="BG95" s="91">
        <v>6.8</v>
      </c>
      <c r="BH95" s="92"/>
      <c r="BJ95" s="93">
        <f t="shared" si="43"/>
        <v>10.84</v>
      </c>
      <c r="BK95" s="91">
        <v>10.199999999999999</v>
      </c>
      <c r="BL95" s="91">
        <v>11.9</v>
      </c>
      <c r="BM95" s="91">
        <v>9.6</v>
      </c>
      <c r="BN95" s="91">
        <v>13.2</v>
      </c>
      <c r="BO95" s="91">
        <v>9.3000000000000007</v>
      </c>
      <c r="BR95" s="93">
        <f t="shared" si="44"/>
        <v>13.12</v>
      </c>
      <c r="BS95" s="91">
        <v>12.6</v>
      </c>
      <c r="BT95" s="91">
        <v>13.3</v>
      </c>
      <c r="BU95" s="91">
        <v>10.6</v>
      </c>
      <c r="BV95" s="91">
        <v>15.1</v>
      </c>
      <c r="BW95" s="91">
        <v>14</v>
      </c>
      <c r="BZ95" s="93">
        <f t="shared" si="45"/>
        <v>14.2</v>
      </c>
      <c r="CA95" s="91">
        <v>13.9</v>
      </c>
      <c r="CB95" s="91">
        <v>14.9</v>
      </c>
      <c r="CC95" s="91">
        <v>12.6</v>
      </c>
      <c r="CD95" s="91">
        <v>16.3</v>
      </c>
      <c r="CE95" s="91">
        <v>13.3</v>
      </c>
      <c r="CH95" s="93">
        <f t="shared" si="46"/>
        <v>13.7</v>
      </c>
      <c r="CI95" s="91">
        <v>13</v>
      </c>
      <c r="CJ95" s="91">
        <v>14.2</v>
      </c>
      <c r="CK95" s="91">
        <v>12.9</v>
      </c>
      <c r="CL95" s="91">
        <v>16.2</v>
      </c>
      <c r="CM95" s="91">
        <v>12.2</v>
      </c>
      <c r="CP95" s="93">
        <f t="shared" si="47"/>
        <v>13.1</v>
      </c>
      <c r="CQ95" s="91">
        <v>12.2</v>
      </c>
      <c r="CR95" s="91">
        <v>14.1</v>
      </c>
      <c r="CS95" s="91">
        <v>12.3</v>
      </c>
      <c r="CT95" s="91">
        <v>14.9</v>
      </c>
      <c r="CU95" s="91">
        <v>12</v>
      </c>
      <c r="CX95" s="95">
        <v>45873</v>
      </c>
      <c r="CY95" s="91">
        <v>26.408124999999998</v>
      </c>
      <c r="CZ95" s="91">
        <v>27.1</v>
      </c>
    </row>
    <row r="96" spans="3:104">
      <c r="C96" s="92">
        <f t="shared" si="48"/>
        <v>45752</v>
      </c>
      <c r="D96" s="93">
        <f t="shared" si="25"/>
        <v>12.892284000000002</v>
      </c>
      <c r="E96" s="93">
        <f t="shared" si="26"/>
        <v>13.680000000000001</v>
      </c>
      <c r="F96" s="93">
        <f t="shared" si="27"/>
        <v>4.8922840000000019</v>
      </c>
      <c r="G96" s="93">
        <f>指導機関用調整項目!$G$2*F96/$F$367</f>
        <v>3.6558551527155814e-002</v>
      </c>
      <c r="H96" s="93">
        <f t="shared" si="49"/>
        <v>0.75050580520066179</v>
      </c>
      <c r="J96" s="93">
        <f t="shared" si="28"/>
        <v>15.179999999999998</v>
      </c>
      <c r="K96" s="93">
        <f t="shared" si="29"/>
        <v>14.74</v>
      </c>
      <c r="L96" s="93">
        <f t="shared" si="30"/>
        <v>15.2</v>
      </c>
      <c r="M96" s="93">
        <f t="shared" si="31"/>
        <v>15.339999999999998</v>
      </c>
      <c r="N96" s="93">
        <f t="shared" si="32"/>
        <v>10.54</v>
      </c>
      <c r="O96" s="93">
        <f t="shared" si="33"/>
        <v>13.04</v>
      </c>
      <c r="P96" s="93">
        <f t="shared" si="34"/>
        <v>13.680000000000001</v>
      </c>
      <c r="Q96" s="93">
        <f t="shared" si="35"/>
        <v>15.420000000000002</v>
      </c>
      <c r="R96" s="93">
        <f t="shared" si="36"/>
        <v>15.1</v>
      </c>
      <c r="S96" s="93">
        <f t="shared" si="37"/>
        <v>14.88</v>
      </c>
      <c r="V96" s="93">
        <f t="shared" si="38"/>
        <v>15.179999999999998</v>
      </c>
      <c r="W96" s="91">
        <v>16.100000000000001</v>
      </c>
      <c r="X96" s="91">
        <v>15.3</v>
      </c>
      <c r="Y96" s="91">
        <v>13.6</v>
      </c>
      <c r="Z96" s="91">
        <v>15.8</v>
      </c>
      <c r="AA96" s="91">
        <v>15.1</v>
      </c>
      <c r="AB96" s="92"/>
      <c r="AD96" s="93">
        <f t="shared" si="39"/>
        <v>14.74</v>
      </c>
      <c r="AE96" s="91">
        <v>15.2</v>
      </c>
      <c r="AF96" s="91">
        <v>15.2</v>
      </c>
      <c r="AG96" s="91">
        <v>13.5</v>
      </c>
      <c r="AH96" s="91">
        <v>15.5</v>
      </c>
      <c r="AI96" s="91">
        <v>14.3</v>
      </c>
      <c r="AJ96" s="92"/>
      <c r="AL96" s="93">
        <f t="shared" si="40"/>
        <v>15.2</v>
      </c>
      <c r="AM96" s="91">
        <v>15.6</v>
      </c>
      <c r="AN96" s="91">
        <v>15.8</v>
      </c>
      <c r="AO96" s="91">
        <v>13.6</v>
      </c>
      <c r="AP96" s="91">
        <v>16.2</v>
      </c>
      <c r="AQ96" s="91">
        <v>14.8</v>
      </c>
      <c r="AR96" s="92"/>
      <c r="AT96" s="93">
        <f t="shared" si="41"/>
        <v>15.339999999999998</v>
      </c>
      <c r="AU96" s="91">
        <v>15.9</v>
      </c>
      <c r="AV96" s="91">
        <v>16</v>
      </c>
      <c r="AW96" s="91">
        <v>13.7</v>
      </c>
      <c r="AX96" s="91">
        <v>16</v>
      </c>
      <c r="AY96" s="91">
        <v>15.1</v>
      </c>
      <c r="AZ96" s="92"/>
      <c r="BB96" s="93">
        <f t="shared" si="42"/>
        <v>10.54</v>
      </c>
      <c r="BC96" s="91">
        <v>12.3</v>
      </c>
      <c r="BD96" s="91">
        <v>10.9</v>
      </c>
      <c r="BE96" s="91">
        <v>8.6999999999999993</v>
      </c>
      <c r="BF96" s="91">
        <v>12.2</v>
      </c>
      <c r="BG96" s="91">
        <v>8.6</v>
      </c>
      <c r="BH96" s="92"/>
      <c r="BJ96" s="93">
        <f t="shared" si="43"/>
        <v>13.04</v>
      </c>
      <c r="BK96" s="91">
        <v>13.7</v>
      </c>
      <c r="BL96" s="91">
        <v>13.4</v>
      </c>
      <c r="BM96" s="91">
        <v>11.8</v>
      </c>
      <c r="BN96" s="91">
        <v>14.9</v>
      </c>
      <c r="BO96" s="91">
        <v>11.4</v>
      </c>
      <c r="BR96" s="93">
        <f t="shared" si="44"/>
        <v>13.680000000000001</v>
      </c>
      <c r="BS96" s="91">
        <v>14.6</v>
      </c>
      <c r="BT96" s="91">
        <v>14.9</v>
      </c>
      <c r="BU96" s="91">
        <v>12.7</v>
      </c>
      <c r="BV96" s="91">
        <v>14.8</v>
      </c>
      <c r="BW96" s="91">
        <v>11.4</v>
      </c>
      <c r="BZ96" s="93">
        <f t="shared" si="45"/>
        <v>15.420000000000002</v>
      </c>
      <c r="CA96" s="91">
        <v>16.100000000000001</v>
      </c>
      <c r="CB96" s="91">
        <v>16.3</v>
      </c>
      <c r="CC96" s="91">
        <v>13.6</v>
      </c>
      <c r="CD96" s="91">
        <v>15.9</v>
      </c>
      <c r="CE96" s="91">
        <v>15.2</v>
      </c>
      <c r="CH96" s="93">
        <f t="shared" si="46"/>
        <v>15.1</v>
      </c>
      <c r="CI96" s="91">
        <v>16.399999999999999</v>
      </c>
      <c r="CJ96" s="91">
        <v>15.6</v>
      </c>
      <c r="CK96" s="91">
        <v>12.9</v>
      </c>
      <c r="CL96" s="91">
        <v>16.399999999999999</v>
      </c>
      <c r="CM96" s="91">
        <v>14.2</v>
      </c>
      <c r="CP96" s="93">
        <f t="shared" si="47"/>
        <v>14.88</v>
      </c>
      <c r="CQ96" s="91">
        <v>15.7</v>
      </c>
      <c r="CR96" s="91">
        <v>15.3</v>
      </c>
      <c r="CS96" s="91">
        <v>12.9</v>
      </c>
      <c r="CT96" s="91">
        <v>16.8</v>
      </c>
      <c r="CU96" s="91">
        <v>13.7</v>
      </c>
      <c r="CX96" s="95">
        <v>45874</v>
      </c>
      <c r="CY96" s="91">
        <v>26.413750000000004</v>
      </c>
      <c r="CZ96" s="91">
        <v>26.880000000000003</v>
      </c>
    </row>
    <row r="97" spans="3:104">
      <c r="C97" s="92">
        <f t="shared" si="48"/>
        <v>45753</v>
      </c>
      <c r="D97" s="93">
        <f t="shared" si="25"/>
        <v>11.79738</v>
      </c>
      <c r="E97" s="93">
        <f t="shared" si="26"/>
        <v>12.6</v>
      </c>
      <c r="F97" s="93">
        <f t="shared" si="27"/>
        <v>3.7973800000000004</v>
      </c>
      <c r="G97" s="93">
        <f>指導機関用調整項目!$G$2*F97/$F$367</f>
        <v>2.8376666685374537e-002</v>
      </c>
      <c r="H97" s="93">
        <f t="shared" si="49"/>
        <v>0.77888247188603632</v>
      </c>
      <c r="J97" s="93">
        <f t="shared" si="28"/>
        <v>14.28</v>
      </c>
      <c r="K97" s="93">
        <f t="shared" si="29"/>
        <v>14.14</v>
      </c>
      <c r="L97" s="93">
        <f t="shared" si="30"/>
        <v>14.64</v>
      </c>
      <c r="M97" s="93">
        <f t="shared" si="31"/>
        <v>14.78</v>
      </c>
      <c r="N97" s="93">
        <f t="shared" si="32"/>
        <v>9.58</v>
      </c>
      <c r="O97" s="93">
        <f t="shared" si="33"/>
        <v>11.9</v>
      </c>
      <c r="P97" s="93">
        <f t="shared" si="34"/>
        <v>12.6</v>
      </c>
      <c r="Q97" s="93">
        <f t="shared" si="35"/>
        <v>14.820000000000002</v>
      </c>
      <c r="R97" s="93">
        <f t="shared" si="36"/>
        <v>14.14</v>
      </c>
      <c r="S97" s="93">
        <f t="shared" si="37"/>
        <v>13.180000000000001</v>
      </c>
      <c r="V97" s="93">
        <f t="shared" si="38"/>
        <v>14.28</v>
      </c>
      <c r="W97" s="91">
        <v>12.2</v>
      </c>
      <c r="X97" s="91">
        <v>16.899999999999999</v>
      </c>
      <c r="Y97" s="91">
        <v>15.8</v>
      </c>
      <c r="Z97" s="91">
        <v>12.8</v>
      </c>
      <c r="AA97" s="91">
        <v>13.7</v>
      </c>
      <c r="AB97" s="92"/>
      <c r="AD97" s="93">
        <f t="shared" si="39"/>
        <v>14.14</v>
      </c>
      <c r="AE97" s="91">
        <v>12.8</v>
      </c>
      <c r="AF97" s="91">
        <v>16.8</v>
      </c>
      <c r="AG97" s="91">
        <v>15.1</v>
      </c>
      <c r="AH97" s="91">
        <v>12.7</v>
      </c>
      <c r="AI97" s="91">
        <v>13.3</v>
      </c>
      <c r="AJ97" s="92"/>
      <c r="AL97" s="93">
        <f t="shared" si="40"/>
        <v>14.64</v>
      </c>
      <c r="AM97" s="91">
        <v>12.9</v>
      </c>
      <c r="AN97" s="91">
        <v>17.100000000000001</v>
      </c>
      <c r="AO97" s="91">
        <v>15.7</v>
      </c>
      <c r="AP97" s="91">
        <v>13.4</v>
      </c>
      <c r="AQ97" s="91">
        <v>14.1</v>
      </c>
      <c r="AR97" s="92"/>
      <c r="AT97" s="93">
        <f t="shared" si="41"/>
        <v>14.78</v>
      </c>
      <c r="AU97" s="91">
        <v>13</v>
      </c>
      <c r="AV97" s="91">
        <v>17.100000000000001</v>
      </c>
      <c r="AW97" s="91">
        <v>16.100000000000001</v>
      </c>
      <c r="AX97" s="91">
        <v>13.3</v>
      </c>
      <c r="AY97" s="91">
        <v>14.4</v>
      </c>
      <c r="AZ97" s="92"/>
      <c r="BB97" s="93">
        <f t="shared" si="42"/>
        <v>9.58</v>
      </c>
      <c r="BC97" s="91">
        <v>9.6999999999999993</v>
      </c>
      <c r="BD97" s="91">
        <v>11.1</v>
      </c>
      <c r="BE97" s="91">
        <v>10.3</v>
      </c>
      <c r="BF97" s="91">
        <v>7.4</v>
      </c>
      <c r="BG97" s="91">
        <v>9.4</v>
      </c>
      <c r="BH97" s="92"/>
      <c r="BJ97" s="93">
        <f t="shared" si="43"/>
        <v>11.9</v>
      </c>
      <c r="BK97" s="91">
        <v>11.6</v>
      </c>
      <c r="BL97" s="91">
        <v>13.1</v>
      </c>
      <c r="BM97" s="91">
        <v>13.1</v>
      </c>
      <c r="BN97" s="91">
        <v>10.199999999999999</v>
      </c>
      <c r="BO97" s="91">
        <v>11.5</v>
      </c>
      <c r="BR97" s="93">
        <f t="shared" si="44"/>
        <v>12.6</v>
      </c>
      <c r="BS97" s="91">
        <v>11.7</v>
      </c>
      <c r="BT97" s="91">
        <v>15.6</v>
      </c>
      <c r="BU97" s="91">
        <v>13.9</v>
      </c>
      <c r="BV97" s="91">
        <v>11.5</v>
      </c>
      <c r="BW97" s="91">
        <v>10.3</v>
      </c>
      <c r="BZ97" s="93">
        <f t="shared" si="45"/>
        <v>14.820000000000002</v>
      </c>
      <c r="CA97" s="91">
        <v>13.5</v>
      </c>
      <c r="CB97" s="91">
        <v>18.399999999999999</v>
      </c>
      <c r="CC97" s="91">
        <v>15.6</v>
      </c>
      <c r="CD97" s="91">
        <v>13.7</v>
      </c>
      <c r="CE97" s="91">
        <v>12.9</v>
      </c>
      <c r="CH97" s="93">
        <f t="shared" si="46"/>
        <v>14.14</v>
      </c>
      <c r="CI97" s="91">
        <v>13.3</v>
      </c>
      <c r="CJ97" s="91">
        <v>17.3</v>
      </c>
      <c r="CK97" s="91">
        <v>14.6</v>
      </c>
      <c r="CL97" s="91">
        <v>13.5</v>
      </c>
      <c r="CM97" s="91">
        <v>12</v>
      </c>
      <c r="CP97" s="93">
        <f t="shared" si="47"/>
        <v>13.180000000000001</v>
      </c>
      <c r="CQ97" s="91">
        <v>12.8</v>
      </c>
      <c r="CR97" s="91">
        <v>13.9</v>
      </c>
      <c r="CS97" s="91">
        <v>14.4</v>
      </c>
      <c r="CT97" s="91">
        <v>12.6</v>
      </c>
      <c r="CU97" s="91">
        <v>12.2</v>
      </c>
      <c r="CX97" s="95">
        <v>45875</v>
      </c>
      <c r="CY97" s="91">
        <v>26.629583333333329</v>
      </c>
      <c r="CZ97" s="91">
        <v>26.340000000000003</v>
      </c>
    </row>
    <row r="98" spans="3:104">
      <c r="C98" s="92">
        <f t="shared" si="48"/>
        <v>45754</v>
      </c>
      <c r="D98" s="93">
        <f t="shared" si="25"/>
        <v>12.709800000000001</v>
      </c>
      <c r="E98" s="93">
        <f t="shared" si="26"/>
        <v>13.5</v>
      </c>
      <c r="F98" s="93">
        <f t="shared" si="27"/>
        <v>4.7098000000000013</v>
      </c>
      <c r="G98" s="93">
        <f>指導機関用調整項目!$G$2*F98/$F$367</f>
        <v>3.5194904053525593e-002</v>
      </c>
      <c r="H98" s="93">
        <f t="shared" si="49"/>
        <v>0.81407737593956186</v>
      </c>
      <c r="J98" s="93">
        <f t="shared" si="28"/>
        <v>14.920000000000002</v>
      </c>
      <c r="K98" s="93">
        <f t="shared" si="29"/>
        <v>14.64</v>
      </c>
      <c r="L98" s="93">
        <f t="shared" si="30"/>
        <v>15.02</v>
      </c>
      <c r="M98" s="93">
        <f t="shared" si="31"/>
        <v>15.12</v>
      </c>
      <c r="N98" s="93">
        <f t="shared" si="32"/>
        <v>9.620000000000001</v>
      </c>
      <c r="O98" s="93">
        <f t="shared" si="33"/>
        <v>12.180000000000001</v>
      </c>
      <c r="P98" s="93">
        <f t="shared" si="34"/>
        <v>13.5</v>
      </c>
      <c r="Q98" s="93">
        <f t="shared" si="35"/>
        <v>14.940000000000001</v>
      </c>
      <c r="R98" s="93">
        <f t="shared" si="36"/>
        <v>14.72</v>
      </c>
      <c r="S98" s="93">
        <f t="shared" si="37"/>
        <v>14.2</v>
      </c>
      <c r="V98" s="93">
        <f t="shared" si="38"/>
        <v>14.920000000000002</v>
      </c>
      <c r="W98" s="91">
        <v>15.1</v>
      </c>
      <c r="X98" s="91">
        <v>17.899999999999999</v>
      </c>
      <c r="Y98" s="91">
        <v>15.6</v>
      </c>
      <c r="Z98" s="91">
        <v>13.6</v>
      </c>
      <c r="AA98" s="91">
        <v>12.4</v>
      </c>
      <c r="AB98" s="92"/>
      <c r="AD98" s="93">
        <f t="shared" si="39"/>
        <v>14.64</v>
      </c>
      <c r="AE98" s="91">
        <v>14.9</v>
      </c>
      <c r="AF98" s="91">
        <v>17.100000000000001</v>
      </c>
      <c r="AG98" s="91">
        <v>15.2</v>
      </c>
      <c r="AH98" s="91">
        <v>13.7</v>
      </c>
      <c r="AI98" s="91">
        <v>12.3</v>
      </c>
      <c r="AJ98" s="92"/>
      <c r="AL98" s="93">
        <f t="shared" si="40"/>
        <v>15.02</v>
      </c>
      <c r="AM98" s="91">
        <v>14.8</v>
      </c>
      <c r="AN98" s="91">
        <v>17.7</v>
      </c>
      <c r="AO98" s="91">
        <v>15.6</v>
      </c>
      <c r="AP98" s="91">
        <v>14</v>
      </c>
      <c r="AQ98" s="91">
        <v>13</v>
      </c>
      <c r="AR98" s="92"/>
      <c r="AT98" s="93">
        <f t="shared" si="41"/>
        <v>15.12</v>
      </c>
      <c r="AU98" s="91">
        <v>15.3</v>
      </c>
      <c r="AV98" s="91">
        <v>18.100000000000001</v>
      </c>
      <c r="AW98" s="91">
        <v>15.1</v>
      </c>
      <c r="AX98" s="91">
        <v>14</v>
      </c>
      <c r="AY98" s="91">
        <v>13.1</v>
      </c>
      <c r="AZ98" s="92"/>
      <c r="BB98" s="93">
        <f t="shared" si="42"/>
        <v>9.620000000000001</v>
      </c>
      <c r="BC98" s="91">
        <v>11.6</v>
      </c>
      <c r="BD98" s="91">
        <v>12.4</v>
      </c>
      <c r="BE98" s="91">
        <v>9.5</v>
      </c>
      <c r="BF98" s="91">
        <v>8</v>
      </c>
      <c r="BG98" s="91">
        <v>6.6</v>
      </c>
      <c r="BH98" s="92"/>
      <c r="BJ98" s="93">
        <f t="shared" si="43"/>
        <v>12.180000000000001</v>
      </c>
      <c r="BK98" s="91">
        <v>13.9</v>
      </c>
      <c r="BL98" s="91">
        <v>14.3</v>
      </c>
      <c r="BM98" s="91">
        <v>12</v>
      </c>
      <c r="BN98" s="91">
        <v>11.5</v>
      </c>
      <c r="BO98" s="91">
        <v>9.1999999999999993</v>
      </c>
      <c r="BR98" s="93">
        <f t="shared" si="44"/>
        <v>13.5</v>
      </c>
      <c r="BS98" s="91">
        <v>13.8</v>
      </c>
      <c r="BT98" s="91">
        <v>16.399999999999999</v>
      </c>
      <c r="BU98" s="91">
        <v>13.9</v>
      </c>
      <c r="BV98" s="91">
        <v>12.5</v>
      </c>
      <c r="BW98" s="91">
        <v>10.9</v>
      </c>
      <c r="BZ98" s="93">
        <f t="shared" si="45"/>
        <v>14.940000000000001</v>
      </c>
      <c r="CA98" s="91">
        <v>14.8</v>
      </c>
      <c r="CB98" s="91">
        <v>18.3</v>
      </c>
      <c r="CC98" s="91">
        <v>15.1</v>
      </c>
      <c r="CD98" s="91">
        <v>14.4</v>
      </c>
      <c r="CE98" s="91">
        <v>12.1</v>
      </c>
      <c r="CH98" s="93">
        <f t="shared" si="46"/>
        <v>14.72</v>
      </c>
      <c r="CI98" s="91">
        <v>14.8</v>
      </c>
      <c r="CJ98" s="91">
        <v>18</v>
      </c>
      <c r="CK98" s="91">
        <v>14</v>
      </c>
      <c r="CL98" s="91">
        <v>14.7</v>
      </c>
      <c r="CM98" s="91">
        <v>12.1</v>
      </c>
      <c r="CP98" s="93">
        <f t="shared" si="47"/>
        <v>14.2</v>
      </c>
      <c r="CQ98" s="91">
        <v>14.5</v>
      </c>
      <c r="CR98" s="91">
        <v>16.5</v>
      </c>
      <c r="CS98" s="91">
        <v>14.3</v>
      </c>
      <c r="CT98" s="91">
        <v>13.7</v>
      </c>
      <c r="CU98" s="91">
        <v>12</v>
      </c>
      <c r="CX98" s="95">
        <v>45876</v>
      </c>
      <c r="CY98" s="91">
        <v>26.453333333333337</v>
      </c>
      <c r="CZ98" s="91">
        <v>26.540000000000003</v>
      </c>
    </row>
    <row r="99" spans="3:104">
      <c r="C99" s="92">
        <f t="shared" si="48"/>
        <v>45755</v>
      </c>
      <c r="D99" s="93">
        <f t="shared" si="25"/>
        <v>13.176148000000001</v>
      </c>
      <c r="E99" s="93">
        <f t="shared" si="26"/>
        <v>13.96</v>
      </c>
      <c r="F99" s="93">
        <f t="shared" si="27"/>
        <v>5.1761480000000013</v>
      </c>
      <c r="G99" s="93">
        <f>指導機関用調整項目!$G$2*F99/$F$367</f>
        <v>3.8679780930580582e-002</v>
      </c>
      <c r="H99" s="93">
        <f t="shared" si="49"/>
        <v>0.85275715687014242</v>
      </c>
      <c r="J99" s="93">
        <f t="shared" si="28"/>
        <v>15.320000000000002</v>
      </c>
      <c r="K99" s="93">
        <f t="shared" si="29"/>
        <v>15.039999999999997</v>
      </c>
      <c r="L99" s="93">
        <f t="shared" si="30"/>
        <v>15.3</v>
      </c>
      <c r="M99" s="93">
        <f t="shared" si="31"/>
        <v>15.64</v>
      </c>
      <c r="N99" s="93">
        <f t="shared" si="32"/>
        <v>9.6999999999999993</v>
      </c>
      <c r="O99" s="93">
        <f t="shared" si="33"/>
        <v>12.8</v>
      </c>
      <c r="P99" s="93">
        <f t="shared" si="34"/>
        <v>13.96</v>
      </c>
      <c r="Q99" s="93">
        <f t="shared" si="35"/>
        <v>14.74</v>
      </c>
      <c r="R99" s="93">
        <f t="shared" si="36"/>
        <v>14.54</v>
      </c>
      <c r="S99" s="93">
        <f t="shared" si="37"/>
        <v>14.339999999999998</v>
      </c>
      <c r="V99" s="93">
        <f t="shared" si="38"/>
        <v>15.320000000000002</v>
      </c>
      <c r="W99" s="91">
        <v>17.600000000000001</v>
      </c>
      <c r="X99" s="91">
        <v>16.3</v>
      </c>
      <c r="Y99" s="91">
        <v>16.399999999999999</v>
      </c>
      <c r="Z99" s="91">
        <v>14.4</v>
      </c>
      <c r="AA99" s="91">
        <v>11.9</v>
      </c>
      <c r="AB99" s="92"/>
      <c r="AD99" s="93">
        <f t="shared" si="39"/>
        <v>15.039999999999997</v>
      </c>
      <c r="AE99" s="91">
        <v>17.399999999999999</v>
      </c>
      <c r="AF99" s="91">
        <v>16.2</v>
      </c>
      <c r="AG99" s="91">
        <v>16</v>
      </c>
      <c r="AH99" s="91">
        <v>13.6</v>
      </c>
      <c r="AI99" s="91">
        <v>12</v>
      </c>
      <c r="AJ99" s="92"/>
      <c r="AL99" s="93">
        <f t="shared" si="40"/>
        <v>15.3</v>
      </c>
      <c r="AM99" s="91">
        <v>17.100000000000001</v>
      </c>
      <c r="AN99" s="91">
        <v>16.8</v>
      </c>
      <c r="AO99" s="91">
        <v>15.5</v>
      </c>
      <c r="AP99" s="91">
        <v>14.3</v>
      </c>
      <c r="AQ99" s="91">
        <v>12.8</v>
      </c>
      <c r="AR99" s="92"/>
      <c r="AT99" s="93">
        <f t="shared" si="41"/>
        <v>15.64</v>
      </c>
      <c r="AU99" s="91">
        <v>17.399999999999999</v>
      </c>
      <c r="AV99" s="91">
        <v>16.600000000000001</v>
      </c>
      <c r="AW99" s="91">
        <v>16.7</v>
      </c>
      <c r="AX99" s="91">
        <v>14.9</v>
      </c>
      <c r="AY99" s="91">
        <v>12.6</v>
      </c>
      <c r="AZ99" s="92"/>
      <c r="BB99" s="93">
        <f t="shared" si="42"/>
        <v>9.6999999999999993</v>
      </c>
      <c r="BC99" s="91">
        <v>13.3</v>
      </c>
      <c r="BD99" s="91">
        <v>10.1</v>
      </c>
      <c r="BE99" s="91">
        <v>10.8</v>
      </c>
      <c r="BF99" s="91">
        <v>7.8</v>
      </c>
      <c r="BG99" s="91">
        <v>6.5</v>
      </c>
      <c r="BH99" s="92"/>
      <c r="BJ99" s="93">
        <f t="shared" si="43"/>
        <v>12.8</v>
      </c>
      <c r="BK99" s="91">
        <v>15.9</v>
      </c>
      <c r="BL99" s="91">
        <v>12.7</v>
      </c>
      <c r="BM99" s="91">
        <v>14.9</v>
      </c>
      <c r="BN99" s="91">
        <v>11.1</v>
      </c>
      <c r="BO99" s="91">
        <v>9.4</v>
      </c>
      <c r="BR99" s="93">
        <f t="shared" si="44"/>
        <v>13.96</v>
      </c>
      <c r="BS99" s="91">
        <v>16.100000000000001</v>
      </c>
      <c r="BT99" s="91">
        <v>12</v>
      </c>
      <c r="BU99" s="91">
        <v>15.9</v>
      </c>
      <c r="BV99" s="91">
        <v>12.8</v>
      </c>
      <c r="BW99" s="91">
        <v>13</v>
      </c>
      <c r="BZ99" s="93">
        <f t="shared" si="45"/>
        <v>14.74</v>
      </c>
      <c r="CA99" s="91">
        <v>16.600000000000001</v>
      </c>
      <c r="CB99" s="91">
        <v>13.6</v>
      </c>
      <c r="CC99" s="91">
        <v>16.399999999999999</v>
      </c>
      <c r="CD99" s="91">
        <v>14</v>
      </c>
      <c r="CE99" s="91">
        <v>13.1</v>
      </c>
      <c r="CH99" s="93">
        <f t="shared" si="46"/>
        <v>14.54</v>
      </c>
      <c r="CI99" s="91">
        <v>17</v>
      </c>
      <c r="CJ99" s="91">
        <v>13.2</v>
      </c>
      <c r="CK99" s="91">
        <v>16.3</v>
      </c>
      <c r="CL99" s="91">
        <v>14.2</v>
      </c>
      <c r="CM99" s="91">
        <v>12</v>
      </c>
      <c r="CP99" s="93">
        <f t="shared" si="47"/>
        <v>14.339999999999998</v>
      </c>
      <c r="CQ99" s="91">
        <v>16.399999999999999</v>
      </c>
      <c r="CR99" s="91">
        <v>13.2</v>
      </c>
      <c r="CS99" s="91">
        <v>16.8</v>
      </c>
      <c r="CT99" s="91">
        <v>13.7</v>
      </c>
      <c r="CU99" s="91">
        <v>11.6</v>
      </c>
      <c r="CX99" s="95">
        <v>45877</v>
      </c>
      <c r="CY99" s="91">
        <v>25.658124999999995</v>
      </c>
      <c r="CZ99" s="91">
        <v>27.2</v>
      </c>
    </row>
    <row r="100" spans="3:104">
      <c r="C100" s="92">
        <f t="shared" si="48"/>
        <v>45756</v>
      </c>
      <c r="D100" s="93">
        <f t="shared" si="25"/>
        <v>12.547591999999998</v>
      </c>
      <c r="E100" s="93">
        <f t="shared" si="26"/>
        <v>13.339999999999998</v>
      </c>
      <c r="F100" s="93">
        <f t="shared" si="27"/>
        <v>4.5475919999999981</v>
      </c>
      <c r="G100" s="93">
        <f>指導機関用調整項目!$G$2*F100/$F$367</f>
        <v>3.3982772965854273e-002</v>
      </c>
      <c r="H100" s="93">
        <f t="shared" si="49"/>
        <v>0.8867399298359967</v>
      </c>
      <c r="J100" s="93">
        <f t="shared" si="28"/>
        <v>14.539999999999997</v>
      </c>
      <c r="K100" s="93">
        <f t="shared" si="29"/>
        <v>14.26</v>
      </c>
      <c r="L100" s="93">
        <f t="shared" si="30"/>
        <v>14.76</v>
      </c>
      <c r="M100" s="93">
        <f t="shared" si="31"/>
        <v>15.059999999999999</v>
      </c>
      <c r="N100" s="93">
        <f t="shared" si="32"/>
        <v>9.5400000000000009</v>
      </c>
      <c r="O100" s="93">
        <f t="shared" si="33"/>
        <v>12</v>
      </c>
      <c r="P100" s="93">
        <f t="shared" si="34"/>
        <v>13.339999999999998</v>
      </c>
      <c r="Q100" s="93">
        <f t="shared" si="35"/>
        <v>14.78</v>
      </c>
      <c r="R100" s="93">
        <f t="shared" si="36"/>
        <v>14.38</v>
      </c>
      <c r="S100" s="93">
        <f t="shared" si="37"/>
        <v>13.96</v>
      </c>
      <c r="V100" s="93">
        <f t="shared" si="38"/>
        <v>14.539999999999997</v>
      </c>
      <c r="W100" s="91">
        <v>17.600000000000001</v>
      </c>
      <c r="X100" s="91">
        <v>11.5</v>
      </c>
      <c r="Y100" s="91">
        <v>16.2</v>
      </c>
      <c r="Z100" s="91">
        <v>13.3</v>
      </c>
      <c r="AA100" s="91">
        <v>14.1</v>
      </c>
      <c r="AB100" s="92"/>
      <c r="AD100" s="93">
        <f t="shared" si="39"/>
        <v>14.26</v>
      </c>
      <c r="AE100" s="91">
        <v>17.7</v>
      </c>
      <c r="AF100" s="91">
        <v>11.3</v>
      </c>
      <c r="AG100" s="91">
        <v>16</v>
      </c>
      <c r="AH100" s="91">
        <v>12.5</v>
      </c>
      <c r="AI100" s="91">
        <v>13.8</v>
      </c>
      <c r="AJ100" s="92"/>
      <c r="AL100" s="93">
        <f t="shared" si="40"/>
        <v>14.76</v>
      </c>
      <c r="AM100" s="91">
        <v>17.600000000000001</v>
      </c>
      <c r="AN100" s="91">
        <v>11.8</v>
      </c>
      <c r="AO100" s="91">
        <v>16.7</v>
      </c>
      <c r="AP100" s="91">
        <v>13.2</v>
      </c>
      <c r="AQ100" s="91">
        <v>14.5</v>
      </c>
      <c r="AR100" s="92"/>
      <c r="AT100" s="93">
        <f t="shared" si="41"/>
        <v>15.059999999999999</v>
      </c>
      <c r="AU100" s="91">
        <v>17.8</v>
      </c>
      <c r="AV100" s="91">
        <v>12.3</v>
      </c>
      <c r="AW100" s="91">
        <v>17.5</v>
      </c>
      <c r="AX100" s="91">
        <v>13.2</v>
      </c>
      <c r="AY100" s="91">
        <v>14.5</v>
      </c>
      <c r="AZ100" s="92"/>
      <c r="BB100" s="93">
        <f t="shared" si="42"/>
        <v>9.5400000000000009</v>
      </c>
      <c r="BC100" s="91">
        <v>13.4</v>
      </c>
      <c r="BD100" s="91">
        <v>7.1</v>
      </c>
      <c r="BE100" s="91">
        <v>10.6</v>
      </c>
      <c r="BF100" s="91">
        <v>7.4</v>
      </c>
      <c r="BG100" s="91">
        <v>9.1999999999999993</v>
      </c>
      <c r="BH100" s="92"/>
      <c r="BJ100" s="93">
        <f t="shared" si="43"/>
        <v>12</v>
      </c>
      <c r="BK100" s="91">
        <v>15.8</v>
      </c>
      <c r="BL100" s="91">
        <v>10.3</v>
      </c>
      <c r="BM100" s="91">
        <v>13.4</v>
      </c>
      <c r="BN100" s="91">
        <v>9.6999999999999993</v>
      </c>
      <c r="BO100" s="91">
        <v>10.8</v>
      </c>
      <c r="BR100" s="93">
        <f t="shared" si="44"/>
        <v>13.339999999999998</v>
      </c>
      <c r="BS100" s="91">
        <v>16</v>
      </c>
      <c r="BT100" s="91">
        <v>10.6</v>
      </c>
      <c r="BU100" s="91">
        <v>15.7</v>
      </c>
      <c r="BV100" s="91">
        <v>11.3</v>
      </c>
      <c r="BW100" s="91">
        <v>13.1</v>
      </c>
      <c r="BZ100" s="93">
        <f t="shared" si="45"/>
        <v>14.78</v>
      </c>
      <c r="CA100" s="91">
        <v>16.600000000000001</v>
      </c>
      <c r="CB100" s="91">
        <v>12.6</v>
      </c>
      <c r="CC100" s="91">
        <v>16.5</v>
      </c>
      <c r="CD100" s="91">
        <v>13.1</v>
      </c>
      <c r="CE100" s="91">
        <v>15.1</v>
      </c>
      <c r="CH100" s="93">
        <f t="shared" si="46"/>
        <v>14.38</v>
      </c>
      <c r="CI100" s="91">
        <v>17.3</v>
      </c>
      <c r="CJ100" s="91">
        <v>12.2</v>
      </c>
      <c r="CK100" s="91">
        <v>15.8</v>
      </c>
      <c r="CL100" s="91">
        <v>13.4</v>
      </c>
      <c r="CM100" s="91">
        <v>13.2</v>
      </c>
      <c r="CP100" s="93">
        <f t="shared" si="47"/>
        <v>13.96</v>
      </c>
      <c r="CQ100" s="91">
        <v>16</v>
      </c>
      <c r="CR100" s="91">
        <v>12.1</v>
      </c>
      <c r="CS100" s="91">
        <v>15.7</v>
      </c>
      <c r="CT100" s="91">
        <v>13</v>
      </c>
      <c r="CU100" s="91">
        <v>13</v>
      </c>
      <c r="CX100" s="95">
        <v>45878</v>
      </c>
      <c r="CY100" s="91">
        <v>25.37104166666667</v>
      </c>
      <c r="CZ100" s="91">
        <v>26.9</v>
      </c>
    </row>
    <row r="101" spans="3:104">
      <c r="C101" s="92">
        <f t="shared" si="48"/>
        <v>45757</v>
      </c>
      <c r="D101" s="93">
        <f t="shared" si="25"/>
        <v>12.932836000000002</v>
      </c>
      <c r="E101" s="93">
        <f t="shared" si="26"/>
        <v>13.72</v>
      </c>
      <c r="F101" s="93">
        <f t="shared" si="27"/>
        <v>4.9328360000000018</v>
      </c>
      <c r="G101" s="93">
        <f>指導機関用調整項目!$G$2*F101/$F$367</f>
        <v>3.6861584299073637e-002</v>
      </c>
      <c r="H101" s="93">
        <f t="shared" si="49"/>
        <v>0.9236015141350703</v>
      </c>
      <c r="J101" s="93">
        <f t="shared" si="28"/>
        <v>14.96</v>
      </c>
      <c r="K101" s="93">
        <f t="shared" si="29"/>
        <v>14.680000000000001</v>
      </c>
      <c r="L101" s="93">
        <f t="shared" si="30"/>
        <v>15.440000000000001</v>
      </c>
      <c r="M101" s="93">
        <f t="shared" si="31"/>
        <v>15.740000000000004</v>
      </c>
      <c r="N101" s="93">
        <f t="shared" si="32"/>
        <v>10.680000000000001</v>
      </c>
      <c r="O101" s="93">
        <f t="shared" si="33"/>
        <v>13.440000000000001</v>
      </c>
      <c r="P101" s="93">
        <f t="shared" si="34"/>
        <v>13.72</v>
      </c>
      <c r="Q101" s="93">
        <f t="shared" si="35"/>
        <v>15.36</v>
      </c>
      <c r="R101" s="93">
        <f t="shared" si="36"/>
        <v>14.579999999999998</v>
      </c>
      <c r="S101" s="93">
        <f t="shared" si="37"/>
        <v>14.78</v>
      </c>
      <c r="V101" s="93">
        <f t="shared" si="38"/>
        <v>14.96</v>
      </c>
      <c r="W101" s="91">
        <v>17</v>
      </c>
      <c r="X101" s="91">
        <v>14</v>
      </c>
      <c r="Y101" s="91">
        <v>17.3</v>
      </c>
      <c r="Z101" s="91">
        <v>10.5</v>
      </c>
      <c r="AA101" s="91">
        <v>16</v>
      </c>
      <c r="AB101" s="92"/>
      <c r="AD101" s="93">
        <f t="shared" si="39"/>
        <v>14.680000000000001</v>
      </c>
      <c r="AE101" s="91">
        <v>16.600000000000001</v>
      </c>
      <c r="AF101" s="91">
        <v>13.6</v>
      </c>
      <c r="AG101" s="91">
        <v>17.399999999999999</v>
      </c>
      <c r="AH101" s="91">
        <v>11.3</v>
      </c>
      <c r="AI101" s="91">
        <v>14.5</v>
      </c>
      <c r="AJ101" s="92"/>
      <c r="AL101" s="93">
        <f t="shared" si="40"/>
        <v>15.440000000000001</v>
      </c>
      <c r="AM101" s="91">
        <v>17.3</v>
      </c>
      <c r="AN101" s="91">
        <v>15</v>
      </c>
      <c r="AO101" s="91">
        <v>17.100000000000001</v>
      </c>
      <c r="AP101" s="91">
        <v>12.1</v>
      </c>
      <c r="AQ101" s="91">
        <v>15.7</v>
      </c>
      <c r="AR101" s="92"/>
      <c r="AT101" s="93">
        <f t="shared" si="41"/>
        <v>15.740000000000004</v>
      </c>
      <c r="AU101" s="91">
        <v>17.8</v>
      </c>
      <c r="AV101" s="91">
        <v>14.9</v>
      </c>
      <c r="AW101" s="91">
        <v>17.2</v>
      </c>
      <c r="AX101" s="91">
        <v>12.2</v>
      </c>
      <c r="AY101" s="91">
        <v>16.600000000000001</v>
      </c>
      <c r="AZ101" s="92"/>
      <c r="BB101" s="93">
        <f t="shared" si="42"/>
        <v>10.680000000000001</v>
      </c>
      <c r="BC101" s="91">
        <v>13.8</v>
      </c>
      <c r="BD101" s="91">
        <v>8.8000000000000007</v>
      </c>
      <c r="BE101" s="91">
        <v>13.1</v>
      </c>
      <c r="BF101" s="91">
        <v>6.9</v>
      </c>
      <c r="BG101" s="91">
        <v>10.8</v>
      </c>
      <c r="BH101" s="92"/>
      <c r="BJ101" s="93">
        <f t="shared" si="43"/>
        <v>13.440000000000001</v>
      </c>
      <c r="BK101" s="91">
        <v>16.100000000000001</v>
      </c>
      <c r="BL101" s="91">
        <v>11.3</v>
      </c>
      <c r="BM101" s="91">
        <v>15.5</v>
      </c>
      <c r="BN101" s="91">
        <v>10.7</v>
      </c>
      <c r="BO101" s="91">
        <v>13.6</v>
      </c>
      <c r="BR101" s="93">
        <f t="shared" si="44"/>
        <v>13.72</v>
      </c>
      <c r="BS101" s="91">
        <v>16.600000000000001</v>
      </c>
      <c r="BT101" s="91">
        <v>13.7</v>
      </c>
      <c r="BU101" s="91">
        <v>17</v>
      </c>
      <c r="BV101" s="91">
        <v>10.3</v>
      </c>
      <c r="BW101" s="91">
        <v>11</v>
      </c>
      <c r="BZ101" s="93">
        <f t="shared" si="45"/>
        <v>15.36</v>
      </c>
      <c r="CA101" s="91">
        <v>17.100000000000001</v>
      </c>
      <c r="CB101" s="91">
        <v>15.2</v>
      </c>
      <c r="CC101" s="91">
        <v>17.2</v>
      </c>
      <c r="CD101" s="91">
        <v>12.5</v>
      </c>
      <c r="CE101" s="91">
        <v>14.8</v>
      </c>
      <c r="CH101" s="93">
        <f t="shared" si="46"/>
        <v>14.579999999999998</v>
      </c>
      <c r="CI101" s="91">
        <v>17</v>
      </c>
      <c r="CJ101" s="91">
        <v>13.9</v>
      </c>
      <c r="CK101" s="91">
        <v>16.399999999999999</v>
      </c>
      <c r="CL101" s="91">
        <v>11.4</v>
      </c>
      <c r="CM101" s="91">
        <v>14.2</v>
      </c>
      <c r="CP101" s="93">
        <f t="shared" si="47"/>
        <v>14.78</v>
      </c>
      <c r="CQ101" s="91">
        <v>16.7</v>
      </c>
      <c r="CR101" s="91">
        <v>13.5</v>
      </c>
      <c r="CS101" s="91">
        <v>17.3</v>
      </c>
      <c r="CT101" s="91">
        <v>11.9</v>
      </c>
      <c r="CU101" s="91">
        <v>14.5</v>
      </c>
      <c r="CX101" s="95">
        <v>45879</v>
      </c>
      <c r="CY101" s="91">
        <v>25.185000000000006</v>
      </c>
      <c r="CZ101" s="91">
        <v>27.42</v>
      </c>
    </row>
    <row r="102" spans="3:104">
      <c r="C102" s="92">
        <f t="shared" si="48"/>
        <v>45758</v>
      </c>
      <c r="D102" s="93">
        <f t="shared" si="25"/>
        <v>13.216700000000001</v>
      </c>
      <c r="E102" s="93">
        <f t="shared" si="26"/>
        <v>14</v>
      </c>
      <c r="F102" s="93">
        <f t="shared" si="27"/>
        <v>5.2167000000000012</v>
      </c>
      <c r="G102" s="93">
        <f>指導機関用調整項目!$G$2*F102/$F$367</f>
        <v>3.8982813702498405e-002</v>
      </c>
      <c r="H102" s="93">
        <f t="shared" si="49"/>
        <v>0.96258432783756875</v>
      </c>
      <c r="J102" s="93">
        <f t="shared" si="28"/>
        <v>14.88</v>
      </c>
      <c r="K102" s="93">
        <f t="shared" si="29"/>
        <v>14.539999999999997</v>
      </c>
      <c r="L102" s="93">
        <f t="shared" si="30"/>
        <v>15.28</v>
      </c>
      <c r="M102" s="93">
        <f t="shared" si="31"/>
        <v>15.76</v>
      </c>
      <c r="N102" s="93">
        <f t="shared" si="32"/>
        <v>10.080000000000002</v>
      </c>
      <c r="O102" s="93">
        <f t="shared" si="33"/>
        <v>12.88</v>
      </c>
      <c r="P102" s="93">
        <f t="shared" si="34"/>
        <v>14</v>
      </c>
      <c r="Q102" s="93">
        <f t="shared" si="35"/>
        <v>15.7</v>
      </c>
      <c r="R102" s="93">
        <f t="shared" si="36"/>
        <v>14.6</v>
      </c>
      <c r="S102" s="93">
        <f t="shared" si="37"/>
        <v>14.38</v>
      </c>
      <c r="V102" s="93">
        <f t="shared" si="38"/>
        <v>14.88</v>
      </c>
      <c r="W102" s="91">
        <v>13.4</v>
      </c>
      <c r="X102" s="91">
        <v>18.2</v>
      </c>
      <c r="Y102" s="91">
        <v>18.399999999999999</v>
      </c>
      <c r="Z102" s="91">
        <v>11.8</v>
      </c>
      <c r="AA102" s="91">
        <v>12.6</v>
      </c>
      <c r="AB102" s="92"/>
      <c r="AD102" s="93">
        <f t="shared" si="39"/>
        <v>14.539999999999997</v>
      </c>
      <c r="AE102" s="91">
        <v>13.1</v>
      </c>
      <c r="AF102" s="91">
        <v>16.399999999999999</v>
      </c>
      <c r="AG102" s="91">
        <v>17.8</v>
      </c>
      <c r="AH102" s="91">
        <v>12.9</v>
      </c>
      <c r="AI102" s="91">
        <v>12.5</v>
      </c>
      <c r="AJ102" s="92"/>
      <c r="AL102" s="93">
        <f t="shared" si="40"/>
        <v>15.28</v>
      </c>
      <c r="AM102" s="91">
        <v>14.5</v>
      </c>
      <c r="AN102" s="91">
        <v>18.100000000000001</v>
      </c>
      <c r="AO102" s="91">
        <v>17.5</v>
      </c>
      <c r="AP102" s="91">
        <v>13.4</v>
      </c>
      <c r="AQ102" s="91">
        <v>12.9</v>
      </c>
      <c r="AR102" s="92"/>
      <c r="AT102" s="93">
        <f t="shared" si="41"/>
        <v>15.76</v>
      </c>
      <c r="AU102" s="91">
        <v>15.2</v>
      </c>
      <c r="AV102" s="91">
        <v>18.3</v>
      </c>
      <c r="AW102" s="91">
        <v>18.100000000000001</v>
      </c>
      <c r="AX102" s="91">
        <v>13.9</v>
      </c>
      <c r="AY102" s="91">
        <v>13.3</v>
      </c>
      <c r="AZ102" s="92"/>
      <c r="BB102" s="93">
        <f t="shared" si="42"/>
        <v>10.080000000000002</v>
      </c>
      <c r="BC102" s="91">
        <v>8.8000000000000007</v>
      </c>
      <c r="BD102" s="91">
        <v>11.8</v>
      </c>
      <c r="BE102" s="91">
        <v>14.1</v>
      </c>
      <c r="BF102" s="91">
        <v>8.1</v>
      </c>
      <c r="BG102" s="91">
        <v>7.6</v>
      </c>
      <c r="BH102" s="92"/>
      <c r="BJ102" s="93">
        <f t="shared" si="43"/>
        <v>12.88</v>
      </c>
      <c r="BK102" s="91">
        <v>12.1</v>
      </c>
      <c r="BL102" s="91">
        <v>15.2</v>
      </c>
      <c r="BM102" s="91">
        <v>16.3</v>
      </c>
      <c r="BN102" s="91">
        <v>10.8</v>
      </c>
      <c r="BO102" s="91">
        <v>10</v>
      </c>
      <c r="BR102" s="93">
        <f t="shared" si="44"/>
        <v>14</v>
      </c>
      <c r="BT102" s="91">
        <v>16.2</v>
      </c>
      <c r="BU102" s="91">
        <v>17.600000000000001</v>
      </c>
      <c r="BV102" s="91">
        <v>11.5</v>
      </c>
      <c r="BW102" s="91">
        <v>10.7</v>
      </c>
      <c r="BZ102" s="93">
        <f t="shared" si="45"/>
        <v>15.7</v>
      </c>
      <c r="CA102" s="91">
        <v>14.5</v>
      </c>
      <c r="CB102" s="91">
        <v>17.899999999999999</v>
      </c>
      <c r="CC102" s="91">
        <v>18.2</v>
      </c>
      <c r="CD102" s="91">
        <v>14.2</v>
      </c>
      <c r="CE102" s="91">
        <v>13.7</v>
      </c>
      <c r="CH102" s="93">
        <f t="shared" si="46"/>
        <v>14.6</v>
      </c>
      <c r="CI102" s="91">
        <v>13.5</v>
      </c>
      <c r="CJ102" s="91">
        <v>17</v>
      </c>
      <c r="CK102" s="91">
        <v>17.600000000000001</v>
      </c>
      <c r="CL102" s="91">
        <v>12.2</v>
      </c>
      <c r="CM102" s="91">
        <v>12.7</v>
      </c>
      <c r="CP102" s="93">
        <f t="shared" si="47"/>
        <v>14.38</v>
      </c>
      <c r="CQ102" s="91">
        <v>13.2</v>
      </c>
      <c r="CR102" s="91">
        <v>16.3</v>
      </c>
      <c r="CS102" s="91">
        <v>17.2</v>
      </c>
      <c r="CT102" s="91">
        <v>12.4</v>
      </c>
      <c r="CU102" s="91">
        <v>12.8</v>
      </c>
      <c r="CX102" s="95">
        <v>45880</v>
      </c>
      <c r="CY102" s="91">
        <v>25.343333333333348</v>
      </c>
      <c r="CZ102" s="91">
        <v>27.24</v>
      </c>
    </row>
    <row r="103" spans="3:104">
      <c r="C103" s="92">
        <f t="shared" si="48"/>
        <v>45759</v>
      </c>
      <c r="D103" s="93">
        <f t="shared" si="25"/>
        <v>13.596874999999999</v>
      </c>
      <c r="E103" s="93">
        <f t="shared" si="26"/>
        <v>14.374999999999998</v>
      </c>
      <c r="F103" s="93">
        <f t="shared" si="27"/>
        <v>5.5968749999999989</v>
      </c>
      <c r="G103" s="93">
        <f>指導機関用調整項目!$G$2*F103/$F$367</f>
        <v>4.1823745939227989e-002</v>
      </c>
      <c r="H103" s="93">
        <f t="shared" si="49"/>
        <v>1.0044080737767966</v>
      </c>
      <c r="J103" s="93">
        <f t="shared" si="28"/>
        <v>15.64</v>
      </c>
      <c r="K103" s="93">
        <f t="shared" si="29"/>
        <v>15.4</v>
      </c>
      <c r="L103" s="93">
        <f t="shared" si="30"/>
        <v>15.98</v>
      </c>
      <c r="M103" s="93">
        <f t="shared" si="31"/>
        <v>16.18</v>
      </c>
      <c r="N103" s="93">
        <f t="shared" si="32"/>
        <v>10.38</v>
      </c>
      <c r="O103" s="93">
        <f t="shared" si="33"/>
        <v>13.28</v>
      </c>
      <c r="P103" s="93">
        <f t="shared" si="34"/>
        <v>14.374999999999998</v>
      </c>
      <c r="Q103" s="93">
        <f t="shared" si="35"/>
        <v>16.100000000000001</v>
      </c>
      <c r="R103" s="93">
        <f t="shared" si="36"/>
        <v>15.26</v>
      </c>
      <c r="S103" s="93">
        <f t="shared" si="37"/>
        <v>14.62</v>
      </c>
      <c r="V103" s="93">
        <f t="shared" si="38"/>
        <v>15.64</v>
      </c>
      <c r="W103" s="91">
        <v>13.4</v>
      </c>
      <c r="X103" s="91">
        <v>19</v>
      </c>
      <c r="Y103" s="91">
        <v>20</v>
      </c>
      <c r="Z103" s="91">
        <v>13.6</v>
      </c>
      <c r="AA103" s="91">
        <v>12.2</v>
      </c>
      <c r="AB103" s="92"/>
      <c r="AD103" s="93">
        <f t="shared" si="39"/>
        <v>15.4</v>
      </c>
      <c r="AE103" s="91">
        <v>13.8</v>
      </c>
      <c r="AF103" s="91">
        <v>18.3</v>
      </c>
      <c r="AG103" s="91">
        <v>19</v>
      </c>
      <c r="AH103" s="91">
        <v>14.7</v>
      </c>
      <c r="AI103" s="91">
        <v>11.2</v>
      </c>
      <c r="AJ103" s="92"/>
      <c r="AL103" s="93">
        <f t="shared" si="40"/>
        <v>15.98</v>
      </c>
      <c r="AM103" s="91">
        <v>14.3</v>
      </c>
      <c r="AN103" s="91">
        <v>19.100000000000001</v>
      </c>
      <c r="AO103" s="91">
        <v>18.399999999999999</v>
      </c>
      <c r="AP103" s="91">
        <v>15.4</v>
      </c>
      <c r="AQ103" s="91">
        <v>12.7</v>
      </c>
      <c r="AR103" s="92"/>
      <c r="AT103" s="93">
        <f t="shared" si="41"/>
        <v>16.18</v>
      </c>
      <c r="AU103" s="91">
        <v>14.9</v>
      </c>
      <c r="AV103" s="91">
        <v>18.8</v>
      </c>
      <c r="AW103" s="91">
        <v>19.3</v>
      </c>
      <c r="AX103" s="91">
        <v>15.3</v>
      </c>
      <c r="AY103" s="91">
        <v>12.6</v>
      </c>
      <c r="AZ103" s="92"/>
      <c r="BB103" s="93">
        <f t="shared" si="42"/>
        <v>10.38</v>
      </c>
      <c r="BC103" s="91">
        <v>8.9</v>
      </c>
      <c r="BD103" s="91">
        <v>12.3</v>
      </c>
      <c r="BE103" s="91">
        <v>15.2</v>
      </c>
      <c r="BF103" s="91">
        <v>8.9</v>
      </c>
      <c r="BG103" s="91">
        <v>6.6</v>
      </c>
      <c r="BH103" s="92"/>
      <c r="BJ103" s="93">
        <f t="shared" si="43"/>
        <v>13.28</v>
      </c>
      <c r="BK103" s="91">
        <v>11.8</v>
      </c>
      <c r="BL103" s="91">
        <v>14.5</v>
      </c>
      <c r="BM103" s="91">
        <v>18.3</v>
      </c>
      <c r="BN103" s="91">
        <v>12.5</v>
      </c>
      <c r="BO103" s="91">
        <v>9.3000000000000007</v>
      </c>
      <c r="BR103" s="93">
        <f t="shared" si="44"/>
        <v>14.374999999999998</v>
      </c>
      <c r="BT103" s="91">
        <v>15.7</v>
      </c>
      <c r="BU103" s="91">
        <v>18.600000000000001</v>
      </c>
      <c r="BV103" s="91">
        <v>13.3</v>
      </c>
      <c r="BW103" s="91">
        <v>9.9</v>
      </c>
      <c r="BZ103" s="93">
        <f t="shared" si="45"/>
        <v>16.100000000000001</v>
      </c>
      <c r="CA103" s="91">
        <v>15</v>
      </c>
      <c r="CB103" s="91">
        <v>17.899999999999999</v>
      </c>
      <c r="CC103" s="91">
        <v>19.399999999999999</v>
      </c>
      <c r="CD103" s="91">
        <v>15.5</v>
      </c>
      <c r="CE103" s="91">
        <v>12.7</v>
      </c>
      <c r="CH103" s="93">
        <f t="shared" si="46"/>
        <v>15.26</v>
      </c>
      <c r="CI103" s="91">
        <v>14.1</v>
      </c>
      <c r="CJ103" s="91">
        <v>17.3</v>
      </c>
      <c r="CK103" s="91">
        <v>19</v>
      </c>
      <c r="CL103" s="91">
        <v>14.4</v>
      </c>
      <c r="CM103" s="91">
        <v>11.5</v>
      </c>
      <c r="CP103" s="93">
        <f t="shared" si="47"/>
        <v>14.62</v>
      </c>
      <c r="CQ103" s="91">
        <v>14</v>
      </c>
      <c r="CR103" s="91">
        <v>14.7</v>
      </c>
      <c r="CS103" s="91">
        <v>18.7</v>
      </c>
      <c r="CT103" s="91">
        <v>14.1</v>
      </c>
      <c r="CU103" s="91">
        <v>11.6</v>
      </c>
      <c r="CX103" s="95">
        <v>45881</v>
      </c>
      <c r="CY103" s="91">
        <v>25.352916666666683</v>
      </c>
      <c r="CZ103" s="91">
        <v>26.860000000000003</v>
      </c>
    </row>
    <row r="104" spans="3:104">
      <c r="C104" s="92">
        <f t="shared" si="48"/>
        <v>45760</v>
      </c>
      <c r="D104" s="93">
        <f t="shared" si="25"/>
        <v>13.292735000000002</v>
      </c>
      <c r="E104" s="93">
        <f t="shared" si="26"/>
        <v>14.075000000000001</v>
      </c>
      <c r="F104" s="93">
        <f t="shared" si="27"/>
        <v>5.2927350000000022</v>
      </c>
      <c r="G104" s="93">
        <f>指導機関用調整項目!$G$2*F104/$F$367</f>
        <v>3.9551000149844327e-002</v>
      </c>
      <c r="H104" s="93">
        <f t="shared" si="49"/>
        <v>1.0439590739266409</v>
      </c>
      <c r="J104" s="93">
        <f t="shared" si="28"/>
        <v>15.62</v>
      </c>
      <c r="K104" s="93">
        <f t="shared" si="29"/>
        <v>15.220000000000002</v>
      </c>
      <c r="L104" s="93">
        <f t="shared" si="30"/>
        <v>15.3</v>
      </c>
      <c r="M104" s="93">
        <f t="shared" si="31"/>
        <v>15.54</v>
      </c>
      <c r="N104" s="93">
        <f t="shared" si="32"/>
        <v>10.38</v>
      </c>
      <c r="O104" s="93">
        <f t="shared" si="33"/>
        <v>13.080000000000002</v>
      </c>
      <c r="P104" s="93">
        <f t="shared" si="34"/>
        <v>14.075000000000001</v>
      </c>
      <c r="Q104" s="93">
        <f t="shared" si="35"/>
        <v>15.66</v>
      </c>
      <c r="R104" s="93">
        <f t="shared" si="36"/>
        <v>15.439999999999998</v>
      </c>
      <c r="S104" s="93">
        <f t="shared" si="37"/>
        <v>14.6</v>
      </c>
      <c r="V104" s="93">
        <f t="shared" si="38"/>
        <v>15.62</v>
      </c>
      <c r="W104" s="91">
        <v>15.1</v>
      </c>
      <c r="X104" s="91">
        <v>16.2</v>
      </c>
      <c r="Y104" s="91">
        <v>21</v>
      </c>
      <c r="Z104" s="91">
        <v>13.6</v>
      </c>
      <c r="AA104" s="91">
        <v>12.2</v>
      </c>
      <c r="AB104" s="92"/>
      <c r="AD104" s="93">
        <f t="shared" si="39"/>
        <v>15.220000000000002</v>
      </c>
      <c r="AE104" s="91">
        <v>15</v>
      </c>
      <c r="AF104" s="91">
        <v>15.5</v>
      </c>
      <c r="AG104" s="91">
        <v>20</v>
      </c>
      <c r="AH104" s="91">
        <v>14.4</v>
      </c>
      <c r="AI104" s="91">
        <v>11.2</v>
      </c>
      <c r="AJ104" s="92"/>
      <c r="AL104" s="93">
        <f t="shared" si="40"/>
        <v>15.3</v>
      </c>
      <c r="AM104" s="91">
        <v>15.4</v>
      </c>
      <c r="AN104" s="91">
        <v>15.7</v>
      </c>
      <c r="AO104" s="91">
        <v>19.100000000000001</v>
      </c>
      <c r="AP104" s="91">
        <v>14.2</v>
      </c>
      <c r="AQ104" s="91">
        <v>12.1</v>
      </c>
      <c r="AR104" s="92"/>
      <c r="AT104" s="93">
        <f t="shared" si="41"/>
        <v>15.54</v>
      </c>
      <c r="AU104" s="91">
        <v>16.3</v>
      </c>
      <c r="AV104" s="91">
        <v>15.4</v>
      </c>
      <c r="AW104" s="91">
        <v>19.7</v>
      </c>
      <c r="AX104" s="91">
        <v>14.3</v>
      </c>
      <c r="AY104" s="91">
        <v>12</v>
      </c>
      <c r="AZ104" s="92"/>
      <c r="BB104" s="93">
        <f t="shared" si="42"/>
        <v>10.38</v>
      </c>
      <c r="BC104" s="91">
        <v>11.5</v>
      </c>
      <c r="BD104" s="91">
        <v>9.6999999999999993</v>
      </c>
      <c r="BE104" s="91">
        <v>16.100000000000001</v>
      </c>
      <c r="BF104" s="91">
        <v>8.6</v>
      </c>
      <c r="BG104" s="91">
        <v>6</v>
      </c>
      <c r="BH104" s="92"/>
      <c r="BJ104" s="93">
        <f t="shared" si="43"/>
        <v>13.080000000000002</v>
      </c>
      <c r="BK104" s="91">
        <v>14</v>
      </c>
      <c r="BL104" s="91">
        <v>11.6</v>
      </c>
      <c r="BM104" s="91">
        <v>19.3</v>
      </c>
      <c r="BN104" s="91">
        <v>11.6</v>
      </c>
      <c r="BO104" s="91">
        <v>8.9</v>
      </c>
      <c r="BR104" s="93">
        <f t="shared" si="44"/>
        <v>14.075000000000001</v>
      </c>
      <c r="BT104" s="91">
        <v>13.2</v>
      </c>
      <c r="BU104" s="91">
        <v>20</v>
      </c>
      <c r="BV104" s="91">
        <v>13</v>
      </c>
      <c r="BW104" s="91">
        <v>10.1</v>
      </c>
      <c r="BZ104" s="93">
        <f t="shared" si="45"/>
        <v>15.66</v>
      </c>
      <c r="CA104" s="91">
        <v>15.9</v>
      </c>
      <c r="CB104" s="91">
        <v>14.9</v>
      </c>
      <c r="CC104" s="91">
        <v>20.7</v>
      </c>
      <c r="CD104" s="91">
        <v>14.5</v>
      </c>
      <c r="CE104" s="91">
        <v>12.3</v>
      </c>
      <c r="CH104" s="93">
        <f t="shared" si="46"/>
        <v>15.439999999999998</v>
      </c>
      <c r="CI104" s="91">
        <v>16.5</v>
      </c>
      <c r="CJ104" s="91">
        <v>14.2</v>
      </c>
      <c r="CK104" s="91">
        <v>20.6</v>
      </c>
      <c r="CL104" s="91">
        <v>14.8</v>
      </c>
      <c r="CM104" s="91">
        <v>11.1</v>
      </c>
      <c r="CP104" s="93">
        <f t="shared" si="47"/>
        <v>14.6</v>
      </c>
      <c r="CQ104" s="91">
        <v>15.8</v>
      </c>
      <c r="CR104" s="91">
        <v>13.5</v>
      </c>
      <c r="CS104" s="91">
        <v>19.399999999999999</v>
      </c>
      <c r="CT104" s="91">
        <v>13.7</v>
      </c>
      <c r="CU104" s="91">
        <v>10.6</v>
      </c>
      <c r="CX104" s="95">
        <v>45882</v>
      </c>
      <c r="CY104" s="91">
        <v>25.523958333333329</v>
      </c>
      <c r="CZ104" s="91">
        <v>26.9</v>
      </c>
    </row>
    <row r="105" spans="3:104">
      <c r="C105" s="92">
        <f t="shared" si="48"/>
        <v>45761</v>
      </c>
      <c r="D105" s="93">
        <f t="shared" si="25"/>
        <v>14.610675000000001</v>
      </c>
      <c r="E105" s="93">
        <f t="shared" si="26"/>
        <v>15.375</v>
      </c>
      <c r="F105" s="93">
        <f t="shared" si="27"/>
        <v>6.6106750000000005</v>
      </c>
      <c r="G105" s="93">
        <f>指導機関用調整項目!$G$2*F105/$F$367</f>
        <v>4.9399565237173614e-002</v>
      </c>
      <c r="H105" s="93">
        <f t="shared" si="49"/>
        <v>1.0933586391638146</v>
      </c>
      <c r="J105" s="93">
        <f t="shared" si="28"/>
        <v>15.440000000000001</v>
      </c>
      <c r="K105" s="93">
        <f t="shared" si="29"/>
        <v>15.300000000000002</v>
      </c>
      <c r="L105" s="93">
        <f t="shared" si="30"/>
        <v>15.699999999999998</v>
      </c>
      <c r="M105" s="93">
        <f t="shared" si="31"/>
        <v>16.440000000000001</v>
      </c>
      <c r="N105" s="93">
        <f t="shared" si="32"/>
        <v>11.9</v>
      </c>
      <c r="O105" s="93">
        <f t="shared" si="33"/>
        <v>14.7</v>
      </c>
      <c r="P105" s="93">
        <f t="shared" si="34"/>
        <v>15.375</v>
      </c>
      <c r="Q105" s="93">
        <f t="shared" si="35"/>
        <v>16.160000000000004</v>
      </c>
      <c r="R105" s="93">
        <f t="shared" si="36"/>
        <v>16.160000000000004</v>
      </c>
      <c r="S105" s="93">
        <f t="shared" si="37"/>
        <v>15.9</v>
      </c>
      <c r="V105" s="93">
        <f t="shared" si="38"/>
        <v>15.440000000000001</v>
      </c>
      <c r="W105" s="91">
        <v>16</v>
      </c>
      <c r="X105" s="91">
        <v>16.899999999999999</v>
      </c>
      <c r="Y105" s="91">
        <v>16.8</v>
      </c>
      <c r="Z105" s="91">
        <v>17.5</v>
      </c>
      <c r="AA105" s="91">
        <v>10</v>
      </c>
      <c r="AB105" s="92"/>
      <c r="AD105" s="93">
        <f t="shared" si="39"/>
        <v>15.300000000000002</v>
      </c>
      <c r="AE105" s="91">
        <v>15.9</v>
      </c>
      <c r="AF105" s="91">
        <v>16.3</v>
      </c>
      <c r="AG105" s="91">
        <v>17</v>
      </c>
      <c r="AH105" s="91">
        <v>17.600000000000001</v>
      </c>
      <c r="AI105" s="91">
        <v>9.6999999999999993</v>
      </c>
      <c r="AJ105" s="92"/>
      <c r="AL105" s="93">
        <f t="shared" si="40"/>
        <v>15.699999999999998</v>
      </c>
      <c r="AM105" s="91">
        <v>16.100000000000001</v>
      </c>
      <c r="AN105" s="91">
        <v>17.2</v>
      </c>
      <c r="AO105" s="91">
        <v>17.399999999999999</v>
      </c>
      <c r="AP105" s="91">
        <v>17.5</v>
      </c>
      <c r="AQ105" s="91">
        <v>10.3</v>
      </c>
      <c r="AR105" s="92"/>
      <c r="AT105" s="93">
        <f t="shared" si="41"/>
        <v>16.440000000000001</v>
      </c>
      <c r="AU105" s="91">
        <v>16.8</v>
      </c>
      <c r="AV105" s="91">
        <v>18</v>
      </c>
      <c r="AW105" s="91">
        <v>17.7</v>
      </c>
      <c r="AX105" s="91">
        <v>18.3</v>
      </c>
      <c r="AY105" s="91">
        <v>11.4</v>
      </c>
      <c r="AZ105" s="92"/>
      <c r="BB105" s="93">
        <f t="shared" si="42"/>
        <v>11.9</v>
      </c>
      <c r="BC105" s="91">
        <v>13</v>
      </c>
      <c r="BD105" s="91">
        <v>12.2</v>
      </c>
      <c r="BE105" s="91">
        <v>14.5</v>
      </c>
      <c r="BF105" s="91">
        <v>14.3</v>
      </c>
      <c r="BG105" s="91">
        <v>5.5</v>
      </c>
      <c r="BH105" s="92"/>
      <c r="BJ105" s="93">
        <f t="shared" si="43"/>
        <v>14.7</v>
      </c>
      <c r="BK105" s="91">
        <v>14.8</v>
      </c>
      <c r="BL105" s="91">
        <v>14.2</v>
      </c>
      <c r="BM105" s="91">
        <v>18.399999999999999</v>
      </c>
      <c r="BN105" s="91">
        <v>16.7</v>
      </c>
      <c r="BO105" s="91">
        <v>9.4</v>
      </c>
      <c r="BR105" s="93">
        <f t="shared" si="44"/>
        <v>15.375</v>
      </c>
      <c r="BT105" s="91">
        <v>15.5</v>
      </c>
      <c r="BU105" s="91">
        <v>17</v>
      </c>
      <c r="BV105" s="91">
        <v>17</v>
      </c>
      <c r="BW105" s="91">
        <v>12</v>
      </c>
      <c r="BZ105" s="93">
        <f t="shared" si="45"/>
        <v>16.160000000000004</v>
      </c>
      <c r="CA105" s="91">
        <v>16.8</v>
      </c>
      <c r="CB105" s="91">
        <v>16.600000000000001</v>
      </c>
      <c r="CC105" s="91">
        <v>17.7</v>
      </c>
      <c r="CD105" s="91">
        <v>17.5</v>
      </c>
      <c r="CE105" s="91">
        <v>12.2</v>
      </c>
      <c r="CH105" s="93">
        <f t="shared" si="46"/>
        <v>16.160000000000004</v>
      </c>
      <c r="CI105" s="91">
        <v>16</v>
      </c>
      <c r="CJ105" s="91">
        <v>15.8</v>
      </c>
      <c r="CK105" s="91">
        <v>18.899999999999999</v>
      </c>
      <c r="CL105" s="91">
        <v>18.2</v>
      </c>
      <c r="CM105" s="91">
        <v>11.9</v>
      </c>
      <c r="CP105" s="93">
        <f t="shared" si="47"/>
        <v>15.9</v>
      </c>
      <c r="CQ105" s="91">
        <v>16.100000000000001</v>
      </c>
      <c r="CR105" s="91">
        <v>15.7</v>
      </c>
      <c r="CS105" s="91">
        <v>18.8</v>
      </c>
      <c r="CT105" s="91">
        <v>17.100000000000001</v>
      </c>
      <c r="CU105" s="91">
        <v>11.8</v>
      </c>
      <c r="CX105" s="95">
        <v>45883</v>
      </c>
      <c r="CY105" s="91">
        <v>25.328541666666663</v>
      </c>
      <c r="CZ105" s="91">
        <v>27.02</v>
      </c>
    </row>
    <row r="106" spans="3:104">
      <c r="C106" s="92">
        <f t="shared" si="48"/>
        <v>45762</v>
      </c>
      <c r="D106" s="93">
        <f t="shared" si="25"/>
        <v>11.974795</v>
      </c>
      <c r="E106" s="93">
        <f t="shared" si="26"/>
        <v>12.775</v>
      </c>
      <c r="F106" s="93">
        <f t="shared" si="27"/>
        <v>3.9747950000000003</v>
      </c>
      <c r="G106" s="93">
        <f>指導機関用調整項目!$G$2*F106/$F$367</f>
        <v>2.970243506251502e-002</v>
      </c>
      <c r="H106" s="93">
        <f t="shared" si="49"/>
        <v>1.1230610742263296</v>
      </c>
      <c r="J106" s="93">
        <f t="shared" si="28"/>
        <v>13.679999999999998</v>
      </c>
      <c r="K106" s="93">
        <f t="shared" si="29"/>
        <v>13.940000000000001</v>
      </c>
      <c r="L106" s="93">
        <f t="shared" si="30"/>
        <v>14.24</v>
      </c>
      <c r="M106" s="93">
        <f t="shared" si="31"/>
        <v>14.479999999999999</v>
      </c>
      <c r="N106" s="93">
        <f t="shared" si="32"/>
        <v>10.64</v>
      </c>
      <c r="O106" s="93">
        <f t="shared" si="33"/>
        <v>13.440000000000001</v>
      </c>
      <c r="P106" s="93">
        <f t="shared" si="34"/>
        <v>12.775</v>
      </c>
      <c r="Q106" s="93">
        <f t="shared" si="35"/>
        <v>14.62</v>
      </c>
      <c r="R106" s="93">
        <f t="shared" si="36"/>
        <v>14.62</v>
      </c>
      <c r="S106" s="93">
        <f t="shared" si="37"/>
        <v>14.38</v>
      </c>
      <c r="V106" s="93">
        <f t="shared" si="38"/>
        <v>13.679999999999998</v>
      </c>
      <c r="W106" s="91">
        <v>16.5</v>
      </c>
      <c r="X106" s="91">
        <v>14.1</v>
      </c>
      <c r="Y106" s="91">
        <v>13.2</v>
      </c>
      <c r="Z106" s="91">
        <v>11.9</v>
      </c>
      <c r="AA106" s="91">
        <v>12.7</v>
      </c>
      <c r="AB106" s="92"/>
      <c r="AD106" s="93">
        <f t="shared" si="39"/>
        <v>13.940000000000001</v>
      </c>
      <c r="AE106" s="91">
        <v>16.8</v>
      </c>
      <c r="AF106" s="91">
        <v>13.7</v>
      </c>
      <c r="AG106" s="91">
        <v>13.5</v>
      </c>
      <c r="AH106" s="91">
        <v>12</v>
      </c>
      <c r="AI106" s="91">
        <v>13.7</v>
      </c>
      <c r="AJ106" s="92"/>
      <c r="AL106" s="93">
        <f t="shared" si="40"/>
        <v>14.24</v>
      </c>
      <c r="AM106" s="91">
        <v>16.8</v>
      </c>
      <c r="AN106" s="91">
        <v>14.1</v>
      </c>
      <c r="AO106" s="91">
        <v>14.4</v>
      </c>
      <c r="AP106" s="91">
        <v>12.7</v>
      </c>
      <c r="AQ106" s="91">
        <v>13.2</v>
      </c>
      <c r="AR106" s="92"/>
      <c r="AT106" s="93">
        <f t="shared" si="41"/>
        <v>14.479999999999999</v>
      </c>
      <c r="AU106" s="91">
        <v>17.2</v>
      </c>
      <c r="AV106" s="91">
        <v>14</v>
      </c>
      <c r="AW106" s="91">
        <v>14.4</v>
      </c>
      <c r="AX106" s="91">
        <v>13.2</v>
      </c>
      <c r="AY106" s="91">
        <v>13.6</v>
      </c>
      <c r="AZ106" s="92"/>
      <c r="BB106" s="93">
        <f t="shared" si="42"/>
        <v>10.64</v>
      </c>
      <c r="BC106" s="91">
        <v>14.3</v>
      </c>
      <c r="BD106" s="91">
        <v>9.4</v>
      </c>
      <c r="BE106" s="91">
        <v>14.2</v>
      </c>
      <c r="BF106" s="91">
        <v>7.9</v>
      </c>
      <c r="BG106" s="91">
        <v>7.4</v>
      </c>
      <c r="BH106" s="92"/>
      <c r="BJ106" s="93">
        <f t="shared" si="43"/>
        <v>13.440000000000001</v>
      </c>
      <c r="BK106" s="91">
        <v>15.9</v>
      </c>
      <c r="BL106" s="91">
        <v>12.1</v>
      </c>
      <c r="BM106" s="91">
        <v>17.100000000000001</v>
      </c>
      <c r="BN106" s="91">
        <v>11.3</v>
      </c>
      <c r="BO106" s="91">
        <v>10.8</v>
      </c>
      <c r="BR106" s="93">
        <f t="shared" si="44"/>
        <v>12.775</v>
      </c>
      <c r="BT106" s="91">
        <v>12.7</v>
      </c>
      <c r="BU106" s="91">
        <v>14</v>
      </c>
      <c r="BV106" s="91">
        <v>11.5</v>
      </c>
      <c r="BW106" s="91">
        <v>12.9</v>
      </c>
      <c r="BZ106" s="93">
        <f t="shared" si="45"/>
        <v>14.62</v>
      </c>
      <c r="CA106" s="91">
        <v>16.8</v>
      </c>
      <c r="CB106" s="91">
        <v>14.2</v>
      </c>
      <c r="CC106" s="91">
        <v>14.9</v>
      </c>
      <c r="CD106" s="91">
        <v>13.4</v>
      </c>
      <c r="CE106" s="91">
        <v>13.8</v>
      </c>
      <c r="CH106" s="93">
        <f t="shared" si="46"/>
        <v>14.62</v>
      </c>
      <c r="CI106" s="91">
        <v>16.3</v>
      </c>
      <c r="CJ106" s="91">
        <v>13.9</v>
      </c>
      <c r="CK106" s="91">
        <v>17</v>
      </c>
      <c r="CL106" s="91">
        <v>12.7</v>
      </c>
      <c r="CM106" s="91">
        <v>13.2</v>
      </c>
      <c r="CP106" s="93">
        <f t="shared" si="47"/>
        <v>14.38</v>
      </c>
      <c r="CQ106" s="91">
        <v>16.7</v>
      </c>
      <c r="CR106" s="91">
        <v>13.7</v>
      </c>
      <c r="CS106" s="91">
        <v>16.899999999999999</v>
      </c>
      <c r="CT106" s="91">
        <v>12.4</v>
      </c>
      <c r="CU106" s="91">
        <v>12.2</v>
      </c>
      <c r="CX106" s="95">
        <v>45884</v>
      </c>
      <c r="CY106" s="91">
        <v>25.348750000000006</v>
      </c>
      <c r="CZ106" s="91">
        <v>27.339999999999996</v>
      </c>
    </row>
    <row r="107" spans="3:104">
      <c r="C107" s="92">
        <f t="shared" si="48"/>
        <v>45763</v>
      </c>
      <c r="D107" s="93">
        <f t="shared" si="25"/>
        <v>12.735145000000001</v>
      </c>
      <c r="E107" s="93">
        <f t="shared" si="26"/>
        <v>13.525</v>
      </c>
      <c r="F107" s="93">
        <f t="shared" si="27"/>
        <v>4.735145000000001</v>
      </c>
      <c r="G107" s="93">
        <f>指導機関用調整項目!$G$2*F107/$F$367</f>
        <v>3.5384299535974231e-002</v>
      </c>
      <c r="H107" s="93">
        <f t="shared" si="49"/>
        <v>1.1584453737623039</v>
      </c>
      <c r="J107" s="93">
        <f t="shared" si="28"/>
        <v>15.26</v>
      </c>
      <c r="K107" s="93">
        <f t="shared" si="29"/>
        <v>15.139999999999997</v>
      </c>
      <c r="L107" s="93">
        <f t="shared" si="30"/>
        <v>15.46</v>
      </c>
      <c r="M107" s="93">
        <f t="shared" si="31"/>
        <v>15.74</v>
      </c>
      <c r="N107" s="93">
        <f t="shared" si="32"/>
        <v>10.48</v>
      </c>
      <c r="O107" s="93">
        <f t="shared" si="33"/>
        <v>13.320000000000002</v>
      </c>
      <c r="P107" s="93">
        <f t="shared" si="34"/>
        <v>13.525</v>
      </c>
      <c r="Q107" s="93">
        <f t="shared" si="35"/>
        <v>15.679999999999998</v>
      </c>
      <c r="R107" s="93">
        <f t="shared" si="36"/>
        <v>15.419999999999998</v>
      </c>
      <c r="S107" s="93">
        <f t="shared" si="37"/>
        <v>15.080000000000002</v>
      </c>
      <c r="V107" s="93">
        <f t="shared" si="38"/>
        <v>15.26</v>
      </c>
      <c r="W107" s="91">
        <v>17.600000000000001</v>
      </c>
      <c r="X107" s="91">
        <v>18.7</v>
      </c>
      <c r="Y107" s="91">
        <v>12.8</v>
      </c>
      <c r="Z107" s="91">
        <v>14.3</v>
      </c>
      <c r="AA107" s="91">
        <v>12.9</v>
      </c>
      <c r="AB107" s="92"/>
      <c r="AD107" s="93">
        <f t="shared" si="39"/>
        <v>15.139999999999997</v>
      </c>
      <c r="AE107" s="91">
        <v>17.399999999999999</v>
      </c>
      <c r="AF107" s="91">
        <v>18.2</v>
      </c>
      <c r="AG107" s="91">
        <v>12.6</v>
      </c>
      <c r="AH107" s="91">
        <v>13.9</v>
      </c>
      <c r="AI107" s="91">
        <v>13.6</v>
      </c>
      <c r="AJ107" s="92"/>
      <c r="AL107" s="93">
        <f t="shared" si="40"/>
        <v>15.46</v>
      </c>
      <c r="AM107" s="91">
        <v>17</v>
      </c>
      <c r="AN107" s="91">
        <v>18.600000000000001</v>
      </c>
      <c r="AO107" s="91">
        <v>13.4</v>
      </c>
      <c r="AP107" s="91">
        <v>14</v>
      </c>
      <c r="AQ107" s="91">
        <v>14.3</v>
      </c>
      <c r="AR107" s="92"/>
      <c r="AT107" s="93">
        <f t="shared" si="41"/>
        <v>15.74</v>
      </c>
      <c r="AU107" s="91">
        <v>17.8</v>
      </c>
      <c r="AV107" s="91">
        <v>19.3</v>
      </c>
      <c r="AW107" s="91">
        <v>13.3</v>
      </c>
      <c r="AX107" s="91">
        <v>14.2</v>
      </c>
      <c r="AY107" s="91">
        <v>14.1</v>
      </c>
      <c r="AZ107" s="92"/>
      <c r="BB107" s="93">
        <f t="shared" si="42"/>
        <v>10.48</v>
      </c>
      <c r="BC107" s="91">
        <v>14</v>
      </c>
      <c r="BD107" s="91">
        <v>12.8</v>
      </c>
      <c r="BE107" s="91">
        <v>9.8000000000000007</v>
      </c>
      <c r="BF107" s="91">
        <v>7.2</v>
      </c>
      <c r="BG107" s="91">
        <v>8.6</v>
      </c>
      <c r="BH107" s="92"/>
      <c r="BJ107" s="93">
        <f t="shared" si="43"/>
        <v>13.320000000000002</v>
      </c>
      <c r="BK107" s="91">
        <v>16.2</v>
      </c>
      <c r="BL107" s="91">
        <v>15.3</v>
      </c>
      <c r="BM107" s="91">
        <v>13.2</v>
      </c>
      <c r="BN107" s="91">
        <v>10.5</v>
      </c>
      <c r="BO107" s="91">
        <v>11.4</v>
      </c>
      <c r="BR107" s="93">
        <f t="shared" si="44"/>
        <v>13.525</v>
      </c>
      <c r="BT107" s="91">
        <v>16</v>
      </c>
      <c r="BU107" s="91">
        <v>12.4</v>
      </c>
      <c r="BV107" s="91">
        <v>12.3</v>
      </c>
      <c r="BW107" s="91">
        <v>13.4</v>
      </c>
      <c r="BZ107" s="93">
        <f t="shared" si="45"/>
        <v>15.679999999999998</v>
      </c>
      <c r="CA107" s="91">
        <v>17.2</v>
      </c>
      <c r="CB107" s="91">
        <v>17.399999999999999</v>
      </c>
      <c r="CC107" s="91">
        <v>14.6</v>
      </c>
      <c r="CD107" s="91">
        <v>14.7</v>
      </c>
      <c r="CE107" s="91">
        <v>14.5</v>
      </c>
      <c r="CH107" s="93">
        <f t="shared" si="46"/>
        <v>15.419999999999998</v>
      </c>
      <c r="CI107" s="91">
        <v>16.8</v>
      </c>
      <c r="CJ107" s="91">
        <v>17.3</v>
      </c>
      <c r="CK107" s="91">
        <v>15.1</v>
      </c>
      <c r="CL107" s="91">
        <v>14.3</v>
      </c>
      <c r="CM107" s="91">
        <v>13.6</v>
      </c>
      <c r="CP107" s="93">
        <f t="shared" si="47"/>
        <v>15.080000000000002</v>
      </c>
      <c r="CQ107" s="91">
        <v>17.3</v>
      </c>
      <c r="CR107" s="91">
        <v>16.899999999999999</v>
      </c>
      <c r="CS107" s="91">
        <v>15.1</v>
      </c>
      <c r="CT107" s="91">
        <v>12.7</v>
      </c>
      <c r="CU107" s="91">
        <v>13.4</v>
      </c>
      <c r="CX107" s="95">
        <v>45885</v>
      </c>
      <c r="CY107" s="91">
        <v>25.629791666666662</v>
      </c>
      <c r="CZ107" s="91">
        <v>26.78</v>
      </c>
    </row>
    <row r="108" spans="3:104">
      <c r="C108" s="92">
        <f t="shared" si="48"/>
        <v>45764</v>
      </c>
      <c r="D108" s="93">
        <f t="shared" si="25"/>
        <v>11.64531</v>
      </c>
      <c r="E108" s="93">
        <f t="shared" si="26"/>
        <v>12.45</v>
      </c>
      <c r="F108" s="93">
        <f t="shared" si="27"/>
        <v>3.6453100000000003</v>
      </c>
      <c r="G108" s="93">
        <f>指導機関用調整項目!$G$2*F108/$F$367</f>
        <v>2.7240293790682699e-002</v>
      </c>
      <c r="H108" s="93">
        <f t="shared" si="49"/>
        <v>1.1856856675529865</v>
      </c>
      <c r="J108" s="93">
        <f t="shared" si="28"/>
        <v>15.12</v>
      </c>
      <c r="K108" s="93">
        <f t="shared" si="29"/>
        <v>14.7</v>
      </c>
      <c r="L108" s="93">
        <f t="shared" si="30"/>
        <v>15.279999999999998</v>
      </c>
      <c r="M108" s="93">
        <f t="shared" si="31"/>
        <v>15.279999999999998</v>
      </c>
      <c r="N108" s="93">
        <f t="shared" si="32"/>
        <v>9.7999999999999989</v>
      </c>
      <c r="O108" s="93">
        <f t="shared" si="33"/>
        <v>12.54</v>
      </c>
      <c r="P108" s="93">
        <f t="shared" si="34"/>
        <v>12.45</v>
      </c>
      <c r="Q108" s="93">
        <f t="shared" si="35"/>
        <v>15.479999999999999</v>
      </c>
      <c r="R108" s="93">
        <f t="shared" si="36"/>
        <v>15.04</v>
      </c>
      <c r="S108" s="93">
        <f t="shared" si="37"/>
        <v>14.420000000000002</v>
      </c>
      <c r="V108" s="93">
        <f t="shared" si="38"/>
        <v>15.12</v>
      </c>
      <c r="W108" s="91">
        <v>18.2</v>
      </c>
      <c r="X108" s="91">
        <v>16.8</v>
      </c>
      <c r="Y108" s="91">
        <v>12.5</v>
      </c>
      <c r="Z108" s="91">
        <v>14.7</v>
      </c>
      <c r="AA108" s="91">
        <v>13.4</v>
      </c>
      <c r="AB108" s="92"/>
      <c r="AD108" s="93">
        <f t="shared" si="39"/>
        <v>14.7</v>
      </c>
      <c r="AE108" s="91">
        <v>17.899999999999999</v>
      </c>
      <c r="AF108" s="91">
        <v>15.6</v>
      </c>
      <c r="AG108" s="91">
        <v>12.3</v>
      </c>
      <c r="AH108" s="91">
        <v>14</v>
      </c>
      <c r="AI108" s="91">
        <v>13.7</v>
      </c>
      <c r="AJ108" s="92"/>
      <c r="AL108" s="93">
        <f t="shared" si="40"/>
        <v>15.279999999999998</v>
      </c>
      <c r="AM108" s="91">
        <v>18.3</v>
      </c>
      <c r="AN108" s="91">
        <v>16.5</v>
      </c>
      <c r="AO108" s="91">
        <v>12.6</v>
      </c>
      <c r="AP108" s="91">
        <v>14.2</v>
      </c>
      <c r="AQ108" s="91">
        <v>14.8</v>
      </c>
      <c r="AR108" s="92"/>
      <c r="AT108" s="93">
        <f t="shared" si="41"/>
        <v>15.279999999999998</v>
      </c>
      <c r="AU108" s="91">
        <v>18.3</v>
      </c>
      <c r="AV108" s="91">
        <v>17</v>
      </c>
      <c r="AW108" s="91">
        <v>12.8</v>
      </c>
      <c r="AX108" s="91">
        <v>14</v>
      </c>
      <c r="AY108" s="91">
        <v>14.3</v>
      </c>
      <c r="AZ108" s="92"/>
      <c r="BB108" s="93">
        <f t="shared" si="42"/>
        <v>9.7999999999999989</v>
      </c>
      <c r="BC108" s="91">
        <v>12.6</v>
      </c>
      <c r="BD108" s="91">
        <v>10.3</v>
      </c>
      <c r="BE108" s="91">
        <v>7.4</v>
      </c>
      <c r="BF108" s="91">
        <v>8.9</v>
      </c>
      <c r="BG108" s="91">
        <v>9.8000000000000007</v>
      </c>
      <c r="BH108" s="92"/>
      <c r="BJ108" s="93">
        <f t="shared" si="43"/>
        <v>12.54</v>
      </c>
      <c r="BK108" s="91">
        <v>15.4</v>
      </c>
      <c r="BL108" s="91">
        <v>12.7</v>
      </c>
      <c r="BM108" s="91">
        <v>11</v>
      </c>
      <c r="BN108" s="91">
        <v>11.5</v>
      </c>
      <c r="BO108" s="91">
        <v>12.1</v>
      </c>
      <c r="BR108" s="93">
        <f t="shared" si="44"/>
        <v>12.45</v>
      </c>
      <c r="BT108" s="91">
        <v>13.8</v>
      </c>
      <c r="BU108" s="91">
        <v>11</v>
      </c>
      <c r="BV108" s="91">
        <v>13</v>
      </c>
      <c r="BW108" s="91">
        <v>12</v>
      </c>
      <c r="BZ108" s="93">
        <f t="shared" si="45"/>
        <v>15.479999999999999</v>
      </c>
      <c r="CA108" s="91">
        <v>17.899999999999999</v>
      </c>
      <c r="CB108" s="91">
        <v>14.9</v>
      </c>
      <c r="CC108" s="91">
        <v>13.8</v>
      </c>
      <c r="CD108" s="91">
        <v>15.7</v>
      </c>
      <c r="CE108" s="91">
        <v>15.1</v>
      </c>
      <c r="CH108" s="93">
        <f t="shared" si="46"/>
        <v>15.04</v>
      </c>
      <c r="CI108" s="91">
        <v>18</v>
      </c>
      <c r="CJ108" s="91">
        <v>14.9</v>
      </c>
      <c r="CK108" s="91">
        <v>12.6</v>
      </c>
      <c r="CL108" s="91">
        <v>15</v>
      </c>
      <c r="CM108" s="91">
        <v>14.7</v>
      </c>
      <c r="CP108" s="93">
        <f t="shared" si="47"/>
        <v>14.420000000000002</v>
      </c>
      <c r="CQ108" s="91">
        <v>17</v>
      </c>
      <c r="CR108" s="91">
        <v>15</v>
      </c>
      <c r="CS108" s="91">
        <v>12.5</v>
      </c>
      <c r="CT108" s="91">
        <v>13.7</v>
      </c>
      <c r="CU108" s="91">
        <v>13.9</v>
      </c>
      <c r="CX108" s="95">
        <v>45886</v>
      </c>
      <c r="CY108" s="91">
        <v>25.837708333333342</v>
      </c>
      <c r="CZ108" s="91">
        <v>26.96</v>
      </c>
    </row>
    <row r="109" spans="3:104">
      <c r="C109" s="92">
        <f t="shared" si="48"/>
        <v>45765</v>
      </c>
      <c r="D109" s="93">
        <f t="shared" si="25"/>
        <v>11.974795000000002</v>
      </c>
      <c r="E109" s="93">
        <f t="shared" si="26"/>
        <v>12.775000000000002</v>
      </c>
      <c r="F109" s="93">
        <f t="shared" si="27"/>
        <v>3.9747950000000021</v>
      </c>
      <c r="G109" s="93">
        <f>指導機関用調整項目!$G$2*F109/$F$367</f>
        <v>2.9702435062515031e-002</v>
      </c>
      <c r="H109" s="93">
        <f t="shared" si="49"/>
        <v>1.2153881026155016</v>
      </c>
      <c r="J109" s="93">
        <f t="shared" si="28"/>
        <v>15.499999999999996</v>
      </c>
      <c r="K109" s="93">
        <f t="shared" si="29"/>
        <v>15.080000000000002</v>
      </c>
      <c r="L109" s="93">
        <f t="shared" si="30"/>
        <v>15.3</v>
      </c>
      <c r="M109" s="93">
        <f t="shared" si="31"/>
        <v>15.52</v>
      </c>
      <c r="N109" s="93">
        <f t="shared" si="32"/>
        <v>9.86</v>
      </c>
      <c r="O109" s="93">
        <f t="shared" si="33"/>
        <v>12.98</v>
      </c>
      <c r="P109" s="93">
        <f t="shared" si="34"/>
        <v>12.775000000000002</v>
      </c>
      <c r="Q109" s="93">
        <f t="shared" si="35"/>
        <v>15.52</v>
      </c>
      <c r="R109" s="93">
        <f t="shared" si="36"/>
        <v>15.080000000000002</v>
      </c>
      <c r="S109" s="93">
        <f t="shared" si="37"/>
        <v>14.52</v>
      </c>
      <c r="V109" s="93">
        <f t="shared" si="38"/>
        <v>15.499999999999996</v>
      </c>
      <c r="W109" s="91">
        <v>19.899999999999999</v>
      </c>
      <c r="X109" s="91">
        <v>15.7</v>
      </c>
      <c r="Y109" s="91">
        <v>14</v>
      </c>
      <c r="Z109" s="91">
        <v>15.1</v>
      </c>
      <c r="AA109" s="91">
        <v>12.8</v>
      </c>
      <c r="AB109" s="92"/>
      <c r="AD109" s="93">
        <f t="shared" si="39"/>
        <v>15.080000000000002</v>
      </c>
      <c r="AE109" s="91">
        <v>18.600000000000001</v>
      </c>
      <c r="AF109" s="91">
        <v>15.2</v>
      </c>
      <c r="AG109" s="91">
        <v>13.7</v>
      </c>
      <c r="AH109" s="91">
        <v>15</v>
      </c>
      <c r="AI109" s="91">
        <v>12.9</v>
      </c>
      <c r="AJ109" s="92"/>
      <c r="AL109" s="93">
        <f t="shared" si="40"/>
        <v>15.3</v>
      </c>
      <c r="AM109" s="91">
        <v>18</v>
      </c>
      <c r="AN109" s="91">
        <v>16.100000000000001</v>
      </c>
      <c r="AO109" s="91">
        <v>14.3</v>
      </c>
      <c r="AP109" s="91">
        <v>14.8</v>
      </c>
      <c r="AQ109" s="91">
        <v>13.3</v>
      </c>
      <c r="AR109" s="92"/>
      <c r="AT109" s="93">
        <f t="shared" si="41"/>
        <v>15.52</v>
      </c>
      <c r="AU109" s="91">
        <v>18.5</v>
      </c>
      <c r="AV109" s="91">
        <v>16.2</v>
      </c>
      <c r="AW109" s="91">
        <v>14.4</v>
      </c>
      <c r="AX109" s="91">
        <v>15</v>
      </c>
      <c r="AY109" s="91">
        <v>13.5</v>
      </c>
      <c r="AZ109" s="92"/>
      <c r="BB109" s="93">
        <f t="shared" si="42"/>
        <v>9.86</v>
      </c>
      <c r="BC109" s="91">
        <v>15</v>
      </c>
      <c r="BD109" s="91">
        <v>9.6999999999999993</v>
      </c>
      <c r="BE109" s="91">
        <v>9</v>
      </c>
      <c r="BF109" s="91">
        <v>7.4</v>
      </c>
      <c r="BG109" s="91">
        <v>8.1999999999999993</v>
      </c>
      <c r="BH109" s="92"/>
      <c r="BJ109" s="93">
        <f t="shared" si="43"/>
        <v>12.98</v>
      </c>
      <c r="BK109" s="91">
        <v>17.600000000000001</v>
      </c>
      <c r="BL109" s="91">
        <v>12.6</v>
      </c>
      <c r="BM109" s="91">
        <v>12.1</v>
      </c>
      <c r="BN109" s="91">
        <v>11.1</v>
      </c>
      <c r="BO109" s="91">
        <v>11.5</v>
      </c>
      <c r="BR109" s="93">
        <f t="shared" si="44"/>
        <v>12.775000000000002</v>
      </c>
      <c r="BT109" s="91">
        <v>14.3</v>
      </c>
      <c r="BU109" s="91">
        <v>13.4</v>
      </c>
      <c r="BV109" s="91">
        <v>11.1</v>
      </c>
      <c r="BW109" s="91">
        <v>12.3</v>
      </c>
      <c r="BZ109" s="93">
        <f t="shared" si="45"/>
        <v>15.52</v>
      </c>
      <c r="CA109" s="91">
        <v>18.8</v>
      </c>
      <c r="CB109" s="91">
        <v>15.7</v>
      </c>
      <c r="CC109" s="91">
        <v>15.4</v>
      </c>
      <c r="CD109" s="91">
        <v>13.1</v>
      </c>
      <c r="CE109" s="91">
        <v>14.6</v>
      </c>
      <c r="CH109" s="93">
        <f t="shared" si="46"/>
        <v>15.080000000000002</v>
      </c>
      <c r="CI109" s="91">
        <v>19.600000000000001</v>
      </c>
      <c r="CJ109" s="91">
        <v>14.7</v>
      </c>
      <c r="CK109" s="91">
        <v>14.6</v>
      </c>
      <c r="CL109" s="91">
        <v>12.5</v>
      </c>
      <c r="CM109" s="91">
        <v>14</v>
      </c>
      <c r="CP109" s="93">
        <f t="shared" si="47"/>
        <v>14.52</v>
      </c>
      <c r="CQ109" s="91">
        <v>18.5</v>
      </c>
      <c r="CR109" s="91">
        <v>14.6</v>
      </c>
      <c r="CS109" s="91">
        <v>13.7</v>
      </c>
      <c r="CT109" s="91">
        <v>11.9</v>
      </c>
      <c r="CU109" s="91">
        <v>13.9</v>
      </c>
      <c r="CX109" s="95">
        <v>45887</v>
      </c>
      <c r="CY109" s="91">
        <v>25.869583333333335</v>
      </c>
      <c r="CZ109" s="91">
        <v>27.26</v>
      </c>
    </row>
    <row r="110" spans="3:104">
      <c r="C110" s="92">
        <f t="shared" si="48"/>
        <v>45766</v>
      </c>
      <c r="D110" s="93">
        <f t="shared" si="25"/>
        <v>14.433260000000001</v>
      </c>
      <c r="E110" s="93">
        <f t="shared" si="26"/>
        <v>15.2</v>
      </c>
      <c r="F110" s="93">
        <f t="shared" si="27"/>
        <v>6.4332600000000006</v>
      </c>
      <c r="G110" s="93">
        <f>指導機関用調整項目!$G$2*F110/$F$367</f>
        <v>4.807379686003313e-002</v>
      </c>
      <c r="H110" s="93">
        <f t="shared" si="49"/>
        <v>1.2634618994755347</v>
      </c>
      <c r="J110" s="93">
        <f t="shared" si="28"/>
        <v>16.399999999999999</v>
      </c>
      <c r="K110" s="93">
        <f t="shared" si="29"/>
        <v>15.700000000000003</v>
      </c>
      <c r="L110" s="93">
        <f t="shared" si="30"/>
        <v>15.939999999999998</v>
      </c>
      <c r="M110" s="93">
        <f t="shared" si="31"/>
        <v>16.440000000000001</v>
      </c>
      <c r="N110" s="93">
        <f t="shared" si="32"/>
        <v>10.76</v>
      </c>
      <c r="O110" s="93">
        <f t="shared" si="33"/>
        <v>13.74</v>
      </c>
      <c r="P110" s="93">
        <f t="shared" si="34"/>
        <v>15.2</v>
      </c>
      <c r="Q110" s="93">
        <f t="shared" si="35"/>
        <v>16.220000000000002</v>
      </c>
      <c r="R110" s="93">
        <f t="shared" si="36"/>
        <v>15.84</v>
      </c>
      <c r="S110" s="93">
        <f t="shared" si="37"/>
        <v>15.339999999999998</v>
      </c>
      <c r="V110" s="93">
        <f t="shared" si="38"/>
        <v>16.399999999999999</v>
      </c>
      <c r="W110" s="91">
        <v>18.5</v>
      </c>
      <c r="X110" s="91">
        <v>19.3</v>
      </c>
      <c r="Y110" s="91">
        <v>16.5</v>
      </c>
      <c r="Z110" s="91">
        <v>13.1</v>
      </c>
      <c r="AA110" s="91">
        <v>14.6</v>
      </c>
      <c r="AB110" s="92"/>
      <c r="AD110" s="93">
        <f t="shared" si="39"/>
        <v>15.700000000000003</v>
      </c>
      <c r="AE110" s="91">
        <v>18.3</v>
      </c>
      <c r="AF110" s="91">
        <v>17.600000000000001</v>
      </c>
      <c r="AG110" s="91">
        <v>15.9</v>
      </c>
      <c r="AH110" s="91">
        <v>13.5</v>
      </c>
      <c r="AI110" s="91">
        <v>13.2</v>
      </c>
      <c r="AJ110" s="92"/>
      <c r="AL110" s="93">
        <f t="shared" si="40"/>
        <v>15.939999999999998</v>
      </c>
      <c r="AM110" s="91">
        <v>17.600000000000001</v>
      </c>
      <c r="AN110" s="91">
        <v>18</v>
      </c>
      <c r="AO110" s="91">
        <v>16</v>
      </c>
      <c r="AP110" s="91">
        <v>13.5</v>
      </c>
      <c r="AQ110" s="91">
        <v>14.6</v>
      </c>
      <c r="AR110" s="92"/>
      <c r="AT110" s="93">
        <f t="shared" si="41"/>
        <v>16.440000000000001</v>
      </c>
      <c r="AU110" s="91">
        <v>18.399999999999999</v>
      </c>
      <c r="AV110" s="91">
        <v>18.899999999999999</v>
      </c>
      <c r="AW110" s="91">
        <v>16.399999999999999</v>
      </c>
      <c r="AX110" s="91">
        <v>13.8</v>
      </c>
      <c r="AY110" s="91">
        <v>14.7</v>
      </c>
      <c r="AZ110" s="92"/>
      <c r="BB110" s="93">
        <f t="shared" si="42"/>
        <v>10.76</v>
      </c>
      <c r="BC110" s="91">
        <v>12.4</v>
      </c>
      <c r="BD110" s="91">
        <v>15</v>
      </c>
      <c r="BE110" s="91">
        <v>10.5</v>
      </c>
      <c r="BF110" s="91">
        <v>8.4</v>
      </c>
      <c r="BG110" s="91">
        <v>7.5</v>
      </c>
      <c r="BH110" s="92"/>
      <c r="BJ110" s="93">
        <f t="shared" si="43"/>
        <v>13.74</v>
      </c>
      <c r="BK110" s="91">
        <v>15.3</v>
      </c>
      <c r="BL110" s="91">
        <v>16.7</v>
      </c>
      <c r="BM110" s="91">
        <v>13.9</v>
      </c>
      <c r="BN110" s="91">
        <v>11.3</v>
      </c>
      <c r="BO110" s="91">
        <v>11.5</v>
      </c>
      <c r="BR110" s="93">
        <f t="shared" si="44"/>
        <v>15.2</v>
      </c>
      <c r="BT110" s="91">
        <v>17.2</v>
      </c>
      <c r="BU110" s="91">
        <v>14.9</v>
      </c>
      <c r="BV110" s="91">
        <v>13.3</v>
      </c>
      <c r="BW110" s="91">
        <v>15.4</v>
      </c>
      <c r="BZ110" s="93">
        <f t="shared" si="45"/>
        <v>16.220000000000002</v>
      </c>
      <c r="CA110" s="91">
        <v>17</v>
      </c>
      <c r="CB110" s="91">
        <v>17.7</v>
      </c>
      <c r="CC110" s="91">
        <v>16.600000000000001</v>
      </c>
      <c r="CD110" s="91">
        <v>14.4</v>
      </c>
      <c r="CE110" s="91">
        <v>15.4</v>
      </c>
      <c r="CH110" s="93">
        <f t="shared" si="46"/>
        <v>15.84</v>
      </c>
      <c r="CI110" s="91">
        <v>17.2</v>
      </c>
      <c r="CJ110" s="91">
        <v>17.899999999999999</v>
      </c>
      <c r="CK110" s="91">
        <v>15</v>
      </c>
      <c r="CL110" s="91">
        <v>14.4</v>
      </c>
      <c r="CM110" s="91">
        <v>14.7</v>
      </c>
      <c r="CP110" s="93">
        <f t="shared" si="47"/>
        <v>15.339999999999998</v>
      </c>
      <c r="CQ110" s="91">
        <v>16.2</v>
      </c>
      <c r="CR110" s="91">
        <v>18.3</v>
      </c>
      <c r="CS110" s="91">
        <v>14.8</v>
      </c>
      <c r="CT110" s="91">
        <v>14.3</v>
      </c>
      <c r="CU110" s="91">
        <v>13.1</v>
      </c>
      <c r="CX110" s="95">
        <v>45888</v>
      </c>
      <c r="CY110" s="91">
        <v>26.045625000000001</v>
      </c>
      <c r="CZ110" s="91">
        <v>26.54</v>
      </c>
    </row>
    <row r="111" spans="3:104">
      <c r="C111" s="92">
        <f t="shared" si="48"/>
        <v>45767</v>
      </c>
      <c r="D111" s="93">
        <f t="shared" si="25"/>
        <v>14.534640000000001</v>
      </c>
      <c r="E111" s="93">
        <f t="shared" si="26"/>
        <v>15.3</v>
      </c>
      <c r="F111" s="93">
        <f t="shared" si="27"/>
        <v>6.5346400000000013</v>
      </c>
      <c r="G111" s="93">
        <f>指導機関用調整項目!$G$2*F111/$F$367</f>
        <v>4.8831378789827691e-002</v>
      </c>
      <c r="H111" s="93">
        <f t="shared" si="49"/>
        <v>1.3122932782653625</v>
      </c>
      <c r="J111" s="93">
        <f t="shared" si="28"/>
        <v>17.04</v>
      </c>
      <c r="K111" s="93">
        <f t="shared" si="29"/>
        <v>16.8</v>
      </c>
      <c r="L111" s="93">
        <f t="shared" si="30"/>
        <v>16.979999999999997</v>
      </c>
      <c r="M111" s="93">
        <f t="shared" si="31"/>
        <v>17.259999999999998</v>
      </c>
      <c r="N111" s="93">
        <f t="shared" si="32"/>
        <v>12.66</v>
      </c>
      <c r="O111" s="93">
        <f t="shared" si="33"/>
        <v>15.319999999999999</v>
      </c>
      <c r="P111" s="93">
        <f t="shared" si="34"/>
        <v>15.3</v>
      </c>
      <c r="Q111" s="93">
        <f t="shared" si="35"/>
        <v>17.020000000000003</v>
      </c>
      <c r="R111" s="93">
        <f t="shared" si="36"/>
        <v>17.339999999999996</v>
      </c>
      <c r="S111" s="93">
        <f t="shared" si="37"/>
        <v>17.46</v>
      </c>
      <c r="V111" s="93">
        <f t="shared" si="38"/>
        <v>17.04</v>
      </c>
      <c r="W111" s="91">
        <v>18.3</v>
      </c>
      <c r="X111" s="91">
        <v>19.3</v>
      </c>
      <c r="Y111" s="91">
        <v>15.8</v>
      </c>
      <c r="Z111" s="91">
        <v>15.1</v>
      </c>
      <c r="AA111" s="91">
        <v>16.7</v>
      </c>
      <c r="AB111" s="92"/>
      <c r="AD111" s="93">
        <f t="shared" si="39"/>
        <v>16.8</v>
      </c>
      <c r="AE111" s="91">
        <v>18.5</v>
      </c>
      <c r="AF111" s="91">
        <v>18.5</v>
      </c>
      <c r="AG111" s="91">
        <v>16.2</v>
      </c>
      <c r="AH111" s="91">
        <v>15.7</v>
      </c>
      <c r="AI111" s="91">
        <v>15.1</v>
      </c>
      <c r="AJ111" s="92"/>
      <c r="AL111" s="93">
        <f t="shared" si="40"/>
        <v>16.979999999999997</v>
      </c>
      <c r="AM111" s="91">
        <v>18.399999999999999</v>
      </c>
      <c r="AN111" s="91">
        <v>18.7</v>
      </c>
      <c r="AO111" s="91">
        <v>16.600000000000001</v>
      </c>
      <c r="AP111" s="91">
        <v>15.4</v>
      </c>
      <c r="AQ111" s="91">
        <v>15.8</v>
      </c>
      <c r="AR111" s="92"/>
      <c r="AT111" s="93">
        <f t="shared" si="41"/>
        <v>17.259999999999998</v>
      </c>
      <c r="AU111" s="91">
        <v>18.3</v>
      </c>
      <c r="AV111" s="91">
        <v>19.399999999999999</v>
      </c>
      <c r="AW111" s="91">
        <v>16.399999999999999</v>
      </c>
      <c r="AX111" s="91">
        <v>15.9</v>
      </c>
      <c r="AY111" s="91">
        <v>16.3</v>
      </c>
      <c r="AZ111" s="92"/>
      <c r="BB111" s="93">
        <f t="shared" si="42"/>
        <v>12.66</v>
      </c>
      <c r="BC111" s="91">
        <v>12.7</v>
      </c>
      <c r="BD111" s="91">
        <v>15.6</v>
      </c>
      <c r="BE111" s="91">
        <v>10.7</v>
      </c>
      <c r="BF111" s="91">
        <v>12.5</v>
      </c>
      <c r="BG111" s="91">
        <v>11.8</v>
      </c>
      <c r="BH111" s="92"/>
      <c r="BJ111" s="93">
        <f t="shared" si="43"/>
        <v>15.319999999999999</v>
      </c>
      <c r="BK111" s="91">
        <v>15.2</v>
      </c>
      <c r="BL111" s="91">
        <v>17.7</v>
      </c>
      <c r="BM111" s="91">
        <v>13.8</v>
      </c>
      <c r="BN111" s="91">
        <v>14.4</v>
      </c>
      <c r="BO111" s="91">
        <v>15.5</v>
      </c>
      <c r="BR111" s="93">
        <f t="shared" si="44"/>
        <v>15.3</v>
      </c>
      <c r="BT111" s="91">
        <v>18.100000000000001</v>
      </c>
      <c r="BU111" s="91">
        <v>15.2</v>
      </c>
      <c r="BV111" s="91">
        <v>16</v>
      </c>
      <c r="BW111" s="91">
        <v>11.9</v>
      </c>
      <c r="BZ111" s="93">
        <f t="shared" si="45"/>
        <v>17.020000000000003</v>
      </c>
      <c r="CA111" s="91">
        <v>17.600000000000001</v>
      </c>
      <c r="CB111" s="91">
        <v>18.3</v>
      </c>
      <c r="CC111" s="91">
        <v>17.100000000000001</v>
      </c>
      <c r="CD111" s="91">
        <v>15.9</v>
      </c>
      <c r="CE111" s="91">
        <v>16.2</v>
      </c>
      <c r="CH111" s="93">
        <f t="shared" si="46"/>
        <v>17.339999999999996</v>
      </c>
      <c r="CI111" s="91">
        <v>19.100000000000001</v>
      </c>
      <c r="CJ111" s="91">
        <v>18.399999999999999</v>
      </c>
      <c r="CK111" s="91">
        <v>16.3</v>
      </c>
      <c r="CL111" s="91">
        <v>16.5</v>
      </c>
      <c r="CM111" s="91">
        <v>16.399999999999999</v>
      </c>
      <c r="CP111" s="93">
        <f t="shared" si="47"/>
        <v>17.46</v>
      </c>
      <c r="CQ111" s="91">
        <v>18.2</v>
      </c>
      <c r="CR111" s="91">
        <v>18.899999999999999</v>
      </c>
      <c r="CS111" s="91">
        <v>15.7</v>
      </c>
      <c r="CT111" s="91">
        <v>17.3</v>
      </c>
      <c r="CU111" s="91">
        <v>17.2</v>
      </c>
      <c r="CX111" s="95">
        <v>45889</v>
      </c>
      <c r="CY111" s="91">
        <v>26.181875000000009</v>
      </c>
      <c r="CZ111" s="91">
        <v>27.6</v>
      </c>
    </row>
    <row r="112" spans="3:104">
      <c r="C112" s="92">
        <f t="shared" si="48"/>
        <v>45768</v>
      </c>
      <c r="D112" s="93">
        <f t="shared" si="25"/>
        <v>15.269645000000002</v>
      </c>
      <c r="E112" s="93">
        <f t="shared" si="26"/>
        <v>16.025000000000002</v>
      </c>
      <c r="F112" s="93">
        <f t="shared" si="27"/>
        <v>7.2696450000000024</v>
      </c>
      <c r="G112" s="93">
        <f>指導機関用調整項目!$G$2*F112/$F$367</f>
        <v>5.4323847780838271e-002</v>
      </c>
      <c r="H112" s="93">
        <f t="shared" si="49"/>
        <v>1.3666171260462008</v>
      </c>
      <c r="J112" s="93">
        <f t="shared" si="28"/>
        <v>16.600000000000001</v>
      </c>
      <c r="K112" s="93">
        <f t="shared" si="29"/>
        <v>16.639999999999997</v>
      </c>
      <c r="L112" s="93">
        <f t="shared" si="30"/>
        <v>16.580000000000002</v>
      </c>
      <c r="M112" s="93">
        <f t="shared" si="31"/>
        <v>16.760000000000002</v>
      </c>
      <c r="N112" s="93">
        <f t="shared" si="32"/>
        <v>12.979999999999999</v>
      </c>
      <c r="O112" s="93">
        <f t="shared" si="33"/>
        <v>15.2</v>
      </c>
      <c r="P112" s="93">
        <f t="shared" si="34"/>
        <v>16.025000000000002</v>
      </c>
      <c r="Q112" s="93">
        <f t="shared" si="35"/>
        <v>16.98</v>
      </c>
      <c r="R112" s="93">
        <f t="shared" si="36"/>
        <v>16.979999999999997</v>
      </c>
      <c r="S112" s="93">
        <f t="shared" si="37"/>
        <v>16.62</v>
      </c>
      <c r="V112" s="93">
        <f t="shared" si="38"/>
        <v>16.600000000000001</v>
      </c>
      <c r="W112" s="91">
        <v>18.2</v>
      </c>
      <c r="X112" s="91">
        <v>20.100000000000001</v>
      </c>
      <c r="Y112" s="91">
        <v>16</v>
      </c>
      <c r="Z112" s="91">
        <v>16.7</v>
      </c>
      <c r="AA112" s="91">
        <v>12</v>
      </c>
      <c r="AB112" s="92"/>
      <c r="AD112" s="93">
        <f t="shared" si="39"/>
        <v>16.639999999999997</v>
      </c>
      <c r="AE112" s="91">
        <v>18.399999999999999</v>
      </c>
      <c r="AF112" s="91">
        <v>19.399999999999999</v>
      </c>
      <c r="AG112" s="91">
        <v>15.7</v>
      </c>
      <c r="AH112" s="91">
        <v>17.100000000000001</v>
      </c>
      <c r="AI112" s="91">
        <v>12.6</v>
      </c>
      <c r="AJ112" s="92"/>
      <c r="AL112" s="93">
        <f t="shared" si="40"/>
        <v>16.580000000000002</v>
      </c>
      <c r="AM112" s="91">
        <v>18.100000000000001</v>
      </c>
      <c r="AN112" s="91">
        <v>19</v>
      </c>
      <c r="AO112" s="91">
        <v>15.6</v>
      </c>
      <c r="AP112" s="91">
        <v>17.2</v>
      </c>
      <c r="AQ112" s="91">
        <v>13</v>
      </c>
      <c r="AR112" s="92"/>
      <c r="AT112" s="93">
        <f t="shared" si="41"/>
        <v>16.760000000000002</v>
      </c>
      <c r="AU112" s="91">
        <v>18.7</v>
      </c>
      <c r="AV112" s="91">
        <v>19.7</v>
      </c>
      <c r="AW112" s="91">
        <v>15.6</v>
      </c>
      <c r="AX112" s="91">
        <v>16.899999999999999</v>
      </c>
      <c r="AY112" s="91">
        <v>12.9</v>
      </c>
      <c r="AZ112" s="92"/>
      <c r="BB112" s="93">
        <f t="shared" si="42"/>
        <v>12.979999999999999</v>
      </c>
      <c r="BC112" s="91">
        <v>15.1</v>
      </c>
      <c r="BD112" s="91">
        <v>16.7</v>
      </c>
      <c r="BE112" s="91">
        <v>10.6</v>
      </c>
      <c r="BF112" s="91">
        <v>12.9</v>
      </c>
      <c r="BG112" s="91">
        <v>9.6</v>
      </c>
      <c r="BH112" s="92"/>
      <c r="BJ112" s="93">
        <f t="shared" si="43"/>
        <v>15.2</v>
      </c>
      <c r="BK112" s="91">
        <v>17.100000000000001</v>
      </c>
      <c r="BL112" s="91">
        <v>18.899999999999999</v>
      </c>
      <c r="BM112" s="91">
        <v>13.3</v>
      </c>
      <c r="BN112" s="91">
        <v>14.6</v>
      </c>
      <c r="BO112" s="91">
        <v>12.1</v>
      </c>
      <c r="BR112" s="93">
        <f t="shared" si="44"/>
        <v>16.025000000000002</v>
      </c>
      <c r="BT112" s="91">
        <v>18.8</v>
      </c>
      <c r="BU112" s="91">
        <v>14.2</v>
      </c>
      <c r="BV112" s="91">
        <v>16.2</v>
      </c>
      <c r="BW112" s="91">
        <v>14.9</v>
      </c>
      <c r="BZ112" s="93">
        <f t="shared" si="45"/>
        <v>16.98</v>
      </c>
      <c r="CA112" s="91">
        <v>18.8</v>
      </c>
      <c r="CB112" s="91">
        <v>19</v>
      </c>
      <c r="CC112" s="91">
        <v>16.100000000000001</v>
      </c>
      <c r="CD112" s="91">
        <v>17</v>
      </c>
      <c r="CE112" s="91">
        <v>14</v>
      </c>
      <c r="CH112" s="93">
        <f t="shared" si="46"/>
        <v>16.979999999999997</v>
      </c>
      <c r="CI112" s="91">
        <v>19.2</v>
      </c>
      <c r="CJ112" s="91">
        <v>19.100000000000001</v>
      </c>
      <c r="CK112" s="91">
        <v>15.4</v>
      </c>
      <c r="CL112" s="91">
        <v>17</v>
      </c>
      <c r="CM112" s="91">
        <v>14.2</v>
      </c>
      <c r="CP112" s="93">
        <f t="shared" si="47"/>
        <v>16.62</v>
      </c>
      <c r="CQ112" s="91">
        <v>18.3</v>
      </c>
      <c r="CR112" s="91">
        <v>19.100000000000001</v>
      </c>
      <c r="CS112" s="91">
        <v>15</v>
      </c>
      <c r="CT112" s="91">
        <v>16.8</v>
      </c>
      <c r="CU112" s="91">
        <v>13.9</v>
      </c>
      <c r="CX112" s="95">
        <v>45890</v>
      </c>
      <c r="CY112" s="91">
        <v>26.215833333333325</v>
      </c>
      <c r="CZ112" s="91">
        <v>27.1</v>
      </c>
    </row>
    <row r="113" spans="3:104">
      <c r="C113" s="92">
        <f t="shared" si="48"/>
        <v>45769</v>
      </c>
      <c r="D113" s="93">
        <f t="shared" si="25"/>
        <v>14.585330000000001</v>
      </c>
      <c r="E113" s="93">
        <f t="shared" si="26"/>
        <v>15.35</v>
      </c>
      <c r="F113" s="93">
        <f t="shared" si="27"/>
        <v>6.5853300000000008</v>
      </c>
      <c r="G113" s="93">
        <f>指導機関用調整項目!$G$2*F113/$F$367</f>
        <v>4.9210169754724975e-002</v>
      </c>
      <c r="H113" s="93">
        <f t="shared" si="49"/>
        <v>1.4158272958009257</v>
      </c>
      <c r="J113" s="93">
        <f t="shared" si="28"/>
        <v>17.419999999999998</v>
      </c>
      <c r="K113" s="93">
        <f t="shared" si="29"/>
        <v>17</v>
      </c>
      <c r="L113" s="93">
        <f t="shared" si="30"/>
        <v>17.380000000000003</v>
      </c>
      <c r="M113" s="93">
        <f t="shared" si="31"/>
        <v>17.759999999999998</v>
      </c>
      <c r="N113" s="93">
        <f t="shared" si="32"/>
        <v>13.46</v>
      </c>
      <c r="O113" s="93">
        <f t="shared" si="33"/>
        <v>15.88</v>
      </c>
      <c r="P113" s="93">
        <f t="shared" si="34"/>
        <v>15.35</v>
      </c>
      <c r="Q113" s="93">
        <f t="shared" si="35"/>
        <v>17.48</v>
      </c>
      <c r="R113" s="93">
        <f t="shared" si="36"/>
        <v>16.98</v>
      </c>
      <c r="S113" s="93">
        <f t="shared" si="37"/>
        <v>16.759999999999998</v>
      </c>
      <c r="V113" s="93">
        <f t="shared" si="38"/>
        <v>17.419999999999998</v>
      </c>
      <c r="W113" s="91">
        <v>19.3</v>
      </c>
      <c r="X113" s="91">
        <v>15.4</v>
      </c>
      <c r="Y113" s="91">
        <v>19.399999999999999</v>
      </c>
      <c r="Z113" s="91">
        <v>16.5</v>
      </c>
      <c r="AA113" s="91">
        <v>16.5</v>
      </c>
      <c r="AB113" s="92"/>
      <c r="AD113" s="93">
        <f t="shared" si="39"/>
        <v>17</v>
      </c>
      <c r="AE113" s="91">
        <v>18.399999999999999</v>
      </c>
      <c r="AF113" s="91">
        <v>15.2</v>
      </c>
      <c r="AG113" s="91">
        <v>18.600000000000001</v>
      </c>
      <c r="AH113" s="91">
        <v>16.600000000000001</v>
      </c>
      <c r="AI113" s="91">
        <v>16.2</v>
      </c>
      <c r="AJ113" s="92"/>
      <c r="AL113" s="93">
        <f t="shared" si="40"/>
        <v>17.380000000000003</v>
      </c>
      <c r="AM113" s="91">
        <v>18.5</v>
      </c>
      <c r="AN113" s="91">
        <v>15.9</v>
      </c>
      <c r="AO113" s="91">
        <v>18.899999999999999</v>
      </c>
      <c r="AP113" s="91">
        <v>17</v>
      </c>
      <c r="AQ113" s="91">
        <v>16.600000000000001</v>
      </c>
      <c r="AR113" s="92"/>
      <c r="AT113" s="93">
        <f t="shared" si="41"/>
        <v>17.759999999999998</v>
      </c>
      <c r="AU113" s="91">
        <v>18.8</v>
      </c>
      <c r="AV113" s="91">
        <v>16.3</v>
      </c>
      <c r="AW113" s="91">
        <v>19.899999999999999</v>
      </c>
      <c r="AX113" s="91">
        <v>17.3</v>
      </c>
      <c r="AY113" s="91">
        <v>16.5</v>
      </c>
      <c r="AZ113" s="92"/>
      <c r="BB113" s="93">
        <f t="shared" si="42"/>
        <v>13.46</v>
      </c>
      <c r="BC113" s="91">
        <v>14.8</v>
      </c>
      <c r="BD113" s="91">
        <v>12.9</v>
      </c>
      <c r="BE113" s="91">
        <v>14.8</v>
      </c>
      <c r="BF113" s="91">
        <v>13</v>
      </c>
      <c r="BG113" s="91">
        <v>11.8</v>
      </c>
      <c r="BH113" s="92"/>
      <c r="BJ113" s="93">
        <f t="shared" si="43"/>
        <v>15.88</v>
      </c>
      <c r="BK113" s="91">
        <v>16.899999999999999</v>
      </c>
      <c r="BL113" s="91">
        <v>14.8</v>
      </c>
      <c r="BM113" s="91">
        <v>18</v>
      </c>
      <c r="BN113" s="91">
        <v>14.9</v>
      </c>
      <c r="BO113" s="91">
        <v>14.8</v>
      </c>
      <c r="BR113" s="93">
        <f t="shared" si="44"/>
        <v>15.35</v>
      </c>
      <c r="BT113" s="91">
        <v>14.5</v>
      </c>
      <c r="BU113" s="91">
        <v>18.5</v>
      </c>
      <c r="BV113" s="91">
        <v>16.5</v>
      </c>
      <c r="BW113" s="91">
        <v>11.9</v>
      </c>
      <c r="BZ113" s="93">
        <f t="shared" si="45"/>
        <v>17.48</v>
      </c>
      <c r="CA113" s="91">
        <v>18</v>
      </c>
      <c r="CB113" s="91">
        <v>16.2</v>
      </c>
      <c r="CC113" s="91">
        <v>19.600000000000001</v>
      </c>
      <c r="CD113" s="91">
        <v>17</v>
      </c>
      <c r="CE113" s="91">
        <v>16.600000000000001</v>
      </c>
      <c r="CH113" s="93">
        <f t="shared" si="46"/>
        <v>16.98</v>
      </c>
      <c r="CI113" s="91">
        <v>17.8</v>
      </c>
      <c r="CJ113" s="91">
        <v>15.7</v>
      </c>
      <c r="CK113" s="91">
        <v>19.3</v>
      </c>
      <c r="CL113" s="91">
        <v>16.2</v>
      </c>
      <c r="CM113" s="91">
        <v>15.9</v>
      </c>
      <c r="CP113" s="93">
        <f t="shared" si="47"/>
        <v>16.759999999999998</v>
      </c>
      <c r="CQ113" s="91">
        <v>17.399999999999999</v>
      </c>
      <c r="CR113" s="91">
        <v>15.2</v>
      </c>
      <c r="CS113" s="91">
        <v>19.3</v>
      </c>
      <c r="CT113" s="91">
        <v>16.899999999999999</v>
      </c>
      <c r="CU113" s="91">
        <v>15</v>
      </c>
      <c r="CX113" s="95">
        <v>45891</v>
      </c>
      <c r="CY113" s="91">
        <v>26.174166666666665</v>
      </c>
      <c r="CZ113" s="91">
        <v>27.274999999999999</v>
      </c>
    </row>
    <row r="114" spans="3:104">
      <c r="C114" s="92">
        <f t="shared" si="48"/>
        <v>45770</v>
      </c>
      <c r="D114" s="93">
        <f t="shared" si="25"/>
        <v>14.007464000000001</v>
      </c>
      <c r="E114" s="93">
        <f t="shared" si="26"/>
        <v>14.78</v>
      </c>
      <c r="F114" s="93">
        <f t="shared" si="27"/>
        <v>6.0074640000000006</v>
      </c>
      <c r="G114" s="93">
        <f>指導機関用調整項目!$G$2*F114/$F$367</f>
        <v>4.4891952754895971e-002</v>
      </c>
      <c r="H114" s="93">
        <f t="shared" si="49"/>
        <v>1.4607192485558216</v>
      </c>
      <c r="J114" s="93">
        <f t="shared" si="28"/>
        <v>17.080000000000002</v>
      </c>
      <c r="K114" s="93">
        <f t="shared" si="29"/>
        <v>16.68</v>
      </c>
      <c r="L114" s="93">
        <f t="shared" si="30"/>
        <v>17.239999999999998</v>
      </c>
      <c r="M114" s="93">
        <f t="shared" si="31"/>
        <v>17.54</v>
      </c>
      <c r="N114" s="93">
        <f t="shared" si="32"/>
        <v>12.48</v>
      </c>
      <c r="O114" s="93">
        <f t="shared" si="33"/>
        <v>15.14</v>
      </c>
      <c r="P114" s="93">
        <f t="shared" si="34"/>
        <v>14.78</v>
      </c>
      <c r="Q114" s="93">
        <f t="shared" si="35"/>
        <v>16.440000000000001</v>
      </c>
      <c r="R114" s="93">
        <f t="shared" si="36"/>
        <v>16.399999999999999</v>
      </c>
      <c r="S114" s="93">
        <f t="shared" si="37"/>
        <v>16</v>
      </c>
      <c r="V114" s="93">
        <f t="shared" si="38"/>
        <v>17.080000000000002</v>
      </c>
      <c r="W114" s="91">
        <v>17.600000000000001</v>
      </c>
      <c r="X114" s="91">
        <v>15</v>
      </c>
      <c r="Y114" s="91">
        <v>21.8</v>
      </c>
      <c r="Z114" s="91">
        <v>14.8</v>
      </c>
      <c r="AA114" s="91">
        <v>16.2</v>
      </c>
      <c r="AB114" s="92"/>
      <c r="AD114" s="93">
        <f t="shared" si="39"/>
        <v>16.68</v>
      </c>
      <c r="AE114" s="91">
        <v>18.2</v>
      </c>
      <c r="AF114" s="91">
        <v>15.2</v>
      </c>
      <c r="AG114" s="91">
        <v>20.5</v>
      </c>
      <c r="AH114" s="91">
        <v>14.8</v>
      </c>
      <c r="AI114" s="91">
        <v>14.7</v>
      </c>
      <c r="AJ114" s="92"/>
      <c r="AL114" s="93">
        <f t="shared" si="40"/>
        <v>17.239999999999998</v>
      </c>
      <c r="AM114" s="91">
        <v>17.899999999999999</v>
      </c>
      <c r="AN114" s="91">
        <v>16.100000000000001</v>
      </c>
      <c r="AO114" s="91">
        <v>20.399999999999999</v>
      </c>
      <c r="AP114" s="91">
        <v>15.4</v>
      </c>
      <c r="AQ114" s="91">
        <v>16.399999999999999</v>
      </c>
      <c r="AR114" s="92"/>
      <c r="AT114" s="93">
        <f t="shared" si="41"/>
        <v>17.54</v>
      </c>
      <c r="AU114" s="91">
        <v>18.5</v>
      </c>
      <c r="AV114" s="91">
        <v>16.2</v>
      </c>
      <c r="AW114" s="91">
        <v>20.8</v>
      </c>
      <c r="AX114" s="91">
        <v>15.3</v>
      </c>
      <c r="AY114" s="91">
        <v>16.899999999999999</v>
      </c>
      <c r="AZ114" s="92"/>
      <c r="BB114" s="93">
        <f t="shared" si="42"/>
        <v>12.48</v>
      </c>
      <c r="BC114" s="91">
        <v>14.5</v>
      </c>
      <c r="BD114" s="91">
        <v>10.6</v>
      </c>
      <c r="BE114" s="91">
        <v>15.6</v>
      </c>
      <c r="BF114" s="91">
        <v>10.8</v>
      </c>
      <c r="BG114" s="91">
        <v>10.9</v>
      </c>
      <c r="BH114" s="92"/>
      <c r="BJ114" s="93">
        <f t="shared" si="43"/>
        <v>15.14</v>
      </c>
      <c r="BK114" s="91">
        <v>16.8</v>
      </c>
      <c r="BL114" s="91">
        <v>13.9</v>
      </c>
      <c r="BM114" s="91">
        <v>18.600000000000001</v>
      </c>
      <c r="BN114" s="91">
        <v>13.3</v>
      </c>
      <c r="BO114" s="91">
        <v>13.1</v>
      </c>
      <c r="BR114" s="93">
        <f t="shared" si="44"/>
        <v>14.78</v>
      </c>
      <c r="BS114" s="91">
        <v>16.600000000000001</v>
      </c>
      <c r="BT114" s="91">
        <v>13.9</v>
      </c>
      <c r="BU114" s="91">
        <v>19.600000000000001</v>
      </c>
      <c r="BV114" s="91">
        <v>13.6</v>
      </c>
      <c r="BW114" s="91">
        <v>10.199999999999999</v>
      </c>
      <c r="BZ114" s="93">
        <f t="shared" si="45"/>
        <v>16.440000000000001</v>
      </c>
      <c r="CA114" s="91">
        <v>17.8</v>
      </c>
      <c r="CB114" s="91">
        <v>15.9</v>
      </c>
      <c r="CC114" s="91">
        <v>19.899999999999999</v>
      </c>
      <c r="CD114" s="91">
        <v>15.4</v>
      </c>
      <c r="CE114" s="91">
        <v>13.2</v>
      </c>
      <c r="CH114" s="93">
        <f t="shared" si="46"/>
        <v>16.399999999999999</v>
      </c>
      <c r="CI114" s="91">
        <v>18.7</v>
      </c>
      <c r="CJ114" s="91">
        <v>15.2</v>
      </c>
      <c r="CK114" s="91">
        <v>20.399999999999999</v>
      </c>
      <c r="CL114" s="91">
        <v>14.9</v>
      </c>
      <c r="CM114" s="91">
        <v>12.8</v>
      </c>
      <c r="CP114" s="93">
        <f t="shared" si="47"/>
        <v>16</v>
      </c>
      <c r="CQ114" s="91">
        <v>17.8</v>
      </c>
      <c r="CR114" s="91">
        <v>15.3</v>
      </c>
      <c r="CS114" s="91">
        <v>19.7</v>
      </c>
      <c r="CT114" s="91">
        <v>14.3</v>
      </c>
      <c r="CU114" s="91">
        <v>12.9</v>
      </c>
      <c r="CX114" s="95">
        <v>45892</v>
      </c>
      <c r="CY114" s="91">
        <v>26.15</v>
      </c>
      <c r="CZ114" s="91">
        <v>25.875</v>
      </c>
    </row>
    <row r="115" spans="3:104">
      <c r="C115" s="92">
        <f t="shared" si="48"/>
        <v>45771</v>
      </c>
      <c r="D115" s="93">
        <f t="shared" si="25"/>
        <v>13.399183999999998</v>
      </c>
      <c r="E115" s="93">
        <f t="shared" si="26"/>
        <v>14.179999999999998</v>
      </c>
      <c r="F115" s="93">
        <f t="shared" si="27"/>
        <v>5.3991839999999982</v>
      </c>
      <c r="G115" s="93">
        <f>指導機関用調整項目!$G$2*F115/$F$367</f>
        <v>4.0346461176128591e-002</v>
      </c>
      <c r="H115" s="93">
        <f t="shared" si="49"/>
        <v>1.5010657097319502</v>
      </c>
      <c r="J115" s="93">
        <f t="shared" si="28"/>
        <v>15.5</v>
      </c>
      <c r="K115" s="93">
        <f t="shared" si="29"/>
        <v>15.580000000000002</v>
      </c>
      <c r="L115" s="93">
        <f t="shared" si="30"/>
        <v>15.940000000000001</v>
      </c>
      <c r="M115" s="93">
        <f t="shared" si="31"/>
        <v>16.16</v>
      </c>
      <c r="N115" s="93">
        <f t="shared" si="32"/>
        <v>10.7</v>
      </c>
      <c r="O115" s="93">
        <f t="shared" si="33"/>
        <v>13.360000000000003</v>
      </c>
      <c r="P115" s="93">
        <f t="shared" si="34"/>
        <v>14.179999999999998</v>
      </c>
      <c r="Q115" s="93">
        <f t="shared" si="35"/>
        <v>15.639999999999997</v>
      </c>
      <c r="R115" s="93">
        <f t="shared" si="36"/>
        <v>15.34</v>
      </c>
      <c r="S115" s="93">
        <f t="shared" si="37"/>
        <v>14.76</v>
      </c>
      <c r="V115" s="93">
        <f t="shared" si="38"/>
        <v>15.5</v>
      </c>
      <c r="W115" s="91">
        <v>17.8</v>
      </c>
      <c r="X115" s="91">
        <v>13.7</v>
      </c>
      <c r="Y115" s="91">
        <v>18</v>
      </c>
      <c r="Z115" s="91">
        <v>14.7</v>
      </c>
      <c r="AA115" s="91">
        <v>13.3</v>
      </c>
      <c r="AB115" s="92"/>
      <c r="AD115" s="93">
        <f t="shared" si="39"/>
        <v>15.580000000000002</v>
      </c>
      <c r="AE115" s="91">
        <v>18.100000000000001</v>
      </c>
      <c r="AF115" s="91">
        <v>13.7</v>
      </c>
      <c r="AG115" s="91">
        <v>17.899999999999999</v>
      </c>
      <c r="AH115" s="91">
        <v>15.2</v>
      </c>
      <c r="AI115" s="91">
        <v>13</v>
      </c>
      <c r="AJ115" s="92"/>
      <c r="AL115" s="93">
        <f t="shared" si="40"/>
        <v>15.940000000000001</v>
      </c>
      <c r="AM115" s="91">
        <v>18.3</v>
      </c>
      <c r="AN115" s="91">
        <v>14.3</v>
      </c>
      <c r="AO115" s="91">
        <v>18.2</v>
      </c>
      <c r="AP115" s="91">
        <v>15.5</v>
      </c>
      <c r="AQ115" s="91">
        <v>13.4</v>
      </c>
      <c r="AR115" s="92"/>
      <c r="AT115" s="93">
        <f t="shared" si="41"/>
        <v>16.16</v>
      </c>
      <c r="AU115" s="91">
        <v>18.600000000000001</v>
      </c>
      <c r="AV115" s="91">
        <v>14.6</v>
      </c>
      <c r="AW115" s="91">
        <v>18.3</v>
      </c>
      <c r="AX115" s="91">
        <v>15.5</v>
      </c>
      <c r="AY115" s="91">
        <v>13.8</v>
      </c>
      <c r="AZ115" s="92"/>
      <c r="BB115" s="93">
        <f t="shared" si="42"/>
        <v>10.7</v>
      </c>
      <c r="BC115" s="91">
        <v>12.1</v>
      </c>
      <c r="BD115" s="91">
        <v>9</v>
      </c>
      <c r="BE115" s="91">
        <v>13.4</v>
      </c>
      <c r="BF115" s="91">
        <v>12.2</v>
      </c>
      <c r="BG115" s="91">
        <v>6.8</v>
      </c>
      <c r="BH115" s="92"/>
      <c r="BJ115" s="93">
        <f t="shared" si="43"/>
        <v>13.360000000000003</v>
      </c>
      <c r="BK115" s="91">
        <v>14.9</v>
      </c>
      <c r="BL115" s="91">
        <v>12.2</v>
      </c>
      <c r="BM115" s="91">
        <v>16</v>
      </c>
      <c r="BN115" s="91">
        <v>14.8</v>
      </c>
      <c r="BO115" s="91">
        <v>8.9</v>
      </c>
      <c r="BR115" s="93">
        <f t="shared" si="44"/>
        <v>14.179999999999998</v>
      </c>
      <c r="BS115" s="91">
        <v>16.8</v>
      </c>
      <c r="BT115" s="91">
        <v>13.1</v>
      </c>
      <c r="BU115" s="91">
        <v>16.600000000000001</v>
      </c>
      <c r="BV115" s="91">
        <v>14.3</v>
      </c>
      <c r="BW115" s="91">
        <v>10.1</v>
      </c>
      <c r="BZ115" s="93">
        <f t="shared" si="45"/>
        <v>15.639999999999997</v>
      </c>
      <c r="CA115" s="91">
        <v>18.2</v>
      </c>
      <c r="CB115" s="91">
        <v>15.2</v>
      </c>
      <c r="CC115" s="91">
        <v>17.600000000000001</v>
      </c>
      <c r="CD115" s="91">
        <v>15.6</v>
      </c>
      <c r="CE115" s="91">
        <v>11.6</v>
      </c>
      <c r="CH115" s="93">
        <f t="shared" si="46"/>
        <v>15.34</v>
      </c>
      <c r="CI115" s="91">
        <v>18.399999999999999</v>
      </c>
      <c r="CJ115" s="91">
        <v>14.6</v>
      </c>
      <c r="CK115" s="91">
        <v>17.100000000000001</v>
      </c>
      <c r="CL115" s="91">
        <v>15.3</v>
      </c>
      <c r="CM115" s="91">
        <v>11.3</v>
      </c>
      <c r="CP115" s="93">
        <f t="shared" si="47"/>
        <v>14.76</v>
      </c>
      <c r="CQ115" s="91">
        <v>16.7</v>
      </c>
      <c r="CR115" s="91">
        <v>14.2</v>
      </c>
      <c r="CS115" s="91">
        <v>16.3</v>
      </c>
      <c r="CT115" s="91">
        <v>15.3</v>
      </c>
      <c r="CU115" s="91">
        <v>11.3</v>
      </c>
      <c r="CX115" s="95">
        <v>45893</v>
      </c>
      <c r="CY115" s="91">
        <v>26.346250000000001</v>
      </c>
      <c r="CZ115" s="91">
        <v>26.375</v>
      </c>
    </row>
    <row r="116" spans="3:104">
      <c r="C116" s="92">
        <f t="shared" si="48"/>
        <v>45772</v>
      </c>
      <c r="D116" s="93">
        <f t="shared" si="25"/>
        <v>13.966912000000001</v>
      </c>
      <c r="E116" s="93">
        <f t="shared" si="26"/>
        <v>14.74</v>
      </c>
      <c r="F116" s="93">
        <f t="shared" si="27"/>
        <v>5.9669120000000007</v>
      </c>
      <c r="G116" s="93">
        <f>指導機関用調整項目!$G$2*F116/$F$367</f>
        <v>4.4588919982978148e-002</v>
      </c>
      <c r="H116" s="93">
        <f t="shared" si="49"/>
        <v>1.5456546297149283</v>
      </c>
      <c r="J116" s="93">
        <f t="shared" si="28"/>
        <v>15.919999999999998</v>
      </c>
      <c r="K116" s="93">
        <f t="shared" si="29"/>
        <v>15.8</v>
      </c>
      <c r="L116" s="93">
        <f t="shared" si="30"/>
        <v>15.919999999999998</v>
      </c>
      <c r="M116" s="93">
        <f t="shared" si="31"/>
        <v>16.18</v>
      </c>
      <c r="N116" s="93">
        <f t="shared" si="32"/>
        <v>10.34</v>
      </c>
      <c r="O116" s="93">
        <f t="shared" si="33"/>
        <v>13.580000000000002</v>
      </c>
      <c r="P116" s="93">
        <f t="shared" si="34"/>
        <v>14.74</v>
      </c>
      <c r="Q116" s="93">
        <f t="shared" si="35"/>
        <v>15.88</v>
      </c>
      <c r="R116" s="93">
        <f t="shared" si="36"/>
        <v>15.779999999999998</v>
      </c>
      <c r="S116" s="93">
        <f t="shared" si="37"/>
        <v>15.62</v>
      </c>
      <c r="V116" s="93">
        <f t="shared" si="38"/>
        <v>15.919999999999998</v>
      </c>
      <c r="W116" s="91">
        <v>15.9</v>
      </c>
      <c r="X116" s="91">
        <v>14.1</v>
      </c>
      <c r="Y116" s="91">
        <v>20.399999999999999</v>
      </c>
      <c r="Z116" s="91">
        <v>16.2</v>
      </c>
      <c r="AA116" s="91">
        <v>13</v>
      </c>
      <c r="AB116" s="92"/>
      <c r="AD116" s="93">
        <f t="shared" si="39"/>
        <v>15.8</v>
      </c>
      <c r="AE116" s="91">
        <v>15.7</v>
      </c>
      <c r="AF116" s="91">
        <v>13.8</v>
      </c>
      <c r="AG116" s="91">
        <v>19.7</v>
      </c>
      <c r="AH116" s="91">
        <v>17</v>
      </c>
      <c r="AI116" s="91">
        <v>12.8</v>
      </c>
      <c r="AJ116" s="92"/>
      <c r="AL116" s="93">
        <f t="shared" si="40"/>
        <v>15.919999999999998</v>
      </c>
      <c r="AM116" s="91">
        <v>15.9</v>
      </c>
      <c r="AN116" s="91">
        <v>14.6</v>
      </c>
      <c r="AO116" s="91">
        <v>19.600000000000001</v>
      </c>
      <c r="AP116" s="91">
        <v>16.5</v>
      </c>
      <c r="AQ116" s="91">
        <v>13</v>
      </c>
      <c r="AR116" s="92"/>
      <c r="AT116" s="93">
        <f t="shared" si="41"/>
        <v>16.18</v>
      </c>
      <c r="AU116" s="91">
        <v>16.100000000000001</v>
      </c>
      <c r="AV116" s="91">
        <v>14.7</v>
      </c>
      <c r="AW116" s="91">
        <v>19.899999999999999</v>
      </c>
      <c r="AX116" s="91">
        <v>17</v>
      </c>
      <c r="AY116" s="91">
        <v>13.2</v>
      </c>
      <c r="AZ116" s="92"/>
      <c r="BB116" s="93">
        <f t="shared" si="42"/>
        <v>10.34</v>
      </c>
      <c r="BC116" s="91">
        <v>11.8</v>
      </c>
      <c r="BD116" s="91">
        <v>7.6</v>
      </c>
      <c r="BE116" s="91">
        <v>14.8</v>
      </c>
      <c r="BF116" s="91">
        <v>11.5</v>
      </c>
      <c r="BG116" s="91">
        <v>6</v>
      </c>
      <c r="BH116" s="92"/>
      <c r="BJ116" s="93">
        <f t="shared" si="43"/>
        <v>13.580000000000002</v>
      </c>
      <c r="BK116" s="91">
        <v>14.3</v>
      </c>
      <c r="BL116" s="91">
        <v>11.2</v>
      </c>
      <c r="BM116" s="91">
        <v>18.600000000000001</v>
      </c>
      <c r="BN116" s="91">
        <v>14.9</v>
      </c>
      <c r="BO116" s="91">
        <v>8.9</v>
      </c>
      <c r="BR116" s="93">
        <f t="shared" si="44"/>
        <v>14.74</v>
      </c>
      <c r="BS116" s="91">
        <v>14.5</v>
      </c>
      <c r="BT116" s="91">
        <v>13.1</v>
      </c>
      <c r="BU116" s="91">
        <v>18.3</v>
      </c>
      <c r="BV116" s="91">
        <v>16.100000000000001</v>
      </c>
      <c r="BW116" s="91">
        <v>11.7</v>
      </c>
      <c r="BZ116" s="93">
        <f t="shared" si="45"/>
        <v>15.88</v>
      </c>
      <c r="CA116" s="91">
        <v>16.100000000000001</v>
      </c>
      <c r="CB116" s="91">
        <v>15.8</v>
      </c>
      <c r="CC116" s="91">
        <v>19.2</v>
      </c>
      <c r="CD116" s="91">
        <v>17</v>
      </c>
      <c r="CE116" s="91">
        <v>11.3</v>
      </c>
      <c r="CH116" s="93">
        <f t="shared" si="46"/>
        <v>15.779999999999998</v>
      </c>
      <c r="CI116" s="91">
        <v>16.7</v>
      </c>
      <c r="CJ116" s="91">
        <v>14.7</v>
      </c>
      <c r="CK116" s="91">
        <v>19.2</v>
      </c>
      <c r="CL116" s="91">
        <v>17.2</v>
      </c>
      <c r="CM116" s="91">
        <v>11.1</v>
      </c>
      <c r="CP116" s="93">
        <f t="shared" si="47"/>
        <v>15.62</v>
      </c>
      <c r="CQ116" s="91">
        <v>16.8</v>
      </c>
      <c r="CR116" s="91">
        <v>14</v>
      </c>
      <c r="CS116" s="91">
        <v>18.899999999999999</v>
      </c>
      <c r="CT116" s="91">
        <v>17.2</v>
      </c>
      <c r="CU116" s="91">
        <v>11.2</v>
      </c>
      <c r="CX116" s="95">
        <v>45894</v>
      </c>
      <c r="CY116" s="91">
        <v>26.42520833333332</v>
      </c>
      <c r="CZ116" s="91">
        <v>26.5</v>
      </c>
    </row>
    <row r="117" spans="3:104">
      <c r="C117" s="92">
        <f t="shared" si="48"/>
        <v>45773</v>
      </c>
      <c r="D117" s="93">
        <f t="shared" si="25"/>
        <v>15.345680000000003</v>
      </c>
      <c r="E117" s="93">
        <f t="shared" si="26"/>
        <v>16.100000000000001</v>
      </c>
      <c r="F117" s="93">
        <f t="shared" si="27"/>
        <v>7.3456800000000033</v>
      </c>
      <c r="G117" s="93">
        <f>指導機関用調整項目!$G$2*F117/$F$367</f>
        <v>5.48920342281842e-002</v>
      </c>
      <c r="H117" s="93">
        <f t="shared" si="49"/>
        <v>1.6005466639431125</v>
      </c>
      <c r="J117" s="93">
        <f t="shared" si="28"/>
        <v>16.82</v>
      </c>
      <c r="K117" s="93">
        <f t="shared" si="29"/>
        <v>16.240000000000002</v>
      </c>
      <c r="L117" s="93">
        <f t="shared" si="30"/>
        <v>16.559999999999999</v>
      </c>
      <c r="M117" s="93">
        <f t="shared" si="31"/>
        <v>16.8</v>
      </c>
      <c r="N117" s="93">
        <f t="shared" si="32"/>
        <v>11.16</v>
      </c>
      <c r="O117" s="93">
        <f t="shared" si="33"/>
        <v>14.24</v>
      </c>
      <c r="P117" s="93">
        <f t="shared" si="34"/>
        <v>16.100000000000001</v>
      </c>
      <c r="Q117" s="93">
        <f t="shared" si="35"/>
        <v>16.82</v>
      </c>
      <c r="R117" s="93">
        <f t="shared" si="36"/>
        <v>16.660000000000004</v>
      </c>
      <c r="S117" s="93">
        <f t="shared" si="37"/>
        <v>16.14</v>
      </c>
      <c r="V117" s="93">
        <f t="shared" si="38"/>
        <v>16.82</v>
      </c>
      <c r="W117" s="91">
        <v>19.8</v>
      </c>
      <c r="X117" s="91">
        <v>15.6</v>
      </c>
      <c r="Y117" s="91">
        <v>20.5</v>
      </c>
      <c r="Z117" s="91">
        <v>14.5</v>
      </c>
      <c r="AA117" s="91">
        <v>13.7</v>
      </c>
      <c r="AB117" s="92"/>
      <c r="AD117" s="93">
        <f t="shared" si="39"/>
        <v>16.240000000000002</v>
      </c>
      <c r="AE117" s="91">
        <v>19</v>
      </c>
      <c r="AF117" s="91">
        <v>14.9</v>
      </c>
      <c r="AG117" s="91">
        <v>19.600000000000001</v>
      </c>
      <c r="AH117" s="91">
        <v>14.5</v>
      </c>
      <c r="AI117" s="91">
        <v>13.2</v>
      </c>
      <c r="AJ117" s="92"/>
      <c r="AL117" s="93">
        <f t="shared" si="40"/>
        <v>16.559999999999999</v>
      </c>
      <c r="AM117" s="91">
        <v>18.899999999999999</v>
      </c>
      <c r="AN117" s="91">
        <v>15.1</v>
      </c>
      <c r="AO117" s="91">
        <v>20</v>
      </c>
      <c r="AP117" s="91">
        <v>15.1</v>
      </c>
      <c r="AQ117" s="91">
        <v>13.7</v>
      </c>
      <c r="AR117" s="92"/>
      <c r="AT117" s="93">
        <f t="shared" si="41"/>
        <v>16.8</v>
      </c>
      <c r="AU117" s="91">
        <v>20</v>
      </c>
      <c r="AV117" s="91">
        <v>15</v>
      </c>
      <c r="AW117" s="91">
        <v>20.2</v>
      </c>
      <c r="AX117" s="91">
        <v>15</v>
      </c>
      <c r="AY117" s="91">
        <v>13.8</v>
      </c>
      <c r="AZ117" s="92"/>
      <c r="BB117" s="93">
        <f t="shared" si="42"/>
        <v>11.16</v>
      </c>
      <c r="BC117" s="91">
        <v>16.2</v>
      </c>
      <c r="BD117" s="91">
        <v>8.1999999999999993</v>
      </c>
      <c r="BE117" s="91">
        <v>14.5</v>
      </c>
      <c r="BF117" s="91">
        <v>9.8000000000000007</v>
      </c>
      <c r="BG117" s="91">
        <v>7.1</v>
      </c>
      <c r="BH117" s="92"/>
      <c r="BJ117" s="93">
        <f t="shared" si="43"/>
        <v>14.24</v>
      </c>
      <c r="BK117" s="91">
        <v>19.3</v>
      </c>
      <c r="BL117" s="91">
        <v>11.3</v>
      </c>
      <c r="BM117" s="91">
        <v>17.8</v>
      </c>
      <c r="BN117" s="91">
        <v>12.5</v>
      </c>
      <c r="BO117" s="91">
        <v>10.3</v>
      </c>
      <c r="BR117" s="93">
        <f t="shared" si="44"/>
        <v>16.100000000000001</v>
      </c>
      <c r="BS117" s="91">
        <v>19.3</v>
      </c>
      <c r="BT117" s="91">
        <v>13.5</v>
      </c>
      <c r="BU117" s="91">
        <v>18.899999999999999</v>
      </c>
      <c r="BV117" s="91">
        <v>13.4</v>
      </c>
      <c r="BW117" s="91">
        <v>15.4</v>
      </c>
      <c r="BZ117" s="93">
        <f t="shared" si="45"/>
        <v>16.82</v>
      </c>
      <c r="CA117" s="91">
        <v>19.2</v>
      </c>
      <c r="CB117" s="91">
        <v>15.7</v>
      </c>
      <c r="CC117" s="91">
        <v>20.2</v>
      </c>
      <c r="CD117" s="91">
        <v>15.4</v>
      </c>
      <c r="CE117" s="91">
        <v>13.6</v>
      </c>
      <c r="CH117" s="93">
        <f t="shared" si="46"/>
        <v>16.660000000000004</v>
      </c>
      <c r="CI117" s="91">
        <v>20.2</v>
      </c>
      <c r="CJ117" s="91">
        <v>15.1</v>
      </c>
      <c r="CK117" s="91">
        <v>20.2</v>
      </c>
      <c r="CL117" s="91">
        <v>14.4</v>
      </c>
      <c r="CM117" s="91">
        <v>13.4</v>
      </c>
      <c r="CP117" s="93">
        <f t="shared" si="47"/>
        <v>16.14</v>
      </c>
      <c r="CQ117" s="91">
        <v>20.3</v>
      </c>
      <c r="CR117" s="91">
        <v>14.4</v>
      </c>
      <c r="CS117" s="91">
        <v>19.2</v>
      </c>
      <c r="CT117" s="91">
        <v>14.1</v>
      </c>
      <c r="CU117" s="91">
        <v>12.7</v>
      </c>
      <c r="CX117" s="95">
        <v>45895</v>
      </c>
      <c r="CY117" s="91">
        <v>26.343750000000004</v>
      </c>
      <c r="CZ117" s="91">
        <v>26.96</v>
      </c>
    </row>
    <row r="118" spans="3:104">
      <c r="C118" s="92">
        <f t="shared" si="48"/>
        <v>45774</v>
      </c>
      <c r="D118" s="93">
        <f t="shared" si="25"/>
        <v>15.64982</v>
      </c>
      <c r="E118" s="93">
        <f t="shared" si="26"/>
        <v>16.399999999999999</v>
      </c>
      <c r="F118" s="93">
        <f t="shared" si="27"/>
        <v>7.6498200000000001</v>
      </c>
      <c r="G118" s="93">
        <f>指導機関用調整項目!$G$2*F118/$F$367</f>
        <v>5.7164780017567862e-002</v>
      </c>
      <c r="H118" s="93">
        <f t="shared" si="49"/>
        <v>1.6577114439606804</v>
      </c>
      <c r="J118" s="93">
        <f t="shared" si="28"/>
        <v>18.899999999999999</v>
      </c>
      <c r="K118" s="93">
        <f t="shared" si="29"/>
        <v>18</v>
      </c>
      <c r="L118" s="93">
        <f t="shared" si="30"/>
        <v>18.46</v>
      </c>
      <c r="M118" s="93">
        <f t="shared" si="31"/>
        <v>18.740000000000002</v>
      </c>
      <c r="N118" s="93">
        <f t="shared" si="32"/>
        <v>12.86</v>
      </c>
      <c r="O118" s="93">
        <f t="shared" si="33"/>
        <v>15.720000000000002</v>
      </c>
      <c r="P118" s="93">
        <f t="shared" si="34"/>
        <v>16.399999999999999</v>
      </c>
      <c r="Q118" s="93">
        <f t="shared" si="35"/>
        <v>17.740000000000002</v>
      </c>
      <c r="R118" s="93">
        <f t="shared" si="36"/>
        <v>17.32</v>
      </c>
      <c r="S118" s="93">
        <f t="shared" si="37"/>
        <v>17.060000000000002</v>
      </c>
      <c r="V118" s="93">
        <f t="shared" si="38"/>
        <v>18.899999999999999</v>
      </c>
      <c r="W118" s="91">
        <v>20.7</v>
      </c>
      <c r="X118" s="91">
        <v>17.3</v>
      </c>
      <c r="Y118" s="91">
        <v>22.3</v>
      </c>
      <c r="Z118" s="91">
        <v>16.2</v>
      </c>
      <c r="AA118" s="91">
        <v>18</v>
      </c>
      <c r="AB118" s="92"/>
      <c r="AD118" s="93">
        <f t="shared" si="39"/>
        <v>18</v>
      </c>
      <c r="AE118" s="91">
        <v>20.2</v>
      </c>
      <c r="AF118" s="91">
        <v>16.600000000000001</v>
      </c>
      <c r="AG118" s="91">
        <v>20.8</v>
      </c>
      <c r="AH118" s="91">
        <v>15.3</v>
      </c>
      <c r="AI118" s="91">
        <v>17.100000000000001</v>
      </c>
      <c r="AJ118" s="92"/>
      <c r="AL118" s="93">
        <f t="shared" si="40"/>
        <v>18.46</v>
      </c>
      <c r="AM118" s="91">
        <v>20.6</v>
      </c>
      <c r="AN118" s="91">
        <v>16.3</v>
      </c>
      <c r="AO118" s="91">
        <v>22.4</v>
      </c>
      <c r="AP118" s="91">
        <v>15.2</v>
      </c>
      <c r="AQ118" s="91">
        <v>17.8</v>
      </c>
      <c r="AR118" s="92"/>
      <c r="AT118" s="93">
        <f t="shared" si="41"/>
        <v>18.740000000000002</v>
      </c>
      <c r="AU118" s="91">
        <v>20.9</v>
      </c>
      <c r="AV118" s="91">
        <v>16.100000000000001</v>
      </c>
      <c r="AW118" s="91">
        <v>23</v>
      </c>
      <c r="AX118" s="91">
        <v>15.7</v>
      </c>
      <c r="AY118" s="91">
        <v>18</v>
      </c>
      <c r="AZ118" s="92"/>
      <c r="BB118" s="93">
        <f t="shared" si="42"/>
        <v>12.86</v>
      </c>
      <c r="BC118" s="91">
        <v>15.4</v>
      </c>
      <c r="BD118" s="91">
        <v>10.6</v>
      </c>
      <c r="BE118" s="91">
        <v>17.600000000000001</v>
      </c>
      <c r="BF118" s="91">
        <v>9.6999999999999993</v>
      </c>
      <c r="BG118" s="91">
        <v>11</v>
      </c>
      <c r="BH118" s="92"/>
      <c r="BJ118" s="93">
        <f t="shared" si="43"/>
        <v>15.720000000000002</v>
      </c>
      <c r="BK118" s="91">
        <v>18.2</v>
      </c>
      <c r="BL118" s="91">
        <v>13.7</v>
      </c>
      <c r="BM118" s="91">
        <v>20.9</v>
      </c>
      <c r="BN118" s="91">
        <v>12.4</v>
      </c>
      <c r="BO118" s="91">
        <v>13.4</v>
      </c>
      <c r="BR118" s="93">
        <f t="shared" si="44"/>
        <v>16.399999999999999</v>
      </c>
      <c r="BS118" s="91">
        <v>19.100000000000001</v>
      </c>
      <c r="BT118" s="91">
        <v>14.2</v>
      </c>
      <c r="BU118" s="91">
        <v>19.7</v>
      </c>
      <c r="BV118" s="91">
        <v>13.5</v>
      </c>
      <c r="BW118" s="91">
        <v>15.5</v>
      </c>
      <c r="BZ118" s="93">
        <f t="shared" si="45"/>
        <v>17.740000000000002</v>
      </c>
      <c r="CA118" s="91">
        <v>19.3</v>
      </c>
      <c r="CB118" s="91">
        <v>15.8</v>
      </c>
      <c r="CC118" s="91">
        <v>20.2</v>
      </c>
      <c r="CD118" s="91">
        <v>15.9</v>
      </c>
      <c r="CE118" s="91">
        <v>17.5</v>
      </c>
      <c r="CH118" s="93">
        <f t="shared" si="46"/>
        <v>17.32</v>
      </c>
      <c r="CI118" s="91">
        <v>19.100000000000001</v>
      </c>
      <c r="CJ118" s="91">
        <v>15.7</v>
      </c>
      <c r="CK118" s="91">
        <v>20.6</v>
      </c>
      <c r="CL118" s="91">
        <v>14.7</v>
      </c>
      <c r="CM118" s="91">
        <v>16.5</v>
      </c>
      <c r="CP118" s="93">
        <f t="shared" si="47"/>
        <v>17.060000000000002</v>
      </c>
      <c r="CQ118" s="91">
        <v>19.600000000000001</v>
      </c>
      <c r="CR118" s="91">
        <v>15.6</v>
      </c>
      <c r="CS118" s="91">
        <v>20.6</v>
      </c>
      <c r="CT118" s="91">
        <v>14.3</v>
      </c>
      <c r="CU118" s="91">
        <v>15.2</v>
      </c>
      <c r="CX118" s="95">
        <v>45896</v>
      </c>
      <c r="CY118" s="91">
        <v>26.45187499999999</v>
      </c>
      <c r="CZ118" s="91">
        <v>27.040000000000003</v>
      </c>
    </row>
    <row r="119" spans="3:104">
      <c r="C119" s="92">
        <f t="shared" si="48"/>
        <v>45775</v>
      </c>
      <c r="D119" s="93">
        <f t="shared" si="25"/>
        <v>15.284851999999999</v>
      </c>
      <c r="E119" s="93">
        <f t="shared" si="26"/>
        <v>16.04</v>
      </c>
      <c r="F119" s="93">
        <f t="shared" si="27"/>
        <v>7.284851999999999</v>
      </c>
      <c r="G119" s="93">
        <f>指導機関用調整項目!$G$2*F119/$F$367</f>
        <v>5.4437485070307434e-002</v>
      </c>
      <c r="H119" s="93">
        <f t="shared" si="49"/>
        <v>1.7121489290309877</v>
      </c>
      <c r="J119" s="93">
        <f t="shared" si="28"/>
        <v>17.600000000000001</v>
      </c>
      <c r="K119" s="93">
        <f t="shared" si="29"/>
        <v>17.399999999999999</v>
      </c>
      <c r="L119" s="93">
        <f t="shared" si="30"/>
        <v>17.78</v>
      </c>
      <c r="M119" s="93">
        <f t="shared" si="31"/>
        <v>18.099999999999998</v>
      </c>
      <c r="N119" s="93">
        <f t="shared" si="32"/>
        <v>12.179999999999998</v>
      </c>
      <c r="O119" s="93">
        <f t="shared" si="33"/>
        <v>15.12</v>
      </c>
      <c r="P119" s="93">
        <f t="shared" si="34"/>
        <v>16.04</v>
      </c>
      <c r="Q119" s="93">
        <f t="shared" si="35"/>
        <v>17.419999999999998</v>
      </c>
      <c r="R119" s="93">
        <f t="shared" si="36"/>
        <v>17.22</v>
      </c>
      <c r="S119" s="93">
        <f t="shared" si="37"/>
        <v>16.740000000000002</v>
      </c>
      <c r="V119" s="93">
        <f t="shared" si="38"/>
        <v>17.600000000000001</v>
      </c>
      <c r="W119" s="91">
        <v>18.2</v>
      </c>
      <c r="X119" s="91">
        <v>17.3</v>
      </c>
      <c r="Y119" s="91">
        <v>18.5</v>
      </c>
      <c r="Z119" s="91">
        <v>18.100000000000001</v>
      </c>
      <c r="AA119" s="91">
        <v>15.9</v>
      </c>
      <c r="AB119" s="92"/>
      <c r="AD119" s="93">
        <f t="shared" si="39"/>
        <v>17.399999999999999</v>
      </c>
      <c r="AE119" s="91">
        <v>18.7</v>
      </c>
      <c r="AF119" s="91">
        <v>16.5</v>
      </c>
      <c r="AG119" s="91">
        <v>18.899999999999999</v>
      </c>
      <c r="AH119" s="91">
        <v>17.100000000000001</v>
      </c>
      <c r="AI119" s="91">
        <v>15.8</v>
      </c>
      <c r="AJ119" s="92"/>
      <c r="AL119" s="93">
        <f t="shared" si="40"/>
        <v>17.78</v>
      </c>
      <c r="AM119" s="91">
        <v>18.5</v>
      </c>
      <c r="AN119" s="91">
        <v>17.2</v>
      </c>
      <c r="AO119" s="91">
        <v>19</v>
      </c>
      <c r="AP119" s="91">
        <v>17.8</v>
      </c>
      <c r="AQ119" s="91">
        <v>16.399999999999999</v>
      </c>
      <c r="AR119" s="92"/>
      <c r="AT119" s="93">
        <f t="shared" si="41"/>
        <v>18.099999999999998</v>
      </c>
      <c r="AU119" s="91">
        <v>18.899999999999999</v>
      </c>
      <c r="AV119" s="91">
        <v>17</v>
      </c>
      <c r="AW119" s="91">
        <v>19.2</v>
      </c>
      <c r="AX119" s="91">
        <v>18.100000000000001</v>
      </c>
      <c r="AY119" s="91">
        <v>17.3</v>
      </c>
      <c r="AZ119" s="92"/>
      <c r="BB119" s="93">
        <f t="shared" si="42"/>
        <v>12.179999999999998</v>
      </c>
      <c r="BC119" s="91">
        <v>14.1</v>
      </c>
      <c r="BD119" s="91">
        <v>12.7</v>
      </c>
      <c r="BE119" s="91">
        <v>12.3</v>
      </c>
      <c r="BF119" s="91">
        <v>10.9</v>
      </c>
      <c r="BG119" s="91">
        <v>10.9</v>
      </c>
      <c r="BH119" s="92"/>
      <c r="BJ119" s="93">
        <f t="shared" si="43"/>
        <v>15.12</v>
      </c>
      <c r="BK119" s="91">
        <v>16.399999999999999</v>
      </c>
      <c r="BL119" s="91">
        <v>14.7</v>
      </c>
      <c r="BM119" s="91">
        <v>15.8</v>
      </c>
      <c r="BN119" s="91">
        <v>13.8</v>
      </c>
      <c r="BO119" s="91">
        <v>14.9</v>
      </c>
      <c r="BR119" s="93">
        <f t="shared" si="44"/>
        <v>16.04</v>
      </c>
      <c r="BS119" s="91">
        <v>17.399999999999999</v>
      </c>
      <c r="BT119" s="91">
        <v>15.3</v>
      </c>
      <c r="BU119" s="91">
        <v>17.399999999999999</v>
      </c>
      <c r="BV119" s="91">
        <v>16</v>
      </c>
      <c r="BW119" s="91">
        <v>14.1</v>
      </c>
      <c r="BZ119" s="93">
        <f t="shared" si="45"/>
        <v>17.419999999999998</v>
      </c>
      <c r="CA119" s="91">
        <v>18.2</v>
      </c>
      <c r="CB119" s="91">
        <v>16.5</v>
      </c>
      <c r="CC119" s="91">
        <v>18.399999999999999</v>
      </c>
      <c r="CD119" s="91">
        <v>17.899999999999999</v>
      </c>
      <c r="CE119" s="91">
        <v>16.100000000000001</v>
      </c>
      <c r="CH119" s="93">
        <f t="shared" si="46"/>
        <v>17.22</v>
      </c>
      <c r="CI119" s="91">
        <v>18.5</v>
      </c>
      <c r="CJ119" s="91">
        <v>15.8</v>
      </c>
      <c r="CK119" s="91">
        <v>18.3</v>
      </c>
      <c r="CL119" s="91">
        <v>17.3</v>
      </c>
      <c r="CM119" s="91">
        <v>16.2</v>
      </c>
      <c r="CP119" s="93">
        <f t="shared" si="47"/>
        <v>16.740000000000002</v>
      </c>
      <c r="CQ119" s="91">
        <v>17.899999999999999</v>
      </c>
      <c r="CR119" s="91">
        <v>16.100000000000001</v>
      </c>
      <c r="CS119" s="91">
        <v>17.899999999999999</v>
      </c>
      <c r="CT119" s="91">
        <v>15.8</v>
      </c>
      <c r="CU119" s="91">
        <v>16</v>
      </c>
      <c r="CX119" s="95">
        <v>45897</v>
      </c>
      <c r="CY119" s="91">
        <v>26.44104166666666</v>
      </c>
      <c r="CZ119" s="91">
        <v>25.839999999999996</v>
      </c>
    </row>
    <row r="120" spans="3:104">
      <c r="C120" s="92">
        <f t="shared" si="48"/>
        <v>45776</v>
      </c>
      <c r="D120" s="93">
        <f t="shared" si="25"/>
        <v>15.386232000000001</v>
      </c>
      <c r="E120" s="93">
        <f t="shared" si="26"/>
        <v>16.14</v>
      </c>
      <c r="F120" s="93">
        <f t="shared" si="27"/>
        <v>7.3862320000000015</v>
      </c>
      <c r="G120" s="93">
        <f>指導機関用調整項目!$G$2*F120/$F$367</f>
        <v>5.5195067000102016e-002</v>
      </c>
      <c r="H120" s="93">
        <f t="shared" si="49"/>
        <v>1.7673439960310897</v>
      </c>
      <c r="J120" s="93">
        <f t="shared" si="28"/>
        <v>16.25</v>
      </c>
      <c r="K120" s="93">
        <f t="shared" si="29"/>
        <v>16.68</v>
      </c>
      <c r="L120" s="93">
        <f t="shared" si="30"/>
        <v>17</v>
      </c>
      <c r="M120" s="93">
        <f t="shared" si="31"/>
        <v>17.04</v>
      </c>
      <c r="N120" s="93">
        <f t="shared" si="32"/>
        <v>12.34</v>
      </c>
      <c r="O120" s="93">
        <f t="shared" si="33"/>
        <v>14.74</v>
      </c>
      <c r="P120" s="93">
        <f t="shared" si="34"/>
        <v>16.14</v>
      </c>
      <c r="Q120" s="93">
        <f t="shared" si="35"/>
        <v>17.240000000000002</v>
      </c>
      <c r="R120" s="93">
        <f t="shared" si="36"/>
        <v>16.779999999999998</v>
      </c>
      <c r="S120" s="93">
        <f t="shared" si="37"/>
        <v>16.419999999999998</v>
      </c>
      <c r="V120" s="93">
        <f t="shared" si="38"/>
        <v>16.25</v>
      </c>
      <c r="X120" s="91">
        <v>18</v>
      </c>
      <c r="Y120" s="91">
        <v>15</v>
      </c>
      <c r="Z120" s="91">
        <v>16.7</v>
      </c>
      <c r="AA120" s="91">
        <v>15.3</v>
      </c>
      <c r="AB120" s="92"/>
      <c r="AD120" s="93">
        <f t="shared" si="39"/>
        <v>16.68</v>
      </c>
      <c r="AE120" s="91">
        <v>19.8</v>
      </c>
      <c r="AF120" s="91">
        <v>17.2</v>
      </c>
      <c r="AG120" s="91">
        <v>15.3</v>
      </c>
      <c r="AH120" s="91">
        <v>16.600000000000001</v>
      </c>
      <c r="AI120" s="91">
        <v>14.5</v>
      </c>
      <c r="AJ120" s="92"/>
      <c r="AL120" s="93">
        <f t="shared" si="40"/>
        <v>17</v>
      </c>
      <c r="AM120" s="91">
        <v>19.600000000000001</v>
      </c>
      <c r="AN120" s="91">
        <v>17.7</v>
      </c>
      <c r="AO120" s="91">
        <v>15.6</v>
      </c>
      <c r="AP120" s="91">
        <v>16.7</v>
      </c>
      <c r="AQ120" s="91">
        <v>15.4</v>
      </c>
      <c r="AR120" s="92"/>
      <c r="AT120" s="93">
        <f t="shared" si="41"/>
        <v>17.04</v>
      </c>
      <c r="AU120" s="91">
        <v>19.899999999999999</v>
      </c>
      <c r="AV120" s="91">
        <v>17.600000000000001</v>
      </c>
      <c r="AW120" s="91">
        <v>15.7</v>
      </c>
      <c r="AX120" s="91">
        <v>16.5</v>
      </c>
      <c r="AY120" s="91">
        <v>15.5</v>
      </c>
      <c r="AZ120" s="92"/>
      <c r="BB120" s="93">
        <f t="shared" si="42"/>
        <v>12.34</v>
      </c>
      <c r="BC120" s="91">
        <v>16.399999999999999</v>
      </c>
      <c r="BD120" s="91">
        <v>12.9</v>
      </c>
      <c r="BE120" s="91">
        <v>11.8</v>
      </c>
      <c r="BF120" s="91">
        <v>11</v>
      </c>
      <c r="BG120" s="91">
        <v>9.6</v>
      </c>
      <c r="BH120" s="92"/>
      <c r="BJ120" s="93">
        <f t="shared" si="43"/>
        <v>14.74</v>
      </c>
      <c r="BK120" s="91">
        <v>18.8</v>
      </c>
      <c r="BL120" s="91">
        <v>14.9</v>
      </c>
      <c r="BM120" s="91">
        <v>14</v>
      </c>
      <c r="BN120" s="91">
        <v>13.5</v>
      </c>
      <c r="BO120" s="91">
        <v>12.5</v>
      </c>
      <c r="BR120" s="93">
        <f t="shared" si="44"/>
        <v>16.14</v>
      </c>
      <c r="BS120" s="91">
        <v>19.2</v>
      </c>
      <c r="BT120" s="91">
        <v>16.7</v>
      </c>
      <c r="BU120" s="91">
        <v>14.3</v>
      </c>
      <c r="BV120" s="91">
        <v>15.8</v>
      </c>
      <c r="BW120" s="91">
        <v>14.7</v>
      </c>
      <c r="BZ120" s="93">
        <f t="shared" si="45"/>
        <v>17.240000000000002</v>
      </c>
      <c r="CA120" s="91">
        <v>19</v>
      </c>
      <c r="CB120" s="91">
        <v>17.7</v>
      </c>
      <c r="CC120" s="91">
        <v>16.100000000000001</v>
      </c>
      <c r="CD120" s="91">
        <v>17.899999999999999</v>
      </c>
      <c r="CE120" s="91">
        <v>15.5</v>
      </c>
      <c r="CH120" s="93">
        <f t="shared" si="46"/>
        <v>16.779999999999998</v>
      </c>
      <c r="CI120" s="91">
        <v>19</v>
      </c>
      <c r="CJ120" s="91">
        <v>17.3</v>
      </c>
      <c r="CK120" s="91">
        <v>15.8</v>
      </c>
      <c r="CL120" s="91">
        <v>17.2</v>
      </c>
      <c r="CM120" s="91">
        <v>14.6</v>
      </c>
      <c r="CP120" s="93">
        <f t="shared" si="47"/>
        <v>16.419999999999998</v>
      </c>
      <c r="CQ120" s="91">
        <v>20</v>
      </c>
      <c r="CR120" s="91">
        <v>16.399999999999999</v>
      </c>
      <c r="CS120" s="91">
        <v>15.4</v>
      </c>
      <c r="CT120" s="91">
        <v>15.8</v>
      </c>
      <c r="CU120" s="91">
        <v>14.5</v>
      </c>
    </row>
    <row r="121" spans="3:104">
      <c r="C121" s="92">
        <f t="shared" si="48"/>
        <v>45777</v>
      </c>
      <c r="D121" s="93">
        <f t="shared" si="25"/>
        <v>15.649820000000004</v>
      </c>
      <c r="E121" s="93">
        <f t="shared" si="26"/>
        <v>16.400000000000002</v>
      </c>
      <c r="F121" s="93">
        <f t="shared" si="27"/>
        <v>7.6498200000000036</v>
      </c>
      <c r="G121" s="93">
        <f>指導機関用調整項目!$G$2*F121/$F$367</f>
        <v>5.716478001756789e-002</v>
      </c>
      <c r="H121" s="93">
        <f t="shared" si="49"/>
        <v>1.8245087760486576</v>
      </c>
      <c r="J121" s="93">
        <f t="shared" si="28"/>
        <v>17.05</v>
      </c>
      <c r="K121" s="93">
        <f t="shared" si="29"/>
        <v>17.259999999999998</v>
      </c>
      <c r="L121" s="93">
        <f t="shared" si="30"/>
        <v>17.96</v>
      </c>
      <c r="M121" s="93">
        <f t="shared" si="31"/>
        <v>18.32</v>
      </c>
      <c r="N121" s="93">
        <f t="shared" si="32"/>
        <v>13.059999999999999</v>
      </c>
      <c r="O121" s="93">
        <f t="shared" si="33"/>
        <v>15.759999999999996</v>
      </c>
      <c r="P121" s="93">
        <f t="shared" si="34"/>
        <v>16.400000000000002</v>
      </c>
      <c r="Q121" s="93">
        <f t="shared" si="35"/>
        <v>17.32</v>
      </c>
      <c r="R121" s="93">
        <f t="shared" si="36"/>
        <v>17.100000000000001</v>
      </c>
      <c r="S121" s="93">
        <f t="shared" si="37"/>
        <v>16.520000000000003</v>
      </c>
      <c r="V121" s="93">
        <f t="shared" si="38"/>
        <v>17.05</v>
      </c>
      <c r="X121" s="91">
        <v>19.3</v>
      </c>
      <c r="Y121" s="91">
        <v>14.7</v>
      </c>
      <c r="Z121" s="91">
        <v>18.899999999999999</v>
      </c>
      <c r="AA121" s="91">
        <v>15.3</v>
      </c>
      <c r="AB121" s="92"/>
      <c r="AD121" s="93">
        <f t="shared" si="39"/>
        <v>17.259999999999998</v>
      </c>
      <c r="AE121" s="91">
        <v>19.8</v>
      </c>
      <c r="AF121" s="91">
        <v>18.5</v>
      </c>
      <c r="AG121" s="91">
        <v>14.8</v>
      </c>
      <c r="AH121" s="91">
        <v>18.2</v>
      </c>
      <c r="AI121" s="91">
        <v>15</v>
      </c>
      <c r="AJ121" s="92"/>
      <c r="AL121" s="93">
        <f t="shared" si="40"/>
        <v>17.96</v>
      </c>
      <c r="AM121" s="91">
        <v>19.399999999999999</v>
      </c>
      <c r="AN121" s="91">
        <v>19.7</v>
      </c>
      <c r="AO121" s="91">
        <v>15.9</v>
      </c>
      <c r="AP121" s="91">
        <v>18.899999999999999</v>
      </c>
      <c r="AQ121" s="91">
        <v>15.9</v>
      </c>
      <c r="AR121" s="92"/>
      <c r="AT121" s="93">
        <f t="shared" si="41"/>
        <v>18.32</v>
      </c>
      <c r="AU121" s="91">
        <v>19.899999999999999</v>
      </c>
      <c r="AV121" s="91">
        <v>20.2</v>
      </c>
      <c r="AW121" s="91">
        <v>15.5</v>
      </c>
      <c r="AX121" s="91">
        <v>19.7</v>
      </c>
      <c r="AY121" s="91">
        <v>16.3</v>
      </c>
      <c r="AZ121" s="92"/>
      <c r="BB121" s="93">
        <f t="shared" si="42"/>
        <v>13.059999999999999</v>
      </c>
      <c r="BC121" s="91">
        <v>16.100000000000001</v>
      </c>
      <c r="BD121" s="91">
        <v>14.8</v>
      </c>
      <c r="BE121" s="91">
        <v>10.6</v>
      </c>
      <c r="BF121" s="91">
        <v>13.2</v>
      </c>
      <c r="BG121" s="91">
        <v>10.6</v>
      </c>
      <c r="BH121" s="92"/>
      <c r="BJ121" s="93">
        <f t="shared" si="43"/>
        <v>15.759999999999996</v>
      </c>
      <c r="BK121" s="91">
        <v>18.5</v>
      </c>
      <c r="BL121" s="91">
        <v>17.3</v>
      </c>
      <c r="BM121" s="91">
        <v>14.3</v>
      </c>
      <c r="BN121" s="91">
        <v>15.6</v>
      </c>
      <c r="BO121" s="91">
        <v>13.1</v>
      </c>
      <c r="BR121" s="93">
        <f t="shared" si="44"/>
        <v>16.400000000000002</v>
      </c>
      <c r="BS121" s="91">
        <v>18.600000000000001</v>
      </c>
      <c r="BT121" s="91">
        <v>17.600000000000001</v>
      </c>
      <c r="BU121" s="91">
        <v>13.7</v>
      </c>
      <c r="BV121" s="91">
        <v>15.9</v>
      </c>
      <c r="BW121" s="91">
        <v>16.2</v>
      </c>
      <c r="BZ121" s="93">
        <f t="shared" si="45"/>
        <v>17.32</v>
      </c>
      <c r="CA121" s="91">
        <v>19.399999999999999</v>
      </c>
      <c r="CB121" s="91">
        <v>18.600000000000001</v>
      </c>
      <c r="CC121" s="91">
        <v>15.5</v>
      </c>
      <c r="CD121" s="91">
        <v>17.399999999999999</v>
      </c>
      <c r="CE121" s="91">
        <v>15.7</v>
      </c>
      <c r="CH121" s="93">
        <f t="shared" si="46"/>
        <v>17.100000000000001</v>
      </c>
      <c r="CI121" s="91">
        <v>19.399999999999999</v>
      </c>
      <c r="CJ121" s="91">
        <v>18.8</v>
      </c>
      <c r="CK121" s="91">
        <v>14.7</v>
      </c>
      <c r="CL121" s="91">
        <v>17.3</v>
      </c>
      <c r="CM121" s="91">
        <v>15.3</v>
      </c>
      <c r="CP121" s="93">
        <f t="shared" si="47"/>
        <v>16.520000000000003</v>
      </c>
      <c r="CQ121" s="91">
        <v>19</v>
      </c>
      <c r="CR121" s="91">
        <v>17.5</v>
      </c>
      <c r="CS121" s="91">
        <v>14.7</v>
      </c>
      <c r="CT121" s="91">
        <v>16.7</v>
      </c>
      <c r="CU121" s="91">
        <v>14.7</v>
      </c>
      <c r="CZ121" s="91">
        <v>25.520000000000003</v>
      </c>
    </row>
    <row r="122" spans="3:104">
      <c r="C122" s="92">
        <f t="shared" si="48"/>
        <v>45778</v>
      </c>
      <c r="D122" s="93">
        <f t="shared" si="25"/>
        <v>15.507887999999999</v>
      </c>
      <c r="E122" s="93">
        <f t="shared" si="26"/>
        <v>16.259999999999998</v>
      </c>
      <c r="F122" s="93">
        <f t="shared" si="27"/>
        <v>7.5078879999999995</v>
      </c>
      <c r="G122" s="93">
        <f>指導機関用調整項目!$G$2*F122/$F$367</f>
        <v>5.6104165315855464e-002</v>
      </c>
      <c r="H122" s="93">
        <f t="shared" si="49"/>
        <v>1.880612941364513</v>
      </c>
      <c r="J122" s="93">
        <f t="shared" si="28"/>
        <v>16.875</v>
      </c>
      <c r="K122" s="93">
        <f t="shared" si="29"/>
        <v>17.240000000000002</v>
      </c>
      <c r="L122" s="93">
        <f t="shared" si="30"/>
        <v>17.500000000000004</v>
      </c>
      <c r="M122" s="93">
        <f t="shared" si="31"/>
        <v>17.8</v>
      </c>
      <c r="N122" s="93">
        <f t="shared" si="32"/>
        <v>12.479999999999999</v>
      </c>
      <c r="O122" s="93">
        <f t="shared" si="33"/>
        <v>15.2</v>
      </c>
      <c r="P122" s="93">
        <f t="shared" si="34"/>
        <v>16.259999999999998</v>
      </c>
      <c r="Q122" s="93">
        <f t="shared" si="35"/>
        <v>17.3</v>
      </c>
      <c r="R122" s="93">
        <f t="shared" si="36"/>
        <v>17.22</v>
      </c>
      <c r="S122" s="93">
        <f t="shared" si="37"/>
        <v>16.760000000000002</v>
      </c>
      <c r="V122" s="93">
        <f t="shared" si="38"/>
        <v>16.875</v>
      </c>
      <c r="X122" s="91">
        <v>19.2</v>
      </c>
      <c r="Y122" s="91">
        <v>14.4</v>
      </c>
      <c r="Z122" s="91">
        <v>16.399999999999999</v>
      </c>
      <c r="AA122" s="91">
        <v>17.5</v>
      </c>
      <c r="AB122" s="92"/>
      <c r="AD122" s="93">
        <f t="shared" si="39"/>
        <v>17.240000000000002</v>
      </c>
      <c r="AE122" s="91">
        <v>20.6</v>
      </c>
      <c r="AF122" s="91">
        <v>18.3</v>
      </c>
      <c r="AG122" s="91">
        <v>14.6</v>
      </c>
      <c r="AH122" s="91">
        <v>15.5</v>
      </c>
      <c r="AI122" s="91">
        <v>17.2</v>
      </c>
      <c r="AJ122" s="92"/>
      <c r="AL122" s="93">
        <f t="shared" si="40"/>
        <v>17.500000000000004</v>
      </c>
      <c r="AM122" s="91">
        <v>20.3</v>
      </c>
      <c r="AN122" s="91">
        <v>18.600000000000001</v>
      </c>
      <c r="AO122" s="91">
        <v>14.5</v>
      </c>
      <c r="AP122" s="91">
        <v>15.9</v>
      </c>
      <c r="AQ122" s="91">
        <v>18.2</v>
      </c>
      <c r="AR122" s="92"/>
      <c r="AT122" s="93">
        <f t="shared" si="41"/>
        <v>17.8</v>
      </c>
      <c r="AU122" s="91">
        <v>20.8</v>
      </c>
      <c r="AV122" s="91">
        <v>19.399999999999999</v>
      </c>
      <c r="AW122" s="91">
        <v>14.4</v>
      </c>
      <c r="AX122" s="91">
        <v>16.399999999999999</v>
      </c>
      <c r="AY122" s="91">
        <v>18</v>
      </c>
      <c r="AZ122" s="92"/>
      <c r="BB122" s="93">
        <f t="shared" si="42"/>
        <v>12.479999999999999</v>
      </c>
      <c r="BC122" s="91">
        <v>15.6</v>
      </c>
      <c r="BD122" s="91">
        <v>13.3</v>
      </c>
      <c r="BE122" s="91">
        <v>8.5</v>
      </c>
      <c r="BF122" s="91">
        <v>11.2</v>
      </c>
      <c r="BG122" s="91">
        <v>13.8</v>
      </c>
      <c r="BH122" s="92"/>
      <c r="BJ122" s="93">
        <f t="shared" si="43"/>
        <v>15.2</v>
      </c>
      <c r="BK122" s="91">
        <v>18.5</v>
      </c>
      <c r="BL122" s="91">
        <v>16.8</v>
      </c>
      <c r="BM122" s="91">
        <v>12.4</v>
      </c>
      <c r="BN122" s="91">
        <v>13</v>
      </c>
      <c r="BO122" s="91">
        <v>15.3</v>
      </c>
      <c r="BR122" s="93">
        <f t="shared" si="44"/>
        <v>16.259999999999998</v>
      </c>
      <c r="BS122" s="91">
        <v>19.100000000000001</v>
      </c>
      <c r="BT122" s="91">
        <v>17.2</v>
      </c>
      <c r="BU122" s="91">
        <v>12.9</v>
      </c>
      <c r="BV122" s="91">
        <v>14.4</v>
      </c>
      <c r="BW122" s="91">
        <v>17.7</v>
      </c>
      <c r="BZ122" s="93">
        <f t="shared" si="45"/>
        <v>17.3</v>
      </c>
      <c r="CA122" s="91">
        <v>20.100000000000001</v>
      </c>
      <c r="CB122" s="91">
        <v>17.5</v>
      </c>
      <c r="CC122" s="91">
        <v>14.5</v>
      </c>
      <c r="CD122" s="91">
        <v>17</v>
      </c>
      <c r="CE122" s="91">
        <v>17.399999999999999</v>
      </c>
      <c r="CH122" s="93">
        <f t="shared" si="46"/>
        <v>17.22</v>
      </c>
      <c r="CI122" s="91">
        <v>20.8</v>
      </c>
      <c r="CJ122" s="91">
        <v>17.899999999999999</v>
      </c>
      <c r="CK122" s="91">
        <v>14.4</v>
      </c>
      <c r="CL122" s="91">
        <v>16.600000000000001</v>
      </c>
      <c r="CM122" s="91">
        <v>16.399999999999999</v>
      </c>
      <c r="CP122" s="93">
        <f t="shared" si="47"/>
        <v>16.760000000000002</v>
      </c>
      <c r="CQ122" s="91">
        <v>20.399999999999999</v>
      </c>
      <c r="CR122" s="91">
        <v>18.100000000000001</v>
      </c>
      <c r="CS122" s="91">
        <v>13.7</v>
      </c>
      <c r="CT122" s="91">
        <v>15</v>
      </c>
      <c r="CU122" s="91">
        <v>16.600000000000001</v>
      </c>
      <c r="CZ122" s="91">
        <v>26.220000000000006</v>
      </c>
    </row>
    <row r="123" spans="3:104">
      <c r="C123" s="92">
        <f t="shared" si="48"/>
        <v>45779</v>
      </c>
      <c r="D123" s="93">
        <f t="shared" si="25"/>
        <v>14.818504000000003</v>
      </c>
      <c r="E123" s="93">
        <f t="shared" si="26"/>
        <v>15.580000000000002</v>
      </c>
      <c r="F123" s="93">
        <f t="shared" si="27"/>
        <v>6.8185040000000026</v>
      </c>
      <c r="G123" s="93">
        <f>指導機関用調整項目!$G$2*F123/$F$367</f>
        <v>5.095260819325248e-002</v>
      </c>
      <c r="H123" s="93">
        <f t="shared" si="49"/>
        <v>1.9315655495577655</v>
      </c>
      <c r="J123" s="93">
        <f t="shared" si="28"/>
        <v>17.424999999999997</v>
      </c>
      <c r="K123" s="93">
        <f t="shared" si="29"/>
        <v>16.899999999999999</v>
      </c>
      <c r="L123" s="93">
        <f t="shared" si="30"/>
        <v>17.2</v>
      </c>
      <c r="M123" s="93">
        <f t="shared" si="31"/>
        <v>17.579999999999998</v>
      </c>
      <c r="N123" s="93">
        <f t="shared" si="32"/>
        <v>11.98</v>
      </c>
      <c r="O123" s="93">
        <f t="shared" si="33"/>
        <v>14.62</v>
      </c>
      <c r="P123" s="93">
        <f t="shared" si="34"/>
        <v>15.580000000000002</v>
      </c>
      <c r="Q123" s="93">
        <f t="shared" si="35"/>
        <v>16.68</v>
      </c>
      <c r="R123" s="93">
        <f t="shared" si="36"/>
        <v>16.660000000000004</v>
      </c>
      <c r="S123" s="93">
        <f t="shared" si="37"/>
        <v>16.32</v>
      </c>
      <c r="V123" s="93">
        <f t="shared" si="38"/>
        <v>17.424999999999997</v>
      </c>
      <c r="X123" s="91">
        <v>17.2</v>
      </c>
      <c r="Y123" s="91">
        <v>16.100000000000001</v>
      </c>
      <c r="Z123" s="91">
        <v>16.8</v>
      </c>
      <c r="AA123" s="91">
        <v>19.600000000000001</v>
      </c>
      <c r="AB123" s="92"/>
      <c r="AD123" s="93">
        <f t="shared" si="39"/>
        <v>16.899999999999999</v>
      </c>
      <c r="AE123" s="91">
        <v>18.3</v>
      </c>
      <c r="AF123" s="91">
        <v>16.5</v>
      </c>
      <c r="AG123" s="91">
        <v>14.8</v>
      </c>
      <c r="AH123" s="91">
        <v>16.8</v>
      </c>
      <c r="AI123" s="91">
        <v>18.100000000000001</v>
      </c>
      <c r="AJ123" s="92"/>
      <c r="AL123" s="93">
        <f t="shared" si="40"/>
        <v>17.2</v>
      </c>
      <c r="AM123" s="91">
        <v>18.3</v>
      </c>
      <c r="AN123" s="91">
        <v>17.3</v>
      </c>
      <c r="AO123" s="91">
        <v>14.7</v>
      </c>
      <c r="AP123" s="91">
        <v>16.3</v>
      </c>
      <c r="AQ123" s="91">
        <v>19.399999999999999</v>
      </c>
      <c r="AR123" s="92"/>
      <c r="AT123" s="93">
        <f t="shared" si="41"/>
        <v>17.579999999999998</v>
      </c>
      <c r="AU123" s="91">
        <v>18.5</v>
      </c>
      <c r="AV123" s="91">
        <v>17.100000000000001</v>
      </c>
      <c r="AW123" s="91">
        <v>15.7</v>
      </c>
      <c r="AX123" s="91">
        <v>16.3</v>
      </c>
      <c r="AY123" s="91">
        <v>20.3</v>
      </c>
      <c r="AZ123" s="92"/>
      <c r="BB123" s="93">
        <f t="shared" si="42"/>
        <v>11.98</v>
      </c>
      <c r="BC123" s="91">
        <v>14.7</v>
      </c>
      <c r="BD123" s="91">
        <v>11.1</v>
      </c>
      <c r="BE123" s="91">
        <v>9.6</v>
      </c>
      <c r="BF123" s="91">
        <v>9</v>
      </c>
      <c r="BG123" s="91">
        <v>15.5</v>
      </c>
      <c r="BH123" s="92"/>
      <c r="BJ123" s="93">
        <f t="shared" si="43"/>
        <v>14.62</v>
      </c>
      <c r="BK123" s="91">
        <v>16.899999999999999</v>
      </c>
      <c r="BL123" s="91">
        <v>13.6</v>
      </c>
      <c r="BM123" s="91">
        <v>13.4</v>
      </c>
      <c r="BN123" s="91">
        <v>11.6</v>
      </c>
      <c r="BO123" s="91">
        <v>17.600000000000001</v>
      </c>
      <c r="BR123" s="93">
        <f t="shared" si="44"/>
        <v>15.580000000000002</v>
      </c>
      <c r="BS123" s="91">
        <v>16.600000000000001</v>
      </c>
      <c r="BT123" s="91">
        <v>15.2</v>
      </c>
      <c r="BU123" s="91">
        <v>13.6</v>
      </c>
      <c r="BV123" s="91">
        <v>12.9</v>
      </c>
      <c r="BW123" s="91">
        <v>19.600000000000001</v>
      </c>
      <c r="BZ123" s="93">
        <f t="shared" si="45"/>
        <v>16.68</v>
      </c>
      <c r="CA123" s="91">
        <v>17.899999999999999</v>
      </c>
      <c r="CB123" s="91">
        <v>16.5</v>
      </c>
      <c r="CC123" s="91">
        <v>14.7</v>
      </c>
      <c r="CD123" s="91">
        <v>15.3</v>
      </c>
      <c r="CE123" s="91">
        <v>19</v>
      </c>
      <c r="CH123" s="93">
        <f t="shared" si="46"/>
        <v>16.660000000000004</v>
      </c>
      <c r="CI123" s="91">
        <v>18.3</v>
      </c>
      <c r="CJ123" s="91">
        <v>16.600000000000001</v>
      </c>
      <c r="CK123" s="91">
        <v>15.1</v>
      </c>
      <c r="CL123" s="91">
        <v>14.8</v>
      </c>
      <c r="CM123" s="91">
        <v>18.5</v>
      </c>
      <c r="CP123" s="93">
        <f t="shared" si="47"/>
        <v>16.32</v>
      </c>
      <c r="CQ123" s="91">
        <v>17.899999999999999</v>
      </c>
      <c r="CR123" s="91">
        <v>16.600000000000001</v>
      </c>
      <c r="CS123" s="91">
        <v>15</v>
      </c>
      <c r="CT123" s="91">
        <v>13.7</v>
      </c>
      <c r="CU123" s="91">
        <v>18.399999999999999</v>
      </c>
      <c r="CZ123" s="91">
        <v>26.660000000000004</v>
      </c>
    </row>
    <row r="124" spans="3:104">
      <c r="C124" s="92">
        <f t="shared" si="48"/>
        <v>45780</v>
      </c>
      <c r="D124" s="93">
        <f t="shared" si="25"/>
        <v>14.554915999999999</v>
      </c>
      <c r="E124" s="93">
        <f t="shared" si="26"/>
        <v>15.319999999999999</v>
      </c>
      <c r="F124" s="93">
        <f t="shared" si="27"/>
        <v>6.5549159999999986</v>
      </c>
      <c r="G124" s="93">
        <f>指導機関用調整項目!$G$2*F124/$F$367</f>
        <v>4.8982895175786585e-002</v>
      </c>
      <c r="H124" s="93">
        <f t="shared" si="49"/>
        <v>1.9805484447335522</v>
      </c>
      <c r="J124" s="93">
        <f t="shared" si="28"/>
        <v>17</v>
      </c>
      <c r="K124" s="93">
        <f t="shared" si="29"/>
        <v>16.600000000000001</v>
      </c>
      <c r="L124" s="93">
        <f t="shared" si="30"/>
        <v>16.8</v>
      </c>
      <c r="M124" s="93">
        <f t="shared" si="31"/>
        <v>17.060000000000002</v>
      </c>
      <c r="N124" s="93">
        <f t="shared" si="32"/>
        <v>11.54</v>
      </c>
      <c r="O124" s="93">
        <f t="shared" si="33"/>
        <v>14.440000000000001</v>
      </c>
      <c r="P124" s="93">
        <f t="shared" si="34"/>
        <v>15.319999999999999</v>
      </c>
      <c r="Q124" s="93">
        <f t="shared" si="35"/>
        <v>16.8</v>
      </c>
      <c r="R124" s="93">
        <f t="shared" si="36"/>
        <v>16.82</v>
      </c>
      <c r="S124" s="93">
        <f t="shared" si="37"/>
        <v>16.619999999999997</v>
      </c>
      <c r="V124" s="93">
        <f t="shared" si="38"/>
        <v>17</v>
      </c>
      <c r="X124" s="91">
        <v>17.5</v>
      </c>
      <c r="Y124" s="91">
        <v>14.9</v>
      </c>
      <c r="Z124" s="91">
        <v>15.2</v>
      </c>
      <c r="AA124" s="91">
        <v>20.399999999999999</v>
      </c>
      <c r="AB124" s="92"/>
      <c r="AD124" s="93">
        <f t="shared" si="39"/>
        <v>16.600000000000001</v>
      </c>
      <c r="AE124" s="91">
        <v>16.2</v>
      </c>
      <c r="AF124" s="91">
        <v>16.7</v>
      </c>
      <c r="AG124" s="91">
        <v>14.4</v>
      </c>
      <c r="AH124" s="91">
        <v>16</v>
      </c>
      <c r="AI124" s="91">
        <v>19.7</v>
      </c>
      <c r="AJ124" s="92"/>
      <c r="AL124" s="93">
        <f t="shared" si="40"/>
        <v>16.8</v>
      </c>
      <c r="AM124" s="91">
        <v>16.3</v>
      </c>
      <c r="AN124" s="91">
        <v>17.899999999999999</v>
      </c>
      <c r="AO124" s="91">
        <v>14.5</v>
      </c>
      <c r="AP124" s="91">
        <v>16.399999999999999</v>
      </c>
      <c r="AQ124" s="91">
        <v>18.899999999999999</v>
      </c>
      <c r="AR124" s="92"/>
      <c r="AT124" s="93">
        <f t="shared" si="41"/>
        <v>17.060000000000002</v>
      </c>
      <c r="AU124" s="91">
        <v>16.100000000000001</v>
      </c>
      <c r="AV124" s="91">
        <v>18.5</v>
      </c>
      <c r="AW124" s="91">
        <v>14.8</v>
      </c>
      <c r="AX124" s="91">
        <v>16.399999999999999</v>
      </c>
      <c r="AY124" s="91">
        <v>19.5</v>
      </c>
      <c r="AZ124" s="92"/>
      <c r="BB124" s="93">
        <f t="shared" si="42"/>
        <v>11.54</v>
      </c>
      <c r="BC124" s="91">
        <v>10.5</v>
      </c>
      <c r="BD124" s="91">
        <v>12.7</v>
      </c>
      <c r="BE124" s="91">
        <v>8.1999999999999993</v>
      </c>
      <c r="BF124" s="91">
        <v>8.9</v>
      </c>
      <c r="BG124" s="91">
        <v>17.399999999999999</v>
      </c>
      <c r="BH124" s="92"/>
      <c r="BJ124" s="93">
        <f t="shared" si="43"/>
        <v>14.440000000000001</v>
      </c>
      <c r="BK124" s="91">
        <v>13.5</v>
      </c>
      <c r="BL124" s="91">
        <v>15.5</v>
      </c>
      <c r="BM124" s="91">
        <v>11.7</v>
      </c>
      <c r="BN124" s="91">
        <v>12.3</v>
      </c>
      <c r="BO124" s="91">
        <v>19.2</v>
      </c>
      <c r="BR124" s="93">
        <f t="shared" si="44"/>
        <v>15.319999999999999</v>
      </c>
      <c r="BS124" s="91">
        <v>14.3</v>
      </c>
      <c r="BT124" s="91">
        <v>16.5</v>
      </c>
      <c r="BU124" s="91">
        <v>13.5</v>
      </c>
      <c r="BV124" s="91">
        <v>13.9</v>
      </c>
      <c r="BW124" s="91">
        <v>18.399999999999999</v>
      </c>
      <c r="BZ124" s="93">
        <f t="shared" si="45"/>
        <v>16.8</v>
      </c>
      <c r="CA124" s="91">
        <v>16.399999999999999</v>
      </c>
      <c r="CB124" s="91">
        <v>17.600000000000001</v>
      </c>
      <c r="CC124" s="91">
        <v>15.4</v>
      </c>
      <c r="CD124" s="91">
        <v>15.4</v>
      </c>
      <c r="CE124" s="91">
        <v>19.2</v>
      </c>
      <c r="CH124" s="93">
        <f t="shared" si="46"/>
        <v>16.82</v>
      </c>
      <c r="CI124" s="91">
        <v>16.399999999999999</v>
      </c>
      <c r="CJ124" s="91">
        <v>17.3</v>
      </c>
      <c r="CK124" s="91">
        <v>15.4</v>
      </c>
      <c r="CL124" s="91">
        <v>15.6</v>
      </c>
      <c r="CM124" s="91">
        <v>19.399999999999999</v>
      </c>
      <c r="CP124" s="93">
        <f t="shared" si="47"/>
        <v>16.619999999999997</v>
      </c>
      <c r="CQ124" s="91">
        <v>15.7</v>
      </c>
      <c r="CR124" s="91">
        <v>17.2</v>
      </c>
      <c r="CS124" s="91">
        <v>15.2</v>
      </c>
      <c r="CT124" s="91">
        <v>15.3</v>
      </c>
      <c r="CU124" s="91">
        <v>19.7</v>
      </c>
    </row>
    <row r="125" spans="3:104">
      <c r="C125" s="92">
        <f t="shared" si="48"/>
        <v>45781</v>
      </c>
      <c r="D125" s="93">
        <f t="shared" si="25"/>
        <v>15.609268000000002</v>
      </c>
      <c r="E125" s="93">
        <f t="shared" si="26"/>
        <v>16.36</v>
      </c>
      <c r="F125" s="93">
        <f t="shared" si="27"/>
        <v>7.6092680000000019</v>
      </c>
      <c r="G125" s="93">
        <f>指導機関用調整項目!$G$2*F125/$F$367</f>
        <v>5.6861747245650046e-002</v>
      </c>
      <c r="H125" s="93">
        <f t="shared" si="49"/>
        <v>2.0374101919792023</v>
      </c>
      <c r="J125" s="93">
        <f t="shared" si="28"/>
        <v>18.55</v>
      </c>
      <c r="K125" s="93">
        <f t="shared" si="29"/>
        <v>17.52</v>
      </c>
      <c r="L125" s="93">
        <f t="shared" si="30"/>
        <v>18.2</v>
      </c>
      <c r="M125" s="93">
        <f t="shared" si="31"/>
        <v>18.66</v>
      </c>
      <c r="N125" s="93">
        <f t="shared" si="32"/>
        <v>13.3</v>
      </c>
      <c r="O125" s="93">
        <f t="shared" si="33"/>
        <v>15.76</v>
      </c>
      <c r="P125" s="93">
        <f t="shared" si="34"/>
        <v>16.36</v>
      </c>
      <c r="Q125" s="93">
        <f t="shared" si="35"/>
        <v>17.98</v>
      </c>
      <c r="R125" s="93">
        <f t="shared" si="36"/>
        <v>17.560000000000002</v>
      </c>
      <c r="S125" s="93">
        <f t="shared" si="37"/>
        <v>17.3</v>
      </c>
      <c r="V125" s="93">
        <f t="shared" si="38"/>
        <v>18.55</v>
      </c>
      <c r="X125" s="91">
        <v>19.8</v>
      </c>
      <c r="Y125" s="91">
        <v>16.8</v>
      </c>
      <c r="Z125" s="91">
        <v>17</v>
      </c>
      <c r="AA125" s="91">
        <v>20.6</v>
      </c>
      <c r="AB125" s="92"/>
      <c r="AD125" s="93">
        <f t="shared" si="39"/>
        <v>17.52</v>
      </c>
      <c r="AE125" s="91">
        <v>17.100000000000001</v>
      </c>
      <c r="AF125" s="91">
        <v>18.2</v>
      </c>
      <c r="AG125" s="91">
        <v>16.399999999999999</v>
      </c>
      <c r="AH125" s="91">
        <v>16.399999999999999</v>
      </c>
      <c r="AI125" s="91">
        <v>19.5</v>
      </c>
      <c r="AJ125" s="92"/>
      <c r="AL125" s="93">
        <f t="shared" si="40"/>
        <v>18.2</v>
      </c>
      <c r="AM125" s="91">
        <v>17.7</v>
      </c>
      <c r="AN125" s="91">
        <v>18.899999999999999</v>
      </c>
      <c r="AO125" s="91">
        <v>17.600000000000001</v>
      </c>
      <c r="AP125" s="91">
        <v>16.899999999999999</v>
      </c>
      <c r="AQ125" s="91">
        <v>19.899999999999999</v>
      </c>
      <c r="AR125" s="92"/>
      <c r="AT125" s="93">
        <f t="shared" si="41"/>
        <v>18.66</v>
      </c>
      <c r="AU125" s="91">
        <v>17.7</v>
      </c>
      <c r="AV125" s="91">
        <v>19.8</v>
      </c>
      <c r="AW125" s="91">
        <v>18.100000000000001</v>
      </c>
      <c r="AX125" s="91">
        <v>17.7</v>
      </c>
      <c r="AY125" s="91">
        <v>20</v>
      </c>
      <c r="AZ125" s="92"/>
      <c r="BB125" s="93">
        <f t="shared" si="42"/>
        <v>13.3</v>
      </c>
      <c r="BC125" s="91">
        <v>13</v>
      </c>
      <c r="BD125" s="91">
        <v>14</v>
      </c>
      <c r="BE125" s="91">
        <v>11.8</v>
      </c>
      <c r="BF125" s="91">
        <v>12</v>
      </c>
      <c r="BG125" s="91">
        <v>15.7</v>
      </c>
      <c r="BH125" s="92"/>
      <c r="BJ125" s="93">
        <f t="shared" si="43"/>
        <v>15.76</v>
      </c>
      <c r="BK125" s="91">
        <v>15.8</v>
      </c>
      <c r="BL125" s="91">
        <v>16.399999999999999</v>
      </c>
      <c r="BM125" s="91">
        <v>14.8</v>
      </c>
      <c r="BN125" s="91">
        <v>14.6</v>
      </c>
      <c r="BO125" s="91">
        <v>17.2</v>
      </c>
      <c r="BR125" s="93">
        <f t="shared" si="44"/>
        <v>16.36</v>
      </c>
      <c r="BS125" s="91">
        <v>16.399999999999999</v>
      </c>
      <c r="BT125" s="91">
        <v>17.100000000000001</v>
      </c>
      <c r="BU125" s="91">
        <v>15.5</v>
      </c>
      <c r="BV125" s="91">
        <v>15.5</v>
      </c>
      <c r="BW125" s="91">
        <v>17.3</v>
      </c>
      <c r="BZ125" s="93">
        <f t="shared" si="45"/>
        <v>17.98</v>
      </c>
      <c r="CA125" s="91">
        <v>17.8</v>
      </c>
      <c r="CB125" s="91">
        <v>18.600000000000001</v>
      </c>
      <c r="CC125" s="91">
        <v>17</v>
      </c>
      <c r="CD125" s="91">
        <v>17.2</v>
      </c>
      <c r="CE125" s="91">
        <v>19.3</v>
      </c>
      <c r="CH125" s="93">
        <f t="shared" si="46"/>
        <v>17.560000000000002</v>
      </c>
      <c r="CI125" s="91">
        <v>17.399999999999999</v>
      </c>
      <c r="CJ125" s="91">
        <v>18</v>
      </c>
      <c r="CK125" s="91">
        <v>16</v>
      </c>
      <c r="CL125" s="91">
        <v>16.8</v>
      </c>
      <c r="CM125" s="91">
        <v>19.600000000000001</v>
      </c>
      <c r="CP125" s="93">
        <f t="shared" si="47"/>
        <v>17.3</v>
      </c>
      <c r="CQ125" s="91">
        <v>17.3</v>
      </c>
      <c r="CR125" s="91">
        <v>17.8</v>
      </c>
      <c r="CS125" s="91">
        <v>16.5</v>
      </c>
      <c r="CT125" s="91">
        <v>16.3</v>
      </c>
      <c r="CU125" s="91">
        <v>18.600000000000001</v>
      </c>
    </row>
    <row r="126" spans="3:104">
      <c r="C126" s="92">
        <f t="shared" si="48"/>
        <v>45782</v>
      </c>
      <c r="D126" s="93">
        <f t="shared" si="25"/>
        <v>17.150244000000001</v>
      </c>
      <c r="E126" s="93">
        <f t="shared" si="26"/>
        <v>17.880000000000003</v>
      </c>
      <c r="F126" s="93">
        <f t="shared" si="27"/>
        <v>9.1502440000000007</v>
      </c>
      <c r="G126" s="93">
        <f>指導機関用調整項目!$G$2*F126/$F$367</f>
        <v>6.8376992578527376e-002</v>
      </c>
      <c r="H126" s="93">
        <f t="shared" si="49"/>
        <v>2.1057871845577298</v>
      </c>
      <c r="J126" s="93">
        <f t="shared" si="28"/>
        <v>19</v>
      </c>
      <c r="K126" s="93">
        <f t="shared" si="29"/>
        <v>18.380000000000003</v>
      </c>
      <c r="L126" s="93">
        <f t="shared" si="30"/>
        <v>18.68</v>
      </c>
      <c r="M126" s="93">
        <f t="shared" si="31"/>
        <v>18.8</v>
      </c>
      <c r="N126" s="93">
        <f t="shared" si="32"/>
        <v>14.080000000000002</v>
      </c>
      <c r="O126" s="93">
        <f t="shared" si="33"/>
        <v>16.380000000000003</v>
      </c>
      <c r="P126" s="93">
        <f t="shared" si="34"/>
        <v>17.880000000000003</v>
      </c>
      <c r="Q126" s="93">
        <f t="shared" si="35"/>
        <v>18.080000000000002</v>
      </c>
      <c r="R126" s="93">
        <f t="shared" si="36"/>
        <v>18</v>
      </c>
      <c r="S126" s="93">
        <f t="shared" si="37"/>
        <v>17.600000000000001</v>
      </c>
      <c r="V126" s="93">
        <f t="shared" si="38"/>
        <v>19</v>
      </c>
      <c r="X126" s="91">
        <v>19.899999999999999</v>
      </c>
      <c r="Y126" s="91">
        <v>18.2</v>
      </c>
      <c r="Z126" s="91">
        <v>18.399999999999999</v>
      </c>
      <c r="AA126" s="91">
        <v>19.5</v>
      </c>
      <c r="AB126" s="92"/>
      <c r="AD126" s="93">
        <f t="shared" si="39"/>
        <v>18.380000000000003</v>
      </c>
      <c r="AE126" s="91">
        <v>18.7</v>
      </c>
      <c r="AF126" s="91">
        <v>18.7</v>
      </c>
      <c r="AG126" s="91">
        <v>18.3</v>
      </c>
      <c r="AH126" s="91">
        <v>17.100000000000001</v>
      </c>
      <c r="AI126" s="91">
        <v>19.100000000000001</v>
      </c>
      <c r="AJ126" s="92"/>
      <c r="AL126" s="93">
        <f t="shared" si="40"/>
        <v>18.68</v>
      </c>
      <c r="AM126" s="91">
        <v>19</v>
      </c>
      <c r="AN126" s="91">
        <v>20</v>
      </c>
      <c r="AO126" s="91">
        <v>18.3</v>
      </c>
      <c r="AP126" s="91">
        <v>17.3</v>
      </c>
      <c r="AQ126" s="91">
        <v>18.8</v>
      </c>
      <c r="AR126" s="92"/>
      <c r="AT126" s="93">
        <f t="shared" si="41"/>
        <v>18.8</v>
      </c>
      <c r="AU126" s="91">
        <v>18.8</v>
      </c>
      <c r="AV126" s="91">
        <v>20.399999999999999</v>
      </c>
      <c r="AW126" s="91">
        <v>18.399999999999999</v>
      </c>
      <c r="AX126" s="91">
        <v>17.399999999999999</v>
      </c>
      <c r="AY126" s="91">
        <v>19</v>
      </c>
      <c r="AZ126" s="92"/>
      <c r="BB126" s="93">
        <f t="shared" si="42"/>
        <v>14.080000000000002</v>
      </c>
      <c r="BC126" s="91">
        <v>15.1</v>
      </c>
      <c r="BD126" s="91">
        <v>14</v>
      </c>
      <c r="BE126" s="91">
        <v>14.8</v>
      </c>
      <c r="BF126" s="91">
        <v>11.5</v>
      </c>
      <c r="BG126" s="91">
        <v>15</v>
      </c>
      <c r="BH126" s="92"/>
      <c r="BJ126" s="93">
        <f t="shared" si="43"/>
        <v>16.380000000000003</v>
      </c>
      <c r="BK126" s="91">
        <v>17.2</v>
      </c>
      <c r="BL126" s="91">
        <v>16.399999999999999</v>
      </c>
      <c r="BM126" s="91">
        <v>16.7</v>
      </c>
      <c r="BN126" s="91">
        <v>14</v>
      </c>
      <c r="BO126" s="91">
        <v>17.600000000000001</v>
      </c>
      <c r="BR126" s="93">
        <f t="shared" si="44"/>
        <v>17.880000000000003</v>
      </c>
      <c r="BS126" s="91">
        <v>17.899999999999999</v>
      </c>
      <c r="BT126" s="91">
        <v>17.8</v>
      </c>
      <c r="BU126" s="91">
        <v>17.5</v>
      </c>
      <c r="BV126" s="91">
        <v>16.100000000000001</v>
      </c>
      <c r="BW126" s="91">
        <v>20.100000000000001</v>
      </c>
      <c r="BZ126" s="93">
        <f t="shared" si="45"/>
        <v>18.080000000000002</v>
      </c>
      <c r="CA126" s="91">
        <v>18</v>
      </c>
      <c r="CB126" s="91">
        <v>19.100000000000001</v>
      </c>
      <c r="CC126" s="91">
        <v>17.899999999999999</v>
      </c>
      <c r="CD126" s="91">
        <v>17.5</v>
      </c>
      <c r="CE126" s="91">
        <v>17.899999999999999</v>
      </c>
      <c r="CH126" s="93">
        <f t="shared" si="46"/>
        <v>18</v>
      </c>
      <c r="CI126" s="91">
        <v>17.899999999999999</v>
      </c>
      <c r="CJ126" s="91">
        <v>18.8</v>
      </c>
      <c r="CK126" s="91">
        <v>17.5</v>
      </c>
      <c r="CL126" s="91">
        <v>17</v>
      </c>
      <c r="CM126" s="91">
        <v>18.8</v>
      </c>
      <c r="CP126" s="93">
        <f t="shared" si="47"/>
        <v>17.600000000000001</v>
      </c>
      <c r="CQ126" s="91">
        <v>18.3</v>
      </c>
      <c r="CR126" s="91">
        <v>18.2</v>
      </c>
      <c r="CS126" s="91">
        <v>17.600000000000001</v>
      </c>
      <c r="CT126" s="91">
        <v>16</v>
      </c>
      <c r="CU126" s="91">
        <v>17.899999999999999</v>
      </c>
    </row>
    <row r="127" spans="3:104">
      <c r="C127" s="92">
        <f t="shared" si="48"/>
        <v>45783</v>
      </c>
      <c r="D127" s="93">
        <f t="shared" si="25"/>
        <v>17.474660000000004</v>
      </c>
      <c r="E127" s="93">
        <f t="shared" si="26"/>
        <v>18.200000000000003</v>
      </c>
      <c r="F127" s="93">
        <f t="shared" si="27"/>
        <v>9.4746600000000036</v>
      </c>
      <c r="G127" s="93">
        <f>指導機関用調整項目!$G$2*F127/$F$367</f>
        <v>7.0801254753869988e-002</v>
      </c>
      <c r="H127" s="93">
        <f t="shared" si="49"/>
        <v>2.1765884393115997</v>
      </c>
      <c r="J127" s="93">
        <f t="shared" si="28"/>
        <v>20.549999999999997</v>
      </c>
      <c r="K127" s="93">
        <f t="shared" si="29"/>
        <v>19.98</v>
      </c>
      <c r="L127" s="93">
        <f t="shared" si="30"/>
        <v>20.3</v>
      </c>
      <c r="M127" s="93">
        <f t="shared" si="31"/>
        <v>20.3</v>
      </c>
      <c r="N127" s="93">
        <f t="shared" si="32"/>
        <v>14.975</v>
      </c>
      <c r="O127" s="93">
        <f t="shared" si="33"/>
        <v>18.04</v>
      </c>
      <c r="P127" s="93">
        <f t="shared" si="34"/>
        <v>18.200000000000003</v>
      </c>
      <c r="Q127" s="93">
        <f t="shared" si="35"/>
        <v>19.32</v>
      </c>
      <c r="R127" s="93">
        <f t="shared" si="36"/>
        <v>19.52</v>
      </c>
      <c r="S127" s="93">
        <f t="shared" si="37"/>
        <v>19.200000000000003</v>
      </c>
      <c r="V127" s="93">
        <f t="shared" si="38"/>
        <v>20.549999999999997</v>
      </c>
      <c r="X127" s="91">
        <v>22.1</v>
      </c>
      <c r="Y127" s="91">
        <v>18.2</v>
      </c>
      <c r="Z127" s="91">
        <v>19.3</v>
      </c>
      <c r="AA127" s="91">
        <v>22.6</v>
      </c>
      <c r="AB127" s="92"/>
      <c r="AD127" s="93">
        <f t="shared" si="39"/>
        <v>19.98</v>
      </c>
      <c r="AE127" s="91">
        <v>18.899999999999999</v>
      </c>
      <c r="AF127" s="91">
        <v>21.8</v>
      </c>
      <c r="AG127" s="91">
        <v>18.7</v>
      </c>
      <c r="AH127" s="91">
        <v>18.899999999999999</v>
      </c>
      <c r="AI127" s="91">
        <v>21.6</v>
      </c>
      <c r="AJ127" s="92"/>
      <c r="AL127" s="93">
        <f t="shared" si="40"/>
        <v>20.3</v>
      </c>
      <c r="AM127" s="91">
        <v>18.899999999999999</v>
      </c>
      <c r="AN127" s="91">
        <v>22.9</v>
      </c>
      <c r="AO127" s="91">
        <v>18.600000000000001</v>
      </c>
      <c r="AP127" s="91">
        <v>19.600000000000001</v>
      </c>
      <c r="AQ127" s="91">
        <v>21.5</v>
      </c>
      <c r="AR127" s="92"/>
      <c r="AT127" s="93">
        <f t="shared" si="41"/>
        <v>20.3</v>
      </c>
      <c r="AU127" s="91">
        <v>19.5</v>
      </c>
      <c r="AV127" s="91">
        <v>22.8</v>
      </c>
      <c r="AW127" s="91">
        <v>18.600000000000001</v>
      </c>
      <c r="AX127" s="91">
        <v>19</v>
      </c>
      <c r="AY127" s="91">
        <v>21.6</v>
      </c>
      <c r="AZ127" s="92"/>
      <c r="BB127" s="93">
        <f t="shared" si="42"/>
        <v>14.975</v>
      </c>
      <c r="BC127" s="91">
        <v>16.2</v>
      </c>
      <c r="BD127" s="91">
        <v>14.9</v>
      </c>
      <c r="BE127" s="91">
        <v>13.4</v>
      </c>
      <c r="BF127" s="91">
        <v>15.4</v>
      </c>
      <c r="BH127" s="92"/>
      <c r="BJ127" s="93">
        <f t="shared" si="43"/>
        <v>18.04</v>
      </c>
      <c r="BK127" s="91">
        <v>18.2</v>
      </c>
      <c r="BL127" s="91">
        <v>17.399999999999999</v>
      </c>
      <c r="BM127" s="91">
        <v>16.2</v>
      </c>
      <c r="BN127" s="91">
        <v>18.100000000000001</v>
      </c>
      <c r="BO127" s="91">
        <v>20.3</v>
      </c>
      <c r="BR127" s="93">
        <f t="shared" si="44"/>
        <v>18.200000000000003</v>
      </c>
      <c r="BS127" s="91">
        <v>18.8</v>
      </c>
      <c r="BT127" s="91">
        <v>19.899999999999999</v>
      </c>
      <c r="BU127" s="91">
        <v>17.100000000000001</v>
      </c>
      <c r="BV127" s="91">
        <v>17.5</v>
      </c>
      <c r="BW127" s="91">
        <v>17.7</v>
      </c>
      <c r="BZ127" s="93">
        <f t="shared" si="45"/>
        <v>19.32</v>
      </c>
      <c r="CA127" s="91">
        <v>18.8</v>
      </c>
      <c r="CB127" s="91">
        <v>21.1</v>
      </c>
      <c r="CC127" s="91">
        <v>18.5</v>
      </c>
      <c r="CD127" s="91">
        <v>18</v>
      </c>
      <c r="CE127" s="91">
        <v>20.2</v>
      </c>
      <c r="CH127" s="93">
        <f t="shared" si="46"/>
        <v>19.52</v>
      </c>
      <c r="CI127" s="91">
        <v>18.600000000000001</v>
      </c>
      <c r="CJ127" s="91">
        <v>20.9</v>
      </c>
      <c r="CK127" s="91">
        <v>17.899999999999999</v>
      </c>
      <c r="CL127" s="91">
        <v>18.7</v>
      </c>
      <c r="CM127" s="91">
        <v>21.5</v>
      </c>
      <c r="CP127" s="93">
        <f t="shared" si="47"/>
        <v>19.200000000000003</v>
      </c>
      <c r="CQ127" s="91">
        <v>19.100000000000001</v>
      </c>
      <c r="CR127" s="91">
        <v>19.8</v>
      </c>
      <c r="CS127" s="91">
        <v>17.399999999999999</v>
      </c>
      <c r="CT127" s="91">
        <v>18.5</v>
      </c>
      <c r="CU127" s="91">
        <v>21.2</v>
      </c>
    </row>
    <row r="128" spans="3:104">
      <c r="C128" s="92">
        <f t="shared" si="48"/>
        <v>45784</v>
      </c>
      <c r="D128" s="93">
        <f t="shared" si="25"/>
        <v>16.967759999999998</v>
      </c>
      <c r="E128" s="93">
        <f t="shared" si="26"/>
        <v>17.7</v>
      </c>
      <c r="F128" s="93">
        <f t="shared" si="27"/>
        <v>8.9677599999999984</v>
      </c>
      <c r="G128" s="93">
        <f>指導機関用調整項目!$G$2*F128/$F$367</f>
        <v>6.7013345104897148e-002</v>
      </c>
      <c r="H128" s="93">
        <f t="shared" si="49"/>
        <v>2.243601784416497</v>
      </c>
      <c r="J128" s="93">
        <f t="shared" si="28"/>
        <v>19.25</v>
      </c>
      <c r="K128" s="93">
        <f t="shared" si="29"/>
        <v>19.100000000000001</v>
      </c>
      <c r="L128" s="93">
        <f t="shared" si="30"/>
        <v>19.440000000000005</v>
      </c>
      <c r="M128" s="93">
        <f t="shared" si="31"/>
        <v>19.7</v>
      </c>
      <c r="N128" s="93">
        <f t="shared" si="32"/>
        <v>14.15</v>
      </c>
      <c r="O128" s="93">
        <f t="shared" si="33"/>
        <v>17.080000000000002</v>
      </c>
      <c r="P128" s="93">
        <f t="shared" si="34"/>
        <v>17.7</v>
      </c>
      <c r="Q128" s="93">
        <f t="shared" si="35"/>
        <v>18.96</v>
      </c>
      <c r="R128" s="93">
        <f t="shared" si="36"/>
        <v>19</v>
      </c>
      <c r="S128" s="93">
        <f t="shared" si="37"/>
        <v>18.22</v>
      </c>
      <c r="V128" s="93">
        <f t="shared" si="38"/>
        <v>19.25</v>
      </c>
      <c r="X128" s="91">
        <v>21.1</v>
      </c>
      <c r="Y128" s="91">
        <v>19.899999999999999</v>
      </c>
      <c r="Z128" s="91">
        <v>17.899999999999999</v>
      </c>
      <c r="AA128" s="91">
        <v>18.100000000000001</v>
      </c>
      <c r="AB128" s="92"/>
      <c r="AD128" s="93">
        <f t="shared" si="39"/>
        <v>19.100000000000001</v>
      </c>
      <c r="AE128" s="91">
        <v>19.5</v>
      </c>
      <c r="AF128" s="91">
        <v>19.899999999999999</v>
      </c>
      <c r="AG128" s="91">
        <v>20.100000000000001</v>
      </c>
      <c r="AH128" s="91">
        <v>17.7</v>
      </c>
      <c r="AI128" s="91">
        <v>18.3</v>
      </c>
      <c r="AJ128" s="92"/>
      <c r="AL128" s="93">
        <f t="shared" si="40"/>
        <v>19.440000000000005</v>
      </c>
      <c r="AM128" s="91">
        <v>19.600000000000001</v>
      </c>
      <c r="AN128" s="91">
        <v>20.8</v>
      </c>
      <c r="AO128" s="91">
        <v>20.7</v>
      </c>
      <c r="AP128" s="91">
        <v>17.5</v>
      </c>
      <c r="AQ128" s="91">
        <v>18.600000000000001</v>
      </c>
      <c r="AR128" s="92"/>
      <c r="AT128" s="93">
        <f t="shared" si="41"/>
        <v>19.7</v>
      </c>
      <c r="AU128" s="91">
        <v>19.8</v>
      </c>
      <c r="AV128" s="91">
        <v>21.1</v>
      </c>
      <c r="AW128" s="91">
        <v>21.1</v>
      </c>
      <c r="AX128" s="91">
        <v>17.5</v>
      </c>
      <c r="AY128" s="91">
        <v>19</v>
      </c>
      <c r="AZ128" s="92"/>
      <c r="BB128" s="93">
        <f t="shared" si="42"/>
        <v>14.15</v>
      </c>
      <c r="BC128" s="91">
        <v>13.7</v>
      </c>
      <c r="BD128" s="91">
        <v>16.600000000000001</v>
      </c>
      <c r="BE128" s="91">
        <v>14.9</v>
      </c>
      <c r="BF128" s="91">
        <v>11.4</v>
      </c>
      <c r="BH128" s="92"/>
      <c r="BJ128" s="93">
        <f t="shared" si="43"/>
        <v>17.080000000000002</v>
      </c>
      <c r="BK128" s="91">
        <v>16.2</v>
      </c>
      <c r="BL128" s="91">
        <v>18.5</v>
      </c>
      <c r="BM128" s="91">
        <v>19.3</v>
      </c>
      <c r="BN128" s="91">
        <v>14.5</v>
      </c>
      <c r="BO128" s="91">
        <v>16.899999999999999</v>
      </c>
      <c r="BR128" s="93">
        <f t="shared" si="44"/>
        <v>17.7</v>
      </c>
      <c r="BS128" s="91">
        <v>18.399999999999999</v>
      </c>
      <c r="BT128" s="91">
        <v>19.600000000000001</v>
      </c>
      <c r="BU128" s="91">
        <v>18.8</v>
      </c>
      <c r="BV128" s="91">
        <v>15.4</v>
      </c>
      <c r="BW128" s="91">
        <v>16.3</v>
      </c>
      <c r="BZ128" s="93">
        <f t="shared" si="45"/>
        <v>18.96</v>
      </c>
      <c r="CA128" s="91">
        <v>19.5</v>
      </c>
      <c r="CB128" s="91">
        <v>20.6</v>
      </c>
      <c r="CC128" s="91">
        <v>19.899999999999999</v>
      </c>
      <c r="CD128" s="91">
        <v>16.2</v>
      </c>
      <c r="CE128" s="91">
        <v>18.600000000000001</v>
      </c>
      <c r="CH128" s="93">
        <f t="shared" si="46"/>
        <v>19</v>
      </c>
      <c r="CI128" s="91">
        <v>19.399999999999999</v>
      </c>
      <c r="CJ128" s="91">
        <v>20.5</v>
      </c>
      <c r="CK128" s="91">
        <v>20</v>
      </c>
      <c r="CL128" s="91">
        <v>16</v>
      </c>
      <c r="CM128" s="91">
        <v>19.100000000000001</v>
      </c>
      <c r="CP128" s="93">
        <f t="shared" si="47"/>
        <v>18.22</v>
      </c>
      <c r="CQ128" s="91">
        <v>18.399999999999999</v>
      </c>
      <c r="CR128" s="91">
        <v>20.399999999999999</v>
      </c>
      <c r="CS128" s="91">
        <v>19.5</v>
      </c>
      <c r="CT128" s="91">
        <v>15.1</v>
      </c>
      <c r="CU128" s="91">
        <v>17.7</v>
      </c>
    </row>
    <row r="129" spans="3:99">
      <c r="C129" s="92">
        <f t="shared" si="48"/>
        <v>45785</v>
      </c>
      <c r="D129" s="93">
        <f t="shared" si="25"/>
        <v>16.623068</v>
      </c>
      <c r="E129" s="93">
        <f t="shared" si="26"/>
        <v>17.36</v>
      </c>
      <c r="F129" s="93">
        <f t="shared" si="27"/>
        <v>8.623068</v>
      </c>
      <c r="G129" s="93">
        <f>指導機関用調整項目!$G$2*F129/$F$367</f>
        <v>6.4437566543595642e-002</v>
      </c>
      <c r="H129" s="93">
        <f t="shared" si="49"/>
        <v>2.3080393509600925</v>
      </c>
      <c r="J129" s="93">
        <f t="shared" si="28"/>
        <v>18.600000000000001</v>
      </c>
      <c r="K129" s="93">
        <f t="shared" si="29"/>
        <v>18.28</v>
      </c>
      <c r="L129" s="93">
        <f t="shared" si="30"/>
        <v>18.919999999999998</v>
      </c>
      <c r="M129" s="93">
        <f t="shared" si="31"/>
        <v>19.080000000000002</v>
      </c>
      <c r="N129" s="93">
        <f t="shared" si="32"/>
        <v>14.85</v>
      </c>
      <c r="O129" s="93">
        <f t="shared" si="33"/>
        <v>17.18</v>
      </c>
      <c r="P129" s="93">
        <f t="shared" si="34"/>
        <v>17.36</v>
      </c>
      <c r="Q129" s="93">
        <f t="shared" si="35"/>
        <v>18.759999999999998</v>
      </c>
      <c r="R129" s="93">
        <f t="shared" si="36"/>
        <v>18.880000000000003</v>
      </c>
      <c r="S129" s="93">
        <f t="shared" si="37"/>
        <v>18.5</v>
      </c>
      <c r="V129" s="93">
        <f t="shared" si="38"/>
        <v>18.600000000000001</v>
      </c>
      <c r="X129" s="91">
        <v>18</v>
      </c>
      <c r="Y129" s="91">
        <v>19.600000000000001</v>
      </c>
      <c r="Z129" s="91">
        <v>19.100000000000001</v>
      </c>
      <c r="AA129" s="91">
        <v>17.7</v>
      </c>
      <c r="AB129" s="92"/>
      <c r="AD129" s="93">
        <f t="shared" si="39"/>
        <v>18.28</v>
      </c>
      <c r="AE129" s="91">
        <v>19</v>
      </c>
      <c r="AF129" s="91">
        <v>17.3</v>
      </c>
      <c r="AG129" s="91">
        <v>19.5</v>
      </c>
      <c r="AH129" s="91">
        <v>17.5</v>
      </c>
      <c r="AI129" s="91">
        <v>18.100000000000001</v>
      </c>
      <c r="AJ129" s="92"/>
      <c r="AL129" s="93">
        <f t="shared" si="40"/>
        <v>18.919999999999998</v>
      </c>
      <c r="AM129" s="91">
        <v>19.2</v>
      </c>
      <c r="AN129" s="91">
        <v>18.8</v>
      </c>
      <c r="AO129" s="91">
        <v>20.2</v>
      </c>
      <c r="AP129" s="91">
        <v>17.899999999999999</v>
      </c>
      <c r="AQ129" s="91">
        <v>18.5</v>
      </c>
      <c r="AR129" s="92"/>
      <c r="AT129" s="93">
        <f t="shared" si="41"/>
        <v>19.080000000000002</v>
      </c>
      <c r="AU129" s="91">
        <v>19.2</v>
      </c>
      <c r="AV129" s="91">
        <v>19.5</v>
      </c>
      <c r="AW129" s="91">
        <v>19.8</v>
      </c>
      <c r="AX129" s="91">
        <v>18.8</v>
      </c>
      <c r="AY129" s="91">
        <v>18.100000000000001</v>
      </c>
      <c r="AZ129" s="92"/>
      <c r="BB129" s="93">
        <f t="shared" si="42"/>
        <v>14.85</v>
      </c>
      <c r="BC129" s="91">
        <v>14.2</v>
      </c>
      <c r="BD129" s="91">
        <v>15.7</v>
      </c>
      <c r="BE129" s="91">
        <v>14</v>
      </c>
      <c r="BF129" s="91">
        <v>15.5</v>
      </c>
      <c r="BH129" s="92"/>
      <c r="BJ129" s="93">
        <f t="shared" si="43"/>
        <v>17.18</v>
      </c>
      <c r="BK129" s="91">
        <v>16.399999999999999</v>
      </c>
      <c r="BL129" s="91">
        <v>18.7</v>
      </c>
      <c r="BM129" s="91">
        <v>17.3</v>
      </c>
      <c r="BN129" s="91">
        <v>17.8</v>
      </c>
      <c r="BO129" s="91">
        <v>15.7</v>
      </c>
      <c r="BR129" s="93">
        <f t="shared" si="44"/>
        <v>17.36</v>
      </c>
      <c r="BS129" s="91">
        <v>18</v>
      </c>
      <c r="BT129" s="91">
        <v>18.2</v>
      </c>
      <c r="BU129" s="91">
        <v>18.3</v>
      </c>
      <c r="BV129" s="91">
        <v>16.8</v>
      </c>
      <c r="BW129" s="91">
        <v>15.5</v>
      </c>
      <c r="BZ129" s="93">
        <f t="shared" si="45"/>
        <v>18.759999999999998</v>
      </c>
      <c r="CA129" s="91">
        <v>19.399999999999999</v>
      </c>
      <c r="CB129" s="91">
        <v>19</v>
      </c>
      <c r="CC129" s="91">
        <v>19.600000000000001</v>
      </c>
      <c r="CD129" s="91">
        <v>18.100000000000001</v>
      </c>
      <c r="CE129" s="91">
        <v>17.7</v>
      </c>
      <c r="CH129" s="93">
        <f t="shared" si="46"/>
        <v>18.880000000000003</v>
      </c>
      <c r="CI129" s="91">
        <v>19.600000000000001</v>
      </c>
      <c r="CJ129" s="91">
        <v>19.600000000000001</v>
      </c>
      <c r="CK129" s="91">
        <v>19.899999999999999</v>
      </c>
      <c r="CL129" s="91">
        <v>18.100000000000001</v>
      </c>
      <c r="CM129" s="91">
        <v>17.2</v>
      </c>
      <c r="CP129" s="93">
        <f t="shared" si="47"/>
        <v>18.5</v>
      </c>
      <c r="CQ129" s="91">
        <v>18.600000000000001</v>
      </c>
      <c r="CR129" s="91">
        <v>20</v>
      </c>
      <c r="CS129" s="91">
        <v>19.399999999999999</v>
      </c>
      <c r="CT129" s="91">
        <v>17.7</v>
      </c>
      <c r="CU129" s="91">
        <v>16.8</v>
      </c>
    </row>
    <row r="130" spans="3:99">
      <c r="C130" s="92">
        <f t="shared" si="48"/>
        <v>45786</v>
      </c>
      <c r="D130" s="93">
        <f t="shared" ref="D130:D193" si="50">E130*1.0138-0.9765</f>
        <v>16.055340000000005</v>
      </c>
      <c r="E130" s="93">
        <f t="shared" ref="E130:E193" si="51">INDEX(J130:S130,,MATCH($A$14,$J$1:$S$1,FALSE))</f>
        <v>16.800000000000004</v>
      </c>
      <c r="F130" s="93">
        <f t="shared" ref="F130:F193" si="52">IF(D130&gt;8,D130-8,D130*0.05)</f>
        <v>8.0553400000000046</v>
      </c>
      <c r="G130" s="93">
        <f>指導機関用調整項目!$G$2*F130/$F$367</f>
        <v>6.0195107736746134e-002</v>
      </c>
      <c r="H130" s="93">
        <f t="shared" si="49"/>
        <v>2.3682344586968385</v>
      </c>
      <c r="J130" s="93">
        <f t="shared" ref="J130:J193" si="53">V130</f>
        <v>17.649999999999999</v>
      </c>
      <c r="K130" s="93">
        <f t="shared" ref="K130:K193" si="54">AD130</f>
        <v>18.04</v>
      </c>
      <c r="L130" s="93">
        <f t="shared" ref="L130:L193" si="55">AL130</f>
        <v>18.720000000000002</v>
      </c>
      <c r="M130" s="93">
        <f t="shared" ref="M130:M193" si="56">AT130</f>
        <v>19.020000000000003</v>
      </c>
      <c r="N130" s="93">
        <f t="shared" ref="N130:N193" si="57">BB130</f>
        <v>13.574999999999999</v>
      </c>
      <c r="O130" s="93">
        <f t="shared" ref="O130:O193" si="58">BJ130</f>
        <v>16.079999999999998</v>
      </c>
      <c r="P130" s="93">
        <f t="shared" ref="P130:P193" si="59">BR130</f>
        <v>16.800000000000004</v>
      </c>
      <c r="Q130" s="93">
        <f t="shared" ref="Q130:Q193" si="60">BZ130</f>
        <v>18.020000000000003</v>
      </c>
      <c r="R130" s="93">
        <f t="shared" ref="R130:R193" si="61">CH130</f>
        <v>18.02</v>
      </c>
      <c r="S130" s="93">
        <f t="shared" ref="S130:S193" si="62">CP130</f>
        <v>17.32</v>
      </c>
      <c r="V130" s="93">
        <f t="shared" ref="V130:V193" si="63">AVERAGE(W130:AA130)</f>
        <v>17.649999999999999</v>
      </c>
      <c r="X130" s="91">
        <v>15.4</v>
      </c>
      <c r="Y130" s="91">
        <v>16.5</v>
      </c>
      <c r="Z130" s="91">
        <v>22.2</v>
      </c>
      <c r="AA130" s="91">
        <v>16.5</v>
      </c>
      <c r="AB130" s="92"/>
      <c r="AD130" s="93">
        <f t="shared" ref="AD130:AD193" si="64">AVERAGE(AE130:AI130)</f>
        <v>18.04</v>
      </c>
      <c r="AE130" s="91">
        <v>20</v>
      </c>
      <c r="AF130" s="91">
        <v>15.3</v>
      </c>
      <c r="AG130" s="91">
        <v>16.3</v>
      </c>
      <c r="AH130" s="91">
        <v>21.9</v>
      </c>
      <c r="AI130" s="91">
        <v>16.7</v>
      </c>
      <c r="AJ130" s="92"/>
      <c r="AL130" s="93">
        <f t="shared" ref="AL130:AL193" si="65">AVERAGE(AM130:AQ130)</f>
        <v>18.720000000000002</v>
      </c>
      <c r="AM130" s="91">
        <v>20.5</v>
      </c>
      <c r="AN130" s="91">
        <v>16.2</v>
      </c>
      <c r="AO130" s="91">
        <v>17.100000000000001</v>
      </c>
      <c r="AP130" s="91">
        <v>23.1</v>
      </c>
      <c r="AQ130" s="91">
        <v>16.7</v>
      </c>
      <c r="AR130" s="92"/>
      <c r="AT130" s="93">
        <f t="shared" ref="AT130:AT193" si="66">AVERAGE(AU130:AY130)</f>
        <v>19.020000000000003</v>
      </c>
      <c r="AU130" s="91">
        <v>21.1</v>
      </c>
      <c r="AV130" s="91">
        <v>16.600000000000001</v>
      </c>
      <c r="AW130" s="91">
        <v>17.3</v>
      </c>
      <c r="AX130" s="91">
        <v>23.4</v>
      </c>
      <c r="AY130" s="91">
        <v>16.7</v>
      </c>
      <c r="AZ130" s="92"/>
      <c r="BB130" s="93">
        <f t="shared" ref="BB130:BB193" si="67">AVERAGE(BC130:BG130)</f>
        <v>13.574999999999999</v>
      </c>
      <c r="BC130" s="91">
        <v>15.5</v>
      </c>
      <c r="BD130" s="91">
        <v>11.1</v>
      </c>
      <c r="BE130" s="91">
        <v>11.5</v>
      </c>
      <c r="BF130" s="91">
        <v>16.2</v>
      </c>
      <c r="BH130" s="92"/>
      <c r="BJ130" s="93">
        <f t="shared" ref="BJ130:BJ193" si="68">AVERAGE(BK130:BO130)</f>
        <v>16.079999999999998</v>
      </c>
      <c r="BK130" s="91">
        <v>17.899999999999999</v>
      </c>
      <c r="BL130" s="91">
        <v>14.7</v>
      </c>
      <c r="BM130" s="91">
        <v>14.9</v>
      </c>
      <c r="BN130" s="91">
        <v>18.399999999999999</v>
      </c>
      <c r="BO130" s="91">
        <v>14.5</v>
      </c>
      <c r="BR130" s="93">
        <f t="shared" ref="BR130:BR193" si="69">AVERAGE(BS130:BW130)</f>
        <v>16.800000000000004</v>
      </c>
      <c r="BS130" s="91">
        <v>17.8</v>
      </c>
      <c r="BT130" s="91">
        <v>14.9</v>
      </c>
      <c r="BU130" s="91">
        <v>15.5</v>
      </c>
      <c r="BV130" s="91">
        <v>19.600000000000001</v>
      </c>
      <c r="BW130" s="91">
        <v>16.2</v>
      </c>
      <c r="BZ130" s="93">
        <f t="shared" ref="BZ130:BZ193" si="70">AVERAGE(CA130:CE130)</f>
        <v>18.020000000000003</v>
      </c>
      <c r="CA130" s="91">
        <v>18.7</v>
      </c>
      <c r="CB130" s="91">
        <v>17.100000000000001</v>
      </c>
      <c r="CC130" s="91">
        <v>17.2</v>
      </c>
      <c r="CD130" s="91">
        <v>19.899999999999999</v>
      </c>
      <c r="CE130" s="91">
        <v>17.2</v>
      </c>
      <c r="CH130" s="93">
        <f t="shared" ref="CH130:CH193" si="71">AVERAGE(CI130:CM130)</f>
        <v>18.02</v>
      </c>
      <c r="CI130" s="91">
        <v>19.100000000000001</v>
      </c>
      <c r="CJ130" s="91">
        <v>16.7</v>
      </c>
      <c r="CK130" s="91">
        <v>16.899999999999999</v>
      </c>
      <c r="CL130" s="91">
        <v>21</v>
      </c>
      <c r="CM130" s="91">
        <v>16.399999999999999</v>
      </c>
      <c r="CP130" s="93">
        <f t="shared" ref="CP130:CP193" si="72">AVERAGE(CQ130:CU130)</f>
        <v>17.32</v>
      </c>
      <c r="CQ130" s="91">
        <v>18.899999999999999</v>
      </c>
      <c r="CR130" s="91">
        <v>16</v>
      </c>
      <c r="CS130" s="91">
        <v>15.5</v>
      </c>
      <c r="CT130" s="91">
        <v>20</v>
      </c>
      <c r="CU130" s="91">
        <v>16.2</v>
      </c>
    </row>
    <row r="131" spans="3:99">
      <c r="C131" s="92">
        <f t="shared" ref="C131:C194" si="73">C130+1</f>
        <v>45787</v>
      </c>
      <c r="D131" s="93">
        <f t="shared" si="50"/>
        <v>15.710648000000001</v>
      </c>
      <c r="E131" s="93">
        <f t="shared" si="51"/>
        <v>16.46</v>
      </c>
      <c r="F131" s="93">
        <f t="shared" si="52"/>
        <v>7.7106480000000008</v>
      </c>
      <c r="G131" s="93">
        <f>指導機関用調整項目!$G$2*F131/$F$367</f>
        <v>5.7619329175444607e-002</v>
      </c>
      <c r="H131" s="93">
        <f t="shared" ref="H131:H194" si="74">G131+H130</f>
        <v>2.425853787872283</v>
      </c>
      <c r="J131" s="93">
        <f t="shared" si="53"/>
        <v>17.45</v>
      </c>
      <c r="K131" s="93">
        <f t="shared" si="54"/>
        <v>16.68</v>
      </c>
      <c r="L131" s="93">
        <f t="shared" si="55"/>
        <v>17.22</v>
      </c>
      <c r="M131" s="93">
        <f t="shared" si="56"/>
        <v>17.54</v>
      </c>
      <c r="N131" s="93">
        <f t="shared" si="57"/>
        <v>12.574999999999999</v>
      </c>
      <c r="O131" s="93">
        <f t="shared" si="58"/>
        <v>15.26</v>
      </c>
      <c r="P131" s="93">
        <f t="shared" si="59"/>
        <v>16.46</v>
      </c>
      <c r="Q131" s="93">
        <f t="shared" si="60"/>
        <v>17.46</v>
      </c>
      <c r="R131" s="93">
        <f t="shared" si="61"/>
        <v>16.98</v>
      </c>
      <c r="S131" s="93">
        <f t="shared" si="62"/>
        <v>16.96</v>
      </c>
      <c r="V131" s="93">
        <f t="shared" si="63"/>
        <v>17.45</v>
      </c>
      <c r="X131" s="91">
        <v>16.2</v>
      </c>
      <c r="Y131" s="91">
        <v>17.399999999999999</v>
      </c>
      <c r="Z131" s="91">
        <v>18.899999999999999</v>
      </c>
      <c r="AA131" s="91">
        <v>17.3</v>
      </c>
      <c r="AB131" s="92"/>
      <c r="AD131" s="93">
        <f t="shared" si="64"/>
        <v>16.68</v>
      </c>
      <c r="AE131" s="91">
        <v>14.4</v>
      </c>
      <c r="AF131" s="91">
        <v>16.2</v>
      </c>
      <c r="AG131" s="91">
        <v>17.100000000000001</v>
      </c>
      <c r="AH131" s="91">
        <v>18.600000000000001</v>
      </c>
      <c r="AI131" s="91">
        <v>17.100000000000001</v>
      </c>
      <c r="AJ131" s="92"/>
      <c r="AL131" s="93">
        <f t="shared" si="65"/>
        <v>17.22</v>
      </c>
      <c r="AM131" s="91">
        <v>15.4</v>
      </c>
      <c r="AN131" s="91">
        <v>16.7</v>
      </c>
      <c r="AO131" s="91">
        <v>17.5</v>
      </c>
      <c r="AP131" s="91">
        <v>19.100000000000001</v>
      </c>
      <c r="AQ131" s="91">
        <v>17.399999999999999</v>
      </c>
      <c r="AR131" s="92"/>
      <c r="AT131" s="93">
        <f t="shared" si="66"/>
        <v>17.54</v>
      </c>
      <c r="AU131" s="91">
        <v>16.100000000000001</v>
      </c>
      <c r="AV131" s="91">
        <v>16.7</v>
      </c>
      <c r="AW131" s="91">
        <v>18</v>
      </c>
      <c r="AX131" s="91">
        <v>19.399999999999999</v>
      </c>
      <c r="AY131" s="91">
        <v>17.5</v>
      </c>
      <c r="AZ131" s="92"/>
      <c r="BB131" s="93">
        <f t="shared" si="67"/>
        <v>12.574999999999999</v>
      </c>
      <c r="BC131" s="91">
        <v>10.7</v>
      </c>
      <c r="BD131" s="91">
        <v>12.8</v>
      </c>
      <c r="BE131" s="91">
        <v>12.6</v>
      </c>
      <c r="BF131" s="91">
        <v>14.2</v>
      </c>
      <c r="BH131" s="92"/>
      <c r="BJ131" s="93">
        <f t="shared" si="68"/>
        <v>15.26</v>
      </c>
      <c r="BK131" s="91">
        <v>14.2</v>
      </c>
      <c r="BL131" s="91">
        <v>15.3</v>
      </c>
      <c r="BM131" s="91">
        <v>14.9</v>
      </c>
      <c r="BN131" s="91">
        <v>17.600000000000001</v>
      </c>
      <c r="BO131" s="91">
        <v>14.3</v>
      </c>
      <c r="BR131" s="93">
        <f t="shared" si="69"/>
        <v>16.46</v>
      </c>
      <c r="BS131" s="91">
        <v>14.6</v>
      </c>
      <c r="BT131" s="91">
        <v>16.3</v>
      </c>
      <c r="BU131" s="91">
        <v>15.8</v>
      </c>
      <c r="BV131" s="91">
        <v>17.600000000000001</v>
      </c>
      <c r="BW131" s="91">
        <v>18</v>
      </c>
      <c r="BZ131" s="93">
        <f t="shared" si="70"/>
        <v>17.46</v>
      </c>
      <c r="CA131" s="91">
        <v>16.5</v>
      </c>
      <c r="CB131" s="91">
        <v>16.899999999999999</v>
      </c>
      <c r="CC131" s="91">
        <v>17.8</v>
      </c>
      <c r="CD131" s="91">
        <v>18.3</v>
      </c>
      <c r="CE131" s="91">
        <v>17.8</v>
      </c>
      <c r="CH131" s="93">
        <f t="shared" si="71"/>
        <v>16.98</v>
      </c>
      <c r="CI131" s="91">
        <v>16.5</v>
      </c>
      <c r="CJ131" s="91">
        <v>15.1</v>
      </c>
      <c r="CK131" s="91">
        <v>17</v>
      </c>
      <c r="CL131" s="91">
        <v>18.899999999999999</v>
      </c>
      <c r="CM131" s="91">
        <v>17.399999999999999</v>
      </c>
      <c r="CP131" s="93">
        <f t="shared" si="72"/>
        <v>16.96</v>
      </c>
      <c r="CQ131" s="91">
        <v>16.5</v>
      </c>
      <c r="CR131" s="91">
        <v>17.100000000000001</v>
      </c>
      <c r="CS131" s="91">
        <v>16.2</v>
      </c>
      <c r="CT131" s="91">
        <v>19.100000000000001</v>
      </c>
      <c r="CU131" s="91">
        <v>15.9</v>
      </c>
    </row>
    <row r="132" spans="3:99">
      <c r="C132" s="92">
        <f t="shared" si="73"/>
        <v>45788</v>
      </c>
      <c r="D132" s="93">
        <f t="shared" si="50"/>
        <v>16.967759999999998</v>
      </c>
      <c r="E132" s="93">
        <f t="shared" si="51"/>
        <v>17.7</v>
      </c>
      <c r="F132" s="93">
        <f t="shared" si="52"/>
        <v>8.9677599999999984</v>
      </c>
      <c r="G132" s="93">
        <f>指導機関用調整項目!$G$2*F132/$F$367</f>
        <v>6.7013345104897148e-002</v>
      </c>
      <c r="H132" s="93">
        <f t="shared" si="74"/>
        <v>2.4928671329771803</v>
      </c>
      <c r="J132" s="93">
        <f t="shared" si="53"/>
        <v>18.399999999999999</v>
      </c>
      <c r="K132" s="93">
        <f t="shared" si="54"/>
        <v>17.860000000000003</v>
      </c>
      <c r="L132" s="93">
        <f t="shared" si="55"/>
        <v>18.3</v>
      </c>
      <c r="M132" s="93">
        <f t="shared" si="56"/>
        <v>18.64</v>
      </c>
      <c r="N132" s="93">
        <f t="shared" si="57"/>
        <v>13.1</v>
      </c>
      <c r="O132" s="93">
        <f t="shared" si="58"/>
        <v>16.279999999999998</v>
      </c>
      <c r="P132" s="93">
        <f t="shared" si="59"/>
        <v>17.7</v>
      </c>
      <c r="Q132" s="93">
        <f t="shared" si="60"/>
        <v>18.459999999999997</v>
      </c>
      <c r="R132" s="93">
        <f t="shared" si="61"/>
        <v>18.279999999999998</v>
      </c>
      <c r="S132" s="93">
        <f t="shared" si="62"/>
        <v>17.52</v>
      </c>
      <c r="V132" s="93">
        <f t="shared" si="63"/>
        <v>18.399999999999999</v>
      </c>
      <c r="X132" s="91">
        <v>16.7</v>
      </c>
      <c r="Y132" s="91">
        <v>18.399999999999999</v>
      </c>
      <c r="Z132" s="91">
        <v>18.899999999999999</v>
      </c>
      <c r="AA132" s="91">
        <v>19.600000000000001</v>
      </c>
      <c r="AB132" s="92"/>
      <c r="AD132" s="93">
        <f t="shared" si="64"/>
        <v>17.860000000000003</v>
      </c>
      <c r="AE132" s="91">
        <v>16.3</v>
      </c>
      <c r="AF132" s="91">
        <v>16.899999999999999</v>
      </c>
      <c r="AG132" s="91">
        <v>18.5</v>
      </c>
      <c r="AH132" s="91">
        <v>18.7</v>
      </c>
      <c r="AI132" s="91">
        <v>18.899999999999999</v>
      </c>
      <c r="AJ132" s="92"/>
      <c r="AL132" s="93">
        <f t="shared" si="65"/>
        <v>18.3</v>
      </c>
      <c r="AM132" s="91">
        <v>17</v>
      </c>
      <c r="AN132" s="91">
        <v>17.399999999999999</v>
      </c>
      <c r="AO132" s="91">
        <v>18.399999999999999</v>
      </c>
      <c r="AP132" s="91">
        <v>19.5</v>
      </c>
      <c r="AQ132" s="91">
        <v>19.2</v>
      </c>
      <c r="AR132" s="92"/>
      <c r="AT132" s="93">
        <f t="shared" si="66"/>
        <v>18.64</v>
      </c>
      <c r="AU132" s="91">
        <v>17.5</v>
      </c>
      <c r="AV132" s="91">
        <v>17.5</v>
      </c>
      <c r="AW132" s="91">
        <v>19</v>
      </c>
      <c r="AX132" s="91">
        <v>19.7</v>
      </c>
      <c r="AY132" s="91">
        <v>19.5</v>
      </c>
      <c r="AZ132" s="92"/>
      <c r="BB132" s="93">
        <f t="shared" si="67"/>
        <v>13.1</v>
      </c>
      <c r="BC132" s="91">
        <v>12.4</v>
      </c>
      <c r="BD132" s="91">
        <v>12.5</v>
      </c>
      <c r="BE132" s="91">
        <v>13.1</v>
      </c>
      <c r="BF132" s="91">
        <v>14.4</v>
      </c>
      <c r="BH132" s="92"/>
      <c r="BJ132" s="93">
        <f t="shared" si="68"/>
        <v>16.279999999999998</v>
      </c>
      <c r="BK132" s="91">
        <v>15.1</v>
      </c>
      <c r="BL132" s="91">
        <v>15.3</v>
      </c>
      <c r="BM132" s="91">
        <v>16.399999999999999</v>
      </c>
      <c r="BN132" s="91">
        <v>18.3</v>
      </c>
      <c r="BO132" s="91">
        <v>16.3</v>
      </c>
      <c r="BR132" s="93">
        <f t="shared" si="69"/>
        <v>17.7</v>
      </c>
      <c r="BS132" s="91">
        <v>16</v>
      </c>
      <c r="BT132" s="91">
        <v>15.8</v>
      </c>
      <c r="BU132" s="91">
        <v>17.399999999999999</v>
      </c>
      <c r="BV132" s="91">
        <v>17</v>
      </c>
      <c r="BW132" s="91">
        <v>22.3</v>
      </c>
      <c r="BZ132" s="93">
        <f t="shared" si="70"/>
        <v>18.459999999999997</v>
      </c>
      <c r="CA132" s="91">
        <v>17.7</v>
      </c>
      <c r="CB132" s="91">
        <v>18.100000000000001</v>
      </c>
      <c r="CC132" s="91">
        <v>18.899999999999999</v>
      </c>
      <c r="CD132" s="91">
        <v>18.7</v>
      </c>
      <c r="CE132" s="91">
        <v>18.899999999999999</v>
      </c>
      <c r="CH132" s="93">
        <f t="shared" si="71"/>
        <v>18.279999999999998</v>
      </c>
      <c r="CI132" s="91">
        <v>16.899999999999999</v>
      </c>
      <c r="CJ132" s="91">
        <v>18.100000000000001</v>
      </c>
      <c r="CK132" s="91">
        <v>18.3</v>
      </c>
      <c r="CL132" s="91">
        <v>19.399999999999999</v>
      </c>
      <c r="CM132" s="91">
        <v>18.7</v>
      </c>
      <c r="CP132" s="93">
        <f t="shared" si="72"/>
        <v>17.52</v>
      </c>
      <c r="CQ132" s="91">
        <v>16.7</v>
      </c>
      <c r="CR132" s="91">
        <v>17.600000000000001</v>
      </c>
      <c r="CS132" s="91">
        <v>17.899999999999999</v>
      </c>
      <c r="CT132" s="91">
        <v>19.100000000000001</v>
      </c>
      <c r="CU132" s="91">
        <v>16.3</v>
      </c>
    </row>
    <row r="133" spans="3:99">
      <c r="C133" s="92">
        <f t="shared" si="73"/>
        <v>45789</v>
      </c>
      <c r="D133" s="93">
        <f t="shared" si="50"/>
        <v>16.643344000000003</v>
      </c>
      <c r="E133" s="93">
        <f t="shared" si="51"/>
        <v>17.380000000000003</v>
      </c>
      <c r="F133" s="93">
        <f t="shared" si="52"/>
        <v>8.6433440000000026</v>
      </c>
      <c r="G133" s="93">
        <f>指導機関用調整項目!$G$2*F133/$F$367</f>
        <v>6.4589082929554578e-002</v>
      </c>
      <c r="H133" s="93">
        <f t="shared" si="74"/>
        <v>2.5574562159067349</v>
      </c>
      <c r="J133" s="93">
        <f t="shared" si="53"/>
        <v>19.350000000000001</v>
      </c>
      <c r="K133" s="93">
        <f t="shared" si="54"/>
        <v>18.959999999999997</v>
      </c>
      <c r="L133" s="93">
        <f t="shared" si="55"/>
        <v>18.96</v>
      </c>
      <c r="M133" s="93">
        <f t="shared" si="56"/>
        <v>19.34</v>
      </c>
      <c r="N133" s="93">
        <f t="shared" si="57"/>
        <v>12.85</v>
      </c>
      <c r="O133" s="93">
        <f t="shared" si="58"/>
        <v>16.899999999999999</v>
      </c>
      <c r="P133" s="93">
        <f t="shared" si="59"/>
        <v>17.380000000000003</v>
      </c>
      <c r="Q133" s="93">
        <f t="shared" si="60"/>
        <v>19</v>
      </c>
      <c r="R133" s="93">
        <f t="shared" si="61"/>
        <v>19.040000000000003</v>
      </c>
      <c r="S133" s="93">
        <f t="shared" si="62"/>
        <v>18.399999999999999</v>
      </c>
      <c r="V133" s="93">
        <f t="shared" si="63"/>
        <v>19.350000000000001</v>
      </c>
      <c r="X133" s="91">
        <v>17.7</v>
      </c>
      <c r="Y133" s="91">
        <v>18.5</v>
      </c>
      <c r="Z133" s="91">
        <v>17.600000000000001</v>
      </c>
      <c r="AA133" s="91">
        <v>23.6</v>
      </c>
      <c r="AB133" s="92"/>
      <c r="AD133" s="93">
        <f t="shared" si="64"/>
        <v>18.959999999999997</v>
      </c>
      <c r="AE133" s="91">
        <v>18.3</v>
      </c>
      <c r="AF133" s="91">
        <v>17.5</v>
      </c>
      <c r="AG133" s="91">
        <v>18.8</v>
      </c>
      <c r="AH133" s="91">
        <v>17.8</v>
      </c>
      <c r="AI133" s="91">
        <v>22.4</v>
      </c>
      <c r="AJ133" s="92"/>
      <c r="AL133" s="93">
        <f t="shared" si="65"/>
        <v>18.96</v>
      </c>
      <c r="AM133" s="91">
        <v>18.5</v>
      </c>
      <c r="AN133" s="91">
        <v>17.899999999999999</v>
      </c>
      <c r="AO133" s="91">
        <v>19</v>
      </c>
      <c r="AP133" s="91">
        <v>17.7</v>
      </c>
      <c r="AQ133" s="91">
        <v>21.7</v>
      </c>
      <c r="AR133" s="92"/>
      <c r="AT133" s="93">
        <f t="shared" si="66"/>
        <v>19.34</v>
      </c>
      <c r="AU133" s="91">
        <v>18.5</v>
      </c>
      <c r="AV133" s="91">
        <v>18</v>
      </c>
      <c r="AW133" s="91">
        <v>19</v>
      </c>
      <c r="AX133" s="91">
        <v>18.2</v>
      </c>
      <c r="AY133" s="91">
        <v>23</v>
      </c>
      <c r="AZ133" s="92"/>
      <c r="BB133" s="93">
        <f t="shared" si="67"/>
        <v>12.85</v>
      </c>
      <c r="BC133" s="91">
        <v>14</v>
      </c>
      <c r="BD133" s="91">
        <v>12.1</v>
      </c>
      <c r="BE133" s="91">
        <v>12.9</v>
      </c>
      <c r="BF133" s="91">
        <v>12.4</v>
      </c>
      <c r="BH133" s="92"/>
      <c r="BJ133" s="93">
        <f t="shared" si="68"/>
        <v>16.899999999999999</v>
      </c>
      <c r="BK133" s="91">
        <v>16.399999999999999</v>
      </c>
      <c r="BL133" s="91">
        <v>15.4</v>
      </c>
      <c r="BM133" s="91">
        <v>15.8</v>
      </c>
      <c r="BN133" s="91">
        <v>15.4</v>
      </c>
      <c r="BO133" s="91">
        <v>21.5</v>
      </c>
      <c r="BR133" s="93">
        <f t="shared" si="69"/>
        <v>17.380000000000003</v>
      </c>
      <c r="BS133" s="91">
        <v>17.3</v>
      </c>
      <c r="BT133" s="91">
        <v>16.399999999999999</v>
      </c>
      <c r="BU133" s="91">
        <v>17.399999999999999</v>
      </c>
      <c r="BV133" s="91">
        <v>15.9</v>
      </c>
      <c r="BW133" s="91">
        <v>19.899999999999999</v>
      </c>
      <c r="BZ133" s="93">
        <f t="shared" si="70"/>
        <v>19</v>
      </c>
      <c r="CA133" s="91">
        <v>18.7</v>
      </c>
      <c r="CB133" s="91">
        <v>18.600000000000001</v>
      </c>
      <c r="CC133" s="91">
        <v>18.7</v>
      </c>
      <c r="CD133" s="91">
        <v>18.100000000000001</v>
      </c>
      <c r="CE133" s="91">
        <v>20.9</v>
      </c>
      <c r="CH133" s="93">
        <f t="shared" si="71"/>
        <v>19.040000000000003</v>
      </c>
      <c r="CI133" s="91">
        <v>18</v>
      </c>
      <c r="CJ133" s="91">
        <v>18.100000000000001</v>
      </c>
      <c r="CK133" s="91">
        <v>18.3</v>
      </c>
      <c r="CL133" s="91">
        <v>17.7</v>
      </c>
      <c r="CM133" s="91">
        <v>23.1</v>
      </c>
      <c r="CP133" s="93">
        <f t="shared" si="72"/>
        <v>18.399999999999999</v>
      </c>
      <c r="CQ133" s="91">
        <v>17.8</v>
      </c>
      <c r="CR133" s="91">
        <v>17.8</v>
      </c>
      <c r="CS133" s="91">
        <v>17.3</v>
      </c>
      <c r="CT133" s="91">
        <v>17</v>
      </c>
      <c r="CU133" s="91">
        <v>22.1</v>
      </c>
    </row>
    <row r="134" spans="3:99">
      <c r="C134" s="92">
        <f t="shared" si="73"/>
        <v>45790</v>
      </c>
      <c r="D134" s="93">
        <f t="shared" si="50"/>
        <v>16.846104</v>
      </c>
      <c r="E134" s="93">
        <f t="shared" si="51"/>
        <v>17.580000000000002</v>
      </c>
      <c r="F134" s="93">
        <f t="shared" si="52"/>
        <v>8.8461040000000004</v>
      </c>
      <c r="G134" s="93">
        <f>指導機関用調整項目!$G$2*F134/$F$367</f>
        <v>6.6104246789143686e-002</v>
      </c>
      <c r="H134" s="93">
        <f t="shared" si="74"/>
        <v>2.6235604626958784</v>
      </c>
      <c r="J134" s="93">
        <f t="shared" si="53"/>
        <v>18.524999999999999</v>
      </c>
      <c r="K134" s="93">
        <f t="shared" si="54"/>
        <v>18.62</v>
      </c>
      <c r="L134" s="93">
        <f t="shared" si="55"/>
        <v>18.8</v>
      </c>
      <c r="M134" s="93">
        <f t="shared" si="56"/>
        <v>19.100000000000001</v>
      </c>
      <c r="N134" s="93">
        <f t="shared" si="57"/>
        <v>13.15</v>
      </c>
      <c r="O134" s="93">
        <f t="shared" si="58"/>
        <v>16.8</v>
      </c>
      <c r="P134" s="93">
        <f t="shared" si="59"/>
        <v>17.580000000000002</v>
      </c>
      <c r="Q134" s="93">
        <f t="shared" si="60"/>
        <v>18.64</v>
      </c>
      <c r="R134" s="93">
        <f t="shared" si="61"/>
        <v>18.86</v>
      </c>
      <c r="S134" s="93">
        <f t="shared" si="62"/>
        <v>18.420000000000002</v>
      </c>
      <c r="V134" s="93">
        <f t="shared" si="63"/>
        <v>18.524999999999999</v>
      </c>
      <c r="X134" s="91">
        <v>15.8</v>
      </c>
      <c r="Y134" s="91">
        <v>18.8</v>
      </c>
      <c r="Z134" s="91">
        <v>18</v>
      </c>
      <c r="AA134" s="91">
        <v>21.5</v>
      </c>
      <c r="AB134" s="92"/>
      <c r="AD134" s="93">
        <f t="shared" si="64"/>
        <v>18.62</v>
      </c>
      <c r="AE134" s="91">
        <v>19.8</v>
      </c>
      <c r="AF134" s="91">
        <v>15.6</v>
      </c>
      <c r="AG134" s="91">
        <v>18.8</v>
      </c>
      <c r="AH134" s="91">
        <v>18.100000000000001</v>
      </c>
      <c r="AI134" s="91">
        <v>20.8</v>
      </c>
      <c r="AJ134" s="92"/>
      <c r="AL134" s="93">
        <f t="shared" si="65"/>
        <v>18.8</v>
      </c>
      <c r="AM134" s="91">
        <v>19.600000000000001</v>
      </c>
      <c r="AN134" s="91">
        <v>15.8</v>
      </c>
      <c r="AO134" s="91">
        <v>18.899999999999999</v>
      </c>
      <c r="AP134" s="91">
        <v>18.7</v>
      </c>
      <c r="AQ134" s="91">
        <v>21</v>
      </c>
      <c r="AR134" s="92"/>
      <c r="AT134" s="93">
        <f t="shared" si="66"/>
        <v>19.100000000000001</v>
      </c>
      <c r="AU134" s="91">
        <v>20.100000000000001</v>
      </c>
      <c r="AV134" s="91">
        <v>15.9</v>
      </c>
      <c r="AW134" s="91">
        <v>19</v>
      </c>
      <c r="AX134" s="91">
        <v>19</v>
      </c>
      <c r="AY134" s="91">
        <v>21.5</v>
      </c>
      <c r="AZ134" s="92"/>
      <c r="BB134" s="93">
        <f t="shared" si="67"/>
        <v>13.15</v>
      </c>
      <c r="BC134" s="91">
        <v>13.5</v>
      </c>
      <c r="BD134" s="91">
        <v>10.9</v>
      </c>
      <c r="BE134" s="91">
        <v>15.1</v>
      </c>
      <c r="BF134" s="91">
        <v>13.1</v>
      </c>
      <c r="BH134" s="92"/>
      <c r="BJ134" s="93">
        <f t="shared" si="68"/>
        <v>16.8</v>
      </c>
      <c r="BK134" s="91">
        <v>16.7</v>
      </c>
      <c r="BL134" s="91">
        <v>14</v>
      </c>
      <c r="BM134" s="91">
        <v>17.899999999999999</v>
      </c>
      <c r="BN134" s="91">
        <v>16.899999999999999</v>
      </c>
      <c r="BO134" s="91">
        <v>18.5</v>
      </c>
      <c r="BR134" s="93">
        <f t="shared" si="69"/>
        <v>17.580000000000002</v>
      </c>
      <c r="BS134" s="91">
        <v>18.600000000000001</v>
      </c>
      <c r="BT134" s="91">
        <v>14.8</v>
      </c>
      <c r="BU134" s="91">
        <v>18</v>
      </c>
      <c r="BV134" s="91">
        <v>16.7</v>
      </c>
      <c r="BW134" s="91">
        <v>19.8</v>
      </c>
      <c r="BZ134" s="93">
        <f t="shared" si="70"/>
        <v>18.64</v>
      </c>
      <c r="CA134" s="91">
        <v>19.399999999999999</v>
      </c>
      <c r="CB134" s="91">
        <v>16.8</v>
      </c>
      <c r="CC134" s="91">
        <v>18.8</v>
      </c>
      <c r="CD134" s="91">
        <v>18.2</v>
      </c>
      <c r="CE134" s="91">
        <v>20</v>
      </c>
      <c r="CH134" s="93">
        <f t="shared" si="71"/>
        <v>18.86</v>
      </c>
      <c r="CI134" s="91">
        <v>19.7</v>
      </c>
      <c r="CJ134" s="91">
        <v>16.3</v>
      </c>
      <c r="CK134" s="91">
        <v>19.3</v>
      </c>
      <c r="CL134" s="91">
        <v>19</v>
      </c>
      <c r="CM134" s="91">
        <v>20</v>
      </c>
      <c r="CP134" s="93">
        <f t="shared" si="72"/>
        <v>18.420000000000002</v>
      </c>
      <c r="CQ134" s="91">
        <v>18.8</v>
      </c>
      <c r="CR134" s="91">
        <v>15.4</v>
      </c>
      <c r="CS134" s="91">
        <v>18.7</v>
      </c>
      <c r="CT134" s="91">
        <v>19.399999999999999</v>
      </c>
      <c r="CU134" s="91">
        <v>19.8</v>
      </c>
    </row>
    <row r="135" spans="3:99">
      <c r="C135" s="92">
        <f t="shared" si="73"/>
        <v>45791</v>
      </c>
      <c r="D135" s="93">
        <f t="shared" si="50"/>
        <v>17.170519999999996</v>
      </c>
      <c r="E135" s="93">
        <f t="shared" si="51"/>
        <v>17.899999999999999</v>
      </c>
      <c r="F135" s="93">
        <f t="shared" si="52"/>
        <v>9.1705199999999962</v>
      </c>
      <c r="G135" s="93">
        <f>指導機関用調整項目!$G$2*F135/$F$367</f>
        <v>6.8528508964486243e-002</v>
      </c>
      <c r="H135" s="93">
        <f t="shared" si="74"/>
        <v>2.6920889716603646</v>
      </c>
      <c r="J135" s="93">
        <f t="shared" si="53"/>
        <v>19.950000000000003</v>
      </c>
      <c r="K135" s="93">
        <f t="shared" si="54"/>
        <v>19.32</v>
      </c>
      <c r="L135" s="93">
        <f t="shared" si="55"/>
        <v>19.8</v>
      </c>
      <c r="M135" s="93">
        <f t="shared" si="56"/>
        <v>20.080000000000002</v>
      </c>
      <c r="N135" s="93">
        <f t="shared" si="57"/>
        <v>14.625</v>
      </c>
      <c r="O135" s="93">
        <f t="shared" si="58"/>
        <v>17.380000000000003</v>
      </c>
      <c r="P135" s="93">
        <f t="shared" si="59"/>
        <v>17.899999999999999</v>
      </c>
      <c r="Q135" s="93">
        <f t="shared" si="60"/>
        <v>19.18</v>
      </c>
      <c r="R135" s="93">
        <f t="shared" si="61"/>
        <v>19.2</v>
      </c>
      <c r="S135" s="93">
        <f t="shared" si="62"/>
        <v>18.899999999999999</v>
      </c>
      <c r="V135" s="93">
        <f t="shared" si="63"/>
        <v>19.950000000000003</v>
      </c>
      <c r="X135" s="91">
        <v>15.8</v>
      </c>
      <c r="Y135" s="91">
        <v>21.1</v>
      </c>
      <c r="Z135" s="91">
        <v>20.2</v>
      </c>
      <c r="AA135" s="91">
        <v>22.7</v>
      </c>
      <c r="AB135" s="92"/>
      <c r="AD135" s="93">
        <f t="shared" si="64"/>
        <v>19.32</v>
      </c>
      <c r="AE135" s="91">
        <v>18.600000000000001</v>
      </c>
      <c r="AF135" s="91">
        <v>15.7</v>
      </c>
      <c r="AG135" s="91">
        <v>20.399999999999999</v>
      </c>
      <c r="AH135" s="91">
        <v>20</v>
      </c>
      <c r="AI135" s="91">
        <v>21.9</v>
      </c>
      <c r="AJ135" s="92"/>
      <c r="AL135" s="93">
        <f t="shared" si="65"/>
        <v>19.8</v>
      </c>
      <c r="AM135" s="91">
        <v>19.100000000000001</v>
      </c>
      <c r="AN135" s="91">
        <v>16.100000000000001</v>
      </c>
      <c r="AO135" s="91">
        <v>21.1</v>
      </c>
      <c r="AP135" s="91">
        <v>20.2</v>
      </c>
      <c r="AQ135" s="91">
        <v>22.5</v>
      </c>
      <c r="AR135" s="92"/>
      <c r="AT135" s="93">
        <f t="shared" si="66"/>
        <v>20.080000000000002</v>
      </c>
      <c r="AU135" s="91">
        <v>19.399999999999999</v>
      </c>
      <c r="AV135" s="91">
        <v>15.8</v>
      </c>
      <c r="AW135" s="91">
        <v>21.9</v>
      </c>
      <c r="AX135" s="91">
        <v>20.2</v>
      </c>
      <c r="AY135" s="91">
        <v>23.1</v>
      </c>
      <c r="AZ135" s="92"/>
      <c r="BB135" s="93">
        <f t="shared" si="67"/>
        <v>14.625</v>
      </c>
      <c r="BC135" s="91">
        <v>14.7</v>
      </c>
      <c r="BD135" s="91">
        <v>10.199999999999999</v>
      </c>
      <c r="BE135" s="91">
        <v>16.8</v>
      </c>
      <c r="BF135" s="91">
        <v>16.8</v>
      </c>
      <c r="BH135" s="92"/>
      <c r="BJ135" s="93">
        <f t="shared" si="68"/>
        <v>17.380000000000003</v>
      </c>
      <c r="BK135" s="91">
        <v>16.600000000000001</v>
      </c>
      <c r="BL135" s="91">
        <v>13.2</v>
      </c>
      <c r="BM135" s="91">
        <v>19.7</v>
      </c>
      <c r="BN135" s="91">
        <v>19.2</v>
      </c>
      <c r="BO135" s="91">
        <v>18.2</v>
      </c>
      <c r="BR135" s="93">
        <f t="shared" si="69"/>
        <v>17.899999999999999</v>
      </c>
      <c r="BS135" s="91">
        <v>17.899999999999999</v>
      </c>
      <c r="BT135" s="91">
        <v>14.1</v>
      </c>
      <c r="BU135" s="91">
        <v>20</v>
      </c>
      <c r="BV135" s="91">
        <v>19.2</v>
      </c>
      <c r="BW135" s="91">
        <v>18.3</v>
      </c>
      <c r="BZ135" s="93">
        <f t="shared" si="70"/>
        <v>19.18</v>
      </c>
      <c r="CA135" s="91">
        <v>18.600000000000001</v>
      </c>
      <c r="CB135" s="91">
        <v>16.7</v>
      </c>
      <c r="CC135" s="91">
        <v>20.100000000000001</v>
      </c>
      <c r="CD135" s="91">
        <v>20</v>
      </c>
      <c r="CE135" s="91">
        <v>20.5</v>
      </c>
      <c r="CH135" s="93">
        <f t="shared" si="71"/>
        <v>19.2</v>
      </c>
      <c r="CI135" s="91">
        <v>18.399999999999999</v>
      </c>
      <c r="CJ135" s="91">
        <v>15.6</v>
      </c>
      <c r="CK135" s="91">
        <v>21</v>
      </c>
      <c r="CL135" s="91">
        <v>19.899999999999999</v>
      </c>
      <c r="CM135" s="91">
        <v>21.1</v>
      </c>
      <c r="CP135" s="93">
        <f t="shared" si="72"/>
        <v>18.899999999999999</v>
      </c>
      <c r="CQ135" s="91">
        <v>18.8</v>
      </c>
      <c r="CR135" s="91">
        <v>14.8</v>
      </c>
      <c r="CS135" s="91">
        <v>20.8</v>
      </c>
      <c r="CT135" s="91">
        <v>20</v>
      </c>
      <c r="CU135" s="91">
        <v>20.100000000000001</v>
      </c>
    </row>
    <row r="136" spans="3:99">
      <c r="C136" s="92">
        <f t="shared" si="73"/>
        <v>45792</v>
      </c>
      <c r="D136" s="93">
        <f t="shared" si="50"/>
        <v>16.947483999999999</v>
      </c>
      <c r="E136" s="93">
        <f t="shared" si="51"/>
        <v>17.68</v>
      </c>
      <c r="F136" s="93">
        <f t="shared" si="52"/>
        <v>8.9474839999999993</v>
      </c>
      <c r="G136" s="93">
        <f>指導機関用調整項目!$G$2*F136/$F$367</f>
        <v>6.6861828718938227e-002</v>
      </c>
      <c r="H136" s="93">
        <f t="shared" si="74"/>
        <v>2.7589508003793028</v>
      </c>
      <c r="J136" s="93">
        <f t="shared" si="53"/>
        <v>19.125</v>
      </c>
      <c r="K136" s="93">
        <f t="shared" si="54"/>
        <v>18.84</v>
      </c>
      <c r="L136" s="93">
        <f t="shared" si="55"/>
        <v>19.3</v>
      </c>
      <c r="M136" s="93">
        <f t="shared" si="56"/>
        <v>19.54</v>
      </c>
      <c r="N136" s="93">
        <f t="shared" si="57"/>
        <v>14.175000000000001</v>
      </c>
      <c r="O136" s="93">
        <f t="shared" si="58"/>
        <v>17.239999999999998</v>
      </c>
      <c r="P136" s="93">
        <f t="shared" si="59"/>
        <v>17.68</v>
      </c>
      <c r="Q136" s="93">
        <f t="shared" si="60"/>
        <v>18.739999999999998</v>
      </c>
      <c r="R136" s="93">
        <f t="shared" si="61"/>
        <v>18.900000000000002</v>
      </c>
      <c r="S136" s="93">
        <f t="shared" si="62"/>
        <v>18.8</v>
      </c>
      <c r="V136" s="93">
        <f t="shared" si="63"/>
        <v>19.125</v>
      </c>
      <c r="X136" s="91">
        <v>16.8</v>
      </c>
      <c r="Y136" s="91">
        <v>18.3</v>
      </c>
      <c r="Z136" s="91">
        <v>21.6</v>
      </c>
      <c r="AA136" s="91">
        <v>19.8</v>
      </c>
      <c r="AB136" s="92"/>
      <c r="AD136" s="93">
        <f t="shared" si="64"/>
        <v>18.84</v>
      </c>
      <c r="AE136" s="91">
        <v>18</v>
      </c>
      <c r="AF136" s="91">
        <v>16.7</v>
      </c>
      <c r="AG136" s="91">
        <v>18.399999999999999</v>
      </c>
      <c r="AH136" s="91">
        <v>21.8</v>
      </c>
      <c r="AI136" s="91">
        <v>19.3</v>
      </c>
      <c r="AJ136" s="92"/>
      <c r="AL136" s="93">
        <f t="shared" si="65"/>
        <v>19.3</v>
      </c>
      <c r="AM136" s="91">
        <v>18.7</v>
      </c>
      <c r="AN136" s="91">
        <v>17.399999999999999</v>
      </c>
      <c r="AO136" s="91">
        <v>19.100000000000001</v>
      </c>
      <c r="AP136" s="91">
        <v>21.6</v>
      </c>
      <c r="AQ136" s="91">
        <v>19.7</v>
      </c>
      <c r="AR136" s="92"/>
      <c r="AT136" s="93">
        <f t="shared" si="66"/>
        <v>19.54</v>
      </c>
      <c r="AU136" s="91">
        <v>19.7</v>
      </c>
      <c r="AV136" s="91">
        <v>17.399999999999999</v>
      </c>
      <c r="AW136" s="91">
        <v>19.2</v>
      </c>
      <c r="AX136" s="91">
        <v>21.6</v>
      </c>
      <c r="AY136" s="91">
        <v>19.8</v>
      </c>
      <c r="AZ136" s="92"/>
      <c r="BB136" s="93">
        <f t="shared" si="67"/>
        <v>14.175000000000001</v>
      </c>
      <c r="BC136" s="91">
        <v>15.1</v>
      </c>
      <c r="BD136" s="91">
        <v>12.2</v>
      </c>
      <c r="BE136" s="91">
        <v>12.6</v>
      </c>
      <c r="BF136" s="91">
        <v>16.8</v>
      </c>
      <c r="BH136" s="92"/>
      <c r="BJ136" s="93">
        <f t="shared" si="68"/>
        <v>17.239999999999998</v>
      </c>
      <c r="BK136" s="91">
        <v>17.8</v>
      </c>
      <c r="BL136" s="91">
        <v>15.3</v>
      </c>
      <c r="BM136" s="91">
        <v>16.399999999999999</v>
      </c>
      <c r="BN136" s="91">
        <v>19.600000000000001</v>
      </c>
      <c r="BO136" s="91">
        <v>17.100000000000001</v>
      </c>
      <c r="BR136" s="93">
        <f t="shared" si="69"/>
        <v>17.68</v>
      </c>
      <c r="BS136" s="91">
        <v>18</v>
      </c>
      <c r="BT136" s="91">
        <v>15.6</v>
      </c>
      <c r="BU136" s="91">
        <v>16.7</v>
      </c>
      <c r="BV136" s="91">
        <v>19.399999999999999</v>
      </c>
      <c r="BW136" s="91">
        <v>18.7</v>
      </c>
      <c r="BZ136" s="93">
        <f t="shared" si="70"/>
        <v>18.739999999999998</v>
      </c>
      <c r="CA136" s="91">
        <v>19.399999999999999</v>
      </c>
      <c r="CB136" s="91">
        <v>17.3</v>
      </c>
      <c r="CC136" s="91">
        <v>17.899999999999999</v>
      </c>
      <c r="CD136" s="91">
        <v>20.2</v>
      </c>
      <c r="CE136" s="91">
        <v>18.899999999999999</v>
      </c>
      <c r="CH136" s="93">
        <f t="shared" si="71"/>
        <v>18.900000000000002</v>
      </c>
      <c r="CI136" s="91">
        <v>19</v>
      </c>
      <c r="CJ136" s="91">
        <v>17.899999999999999</v>
      </c>
      <c r="CK136" s="91">
        <v>17.8</v>
      </c>
      <c r="CL136" s="91">
        <v>20.6</v>
      </c>
      <c r="CM136" s="91">
        <v>19.2</v>
      </c>
      <c r="CP136" s="93">
        <f t="shared" si="72"/>
        <v>18.8</v>
      </c>
      <c r="CQ136" s="91">
        <v>18.8</v>
      </c>
      <c r="CR136" s="91">
        <v>17.2</v>
      </c>
      <c r="CS136" s="91">
        <v>17.5</v>
      </c>
      <c r="CT136" s="91">
        <v>20.5</v>
      </c>
      <c r="CU136" s="91">
        <v>20</v>
      </c>
    </row>
    <row r="137" spans="3:99">
      <c r="C137" s="92">
        <f t="shared" si="73"/>
        <v>45793</v>
      </c>
      <c r="D137" s="93">
        <f t="shared" si="50"/>
        <v>16.176995999999995</v>
      </c>
      <c r="E137" s="93">
        <f t="shared" si="51"/>
        <v>16.919999999999998</v>
      </c>
      <c r="F137" s="93">
        <f t="shared" si="52"/>
        <v>8.1769959999999955</v>
      </c>
      <c r="G137" s="93">
        <f>指導機関用調整項目!$G$2*F137/$F$367</f>
        <v>6.1104206052499541e-002</v>
      </c>
      <c r="H137" s="93">
        <f t="shared" si="74"/>
        <v>2.8200550064318022</v>
      </c>
      <c r="J137" s="93">
        <f t="shared" si="53"/>
        <v>18.399999999999999</v>
      </c>
      <c r="K137" s="93">
        <f t="shared" si="54"/>
        <v>18.399999999999999</v>
      </c>
      <c r="L137" s="93">
        <f t="shared" si="55"/>
        <v>18.68</v>
      </c>
      <c r="M137" s="93">
        <f t="shared" si="56"/>
        <v>18.859999999999996</v>
      </c>
      <c r="N137" s="93">
        <f t="shared" si="57"/>
        <v>13.525</v>
      </c>
      <c r="O137" s="93">
        <f t="shared" si="58"/>
        <v>16.580000000000002</v>
      </c>
      <c r="P137" s="93">
        <f t="shared" si="59"/>
        <v>16.919999999999998</v>
      </c>
      <c r="Q137" s="93">
        <f t="shared" si="60"/>
        <v>18.5</v>
      </c>
      <c r="R137" s="93">
        <f t="shared" si="61"/>
        <v>18.68</v>
      </c>
      <c r="S137" s="93">
        <f t="shared" si="62"/>
        <v>18.18</v>
      </c>
      <c r="V137" s="93">
        <f t="shared" si="63"/>
        <v>18.399999999999999</v>
      </c>
      <c r="X137" s="91">
        <v>18.3</v>
      </c>
      <c r="Y137" s="91">
        <v>16.399999999999999</v>
      </c>
      <c r="Z137" s="91">
        <v>19.399999999999999</v>
      </c>
      <c r="AA137" s="91">
        <v>19.5</v>
      </c>
      <c r="AB137" s="92"/>
      <c r="AD137" s="93">
        <f t="shared" si="64"/>
        <v>18.399999999999999</v>
      </c>
      <c r="AE137" s="91">
        <v>19.100000000000001</v>
      </c>
      <c r="AF137" s="91">
        <v>18.100000000000001</v>
      </c>
      <c r="AG137" s="91">
        <v>16.399999999999999</v>
      </c>
      <c r="AH137" s="91">
        <v>19.100000000000001</v>
      </c>
      <c r="AI137" s="91">
        <v>19.3</v>
      </c>
      <c r="AJ137" s="92"/>
      <c r="AL137" s="93">
        <f t="shared" si="65"/>
        <v>18.68</v>
      </c>
      <c r="AM137" s="91">
        <v>19.3</v>
      </c>
      <c r="AN137" s="91">
        <v>18.7</v>
      </c>
      <c r="AO137" s="91">
        <v>16.7</v>
      </c>
      <c r="AP137" s="91">
        <v>19.2</v>
      </c>
      <c r="AQ137" s="91">
        <v>19.5</v>
      </c>
      <c r="AR137" s="92"/>
      <c r="AT137" s="93">
        <f t="shared" si="66"/>
        <v>18.859999999999996</v>
      </c>
      <c r="AU137" s="91">
        <v>19.600000000000001</v>
      </c>
      <c r="AV137" s="91">
        <v>18.7</v>
      </c>
      <c r="AW137" s="91">
        <v>16.899999999999999</v>
      </c>
      <c r="AX137" s="91">
        <v>19.5</v>
      </c>
      <c r="AY137" s="91">
        <v>19.600000000000001</v>
      </c>
      <c r="AZ137" s="92"/>
      <c r="BB137" s="93">
        <f t="shared" si="67"/>
        <v>13.525</v>
      </c>
      <c r="BC137" s="91">
        <v>15.1</v>
      </c>
      <c r="BD137" s="91">
        <v>14</v>
      </c>
      <c r="BE137" s="91">
        <v>11.5</v>
      </c>
      <c r="BF137" s="91">
        <v>13.5</v>
      </c>
      <c r="BH137" s="92"/>
      <c r="BJ137" s="93">
        <f t="shared" si="68"/>
        <v>16.580000000000002</v>
      </c>
      <c r="BK137" s="91">
        <v>17.399999999999999</v>
      </c>
      <c r="BL137" s="91">
        <v>16.899999999999999</v>
      </c>
      <c r="BM137" s="91">
        <v>15</v>
      </c>
      <c r="BN137" s="91">
        <v>15.9</v>
      </c>
      <c r="BO137" s="91">
        <v>17.7</v>
      </c>
      <c r="BR137" s="93">
        <f t="shared" si="69"/>
        <v>16.919999999999998</v>
      </c>
      <c r="BS137" s="91">
        <v>18.2</v>
      </c>
      <c r="BT137" s="91">
        <v>18.2</v>
      </c>
      <c r="BU137" s="91">
        <v>14.7</v>
      </c>
      <c r="BV137" s="91">
        <v>17.899999999999999</v>
      </c>
      <c r="BW137" s="91">
        <v>15.6</v>
      </c>
      <c r="BZ137" s="93">
        <f t="shared" si="70"/>
        <v>18.5</v>
      </c>
      <c r="CA137" s="91">
        <v>19.100000000000001</v>
      </c>
      <c r="CB137" s="91">
        <v>18.7</v>
      </c>
      <c r="CC137" s="91">
        <v>16.2</v>
      </c>
      <c r="CD137" s="91">
        <v>19.3</v>
      </c>
      <c r="CE137" s="91">
        <v>19.2</v>
      </c>
      <c r="CH137" s="93">
        <f t="shared" si="71"/>
        <v>18.68</v>
      </c>
      <c r="CI137" s="91">
        <v>19.2</v>
      </c>
      <c r="CJ137" s="91">
        <v>19.7</v>
      </c>
      <c r="CK137" s="91">
        <v>16.100000000000001</v>
      </c>
      <c r="CL137" s="91">
        <v>19.3</v>
      </c>
      <c r="CM137" s="91">
        <v>19.100000000000001</v>
      </c>
      <c r="CP137" s="93">
        <f t="shared" si="72"/>
        <v>18.18</v>
      </c>
      <c r="CQ137" s="91">
        <v>19.2</v>
      </c>
      <c r="CR137" s="91">
        <v>18.8</v>
      </c>
      <c r="CS137" s="91">
        <v>16</v>
      </c>
      <c r="CT137" s="91">
        <v>18</v>
      </c>
      <c r="CU137" s="91">
        <v>18.899999999999999</v>
      </c>
    </row>
    <row r="138" spans="3:99">
      <c r="C138" s="92">
        <f t="shared" si="73"/>
        <v>45794</v>
      </c>
      <c r="D138" s="93">
        <f t="shared" si="50"/>
        <v>18.001835999999997</v>
      </c>
      <c r="E138" s="93">
        <f t="shared" si="51"/>
        <v>18.72</v>
      </c>
      <c r="F138" s="93">
        <f t="shared" si="52"/>
        <v>10.001835999999997</v>
      </c>
      <c r="G138" s="93">
        <f>指導機関用調整項目!$G$2*F138/$F$367</f>
        <v>7.4740680788801653e-002</v>
      </c>
      <c r="H138" s="93">
        <f t="shared" si="74"/>
        <v>2.8947956872206038</v>
      </c>
      <c r="J138" s="93">
        <f t="shared" si="53"/>
        <v>19.225000000000001</v>
      </c>
      <c r="K138" s="93">
        <f t="shared" si="54"/>
        <v>18.919999999999998</v>
      </c>
      <c r="L138" s="93">
        <f t="shared" si="55"/>
        <v>19</v>
      </c>
      <c r="M138" s="93">
        <f t="shared" si="56"/>
        <v>19.54</v>
      </c>
      <c r="N138" s="93">
        <f t="shared" si="57"/>
        <v>15.975</v>
      </c>
      <c r="O138" s="93">
        <f t="shared" si="58"/>
        <v>17.78</v>
      </c>
      <c r="P138" s="93">
        <f t="shared" si="59"/>
        <v>18.72</v>
      </c>
      <c r="Q138" s="93">
        <f t="shared" si="60"/>
        <v>18.940000000000001</v>
      </c>
      <c r="R138" s="93">
        <f t="shared" si="61"/>
        <v>19</v>
      </c>
      <c r="S138" s="93">
        <f t="shared" si="62"/>
        <v>18.619999999999997</v>
      </c>
      <c r="V138" s="93">
        <f t="shared" si="63"/>
        <v>19.225000000000001</v>
      </c>
      <c r="X138" s="91">
        <v>21.1</v>
      </c>
      <c r="Y138" s="91">
        <v>16.600000000000001</v>
      </c>
      <c r="Z138" s="91">
        <v>22</v>
      </c>
      <c r="AA138" s="91">
        <v>17.2</v>
      </c>
      <c r="AB138" s="92"/>
      <c r="AD138" s="93">
        <f t="shared" si="64"/>
        <v>18.919999999999998</v>
      </c>
      <c r="AE138" s="91">
        <v>18.5</v>
      </c>
      <c r="AF138" s="91">
        <v>20.7</v>
      </c>
      <c r="AG138" s="91">
        <v>16.8</v>
      </c>
      <c r="AH138" s="91">
        <v>21.2</v>
      </c>
      <c r="AI138" s="91">
        <v>17.399999999999999</v>
      </c>
      <c r="AJ138" s="92"/>
      <c r="AL138" s="93">
        <f t="shared" si="65"/>
        <v>19</v>
      </c>
      <c r="AM138" s="91">
        <v>19.399999999999999</v>
      </c>
      <c r="AN138" s="91">
        <v>18.899999999999999</v>
      </c>
      <c r="AO138" s="91">
        <v>16.7</v>
      </c>
      <c r="AP138" s="91">
        <v>22.9</v>
      </c>
      <c r="AQ138" s="91">
        <v>17.100000000000001</v>
      </c>
      <c r="AR138" s="92"/>
      <c r="AT138" s="93">
        <f t="shared" si="66"/>
        <v>19.54</v>
      </c>
      <c r="AU138" s="91">
        <v>19.7</v>
      </c>
      <c r="AV138" s="91">
        <v>21</v>
      </c>
      <c r="AW138" s="91">
        <v>17</v>
      </c>
      <c r="AX138" s="91">
        <v>22.8</v>
      </c>
      <c r="AY138" s="91">
        <v>17.2</v>
      </c>
      <c r="AZ138" s="92"/>
      <c r="BB138" s="93">
        <f t="shared" si="67"/>
        <v>15.975</v>
      </c>
      <c r="BC138" s="91">
        <v>14.9</v>
      </c>
      <c r="BD138" s="91">
        <v>18.5</v>
      </c>
      <c r="BE138" s="91">
        <v>11.4</v>
      </c>
      <c r="BF138" s="91">
        <v>19.100000000000001</v>
      </c>
      <c r="BH138" s="92"/>
      <c r="BJ138" s="93">
        <f t="shared" si="68"/>
        <v>17.78</v>
      </c>
      <c r="BK138" s="91">
        <v>18</v>
      </c>
      <c r="BL138" s="91">
        <v>20.6</v>
      </c>
      <c r="BM138" s="91">
        <v>14.7</v>
      </c>
      <c r="BN138" s="91">
        <v>20.7</v>
      </c>
      <c r="BO138" s="91">
        <v>14.9</v>
      </c>
      <c r="BR138" s="93">
        <f t="shared" si="69"/>
        <v>18.72</v>
      </c>
      <c r="BS138" s="91">
        <v>17.7</v>
      </c>
      <c r="BT138" s="91">
        <v>21.2</v>
      </c>
      <c r="BU138" s="91">
        <v>15</v>
      </c>
      <c r="BV138" s="91">
        <v>20.2</v>
      </c>
      <c r="BW138" s="91">
        <v>19.5</v>
      </c>
      <c r="BZ138" s="93">
        <f t="shared" si="70"/>
        <v>18.940000000000001</v>
      </c>
      <c r="CA138" s="91">
        <v>19.3</v>
      </c>
      <c r="CB138" s="91">
        <v>21</v>
      </c>
      <c r="CC138" s="91">
        <v>16.7</v>
      </c>
      <c r="CD138" s="91">
        <v>20.9</v>
      </c>
      <c r="CE138" s="91">
        <v>16.8</v>
      </c>
      <c r="CH138" s="93">
        <f t="shared" si="71"/>
        <v>19</v>
      </c>
      <c r="CI138" s="91">
        <v>19.7</v>
      </c>
      <c r="CJ138" s="91">
        <v>21.4</v>
      </c>
      <c r="CK138" s="91">
        <v>16.3</v>
      </c>
      <c r="CL138" s="91">
        <v>21</v>
      </c>
      <c r="CM138" s="91">
        <v>16.600000000000001</v>
      </c>
      <c r="CP138" s="93">
        <f t="shared" si="72"/>
        <v>18.619999999999997</v>
      </c>
      <c r="CQ138" s="91">
        <v>18.7</v>
      </c>
      <c r="CR138" s="91">
        <v>22.7</v>
      </c>
      <c r="CS138" s="91">
        <v>15.5</v>
      </c>
      <c r="CT138" s="91">
        <v>20.2</v>
      </c>
      <c r="CU138" s="91">
        <v>16</v>
      </c>
    </row>
    <row r="139" spans="3:99">
      <c r="C139" s="92">
        <f t="shared" si="73"/>
        <v>45795</v>
      </c>
      <c r="D139" s="93">
        <f t="shared" si="50"/>
        <v>18.893979999999999</v>
      </c>
      <c r="E139" s="93">
        <f t="shared" si="51"/>
        <v>19.600000000000001</v>
      </c>
      <c r="F139" s="93">
        <f t="shared" si="52"/>
        <v>10.893979999999999</v>
      </c>
      <c r="G139" s="93">
        <f>指導機関用調整項目!$G$2*F139/$F$367</f>
        <v>8.1407401770993815e-002</v>
      </c>
      <c r="H139" s="93">
        <f t="shared" si="74"/>
        <v>2.9762030889915976</v>
      </c>
      <c r="J139" s="93">
        <f t="shared" si="53"/>
        <v>21.45</v>
      </c>
      <c r="K139" s="93">
        <f t="shared" si="54"/>
        <v>20.04</v>
      </c>
      <c r="L139" s="93">
        <f t="shared" si="55"/>
        <v>20.420000000000002</v>
      </c>
      <c r="M139" s="93">
        <f t="shared" si="56"/>
        <v>21.28</v>
      </c>
      <c r="N139" s="93">
        <f t="shared" si="57"/>
        <v>16.975000000000001</v>
      </c>
      <c r="O139" s="93">
        <f t="shared" si="58"/>
        <v>19.8</v>
      </c>
      <c r="P139" s="93">
        <f t="shared" si="59"/>
        <v>19.600000000000001</v>
      </c>
      <c r="Q139" s="93">
        <f t="shared" si="60"/>
        <v>19.860000000000003</v>
      </c>
      <c r="R139" s="93">
        <f t="shared" si="61"/>
        <v>20.22</v>
      </c>
      <c r="S139" s="93">
        <f t="shared" si="62"/>
        <v>20.32</v>
      </c>
      <c r="V139" s="93">
        <f t="shared" si="63"/>
        <v>21.45</v>
      </c>
      <c r="X139" s="91">
        <v>22.6</v>
      </c>
      <c r="Y139" s="91">
        <v>18.899999999999999</v>
      </c>
      <c r="Z139" s="91">
        <v>23.3</v>
      </c>
      <c r="AA139" s="91">
        <v>21</v>
      </c>
      <c r="AB139" s="92"/>
      <c r="AD139" s="93">
        <f t="shared" si="64"/>
        <v>20.04</v>
      </c>
      <c r="AE139" s="91">
        <v>18.5</v>
      </c>
      <c r="AF139" s="91">
        <v>21.8</v>
      </c>
      <c r="AG139" s="91">
        <v>17.899999999999999</v>
      </c>
      <c r="AH139" s="91">
        <v>21.2</v>
      </c>
      <c r="AI139" s="91">
        <v>20.8</v>
      </c>
      <c r="AJ139" s="92"/>
      <c r="AL139" s="93">
        <f t="shared" si="65"/>
        <v>20.420000000000002</v>
      </c>
      <c r="AM139" s="91">
        <v>19.8</v>
      </c>
      <c r="AN139" s="91">
        <v>21.7</v>
      </c>
      <c r="AO139" s="91">
        <v>18.5</v>
      </c>
      <c r="AP139" s="91">
        <v>21.9</v>
      </c>
      <c r="AQ139" s="91">
        <v>20.2</v>
      </c>
      <c r="AR139" s="92"/>
      <c r="AT139" s="93">
        <f t="shared" si="66"/>
        <v>21.28</v>
      </c>
      <c r="AU139" s="91">
        <v>21.5</v>
      </c>
      <c r="AV139" s="91">
        <v>22.9</v>
      </c>
      <c r="AW139" s="91">
        <v>18.2</v>
      </c>
      <c r="AX139" s="91">
        <v>23.2</v>
      </c>
      <c r="AY139" s="91">
        <v>20.6</v>
      </c>
      <c r="AZ139" s="92"/>
      <c r="BB139" s="93">
        <f t="shared" si="67"/>
        <v>16.975000000000001</v>
      </c>
      <c r="BC139" s="91">
        <v>15.1</v>
      </c>
      <c r="BD139" s="91">
        <v>19.5</v>
      </c>
      <c r="BE139" s="91">
        <v>13.1</v>
      </c>
      <c r="BF139" s="91">
        <v>20.2</v>
      </c>
      <c r="BH139" s="92"/>
      <c r="BJ139" s="93">
        <f t="shared" si="68"/>
        <v>19.8</v>
      </c>
      <c r="BK139" s="91">
        <v>18.3</v>
      </c>
      <c r="BL139" s="91">
        <v>21.3</v>
      </c>
      <c r="BM139" s="91">
        <v>16.600000000000001</v>
      </c>
      <c r="BN139" s="91">
        <v>22.4</v>
      </c>
      <c r="BO139" s="91">
        <v>20.399999999999999</v>
      </c>
      <c r="BR139" s="93">
        <f t="shared" si="69"/>
        <v>19.600000000000001</v>
      </c>
      <c r="BS139" s="91">
        <v>17.8</v>
      </c>
      <c r="BT139" s="91">
        <v>21.6</v>
      </c>
      <c r="BU139" s="91">
        <v>17.2</v>
      </c>
      <c r="BV139" s="91">
        <v>21.8</v>
      </c>
      <c r="BW139" s="91">
        <v>19.600000000000001</v>
      </c>
      <c r="BZ139" s="93">
        <f t="shared" si="70"/>
        <v>19.860000000000003</v>
      </c>
      <c r="CA139" s="91">
        <v>18.600000000000001</v>
      </c>
      <c r="CB139" s="91">
        <v>21.6</v>
      </c>
      <c r="CC139" s="91">
        <v>18</v>
      </c>
      <c r="CD139" s="91">
        <v>21.1</v>
      </c>
      <c r="CE139" s="91">
        <v>20</v>
      </c>
      <c r="CH139" s="93">
        <f t="shared" si="71"/>
        <v>20.22</v>
      </c>
      <c r="CI139" s="91">
        <v>19</v>
      </c>
      <c r="CJ139" s="91">
        <v>21.5</v>
      </c>
      <c r="CK139" s="91">
        <v>17.399999999999999</v>
      </c>
      <c r="CL139" s="91">
        <v>21.7</v>
      </c>
      <c r="CM139" s="91">
        <v>21.5</v>
      </c>
      <c r="CP139" s="93">
        <f t="shared" si="72"/>
        <v>20.32</v>
      </c>
      <c r="CQ139" s="91">
        <v>18.399999999999999</v>
      </c>
      <c r="CR139" s="91">
        <v>22</v>
      </c>
      <c r="CS139" s="91">
        <v>17.7</v>
      </c>
      <c r="CT139" s="91">
        <v>22</v>
      </c>
      <c r="CU139" s="91">
        <v>21.5</v>
      </c>
    </row>
    <row r="140" spans="3:99">
      <c r="C140" s="92">
        <f t="shared" si="73"/>
        <v>45796</v>
      </c>
      <c r="D140" s="93">
        <f t="shared" si="50"/>
        <v>18.164043999999997</v>
      </c>
      <c r="E140" s="93">
        <f t="shared" si="51"/>
        <v>18.88</v>
      </c>
      <c r="F140" s="93">
        <f t="shared" si="52"/>
        <v>10.164043999999997</v>
      </c>
      <c r="G140" s="93">
        <f>指導機関用調整項目!$G$2*F140/$F$367</f>
        <v>7.5952811876472945e-002</v>
      </c>
      <c r="H140" s="93">
        <f t="shared" si="74"/>
        <v>3.0521559008680703</v>
      </c>
      <c r="J140" s="93">
        <f t="shared" si="53"/>
        <v>20.225000000000001</v>
      </c>
      <c r="K140" s="93">
        <f t="shared" si="54"/>
        <v>19.96</v>
      </c>
      <c r="L140" s="93">
        <f t="shared" si="55"/>
        <v>19.940000000000001</v>
      </c>
      <c r="M140" s="93">
        <f t="shared" si="56"/>
        <v>20.14</v>
      </c>
      <c r="N140" s="93">
        <f t="shared" si="57"/>
        <v>15.6</v>
      </c>
      <c r="O140" s="93">
        <f t="shared" si="58"/>
        <v>18.520000000000003</v>
      </c>
      <c r="P140" s="93">
        <f t="shared" si="59"/>
        <v>18.88</v>
      </c>
      <c r="Q140" s="93">
        <f t="shared" si="60"/>
        <v>19.559999999999999</v>
      </c>
      <c r="R140" s="93">
        <f t="shared" si="61"/>
        <v>19.72</v>
      </c>
      <c r="S140" s="93">
        <f t="shared" si="62"/>
        <v>19.5</v>
      </c>
      <c r="V140" s="93">
        <f t="shared" si="63"/>
        <v>20.225000000000001</v>
      </c>
      <c r="X140" s="91">
        <v>20</v>
      </c>
      <c r="Y140" s="91">
        <v>19.5</v>
      </c>
      <c r="Z140" s="91">
        <v>20.2</v>
      </c>
      <c r="AA140" s="91">
        <v>21.2</v>
      </c>
      <c r="AB140" s="92"/>
      <c r="AD140" s="93">
        <f t="shared" si="64"/>
        <v>19.96</v>
      </c>
      <c r="AE140" s="91">
        <v>20.2</v>
      </c>
      <c r="AF140" s="91">
        <v>19.399999999999999</v>
      </c>
      <c r="AG140" s="91">
        <v>19</v>
      </c>
      <c r="AH140" s="91">
        <v>19.899999999999999</v>
      </c>
      <c r="AI140" s="91">
        <v>21.3</v>
      </c>
      <c r="AJ140" s="92"/>
      <c r="AL140" s="93">
        <f t="shared" si="65"/>
        <v>19.940000000000001</v>
      </c>
      <c r="AM140" s="91">
        <v>19.899999999999999</v>
      </c>
      <c r="AN140" s="91">
        <v>19.100000000000001</v>
      </c>
      <c r="AO140" s="91">
        <v>19.2</v>
      </c>
      <c r="AP140" s="91">
        <v>20.2</v>
      </c>
      <c r="AQ140" s="91">
        <v>21.3</v>
      </c>
      <c r="AR140" s="92"/>
      <c r="AT140" s="93">
        <f t="shared" si="66"/>
        <v>20.14</v>
      </c>
      <c r="AU140" s="91">
        <v>20.399999999999999</v>
      </c>
      <c r="AV140" s="91">
        <v>19.3</v>
      </c>
      <c r="AW140" s="91">
        <v>19.3</v>
      </c>
      <c r="AX140" s="91">
        <v>20.2</v>
      </c>
      <c r="AY140" s="91">
        <v>21.5</v>
      </c>
      <c r="AZ140" s="92"/>
      <c r="BB140" s="93">
        <f t="shared" si="67"/>
        <v>15.6</v>
      </c>
      <c r="BC140" s="91">
        <v>16.3</v>
      </c>
      <c r="BD140" s="91">
        <v>14.3</v>
      </c>
      <c r="BE140" s="91">
        <v>14.7</v>
      </c>
      <c r="BF140" s="91">
        <v>17.100000000000001</v>
      </c>
      <c r="BH140" s="92"/>
      <c r="BJ140" s="93">
        <f t="shared" si="68"/>
        <v>18.520000000000003</v>
      </c>
      <c r="BK140" s="91">
        <v>18.5</v>
      </c>
      <c r="BL140" s="91">
        <v>16.600000000000001</v>
      </c>
      <c r="BM140" s="91">
        <v>17.8</v>
      </c>
      <c r="BN140" s="91">
        <v>19.899999999999999</v>
      </c>
      <c r="BO140" s="91">
        <v>19.8</v>
      </c>
      <c r="BR140" s="93">
        <f t="shared" si="69"/>
        <v>18.88</v>
      </c>
      <c r="BS140" s="91">
        <v>19.8</v>
      </c>
      <c r="BT140" s="91">
        <v>17.399999999999999</v>
      </c>
      <c r="BU140" s="91">
        <v>18.3</v>
      </c>
      <c r="BV140" s="91">
        <v>19.600000000000001</v>
      </c>
      <c r="BW140" s="91">
        <v>19.3</v>
      </c>
      <c r="BZ140" s="93">
        <f t="shared" si="70"/>
        <v>19.559999999999999</v>
      </c>
      <c r="CA140" s="91">
        <v>19.3</v>
      </c>
      <c r="CB140" s="91">
        <v>19.100000000000001</v>
      </c>
      <c r="CC140" s="91">
        <v>19.399999999999999</v>
      </c>
      <c r="CD140" s="91">
        <v>19.7</v>
      </c>
      <c r="CE140" s="91">
        <v>20.3</v>
      </c>
      <c r="CH140" s="93">
        <f t="shared" si="71"/>
        <v>19.72</v>
      </c>
      <c r="CI140" s="91">
        <v>19.899999999999999</v>
      </c>
      <c r="CJ140" s="91">
        <v>19.100000000000001</v>
      </c>
      <c r="CK140" s="91">
        <v>18.8</v>
      </c>
      <c r="CL140" s="91">
        <v>20.3</v>
      </c>
      <c r="CM140" s="91">
        <v>20.5</v>
      </c>
      <c r="CP140" s="93">
        <f t="shared" si="72"/>
        <v>19.5</v>
      </c>
      <c r="CQ140" s="91">
        <v>20.100000000000001</v>
      </c>
      <c r="CR140" s="91">
        <v>18</v>
      </c>
      <c r="CS140" s="91">
        <v>19</v>
      </c>
      <c r="CT140" s="91">
        <v>19.899999999999999</v>
      </c>
      <c r="CU140" s="91">
        <v>20.5</v>
      </c>
    </row>
    <row r="141" spans="3:99">
      <c r="C141" s="92">
        <f t="shared" si="73"/>
        <v>45797</v>
      </c>
      <c r="D141" s="93">
        <f t="shared" si="50"/>
        <v>18.082940000000004</v>
      </c>
      <c r="E141" s="93">
        <f t="shared" si="51"/>
        <v>18.800000000000004</v>
      </c>
      <c r="F141" s="93">
        <f t="shared" si="52"/>
        <v>10.082940000000004</v>
      </c>
      <c r="G141" s="93">
        <f>指導機関用調整項目!$G$2*F141/$F$367</f>
        <v>7.5346746332637354e-002</v>
      </c>
      <c r="H141" s="93">
        <f t="shared" si="74"/>
        <v>3.1275026472007075</v>
      </c>
      <c r="J141" s="93">
        <f t="shared" si="53"/>
        <v>20.674999999999997</v>
      </c>
      <c r="K141" s="93">
        <f t="shared" si="54"/>
        <v>19.899999999999999</v>
      </c>
      <c r="L141" s="93">
        <f t="shared" si="55"/>
        <v>20.100000000000001</v>
      </c>
      <c r="M141" s="93">
        <f t="shared" si="56"/>
        <v>20.3</v>
      </c>
      <c r="N141" s="93">
        <f t="shared" si="57"/>
        <v>15.349999999999998</v>
      </c>
      <c r="O141" s="93">
        <f t="shared" si="58"/>
        <v>18.399999999999999</v>
      </c>
      <c r="P141" s="93">
        <f t="shared" si="59"/>
        <v>18.800000000000004</v>
      </c>
      <c r="Q141" s="93">
        <f t="shared" si="60"/>
        <v>19.64</v>
      </c>
      <c r="R141" s="93">
        <f t="shared" si="61"/>
        <v>19.98</v>
      </c>
      <c r="S141" s="93">
        <f t="shared" si="62"/>
        <v>19.440000000000001</v>
      </c>
      <c r="V141" s="93">
        <f t="shared" si="63"/>
        <v>20.674999999999997</v>
      </c>
      <c r="X141" s="91">
        <v>21.8</v>
      </c>
      <c r="Y141" s="91">
        <v>20.5</v>
      </c>
      <c r="Z141" s="91">
        <v>20.8</v>
      </c>
      <c r="AA141" s="91">
        <v>19.600000000000001</v>
      </c>
      <c r="AB141" s="92"/>
      <c r="AD141" s="93">
        <f t="shared" si="64"/>
        <v>19.899999999999999</v>
      </c>
      <c r="AE141" s="91">
        <v>18.600000000000001</v>
      </c>
      <c r="AF141" s="91">
        <v>21</v>
      </c>
      <c r="AG141" s="91">
        <v>20</v>
      </c>
      <c r="AH141" s="91">
        <v>20.5</v>
      </c>
      <c r="AI141" s="91">
        <v>19.399999999999999</v>
      </c>
      <c r="AJ141" s="92"/>
      <c r="AL141" s="93">
        <f t="shared" si="65"/>
        <v>20.100000000000001</v>
      </c>
      <c r="AM141" s="91">
        <v>18.5</v>
      </c>
      <c r="AN141" s="91">
        <v>22</v>
      </c>
      <c r="AO141" s="91">
        <v>19.899999999999999</v>
      </c>
      <c r="AP141" s="91">
        <v>20.399999999999999</v>
      </c>
      <c r="AQ141" s="91">
        <v>19.7</v>
      </c>
      <c r="AR141" s="92"/>
      <c r="AT141" s="93">
        <f t="shared" si="66"/>
        <v>20.3</v>
      </c>
      <c r="AU141" s="91">
        <v>19</v>
      </c>
      <c r="AV141" s="91">
        <v>22.4</v>
      </c>
      <c r="AW141" s="91">
        <v>19.8</v>
      </c>
      <c r="AX141" s="91">
        <v>20.5</v>
      </c>
      <c r="AY141" s="91">
        <v>19.8</v>
      </c>
      <c r="AZ141" s="92"/>
      <c r="BB141" s="93">
        <f t="shared" si="67"/>
        <v>15.349999999999998</v>
      </c>
      <c r="BC141" s="91">
        <v>14.4</v>
      </c>
      <c r="BD141" s="91">
        <v>17.5</v>
      </c>
      <c r="BE141" s="91">
        <v>15.2</v>
      </c>
      <c r="BF141" s="91">
        <v>14.3</v>
      </c>
      <c r="BH141" s="92"/>
      <c r="BJ141" s="93">
        <f t="shared" si="68"/>
        <v>18.399999999999999</v>
      </c>
      <c r="BK141" s="91">
        <v>16.600000000000001</v>
      </c>
      <c r="BL141" s="91">
        <v>20.3</v>
      </c>
      <c r="BM141" s="91">
        <v>18.100000000000001</v>
      </c>
      <c r="BN141" s="91">
        <v>17.399999999999999</v>
      </c>
      <c r="BO141" s="91">
        <v>19.600000000000001</v>
      </c>
      <c r="BR141" s="93">
        <f t="shared" si="69"/>
        <v>18.800000000000004</v>
      </c>
      <c r="BS141" s="91">
        <v>16.8</v>
      </c>
      <c r="BT141" s="91">
        <v>20.9</v>
      </c>
      <c r="BU141" s="91">
        <v>18.7</v>
      </c>
      <c r="BV141" s="91">
        <v>18.899999999999999</v>
      </c>
      <c r="BW141" s="91">
        <v>18.7</v>
      </c>
      <c r="BZ141" s="93">
        <f t="shared" si="70"/>
        <v>19.64</v>
      </c>
      <c r="CA141" s="91">
        <v>18</v>
      </c>
      <c r="CB141" s="91">
        <v>21.2</v>
      </c>
      <c r="CC141" s="91">
        <v>19.7</v>
      </c>
      <c r="CD141" s="91">
        <v>19.5</v>
      </c>
      <c r="CE141" s="91">
        <v>19.8</v>
      </c>
      <c r="CH141" s="93">
        <f t="shared" si="71"/>
        <v>19.98</v>
      </c>
      <c r="CI141" s="91">
        <v>17.7</v>
      </c>
      <c r="CJ141" s="91">
        <v>22</v>
      </c>
      <c r="CK141" s="91">
        <v>19.100000000000001</v>
      </c>
      <c r="CL141" s="91">
        <v>20.399999999999999</v>
      </c>
      <c r="CM141" s="91">
        <v>20.7</v>
      </c>
      <c r="CP141" s="93">
        <f t="shared" si="72"/>
        <v>19.440000000000001</v>
      </c>
      <c r="CQ141" s="91">
        <v>17.100000000000001</v>
      </c>
      <c r="CR141" s="91">
        <v>21.1</v>
      </c>
      <c r="CS141" s="91">
        <v>19</v>
      </c>
      <c r="CT141" s="91">
        <v>19</v>
      </c>
      <c r="CU141" s="91">
        <v>21</v>
      </c>
    </row>
    <row r="142" spans="3:99">
      <c r="C142" s="92">
        <f t="shared" si="73"/>
        <v>45798</v>
      </c>
      <c r="D142" s="93">
        <f t="shared" si="50"/>
        <v>17.353004000000002</v>
      </c>
      <c r="E142" s="93">
        <f t="shared" si="51"/>
        <v>18.080000000000002</v>
      </c>
      <c r="F142" s="93">
        <f t="shared" si="52"/>
        <v>9.3530040000000021</v>
      </c>
      <c r="G142" s="93">
        <f>指導機関用調整項目!$G$2*F142/$F$367</f>
        <v>6.9892156438116498e-002</v>
      </c>
      <c r="H142" s="93">
        <f t="shared" si="74"/>
        <v>3.197394803638824</v>
      </c>
      <c r="J142" s="93">
        <f t="shared" si="53"/>
        <v>20.049999999999997</v>
      </c>
      <c r="K142" s="93">
        <f t="shared" si="54"/>
        <v>19.3</v>
      </c>
      <c r="L142" s="93">
        <f t="shared" si="55"/>
        <v>19.700000000000003</v>
      </c>
      <c r="M142" s="93">
        <f t="shared" si="56"/>
        <v>19.899999999999999</v>
      </c>
      <c r="N142" s="93">
        <f t="shared" si="57"/>
        <v>16.100000000000001</v>
      </c>
      <c r="O142" s="93">
        <f t="shared" si="58"/>
        <v>18.86</v>
      </c>
      <c r="P142" s="93">
        <f t="shared" si="59"/>
        <v>18.080000000000002</v>
      </c>
      <c r="Q142" s="93">
        <f t="shared" si="60"/>
        <v>19.72</v>
      </c>
      <c r="R142" s="93">
        <f t="shared" si="61"/>
        <v>19.999999999999996</v>
      </c>
      <c r="S142" s="93">
        <f t="shared" si="62"/>
        <v>19.939999999999998</v>
      </c>
      <c r="V142" s="93">
        <f t="shared" si="63"/>
        <v>20.049999999999997</v>
      </c>
      <c r="X142" s="91">
        <v>21.7</v>
      </c>
      <c r="Y142" s="91">
        <v>18.600000000000001</v>
      </c>
      <c r="Z142" s="91">
        <v>22.5</v>
      </c>
      <c r="AA142" s="91">
        <v>17.399999999999999</v>
      </c>
      <c r="AB142" s="92"/>
      <c r="AD142" s="93">
        <f t="shared" si="64"/>
        <v>19.3</v>
      </c>
      <c r="AE142" s="91">
        <v>18.899999999999999</v>
      </c>
      <c r="AF142" s="91">
        <v>20.6</v>
      </c>
      <c r="AG142" s="91">
        <v>18.2</v>
      </c>
      <c r="AH142" s="91">
        <v>20.9</v>
      </c>
      <c r="AI142" s="91">
        <v>17.899999999999999</v>
      </c>
      <c r="AJ142" s="92"/>
      <c r="AL142" s="93">
        <f t="shared" si="65"/>
        <v>19.700000000000003</v>
      </c>
      <c r="AM142" s="91">
        <v>19.100000000000001</v>
      </c>
      <c r="AN142" s="91">
        <v>20.8</v>
      </c>
      <c r="AO142" s="91">
        <v>18.100000000000001</v>
      </c>
      <c r="AP142" s="91">
        <v>21.8</v>
      </c>
      <c r="AQ142" s="91">
        <v>18.7</v>
      </c>
      <c r="AR142" s="92"/>
      <c r="AT142" s="93">
        <f t="shared" si="66"/>
        <v>19.899999999999999</v>
      </c>
      <c r="AU142" s="91">
        <v>19.3</v>
      </c>
      <c r="AV142" s="91">
        <v>21</v>
      </c>
      <c r="AW142" s="91">
        <v>18.100000000000001</v>
      </c>
      <c r="AX142" s="91">
        <v>22.2</v>
      </c>
      <c r="AY142" s="91">
        <v>18.899999999999999</v>
      </c>
      <c r="AZ142" s="92"/>
      <c r="BB142" s="93">
        <f t="shared" si="67"/>
        <v>16.100000000000001</v>
      </c>
      <c r="BC142" s="91">
        <v>16.3</v>
      </c>
      <c r="BD142" s="91">
        <v>17.7</v>
      </c>
      <c r="BE142" s="91">
        <v>12.5</v>
      </c>
      <c r="BF142" s="91">
        <v>17.899999999999999</v>
      </c>
      <c r="BH142" s="92"/>
      <c r="BJ142" s="93">
        <f t="shared" si="68"/>
        <v>18.86</v>
      </c>
      <c r="BK142" s="91">
        <v>19.2</v>
      </c>
      <c r="BL142" s="91">
        <v>21.2</v>
      </c>
      <c r="BM142" s="91">
        <v>15.6</v>
      </c>
      <c r="BN142" s="91">
        <v>20.100000000000001</v>
      </c>
      <c r="BO142" s="91">
        <v>18.2</v>
      </c>
      <c r="BR142" s="93">
        <f t="shared" si="69"/>
        <v>18.080000000000002</v>
      </c>
      <c r="BS142" s="91">
        <v>18.2</v>
      </c>
      <c r="BT142" s="91">
        <v>20.5</v>
      </c>
      <c r="BU142" s="91">
        <v>16.5</v>
      </c>
      <c r="BV142" s="91">
        <v>20.2</v>
      </c>
      <c r="BW142" s="91">
        <v>15</v>
      </c>
      <c r="BZ142" s="93">
        <f t="shared" si="70"/>
        <v>19.72</v>
      </c>
      <c r="CA142" s="91">
        <v>18.8</v>
      </c>
      <c r="CB142" s="91">
        <v>21.5</v>
      </c>
      <c r="CC142" s="91">
        <v>18</v>
      </c>
      <c r="CD142" s="91">
        <v>20.7</v>
      </c>
      <c r="CE142" s="91">
        <v>19.600000000000001</v>
      </c>
      <c r="CH142" s="93">
        <f t="shared" si="71"/>
        <v>19.999999999999996</v>
      </c>
      <c r="CI142" s="91">
        <v>19.2</v>
      </c>
      <c r="CJ142" s="91">
        <v>22.1</v>
      </c>
      <c r="CK142" s="91">
        <v>17.5</v>
      </c>
      <c r="CL142" s="91">
        <v>20.9</v>
      </c>
      <c r="CM142" s="91">
        <v>20.3</v>
      </c>
      <c r="CP142" s="93">
        <f t="shared" si="72"/>
        <v>19.939999999999998</v>
      </c>
      <c r="CQ142" s="91">
        <v>19.7</v>
      </c>
      <c r="CR142" s="91">
        <v>22.2</v>
      </c>
      <c r="CS142" s="91">
        <v>16.8</v>
      </c>
      <c r="CT142" s="91">
        <v>20.9</v>
      </c>
      <c r="CU142" s="91">
        <v>20.100000000000001</v>
      </c>
    </row>
    <row r="143" spans="3:99">
      <c r="C143" s="92">
        <f t="shared" si="73"/>
        <v>45799</v>
      </c>
      <c r="D143" s="93">
        <f t="shared" si="50"/>
        <v>18.407356</v>
      </c>
      <c r="E143" s="93">
        <f t="shared" si="51"/>
        <v>19.12</v>
      </c>
      <c r="F143" s="93">
        <f t="shared" si="52"/>
        <v>10.407356</v>
      </c>
      <c r="G143" s="93">
        <f>指導機関用調整項目!$G$2*F143/$F$367</f>
        <v>7.7771008507979925e-002</v>
      </c>
      <c r="H143" s="93">
        <f t="shared" si="74"/>
        <v>3.2751658121468039</v>
      </c>
      <c r="J143" s="93">
        <f t="shared" si="53"/>
        <v>19.425000000000001</v>
      </c>
      <c r="K143" s="93">
        <f t="shared" si="54"/>
        <v>19.720000000000002</v>
      </c>
      <c r="L143" s="93">
        <f t="shared" si="55"/>
        <v>19.740000000000002</v>
      </c>
      <c r="M143" s="93">
        <f t="shared" si="56"/>
        <v>20.059999999999999</v>
      </c>
      <c r="N143" s="93">
        <f t="shared" si="57"/>
        <v>16.149999999999999</v>
      </c>
      <c r="O143" s="93">
        <f t="shared" si="58"/>
        <v>18.600000000000001</v>
      </c>
      <c r="P143" s="93">
        <f t="shared" si="59"/>
        <v>19.12</v>
      </c>
      <c r="Q143" s="93">
        <f t="shared" si="60"/>
        <v>19.619999999999997</v>
      </c>
      <c r="R143" s="93">
        <f t="shared" si="61"/>
        <v>20.100000000000001</v>
      </c>
      <c r="S143" s="93">
        <f t="shared" si="62"/>
        <v>20.04</v>
      </c>
      <c r="V143" s="93">
        <f t="shared" si="63"/>
        <v>19.425000000000001</v>
      </c>
      <c r="X143" s="91">
        <v>23.4</v>
      </c>
      <c r="Y143" s="91">
        <v>19.8</v>
      </c>
      <c r="Z143" s="91">
        <v>19.399999999999999</v>
      </c>
      <c r="AA143" s="91">
        <v>15.1</v>
      </c>
      <c r="AB143" s="92"/>
      <c r="AD143" s="93">
        <f t="shared" si="64"/>
        <v>19.720000000000002</v>
      </c>
      <c r="AE143" s="91">
        <v>21.7</v>
      </c>
      <c r="AF143" s="91">
        <v>22.6</v>
      </c>
      <c r="AG143" s="91">
        <v>19.7</v>
      </c>
      <c r="AH143" s="91">
        <v>18.899999999999999</v>
      </c>
      <c r="AI143" s="91">
        <v>15.7</v>
      </c>
      <c r="AJ143" s="92"/>
      <c r="AL143" s="93">
        <f t="shared" si="65"/>
        <v>19.740000000000002</v>
      </c>
      <c r="AM143" s="91">
        <v>21.5</v>
      </c>
      <c r="AN143" s="91">
        <v>22.4</v>
      </c>
      <c r="AO143" s="91">
        <v>19.5</v>
      </c>
      <c r="AP143" s="91">
        <v>19.100000000000001</v>
      </c>
      <c r="AQ143" s="91">
        <v>16.2</v>
      </c>
      <c r="AR143" s="92"/>
      <c r="AT143" s="93">
        <f t="shared" si="66"/>
        <v>20.059999999999999</v>
      </c>
      <c r="AU143" s="91">
        <v>21.8</v>
      </c>
      <c r="AV143" s="91">
        <v>22.8</v>
      </c>
      <c r="AW143" s="91">
        <v>19.399999999999999</v>
      </c>
      <c r="AX143" s="91">
        <v>20</v>
      </c>
      <c r="AY143" s="91">
        <v>16.3</v>
      </c>
      <c r="AZ143" s="92"/>
      <c r="BB143" s="93">
        <f t="shared" si="67"/>
        <v>16.149999999999999</v>
      </c>
      <c r="BC143" s="91">
        <v>17.899999999999999</v>
      </c>
      <c r="BD143" s="91">
        <v>18.100000000000001</v>
      </c>
      <c r="BE143" s="91">
        <v>14</v>
      </c>
      <c r="BF143" s="91">
        <v>14.6</v>
      </c>
      <c r="BH143" s="92"/>
      <c r="BJ143" s="93">
        <f t="shared" si="68"/>
        <v>18.600000000000001</v>
      </c>
      <c r="BK143" s="91">
        <v>21</v>
      </c>
      <c r="BL143" s="91">
        <v>21.4</v>
      </c>
      <c r="BM143" s="91">
        <v>17.7</v>
      </c>
      <c r="BN143" s="91">
        <v>17.5</v>
      </c>
      <c r="BO143" s="91">
        <v>15.4</v>
      </c>
      <c r="BR143" s="93">
        <f t="shared" si="69"/>
        <v>19.12</v>
      </c>
      <c r="BS143" s="91">
        <v>20.5</v>
      </c>
      <c r="BT143" s="91">
        <v>21.7</v>
      </c>
      <c r="BU143" s="91">
        <v>18.600000000000001</v>
      </c>
      <c r="BV143" s="91">
        <v>17.3</v>
      </c>
      <c r="BW143" s="91">
        <v>17.5</v>
      </c>
      <c r="BZ143" s="93">
        <f t="shared" si="70"/>
        <v>19.619999999999997</v>
      </c>
      <c r="CA143" s="91">
        <v>20.9</v>
      </c>
      <c r="CB143" s="91">
        <v>22.1</v>
      </c>
      <c r="CC143" s="91">
        <v>19.8</v>
      </c>
      <c r="CD143" s="91">
        <v>18.7</v>
      </c>
      <c r="CE143" s="91">
        <v>16.600000000000001</v>
      </c>
      <c r="CH143" s="93">
        <f t="shared" si="71"/>
        <v>20.100000000000001</v>
      </c>
      <c r="CI143" s="91">
        <v>21.8</v>
      </c>
      <c r="CJ143" s="91">
        <v>22.8</v>
      </c>
      <c r="CK143" s="91">
        <v>20.100000000000001</v>
      </c>
      <c r="CL143" s="91">
        <v>19</v>
      </c>
      <c r="CM143" s="91">
        <v>16.8</v>
      </c>
      <c r="CP143" s="93">
        <f t="shared" si="72"/>
        <v>20.04</v>
      </c>
      <c r="CQ143" s="91">
        <v>21.9</v>
      </c>
      <c r="CR143" s="91">
        <v>22.7</v>
      </c>
      <c r="CS143" s="91">
        <v>19.8</v>
      </c>
      <c r="CT143" s="91">
        <v>18.399999999999999</v>
      </c>
      <c r="CU143" s="91">
        <v>17.399999999999999</v>
      </c>
    </row>
    <row r="144" spans="3:99">
      <c r="C144" s="92">
        <f t="shared" si="73"/>
        <v>45800</v>
      </c>
      <c r="D144" s="93">
        <f t="shared" si="50"/>
        <v>17.657144000000002</v>
      </c>
      <c r="E144" s="93">
        <f t="shared" si="51"/>
        <v>18.380000000000003</v>
      </c>
      <c r="F144" s="93">
        <f t="shared" si="52"/>
        <v>9.6571440000000024</v>
      </c>
      <c r="G144" s="93">
        <f>指導機関用調整項目!$G$2*F144/$F$367</f>
        <v>7.2164902227500188e-002</v>
      </c>
      <c r="H144" s="93">
        <f t="shared" si="74"/>
        <v>3.3473307143743041</v>
      </c>
      <c r="J144" s="93">
        <f t="shared" si="53"/>
        <v>18.925000000000004</v>
      </c>
      <c r="K144" s="93">
        <f t="shared" si="54"/>
        <v>19.2</v>
      </c>
      <c r="L144" s="93">
        <f t="shared" si="55"/>
        <v>19.419999999999998</v>
      </c>
      <c r="M144" s="93">
        <f t="shared" si="56"/>
        <v>19.639999999999997</v>
      </c>
      <c r="N144" s="93">
        <f t="shared" si="57"/>
        <v>14.650000000000002</v>
      </c>
      <c r="O144" s="93">
        <f t="shared" si="58"/>
        <v>17.78</v>
      </c>
      <c r="P144" s="93">
        <f t="shared" si="59"/>
        <v>18.380000000000003</v>
      </c>
      <c r="Q144" s="93">
        <f t="shared" si="60"/>
        <v>19.619999999999997</v>
      </c>
      <c r="R144" s="93">
        <f t="shared" si="61"/>
        <v>20.080000000000002</v>
      </c>
      <c r="S144" s="93">
        <f t="shared" si="62"/>
        <v>19.54</v>
      </c>
      <c r="V144" s="93">
        <f t="shared" si="63"/>
        <v>18.925000000000004</v>
      </c>
      <c r="X144" s="91">
        <v>16.100000000000001</v>
      </c>
      <c r="Y144" s="91">
        <v>21.3</v>
      </c>
      <c r="Z144" s="91">
        <v>19.7</v>
      </c>
      <c r="AA144" s="91">
        <v>18.600000000000001</v>
      </c>
      <c r="AB144" s="92"/>
      <c r="AD144" s="93">
        <f t="shared" si="64"/>
        <v>19.2</v>
      </c>
      <c r="AE144" s="91">
        <v>21.5</v>
      </c>
      <c r="AF144" s="91">
        <v>15.8</v>
      </c>
      <c r="AG144" s="91">
        <v>21</v>
      </c>
      <c r="AH144" s="91">
        <v>19.600000000000001</v>
      </c>
      <c r="AI144" s="91">
        <v>18.100000000000001</v>
      </c>
      <c r="AJ144" s="92"/>
      <c r="AL144" s="93">
        <f t="shared" si="65"/>
        <v>19.419999999999998</v>
      </c>
      <c r="AM144" s="91">
        <v>21.5</v>
      </c>
      <c r="AN144" s="91">
        <v>16.3</v>
      </c>
      <c r="AO144" s="91">
        <v>20.9</v>
      </c>
      <c r="AP144" s="91">
        <v>19.3</v>
      </c>
      <c r="AQ144" s="91">
        <v>19.100000000000001</v>
      </c>
      <c r="AR144" s="92"/>
      <c r="AT144" s="93">
        <f t="shared" si="66"/>
        <v>19.639999999999997</v>
      </c>
      <c r="AU144" s="91">
        <v>21.9</v>
      </c>
      <c r="AV144" s="91">
        <v>16.7</v>
      </c>
      <c r="AW144" s="91">
        <v>20.9</v>
      </c>
      <c r="AX144" s="91">
        <v>19.600000000000001</v>
      </c>
      <c r="AY144" s="91">
        <v>19.100000000000001</v>
      </c>
      <c r="AZ144" s="92"/>
      <c r="BB144" s="93">
        <f t="shared" si="67"/>
        <v>14.650000000000002</v>
      </c>
      <c r="BC144" s="91">
        <v>16.100000000000001</v>
      </c>
      <c r="BD144" s="91">
        <v>13.3</v>
      </c>
      <c r="BE144" s="91">
        <v>15</v>
      </c>
      <c r="BF144" s="91">
        <v>14.2</v>
      </c>
      <c r="BH144" s="92"/>
      <c r="BJ144" s="93">
        <f t="shared" si="68"/>
        <v>17.78</v>
      </c>
      <c r="BK144" s="91">
        <v>19.100000000000001</v>
      </c>
      <c r="BL144" s="91">
        <v>15.8</v>
      </c>
      <c r="BM144" s="91">
        <v>18.899999999999999</v>
      </c>
      <c r="BN144" s="91">
        <v>17.5</v>
      </c>
      <c r="BO144" s="91">
        <v>17.600000000000001</v>
      </c>
      <c r="BR144" s="93">
        <f t="shared" si="69"/>
        <v>18.380000000000003</v>
      </c>
      <c r="BS144" s="91">
        <v>19.600000000000001</v>
      </c>
      <c r="BT144" s="91">
        <v>15.5</v>
      </c>
      <c r="BU144" s="91">
        <v>19.3</v>
      </c>
      <c r="BV144" s="91">
        <v>19</v>
      </c>
      <c r="BW144" s="91">
        <v>18.5</v>
      </c>
      <c r="BZ144" s="93">
        <f t="shared" si="70"/>
        <v>19.619999999999997</v>
      </c>
      <c r="CA144" s="91">
        <v>20.9</v>
      </c>
      <c r="CB144" s="91">
        <v>17.600000000000001</v>
      </c>
      <c r="CC144" s="91">
        <v>20.7</v>
      </c>
      <c r="CD144" s="91">
        <v>20.3</v>
      </c>
      <c r="CE144" s="91">
        <v>18.600000000000001</v>
      </c>
      <c r="CH144" s="93">
        <f t="shared" si="71"/>
        <v>20.080000000000002</v>
      </c>
      <c r="CI144" s="91">
        <v>21.5</v>
      </c>
      <c r="CJ144" s="91">
        <v>17.5</v>
      </c>
      <c r="CK144" s="91">
        <v>21.1</v>
      </c>
      <c r="CL144" s="91">
        <v>21.4</v>
      </c>
      <c r="CM144" s="91">
        <v>18.899999999999999</v>
      </c>
      <c r="CP144" s="93">
        <f t="shared" si="72"/>
        <v>19.54</v>
      </c>
      <c r="CQ144" s="91">
        <v>20.9</v>
      </c>
      <c r="CR144" s="91">
        <v>16.399999999999999</v>
      </c>
      <c r="CS144" s="91">
        <v>21.2</v>
      </c>
      <c r="CT144" s="91">
        <v>20.5</v>
      </c>
      <c r="CU144" s="91">
        <v>18.7</v>
      </c>
    </row>
    <row r="145" spans="3:99">
      <c r="C145" s="92">
        <f t="shared" si="73"/>
        <v>45801</v>
      </c>
      <c r="D145" s="93">
        <f t="shared" si="50"/>
        <v>17.981559999999998</v>
      </c>
      <c r="E145" s="93">
        <f t="shared" si="51"/>
        <v>18.7</v>
      </c>
      <c r="F145" s="93">
        <f t="shared" si="52"/>
        <v>9.9815599999999982</v>
      </c>
      <c r="G145" s="93">
        <f>指導機関用調整項目!$G$2*F145/$F$367</f>
        <v>7.4589164402842759e-002</v>
      </c>
      <c r="H145" s="93">
        <f t="shared" si="74"/>
        <v>3.421919878777147</v>
      </c>
      <c r="J145" s="93">
        <f t="shared" si="53"/>
        <v>20.049999999999997</v>
      </c>
      <c r="K145" s="93">
        <f t="shared" si="54"/>
        <v>19.940000000000001</v>
      </c>
      <c r="L145" s="93">
        <f t="shared" si="55"/>
        <v>19.919999999999998</v>
      </c>
      <c r="M145" s="93">
        <f t="shared" si="56"/>
        <v>20.080000000000002</v>
      </c>
      <c r="N145" s="93">
        <f t="shared" si="57"/>
        <v>14.95</v>
      </c>
      <c r="O145" s="93">
        <f t="shared" si="58"/>
        <v>18</v>
      </c>
      <c r="P145" s="93">
        <f t="shared" si="59"/>
        <v>18.7</v>
      </c>
      <c r="Q145" s="93">
        <f t="shared" si="60"/>
        <v>19.36</v>
      </c>
      <c r="R145" s="93">
        <f t="shared" si="61"/>
        <v>19.580000000000002</v>
      </c>
      <c r="S145" s="93">
        <f t="shared" si="62"/>
        <v>19.419999999999998</v>
      </c>
      <c r="V145" s="93">
        <f t="shared" si="63"/>
        <v>20.049999999999997</v>
      </c>
      <c r="X145" s="91">
        <v>18.399999999999999</v>
      </c>
      <c r="Y145" s="91">
        <v>21.2</v>
      </c>
      <c r="Z145" s="91">
        <v>20.5</v>
      </c>
      <c r="AA145" s="91">
        <v>20.100000000000001</v>
      </c>
      <c r="AB145" s="92"/>
      <c r="AD145" s="93">
        <f t="shared" si="64"/>
        <v>19.940000000000001</v>
      </c>
      <c r="AE145" s="91">
        <v>20.3</v>
      </c>
      <c r="AF145" s="91">
        <v>17.8</v>
      </c>
      <c r="AG145" s="91">
        <v>21.1</v>
      </c>
      <c r="AH145" s="91">
        <v>20.3</v>
      </c>
      <c r="AI145" s="91">
        <v>20.2</v>
      </c>
      <c r="AJ145" s="92"/>
      <c r="AL145" s="93">
        <f t="shared" si="65"/>
        <v>19.919999999999998</v>
      </c>
      <c r="AM145" s="91">
        <v>20</v>
      </c>
      <c r="AN145" s="91">
        <v>18</v>
      </c>
      <c r="AO145" s="91">
        <v>20.9</v>
      </c>
      <c r="AP145" s="91">
        <v>20.2</v>
      </c>
      <c r="AQ145" s="91">
        <v>20.5</v>
      </c>
      <c r="AR145" s="92"/>
      <c r="AT145" s="93">
        <f t="shared" si="66"/>
        <v>20.080000000000002</v>
      </c>
      <c r="AU145" s="91">
        <v>20.6</v>
      </c>
      <c r="AV145" s="91">
        <v>18</v>
      </c>
      <c r="AW145" s="91">
        <v>20.9</v>
      </c>
      <c r="AX145" s="91">
        <v>20.5</v>
      </c>
      <c r="AY145" s="91">
        <v>20.399999999999999</v>
      </c>
      <c r="AZ145" s="92"/>
      <c r="BB145" s="93">
        <f t="shared" si="67"/>
        <v>14.95</v>
      </c>
      <c r="BC145" s="91">
        <v>16.2</v>
      </c>
      <c r="BD145" s="91">
        <v>12.5</v>
      </c>
      <c r="BE145" s="91">
        <v>15.7</v>
      </c>
      <c r="BF145" s="91">
        <v>15.4</v>
      </c>
      <c r="BH145" s="92"/>
      <c r="BJ145" s="93">
        <f t="shared" si="68"/>
        <v>18</v>
      </c>
      <c r="BK145" s="91">
        <v>18.7</v>
      </c>
      <c r="BL145" s="91">
        <v>15.9</v>
      </c>
      <c r="BM145" s="91">
        <v>18.7</v>
      </c>
      <c r="BN145" s="91">
        <v>18.2</v>
      </c>
      <c r="BO145" s="91">
        <v>18.5</v>
      </c>
      <c r="BR145" s="93">
        <f t="shared" si="69"/>
        <v>18.7</v>
      </c>
      <c r="BS145" s="91">
        <v>19.399999999999999</v>
      </c>
      <c r="BT145" s="91">
        <v>17</v>
      </c>
      <c r="BU145" s="91">
        <v>18.600000000000001</v>
      </c>
      <c r="BV145" s="91">
        <v>18.8</v>
      </c>
      <c r="BW145" s="91">
        <v>19.7</v>
      </c>
      <c r="BZ145" s="93">
        <f t="shared" si="70"/>
        <v>19.36</v>
      </c>
      <c r="CA145" s="91">
        <v>19.899999999999999</v>
      </c>
      <c r="CB145" s="91">
        <v>18.2</v>
      </c>
      <c r="CC145" s="91">
        <v>20.100000000000001</v>
      </c>
      <c r="CD145" s="91">
        <v>18.899999999999999</v>
      </c>
      <c r="CE145" s="91">
        <v>19.7</v>
      </c>
      <c r="CH145" s="93">
        <f t="shared" si="71"/>
        <v>19.580000000000002</v>
      </c>
      <c r="CI145" s="91">
        <v>20.2</v>
      </c>
      <c r="CJ145" s="91">
        <v>18.8</v>
      </c>
      <c r="CK145" s="91">
        <v>20.100000000000001</v>
      </c>
      <c r="CL145" s="91">
        <v>19.3</v>
      </c>
      <c r="CM145" s="91">
        <v>19.5</v>
      </c>
      <c r="CP145" s="93">
        <f t="shared" si="72"/>
        <v>19.419999999999998</v>
      </c>
      <c r="CQ145" s="91">
        <v>20.3</v>
      </c>
      <c r="CR145" s="91">
        <v>17.7</v>
      </c>
      <c r="CS145" s="91">
        <v>19.5</v>
      </c>
      <c r="CT145" s="91">
        <v>19.5</v>
      </c>
      <c r="CU145" s="91">
        <v>20.100000000000001</v>
      </c>
    </row>
    <row r="146" spans="3:99">
      <c r="C146" s="92">
        <f t="shared" si="73"/>
        <v>45802</v>
      </c>
      <c r="D146" s="93">
        <f t="shared" si="50"/>
        <v>18.853427999999997</v>
      </c>
      <c r="E146" s="93">
        <f t="shared" si="51"/>
        <v>19.559999999999999</v>
      </c>
      <c r="F146" s="93">
        <f t="shared" si="52"/>
        <v>10.853427999999997</v>
      </c>
      <c r="G146" s="93">
        <f>指導機関用調整項目!$G$2*F146/$F$367</f>
        <v>8.1104368999075971e-002</v>
      </c>
      <c r="H146" s="93">
        <f t="shared" si="74"/>
        <v>3.503024247776223</v>
      </c>
      <c r="J146" s="93">
        <f t="shared" si="53"/>
        <v>20.85</v>
      </c>
      <c r="K146" s="93">
        <f t="shared" si="54"/>
        <v>20.880000000000003</v>
      </c>
      <c r="L146" s="93">
        <f t="shared" si="55"/>
        <v>20.86</v>
      </c>
      <c r="M146" s="93">
        <f t="shared" si="56"/>
        <v>21.18</v>
      </c>
      <c r="N146" s="93">
        <f t="shared" si="57"/>
        <v>16.175000000000001</v>
      </c>
      <c r="O146" s="93">
        <f t="shared" si="58"/>
        <v>19.34</v>
      </c>
      <c r="P146" s="93">
        <f t="shared" si="59"/>
        <v>19.559999999999999</v>
      </c>
      <c r="Q146" s="93">
        <f t="shared" si="60"/>
        <v>20.240000000000002</v>
      </c>
      <c r="R146" s="93">
        <f t="shared" si="61"/>
        <v>20.82</v>
      </c>
      <c r="S146" s="93">
        <f t="shared" si="62"/>
        <v>20.48</v>
      </c>
      <c r="V146" s="93">
        <f t="shared" si="63"/>
        <v>20.85</v>
      </c>
      <c r="X146" s="91">
        <v>18.7</v>
      </c>
      <c r="Y146" s="91">
        <v>21.2</v>
      </c>
      <c r="Z146" s="91">
        <v>21.8</v>
      </c>
      <c r="AA146" s="91">
        <v>21.7</v>
      </c>
      <c r="AB146" s="92"/>
      <c r="AD146" s="93">
        <f t="shared" si="64"/>
        <v>20.880000000000003</v>
      </c>
      <c r="AE146" s="91">
        <v>21.3</v>
      </c>
      <c r="AF146" s="91">
        <v>18.7</v>
      </c>
      <c r="AG146" s="91">
        <v>21.8</v>
      </c>
      <c r="AH146" s="91">
        <v>20.6</v>
      </c>
      <c r="AI146" s="91">
        <v>22</v>
      </c>
      <c r="AJ146" s="92"/>
      <c r="AL146" s="93">
        <f t="shared" si="65"/>
        <v>20.86</v>
      </c>
      <c r="AM146" s="91">
        <v>20.7</v>
      </c>
      <c r="AN146" s="91">
        <v>19.100000000000001</v>
      </c>
      <c r="AO146" s="91">
        <v>21.4</v>
      </c>
      <c r="AP146" s="91">
        <v>21.1</v>
      </c>
      <c r="AQ146" s="91">
        <v>22</v>
      </c>
      <c r="AR146" s="92"/>
      <c r="AT146" s="93">
        <f t="shared" si="66"/>
        <v>21.18</v>
      </c>
      <c r="AU146" s="91">
        <v>21.4</v>
      </c>
      <c r="AV146" s="91">
        <v>19.5</v>
      </c>
      <c r="AW146" s="91">
        <v>21.5</v>
      </c>
      <c r="AX146" s="91">
        <v>21.6</v>
      </c>
      <c r="AY146" s="91">
        <v>21.9</v>
      </c>
      <c r="AZ146" s="92"/>
      <c r="BB146" s="93">
        <f t="shared" si="67"/>
        <v>16.175000000000001</v>
      </c>
      <c r="BC146" s="91">
        <v>18.2</v>
      </c>
      <c r="BD146" s="91">
        <v>12.8</v>
      </c>
      <c r="BE146" s="91">
        <v>16.7</v>
      </c>
      <c r="BF146" s="91">
        <v>17</v>
      </c>
      <c r="BH146" s="92"/>
      <c r="BJ146" s="93">
        <f t="shared" si="68"/>
        <v>19.34</v>
      </c>
      <c r="BK146" s="91">
        <v>20.5</v>
      </c>
      <c r="BL146" s="91">
        <v>16.399999999999999</v>
      </c>
      <c r="BM146" s="91">
        <v>19.3</v>
      </c>
      <c r="BN146" s="91">
        <v>20.2</v>
      </c>
      <c r="BO146" s="91">
        <v>20.3</v>
      </c>
      <c r="BR146" s="93">
        <f t="shared" si="69"/>
        <v>19.559999999999999</v>
      </c>
      <c r="BS146" s="91">
        <v>20.3</v>
      </c>
      <c r="BT146" s="91">
        <v>17.7</v>
      </c>
      <c r="BU146" s="91">
        <v>20.100000000000001</v>
      </c>
      <c r="BV146" s="91">
        <v>19.399999999999999</v>
      </c>
      <c r="BW146" s="91">
        <v>20.3</v>
      </c>
      <c r="BZ146" s="93">
        <f t="shared" si="70"/>
        <v>20.240000000000002</v>
      </c>
      <c r="CA146" s="91">
        <v>20.2</v>
      </c>
      <c r="CB146" s="91">
        <v>19.600000000000001</v>
      </c>
      <c r="CC146" s="91">
        <v>21</v>
      </c>
      <c r="CD146" s="91">
        <v>19.7</v>
      </c>
      <c r="CE146" s="91">
        <v>20.7</v>
      </c>
      <c r="CH146" s="93">
        <f t="shared" si="71"/>
        <v>20.82</v>
      </c>
      <c r="CI146" s="91">
        <v>21.9</v>
      </c>
      <c r="CJ146" s="91">
        <v>19.3</v>
      </c>
      <c r="CK146" s="91">
        <v>21.1</v>
      </c>
      <c r="CL146" s="91">
        <v>20.9</v>
      </c>
      <c r="CM146" s="91">
        <v>20.9</v>
      </c>
      <c r="CP146" s="93">
        <f t="shared" si="72"/>
        <v>20.48</v>
      </c>
      <c r="CQ146" s="91">
        <v>21.9</v>
      </c>
      <c r="CR146" s="91">
        <v>18.3</v>
      </c>
      <c r="CS146" s="91">
        <v>20.7</v>
      </c>
      <c r="CT146" s="91">
        <v>20.5</v>
      </c>
      <c r="CU146" s="91">
        <v>21</v>
      </c>
    </row>
    <row r="147" spans="3:99">
      <c r="C147" s="92">
        <f t="shared" si="73"/>
        <v>45803</v>
      </c>
      <c r="D147" s="93">
        <f t="shared" si="50"/>
        <v>18.529012000000002</v>
      </c>
      <c r="E147" s="93">
        <f t="shared" si="51"/>
        <v>19.240000000000002</v>
      </c>
      <c r="F147" s="93">
        <f t="shared" si="52"/>
        <v>10.529012000000002</v>
      </c>
      <c r="G147" s="93">
        <f>指導機関用調整項目!$G$2*F147/$F$367</f>
        <v>7.8680106823733401e-002</v>
      </c>
      <c r="H147" s="93">
        <f t="shared" si="74"/>
        <v>3.5817043545999563</v>
      </c>
      <c r="J147" s="93">
        <f t="shared" si="53"/>
        <v>20.924999999999997</v>
      </c>
      <c r="K147" s="93">
        <f t="shared" si="54"/>
        <v>20.54</v>
      </c>
      <c r="L147" s="93">
        <f t="shared" si="55"/>
        <v>20.64</v>
      </c>
      <c r="M147" s="93">
        <f t="shared" si="56"/>
        <v>21.12</v>
      </c>
      <c r="N147" s="93">
        <f t="shared" si="57"/>
        <v>15.100000000000001</v>
      </c>
      <c r="O147" s="93">
        <f t="shared" si="58"/>
        <v>18.54</v>
      </c>
      <c r="P147" s="93">
        <f t="shared" si="59"/>
        <v>19.240000000000002</v>
      </c>
      <c r="Q147" s="93">
        <f t="shared" si="60"/>
        <v>20.520000000000003</v>
      </c>
      <c r="R147" s="93">
        <f t="shared" si="61"/>
        <v>20.420000000000002</v>
      </c>
      <c r="S147" s="93">
        <f t="shared" si="62"/>
        <v>20.080000000000002</v>
      </c>
      <c r="V147" s="93">
        <f t="shared" si="63"/>
        <v>20.924999999999997</v>
      </c>
      <c r="X147" s="91">
        <v>19.5</v>
      </c>
      <c r="Y147" s="91">
        <v>21</v>
      </c>
      <c r="Z147" s="91">
        <v>21.3</v>
      </c>
      <c r="AA147" s="91">
        <v>21.9</v>
      </c>
      <c r="AB147" s="92"/>
      <c r="AD147" s="93">
        <f t="shared" si="64"/>
        <v>20.54</v>
      </c>
      <c r="AE147" s="91">
        <v>20.100000000000001</v>
      </c>
      <c r="AF147" s="91">
        <v>19.8</v>
      </c>
      <c r="AG147" s="91">
        <v>21</v>
      </c>
      <c r="AH147" s="91">
        <v>20.3</v>
      </c>
      <c r="AI147" s="91">
        <v>21.5</v>
      </c>
      <c r="AJ147" s="92"/>
      <c r="AL147" s="93">
        <f t="shared" si="65"/>
        <v>20.64</v>
      </c>
      <c r="AM147" s="91">
        <v>21.1</v>
      </c>
      <c r="AN147" s="91">
        <v>19.5</v>
      </c>
      <c r="AO147" s="91">
        <v>20.9</v>
      </c>
      <c r="AP147" s="91">
        <v>20.399999999999999</v>
      </c>
      <c r="AQ147" s="91">
        <v>21.3</v>
      </c>
      <c r="AR147" s="92"/>
      <c r="AT147" s="93">
        <f t="shared" si="66"/>
        <v>21.12</v>
      </c>
      <c r="AU147" s="91">
        <v>21.5</v>
      </c>
      <c r="AV147" s="91">
        <v>20</v>
      </c>
      <c r="AW147" s="91">
        <v>20.8</v>
      </c>
      <c r="AX147" s="91">
        <v>21.6</v>
      </c>
      <c r="AY147" s="91">
        <v>21.7</v>
      </c>
      <c r="AZ147" s="92"/>
      <c r="BB147" s="93">
        <f t="shared" si="67"/>
        <v>15.100000000000001</v>
      </c>
      <c r="BC147" s="91">
        <v>16.2</v>
      </c>
      <c r="BD147" s="91">
        <v>14.5</v>
      </c>
      <c r="BE147" s="91">
        <v>14</v>
      </c>
      <c r="BF147" s="91">
        <v>15.7</v>
      </c>
      <c r="BH147" s="92"/>
      <c r="BJ147" s="93">
        <f t="shared" si="68"/>
        <v>18.54</v>
      </c>
      <c r="BK147" s="91">
        <v>19.3</v>
      </c>
      <c r="BL147" s="91">
        <v>17.7</v>
      </c>
      <c r="BM147" s="91">
        <v>16.5</v>
      </c>
      <c r="BN147" s="91">
        <v>18.7</v>
      </c>
      <c r="BO147" s="91">
        <v>20.5</v>
      </c>
      <c r="BR147" s="93">
        <f t="shared" si="69"/>
        <v>19.240000000000002</v>
      </c>
      <c r="BS147" s="91">
        <v>19.3</v>
      </c>
      <c r="BT147" s="91">
        <v>18.7</v>
      </c>
      <c r="BU147" s="91">
        <v>18.8</v>
      </c>
      <c r="BV147" s="91">
        <v>18.7</v>
      </c>
      <c r="BW147" s="91">
        <v>20.7</v>
      </c>
      <c r="BZ147" s="93">
        <f t="shared" si="70"/>
        <v>20.520000000000003</v>
      </c>
      <c r="CA147" s="91">
        <v>20.8</v>
      </c>
      <c r="CB147" s="91">
        <v>20.100000000000001</v>
      </c>
      <c r="CC147" s="91">
        <v>21.2</v>
      </c>
      <c r="CD147" s="91">
        <v>19.2</v>
      </c>
      <c r="CE147" s="91">
        <v>21.3</v>
      </c>
      <c r="CH147" s="93">
        <f t="shared" si="71"/>
        <v>20.420000000000002</v>
      </c>
      <c r="CI147" s="91">
        <v>21.2</v>
      </c>
      <c r="CJ147" s="91">
        <v>19.8</v>
      </c>
      <c r="CK147" s="91">
        <v>19.899999999999999</v>
      </c>
      <c r="CL147" s="91">
        <v>20</v>
      </c>
      <c r="CM147" s="91">
        <v>21.2</v>
      </c>
      <c r="CP147" s="93">
        <f t="shared" si="72"/>
        <v>20.080000000000002</v>
      </c>
      <c r="CQ147" s="91">
        <v>21.7</v>
      </c>
      <c r="CR147" s="91">
        <v>19.3</v>
      </c>
      <c r="CS147" s="91">
        <v>18</v>
      </c>
      <c r="CT147" s="91">
        <v>20</v>
      </c>
      <c r="CU147" s="91">
        <v>21.4</v>
      </c>
    </row>
    <row r="148" spans="3:99">
      <c r="C148" s="92">
        <f t="shared" si="73"/>
        <v>45804</v>
      </c>
      <c r="D148" s="93">
        <f t="shared" si="50"/>
        <v>18.772323999999998</v>
      </c>
      <c r="E148" s="93">
        <f t="shared" si="51"/>
        <v>19.479999999999997</v>
      </c>
      <c r="F148" s="93">
        <f t="shared" si="52"/>
        <v>10.772323999999998</v>
      </c>
      <c r="G148" s="93">
        <f>指導機関用調整項目!$G$2*F148/$F$367</f>
        <v>8.0498303455240325e-002</v>
      </c>
      <c r="H148" s="93">
        <f t="shared" si="74"/>
        <v>3.6622026580551967</v>
      </c>
      <c r="J148" s="93">
        <f t="shared" si="53"/>
        <v>20.45</v>
      </c>
      <c r="K148" s="93">
        <f t="shared" si="54"/>
        <v>19.899999999999999</v>
      </c>
      <c r="L148" s="93">
        <f t="shared" si="55"/>
        <v>20.04</v>
      </c>
      <c r="M148" s="93">
        <f t="shared" si="56"/>
        <v>20.439999999999998</v>
      </c>
      <c r="N148" s="93">
        <f t="shared" si="57"/>
        <v>14.574999999999999</v>
      </c>
      <c r="O148" s="93">
        <f t="shared" si="58"/>
        <v>17.919999999999998</v>
      </c>
      <c r="P148" s="93">
        <f t="shared" si="59"/>
        <v>19.479999999999997</v>
      </c>
      <c r="Q148" s="93">
        <f t="shared" si="60"/>
        <v>20.259999999999998</v>
      </c>
      <c r="R148" s="93">
        <f t="shared" si="61"/>
        <v>20.48</v>
      </c>
      <c r="S148" s="93">
        <f t="shared" si="62"/>
        <v>19.82</v>
      </c>
      <c r="V148" s="93">
        <f t="shared" si="63"/>
        <v>20.45</v>
      </c>
      <c r="X148" s="91">
        <v>20.100000000000001</v>
      </c>
      <c r="Y148" s="91">
        <v>22.2</v>
      </c>
      <c r="Z148" s="91">
        <v>16.2</v>
      </c>
      <c r="AA148" s="91">
        <v>23.3</v>
      </c>
      <c r="AB148" s="92"/>
      <c r="AD148" s="93">
        <f t="shared" si="64"/>
        <v>19.899999999999999</v>
      </c>
      <c r="AE148" s="91">
        <v>20.2</v>
      </c>
      <c r="AF148" s="91">
        <v>20</v>
      </c>
      <c r="AG148" s="91">
        <v>21</v>
      </c>
      <c r="AH148" s="91">
        <v>16.3</v>
      </c>
      <c r="AI148" s="91">
        <v>22</v>
      </c>
      <c r="AJ148" s="92"/>
      <c r="AL148" s="93">
        <f t="shared" si="65"/>
        <v>20.04</v>
      </c>
      <c r="AM148" s="91">
        <v>20.7</v>
      </c>
      <c r="AN148" s="91">
        <v>19.899999999999999</v>
      </c>
      <c r="AO148" s="91">
        <v>21.2</v>
      </c>
      <c r="AP148" s="91">
        <v>16.399999999999999</v>
      </c>
      <c r="AQ148" s="91">
        <v>22</v>
      </c>
      <c r="AR148" s="92"/>
      <c r="AT148" s="93">
        <f t="shared" si="66"/>
        <v>20.439999999999998</v>
      </c>
      <c r="AU148" s="91">
        <v>21</v>
      </c>
      <c r="AV148" s="91">
        <v>20.3</v>
      </c>
      <c r="AW148" s="91">
        <v>22.6</v>
      </c>
      <c r="AX148" s="91">
        <v>16.399999999999999</v>
      </c>
      <c r="AY148" s="91">
        <v>21.9</v>
      </c>
      <c r="AZ148" s="92"/>
      <c r="BB148" s="93">
        <f t="shared" si="67"/>
        <v>14.574999999999999</v>
      </c>
      <c r="BC148" s="91">
        <v>15.1</v>
      </c>
      <c r="BD148" s="91">
        <v>15.2</v>
      </c>
      <c r="BE148" s="91">
        <v>16.3</v>
      </c>
      <c r="BF148" s="91">
        <v>11.7</v>
      </c>
      <c r="BH148" s="92"/>
      <c r="BJ148" s="93">
        <f t="shared" si="68"/>
        <v>17.919999999999998</v>
      </c>
      <c r="BK148" s="91">
        <v>17.899999999999999</v>
      </c>
      <c r="BL148" s="91">
        <v>18.100000000000001</v>
      </c>
      <c r="BM148" s="91">
        <v>19.7</v>
      </c>
      <c r="BN148" s="91">
        <v>14.1</v>
      </c>
      <c r="BO148" s="91">
        <v>19.8</v>
      </c>
      <c r="BR148" s="93">
        <f t="shared" si="69"/>
        <v>19.479999999999997</v>
      </c>
      <c r="BS148" s="91">
        <v>19.399999999999999</v>
      </c>
      <c r="BT148" s="91">
        <v>19.2</v>
      </c>
      <c r="BU148" s="91">
        <v>21.8</v>
      </c>
      <c r="BV148" s="91">
        <v>14.7</v>
      </c>
      <c r="BW148" s="91">
        <v>22.3</v>
      </c>
      <c r="BZ148" s="93">
        <f t="shared" si="70"/>
        <v>20.259999999999998</v>
      </c>
      <c r="CA148" s="91">
        <v>20.399999999999999</v>
      </c>
      <c r="CB148" s="91">
        <v>20.3</v>
      </c>
      <c r="CC148" s="91">
        <v>22.4</v>
      </c>
      <c r="CD148" s="91">
        <v>16.399999999999999</v>
      </c>
      <c r="CE148" s="91">
        <v>21.8</v>
      </c>
      <c r="CH148" s="93">
        <f t="shared" si="71"/>
        <v>20.48</v>
      </c>
      <c r="CI148" s="91">
        <v>20.9</v>
      </c>
      <c r="CJ148" s="91">
        <v>20.100000000000001</v>
      </c>
      <c r="CK148" s="91">
        <v>23.3</v>
      </c>
      <c r="CL148" s="91">
        <v>16.2</v>
      </c>
      <c r="CM148" s="91">
        <v>21.9</v>
      </c>
      <c r="CP148" s="93">
        <f t="shared" si="72"/>
        <v>19.82</v>
      </c>
      <c r="CQ148" s="91">
        <v>20.7</v>
      </c>
      <c r="CR148" s="91">
        <v>20.3</v>
      </c>
      <c r="CS148" s="91">
        <v>21.8</v>
      </c>
      <c r="CT148" s="91">
        <v>15.6</v>
      </c>
      <c r="CU148" s="91">
        <v>20.7</v>
      </c>
    </row>
    <row r="149" spans="3:99">
      <c r="C149" s="92">
        <f t="shared" si="73"/>
        <v>45805</v>
      </c>
      <c r="D149" s="93">
        <f t="shared" si="50"/>
        <v>19.238672000000005</v>
      </c>
      <c r="E149" s="93">
        <f t="shared" si="51"/>
        <v>19.940000000000005</v>
      </c>
      <c r="F149" s="93">
        <f t="shared" si="52"/>
        <v>11.238672000000005</v>
      </c>
      <c r="G149" s="93">
        <f>指導機関用調整項目!$G$2*F149/$F$367</f>
        <v>8.3983180332295362e-002</v>
      </c>
      <c r="H149" s="93">
        <f t="shared" si="74"/>
        <v>3.746185838387492</v>
      </c>
      <c r="J149" s="93">
        <f t="shared" si="53"/>
        <v>22.35</v>
      </c>
      <c r="K149" s="93">
        <f t="shared" si="54"/>
        <v>21.06</v>
      </c>
      <c r="L149" s="93">
        <f t="shared" si="55"/>
        <v>21.58</v>
      </c>
      <c r="M149" s="93">
        <f t="shared" si="56"/>
        <v>22.4</v>
      </c>
      <c r="N149" s="93">
        <f t="shared" si="57"/>
        <v>15.95</v>
      </c>
      <c r="O149" s="93">
        <f t="shared" si="58"/>
        <v>19.260000000000002</v>
      </c>
      <c r="P149" s="93">
        <f t="shared" si="59"/>
        <v>19.940000000000005</v>
      </c>
      <c r="Q149" s="93">
        <f t="shared" si="60"/>
        <v>21.1</v>
      </c>
      <c r="R149" s="93">
        <f t="shared" si="61"/>
        <v>21.5</v>
      </c>
      <c r="S149" s="93">
        <f t="shared" si="62"/>
        <v>20.86</v>
      </c>
      <c r="V149" s="93">
        <f t="shared" si="63"/>
        <v>22.35</v>
      </c>
      <c r="X149" s="91">
        <v>21.3</v>
      </c>
      <c r="Y149" s="91">
        <v>23.1</v>
      </c>
      <c r="Z149" s="91">
        <v>20.8</v>
      </c>
      <c r="AA149" s="91">
        <v>24.2</v>
      </c>
      <c r="AB149" s="92"/>
      <c r="AD149" s="93">
        <f t="shared" si="64"/>
        <v>21.06</v>
      </c>
      <c r="AE149" s="91">
        <v>20.2</v>
      </c>
      <c r="AF149" s="91">
        <v>20.7</v>
      </c>
      <c r="AG149" s="91">
        <v>22.7</v>
      </c>
      <c r="AH149" s="91">
        <v>19</v>
      </c>
      <c r="AI149" s="91">
        <v>22.7</v>
      </c>
      <c r="AJ149" s="92"/>
      <c r="AL149" s="93">
        <f t="shared" si="65"/>
        <v>21.58</v>
      </c>
      <c r="AM149" s="91">
        <v>20</v>
      </c>
      <c r="AN149" s="91">
        <v>21.2</v>
      </c>
      <c r="AO149" s="91">
        <v>22.5</v>
      </c>
      <c r="AP149" s="91">
        <v>19.600000000000001</v>
      </c>
      <c r="AQ149" s="91">
        <v>24.6</v>
      </c>
      <c r="AR149" s="92"/>
      <c r="AT149" s="93">
        <f t="shared" si="66"/>
        <v>22.4</v>
      </c>
      <c r="AU149" s="91">
        <v>20.399999999999999</v>
      </c>
      <c r="AV149" s="91">
        <v>21.6</v>
      </c>
      <c r="AW149" s="91">
        <v>24.3</v>
      </c>
      <c r="AX149" s="91">
        <v>20.100000000000001</v>
      </c>
      <c r="AY149" s="91">
        <v>25.6</v>
      </c>
      <c r="AZ149" s="92"/>
      <c r="BB149" s="93">
        <f t="shared" si="67"/>
        <v>15.95</v>
      </c>
      <c r="BC149" s="91">
        <v>14.9</v>
      </c>
      <c r="BD149" s="91">
        <v>16.5</v>
      </c>
      <c r="BE149" s="91">
        <v>17.7</v>
      </c>
      <c r="BF149" s="91">
        <v>14.7</v>
      </c>
      <c r="BH149" s="92"/>
      <c r="BJ149" s="93">
        <f t="shared" si="68"/>
        <v>19.260000000000002</v>
      </c>
      <c r="BK149" s="91">
        <v>17</v>
      </c>
      <c r="BL149" s="91">
        <v>19.7</v>
      </c>
      <c r="BM149" s="91">
        <v>20.7</v>
      </c>
      <c r="BN149" s="91">
        <v>17.3</v>
      </c>
      <c r="BO149" s="91">
        <v>21.6</v>
      </c>
      <c r="BR149" s="93">
        <f t="shared" si="69"/>
        <v>19.940000000000005</v>
      </c>
      <c r="BS149" s="91">
        <v>19.3</v>
      </c>
      <c r="BT149" s="91">
        <v>20.100000000000001</v>
      </c>
      <c r="BU149" s="91">
        <v>21.7</v>
      </c>
      <c r="BV149" s="91">
        <v>18.7</v>
      </c>
      <c r="BW149" s="91">
        <v>19.899999999999999</v>
      </c>
      <c r="BZ149" s="93">
        <f t="shared" si="70"/>
        <v>21.1</v>
      </c>
      <c r="CA149" s="91">
        <v>20.5</v>
      </c>
      <c r="CB149" s="91">
        <v>21.1</v>
      </c>
      <c r="CC149" s="91">
        <v>22.7</v>
      </c>
      <c r="CD149" s="91">
        <v>19.2</v>
      </c>
      <c r="CE149" s="91">
        <v>22</v>
      </c>
      <c r="CH149" s="93">
        <f t="shared" si="71"/>
        <v>21.5</v>
      </c>
      <c r="CI149" s="91">
        <v>20.3</v>
      </c>
      <c r="CJ149" s="91">
        <v>21.3</v>
      </c>
      <c r="CK149" s="91">
        <v>23.1</v>
      </c>
      <c r="CL149" s="91">
        <v>19.899999999999999</v>
      </c>
      <c r="CM149" s="91">
        <v>22.9</v>
      </c>
      <c r="CP149" s="93">
        <f t="shared" si="72"/>
        <v>20.86</v>
      </c>
      <c r="CQ149" s="91">
        <v>19</v>
      </c>
      <c r="CR149" s="91">
        <v>21</v>
      </c>
      <c r="CS149" s="91">
        <v>22</v>
      </c>
      <c r="CT149" s="91">
        <v>19.5</v>
      </c>
      <c r="CU149" s="91">
        <v>22.8</v>
      </c>
    </row>
    <row r="150" spans="3:99">
      <c r="C150" s="92">
        <f t="shared" si="73"/>
        <v>45806</v>
      </c>
      <c r="D150" s="93">
        <f t="shared" si="50"/>
        <v>20.211919999999999</v>
      </c>
      <c r="E150" s="93">
        <f t="shared" si="51"/>
        <v>20.9</v>
      </c>
      <c r="F150" s="93">
        <f t="shared" si="52"/>
        <v>12.211919999999999</v>
      </c>
      <c r="G150" s="93">
        <f>指導機関用調整項目!$G$2*F150/$F$367</f>
        <v>9.1255966858323101e-002</v>
      </c>
      <c r="H150" s="93">
        <f t="shared" si="74"/>
        <v>3.837441805245815</v>
      </c>
      <c r="J150" s="93">
        <f t="shared" si="53"/>
        <v>22.675000000000001</v>
      </c>
      <c r="K150" s="93">
        <f t="shared" si="54"/>
        <v>22.04</v>
      </c>
      <c r="L150" s="93">
        <f t="shared" si="55"/>
        <v>22.74</v>
      </c>
      <c r="M150" s="93">
        <f t="shared" si="56"/>
        <v>23.24</v>
      </c>
      <c r="N150" s="93">
        <f t="shared" si="57"/>
        <v>17.8</v>
      </c>
      <c r="O150" s="93">
        <f t="shared" si="58"/>
        <v>19.939999999999998</v>
      </c>
      <c r="P150" s="93">
        <f t="shared" si="59"/>
        <v>20.9</v>
      </c>
      <c r="Q150" s="93">
        <f t="shared" si="60"/>
        <v>21.3</v>
      </c>
      <c r="R150" s="93">
        <f t="shared" si="61"/>
        <v>21.8</v>
      </c>
      <c r="S150" s="93">
        <f t="shared" si="62"/>
        <v>21.18</v>
      </c>
      <c r="V150" s="93">
        <f t="shared" si="63"/>
        <v>22.675000000000001</v>
      </c>
      <c r="X150" s="91">
        <v>22.7</v>
      </c>
      <c r="Y150" s="91">
        <v>22.8</v>
      </c>
      <c r="Z150" s="91">
        <v>23.2</v>
      </c>
      <c r="AA150" s="91">
        <v>22</v>
      </c>
      <c r="AB150" s="92"/>
      <c r="AD150" s="93">
        <f t="shared" si="64"/>
        <v>22.04</v>
      </c>
      <c r="AE150" s="91">
        <v>21.9</v>
      </c>
      <c r="AF150" s="91">
        <v>21.5</v>
      </c>
      <c r="AG150" s="91">
        <v>22.8</v>
      </c>
      <c r="AH150" s="91">
        <v>21.9</v>
      </c>
      <c r="AI150" s="91">
        <v>22.1</v>
      </c>
      <c r="AJ150" s="92"/>
      <c r="AL150" s="93">
        <f t="shared" si="65"/>
        <v>22.74</v>
      </c>
      <c r="AM150" s="91">
        <v>22.5</v>
      </c>
      <c r="AN150" s="91">
        <v>22.6</v>
      </c>
      <c r="AO150" s="91">
        <v>22.8</v>
      </c>
      <c r="AP150" s="91">
        <v>23.5</v>
      </c>
      <c r="AQ150" s="91">
        <v>22.3</v>
      </c>
      <c r="AR150" s="92"/>
      <c r="AT150" s="93">
        <f t="shared" si="66"/>
        <v>23.24</v>
      </c>
      <c r="AU150" s="91">
        <v>22.9</v>
      </c>
      <c r="AV150" s="91">
        <v>24</v>
      </c>
      <c r="AW150" s="91">
        <v>23</v>
      </c>
      <c r="AX150" s="91">
        <v>24.2</v>
      </c>
      <c r="AY150" s="91">
        <v>22.1</v>
      </c>
      <c r="AZ150" s="92"/>
      <c r="BB150" s="93">
        <f t="shared" si="67"/>
        <v>17.8</v>
      </c>
      <c r="BC150" s="91">
        <v>18.8</v>
      </c>
      <c r="BD150" s="91">
        <v>17.2</v>
      </c>
      <c r="BE150" s="91">
        <v>18.7</v>
      </c>
      <c r="BF150" s="91">
        <v>16.5</v>
      </c>
      <c r="BH150" s="92"/>
      <c r="BJ150" s="93">
        <f t="shared" si="68"/>
        <v>19.939999999999998</v>
      </c>
      <c r="BK150" s="91">
        <v>20.399999999999999</v>
      </c>
      <c r="BL150" s="91">
        <v>19.8</v>
      </c>
      <c r="BM150" s="91">
        <v>21.5</v>
      </c>
      <c r="BN150" s="91">
        <v>19.399999999999999</v>
      </c>
      <c r="BO150" s="91">
        <v>18.600000000000001</v>
      </c>
      <c r="BR150" s="93">
        <f t="shared" si="69"/>
        <v>20.9</v>
      </c>
      <c r="BS150" s="91">
        <v>21.7</v>
      </c>
      <c r="BT150" s="91">
        <v>21.1</v>
      </c>
      <c r="BU150" s="91">
        <v>22.1</v>
      </c>
      <c r="BV150" s="91">
        <v>20.6</v>
      </c>
      <c r="BW150" s="91">
        <v>19</v>
      </c>
      <c r="BZ150" s="93">
        <f t="shared" si="70"/>
        <v>21.3</v>
      </c>
      <c r="CA150" s="91">
        <v>21.4</v>
      </c>
      <c r="CB150" s="91">
        <v>21.5</v>
      </c>
      <c r="CC150" s="91">
        <v>22.1</v>
      </c>
      <c r="CD150" s="91">
        <v>20.6</v>
      </c>
      <c r="CE150" s="91">
        <v>20.9</v>
      </c>
      <c r="CH150" s="93">
        <f t="shared" si="71"/>
        <v>21.8</v>
      </c>
      <c r="CI150" s="91">
        <v>21.8</v>
      </c>
      <c r="CJ150" s="91">
        <v>22.1</v>
      </c>
      <c r="CK150" s="91">
        <v>22.6</v>
      </c>
      <c r="CL150" s="91">
        <v>21.7</v>
      </c>
      <c r="CM150" s="91">
        <v>20.8</v>
      </c>
      <c r="CP150" s="93">
        <f t="shared" si="72"/>
        <v>21.18</v>
      </c>
      <c r="CQ150" s="91">
        <v>21.2</v>
      </c>
      <c r="CR150" s="91">
        <v>20.6</v>
      </c>
      <c r="CS150" s="91">
        <v>22.3</v>
      </c>
      <c r="CT150" s="91">
        <v>20.8</v>
      </c>
      <c r="CU150" s="91">
        <v>21</v>
      </c>
    </row>
    <row r="151" spans="3:99">
      <c r="C151" s="92">
        <f t="shared" si="73"/>
        <v>45807</v>
      </c>
      <c r="D151" s="93">
        <f t="shared" si="50"/>
        <v>19.887503999999996</v>
      </c>
      <c r="E151" s="93">
        <f t="shared" si="51"/>
        <v>20.58</v>
      </c>
      <c r="F151" s="93">
        <f t="shared" si="52"/>
        <v>11.887503999999996</v>
      </c>
      <c r="G151" s="93">
        <f>指導機関用調整項目!$G$2*F151/$F$367</f>
        <v>8.8831704682980489e-002</v>
      </c>
      <c r="H151" s="93">
        <f t="shared" si="74"/>
        <v>3.9262735099287953</v>
      </c>
      <c r="J151" s="93">
        <f t="shared" si="53"/>
        <v>21.975000000000001</v>
      </c>
      <c r="K151" s="93">
        <f t="shared" si="54"/>
        <v>21.479999999999997</v>
      </c>
      <c r="L151" s="93">
        <f t="shared" si="55"/>
        <v>21.46</v>
      </c>
      <c r="M151" s="93">
        <f t="shared" si="56"/>
        <v>21.58</v>
      </c>
      <c r="N151" s="93">
        <f t="shared" si="57"/>
        <v>18.05</v>
      </c>
      <c r="O151" s="93">
        <f t="shared" si="58"/>
        <v>19.8</v>
      </c>
      <c r="P151" s="93">
        <f t="shared" si="59"/>
        <v>20.58</v>
      </c>
      <c r="Q151" s="93">
        <f t="shared" si="60"/>
        <v>20.86</v>
      </c>
      <c r="R151" s="93">
        <f t="shared" si="61"/>
        <v>21.42</v>
      </c>
      <c r="S151" s="93">
        <f t="shared" si="62"/>
        <v>21.18</v>
      </c>
      <c r="V151" s="93">
        <f t="shared" si="63"/>
        <v>21.975000000000001</v>
      </c>
      <c r="X151" s="91">
        <v>20.9</v>
      </c>
      <c r="Y151" s="91">
        <v>22.9</v>
      </c>
      <c r="Z151" s="91">
        <v>22.7</v>
      </c>
      <c r="AA151" s="91">
        <v>21.4</v>
      </c>
      <c r="AB151" s="92"/>
      <c r="AD151" s="93">
        <f t="shared" si="64"/>
        <v>21.479999999999997</v>
      </c>
      <c r="AE151" s="91">
        <v>20.9</v>
      </c>
      <c r="AF151" s="91">
        <v>20.3</v>
      </c>
      <c r="AG151" s="91">
        <v>23</v>
      </c>
      <c r="AH151" s="91">
        <v>21.9</v>
      </c>
      <c r="AI151" s="91">
        <v>21.3</v>
      </c>
      <c r="AJ151" s="92"/>
      <c r="AL151" s="93">
        <f t="shared" si="65"/>
        <v>21.46</v>
      </c>
      <c r="AM151" s="91">
        <v>21.5</v>
      </c>
      <c r="AN151" s="91">
        <v>20.399999999999999</v>
      </c>
      <c r="AO151" s="91">
        <v>23</v>
      </c>
      <c r="AP151" s="91">
        <v>21.6</v>
      </c>
      <c r="AQ151" s="91">
        <v>20.8</v>
      </c>
      <c r="AR151" s="92"/>
      <c r="AT151" s="93">
        <f t="shared" si="66"/>
        <v>21.58</v>
      </c>
      <c r="AU151" s="91">
        <v>21.4</v>
      </c>
      <c r="AV151" s="91">
        <v>20.8</v>
      </c>
      <c r="AW151" s="91">
        <v>23</v>
      </c>
      <c r="AX151" s="91">
        <v>22</v>
      </c>
      <c r="AY151" s="91">
        <v>20.7</v>
      </c>
      <c r="AZ151" s="92"/>
      <c r="BB151" s="93">
        <f t="shared" si="67"/>
        <v>18.05</v>
      </c>
      <c r="BC151" s="91">
        <v>18</v>
      </c>
      <c r="BD151" s="91">
        <v>17.7</v>
      </c>
      <c r="BE151" s="91">
        <v>19.3</v>
      </c>
      <c r="BF151" s="91">
        <v>17.2</v>
      </c>
      <c r="BH151" s="92"/>
      <c r="BJ151" s="93">
        <f t="shared" si="68"/>
        <v>19.8</v>
      </c>
      <c r="BK151" s="91">
        <v>19.899999999999999</v>
      </c>
      <c r="BL151" s="91">
        <v>20</v>
      </c>
      <c r="BM151" s="91">
        <v>22.4</v>
      </c>
      <c r="BN151" s="91">
        <v>20</v>
      </c>
      <c r="BO151" s="91">
        <v>16.7</v>
      </c>
      <c r="BR151" s="93">
        <f t="shared" si="69"/>
        <v>20.58</v>
      </c>
      <c r="BS151" s="91">
        <v>20.399999999999999</v>
      </c>
      <c r="BT151" s="91">
        <v>19.399999999999999</v>
      </c>
      <c r="BU151" s="91">
        <v>22.2</v>
      </c>
      <c r="BV151" s="91">
        <v>21.1</v>
      </c>
      <c r="BW151" s="91">
        <v>19.8</v>
      </c>
      <c r="BZ151" s="93">
        <f t="shared" si="70"/>
        <v>20.86</v>
      </c>
      <c r="CA151" s="91">
        <v>20.2</v>
      </c>
      <c r="CB151" s="91">
        <v>20.5</v>
      </c>
      <c r="CC151" s="91">
        <v>22.3</v>
      </c>
      <c r="CD151" s="91">
        <v>20.8</v>
      </c>
      <c r="CE151" s="91">
        <v>20.5</v>
      </c>
      <c r="CH151" s="93">
        <f t="shared" si="71"/>
        <v>21.42</v>
      </c>
      <c r="CI151" s="91">
        <v>21.2</v>
      </c>
      <c r="CJ151" s="91">
        <v>21.1</v>
      </c>
      <c r="CK151" s="91">
        <v>22</v>
      </c>
      <c r="CL151" s="91">
        <v>22.5</v>
      </c>
      <c r="CM151" s="91">
        <v>20.3</v>
      </c>
      <c r="CP151" s="93">
        <f t="shared" si="72"/>
        <v>21.18</v>
      </c>
      <c r="CQ151" s="91">
        <v>21.3</v>
      </c>
      <c r="CR151" s="91">
        <v>21.2</v>
      </c>
      <c r="CS151" s="91">
        <v>22.3</v>
      </c>
      <c r="CT151" s="91">
        <v>21.6</v>
      </c>
      <c r="CU151" s="91">
        <v>19.5</v>
      </c>
    </row>
    <row r="152" spans="3:99">
      <c r="C152" s="92">
        <f t="shared" si="73"/>
        <v>45808</v>
      </c>
      <c r="D152" s="93">
        <f t="shared" si="50"/>
        <v>18.245148</v>
      </c>
      <c r="E152" s="93">
        <f t="shared" si="51"/>
        <v>18.96</v>
      </c>
      <c r="F152" s="93">
        <f t="shared" si="52"/>
        <v>10.245148</v>
      </c>
      <c r="G152" s="93">
        <f>指導機関用調整項目!$G$2*F152/$F$367</f>
        <v>7.6558877420308633e-002</v>
      </c>
      <c r="H152" s="93">
        <f t="shared" si="74"/>
        <v>4.0028323873491036</v>
      </c>
      <c r="J152" s="93">
        <f t="shared" si="53"/>
        <v>20.675000000000004</v>
      </c>
      <c r="K152" s="93">
        <f t="shared" si="54"/>
        <v>21.1</v>
      </c>
      <c r="L152" s="93">
        <f t="shared" si="55"/>
        <v>21.08</v>
      </c>
      <c r="M152" s="93">
        <f t="shared" si="56"/>
        <v>21.220000000000002</v>
      </c>
      <c r="N152" s="93">
        <f t="shared" si="57"/>
        <v>15.650000000000002</v>
      </c>
      <c r="O152" s="93">
        <f t="shared" si="58"/>
        <v>18.88</v>
      </c>
      <c r="P152" s="93">
        <f t="shared" si="59"/>
        <v>18.96</v>
      </c>
      <c r="Q152" s="93">
        <f t="shared" si="60"/>
        <v>20.420000000000002</v>
      </c>
      <c r="R152" s="93">
        <f t="shared" si="61"/>
        <v>20.56</v>
      </c>
      <c r="S152" s="93">
        <f t="shared" si="62"/>
        <v>20.18</v>
      </c>
      <c r="V152" s="93">
        <f t="shared" si="63"/>
        <v>20.675000000000004</v>
      </c>
      <c r="X152" s="91">
        <v>19.100000000000001</v>
      </c>
      <c r="Y152" s="91">
        <v>20.3</v>
      </c>
      <c r="Z152" s="91">
        <v>21.7</v>
      </c>
      <c r="AA152" s="91">
        <v>21.6</v>
      </c>
      <c r="AB152" s="92"/>
      <c r="AD152" s="93">
        <f t="shared" si="64"/>
        <v>21.1</v>
      </c>
      <c r="AE152" s="91">
        <v>22.4</v>
      </c>
      <c r="AF152" s="91">
        <v>19.3</v>
      </c>
      <c r="AG152" s="91">
        <v>20</v>
      </c>
      <c r="AH152" s="91">
        <v>21.9</v>
      </c>
      <c r="AI152" s="91">
        <v>21.9</v>
      </c>
      <c r="AJ152" s="92"/>
      <c r="AL152" s="93">
        <f t="shared" si="65"/>
        <v>21.08</v>
      </c>
      <c r="AM152" s="91">
        <v>22.1</v>
      </c>
      <c r="AN152" s="91">
        <v>19.3</v>
      </c>
      <c r="AO152" s="91">
        <v>19.899999999999999</v>
      </c>
      <c r="AP152" s="91">
        <v>22</v>
      </c>
      <c r="AQ152" s="91">
        <v>22.1</v>
      </c>
      <c r="AR152" s="92"/>
      <c r="AT152" s="93">
        <f t="shared" si="66"/>
        <v>21.220000000000002</v>
      </c>
      <c r="AU152" s="91">
        <v>22.3</v>
      </c>
      <c r="AV152" s="91">
        <v>19.899999999999999</v>
      </c>
      <c r="AW152" s="91">
        <v>20.2</v>
      </c>
      <c r="AX152" s="91">
        <v>22</v>
      </c>
      <c r="AY152" s="91">
        <v>21.7</v>
      </c>
      <c r="AZ152" s="92"/>
      <c r="BB152" s="93">
        <f t="shared" si="67"/>
        <v>15.650000000000002</v>
      </c>
      <c r="BC152" s="91">
        <v>17</v>
      </c>
      <c r="BD152" s="91">
        <v>15.6</v>
      </c>
      <c r="BE152" s="91">
        <v>14.3</v>
      </c>
      <c r="BF152" s="91">
        <v>15.7</v>
      </c>
      <c r="BH152" s="92"/>
      <c r="BJ152" s="93">
        <f t="shared" si="68"/>
        <v>18.88</v>
      </c>
      <c r="BK152" s="91">
        <v>20.100000000000001</v>
      </c>
      <c r="BL152" s="91">
        <v>18.3</v>
      </c>
      <c r="BM152" s="91">
        <v>18.3</v>
      </c>
      <c r="BN152" s="91">
        <v>19.399999999999999</v>
      </c>
      <c r="BO152" s="91">
        <v>18.3</v>
      </c>
      <c r="BR152" s="93">
        <f t="shared" si="69"/>
        <v>18.96</v>
      </c>
      <c r="BS152" s="91">
        <v>20.399999999999999</v>
      </c>
      <c r="BT152" s="91">
        <v>17.8</v>
      </c>
      <c r="BU152" s="91">
        <v>18.8</v>
      </c>
      <c r="BV152" s="91">
        <v>19.600000000000001</v>
      </c>
      <c r="BW152" s="91">
        <v>18.2</v>
      </c>
      <c r="BZ152" s="93">
        <f t="shared" si="70"/>
        <v>20.420000000000002</v>
      </c>
      <c r="CA152" s="91">
        <v>20.9</v>
      </c>
      <c r="CB152" s="91">
        <v>19.100000000000001</v>
      </c>
      <c r="CC152" s="91">
        <v>20.2</v>
      </c>
      <c r="CD152" s="91">
        <v>20.7</v>
      </c>
      <c r="CE152" s="91">
        <v>21.2</v>
      </c>
      <c r="CH152" s="93">
        <f t="shared" si="71"/>
        <v>20.56</v>
      </c>
      <c r="CI152" s="91">
        <v>21.3</v>
      </c>
      <c r="CJ152" s="91">
        <v>19.399999999999999</v>
      </c>
      <c r="CK152" s="91">
        <v>21</v>
      </c>
      <c r="CL152" s="91">
        <v>20.3</v>
      </c>
      <c r="CM152" s="91">
        <v>20.8</v>
      </c>
      <c r="CP152" s="93">
        <f t="shared" si="72"/>
        <v>20.18</v>
      </c>
      <c r="CQ152" s="91">
        <v>21.1</v>
      </c>
      <c r="CR152" s="91">
        <v>18.7</v>
      </c>
      <c r="CS152" s="91">
        <v>20.2</v>
      </c>
      <c r="CT152" s="91">
        <v>20</v>
      </c>
      <c r="CU152" s="91">
        <v>20.9</v>
      </c>
    </row>
    <row r="153" spans="3:99">
      <c r="C153" s="92">
        <f t="shared" si="73"/>
        <v>45809</v>
      </c>
      <c r="D153" s="93">
        <f t="shared" si="50"/>
        <v>18.387080000000001</v>
      </c>
      <c r="E153" s="93">
        <f t="shared" si="51"/>
        <v>19.100000000000001</v>
      </c>
      <c r="F153" s="93">
        <f t="shared" si="52"/>
        <v>10.387080000000001</v>
      </c>
      <c r="G153" s="93">
        <f>指導機関用調整項目!$G$2*F153/$F$367</f>
        <v>7.7619492122021017e-002</v>
      </c>
      <c r="H153" s="93">
        <f t="shared" si="74"/>
        <v>4.0804518794711244</v>
      </c>
      <c r="J153" s="93">
        <f t="shared" si="53"/>
        <v>21</v>
      </c>
      <c r="K153" s="93">
        <f t="shared" si="54"/>
        <v>20.58</v>
      </c>
      <c r="L153" s="93">
        <f t="shared" si="55"/>
        <v>21.04</v>
      </c>
      <c r="M153" s="93">
        <f t="shared" si="56"/>
        <v>21.1</v>
      </c>
      <c r="N153" s="93">
        <f t="shared" si="57"/>
        <v>15.749999999999998</v>
      </c>
      <c r="O153" s="93">
        <f t="shared" si="58"/>
        <v>18.28</v>
      </c>
      <c r="P153" s="93">
        <f t="shared" si="59"/>
        <v>19.100000000000001</v>
      </c>
      <c r="Q153" s="93">
        <f t="shared" si="60"/>
        <v>20.080000000000002</v>
      </c>
      <c r="R153" s="93">
        <f t="shared" si="61"/>
        <v>20.139999999999997</v>
      </c>
      <c r="S153" s="93">
        <f t="shared" si="62"/>
        <v>19.740000000000002</v>
      </c>
      <c r="V153" s="93">
        <f t="shared" si="63"/>
        <v>21</v>
      </c>
      <c r="X153" s="91">
        <v>20.6</v>
      </c>
      <c r="Y153" s="91">
        <v>21.5</v>
      </c>
      <c r="Z153" s="91">
        <v>21.3</v>
      </c>
      <c r="AA153" s="91">
        <v>20.6</v>
      </c>
      <c r="AB153" s="92"/>
      <c r="AD153" s="93">
        <f t="shared" si="64"/>
        <v>20.58</v>
      </c>
      <c r="AE153" s="91">
        <v>19.100000000000001</v>
      </c>
      <c r="AF153" s="91">
        <v>20.5</v>
      </c>
      <c r="AG153" s="91">
        <v>21.4</v>
      </c>
      <c r="AH153" s="91">
        <v>21.7</v>
      </c>
      <c r="AI153" s="91">
        <v>20.2</v>
      </c>
      <c r="AJ153" s="92"/>
      <c r="AL153" s="93">
        <f t="shared" si="65"/>
        <v>21.04</v>
      </c>
      <c r="AM153" s="91">
        <v>19.8</v>
      </c>
      <c r="AN153" s="91">
        <v>20.8</v>
      </c>
      <c r="AO153" s="91">
        <v>21.4</v>
      </c>
      <c r="AP153" s="91">
        <v>22</v>
      </c>
      <c r="AQ153" s="91">
        <v>21.2</v>
      </c>
      <c r="AR153" s="92"/>
      <c r="AT153" s="93">
        <f t="shared" si="66"/>
        <v>21.1</v>
      </c>
      <c r="AU153" s="91">
        <v>19.899999999999999</v>
      </c>
      <c r="AV153" s="91">
        <v>20.8</v>
      </c>
      <c r="AW153" s="91">
        <v>21.8</v>
      </c>
      <c r="AX153" s="91">
        <v>22.1</v>
      </c>
      <c r="AY153" s="91">
        <v>20.9</v>
      </c>
      <c r="AZ153" s="92"/>
      <c r="BB153" s="93">
        <f t="shared" si="67"/>
        <v>15.749999999999998</v>
      </c>
      <c r="BC153" s="91">
        <v>15.7</v>
      </c>
      <c r="BD153" s="91">
        <v>16.2</v>
      </c>
      <c r="BE153" s="91">
        <v>14.7</v>
      </c>
      <c r="BF153" s="91">
        <v>16.399999999999999</v>
      </c>
      <c r="BH153" s="92"/>
      <c r="BJ153" s="93">
        <f t="shared" si="68"/>
        <v>18.28</v>
      </c>
      <c r="BK153" s="91">
        <v>18</v>
      </c>
      <c r="BL153" s="91">
        <v>18.8</v>
      </c>
      <c r="BM153" s="91">
        <v>18.600000000000001</v>
      </c>
      <c r="BN153" s="91">
        <v>19.899999999999999</v>
      </c>
      <c r="BO153" s="91">
        <v>16.100000000000001</v>
      </c>
      <c r="BR153" s="93">
        <f t="shared" si="69"/>
        <v>19.100000000000001</v>
      </c>
      <c r="BS153" s="91">
        <v>18.100000000000001</v>
      </c>
      <c r="BT153" s="91">
        <v>18.899999999999999</v>
      </c>
      <c r="BU153" s="91">
        <v>19.899999999999999</v>
      </c>
      <c r="BV153" s="91">
        <v>19.7</v>
      </c>
      <c r="BW153" s="91">
        <v>18.899999999999999</v>
      </c>
      <c r="BZ153" s="93">
        <f t="shared" si="70"/>
        <v>20.080000000000002</v>
      </c>
      <c r="CA153" s="91">
        <v>19.3</v>
      </c>
      <c r="CB153" s="91">
        <v>20.2</v>
      </c>
      <c r="CC153" s="91">
        <v>20.7</v>
      </c>
      <c r="CD153" s="91">
        <v>20.6</v>
      </c>
      <c r="CE153" s="91">
        <v>19.600000000000001</v>
      </c>
      <c r="CH153" s="93">
        <f t="shared" si="71"/>
        <v>20.139999999999997</v>
      </c>
      <c r="CI153" s="91">
        <v>19.8</v>
      </c>
      <c r="CJ153" s="91">
        <v>20.5</v>
      </c>
      <c r="CK153" s="91">
        <v>20.399999999999999</v>
      </c>
      <c r="CL153" s="91">
        <v>20.2</v>
      </c>
      <c r="CM153" s="91">
        <v>19.8</v>
      </c>
      <c r="CP153" s="93">
        <f t="shared" si="72"/>
        <v>19.740000000000002</v>
      </c>
      <c r="CQ153" s="91">
        <v>19.5</v>
      </c>
      <c r="CR153" s="91">
        <v>20.2</v>
      </c>
      <c r="CS153" s="91">
        <v>19.899999999999999</v>
      </c>
      <c r="CT153" s="91">
        <v>20.6</v>
      </c>
      <c r="CU153" s="91">
        <v>18.5</v>
      </c>
    </row>
    <row r="154" spans="3:99">
      <c r="C154" s="92">
        <f t="shared" si="73"/>
        <v>45810</v>
      </c>
      <c r="D154" s="93">
        <f t="shared" si="50"/>
        <v>19.948332000000001</v>
      </c>
      <c r="E154" s="93">
        <f t="shared" si="51"/>
        <v>20.64</v>
      </c>
      <c r="F154" s="93">
        <f t="shared" si="52"/>
        <v>11.948332000000001</v>
      </c>
      <c r="G154" s="93">
        <f>指導機関用調整項目!$G$2*F154/$F$367</f>
        <v>8.9286253840857255e-002</v>
      </c>
      <c r="H154" s="93">
        <f t="shared" si="74"/>
        <v>4.1697381333119816</v>
      </c>
      <c r="J154" s="93">
        <f t="shared" si="53"/>
        <v>21.725000000000001</v>
      </c>
      <c r="K154" s="93">
        <f t="shared" si="54"/>
        <v>21.26</v>
      </c>
      <c r="L154" s="93">
        <f t="shared" si="55"/>
        <v>21.44</v>
      </c>
      <c r="M154" s="93">
        <f t="shared" si="56"/>
        <v>21.6</v>
      </c>
      <c r="N154" s="93">
        <f t="shared" si="57"/>
        <v>16.424999999999997</v>
      </c>
      <c r="O154" s="93">
        <f t="shared" si="58"/>
        <v>19.139999999999997</v>
      </c>
      <c r="P154" s="93">
        <f t="shared" si="59"/>
        <v>20.64</v>
      </c>
      <c r="Q154" s="93">
        <f t="shared" si="60"/>
        <v>20.94</v>
      </c>
      <c r="R154" s="93">
        <f t="shared" si="61"/>
        <v>21.18</v>
      </c>
      <c r="S154" s="93">
        <f t="shared" si="62"/>
        <v>20.48</v>
      </c>
      <c r="V154" s="93">
        <f t="shared" si="63"/>
        <v>21.725000000000001</v>
      </c>
      <c r="X154" s="91">
        <v>22</v>
      </c>
      <c r="Y154" s="91">
        <v>22.2</v>
      </c>
      <c r="Z154" s="91">
        <v>21.7</v>
      </c>
      <c r="AA154" s="91">
        <v>21</v>
      </c>
      <c r="AB154" s="92"/>
      <c r="AD154" s="93">
        <f t="shared" si="64"/>
        <v>21.26</v>
      </c>
      <c r="AE154" s="91">
        <v>20.399999999999999</v>
      </c>
      <c r="AF154" s="91">
        <v>20.8</v>
      </c>
      <c r="AG154" s="91">
        <v>21.8</v>
      </c>
      <c r="AH154" s="91">
        <v>22.2</v>
      </c>
      <c r="AI154" s="91">
        <v>21.1</v>
      </c>
      <c r="AJ154" s="92"/>
      <c r="AL154" s="93">
        <f t="shared" si="65"/>
        <v>21.44</v>
      </c>
      <c r="AM154" s="91">
        <v>20.8</v>
      </c>
      <c r="AN154" s="91">
        <v>21.2</v>
      </c>
      <c r="AO154" s="91">
        <v>22.1</v>
      </c>
      <c r="AP154" s="91">
        <v>21.9</v>
      </c>
      <c r="AQ154" s="91">
        <v>21.2</v>
      </c>
      <c r="AR154" s="92"/>
      <c r="AT154" s="93">
        <f t="shared" si="66"/>
        <v>21.6</v>
      </c>
      <c r="AU154" s="91">
        <v>21.2</v>
      </c>
      <c r="AV154" s="91">
        <v>21.4</v>
      </c>
      <c r="AW154" s="91">
        <v>22.2</v>
      </c>
      <c r="AX154" s="91">
        <v>22.2</v>
      </c>
      <c r="AY154" s="91">
        <v>21</v>
      </c>
      <c r="AZ154" s="92"/>
      <c r="BB154" s="93">
        <f t="shared" si="67"/>
        <v>16.424999999999997</v>
      </c>
      <c r="BC154" s="91">
        <v>15.8</v>
      </c>
      <c r="BD154" s="91">
        <v>17.5</v>
      </c>
      <c r="BE154" s="91">
        <v>15.9</v>
      </c>
      <c r="BF154" s="91">
        <v>16.5</v>
      </c>
      <c r="BH154" s="92"/>
      <c r="BJ154" s="93">
        <f t="shared" si="68"/>
        <v>19.139999999999997</v>
      </c>
      <c r="BK154" s="91">
        <v>18.899999999999999</v>
      </c>
      <c r="BL154" s="91">
        <v>19.100000000000001</v>
      </c>
      <c r="BM154" s="91">
        <v>19.399999999999999</v>
      </c>
      <c r="BN154" s="91">
        <v>19.7</v>
      </c>
      <c r="BO154" s="91">
        <v>18.600000000000001</v>
      </c>
      <c r="BR154" s="93">
        <f t="shared" si="69"/>
        <v>20.64</v>
      </c>
      <c r="BS154" s="91">
        <v>19.600000000000001</v>
      </c>
      <c r="BT154" s="91">
        <v>20.6</v>
      </c>
      <c r="BU154" s="91">
        <v>20.7</v>
      </c>
      <c r="BV154" s="91">
        <v>20.100000000000001</v>
      </c>
      <c r="BW154" s="91">
        <v>22.2</v>
      </c>
      <c r="BZ154" s="93">
        <f t="shared" si="70"/>
        <v>20.94</v>
      </c>
      <c r="CA154" s="91">
        <v>20.2</v>
      </c>
      <c r="CB154" s="91">
        <v>22</v>
      </c>
      <c r="CC154" s="91">
        <v>21.8</v>
      </c>
      <c r="CD154" s="91">
        <v>21.2</v>
      </c>
      <c r="CE154" s="91">
        <v>19.5</v>
      </c>
      <c r="CH154" s="93">
        <f t="shared" si="71"/>
        <v>21.18</v>
      </c>
      <c r="CI154" s="91">
        <v>20.5</v>
      </c>
      <c r="CJ154" s="91">
        <v>21.9</v>
      </c>
      <c r="CK154" s="91">
        <v>21.7</v>
      </c>
      <c r="CL154" s="91">
        <v>21.3</v>
      </c>
      <c r="CM154" s="91">
        <v>20.5</v>
      </c>
      <c r="CP154" s="93">
        <f t="shared" si="72"/>
        <v>20.48</v>
      </c>
      <c r="CQ154" s="91">
        <v>20.2</v>
      </c>
      <c r="CR154" s="91">
        <v>20.7</v>
      </c>
      <c r="CS154" s="91">
        <v>21.1</v>
      </c>
      <c r="CT154" s="91">
        <v>20.7</v>
      </c>
      <c r="CU154" s="91">
        <v>19.7</v>
      </c>
    </row>
    <row r="155" spans="3:99">
      <c r="C155" s="92">
        <f t="shared" si="73"/>
        <v>45811</v>
      </c>
      <c r="D155" s="93">
        <f t="shared" si="50"/>
        <v>19.623916000000001</v>
      </c>
      <c r="E155" s="93">
        <f t="shared" si="51"/>
        <v>20.32</v>
      </c>
      <c r="F155" s="93">
        <f t="shared" si="52"/>
        <v>11.623916000000001</v>
      </c>
      <c r="G155" s="93">
        <f>指導機関用調整項目!$G$2*F155/$F$367</f>
        <v>8.6861991665514671e-002</v>
      </c>
      <c r="H155" s="93">
        <f t="shared" si="74"/>
        <v>4.2566001249774965</v>
      </c>
      <c r="J155" s="93">
        <f t="shared" si="53"/>
        <v>22.200000000000003</v>
      </c>
      <c r="K155" s="93">
        <f t="shared" si="54"/>
        <v>20.96</v>
      </c>
      <c r="L155" s="93">
        <f t="shared" si="55"/>
        <v>21.54</v>
      </c>
      <c r="M155" s="93">
        <f t="shared" si="56"/>
        <v>22.12</v>
      </c>
      <c r="N155" s="93">
        <f t="shared" si="57"/>
        <v>16.799999999999997</v>
      </c>
      <c r="O155" s="93">
        <f t="shared" si="58"/>
        <v>20.28</v>
      </c>
      <c r="P155" s="93">
        <f t="shared" si="59"/>
        <v>20.32</v>
      </c>
      <c r="Q155" s="93">
        <f t="shared" si="60"/>
        <v>21.42</v>
      </c>
      <c r="R155" s="93">
        <f t="shared" si="61"/>
        <v>21.6</v>
      </c>
      <c r="S155" s="93">
        <f t="shared" si="62"/>
        <v>21.380000000000003</v>
      </c>
      <c r="V155" s="93">
        <f t="shared" si="63"/>
        <v>22.200000000000003</v>
      </c>
      <c r="X155" s="91">
        <v>21.2</v>
      </c>
      <c r="Y155" s="91">
        <v>23</v>
      </c>
      <c r="Z155" s="91">
        <v>21.7</v>
      </c>
      <c r="AA155" s="91">
        <v>22.9</v>
      </c>
      <c r="AB155" s="92"/>
      <c r="AD155" s="93">
        <f t="shared" si="64"/>
        <v>20.96</v>
      </c>
      <c r="AE155" s="91">
        <v>18.8</v>
      </c>
      <c r="AF155" s="91">
        <v>20.2</v>
      </c>
      <c r="AG155" s="91">
        <v>21.9</v>
      </c>
      <c r="AH155" s="91">
        <v>22</v>
      </c>
      <c r="AI155" s="91">
        <v>21.9</v>
      </c>
      <c r="AJ155" s="92"/>
      <c r="AL155" s="93">
        <f t="shared" si="65"/>
        <v>21.54</v>
      </c>
      <c r="AM155" s="91">
        <v>19.3</v>
      </c>
      <c r="AN155" s="91">
        <v>21.5</v>
      </c>
      <c r="AO155" s="91">
        <v>22.4</v>
      </c>
      <c r="AP155" s="91">
        <v>22.2</v>
      </c>
      <c r="AQ155" s="91">
        <v>22.3</v>
      </c>
      <c r="AR155" s="92"/>
      <c r="AT155" s="93">
        <f t="shared" si="66"/>
        <v>22.12</v>
      </c>
      <c r="AU155" s="91">
        <v>20</v>
      </c>
      <c r="AV155" s="91">
        <v>22</v>
      </c>
      <c r="AW155" s="91">
        <v>23.2</v>
      </c>
      <c r="AX155" s="91">
        <v>22.1</v>
      </c>
      <c r="AY155" s="91">
        <v>23.3</v>
      </c>
      <c r="AZ155" s="92"/>
      <c r="BB155" s="93">
        <f t="shared" si="67"/>
        <v>16.799999999999997</v>
      </c>
      <c r="BC155" s="91">
        <v>14.3</v>
      </c>
      <c r="BD155" s="91">
        <v>18.3</v>
      </c>
      <c r="BE155" s="91">
        <v>17.7</v>
      </c>
      <c r="BF155" s="91">
        <v>16.899999999999999</v>
      </c>
      <c r="BH155" s="92"/>
      <c r="BJ155" s="93">
        <f t="shared" si="68"/>
        <v>20.28</v>
      </c>
      <c r="BK155" s="91">
        <v>17</v>
      </c>
      <c r="BL155" s="91">
        <v>20.3</v>
      </c>
      <c r="BM155" s="91">
        <v>21.6</v>
      </c>
      <c r="BN155" s="91">
        <v>20.100000000000001</v>
      </c>
      <c r="BO155" s="91">
        <v>22.4</v>
      </c>
      <c r="BR155" s="93">
        <f t="shared" si="69"/>
        <v>20.32</v>
      </c>
      <c r="BS155" s="91">
        <v>18.5</v>
      </c>
      <c r="BT155" s="91">
        <v>19.600000000000001</v>
      </c>
      <c r="BU155" s="91">
        <v>21.7</v>
      </c>
      <c r="BV155" s="91">
        <v>19.899999999999999</v>
      </c>
      <c r="BW155" s="91">
        <v>21.9</v>
      </c>
      <c r="BZ155" s="93">
        <f t="shared" si="70"/>
        <v>21.42</v>
      </c>
      <c r="CA155" s="91">
        <v>20.100000000000001</v>
      </c>
      <c r="CB155" s="91">
        <v>20.6</v>
      </c>
      <c r="CC155" s="91">
        <v>22.3</v>
      </c>
      <c r="CD155" s="91">
        <v>21.5</v>
      </c>
      <c r="CE155" s="91">
        <v>22.6</v>
      </c>
      <c r="CH155" s="93">
        <f t="shared" si="71"/>
        <v>21.6</v>
      </c>
      <c r="CI155" s="91">
        <v>19.899999999999999</v>
      </c>
      <c r="CJ155" s="91">
        <v>21.5</v>
      </c>
      <c r="CK155" s="91">
        <v>22.2</v>
      </c>
      <c r="CL155" s="91">
        <v>21.5</v>
      </c>
      <c r="CM155" s="91">
        <v>22.9</v>
      </c>
      <c r="CP155" s="93">
        <f t="shared" si="72"/>
        <v>21.380000000000003</v>
      </c>
      <c r="CQ155" s="91">
        <v>18.899999999999999</v>
      </c>
      <c r="CR155" s="91">
        <v>21</v>
      </c>
      <c r="CS155" s="91">
        <v>22.8</v>
      </c>
      <c r="CT155" s="91">
        <v>21.1</v>
      </c>
      <c r="CU155" s="91">
        <v>23.1</v>
      </c>
    </row>
    <row r="156" spans="3:99">
      <c r="C156" s="92">
        <f t="shared" si="73"/>
        <v>45812</v>
      </c>
      <c r="D156" s="93">
        <f t="shared" si="50"/>
        <v>19.502260000000003</v>
      </c>
      <c r="E156" s="93">
        <f t="shared" si="51"/>
        <v>20.200000000000003</v>
      </c>
      <c r="F156" s="93">
        <f t="shared" si="52"/>
        <v>11.502260000000003</v>
      </c>
      <c r="G156" s="93">
        <f>指導機関用調整項目!$G$2*F156/$F$367</f>
        <v>8.5952893349761209e-002</v>
      </c>
      <c r="H156" s="93">
        <f t="shared" si="74"/>
        <v>4.3425530183272576</v>
      </c>
      <c r="J156" s="93">
        <f t="shared" si="53"/>
        <v>22.25</v>
      </c>
      <c r="K156" s="93">
        <f t="shared" si="54"/>
        <v>20.9</v>
      </c>
      <c r="L156" s="93">
        <f t="shared" si="55"/>
        <v>21.36</v>
      </c>
      <c r="M156" s="93">
        <f t="shared" si="56"/>
        <v>21.720000000000002</v>
      </c>
      <c r="N156" s="93">
        <f t="shared" si="57"/>
        <v>15.775</v>
      </c>
      <c r="O156" s="93">
        <f t="shared" si="58"/>
        <v>19.14</v>
      </c>
      <c r="P156" s="93">
        <f t="shared" si="59"/>
        <v>20.200000000000003</v>
      </c>
      <c r="Q156" s="93">
        <f t="shared" si="60"/>
        <v>21.34</v>
      </c>
      <c r="R156" s="93">
        <f t="shared" si="61"/>
        <v>21.24</v>
      </c>
      <c r="S156" s="93">
        <f t="shared" si="62"/>
        <v>20.68</v>
      </c>
      <c r="V156" s="93">
        <f t="shared" si="63"/>
        <v>22.25</v>
      </c>
      <c r="X156" s="91">
        <v>22.1</v>
      </c>
      <c r="Y156" s="91">
        <v>21.3</v>
      </c>
      <c r="Z156" s="91">
        <v>21.5</v>
      </c>
      <c r="AA156" s="91">
        <v>24.1</v>
      </c>
      <c r="AB156" s="92"/>
      <c r="AD156" s="93">
        <f t="shared" si="64"/>
        <v>20.9</v>
      </c>
      <c r="AE156" s="91">
        <v>18.8</v>
      </c>
      <c r="AF156" s="91">
        <v>21.1</v>
      </c>
      <c r="AG156" s="91">
        <v>21</v>
      </c>
      <c r="AH156" s="91">
        <v>20.5</v>
      </c>
      <c r="AI156" s="91">
        <v>23.1</v>
      </c>
      <c r="AJ156" s="92"/>
      <c r="AL156" s="93">
        <f t="shared" si="65"/>
        <v>21.36</v>
      </c>
      <c r="AM156" s="91">
        <v>19.399999999999999</v>
      </c>
      <c r="AN156" s="91">
        <v>21.8</v>
      </c>
      <c r="AO156" s="91">
        <v>21.7</v>
      </c>
      <c r="AP156" s="91">
        <v>21.1</v>
      </c>
      <c r="AQ156" s="91">
        <v>22.8</v>
      </c>
      <c r="AR156" s="92"/>
      <c r="AT156" s="93">
        <f t="shared" si="66"/>
        <v>21.720000000000002</v>
      </c>
      <c r="AU156" s="91">
        <v>20.3</v>
      </c>
      <c r="AV156" s="91">
        <v>22.3</v>
      </c>
      <c r="AW156" s="91">
        <v>21.7</v>
      </c>
      <c r="AX156" s="91">
        <v>21.1</v>
      </c>
      <c r="AY156" s="91">
        <v>23.2</v>
      </c>
      <c r="AZ156" s="92"/>
      <c r="BB156" s="93">
        <f t="shared" si="67"/>
        <v>15.775</v>
      </c>
      <c r="BC156" s="91">
        <v>14.6</v>
      </c>
      <c r="BD156" s="91">
        <v>16.399999999999999</v>
      </c>
      <c r="BE156" s="91">
        <v>15.5</v>
      </c>
      <c r="BF156" s="91">
        <v>16.600000000000001</v>
      </c>
      <c r="BH156" s="92"/>
      <c r="BJ156" s="93">
        <f t="shared" si="68"/>
        <v>19.14</v>
      </c>
      <c r="BK156" s="91">
        <v>17.8</v>
      </c>
      <c r="BL156" s="91">
        <v>19.2</v>
      </c>
      <c r="BM156" s="91">
        <v>18.899999999999999</v>
      </c>
      <c r="BN156" s="91">
        <v>18.3</v>
      </c>
      <c r="BO156" s="91">
        <v>21.5</v>
      </c>
      <c r="BR156" s="93">
        <f t="shared" si="69"/>
        <v>20.200000000000003</v>
      </c>
      <c r="BS156" s="91">
        <v>18.8</v>
      </c>
      <c r="BT156" s="91">
        <v>20.6</v>
      </c>
      <c r="BU156" s="91">
        <v>19.7</v>
      </c>
      <c r="BV156" s="91">
        <v>19.7</v>
      </c>
      <c r="BW156" s="91">
        <v>22.2</v>
      </c>
      <c r="BZ156" s="93">
        <f t="shared" si="70"/>
        <v>21.34</v>
      </c>
      <c r="CA156" s="91">
        <v>20.2</v>
      </c>
      <c r="CB156" s="91">
        <v>21.3</v>
      </c>
      <c r="CC156" s="91">
        <v>21.8</v>
      </c>
      <c r="CD156" s="91">
        <v>20.7</v>
      </c>
      <c r="CE156" s="91">
        <v>22.7</v>
      </c>
      <c r="CH156" s="93">
        <f t="shared" si="71"/>
        <v>21.24</v>
      </c>
      <c r="CI156" s="91">
        <v>20.2</v>
      </c>
      <c r="CJ156" s="91">
        <v>21.1</v>
      </c>
      <c r="CK156" s="91">
        <v>21.1</v>
      </c>
      <c r="CL156" s="91">
        <v>20.9</v>
      </c>
      <c r="CM156" s="91">
        <v>22.9</v>
      </c>
      <c r="CP156" s="93">
        <f t="shared" si="72"/>
        <v>20.68</v>
      </c>
      <c r="CQ156" s="91">
        <v>20</v>
      </c>
      <c r="CR156" s="91">
        <v>20.2</v>
      </c>
      <c r="CS156" s="91">
        <v>20.2</v>
      </c>
      <c r="CT156" s="91">
        <v>20.2</v>
      </c>
      <c r="CU156" s="91">
        <v>22.8</v>
      </c>
    </row>
    <row r="157" spans="3:99">
      <c r="C157" s="92">
        <f t="shared" si="73"/>
        <v>45813</v>
      </c>
      <c r="D157" s="93">
        <f t="shared" si="50"/>
        <v>19.846951999999998</v>
      </c>
      <c r="E157" s="93">
        <f t="shared" si="51"/>
        <v>20.54</v>
      </c>
      <c r="F157" s="93">
        <f t="shared" si="52"/>
        <v>11.846951999999998</v>
      </c>
      <c r="G157" s="93">
        <f>指導機関用調整項目!$G$2*F157/$F$367</f>
        <v>8.8528671911062673e-002</v>
      </c>
      <c r="H157" s="93">
        <f t="shared" si="74"/>
        <v>4.4310816902383205</v>
      </c>
      <c r="J157" s="93">
        <f t="shared" si="53"/>
        <v>22.55</v>
      </c>
      <c r="K157" s="93">
        <f t="shared" si="54"/>
        <v>21.639999999999997</v>
      </c>
      <c r="L157" s="93">
        <f t="shared" si="55"/>
        <v>21.68</v>
      </c>
      <c r="M157" s="93">
        <f t="shared" si="56"/>
        <v>22.08</v>
      </c>
      <c r="N157" s="93">
        <f t="shared" si="57"/>
        <v>15.925000000000001</v>
      </c>
      <c r="O157" s="93">
        <f t="shared" si="58"/>
        <v>19.380000000000003</v>
      </c>
      <c r="P157" s="93">
        <f t="shared" si="59"/>
        <v>20.54</v>
      </c>
      <c r="Q157" s="93">
        <f t="shared" si="60"/>
        <v>21.660000000000004</v>
      </c>
      <c r="R157" s="93">
        <f t="shared" si="61"/>
        <v>21.880000000000003</v>
      </c>
      <c r="S157" s="93">
        <f t="shared" si="62"/>
        <v>21.059999999999995</v>
      </c>
      <c r="V157" s="93">
        <f t="shared" si="63"/>
        <v>22.55</v>
      </c>
      <c r="X157" s="91">
        <v>21.1</v>
      </c>
      <c r="Y157" s="91">
        <v>22.1</v>
      </c>
      <c r="Z157" s="91">
        <v>23.2</v>
      </c>
      <c r="AA157" s="91">
        <v>23.8</v>
      </c>
      <c r="AB157" s="92"/>
      <c r="AD157" s="93">
        <f t="shared" si="64"/>
        <v>21.639999999999997</v>
      </c>
      <c r="AE157" s="91">
        <v>19.7</v>
      </c>
      <c r="AF157" s="91">
        <v>20.8</v>
      </c>
      <c r="AG157" s="91">
        <v>21.8</v>
      </c>
      <c r="AH157" s="91">
        <v>22</v>
      </c>
      <c r="AI157" s="91">
        <v>23.9</v>
      </c>
      <c r="AJ157" s="92"/>
      <c r="AL157" s="93">
        <f t="shared" si="65"/>
        <v>21.68</v>
      </c>
      <c r="AM157" s="91">
        <v>20.100000000000001</v>
      </c>
      <c r="AN157" s="91">
        <v>20.399999999999999</v>
      </c>
      <c r="AO157" s="91">
        <v>22.1</v>
      </c>
      <c r="AP157" s="91">
        <v>22.1</v>
      </c>
      <c r="AQ157" s="91">
        <v>23.7</v>
      </c>
      <c r="AR157" s="92"/>
      <c r="AT157" s="93">
        <f t="shared" si="66"/>
        <v>22.08</v>
      </c>
      <c r="AU157" s="91">
        <v>20.399999999999999</v>
      </c>
      <c r="AV157" s="91">
        <v>21.2</v>
      </c>
      <c r="AW157" s="91">
        <v>22.1</v>
      </c>
      <c r="AX157" s="91">
        <v>22.7</v>
      </c>
      <c r="AY157" s="91">
        <v>24</v>
      </c>
      <c r="AZ157" s="92"/>
      <c r="BB157" s="93">
        <f t="shared" si="67"/>
        <v>15.925000000000001</v>
      </c>
      <c r="BC157" s="91">
        <v>14.2</v>
      </c>
      <c r="BD157" s="91">
        <v>15.7</v>
      </c>
      <c r="BE157" s="91">
        <v>16.5</v>
      </c>
      <c r="BF157" s="91">
        <v>17.3</v>
      </c>
      <c r="BH157" s="92"/>
      <c r="BJ157" s="93">
        <f t="shared" si="68"/>
        <v>19.380000000000003</v>
      </c>
      <c r="BK157" s="91">
        <v>17.5</v>
      </c>
      <c r="BL157" s="91">
        <v>17.899999999999999</v>
      </c>
      <c r="BM157" s="91">
        <v>19.7</v>
      </c>
      <c r="BN157" s="91">
        <v>20.399999999999999</v>
      </c>
      <c r="BO157" s="91">
        <v>21.4</v>
      </c>
      <c r="BR157" s="93">
        <f t="shared" si="69"/>
        <v>20.54</v>
      </c>
      <c r="BS157" s="91">
        <v>19</v>
      </c>
      <c r="BT157" s="91">
        <v>20.399999999999999</v>
      </c>
      <c r="BU157" s="91">
        <v>20.3</v>
      </c>
      <c r="BV157" s="91">
        <v>20.3</v>
      </c>
      <c r="BW157" s="91">
        <v>22.7</v>
      </c>
      <c r="BZ157" s="93">
        <f t="shared" si="70"/>
        <v>21.660000000000004</v>
      </c>
      <c r="CA157" s="91">
        <v>20.9</v>
      </c>
      <c r="CB157" s="91">
        <v>21.4</v>
      </c>
      <c r="CC157" s="91">
        <v>22.2</v>
      </c>
      <c r="CD157" s="91">
        <v>20.9</v>
      </c>
      <c r="CE157" s="91">
        <v>22.9</v>
      </c>
      <c r="CH157" s="93">
        <f t="shared" si="71"/>
        <v>21.880000000000003</v>
      </c>
      <c r="CI157" s="91">
        <v>20.7</v>
      </c>
      <c r="CJ157" s="91">
        <v>21.7</v>
      </c>
      <c r="CK157" s="91">
        <v>22.1</v>
      </c>
      <c r="CL157" s="91">
        <v>21.5</v>
      </c>
      <c r="CM157" s="91">
        <v>23.4</v>
      </c>
      <c r="CP157" s="93">
        <f t="shared" si="72"/>
        <v>21.059999999999995</v>
      </c>
      <c r="CQ157" s="91">
        <v>19.899999999999999</v>
      </c>
      <c r="CR157" s="91">
        <v>20.7</v>
      </c>
      <c r="CS157" s="91">
        <v>20.9</v>
      </c>
      <c r="CT157" s="91">
        <v>21.2</v>
      </c>
      <c r="CU157" s="91">
        <v>22.6</v>
      </c>
    </row>
    <row r="158" spans="3:99">
      <c r="C158" s="92">
        <f t="shared" si="73"/>
        <v>45814</v>
      </c>
      <c r="D158" s="93">
        <f t="shared" si="50"/>
        <v>18.326251999999997</v>
      </c>
      <c r="E158" s="93">
        <f t="shared" si="51"/>
        <v>19.04</v>
      </c>
      <c r="F158" s="93">
        <f t="shared" si="52"/>
        <v>10.326251999999997</v>
      </c>
      <c r="G158" s="93">
        <f>指導機関用調整項目!$G$2*F158/$F$367</f>
        <v>7.7164942964144251e-002</v>
      </c>
      <c r="H158" s="93">
        <f t="shared" si="74"/>
        <v>4.5082466332024644</v>
      </c>
      <c r="J158" s="93">
        <f t="shared" si="53"/>
        <v>20.7</v>
      </c>
      <c r="K158" s="93">
        <f t="shared" si="54"/>
        <v>20.5</v>
      </c>
      <c r="L158" s="93">
        <f t="shared" si="55"/>
        <v>20.54</v>
      </c>
      <c r="M158" s="93">
        <f t="shared" si="56"/>
        <v>20.72</v>
      </c>
      <c r="N158" s="93">
        <f t="shared" si="57"/>
        <v>15.125000000000002</v>
      </c>
      <c r="O158" s="93">
        <f t="shared" si="58"/>
        <v>18.86</v>
      </c>
      <c r="P158" s="93">
        <f t="shared" si="59"/>
        <v>19.04</v>
      </c>
      <c r="Q158" s="93">
        <f t="shared" si="60"/>
        <v>20.28</v>
      </c>
      <c r="R158" s="93">
        <f t="shared" si="61"/>
        <v>20.36</v>
      </c>
      <c r="S158" s="93">
        <f t="shared" si="62"/>
        <v>20.279999999999998</v>
      </c>
      <c r="V158" s="93">
        <f t="shared" si="63"/>
        <v>20.7</v>
      </c>
      <c r="X158" s="91">
        <v>19.3</v>
      </c>
      <c r="Y158" s="91">
        <v>18.2</v>
      </c>
      <c r="Z158" s="91">
        <v>21</v>
      </c>
      <c r="AA158" s="91">
        <v>24.3</v>
      </c>
      <c r="AB158" s="92"/>
      <c r="AD158" s="93">
        <f t="shared" si="64"/>
        <v>20.5</v>
      </c>
      <c r="AE158" s="91">
        <v>20.5</v>
      </c>
      <c r="AF158" s="91">
        <v>19.2</v>
      </c>
      <c r="AG158" s="91">
        <v>18.2</v>
      </c>
      <c r="AH158" s="91">
        <v>20.7</v>
      </c>
      <c r="AI158" s="91">
        <v>23.9</v>
      </c>
      <c r="AJ158" s="92"/>
      <c r="AL158" s="93">
        <f t="shared" si="65"/>
        <v>20.54</v>
      </c>
      <c r="AM158" s="91">
        <v>20.6</v>
      </c>
      <c r="AN158" s="91">
        <v>19.3</v>
      </c>
      <c r="AO158" s="91">
        <v>18.8</v>
      </c>
      <c r="AP158" s="91">
        <v>20.399999999999999</v>
      </c>
      <c r="AQ158" s="91">
        <v>23.6</v>
      </c>
      <c r="AR158" s="92"/>
      <c r="AT158" s="93">
        <f t="shared" si="66"/>
        <v>20.72</v>
      </c>
      <c r="AU158" s="91">
        <v>20.7</v>
      </c>
      <c r="AV158" s="91">
        <v>19.7</v>
      </c>
      <c r="AW158" s="91">
        <v>18.5</v>
      </c>
      <c r="AX158" s="91">
        <v>20.6</v>
      </c>
      <c r="AY158" s="91">
        <v>24.1</v>
      </c>
      <c r="AZ158" s="92"/>
      <c r="BB158" s="93">
        <f t="shared" si="67"/>
        <v>15.125000000000002</v>
      </c>
      <c r="BC158" s="91">
        <v>16.2</v>
      </c>
      <c r="BD158" s="91">
        <v>14.4</v>
      </c>
      <c r="BE158" s="91">
        <v>13.3</v>
      </c>
      <c r="BF158" s="91">
        <v>16.600000000000001</v>
      </c>
      <c r="BH158" s="92"/>
      <c r="BJ158" s="93">
        <f t="shared" si="68"/>
        <v>18.86</v>
      </c>
      <c r="BK158" s="91">
        <v>18.899999999999999</v>
      </c>
      <c r="BL158" s="91">
        <v>16.8</v>
      </c>
      <c r="BM158" s="91">
        <v>16.600000000000001</v>
      </c>
      <c r="BN158" s="91">
        <v>19.2</v>
      </c>
      <c r="BO158" s="91">
        <v>22.8</v>
      </c>
      <c r="BR158" s="93">
        <f t="shared" si="69"/>
        <v>19.04</v>
      </c>
      <c r="BS158" s="91">
        <v>19.2</v>
      </c>
      <c r="BT158" s="91">
        <v>18.2</v>
      </c>
      <c r="BU158" s="91">
        <v>16.899999999999999</v>
      </c>
      <c r="BV158" s="91">
        <v>18.8</v>
      </c>
      <c r="BW158" s="91">
        <v>22.1</v>
      </c>
      <c r="BZ158" s="93">
        <f t="shared" si="70"/>
        <v>20.28</v>
      </c>
      <c r="CA158" s="91">
        <v>20.9</v>
      </c>
      <c r="CB158" s="91">
        <v>19.2</v>
      </c>
      <c r="CC158" s="91">
        <v>18.7</v>
      </c>
      <c r="CD158" s="91">
        <v>19.600000000000001</v>
      </c>
      <c r="CE158" s="91">
        <v>23</v>
      </c>
      <c r="CH158" s="93">
        <f t="shared" si="71"/>
        <v>20.36</v>
      </c>
      <c r="CI158" s="91">
        <v>21</v>
      </c>
      <c r="CJ158" s="91">
        <v>18.899999999999999</v>
      </c>
      <c r="CK158" s="91">
        <v>18.7</v>
      </c>
      <c r="CL158" s="91">
        <v>19.899999999999999</v>
      </c>
      <c r="CM158" s="91">
        <v>23.3</v>
      </c>
      <c r="CP158" s="93">
        <f t="shared" si="72"/>
        <v>20.279999999999998</v>
      </c>
      <c r="CQ158" s="91">
        <v>20.9</v>
      </c>
      <c r="CR158" s="91">
        <v>18.600000000000001</v>
      </c>
      <c r="CS158" s="91">
        <v>19.100000000000001</v>
      </c>
      <c r="CT158" s="91">
        <v>19.5</v>
      </c>
      <c r="CU158" s="91">
        <v>23.3</v>
      </c>
    </row>
    <row r="159" spans="3:99">
      <c r="C159" s="92">
        <f t="shared" si="73"/>
        <v>45815</v>
      </c>
      <c r="D159" s="93">
        <f t="shared" si="50"/>
        <v>19.907779999999999</v>
      </c>
      <c r="E159" s="93">
        <f t="shared" si="51"/>
        <v>20.6</v>
      </c>
      <c r="F159" s="93">
        <f t="shared" si="52"/>
        <v>11.907779999999999</v>
      </c>
      <c r="G159" s="93">
        <f>指導機関用調整項目!$G$2*F159/$F$367</f>
        <v>8.8983221068939425e-002</v>
      </c>
      <c r="H159" s="93">
        <f t="shared" si="74"/>
        <v>4.5972298542714043</v>
      </c>
      <c r="J159" s="93">
        <f t="shared" si="53"/>
        <v>21.9</v>
      </c>
      <c r="K159" s="93">
        <f t="shared" si="54"/>
        <v>21.84</v>
      </c>
      <c r="L159" s="93">
        <f t="shared" si="55"/>
        <v>21.72</v>
      </c>
      <c r="M159" s="93">
        <f t="shared" si="56"/>
        <v>21.94</v>
      </c>
      <c r="N159" s="93">
        <f t="shared" si="57"/>
        <v>17.125</v>
      </c>
      <c r="O159" s="93">
        <f t="shared" si="58"/>
        <v>20.54</v>
      </c>
      <c r="P159" s="93">
        <f t="shared" si="59"/>
        <v>20.6</v>
      </c>
      <c r="Q159" s="93">
        <f t="shared" si="60"/>
        <v>21.58</v>
      </c>
      <c r="R159" s="93">
        <f t="shared" si="61"/>
        <v>22.059999999999995</v>
      </c>
      <c r="S159" s="93">
        <f t="shared" si="62"/>
        <v>21.639999999999997</v>
      </c>
      <c r="V159" s="93">
        <f t="shared" si="63"/>
        <v>21.9</v>
      </c>
      <c r="X159" s="91">
        <v>21.5</v>
      </c>
      <c r="Y159" s="91">
        <v>18.8</v>
      </c>
      <c r="Z159" s="91">
        <v>22.8</v>
      </c>
      <c r="AA159" s="91">
        <v>24.5</v>
      </c>
      <c r="AB159" s="92"/>
      <c r="AD159" s="93">
        <f t="shared" si="64"/>
        <v>21.84</v>
      </c>
      <c r="AE159" s="91">
        <v>22.1</v>
      </c>
      <c r="AF159" s="91">
        <v>21.2</v>
      </c>
      <c r="AG159" s="91">
        <v>19.100000000000001</v>
      </c>
      <c r="AH159" s="91">
        <v>22.8</v>
      </c>
      <c r="AI159" s="91">
        <v>24</v>
      </c>
      <c r="AJ159" s="92"/>
      <c r="AL159" s="93">
        <f t="shared" si="65"/>
        <v>21.72</v>
      </c>
      <c r="AM159" s="91">
        <v>21.8</v>
      </c>
      <c r="AN159" s="91">
        <v>21.4</v>
      </c>
      <c r="AO159" s="91">
        <v>19.399999999999999</v>
      </c>
      <c r="AP159" s="91">
        <v>22.1</v>
      </c>
      <c r="AQ159" s="91">
        <v>23.9</v>
      </c>
      <c r="AR159" s="92"/>
      <c r="AT159" s="93">
        <f t="shared" si="66"/>
        <v>21.94</v>
      </c>
      <c r="AU159" s="91">
        <v>21.8</v>
      </c>
      <c r="AV159" s="91">
        <v>21.7</v>
      </c>
      <c r="AW159" s="91">
        <v>19.5</v>
      </c>
      <c r="AX159" s="91">
        <v>22.6</v>
      </c>
      <c r="AY159" s="91">
        <v>24.1</v>
      </c>
      <c r="AZ159" s="92"/>
      <c r="BB159" s="93">
        <f t="shared" si="67"/>
        <v>17.125</v>
      </c>
      <c r="BC159" s="91">
        <v>16.7</v>
      </c>
      <c r="BD159" s="91">
        <v>17.899999999999999</v>
      </c>
      <c r="BE159" s="91">
        <v>14.8</v>
      </c>
      <c r="BF159" s="91">
        <v>19.100000000000001</v>
      </c>
      <c r="BH159" s="92"/>
      <c r="BJ159" s="93">
        <f t="shared" si="68"/>
        <v>20.54</v>
      </c>
      <c r="BK159" s="91">
        <v>19.600000000000001</v>
      </c>
      <c r="BL159" s="91">
        <v>20.399999999999999</v>
      </c>
      <c r="BM159" s="91">
        <v>18.600000000000001</v>
      </c>
      <c r="BN159" s="91">
        <v>21.9</v>
      </c>
      <c r="BO159" s="91">
        <v>22.2</v>
      </c>
      <c r="BR159" s="93">
        <f t="shared" si="69"/>
        <v>20.6</v>
      </c>
      <c r="BS159" s="91">
        <v>20.3</v>
      </c>
      <c r="BT159" s="91">
        <v>20.6</v>
      </c>
      <c r="BU159" s="91">
        <v>19</v>
      </c>
      <c r="BV159" s="91">
        <v>20.9</v>
      </c>
      <c r="BW159" s="91">
        <v>22.2</v>
      </c>
      <c r="BZ159" s="93">
        <f t="shared" si="70"/>
        <v>21.58</v>
      </c>
      <c r="CA159" s="91">
        <v>21.7</v>
      </c>
      <c r="CB159" s="91">
        <v>21</v>
      </c>
      <c r="CC159" s="91">
        <v>21.2</v>
      </c>
      <c r="CD159" s="91">
        <v>21</v>
      </c>
      <c r="CE159" s="91">
        <v>23</v>
      </c>
      <c r="CH159" s="93">
        <f t="shared" si="71"/>
        <v>22.059999999999995</v>
      </c>
      <c r="CI159" s="91">
        <v>21.8</v>
      </c>
      <c r="CJ159" s="91">
        <v>21.7</v>
      </c>
      <c r="CK159" s="91">
        <v>21.6</v>
      </c>
      <c r="CL159" s="91">
        <v>21.8</v>
      </c>
      <c r="CM159" s="91">
        <v>23.4</v>
      </c>
      <c r="CP159" s="93">
        <f t="shared" si="72"/>
        <v>21.639999999999997</v>
      </c>
      <c r="CQ159" s="91">
        <v>21.3</v>
      </c>
      <c r="CR159" s="91">
        <v>21.5</v>
      </c>
      <c r="CS159" s="91">
        <v>20.9</v>
      </c>
      <c r="CT159" s="91">
        <v>21.6</v>
      </c>
      <c r="CU159" s="91">
        <v>22.9</v>
      </c>
    </row>
    <row r="160" spans="3:99">
      <c r="C160" s="92">
        <f t="shared" si="73"/>
        <v>45816</v>
      </c>
      <c r="D160" s="93">
        <f t="shared" si="50"/>
        <v>20.556611999999998</v>
      </c>
      <c r="E160" s="93">
        <f t="shared" si="51"/>
        <v>21.24</v>
      </c>
      <c r="F160" s="93">
        <f t="shared" si="52"/>
        <v>12.556611999999998</v>
      </c>
      <c r="G160" s="93">
        <f>指導機関用調整項目!$G$2*F160/$F$367</f>
        <v>9.3831745419624607e-002</v>
      </c>
      <c r="H160" s="93">
        <f t="shared" si="74"/>
        <v>4.6910615996910288</v>
      </c>
      <c r="J160" s="93">
        <f t="shared" si="53"/>
        <v>22.324999999999999</v>
      </c>
      <c r="K160" s="93">
        <f t="shared" si="54"/>
        <v>22.04</v>
      </c>
      <c r="L160" s="93">
        <f t="shared" si="55"/>
        <v>22.2</v>
      </c>
      <c r="M160" s="93">
        <f t="shared" si="56"/>
        <v>22.42</v>
      </c>
      <c r="N160" s="93">
        <f t="shared" si="57"/>
        <v>17.400000000000002</v>
      </c>
      <c r="O160" s="93">
        <f t="shared" si="58"/>
        <v>20.52</v>
      </c>
      <c r="P160" s="93">
        <f t="shared" si="59"/>
        <v>21.24</v>
      </c>
      <c r="Q160" s="93">
        <f t="shared" si="60"/>
        <v>21.78</v>
      </c>
      <c r="R160" s="93">
        <f t="shared" si="61"/>
        <v>22.380000000000003</v>
      </c>
      <c r="S160" s="93">
        <f t="shared" si="62"/>
        <v>21.859999999999996</v>
      </c>
      <c r="V160" s="93">
        <f t="shared" si="63"/>
        <v>22.324999999999999</v>
      </c>
      <c r="X160" s="91">
        <v>22.1</v>
      </c>
      <c r="Y160" s="91">
        <v>19</v>
      </c>
      <c r="Z160" s="91">
        <v>24</v>
      </c>
      <c r="AA160" s="91">
        <v>24.2</v>
      </c>
      <c r="AB160" s="92"/>
      <c r="AD160" s="93">
        <f t="shared" si="64"/>
        <v>22.04</v>
      </c>
      <c r="AE160" s="91">
        <v>22.2</v>
      </c>
      <c r="AF160" s="91">
        <v>21.8</v>
      </c>
      <c r="AG160" s="91">
        <v>18.899999999999999</v>
      </c>
      <c r="AH160" s="91">
        <v>23.6</v>
      </c>
      <c r="AI160" s="91">
        <v>23.7</v>
      </c>
      <c r="AJ160" s="92"/>
      <c r="AL160" s="93">
        <f t="shared" si="65"/>
        <v>22.2</v>
      </c>
      <c r="AM160" s="91">
        <v>22.8</v>
      </c>
      <c r="AN160" s="91">
        <v>21.8</v>
      </c>
      <c r="AO160" s="91">
        <v>19.5</v>
      </c>
      <c r="AP160" s="91">
        <v>22.9</v>
      </c>
      <c r="AQ160" s="91">
        <v>24</v>
      </c>
      <c r="AR160" s="92"/>
      <c r="AT160" s="93">
        <f t="shared" si="66"/>
        <v>22.42</v>
      </c>
      <c r="AU160" s="91">
        <v>23.1</v>
      </c>
      <c r="AV160" s="91">
        <v>22.1</v>
      </c>
      <c r="AW160" s="91">
        <v>19.7</v>
      </c>
      <c r="AX160" s="91">
        <v>23.4</v>
      </c>
      <c r="AY160" s="91">
        <v>23.8</v>
      </c>
      <c r="AZ160" s="92"/>
      <c r="BB160" s="93">
        <f t="shared" si="67"/>
        <v>17.400000000000002</v>
      </c>
      <c r="BC160" s="91">
        <v>17</v>
      </c>
      <c r="BD160" s="91">
        <v>17.2</v>
      </c>
      <c r="BE160" s="91">
        <v>15.1</v>
      </c>
      <c r="BF160" s="91">
        <v>20.3</v>
      </c>
      <c r="BH160" s="92"/>
      <c r="BJ160" s="93">
        <f t="shared" si="68"/>
        <v>20.52</v>
      </c>
      <c r="BK160" s="91">
        <v>19.600000000000001</v>
      </c>
      <c r="BL160" s="91">
        <v>20.100000000000001</v>
      </c>
      <c r="BM160" s="91">
        <v>18.399999999999999</v>
      </c>
      <c r="BN160" s="91">
        <v>23.4</v>
      </c>
      <c r="BO160" s="91">
        <v>21.1</v>
      </c>
      <c r="BR160" s="93">
        <f t="shared" si="69"/>
        <v>21.24</v>
      </c>
      <c r="BS160" s="91">
        <v>20.7</v>
      </c>
      <c r="BT160" s="91">
        <v>20.5</v>
      </c>
      <c r="BU160" s="91">
        <v>18.600000000000001</v>
      </c>
      <c r="BV160" s="91">
        <v>24</v>
      </c>
      <c r="BW160" s="91">
        <v>22.4</v>
      </c>
      <c r="BZ160" s="93">
        <f t="shared" si="70"/>
        <v>21.78</v>
      </c>
      <c r="CA160" s="91">
        <v>22.4</v>
      </c>
      <c r="CB160" s="91">
        <v>21.4</v>
      </c>
      <c r="CC160" s="91">
        <v>19.7</v>
      </c>
      <c r="CD160" s="91">
        <v>22.4</v>
      </c>
      <c r="CE160" s="91">
        <v>23</v>
      </c>
      <c r="CH160" s="93">
        <f t="shared" si="71"/>
        <v>22.380000000000003</v>
      </c>
      <c r="CI160" s="91">
        <v>22.4</v>
      </c>
      <c r="CJ160" s="91">
        <v>21.7</v>
      </c>
      <c r="CK160" s="91">
        <v>20.3</v>
      </c>
      <c r="CL160" s="91">
        <v>24.6</v>
      </c>
      <c r="CM160" s="91">
        <v>22.9</v>
      </c>
      <c r="CP160" s="93">
        <f t="shared" si="72"/>
        <v>21.859999999999996</v>
      </c>
      <c r="CQ160" s="91">
        <v>21.4</v>
      </c>
      <c r="CR160" s="91">
        <v>21</v>
      </c>
      <c r="CS160" s="91">
        <v>19.899999999999999</v>
      </c>
      <c r="CT160" s="91">
        <v>24.4</v>
      </c>
      <c r="CU160" s="91">
        <v>22.6</v>
      </c>
    </row>
    <row r="161" spans="3:99">
      <c r="C161" s="92">
        <f t="shared" si="73"/>
        <v>45817</v>
      </c>
      <c r="D161" s="93">
        <f t="shared" si="50"/>
        <v>20.556611999999998</v>
      </c>
      <c r="E161" s="93">
        <f t="shared" si="51"/>
        <v>21.24</v>
      </c>
      <c r="F161" s="93">
        <f t="shared" si="52"/>
        <v>12.556611999999998</v>
      </c>
      <c r="G161" s="93">
        <f>指導機関用調整項目!$G$2*F161/$F$367</f>
        <v>9.3831745419624607e-002</v>
      </c>
      <c r="H161" s="93">
        <f t="shared" si="74"/>
        <v>4.7848933451106532</v>
      </c>
      <c r="J161" s="93">
        <f t="shared" si="53"/>
        <v>22.949999999999996</v>
      </c>
      <c r="K161" s="93">
        <f t="shared" si="54"/>
        <v>22.119999999999997</v>
      </c>
      <c r="L161" s="93">
        <f t="shared" si="55"/>
        <v>22.26</v>
      </c>
      <c r="M161" s="93">
        <f t="shared" si="56"/>
        <v>22.46</v>
      </c>
      <c r="N161" s="93">
        <f t="shared" si="57"/>
        <v>16.825000000000003</v>
      </c>
      <c r="O161" s="93">
        <f t="shared" si="58"/>
        <v>20.079999999999998</v>
      </c>
      <c r="P161" s="93">
        <f t="shared" si="59"/>
        <v>21.24</v>
      </c>
      <c r="Q161" s="93">
        <f t="shared" si="60"/>
        <v>22.08</v>
      </c>
      <c r="R161" s="93">
        <f t="shared" si="61"/>
        <v>22.220000000000002</v>
      </c>
      <c r="S161" s="93">
        <f t="shared" si="62"/>
        <v>21.9</v>
      </c>
      <c r="V161" s="93">
        <f t="shared" si="63"/>
        <v>22.949999999999996</v>
      </c>
      <c r="X161" s="91">
        <v>22.1</v>
      </c>
      <c r="Y161" s="91">
        <v>20.7</v>
      </c>
      <c r="Z161" s="91">
        <v>24.4</v>
      </c>
      <c r="AA161" s="91">
        <v>24.6</v>
      </c>
      <c r="AB161" s="92"/>
      <c r="AD161" s="93">
        <f t="shared" si="64"/>
        <v>22.119999999999997</v>
      </c>
      <c r="AE161" s="91">
        <v>21.7</v>
      </c>
      <c r="AF161" s="91">
        <v>20.3</v>
      </c>
      <c r="AG161" s="91">
        <v>20.399999999999999</v>
      </c>
      <c r="AH161" s="91">
        <v>24.2</v>
      </c>
      <c r="AI161" s="91">
        <v>24</v>
      </c>
      <c r="AJ161" s="92"/>
      <c r="AL161" s="93">
        <f t="shared" si="65"/>
        <v>22.26</v>
      </c>
      <c r="AM161" s="91">
        <v>21.9</v>
      </c>
      <c r="AN161" s="91">
        <v>21.4</v>
      </c>
      <c r="AO161" s="91">
        <v>20</v>
      </c>
      <c r="AP161" s="91">
        <v>24.4</v>
      </c>
      <c r="AQ161" s="91">
        <v>23.6</v>
      </c>
      <c r="AR161" s="92"/>
      <c r="AT161" s="93">
        <f t="shared" si="66"/>
        <v>22.46</v>
      </c>
      <c r="AU161" s="91">
        <v>22.1</v>
      </c>
      <c r="AV161" s="91">
        <v>22.1</v>
      </c>
      <c r="AW161" s="91">
        <v>20</v>
      </c>
      <c r="AX161" s="91">
        <v>24.5</v>
      </c>
      <c r="AY161" s="91">
        <v>23.6</v>
      </c>
      <c r="AZ161" s="92"/>
      <c r="BB161" s="93">
        <f t="shared" si="67"/>
        <v>16.825000000000003</v>
      </c>
      <c r="BC161" s="91">
        <v>16.600000000000001</v>
      </c>
      <c r="BD161" s="91">
        <v>17.100000000000001</v>
      </c>
      <c r="BE161" s="91">
        <v>15.1</v>
      </c>
      <c r="BF161" s="91">
        <v>18.5</v>
      </c>
      <c r="BH161" s="92"/>
      <c r="BJ161" s="93">
        <f t="shared" si="68"/>
        <v>20.079999999999998</v>
      </c>
      <c r="BK161" s="91">
        <v>19.399999999999999</v>
      </c>
      <c r="BL161" s="91">
        <v>19.399999999999999</v>
      </c>
      <c r="BM161" s="91">
        <v>18.3</v>
      </c>
      <c r="BN161" s="91">
        <v>21.5</v>
      </c>
      <c r="BO161" s="91">
        <v>21.8</v>
      </c>
      <c r="BR161" s="93">
        <f t="shared" si="69"/>
        <v>21.24</v>
      </c>
      <c r="BS161" s="91">
        <v>20.7</v>
      </c>
      <c r="BT161" s="91">
        <v>20.3</v>
      </c>
      <c r="BU161" s="91">
        <v>19.2</v>
      </c>
      <c r="BV161" s="91">
        <v>23.2</v>
      </c>
      <c r="BW161" s="91">
        <v>22.8</v>
      </c>
      <c r="BZ161" s="93">
        <f t="shared" si="70"/>
        <v>22.08</v>
      </c>
      <c r="CA161" s="91">
        <v>22</v>
      </c>
      <c r="CB161" s="91">
        <v>21.1</v>
      </c>
      <c r="CC161" s="91">
        <v>20.9</v>
      </c>
      <c r="CD161" s="91">
        <v>23.5</v>
      </c>
      <c r="CE161" s="91">
        <v>22.9</v>
      </c>
      <c r="CH161" s="93">
        <f t="shared" si="71"/>
        <v>22.220000000000002</v>
      </c>
      <c r="CI161" s="91">
        <v>21.9</v>
      </c>
      <c r="CJ161" s="91">
        <v>21.8</v>
      </c>
      <c r="CK161" s="91">
        <v>20.6</v>
      </c>
      <c r="CL161" s="91">
        <v>23.6</v>
      </c>
      <c r="CM161" s="91">
        <v>23.2</v>
      </c>
      <c r="CP161" s="93">
        <f t="shared" si="72"/>
        <v>21.9</v>
      </c>
      <c r="CQ161" s="91">
        <v>21.5</v>
      </c>
      <c r="CR161" s="91">
        <v>21.4</v>
      </c>
      <c r="CS161" s="91">
        <v>20.399999999999999</v>
      </c>
      <c r="CT161" s="91">
        <v>23.2</v>
      </c>
      <c r="CU161" s="91">
        <v>23</v>
      </c>
    </row>
    <row r="162" spans="3:99">
      <c r="C162" s="92">
        <f t="shared" si="73"/>
        <v>45818</v>
      </c>
      <c r="D162" s="93">
        <f t="shared" si="50"/>
        <v>20.191644</v>
      </c>
      <c r="E162" s="93">
        <f t="shared" si="51"/>
        <v>20.880000000000003</v>
      </c>
      <c r="F162" s="93">
        <f t="shared" si="52"/>
        <v>12.191644</v>
      </c>
      <c r="G162" s="93">
        <f>指導機関用調整項目!$G$2*F162/$F$367</f>
        <v>9.1104450472364193e-002</v>
      </c>
      <c r="H162" s="93">
        <f t="shared" si="74"/>
        <v>4.8759977955830172</v>
      </c>
      <c r="J162" s="93">
        <f t="shared" si="53"/>
        <v>23.325000000000003</v>
      </c>
      <c r="K162" s="93">
        <f t="shared" si="54"/>
        <v>22.58</v>
      </c>
      <c r="L162" s="93">
        <f t="shared" si="55"/>
        <v>22.54</v>
      </c>
      <c r="M162" s="93">
        <f t="shared" si="56"/>
        <v>22.700000000000003</v>
      </c>
      <c r="N162" s="93">
        <f t="shared" si="57"/>
        <v>16.95</v>
      </c>
      <c r="O162" s="93">
        <f t="shared" si="58"/>
        <v>20.54</v>
      </c>
      <c r="P162" s="93">
        <f t="shared" si="59"/>
        <v>20.880000000000003</v>
      </c>
      <c r="Q162" s="93">
        <f t="shared" si="60"/>
        <v>22.3</v>
      </c>
      <c r="R162" s="93">
        <f t="shared" si="61"/>
        <v>22.220000000000002</v>
      </c>
      <c r="S162" s="93">
        <f t="shared" si="62"/>
        <v>21.92</v>
      </c>
      <c r="V162" s="93">
        <f t="shared" si="63"/>
        <v>23.325000000000003</v>
      </c>
      <c r="X162" s="91">
        <v>23</v>
      </c>
      <c r="Y162" s="91">
        <v>22</v>
      </c>
      <c r="Z162" s="91">
        <v>23.2</v>
      </c>
      <c r="AA162" s="91">
        <v>25.1</v>
      </c>
      <c r="AB162" s="92"/>
      <c r="AD162" s="93">
        <f t="shared" si="64"/>
        <v>22.58</v>
      </c>
      <c r="AE162" s="91">
        <v>21</v>
      </c>
      <c r="AF162" s="91">
        <v>22.2</v>
      </c>
      <c r="AG162" s="91">
        <v>21.7</v>
      </c>
      <c r="AH162" s="91">
        <v>23.5</v>
      </c>
      <c r="AI162" s="91">
        <v>24.5</v>
      </c>
      <c r="AJ162" s="92"/>
      <c r="AL162" s="93">
        <f t="shared" si="65"/>
        <v>22.54</v>
      </c>
      <c r="AM162" s="91">
        <v>21.1</v>
      </c>
      <c r="AN162" s="91">
        <v>22.2</v>
      </c>
      <c r="AO162" s="91">
        <v>21.7</v>
      </c>
      <c r="AP162" s="91">
        <v>23.4</v>
      </c>
      <c r="AQ162" s="91">
        <v>24.3</v>
      </c>
      <c r="AR162" s="92"/>
      <c r="AT162" s="93">
        <f t="shared" si="66"/>
        <v>22.700000000000003</v>
      </c>
      <c r="AU162" s="91">
        <v>21.3</v>
      </c>
      <c r="AV162" s="91">
        <v>22.6</v>
      </c>
      <c r="AW162" s="91">
        <v>21.5</v>
      </c>
      <c r="AX162" s="91">
        <v>23.4</v>
      </c>
      <c r="AY162" s="91">
        <v>24.7</v>
      </c>
      <c r="AZ162" s="92"/>
      <c r="BB162" s="93">
        <f t="shared" si="67"/>
        <v>16.95</v>
      </c>
      <c r="BC162" s="91">
        <v>15</v>
      </c>
      <c r="BD162" s="91">
        <v>17.899999999999999</v>
      </c>
      <c r="BE162" s="91">
        <v>15.9</v>
      </c>
      <c r="BF162" s="91">
        <v>19</v>
      </c>
      <c r="BH162" s="92"/>
      <c r="BJ162" s="93">
        <f t="shared" si="68"/>
        <v>20.54</v>
      </c>
      <c r="BK162" s="91">
        <v>18.399999999999999</v>
      </c>
      <c r="BL162" s="91">
        <v>20.399999999999999</v>
      </c>
      <c r="BM162" s="91">
        <v>19.399999999999999</v>
      </c>
      <c r="BN162" s="91">
        <v>22</v>
      </c>
      <c r="BO162" s="91">
        <v>22.5</v>
      </c>
      <c r="BR162" s="93">
        <f t="shared" si="69"/>
        <v>20.880000000000003</v>
      </c>
      <c r="BS162" s="91">
        <v>19.3</v>
      </c>
      <c r="BT162" s="91">
        <v>21.2</v>
      </c>
      <c r="BU162" s="91">
        <v>20.6</v>
      </c>
      <c r="BV162" s="91">
        <v>22.4</v>
      </c>
      <c r="BW162" s="91">
        <v>20.9</v>
      </c>
      <c r="BZ162" s="93">
        <f t="shared" si="70"/>
        <v>22.3</v>
      </c>
      <c r="CA162" s="91">
        <v>20.9</v>
      </c>
      <c r="CB162" s="91">
        <v>22</v>
      </c>
      <c r="CC162" s="91">
        <v>22</v>
      </c>
      <c r="CD162" s="91">
        <v>23</v>
      </c>
      <c r="CE162" s="91">
        <v>23.6</v>
      </c>
      <c r="CH162" s="93">
        <f t="shared" si="71"/>
        <v>22.220000000000002</v>
      </c>
      <c r="CI162" s="91">
        <v>20.6</v>
      </c>
      <c r="CJ162" s="91">
        <v>22.4</v>
      </c>
      <c r="CK162" s="91">
        <v>21.7</v>
      </c>
      <c r="CL162" s="91">
        <v>22.7</v>
      </c>
      <c r="CM162" s="91">
        <v>23.7</v>
      </c>
      <c r="CP162" s="93">
        <f t="shared" si="72"/>
        <v>21.92</v>
      </c>
      <c r="CQ162" s="91">
        <v>20</v>
      </c>
      <c r="CR162" s="91">
        <v>21.6</v>
      </c>
      <c r="CS162" s="91">
        <v>21.8</v>
      </c>
      <c r="CT162" s="91">
        <v>23</v>
      </c>
      <c r="CU162" s="91">
        <v>23.2</v>
      </c>
    </row>
    <row r="163" spans="3:99">
      <c r="C163" s="92">
        <f t="shared" si="73"/>
        <v>45819</v>
      </c>
      <c r="D163" s="93">
        <f t="shared" si="50"/>
        <v>20.069988000000002</v>
      </c>
      <c r="E163" s="93">
        <f t="shared" si="51"/>
        <v>20.76</v>
      </c>
      <c r="F163" s="93">
        <f t="shared" si="52"/>
        <v>12.069988000000002</v>
      </c>
      <c r="G163" s="93">
        <f>指導機関用調整項目!$G$2*F163/$F$367</f>
        <v>9.0195352156610745e-002</v>
      </c>
      <c r="H163" s="93">
        <f t="shared" si="74"/>
        <v>4.9661931477396282</v>
      </c>
      <c r="J163" s="93">
        <f t="shared" si="53"/>
        <v>22.550000000000004</v>
      </c>
      <c r="K163" s="93">
        <f t="shared" si="54"/>
        <v>22.04</v>
      </c>
      <c r="L163" s="93">
        <f t="shared" si="55"/>
        <v>21.940000000000005</v>
      </c>
      <c r="M163" s="93">
        <f t="shared" si="56"/>
        <v>22.02</v>
      </c>
      <c r="N163" s="93">
        <f t="shared" si="57"/>
        <v>16.95</v>
      </c>
      <c r="O163" s="93">
        <f t="shared" si="58"/>
        <v>19.84</v>
      </c>
      <c r="P163" s="93">
        <f t="shared" si="59"/>
        <v>20.76</v>
      </c>
      <c r="Q163" s="93">
        <f t="shared" si="60"/>
        <v>21.68</v>
      </c>
      <c r="R163" s="93">
        <f t="shared" si="61"/>
        <v>21.700000000000003</v>
      </c>
      <c r="S163" s="93">
        <f t="shared" si="62"/>
        <v>21.06</v>
      </c>
      <c r="V163" s="93">
        <f t="shared" si="63"/>
        <v>22.550000000000004</v>
      </c>
      <c r="X163" s="91">
        <v>22.1</v>
      </c>
      <c r="Y163" s="91">
        <v>21.3</v>
      </c>
      <c r="Z163" s="91">
        <v>23.2</v>
      </c>
      <c r="AA163" s="91">
        <v>23.6</v>
      </c>
      <c r="AB163" s="92"/>
      <c r="AD163" s="93">
        <f t="shared" si="64"/>
        <v>22.04</v>
      </c>
      <c r="AE163" s="91">
        <v>21.3</v>
      </c>
      <c r="AF163" s="91">
        <v>21.1</v>
      </c>
      <c r="AG163" s="91">
        <v>21.6</v>
      </c>
      <c r="AH163" s="91">
        <v>23.3</v>
      </c>
      <c r="AI163" s="91">
        <v>22.9</v>
      </c>
      <c r="AJ163" s="92"/>
      <c r="AL163" s="93">
        <f t="shared" si="65"/>
        <v>21.940000000000005</v>
      </c>
      <c r="AM163" s="91">
        <v>21.6</v>
      </c>
      <c r="AN163" s="91">
        <v>21.1</v>
      </c>
      <c r="AO163" s="91">
        <v>21.1</v>
      </c>
      <c r="AP163" s="91">
        <v>23</v>
      </c>
      <c r="AQ163" s="91">
        <v>22.9</v>
      </c>
      <c r="AR163" s="92"/>
      <c r="AT163" s="93">
        <f t="shared" si="66"/>
        <v>22.02</v>
      </c>
      <c r="AU163" s="91">
        <v>22</v>
      </c>
      <c r="AV163" s="91">
        <v>21.4</v>
      </c>
      <c r="AW163" s="91">
        <v>21</v>
      </c>
      <c r="AX163" s="91">
        <v>23.3</v>
      </c>
      <c r="AY163" s="91">
        <v>22.4</v>
      </c>
      <c r="AZ163" s="92"/>
      <c r="BB163" s="93">
        <f t="shared" si="67"/>
        <v>16.95</v>
      </c>
      <c r="BC163" s="91">
        <v>17</v>
      </c>
      <c r="BD163" s="91">
        <v>16.7</v>
      </c>
      <c r="BE163" s="91">
        <v>15.8</v>
      </c>
      <c r="BF163" s="91">
        <v>18.3</v>
      </c>
      <c r="BH163" s="92"/>
      <c r="BJ163" s="93">
        <f t="shared" si="68"/>
        <v>19.84</v>
      </c>
      <c r="BK163" s="91">
        <v>19.7</v>
      </c>
      <c r="BL163" s="91">
        <v>19.100000000000001</v>
      </c>
      <c r="BM163" s="91">
        <v>19.100000000000001</v>
      </c>
      <c r="BN163" s="91">
        <v>21</v>
      </c>
      <c r="BO163" s="91">
        <v>20.3</v>
      </c>
      <c r="BR163" s="93">
        <f t="shared" si="69"/>
        <v>20.76</v>
      </c>
      <c r="BS163" s="91">
        <v>20</v>
      </c>
      <c r="BT163" s="91">
        <v>20</v>
      </c>
      <c r="BU163" s="91">
        <v>19.8</v>
      </c>
      <c r="BV163" s="91">
        <v>21.6</v>
      </c>
      <c r="BW163" s="91">
        <v>22.4</v>
      </c>
      <c r="BZ163" s="93">
        <f t="shared" si="70"/>
        <v>21.68</v>
      </c>
      <c r="CA163" s="91">
        <v>21.4</v>
      </c>
      <c r="CB163" s="91">
        <v>20.7</v>
      </c>
      <c r="CC163" s="91">
        <v>21.1</v>
      </c>
      <c r="CD163" s="91">
        <v>23</v>
      </c>
      <c r="CE163" s="91">
        <v>22.2</v>
      </c>
      <c r="CH163" s="93">
        <f t="shared" si="71"/>
        <v>21.700000000000003</v>
      </c>
      <c r="CI163" s="91">
        <v>21.4</v>
      </c>
      <c r="CJ163" s="91">
        <v>21.3</v>
      </c>
      <c r="CK163" s="91">
        <v>21.2</v>
      </c>
      <c r="CL163" s="91">
        <v>22.9</v>
      </c>
      <c r="CM163" s="91">
        <v>21.7</v>
      </c>
      <c r="CP163" s="93">
        <f t="shared" si="72"/>
        <v>21.06</v>
      </c>
      <c r="CQ163" s="91">
        <v>20.7</v>
      </c>
      <c r="CR163" s="91">
        <v>20.3</v>
      </c>
      <c r="CS163" s="91">
        <v>20.5</v>
      </c>
      <c r="CT163" s="91">
        <v>22.7</v>
      </c>
      <c r="CU163" s="91">
        <v>21.1</v>
      </c>
    </row>
    <row r="164" spans="3:99">
      <c r="C164" s="92">
        <f t="shared" si="73"/>
        <v>45820</v>
      </c>
      <c r="D164" s="93">
        <f t="shared" si="50"/>
        <v>20.881027999999997</v>
      </c>
      <c r="E164" s="93">
        <f t="shared" si="51"/>
        <v>21.56</v>
      </c>
      <c r="F164" s="93">
        <f t="shared" si="52"/>
        <v>12.881027999999997</v>
      </c>
      <c r="G164" s="93">
        <f>指導機関用調整項目!$G$2*F164/$F$367</f>
        <v>9.6256007594967205e-002</v>
      </c>
      <c r="H164" s="93">
        <f t="shared" si="74"/>
        <v>5.0624491553345949</v>
      </c>
      <c r="J164" s="93">
        <f t="shared" si="53"/>
        <v>22.85</v>
      </c>
      <c r="K164" s="93">
        <f t="shared" si="54"/>
        <v>22.48</v>
      </c>
      <c r="L164" s="93">
        <f t="shared" si="55"/>
        <v>22.619999999999997</v>
      </c>
      <c r="M164" s="93">
        <f t="shared" si="56"/>
        <v>22.880000000000003</v>
      </c>
      <c r="N164" s="93">
        <f t="shared" si="57"/>
        <v>17.649999999999999</v>
      </c>
      <c r="O164" s="93">
        <f t="shared" si="58"/>
        <v>20.94</v>
      </c>
      <c r="P164" s="93">
        <f t="shared" si="59"/>
        <v>21.56</v>
      </c>
      <c r="Q164" s="93">
        <f t="shared" si="60"/>
        <v>22.52</v>
      </c>
      <c r="R164" s="93">
        <f t="shared" si="61"/>
        <v>22.74</v>
      </c>
      <c r="S164" s="93">
        <f t="shared" si="62"/>
        <v>22.04</v>
      </c>
      <c r="V164" s="93">
        <f t="shared" si="63"/>
        <v>22.85</v>
      </c>
      <c r="X164" s="91">
        <v>22.3</v>
      </c>
      <c r="Y164" s="91">
        <v>21.9</v>
      </c>
      <c r="Z164" s="91">
        <v>23</v>
      </c>
      <c r="AA164" s="91">
        <v>24.2</v>
      </c>
      <c r="AB164" s="92"/>
      <c r="AD164" s="93">
        <f t="shared" si="64"/>
        <v>22.48</v>
      </c>
      <c r="AE164" s="91">
        <v>23.1</v>
      </c>
      <c r="AF164" s="91">
        <v>21.9</v>
      </c>
      <c r="AG164" s="91">
        <v>21.8</v>
      </c>
      <c r="AH164" s="91">
        <v>22.7</v>
      </c>
      <c r="AI164" s="91">
        <v>22.9</v>
      </c>
      <c r="AJ164" s="92"/>
      <c r="AL164" s="93">
        <f t="shared" si="65"/>
        <v>22.619999999999997</v>
      </c>
      <c r="AM164" s="91">
        <v>23.2</v>
      </c>
      <c r="AN164" s="91">
        <v>21.7</v>
      </c>
      <c r="AO164" s="91">
        <v>21.9</v>
      </c>
      <c r="AP164" s="91">
        <v>22.5</v>
      </c>
      <c r="AQ164" s="91">
        <v>23.8</v>
      </c>
      <c r="AR164" s="92"/>
      <c r="AT164" s="93">
        <f t="shared" si="66"/>
        <v>22.880000000000003</v>
      </c>
      <c r="AU164" s="91">
        <v>23.5</v>
      </c>
      <c r="AV164" s="91">
        <v>22</v>
      </c>
      <c r="AW164" s="91">
        <v>21.8</v>
      </c>
      <c r="AX164" s="91">
        <v>23.1</v>
      </c>
      <c r="AY164" s="91">
        <v>24</v>
      </c>
      <c r="AZ164" s="92"/>
      <c r="BB164" s="93">
        <f t="shared" si="67"/>
        <v>17.649999999999999</v>
      </c>
      <c r="BC164" s="91">
        <v>19</v>
      </c>
      <c r="BD164" s="91">
        <v>17.8</v>
      </c>
      <c r="BE164" s="91">
        <v>15.7</v>
      </c>
      <c r="BF164" s="91">
        <v>18.100000000000001</v>
      </c>
      <c r="BH164" s="92"/>
      <c r="BJ164" s="93">
        <f t="shared" si="68"/>
        <v>20.94</v>
      </c>
      <c r="BK164" s="91">
        <v>21.9</v>
      </c>
      <c r="BL164" s="91">
        <v>20</v>
      </c>
      <c r="BM164" s="91">
        <v>19.7</v>
      </c>
      <c r="BN164" s="91">
        <v>21.5</v>
      </c>
      <c r="BO164" s="91">
        <v>21.6</v>
      </c>
      <c r="BR164" s="93">
        <f t="shared" si="69"/>
        <v>21.56</v>
      </c>
      <c r="BS164" s="91">
        <v>22</v>
      </c>
      <c r="BT164" s="91">
        <v>20.7</v>
      </c>
      <c r="BU164" s="91">
        <v>20.7</v>
      </c>
      <c r="BV164" s="91">
        <v>21.3</v>
      </c>
      <c r="BW164" s="91">
        <v>23.1</v>
      </c>
      <c r="BZ164" s="93">
        <f t="shared" si="70"/>
        <v>22.52</v>
      </c>
      <c r="CA164" s="91">
        <v>22.7</v>
      </c>
      <c r="CB164" s="91">
        <v>21.3</v>
      </c>
      <c r="CC164" s="91">
        <v>22</v>
      </c>
      <c r="CD164" s="91">
        <v>22.8</v>
      </c>
      <c r="CE164" s="91">
        <v>23.8</v>
      </c>
      <c r="CH164" s="93">
        <f t="shared" si="71"/>
        <v>22.74</v>
      </c>
      <c r="CI164" s="91">
        <v>22.8</v>
      </c>
      <c r="CJ164" s="91">
        <v>22</v>
      </c>
      <c r="CK164" s="91">
        <v>22.3</v>
      </c>
      <c r="CL164" s="91">
        <v>22.8</v>
      </c>
      <c r="CM164" s="91">
        <v>23.8</v>
      </c>
      <c r="CP164" s="93">
        <f t="shared" si="72"/>
        <v>22.04</v>
      </c>
      <c r="CQ164" s="91">
        <v>22.4</v>
      </c>
      <c r="CR164" s="91">
        <v>20.9</v>
      </c>
      <c r="CS164" s="91">
        <v>21.7</v>
      </c>
      <c r="CT164" s="91">
        <v>22.1</v>
      </c>
      <c r="CU164" s="91">
        <v>23.1</v>
      </c>
    </row>
    <row r="165" spans="3:99">
      <c r="C165" s="92">
        <f t="shared" si="73"/>
        <v>45821</v>
      </c>
      <c r="D165" s="93">
        <f t="shared" si="50"/>
        <v>21.448755999999996</v>
      </c>
      <c r="E165" s="93">
        <f t="shared" si="51"/>
        <v>22.119999999999997</v>
      </c>
      <c r="F165" s="93">
        <f t="shared" si="52"/>
        <v>13.448755999999996</v>
      </c>
      <c r="G165" s="93">
        <f>指導機関用調整項目!$G$2*F165/$F$367</f>
        <v>0.10049846640181673</v>
      </c>
      <c r="H165" s="93">
        <f t="shared" si="74"/>
        <v>5.1629476217364116</v>
      </c>
      <c r="J165" s="93">
        <f t="shared" si="53"/>
        <v>23.75</v>
      </c>
      <c r="K165" s="93">
        <f t="shared" si="54"/>
        <v>23.32</v>
      </c>
      <c r="L165" s="93">
        <f t="shared" si="55"/>
        <v>23.619999999999997</v>
      </c>
      <c r="M165" s="93">
        <f t="shared" si="56"/>
        <v>23.76</v>
      </c>
      <c r="N165" s="93">
        <f t="shared" si="57"/>
        <v>18.149999999999999</v>
      </c>
      <c r="O165" s="93">
        <f t="shared" si="58"/>
        <v>21.619999999999997</v>
      </c>
      <c r="P165" s="93">
        <f t="shared" si="59"/>
        <v>22.119999999999997</v>
      </c>
      <c r="Q165" s="93">
        <f t="shared" si="60"/>
        <v>23.040000000000003</v>
      </c>
      <c r="R165" s="93">
        <f t="shared" si="61"/>
        <v>23.34</v>
      </c>
      <c r="S165" s="93">
        <f t="shared" si="62"/>
        <v>22.86</v>
      </c>
      <c r="V165" s="93">
        <f t="shared" si="63"/>
        <v>23.75</v>
      </c>
      <c r="X165" s="91">
        <v>24.7</v>
      </c>
      <c r="Y165" s="91">
        <v>21.7</v>
      </c>
      <c r="Z165" s="91">
        <v>23.6</v>
      </c>
      <c r="AA165" s="91">
        <v>25</v>
      </c>
      <c r="AB165" s="92"/>
      <c r="AD165" s="93">
        <f t="shared" si="64"/>
        <v>23.32</v>
      </c>
      <c r="AE165" s="91">
        <v>24.1</v>
      </c>
      <c r="AF165" s="91">
        <v>23.9</v>
      </c>
      <c r="AG165" s="91">
        <v>22</v>
      </c>
      <c r="AH165" s="91">
        <v>22.9</v>
      </c>
      <c r="AI165" s="91">
        <v>23.7</v>
      </c>
      <c r="AJ165" s="92"/>
      <c r="AL165" s="93">
        <f t="shared" si="65"/>
        <v>23.619999999999997</v>
      </c>
      <c r="AM165" s="91">
        <v>23.8</v>
      </c>
      <c r="AN165" s="91">
        <v>23.7</v>
      </c>
      <c r="AO165" s="91">
        <v>22.5</v>
      </c>
      <c r="AP165" s="91">
        <v>22.6</v>
      </c>
      <c r="AQ165" s="91">
        <v>25.5</v>
      </c>
      <c r="AR165" s="92"/>
      <c r="AT165" s="93">
        <f t="shared" si="66"/>
        <v>23.76</v>
      </c>
      <c r="AU165" s="91">
        <v>24</v>
      </c>
      <c r="AV165" s="91">
        <v>24.1</v>
      </c>
      <c r="AW165" s="91">
        <v>22.1</v>
      </c>
      <c r="AX165" s="91">
        <v>22.7</v>
      </c>
      <c r="AY165" s="91">
        <v>25.9</v>
      </c>
      <c r="AZ165" s="92"/>
      <c r="BB165" s="93">
        <f t="shared" si="67"/>
        <v>18.149999999999999</v>
      </c>
      <c r="BC165" s="91">
        <v>19.600000000000001</v>
      </c>
      <c r="BD165" s="91">
        <v>19.7</v>
      </c>
      <c r="BE165" s="91">
        <v>15.9</v>
      </c>
      <c r="BF165" s="91">
        <v>17.399999999999999</v>
      </c>
      <c r="BH165" s="92"/>
      <c r="BJ165" s="93">
        <f t="shared" si="68"/>
        <v>21.619999999999997</v>
      </c>
      <c r="BK165" s="91">
        <v>21.9</v>
      </c>
      <c r="BL165" s="91">
        <v>22.6</v>
      </c>
      <c r="BM165" s="91">
        <v>19.8</v>
      </c>
      <c r="BN165" s="91">
        <v>20.5</v>
      </c>
      <c r="BO165" s="91">
        <v>23.3</v>
      </c>
      <c r="BR165" s="93">
        <f t="shared" si="69"/>
        <v>22.119999999999997</v>
      </c>
      <c r="BS165" s="91">
        <v>22.6</v>
      </c>
      <c r="BT165" s="91">
        <v>23.4</v>
      </c>
      <c r="BU165" s="91">
        <v>20.3</v>
      </c>
      <c r="BV165" s="91">
        <v>21.2</v>
      </c>
      <c r="BW165" s="91">
        <v>23.1</v>
      </c>
      <c r="BZ165" s="93">
        <f t="shared" si="70"/>
        <v>23.040000000000003</v>
      </c>
      <c r="CA165" s="91">
        <v>23.3</v>
      </c>
      <c r="CB165" s="91">
        <v>23.6</v>
      </c>
      <c r="CC165" s="91">
        <v>21.9</v>
      </c>
      <c r="CD165" s="91">
        <v>22.8</v>
      </c>
      <c r="CE165" s="91">
        <v>23.6</v>
      </c>
      <c r="CH165" s="93">
        <f t="shared" si="71"/>
        <v>23.34</v>
      </c>
      <c r="CI165" s="91">
        <v>23.6</v>
      </c>
      <c r="CJ165" s="91">
        <v>24.7</v>
      </c>
      <c r="CK165" s="91">
        <v>21.6</v>
      </c>
      <c r="CL165" s="91">
        <v>22.6</v>
      </c>
      <c r="CM165" s="91">
        <v>24.2</v>
      </c>
      <c r="CP165" s="93">
        <f t="shared" si="72"/>
        <v>22.86</v>
      </c>
      <c r="CQ165" s="91">
        <v>23.4</v>
      </c>
      <c r="CR165" s="91">
        <v>24.2</v>
      </c>
      <c r="CS165" s="91">
        <v>21.9</v>
      </c>
      <c r="CT165" s="91">
        <v>21.1</v>
      </c>
      <c r="CU165" s="91">
        <v>23.7</v>
      </c>
    </row>
    <row r="166" spans="3:99">
      <c r="C166" s="92">
        <f t="shared" si="73"/>
        <v>45822</v>
      </c>
      <c r="D166" s="93">
        <f t="shared" si="50"/>
        <v>20.252472000000001</v>
      </c>
      <c r="E166" s="93">
        <f t="shared" si="51"/>
        <v>20.94</v>
      </c>
      <c r="F166" s="93">
        <f t="shared" si="52"/>
        <v>12.252472000000001</v>
      </c>
      <c r="G166" s="93">
        <f>指導機関用調整項目!$G$2*F166/$F$367</f>
        <v>9.1558999630240945e-002</v>
      </c>
      <c r="H166" s="93">
        <f t="shared" si="74"/>
        <v>5.2545066213666525</v>
      </c>
      <c r="J166" s="93">
        <f t="shared" si="53"/>
        <v>21.8</v>
      </c>
      <c r="K166" s="93">
        <f t="shared" si="54"/>
        <v>21.880000000000003</v>
      </c>
      <c r="L166" s="93">
        <f t="shared" si="55"/>
        <v>22.18</v>
      </c>
      <c r="M166" s="93">
        <f t="shared" si="56"/>
        <v>22.6</v>
      </c>
      <c r="N166" s="93">
        <f t="shared" si="57"/>
        <v>16.675000000000001</v>
      </c>
      <c r="O166" s="93">
        <f t="shared" si="58"/>
        <v>20.240000000000002</v>
      </c>
      <c r="P166" s="93">
        <f t="shared" si="59"/>
        <v>20.94</v>
      </c>
      <c r="Q166" s="93">
        <f t="shared" si="60"/>
        <v>22.020000000000003</v>
      </c>
      <c r="R166" s="93">
        <f t="shared" si="61"/>
        <v>22.2</v>
      </c>
      <c r="S166" s="93">
        <f t="shared" si="62"/>
        <v>21.36</v>
      </c>
      <c r="V166" s="93">
        <f t="shared" si="63"/>
        <v>21.8</v>
      </c>
      <c r="X166" s="91">
        <v>23.8</v>
      </c>
      <c r="Y166" s="91">
        <v>18.3</v>
      </c>
      <c r="Z166" s="91">
        <v>21.6</v>
      </c>
      <c r="AA166" s="91">
        <v>23.5</v>
      </c>
      <c r="AB166" s="92"/>
      <c r="AD166" s="93">
        <f t="shared" si="64"/>
        <v>21.880000000000003</v>
      </c>
      <c r="AE166" s="91">
        <v>22.8</v>
      </c>
      <c r="AF166" s="91">
        <v>23.1</v>
      </c>
      <c r="AG166" s="91">
        <v>18.8</v>
      </c>
      <c r="AH166" s="91">
        <v>21.5</v>
      </c>
      <c r="AI166" s="91">
        <v>23.2</v>
      </c>
      <c r="AJ166" s="92"/>
      <c r="AL166" s="93">
        <f t="shared" si="65"/>
        <v>22.18</v>
      </c>
      <c r="AM166" s="91">
        <v>22.5</v>
      </c>
      <c r="AN166" s="91">
        <v>23.3</v>
      </c>
      <c r="AO166" s="91">
        <v>19.2</v>
      </c>
      <c r="AP166" s="91">
        <v>21.8</v>
      </c>
      <c r="AQ166" s="91">
        <v>24.1</v>
      </c>
      <c r="AR166" s="92"/>
      <c r="AT166" s="93">
        <f t="shared" si="66"/>
        <v>22.6</v>
      </c>
      <c r="AU166" s="91">
        <v>23.4</v>
      </c>
      <c r="AV166" s="91">
        <v>23.7</v>
      </c>
      <c r="AW166" s="91">
        <v>19.100000000000001</v>
      </c>
      <c r="AX166" s="91">
        <v>21.8</v>
      </c>
      <c r="AY166" s="91">
        <v>25</v>
      </c>
      <c r="AZ166" s="92"/>
      <c r="BB166" s="93">
        <f t="shared" si="67"/>
        <v>16.675000000000001</v>
      </c>
      <c r="BC166" s="91">
        <v>17.8</v>
      </c>
      <c r="BD166" s="91">
        <v>18.8</v>
      </c>
      <c r="BE166" s="91">
        <v>13.3</v>
      </c>
      <c r="BF166" s="91">
        <v>16.8</v>
      </c>
      <c r="BH166" s="92"/>
      <c r="BJ166" s="93">
        <f t="shared" si="68"/>
        <v>20.240000000000002</v>
      </c>
      <c r="BK166" s="91">
        <v>20.3</v>
      </c>
      <c r="BL166" s="91">
        <v>21.3</v>
      </c>
      <c r="BM166" s="91">
        <v>17.100000000000001</v>
      </c>
      <c r="BN166" s="91">
        <v>20</v>
      </c>
      <c r="BO166" s="91">
        <v>22.5</v>
      </c>
      <c r="BR166" s="93">
        <f t="shared" si="69"/>
        <v>20.94</v>
      </c>
      <c r="BS166" s="91">
        <v>21.7</v>
      </c>
      <c r="BT166" s="91">
        <v>22.4</v>
      </c>
      <c r="BU166" s="91">
        <v>16.3</v>
      </c>
      <c r="BV166" s="91">
        <v>20.100000000000001</v>
      </c>
      <c r="BW166" s="91">
        <v>24.2</v>
      </c>
      <c r="BZ166" s="93">
        <f t="shared" si="70"/>
        <v>22.020000000000003</v>
      </c>
      <c r="CA166" s="91">
        <v>23</v>
      </c>
      <c r="CB166" s="91">
        <v>23.1</v>
      </c>
      <c r="CC166" s="91">
        <v>18.600000000000001</v>
      </c>
      <c r="CD166" s="91">
        <v>21.7</v>
      </c>
      <c r="CE166" s="91">
        <v>23.7</v>
      </c>
      <c r="CH166" s="93">
        <f t="shared" si="71"/>
        <v>22.2</v>
      </c>
      <c r="CI166" s="91">
        <v>23.6</v>
      </c>
      <c r="CJ166" s="91">
        <v>23.5</v>
      </c>
      <c r="CK166" s="91">
        <v>17.8</v>
      </c>
      <c r="CL166" s="91">
        <v>22.1</v>
      </c>
      <c r="CM166" s="91">
        <v>24</v>
      </c>
      <c r="CP166" s="93">
        <f t="shared" si="72"/>
        <v>21.36</v>
      </c>
      <c r="CQ166" s="91">
        <v>23.1</v>
      </c>
      <c r="CR166" s="91">
        <v>21.7</v>
      </c>
      <c r="CS166" s="91">
        <v>18.100000000000001</v>
      </c>
      <c r="CT166" s="91">
        <v>20.6</v>
      </c>
      <c r="CU166" s="91">
        <v>23.3</v>
      </c>
    </row>
    <row r="167" spans="3:99">
      <c r="C167" s="92">
        <f t="shared" si="73"/>
        <v>45823</v>
      </c>
      <c r="D167" s="93">
        <f t="shared" si="50"/>
        <v>21.306823999999999</v>
      </c>
      <c r="E167" s="93">
        <f t="shared" si="51"/>
        <v>21.98</v>
      </c>
      <c r="F167" s="93">
        <f t="shared" si="52"/>
        <v>13.306823999999999</v>
      </c>
      <c r="G167" s="93">
        <f>指導機関用調整項目!$G$2*F167/$F$367</f>
        <v>9.9437851700104371e-002</v>
      </c>
      <c r="H167" s="93">
        <f t="shared" si="74"/>
        <v>5.3539444730667567</v>
      </c>
      <c r="J167" s="93">
        <f t="shared" si="53"/>
        <v>22.024999999999999</v>
      </c>
      <c r="K167" s="93">
        <f t="shared" si="54"/>
        <v>22.06</v>
      </c>
      <c r="L167" s="93">
        <f t="shared" si="55"/>
        <v>22.660000000000004</v>
      </c>
      <c r="M167" s="93">
        <f t="shared" si="56"/>
        <v>22.92</v>
      </c>
      <c r="N167" s="93">
        <f t="shared" si="57"/>
        <v>17.774999999999999</v>
      </c>
      <c r="O167" s="93">
        <f t="shared" si="58"/>
        <v>21.279999999999998</v>
      </c>
      <c r="P167" s="93">
        <f t="shared" si="59"/>
        <v>21.98</v>
      </c>
      <c r="Q167" s="93">
        <f t="shared" si="60"/>
        <v>22.52</v>
      </c>
      <c r="R167" s="93">
        <f t="shared" si="61"/>
        <v>22.82</v>
      </c>
      <c r="S167" s="93">
        <f t="shared" si="62"/>
        <v>22.38</v>
      </c>
      <c r="V167" s="93">
        <f t="shared" si="63"/>
        <v>22.024999999999999</v>
      </c>
      <c r="X167" s="91">
        <v>22.1</v>
      </c>
      <c r="Y167" s="91">
        <v>18.5</v>
      </c>
      <c r="Z167" s="91">
        <v>23</v>
      </c>
      <c r="AA167" s="91">
        <v>24.5</v>
      </c>
      <c r="AB167" s="92"/>
      <c r="AD167" s="93">
        <f t="shared" si="64"/>
        <v>22.06</v>
      </c>
      <c r="AE167" s="91">
        <v>23.9</v>
      </c>
      <c r="AF167" s="91">
        <v>21.8</v>
      </c>
      <c r="AG167" s="91">
        <v>18.600000000000001</v>
      </c>
      <c r="AH167" s="91">
        <v>22.6</v>
      </c>
      <c r="AI167" s="91">
        <v>23.4</v>
      </c>
      <c r="AJ167" s="92"/>
      <c r="AL167" s="93">
        <f t="shared" si="65"/>
        <v>22.660000000000004</v>
      </c>
      <c r="AM167" s="91">
        <v>23.8</v>
      </c>
      <c r="AN167" s="91">
        <v>22.1</v>
      </c>
      <c r="AO167" s="91">
        <v>18.899999999999999</v>
      </c>
      <c r="AP167" s="91">
        <v>23.2</v>
      </c>
      <c r="AQ167" s="91">
        <v>25.3</v>
      </c>
      <c r="AR167" s="92"/>
      <c r="AT167" s="93">
        <f t="shared" si="66"/>
        <v>22.92</v>
      </c>
      <c r="AU167" s="91">
        <v>24.2</v>
      </c>
      <c r="AV167" s="91">
        <v>22.4</v>
      </c>
      <c r="AW167" s="91">
        <v>19</v>
      </c>
      <c r="AX167" s="91">
        <v>23</v>
      </c>
      <c r="AY167" s="91">
        <v>26</v>
      </c>
      <c r="AZ167" s="92"/>
      <c r="BB167" s="93">
        <f t="shared" si="67"/>
        <v>17.774999999999999</v>
      </c>
      <c r="BC167" s="91">
        <v>20.5</v>
      </c>
      <c r="BD167" s="91">
        <v>18.600000000000001</v>
      </c>
      <c r="BE167" s="91">
        <v>14.6</v>
      </c>
      <c r="BF167" s="91">
        <v>17.399999999999999</v>
      </c>
      <c r="BH167" s="92"/>
      <c r="BJ167" s="93">
        <f t="shared" si="68"/>
        <v>21.279999999999998</v>
      </c>
      <c r="BK167" s="91">
        <v>23.4</v>
      </c>
      <c r="BL167" s="91">
        <v>20.9</v>
      </c>
      <c r="BM167" s="91">
        <v>17.3</v>
      </c>
      <c r="BN167" s="91">
        <v>21.1</v>
      </c>
      <c r="BO167" s="91">
        <v>23.7</v>
      </c>
      <c r="BR167" s="93">
        <f t="shared" si="69"/>
        <v>21.98</v>
      </c>
      <c r="BS167" s="91">
        <v>23.6</v>
      </c>
      <c r="BT167" s="91">
        <v>21.2</v>
      </c>
      <c r="BU167" s="91">
        <v>17.2</v>
      </c>
      <c r="BV167" s="91">
        <v>22.5</v>
      </c>
      <c r="BW167" s="91">
        <v>25.4</v>
      </c>
      <c r="BZ167" s="93">
        <f t="shared" si="70"/>
        <v>22.52</v>
      </c>
      <c r="CA167" s="91">
        <v>24</v>
      </c>
      <c r="CB167" s="91">
        <v>21.9</v>
      </c>
      <c r="CC167" s="91">
        <v>19.3</v>
      </c>
      <c r="CD167" s="91">
        <v>23</v>
      </c>
      <c r="CE167" s="91">
        <v>24.4</v>
      </c>
      <c r="CH167" s="93">
        <f t="shared" si="71"/>
        <v>22.82</v>
      </c>
      <c r="CI167" s="91">
        <v>24</v>
      </c>
      <c r="CJ167" s="91">
        <v>22.5</v>
      </c>
      <c r="CK167" s="91">
        <v>19.100000000000001</v>
      </c>
      <c r="CL167" s="91">
        <v>23.5</v>
      </c>
      <c r="CM167" s="91">
        <v>25</v>
      </c>
      <c r="CP167" s="93">
        <f t="shared" si="72"/>
        <v>22.38</v>
      </c>
      <c r="CQ167" s="91">
        <v>24.2</v>
      </c>
      <c r="CR167" s="91">
        <v>21.2</v>
      </c>
      <c r="CS167" s="91">
        <v>18.7</v>
      </c>
      <c r="CT167" s="91">
        <v>23.1</v>
      </c>
      <c r="CU167" s="91">
        <v>24.7</v>
      </c>
    </row>
    <row r="168" spans="3:99">
      <c r="C168" s="92">
        <f t="shared" si="73"/>
        <v>45824</v>
      </c>
      <c r="D168" s="93">
        <f t="shared" si="50"/>
        <v>21.022959999999994</v>
      </c>
      <c r="E168" s="93">
        <f t="shared" si="51"/>
        <v>21.699999999999996</v>
      </c>
      <c r="F168" s="93">
        <f t="shared" si="52"/>
        <v>13.022959999999994</v>
      </c>
      <c r="G168" s="93">
        <f>指導機関用調整項目!$G$2*F168/$F$367</f>
        <v>9.7316622296679561e-002</v>
      </c>
      <c r="H168" s="93">
        <f t="shared" si="74"/>
        <v>5.4512610953634359</v>
      </c>
      <c r="J168" s="93">
        <f t="shared" si="53"/>
        <v>23.824999999999996</v>
      </c>
      <c r="K168" s="93">
        <f t="shared" si="54"/>
        <v>23.339999999999996</v>
      </c>
      <c r="L168" s="93">
        <f t="shared" si="55"/>
        <v>23.64</v>
      </c>
      <c r="M168" s="93">
        <f t="shared" si="56"/>
        <v>24.52</v>
      </c>
      <c r="N168" s="93">
        <f t="shared" si="57"/>
        <v>18.399999999999999</v>
      </c>
      <c r="O168" s="93">
        <f t="shared" si="58"/>
        <v>21.94</v>
      </c>
      <c r="P168" s="93">
        <f t="shared" si="59"/>
        <v>21.699999999999996</v>
      </c>
      <c r="Q168" s="93">
        <f t="shared" si="60"/>
        <v>22.9</v>
      </c>
      <c r="R168" s="93">
        <f t="shared" si="61"/>
        <v>23.459999999999997</v>
      </c>
      <c r="S168" s="93">
        <f t="shared" si="62"/>
        <v>22.92</v>
      </c>
      <c r="V168" s="93">
        <f t="shared" si="63"/>
        <v>23.824999999999996</v>
      </c>
      <c r="X168" s="91">
        <v>25</v>
      </c>
      <c r="Y168" s="91">
        <v>21.8</v>
      </c>
      <c r="Z168" s="91">
        <v>21.4</v>
      </c>
      <c r="AA168" s="91">
        <v>27.1</v>
      </c>
      <c r="AB168" s="92"/>
      <c r="AD168" s="93">
        <f t="shared" si="64"/>
        <v>23.339999999999996</v>
      </c>
      <c r="AE168" s="91">
        <v>23.9</v>
      </c>
      <c r="AF168" s="91">
        <v>24.4</v>
      </c>
      <c r="AG168" s="91">
        <v>21.5</v>
      </c>
      <c r="AH168" s="91">
        <v>21.4</v>
      </c>
      <c r="AI168" s="91">
        <v>25.5</v>
      </c>
      <c r="AJ168" s="92"/>
      <c r="AL168" s="93">
        <f t="shared" si="65"/>
        <v>23.64</v>
      </c>
      <c r="AM168" s="91">
        <v>24.1</v>
      </c>
      <c r="AN168" s="91">
        <v>24</v>
      </c>
      <c r="AO168" s="91">
        <v>22.3</v>
      </c>
      <c r="AP168" s="91">
        <v>21.5</v>
      </c>
      <c r="AQ168" s="91">
        <v>26.3</v>
      </c>
      <c r="AR168" s="92"/>
      <c r="AT168" s="93">
        <f t="shared" si="66"/>
        <v>24.52</v>
      </c>
      <c r="AU168" s="91">
        <v>24.2</v>
      </c>
      <c r="AV168" s="91">
        <v>25.3</v>
      </c>
      <c r="AW168" s="91">
        <v>22.7</v>
      </c>
      <c r="AX168" s="91">
        <v>21.4</v>
      </c>
      <c r="AY168" s="91">
        <v>29</v>
      </c>
      <c r="AZ168" s="92"/>
      <c r="BB168" s="93">
        <f t="shared" si="67"/>
        <v>18.399999999999999</v>
      </c>
      <c r="BC168" s="91">
        <v>19.899999999999999</v>
      </c>
      <c r="BD168" s="91">
        <v>19.3</v>
      </c>
      <c r="BE168" s="91">
        <v>18</v>
      </c>
      <c r="BF168" s="91">
        <v>16.399999999999999</v>
      </c>
      <c r="BH168" s="92"/>
      <c r="BJ168" s="93">
        <f t="shared" si="68"/>
        <v>21.94</v>
      </c>
      <c r="BK168" s="91">
        <v>22.4</v>
      </c>
      <c r="BL168" s="91">
        <v>22.6</v>
      </c>
      <c r="BM168" s="91">
        <v>20.9</v>
      </c>
      <c r="BN168" s="91">
        <v>19.5</v>
      </c>
      <c r="BO168" s="91">
        <v>24.3</v>
      </c>
      <c r="BR168" s="93">
        <f t="shared" si="69"/>
        <v>21.699999999999996</v>
      </c>
      <c r="BS168" s="91">
        <v>21.7</v>
      </c>
      <c r="BT168" s="91">
        <v>23.4</v>
      </c>
      <c r="BU168" s="91">
        <v>20.7</v>
      </c>
      <c r="BV168" s="91">
        <v>19.8</v>
      </c>
      <c r="BW168" s="91">
        <v>22.9</v>
      </c>
      <c r="BZ168" s="93">
        <f t="shared" si="70"/>
        <v>22.9</v>
      </c>
      <c r="CA168" s="91">
        <v>23</v>
      </c>
      <c r="CB168" s="91">
        <v>23.5</v>
      </c>
      <c r="CC168" s="91">
        <v>21.9</v>
      </c>
      <c r="CD168" s="91">
        <v>21.2</v>
      </c>
      <c r="CE168" s="91">
        <v>24.9</v>
      </c>
      <c r="CH168" s="93">
        <f t="shared" si="71"/>
        <v>23.459999999999997</v>
      </c>
      <c r="CI168" s="91">
        <v>23</v>
      </c>
      <c r="CJ168" s="91">
        <v>24.6</v>
      </c>
      <c r="CK168" s="91">
        <v>21.7</v>
      </c>
      <c r="CL168" s="91">
        <v>21.4</v>
      </c>
      <c r="CM168" s="91">
        <v>26.6</v>
      </c>
      <c r="CP168" s="93">
        <f t="shared" si="72"/>
        <v>22.92</v>
      </c>
      <c r="CQ168" s="91">
        <v>23.4</v>
      </c>
      <c r="CR168" s="91">
        <v>23.3</v>
      </c>
      <c r="CS168" s="91">
        <v>21.7</v>
      </c>
      <c r="CT168" s="91">
        <v>20.399999999999999</v>
      </c>
      <c r="CU168" s="91">
        <v>25.8</v>
      </c>
    </row>
    <row r="169" spans="3:99">
      <c r="C169" s="92">
        <f t="shared" si="73"/>
        <v>45825</v>
      </c>
      <c r="D169" s="93">
        <f t="shared" si="50"/>
        <v>21.225719999999999</v>
      </c>
      <c r="E169" s="93">
        <f t="shared" si="51"/>
        <v>21.9</v>
      </c>
      <c r="F169" s="93">
        <f t="shared" si="52"/>
        <v>13.225719999999999</v>
      </c>
      <c r="G169" s="93">
        <f>指導機関用調整項目!$G$2*F169/$F$367</f>
        <v>9.8831786156268725e-002</v>
      </c>
      <c r="H169" s="93">
        <f t="shared" si="74"/>
        <v>5.5500928815197046</v>
      </c>
      <c r="J169" s="93">
        <f t="shared" si="53"/>
        <v>23.925000000000001</v>
      </c>
      <c r="K169" s="93">
        <f t="shared" si="54"/>
        <v>23.000000000000004</v>
      </c>
      <c r="L169" s="93">
        <f t="shared" si="55"/>
        <v>23.24</v>
      </c>
      <c r="M169" s="93">
        <f t="shared" si="56"/>
        <v>23.74</v>
      </c>
      <c r="N169" s="93">
        <f t="shared" si="57"/>
        <v>18.524999999999999</v>
      </c>
      <c r="O169" s="93">
        <f t="shared" si="58"/>
        <v>21.68</v>
      </c>
      <c r="P169" s="93">
        <f t="shared" si="59"/>
        <v>21.9</v>
      </c>
      <c r="Q169" s="93">
        <f t="shared" si="60"/>
        <v>23.14</v>
      </c>
      <c r="R169" s="93">
        <f t="shared" si="61"/>
        <v>23.3</v>
      </c>
      <c r="S169" s="93">
        <f t="shared" si="62"/>
        <v>23.02</v>
      </c>
      <c r="V169" s="93">
        <f t="shared" si="63"/>
        <v>23.925000000000001</v>
      </c>
      <c r="X169" s="91">
        <v>24.8</v>
      </c>
      <c r="Y169" s="91">
        <v>23.9</v>
      </c>
      <c r="Z169" s="91">
        <v>22.5</v>
      </c>
      <c r="AA169" s="91">
        <v>24.5</v>
      </c>
      <c r="AB169" s="92"/>
      <c r="AD169" s="93">
        <f t="shared" si="64"/>
        <v>23.000000000000004</v>
      </c>
      <c r="AE169" s="91">
        <v>22.1</v>
      </c>
      <c r="AF169" s="91">
        <v>24.3</v>
      </c>
      <c r="AG169" s="91">
        <v>22.9</v>
      </c>
      <c r="AH169" s="91">
        <v>21.7</v>
      </c>
      <c r="AI169" s="91">
        <v>24</v>
      </c>
      <c r="AJ169" s="92"/>
      <c r="AL169" s="93">
        <f t="shared" si="65"/>
        <v>23.24</v>
      </c>
      <c r="AM169" s="91">
        <v>22.2</v>
      </c>
      <c r="AN169" s="91">
        <v>24.5</v>
      </c>
      <c r="AO169" s="91">
        <v>23.1</v>
      </c>
      <c r="AP169" s="91">
        <v>22.4</v>
      </c>
      <c r="AQ169" s="91">
        <v>24</v>
      </c>
      <c r="AR169" s="92"/>
      <c r="AT169" s="93">
        <f t="shared" si="66"/>
        <v>23.74</v>
      </c>
      <c r="AU169" s="91">
        <v>22.8</v>
      </c>
      <c r="AV169" s="91">
        <v>25.1</v>
      </c>
      <c r="AW169" s="91">
        <v>24.6</v>
      </c>
      <c r="AX169" s="91">
        <v>21.7</v>
      </c>
      <c r="AY169" s="91">
        <v>24.5</v>
      </c>
      <c r="AZ169" s="92"/>
      <c r="BB169" s="93">
        <f t="shared" si="67"/>
        <v>18.524999999999999</v>
      </c>
      <c r="BC169" s="91">
        <v>19.2</v>
      </c>
      <c r="BD169" s="91">
        <v>19.899999999999999</v>
      </c>
      <c r="BE169" s="91">
        <v>18.899999999999999</v>
      </c>
      <c r="BF169" s="91">
        <v>16.100000000000001</v>
      </c>
      <c r="BH169" s="92"/>
      <c r="BJ169" s="93">
        <f t="shared" si="68"/>
        <v>21.68</v>
      </c>
      <c r="BK169" s="91">
        <v>22.2</v>
      </c>
      <c r="BL169" s="91">
        <v>22.9</v>
      </c>
      <c r="BM169" s="91">
        <v>22.5</v>
      </c>
      <c r="BN169" s="91">
        <v>19</v>
      </c>
      <c r="BO169" s="91">
        <v>21.8</v>
      </c>
      <c r="BR169" s="93">
        <f t="shared" si="69"/>
        <v>21.9</v>
      </c>
      <c r="BS169" s="91">
        <v>21.8</v>
      </c>
      <c r="BT169" s="91">
        <v>23.5</v>
      </c>
      <c r="BU169" s="91">
        <v>22</v>
      </c>
      <c r="BV169" s="91">
        <v>20.2</v>
      </c>
      <c r="BW169" s="91">
        <v>22</v>
      </c>
      <c r="BZ169" s="93">
        <f t="shared" si="70"/>
        <v>23.14</v>
      </c>
      <c r="CA169" s="91">
        <v>22.9</v>
      </c>
      <c r="CB169" s="91">
        <v>23.8</v>
      </c>
      <c r="CC169" s="91">
        <v>22.7</v>
      </c>
      <c r="CD169" s="91">
        <v>22.5</v>
      </c>
      <c r="CE169" s="91">
        <v>23.8</v>
      </c>
      <c r="CH169" s="93">
        <f t="shared" si="71"/>
        <v>23.3</v>
      </c>
      <c r="CI169" s="91">
        <v>23.2</v>
      </c>
      <c r="CJ169" s="91">
        <v>23.9</v>
      </c>
      <c r="CK169" s="91">
        <v>23</v>
      </c>
      <c r="CL169" s="91">
        <v>21.9</v>
      </c>
      <c r="CM169" s="91">
        <v>24.5</v>
      </c>
      <c r="CP169" s="93">
        <f t="shared" si="72"/>
        <v>23.02</v>
      </c>
      <c r="CQ169" s="91">
        <v>23.2</v>
      </c>
      <c r="CR169" s="91">
        <v>23.8</v>
      </c>
      <c r="CS169" s="91">
        <v>23.3</v>
      </c>
      <c r="CT169" s="91">
        <v>20.7</v>
      </c>
      <c r="CU169" s="91">
        <v>24.1</v>
      </c>
    </row>
    <row r="170" spans="3:99">
      <c r="C170" s="92">
        <f t="shared" si="73"/>
        <v>45826</v>
      </c>
      <c r="D170" s="93">
        <f t="shared" si="50"/>
        <v>20.353852</v>
      </c>
      <c r="E170" s="93">
        <f t="shared" si="51"/>
        <v>21.04</v>
      </c>
      <c r="F170" s="93">
        <f t="shared" si="52"/>
        <v>12.353852</v>
      </c>
      <c r="G170" s="93">
        <f>指導機関用調整項目!$G$2*F170/$F$367</f>
        <v>9.2316581560035485e-002</v>
      </c>
      <c r="H170" s="93">
        <f t="shared" si="74"/>
        <v>5.6424094630797397</v>
      </c>
      <c r="J170" s="93">
        <f t="shared" si="53"/>
        <v>23.15</v>
      </c>
      <c r="K170" s="93">
        <f t="shared" si="54"/>
        <v>22.9</v>
      </c>
      <c r="L170" s="93">
        <f t="shared" si="55"/>
        <v>22.96</v>
      </c>
      <c r="M170" s="93">
        <f t="shared" si="56"/>
        <v>23.380000000000003</v>
      </c>
      <c r="N170" s="93">
        <f t="shared" si="57"/>
        <v>17.924999999999997</v>
      </c>
      <c r="O170" s="93">
        <f t="shared" si="58"/>
        <v>20.660000000000004</v>
      </c>
      <c r="P170" s="93">
        <f t="shared" si="59"/>
        <v>21.04</v>
      </c>
      <c r="Q170" s="93">
        <f t="shared" si="60"/>
        <v>22.78</v>
      </c>
      <c r="R170" s="93">
        <f t="shared" si="61"/>
        <v>22.860000000000003</v>
      </c>
      <c r="S170" s="93">
        <f t="shared" si="62"/>
        <v>21.979999999999997</v>
      </c>
      <c r="V170" s="93">
        <f t="shared" si="63"/>
        <v>23.15</v>
      </c>
      <c r="X170" s="91">
        <v>23.9</v>
      </c>
      <c r="Y170" s="91">
        <v>22.3</v>
      </c>
      <c r="Z170" s="91">
        <v>21.9</v>
      </c>
      <c r="AA170" s="91">
        <v>24.5</v>
      </c>
      <c r="AB170" s="92"/>
      <c r="AD170" s="93">
        <f t="shared" si="64"/>
        <v>22.9</v>
      </c>
      <c r="AE170" s="91">
        <v>24</v>
      </c>
      <c r="AF170" s="91">
        <v>23.3</v>
      </c>
      <c r="AG170" s="91">
        <v>22</v>
      </c>
      <c r="AH170" s="91">
        <v>21.2</v>
      </c>
      <c r="AI170" s="91">
        <v>24</v>
      </c>
      <c r="AJ170" s="92"/>
      <c r="AL170" s="93">
        <f t="shared" si="65"/>
        <v>22.96</v>
      </c>
      <c r="AM170" s="91">
        <v>24</v>
      </c>
      <c r="AN170" s="91">
        <v>23.3</v>
      </c>
      <c r="AO170" s="91">
        <v>21.7</v>
      </c>
      <c r="AP170" s="91">
        <v>21.5</v>
      </c>
      <c r="AQ170" s="91">
        <v>24.3</v>
      </c>
      <c r="AR170" s="92"/>
      <c r="AT170" s="93">
        <f t="shared" si="66"/>
        <v>23.380000000000003</v>
      </c>
      <c r="AU170" s="91">
        <v>24.9</v>
      </c>
      <c r="AV170" s="91">
        <v>23.9</v>
      </c>
      <c r="AW170" s="91">
        <v>21.8</v>
      </c>
      <c r="AX170" s="91">
        <v>22.2</v>
      </c>
      <c r="AY170" s="91">
        <v>24.1</v>
      </c>
      <c r="AZ170" s="92"/>
      <c r="BB170" s="93">
        <f t="shared" si="67"/>
        <v>17.924999999999997</v>
      </c>
      <c r="BC170" s="91">
        <v>19.2</v>
      </c>
      <c r="BD170" s="91">
        <v>19.899999999999999</v>
      </c>
      <c r="BE170" s="91">
        <v>16.3</v>
      </c>
      <c r="BF170" s="91">
        <v>16.3</v>
      </c>
      <c r="BH170" s="92"/>
      <c r="BJ170" s="93">
        <f t="shared" si="68"/>
        <v>20.660000000000004</v>
      </c>
      <c r="BK170" s="91">
        <v>21.6</v>
      </c>
      <c r="BL170" s="91">
        <v>21.8</v>
      </c>
      <c r="BM170" s="91">
        <v>19.399999999999999</v>
      </c>
      <c r="BN170" s="91">
        <v>19.3</v>
      </c>
      <c r="BO170" s="91">
        <v>21.2</v>
      </c>
      <c r="BR170" s="93">
        <f t="shared" si="69"/>
        <v>21.04</v>
      </c>
      <c r="BS170" s="91">
        <v>22.8</v>
      </c>
      <c r="BT170" s="91">
        <v>22</v>
      </c>
      <c r="BU170" s="91">
        <v>20.3</v>
      </c>
      <c r="BV170" s="91">
        <v>20.7</v>
      </c>
      <c r="BW170" s="91">
        <v>19.399999999999999</v>
      </c>
      <c r="BZ170" s="93">
        <f t="shared" si="70"/>
        <v>22.78</v>
      </c>
      <c r="CA170" s="91">
        <v>24.5</v>
      </c>
      <c r="CB170" s="91">
        <v>22.5</v>
      </c>
      <c r="CC170" s="91">
        <v>21.5</v>
      </c>
      <c r="CD170" s="91">
        <v>22.4</v>
      </c>
      <c r="CE170" s="91">
        <v>23</v>
      </c>
      <c r="CH170" s="93">
        <f t="shared" si="71"/>
        <v>22.860000000000003</v>
      </c>
      <c r="CI170" s="91">
        <v>24.7</v>
      </c>
      <c r="CJ170" s="91">
        <v>22.8</v>
      </c>
      <c r="CK170" s="91">
        <v>21.9</v>
      </c>
      <c r="CL170" s="91">
        <v>22</v>
      </c>
      <c r="CM170" s="91">
        <v>22.9</v>
      </c>
      <c r="CP170" s="93">
        <f t="shared" si="72"/>
        <v>21.979999999999997</v>
      </c>
      <c r="CQ170" s="91">
        <v>23</v>
      </c>
      <c r="CR170" s="91">
        <v>22.1</v>
      </c>
      <c r="CS170" s="91">
        <v>20.7</v>
      </c>
      <c r="CT170" s="91">
        <v>21.4</v>
      </c>
      <c r="CU170" s="91">
        <v>22.7</v>
      </c>
    </row>
    <row r="171" spans="3:99">
      <c r="C171" s="92">
        <f t="shared" si="73"/>
        <v>45827</v>
      </c>
      <c r="D171" s="93">
        <f t="shared" si="50"/>
        <v>18.954808</v>
      </c>
      <c r="E171" s="93">
        <f t="shared" si="51"/>
        <v>19.66</v>
      </c>
      <c r="F171" s="93">
        <f t="shared" si="52"/>
        <v>10.954808</v>
      </c>
      <c r="G171" s="93">
        <f>指導機関用調整項目!$G$2*F171/$F$367</f>
        <v>8.1861950928870553e-002</v>
      </c>
      <c r="H171" s="93">
        <f t="shared" si="74"/>
        <v>5.7242714140086104</v>
      </c>
      <c r="J171" s="93">
        <f t="shared" si="53"/>
        <v>22.15</v>
      </c>
      <c r="K171" s="93">
        <f t="shared" si="54"/>
        <v>21.139999999999997</v>
      </c>
      <c r="L171" s="93">
        <f t="shared" si="55"/>
        <v>21.3</v>
      </c>
      <c r="M171" s="93">
        <f t="shared" si="56"/>
        <v>21.639999999999997</v>
      </c>
      <c r="N171" s="93">
        <f t="shared" si="57"/>
        <v>17.074999999999999</v>
      </c>
      <c r="O171" s="93">
        <f t="shared" si="58"/>
        <v>19.419999999999998</v>
      </c>
      <c r="P171" s="93">
        <f t="shared" si="59"/>
        <v>19.66</v>
      </c>
      <c r="Q171" s="93">
        <f t="shared" si="60"/>
        <v>21.4</v>
      </c>
      <c r="R171" s="93">
        <f t="shared" si="61"/>
        <v>21.360000000000003</v>
      </c>
      <c r="S171" s="93">
        <f t="shared" si="62"/>
        <v>20.84</v>
      </c>
      <c r="V171" s="93">
        <f t="shared" si="63"/>
        <v>22.15</v>
      </c>
      <c r="X171" s="91">
        <v>23.9</v>
      </c>
      <c r="Y171" s="91">
        <v>23.2</v>
      </c>
      <c r="Z171" s="91">
        <v>20.2</v>
      </c>
      <c r="AA171" s="91">
        <v>21.3</v>
      </c>
      <c r="AB171" s="92"/>
      <c r="AD171" s="93">
        <f t="shared" si="64"/>
        <v>21.139999999999997</v>
      </c>
      <c r="AE171" s="91">
        <v>18.600000000000001</v>
      </c>
      <c r="AF171" s="91">
        <v>23</v>
      </c>
      <c r="AG171" s="91">
        <v>22.4</v>
      </c>
      <c r="AH171" s="91">
        <v>20.3</v>
      </c>
      <c r="AI171" s="91">
        <v>21.4</v>
      </c>
      <c r="AJ171" s="92"/>
      <c r="AL171" s="93">
        <f t="shared" si="65"/>
        <v>21.3</v>
      </c>
      <c r="AM171" s="91">
        <v>19.100000000000001</v>
      </c>
      <c r="AN171" s="91">
        <v>23.2</v>
      </c>
      <c r="AO171" s="91">
        <v>22.6</v>
      </c>
      <c r="AP171" s="91">
        <v>20.2</v>
      </c>
      <c r="AQ171" s="91">
        <v>21.4</v>
      </c>
      <c r="AR171" s="92"/>
      <c r="AT171" s="93">
        <f t="shared" si="66"/>
        <v>21.639999999999997</v>
      </c>
      <c r="AU171" s="91">
        <v>19.3</v>
      </c>
      <c r="AV171" s="91">
        <v>24</v>
      </c>
      <c r="AW171" s="91">
        <v>23.2</v>
      </c>
      <c r="AX171" s="91">
        <v>20.3</v>
      </c>
      <c r="AY171" s="91">
        <v>21.4</v>
      </c>
      <c r="AZ171" s="92"/>
      <c r="BB171" s="93">
        <f t="shared" si="67"/>
        <v>17.074999999999999</v>
      </c>
      <c r="BC171" s="91">
        <v>15.9</v>
      </c>
      <c r="BD171" s="91">
        <v>18.3</v>
      </c>
      <c r="BE171" s="91">
        <v>19</v>
      </c>
      <c r="BF171" s="91">
        <v>15.1</v>
      </c>
      <c r="BH171" s="92"/>
      <c r="BJ171" s="93">
        <f t="shared" si="68"/>
        <v>19.419999999999998</v>
      </c>
      <c r="BK171" s="91">
        <v>17.8</v>
      </c>
      <c r="BL171" s="91">
        <v>20.8</v>
      </c>
      <c r="BM171" s="91">
        <v>21.9</v>
      </c>
      <c r="BN171" s="91">
        <v>17.8</v>
      </c>
      <c r="BO171" s="91">
        <v>18.8</v>
      </c>
      <c r="BR171" s="93">
        <f t="shared" si="69"/>
        <v>19.66</v>
      </c>
      <c r="BS171" s="91">
        <v>18.2</v>
      </c>
      <c r="BT171" s="91">
        <v>22.2</v>
      </c>
      <c r="BU171" s="91">
        <v>21.5</v>
      </c>
      <c r="BV171" s="91">
        <v>18.899999999999999</v>
      </c>
      <c r="BW171" s="91">
        <v>17.5</v>
      </c>
      <c r="BZ171" s="93">
        <f t="shared" si="70"/>
        <v>21.4</v>
      </c>
      <c r="CA171" s="91">
        <v>19.7</v>
      </c>
      <c r="CB171" s="91">
        <v>23.1</v>
      </c>
      <c r="CC171" s="91">
        <v>22.4</v>
      </c>
      <c r="CD171" s="91">
        <v>20.9</v>
      </c>
      <c r="CE171" s="91">
        <v>20.9</v>
      </c>
      <c r="CH171" s="93">
        <f t="shared" si="71"/>
        <v>21.360000000000003</v>
      </c>
      <c r="CI171" s="91">
        <v>19.8</v>
      </c>
      <c r="CJ171" s="91">
        <v>23.5</v>
      </c>
      <c r="CK171" s="91">
        <v>22.6</v>
      </c>
      <c r="CL171" s="91">
        <v>20.3</v>
      </c>
      <c r="CM171" s="91">
        <v>20.6</v>
      </c>
      <c r="CP171" s="93">
        <f t="shared" si="72"/>
        <v>20.84</v>
      </c>
      <c r="CQ171" s="91">
        <v>19.100000000000001</v>
      </c>
      <c r="CR171" s="91">
        <v>22.8</v>
      </c>
      <c r="CS171" s="91">
        <v>23</v>
      </c>
      <c r="CT171" s="91">
        <v>19.3</v>
      </c>
      <c r="CU171" s="91">
        <v>20</v>
      </c>
    </row>
    <row r="172" spans="3:99">
      <c r="C172" s="92">
        <f t="shared" si="73"/>
        <v>45828</v>
      </c>
      <c r="D172" s="93">
        <f t="shared" si="50"/>
        <v>21.043235999999997</v>
      </c>
      <c r="E172" s="93">
        <f t="shared" si="51"/>
        <v>21.72</v>
      </c>
      <c r="F172" s="93">
        <f t="shared" si="52"/>
        <v>13.043235999999997</v>
      </c>
      <c r="G172" s="93">
        <f>指導機関用調整項目!$G$2*F172/$F$367</f>
        <v>9.7468138682638497e-002</v>
      </c>
      <c r="H172" s="93">
        <f t="shared" si="74"/>
        <v>5.8217395526912492</v>
      </c>
      <c r="J172" s="93">
        <f t="shared" si="53"/>
        <v>22.375</v>
      </c>
      <c r="K172" s="93">
        <f t="shared" si="54"/>
        <v>22.139999999999997</v>
      </c>
      <c r="L172" s="93">
        <f t="shared" si="55"/>
        <v>22.24</v>
      </c>
      <c r="M172" s="93">
        <f t="shared" si="56"/>
        <v>22.48</v>
      </c>
      <c r="N172" s="93">
        <f t="shared" si="57"/>
        <v>18.8</v>
      </c>
      <c r="O172" s="93">
        <f t="shared" si="58"/>
        <v>20.82</v>
      </c>
      <c r="P172" s="93">
        <f t="shared" si="59"/>
        <v>21.72</v>
      </c>
      <c r="Q172" s="93">
        <f t="shared" si="60"/>
        <v>22.140000000000004</v>
      </c>
      <c r="R172" s="93">
        <f t="shared" si="61"/>
        <v>22.380000000000003</v>
      </c>
      <c r="S172" s="93">
        <f t="shared" si="62"/>
        <v>21.92</v>
      </c>
      <c r="V172" s="93">
        <f t="shared" si="63"/>
        <v>22.375</v>
      </c>
      <c r="X172" s="91">
        <v>22.9</v>
      </c>
      <c r="Y172" s="91">
        <v>24.7</v>
      </c>
      <c r="Z172" s="91">
        <v>23.5</v>
      </c>
      <c r="AA172" s="91">
        <v>18.399999999999999</v>
      </c>
      <c r="AB172" s="92"/>
      <c r="AD172" s="93">
        <f t="shared" si="64"/>
        <v>22.139999999999997</v>
      </c>
      <c r="AE172" s="91">
        <v>22.7</v>
      </c>
      <c r="AF172" s="91">
        <v>22.4</v>
      </c>
      <c r="AG172" s="91">
        <v>23.6</v>
      </c>
      <c r="AH172" s="91">
        <v>23.3</v>
      </c>
      <c r="AI172" s="91">
        <v>18.7</v>
      </c>
      <c r="AJ172" s="92"/>
      <c r="AL172" s="93">
        <f t="shared" si="65"/>
        <v>22.24</v>
      </c>
      <c r="AM172" s="91">
        <v>22.8</v>
      </c>
      <c r="AN172" s="91">
        <v>22.1</v>
      </c>
      <c r="AO172" s="91">
        <v>23.8</v>
      </c>
      <c r="AP172" s="91">
        <v>23.6</v>
      </c>
      <c r="AQ172" s="91">
        <v>18.899999999999999</v>
      </c>
      <c r="AR172" s="92"/>
      <c r="AT172" s="93">
        <f t="shared" si="66"/>
        <v>22.48</v>
      </c>
      <c r="AU172" s="91">
        <v>23.1</v>
      </c>
      <c r="AV172" s="91">
        <v>22.9</v>
      </c>
      <c r="AW172" s="91">
        <v>24</v>
      </c>
      <c r="AX172" s="91">
        <v>23.5</v>
      </c>
      <c r="AY172" s="91">
        <v>18.899999999999999</v>
      </c>
      <c r="AZ172" s="92"/>
      <c r="BB172" s="93">
        <f t="shared" si="67"/>
        <v>18.8</v>
      </c>
      <c r="BC172" s="91">
        <v>18.7</v>
      </c>
      <c r="BD172" s="91">
        <v>17</v>
      </c>
      <c r="BE172" s="91">
        <v>20.3</v>
      </c>
      <c r="BF172" s="91">
        <v>19.2</v>
      </c>
      <c r="BH172" s="92"/>
      <c r="BJ172" s="93">
        <f t="shared" si="68"/>
        <v>20.82</v>
      </c>
      <c r="BK172" s="91">
        <v>21.5</v>
      </c>
      <c r="BL172" s="91">
        <v>19.8</v>
      </c>
      <c r="BM172" s="91">
        <v>23.1</v>
      </c>
      <c r="BN172" s="91">
        <v>21.9</v>
      </c>
      <c r="BO172" s="91">
        <v>17.8</v>
      </c>
      <c r="BR172" s="93">
        <f t="shared" si="69"/>
        <v>21.72</v>
      </c>
      <c r="BS172" s="91">
        <v>21.7</v>
      </c>
      <c r="BT172" s="91">
        <v>20.8</v>
      </c>
      <c r="BU172" s="91">
        <v>22.6</v>
      </c>
      <c r="BV172" s="91">
        <v>22.3</v>
      </c>
      <c r="BW172" s="91">
        <v>21.2</v>
      </c>
      <c r="BZ172" s="93">
        <f t="shared" si="70"/>
        <v>22.140000000000004</v>
      </c>
      <c r="CA172" s="91">
        <v>22.4</v>
      </c>
      <c r="CB172" s="91">
        <v>22.8</v>
      </c>
      <c r="CC172" s="91">
        <v>23.1</v>
      </c>
      <c r="CD172" s="91">
        <v>23.4</v>
      </c>
      <c r="CE172" s="91">
        <v>19</v>
      </c>
      <c r="CH172" s="93">
        <f t="shared" si="71"/>
        <v>22.380000000000003</v>
      </c>
      <c r="CI172" s="91">
        <v>22.6</v>
      </c>
      <c r="CJ172" s="91">
        <v>22.7</v>
      </c>
      <c r="CK172" s="91">
        <v>23.7</v>
      </c>
      <c r="CL172" s="91">
        <v>23.8</v>
      </c>
      <c r="CM172" s="91">
        <v>19.100000000000001</v>
      </c>
      <c r="CP172" s="93">
        <f t="shared" si="72"/>
        <v>21.92</v>
      </c>
      <c r="CQ172" s="91">
        <v>21.9</v>
      </c>
      <c r="CR172" s="91">
        <v>22.5</v>
      </c>
      <c r="CS172" s="91">
        <v>23.5</v>
      </c>
      <c r="CT172" s="91">
        <v>22.8</v>
      </c>
      <c r="CU172" s="91">
        <v>18.899999999999999</v>
      </c>
    </row>
    <row r="173" spans="3:99">
      <c r="C173" s="92">
        <f t="shared" si="73"/>
        <v>45829</v>
      </c>
      <c r="D173" s="93">
        <f t="shared" si="50"/>
        <v>20.840475999999999</v>
      </c>
      <c r="E173" s="93">
        <f t="shared" si="51"/>
        <v>21.52</v>
      </c>
      <c r="F173" s="93">
        <f t="shared" si="52"/>
        <v>12.840475999999999</v>
      </c>
      <c r="G173" s="93">
        <f>指導機関用調整項目!$G$2*F173/$F$367</f>
        <v>9.5952974823049375e-002</v>
      </c>
      <c r="H173" s="93">
        <f t="shared" si="74"/>
        <v>5.9176925275142986</v>
      </c>
      <c r="J173" s="93">
        <f t="shared" si="53"/>
        <v>22.8</v>
      </c>
      <c r="K173" s="93">
        <f t="shared" si="54"/>
        <v>22.779999999999998</v>
      </c>
      <c r="L173" s="93">
        <f t="shared" si="55"/>
        <v>22.92</v>
      </c>
      <c r="M173" s="93">
        <f t="shared" si="56"/>
        <v>23.1</v>
      </c>
      <c r="N173" s="93">
        <f t="shared" si="57"/>
        <v>18.25</v>
      </c>
      <c r="O173" s="93">
        <f t="shared" si="58"/>
        <v>21.12</v>
      </c>
      <c r="P173" s="93">
        <f t="shared" si="59"/>
        <v>21.52</v>
      </c>
      <c r="Q173" s="93">
        <f t="shared" si="60"/>
        <v>22.540000000000003</v>
      </c>
      <c r="R173" s="93">
        <f t="shared" si="61"/>
        <v>22.42</v>
      </c>
      <c r="S173" s="93">
        <f t="shared" si="62"/>
        <v>21.9</v>
      </c>
      <c r="V173" s="93">
        <f t="shared" si="63"/>
        <v>22.8</v>
      </c>
      <c r="X173" s="91">
        <v>22</v>
      </c>
      <c r="Y173" s="91">
        <v>24</v>
      </c>
      <c r="Z173" s="91">
        <v>23</v>
      </c>
      <c r="AA173" s="91">
        <v>22.2</v>
      </c>
      <c r="AB173" s="92"/>
      <c r="AD173" s="93">
        <f t="shared" si="64"/>
        <v>22.779999999999998</v>
      </c>
      <c r="AE173" s="91">
        <v>22.9</v>
      </c>
      <c r="AF173" s="91">
        <v>22.2</v>
      </c>
      <c r="AG173" s="91">
        <v>23.5</v>
      </c>
      <c r="AH173" s="91">
        <v>23</v>
      </c>
      <c r="AI173" s="91">
        <v>22.3</v>
      </c>
      <c r="AJ173" s="92"/>
      <c r="AL173" s="93">
        <f t="shared" si="65"/>
        <v>22.92</v>
      </c>
      <c r="AM173" s="91">
        <v>22.9</v>
      </c>
      <c r="AN173" s="91">
        <v>22.3</v>
      </c>
      <c r="AO173" s="91">
        <v>23.6</v>
      </c>
      <c r="AP173" s="91">
        <v>23.5</v>
      </c>
      <c r="AQ173" s="91">
        <v>22.3</v>
      </c>
      <c r="AR173" s="92"/>
      <c r="AT173" s="93">
        <f t="shared" si="66"/>
        <v>23.1</v>
      </c>
      <c r="AU173" s="91">
        <v>23.3</v>
      </c>
      <c r="AV173" s="91">
        <v>22.7</v>
      </c>
      <c r="AW173" s="91">
        <v>23.6</v>
      </c>
      <c r="AX173" s="91">
        <v>23.4</v>
      </c>
      <c r="AY173" s="91">
        <v>22.5</v>
      </c>
      <c r="AZ173" s="92"/>
      <c r="BB173" s="93">
        <f t="shared" si="67"/>
        <v>18.25</v>
      </c>
      <c r="BC173" s="91">
        <v>18.8</v>
      </c>
      <c r="BD173" s="91">
        <v>17.5</v>
      </c>
      <c r="BE173" s="91">
        <v>18.8</v>
      </c>
      <c r="BF173" s="91">
        <v>17.899999999999999</v>
      </c>
      <c r="BH173" s="92"/>
      <c r="BJ173" s="93">
        <f t="shared" si="68"/>
        <v>21.12</v>
      </c>
      <c r="BK173" s="91">
        <v>21.2</v>
      </c>
      <c r="BL173" s="91">
        <v>19.7</v>
      </c>
      <c r="BM173" s="91">
        <v>21.9</v>
      </c>
      <c r="BN173" s="91">
        <v>21.1</v>
      </c>
      <c r="BO173" s="91">
        <v>21.7</v>
      </c>
      <c r="BR173" s="93">
        <f t="shared" si="69"/>
        <v>21.52</v>
      </c>
      <c r="BS173" s="91">
        <v>21.9</v>
      </c>
      <c r="BT173" s="91">
        <v>20.7</v>
      </c>
      <c r="BU173" s="91">
        <v>22</v>
      </c>
      <c r="BV173" s="91">
        <v>21.2</v>
      </c>
      <c r="BW173" s="91">
        <v>21.8</v>
      </c>
      <c r="BZ173" s="93">
        <f t="shared" si="70"/>
        <v>22.540000000000003</v>
      </c>
      <c r="CA173" s="91">
        <v>22.6</v>
      </c>
      <c r="CB173" s="91">
        <v>22.7</v>
      </c>
      <c r="CC173" s="91">
        <v>22.6</v>
      </c>
      <c r="CD173" s="91">
        <v>22.9</v>
      </c>
      <c r="CE173" s="91">
        <v>21.9</v>
      </c>
      <c r="CH173" s="93">
        <f t="shared" si="71"/>
        <v>22.42</v>
      </c>
      <c r="CI173" s="91">
        <v>22.6</v>
      </c>
      <c r="CJ173" s="91">
        <v>22.1</v>
      </c>
      <c r="CK173" s="91">
        <v>22.8</v>
      </c>
      <c r="CL173" s="91">
        <v>22.5</v>
      </c>
      <c r="CM173" s="91">
        <v>22.1</v>
      </c>
      <c r="CP173" s="93">
        <f t="shared" si="72"/>
        <v>21.9</v>
      </c>
      <c r="CQ173" s="91">
        <v>21.9</v>
      </c>
      <c r="CR173" s="91">
        <v>21.3</v>
      </c>
      <c r="CS173" s="91">
        <v>22.6</v>
      </c>
      <c r="CT173" s="91">
        <v>21.8</v>
      </c>
      <c r="CU173" s="91">
        <v>21.9</v>
      </c>
    </row>
    <row r="174" spans="3:99">
      <c r="C174" s="92">
        <f t="shared" si="73"/>
        <v>45830</v>
      </c>
      <c r="D174" s="93">
        <f t="shared" si="50"/>
        <v>19.461707999999998</v>
      </c>
      <c r="E174" s="93">
        <f t="shared" si="51"/>
        <v>20.16</v>
      </c>
      <c r="F174" s="93">
        <f t="shared" si="52"/>
        <v>11.461707999999998</v>
      </c>
      <c r="G174" s="93">
        <f>指導機関用調整項目!$G$2*F174/$F$367</f>
        <v>8.5649860577843337e-002</v>
      </c>
      <c r="H174" s="93">
        <f t="shared" si="74"/>
        <v>6.0033423880921424</v>
      </c>
      <c r="J174" s="93">
        <f t="shared" si="53"/>
        <v>22.65</v>
      </c>
      <c r="K174" s="93">
        <f t="shared" si="54"/>
        <v>22.08</v>
      </c>
      <c r="L174" s="93">
        <f t="shared" si="55"/>
        <v>22.2</v>
      </c>
      <c r="M174" s="93">
        <f t="shared" si="56"/>
        <v>22.56</v>
      </c>
      <c r="N174" s="93">
        <f t="shared" si="57"/>
        <v>17.024999999999999</v>
      </c>
      <c r="O174" s="93">
        <f t="shared" si="58"/>
        <v>20.46</v>
      </c>
      <c r="P174" s="93">
        <f t="shared" si="59"/>
        <v>20.16</v>
      </c>
      <c r="Q174" s="93">
        <f t="shared" si="60"/>
        <v>22.04</v>
      </c>
      <c r="R174" s="93">
        <f t="shared" si="61"/>
        <v>22.18</v>
      </c>
      <c r="S174" s="93">
        <f t="shared" si="62"/>
        <v>21.42</v>
      </c>
      <c r="V174" s="93">
        <f t="shared" si="63"/>
        <v>22.65</v>
      </c>
      <c r="X174" s="91">
        <v>20.3</v>
      </c>
      <c r="Y174" s="91">
        <v>23.7</v>
      </c>
      <c r="Z174" s="91">
        <v>23.2</v>
      </c>
      <c r="AA174" s="91">
        <v>23.4</v>
      </c>
      <c r="AB174" s="92"/>
      <c r="AD174" s="93">
        <f t="shared" si="64"/>
        <v>22.08</v>
      </c>
      <c r="AE174" s="91">
        <v>20.6</v>
      </c>
      <c r="AF174" s="91">
        <v>19.8</v>
      </c>
      <c r="AG174" s="91">
        <v>23</v>
      </c>
      <c r="AH174" s="91">
        <v>23.1</v>
      </c>
      <c r="AI174" s="91">
        <v>23.9</v>
      </c>
      <c r="AJ174" s="92"/>
      <c r="AL174" s="93">
        <f t="shared" si="65"/>
        <v>22.2</v>
      </c>
      <c r="AM174" s="91">
        <v>20.5</v>
      </c>
      <c r="AN174" s="91">
        <v>19.8</v>
      </c>
      <c r="AO174" s="91">
        <v>23.1</v>
      </c>
      <c r="AP174" s="91">
        <v>23.6</v>
      </c>
      <c r="AQ174" s="91">
        <v>24</v>
      </c>
      <c r="AR174" s="92"/>
      <c r="AT174" s="93">
        <f t="shared" si="66"/>
        <v>22.56</v>
      </c>
      <c r="AU174" s="91">
        <v>21.6</v>
      </c>
      <c r="AV174" s="91">
        <v>20.5</v>
      </c>
      <c r="AW174" s="91">
        <v>22.8</v>
      </c>
      <c r="AX174" s="91">
        <v>23.7</v>
      </c>
      <c r="AY174" s="91">
        <v>24.2</v>
      </c>
      <c r="AZ174" s="92"/>
      <c r="BB174" s="93">
        <f t="shared" si="67"/>
        <v>17.024999999999999</v>
      </c>
      <c r="BC174" s="91">
        <v>16.2</v>
      </c>
      <c r="BD174" s="91">
        <v>14.9</v>
      </c>
      <c r="BE174" s="91">
        <v>19.2</v>
      </c>
      <c r="BF174" s="91">
        <v>17.8</v>
      </c>
      <c r="BH174" s="92"/>
      <c r="BJ174" s="93">
        <f t="shared" si="68"/>
        <v>20.46</v>
      </c>
      <c r="BK174" s="91">
        <v>19.100000000000001</v>
      </c>
      <c r="BL174" s="91">
        <v>17.600000000000001</v>
      </c>
      <c r="BM174" s="91">
        <v>22.1</v>
      </c>
      <c r="BN174" s="91">
        <v>21.3</v>
      </c>
      <c r="BO174" s="91">
        <v>22.2</v>
      </c>
      <c r="BR174" s="93">
        <f t="shared" si="69"/>
        <v>20.16</v>
      </c>
      <c r="BS174" s="91">
        <v>19.899999999999999</v>
      </c>
      <c r="BT174" s="91">
        <v>18.600000000000001</v>
      </c>
      <c r="BU174" s="91">
        <v>21.2</v>
      </c>
      <c r="BV174" s="91">
        <v>21.4</v>
      </c>
      <c r="BW174" s="91">
        <v>19.7</v>
      </c>
      <c r="BZ174" s="93">
        <f t="shared" si="70"/>
        <v>22.04</v>
      </c>
      <c r="CA174" s="91">
        <v>21.4</v>
      </c>
      <c r="CB174" s="91">
        <v>20.8</v>
      </c>
      <c r="CC174" s="91">
        <v>22.2</v>
      </c>
      <c r="CD174" s="91">
        <v>22.8</v>
      </c>
      <c r="CE174" s="91">
        <v>23</v>
      </c>
      <c r="CH174" s="93">
        <f t="shared" si="71"/>
        <v>22.18</v>
      </c>
      <c r="CI174" s="91">
        <v>21.4</v>
      </c>
      <c r="CJ174" s="91">
        <v>20.9</v>
      </c>
      <c r="CK174" s="91">
        <v>23</v>
      </c>
      <c r="CL174" s="91">
        <v>22.5</v>
      </c>
      <c r="CM174" s="91">
        <v>23.1</v>
      </c>
      <c r="CP174" s="93">
        <f t="shared" si="72"/>
        <v>21.42</v>
      </c>
      <c r="CQ174" s="91">
        <v>20.3</v>
      </c>
      <c r="CR174" s="91">
        <v>19.5</v>
      </c>
      <c r="CS174" s="91">
        <v>22.5</v>
      </c>
      <c r="CT174" s="91">
        <v>22</v>
      </c>
      <c r="CU174" s="91">
        <v>22.8</v>
      </c>
    </row>
    <row r="175" spans="3:99">
      <c r="C175" s="92">
        <f t="shared" si="73"/>
        <v>45831</v>
      </c>
      <c r="D175" s="93">
        <f t="shared" si="50"/>
        <v>21.42848</v>
      </c>
      <c r="E175" s="93">
        <f t="shared" si="51"/>
        <v>22.1</v>
      </c>
      <c r="F175" s="93">
        <f t="shared" si="52"/>
        <v>13.42848</v>
      </c>
      <c r="G175" s="93">
        <f>指導機関用調整項目!$G$2*F175/$F$367</f>
        <v>0.10034695001585785</v>
      </c>
      <c r="H175" s="93">
        <f t="shared" si="74"/>
        <v>6.1036893381080004</v>
      </c>
      <c r="J175" s="93">
        <f t="shared" si="53"/>
        <v>22.9</v>
      </c>
      <c r="K175" s="93">
        <f t="shared" si="54"/>
        <v>22.54</v>
      </c>
      <c r="L175" s="93">
        <f t="shared" si="55"/>
        <v>22.98</v>
      </c>
      <c r="M175" s="93">
        <f t="shared" si="56"/>
        <v>23.26</v>
      </c>
      <c r="N175" s="93">
        <f t="shared" si="57"/>
        <v>18.600000000000001</v>
      </c>
      <c r="O175" s="93">
        <f t="shared" si="58"/>
        <v>21.12</v>
      </c>
      <c r="P175" s="93">
        <f t="shared" si="59"/>
        <v>22.1</v>
      </c>
      <c r="Q175" s="93">
        <f t="shared" si="60"/>
        <v>22.999999999999996</v>
      </c>
      <c r="R175" s="93">
        <f t="shared" si="61"/>
        <v>22.96</v>
      </c>
      <c r="S175" s="93">
        <f t="shared" si="62"/>
        <v>22.2</v>
      </c>
      <c r="V175" s="93">
        <f t="shared" si="63"/>
        <v>22.9</v>
      </c>
      <c r="X175" s="91">
        <v>22.5</v>
      </c>
      <c r="Y175" s="91">
        <v>23.9</v>
      </c>
      <c r="Z175" s="91">
        <v>23.2</v>
      </c>
      <c r="AA175" s="91">
        <v>22</v>
      </c>
      <c r="AB175" s="92"/>
      <c r="AD175" s="93">
        <f t="shared" si="64"/>
        <v>22.54</v>
      </c>
      <c r="AE175" s="91">
        <v>22</v>
      </c>
      <c r="AF175" s="91">
        <v>21.6</v>
      </c>
      <c r="AG175" s="91">
        <v>23.3</v>
      </c>
      <c r="AH175" s="91">
        <v>23.6</v>
      </c>
      <c r="AI175" s="91">
        <v>22.2</v>
      </c>
      <c r="AJ175" s="92"/>
      <c r="AL175" s="93">
        <f t="shared" si="65"/>
        <v>22.98</v>
      </c>
      <c r="AM175" s="91">
        <v>22.5</v>
      </c>
      <c r="AN175" s="91">
        <v>21.8</v>
      </c>
      <c r="AO175" s="91">
        <v>24</v>
      </c>
      <c r="AP175" s="91">
        <v>24</v>
      </c>
      <c r="AQ175" s="91">
        <v>22.6</v>
      </c>
      <c r="AR175" s="92"/>
      <c r="AT175" s="93">
        <f t="shared" si="66"/>
        <v>23.26</v>
      </c>
      <c r="AU175" s="91">
        <v>23.5</v>
      </c>
      <c r="AV175" s="91">
        <v>22.5</v>
      </c>
      <c r="AW175" s="91">
        <v>23.7</v>
      </c>
      <c r="AX175" s="91">
        <v>24.2</v>
      </c>
      <c r="AY175" s="91">
        <v>22.4</v>
      </c>
      <c r="AZ175" s="92"/>
      <c r="BB175" s="93">
        <f t="shared" si="67"/>
        <v>18.600000000000001</v>
      </c>
      <c r="BC175" s="91">
        <v>18.100000000000001</v>
      </c>
      <c r="BD175" s="91">
        <v>18.3</v>
      </c>
      <c r="BE175" s="91">
        <v>20.399999999999999</v>
      </c>
      <c r="BF175" s="91">
        <v>17.600000000000001</v>
      </c>
      <c r="BH175" s="92"/>
      <c r="BJ175" s="93">
        <f t="shared" si="68"/>
        <v>21.12</v>
      </c>
      <c r="BK175" s="91">
        <v>21.3</v>
      </c>
      <c r="BL175" s="91">
        <v>20.9</v>
      </c>
      <c r="BM175" s="91">
        <v>23.6</v>
      </c>
      <c r="BN175" s="91">
        <v>21.1</v>
      </c>
      <c r="BO175" s="91">
        <v>18.7</v>
      </c>
      <c r="BR175" s="93">
        <f t="shared" si="69"/>
        <v>22.1</v>
      </c>
      <c r="BS175" s="91">
        <v>22.3</v>
      </c>
      <c r="BT175" s="91">
        <v>21</v>
      </c>
      <c r="BU175" s="91">
        <v>22.9</v>
      </c>
      <c r="BV175" s="91">
        <v>21.9</v>
      </c>
      <c r="BW175" s="91">
        <v>22.4</v>
      </c>
      <c r="BZ175" s="93">
        <f t="shared" si="70"/>
        <v>22.999999999999996</v>
      </c>
      <c r="CA175" s="91">
        <v>23.4</v>
      </c>
      <c r="CB175" s="91">
        <v>22.4</v>
      </c>
      <c r="CC175" s="91">
        <v>23.8</v>
      </c>
      <c r="CD175" s="91">
        <v>23.6</v>
      </c>
      <c r="CE175" s="91">
        <v>21.8</v>
      </c>
      <c r="CH175" s="93">
        <f t="shared" si="71"/>
        <v>22.96</v>
      </c>
      <c r="CI175" s="91">
        <v>23</v>
      </c>
      <c r="CJ175" s="91">
        <v>22.6</v>
      </c>
      <c r="CK175" s="91">
        <v>24.3</v>
      </c>
      <c r="CL175" s="91">
        <v>23.5</v>
      </c>
      <c r="CM175" s="91">
        <v>21.4</v>
      </c>
      <c r="CP175" s="93">
        <f t="shared" si="72"/>
        <v>22.2</v>
      </c>
      <c r="CQ175" s="91">
        <v>22.4</v>
      </c>
      <c r="CR175" s="91">
        <v>21.5</v>
      </c>
      <c r="CS175" s="91">
        <v>24</v>
      </c>
      <c r="CT175" s="91">
        <v>22.8</v>
      </c>
      <c r="CU175" s="91">
        <v>20.3</v>
      </c>
    </row>
    <row r="176" spans="3:99">
      <c r="C176" s="92">
        <f t="shared" si="73"/>
        <v>45832</v>
      </c>
      <c r="D176" s="93">
        <f t="shared" si="50"/>
        <v>21.955655999999998</v>
      </c>
      <c r="E176" s="93">
        <f t="shared" si="51"/>
        <v>22.619999999999997</v>
      </c>
      <c r="F176" s="93">
        <f t="shared" si="52"/>
        <v>13.955655999999998</v>
      </c>
      <c r="G176" s="93">
        <f>指導機関用調整項目!$G$2*F176/$F$367</f>
        <v>0.10428637605078955</v>
      </c>
      <c r="H176" s="93">
        <f t="shared" si="74"/>
        <v>6.2079757141587901</v>
      </c>
      <c r="J176" s="93">
        <f t="shared" si="53"/>
        <v>24.524999999999999</v>
      </c>
      <c r="K176" s="93">
        <f t="shared" si="54"/>
        <v>24.04</v>
      </c>
      <c r="L176" s="93">
        <f t="shared" si="55"/>
        <v>24.36</v>
      </c>
      <c r="M176" s="93">
        <f t="shared" si="56"/>
        <v>24.58</v>
      </c>
      <c r="N176" s="93">
        <f t="shared" si="57"/>
        <v>19.399999999999999</v>
      </c>
      <c r="O176" s="93">
        <f t="shared" si="58"/>
        <v>21.9</v>
      </c>
      <c r="P176" s="93">
        <f t="shared" si="59"/>
        <v>22.619999999999997</v>
      </c>
      <c r="Q176" s="93">
        <f t="shared" si="60"/>
        <v>24</v>
      </c>
      <c r="R176" s="93">
        <f t="shared" si="61"/>
        <v>23.839999999999996</v>
      </c>
      <c r="S176" s="93">
        <f t="shared" si="62"/>
        <v>22.860000000000003</v>
      </c>
      <c r="V176" s="93">
        <f t="shared" si="63"/>
        <v>24.524999999999999</v>
      </c>
      <c r="X176" s="91">
        <v>24.7</v>
      </c>
      <c r="Y176" s="91">
        <v>26</v>
      </c>
      <c r="Z176" s="91">
        <v>23.8</v>
      </c>
      <c r="AA176" s="91">
        <v>23.6</v>
      </c>
      <c r="AB176" s="92"/>
      <c r="AD176" s="93">
        <f t="shared" si="64"/>
        <v>24.04</v>
      </c>
      <c r="AE176" s="91">
        <v>22.5</v>
      </c>
      <c r="AF176" s="91">
        <v>24.4</v>
      </c>
      <c r="AG176" s="91">
        <v>25.6</v>
      </c>
      <c r="AH176" s="91">
        <v>23.6</v>
      </c>
      <c r="AI176" s="91">
        <v>24.1</v>
      </c>
      <c r="AJ176" s="92"/>
      <c r="AL176" s="93">
        <f t="shared" si="65"/>
        <v>24.36</v>
      </c>
      <c r="AM176" s="91">
        <v>23.3</v>
      </c>
      <c r="AN176" s="91">
        <v>24</v>
      </c>
      <c r="AO176" s="91">
        <v>26.5</v>
      </c>
      <c r="AP176" s="91">
        <v>23.7</v>
      </c>
      <c r="AQ176" s="91">
        <v>24.3</v>
      </c>
      <c r="AR176" s="92"/>
      <c r="AT176" s="93">
        <f t="shared" si="66"/>
        <v>24.58</v>
      </c>
      <c r="AU176" s="91">
        <v>24.6</v>
      </c>
      <c r="AV176" s="91">
        <v>24</v>
      </c>
      <c r="AW176" s="91">
        <v>26.4</v>
      </c>
      <c r="AX176" s="91">
        <v>23.6</v>
      </c>
      <c r="AY176" s="91">
        <v>24.3</v>
      </c>
      <c r="AZ176" s="92"/>
      <c r="BB176" s="93">
        <f t="shared" si="67"/>
        <v>19.399999999999999</v>
      </c>
      <c r="BC176" s="91">
        <v>19.7</v>
      </c>
      <c r="BD176" s="91">
        <v>19.2</v>
      </c>
      <c r="BE176" s="91">
        <v>21.5</v>
      </c>
      <c r="BF176" s="91">
        <v>17.2</v>
      </c>
      <c r="BH176" s="92"/>
      <c r="BJ176" s="93">
        <f t="shared" si="68"/>
        <v>21.9</v>
      </c>
      <c r="BK176" s="91">
        <v>21.4</v>
      </c>
      <c r="BL176" s="91">
        <v>22.2</v>
      </c>
      <c r="BM176" s="91">
        <v>24.4</v>
      </c>
      <c r="BN176" s="91">
        <v>20.2</v>
      </c>
      <c r="BO176" s="91">
        <v>21.3</v>
      </c>
      <c r="BR176" s="93">
        <f t="shared" si="69"/>
        <v>22.619999999999997</v>
      </c>
      <c r="BS176" s="91">
        <v>22.2</v>
      </c>
      <c r="BT176" s="91">
        <v>22.9</v>
      </c>
      <c r="BU176" s="91">
        <v>23.8</v>
      </c>
      <c r="BV176" s="91">
        <v>21.3</v>
      </c>
      <c r="BW176" s="91">
        <v>22.9</v>
      </c>
      <c r="BZ176" s="93">
        <f t="shared" si="70"/>
        <v>24</v>
      </c>
      <c r="CA176" s="91">
        <v>23.8</v>
      </c>
      <c r="CB176" s="91">
        <v>23.4</v>
      </c>
      <c r="CC176" s="91">
        <v>25.4</v>
      </c>
      <c r="CD176" s="91">
        <v>23.8</v>
      </c>
      <c r="CE176" s="91">
        <v>23.6</v>
      </c>
      <c r="CH176" s="93">
        <f t="shared" si="71"/>
        <v>23.839999999999996</v>
      </c>
      <c r="CI176" s="91">
        <v>23.7</v>
      </c>
      <c r="CJ176" s="91">
        <v>23.9</v>
      </c>
      <c r="CK176" s="91">
        <v>25.3</v>
      </c>
      <c r="CL176" s="91">
        <v>23</v>
      </c>
      <c r="CM176" s="91">
        <v>23.3</v>
      </c>
      <c r="CP176" s="93">
        <f t="shared" si="72"/>
        <v>22.860000000000003</v>
      </c>
      <c r="CQ176" s="91">
        <v>21.8</v>
      </c>
      <c r="CR176" s="91">
        <v>23.6</v>
      </c>
      <c r="CS176" s="91">
        <v>24.2</v>
      </c>
      <c r="CT176" s="91">
        <v>22</v>
      </c>
      <c r="CU176" s="91">
        <v>22.7</v>
      </c>
    </row>
    <row r="177" spans="3:99">
      <c r="C177" s="92">
        <f t="shared" si="73"/>
        <v>45833</v>
      </c>
      <c r="D177" s="93">
        <f t="shared" si="50"/>
        <v>22.807248000000001</v>
      </c>
      <c r="E177" s="93">
        <f t="shared" si="51"/>
        <v>23.46</v>
      </c>
      <c r="F177" s="93">
        <f t="shared" si="52"/>
        <v>14.807248000000001</v>
      </c>
      <c r="G177" s="93">
        <f>指導機関用調整項目!$G$2*F177/$F$367</f>
        <v>0.11065006426106389</v>
      </c>
      <c r="H177" s="93">
        <f t="shared" si="74"/>
        <v>6.3186257784198538</v>
      </c>
      <c r="J177" s="93">
        <f t="shared" si="53"/>
        <v>25.2</v>
      </c>
      <c r="K177" s="93">
        <f t="shared" si="54"/>
        <v>25.28</v>
      </c>
      <c r="L177" s="93">
        <f t="shared" si="55"/>
        <v>25.860000000000003</v>
      </c>
      <c r="M177" s="93">
        <f t="shared" si="56"/>
        <v>26.24</v>
      </c>
      <c r="N177" s="93">
        <f t="shared" si="57"/>
        <v>20.975000000000001</v>
      </c>
      <c r="O177" s="93">
        <f t="shared" si="58"/>
        <v>23.44</v>
      </c>
      <c r="P177" s="93">
        <f t="shared" si="59"/>
        <v>23.46</v>
      </c>
      <c r="Q177" s="93">
        <f t="shared" si="60"/>
        <v>24.2</v>
      </c>
      <c r="R177" s="93">
        <f t="shared" si="61"/>
        <v>24.559999999999995</v>
      </c>
      <c r="S177" s="93">
        <f t="shared" si="62"/>
        <v>24.139999999999997</v>
      </c>
      <c r="V177" s="93">
        <f t="shared" si="63"/>
        <v>25.2</v>
      </c>
      <c r="X177" s="91">
        <v>24.3</v>
      </c>
      <c r="Y177" s="91">
        <v>27.7</v>
      </c>
      <c r="Z177" s="91">
        <v>23.8</v>
      </c>
      <c r="AA177" s="91">
        <v>25</v>
      </c>
      <c r="AB177" s="92"/>
      <c r="AD177" s="93">
        <f t="shared" si="64"/>
        <v>25.28</v>
      </c>
      <c r="AE177" s="91">
        <v>26.2</v>
      </c>
      <c r="AF177" s="91">
        <v>24.5</v>
      </c>
      <c r="AG177" s="91">
        <v>26.6</v>
      </c>
      <c r="AH177" s="91">
        <v>24</v>
      </c>
      <c r="AI177" s="91">
        <v>25.1</v>
      </c>
      <c r="AJ177" s="92"/>
      <c r="AL177" s="93">
        <f t="shared" si="65"/>
        <v>25.860000000000003</v>
      </c>
      <c r="AM177" s="91">
        <v>27.2</v>
      </c>
      <c r="AN177" s="91">
        <v>24.1</v>
      </c>
      <c r="AO177" s="91">
        <v>29.1</v>
      </c>
      <c r="AP177" s="91">
        <v>23.8</v>
      </c>
      <c r="AQ177" s="91">
        <v>25.1</v>
      </c>
      <c r="AR177" s="92"/>
      <c r="AT177" s="93">
        <f t="shared" si="66"/>
        <v>26.24</v>
      </c>
      <c r="AU177" s="91">
        <v>29.3</v>
      </c>
      <c r="AV177" s="91">
        <v>24.1</v>
      </c>
      <c r="AW177" s="91">
        <v>29.3</v>
      </c>
      <c r="AX177" s="91">
        <v>23.6</v>
      </c>
      <c r="AY177" s="91">
        <v>24.9</v>
      </c>
      <c r="AZ177" s="92"/>
      <c r="BB177" s="93">
        <f t="shared" si="67"/>
        <v>20.975000000000001</v>
      </c>
      <c r="BC177" s="91">
        <v>22.2</v>
      </c>
      <c r="BD177" s="91">
        <v>19.600000000000001</v>
      </c>
      <c r="BE177" s="91">
        <v>24.2</v>
      </c>
      <c r="BF177" s="91">
        <v>17.899999999999999</v>
      </c>
      <c r="BH177" s="92"/>
      <c r="BJ177" s="93">
        <f t="shared" si="68"/>
        <v>23.44</v>
      </c>
      <c r="BK177" s="91">
        <v>25</v>
      </c>
      <c r="BL177" s="91">
        <v>22.3</v>
      </c>
      <c r="BM177" s="91">
        <v>26.5</v>
      </c>
      <c r="BN177" s="91">
        <v>20.399999999999999</v>
      </c>
      <c r="BO177" s="91">
        <v>23</v>
      </c>
      <c r="BR177" s="93">
        <f t="shared" si="69"/>
        <v>23.46</v>
      </c>
      <c r="BS177" s="91">
        <v>25.6</v>
      </c>
      <c r="BT177" s="91">
        <v>22.8</v>
      </c>
      <c r="BU177" s="91">
        <v>24.9</v>
      </c>
      <c r="BV177" s="91">
        <v>21.7</v>
      </c>
      <c r="BW177" s="91">
        <v>22.3</v>
      </c>
      <c r="BZ177" s="93">
        <f t="shared" si="70"/>
        <v>24.2</v>
      </c>
      <c r="CA177" s="91">
        <v>25.6</v>
      </c>
      <c r="CB177" s="91">
        <v>23.3</v>
      </c>
      <c r="CC177" s="91">
        <v>24.9</v>
      </c>
      <c r="CD177" s="91">
        <v>23.6</v>
      </c>
      <c r="CE177" s="91">
        <v>23.6</v>
      </c>
      <c r="CH177" s="93">
        <f t="shared" si="71"/>
        <v>24.559999999999995</v>
      </c>
      <c r="CI177" s="91">
        <v>26.9</v>
      </c>
      <c r="CJ177" s="91">
        <v>23.4</v>
      </c>
      <c r="CK177" s="91">
        <v>25.5</v>
      </c>
      <c r="CL177" s="91">
        <v>23.4</v>
      </c>
      <c r="CM177" s="91">
        <v>23.6</v>
      </c>
      <c r="CP177" s="93">
        <f t="shared" si="72"/>
        <v>24.139999999999997</v>
      </c>
      <c r="CQ177" s="91">
        <v>26.2</v>
      </c>
      <c r="CR177" s="91">
        <v>23.3</v>
      </c>
      <c r="CS177" s="91">
        <v>26</v>
      </c>
      <c r="CT177" s="91">
        <v>21.3</v>
      </c>
      <c r="CU177" s="91">
        <v>23.9</v>
      </c>
    </row>
    <row r="178" spans="3:99">
      <c r="C178" s="92">
        <f t="shared" si="73"/>
        <v>45834</v>
      </c>
      <c r="D178" s="93">
        <f t="shared" si="50"/>
        <v>23.212767999999993</v>
      </c>
      <c r="E178" s="93">
        <f t="shared" si="51"/>
        <v>23.859999999999996</v>
      </c>
      <c r="F178" s="93">
        <f t="shared" si="52"/>
        <v>15.212767999999993</v>
      </c>
      <c r="G178" s="93">
        <f>指導機関用調整項目!$G$2*F178/$F$367</f>
        <v>0.11368039198024207</v>
      </c>
      <c r="H178" s="93">
        <f t="shared" si="74"/>
        <v>6.4323061704000963</v>
      </c>
      <c r="J178" s="93">
        <f t="shared" si="53"/>
        <v>24.725000000000001</v>
      </c>
      <c r="K178" s="93">
        <f t="shared" si="54"/>
        <v>24.520000000000003</v>
      </c>
      <c r="L178" s="93">
        <f t="shared" si="55"/>
        <v>24.76</v>
      </c>
      <c r="M178" s="93">
        <f t="shared" si="56"/>
        <v>25.76</v>
      </c>
      <c r="N178" s="93">
        <f t="shared" si="57"/>
        <v>20.5</v>
      </c>
      <c r="O178" s="93">
        <f t="shared" si="58"/>
        <v>23.54</v>
      </c>
      <c r="P178" s="93">
        <f t="shared" si="59"/>
        <v>23.859999999999996</v>
      </c>
      <c r="Q178" s="93">
        <f t="shared" si="60"/>
        <v>24.020000000000003</v>
      </c>
      <c r="R178" s="93">
        <f t="shared" si="61"/>
        <v>24.540000000000003</v>
      </c>
      <c r="S178" s="93">
        <f t="shared" si="62"/>
        <v>23.860000000000003</v>
      </c>
      <c r="V178" s="93">
        <f t="shared" si="63"/>
        <v>24.725000000000001</v>
      </c>
      <c r="X178" s="91">
        <v>24.4</v>
      </c>
      <c r="Y178" s="91">
        <v>26.8</v>
      </c>
      <c r="Z178" s="91">
        <v>24.2</v>
      </c>
      <c r="AA178" s="91">
        <v>23.5</v>
      </c>
      <c r="AB178" s="92"/>
      <c r="AD178" s="93">
        <f t="shared" si="64"/>
        <v>24.520000000000003</v>
      </c>
      <c r="AE178" s="91">
        <v>25.7</v>
      </c>
      <c r="AF178" s="91">
        <v>24.6</v>
      </c>
      <c r="AG178" s="91">
        <v>25.2</v>
      </c>
      <c r="AH178" s="91">
        <v>23.9</v>
      </c>
      <c r="AI178" s="91">
        <v>23.2</v>
      </c>
      <c r="AJ178" s="92"/>
      <c r="AL178" s="93">
        <f t="shared" si="65"/>
        <v>24.76</v>
      </c>
      <c r="AM178" s="91">
        <v>27</v>
      </c>
      <c r="AN178" s="91">
        <v>24.3</v>
      </c>
      <c r="AO178" s="91">
        <v>25.1</v>
      </c>
      <c r="AP178" s="91">
        <v>23.9</v>
      </c>
      <c r="AQ178" s="91">
        <v>23.5</v>
      </c>
      <c r="AR178" s="92"/>
      <c r="AT178" s="93">
        <f t="shared" si="66"/>
        <v>25.76</v>
      </c>
      <c r="AU178" s="91">
        <v>29</v>
      </c>
      <c r="AV178" s="91">
        <v>24.7</v>
      </c>
      <c r="AW178" s="91">
        <v>26.8</v>
      </c>
      <c r="AX178" s="91">
        <v>24</v>
      </c>
      <c r="AY178" s="91">
        <v>24.3</v>
      </c>
      <c r="AZ178" s="92"/>
      <c r="BB178" s="93">
        <f t="shared" si="67"/>
        <v>20.5</v>
      </c>
      <c r="BC178" s="91">
        <v>22</v>
      </c>
      <c r="BD178" s="91">
        <v>20.399999999999999</v>
      </c>
      <c r="BE178" s="91">
        <v>20.7</v>
      </c>
      <c r="BF178" s="91">
        <v>18.899999999999999</v>
      </c>
      <c r="BH178" s="92"/>
      <c r="BJ178" s="93">
        <f t="shared" si="68"/>
        <v>23.54</v>
      </c>
      <c r="BK178" s="91">
        <v>24.8</v>
      </c>
      <c r="BL178" s="91">
        <v>23.5</v>
      </c>
      <c r="BM178" s="91">
        <v>23.5</v>
      </c>
      <c r="BN178" s="91">
        <v>21.9</v>
      </c>
      <c r="BO178" s="91">
        <v>24</v>
      </c>
      <c r="BR178" s="93">
        <f t="shared" si="69"/>
        <v>23.859999999999996</v>
      </c>
      <c r="BS178" s="91">
        <v>25.8</v>
      </c>
      <c r="BT178" s="91">
        <v>23</v>
      </c>
      <c r="BU178" s="91">
        <v>24.3</v>
      </c>
      <c r="BV178" s="91">
        <v>22.1</v>
      </c>
      <c r="BW178" s="91">
        <v>24.1</v>
      </c>
      <c r="BZ178" s="93">
        <f t="shared" si="70"/>
        <v>24.020000000000003</v>
      </c>
      <c r="CA178" s="91">
        <v>25.3</v>
      </c>
      <c r="CB178" s="91">
        <v>23.6</v>
      </c>
      <c r="CC178" s="91">
        <v>24.4</v>
      </c>
      <c r="CD178" s="91">
        <v>23.7</v>
      </c>
      <c r="CE178" s="91">
        <v>23.1</v>
      </c>
      <c r="CH178" s="93">
        <f t="shared" si="71"/>
        <v>24.540000000000003</v>
      </c>
      <c r="CI178" s="91">
        <v>26.5</v>
      </c>
      <c r="CJ178" s="91">
        <v>23.7</v>
      </c>
      <c r="CK178" s="91">
        <v>25.1</v>
      </c>
      <c r="CL178" s="91">
        <v>23.4</v>
      </c>
      <c r="CM178" s="91">
        <v>24</v>
      </c>
      <c r="CP178" s="93">
        <f t="shared" si="72"/>
        <v>23.860000000000003</v>
      </c>
      <c r="CQ178" s="91">
        <v>25.4</v>
      </c>
      <c r="CR178" s="91">
        <v>23.8</v>
      </c>
      <c r="CS178" s="91">
        <v>24.5</v>
      </c>
      <c r="CT178" s="91">
        <v>22.1</v>
      </c>
      <c r="CU178" s="91">
        <v>23.5</v>
      </c>
    </row>
    <row r="179" spans="3:99">
      <c r="C179" s="92">
        <f t="shared" si="73"/>
        <v>45835</v>
      </c>
      <c r="D179" s="93">
        <f t="shared" si="50"/>
        <v>23.942703999999999</v>
      </c>
      <c r="E179" s="93">
        <f t="shared" si="51"/>
        <v>24.58</v>
      </c>
      <c r="F179" s="93">
        <f t="shared" si="52"/>
        <v>15.942703999999999</v>
      </c>
      <c r="G179" s="93">
        <f>指導機関用調整項目!$G$2*F179/$F$367</f>
        <v>0.11913498187476296</v>
      </c>
      <c r="H179" s="93">
        <f t="shared" si="74"/>
        <v>6.551441152274859</v>
      </c>
      <c r="J179" s="93">
        <f t="shared" si="53"/>
        <v>25.775000000000002</v>
      </c>
      <c r="K179" s="93">
        <f t="shared" si="54"/>
        <v>25.06</v>
      </c>
      <c r="L179" s="93">
        <f t="shared" si="55"/>
        <v>25.52</v>
      </c>
      <c r="M179" s="93">
        <f t="shared" si="56"/>
        <v>26.8</v>
      </c>
      <c r="N179" s="93">
        <f t="shared" si="57"/>
        <v>21.3</v>
      </c>
      <c r="O179" s="93">
        <f t="shared" si="58"/>
        <v>24.3</v>
      </c>
      <c r="P179" s="93">
        <f t="shared" si="59"/>
        <v>24.58</v>
      </c>
      <c r="Q179" s="93">
        <f t="shared" si="60"/>
        <v>24.479999999999997</v>
      </c>
      <c r="R179" s="93">
        <f t="shared" si="61"/>
        <v>25.18</v>
      </c>
      <c r="S179" s="93">
        <f t="shared" si="62"/>
        <v>24.94</v>
      </c>
      <c r="V179" s="93">
        <f t="shared" si="63"/>
        <v>25.775000000000002</v>
      </c>
      <c r="X179" s="91">
        <v>25.3</v>
      </c>
      <c r="Y179" s="91">
        <v>27.9</v>
      </c>
      <c r="Z179" s="91">
        <v>23.2</v>
      </c>
      <c r="AA179" s="91">
        <v>26.7</v>
      </c>
      <c r="AB179" s="92"/>
      <c r="AD179" s="93">
        <f t="shared" si="64"/>
        <v>25.06</v>
      </c>
      <c r="AE179" s="91">
        <v>26.4</v>
      </c>
      <c r="AF179" s="91">
        <v>25</v>
      </c>
      <c r="AG179" s="91">
        <v>26</v>
      </c>
      <c r="AH179" s="91">
        <v>23.3</v>
      </c>
      <c r="AI179" s="91">
        <v>24.6</v>
      </c>
      <c r="AJ179" s="92"/>
      <c r="AL179" s="93">
        <f t="shared" si="65"/>
        <v>25.52</v>
      </c>
      <c r="AM179" s="91">
        <v>27.1</v>
      </c>
      <c r="AN179" s="91">
        <v>24.8</v>
      </c>
      <c r="AO179" s="91">
        <v>25.7</v>
      </c>
      <c r="AP179" s="91">
        <v>23.4</v>
      </c>
      <c r="AQ179" s="91">
        <v>26.6</v>
      </c>
      <c r="AR179" s="92"/>
      <c r="AT179" s="93">
        <f t="shared" si="66"/>
        <v>26.8</v>
      </c>
      <c r="AU179" s="91">
        <v>29.4</v>
      </c>
      <c r="AV179" s="91">
        <v>25.3</v>
      </c>
      <c r="AW179" s="91">
        <v>27.7</v>
      </c>
      <c r="AX179" s="91">
        <v>23.5</v>
      </c>
      <c r="AY179" s="91">
        <v>28.1</v>
      </c>
      <c r="AZ179" s="92"/>
      <c r="BB179" s="93">
        <f t="shared" si="67"/>
        <v>21.3</v>
      </c>
      <c r="BC179" s="91">
        <v>22</v>
      </c>
      <c r="BD179" s="91">
        <v>21.6</v>
      </c>
      <c r="BE179" s="91">
        <v>23.3</v>
      </c>
      <c r="BF179" s="91">
        <v>18.3</v>
      </c>
      <c r="BH179" s="92"/>
      <c r="BJ179" s="93">
        <f t="shared" si="68"/>
        <v>24.3</v>
      </c>
      <c r="BK179" s="91">
        <v>24.4</v>
      </c>
      <c r="BL179" s="91">
        <v>24.5</v>
      </c>
      <c r="BM179" s="91">
        <v>26.6</v>
      </c>
      <c r="BN179" s="91">
        <v>20.9</v>
      </c>
      <c r="BO179" s="91">
        <v>25.1</v>
      </c>
      <c r="BR179" s="93">
        <f t="shared" si="69"/>
        <v>24.58</v>
      </c>
      <c r="BS179" s="91">
        <v>25.5</v>
      </c>
      <c r="BT179" s="91">
        <v>24.6</v>
      </c>
      <c r="BU179" s="91">
        <v>26.3</v>
      </c>
      <c r="BV179" s="91">
        <v>21.4</v>
      </c>
      <c r="BW179" s="91">
        <v>25.1</v>
      </c>
      <c r="BZ179" s="93">
        <f t="shared" si="70"/>
        <v>24.479999999999997</v>
      </c>
      <c r="CA179" s="91">
        <v>25.6</v>
      </c>
      <c r="CB179" s="91">
        <v>24.7</v>
      </c>
      <c r="CC179" s="91">
        <v>24.9</v>
      </c>
      <c r="CD179" s="91">
        <v>22.9</v>
      </c>
      <c r="CE179" s="91">
        <v>24.3</v>
      </c>
      <c r="CH179" s="93">
        <f t="shared" si="71"/>
        <v>25.18</v>
      </c>
      <c r="CI179" s="91">
        <v>26.8</v>
      </c>
      <c r="CJ179" s="91">
        <v>25.3</v>
      </c>
      <c r="CK179" s="91">
        <v>26</v>
      </c>
      <c r="CL179" s="91">
        <v>22.7</v>
      </c>
      <c r="CM179" s="91">
        <v>25.1</v>
      </c>
      <c r="CP179" s="93">
        <f t="shared" si="72"/>
        <v>24.94</v>
      </c>
      <c r="CQ179" s="91">
        <v>25.5</v>
      </c>
      <c r="CR179" s="91">
        <v>24.9</v>
      </c>
      <c r="CS179" s="91">
        <v>27.3</v>
      </c>
      <c r="CT179" s="91">
        <v>21.5</v>
      </c>
      <c r="CU179" s="91">
        <v>25.5</v>
      </c>
    </row>
    <row r="180" spans="3:99">
      <c r="C180" s="92">
        <f t="shared" si="73"/>
        <v>45836</v>
      </c>
      <c r="D180" s="93">
        <f t="shared" si="50"/>
        <v>23.091111999999999</v>
      </c>
      <c r="E180" s="93">
        <f t="shared" si="51"/>
        <v>23.74</v>
      </c>
      <c r="F180" s="93">
        <f t="shared" si="52"/>
        <v>15.091111999999999</v>
      </c>
      <c r="G180" s="93">
        <f>指導機関用調整項目!$G$2*F180/$F$367</f>
        <v>0.11277129366448864</v>
      </c>
      <c r="H180" s="93">
        <f t="shared" si="74"/>
        <v>6.6642124459393477</v>
      </c>
      <c r="J180" s="93">
        <f t="shared" si="53"/>
        <v>26.475000000000001</v>
      </c>
      <c r="K180" s="93">
        <f t="shared" si="54"/>
        <v>25.08</v>
      </c>
      <c r="L180" s="93">
        <f t="shared" si="55"/>
        <v>25.3</v>
      </c>
      <c r="M180" s="93">
        <f t="shared" si="56"/>
        <v>26.340000000000003</v>
      </c>
      <c r="N180" s="93">
        <f t="shared" si="57"/>
        <v>21.475000000000001</v>
      </c>
      <c r="O180" s="93">
        <f t="shared" si="58"/>
        <v>24.38</v>
      </c>
      <c r="P180" s="93">
        <f t="shared" si="59"/>
        <v>23.74</v>
      </c>
      <c r="Q180" s="93">
        <f t="shared" si="60"/>
        <v>24.56</v>
      </c>
      <c r="R180" s="93">
        <f t="shared" si="61"/>
        <v>25.08</v>
      </c>
      <c r="S180" s="93">
        <f t="shared" si="62"/>
        <v>24.880000000000003</v>
      </c>
      <c r="V180" s="93">
        <f t="shared" si="63"/>
        <v>26.475000000000001</v>
      </c>
      <c r="X180" s="91">
        <v>27.2</v>
      </c>
      <c r="Y180" s="91">
        <v>27.8</v>
      </c>
      <c r="Z180" s="91">
        <v>23.9</v>
      </c>
      <c r="AA180" s="91">
        <v>27</v>
      </c>
      <c r="AB180" s="92"/>
      <c r="AD180" s="93">
        <f t="shared" si="64"/>
        <v>25.08</v>
      </c>
      <c r="AE180" s="91">
        <v>24.8</v>
      </c>
      <c r="AF180" s="91">
        <v>25.2</v>
      </c>
      <c r="AG180" s="91">
        <v>26.2</v>
      </c>
      <c r="AH180" s="91">
        <v>23.7</v>
      </c>
      <c r="AI180" s="91">
        <v>25.5</v>
      </c>
      <c r="AJ180" s="92"/>
      <c r="AL180" s="93">
        <f t="shared" si="65"/>
        <v>25.3</v>
      </c>
      <c r="AM180" s="91">
        <v>24.8</v>
      </c>
      <c r="AN180" s="91">
        <v>25.7</v>
      </c>
      <c r="AO180" s="91">
        <v>26.4</v>
      </c>
      <c r="AP180" s="91">
        <v>24</v>
      </c>
      <c r="AQ180" s="91">
        <v>25.6</v>
      </c>
      <c r="AR180" s="92"/>
      <c r="AT180" s="93">
        <f t="shared" si="66"/>
        <v>26.340000000000003</v>
      </c>
      <c r="AU180" s="91">
        <v>25.5</v>
      </c>
      <c r="AV180" s="91">
        <v>27.3</v>
      </c>
      <c r="AW180" s="91">
        <v>27.7</v>
      </c>
      <c r="AX180" s="91">
        <v>23.9</v>
      </c>
      <c r="AY180" s="91">
        <v>27.3</v>
      </c>
      <c r="AZ180" s="92"/>
      <c r="BB180" s="93">
        <f t="shared" si="67"/>
        <v>21.475000000000001</v>
      </c>
      <c r="BC180" s="91">
        <v>20</v>
      </c>
      <c r="BD180" s="91">
        <v>22.7</v>
      </c>
      <c r="BE180" s="91">
        <v>24.1</v>
      </c>
      <c r="BF180" s="91">
        <v>19.100000000000001</v>
      </c>
      <c r="BH180" s="92"/>
      <c r="BJ180" s="93">
        <f t="shared" si="68"/>
        <v>24.38</v>
      </c>
      <c r="BK180" s="91">
        <v>23.1</v>
      </c>
      <c r="BL180" s="91">
        <v>25.5</v>
      </c>
      <c r="BM180" s="91">
        <v>27.1</v>
      </c>
      <c r="BN180" s="91">
        <v>21.9</v>
      </c>
      <c r="BO180" s="91">
        <v>24.3</v>
      </c>
      <c r="BR180" s="93">
        <f t="shared" si="69"/>
        <v>23.74</v>
      </c>
      <c r="BS180" s="91">
        <v>23.3</v>
      </c>
      <c r="BT180" s="91">
        <v>25.3</v>
      </c>
      <c r="BU180" s="91">
        <v>25.9</v>
      </c>
      <c r="BV180" s="91">
        <v>22.3</v>
      </c>
      <c r="BW180" s="91">
        <v>21.9</v>
      </c>
      <c r="BZ180" s="93">
        <f t="shared" si="70"/>
        <v>24.56</v>
      </c>
      <c r="CA180" s="91">
        <v>24</v>
      </c>
      <c r="CB180" s="91">
        <v>24.8</v>
      </c>
      <c r="CC180" s="91">
        <v>25.2</v>
      </c>
      <c r="CD180" s="91">
        <v>23.5</v>
      </c>
      <c r="CE180" s="91">
        <v>25.3</v>
      </c>
      <c r="CH180" s="93">
        <f t="shared" si="71"/>
        <v>25.08</v>
      </c>
      <c r="CI180" s="91">
        <v>24.5</v>
      </c>
      <c r="CJ180" s="91">
        <v>25.6</v>
      </c>
      <c r="CK180" s="91">
        <v>26</v>
      </c>
      <c r="CL180" s="91">
        <v>23.1</v>
      </c>
      <c r="CM180" s="91">
        <v>26.2</v>
      </c>
      <c r="CP180" s="93">
        <f t="shared" si="72"/>
        <v>24.880000000000003</v>
      </c>
      <c r="CQ180" s="91">
        <v>23.8</v>
      </c>
      <c r="CR180" s="91">
        <v>25.3</v>
      </c>
      <c r="CS180" s="91">
        <v>27.2</v>
      </c>
      <c r="CT180" s="91">
        <v>22.6</v>
      </c>
      <c r="CU180" s="91">
        <v>25.5</v>
      </c>
    </row>
    <row r="181" spans="3:99">
      <c r="C181" s="92">
        <f t="shared" si="73"/>
        <v>45837</v>
      </c>
      <c r="D181" s="93">
        <f t="shared" si="50"/>
        <v>23.15194</v>
      </c>
      <c r="E181" s="93">
        <f t="shared" si="51"/>
        <v>23.8</v>
      </c>
      <c r="F181" s="93">
        <f t="shared" si="52"/>
        <v>15.15194</v>
      </c>
      <c r="G181" s="93">
        <f>指導機関用調整項目!$G$2*F181/$F$367</f>
        <v>0.11322584282236538</v>
      </c>
      <c r="H181" s="93">
        <f t="shared" si="74"/>
        <v>6.7774382887617133</v>
      </c>
      <c r="J181" s="93">
        <f t="shared" si="53"/>
        <v>25.575000000000003</v>
      </c>
      <c r="K181" s="93">
        <f t="shared" si="54"/>
        <v>23.94</v>
      </c>
      <c r="L181" s="93">
        <f t="shared" si="55"/>
        <v>24.58</v>
      </c>
      <c r="M181" s="93">
        <f t="shared" si="56"/>
        <v>25.68</v>
      </c>
      <c r="N181" s="93">
        <f t="shared" si="57"/>
        <v>20.85</v>
      </c>
      <c r="O181" s="93">
        <f t="shared" si="58"/>
        <v>23.36</v>
      </c>
      <c r="P181" s="93">
        <f t="shared" si="59"/>
        <v>23.8</v>
      </c>
      <c r="Q181" s="93">
        <f t="shared" si="60"/>
        <v>24.16</v>
      </c>
      <c r="R181" s="93">
        <f t="shared" si="61"/>
        <v>24.54</v>
      </c>
      <c r="S181" s="93">
        <f t="shared" si="62"/>
        <v>24.32</v>
      </c>
      <c r="V181" s="93">
        <f t="shared" si="63"/>
        <v>25.575000000000003</v>
      </c>
      <c r="X181" s="91">
        <v>27.5</v>
      </c>
      <c r="Y181" s="91">
        <v>28.1</v>
      </c>
      <c r="Z181" s="91">
        <v>23.8</v>
      </c>
      <c r="AA181" s="91">
        <v>22.9</v>
      </c>
      <c r="AB181" s="92"/>
      <c r="AD181" s="93">
        <f t="shared" si="64"/>
        <v>23.94</v>
      </c>
      <c r="AE181" s="91">
        <v>21.8</v>
      </c>
      <c r="AF181" s="91">
        <v>25.6</v>
      </c>
      <c r="AG181" s="91">
        <v>26.2</v>
      </c>
      <c r="AH181" s="91">
        <v>23.3</v>
      </c>
      <c r="AI181" s="91">
        <v>22.8</v>
      </c>
      <c r="AJ181" s="92"/>
      <c r="AL181" s="93">
        <f t="shared" si="65"/>
        <v>24.58</v>
      </c>
      <c r="AM181" s="91">
        <v>23</v>
      </c>
      <c r="AN181" s="91">
        <v>26.5</v>
      </c>
      <c r="AO181" s="91">
        <v>27</v>
      </c>
      <c r="AP181" s="91">
        <v>23.4</v>
      </c>
      <c r="AQ181" s="91">
        <v>23</v>
      </c>
      <c r="AR181" s="92"/>
      <c r="AT181" s="93">
        <f t="shared" si="66"/>
        <v>25.68</v>
      </c>
      <c r="AU181" s="91">
        <v>23.6</v>
      </c>
      <c r="AV181" s="91">
        <v>28.8</v>
      </c>
      <c r="AW181" s="91">
        <v>28.8</v>
      </c>
      <c r="AX181" s="91">
        <v>24</v>
      </c>
      <c r="AY181" s="91">
        <v>23.2</v>
      </c>
      <c r="AZ181" s="92"/>
      <c r="BB181" s="93">
        <f t="shared" si="67"/>
        <v>20.85</v>
      </c>
      <c r="BC181" s="91">
        <v>18.600000000000001</v>
      </c>
      <c r="BD181" s="91">
        <v>21.4</v>
      </c>
      <c r="BE181" s="91">
        <v>24.1</v>
      </c>
      <c r="BF181" s="91">
        <v>19.3</v>
      </c>
      <c r="BH181" s="92"/>
      <c r="BJ181" s="93">
        <f t="shared" si="68"/>
        <v>23.36</v>
      </c>
      <c r="BK181" s="91">
        <v>20.5</v>
      </c>
      <c r="BL181" s="91">
        <v>24.5</v>
      </c>
      <c r="BM181" s="91">
        <v>27.1</v>
      </c>
      <c r="BN181" s="91">
        <v>23</v>
      </c>
      <c r="BO181" s="91">
        <v>21.7</v>
      </c>
      <c r="BR181" s="93">
        <f t="shared" si="69"/>
        <v>23.8</v>
      </c>
      <c r="BS181" s="91">
        <v>22.2</v>
      </c>
      <c r="BT181" s="91">
        <v>24.8</v>
      </c>
      <c r="BU181" s="91">
        <v>26</v>
      </c>
      <c r="BV181" s="91">
        <v>23</v>
      </c>
      <c r="BW181" s="91">
        <v>23</v>
      </c>
      <c r="BZ181" s="93">
        <f t="shared" si="70"/>
        <v>24.16</v>
      </c>
      <c r="CA181" s="91">
        <v>24.1</v>
      </c>
      <c r="CB181" s="91">
        <v>24.8</v>
      </c>
      <c r="CC181" s="91">
        <v>25.2</v>
      </c>
      <c r="CD181" s="91">
        <v>23.9</v>
      </c>
      <c r="CE181" s="91">
        <v>22.8</v>
      </c>
      <c r="CH181" s="93">
        <f t="shared" si="71"/>
        <v>24.54</v>
      </c>
      <c r="CI181" s="91">
        <v>23.9</v>
      </c>
      <c r="CJ181" s="91">
        <v>25.8</v>
      </c>
      <c r="CK181" s="91">
        <v>25.9</v>
      </c>
      <c r="CL181" s="91">
        <v>24.1</v>
      </c>
      <c r="CM181" s="91">
        <v>23</v>
      </c>
      <c r="CP181" s="93">
        <f t="shared" si="72"/>
        <v>24.32</v>
      </c>
      <c r="CQ181" s="91">
        <v>22.4</v>
      </c>
      <c r="CR181" s="91">
        <v>25.4</v>
      </c>
      <c r="CS181" s="91">
        <v>27.4</v>
      </c>
      <c r="CT181" s="91">
        <v>23.9</v>
      </c>
      <c r="CU181" s="91">
        <v>22.5</v>
      </c>
    </row>
    <row r="182" spans="3:99">
      <c r="C182" s="92">
        <f t="shared" si="73"/>
        <v>45838</v>
      </c>
      <c r="D182" s="93">
        <f t="shared" si="50"/>
        <v>22.969456000000001</v>
      </c>
      <c r="E182" s="93">
        <f t="shared" si="51"/>
        <v>23.62</v>
      </c>
      <c r="F182" s="93">
        <f t="shared" si="52"/>
        <v>14.969456000000001</v>
      </c>
      <c r="G182" s="93">
        <f>指導機関用調整項目!$G$2*F182/$F$367</f>
        <v>0.11186219534873519</v>
      </c>
      <c r="H182" s="93">
        <f t="shared" si="74"/>
        <v>6.8893004841104482</v>
      </c>
      <c r="J182" s="93">
        <f t="shared" si="53"/>
        <v>25.450000000000003</v>
      </c>
      <c r="K182" s="93">
        <f t="shared" si="54"/>
        <v>24.66</v>
      </c>
      <c r="L182" s="93">
        <f t="shared" si="55"/>
        <v>24.82</v>
      </c>
      <c r="M182" s="93">
        <f t="shared" si="56"/>
        <v>25.42</v>
      </c>
      <c r="N182" s="93">
        <f t="shared" si="57"/>
        <v>21.1</v>
      </c>
      <c r="O182" s="93">
        <f t="shared" si="58"/>
        <v>23.28</v>
      </c>
      <c r="P182" s="93">
        <f t="shared" si="59"/>
        <v>23.62</v>
      </c>
      <c r="Q182" s="93">
        <f t="shared" si="60"/>
        <v>24.5</v>
      </c>
      <c r="R182" s="93">
        <f t="shared" si="61"/>
        <v>24.940000000000005</v>
      </c>
      <c r="S182" s="93">
        <f t="shared" si="62"/>
        <v>24.76</v>
      </c>
      <c r="V182" s="93">
        <f t="shared" si="63"/>
        <v>25.450000000000003</v>
      </c>
      <c r="X182" s="91">
        <v>26.3</v>
      </c>
      <c r="Y182" s="91">
        <v>28.4</v>
      </c>
      <c r="Z182" s="91">
        <v>22.2</v>
      </c>
      <c r="AA182" s="91">
        <v>24.9</v>
      </c>
      <c r="AB182" s="92"/>
      <c r="AD182" s="93">
        <f t="shared" si="64"/>
        <v>24.66</v>
      </c>
      <c r="AE182" s="91">
        <v>23</v>
      </c>
      <c r="AF182" s="91">
        <v>25.5</v>
      </c>
      <c r="AG182" s="91">
        <v>27.8</v>
      </c>
      <c r="AH182" s="91">
        <v>22.3</v>
      </c>
      <c r="AI182" s="91">
        <v>24.7</v>
      </c>
      <c r="AJ182" s="92"/>
      <c r="AL182" s="93">
        <f t="shared" si="65"/>
        <v>24.82</v>
      </c>
      <c r="AM182" s="91">
        <v>23.4</v>
      </c>
      <c r="AN182" s="91">
        <v>26.9</v>
      </c>
      <c r="AO182" s="91">
        <v>26.4</v>
      </c>
      <c r="AP182" s="91">
        <v>22.9</v>
      </c>
      <c r="AQ182" s="91">
        <v>24.5</v>
      </c>
      <c r="AR182" s="92"/>
      <c r="AT182" s="93">
        <f t="shared" si="66"/>
        <v>25.42</v>
      </c>
      <c r="AU182" s="91">
        <v>24.2</v>
      </c>
      <c r="AV182" s="91">
        <v>27.1</v>
      </c>
      <c r="AW182" s="91">
        <v>27.8</v>
      </c>
      <c r="AX182" s="91">
        <v>23.2</v>
      </c>
      <c r="AY182" s="91">
        <v>24.8</v>
      </c>
      <c r="AZ182" s="92"/>
      <c r="BB182" s="93">
        <f t="shared" si="67"/>
        <v>21.1</v>
      </c>
      <c r="BC182" s="91">
        <v>20.6</v>
      </c>
      <c r="BD182" s="91">
        <v>20.9</v>
      </c>
      <c r="BE182" s="91">
        <v>24.1</v>
      </c>
      <c r="BF182" s="91">
        <v>18.8</v>
      </c>
      <c r="BH182" s="92"/>
      <c r="BJ182" s="93">
        <f t="shared" si="68"/>
        <v>23.28</v>
      </c>
      <c r="BK182" s="91">
        <v>22.7</v>
      </c>
      <c r="BL182" s="91">
        <v>23</v>
      </c>
      <c r="BM182" s="91">
        <v>27</v>
      </c>
      <c r="BN182" s="91">
        <v>21.1</v>
      </c>
      <c r="BO182" s="91">
        <v>22.6</v>
      </c>
      <c r="BR182" s="93">
        <f t="shared" si="69"/>
        <v>23.62</v>
      </c>
      <c r="BS182" s="91">
        <v>23.1</v>
      </c>
      <c r="BT182" s="91">
        <v>24.1</v>
      </c>
      <c r="BU182" s="91">
        <v>26.6</v>
      </c>
      <c r="BV182" s="91">
        <v>21.8</v>
      </c>
      <c r="BW182" s="91">
        <v>22.5</v>
      </c>
      <c r="BZ182" s="93">
        <f t="shared" si="70"/>
        <v>24.5</v>
      </c>
      <c r="CA182" s="91">
        <v>24.7</v>
      </c>
      <c r="CB182" s="91">
        <v>24.7</v>
      </c>
      <c r="CC182" s="91">
        <v>25.9</v>
      </c>
      <c r="CD182" s="91">
        <v>23.5</v>
      </c>
      <c r="CE182" s="91">
        <v>23.7</v>
      </c>
      <c r="CH182" s="93">
        <f t="shared" si="71"/>
        <v>24.940000000000005</v>
      </c>
      <c r="CI182" s="91">
        <v>25.1</v>
      </c>
      <c r="CJ182" s="91">
        <v>25.5</v>
      </c>
      <c r="CK182" s="91">
        <v>26.8</v>
      </c>
      <c r="CL182" s="91">
        <v>23.4</v>
      </c>
      <c r="CM182" s="91">
        <v>23.9</v>
      </c>
      <c r="CP182" s="93">
        <f t="shared" si="72"/>
        <v>24.76</v>
      </c>
      <c r="CQ182" s="91">
        <v>24.5</v>
      </c>
      <c r="CR182" s="91">
        <v>24.6</v>
      </c>
      <c r="CS182" s="91">
        <v>29.1</v>
      </c>
      <c r="CT182" s="91">
        <v>22</v>
      </c>
      <c r="CU182" s="91">
        <v>23.6</v>
      </c>
    </row>
    <row r="183" spans="3:99">
      <c r="C183" s="92">
        <f t="shared" si="73"/>
        <v>45839</v>
      </c>
      <c r="D183" s="93">
        <f t="shared" si="50"/>
        <v>22.462555999999996</v>
      </c>
      <c r="E183" s="93">
        <f t="shared" si="51"/>
        <v>23.119999999999997</v>
      </c>
      <c r="F183" s="93">
        <f t="shared" si="52"/>
        <v>14.462555999999996</v>
      </c>
      <c r="G183" s="93">
        <f>指導機関用調整項目!$G$2*F183/$F$367</f>
        <v>0.10807428569976232</v>
      </c>
      <c r="H183" s="93">
        <f t="shared" si="74"/>
        <v>6.9973747698102109</v>
      </c>
      <c r="J183" s="93">
        <f t="shared" si="53"/>
        <v>24.75</v>
      </c>
      <c r="K183" s="93">
        <f t="shared" si="54"/>
        <v>24.34</v>
      </c>
      <c r="L183" s="93">
        <f t="shared" si="55"/>
        <v>24.880000000000003</v>
      </c>
      <c r="M183" s="93">
        <f t="shared" si="56"/>
        <v>25.14</v>
      </c>
      <c r="N183" s="93">
        <f t="shared" si="57"/>
        <v>20.574999999999999</v>
      </c>
      <c r="O183" s="93">
        <f t="shared" si="58"/>
        <v>22.9</v>
      </c>
      <c r="P183" s="93">
        <f t="shared" si="59"/>
        <v>23.119999999999997</v>
      </c>
      <c r="Q183" s="93">
        <f t="shared" si="60"/>
        <v>23.92</v>
      </c>
      <c r="R183" s="93">
        <f t="shared" si="61"/>
        <v>24.139999999999997</v>
      </c>
      <c r="S183" s="93">
        <f t="shared" si="62"/>
        <v>24.06</v>
      </c>
      <c r="V183" s="93">
        <f t="shared" si="63"/>
        <v>24.75</v>
      </c>
      <c r="X183" s="91">
        <v>25.2</v>
      </c>
      <c r="Y183" s="91">
        <v>28.3</v>
      </c>
      <c r="Z183" s="91">
        <v>20.8</v>
      </c>
      <c r="AA183" s="91">
        <v>24.7</v>
      </c>
      <c r="AB183" s="92"/>
      <c r="AD183" s="93">
        <f t="shared" si="64"/>
        <v>24.34</v>
      </c>
      <c r="AE183" s="91">
        <v>24.9</v>
      </c>
      <c r="AF183" s="91">
        <v>24.4</v>
      </c>
      <c r="AG183" s="91">
        <v>27.6</v>
      </c>
      <c r="AH183" s="91">
        <v>20.8</v>
      </c>
      <c r="AI183" s="91">
        <v>24</v>
      </c>
      <c r="AJ183" s="92"/>
      <c r="AL183" s="93">
        <f t="shared" si="65"/>
        <v>24.880000000000003</v>
      </c>
      <c r="AM183" s="91">
        <v>26.7</v>
      </c>
      <c r="AN183" s="91">
        <v>25.5</v>
      </c>
      <c r="AO183" s="91">
        <v>27.1</v>
      </c>
      <c r="AP183" s="91">
        <v>21.1</v>
      </c>
      <c r="AQ183" s="91">
        <v>24</v>
      </c>
      <c r="AR183" s="92"/>
      <c r="AT183" s="93">
        <f t="shared" si="66"/>
        <v>25.14</v>
      </c>
      <c r="AU183" s="91">
        <v>26.5</v>
      </c>
      <c r="AV183" s="91">
        <v>26.1</v>
      </c>
      <c r="AW183" s="91">
        <v>27.8</v>
      </c>
      <c r="AX183" s="91">
        <v>21.1</v>
      </c>
      <c r="AY183" s="91">
        <v>24.2</v>
      </c>
      <c r="AZ183" s="92"/>
      <c r="BB183" s="93">
        <f t="shared" si="67"/>
        <v>20.574999999999999</v>
      </c>
      <c r="BC183" s="91">
        <v>20.9</v>
      </c>
      <c r="BD183" s="91">
        <v>21.7</v>
      </c>
      <c r="BE183" s="91">
        <v>22.7</v>
      </c>
      <c r="BF183" s="91">
        <v>17</v>
      </c>
      <c r="BH183" s="92"/>
      <c r="BJ183" s="93">
        <f t="shared" si="68"/>
        <v>22.9</v>
      </c>
      <c r="BK183" s="91">
        <v>23</v>
      </c>
      <c r="BL183" s="91">
        <v>24</v>
      </c>
      <c r="BM183" s="91">
        <v>26.7</v>
      </c>
      <c r="BN183" s="91">
        <v>19.7</v>
      </c>
      <c r="BO183" s="91">
        <v>21.1</v>
      </c>
      <c r="BR183" s="93">
        <f t="shared" si="69"/>
        <v>23.119999999999997</v>
      </c>
      <c r="BS183" s="91">
        <v>23.7</v>
      </c>
      <c r="BT183" s="91">
        <v>23.7</v>
      </c>
      <c r="BU183" s="91">
        <v>26.4</v>
      </c>
      <c r="BV183" s="91">
        <v>19.399999999999999</v>
      </c>
      <c r="BW183" s="91">
        <v>22.4</v>
      </c>
      <c r="BZ183" s="93">
        <f t="shared" si="70"/>
        <v>23.92</v>
      </c>
      <c r="CA183" s="91">
        <v>24.9</v>
      </c>
      <c r="CB183" s="91">
        <v>23.6</v>
      </c>
      <c r="CC183" s="91">
        <v>26.3</v>
      </c>
      <c r="CD183" s="91">
        <v>21</v>
      </c>
      <c r="CE183" s="91">
        <v>23.8</v>
      </c>
      <c r="CH183" s="93">
        <f t="shared" si="71"/>
        <v>24.139999999999997</v>
      </c>
      <c r="CI183" s="91">
        <v>25.1</v>
      </c>
      <c r="CJ183" s="91">
        <v>24.6</v>
      </c>
      <c r="CK183" s="91">
        <v>26.8</v>
      </c>
      <c r="CL183" s="91">
        <v>20.6</v>
      </c>
      <c r="CM183" s="91">
        <v>23.6</v>
      </c>
      <c r="CP183" s="93">
        <f t="shared" si="72"/>
        <v>24.06</v>
      </c>
      <c r="CQ183" s="91">
        <v>24.2</v>
      </c>
      <c r="CR183" s="91">
        <v>24.5</v>
      </c>
      <c r="CS183" s="91">
        <v>28.1</v>
      </c>
      <c r="CT183" s="91">
        <v>20.7</v>
      </c>
      <c r="CU183" s="91">
        <v>22.8</v>
      </c>
    </row>
    <row r="184" spans="3:99">
      <c r="C184" s="92">
        <f t="shared" si="73"/>
        <v>45840</v>
      </c>
      <c r="D184" s="93">
        <f t="shared" si="50"/>
        <v>23.374976</v>
      </c>
      <c r="E184" s="93">
        <f t="shared" si="51"/>
        <v>24.02</v>
      </c>
      <c r="F184" s="93">
        <f t="shared" si="52"/>
        <v>15.374976</v>
      </c>
      <c r="G184" s="93">
        <f>指導機関用調整項目!$G$2*F184/$F$367</f>
        <v>0.11489252306791342</v>
      </c>
      <c r="H184" s="93">
        <f t="shared" si="74"/>
        <v>7.1122672928781245</v>
      </c>
      <c r="J184" s="93">
        <f t="shared" si="53"/>
        <v>25.425000000000001</v>
      </c>
      <c r="K184" s="93">
        <f t="shared" si="54"/>
        <v>24.8</v>
      </c>
      <c r="L184" s="93">
        <f t="shared" si="55"/>
        <v>25.279999999999998</v>
      </c>
      <c r="M184" s="93">
        <f t="shared" si="56"/>
        <v>25.640000000000004</v>
      </c>
      <c r="N184" s="93">
        <f t="shared" si="57"/>
        <v>21.5</v>
      </c>
      <c r="O184" s="93">
        <f t="shared" si="58"/>
        <v>23.8</v>
      </c>
      <c r="P184" s="93">
        <f t="shared" si="59"/>
        <v>24.02</v>
      </c>
      <c r="Q184" s="93">
        <f t="shared" si="60"/>
        <v>24.54</v>
      </c>
      <c r="R184" s="93">
        <f t="shared" si="61"/>
        <v>24.94</v>
      </c>
      <c r="S184" s="93">
        <f t="shared" si="62"/>
        <v>24.800000000000004</v>
      </c>
      <c r="V184" s="93">
        <f t="shared" si="63"/>
        <v>25.425000000000001</v>
      </c>
      <c r="X184" s="91">
        <v>26</v>
      </c>
      <c r="Y184" s="91">
        <v>28.5</v>
      </c>
      <c r="Z184" s="91">
        <v>22.9</v>
      </c>
      <c r="AA184" s="91">
        <v>24.3</v>
      </c>
      <c r="AB184" s="92"/>
      <c r="AD184" s="93">
        <f t="shared" si="64"/>
        <v>24.8</v>
      </c>
      <c r="AE184" s="91">
        <v>25.9</v>
      </c>
      <c r="AF184" s="91">
        <v>25.3</v>
      </c>
      <c r="AG184" s="91">
        <v>26.9</v>
      </c>
      <c r="AH184" s="91">
        <v>22.4</v>
      </c>
      <c r="AI184" s="91">
        <v>23.5</v>
      </c>
      <c r="AJ184" s="92"/>
      <c r="AL184" s="93">
        <f t="shared" si="65"/>
        <v>25.279999999999998</v>
      </c>
      <c r="AM184" s="91">
        <v>27.2</v>
      </c>
      <c r="AN184" s="91">
        <v>24.9</v>
      </c>
      <c r="AO184" s="91">
        <v>27.1</v>
      </c>
      <c r="AP184" s="91">
        <v>22.9</v>
      </c>
      <c r="AQ184" s="91">
        <v>24.3</v>
      </c>
      <c r="AR184" s="92"/>
      <c r="AT184" s="93">
        <f t="shared" si="66"/>
        <v>25.640000000000004</v>
      </c>
      <c r="AU184" s="91">
        <v>27.3</v>
      </c>
      <c r="AV184" s="91">
        <v>25.2</v>
      </c>
      <c r="AW184" s="91">
        <v>28.2</v>
      </c>
      <c r="AX184" s="91">
        <v>23.1</v>
      </c>
      <c r="AY184" s="91">
        <v>24.4</v>
      </c>
      <c r="AZ184" s="92"/>
      <c r="BB184" s="93">
        <f t="shared" si="67"/>
        <v>21.5</v>
      </c>
      <c r="BC184" s="91">
        <v>21.9</v>
      </c>
      <c r="BD184" s="91">
        <v>22</v>
      </c>
      <c r="BE184" s="91">
        <v>23.3</v>
      </c>
      <c r="BF184" s="91">
        <v>18.8</v>
      </c>
      <c r="BH184" s="92"/>
      <c r="BJ184" s="93">
        <f t="shared" si="68"/>
        <v>23.8</v>
      </c>
      <c r="BK184" s="91">
        <v>23.9</v>
      </c>
      <c r="BL184" s="91">
        <v>25.2</v>
      </c>
      <c r="BM184" s="91">
        <v>27.3</v>
      </c>
      <c r="BN184" s="91">
        <v>20.6</v>
      </c>
      <c r="BO184" s="91">
        <v>22</v>
      </c>
      <c r="BR184" s="93">
        <f t="shared" si="69"/>
        <v>24.02</v>
      </c>
      <c r="BS184" s="91">
        <v>24.1</v>
      </c>
      <c r="BT184" s="91">
        <v>24.4</v>
      </c>
      <c r="BU184" s="91">
        <v>26.5</v>
      </c>
      <c r="BV184" s="91">
        <v>22.1</v>
      </c>
      <c r="BW184" s="91">
        <v>23</v>
      </c>
      <c r="BZ184" s="93">
        <f t="shared" si="70"/>
        <v>24.54</v>
      </c>
      <c r="CA184" s="91">
        <v>24.9</v>
      </c>
      <c r="CB184" s="91">
        <v>24</v>
      </c>
      <c r="CC184" s="91">
        <v>26.6</v>
      </c>
      <c r="CD184" s="91">
        <v>23.6</v>
      </c>
      <c r="CE184" s="91">
        <v>23.6</v>
      </c>
      <c r="CH184" s="93">
        <f t="shared" si="71"/>
        <v>24.94</v>
      </c>
      <c r="CI184" s="91">
        <v>25.2</v>
      </c>
      <c r="CJ184" s="91">
        <v>25.4</v>
      </c>
      <c r="CK184" s="91">
        <v>27.2</v>
      </c>
      <c r="CL184" s="91">
        <v>23.4</v>
      </c>
      <c r="CM184" s="91">
        <v>23.5</v>
      </c>
      <c r="CP184" s="93">
        <f t="shared" si="72"/>
        <v>24.800000000000004</v>
      </c>
      <c r="CQ184" s="91">
        <v>25</v>
      </c>
      <c r="CR184" s="91">
        <v>25.2</v>
      </c>
      <c r="CS184" s="91">
        <v>27.6</v>
      </c>
      <c r="CT184" s="91">
        <v>23</v>
      </c>
      <c r="CU184" s="91">
        <v>23.2</v>
      </c>
    </row>
    <row r="185" spans="3:99">
      <c r="C185" s="92">
        <f t="shared" si="73"/>
        <v>45841</v>
      </c>
      <c r="D185" s="93">
        <f t="shared" si="50"/>
        <v>23.354700000000001</v>
      </c>
      <c r="E185" s="93">
        <f t="shared" si="51"/>
        <v>24</v>
      </c>
      <c r="F185" s="93">
        <f t="shared" si="52"/>
        <v>15.354700000000001</v>
      </c>
      <c r="G185" s="93">
        <f>指導機関用調整項目!$G$2*F185/$F$367</f>
        <v>0.11474100668195451</v>
      </c>
      <c r="H185" s="93">
        <f t="shared" si="74"/>
        <v>7.2270082995600786</v>
      </c>
      <c r="J185" s="93">
        <f t="shared" si="53"/>
        <v>25.724999999999998</v>
      </c>
      <c r="K185" s="93">
        <f t="shared" si="54"/>
        <v>25.04</v>
      </c>
      <c r="L185" s="93">
        <f t="shared" si="55"/>
        <v>25.26</v>
      </c>
      <c r="M185" s="93">
        <f t="shared" si="56"/>
        <v>26.020000000000003</v>
      </c>
      <c r="N185" s="93">
        <f t="shared" si="57"/>
        <v>21.725000000000001</v>
      </c>
      <c r="O185" s="93">
        <f t="shared" si="58"/>
        <v>23.880000000000003</v>
      </c>
      <c r="P185" s="93">
        <f t="shared" si="59"/>
        <v>24</v>
      </c>
      <c r="Q185" s="93">
        <f t="shared" si="60"/>
        <v>24.58</v>
      </c>
      <c r="R185" s="93">
        <f t="shared" si="61"/>
        <v>25.42</v>
      </c>
      <c r="S185" s="93">
        <f t="shared" si="62"/>
        <v>24.82</v>
      </c>
      <c r="V185" s="93">
        <f t="shared" si="63"/>
        <v>25.724999999999998</v>
      </c>
      <c r="X185" s="91">
        <v>26.7</v>
      </c>
      <c r="Y185" s="91">
        <v>27.2</v>
      </c>
      <c r="Z185" s="91">
        <v>23.7</v>
      </c>
      <c r="AA185" s="91">
        <v>25.3</v>
      </c>
      <c r="AB185" s="92"/>
      <c r="AD185" s="93">
        <f t="shared" si="64"/>
        <v>25.04</v>
      </c>
      <c r="AE185" s="91">
        <v>25.5</v>
      </c>
      <c r="AF185" s="91">
        <v>25.7</v>
      </c>
      <c r="AG185" s="91">
        <v>26.3</v>
      </c>
      <c r="AH185" s="91">
        <v>23.6</v>
      </c>
      <c r="AI185" s="91">
        <v>24.1</v>
      </c>
      <c r="AJ185" s="92"/>
      <c r="AL185" s="93">
        <f t="shared" si="65"/>
        <v>25.26</v>
      </c>
      <c r="AM185" s="91">
        <v>25.3</v>
      </c>
      <c r="AN185" s="91">
        <v>25.5</v>
      </c>
      <c r="AO185" s="91">
        <v>26</v>
      </c>
      <c r="AP185" s="91">
        <v>24.4</v>
      </c>
      <c r="AQ185" s="91">
        <v>25.1</v>
      </c>
      <c r="AR185" s="92"/>
      <c r="AT185" s="93">
        <f t="shared" si="66"/>
        <v>26.020000000000003</v>
      </c>
      <c r="AU185" s="91">
        <v>26.4</v>
      </c>
      <c r="AV185" s="91">
        <v>26.1</v>
      </c>
      <c r="AW185" s="91">
        <v>26.9</v>
      </c>
      <c r="AX185" s="91">
        <v>24.9</v>
      </c>
      <c r="AY185" s="91">
        <v>25.8</v>
      </c>
      <c r="AZ185" s="92"/>
      <c r="BB185" s="93">
        <f t="shared" si="67"/>
        <v>21.725000000000001</v>
      </c>
      <c r="BC185" s="91">
        <v>22.4</v>
      </c>
      <c r="BD185" s="91">
        <v>22.7</v>
      </c>
      <c r="BE185" s="91">
        <v>20.2</v>
      </c>
      <c r="BF185" s="91">
        <v>21.6</v>
      </c>
      <c r="BH185" s="92"/>
      <c r="BJ185" s="93">
        <f t="shared" si="68"/>
        <v>23.880000000000003</v>
      </c>
      <c r="BK185" s="91">
        <v>24.2</v>
      </c>
      <c r="BL185" s="91">
        <v>26</v>
      </c>
      <c r="BM185" s="91">
        <v>23.6</v>
      </c>
      <c r="BN185" s="91">
        <v>23.3</v>
      </c>
      <c r="BO185" s="91">
        <v>22.3</v>
      </c>
      <c r="BR185" s="93">
        <f t="shared" si="69"/>
        <v>24</v>
      </c>
      <c r="BS185" s="91">
        <v>25.5</v>
      </c>
      <c r="BT185" s="91">
        <v>25.1</v>
      </c>
      <c r="BU185" s="91">
        <v>24.9</v>
      </c>
      <c r="BV185" s="91">
        <v>23.7</v>
      </c>
      <c r="BW185" s="91">
        <v>20.8</v>
      </c>
      <c r="BZ185" s="93">
        <f t="shared" si="70"/>
        <v>24.58</v>
      </c>
      <c r="CA185" s="91">
        <v>25</v>
      </c>
      <c r="CB185" s="91">
        <v>24.3</v>
      </c>
      <c r="CC185" s="91">
        <v>25.8</v>
      </c>
      <c r="CD185" s="91">
        <v>24.3</v>
      </c>
      <c r="CE185" s="91">
        <v>23.5</v>
      </c>
      <c r="CH185" s="93">
        <f t="shared" si="71"/>
        <v>25.42</v>
      </c>
      <c r="CI185" s="91">
        <v>26.2</v>
      </c>
      <c r="CJ185" s="91">
        <v>25.7</v>
      </c>
      <c r="CK185" s="91">
        <v>26.3</v>
      </c>
      <c r="CL185" s="91">
        <v>24.9</v>
      </c>
      <c r="CM185" s="91">
        <v>24</v>
      </c>
      <c r="CP185" s="93">
        <f t="shared" si="72"/>
        <v>24.82</v>
      </c>
      <c r="CQ185" s="91">
        <v>25.4</v>
      </c>
      <c r="CR185" s="91">
        <v>26.1</v>
      </c>
      <c r="CS185" s="91">
        <v>24.8</v>
      </c>
      <c r="CT185" s="91">
        <v>23.9</v>
      </c>
      <c r="CU185" s="91">
        <v>23.9</v>
      </c>
    </row>
    <row r="186" spans="3:99">
      <c r="C186" s="92">
        <f t="shared" si="73"/>
        <v>45842</v>
      </c>
      <c r="D186" s="93">
        <f t="shared" si="50"/>
        <v>23.050559999999997</v>
      </c>
      <c r="E186" s="93">
        <f t="shared" si="51"/>
        <v>23.7</v>
      </c>
      <c r="F186" s="93">
        <f t="shared" si="52"/>
        <v>15.050559999999997</v>
      </c>
      <c r="G186" s="93">
        <f>指導機関用調整項目!$G$2*F186/$F$367</f>
        <v>0.1124682608925708</v>
      </c>
      <c r="H186" s="93">
        <f t="shared" si="74"/>
        <v>7.3394765604526491</v>
      </c>
      <c r="J186" s="93">
        <f t="shared" si="53"/>
        <v>23.875</v>
      </c>
      <c r="K186" s="93">
        <f t="shared" si="54"/>
        <v>24.18</v>
      </c>
      <c r="L186" s="93">
        <f t="shared" si="55"/>
        <v>24.06</v>
      </c>
      <c r="M186" s="93">
        <f t="shared" si="56"/>
        <v>24.48</v>
      </c>
      <c r="N186" s="93">
        <f t="shared" si="57"/>
        <v>21</v>
      </c>
      <c r="O186" s="93">
        <f t="shared" si="58"/>
        <v>22.660000000000004</v>
      </c>
      <c r="P186" s="93">
        <f t="shared" si="59"/>
        <v>23.7</v>
      </c>
      <c r="Q186" s="93">
        <f t="shared" si="60"/>
        <v>23.82</v>
      </c>
      <c r="R186" s="93">
        <f t="shared" si="61"/>
        <v>24.32</v>
      </c>
      <c r="S186" s="93">
        <f t="shared" si="62"/>
        <v>23.74</v>
      </c>
      <c r="V186" s="93">
        <f t="shared" si="63"/>
        <v>23.875</v>
      </c>
      <c r="X186" s="91">
        <v>24.7</v>
      </c>
      <c r="Y186" s="91">
        <v>26</v>
      </c>
      <c r="Z186" s="91">
        <v>21.7</v>
      </c>
      <c r="AA186" s="91">
        <v>23.1</v>
      </c>
      <c r="AB186" s="92"/>
      <c r="AD186" s="93">
        <f t="shared" si="64"/>
        <v>24.18</v>
      </c>
      <c r="AE186" s="91">
        <v>26.8</v>
      </c>
      <c r="AF186" s="91">
        <v>25.3</v>
      </c>
      <c r="AG186" s="91">
        <v>24.3</v>
      </c>
      <c r="AH186" s="91">
        <v>21.6</v>
      </c>
      <c r="AI186" s="91">
        <v>22.9</v>
      </c>
      <c r="AJ186" s="92"/>
      <c r="AL186" s="93">
        <f t="shared" si="65"/>
        <v>24.06</v>
      </c>
      <c r="AM186" s="91">
        <v>26.3</v>
      </c>
      <c r="AN186" s="91">
        <v>24.5</v>
      </c>
      <c r="AO186" s="91">
        <v>24.7</v>
      </c>
      <c r="AP186" s="91">
        <v>22</v>
      </c>
      <c r="AQ186" s="91">
        <v>22.8</v>
      </c>
      <c r="AR186" s="92"/>
      <c r="AT186" s="93">
        <f t="shared" si="66"/>
        <v>24.48</v>
      </c>
      <c r="AU186" s="91">
        <v>27.4</v>
      </c>
      <c r="AV186" s="91">
        <v>25</v>
      </c>
      <c r="AW186" s="91">
        <v>25.2</v>
      </c>
      <c r="AX186" s="91">
        <v>21.9</v>
      </c>
      <c r="AY186" s="91">
        <v>22.9</v>
      </c>
      <c r="AZ186" s="92"/>
      <c r="BB186" s="93">
        <f t="shared" si="67"/>
        <v>21</v>
      </c>
      <c r="BC186" s="91">
        <v>23.1</v>
      </c>
      <c r="BD186" s="91">
        <v>21.1</v>
      </c>
      <c r="BE186" s="91">
        <v>19.100000000000001</v>
      </c>
      <c r="BF186" s="91">
        <v>20.7</v>
      </c>
      <c r="BH186" s="92"/>
      <c r="BJ186" s="93">
        <f t="shared" si="68"/>
        <v>22.660000000000004</v>
      </c>
      <c r="BK186" s="91">
        <v>25.3</v>
      </c>
      <c r="BL186" s="91">
        <v>23.8</v>
      </c>
      <c r="BM186" s="91">
        <v>22.3</v>
      </c>
      <c r="BN186" s="91">
        <v>22.2</v>
      </c>
      <c r="BO186" s="91">
        <v>19.7</v>
      </c>
      <c r="BR186" s="93">
        <f t="shared" si="69"/>
        <v>23.7</v>
      </c>
      <c r="BS186" s="91">
        <v>26.5</v>
      </c>
      <c r="BT186" s="91">
        <v>23.8</v>
      </c>
      <c r="BU186" s="91">
        <v>23.4</v>
      </c>
      <c r="BV186" s="91">
        <v>21.4</v>
      </c>
      <c r="BW186" s="91">
        <v>23.4</v>
      </c>
      <c r="BZ186" s="93">
        <f t="shared" si="70"/>
        <v>23.82</v>
      </c>
      <c r="CA186" s="91">
        <v>25.7</v>
      </c>
      <c r="CB186" s="91">
        <v>24.3</v>
      </c>
      <c r="CC186" s="91">
        <v>24.4</v>
      </c>
      <c r="CD186" s="91">
        <v>22.6</v>
      </c>
      <c r="CE186" s="91">
        <v>22.1</v>
      </c>
      <c r="CH186" s="93">
        <f t="shared" si="71"/>
        <v>24.32</v>
      </c>
      <c r="CI186" s="91">
        <v>27</v>
      </c>
      <c r="CJ186" s="91">
        <v>25</v>
      </c>
      <c r="CK186" s="91">
        <v>24.6</v>
      </c>
      <c r="CL186" s="91">
        <v>23.2</v>
      </c>
      <c r="CM186" s="91">
        <v>21.8</v>
      </c>
      <c r="CP186" s="93">
        <f t="shared" si="72"/>
        <v>23.74</v>
      </c>
      <c r="CQ186" s="91">
        <v>26.6</v>
      </c>
      <c r="CR186" s="91">
        <v>24.9</v>
      </c>
      <c r="CS186" s="91">
        <v>23.8</v>
      </c>
      <c r="CT186" s="91">
        <v>22.4</v>
      </c>
      <c r="CU186" s="91">
        <v>21</v>
      </c>
    </row>
    <row r="187" spans="3:99">
      <c r="C187" s="92">
        <f t="shared" si="73"/>
        <v>45843</v>
      </c>
      <c r="D187" s="93">
        <f t="shared" si="50"/>
        <v>23.861599999999999</v>
      </c>
      <c r="E187" s="93">
        <f t="shared" si="51"/>
        <v>24.5</v>
      </c>
      <c r="F187" s="93">
        <f t="shared" si="52"/>
        <v>15.861599999999999</v>
      </c>
      <c r="G187" s="93">
        <f>指導機関用調整項目!$G$2*F187/$F$367</f>
        <v>0.11852891633092731</v>
      </c>
      <c r="H187" s="93">
        <f t="shared" si="74"/>
        <v>7.4580054767835762</v>
      </c>
      <c r="J187" s="93">
        <f t="shared" si="53"/>
        <v>24.55</v>
      </c>
      <c r="K187" s="93">
        <f t="shared" si="54"/>
        <v>24.98</v>
      </c>
      <c r="L187" s="93">
        <f t="shared" si="55"/>
        <v>25.26</v>
      </c>
      <c r="M187" s="93">
        <f t="shared" si="56"/>
        <v>26.32</v>
      </c>
      <c r="N187" s="93">
        <f t="shared" si="57"/>
        <v>21.074999999999999</v>
      </c>
      <c r="O187" s="93">
        <f t="shared" si="58"/>
        <v>23.36</v>
      </c>
      <c r="P187" s="93">
        <f t="shared" si="59"/>
        <v>24.5</v>
      </c>
      <c r="Q187" s="93">
        <f t="shared" si="60"/>
        <v>24.82</v>
      </c>
      <c r="R187" s="93">
        <f t="shared" si="61"/>
        <v>25.58</v>
      </c>
      <c r="S187" s="93">
        <f t="shared" si="62"/>
        <v>24.9</v>
      </c>
      <c r="V187" s="93">
        <f t="shared" si="63"/>
        <v>24.55</v>
      </c>
      <c r="X187" s="91">
        <v>23.8</v>
      </c>
      <c r="Y187" s="91">
        <v>24.6</v>
      </c>
      <c r="Z187" s="91">
        <v>24.8</v>
      </c>
      <c r="AA187" s="91">
        <v>25</v>
      </c>
      <c r="AB187" s="92"/>
      <c r="AD187" s="93">
        <f t="shared" si="64"/>
        <v>24.98</v>
      </c>
      <c r="AE187" s="91">
        <v>28.6</v>
      </c>
      <c r="AF187" s="91">
        <v>23.8</v>
      </c>
      <c r="AG187" s="91">
        <v>23.3</v>
      </c>
      <c r="AH187" s="91">
        <v>24.8</v>
      </c>
      <c r="AI187" s="91">
        <v>24.4</v>
      </c>
      <c r="AJ187" s="92"/>
      <c r="AL187" s="93">
        <f t="shared" si="65"/>
        <v>25.26</v>
      </c>
      <c r="AM187" s="91">
        <v>29</v>
      </c>
      <c r="AN187" s="91">
        <v>23.2</v>
      </c>
      <c r="AO187" s="91">
        <v>23.5</v>
      </c>
      <c r="AP187" s="91">
        <v>25.5</v>
      </c>
      <c r="AQ187" s="91">
        <v>25.1</v>
      </c>
      <c r="AR187" s="92"/>
      <c r="AT187" s="93">
        <f t="shared" si="66"/>
        <v>26.32</v>
      </c>
      <c r="AU187" s="91">
        <v>31.4</v>
      </c>
      <c r="AV187" s="91">
        <v>23.9</v>
      </c>
      <c r="AW187" s="91">
        <v>23.8</v>
      </c>
      <c r="AX187" s="91">
        <v>27.3</v>
      </c>
      <c r="AY187" s="91">
        <v>25.2</v>
      </c>
      <c r="AZ187" s="92"/>
      <c r="BB187" s="93">
        <f t="shared" si="67"/>
        <v>21.074999999999999</v>
      </c>
      <c r="BC187" s="91">
        <v>25.4</v>
      </c>
      <c r="BD187" s="91">
        <v>19</v>
      </c>
      <c r="BE187" s="91">
        <v>19</v>
      </c>
      <c r="BF187" s="91">
        <v>20.9</v>
      </c>
      <c r="BH187" s="92"/>
      <c r="BJ187" s="93">
        <f t="shared" si="68"/>
        <v>23.36</v>
      </c>
      <c r="BK187" s="91">
        <v>28.1</v>
      </c>
      <c r="BL187" s="91">
        <v>21.4</v>
      </c>
      <c r="BM187" s="91">
        <v>21.8</v>
      </c>
      <c r="BN187" s="91">
        <v>23.2</v>
      </c>
      <c r="BO187" s="91">
        <v>22.3</v>
      </c>
      <c r="BR187" s="93">
        <f t="shared" si="69"/>
        <v>24.5</v>
      </c>
      <c r="BS187" s="91">
        <v>29.2</v>
      </c>
      <c r="BT187" s="91">
        <v>22.4</v>
      </c>
      <c r="BU187" s="91">
        <v>22.9</v>
      </c>
      <c r="BV187" s="91">
        <v>25.2</v>
      </c>
      <c r="BW187" s="91">
        <v>22.8</v>
      </c>
      <c r="BZ187" s="93">
        <f t="shared" si="70"/>
        <v>24.82</v>
      </c>
      <c r="CA187" s="91">
        <v>27.3</v>
      </c>
      <c r="CB187" s="91">
        <v>23.7</v>
      </c>
      <c r="CC187" s="91">
        <v>24</v>
      </c>
      <c r="CD187" s="91">
        <v>25.1</v>
      </c>
      <c r="CE187" s="91">
        <v>24</v>
      </c>
      <c r="CH187" s="93">
        <f t="shared" si="71"/>
        <v>25.58</v>
      </c>
      <c r="CI187" s="91">
        <v>29.2</v>
      </c>
      <c r="CJ187" s="91">
        <v>23.9</v>
      </c>
      <c r="CK187" s="91">
        <v>24.4</v>
      </c>
      <c r="CL187" s="91">
        <v>26.1</v>
      </c>
      <c r="CM187" s="91">
        <v>24.3</v>
      </c>
      <c r="CP187" s="93">
        <f t="shared" si="72"/>
        <v>24.9</v>
      </c>
      <c r="CQ187" s="91">
        <v>29.1</v>
      </c>
      <c r="CR187" s="91">
        <v>23.1</v>
      </c>
      <c r="CS187" s="91">
        <v>23.7</v>
      </c>
      <c r="CT187" s="91">
        <v>24.8</v>
      </c>
      <c r="CU187" s="91">
        <v>23.8</v>
      </c>
    </row>
    <row r="188" spans="3:99">
      <c r="C188" s="92">
        <f t="shared" si="73"/>
        <v>45844</v>
      </c>
      <c r="D188" s="93">
        <f t="shared" si="50"/>
        <v>24.591535999999998</v>
      </c>
      <c r="E188" s="93">
        <f t="shared" si="51"/>
        <v>25.22</v>
      </c>
      <c r="F188" s="93">
        <f t="shared" si="52"/>
        <v>16.591535999999998</v>
      </c>
      <c r="G188" s="93">
        <f>指導機関用調整項目!$G$2*F188/$F$367</f>
        <v>0.12398350622544814</v>
      </c>
      <c r="H188" s="93">
        <f t="shared" si="74"/>
        <v>7.5819889830090244</v>
      </c>
      <c r="J188" s="93">
        <f t="shared" si="53"/>
        <v>26</v>
      </c>
      <c r="K188" s="93">
        <f t="shared" si="54"/>
        <v>25.92</v>
      </c>
      <c r="L188" s="93">
        <f t="shared" si="55"/>
        <v>25.940000000000005</v>
      </c>
      <c r="M188" s="93">
        <f t="shared" si="56"/>
        <v>26.52</v>
      </c>
      <c r="N188" s="93">
        <f t="shared" si="57"/>
        <v>21.925000000000001</v>
      </c>
      <c r="O188" s="93">
        <f t="shared" si="58"/>
        <v>24.02</v>
      </c>
      <c r="P188" s="93">
        <f t="shared" si="59"/>
        <v>25.22</v>
      </c>
      <c r="Q188" s="93">
        <f t="shared" si="60"/>
        <v>25.26</v>
      </c>
      <c r="R188" s="93">
        <f t="shared" si="61"/>
        <v>26.02</v>
      </c>
      <c r="S188" s="93">
        <f t="shared" si="62"/>
        <v>25.520000000000003</v>
      </c>
      <c r="V188" s="93">
        <f t="shared" si="63"/>
        <v>26</v>
      </c>
      <c r="X188" s="91">
        <v>25.8</v>
      </c>
      <c r="Y188" s="91">
        <v>27</v>
      </c>
      <c r="Z188" s="91">
        <v>26</v>
      </c>
      <c r="AA188" s="91">
        <v>25.2</v>
      </c>
      <c r="AB188" s="92"/>
      <c r="AD188" s="93">
        <f t="shared" si="64"/>
        <v>25.92</v>
      </c>
      <c r="AE188" s="91">
        <v>28.4</v>
      </c>
      <c r="AF188" s="91">
        <v>25.2</v>
      </c>
      <c r="AG188" s="91">
        <v>26.4</v>
      </c>
      <c r="AH188" s="91">
        <v>25.9</v>
      </c>
      <c r="AI188" s="91">
        <v>23.7</v>
      </c>
      <c r="AJ188" s="92"/>
      <c r="AL188" s="93">
        <f t="shared" si="65"/>
        <v>25.940000000000005</v>
      </c>
      <c r="AM188" s="91">
        <v>27.9</v>
      </c>
      <c r="AN188" s="91">
        <v>25.2</v>
      </c>
      <c r="AO188" s="91">
        <v>25.9</v>
      </c>
      <c r="AP188" s="91">
        <v>25.9</v>
      </c>
      <c r="AQ188" s="91">
        <v>24.8</v>
      </c>
      <c r="AR188" s="92"/>
      <c r="AT188" s="93">
        <f t="shared" si="66"/>
        <v>26.52</v>
      </c>
      <c r="AU188" s="91">
        <v>29.5</v>
      </c>
      <c r="AV188" s="91">
        <v>25.3</v>
      </c>
      <c r="AW188" s="91">
        <v>26.2</v>
      </c>
      <c r="AX188" s="91">
        <v>26.6</v>
      </c>
      <c r="AY188" s="91">
        <v>25</v>
      </c>
      <c r="AZ188" s="92"/>
      <c r="BB188" s="93">
        <f t="shared" si="67"/>
        <v>21.925000000000001</v>
      </c>
      <c r="BC188" s="91">
        <v>24.7</v>
      </c>
      <c r="BD188" s="91">
        <v>22</v>
      </c>
      <c r="BE188" s="91">
        <v>20.5</v>
      </c>
      <c r="BF188" s="91">
        <v>20.5</v>
      </c>
      <c r="BH188" s="92"/>
      <c r="BJ188" s="93">
        <f t="shared" si="68"/>
        <v>24.02</v>
      </c>
      <c r="BK188" s="91">
        <v>27.6</v>
      </c>
      <c r="BL188" s="91">
        <v>24.7</v>
      </c>
      <c r="BM188" s="91">
        <v>22.9</v>
      </c>
      <c r="BN188" s="91">
        <v>23.4</v>
      </c>
      <c r="BO188" s="91">
        <v>21.5</v>
      </c>
      <c r="BR188" s="93">
        <f t="shared" si="69"/>
        <v>25.22</v>
      </c>
      <c r="BS188" s="91">
        <v>28.5</v>
      </c>
      <c r="BT188" s="91">
        <v>24.6</v>
      </c>
      <c r="BU188" s="91">
        <v>24.4</v>
      </c>
      <c r="BV188" s="91">
        <v>25.3</v>
      </c>
      <c r="BW188" s="91">
        <v>23.3</v>
      </c>
      <c r="BZ188" s="93">
        <f t="shared" si="70"/>
        <v>25.26</v>
      </c>
      <c r="CA188" s="91">
        <v>27.1</v>
      </c>
      <c r="CB188" s="91">
        <v>24.9</v>
      </c>
      <c r="CC188" s="91">
        <v>25.4</v>
      </c>
      <c r="CD188" s="91">
        <v>25.2</v>
      </c>
      <c r="CE188" s="91">
        <v>23.7</v>
      </c>
      <c r="CH188" s="93">
        <f t="shared" si="71"/>
        <v>26.02</v>
      </c>
      <c r="CI188" s="91">
        <v>28.6</v>
      </c>
      <c r="CJ188" s="91">
        <v>25.9</v>
      </c>
      <c r="CK188" s="91">
        <v>25.3</v>
      </c>
      <c r="CL188" s="91">
        <v>26.4</v>
      </c>
      <c r="CM188" s="91">
        <v>23.9</v>
      </c>
      <c r="CP188" s="93">
        <f t="shared" si="72"/>
        <v>25.520000000000003</v>
      </c>
      <c r="CQ188" s="91">
        <v>28.8</v>
      </c>
      <c r="CR188" s="91">
        <v>26.2</v>
      </c>
      <c r="CS188" s="91">
        <v>25</v>
      </c>
      <c r="CT188" s="91">
        <v>24.9</v>
      </c>
      <c r="CU188" s="91">
        <v>22.7</v>
      </c>
    </row>
    <row r="189" spans="3:99">
      <c r="C189" s="92">
        <f t="shared" si="73"/>
        <v>45845</v>
      </c>
      <c r="D189" s="93">
        <f t="shared" si="50"/>
        <v>24.915951999999997</v>
      </c>
      <c r="E189" s="93">
        <f t="shared" si="51"/>
        <v>25.54</v>
      </c>
      <c r="F189" s="93">
        <f t="shared" si="52"/>
        <v>16.915951999999997</v>
      </c>
      <c r="G189" s="93">
        <f>指導機関用調整項目!$G$2*F189/$F$367</f>
        <v>0.12640776840079074</v>
      </c>
      <c r="H189" s="93">
        <f t="shared" si="74"/>
        <v>7.7083967514098148</v>
      </c>
      <c r="J189" s="93">
        <f t="shared" si="53"/>
        <v>26.475000000000001</v>
      </c>
      <c r="K189" s="93">
        <f t="shared" si="54"/>
        <v>26.42</v>
      </c>
      <c r="L189" s="93">
        <f t="shared" si="55"/>
        <v>26.4</v>
      </c>
      <c r="M189" s="93">
        <f t="shared" si="56"/>
        <v>27.24</v>
      </c>
      <c r="N189" s="93">
        <f t="shared" si="57"/>
        <v>21.875</v>
      </c>
      <c r="O189" s="93">
        <f t="shared" si="58"/>
        <v>24.4</v>
      </c>
      <c r="P189" s="93">
        <f t="shared" si="59"/>
        <v>25.54</v>
      </c>
      <c r="Q189" s="93">
        <f t="shared" si="60"/>
        <v>25.44</v>
      </c>
      <c r="R189" s="93">
        <f t="shared" si="61"/>
        <v>26.1</v>
      </c>
      <c r="S189" s="93">
        <f t="shared" si="62"/>
        <v>25.44</v>
      </c>
      <c r="V189" s="93">
        <f t="shared" si="63"/>
        <v>26.475000000000001</v>
      </c>
      <c r="X189" s="91">
        <v>26.7</v>
      </c>
      <c r="Y189" s="91">
        <v>27</v>
      </c>
      <c r="Z189" s="91">
        <v>27</v>
      </c>
      <c r="AA189" s="91">
        <v>25.2</v>
      </c>
      <c r="AB189" s="92"/>
      <c r="AD189" s="93">
        <f t="shared" si="64"/>
        <v>26.42</v>
      </c>
      <c r="AE189" s="91">
        <v>29</v>
      </c>
      <c r="AF189" s="91">
        <v>26.6</v>
      </c>
      <c r="AG189" s="91">
        <v>26.2</v>
      </c>
      <c r="AH189" s="91">
        <v>26.5</v>
      </c>
      <c r="AI189" s="91">
        <v>23.8</v>
      </c>
      <c r="AJ189" s="92"/>
      <c r="AL189" s="93">
        <f t="shared" si="65"/>
        <v>26.4</v>
      </c>
      <c r="AM189" s="91">
        <v>28.6</v>
      </c>
      <c r="AN189" s="91">
        <v>25.9</v>
      </c>
      <c r="AO189" s="91">
        <v>26.5</v>
      </c>
      <c r="AP189" s="91">
        <v>26.3</v>
      </c>
      <c r="AQ189" s="91">
        <v>24.7</v>
      </c>
      <c r="AR189" s="92"/>
      <c r="AT189" s="93">
        <f t="shared" si="66"/>
        <v>27.24</v>
      </c>
      <c r="AU189" s="91">
        <v>30</v>
      </c>
      <c r="AV189" s="91">
        <v>26.5</v>
      </c>
      <c r="AW189" s="91">
        <v>26.5</v>
      </c>
      <c r="AX189" s="91">
        <v>28</v>
      </c>
      <c r="AY189" s="91">
        <v>25.2</v>
      </c>
      <c r="AZ189" s="92"/>
      <c r="BB189" s="93">
        <f t="shared" si="67"/>
        <v>21.875</v>
      </c>
      <c r="BC189" s="91">
        <v>24.2</v>
      </c>
      <c r="BD189" s="91">
        <v>22.9</v>
      </c>
      <c r="BE189" s="91">
        <v>20.5</v>
      </c>
      <c r="BF189" s="91">
        <v>19.899999999999999</v>
      </c>
      <c r="BH189" s="92"/>
      <c r="BJ189" s="93">
        <f t="shared" si="68"/>
        <v>24.4</v>
      </c>
      <c r="BK189" s="91">
        <v>27.2</v>
      </c>
      <c r="BL189" s="91">
        <v>26.4</v>
      </c>
      <c r="BM189" s="91">
        <v>23.5</v>
      </c>
      <c r="BN189" s="91">
        <v>22.9</v>
      </c>
      <c r="BO189" s="91">
        <v>22</v>
      </c>
      <c r="BR189" s="93">
        <f t="shared" si="69"/>
        <v>25.54</v>
      </c>
      <c r="BS189" s="91">
        <v>28.8</v>
      </c>
      <c r="BT189" s="91">
        <v>25.8</v>
      </c>
      <c r="BU189" s="91">
        <v>24</v>
      </c>
      <c r="BV189" s="91">
        <v>24.6</v>
      </c>
      <c r="BW189" s="91">
        <v>24.5</v>
      </c>
      <c r="BZ189" s="93">
        <f t="shared" si="70"/>
        <v>25.44</v>
      </c>
      <c r="CA189" s="91">
        <v>27.5</v>
      </c>
      <c r="CB189" s="91">
        <v>25.5</v>
      </c>
      <c r="CC189" s="91">
        <v>25</v>
      </c>
      <c r="CD189" s="91">
        <v>25.2</v>
      </c>
      <c r="CE189" s="91">
        <v>24</v>
      </c>
      <c r="CH189" s="93">
        <f t="shared" si="71"/>
        <v>26.1</v>
      </c>
      <c r="CI189" s="91">
        <v>29.3</v>
      </c>
      <c r="CJ189" s="91">
        <v>26.1</v>
      </c>
      <c r="CK189" s="91">
        <v>25.3</v>
      </c>
      <c r="CL189" s="91">
        <v>25.9</v>
      </c>
      <c r="CM189" s="91">
        <v>23.9</v>
      </c>
      <c r="CP189" s="93">
        <f t="shared" si="72"/>
        <v>25.44</v>
      </c>
      <c r="CQ189" s="91">
        <v>28.9</v>
      </c>
      <c r="CR189" s="91">
        <v>26.5</v>
      </c>
      <c r="CS189" s="91">
        <v>24.5</v>
      </c>
      <c r="CT189" s="91">
        <v>23.8</v>
      </c>
      <c r="CU189" s="91">
        <v>23.5</v>
      </c>
    </row>
    <row r="190" spans="3:99">
      <c r="C190" s="92">
        <f t="shared" si="73"/>
        <v>45846</v>
      </c>
      <c r="D190" s="93">
        <f t="shared" si="50"/>
        <v>24.125188000000001</v>
      </c>
      <c r="E190" s="93">
        <f t="shared" si="51"/>
        <v>24.76</v>
      </c>
      <c r="F190" s="93">
        <f t="shared" si="52"/>
        <v>16.125188000000001</v>
      </c>
      <c r="G190" s="93">
        <f>指導機関用調整項目!$G$2*F190/$F$367</f>
        <v>0.12049862934839319</v>
      </c>
      <c r="H190" s="93">
        <f t="shared" si="74"/>
        <v>7.8288953807582082</v>
      </c>
      <c r="J190" s="93">
        <f t="shared" si="53"/>
        <v>26.199999999999996</v>
      </c>
      <c r="K190" s="93">
        <f t="shared" si="54"/>
        <v>25.9</v>
      </c>
      <c r="L190" s="93">
        <f t="shared" si="55"/>
        <v>26.54</v>
      </c>
      <c r="M190" s="93">
        <f t="shared" si="56"/>
        <v>27.04</v>
      </c>
      <c r="N190" s="93">
        <f t="shared" si="57"/>
        <v>22</v>
      </c>
      <c r="O190" s="93">
        <f t="shared" si="58"/>
        <v>24.34</v>
      </c>
      <c r="P190" s="93">
        <f t="shared" si="59"/>
        <v>24.76</v>
      </c>
      <c r="Q190" s="93">
        <f t="shared" si="60"/>
        <v>25.5</v>
      </c>
      <c r="R190" s="93">
        <f t="shared" si="61"/>
        <v>25.98</v>
      </c>
      <c r="S190" s="93">
        <f t="shared" si="62"/>
        <v>25.56</v>
      </c>
      <c r="V190" s="93">
        <f t="shared" si="63"/>
        <v>26.199999999999996</v>
      </c>
      <c r="X190" s="91">
        <v>27</v>
      </c>
      <c r="Y190" s="91">
        <v>25.8</v>
      </c>
      <c r="Z190" s="91">
        <v>24.9</v>
      </c>
      <c r="AA190" s="91">
        <v>27.1</v>
      </c>
      <c r="AB190" s="92"/>
      <c r="AD190" s="93">
        <f t="shared" si="64"/>
        <v>25.9</v>
      </c>
      <c r="AE190" s="91">
        <v>28.3</v>
      </c>
      <c r="AF190" s="91">
        <v>25.7</v>
      </c>
      <c r="AG190" s="91">
        <v>25.4</v>
      </c>
      <c r="AH190" s="91">
        <v>24.6</v>
      </c>
      <c r="AI190" s="91">
        <v>25.5</v>
      </c>
      <c r="AJ190" s="92"/>
      <c r="AL190" s="93">
        <f t="shared" si="65"/>
        <v>26.54</v>
      </c>
      <c r="AM190" s="91">
        <v>28.4</v>
      </c>
      <c r="AN190" s="91">
        <v>27.1</v>
      </c>
      <c r="AO190" s="91">
        <v>25.1</v>
      </c>
      <c r="AP190" s="91">
        <v>25</v>
      </c>
      <c r="AQ190" s="91">
        <v>27.1</v>
      </c>
      <c r="AR190" s="92"/>
      <c r="AT190" s="93">
        <f t="shared" si="66"/>
        <v>27.04</v>
      </c>
      <c r="AU190" s="91">
        <v>30.4</v>
      </c>
      <c r="AV190" s="91">
        <v>27.4</v>
      </c>
      <c r="AW190" s="91">
        <v>24.6</v>
      </c>
      <c r="AX190" s="91">
        <v>25.6</v>
      </c>
      <c r="AY190" s="91">
        <v>27.2</v>
      </c>
      <c r="AZ190" s="92"/>
      <c r="BB190" s="93">
        <f t="shared" si="67"/>
        <v>22</v>
      </c>
      <c r="BC190" s="91">
        <v>25.6</v>
      </c>
      <c r="BD190" s="91">
        <v>22.1</v>
      </c>
      <c r="BE190" s="91">
        <v>20.8</v>
      </c>
      <c r="BF190" s="91">
        <v>19.5</v>
      </c>
      <c r="BH190" s="92"/>
      <c r="BJ190" s="93">
        <f t="shared" si="68"/>
        <v>24.34</v>
      </c>
      <c r="BK190" s="91">
        <v>28.1</v>
      </c>
      <c r="BL190" s="91">
        <v>24.1</v>
      </c>
      <c r="BM190" s="91">
        <v>23.2</v>
      </c>
      <c r="BN190" s="91">
        <v>22.3</v>
      </c>
      <c r="BO190" s="91">
        <v>24</v>
      </c>
      <c r="BR190" s="93">
        <f t="shared" si="69"/>
        <v>24.76</v>
      </c>
      <c r="BS190" s="91">
        <v>28.7</v>
      </c>
      <c r="BT190" s="91">
        <v>25.4</v>
      </c>
      <c r="BU190" s="91">
        <v>22.7</v>
      </c>
      <c r="BV190" s="91">
        <v>24</v>
      </c>
      <c r="BW190" s="91">
        <v>23</v>
      </c>
      <c r="BZ190" s="93">
        <f t="shared" si="70"/>
        <v>25.5</v>
      </c>
      <c r="CA190" s="91">
        <v>27.1</v>
      </c>
      <c r="CB190" s="91">
        <v>26.3</v>
      </c>
      <c r="CC190" s="91">
        <v>24.3</v>
      </c>
      <c r="CD190" s="91">
        <v>24.8</v>
      </c>
      <c r="CE190" s="91">
        <v>25</v>
      </c>
      <c r="CH190" s="93">
        <f t="shared" si="71"/>
        <v>25.98</v>
      </c>
      <c r="CI190" s="91">
        <v>28.6</v>
      </c>
      <c r="CJ190" s="91">
        <v>26.8</v>
      </c>
      <c r="CK190" s="91">
        <v>24.3</v>
      </c>
      <c r="CL190" s="91">
        <v>25.1</v>
      </c>
      <c r="CM190" s="91">
        <v>25.1</v>
      </c>
      <c r="CP190" s="93">
        <f t="shared" si="72"/>
        <v>25.56</v>
      </c>
      <c r="CQ190" s="91">
        <v>29.7</v>
      </c>
      <c r="CR190" s="91">
        <v>26</v>
      </c>
      <c r="CS190" s="91">
        <v>23.4</v>
      </c>
      <c r="CT190" s="91">
        <v>23.4</v>
      </c>
      <c r="CU190" s="91">
        <v>25.3</v>
      </c>
    </row>
    <row r="191" spans="3:99">
      <c r="C191" s="92">
        <f t="shared" si="73"/>
        <v>45847</v>
      </c>
      <c r="D191" s="93">
        <f t="shared" si="50"/>
        <v>24.327947999999999</v>
      </c>
      <c r="E191" s="93">
        <f t="shared" si="51"/>
        <v>24.96</v>
      </c>
      <c r="F191" s="93">
        <f t="shared" si="52"/>
        <v>16.327947999999999</v>
      </c>
      <c r="G191" s="93">
        <f>指導機関用調整項目!$G$2*F191/$F$367</f>
        <v>0.12201379320798229</v>
      </c>
      <c r="H191" s="93">
        <f t="shared" si="74"/>
        <v>7.9509091739661901</v>
      </c>
      <c r="J191" s="93">
        <f t="shared" si="53"/>
        <v>26.174999999999997</v>
      </c>
      <c r="K191" s="93">
        <f t="shared" si="54"/>
        <v>25.820000000000004</v>
      </c>
      <c r="L191" s="93">
        <f t="shared" si="55"/>
        <v>26.46</v>
      </c>
      <c r="M191" s="93">
        <f t="shared" si="56"/>
        <v>27.08</v>
      </c>
      <c r="N191" s="93">
        <f t="shared" si="57"/>
        <v>22.450000000000003</v>
      </c>
      <c r="O191" s="93">
        <f t="shared" si="58"/>
        <v>24.72</v>
      </c>
      <c r="P191" s="93">
        <f t="shared" si="59"/>
        <v>24.96</v>
      </c>
      <c r="Q191" s="93">
        <f t="shared" si="60"/>
        <v>25.380000000000003</v>
      </c>
      <c r="R191" s="93">
        <f t="shared" si="61"/>
        <v>26.08</v>
      </c>
      <c r="S191" s="93">
        <f t="shared" si="62"/>
        <v>25.68</v>
      </c>
      <c r="V191" s="93">
        <f t="shared" si="63"/>
        <v>26.174999999999997</v>
      </c>
      <c r="X191" s="91">
        <v>27.8</v>
      </c>
      <c r="Y191" s="91">
        <v>26.2</v>
      </c>
      <c r="Z191" s="91">
        <v>25.1</v>
      </c>
      <c r="AA191" s="91">
        <v>25.6</v>
      </c>
      <c r="AB191" s="92"/>
      <c r="AD191" s="93">
        <f t="shared" si="64"/>
        <v>25.820000000000004</v>
      </c>
      <c r="AE191" s="91">
        <v>28.3</v>
      </c>
      <c r="AF191" s="91">
        <v>26.4</v>
      </c>
      <c r="AG191" s="91">
        <v>25.7</v>
      </c>
      <c r="AH191" s="91">
        <v>24.7</v>
      </c>
      <c r="AI191" s="91">
        <v>24</v>
      </c>
      <c r="AJ191" s="92"/>
      <c r="AL191" s="93">
        <f t="shared" si="65"/>
        <v>26.46</v>
      </c>
      <c r="AM191" s="91">
        <v>28.8</v>
      </c>
      <c r="AN191" s="91">
        <v>28.6</v>
      </c>
      <c r="AO191" s="91">
        <v>25.1</v>
      </c>
      <c r="AP191" s="91">
        <v>24.7</v>
      </c>
      <c r="AQ191" s="91">
        <v>25.1</v>
      </c>
      <c r="AR191" s="92"/>
      <c r="AT191" s="93">
        <f t="shared" si="66"/>
        <v>27.08</v>
      </c>
      <c r="AU191" s="91">
        <v>30.8</v>
      </c>
      <c r="AV191" s="91">
        <v>28.9</v>
      </c>
      <c r="AW191" s="91">
        <v>24.8</v>
      </c>
      <c r="AX191" s="91">
        <v>25.7</v>
      </c>
      <c r="AY191" s="91">
        <v>25.2</v>
      </c>
      <c r="AZ191" s="92"/>
      <c r="BB191" s="93">
        <f t="shared" si="67"/>
        <v>22.450000000000003</v>
      </c>
      <c r="BC191" s="91">
        <v>25.3</v>
      </c>
      <c r="BD191" s="91">
        <v>22.9</v>
      </c>
      <c r="BE191" s="91">
        <v>20.7</v>
      </c>
      <c r="BF191" s="91">
        <v>20.9</v>
      </c>
      <c r="BH191" s="92"/>
      <c r="BJ191" s="93">
        <f t="shared" si="68"/>
        <v>24.72</v>
      </c>
      <c r="BK191" s="91">
        <v>27.8</v>
      </c>
      <c r="BL191" s="91">
        <v>25.3</v>
      </c>
      <c r="BM191" s="91">
        <v>24.1</v>
      </c>
      <c r="BN191" s="91">
        <v>23.8</v>
      </c>
      <c r="BO191" s="91">
        <v>22.6</v>
      </c>
      <c r="BR191" s="93">
        <f t="shared" si="69"/>
        <v>24.96</v>
      </c>
      <c r="BS191" s="91">
        <v>28.4</v>
      </c>
      <c r="BT191" s="91">
        <v>25.5</v>
      </c>
      <c r="BU191" s="91">
        <v>23.1</v>
      </c>
      <c r="BV191" s="91">
        <v>25.1</v>
      </c>
      <c r="BW191" s="91">
        <v>22.7</v>
      </c>
      <c r="BZ191" s="93">
        <f t="shared" si="70"/>
        <v>25.380000000000003</v>
      </c>
      <c r="CA191" s="91">
        <v>27.3</v>
      </c>
      <c r="CB191" s="91">
        <v>25.8</v>
      </c>
      <c r="CC191" s="91">
        <v>24.8</v>
      </c>
      <c r="CD191" s="91">
        <v>25.6</v>
      </c>
      <c r="CE191" s="91">
        <v>23.4</v>
      </c>
      <c r="CH191" s="93">
        <f t="shared" si="71"/>
        <v>26.08</v>
      </c>
      <c r="CI191" s="91">
        <v>28.9</v>
      </c>
      <c r="CJ191" s="91">
        <v>26.8</v>
      </c>
      <c r="CK191" s="91">
        <v>24.9</v>
      </c>
      <c r="CL191" s="91">
        <v>26</v>
      </c>
      <c r="CM191" s="91">
        <v>23.8</v>
      </c>
      <c r="CP191" s="93">
        <f t="shared" si="72"/>
        <v>25.68</v>
      </c>
      <c r="CQ191" s="91">
        <v>29.2</v>
      </c>
      <c r="CR191" s="91">
        <v>26.4</v>
      </c>
      <c r="CS191" s="91">
        <v>24.4</v>
      </c>
      <c r="CT191" s="91">
        <v>25.2</v>
      </c>
      <c r="CU191" s="91">
        <v>23.2</v>
      </c>
    </row>
    <row r="192" spans="3:99">
      <c r="C192" s="92">
        <f t="shared" si="73"/>
        <v>45848</v>
      </c>
      <c r="D192" s="93">
        <f t="shared" si="50"/>
        <v>25.07816</v>
      </c>
      <c r="E192" s="93">
        <f t="shared" si="51"/>
        <v>25.7</v>
      </c>
      <c r="F192" s="93">
        <f t="shared" si="52"/>
        <v>17.07816</v>
      </c>
      <c r="G192" s="93">
        <f>指導機関用調整項目!$G$2*F192/$F$367</f>
        <v>0.12761989948846206</v>
      </c>
      <c r="H192" s="93">
        <f t="shared" si="74"/>
        <v>8.0785290734546518</v>
      </c>
      <c r="J192" s="93">
        <f t="shared" si="53"/>
        <v>26.725000000000001</v>
      </c>
      <c r="K192" s="93">
        <f t="shared" si="54"/>
        <v>26.04</v>
      </c>
      <c r="L192" s="93">
        <f t="shared" si="55"/>
        <v>26.82</v>
      </c>
      <c r="M192" s="93">
        <f t="shared" si="56"/>
        <v>27.959999999999997</v>
      </c>
      <c r="N192" s="93">
        <f t="shared" si="57"/>
        <v>23.024999999999999</v>
      </c>
      <c r="O192" s="93">
        <f t="shared" si="58"/>
        <v>25</v>
      </c>
      <c r="P192" s="93">
        <f t="shared" si="59"/>
        <v>25.7</v>
      </c>
      <c r="Q192" s="93">
        <f t="shared" si="60"/>
        <v>25.540000000000003</v>
      </c>
      <c r="R192" s="93">
        <f t="shared" si="61"/>
        <v>26.160000000000004</v>
      </c>
      <c r="S192" s="93">
        <f t="shared" si="62"/>
        <v>25.48</v>
      </c>
      <c r="V192" s="93">
        <f t="shared" si="63"/>
        <v>26.725000000000001</v>
      </c>
      <c r="X192" s="91">
        <v>27.7</v>
      </c>
      <c r="Y192" s="91">
        <v>26.4</v>
      </c>
      <c r="Z192" s="91">
        <v>28.2</v>
      </c>
      <c r="AA192" s="91">
        <v>24.6</v>
      </c>
      <c r="AB192" s="92"/>
      <c r="AD192" s="93">
        <f t="shared" si="64"/>
        <v>26.04</v>
      </c>
      <c r="AE192" s="91">
        <v>27.5</v>
      </c>
      <c r="AF192" s="91">
        <v>26.2</v>
      </c>
      <c r="AG192" s="91">
        <v>26.4</v>
      </c>
      <c r="AH192" s="91">
        <v>26.6</v>
      </c>
      <c r="AI192" s="91">
        <v>23.5</v>
      </c>
      <c r="AJ192" s="92"/>
      <c r="AL192" s="93">
        <f t="shared" si="65"/>
        <v>26.82</v>
      </c>
      <c r="AM192" s="91">
        <v>28.9</v>
      </c>
      <c r="AN192" s="91">
        <v>27.4</v>
      </c>
      <c r="AO192" s="91">
        <v>25.8</v>
      </c>
      <c r="AP192" s="91">
        <v>27.8</v>
      </c>
      <c r="AQ192" s="91">
        <v>24.2</v>
      </c>
      <c r="AR192" s="92"/>
      <c r="AT192" s="93">
        <f t="shared" si="66"/>
        <v>27.959999999999997</v>
      </c>
      <c r="AU192" s="91">
        <v>30.9</v>
      </c>
      <c r="AV192" s="91">
        <v>29.7</v>
      </c>
      <c r="AW192" s="91">
        <v>25.8</v>
      </c>
      <c r="AX192" s="91">
        <v>29.2</v>
      </c>
      <c r="AY192" s="91">
        <v>24.2</v>
      </c>
      <c r="AZ192" s="92"/>
      <c r="BB192" s="93">
        <f t="shared" si="67"/>
        <v>23.024999999999999</v>
      </c>
      <c r="BC192" s="91">
        <v>25</v>
      </c>
      <c r="BD192" s="91">
        <v>23.9</v>
      </c>
      <c r="BE192" s="91">
        <v>20.3</v>
      </c>
      <c r="BF192" s="91">
        <v>22.9</v>
      </c>
      <c r="BH192" s="92"/>
      <c r="BJ192" s="93">
        <f t="shared" si="68"/>
        <v>25</v>
      </c>
      <c r="BK192" s="91">
        <v>27.4</v>
      </c>
      <c r="BL192" s="91">
        <v>27.1</v>
      </c>
      <c r="BM192" s="91">
        <v>23.4</v>
      </c>
      <c r="BN192" s="91">
        <v>26.2</v>
      </c>
      <c r="BO192" s="91">
        <v>20.9</v>
      </c>
      <c r="BR192" s="93">
        <f t="shared" si="69"/>
        <v>25.7</v>
      </c>
      <c r="BS192" s="91">
        <v>28</v>
      </c>
      <c r="BT192" s="91">
        <v>26.7</v>
      </c>
      <c r="BU192" s="91">
        <v>23.8</v>
      </c>
      <c r="BV192" s="91">
        <v>26.3</v>
      </c>
      <c r="BW192" s="91">
        <v>23.7</v>
      </c>
      <c r="BZ192" s="93">
        <f t="shared" si="70"/>
        <v>25.540000000000003</v>
      </c>
      <c r="CA192" s="91">
        <v>26.8</v>
      </c>
      <c r="CB192" s="91">
        <v>26.6</v>
      </c>
      <c r="CC192" s="91">
        <v>24.9</v>
      </c>
      <c r="CD192" s="91">
        <v>26.3</v>
      </c>
      <c r="CE192" s="91">
        <v>23.1</v>
      </c>
      <c r="CH192" s="93">
        <f t="shared" si="71"/>
        <v>26.160000000000004</v>
      </c>
      <c r="CI192" s="91">
        <v>28.8</v>
      </c>
      <c r="CJ192" s="91">
        <v>27.1</v>
      </c>
      <c r="CK192" s="91">
        <v>24.7</v>
      </c>
      <c r="CL192" s="91">
        <v>26.8</v>
      </c>
      <c r="CM192" s="91">
        <v>23.4</v>
      </c>
      <c r="CP192" s="93">
        <f t="shared" si="72"/>
        <v>25.48</v>
      </c>
      <c r="CQ192" s="91">
        <v>28.2</v>
      </c>
      <c r="CR192" s="91">
        <v>27.4</v>
      </c>
      <c r="CS192" s="91">
        <v>23</v>
      </c>
      <c r="CT192" s="91">
        <v>26.7</v>
      </c>
      <c r="CU192" s="91">
        <v>22.1</v>
      </c>
    </row>
    <row r="193" spans="3:99">
      <c r="C193" s="92">
        <f t="shared" si="73"/>
        <v>45849</v>
      </c>
      <c r="D193" s="93">
        <f t="shared" si="50"/>
        <v>25.463403999999997</v>
      </c>
      <c r="E193" s="93">
        <f t="shared" si="51"/>
        <v>26.08</v>
      </c>
      <c r="F193" s="93">
        <f t="shared" si="52"/>
        <v>17.463403999999997</v>
      </c>
      <c r="G193" s="93">
        <f>指導機関用調整項目!$G$2*F193/$F$367</f>
        <v>0.13049871082168135</v>
      </c>
      <c r="H193" s="93">
        <f t="shared" si="74"/>
        <v>8.2090277842763335</v>
      </c>
      <c r="J193" s="93">
        <f t="shared" si="53"/>
        <v>27.175000000000001</v>
      </c>
      <c r="K193" s="93">
        <f t="shared" si="54"/>
        <v>26.46</v>
      </c>
      <c r="L193" s="93">
        <f t="shared" si="55"/>
        <v>26.880000000000003</v>
      </c>
      <c r="M193" s="93">
        <f t="shared" si="56"/>
        <v>27.839999999999996</v>
      </c>
      <c r="N193" s="93">
        <f t="shared" si="57"/>
        <v>23.199999999999996</v>
      </c>
      <c r="O193" s="93">
        <f t="shared" si="58"/>
        <v>25.3</v>
      </c>
      <c r="P193" s="93">
        <f t="shared" si="59"/>
        <v>26.08</v>
      </c>
      <c r="Q193" s="93">
        <f t="shared" si="60"/>
        <v>26.139999999999997</v>
      </c>
      <c r="R193" s="93">
        <f t="shared" si="61"/>
        <v>26.4</v>
      </c>
      <c r="S193" s="93">
        <f t="shared" si="62"/>
        <v>26.24</v>
      </c>
      <c r="V193" s="93">
        <f t="shared" si="63"/>
        <v>27.175000000000001</v>
      </c>
      <c r="X193" s="91">
        <v>28.5</v>
      </c>
      <c r="Y193" s="91">
        <v>27.6</v>
      </c>
      <c r="Z193" s="91">
        <v>27.8</v>
      </c>
      <c r="AA193" s="91">
        <v>24.8</v>
      </c>
      <c r="AB193" s="92"/>
      <c r="AD193" s="93">
        <f t="shared" si="64"/>
        <v>26.46</v>
      </c>
      <c r="AE193" s="91">
        <v>27.2</v>
      </c>
      <c r="AF193" s="91">
        <v>26.7</v>
      </c>
      <c r="AG193" s="91">
        <v>27.6</v>
      </c>
      <c r="AH193" s="91">
        <v>26.4</v>
      </c>
      <c r="AI193" s="91">
        <v>24.4</v>
      </c>
      <c r="AJ193" s="92"/>
      <c r="AL193" s="93">
        <f t="shared" si="65"/>
        <v>26.880000000000003</v>
      </c>
      <c r="AM193" s="91">
        <v>28</v>
      </c>
      <c r="AN193" s="91">
        <v>27.4</v>
      </c>
      <c r="AO193" s="91">
        <v>27.5</v>
      </c>
      <c r="AP193" s="91">
        <v>27.2</v>
      </c>
      <c r="AQ193" s="91">
        <v>24.3</v>
      </c>
      <c r="AR193" s="92"/>
      <c r="AT193" s="93">
        <f t="shared" si="66"/>
        <v>27.839999999999996</v>
      </c>
      <c r="AU193" s="91">
        <v>29.2</v>
      </c>
      <c r="AV193" s="91">
        <v>29.7</v>
      </c>
      <c r="AW193" s="91">
        <v>27.3</v>
      </c>
      <c r="AX193" s="91">
        <v>28.5</v>
      </c>
      <c r="AY193" s="91">
        <v>24.5</v>
      </c>
      <c r="AZ193" s="92"/>
      <c r="BB193" s="93">
        <f t="shared" si="67"/>
        <v>23.199999999999996</v>
      </c>
      <c r="BC193" s="91">
        <v>23.6</v>
      </c>
      <c r="BD193" s="91">
        <v>24.2</v>
      </c>
      <c r="BE193" s="91">
        <v>22.4</v>
      </c>
      <c r="BF193" s="91">
        <v>22.6</v>
      </c>
      <c r="BH193" s="92"/>
      <c r="BJ193" s="93">
        <f t="shared" si="68"/>
        <v>25.3</v>
      </c>
      <c r="BK193" s="91">
        <v>25.9</v>
      </c>
      <c r="BL193" s="91">
        <v>27.4</v>
      </c>
      <c r="BM193" s="91">
        <v>25.6</v>
      </c>
      <c r="BN193" s="91">
        <v>26.1</v>
      </c>
      <c r="BO193" s="91">
        <v>21.5</v>
      </c>
      <c r="BR193" s="93">
        <f t="shared" si="69"/>
        <v>26.08</v>
      </c>
      <c r="BS193" s="91">
        <v>26.7</v>
      </c>
      <c r="BT193" s="91">
        <v>27</v>
      </c>
      <c r="BU193" s="91">
        <v>25.5</v>
      </c>
      <c r="BV193" s="91">
        <v>26.4</v>
      </c>
      <c r="BW193" s="91">
        <v>24.8</v>
      </c>
      <c r="BZ193" s="93">
        <f t="shared" si="70"/>
        <v>26.139999999999997</v>
      </c>
      <c r="CA193" s="91">
        <v>26.8</v>
      </c>
      <c r="CB193" s="91">
        <v>26.7</v>
      </c>
      <c r="CC193" s="91">
        <v>26.3</v>
      </c>
      <c r="CD193" s="91">
        <v>26.5</v>
      </c>
      <c r="CE193" s="91">
        <v>24.4</v>
      </c>
      <c r="CH193" s="93">
        <f t="shared" si="71"/>
        <v>26.4</v>
      </c>
      <c r="CI193" s="91">
        <v>27.2</v>
      </c>
      <c r="CJ193" s="91">
        <v>27.2</v>
      </c>
      <c r="CK193" s="91">
        <v>26.3</v>
      </c>
      <c r="CL193" s="91">
        <v>26.7</v>
      </c>
      <c r="CM193" s="91">
        <v>24.6</v>
      </c>
      <c r="CP193" s="93">
        <f t="shared" si="72"/>
        <v>26.24</v>
      </c>
      <c r="CQ193" s="91">
        <v>27</v>
      </c>
      <c r="CR193" s="91">
        <v>27.9</v>
      </c>
      <c r="CS193" s="91">
        <v>25.9</v>
      </c>
      <c r="CT193" s="91">
        <v>27.2</v>
      </c>
      <c r="CU193" s="91">
        <v>23.2</v>
      </c>
    </row>
    <row r="194" spans="3:99">
      <c r="C194" s="92">
        <f t="shared" si="73"/>
        <v>45850</v>
      </c>
      <c r="D194" s="93">
        <f t="shared" ref="D194:D257" si="75">E194*1.0138-0.9765</f>
        <v>24.429327999999998</v>
      </c>
      <c r="E194" s="93">
        <f t="shared" ref="E194:E257" si="76">INDEX(J194:S194,,MATCH($A$14,$J$1:$S$1,FALSE))</f>
        <v>25.06</v>
      </c>
      <c r="F194" s="93">
        <f t="shared" ref="F194:F257" si="77">IF(D194&gt;8,D194-8,D194*0.05)</f>
        <v>16.429327999999998</v>
      </c>
      <c r="G194" s="93">
        <f>指導機関用調整項目!$G$2*F194/$F$367</f>
        <v>0.12277137513777685</v>
      </c>
      <c r="H194" s="93">
        <f t="shared" si="74"/>
        <v>8.3317991594141105</v>
      </c>
      <c r="J194" s="93">
        <f t="shared" ref="J194:J257" si="78">V194</f>
        <v>27.274999999999999</v>
      </c>
      <c r="K194" s="93">
        <f t="shared" ref="K194:K257" si="79">AD194</f>
        <v>26</v>
      </c>
      <c r="L194" s="93">
        <f t="shared" ref="L194:L257" si="80">AL194</f>
        <v>26.82</v>
      </c>
      <c r="M194" s="93">
        <f t="shared" ref="M194:M257" si="81">AT194</f>
        <v>27.32</v>
      </c>
      <c r="N194" s="93">
        <f t="shared" ref="N194:N257" si="82">BB194</f>
        <v>21.35</v>
      </c>
      <c r="O194" s="93">
        <f t="shared" ref="O194:O257" si="83">BJ194</f>
        <v>24.06</v>
      </c>
      <c r="P194" s="93">
        <f t="shared" ref="P194:P257" si="84">BR194</f>
        <v>25.06</v>
      </c>
      <c r="Q194" s="93">
        <f t="shared" ref="Q194:Q257" si="85">BZ194</f>
        <v>25.68</v>
      </c>
      <c r="R194" s="93">
        <f t="shared" ref="R194:R257" si="86">CH194</f>
        <v>25.72</v>
      </c>
      <c r="S194" s="93">
        <f t="shared" ref="S194:S257" si="87">CP194</f>
        <v>24.880000000000003</v>
      </c>
      <c r="V194" s="93">
        <f t="shared" ref="V194:V257" si="88">AVERAGE(W194:AA194)</f>
        <v>27.274999999999999</v>
      </c>
      <c r="X194" s="91">
        <v>28.6</v>
      </c>
      <c r="Y194" s="91">
        <v>26.9</v>
      </c>
      <c r="Z194" s="91">
        <v>26.8</v>
      </c>
      <c r="AA194" s="91">
        <v>26.8</v>
      </c>
      <c r="AB194" s="92"/>
      <c r="AD194" s="93">
        <f t="shared" ref="AD194:AD257" si="89">AVERAGE(AE194:AI194)</f>
        <v>26</v>
      </c>
      <c r="AE194" s="91">
        <v>26.3</v>
      </c>
      <c r="AF194" s="91">
        <v>26.6</v>
      </c>
      <c r="AG194" s="91">
        <v>25.7</v>
      </c>
      <c r="AH194" s="91">
        <v>25.9</v>
      </c>
      <c r="AI194" s="91">
        <v>25.5</v>
      </c>
      <c r="AJ194" s="92"/>
      <c r="AL194" s="93">
        <f t="shared" ref="AL194:AL257" si="90">AVERAGE(AM194:AQ194)</f>
        <v>26.82</v>
      </c>
      <c r="AM194" s="91">
        <v>27.2</v>
      </c>
      <c r="AN194" s="91">
        <v>28</v>
      </c>
      <c r="AO194" s="91">
        <v>26.2</v>
      </c>
      <c r="AP194" s="91">
        <v>26</v>
      </c>
      <c r="AQ194" s="91">
        <v>26.7</v>
      </c>
      <c r="AR194" s="92"/>
      <c r="AT194" s="93">
        <f t="shared" ref="AT194:AT257" si="91">AVERAGE(AU194:AY194)</f>
        <v>27.32</v>
      </c>
      <c r="AU194" s="91">
        <v>27.6</v>
      </c>
      <c r="AV194" s="91">
        <v>29.4</v>
      </c>
      <c r="AW194" s="91">
        <v>26.1</v>
      </c>
      <c r="AX194" s="91">
        <v>26.3</v>
      </c>
      <c r="AY194" s="91">
        <v>27.2</v>
      </c>
      <c r="AZ194" s="92"/>
      <c r="BB194" s="93">
        <f t="shared" ref="BB194:BB257" si="92">AVERAGE(BC194:BG194)</f>
        <v>21.35</v>
      </c>
      <c r="BC194" s="91">
        <v>21.2</v>
      </c>
      <c r="BD194" s="91">
        <v>23.2</v>
      </c>
      <c r="BE194" s="91">
        <v>21.1</v>
      </c>
      <c r="BF194" s="91">
        <v>19.899999999999999</v>
      </c>
      <c r="BH194" s="92"/>
      <c r="BJ194" s="93">
        <f t="shared" ref="BJ194:BJ257" si="93">AVERAGE(BK194:BO194)</f>
        <v>24.06</v>
      </c>
      <c r="BK194" s="91">
        <v>23.9</v>
      </c>
      <c r="BL194" s="91">
        <v>25.9</v>
      </c>
      <c r="BM194" s="91">
        <v>24</v>
      </c>
      <c r="BN194" s="91">
        <v>23.1</v>
      </c>
      <c r="BO194" s="91">
        <v>23.4</v>
      </c>
      <c r="BR194" s="93">
        <f t="shared" ref="BR194:BR257" si="94">AVERAGE(BS194:BW194)</f>
        <v>25.06</v>
      </c>
      <c r="BS194" s="91">
        <v>24.6</v>
      </c>
      <c r="BT194" s="91">
        <v>26.2</v>
      </c>
      <c r="BU194" s="91">
        <v>24.8</v>
      </c>
      <c r="BV194" s="91">
        <v>24.9</v>
      </c>
      <c r="BW194" s="91">
        <v>24.8</v>
      </c>
      <c r="BZ194" s="93">
        <f t="shared" ref="BZ194:BZ257" si="95">AVERAGE(CA194:CE194)</f>
        <v>25.68</v>
      </c>
      <c r="CA194" s="91">
        <v>25.5</v>
      </c>
      <c r="CB194" s="91">
        <v>26.3</v>
      </c>
      <c r="CC194" s="91">
        <v>25.7</v>
      </c>
      <c r="CD194" s="91">
        <v>25.6</v>
      </c>
      <c r="CE194" s="91">
        <v>25.3</v>
      </c>
      <c r="CH194" s="93">
        <f t="shared" ref="CH194:CH257" si="96">AVERAGE(CI194:CM194)</f>
        <v>25.72</v>
      </c>
      <c r="CI194" s="91">
        <v>25.8</v>
      </c>
      <c r="CJ194" s="91">
        <v>26.6</v>
      </c>
      <c r="CK194" s="91">
        <v>25.5</v>
      </c>
      <c r="CL194" s="91">
        <v>25.3</v>
      </c>
      <c r="CM194" s="91">
        <v>25.4</v>
      </c>
      <c r="CP194" s="93">
        <f t="shared" ref="CP194:CP257" si="97">AVERAGE(CQ194:CU194)</f>
        <v>24.880000000000003</v>
      </c>
      <c r="CQ194" s="91">
        <v>24.6</v>
      </c>
      <c r="CR194" s="91">
        <v>26.5</v>
      </c>
      <c r="CS194" s="91">
        <v>23.8</v>
      </c>
      <c r="CT194" s="91">
        <v>24.1</v>
      </c>
      <c r="CU194" s="91">
        <v>25.4</v>
      </c>
    </row>
    <row r="195" spans="3:99">
      <c r="C195" s="92">
        <f t="shared" ref="C195:C258" si="98">C194+1</f>
        <v>45851</v>
      </c>
      <c r="D195" s="93">
        <f t="shared" si="75"/>
        <v>22.908627999999997</v>
      </c>
      <c r="E195" s="93">
        <f t="shared" si="76"/>
        <v>23.56</v>
      </c>
      <c r="F195" s="93">
        <f t="shared" si="77"/>
        <v>14.908627999999997</v>
      </c>
      <c r="G195" s="93">
        <f>指導機関用調整項目!$G$2*F195/$F$367</f>
        <v>0.11140764619085841</v>
      </c>
      <c r="H195" s="93">
        <f t="shared" ref="H195:H258" si="99">G195+H194</f>
        <v>8.4432068056049694</v>
      </c>
      <c r="J195" s="93">
        <f t="shared" si="78"/>
        <v>26.450000000000003</v>
      </c>
      <c r="K195" s="93">
        <f t="shared" si="79"/>
        <v>25.3</v>
      </c>
      <c r="L195" s="93">
        <f t="shared" si="80"/>
        <v>25.660000000000004</v>
      </c>
      <c r="M195" s="93">
        <f t="shared" si="81"/>
        <v>26.46</v>
      </c>
      <c r="N195" s="93">
        <f t="shared" si="82"/>
        <v>20.45</v>
      </c>
      <c r="O195" s="93">
        <f t="shared" si="83"/>
        <v>23.46</v>
      </c>
      <c r="P195" s="93">
        <f t="shared" si="84"/>
        <v>23.56</v>
      </c>
      <c r="Q195" s="93">
        <f t="shared" si="85"/>
        <v>25.1</v>
      </c>
      <c r="R195" s="93">
        <f t="shared" si="86"/>
        <v>25.48</v>
      </c>
      <c r="S195" s="93">
        <f t="shared" si="87"/>
        <v>24.500000000000004</v>
      </c>
      <c r="V195" s="93">
        <f t="shared" si="88"/>
        <v>26.450000000000003</v>
      </c>
      <c r="X195" s="91">
        <v>26.6</v>
      </c>
      <c r="Y195" s="91">
        <v>26.3</v>
      </c>
      <c r="Z195" s="91">
        <v>25.7</v>
      </c>
      <c r="AA195" s="91">
        <v>27.2</v>
      </c>
      <c r="AB195" s="92"/>
      <c r="AD195" s="93">
        <f t="shared" si="89"/>
        <v>25.3</v>
      </c>
      <c r="AE195" s="91">
        <v>23.6</v>
      </c>
      <c r="AF195" s="91">
        <v>25</v>
      </c>
      <c r="AG195" s="91">
        <v>25.9</v>
      </c>
      <c r="AH195" s="91">
        <v>25.7</v>
      </c>
      <c r="AI195" s="91">
        <v>26.3</v>
      </c>
      <c r="AJ195" s="92"/>
      <c r="AL195" s="93">
        <f t="shared" si="90"/>
        <v>25.660000000000004</v>
      </c>
      <c r="AM195" s="91">
        <v>23.7</v>
      </c>
      <c r="AN195" s="91">
        <v>25.5</v>
      </c>
      <c r="AO195" s="91">
        <v>26.6</v>
      </c>
      <c r="AP195" s="91">
        <v>25.8</v>
      </c>
      <c r="AQ195" s="91">
        <v>26.7</v>
      </c>
      <c r="AR195" s="92"/>
      <c r="AT195" s="93">
        <f t="shared" si="91"/>
        <v>26.46</v>
      </c>
      <c r="AU195" s="91">
        <v>24</v>
      </c>
      <c r="AV195" s="91">
        <v>28.3</v>
      </c>
      <c r="AW195" s="91">
        <v>26.6</v>
      </c>
      <c r="AX195" s="91">
        <v>25.6</v>
      </c>
      <c r="AY195" s="91">
        <v>27.8</v>
      </c>
      <c r="AZ195" s="92"/>
      <c r="BB195" s="93">
        <f t="shared" si="92"/>
        <v>20.45</v>
      </c>
      <c r="BC195" s="91">
        <v>19.3</v>
      </c>
      <c r="BD195" s="91">
        <v>20.5</v>
      </c>
      <c r="BE195" s="91">
        <v>22.3</v>
      </c>
      <c r="BF195" s="91">
        <v>19.7</v>
      </c>
      <c r="BH195" s="92"/>
      <c r="BJ195" s="93">
        <f t="shared" si="93"/>
        <v>23.46</v>
      </c>
      <c r="BK195" s="91">
        <v>21.8</v>
      </c>
      <c r="BL195" s="91">
        <v>23.3</v>
      </c>
      <c r="BM195" s="91">
        <v>25.3</v>
      </c>
      <c r="BN195" s="91">
        <v>22.8</v>
      </c>
      <c r="BO195" s="91">
        <v>24.1</v>
      </c>
      <c r="BR195" s="93">
        <f t="shared" si="94"/>
        <v>23.56</v>
      </c>
      <c r="BS195" s="91">
        <v>22.7</v>
      </c>
      <c r="BT195" s="91">
        <v>25.1</v>
      </c>
      <c r="BU195" s="91">
        <v>24.9</v>
      </c>
      <c r="BV195" s="91">
        <v>24.4</v>
      </c>
      <c r="BW195" s="91">
        <v>20.7</v>
      </c>
      <c r="BZ195" s="93">
        <f t="shared" si="95"/>
        <v>25.1</v>
      </c>
      <c r="CA195" s="91">
        <v>23.9</v>
      </c>
      <c r="CB195" s="91">
        <v>26.1</v>
      </c>
      <c r="CC195" s="91">
        <v>26.1</v>
      </c>
      <c r="CD195" s="91">
        <v>25.5</v>
      </c>
      <c r="CE195" s="91">
        <v>23.9</v>
      </c>
      <c r="CH195" s="93">
        <f t="shared" si="96"/>
        <v>25.48</v>
      </c>
      <c r="CI195" s="91">
        <v>24.1</v>
      </c>
      <c r="CJ195" s="91">
        <v>26.5</v>
      </c>
      <c r="CK195" s="91">
        <v>26.3</v>
      </c>
      <c r="CL195" s="91">
        <v>25.2</v>
      </c>
      <c r="CM195" s="91">
        <v>25.3</v>
      </c>
      <c r="CP195" s="93">
        <f t="shared" si="97"/>
        <v>24.500000000000004</v>
      </c>
      <c r="CQ195" s="91">
        <v>22.4</v>
      </c>
      <c r="CR195" s="91">
        <v>24.5</v>
      </c>
      <c r="CS195" s="91">
        <v>25.8</v>
      </c>
      <c r="CT195" s="91">
        <v>24.6</v>
      </c>
      <c r="CU195" s="91">
        <v>25.2</v>
      </c>
    </row>
    <row r="196" spans="3:99">
      <c r="C196" s="92">
        <f t="shared" si="98"/>
        <v>45852</v>
      </c>
      <c r="D196" s="93">
        <f t="shared" si="75"/>
        <v>23.334423999999999</v>
      </c>
      <c r="E196" s="93">
        <f t="shared" si="76"/>
        <v>23.98</v>
      </c>
      <c r="F196" s="93">
        <f t="shared" si="77"/>
        <v>15.334423999999999</v>
      </c>
      <c r="G196" s="93">
        <f>指導機関用調整項目!$G$2*F196/$F$367</f>
        <v>0.11458949029599558</v>
      </c>
      <c r="H196" s="93">
        <f t="shared" si="99"/>
        <v>8.5577962959009657</v>
      </c>
      <c r="J196" s="93">
        <f t="shared" si="78"/>
        <v>25.15</v>
      </c>
      <c r="K196" s="93">
        <f t="shared" si="79"/>
        <v>24.54</v>
      </c>
      <c r="L196" s="93">
        <f t="shared" si="80"/>
        <v>25</v>
      </c>
      <c r="M196" s="93">
        <f t="shared" si="81"/>
        <v>25.3</v>
      </c>
      <c r="N196" s="93">
        <f t="shared" si="82"/>
        <v>20.65</v>
      </c>
      <c r="O196" s="93">
        <f t="shared" si="83"/>
        <v>22.76</v>
      </c>
      <c r="P196" s="93">
        <f t="shared" si="84"/>
        <v>23.98</v>
      </c>
      <c r="Q196" s="93">
        <f t="shared" si="85"/>
        <v>24.68</v>
      </c>
      <c r="R196" s="93">
        <f t="shared" si="86"/>
        <v>24.58</v>
      </c>
      <c r="S196" s="93">
        <f t="shared" si="87"/>
        <v>23.84</v>
      </c>
      <c r="V196" s="93">
        <f t="shared" si="88"/>
        <v>25.15</v>
      </c>
      <c r="X196" s="91">
        <v>27.1</v>
      </c>
      <c r="Y196" s="91">
        <v>26.6</v>
      </c>
      <c r="Z196" s="91">
        <v>24.6</v>
      </c>
      <c r="AA196" s="91">
        <v>22.3</v>
      </c>
      <c r="AB196" s="92"/>
      <c r="AD196" s="93">
        <f t="shared" si="89"/>
        <v>24.54</v>
      </c>
      <c r="AE196" s="91">
        <v>24.9</v>
      </c>
      <c r="AF196" s="91">
        <v>25.9</v>
      </c>
      <c r="AG196" s="91">
        <v>25.7</v>
      </c>
      <c r="AH196" s="91">
        <v>24.1</v>
      </c>
      <c r="AI196" s="91">
        <v>22.1</v>
      </c>
      <c r="AJ196" s="92"/>
      <c r="AL196" s="93">
        <f t="shared" si="90"/>
        <v>25</v>
      </c>
      <c r="AM196" s="91">
        <v>24.7</v>
      </c>
      <c r="AN196" s="91">
        <v>27.1</v>
      </c>
      <c r="AO196" s="91">
        <v>26.1</v>
      </c>
      <c r="AP196" s="91">
        <v>24.5</v>
      </c>
      <c r="AQ196" s="91">
        <v>22.6</v>
      </c>
      <c r="AR196" s="92"/>
      <c r="AT196" s="93">
        <f t="shared" si="91"/>
        <v>25.3</v>
      </c>
      <c r="AU196" s="91">
        <v>25.1</v>
      </c>
      <c r="AV196" s="91">
        <v>28.2</v>
      </c>
      <c r="AW196" s="91">
        <v>26.2</v>
      </c>
      <c r="AX196" s="91">
        <v>24.5</v>
      </c>
      <c r="AY196" s="91">
        <v>22.5</v>
      </c>
      <c r="AZ196" s="92"/>
      <c r="BB196" s="93">
        <f t="shared" si="92"/>
        <v>20.65</v>
      </c>
      <c r="BC196" s="91">
        <v>21.3</v>
      </c>
      <c r="BD196" s="91">
        <v>21.9</v>
      </c>
      <c r="BE196" s="91">
        <v>20</v>
      </c>
      <c r="BF196" s="91">
        <v>19.399999999999999</v>
      </c>
      <c r="BH196" s="92"/>
      <c r="BJ196" s="93">
        <f t="shared" si="93"/>
        <v>22.76</v>
      </c>
      <c r="BK196" s="91">
        <v>23.4</v>
      </c>
      <c r="BL196" s="91">
        <v>24.8</v>
      </c>
      <c r="BM196" s="91">
        <v>23.1</v>
      </c>
      <c r="BN196" s="91">
        <v>22.1</v>
      </c>
      <c r="BO196" s="91">
        <v>20.399999999999999</v>
      </c>
      <c r="BR196" s="93">
        <f t="shared" si="94"/>
        <v>23.98</v>
      </c>
      <c r="BS196" s="91">
        <v>23.6</v>
      </c>
      <c r="BT196" s="91">
        <v>26.3</v>
      </c>
      <c r="BU196" s="91">
        <v>24.6</v>
      </c>
      <c r="BV196" s="91">
        <v>23</v>
      </c>
      <c r="BW196" s="91">
        <v>22.4</v>
      </c>
      <c r="BZ196" s="93">
        <f t="shared" si="95"/>
        <v>24.68</v>
      </c>
      <c r="CA196" s="91">
        <v>24.4</v>
      </c>
      <c r="CB196" s="91">
        <v>26.8</v>
      </c>
      <c r="CC196" s="91">
        <v>25.6</v>
      </c>
      <c r="CD196" s="91">
        <v>24.8</v>
      </c>
      <c r="CE196" s="91">
        <v>21.8</v>
      </c>
      <c r="CH196" s="93">
        <f t="shared" si="96"/>
        <v>24.58</v>
      </c>
      <c r="CI196" s="91">
        <v>24.3</v>
      </c>
      <c r="CJ196" s="91">
        <v>26.9</v>
      </c>
      <c r="CK196" s="91">
        <v>25.7</v>
      </c>
      <c r="CL196" s="91">
        <v>24.2</v>
      </c>
      <c r="CM196" s="91">
        <v>21.8</v>
      </c>
      <c r="CP196" s="93">
        <f t="shared" si="97"/>
        <v>23.84</v>
      </c>
      <c r="CQ196" s="91">
        <v>23.7</v>
      </c>
      <c r="CR196" s="91">
        <v>26.1</v>
      </c>
      <c r="CS196" s="91">
        <v>25</v>
      </c>
      <c r="CT196" s="91">
        <v>23.2</v>
      </c>
      <c r="CU196" s="91">
        <v>21.2</v>
      </c>
    </row>
    <row r="197" spans="3:99">
      <c r="C197" s="92">
        <f t="shared" si="98"/>
        <v>45853</v>
      </c>
      <c r="D197" s="93">
        <f t="shared" si="75"/>
        <v>23.476355999999996</v>
      </c>
      <c r="E197" s="93">
        <f t="shared" si="76"/>
        <v>24.119999999999997</v>
      </c>
      <c r="F197" s="93">
        <f t="shared" si="77"/>
        <v>15.476355999999996</v>
      </c>
      <c r="G197" s="93">
        <f>指導機関用調整項目!$G$2*F197/$F$367</f>
        <v>0.11565010499770795</v>
      </c>
      <c r="H197" s="93">
        <f t="shared" si="99"/>
        <v>8.6734464008986745</v>
      </c>
      <c r="J197" s="93">
        <f t="shared" si="78"/>
        <v>25.3</v>
      </c>
      <c r="K197" s="93">
        <f t="shared" si="79"/>
        <v>25.040000000000003</v>
      </c>
      <c r="L197" s="93">
        <f t="shared" si="80"/>
        <v>25.28</v>
      </c>
      <c r="M197" s="93">
        <f t="shared" si="81"/>
        <v>25.76</v>
      </c>
      <c r="N197" s="93">
        <f t="shared" si="82"/>
        <v>21.074999999999999</v>
      </c>
      <c r="O197" s="93">
        <f t="shared" si="83"/>
        <v>23.26</v>
      </c>
      <c r="P197" s="93">
        <f t="shared" si="84"/>
        <v>24.119999999999997</v>
      </c>
      <c r="Q197" s="93">
        <f t="shared" si="85"/>
        <v>25.04</v>
      </c>
      <c r="R197" s="93">
        <f t="shared" si="86"/>
        <v>25.28</v>
      </c>
      <c r="S197" s="93">
        <f t="shared" si="87"/>
        <v>24.38</v>
      </c>
      <c r="V197" s="93">
        <f t="shared" si="88"/>
        <v>25.3</v>
      </c>
      <c r="X197" s="91">
        <v>27.7</v>
      </c>
      <c r="Y197" s="91">
        <v>24.3</v>
      </c>
      <c r="Z197" s="91">
        <v>25.7</v>
      </c>
      <c r="AA197" s="91">
        <v>23.5</v>
      </c>
      <c r="AB197" s="92"/>
      <c r="AD197" s="93">
        <f t="shared" si="89"/>
        <v>25.040000000000003</v>
      </c>
      <c r="AE197" s="91">
        <v>25.9</v>
      </c>
      <c r="AF197" s="91">
        <v>26.4</v>
      </c>
      <c r="AG197" s="91">
        <v>24.1</v>
      </c>
      <c r="AH197" s="91">
        <v>25.4</v>
      </c>
      <c r="AI197" s="91">
        <v>23.4</v>
      </c>
      <c r="AJ197" s="92"/>
      <c r="AL197" s="93">
        <f t="shared" si="90"/>
        <v>25.28</v>
      </c>
      <c r="AM197" s="91">
        <v>25.9</v>
      </c>
      <c r="AN197" s="91">
        <v>27.8</v>
      </c>
      <c r="AO197" s="91">
        <v>23.9</v>
      </c>
      <c r="AP197" s="91">
        <v>25.4</v>
      </c>
      <c r="AQ197" s="91">
        <v>23.4</v>
      </c>
      <c r="AR197" s="92"/>
      <c r="AT197" s="93">
        <f t="shared" si="91"/>
        <v>25.76</v>
      </c>
      <c r="AU197" s="91">
        <v>26.6</v>
      </c>
      <c r="AV197" s="91">
        <v>28.8</v>
      </c>
      <c r="AW197" s="91">
        <v>24</v>
      </c>
      <c r="AX197" s="91">
        <v>25.5</v>
      </c>
      <c r="AY197" s="91">
        <v>23.9</v>
      </c>
      <c r="AZ197" s="92"/>
      <c r="BB197" s="93">
        <f t="shared" si="92"/>
        <v>21.074999999999999</v>
      </c>
      <c r="BC197" s="91">
        <v>22.3</v>
      </c>
      <c r="BD197" s="91">
        <v>22.8</v>
      </c>
      <c r="BE197" s="91">
        <v>19.7</v>
      </c>
      <c r="BF197" s="91">
        <v>19.5</v>
      </c>
      <c r="BH197" s="92"/>
      <c r="BJ197" s="93">
        <f t="shared" si="93"/>
        <v>23.26</v>
      </c>
      <c r="BK197" s="91">
        <v>24.8</v>
      </c>
      <c r="BL197" s="91">
        <v>25.4</v>
      </c>
      <c r="BM197" s="91">
        <v>22.4</v>
      </c>
      <c r="BN197" s="91">
        <v>23.3</v>
      </c>
      <c r="BO197" s="91">
        <v>20.399999999999999</v>
      </c>
      <c r="BR197" s="93">
        <f t="shared" si="94"/>
        <v>24.119999999999997</v>
      </c>
      <c r="BS197" s="91">
        <v>24.9</v>
      </c>
      <c r="BT197" s="91">
        <v>26</v>
      </c>
      <c r="BU197" s="91">
        <v>22.6</v>
      </c>
      <c r="BV197" s="91">
        <v>24.1</v>
      </c>
      <c r="BW197" s="91">
        <v>23</v>
      </c>
      <c r="BZ197" s="93">
        <f t="shared" si="95"/>
        <v>25.04</v>
      </c>
      <c r="CA197" s="91">
        <v>25.7</v>
      </c>
      <c r="CB197" s="91">
        <v>27</v>
      </c>
      <c r="CC197" s="91">
        <v>24</v>
      </c>
      <c r="CD197" s="91">
        <v>25.4</v>
      </c>
      <c r="CE197" s="91">
        <v>23.1</v>
      </c>
      <c r="CH197" s="93">
        <f t="shared" si="96"/>
        <v>25.28</v>
      </c>
      <c r="CI197" s="91">
        <v>26.3</v>
      </c>
      <c r="CJ197" s="91">
        <v>27.1</v>
      </c>
      <c r="CK197" s="91">
        <v>24</v>
      </c>
      <c r="CL197" s="91">
        <v>25.7</v>
      </c>
      <c r="CM197" s="91">
        <v>23.3</v>
      </c>
      <c r="CP197" s="93">
        <f t="shared" si="97"/>
        <v>24.38</v>
      </c>
      <c r="CQ197" s="91">
        <v>25.7</v>
      </c>
      <c r="CR197" s="91">
        <v>26.4</v>
      </c>
      <c r="CS197" s="91">
        <v>23.2</v>
      </c>
      <c r="CT197" s="91">
        <v>24.9</v>
      </c>
      <c r="CU197" s="91">
        <v>21.7</v>
      </c>
    </row>
    <row r="198" spans="3:99">
      <c r="C198" s="92">
        <f t="shared" si="98"/>
        <v>45854</v>
      </c>
      <c r="D198" s="93">
        <f t="shared" si="75"/>
        <v>24.16574</v>
      </c>
      <c r="E198" s="93">
        <f t="shared" si="76"/>
        <v>24.8</v>
      </c>
      <c r="F198" s="93">
        <f t="shared" si="77"/>
        <v>16.16574</v>
      </c>
      <c r="G198" s="93">
        <f>指導機関用調整項目!$G$2*F198/$F$367</f>
        <v>0.12080166212031099</v>
      </c>
      <c r="H198" s="93">
        <f t="shared" si="99"/>
        <v>8.7942480630189852</v>
      </c>
      <c r="J198" s="93">
        <f t="shared" si="78"/>
        <v>25.950000000000003</v>
      </c>
      <c r="K198" s="93">
        <f t="shared" si="79"/>
        <v>25.74</v>
      </c>
      <c r="L198" s="93">
        <f t="shared" si="80"/>
        <v>26.18</v>
      </c>
      <c r="M198" s="93">
        <f t="shared" si="81"/>
        <v>27.04</v>
      </c>
      <c r="N198" s="93">
        <f t="shared" si="82"/>
        <v>22.324999999999999</v>
      </c>
      <c r="O198" s="93">
        <f t="shared" si="83"/>
        <v>24.58</v>
      </c>
      <c r="P198" s="93">
        <f t="shared" si="84"/>
        <v>24.8</v>
      </c>
      <c r="Q198" s="93">
        <f t="shared" si="85"/>
        <v>25.68</v>
      </c>
      <c r="R198" s="93">
        <f t="shared" si="86"/>
        <v>25.92</v>
      </c>
      <c r="S198" s="93">
        <f t="shared" si="87"/>
        <v>25.380000000000003</v>
      </c>
      <c r="V198" s="93">
        <f t="shared" si="88"/>
        <v>25.950000000000003</v>
      </c>
      <c r="X198" s="91">
        <v>28.8</v>
      </c>
      <c r="Y198" s="91">
        <v>23.9</v>
      </c>
      <c r="Z198" s="91">
        <v>27</v>
      </c>
      <c r="AA198" s="91">
        <v>24.1</v>
      </c>
      <c r="AB198" s="92"/>
      <c r="AD198" s="93">
        <f t="shared" si="89"/>
        <v>25.74</v>
      </c>
      <c r="AE198" s="91">
        <v>26.8</v>
      </c>
      <c r="AF198" s="91">
        <v>26.8</v>
      </c>
      <c r="AG198" s="91">
        <v>23.7</v>
      </c>
      <c r="AH198" s="91">
        <v>27.2</v>
      </c>
      <c r="AI198" s="91">
        <v>24.2</v>
      </c>
      <c r="AJ198" s="92"/>
      <c r="AL198" s="93">
        <f t="shared" si="90"/>
        <v>26.18</v>
      </c>
      <c r="AM198" s="91">
        <v>27.8</v>
      </c>
      <c r="AN198" s="91">
        <v>27.5</v>
      </c>
      <c r="AO198" s="91">
        <v>23.7</v>
      </c>
      <c r="AP198" s="91">
        <v>27.6</v>
      </c>
      <c r="AQ198" s="91">
        <v>24.3</v>
      </c>
      <c r="AR198" s="92"/>
      <c r="AT198" s="93">
        <f t="shared" si="91"/>
        <v>27.04</v>
      </c>
      <c r="AU198" s="91">
        <v>28.9</v>
      </c>
      <c r="AV198" s="91">
        <v>30</v>
      </c>
      <c r="AW198" s="91">
        <v>23.7</v>
      </c>
      <c r="AX198" s="91">
        <v>27.7</v>
      </c>
      <c r="AY198" s="91">
        <v>24.9</v>
      </c>
      <c r="AZ198" s="92"/>
      <c r="BB198" s="93">
        <f t="shared" si="92"/>
        <v>22.324999999999999</v>
      </c>
      <c r="BC198" s="91">
        <v>24.2</v>
      </c>
      <c r="BD198" s="91">
        <v>25.3</v>
      </c>
      <c r="BE198" s="91">
        <v>18.600000000000001</v>
      </c>
      <c r="BF198" s="91">
        <v>21.2</v>
      </c>
      <c r="BH198" s="92"/>
      <c r="BJ198" s="93">
        <f t="shared" si="93"/>
        <v>24.58</v>
      </c>
      <c r="BK198" s="91">
        <v>26.4</v>
      </c>
      <c r="BL198" s="91">
        <v>28</v>
      </c>
      <c r="BM198" s="91">
        <v>21.3</v>
      </c>
      <c r="BN198" s="91">
        <v>25.2</v>
      </c>
      <c r="BO198" s="91">
        <v>22</v>
      </c>
      <c r="BR198" s="93">
        <f t="shared" si="94"/>
        <v>24.8</v>
      </c>
      <c r="BS198" s="91">
        <v>26.6</v>
      </c>
      <c r="BT198" s="91">
        <v>27.1</v>
      </c>
      <c r="BU198" s="91">
        <v>22.8</v>
      </c>
      <c r="BV198" s="91">
        <v>25.4</v>
      </c>
      <c r="BW198" s="91">
        <v>22.1</v>
      </c>
      <c r="BZ198" s="93">
        <f t="shared" si="95"/>
        <v>25.68</v>
      </c>
      <c r="CA198" s="91">
        <v>26.8</v>
      </c>
      <c r="CB198" s="91">
        <v>27</v>
      </c>
      <c r="CC198" s="91">
        <v>24.7</v>
      </c>
      <c r="CD198" s="91">
        <v>26.8</v>
      </c>
      <c r="CE198" s="91">
        <v>23.1</v>
      </c>
      <c r="CH198" s="93">
        <f t="shared" si="96"/>
        <v>25.92</v>
      </c>
      <c r="CI198" s="91">
        <v>27.4</v>
      </c>
      <c r="CJ198" s="91">
        <v>27.2</v>
      </c>
      <c r="CK198" s="91">
        <v>24.1</v>
      </c>
      <c r="CL198" s="91">
        <v>26.7</v>
      </c>
      <c r="CM198" s="91">
        <v>24.2</v>
      </c>
      <c r="CP198" s="93">
        <f t="shared" si="97"/>
        <v>25.380000000000003</v>
      </c>
      <c r="CQ198" s="91">
        <v>26.4</v>
      </c>
      <c r="CR198" s="91">
        <v>27.9</v>
      </c>
      <c r="CS198" s="91">
        <v>23.1</v>
      </c>
      <c r="CT198" s="91">
        <v>26.3</v>
      </c>
      <c r="CU198" s="91">
        <v>23.2</v>
      </c>
    </row>
    <row r="199" spans="3:99">
      <c r="C199" s="92">
        <f t="shared" si="98"/>
        <v>45855</v>
      </c>
      <c r="D199" s="93">
        <f t="shared" si="75"/>
        <v>23.780495999999999</v>
      </c>
      <c r="E199" s="93">
        <f t="shared" si="76"/>
        <v>24.42</v>
      </c>
      <c r="F199" s="93">
        <f t="shared" si="77"/>
        <v>15.780495999999999</v>
      </c>
      <c r="G199" s="93">
        <f>指導機関用調整項目!$G$2*F199/$F$367</f>
        <v>0.11792285078709167</v>
      </c>
      <c r="H199" s="93">
        <f t="shared" si="99"/>
        <v>8.9121709138060776</v>
      </c>
      <c r="J199" s="93">
        <f t="shared" si="78"/>
        <v>26.775000000000002</v>
      </c>
      <c r="K199" s="93">
        <f t="shared" si="79"/>
        <v>25.820000000000004</v>
      </c>
      <c r="L199" s="93">
        <f t="shared" si="80"/>
        <v>25.639999999999997</v>
      </c>
      <c r="M199" s="93">
        <f t="shared" si="81"/>
        <v>26.24</v>
      </c>
      <c r="N199" s="93">
        <f t="shared" si="82"/>
        <v>22.174999999999997</v>
      </c>
      <c r="O199" s="93">
        <f t="shared" si="83"/>
        <v>24.64</v>
      </c>
      <c r="P199" s="93">
        <f t="shared" si="84"/>
        <v>24.42</v>
      </c>
      <c r="Q199" s="93">
        <f t="shared" si="85"/>
        <v>25.5</v>
      </c>
      <c r="R199" s="93">
        <f t="shared" si="86"/>
        <v>25.859999999999996</v>
      </c>
      <c r="S199" s="93">
        <f t="shared" si="87"/>
        <v>25.499999999999996</v>
      </c>
      <c r="V199" s="93">
        <f t="shared" si="88"/>
        <v>26.775000000000002</v>
      </c>
      <c r="X199" s="91">
        <v>29.8</v>
      </c>
      <c r="Y199" s="91">
        <v>26.4</v>
      </c>
      <c r="Z199" s="91">
        <v>27.1</v>
      </c>
      <c r="AA199" s="91">
        <v>23.8</v>
      </c>
      <c r="AB199" s="92"/>
      <c r="AD199" s="93">
        <f t="shared" si="89"/>
        <v>25.820000000000004</v>
      </c>
      <c r="AE199" s="91">
        <v>24.4</v>
      </c>
      <c r="AF199" s="91">
        <v>29</v>
      </c>
      <c r="AG199" s="91">
        <v>25.5</v>
      </c>
      <c r="AH199" s="91">
        <v>26.9</v>
      </c>
      <c r="AI199" s="91">
        <v>23.3</v>
      </c>
      <c r="AJ199" s="92"/>
      <c r="AL199" s="93">
        <f t="shared" si="90"/>
        <v>25.639999999999997</v>
      </c>
      <c r="AM199" s="91">
        <v>24.4</v>
      </c>
      <c r="AN199" s="91">
        <v>28</v>
      </c>
      <c r="AO199" s="91">
        <v>25.3</v>
      </c>
      <c r="AP199" s="91">
        <v>27</v>
      </c>
      <c r="AQ199" s="91">
        <v>23.5</v>
      </c>
      <c r="AR199" s="92"/>
      <c r="AT199" s="93">
        <f t="shared" si="91"/>
        <v>26.24</v>
      </c>
      <c r="AU199" s="91">
        <v>25.1</v>
      </c>
      <c r="AV199" s="91">
        <v>29.4</v>
      </c>
      <c r="AW199" s="91">
        <v>26</v>
      </c>
      <c r="AX199" s="91">
        <v>27.1</v>
      </c>
      <c r="AY199" s="91">
        <v>23.6</v>
      </c>
      <c r="AZ199" s="92"/>
      <c r="BB199" s="93">
        <f t="shared" si="92"/>
        <v>22.174999999999997</v>
      </c>
      <c r="BC199" s="91">
        <v>21.2</v>
      </c>
      <c r="BD199" s="91">
        <v>24.9</v>
      </c>
      <c r="BE199" s="91">
        <v>21</v>
      </c>
      <c r="BF199" s="91">
        <v>21.6</v>
      </c>
      <c r="BH199" s="92"/>
      <c r="BJ199" s="93">
        <f t="shared" si="93"/>
        <v>24.64</v>
      </c>
      <c r="BK199" s="91">
        <v>23.8</v>
      </c>
      <c r="BL199" s="91">
        <v>27.9</v>
      </c>
      <c r="BM199" s="91">
        <v>24.3</v>
      </c>
      <c r="BN199" s="91">
        <v>25</v>
      </c>
      <c r="BO199" s="91">
        <v>22.2</v>
      </c>
      <c r="BR199" s="93">
        <f t="shared" si="94"/>
        <v>24.42</v>
      </c>
      <c r="BS199" s="91">
        <v>24.2</v>
      </c>
      <c r="BT199" s="91">
        <v>27.5</v>
      </c>
      <c r="BU199" s="91">
        <v>24.6</v>
      </c>
      <c r="BV199" s="91">
        <v>25.3</v>
      </c>
      <c r="BW199" s="91">
        <v>20.5</v>
      </c>
      <c r="BZ199" s="93">
        <f t="shared" si="95"/>
        <v>25.5</v>
      </c>
      <c r="CA199" s="91">
        <v>25.4</v>
      </c>
      <c r="CB199" s="91">
        <v>27.1</v>
      </c>
      <c r="CC199" s="91">
        <v>25.3</v>
      </c>
      <c r="CD199" s="91">
        <v>26.8</v>
      </c>
      <c r="CE199" s="91">
        <v>22.9</v>
      </c>
      <c r="CH199" s="93">
        <f t="shared" si="96"/>
        <v>25.859999999999996</v>
      </c>
      <c r="CI199" s="91">
        <v>25.9</v>
      </c>
      <c r="CJ199" s="91">
        <v>27.7</v>
      </c>
      <c r="CK199" s="91">
        <v>25.6</v>
      </c>
      <c r="CL199" s="91">
        <v>26.4</v>
      </c>
      <c r="CM199" s="91">
        <v>23.7</v>
      </c>
      <c r="CP199" s="93">
        <f t="shared" si="97"/>
        <v>25.499999999999996</v>
      </c>
      <c r="CQ199" s="91">
        <v>24.7</v>
      </c>
      <c r="CR199" s="91">
        <v>28.4</v>
      </c>
      <c r="CS199" s="91">
        <v>25.1</v>
      </c>
      <c r="CT199" s="91">
        <v>26</v>
      </c>
      <c r="CU199" s="91">
        <v>23.3</v>
      </c>
    </row>
    <row r="200" spans="3:99">
      <c r="C200" s="92">
        <f t="shared" si="98"/>
        <v>45856</v>
      </c>
      <c r="D200" s="93">
        <f t="shared" si="75"/>
        <v>25.159264</v>
      </c>
      <c r="E200" s="93">
        <f t="shared" si="76"/>
        <v>25.78</v>
      </c>
      <c r="F200" s="93">
        <f t="shared" si="77"/>
        <v>17.159264</v>
      </c>
      <c r="G200" s="93">
        <f>指導機関用調整項目!$G$2*F200/$F$367</f>
        <v>0.12822596503229769</v>
      </c>
      <c r="H200" s="93">
        <f t="shared" si="99"/>
        <v>9.0403968788383757</v>
      </c>
      <c r="J200" s="93">
        <f t="shared" si="78"/>
        <v>26.4</v>
      </c>
      <c r="K200" s="93">
        <f t="shared" si="79"/>
        <v>26.18</v>
      </c>
      <c r="L200" s="93">
        <f t="shared" si="80"/>
        <v>26.18</v>
      </c>
      <c r="M200" s="93">
        <f t="shared" si="81"/>
        <v>26.74</v>
      </c>
      <c r="N200" s="93">
        <f t="shared" si="82"/>
        <v>22.75</v>
      </c>
      <c r="O200" s="93">
        <f t="shared" si="83"/>
        <v>25.06</v>
      </c>
      <c r="P200" s="93">
        <f t="shared" si="84"/>
        <v>25.78</v>
      </c>
      <c r="Q200" s="93">
        <f t="shared" si="85"/>
        <v>25.9</v>
      </c>
      <c r="R200" s="93">
        <f t="shared" si="86"/>
        <v>26.4</v>
      </c>
      <c r="S200" s="93">
        <f t="shared" si="87"/>
        <v>25.879999999999995</v>
      </c>
      <c r="V200" s="93">
        <f t="shared" si="88"/>
        <v>26.4</v>
      </c>
      <c r="X200" s="91">
        <v>29.2</v>
      </c>
      <c r="Y200" s="91">
        <v>27.6</v>
      </c>
      <c r="Z200" s="91">
        <v>27.6</v>
      </c>
      <c r="AA200" s="91">
        <v>21.2</v>
      </c>
      <c r="AB200" s="92"/>
      <c r="AD200" s="93">
        <f t="shared" si="89"/>
        <v>26.18</v>
      </c>
      <c r="AE200" s="91">
        <v>26.9</v>
      </c>
      <c r="AF200" s="91">
        <v>29.2</v>
      </c>
      <c r="AG200" s="91">
        <v>26.7</v>
      </c>
      <c r="AH200" s="91">
        <v>27.1</v>
      </c>
      <c r="AI200" s="91">
        <v>21</v>
      </c>
      <c r="AJ200" s="92"/>
      <c r="AL200" s="93">
        <f t="shared" si="90"/>
        <v>26.18</v>
      </c>
      <c r="AM200" s="91">
        <v>26.6</v>
      </c>
      <c r="AN200" s="91">
        <v>28.3</v>
      </c>
      <c r="AO200" s="91">
        <v>26.9</v>
      </c>
      <c r="AP200" s="91">
        <v>27.5</v>
      </c>
      <c r="AQ200" s="91">
        <v>21.6</v>
      </c>
      <c r="AR200" s="92"/>
      <c r="AT200" s="93">
        <f t="shared" si="91"/>
        <v>26.74</v>
      </c>
      <c r="AU200" s="91">
        <v>27.5</v>
      </c>
      <c r="AV200" s="91">
        <v>29.1</v>
      </c>
      <c r="AW200" s="91">
        <v>28</v>
      </c>
      <c r="AX200" s="91">
        <v>27.5</v>
      </c>
      <c r="AY200" s="91">
        <v>21.6</v>
      </c>
      <c r="AZ200" s="92"/>
      <c r="BB200" s="93">
        <f t="shared" si="92"/>
        <v>22.75</v>
      </c>
      <c r="BC200" s="91">
        <v>22.4</v>
      </c>
      <c r="BD200" s="91">
        <v>25.3</v>
      </c>
      <c r="BE200" s="91">
        <v>20.8</v>
      </c>
      <c r="BF200" s="91">
        <v>22.5</v>
      </c>
      <c r="BH200" s="92"/>
      <c r="BJ200" s="93">
        <f t="shared" si="93"/>
        <v>25.06</v>
      </c>
      <c r="BK200" s="91">
        <v>25.3</v>
      </c>
      <c r="BL200" s="91">
        <v>28.2</v>
      </c>
      <c r="BM200" s="91">
        <v>24.5</v>
      </c>
      <c r="BN200" s="91">
        <v>26.2</v>
      </c>
      <c r="BO200" s="91">
        <v>21.1</v>
      </c>
      <c r="BR200" s="93">
        <f t="shared" si="94"/>
        <v>25.78</v>
      </c>
      <c r="BS200" s="91">
        <v>26.7</v>
      </c>
      <c r="BT200" s="91">
        <v>28.1</v>
      </c>
      <c r="BU200" s="91">
        <v>25.6</v>
      </c>
      <c r="BV200" s="91">
        <v>25.8</v>
      </c>
      <c r="BW200" s="91">
        <v>22.7</v>
      </c>
      <c r="BZ200" s="93">
        <f t="shared" si="95"/>
        <v>25.9</v>
      </c>
      <c r="CA200" s="91">
        <v>27</v>
      </c>
      <c r="CB200" s="91">
        <v>27.4</v>
      </c>
      <c r="CC200" s="91">
        <v>26.6</v>
      </c>
      <c r="CD200" s="91">
        <v>26.8</v>
      </c>
      <c r="CE200" s="91">
        <v>21.7</v>
      </c>
      <c r="CH200" s="93">
        <f t="shared" si="96"/>
        <v>26.4</v>
      </c>
      <c r="CI200" s="91">
        <v>27.9</v>
      </c>
      <c r="CJ200" s="91">
        <v>28.2</v>
      </c>
      <c r="CK200" s="91">
        <v>26.7</v>
      </c>
      <c r="CL200" s="91">
        <v>26.8</v>
      </c>
      <c r="CM200" s="91">
        <v>22.4</v>
      </c>
      <c r="CP200" s="93">
        <f t="shared" si="97"/>
        <v>25.879999999999995</v>
      </c>
      <c r="CQ200" s="91">
        <v>26.5</v>
      </c>
      <c r="CR200" s="91">
        <v>28.8</v>
      </c>
      <c r="CS200" s="91">
        <v>25.8</v>
      </c>
      <c r="CT200" s="91">
        <v>26.6</v>
      </c>
      <c r="CU200" s="91">
        <v>21.7</v>
      </c>
    </row>
    <row r="201" spans="3:99">
      <c r="C201" s="92">
        <f t="shared" si="98"/>
        <v>45857</v>
      </c>
      <c r="D201" s="93">
        <f t="shared" si="75"/>
        <v>25.301196000000001</v>
      </c>
      <c r="E201" s="93">
        <f t="shared" si="76"/>
        <v>25.92</v>
      </c>
      <c r="F201" s="93">
        <f t="shared" si="77"/>
        <v>17.301196000000001</v>
      </c>
      <c r="G201" s="93">
        <f>指導機関用調整項目!$G$2*F201/$F$367</f>
        <v>0.12928657973401009</v>
      </c>
      <c r="H201" s="93">
        <f t="shared" si="99"/>
        <v>9.1696834585723863</v>
      </c>
      <c r="J201" s="93">
        <f t="shared" si="78"/>
        <v>26.625</v>
      </c>
      <c r="K201" s="93">
        <f t="shared" si="79"/>
        <v>26.4</v>
      </c>
      <c r="L201" s="93">
        <f t="shared" si="80"/>
        <v>26.72</v>
      </c>
      <c r="M201" s="93">
        <f t="shared" si="81"/>
        <v>27.320000000000004</v>
      </c>
      <c r="N201" s="93">
        <f t="shared" si="82"/>
        <v>23.549999999999997</v>
      </c>
      <c r="O201" s="93">
        <f t="shared" si="83"/>
        <v>25.619999999999997</v>
      </c>
      <c r="P201" s="93">
        <f t="shared" si="84"/>
        <v>25.92</v>
      </c>
      <c r="Q201" s="93">
        <f t="shared" si="85"/>
        <v>26.339999999999996</v>
      </c>
      <c r="R201" s="93">
        <f t="shared" si="86"/>
        <v>26.639999999999997</v>
      </c>
      <c r="S201" s="93">
        <f t="shared" si="87"/>
        <v>26.2</v>
      </c>
      <c r="V201" s="93">
        <f t="shared" si="88"/>
        <v>26.625</v>
      </c>
      <c r="X201" s="91">
        <v>28.6</v>
      </c>
      <c r="Y201" s="91">
        <v>26.3</v>
      </c>
      <c r="Z201" s="91">
        <v>28.5</v>
      </c>
      <c r="AA201" s="91">
        <v>23.1</v>
      </c>
      <c r="AB201" s="92"/>
      <c r="AD201" s="93">
        <f t="shared" si="89"/>
        <v>26.4</v>
      </c>
      <c r="AE201" s="91">
        <v>27.7</v>
      </c>
      <c r="AF201" s="91">
        <v>27.3</v>
      </c>
      <c r="AG201" s="91">
        <v>25.7</v>
      </c>
      <c r="AH201" s="91">
        <v>28.1</v>
      </c>
      <c r="AI201" s="91">
        <v>23.2</v>
      </c>
      <c r="AJ201" s="92"/>
      <c r="AL201" s="93">
        <f t="shared" si="90"/>
        <v>26.72</v>
      </c>
      <c r="AM201" s="91">
        <v>27.9</v>
      </c>
      <c r="AN201" s="91">
        <v>28.4</v>
      </c>
      <c r="AO201" s="91">
        <v>26</v>
      </c>
      <c r="AP201" s="91">
        <v>28</v>
      </c>
      <c r="AQ201" s="91">
        <v>23.3</v>
      </c>
      <c r="AR201" s="92"/>
      <c r="AT201" s="93">
        <f t="shared" si="91"/>
        <v>27.320000000000004</v>
      </c>
      <c r="AU201" s="91">
        <v>29.1</v>
      </c>
      <c r="AV201" s="91">
        <v>29.4</v>
      </c>
      <c r="AW201" s="91">
        <v>26.4</v>
      </c>
      <c r="AX201" s="91">
        <v>28.2</v>
      </c>
      <c r="AY201" s="91">
        <v>23.5</v>
      </c>
      <c r="AZ201" s="92"/>
      <c r="BB201" s="93">
        <f t="shared" si="92"/>
        <v>23.549999999999997</v>
      </c>
      <c r="BC201" s="91">
        <v>24.4</v>
      </c>
      <c r="BD201" s="91">
        <v>25.3</v>
      </c>
      <c r="BE201" s="91">
        <v>20.9</v>
      </c>
      <c r="BF201" s="91">
        <v>23.6</v>
      </c>
      <c r="BH201" s="92"/>
      <c r="BJ201" s="93">
        <f t="shared" si="93"/>
        <v>25.619999999999997</v>
      </c>
      <c r="BK201" s="91">
        <v>26.9</v>
      </c>
      <c r="BL201" s="91">
        <v>27.6</v>
      </c>
      <c r="BM201" s="91">
        <v>23.7</v>
      </c>
      <c r="BN201" s="91">
        <v>27</v>
      </c>
      <c r="BO201" s="91">
        <v>22.9</v>
      </c>
      <c r="BR201" s="93">
        <f t="shared" si="94"/>
        <v>25.92</v>
      </c>
      <c r="BS201" s="91">
        <v>27</v>
      </c>
      <c r="BT201" s="91">
        <v>27.1</v>
      </c>
      <c r="BU201" s="91">
        <v>25.1</v>
      </c>
      <c r="BV201" s="91">
        <v>26.4</v>
      </c>
      <c r="BW201" s="91">
        <v>24</v>
      </c>
      <c r="BZ201" s="93">
        <f t="shared" si="95"/>
        <v>26.339999999999996</v>
      </c>
      <c r="CA201" s="91">
        <v>27.3</v>
      </c>
      <c r="CB201" s="91">
        <v>27.4</v>
      </c>
      <c r="CC201" s="91">
        <v>26.5</v>
      </c>
      <c r="CD201" s="91">
        <v>27.5</v>
      </c>
      <c r="CE201" s="91">
        <v>23</v>
      </c>
      <c r="CH201" s="93">
        <f t="shared" si="96"/>
        <v>26.639999999999997</v>
      </c>
      <c r="CI201" s="91">
        <v>27.9</v>
      </c>
      <c r="CJ201" s="91">
        <v>27.2</v>
      </c>
      <c r="CK201" s="91">
        <v>26.4</v>
      </c>
      <c r="CL201" s="91">
        <v>27.3</v>
      </c>
      <c r="CM201" s="91">
        <v>24.4</v>
      </c>
      <c r="CP201" s="93">
        <f t="shared" si="97"/>
        <v>26.2</v>
      </c>
      <c r="CQ201" s="91">
        <v>27.3</v>
      </c>
      <c r="CR201" s="91">
        <v>28.1</v>
      </c>
      <c r="CS201" s="91">
        <v>24.6</v>
      </c>
      <c r="CT201" s="91">
        <v>27</v>
      </c>
      <c r="CU201" s="91">
        <v>24</v>
      </c>
    </row>
    <row r="202" spans="3:99">
      <c r="C202" s="92">
        <f t="shared" si="98"/>
        <v>45858</v>
      </c>
      <c r="D202" s="93">
        <f t="shared" si="75"/>
        <v>25.645887999999999</v>
      </c>
      <c r="E202" s="93">
        <f t="shared" si="76"/>
        <v>26.26</v>
      </c>
      <c r="F202" s="93">
        <f t="shared" si="77"/>
        <v>17.645887999999999</v>
      </c>
      <c r="G202" s="93">
        <f>指導機関用調整項目!$G$2*F202/$F$367</f>
        <v>0.13186235829531159</v>
      </c>
      <c r="H202" s="93">
        <f t="shared" si="99"/>
        <v>9.3015458168676979</v>
      </c>
      <c r="J202" s="93">
        <f t="shared" si="78"/>
        <v>27.524999999999999</v>
      </c>
      <c r="K202" s="93">
        <f t="shared" si="79"/>
        <v>27.380000000000003</v>
      </c>
      <c r="L202" s="93">
        <f t="shared" si="80"/>
        <v>27.339999999999996</v>
      </c>
      <c r="M202" s="93">
        <f t="shared" si="81"/>
        <v>28</v>
      </c>
      <c r="N202" s="93">
        <f t="shared" si="82"/>
        <v>23.15</v>
      </c>
      <c r="O202" s="93">
        <f t="shared" si="83"/>
        <v>25.839999999999996</v>
      </c>
      <c r="P202" s="93">
        <f t="shared" si="84"/>
        <v>26.26</v>
      </c>
      <c r="Q202" s="93">
        <f t="shared" si="85"/>
        <v>26.56</v>
      </c>
      <c r="R202" s="93">
        <f t="shared" si="86"/>
        <v>27.119999999999997</v>
      </c>
      <c r="S202" s="93">
        <f t="shared" si="87"/>
        <v>26.58</v>
      </c>
      <c r="V202" s="93">
        <f t="shared" si="88"/>
        <v>27.524999999999999</v>
      </c>
      <c r="X202" s="91">
        <v>28.2</v>
      </c>
      <c r="Y202" s="91">
        <v>28.5</v>
      </c>
      <c r="Z202" s="91">
        <v>28.4</v>
      </c>
      <c r="AA202" s="91">
        <v>25</v>
      </c>
      <c r="AB202" s="92"/>
      <c r="AD202" s="93">
        <f t="shared" si="89"/>
        <v>27.380000000000003</v>
      </c>
      <c r="AE202" s="91">
        <v>27.5</v>
      </c>
      <c r="AF202" s="91">
        <v>27.9</v>
      </c>
      <c r="AG202" s="91">
        <v>28.6</v>
      </c>
      <c r="AH202" s="91">
        <v>28</v>
      </c>
      <c r="AI202" s="91">
        <v>24.9</v>
      </c>
      <c r="AJ202" s="92"/>
      <c r="AL202" s="93">
        <f t="shared" si="90"/>
        <v>27.339999999999996</v>
      </c>
      <c r="AM202" s="91">
        <v>28.6</v>
      </c>
      <c r="AN202" s="91">
        <v>28</v>
      </c>
      <c r="AO202" s="91">
        <v>27.5</v>
      </c>
      <c r="AP202" s="91">
        <v>27.8</v>
      </c>
      <c r="AQ202" s="91">
        <v>24.8</v>
      </c>
      <c r="AR202" s="92"/>
      <c r="AT202" s="93">
        <f t="shared" si="91"/>
        <v>28</v>
      </c>
      <c r="AU202" s="91">
        <v>30</v>
      </c>
      <c r="AV202" s="91">
        <v>28.3</v>
      </c>
      <c r="AW202" s="91">
        <v>28.7</v>
      </c>
      <c r="AX202" s="91">
        <v>27.9</v>
      </c>
      <c r="AY202" s="91">
        <v>25.1</v>
      </c>
      <c r="AZ202" s="92"/>
      <c r="BB202" s="93">
        <f t="shared" si="92"/>
        <v>23.15</v>
      </c>
      <c r="BC202" s="91">
        <v>24.2</v>
      </c>
      <c r="BD202" s="91">
        <v>22.7</v>
      </c>
      <c r="BE202" s="91">
        <v>22.4</v>
      </c>
      <c r="BF202" s="91">
        <v>23.3</v>
      </c>
      <c r="BH202" s="92"/>
      <c r="BJ202" s="93">
        <f t="shared" si="93"/>
        <v>25.839999999999996</v>
      </c>
      <c r="BK202" s="91">
        <v>26.5</v>
      </c>
      <c r="BL202" s="91">
        <v>25.3</v>
      </c>
      <c r="BM202" s="91">
        <v>26.6</v>
      </c>
      <c r="BN202" s="91">
        <v>26.3</v>
      </c>
      <c r="BO202" s="91">
        <v>24.5</v>
      </c>
      <c r="BR202" s="93">
        <f t="shared" si="94"/>
        <v>26.26</v>
      </c>
      <c r="BS202" s="91">
        <v>27.1</v>
      </c>
      <c r="BT202" s="91">
        <v>25.7</v>
      </c>
      <c r="BU202" s="91">
        <v>27.3</v>
      </c>
      <c r="BV202" s="91">
        <v>26.1</v>
      </c>
      <c r="BW202" s="91">
        <v>25.1</v>
      </c>
      <c r="BZ202" s="93">
        <f t="shared" si="95"/>
        <v>26.56</v>
      </c>
      <c r="CA202" s="91">
        <v>27.8</v>
      </c>
      <c r="CB202" s="91">
        <v>26.2</v>
      </c>
      <c r="CC202" s="91">
        <v>26.7</v>
      </c>
      <c r="CD202" s="91">
        <v>27.1</v>
      </c>
      <c r="CE202" s="91">
        <v>25</v>
      </c>
      <c r="CH202" s="93">
        <f t="shared" si="96"/>
        <v>27.119999999999997</v>
      </c>
      <c r="CI202" s="91">
        <v>28.2</v>
      </c>
      <c r="CJ202" s="91">
        <v>27.1</v>
      </c>
      <c r="CK202" s="91">
        <v>27.7</v>
      </c>
      <c r="CL202" s="91">
        <v>27</v>
      </c>
      <c r="CM202" s="91">
        <v>25.6</v>
      </c>
      <c r="CP202" s="93">
        <f t="shared" si="97"/>
        <v>26.58</v>
      </c>
      <c r="CQ202" s="91">
        <v>27.4</v>
      </c>
      <c r="CR202" s="91">
        <v>27</v>
      </c>
      <c r="CS202" s="91">
        <v>27</v>
      </c>
      <c r="CT202" s="91">
        <v>26.5</v>
      </c>
      <c r="CU202" s="91">
        <v>25</v>
      </c>
    </row>
    <row r="203" spans="3:99">
      <c r="C203" s="92">
        <f t="shared" si="98"/>
        <v>45859</v>
      </c>
      <c r="D203" s="93">
        <f t="shared" si="75"/>
        <v>25.747268000000002</v>
      </c>
      <c r="E203" s="93">
        <f t="shared" si="76"/>
        <v>26.360000000000003</v>
      </c>
      <c r="F203" s="93">
        <f t="shared" si="77"/>
        <v>17.747268000000002</v>
      </c>
      <c r="G203" s="93">
        <f>指導機関用調整項目!$G$2*F203/$F$367</f>
        <v>0.13261994022510615</v>
      </c>
      <c r="H203" s="93">
        <f t="shared" si="99"/>
        <v>9.4341657570928046</v>
      </c>
      <c r="J203" s="93">
        <f t="shared" si="78"/>
        <v>27.574999999999999</v>
      </c>
      <c r="K203" s="93">
        <f t="shared" si="79"/>
        <v>27.68</v>
      </c>
      <c r="L203" s="93">
        <f t="shared" si="80"/>
        <v>27.7</v>
      </c>
      <c r="M203" s="93">
        <f t="shared" si="81"/>
        <v>28.26</v>
      </c>
      <c r="N203" s="93">
        <f t="shared" si="82"/>
        <v>23</v>
      </c>
      <c r="O203" s="93">
        <f t="shared" si="83"/>
        <v>25.619999999999997</v>
      </c>
      <c r="P203" s="93">
        <f t="shared" si="84"/>
        <v>26.360000000000003</v>
      </c>
      <c r="Q203" s="93">
        <f t="shared" si="85"/>
        <v>26.74</v>
      </c>
      <c r="R203" s="93">
        <f t="shared" si="86"/>
        <v>26.860000000000003</v>
      </c>
      <c r="S203" s="93">
        <f t="shared" si="87"/>
        <v>26.76</v>
      </c>
      <c r="V203" s="93">
        <f t="shared" si="88"/>
        <v>27.574999999999999</v>
      </c>
      <c r="X203" s="91">
        <v>28</v>
      </c>
      <c r="Y203" s="91">
        <v>27.8</v>
      </c>
      <c r="Z203" s="91">
        <v>28</v>
      </c>
      <c r="AA203" s="91">
        <v>26.5</v>
      </c>
      <c r="AB203" s="92"/>
      <c r="AD203" s="93">
        <f t="shared" si="89"/>
        <v>27.68</v>
      </c>
      <c r="AE203" s="91">
        <v>28.7</v>
      </c>
      <c r="AF203" s="91">
        <v>27.6</v>
      </c>
      <c r="AG203" s="91">
        <v>27.7</v>
      </c>
      <c r="AH203" s="91">
        <v>27.8</v>
      </c>
      <c r="AI203" s="91">
        <v>26.6</v>
      </c>
      <c r="AJ203" s="92"/>
      <c r="AL203" s="93">
        <f t="shared" si="90"/>
        <v>27.7</v>
      </c>
      <c r="AM203" s="91">
        <v>29.8</v>
      </c>
      <c r="AN203" s="91">
        <v>27.6</v>
      </c>
      <c r="AO203" s="91">
        <v>27.4</v>
      </c>
      <c r="AP203" s="91">
        <v>27.6</v>
      </c>
      <c r="AQ203" s="91">
        <v>26.1</v>
      </c>
      <c r="AR203" s="92"/>
      <c r="AT203" s="93">
        <f t="shared" si="91"/>
        <v>28.26</v>
      </c>
      <c r="AU203" s="91">
        <v>32.200000000000003</v>
      </c>
      <c r="AV203" s="91">
        <v>27.8</v>
      </c>
      <c r="AW203" s="91">
        <v>27.6</v>
      </c>
      <c r="AX203" s="91">
        <v>27.7</v>
      </c>
      <c r="AY203" s="91">
        <v>26</v>
      </c>
      <c r="AZ203" s="92"/>
      <c r="BB203" s="93">
        <f t="shared" si="92"/>
        <v>23</v>
      </c>
      <c r="BC203" s="91">
        <v>25.6</v>
      </c>
      <c r="BD203" s="91">
        <v>21.3</v>
      </c>
      <c r="BE203" s="91">
        <v>21.8</v>
      </c>
      <c r="BF203" s="91">
        <v>23.3</v>
      </c>
      <c r="BH203" s="92"/>
      <c r="BJ203" s="93">
        <f t="shared" si="93"/>
        <v>25.619999999999997</v>
      </c>
      <c r="BK203" s="91">
        <v>27.9</v>
      </c>
      <c r="BL203" s="91">
        <v>23.7</v>
      </c>
      <c r="BM203" s="91">
        <v>25.4</v>
      </c>
      <c r="BN203" s="91">
        <v>26.9</v>
      </c>
      <c r="BO203" s="91">
        <v>24.2</v>
      </c>
      <c r="BR203" s="93">
        <f t="shared" si="94"/>
        <v>26.360000000000003</v>
      </c>
      <c r="BS203" s="91">
        <v>28.6</v>
      </c>
      <c r="BT203" s="91">
        <v>25.6</v>
      </c>
      <c r="BU203" s="91">
        <v>26.7</v>
      </c>
      <c r="BV203" s="91">
        <v>26.1</v>
      </c>
      <c r="BW203" s="91">
        <v>24.8</v>
      </c>
      <c r="BZ203" s="93">
        <f t="shared" si="95"/>
        <v>26.74</v>
      </c>
      <c r="CA203" s="91">
        <v>28.1</v>
      </c>
      <c r="CB203" s="91">
        <v>26.5</v>
      </c>
      <c r="CC203" s="91">
        <v>26.6</v>
      </c>
      <c r="CD203" s="91">
        <v>27</v>
      </c>
      <c r="CE203" s="91">
        <v>25.5</v>
      </c>
      <c r="CH203" s="93">
        <f t="shared" si="96"/>
        <v>26.860000000000003</v>
      </c>
      <c r="CI203" s="91">
        <v>29</v>
      </c>
      <c r="CJ203" s="91">
        <v>26.5</v>
      </c>
      <c r="CK203" s="91">
        <v>26.2</v>
      </c>
      <c r="CL203" s="91">
        <v>26.6</v>
      </c>
      <c r="CM203" s="91">
        <v>26</v>
      </c>
      <c r="CP203" s="93">
        <f t="shared" si="97"/>
        <v>26.76</v>
      </c>
      <c r="CQ203" s="91">
        <v>29</v>
      </c>
      <c r="CR203" s="91">
        <v>26.4</v>
      </c>
      <c r="CS203" s="91">
        <v>26.6</v>
      </c>
      <c r="CT203" s="91">
        <v>26.5</v>
      </c>
      <c r="CU203" s="91">
        <v>25.3</v>
      </c>
    </row>
    <row r="204" spans="3:99">
      <c r="C204" s="92">
        <f t="shared" si="98"/>
        <v>45860</v>
      </c>
      <c r="D204" s="93">
        <f t="shared" si="75"/>
        <v>25.848648000000001</v>
      </c>
      <c r="E204" s="93">
        <f t="shared" si="76"/>
        <v>26.46</v>
      </c>
      <c r="F204" s="93">
        <f t="shared" si="77"/>
        <v>17.848648000000001</v>
      </c>
      <c r="G204" s="93">
        <f>指導機関用調整項目!$G$2*F204/$F$367</f>
        <v>0.13337752215490073</v>
      </c>
      <c r="H204" s="93">
        <f t="shared" si="99"/>
        <v>9.5675432792477046</v>
      </c>
      <c r="J204" s="93">
        <f t="shared" si="78"/>
        <v>27.425000000000001</v>
      </c>
      <c r="K204" s="93">
        <f t="shared" si="79"/>
        <v>27.5</v>
      </c>
      <c r="L204" s="93">
        <f t="shared" si="80"/>
        <v>27.4</v>
      </c>
      <c r="M204" s="93">
        <f t="shared" si="81"/>
        <v>27.720000000000006</v>
      </c>
      <c r="N204" s="93">
        <f t="shared" si="82"/>
        <v>22.8</v>
      </c>
      <c r="O204" s="93">
        <f t="shared" si="83"/>
        <v>25.660000000000004</v>
      </c>
      <c r="P204" s="93">
        <f t="shared" si="84"/>
        <v>26.46</v>
      </c>
      <c r="Q204" s="93">
        <f t="shared" si="85"/>
        <v>26.94</v>
      </c>
      <c r="R204" s="93">
        <f t="shared" si="86"/>
        <v>27.2</v>
      </c>
      <c r="S204" s="93">
        <f t="shared" si="87"/>
        <v>26.839999999999996</v>
      </c>
      <c r="V204" s="93">
        <f t="shared" si="88"/>
        <v>27.425000000000001</v>
      </c>
      <c r="X204" s="91">
        <v>27.3</v>
      </c>
      <c r="Y204" s="91">
        <v>27.9</v>
      </c>
      <c r="Z204" s="91">
        <v>28</v>
      </c>
      <c r="AA204" s="91">
        <v>26.5</v>
      </c>
      <c r="AB204" s="92"/>
      <c r="AD204" s="93">
        <f t="shared" si="89"/>
        <v>27.5</v>
      </c>
      <c r="AE204" s="91">
        <v>29.4</v>
      </c>
      <c r="AF204" s="91">
        <v>27.2</v>
      </c>
      <c r="AG204" s="91">
        <v>26.8</v>
      </c>
      <c r="AH204" s="91">
        <v>27.8</v>
      </c>
      <c r="AI204" s="91">
        <v>26.3</v>
      </c>
      <c r="AJ204" s="92"/>
      <c r="AL204" s="93">
        <f t="shared" si="90"/>
        <v>27.4</v>
      </c>
      <c r="AM204" s="91">
        <v>29.1</v>
      </c>
      <c r="AN204" s="91">
        <v>26.9</v>
      </c>
      <c r="AO204" s="91">
        <v>27.1</v>
      </c>
      <c r="AP204" s="91">
        <v>27.6</v>
      </c>
      <c r="AQ204" s="91">
        <v>26.3</v>
      </c>
      <c r="AR204" s="92"/>
      <c r="AT204" s="93">
        <f t="shared" si="91"/>
        <v>27.720000000000006</v>
      </c>
      <c r="AU204" s="91">
        <v>29.3</v>
      </c>
      <c r="AV204" s="91">
        <v>27.3</v>
      </c>
      <c r="AW204" s="91">
        <v>28.3</v>
      </c>
      <c r="AX204" s="91">
        <v>27.7</v>
      </c>
      <c r="AY204" s="91">
        <v>26</v>
      </c>
      <c r="AZ204" s="92"/>
      <c r="BB204" s="93">
        <f t="shared" si="92"/>
        <v>22.8</v>
      </c>
      <c r="BC204" s="91">
        <v>24.5</v>
      </c>
      <c r="BD204" s="91">
        <v>21.7</v>
      </c>
      <c r="BE204" s="91">
        <v>22.2</v>
      </c>
      <c r="BF204" s="91">
        <v>22.8</v>
      </c>
      <c r="BH204" s="92"/>
      <c r="BJ204" s="93">
        <f t="shared" si="93"/>
        <v>25.660000000000004</v>
      </c>
      <c r="BK204" s="91">
        <v>27.5</v>
      </c>
      <c r="BL204" s="91">
        <v>24.8</v>
      </c>
      <c r="BM204" s="91">
        <v>25.7</v>
      </c>
      <c r="BN204" s="91">
        <v>25.9</v>
      </c>
      <c r="BO204" s="91">
        <v>24.4</v>
      </c>
      <c r="BR204" s="93">
        <f t="shared" si="94"/>
        <v>26.46</v>
      </c>
      <c r="BS204" s="91">
        <v>28.2</v>
      </c>
      <c r="BT204" s="91">
        <v>25.5</v>
      </c>
      <c r="BU204" s="91">
        <v>26.8</v>
      </c>
      <c r="BV204" s="91">
        <v>25.9</v>
      </c>
      <c r="BW204" s="91">
        <v>25.9</v>
      </c>
      <c r="BZ204" s="93">
        <f t="shared" si="95"/>
        <v>26.94</v>
      </c>
      <c r="CA204" s="91">
        <v>28.3</v>
      </c>
      <c r="CB204" s="91">
        <v>26.6</v>
      </c>
      <c r="CC204" s="91">
        <v>27</v>
      </c>
      <c r="CD204" s="91">
        <v>27.3</v>
      </c>
      <c r="CE204" s="91">
        <v>25.5</v>
      </c>
      <c r="CH204" s="93">
        <f t="shared" si="96"/>
        <v>27.2</v>
      </c>
      <c r="CI204" s="91">
        <v>29.1</v>
      </c>
      <c r="CJ204" s="91">
        <v>26.6</v>
      </c>
      <c r="CK204" s="91">
        <v>27.5</v>
      </c>
      <c r="CL204" s="91">
        <v>27</v>
      </c>
      <c r="CM204" s="91">
        <v>25.8</v>
      </c>
      <c r="CP204" s="93">
        <f t="shared" si="97"/>
        <v>26.839999999999996</v>
      </c>
      <c r="CQ204" s="91">
        <v>29.3</v>
      </c>
      <c r="CR204" s="91">
        <v>26.5</v>
      </c>
      <c r="CS204" s="91">
        <v>27</v>
      </c>
      <c r="CT204" s="91">
        <v>26.9</v>
      </c>
      <c r="CU204" s="91">
        <v>24.5</v>
      </c>
    </row>
    <row r="205" spans="3:99">
      <c r="C205" s="92">
        <f t="shared" si="98"/>
        <v>45861</v>
      </c>
      <c r="D205" s="93">
        <f t="shared" si="75"/>
        <v>26.071683999999998</v>
      </c>
      <c r="E205" s="93">
        <f t="shared" si="76"/>
        <v>26.68</v>
      </c>
      <c r="F205" s="93">
        <f t="shared" si="77"/>
        <v>18.071683999999998</v>
      </c>
      <c r="G205" s="93">
        <f>指導機関用調整項目!$G$2*F205/$F$367</f>
        <v>0.13504420240044873</v>
      </c>
      <c r="H205" s="93">
        <f t="shared" si="99"/>
        <v>9.7025874816481537</v>
      </c>
      <c r="J205" s="93">
        <f t="shared" si="78"/>
        <v>27.774999999999999</v>
      </c>
      <c r="K205" s="93">
        <f t="shared" si="79"/>
        <v>27.72</v>
      </c>
      <c r="L205" s="93">
        <f t="shared" si="80"/>
        <v>27.559999999999995</v>
      </c>
      <c r="M205" s="93">
        <f t="shared" si="81"/>
        <v>28.18</v>
      </c>
      <c r="N205" s="93">
        <f t="shared" si="82"/>
        <v>23.475000000000001</v>
      </c>
      <c r="O205" s="93">
        <f t="shared" si="83"/>
        <v>26.42</v>
      </c>
      <c r="P205" s="93">
        <f t="shared" si="84"/>
        <v>26.68</v>
      </c>
      <c r="Q205" s="93">
        <f t="shared" si="85"/>
        <v>27.06</v>
      </c>
      <c r="R205" s="93">
        <f t="shared" si="86"/>
        <v>27.58</v>
      </c>
      <c r="S205" s="93">
        <f t="shared" si="87"/>
        <v>27.660000000000004</v>
      </c>
      <c r="V205" s="93">
        <f t="shared" si="88"/>
        <v>27.774999999999999</v>
      </c>
      <c r="X205" s="91">
        <v>27.4</v>
      </c>
      <c r="Y205" s="91">
        <v>28.4</v>
      </c>
      <c r="Z205" s="91">
        <v>27.8</v>
      </c>
      <c r="AA205" s="91">
        <v>27.5</v>
      </c>
      <c r="AB205" s="92"/>
      <c r="AD205" s="93">
        <f t="shared" si="89"/>
        <v>27.72</v>
      </c>
      <c r="AE205" s="91">
        <v>29.5</v>
      </c>
      <c r="AF205" s="91">
        <v>27.2</v>
      </c>
      <c r="AG205" s="91">
        <v>27.4</v>
      </c>
      <c r="AH205" s="91">
        <v>28</v>
      </c>
      <c r="AI205" s="91">
        <v>26.5</v>
      </c>
      <c r="AJ205" s="92"/>
      <c r="AL205" s="93">
        <f t="shared" si="90"/>
        <v>27.559999999999995</v>
      </c>
      <c r="AM205" s="91">
        <v>29.2</v>
      </c>
      <c r="AN205" s="91">
        <v>26.9</v>
      </c>
      <c r="AO205" s="91">
        <v>27.2</v>
      </c>
      <c r="AP205" s="91">
        <v>27.8</v>
      </c>
      <c r="AQ205" s="91">
        <v>26.7</v>
      </c>
      <c r="AR205" s="92"/>
      <c r="AT205" s="93">
        <f t="shared" si="91"/>
        <v>28.18</v>
      </c>
      <c r="AU205" s="91">
        <v>30.5</v>
      </c>
      <c r="AV205" s="91">
        <v>27.4</v>
      </c>
      <c r="AW205" s="91">
        <v>28</v>
      </c>
      <c r="AX205" s="91">
        <v>27.8</v>
      </c>
      <c r="AY205" s="91">
        <v>27.2</v>
      </c>
      <c r="AZ205" s="92"/>
      <c r="BB205" s="93">
        <f t="shared" si="92"/>
        <v>23.475000000000001</v>
      </c>
      <c r="BC205" s="91">
        <v>26.8</v>
      </c>
      <c r="BD205" s="91">
        <v>22.6</v>
      </c>
      <c r="BE205" s="91">
        <v>22.3</v>
      </c>
      <c r="BF205" s="91">
        <v>22.2</v>
      </c>
      <c r="BH205" s="92"/>
      <c r="BJ205" s="93">
        <f t="shared" si="93"/>
        <v>26.42</v>
      </c>
      <c r="BK205" s="91">
        <v>29.4</v>
      </c>
      <c r="BL205" s="91">
        <v>25.6</v>
      </c>
      <c r="BM205" s="91">
        <v>26.2</v>
      </c>
      <c r="BN205" s="91">
        <v>24.9</v>
      </c>
      <c r="BO205" s="91">
        <v>26</v>
      </c>
      <c r="BR205" s="93">
        <f t="shared" si="94"/>
        <v>26.68</v>
      </c>
      <c r="BS205" s="91">
        <v>30</v>
      </c>
      <c r="BT205" s="91">
        <v>25.9</v>
      </c>
      <c r="BU205" s="91">
        <v>26.7</v>
      </c>
      <c r="BV205" s="91">
        <v>26</v>
      </c>
      <c r="BW205" s="91">
        <v>24.8</v>
      </c>
      <c r="BZ205" s="93">
        <f t="shared" si="95"/>
        <v>27.06</v>
      </c>
      <c r="CA205" s="91">
        <v>28.2</v>
      </c>
      <c r="CB205" s="91">
        <v>26.7</v>
      </c>
      <c r="CC205" s="91">
        <v>26.1</v>
      </c>
      <c r="CD205" s="91">
        <v>27.7</v>
      </c>
      <c r="CE205" s="91">
        <v>26.6</v>
      </c>
      <c r="CH205" s="93">
        <f t="shared" si="96"/>
        <v>27.58</v>
      </c>
      <c r="CI205" s="91">
        <v>30.1</v>
      </c>
      <c r="CJ205" s="91">
        <v>26.5</v>
      </c>
      <c r="CK205" s="91">
        <v>27.1</v>
      </c>
      <c r="CL205" s="91">
        <v>27.3</v>
      </c>
      <c r="CM205" s="91">
        <v>26.9</v>
      </c>
      <c r="CP205" s="93">
        <f t="shared" si="97"/>
        <v>27.660000000000004</v>
      </c>
      <c r="CQ205" s="91">
        <v>30.6</v>
      </c>
      <c r="CR205" s="91">
        <v>26.8</v>
      </c>
      <c r="CS205" s="91">
        <v>27.8</v>
      </c>
      <c r="CT205" s="91">
        <v>26.8</v>
      </c>
      <c r="CU205" s="91">
        <v>26.3</v>
      </c>
    </row>
    <row r="206" spans="3:99">
      <c r="C206" s="92">
        <f t="shared" si="98"/>
        <v>45862</v>
      </c>
      <c r="D206" s="93">
        <f t="shared" si="75"/>
        <v>25.686440000000001</v>
      </c>
      <c r="E206" s="93">
        <f t="shared" si="76"/>
        <v>26.3</v>
      </c>
      <c r="F206" s="93">
        <f t="shared" si="77"/>
        <v>17.686440000000001</v>
      </c>
      <c r="G206" s="93">
        <f>指導機関用調整項目!$G$2*F206/$F$367</f>
        <v>0.13216539106722944</v>
      </c>
      <c r="H206" s="93">
        <f t="shared" si="99"/>
        <v>9.8347528727153826</v>
      </c>
      <c r="J206" s="93">
        <f t="shared" si="78"/>
        <v>27.45</v>
      </c>
      <c r="K206" s="93">
        <f t="shared" si="79"/>
        <v>27.339999999999996</v>
      </c>
      <c r="L206" s="93">
        <f t="shared" si="80"/>
        <v>27.720000000000006</v>
      </c>
      <c r="M206" s="93">
        <f t="shared" si="81"/>
        <v>28.380000000000003</v>
      </c>
      <c r="N206" s="93">
        <f t="shared" si="82"/>
        <v>23.675000000000001</v>
      </c>
      <c r="O206" s="93">
        <f t="shared" si="83"/>
        <v>26.18</v>
      </c>
      <c r="P206" s="93">
        <f t="shared" si="84"/>
        <v>26.3</v>
      </c>
      <c r="Q206" s="93">
        <f t="shared" si="85"/>
        <v>27.02</v>
      </c>
      <c r="R206" s="93">
        <f t="shared" si="86"/>
        <v>27.26</v>
      </c>
      <c r="S206" s="93">
        <f t="shared" si="87"/>
        <v>27.1</v>
      </c>
      <c r="V206" s="93">
        <f t="shared" si="88"/>
        <v>27.45</v>
      </c>
      <c r="X206" s="91">
        <v>27.5</v>
      </c>
      <c r="Y206" s="91">
        <v>27.8</v>
      </c>
      <c r="Z206" s="91">
        <v>27.7</v>
      </c>
      <c r="AA206" s="91">
        <v>26.8</v>
      </c>
      <c r="AB206" s="92"/>
      <c r="AD206" s="93">
        <f t="shared" si="89"/>
        <v>27.339999999999996</v>
      </c>
      <c r="AE206" s="91">
        <v>28.8</v>
      </c>
      <c r="AF206" s="91">
        <v>27.1</v>
      </c>
      <c r="AG206" s="91">
        <v>27.2</v>
      </c>
      <c r="AH206" s="91">
        <v>27.4</v>
      </c>
      <c r="AI206" s="91">
        <v>26.2</v>
      </c>
      <c r="AJ206" s="92"/>
      <c r="AL206" s="93">
        <f t="shared" si="90"/>
        <v>27.720000000000006</v>
      </c>
      <c r="AM206" s="91">
        <v>29.1</v>
      </c>
      <c r="AN206" s="91">
        <v>27</v>
      </c>
      <c r="AO206" s="91">
        <v>27.3</v>
      </c>
      <c r="AP206" s="91">
        <v>28.2</v>
      </c>
      <c r="AQ206" s="91">
        <v>27</v>
      </c>
      <c r="AR206" s="92"/>
      <c r="AT206" s="93">
        <f t="shared" si="91"/>
        <v>28.380000000000003</v>
      </c>
      <c r="AU206" s="91">
        <v>30.8</v>
      </c>
      <c r="AV206" s="91">
        <v>27.4</v>
      </c>
      <c r="AW206" s="91">
        <v>27.6</v>
      </c>
      <c r="AX206" s="91">
        <v>28.1</v>
      </c>
      <c r="AY206" s="91">
        <v>28</v>
      </c>
      <c r="AZ206" s="92"/>
      <c r="BB206" s="93">
        <f t="shared" si="92"/>
        <v>23.675000000000001</v>
      </c>
      <c r="BC206" s="91">
        <v>26.6</v>
      </c>
      <c r="BD206" s="91">
        <v>23.6</v>
      </c>
      <c r="BE206" s="91">
        <v>22.7</v>
      </c>
      <c r="BF206" s="91">
        <v>21.8</v>
      </c>
      <c r="BH206" s="92"/>
      <c r="BJ206" s="93">
        <f t="shared" si="93"/>
        <v>26.18</v>
      </c>
      <c r="BK206" s="91">
        <v>29.1</v>
      </c>
      <c r="BL206" s="91">
        <v>26.7</v>
      </c>
      <c r="BM206" s="91">
        <v>26.2</v>
      </c>
      <c r="BN206" s="91">
        <v>24.7</v>
      </c>
      <c r="BO206" s="91">
        <v>24.2</v>
      </c>
      <c r="BR206" s="93">
        <f t="shared" si="94"/>
        <v>26.3</v>
      </c>
      <c r="BS206" s="91">
        <v>28.4</v>
      </c>
      <c r="BT206" s="91">
        <v>26.1</v>
      </c>
      <c r="BU206" s="91">
        <v>26</v>
      </c>
      <c r="BV206" s="91">
        <v>26.3</v>
      </c>
      <c r="BW206" s="91">
        <v>24.7</v>
      </c>
      <c r="BZ206" s="93">
        <f t="shared" si="95"/>
        <v>27.02</v>
      </c>
      <c r="CA206" s="91">
        <v>28.1</v>
      </c>
      <c r="CB206" s="91">
        <v>27</v>
      </c>
      <c r="CC206" s="91">
        <v>26.3</v>
      </c>
      <c r="CD206" s="91">
        <v>27.6</v>
      </c>
      <c r="CE206" s="91">
        <v>26.1</v>
      </c>
      <c r="CH206" s="93">
        <f t="shared" si="96"/>
        <v>27.26</v>
      </c>
      <c r="CI206" s="91">
        <v>28.9</v>
      </c>
      <c r="CJ206" s="91">
        <v>27.1</v>
      </c>
      <c r="CK206" s="91">
        <v>26.4</v>
      </c>
      <c r="CL206" s="91">
        <v>27.6</v>
      </c>
      <c r="CM206" s="91">
        <v>26.3</v>
      </c>
      <c r="CP206" s="93">
        <f t="shared" si="97"/>
        <v>27.1</v>
      </c>
      <c r="CQ206" s="91">
        <v>29.7</v>
      </c>
      <c r="CR206" s="91">
        <v>27.5</v>
      </c>
      <c r="CS206" s="91">
        <v>26.7</v>
      </c>
      <c r="CT206" s="91">
        <v>26.8</v>
      </c>
      <c r="CU206" s="91">
        <v>24.8</v>
      </c>
    </row>
    <row r="207" spans="3:99">
      <c r="C207" s="92">
        <f t="shared" si="98"/>
        <v>45863</v>
      </c>
      <c r="D207" s="93">
        <f t="shared" si="75"/>
        <v>26.233892000000004</v>
      </c>
      <c r="E207" s="93">
        <f t="shared" si="76"/>
        <v>26.840000000000003</v>
      </c>
      <c r="F207" s="93">
        <f t="shared" si="77"/>
        <v>18.233892000000004</v>
      </c>
      <c r="G207" s="93">
        <f>指導機関用調整項目!$G$2*F207/$F$367</f>
        <v>0.13625633348812008</v>
      </c>
      <c r="H207" s="93">
        <f t="shared" si="99"/>
        <v>9.9710092062035027</v>
      </c>
      <c r="J207" s="93">
        <f t="shared" si="78"/>
        <v>27.774999999999999</v>
      </c>
      <c r="K207" s="93">
        <f t="shared" si="79"/>
        <v>27.839999999999996</v>
      </c>
      <c r="L207" s="93">
        <f t="shared" si="80"/>
        <v>28.02</v>
      </c>
      <c r="M207" s="93">
        <f t="shared" si="81"/>
        <v>28.559999999999995</v>
      </c>
      <c r="N207" s="93">
        <f t="shared" si="82"/>
        <v>23.524999999999999</v>
      </c>
      <c r="O207" s="93">
        <f t="shared" si="83"/>
        <v>26.22</v>
      </c>
      <c r="P207" s="93">
        <f t="shared" si="84"/>
        <v>26.840000000000003</v>
      </c>
      <c r="Q207" s="93">
        <f t="shared" si="85"/>
        <v>27.360000000000003</v>
      </c>
      <c r="R207" s="93">
        <f t="shared" si="86"/>
        <v>27.479999999999997</v>
      </c>
      <c r="S207" s="93">
        <f t="shared" si="87"/>
        <v>27.46</v>
      </c>
      <c r="V207" s="93">
        <f t="shared" si="88"/>
        <v>27.774999999999999</v>
      </c>
      <c r="X207" s="91">
        <v>28.1</v>
      </c>
      <c r="Y207" s="91">
        <v>28.9</v>
      </c>
      <c r="Z207" s="91">
        <v>27.7</v>
      </c>
      <c r="AA207" s="91">
        <v>26.4</v>
      </c>
      <c r="AB207" s="92"/>
      <c r="AD207" s="93">
        <f t="shared" si="89"/>
        <v>27.839999999999996</v>
      </c>
      <c r="AE207" s="91">
        <v>29.1</v>
      </c>
      <c r="AF207" s="91">
        <v>27.9</v>
      </c>
      <c r="AG207" s="91">
        <v>28.5</v>
      </c>
      <c r="AH207" s="91">
        <v>27.8</v>
      </c>
      <c r="AI207" s="91">
        <v>25.9</v>
      </c>
      <c r="AJ207" s="92"/>
      <c r="AL207" s="93">
        <f t="shared" si="90"/>
        <v>28.02</v>
      </c>
      <c r="AM207" s="91">
        <v>29.6</v>
      </c>
      <c r="AN207" s="91">
        <v>27.8</v>
      </c>
      <c r="AO207" s="91">
        <v>28.1</v>
      </c>
      <c r="AP207" s="91">
        <v>28.5</v>
      </c>
      <c r="AQ207" s="91">
        <v>26.1</v>
      </c>
      <c r="AR207" s="92"/>
      <c r="AT207" s="93">
        <f t="shared" si="91"/>
        <v>28.559999999999995</v>
      </c>
      <c r="AU207" s="91">
        <v>31.7</v>
      </c>
      <c r="AV207" s="91">
        <v>28.3</v>
      </c>
      <c r="AW207" s="91">
        <v>28</v>
      </c>
      <c r="AX207" s="91">
        <v>28.6</v>
      </c>
      <c r="AY207" s="91">
        <v>26.2</v>
      </c>
      <c r="AZ207" s="92"/>
      <c r="BB207" s="93">
        <f t="shared" si="92"/>
        <v>23.524999999999999</v>
      </c>
      <c r="BC207" s="91">
        <v>24.4</v>
      </c>
      <c r="BD207" s="91">
        <v>23.6</v>
      </c>
      <c r="BE207" s="91">
        <v>23.6</v>
      </c>
      <c r="BF207" s="91">
        <v>22.5</v>
      </c>
      <c r="BH207" s="92"/>
      <c r="BJ207" s="93">
        <f t="shared" si="93"/>
        <v>26.22</v>
      </c>
      <c r="BK207" s="91">
        <v>28.3</v>
      </c>
      <c r="BL207" s="91">
        <v>26.2</v>
      </c>
      <c r="BM207" s="91">
        <v>27.3</v>
      </c>
      <c r="BN207" s="91">
        <v>25.3</v>
      </c>
      <c r="BO207" s="91">
        <v>24</v>
      </c>
      <c r="BR207" s="93">
        <f t="shared" si="94"/>
        <v>26.840000000000003</v>
      </c>
      <c r="BS207" s="91">
        <v>28.8</v>
      </c>
      <c r="BT207" s="91">
        <v>27.2</v>
      </c>
      <c r="BU207" s="91">
        <v>27</v>
      </c>
      <c r="BV207" s="91">
        <v>26.4</v>
      </c>
      <c r="BW207" s="91">
        <v>24.8</v>
      </c>
      <c r="BZ207" s="93">
        <f t="shared" si="95"/>
        <v>27.360000000000003</v>
      </c>
      <c r="CA207" s="91">
        <v>27.7</v>
      </c>
      <c r="CB207" s="91">
        <v>28</v>
      </c>
      <c r="CC207" s="91">
        <v>27.4</v>
      </c>
      <c r="CD207" s="91">
        <v>27.9</v>
      </c>
      <c r="CE207" s="91">
        <v>25.8</v>
      </c>
      <c r="CH207" s="93">
        <f t="shared" si="96"/>
        <v>27.479999999999997</v>
      </c>
      <c r="CI207" s="91">
        <v>28.7</v>
      </c>
      <c r="CJ207" s="91">
        <v>27.7</v>
      </c>
      <c r="CK207" s="91">
        <v>27.7</v>
      </c>
      <c r="CL207" s="91">
        <v>27.6</v>
      </c>
      <c r="CM207" s="91">
        <v>25.7</v>
      </c>
      <c r="CP207" s="93">
        <f t="shared" si="97"/>
        <v>27.46</v>
      </c>
      <c r="CQ207" s="91">
        <v>29.4</v>
      </c>
      <c r="CR207" s="91">
        <v>28</v>
      </c>
      <c r="CS207" s="91">
        <v>28</v>
      </c>
      <c r="CT207" s="91">
        <v>27.3</v>
      </c>
      <c r="CU207" s="91">
        <v>24.6</v>
      </c>
    </row>
    <row r="208" spans="3:99">
      <c r="C208" s="92">
        <f t="shared" si="98"/>
        <v>45864</v>
      </c>
      <c r="D208" s="93">
        <f t="shared" si="75"/>
        <v>25.625611999999997</v>
      </c>
      <c r="E208" s="93">
        <f t="shared" si="76"/>
        <v>26.24</v>
      </c>
      <c r="F208" s="93">
        <f t="shared" si="77"/>
        <v>17.625611999999997</v>
      </c>
      <c r="G208" s="93">
        <f>指導機関用調整項目!$G$2*F208/$F$367</f>
        <v>0.13171084190935264</v>
      </c>
      <c r="H208" s="93">
        <f t="shared" si="99"/>
        <v>10.102720048112856</v>
      </c>
      <c r="J208" s="93">
        <f t="shared" si="78"/>
        <v>27.074999999999999</v>
      </c>
      <c r="K208" s="93">
        <f t="shared" si="79"/>
        <v>27</v>
      </c>
      <c r="L208" s="93">
        <f t="shared" si="80"/>
        <v>27.4</v>
      </c>
      <c r="M208" s="93">
        <f t="shared" si="81"/>
        <v>27.8</v>
      </c>
      <c r="N208" s="93">
        <f t="shared" si="82"/>
        <v>23.224999999999998</v>
      </c>
      <c r="O208" s="93">
        <f t="shared" si="83"/>
        <v>25.1</v>
      </c>
      <c r="P208" s="93">
        <f t="shared" si="84"/>
        <v>26.24</v>
      </c>
      <c r="Q208" s="93">
        <f t="shared" si="85"/>
        <v>27.220000000000006</v>
      </c>
      <c r="R208" s="93">
        <f t="shared" si="86"/>
        <v>27.4</v>
      </c>
      <c r="S208" s="93">
        <f t="shared" si="87"/>
        <v>26.78</v>
      </c>
      <c r="V208" s="93">
        <f t="shared" si="88"/>
        <v>27.074999999999999</v>
      </c>
      <c r="X208" s="91">
        <v>28.7</v>
      </c>
      <c r="Y208" s="91">
        <v>26.6</v>
      </c>
      <c r="Z208" s="91">
        <v>27.2</v>
      </c>
      <c r="AA208" s="91">
        <v>25.8</v>
      </c>
      <c r="AB208" s="92"/>
      <c r="AD208" s="93">
        <f t="shared" si="89"/>
        <v>27</v>
      </c>
      <c r="AE208" s="91">
        <v>28.3</v>
      </c>
      <c r="AF208" s="91">
        <v>28.7</v>
      </c>
      <c r="AG208" s="91">
        <v>25.9</v>
      </c>
      <c r="AH208" s="91">
        <v>27.3</v>
      </c>
      <c r="AI208" s="91">
        <v>24.8</v>
      </c>
      <c r="AJ208" s="92"/>
      <c r="AL208" s="93">
        <f t="shared" si="90"/>
        <v>27.4</v>
      </c>
      <c r="AM208" s="91">
        <v>29.8</v>
      </c>
      <c r="AN208" s="91">
        <v>28.3</v>
      </c>
      <c r="AO208" s="91">
        <v>26</v>
      </c>
      <c r="AP208" s="91">
        <v>27.5</v>
      </c>
      <c r="AQ208" s="91">
        <v>25.4</v>
      </c>
      <c r="AR208" s="92"/>
      <c r="AT208" s="93">
        <f t="shared" si="91"/>
        <v>27.8</v>
      </c>
      <c r="AU208" s="91">
        <v>31.1</v>
      </c>
      <c r="AV208" s="91">
        <v>28.9</v>
      </c>
      <c r="AW208" s="91">
        <v>25.7</v>
      </c>
      <c r="AX208" s="91">
        <v>27.5</v>
      </c>
      <c r="AY208" s="91">
        <v>25.8</v>
      </c>
      <c r="AZ208" s="92"/>
      <c r="BB208" s="93">
        <f t="shared" si="92"/>
        <v>23.224999999999998</v>
      </c>
      <c r="BC208" s="91">
        <v>25.2</v>
      </c>
      <c r="BD208" s="91">
        <v>24.7</v>
      </c>
      <c r="BE208" s="91">
        <v>20.7</v>
      </c>
      <c r="BF208" s="91">
        <v>22.3</v>
      </c>
      <c r="BH208" s="92"/>
      <c r="BJ208" s="93">
        <f t="shared" si="93"/>
        <v>25.1</v>
      </c>
      <c r="BK208" s="91">
        <v>27.4</v>
      </c>
      <c r="BL208" s="91">
        <v>26.5</v>
      </c>
      <c r="BM208" s="91">
        <v>23.8</v>
      </c>
      <c r="BN208" s="91">
        <v>25.6</v>
      </c>
      <c r="BO208" s="91">
        <v>22.2</v>
      </c>
      <c r="BR208" s="93">
        <f t="shared" si="94"/>
        <v>26.24</v>
      </c>
      <c r="BS208" s="91">
        <v>27.6</v>
      </c>
      <c r="BT208" s="91">
        <v>27.9</v>
      </c>
      <c r="BU208" s="91">
        <v>25.5</v>
      </c>
      <c r="BV208" s="91">
        <v>25.8</v>
      </c>
      <c r="BW208" s="91">
        <v>24.4</v>
      </c>
      <c r="BZ208" s="93">
        <f t="shared" si="95"/>
        <v>27.220000000000006</v>
      </c>
      <c r="CA208" s="91">
        <v>27.6</v>
      </c>
      <c r="CB208" s="91">
        <v>28.1</v>
      </c>
      <c r="CC208" s="91">
        <v>27.1</v>
      </c>
      <c r="CD208" s="91">
        <v>27.4</v>
      </c>
      <c r="CE208" s="91">
        <v>25.9</v>
      </c>
      <c r="CH208" s="93">
        <f t="shared" si="96"/>
        <v>27.4</v>
      </c>
      <c r="CI208" s="91">
        <v>28.2</v>
      </c>
      <c r="CJ208" s="91">
        <v>28.6</v>
      </c>
      <c r="CK208" s="91">
        <v>26.6</v>
      </c>
      <c r="CL208" s="91">
        <v>27.2</v>
      </c>
      <c r="CM208" s="91">
        <v>26.4</v>
      </c>
      <c r="CP208" s="93">
        <f t="shared" si="97"/>
        <v>26.78</v>
      </c>
      <c r="CQ208" s="91">
        <v>28.3</v>
      </c>
      <c r="CR208" s="91">
        <v>29.1</v>
      </c>
      <c r="CS208" s="91">
        <v>25</v>
      </c>
      <c r="CT208" s="91">
        <v>26.8</v>
      </c>
      <c r="CU208" s="91">
        <v>24.7</v>
      </c>
    </row>
    <row r="209" spans="3:99">
      <c r="C209" s="92">
        <f t="shared" si="98"/>
        <v>45865</v>
      </c>
      <c r="D209" s="93">
        <f t="shared" si="75"/>
        <v>25.828372000000002</v>
      </c>
      <c r="E209" s="93">
        <f t="shared" si="76"/>
        <v>26.44</v>
      </c>
      <c r="F209" s="93">
        <f t="shared" si="77"/>
        <v>17.828372000000002</v>
      </c>
      <c r="G209" s="93">
        <f>指導機関用調整項目!$G$2*F209/$F$367</f>
        <v>0.13322600576894181</v>
      </c>
      <c r="H209" s="93">
        <f t="shared" si="99"/>
        <v>10.235946053881797</v>
      </c>
      <c r="J209" s="93">
        <f t="shared" si="78"/>
        <v>26.675000000000001</v>
      </c>
      <c r="K209" s="93">
        <f t="shared" si="79"/>
        <v>26.82</v>
      </c>
      <c r="L209" s="93">
        <f t="shared" si="80"/>
        <v>27.159999999999997</v>
      </c>
      <c r="M209" s="93">
        <f t="shared" si="81"/>
        <v>27.8</v>
      </c>
      <c r="N209" s="93">
        <f t="shared" si="82"/>
        <v>22.625</v>
      </c>
      <c r="O209" s="93">
        <f t="shared" si="83"/>
        <v>24.94</v>
      </c>
      <c r="P209" s="93">
        <f t="shared" si="84"/>
        <v>26.44</v>
      </c>
      <c r="Q209" s="93">
        <f t="shared" si="85"/>
        <v>27.639999999999997</v>
      </c>
      <c r="R209" s="93">
        <f t="shared" si="86"/>
        <v>27.48</v>
      </c>
      <c r="S209" s="93">
        <f t="shared" si="87"/>
        <v>26.5</v>
      </c>
      <c r="V209" s="93">
        <f t="shared" si="88"/>
        <v>26.675000000000001</v>
      </c>
      <c r="X209" s="91">
        <v>29.4</v>
      </c>
      <c r="Y209" s="91">
        <v>28.1</v>
      </c>
      <c r="Z209" s="91">
        <v>24.9</v>
      </c>
      <c r="AA209" s="91">
        <v>24.3</v>
      </c>
      <c r="AB209" s="92"/>
      <c r="AD209" s="93">
        <f t="shared" si="89"/>
        <v>26.82</v>
      </c>
      <c r="AE209" s="91">
        <v>28.4</v>
      </c>
      <c r="AF209" s="91">
        <v>29.3</v>
      </c>
      <c r="AG209" s="91">
        <v>26.5</v>
      </c>
      <c r="AH209" s="91">
        <v>25.8</v>
      </c>
      <c r="AI209" s="91">
        <v>24.1</v>
      </c>
      <c r="AJ209" s="92"/>
      <c r="AL209" s="93">
        <f t="shared" si="90"/>
        <v>27.159999999999997</v>
      </c>
      <c r="AM209" s="91">
        <v>29.4</v>
      </c>
      <c r="AN209" s="91">
        <v>29.2</v>
      </c>
      <c r="AO209" s="91">
        <v>26.6</v>
      </c>
      <c r="AP209" s="91">
        <v>26.2</v>
      </c>
      <c r="AQ209" s="91">
        <v>24.4</v>
      </c>
      <c r="AR209" s="92"/>
      <c r="AT209" s="93">
        <f t="shared" si="91"/>
        <v>27.8</v>
      </c>
      <c r="AU209" s="91">
        <v>30.9</v>
      </c>
      <c r="AV209" s="91">
        <v>29.6</v>
      </c>
      <c r="AW209" s="91">
        <v>26.8</v>
      </c>
      <c r="AX209" s="91">
        <v>26.9</v>
      </c>
      <c r="AY209" s="91">
        <v>24.8</v>
      </c>
      <c r="AZ209" s="92"/>
      <c r="BB209" s="93">
        <f t="shared" si="92"/>
        <v>22.625</v>
      </c>
      <c r="BC209" s="91">
        <v>25.5</v>
      </c>
      <c r="BD209" s="91">
        <v>22.9</v>
      </c>
      <c r="BE209" s="91">
        <v>21.3</v>
      </c>
      <c r="BF209" s="91">
        <v>20.8</v>
      </c>
      <c r="BH209" s="92"/>
      <c r="BJ209" s="93">
        <f t="shared" si="93"/>
        <v>24.94</v>
      </c>
      <c r="BK209" s="91">
        <v>27.6</v>
      </c>
      <c r="BL209" s="91">
        <v>25.5</v>
      </c>
      <c r="BM209" s="91">
        <v>24.3</v>
      </c>
      <c r="BN209" s="91">
        <v>25</v>
      </c>
      <c r="BO209" s="91">
        <v>22.3</v>
      </c>
      <c r="BR209" s="93">
        <f t="shared" si="94"/>
        <v>26.44</v>
      </c>
      <c r="BS209" s="91">
        <v>27.6</v>
      </c>
      <c r="BT209" s="91">
        <v>27.9</v>
      </c>
      <c r="BU209" s="91">
        <v>26.5</v>
      </c>
      <c r="BV209" s="91">
        <v>25.6</v>
      </c>
      <c r="BW209" s="91">
        <v>24.6</v>
      </c>
      <c r="BZ209" s="93">
        <f t="shared" si="95"/>
        <v>27.639999999999997</v>
      </c>
      <c r="CA209" s="91">
        <v>27.8</v>
      </c>
      <c r="CB209" s="91">
        <v>28.6</v>
      </c>
      <c r="CC209" s="91">
        <v>27.8</v>
      </c>
      <c r="CD209" s="91">
        <v>27.4</v>
      </c>
      <c r="CE209" s="91">
        <v>26.6</v>
      </c>
      <c r="CH209" s="93">
        <f t="shared" si="96"/>
        <v>27.48</v>
      </c>
      <c r="CI209" s="91">
        <v>28.2</v>
      </c>
      <c r="CJ209" s="91">
        <v>28.9</v>
      </c>
      <c r="CK209" s="91">
        <v>27.9</v>
      </c>
      <c r="CL209" s="91">
        <v>27.3</v>
      </c>
      <c r="CM209" s="91">
        <v>25.1</v>
      </c>
      <c r="CP209" s="93">
        <f t="shared" si="97"/>
        <v>26.5</v>
      </c>
      <c r="CQ209" s="91">
        <v>28.6</v>
      </c>
      <c r="CR209" s="91">
        <v>28.4</v>
      </c>
      <c r="CS209" s="91">
        <v>26.3</v>
      </c>
      <c r="CT209" s="91">
        <v>25.8</v>
      </c>
      <c r="CU209" s="91">
        <v>23.4</v>
      </c>
    </row>
    <row r="210" spans="3:99">
      <c r="C210" s="92">
        <f t="shared" si="98"/>
        <v>45866</v>
      </c>
      <c r="D210" s="93">
        <f t="shared" si="75"/>
        <v>26.477203999999997</v>
      </c>
      <c r="E210" s="93">
        <f t="shared" si="76"/>
        <v>27.08</v>
      </c>
      <c r="F210" s="93">
        <f t="shared" si="77"/>
        <v>18.477203999999997</v>
      </c>
      <c r="G210" s="93">
        <f>指導機関用調整項目!$G$2*F210/$F$367</f>
        <v>0.13807453011962695</v>
      </c>
      <c r="H210" s="93">
        <f t="shared" si="99"/>
        <v>10.374020584001425</v>
      </c>
      <c r="J210" s="93">
        <f t="shared" si="78"/>
        <v>27.85</v>
      </c>
      <c r="K210" s="93">
        <f t="shared" si="79"/>
        <v>27.8</v>
      </c>
      <c r="L210" s="93">
        <f t="shared" si="80"/>
        <v>27.9</v>
      </c>
      <c r="M210" s="93">
        <f t="shared" si="81"/>
        <v>28.44</v>
      </c>
      <c r="N210" s="93">
        <f t="shared" si="82"/>
        <v>23.75</v>
      </c>
      <c r="O210" s="93">
        <f t="shared" si="83"/>
        <v>26.339999999999996</v>
      </c>
      <c r="P210" s="93">
        <f t="shared" si="84"/>
        <v>27.08</v>
      </c>
      <c r="Q210" s="93">
        <f t="shared" si="85"/>
        <v>27.660000000000004</v>
      </c>
      <c r="R210" s="93">
        <f t="shared" si="86"/>
        <v>27.68</v>
      </c>
      <c r="S210" s="93">
        <f t="shared" si="87"/>
        <v>27.48</v>
      </c>
      <c r="V210" s="93">
        <f t="shared" si="88"/>
        <v>27.85</v>
      </c>
      <c r="X210" s="91">
        <v>29.2</v>
      </c>
      <c r="Y210" s="91">
        <v>28.3</v>
      </c>
      <c r="Z210" s="91">
        <v>28.2</v>
      </c>
      <c r="AA210" s="91">
        <v>25.7</v>
      </c>
      <c r="AB210" s="92"/>
      <c r="AD210" s="93">
        <f t="shared" si="89"/>
        <v>27.8</v>
      </c>
      <c r="AE210" s="91">
        <v>29.2</v>
      </c>
      <c r="AF210" s="91">
        <v>28.9</v>
      </c>
      <c r="AG210" s="91">
        <v>28.1</v>
      </c>
      <c r="AH210" s="91">
        <v>27.7</v>
      </c>
      <c r="AI210" s="91">
        <v>25.1</v>
      </c>
      <c r="AJ210" s="92"/>
      <c r="AL210" s="93">
        <f t="shared" si="90"/>
        <v>27.9</v>
      </c>
      <c r="AM210" s="91">
        <v>28.7</v>
      </c>
      <c r="AN210" s="91">
        <v>29.2</v>
      </c>
      <c r="AO210" s="91">
        <v>28.1</v>
      </c>
      <c r="AP210" s="91">
        <v>28.5</v>
      </c>
      <c r="AQ210" s="91">
        <v>25</v>
      </c>
      <c r="AR210" s="92"/>
      <c r="AT210" s="93">
        <f t="shared" si="91"/>
        <v>28.44</v>
      </c>
      <c r="AU210" s="91">
        <v>29.8</v>
      </c>
      <c r="AV210" s="91">
        <v>29.4</v>
      </c>
      <c r="AW210" s="91">
        <v>28</v>
      </c>
      <c r="AX210" s="91">
        <v>28.9</v>
      </c>
      <c r="AY210" s="91">
        <v>26.1</v>
      </c>
      <c r="AZ210" s="92"/>
      <c r="BB210" s="93">
        <f t="shared" si="92"/>
        <v>23.75</v>
      </c>
      <c r="BC210" s="91">
        <v>26.6</v>
      </c>
      <c r="BD210" s="91">
        <v>23.4</v>
      </c>
      <c r="BE210" s="91">
        <v>22.7</v>
      </c>
      <c r="BF210" s="91">
        <v>22.3</v>
      </c>
      <c r="BH210" s="92"/>
      <c r="BJ210" s="93">
        <f t="shared" si="93"/>
        <v>26.339999999999996</v>
      </c>
      <c r="BK210" s="91">
        <v>29.8</v>
      </c>
      <c r="BL210" s="91">
        <v>26.3</v>
      </c>
      <c r="BM210" s="91">
        <v>26.2</v>
      </c>
      <c r="BN210" s="91">
        <v>27.2</v>
      </c>
      <c r="BO210" s="91">
        <v>22.2</v>
      </c>
      <c r="BR210" s="93">
        <f t="shared" si="94"/>
        <v>27.08</v>
      </c>
      <c r="BS210" s="91">
        <v>29.1</v>
      </c>
      <c r="BT210" s="91">
        <v>27.2</v>
      </c>
      <c r="BU210" s="91">
        <v>26.7</v>
      </c>
      <c r="BV210" s="91">
        <v>27</v>
      </c>
      <c r="BW210" s="91">
        <v>25.4</v>
      </c>
      <c r="BZ210" s="93">
        <f t="shared" si="95"/>
        <v>27.660000000000004</v>
      </c>
      <c r="CA210" s="91">
        <v>28.1</v>
      </c>
      <c r="CB210" s="91">
        <v>28.6</v>
      </c>
      <c r="CC210" s="91">
        <v>27.7</v>
      </c>
      <c r="CD210" s="91">
        <v>28.3</v>
      </c>
      <c r="CE210" s="91">
        <v>25.6</v>
      </c>
      <c r="CH210" s="93">
        <f t="shared" si="96"/>
        <v>27.68</v>
      </c>
      <c r="CI210" s="91">
        <v>29</v>
      </c>
      <c r="CJ210" s="91">
        <v>28.7</v>
      </c>
      <c r="CK210" s="91">
        <v>27.1</v>
      </c>
      <c r="CL210" s="91">
        <v>28.1</v>
      </c>
      <c r="CM210" s="91">
        <v>25.5</v>
      </c>
      <c r="CP210" s="93">
        <f t="shared" si="97"/>
        <v>27.48</v>
      </c>
      <c r="CQ210" s="91">
        <v>30.5</v>
      </c>
      <c r="CR210" s="91">
        <v>28.2</v>
      </c>
      <c r="CS210" s="91">
        <v>27</v>
      </c>
      <c r="CT210" s="91">
        <v>27.9</v>
      </c>
      <c r="CU210" s="91">
        <v>23.8</v>
      </c>
    </row>
    <row r="211" spans="3:99">
      <c r="C211" s="92">
        <f t="shared" si="98"/>
        <v>45867</v>
      </c>
      <c r="D211" s="93">
        <f t="shared" si="75"/>
        <v>26.010856000000004</v>
      </c>
      <c r="E211" s="93">
        <f t="shared" si="76"/>
        <v>26.620000000000005</v>
      </c>
      <c r="F211" s="93">
        <f t="shared" si="77"/>
        <v>18.010856000000004</v>
      </c>
      <c r="G211" s="93">
        <f>指導機関用調整項目!$G$2*F211/$F$367</f>
        <v>0.13458965324257205</v>
      </c>
      <c r="H211" s="93">
        <f t="shared" si="99"/>
        <v>10.508610237243996</v>
      </c>
      <c r="J211" s="93">
        <f t="shared" si="78"/>
        <v>28.15</v>
      </c>
      <c r="K211" s="93">
        <f t="shared" si="79"/>
        <v>28.26</v>
      </c>
      <c r="L211" s="93">
        <f t="shared" si="80"/>
        <v>28.44</v>
      </c>
      <c r="M211" s="93">
        <f t="shared" si="81"/>
        <v>28.92</v>
      </c>
      <c r="N211" s="93">
        <f t="shared" si="82"/>
        <v>24.25</v>
      </c>
      <c r="O211" s="93">
        <f t="shared" si="83"/>
        <v>26.74</v>
      </c>
      <c r="P211" s="93">
        <f t="shared" si="84"/>
        <v>26.620000000000005</v>
      </c>
      <c r="Q211" s="93">
        <f t="shared" si="85"/>
        <v>27.9</v>
      </c>
      <c r="R211" s="93">
        <f t="shared" si="86"/>
        <v>28.06</v>
      </c>
      <c r="S211" s="93">
        <f t="shared" si="87"/>
        <v>27.52</v>
      </c>
      <c r="V211" s="93">
        <f t="shared" si="88"/>
        <v>28.15</v>
      </c>
      <c r="X211" s="91">
        <v>28.8</v>
      </c>
      <c r="Y211" s="91">
        <v>29.1</v>
      </c>
      <c r="Z211" s="91">
        <v>27.6</v>
      </c>
      <c r="AA211" s="91">
        <v>27.1</v>
      </c>
      <c r="AB211" s="92"/>
      <c r="AD211" s="93">
        <f t="shared" si="89"/>
        <v>28.26</v>
      </c>
      <c r="AE211" s="91">
        <v>30.1</v>
      </c>
      <c r="AF211" s="91">
        <v>28.9</v>
      </c>
      <c r="AG211" s="91">
        <v>28.7</v>
      </c>
      <c r="AH211" s="91">
        <v>26.9</v>
      </c>
      <c r="AI211" s="91">
        <v>26.7</v>
      </c>
      <c r="AJ211" s="92"/>
      <c r="AL211" s="93">
        <f t="shared" si="90"/>
        <v>28.44</v>
      </c>
      <c r="AM211" s="91">
        <v>29.2</v>
      </c>
      <c r="AN211" s="91">
        <v>28.9</v>
      </c>
      <c r="AO211" s="91">
        <v>28.7</v>
      </c>
      <c r="AP211" s="91">
        <v>27.4</v>
      </c>
      <c r="AQ211" s="91">
        <v>28</v>
      </c>
      <c r="AR211" s="92"/>
      <c r="AT211" s="93">
        <f t="shared" si="91"/>
        <v>28.92</v>
      </c>
      <c r="AU211" s="91">
        <v>30.2</v>
      </c>
      <c r="AV211" s="91">
        <v>29.5</v>
      </c>
      <c r="AW211" s="91">
        <v>28.5</v>
      </c>
      <c r="AX211" s="91">
        <v>28.2</v>
      </c>
      <c r="AY211" s="91">
        <v>28.2</v>
      </c>
      <c r="AZ211" s="92"/>
      <c r="BB211" s="93">
        <f t="shared" si="92"/>
        <v>24.25</v>
      </c>
      <c r="BC211" s="91">
        <v>25.8</v>
      </c>
      <c r="BD211" s="91">
        <v>25</v>
      </c>
      <c r="BE211" s="91">
        <v>24</v>
      </c>
      <c r="BF211" s="91">
        <v>22.2</v>
      </c>
      <c r="BH211" s="92"/>
      <c r="BJ211" s="93">
        <f t="shared" si="93"/>
        <v>26.74</v>
      </c>
      <c r="BK211" s="91">
        <v>28.9</v>
      </c>
      <c r="BL211" s="91">
        <v>27.9</v>
      </c>
      <c r="BM211" s="91">
        <v>27.4</v>
      </c>
      <c r="BN211" s="91">
        <v>25.1</v>
      </c>
      <c r="BO211" s="91">
        <v>24.4</v>
      </c>
      <c r="BR211" s="93">
        <f t="shared" si="94"/>
        <v>26.620000000000005</v>
      </c>
      <c r="BS211" s="91">
        <v>29.2</v>
      </c>
      <c r="BT211" s="91">
        <v>27.3</v>
      </c>
      <c r="BU211" s="91">
        <v>26.9</v>
      </c>
      <c r="BV211" s="91">
        <v>25.4</v>
      </c>
      <c r="BW211" s="91">
        <v>24.3</v>
      </c>
      <c r="BZ211" s="93">
        <f t="shared" si="95"/>
        <v>27.9</v>
      </c>
      <c r="CA211" s="91">
        <v>29</v>
      </c>
      <c r="CB211" s="91">
        <v>28.3</v>
      </c>
      <c r="CC211" s="91">
        <v>28</v>
      </c>
      <c r="CD211" s="91">
        <v>27.8</v>
      </c>
      <c r="CE211" s="91">
        <v>26.4</v>
      </c>
      <c r="CH211" s="93">
        <f t="shared" si="96"/>
        <v>28.06</v>
      </c>
      <c r="CI211" s="91">
        <v>30.7</v>
      </c>
      <c r="CJ211" s="91">
        <v>28.2</v>
      </c>
      <c r="CK211" s="91">
        <v>27.8</v>
      </c>
      <c r="CL211" s="91">
        <v>27</v>
      </c>
      <c r="CM211" s="91">
        <v>26.6</v>
      </c>
      <c r="CP211" s="93">
        <f t="shared" si="97"/>
        <v>27.52</v>
      </c>
      <c r="CQ211" s="91">
        <v>30.4</v>
      </c>
      <c r="CR211" s="91">
        <v>28.3</v>
      </c>
      <c r="CS211" s="91">
        <v>27.6</v>
      </c>
      <c r="CT211" s="91">
        <v>26.1</v>
      </c>
      <c r="CU211" s="91">
        <v>25.2</v>
      </c>
    </row>
    <row r="212" spans="3:99">
      <c r="C212" s="92">
        <f t="shared" si="98"/>
        <v>45868</v>
      </c>
      <c r="D212" s="93">
        <f t="shared" si="75"/>
        <v>25.929752000000001</v>
      </c>
      <c r="E212" s="93">
        <f t="shared" si="76"/>
        <v>26.540000000000003</v>
      </c>
      <c r="F212" s="93">
        <f t="shared" si="77"/>
        <v>17.929752000000001</v>
      </c>
      <c r="G212" s="93">
        <f>指導機関用調整項目!$G$2*F212/$F$367</f>
        <v>0.13398358769873636</v>
      </c>
      <c r="H212" s="93">
        <f t="shared" si="99"/>
        <v>10.642593824942733</v>
      </c>
      <c r="J212" s="93">
        <f t="shared" si="78"/>
        <v>27.475000000000001</v>
      </c>
      <c r="K212" s="93">
        <f t="shared" si="79"/>
        <v>27.979999999999997</v>
      </c>
      <c r="L212" s="93">
        <f t="shared" si="80"/>
        <v>28.08</v>
      </c>
      <c r="M212" s="93">
        <f t="shared" si="81"/>
        <v>28.5</v>
      </c>
      <c r="N212" s="93">
        <f t="shared" si="82"/>
        <v>24.274999999999999</v>
      </c>
      <c r="O212" s="93">
        <f t="shared" si="83"/>
        <v>26.54</v>
      </c>
      <c r="P212" s="93">
        <f t="shared" si="84"/>
        <v>26.540000000000003</v>
      </c>
      <c r="Q212" s="93">
        <f t="shared" si="85"/>
        <v>28.1</v>
      </c>
      <c r="R212" s="93">
        <f t="shared" si="86"/>
        <v>28.620000000000005</v>
      </c>
      <c r="S212" s="93">
        <f t="shared" si="87"/>
        <v>28.22</v>
      </c>
      <c r="V212" s="93">
        <f t="shared" si="88"/>
        <v>27.475000000000001</v>
      </c>
      <c r="X212" s="91">
        <v>29.3</v>
      </c>
      <c r="Y212" s="91">
        <v>29.3</v>
      </c>
      <c r="Z212" s="91">
        <v>26.7</v>
      </c>
      <c r="AA212" s="91">
        <v>24.6</v>
      </c>
      <c r="AB212" s="92"/>
      <c r="AD212" s="93">
        <f t="shared" si="89"/>
        <v>27.979999999999997</v>
      </c>
      <c r="AE212" s="91">
        <v>31.2</v>
      </c>
      <c r="AF212" s="91">
        <v>28.8</v>
      </c>
      <c r="AG212" s="91">
        <v>28.6</v>
      </c>
      <c r="AH212" s="91">
        <v>26.8</v>
      </c>
      <c r="AI212" s="91">
        <v>24.5</v>
      </c>
      <c r="AJ212" s="92"/>
      <c r="AL212" s="93">
        <f t="shared" si="90"/>
        <v>28.08</v>
      </c>
      <c r="AM212" s="91">
        <v>30.5</v>
      </c>
      <c r="AN212" s="91">
        <v>29.1</v>
      </c>
      <c r="AO212" s="91">
        <v>28.7</v>
      </c>
      <c r="AP212" s="91">
        <v>27.1</v>
      </c>
      <c r="AQ212" s="91">
        <v>25</v>
      </c>
      <c r="AR212" s="92"/>
      <c r="AT212" s="93">
        <f t="shared" si="91"/>
        <v>28.5</v>
      </c>
      <c r="AU212" s="91">
        <v>31.3</v>
      </c>
      <c r="AV212" s="91">
        <v>29.2</v>
      </c>
      <c r="AW212" s="91">
        <v>29.3</v>
      </c>
      <c r="AX212" s="91">
        <v>27.5</v>
      </c>
      <c r="AY212" s="91">
        <v>25.2</v>
      </c>
      <c r="AZ212" s="92"/>
      <c r="BB212" s="93">
        <f t="shared" si="92"/>
        <v>24.274999999999999</v>
      </c>
      <c r="BC212" s="91">
        <v>26.5</v>
      </c>
      <c r="BD212" s="91">
        <v>25.2</v>
      </c>
      <c r="BE212" s="91">
        <v>24.3</v>
      </c>
      <c r="BF212" s="91">
        <v>21.1</v>
      </c>
      <c r="BH212" s="92"/>
      <c r="BJ212" s="93">
        <f t="shared" si="93"/>
        <v>26.54</v>
      </c>
      <c r="BK212" s="91">
        <v>29.4</v>
      </c>
      <c r="BL212" s="91">
        <v>28</v>
      </c>
      <c r="BM212" s="91">
        <v>27.4</v>
      </c>
      <c r="BN212" s="91">
        <v>24.5</v>
      </c>
      <c r="BO212" s="91">
        <v>23.4</v>
      </c>
      <c r="BR212" s="93">
        <f t="shared" si="94"/>
        <v>26.540000000000003</v>
      </c>
      <c r="BS212" s="91">
        <v>30</v>
      </c>
      <c r="BT212" s="91">
        <v>27.6</v>
      </c>
      <c r="BU212" s="91">
        <v>27.4</v>
      </c>
      <c r="BV212" s="91">
        <v>25.9</v>
      </c>
      <c r="BW212" s="91">
        <v>21.8</v>
      </c>
      <c r="BZ212" s="93">
        <f t="shared" si="95"/>
        <v>28.1</v>
      </c>
      <c r="CA212" s="91">
        <v>30.6</v>
      </c>
      <c r="CB212" s="91">
        <v>28.6</v>
      </c>
      <c r="CC212" s="91">
        <v>28.2</v>
      </c>
      <c r="CD212" s="91">
        <v>27.8</v>
      </c>
      <c r="CE212" s="91">
        <v>25.3</v>
      </c>
      <c r="CH212" s="93">
        <f t="shared" si="96"/>
        <v>28.620000000000005</v>
      </c>
      <c r="CI212" s="91">
        <v>33</v>
      </c>
      <c r="CJ212" s="91">
        <v>28.4</v>
      </c>
      <c r="CK212" s="91">
        <v>28</v>
      </c>
      <c r="CL212" s="91">
        <v>27.4</v>
      </c>
      <c r="CM212" s="91">
        <v>26.3</v>
      </c>
      <c r="CP212" s="93">
        <f t="shared" si="97"/>
        <v>28.22</v>
      </c>
      <c r="CQ212" s="91">
        <v>33</v>
      </c>
      <c r="CR212" s="91">
        <v>28.9</v>
      </c>
      <c r="CS212" s="91">
        <v>27.5</v>
      </c>
      <c r="CT212" s="91">
        <v>26.5</v>
      </c>
      <c r="CU212" s="91">
        <v>25.2</v>
      </c>
    </row>
    <row r="213" spans="3:99">
      <c r="C213" s="92">
        <f t="shared" si="98"/>
        <v>45869</v>
      </c>
      <c r="D213" s="93">
        <f t="shared" si="75"/>
        <v>26.436651999999999</v>
      </c>
      <c r="E213" s="93">
        <f t="shared" si="76"/>
        <v>27.04</v>
      </c>
      <c r="F213" s="93">
        <f t="shared" si="77"/>
        <v>18.436651999999999</v>
      </c>
      <c r="G213" s="93">
        <f>指導機関用調整項目!$G$2*F213/$F$367</f>
        <v>0.13777149734770916</v>
      </c>
      <c r="H213" s="93">
        <f t="shared" si="99"/>
        <v>10.780365322290441</v>
      </c>
      <c r="J213" s="93">
        <f t="shared" si="78"/>
        <v>27.85</v>
      </c>
      <c r="K213" s="93">
        <f t="shared" si="79"/>
        <v>27.78</v>
      </c>
      <c r="L213" s="93">
        <f t="shared" si="80"/>
        <v>27.640000000000004</v>
      </c>
      <c r="M213" s="93">
        <f t="shared" si="81"/>
        <v>28.4</v>
      </c>
      <c r="N213" s="93">
        <f t="shared" si="82"/>
        <v>24.1</v>
      </c>
      <c r="O213" s="93">
        <f t="shared" si="83"/>
        <v>26.160000000000004</v>
      </c>
      <c r="P213" s="93">
        <f t="shared" si="84"/>
        <v>27.04</v>
      </c>
      <c r="Q213" s="93">
        <f t="shared" si="85"/>
        <v>27.74</v>
      </c>
      <c r="R213" s="93">
        <f t="shared" si="86"/>
        <v>28</v>
      </c>
      <c r="S213" s="93">
        <f t="shared" si="87"/>
        <v>27.58</v>
      </c>
      <c r="V213" s="93">
        <f t="shared" si="88"/>
        <v>27.85</v>
      </c>
      <c r="X213" s="91">
        <v>30.1</v>
      </c>
      <c r="Y213" s="91">
        <v>30.2</v>
      </c>
      <c r="Z213" s="91">
        <v>27.2</v>
      </c>
      <c r="AA213" s="91">
        <v>23.9</v>
      </c>
      <c r="AB213" s="92"/>
      <c r="AD213" s="93">
        <f t="shared" si="89"/>
        <v>27.78</v>
      </c>
      <c r="AE213" s="91">
        <v>30.6</v>
      </c>
      <c r="AF213" s="91">
        <v>28.8</v>
      </c>
      <c r="AG213" s="91">
        <v>28.9</v>
      </c>
      <c r="AH213" s="91">
        <v>27.2</v>
      </c>
      <c r="AI213" s="91">
        <v>23.4</v>
      </c>
      <c r="AJ213" s="92"/>
      <c r="AL213" s="93">
        <f t="shared" si="90"/>
        <v>27.640000000000004</v>
      </c>
      <c r="AM213" s="91">
        <v>29.2</v>
      </c>
      <c r="AN213" s="91">
        <v>29.3</v>
      </c>
      <c r="AO213" s="91">
        <v>29.2</v>
      </c>
      <c r="AP213" s="91">
        <v>27.1</v>
      </c>
      <c r="AQ213" s="91">
        <v>23.4</v>
      </c>
      <c r="AR213" s="92"/>
      <c r="AT213" s="93">
        <f t="shared" si="91"/>
        <v>28.4</v>
      </c>
      <c r="AU213" s="91">
        <v>31.6</v>
      </c>
      <c r="AV213" s="91">
        <v>29.8</v>
      </c>
      <c r="AW213" s="91">
        <v>30.1</v>
      </c>
      <c r="AX213" s="91">
        <v>26.8</v>
      </c>
      <c r="AY213" s="91">
        <v>23.7</v>
      </c>
      <c r="AZ213" s="92"/>
      <c r="BB213" s="93">
        <f t="shared" si="92"/>
        <v>24.1</v>
      </c>
      <c r="BC213" s="91">
        <v>25.2</v>
      </c>
      <c r="BD213" s="91">
        <v>25.2</v>
      </c>
      <c r="BE213" s="91">
        <v>24.8</v>
      </c>
      <c r="BF213" s="91">
        <v>21.2</v>
      </c>
      <c r="BH213" s="92"/>
      <c r="BJ213" s="93">
        <f t="shared" si="93"/>
        <v>26.160000000000004</v>
      </c>
      <c r="BK213" s="91">
        <v>28.6</v>
      </c>
      <c r="BL213" s="91">
        <v>28</v>
      </c>
      <c r="BM213" s="91">
        <v>28.2</v>
      </c>
      <c r="BN213" s="91">
        <v>23.6</v>
      </c>
      <c r="BO213" s="91">
        <v>22.4</v>
      </c>
      <c r="BR213" s="93">
        <f t="shared" si="94"/>
        <v>27.04</v>
      </c>
      <c r="BS213" s="91">
        <v>30.3</v>
      </c>
      <c r="BT213" s="91">
        <v>26.9</v>
      </c>
      <c r="BU213" s="91">
        <v>28</v>
      </c>
      <c r="BV213" s="91">
        <v>24.8</v>
      </c>
      <c r="BW213" s="91">
        <v>25.2</v>
      </c>
      <c r="BZ213" s="93">
        <f t="shared" si="95"/>
        <v>27.74</v>
      </c>
      <c r="CA213" s="91">
        <v>30.6</v>
      </c>
      <c r="CB213" s="91">
        <v>28.9</v>
      </c>
      <c r="CC213" s="91">
        <v>28.6</v>
      </c>
      <c r="CD213" s="91">
        <v>27.2</v>
      </c>
      <c r="CE213" s="91">
        <v>23.4</v>
      </c>
      <c r="CH213" s="93">
        <f t="shared" si="96"/>
        <v>28</v>
      </c>
      <c r="CI213" s="91">
        <v>32.6</v>
      </c>
      <c r="CJ213" s="91">
        <v>28.5</v>
      </c>
      <c r="CK213" s="91">
        <v>28.5</v>
      </c>
      <c r="CL213" s="91">
        <v>26.6</v>
      </c>
      <c r="CM213" s="91">
        <v>23.8</v>
      </c>
      <c r="CP213" s="93">
        <f t="shared" si="97"/>
        <v>27.58</v>
      </c>
      <c r="CQ213" s="91">
        <v>32.299999999999997</v>
      </c>
      <c r="CR213" s="91">
        <v>28.9</v>
      </c>
      <c r="CS213" s="91">
        <v>28.6</v>
      </c>
      <c r="CT213" s="91">
        <v>25.3</v>
      </c>
      <c r="CU213" s="91">
        <v>22.8</v>
      </c>
    </row>
    <row r="214" spans="3:99">
      <c r="C214" s="92">
        <f t="shared" si="98"/>
        <v>45870</v>
      </c>
      <c r="D214" s="93">
        <f t="shared" si="75"/>
        <v>26.720516</v>
      </c>
      <c r="E214" s="93">
        <f t="shared" si="76"/>
        <v>27.32</v>
      </c>
      <c r="F214" s="93">
        <f t="shared" si="77"/>
        <v>18.720516</v>
      </c>
      <c r="G214" s="93">
        <f>指導機関用調整項目!$G$2*F214/$F$367</f>
        <v>0.13989272675113393</v>
      </c>
      <c r="H214" s="93">
        <f t="shared" si="99"/>
        <v>10.920258049041575</v>
      </c>
      <c r="J214" s="93">
        <f t="shared" si="78"/>
        <v>27.65</v>
      </c>
      <c r="K214" s="93">
        <f t="shared" si="79"/>
        <v>27.96</v>
      </c>
      <c r="L214" s="93">
        <f t="shared" si="80"/>
        <v>28.160000000000004</v>
      </c>
      <c r="M214" s="93">
        <f t="shared" si="81"/>
        <v>28.7</v>
      </c>
      <c r="N214" s="93">
        <f t="shared" si="82"/>
        <v>23.6</v>
      </c>
      <c r="O214" s="93">
        <f t="shared" si="83"/>
        <v>26.48</v>
      </c>
      <c r="P214" s="93">
        <f t="shared" si="84"/>
        <v>27.32</v>
      </c>
      <c r="Q214" s="93">
        <f t="shared" si="85"/>
        <v>28.220000000000006</v>
      </c>
      <c r="R214" s="93">
        <f t="shared" si="86"/>
        <v>28.2</v>
      </c>
      <c r="S214" s="93">
        <f t="shared" si="87"/>
        <v>28.08</v>
      </c>
      <c r="V214" s="93">
        <f t="shared" si="88"/>
        <v>27.65</v>
      </c>
      <c r="X214" s="91">
        <v>27.9</v>
      </c>
      <c r="Y214" s="91">
        <v>29.6</v>
      </c>
      <c r="Z214" s="91">
        <v>28</v>
      </c>
      <c r="AA214" s="91">
        <v>25.1</v>
      </c>
      <c r="AB214" s="92"/>
      <c r="AD214" s="93">
        <f t="shared" si="89"/>
        <v>27.96</v>
      </c>
      <c r="AE214" s="91">
        <v>30.4</v>
      </c>
      <c r="AF214" s="91">
        <v>27.3</v>
      </c>
      <c r="AG214" s="91">
        <v>28.6</v>
      </c>
      <c r="AH214" s="91">
        <v>27.9</v>
      </c>
      <c r="AI214" s="91">
        <v>25.6</v>
      </c>
      <c r="AJ214" s="92"/>
      <c r="AL214" s="93">
        <f t="shared" si="90"/>
        <v>28.160000000000004</v>
      </c>
      <c r="AM214" s="91">
        <v>30</v>
      </c>
      <c r="AN214" s="91">
        <v>27.7</v>
      </c>
      <c r="AO214" s="91">
        <v>29.8</v>
      </c>
      <c r="AP214" s="91">
        <v>28</v>
      </c>
      <c r="AQ214" s="91">
        <v>25.3</v>
      </c>
      <c r="AR214" s="92"/>
      <c r="AT214" s="93">
        <f t="shared" si="91"/>
        <v>28.7</v>
      </c>
      <c r="AU214" s="91">
        <v>30.7</v>
      </c>
      <c r="AV214" s="91">
        <v>28.5</v>
      </c>
      <c r="AW214" s="91">
        <v>30.6</v>
      </c>
      <c r="AX214" s="91">
        <v>28</v>
      </c>
      <c r="AY214" s="91">
        <v>25.7</v>
      </c>
      <c r="AZ214" s="92"/>
      <c r="BB214" s="93">
        <f t="shared" si="92"/>
        <v>23.6</v>
      </c>
      <c r="BC214" s="91">
        <v>24.5</v>
      </c>
      <c r="BD214" s="91">
        <v>22.4</v>
      </c>
      <c r="BE214" s="91">
        <v>24.8</v>
      </c>
      <c r="BF214" s="91">
        <v>22.7</v>
      </c>
      <c r="BH214" s="92"/>
      <c r="BJ214" s="93">
        <f t="shared" si="93"/>
        <v>26.48</v>
      </c>
      <c r="BK214" s="91">
        <v>27.5</v>
      </c>
      <c r="BL214" s="91">
        <v>25.9</v>
      </c>
      <c r="BM214" s="91">
        <v>28</v>
      </c>
      <c r="BN214" s="91">
        <v>25.7</v>
      </c>
      <c r="BO214" s="91">
        <v>25.3</v>
      </c>
      <c r="BR214" s="93">
        <f t="shared" si="94"/>
        <v>27.32</v>
      </c>
      <c r="BS214" s="91">
        <v>29</v>
      </c>
      <c r="BT214" s="91">
        <v>27.3</v>
      </c>
      <c r="BU214" s="91">
        <v>27.9</v>
      </c>
      <c r="BV214" s="91">
        <v>26.6</v>
      </c>
      <c r="BW214" s="91">
        <v>25.8</v>
      </c>
      <c r="BZ214" s="93">
        <f t="shared" si="95"/>
        <v>28.220000000000006</v>
      </c>
      <c r="CA214" s="91">
        <v>29.6</v>
      </c>
      <c r="CB214" s="91">
        <v>28.6</v>
      </c>
      <c r="CC214" s="91">
        <v>28.6</v>
      </c>
      <c r="CD214" s="91">
        <v>28.3</v>
      </c>
      <c r="CE214" s="91">
        <v>26</v>
      </c>
      <c r="CH214" s="93">
        <f t="shared" si="96"/>
        <v>28.2</v>
      </c>
      <c r="CI214" s="91">
        <v>30.3</v>
      </c>
      <c r="CJ214" s="91">
        <v>28.7</v>
      </c>
      <c r="CK214" s="91">
        <v>28.5</v>
      </c>
      <c r="CL214" s="91">
        <v>27.5</v>
      </c>
      <c r="CM214" s="91">
        <v>26</v>
      </c>
      <c r="CP214" s="93">
        <f t="shared" si="97"/>
        <v>28.08</v>
      </c>
      <c r="CQ214" s="91">
        <v>30.5</v>
      </c>
      <c r="CR214" s="91">
        <v>28.4</v>
      </c>
      <c r="CS214" s="91">
        <v>28.6</v>
      </c>
      <c r="CT214" s="91">
        <v>26.9</v>
      </c>
      <c r="CU214" s="91">
        <v>26</v>
      </c>
    </row>
    <row r="215" spans="3:99">
      <c r="C215" s="92">
        <f t="shared" si="98"/>
        <v>45871</v>
      </c>
      <c r="D215" s="93">
        <f t="shared" si="75"/>
        <v>26.375824000000001</v>
      </c>
      <c r="E215" s="93">
        <f t="shared" si="76"/>
        <v>26.98</v>
      </c>
      <c r="F215" s="93">
        <f t="shared" si="77"/>
        <v>18.375824000000001</v>
      </c>
      <c r="G215" s="93">
        <f>指導機関用調整項目!$G$2*F215/$F$367</f>
        <v>0.13731694818983242</v>
      </c>
      <c r="H215" s="93">
        <f t="shared" si="99"/>
        <v>11.057574997231407</v>
      </c>
      <c r="J215" s="93">
        <f t="shared" si="78"/>
        <v>28.375</v>
      </c>
      <c r="K215" s="93">
        <f t="shared" si="79"/>
        <v>28.360000000000003</v>
      </c>
      <c r="L215" s="93">
        <f t="shared" si="80"/>
        <v>28.5</v>
      </c>
      <c r="M215" s="93">
        <f t="shared" si="81"/>
        <v>28.839999999999996</v>
      </c>
      <c r="N215" s="93">
        <f t="shared" si="82"/>
        <v>23.924999999999997</v>
      </c>
      <c r="O215" s="93">
        <f t="shared" si="83"/>
        <v>26.74</v>
      </c>
      <c r="P215" s="93">
        <f t="shared" si="84"/>
        <v>26.98</v>
      </c>
      <c r="Q215" s="93">
        <f t="shared" si="85"/>
        <v>28.04</v>
      </c>
      <c r="R215" s="93">
        <f t="shared" si="86"/>
        <v>28.06</v>
      </c>
      <c r="S215" s="93">
        <f t="shared" si="87"/>
        <v>27.839999999999996</v>
      </c>
      <c r="V215" s="93">
        <f t="shared" si="88"/>
        <v>28.375</v>
      </c>
      <c r="X215" s="91">
        <v>28.8</v>
      </c>
      <c r="Y215" s="91">
        <v>30.3</v>
      </c>
      <c r="Z215" s="91">
        <v>27.5</v>
      </c>
      <c r="AA215" s="91">
        <v>26.9</v>
      </c>
      <c r="AB215" s="92"/>
      <c r="AD215" s="93">
        <f t="shared" si="89"/>
        <v>28.360000000000003</v>
      </c>
      <c r="AE215" s="91">
        <v>29.5</v>
      </c>
      <c r="AF215" s="91">
        <v>27.6</v>
      </c>
      <c r="AG215" s="91">
        <v>29.3</v>
      </c>
      <c r="AH215" s="91">
        <v>28.5</v>
      </c>
      <c r="AI215" s="91">
        <v>26.9</v>
      </c>
      <c r="AJ215" s="92"/>
      <c r="AL215" s="93">
        <f t="shared" si="90"/>
        <v>28.5</v>
      </c>
      <c r="AM215" s="91">
        <v>29.6</v>
      </c>
      <c r="AN215" s="91">
        <v>27.7</v>
      </c>
      <c r="AO215" s="91">
        <v>29.6</v>
      </c>
      <c r="AP215" s="91">
        <v>28.5</v>
      </c>
      <c r="AQ215" s="91">
        <v>27.1</v>
      </c>
      <c r="AR215" s="92"/>
      <c r="AT215" s="93">
        <f t="shared" si="91"/>
        <v>28.839999999999996</v>
      </c>
      <c r="AU215" s="91">
        <v>30</v>
      </c>
      <c r="AV215" s="91">
        <v>28.5</v>
      </c>
      <c r="AW215" s="91">
        <v>30.1</v>
      </c>
      <c r="AX215" s="91">
        <v>28.6</v>
      </c>
      <c r="AY215" s="91">
        <v>27</v>
      </c>
      <c r="AZ215" s="92"/>
      <c r="BB215" s="93">
        <f t="shared" si="92"/>
        <v>23.924999999999997</v>
      </c>
      <c r="BC215" s="91">
        <v>24.7</v>
      </c>
      <c r="BD215" s="91">
        <v>22.1</v>
      </c>
      <c r="BE215" s="91">
        <v>25.9</v>
      </c>
      <c r="BF215" s="91">
        <v>23</v>
      </c>
      <c r="BH215" s="92"/>
      <c r="BJ215" s="93">
        <f t="shared" si="93"/>
        <v>26.74</v>
      </c>
      <c r="BK215" s="91">
        <v>27.2</v>
      </c>
      <c r="BL215" s="91">
        <v>26.1</v>
      </c>
      <c r="BM215" s="91">
        <v>29.4</v>
      </c>
      <c r="BN215" s="91">
        <v>26.7</v>
      </c>
      <c r="BO215" s="91">
        <v>24.3</v>
      </c>
      <c r="BR215" s="93">
        <f t="shared" si="94"/>
        <v>26.98</v>
      </c>
      <c r="BS215" s="91">
        <v>27.9</v>
      </c>
      <c r="BT215" s="91">
        <v>27.6</v>
      </c>
      <c r="BU215" s="91">
        <v>28.1</v>
      </c>
      <c r="BV215" s="91">
        <v>26.2</v>
      </c>
      <c r="BW215" s="91">
        <v>25.1</v>
      </c>
      <c r="BZ215" s="93">
        <f t="shared" si="95"/>
        <v>28.04</v>
      </c>
      <c r="CA215" s="91">
        <v>29</v>
      </c>
      <c r="CB215" s="91">
        <v>28.5</v>
      </c>
      <c r="CC215" s="91">
        <v>28.3</v>
      </c>
      <c r="CD215" s="91">
        <v>27.8</v>
      </c>
      <c r="CE215" s="91">
        <v>26.6</v>
      </c>
      <c r="CH215" s="93">
        <f t="shared" si="96"/>
        <v>28.06</v>
      </c>
      <c r="CI215" s="91">
        <v>29.4</v>
      </c>
      <c r="CJ215" s="91">
        <v>28.1</v>
      </c>
      <c r="CK215" s="91">
        <v>28.7</v>
      </c>
      <c r="CL215" s="91">
        <v>27.7</v>
      </c>
      <c r="CM215" s="91">
        <v>26.4</v>
      </c>
      <c r="CP215" s="93">
        <f t="shared" si="97"/>
        <v>27.839999999999996</v>
      </c>
      <c r="CQ215" s="91">
        <v>28</v>
      </c>
      <c r="CR215" s="91">
        <v>28.6</v>
      </c>
      <c r="CS215" s="91">
        <v>29.5</v>
      </c>
      <c r="CT215" s="91">
        <v>27.6</v>
      </c>
      <c r="CU215" s="91">
        <v>25.5</v>
      </c>
    </row>
    <row r="216" spans="3:99">
      <c r="C216" s="92">
        <f t="shared" si="98"/>
        <v>45872</v>
      </c>
      <c r="D216" s="93">
        <f t="shared" si="75"/>
        <v>26.659688000000003</v>
      </c>
      <c r="E216" s="93">
        <f t="shared" si="76"/>
        <v>27.26</v>
      </c>
      <c r="F216" s="93">
        <f t="shared" si="77"/>
        <v>18.659688000000003</v>
      </c>
      <c r="G216" s="93">
        <f>指導機関用調整項目!$G$2*F216/$F$367</f>
        <v>0.13943817759325722</v>
      </c>
      <c r="H216" s="93">
        <f t="shared" si="99"/>
        <v>11.197013174824665</v>
      </c>
      <c r="J216" s="93">
        <f t="shared" si="78"/>
        <v>28.825000000000003</v>
      </c>
      <c r="K216" s="93">
        <f t="shared" si="79"/>
        <v>28.28</v>
      </c>
      <c r="L216" s="93">
        <f t="shared" si="80"/>
        <v>28.32</v>
      </c>
      <c r="M216" s="93">
        <f t="shared" si="81"/>
        <v>28.82</v>
      </c>
      <c r="N216" s="93">
        <f t="shared" si="82"/>
        <v>23.9</v>
      </c>
      <c r="O216" s="93">
        <f t="shared" si="83"/>
        <v>26.28</v>
      </c>
      <c r="P216" s="93">
        <f t="shared" si="84"/>
        <v>27.26</v>
      </c>
      <c r="Q216" s="93">
        <f t="shared" si="85"/>
        <v>28.22</v>
      </c>
      <c r="R216" s="93">
        <f t="shared" si="86"/>
        <v>28.360000000000003</v>
      </c>
      <c r="S216" s="93">
        <f t="shared" si="87"/>
        <v>27.82</v>
      </c>
      <c r="V216" s="93">
        <f t="shared" si="88"/>
        <v>28.825000000000003</v>
      </c>
      <c r="X216" s="91">
        <v>29.5</v>
      </c>
      <c r="Y216" s="91">
        <v>30.5</v>
      </c>
      <c r="Z216" s="91">
        <v>28.4</v>
      </c>
      <c r="AA216" s="91">
        <v>26.9</v>
      </c>
      <c r="AB216" s="92"/>
      <c r="AD216" s="93">
        <f t="shared" si="89"/>
        <v>28.28</v>
      </c>
      <c r="AE216" s="91">
        <v>29.3</v>
      </c>
      <c r="AF216" s="91">
        <v>27.4</v>
      </c>
      <c r="AG216" s="91">
        <v>29.9</v>
      </c>
      <c r="AH216" s="91">
        <v>28.5</v>
      </c>
      <c r="AI216" s="91">
        <v>26.3</v>
      </c>
      <c r="AJ216" s="92"/>
      <c r="AL216" s="93">
        <f t="shared" si="90"/>
        <v>28.32</v>
      </c>
      <c r="AM216" s="91">
        <v>29.6</v>
      </c>
      <c r="AN216" s="91">
        <v>27.8</v>
      </c>
      <c r="AO216" s="91">
        <v>29.8</v>
      </c>
      <c r="AP216" s="91">
        <v>28.4</v>
      </c>
      <c r="AQ216" s="91">
        <v>26</v>
      </c>
      <c r="AR216" s="92"/>
      <c r="AT216" s="93">
        <f t="shared" si="91"/>
        <v>28.82</v>
      </c>
      <c r="AU216" s="91">
        <v>29.6</v>
      </c>
      <c r="AV216" s="91">
        <v>29.3</v>
      </c>
      <c r="AW216" s="91">
        <v>30.7</v>
      </c>
      <c r="AX216" s="91">
        <v>28.4</v>
      </c>
      <c r="AY216" s="91">
        <v>26.1</v>
      </c>
      <c r="AZ216" s="92"/>
      <c r="BB216" s="93">
        <f t="shared" si="92"/>
        <v>23.9</v>
      </c>
      <c r="BC216" s="91">
        <v>25.1</v>
      </c>
      <c r="BD216" s="91">
        <v>22.6</v>
      </c>
      <c r="BE216" s="91">
        <v>26</v>
      </c>
      <c r="BF216" s="91">
        <v>21.9</v>
      </c>
      <c r="BH216" s="92"/>
      <c r="BJ216" s="93">
        <f t="shared" si="93"/>
        <v>26.28</v>
      </c>
      <c r="BK216" s="91">
        <v>27.4</v>
      </c>
      <c r="BL216" s="91">
        <v>25.9</v>
      </c>
      <c r="BM216" s="91">
        <v>29.3</v>
      </c>
      <c r="BN216" s="91">
        <v>25</v>
      </c>
      <c r="BO216" s="91">
        <v>23.8</v>
      </c>
      <c r="BR216" s="93">
        <f t="shared" si="94"/>
        <v>27.26</v>
      </c>
      <c r="BS216" s="91">
        <v>27.6</v>
      </c>
      <c r="BT216" s="91">
        <v>27.2</v>
      </c>
      <c r="BU216" s="91">
        <v>29.7</v>
      </c>
      <c r="BV216" s="91">
        <v>26.3</v>
      </c>
      <c r="BW216" s="91">
        <v>25.5</v>
      </c>
      <c r="BZ216" s="93">
        <f t="shared" si="95"/>
        <v>28.22</v>
      </c>
      <c r="CA216" s="91">
        <v>28.9</v>
      </c>
      <c r="CB216" s="91">
        <v>28.7</v>
      </c>
      <c r="CC216" s="91">
        <v>28.7</v>
      </c>
      <c r="CD216" s="91">
        <v>28.5</v>
      </c>
      <c r="CE216" s="91">
        <v>26.3</v>
      </c>
      <c r="CH216" s="93">
        <f t="shared" si="96"/>
        <v>28.360000000000003</v>
      </c>
      <c r="CI216" s="91">
        <v>29.3</v>
      </c>
      <c r="CJ216" s="91">
        <v>28.1</v>
      </c>
      <c r="CK216" s="91">
        <v>30.1</v>
      </c>
      <c r="CL216" s="91">
        <v>28</v>
      </c>
      <c r="CM216" s="91">
        <v>26.3</v>
      </c>
      <c r="CP216" s="93">
        <f t="shared" si="97"/>
        <v>27.82</v>
      </c>
      <c r="CQ216" s="91">
        <v>28.6</v>
      </c>
      <c r="CR216" s="91">
        <v>27.9</v>
      </c>
      <c r="CS216" s="91">
        <v>30.6</v>
      </c>
      <c r="CT216" s="91">
        <v>26.8</v>
      </c>
      <c r="CU216" s="91">
        <v>25.2</v>
      </c>
    </row>
    <row r="217" spans="3:99">
      <c r="C217" s="92">
        <f t="shared" si="98"/>
        <v>45873</v>
      </c>
      <c r="D217" s="93">
        <f t="shared" si="75"/>
        <v>26.497479999999999</v>
      </c>
      <c r="E217" s="93">
        <f t="shared" si="76"/>
        <v>27.1</v>
      </c>
      <c r="F217" s="93">
        <f t="shared" si="77"/>
        <v>18.497479999999999</v>
      </c>
      <c r="G217" s="93">
        <f>指導機関用調整項目!$G$2*F217/$F$367</f>
        <v>0.1382260465055859</v>
      </c>
      <c r="H217" s="93">
        <f t="shared" si="99"/>
        <v>11.335239221330252</v>
      </c>
      <c r="J217" s="93">
        <f t="shared" si="78"/>
        <v>28.174999999999997</v>
      </c>
      <c r="K217" s="93">
        <f t="shared" si="79"/>
        <v>27.880000000000003</v>
      </c>
      <c r="L217" s="93">
        <f t="shared" si="80"/>
        <v>27.859999999999996</v>
      </c>
      <c r="M217" s="93">
        <f t="shared" si="81"/>
        <v>28.42</v>
      </c>
      <c r="N217" s="93">
        <f t="shared" si="82"/>
        <v>23.549999999999997</v>
      </c>
      <c r="O217" s="93">
        <f t="shared" si="83"/>
        <v>26.3</v>
      </c>
      <c r="P217" s="93">
        <f t="shared" si="84"/>
        <v>27.1</v>
      </c>
      <c r="Q217" s="93">
        <f t="shared" si="85"/>
        <v>28.140000000000004</v>
      </c>
      <c r="R217" s="93">
        <f t="shared" si="86"/>
        <v>28.28</v>
      </c>
      <c r="S217" s="93">
        <f t="shared" si="87"/>
        <v>27.48</v>
      </c>
      <c r="V217" s="93">
        <f t="shared" si="88"/>
        <v>28.174999999999997</v>
      </c>
      <c r="X217" s="91">
        <v>29.9</v>
      </c>
      <c r="Y217" s="91">
        <v>27</v>
      </c>
      <c r="Z217" s="91">
        <v>28.7</v>
      </c>
      <c r="AA217" s="91">
        <v>27.1</v>
      </c>
      <c r="AB217" s="92"/>
      <c r="AD217" s="93">
        <f t="shared" si="89"/>
        <v>27.880000000000003</v>
      </c>
      <c r="AE217" s="91">
        <v>29.4</v>
      </c>
      <c r="AF217" s="91">
        <v>28</v>
      </c>
      <c r="AG217" s="91">
        <v>27.1</v>
      </c>
      <c r="AH217" s="91">
        <v>28.5</v>
      </c>
      <c r="AI217" s="91">
        <v>26.4</v>
      </c>
      <c r="AJ217" s="92"/>
      <c r="AL217" s="93">
        <f t="shared" si="90"/>
        <v>27.859999999999996</v>
      </c>
      <c r="AM217" s="91">
        <v>29.4</v>
      </c>
      <c r="AN217" s="91">
        <v>28.2</v>
      </c>
      <c r="AO217" s="91">
        <v>27.1</v>
      </c>
      <c r="AP217" s="91">
        <v>28.5</v>
      </c>
      <c r="AQ217" s="91">
        <v>26.1</v>
      </c>
      <c r="AR217" s="92"/>
      <c r="AT217" s="93">
        <f t="shared" si="91"/>
        <v>28.42</v>
      </c>
      <c r="AU217" s="91">
        <v>29.5</v>
      </c>
      <c r="AV217" s="91">
        <v>29.9</v>
      </c>
      <c r="AW217" s="91">
        <v>27.9</v>
      </c>
      <c r="AX217" s="91">
        <v>28.7</v>
      </c>
      <c r="AY217" s="91">
        <v>26.1</v>
      </c>
      <c r="AZ217" s="92"/>
      <c r="BB217" s="93">
        <f t="shared" si="92"/>
        <v>23.549999999999997</v>
      </c>
      <c r="BC217" s="91">
        <v>25.4</v>
      </c>
      <c r="BD217" s="91">
        <v>23.2</v>
      </c>
      <c r="BE217" s="91">
        <v>21.8</v>
      </c>
      <c r="BF217" s="91">
        <v>23.8</v>
      </c>
      <c r="BH217" s="92"/>
      <c r="BJ217" s="93">
        <f t="shared" si="93"/>
        <v>26.3</v>
      </c>
      <c r="BK217" s="91">
        <v>28.3</v>
      </c>
      <c r="BL217" s="91">
        <v>27.1</v>
      </c>
      <c r="BM217" s="91">
        <v>24.9</v>
      </c>
      <c r="BN217" s="91">
        <v>26.8</v>
      </c>
      <c r="BO217" s="91">
        <v>24.4</v>
      </c>
      <c r="BR217" s="93">
        <f t="shared" si="94"/>
        <v>27.1</v>
      </c>
      <c r="BS217" s="91">
        <v>28</v>
      </c>
      <c r="BT217" s="91">
        <v>27.4</v>
      </c>
      <c r="BU217" s="91">
        <v>26.8</v>
      </c>
      <c r="BV217" s="91">
        <v>26.7</v>
      </c>
      <c r="BW217" s="91">
        <v>26.6</v>
      </c>
      <c r="BZ217" s="93">
        <f t="shared" si="95"/>
        <v>28.140000000000004</v>
      </c>
      <c r="CA217" s="91">
        <v>29.3</v>
      </c>
      <c r="CB217" s="91">
        <v>28.6</v>
      </c>
      <c r="CC217" s="91">
        <v>28</v>
      </c>
      <c r="CD217" s="91">
        <v>28</v>
      </c>
      <c r="CE217" s="91">
        <v>26.8</v>
      </c>
      <c r="CH217" s="93">
        <f t="shared" si="96"/>
        <v>28.28</v>
      </c>
      <c r="CI217" s="91">
        <v>29.5</v>
      </c>
      <c r="CJ217" s="91">
        <v>28.2</v>
      </c>
      <c r="CK217" s="91">
        <v>28.7</v>
      </c>
      <c r="CL217" s="91">
        <v>27.7</v>
      </c>
      <c r="CM217" s="91">
        <v>27.3</v>
      </c>
      <c r="CP217" s="93">
        <f t="shared" si="97"/>
        <v>27.48</v>
      </c>
      <c r="CQ217" s="91">
        <v>29.5</v>
      </c>
      <c r="CR217" s="91">
        <v>28.4</v>
      </c>
      <c r="CS217" s="91">
        <v>26.8</v>
      </c>
      <c r="CT217" s="91">
        <v>27.5</v>
      </c>
      <c r="CU217" s="91">
        <v>25.2</v>
      </c>
    </row>
    <row r="218" spans="3:99">
      <c r="C218" s="92">
        <f t="shared" si="98"/>
        <v>45874</v>
      </c>
      <c r="D218" s="93">
        <f t="shared" si="75"/>
        <v>26.274444000000003</v>
      </c>
      <c r="E218" s="93">
        <f t="shared" si="76"/>
        <v>26.880000000000003</v>
      </c>
      <c r="F218" s="93">
        <f t="shared" si="77"/>
        <v>18.274444000000003</v>
      </c>
      <c r="G218" s="93">
        <f>指導機関用調整項目!$G$2*F218/$F$367</f>
        <v>0.1365593662600379</v>
      </c>
      <c r="H218" s="93">
        <f t="shared" si="99"/>
        <v>11.471798587590289</v>
      </c>
      <c r="J218" s="93">
        <f t="shared" si="78"/>
        <v>28.45</v>
      </c>
      <c r="K218" s="93">
        <f t="shared" si="79"/>
        <v>28.4</v>
      </c>
      <c r="L218" s="93">
        <f t="shared" si="80"/>
        <v>28.56</v>
      </c>
      <c r="M218" s="93">
        <f t="shared" si="81"/>
        <v>28.6</v>
      </c>
      <c r="N218" s="93">
        <f t="shared" si="82"/>
        <v>23.5</v>
      </c>
      <c r="O218" s="93">
        <f t="shared" si="83"/>
        <v>26.540000000000003</v>
      </c>
      <c r="P218" s="93">
        <f t="shared" si="84"/>
        <v>26.880000000000003</v>
      </c>
      <c r="Q218" s="93">
        <f t="shared" si="85"/>
        <v>28.18</v>
      </c>
      <c r="R218" s="93">
        <f t="shared" si="86"/>
        <v>28.06</v>
      </c>
      <c r="S218" s="93">
        <f t="shared" si="87"/>
        <v>27.860000000000003</v>
      </c>
      <c r="V218" s="93">
        <f t="shared" si="88"/>
        <v>28.45</v>
      </c>
      <c r="X218" s="91">
        <v>30.2</v>
      </c>
      <c r="Y218" s="91">
        <v>26.5</v>
      </c>
      <c r="Z218" s="91">
        <v>28.9</v>
      </c>
      <c r="AA218" s="91">
        <v>28.2</v>
      </c>
      <c r="AB218" s="92"/>
      <c r="AD218" s="93">
        <f t="shared" si="89"/>
        <v>28.4</v>
      </c>
      <c r="AE218" s="91">
        <v>30</v>
      </c>
      <c r="AF218" s="91">
        <v>28.8</v>
      </c>
      <c r="AG218" s="91">
        <v>26</v>
      </c>
      <c r="AH218" s="91">
        <v>29.4</v>
      </c>
      <c r="AI218" s="91">
        <v>27.8</v>
      </c>
      <c r="AJ218" s="92"/>
      <c r="AL218" s="93">
        <f t="shared" si="90"/>
        <v>28.56</v>
      </c>
      <c r="AM218" s="91">
        <v>29.9</v>
      </c>
      <c r="AN218" s="91">
        <v>28.9</v>
      </c>
      <c r="AO218" s="91">
        <v>26.6</v>
      </c>
      <c r="AP218" s="91">
        <v>29.7</v>
      </c>
      <c r="AQ218" s="91">
        <v>27.7</v>
      </c>
      <c r="AR218" s="92"/>
      <c r="AT218" s="93">
        <f t="shared" si="91"/>
        <v>28.6</v>
      </c>
      <c r="AU218" s="91">
        <v>30.2</v>
      </c>
      <c r="AV218" s="91">
        <v>29</v>
      </c>
      <c r="AW218" s="91">
        <v>26.5</v>
      </c>
      <c r="AX218" s="91">
        <v>29.6</v>
      </c>
      <c r="AY218" s="91">
        <v>27.7</v>
      </c>
      <c r="AZ218" s="92"/>
      <c r="BB218" s="93">
        <f t="shared" si="92"/>
        <v>23.5</v>
      </c>
      <c r="BC218" s="91">
        <v>25</v>
      </c>
      <c r="BD218" s="91">
        <v>23.9</v>
      </c>
      <c r="BE218" s="91">
        <v>20.6</v>
      </c>
      <c r="BF218" s="91">
        <v>24.5</v>
      </c>
      <c r="BH218" s="92"/>
      <c r="BJ218" s="93">
        <f t="shared" si="93"/>
        <v>26.540000000000003</v>
      </c>
      <c r="BK218" s="91">
        <v>28.3</v>
      </c>
      <c r="BL218" s="91">
        <v>27.3</v>
      </c>
      <c r="BM218" s="91">
        <v>23.4</v>
      </c>
      <c r="BN218" s="91">
        <v>27.9</v>
      </c>
      <c r="BO218" s="91">
        <v>25.8</v>
      </c>
      <c r="BR218" s="93">
        <f t="shared" si="94"/>
        <v>26.880000000000003</v>
      </c>
      <c r="BS218" s="91">
        <v>28.8</v>
      </c>
      <c r="BT218" s="91">
        <v>27.5</v>
      </c>
      <c r="BU218" s="91">
        <v>24.6</v>
      </c>
      <c r="BV218" s="91">
        <v>26.8</v>
      </c>
      <c r="BW218" s="91">
        <v>26.7</v>
      </c>
      <c r="BZ218" s="93">
        <f t="shared" si="95"/>
        <v>28.18</v>
      </c>
      <c r="CA218" s="91">
        <v>29.5</v>
      </c>
      <c r="CB218" s="91">
        <v>28.9</v>
      </c>
      <c r="CC218" s="91">
        <v>26.5</v>
      </c>
      <c r="CD218" s="91">
        <v>28.2</v>
      </c>
      <c r="CE218" s="91">
        <v>27.8</v>
      </c>
      <c r="CH218" s="93">
        <f t="shared" si="96"/>
        <v>28.06</v>
      </c>
      <c r="CI218" s="91">
        <v>30.1</v>
      </c>
      <c r="CJ218" s="91">
        <v>28.5</v>
      </c>
      <c r="CK218" s="91">
        <v>26</v>
      </c>
      <c r="CL218" s="91">
        <v>27.9</v>
      </c>
      <c r="CM218" s="91">
        <v>27.8</v>
      </c>
      <c r="CP218" s="93">
        <f t="shared" si="97"/>
        <v>27.860000000000003</v>
      </c>
      <c r="CQ218" s="91">
        <v>30.4</v>
      </c>
      <c r="CR218" s="91">
        <v>28.6</v>
      </c>
      <c r="CS218" s="91">
        <v>25.2</v>
      </c>
      <c r="CT218" s="91">
        <v>28.3</v>
      </c>
      <c r="CU218" s="91">
        <v>26.8</v>
      </c>
    </row>
    <row r="219" spans="3:99">
      <c r="C219" s="92">
        <f t="shared" si="98"/>
        <v>45875</v>
      </c>
      <c r="D219" s="93">
        <f t="shared" si="75"/>
        <v>25.726992000000003</v>
      </c>
      <c r="E219" s="93">
        <f t="shared" si="76"/>
        <v>26.340000000000003</v>
      </c>
      <c r="F219" s="93">
        <f t="shared" si="77"/>
        <v>17.726992000000003</v>
      </c>
      <c r="G219" s="93">
        <f>指導機関用調整項目!$G$2*F219/$F$367</f>
        <v>0.13246842383914725</v>
      </c>
      <c r="H219" s="93">
        <f t="shared" si="99"/>
        <v>11.604267011429437</v>
      </c>
      <c r="J219" s="93">
        <f t="shared" si="78"/>
        <v>27.774999999999999</v>
      </c>
      <c r="K219" s="93">
        <f t="shared" si="79"/>
        <v>28</v>
      </c>
      <c r="L219" s="93">
        <f t="shared" si="80"/>
        <v>28.02</v>
      </c>
      <c r="M219" s="93">
        <f t="shared" si="81"/>
        <v>28.119999999999997</v>
      </c>
      <c r="N219" s="93">
        <f t="shared" si="82"/>
        <v>22.449999999999996</v>
      </c>
      <c r="O219" s="93">
        <f t="shared" si="83"/>
        <v>25.58</v>
      </c>
      <c r="P219" s="93">
        <f t="shared" si="84"/>
        <v>26.340000000000003</v>
      </c>
      <c r="Q219" s="93">
        <f t="shared" si="85"/>
        <v>27.860000000000003</v>
      </c>
      <c r="R219" s="93">
        <f t="shared" si="86"/>
        <v>27.72</v>
      </c>
      <c r="S219" s="93">
        <f t="shared" si="87"/>
        <v>27.24</v>
      </c>
      <c r="V219" s="93">
        <f t="shared" si="88"/>
        <v>27.774999999999999</v>
      </c>
      <c r="X219" s="91">
        <v>28.3</v>
      </c>
      <c r="Y219" s="91">
        <v>25.6</v>
      </c>
      <c r="Z219" s="91">
        <v>28.6</v>
      </c>
      <c r="AA219" s="91">
        <v>28.6</v>
      </c>
      <c r="AB219" s="92"/>
      <c r="AD219" s="93">
        <f t="shared" si="89"/>
        <v>28</v>
      </c>
      <c r="AE219" s="91">
        <v>29.4</v>
      </c>
      <c r="AF219" s="91">
        <v>27.7</v>
      </c>
      <c r="AG219" s="91">
        <v>25.5</v>
      </c>
      <c r="AH219" s="91">
        <v>28.9</v>
      </c>
      <c r="AI219" s="91">
        <v>28.5</v>
      </c>
      <c r="AJ219" s="92"/>
      <c r="AL219" s="93">
        <f t="shared" si="90"/>
        <v>28.02</v>
      </c>
      <c r="AM219" s="91">
        <v>29.5</v>
      </c>
      <c r="AN219" s="91">
        <v>27.6</v>
      </c>
      <c r="AO219" s="91">
        <v>25.4</v>
      </c>
      <c r="AP219" s="91">
        <v>29.5</v>
      </c>
      <c r="AQ219" s="91">
        <v>28.1</v>
      </c>
      <c r="AR219" s="92"/>
      <c r="AT219" s="93">
        <f t="shared" si="91"/>
        <v>28.119999999999997</v>
      </c>
      <c r="AU219" s="91">
        <v>29.6</v>
      </c>
      <c r="AV219" s="91">
        <v>27.7</v>
      </c>
      <c r="AW219" s="91">
        <v>25.4</v>
      </c>
      <c r="AX219" s="91">
        <v>29.6</v>
      </c>
      <c r="AY219" s="91">
        <v>28.3</v>
      </c>
      <c r="AZ219" s="92"/>
      <c r="BB219" s="93">
        <f t="shared" si="92"/>
        <v>22.449999999999996</v>
      </c>
      <c r="BC219" s="91">
        <v>23.2</v>
      </c>
      <c r="BD219" s="91">
        <v>22.9</v>
      </c>
      <c r="BE219" s="91">
        <v>20.100000000000001</v>
      </c>
      <c r="BF219" s="91">
        <v>23.6</v>
      </c>
      <c r="BH219" s="92"/>
      <c r="BJ219" s="93">
        <f t="shared" si="93"/>
        <v>25.58</v>
      </c>
      <c r="BK219" s="91">
        <v>25.6</v>
      </c>
      <c r="BL219" s="91">
        <v>25.6</v>
      </c>
      <c r="BM219" s="91">
        <v>22.8</v>
      </c>
      <c r="BN219" s="91">
        <v>27.2</v>
      </c>
      <c r="BO219" s="91">
        <v>26.7</v>
      </c>
      <c r="BR219" s="93">
        <f t="shared" si="94"/>
        <v>26.340000000000003</v>
      </c>
      <c r="BS219" s="91">
        <v>27.8</v>
      </c>
      <c r="BT219" s="91">
        <v>25.9</v>
      </c>
      <c r="BU219" s="91">
        <v>24.6</v>
      </c>
      <c r="BV219" s="91">
        <v>26.8</v>
      </c>
      <c r="BW219" s="91">
        <v>26.6</v>
      </c>
      <c r="BZ219" s="93">
        <f t="shared" si="95"/>
        <v>27.860000000000003</v>
      </c>
      <c r="CA219" s="91">
        <v>29.3</v>
      </c>
      <c r="CB219" s="91">
        <v>27.1</v>
      </c>
      <c r="CC219" s="91">
        <v>26.3</v>
      </c>
      <c r="CD219" s="91">
        <v>28.8</v>
      </c>
      <c r="CE219" s="91">
        <v>27.8</v>
      </c>
      <c r="CH219" s="93">
        <f t="shared" si="96"/>
        <v>27.72</v>
      </c>
      <c r="CI219" s="91">
        <v>29.5</v>
      </c>
      <c r="CJ219" s="91">
        <v>27.2</v>
      </c>
      <c r="CK219" s="91">
        <v>26.4</v>
      </c>
      <c r="CL219" s="91">
        <v>27.9</v>
      </c>
      <c r="CM219" s="91">
        <v>27.6</v>
      </c>
      <c r="CP219" s="93">
        <f t="shared" si="97"/>
        <v>27.24</v>
      </c>
      <c r="CQ219" s="91">
        <v>28.4</v>
      </c>
      <c r="CR219" s="91">
        <v>27.4</v>
      </c>
      <c r="CS219" s="91">
        <v>25.7</v>
      </c>
      <c r="CT219" s="91">
        <v>27.7</v>
      </c>
      <c r="CU219" s="91">
        <v>27</v>
      </c>
    </row>
    <row r="220" spans="3:99">
      <c r="C220" s="92">
        <f t="shared" si="98"/>
        <v>45876</v>
      </c>
      <c r="D220" s="93">
        <f t="shared" si="75"/>
        <v>25.929752000000001</v>
      </c>
      <c r="E220" s="93">
        <f t="shared" si="76"/>
        <v>26.540000000000003</v>
      </c>
      <c r="F220" s="93">
        <f t="shared" si="77"/>
        <v>17.929752000000001</v>
      </c>
      <c r="G220" s="93">
        <f>指導機関用調整項目!$G$2*F220/$F$367</f>
        <v>0.13398358769873636</v>
      </c>
      <c r="H220" s="93">
        <f t="shared" si="99"/>
        <v>11.738250599128174</v>
      </c>
      <c r="J220" s="93">
        <f t="shared" si="78"/>
        <v>28.15</v>
      </c>
      <c r="K220" s="93">
        <f t="shared" si="79"/>
        <v>28.359999999999996</v>
      </c>
      <c r="L220" s="93">
        <f t="shared" si="80"/>
        <v>28.22</v>
      </c>
      <c r="M220" s="93">
        <f t="shared" si="81"/>
        <v>28.459999999999997</v>
      </c>
      <c r="N220" s="93">
        <f t="shared" si="82"/>
        <v>22.9</v>
      </c>
      <c r="O220" s="93">
        <f t="shared" si="83"/>
        <v>26.1</v>
      </c>
      <c r="P220" s="93">
        <f t="shared" si="84"/>
        <v>26.540000000000003</v>
      </c>
      <c r="Q220" s="93">
        <f t="shared" si="85"/>
        <v>27.96</v>
      </c>
      <c r="R220" s="93">
        <f t="shared" si="86"/>
        <v>27.859999999999996</v>
      </c>
      <c r="S220" s="93">
        <f t="shared" si="87"/>
        <v>27.459999999999997</v>
      </c>
      <c r="V220" s="93">
        <f t="shared" si="88"/>
        <v>28.15</v>
      </c>
      <c r="X220" s="91">
        <v>27.5</v>
      </c>
      <c r="Y220" s="91">
        <v>28.4</v>
      </c>
      <c r="Z220" s="91">
        <v>28.4</v>
      </c>
      <c r="AA220" s="91">
        <v>28.3</v>
      </c>
      <c r="AB220" s="92"/>
      <c r="AD220" s="93">
        <f t="shared" si="89"/>
        <v>28.359999999999996</v>
      </c>
      <c r="AE220" s="91">
        <v>29.2</v>
      </c>
      <c r="AF220" s="91">
        <v>27.8</v>
      </c>
      <c r="AG220" s="91">
        <v>28.1</v>
      </c>
      <c r="AH220" s="91">
        <v>29</v>
      </c>
      <c r="AI220" s="91">
        <v>27.7</v>
      </c>
      <c r="AJ220" s="92"/>
      <c r="AL220" s="93">
        <f t="shared" si="90"/>
        <v>28.22</v>
      </c>
      <c r="AM220" s="91">
        <v>29.4</v>
      </c>
      <c r="AN220" s="91">
        <v>27.3</v>
      </c>
      <c r="AO220" s="91">
        <v>28</v>
      </c>
      <c r="AP220" s="91">
        <v>28.5</v>
      </c>
      <c r="AQ220" s="91">
        <v>27.9</v>
      </c>
      <c r="AR220" s="92"/>
      <c r="AT220" s="93">
        <f t="shared" si="91"/>
        <v>28.459999999999997</v>
      </c>
      <c r="AU220" s="91">
        <v>29.3</v>
      </c>
      <c r="AV220" s="91">
        <v>27.9</v>
      </c>
      <c r="AW220" s="91">
        <v>27.9</v>
      </c>
      <c r="AX220" s="91">
        <v>29.1</v>
      </c>
      <c r="AY220" s="91">
        <v>28.1</v>
      </c>
      <c r="AZ220" s="92"/>
      <c r="BB220" s="93">
        <f t="shared" si="92"/>
        <v>22.9</v>
      </c>
      <c r="BC220" s="91">
        <v>23</v>
      </c>
      <c r="BD220" s="91">
        <v>22.4</v>
      </c>
      <c r="BE220" s="91">
        <v>22.5</v>
      </c>
      <c r="BF220" s="91">
        <v>23.7</v>
      </c>
      <c r="BH220" s="92"/>
      <c r="BJ220" s="93">
        <f t="shared" si="93"/>
        <v>26.1</v>
      </c>
      <c r="BK220" s="91">
        <v>25.5</v>
      </c>
      <c r="BL220" s="91">
        <v>25.2</v>
      </c>
      <c r="BM220" s="91">
        <v>26.2</v>
      </c>
      <c r="BN220" s="91">
        <v>26.9</v>
      </c>
      <c r="BO220" s="91">
        <v>26.7</v>
      </c>
      <c r="BR220" s="93">
        <f t="shared" si="94"/>
        <v>26.540000000000003</v>
      </c>
      <c r="BS220" s="91">
        <v>27.6</v>
      </c>
      <c r="BT220" s="91">
        <v>25.1</v>
      </c>
      <c r="BU220" s="91">
        <v>26.2</v>
      </c>
      <c r="BV220" s="91">
        <v>26.7</v>
      </c>
      <c r="BW220" s="91">
        <v>27.1</v>
      </c>
      <c r="BZ220" s="93">
        <f t="shared" si="95"/>
        <v>27.96</v>
      </c>
      <c r="CA220" s="91">
        <v>29.1</v>
      </c>
      <c r="CB220" s="91">
        <v>27.1</v>
      </c>
      <c r="CC220" s="91">
        <v>27.6</v>
      </c>
      <c r="CD220" s="91">
        <v>28.4</v>
      </c>
      <c r="CE220" s="91">
        <v>27.6</v>
      </c>
      <c r="CH220" s="93">
        <f t="shared" si="96"/>
        <v>27.859999999999996</v>
      </c>
      <c r="CI220" s="91">
        <v>29.5</v>
      </c>
      <c r="CJ220" s="91">
        <v>27</v>
      </c>
      <c r="CK220" s="91">
        <v>27.1</v>
      </c>
      <c r="CL220" s="91">
        <v>28.3</v>
      </c>
      <c r="CM220" s="91">
        <v>27.4</v>
      </c>
      <c r="CP220" s="93">
        <f t="shared" si="97"/>
        <v>27.459999999999997</v>
      </c>
      <c r="CQ220" s="91">
        <v>28.2</v>
      </c>
      <c r="CR220" s="91">
        <v>26.6</v>
      </c>
      <c r="CS220" s="91">
        <v>27.3</v>
      </c>
      <c r="CT220" s="91">
        <v>28.6</v>
      </c>
      <c r="CU220" s="91">
        <v>26.6</v>
      </c>
    </row>
    <row r="221" spans="3:99">
      <c r="C221" s="92">
        <f t="shared" si="98"/>
        <v>45877</v>
      </c>
      <c r="D221" s="93">
        <f t="shared" si="75"/>
        <v>26.598859999999998</v>
      </c>
      <c r="E221" s="93">
        <f t="shared" si="76"/>
        <v>27.2</v>
      </c>
      <c r="F221" s="93">
        <f t="shared" si="77"/>
        <v>18.598859999999998</v>
      </c>
      <c r="G221" s="93">
        <f>指導機関用調整項目!$G$2*F221/$F$367</f>
        <v>0.13898362843538045</v>
      </c>
      <c r="H221" s="93">
        <f t="shared" si="99"/>
        <v>11.877234227563553</v>
      </c>
      <c r="J221" s="93">
        <f t="shared" si="78"/>
        <v>28.65</v>
      </c>
      <c r="K221" s="93">
        <f t="shared" si="79"/>
        <v>28.339999999999996</v>
      </c>
      <c r="L221" s="93">
        <f t="shared" si="80"/>
        <v>28.42</v>
      </c>
      <c r="M221" s="93">
        <f t="shared" si="81"/>
        <v>28.96</v>
      </c>
      <c r="N221" s="93">
        <f t="shared" si="82"/>
        <v>23.2</v>
      </c>
      <c r="O221" s="93">
        <f t="shared" si="83"/>
        <v>26.139999999999997</v>
      </c>
      <c r="P221" s="93">
        <f t="shared" si="84"/>
        <v>27.2</v>
      </c>
      <c r="Q221" s="93">
        <f t="shared" si="85"/>
        <v>28.56</v>
      </c>
      <c r="R221" s="93">
        <f t="shared" si="86"/>
        <v>28.5</v>
      </c>
      <c r="S221" s="93">
        <f t="shared" si="87"/>
        <v>28.26</v>
      </c>
      <c r="V221" s="93">
        <f t="shared" si="88"/>
        <v>28.65</v>
      </c>
      <c r="X221" s="91">
        <v>28.9</v>
      </c>
      <c r="Y221" s="91">
        <v>28.7</v>
      </c>
      <c r="Z221" s="91">
        <v>27.9</v>
      </c>
      <c r="AA221" s="91">
        <v>29.1</v>
      </c>
      <c r="AB221" s="92"/>
      <c r="AD221" s="93">
        <f t="shared" si="89"/>
        <v>28.339999999999996</v>
      </c>
      <c r="AE221" s="91">
        <v>29.2</v>
      </c>
      <c r="AF221" s="91">
        <v>29.1</v>
      </c>
      <c r="AG221" s="91">
        <v>27.7</v>
      </c>
      <c r="AH221" s="91">
        <v>28</v>
      </c>
      <c r="AI221" s="91">
        <v>27.7</v>
      </c>
      <c r="AJ221" s="92"/>
      <c r="AL221" s="93">
        <f t="shared" si="90"/>
        <v>28.42</v>
      </c>
      <c r="AM221" s="91">
        <v>28.6</v>
      </c>
      <c r="AN221" s="91">
        <v>28.9</v>
      </c>
      <c r="AO221" s="91">
        <v>28.1</v>
      </c>
      <c r="AP221" s="91">
        <v>28</v>
      </c>
      <c r="AQ221" s="91">
        <v>28.5</v>
      </c>
      <c r="AR221" s="92"/>
      <c r="AT221" s="93">
        <f t="shared" si="91"/>
        <v>28.96</v>
      </c>
      <c r="AU221" s="91">
        <v>29.1</v>
      </c>
      <c r="AV221" s="91">
        <v>29.2</v>
      </c>
      <c r="AW221" s="91">
        <v>28.2</v>
      </c>
      <c r="AX221" s="91">
        <v>28.4</v>
      </c>
      <c r="AY221" s="91">
        <v>29.9</v>
      </c>
      <c r="AZ221" s="92"/>
      <c r="BB221" s="93">
        <f t="shared" si="92"/>
        <v>23.2</v>
      </c>
      <c r="BC221" s="91">
        <v>24.1</v>
      </c>
      <c r="BD221" s="91">
        <v>22.9</v>
      </c>
      <c r="BE221" s="91">
        <v>23.1</v>
      </c>
      <c r="BF221" s="91">
        <v>22.7</v>
      </c>
      <c r="BH221" s="92"/>
      <c r="BJ221" s="93">
        <f t="shared" si="93"/>
        <v>26.139999999999997</v>
      </c>
      <c r="BK221" s="91">
        <v>26.4</v>
      </c>
      <c r="BL221" s="91">
        <v>26.4</v>
      </c>
      <c r="BM221" s="91">
        <v>25.4</v>
      </c>
      <c r="BN221" s="91">
        <v>26</v>
      </c>
      <c r="BO221" s="91">
        <v>26.5</v>
      </c>
      <c r="BR221" s="93">
        <f t="shared" si="94"/>
        <v>27.2</v>
      </c>
      <c r="BS221" s="91">
        <v>27.9</v>
      </c>
      <c r="BT221" s="91">
        <v>26.9</v>
      </c>
      <c r="BU221" s="91">
        <v>27</v>
      </c>
      <c r="BV221" s="91">
        <v>27.4</v>
      </c>
      <c r="BW221" s="91">
        <v>26.8</v>
      </c>
      <c r="BZ221" s="93">
        <f t="shared" si="95"/>
        <v>28.56</v>
      </c>
      <c r="CA221" s="91">
        <v>29.5</v>
      </c>
      <c r="CB221" s="91">
        <v>28.5</v>
      </c>
      <c r="CC221" s="91">
        <v>28.2</v>
      </c>
      <c r="CD221" s="91">
        <v>28.5</v>
      </c>
      <c r="CE221" s="91">
        <v>28.1</v>
      </c>
      <c r="CH221" s="93">
        <f t="shared" si="96"/>
        <v>28.5</v>
      </c>
      <c r="CI221" s="91">
        <v>29</v>
      </c>
      <c r="CJ221" s="91">
        <v>28.6</v>
      </c>
      <c r="CK221" s="91">
        <v>28</v>
      </c>
      <c r="CL221" s="91">
        <v>29</v>
      </c>
      <c r="CM221" s="91">
        <v>27.9</v>
      </c>
      <c r="CP221" s="93">
        <f t="shared" si="97"/>
        <v>28.26</v>
      </c>
      <c r="CQ221" s="91">
        <v>28.7</v>
      </c>
      <c r="CR221" s="91">
        <v>28.3</v>
      </c>
      <c r="CS221" s="91">
        <v>27.6</v>
      </c>
      <c r="CT221" s="91">
        <v>29</v>
      </c>
      <c r="CU221" s="91">
        <v>27.7</v>
      </c>
    </row>
    <row r="222" spans="3:99">
      <c r="C222" s="92">
        <f t="shared" si="98"/>
        <v>45878</v>
      </c>
      <c r="D222" s="93">
        <f t="shared" si="75"/>
        <v>26.294719999999998</v>
      </c>
      <c r="E222" s="93">
        <f t="shared" si="76"/>
        <v>26.9</v>
      </c>
      <c r="F222" s="93">
        <f t="shared" si="77"/>
        <v>18.294719999999998</v>
      </c>
      <c r="G222" s="93">
        <f>指導機関用調整項目!$G$2*F222/$F$367</f>
        <v>0.13671088264599676</v>
      </c>
      <c r="H222" s="93">
        <f t="shared" si="99"/>
        <v>12.01394511020955</v>
      </c>
      <c r="J222" s="93">
        <f t="shared" si="78"/>
        <v>29</v>
      </c>
      <c r="K222" s="93">
        <f t="shared" si="79"/>
        <v>28.08</v>
      </c>
      <c r="L222" s="93">
        <f t="shared" si="80"/>
        <v>28.48</v>
      </c>
      <c r="M222" s="93">
        <f t="shared" si="81"/>
        <v>28.82</v>
      </c>
      <c r="N222" s="93">
        <f t="shared" si="82"/>
        <v>23.125</v>
      </c>
      <c r="O222" s="93">
        <f t="shared" si="83"/>
        <v>25.98</v>
      </c>
      <c r="P222" s="93">
        <f t="shared" si="84"/>
        <v>26.9</v>
      </c>
      <c r="Q222" s="93">
        <f t="shared" si="85"/>
        <v>28.459999999999997</v>
      </c>
      <c r="R222" s="93">
        <f t="shared" si="86"/>
        <v>28.159999999999997</v>
      </c>
      <c r="S222" s="93">
        <f t="shared" si="87"/>
        <v>27.339999999999996</v>
      </c>
      <c r="V222" s="93">
        <f t="shared" si="88"/>
        <v>29</v>
      </c>
      <c r="X222" s="91">
        <v>27.5</v>
      </c>
      <c r="Y222" s="91">
        <v>30</v>
      </c>
      <c r="Z222" s="91">
        <v>29.1</v>
      </c>
      <c r="AA222" s="91">
        <v>29.4</v>
      </c>
      <c r="AB222" s="92"/>
      <c r="AD222" s="93">
        <f t="shared" si="89"/>
        <v>28.08</v>
      </c>
      <c r="AE222" s="91">
        <v>29.1</v>
      </c>
      <c r="AF222" s="91">
        <v>26.9</v>
      </c>
      <c r="AG222" s="91">
        <v>28.9</v>
      </c>
      <c r="AH222" s="91">
        <v>27.7</v>
      </c>
      <c r="AI222" s="91">
        <v>27.8</v>
      </c>
      <c r="AJ222" s="92"/>
      <c r="AL222" s="93">
        <f t="shared" si="90"/>
        <v>28.48</v>
      </c>
      <c r="AM222" s="91">
        <v>28.4</v>
      </c>
      <c r="AN222" s="91">
        <v>27.1</v>
      </c>
      <c r="AO222" s="91">
        <v>29.7</v>
      </c>
      <c r="AP222" s="91">
        <v>28</v>
      </c>
      <c r="AQ222" s="91">
        <v>29.2</v>
      </c>
      <c r="AR222" s="92"/>
      <c r="AT222" s="93">
        <f t="shared" si="91"/>
        <v>28.82</v>
      </c>
      <c r="AU222" s="91">
        <v>28.9</v>
      </c>
      <c r="AV222" s="91">
        <v>27.5</v>
      </c>
      <c r="AW222" s="91">
        <v>29.6</v>
      </c>
      <c r="AX222" s="91">
        <v>28.4</v>
      </c>
      <c r="AY222" s="91">
        <v>29.7</v>
      </c>
      <c r="AZ222" s="92"/>
      <c r="BB222" s="93">
        <f t="shared" si="92"/>
        <v>23.125</v>
      </c>
      <c r="BC222" s="91">
        <v>24.3</v>
      </c>
      <c r="BD222" s="91">
        <v>22.4</v>
      </c>
      <c r="BE222" s="91">
        <v>24.2</v>
      </c>
      <c r="BF222" s="91">
        <v>21.6</v>
      </c>
      <c r="BH222" s="92"/>
      <c r="BJ222" s="93">
        <f t="shared" si="93"/>
        <v>25.98</v>
      </c>
      <c r="BK222" s="91">
        <v>26.9</v>
      </c>
      <c r="BL222" s="91">
        <v>24.7</v>
      </c>
      <c r="BM222" s="91">
        <v>26.7</v>
      </c>
      <c r="BN222" s="91">
        <v>24.7</v>
      </c>
      <c r="BO222" s="91">
        <v>26.9</v>
      </c>
      <c r="BR222" s="93">
        <f t="shared" si="94"/>
        <v>26.9</v>
      </c>
      <c r="BS222" s="91">
        <v>27.4</v>
      </c>
      <c r="BT222" s="91">
        <v>25.6</v>
      </c>
      <c r="BU222" s="91">
        <v>27.1</v>
      </c>
      <c r="BV222" s="91">
        <v>26.5</v>
      </c>
      <c r="BW222" s="91">
        <v>27.9</v>
      </c>
      <c r="BZ222" s="93">
        <f t="shared" si="95"/>
        <v>28.459999999999997</v>
      </c>
      <c r="CA222" s="91">
        <v>29.2</v>
      </c>
      <c r="CB222" s="91">
        <v>27.9</v>
      </c>
      <c r="CC222" s="91">
        <v>29.1</v>
      </c>
      <c r="CD222" s="91">
        <v>28.2</v>
      </c>
      <c r="CE222" s="91">
        <v>27.9</v>
      </c>
      <c r="CH222" s="93">
        <f t="shared" si="96"/>
        <v>28.159999999999997</v>
      </c>
      <c r="CI222" s="91">
        <v>29</v>
      </c>
      <c r="CJ222" s="91">
        <v>27.1</v>
      </c>
      <c r="CK222" s="91">
        <v>28.7</v>
      </c>
      <c r="CL222" s="91">
        <v>28.3</v>
      </c>
      <c r="CM222" s="91">
        <v>27.7</v>
      </c>
      <c r="CP222" s="93">
        <f t="shared" si="97"/>
        <v>27.339999999999996</v>
      </c>
      <c r="CQ222" s="91">
        <v>28.6</v>
      </c>
      <c r="CR222" s="91">
        <v>26.2</v>
      </c>
      <c r="CS222" s="91">
        <v>27</v>
      </c>
      <c r="CT222" s="91">
        <v>27.4</v>
      </c>
      <c r="CU222" s="91">
        <v>27.5</v>
      </c>
    </row>
    <row r="223" spans="3:99">
      <c r="C223" s="92">
        <f t="shared" si="98"/>
        <v>45879</v>
      </c>
      <c r="D223" s="93">
        <f t="shared" si="75"/>
        <v>26.821896000000002</v>
      </c>
      <c r="E223" s="93">
        <f t="shared" si="76"/>
        <v>27.42</v>
      </c>
      <c r="F223" s="93">
        <f t="shared" si="77"/>
        <v>18.821896000000002</v>
      </c>
      <c r="G223" s="93">
        <f>指導機関用調整項目!$G$2*F223/$F$367</f>
        <v>0.14065030868092851</v>
      </c>
      <c r="H223" s="93">
        <f t="shared" si="99"/>
        <v>12.154595418890478</v>
      </c>
      <c r="J223" s="93">
        <f t="shared" si="78"/>
        <v>29.55</v>
      </c>
      <c r="K223" s="93">
        <f t="shared" si="79"/>
        <v>29.119999999999997</v>
      </c>
      <c r="L223" s="93">
        <f t="shared" si="80"/>
        <v>29.640000000000004</v>
      </c>
      <c r="M223" s="93">
        <f t="shared" si="81"/>
        <v>30.04</v>
      </c>
      <c r="N223" s="93">
        <f t="shared" si="82"/>
        <v>23</v>
      </c>
      <c r="O223" s="93">
        <f t="shared" si="83"/>
        <v>26.559999999999995</v>
      </c>
      <c r="P223" s="93">
        <f t="shared" si="84"/>
        <v>27.42</v>
      </c>
      <c r="Q223" s="93">
        <f t="shared" si="85"/>
        <v>28.72</v>
      </c>
      <c r="R223" s="93">
        <f t="shared" si="86"/>
        <v>28.660000000000004</v>
      </c>
      <c r="S223" s="93">
        <f t="shared" si="87"/>
        <v>28.22</v>
      </c>
      <c r="V223" s="93">
        <f t="shared" si="88"/>
        <v>29.55</v>
      </c>
      <c r="X223" s="91">
        <v>28.5</v>
      </c>
      <c r="Y223" s="91">
        <v>30.3</v>
      </c>
      <c r="Z223" s="91">
        <v>29.7</v>
      </c>
      <c r="AA223" s="91">
        <v>29.7</v>
      </c>
      <c r="AB223" s="92"/>
      <c r="AD223" s="93">
        <f t="shared" si="89"/>
        <v>29.119999999999997</v>
      </c>
      <c r="AE223" s="91">
        <v>29</v>
      </c>
      <c r="AF223" s="91">
        <v>28.8</v>
      </c>
      <c r="AG223" s="91">
        <v>28.9</v>
      </c>
      <c r="AH223" s="91">
        <v>30.4</v>
      </c>
      <c r="AI223" s="91">
        <v>28.5</v>
      </c>
      <c r="AJ223" s="92"/>
      <c r="AL223" s="93">
        <f t="shared" si="90"/>
        <v>29.640000000000004</v>
      </c>
      <c r="AM223" s="91">
        <v>29.1</v>
      </c>
      <c r="AN223" s="91">
        <v>29</v>
      </c>
      <c r="AO223" s="91">
        <v>29.6</v>
      </c>
      <c r="AP223" s="91">
        <v>30.7</v>
      </c>
      <c r="AQ223" s="91">
        <v>29.8</v>
      </c>
      <c r="AR223" s="92"/>
      <c r="AT223" s="93">
        <f t="shared" si="91"/>
        <v>30.04</v>
      </c>
      <c r="AU223" s="91">
        <v>29.4</v>
      </c>
      <c r="AV223" s="91">
        <v>29.4</v>
      </c>
      <c r="AW223" s="91">
        <v>29.9</v>
      </c>
      <c r="AX223" s="91">
        <v>30.5</v>
      </c>
      <c r="AY223" s="91">
        <v>31</v>
      </c>
      <c r="AZ223" s="92"/>
      <c r="BB223" s="93">
        <f t="shared" si="92"/>
        <v>23</v>
      </c>
      <c r="BC223" s="91">
        <v>23.4</v>
      </c>
      <c r="BD223" s="91">
        <v>22.7</v>
      </c>
      <c r="BE223" s="91">
        <v>24.4</v>
      </c>
      <c r="BF223" s="91">
        <v>21.5</v>
      </c>
      <c r="BH223" s="92"/>
      <c r="BJ223" s="93">
        <f t="shared" si="93"/>
        <v>26.559999999999995</v>
      </c>
      <c r="BK223" s="91">
        <v>25.7</v>
      </c>
      <c r="BL223" s="91">
        <v>26.4</v>
      </c>
      <c r="BM223" s="91">
        <v>27.3</v>
      </c>
      <c r="BN223" s="91">
        <v>25.8</v>
      </c>
      <c r="BO223" s="91">
        <v>27.6</v>
      </c>
      <c r="BR223" s="93">
        <f t="shared" si="94"/>
        <v>27.42</v>
      </c>
      <c r="BS223" s="91">
        <v>27.4</v>
      </c>
      <c r="BT223" s="91">
        <v>27.1</v>
      </c>
      <c r="BU223" s="91">
        <v>27.5</v>
      </c>
      <c r="BV223" s="91">
        <v>27.2</v>
      </c>
      <c r="BW223" s="91">
        <v>27.9</v>
      </c>
      <c r="BZ223" s="93">
        <f t="shared" si="95"/>
        <v>28.72</v>
      </c>
      <c r="CA223" s="91">
        <v>29.3</v>
      </c>
      <c r="CB223" s="91">
        <v>29</v>
      </c>
      <c r="CC223" s="91">
        <v>28.9</v>
      </c>
      <c r="CD223" s="91">
        <v>28.4</v>
      </c>
      <c r="CE223" s="91">
        <v>28</v>
      </c>
      <c r="CH223" s="93">
        <f t="shared" si="96"/>
        <v>28.660000000000004</v>
      </c>
      <c r="CI223" s="91">
        <v>29.3</v>
      </c>
      <c r="CJ223" s="91">
        <v>28.5</v>
      </c>
      <c r="CK223" s="91">
        <v>28.7</v>
      </c>
      <c r="CL223" s="91">
        <v>28.4</v>
      </c>
      <c r="CM223" s="91">
        <v>28.4</v>
      </c>
      <c r="CP223" s="93">
        <f t="shared" si="97"/>
        <v>28.22</v>
      </c>
      <c r="CQ223" s="91">
        <v>28.3</v>
      </c>
      <c r="CR223" s="91">
        <v>28.4</v>
      </c>
      <c r="CS223" s="91">
        <v>27.9</v>
      </c>
      <c r="CT223" s="91">
        <v>28.3</v>
      </c>
      <c r="CU223" s="91">
        <v>28.2</v>
      </c>
    </row>
    <row r="224" spans="3:99">
      <c r="C224" s="92">
        <f t="shared" si="98"/>
        <v>45880</v>
      </c>
      <c r="D224" s="93">
        <f t="shared" si="75"/>
        <v>26.639411999999997</v>
      </c>
      <c r="E224" s="93">
        <f t="shared" si="76"/>
        <v>27.24</v>
      </c>
      <c r="F224" s="93">
        <f t="shared" si="77"/>
        <v>18.639411999999997</v>
      </c>
      <c r="G224" s="93">
        <f>指導機関用調整項目!$G$2*F224/$F$367</f>
        <v>0.13928666120729824</v>
      </c>
      <c r="H224" s="93">
        <f t="shared" si="99"/>
        <v>12.293882080097777</v>
      </c>
      <c r="J224" s="93">
        <f t="shared" si="78"/>
        <v>28.800000000000004</v>
      </c>
      <c r="K224" s="93">
        <f t="shared" si="79"/>
        <v>28.619999999999997</v>
      </c>
      <c r="L224" s="93">
        <f t="shared" si="80"/>
        <v>28.639999999999997</v>
      </c>
      <c r="M224" s="93">
        <f t="shared" si="81"/>
        <v>29.079999999999995</v>
      </c>
      <c r="N224" s="93">
        <f t="shared" si="82"/>
        <v>23.225000000000001</v>
      </c>
      <c r="O224" s="93">
        <f t="shared" si="83"/>
        <v>26.2</v>
      </c>
      <c r="P224" s="93">
        <f t="shared" si="84"/>
        <v>27.24</v>
      </c>
      <c r="Q224" s="93">
        <f t="shared" si="85"/>
        <v>28.26</v>
      </c>
      <c r="R224" s="93">
        <f t="shared" si="86"/>
        <v>28.4</v>
      </c>
      <c r="S224" s="93">
        <f t="shared" si="87"/>
        <v>27.880000000000003</v>
      </c>
      <c r="V224" s="93">
        <f t="shared" si="88"/>
        <v>28.800000000000004</v>
      </c>
      <c r="X224" s="91">
        <v>29.5</v>
      </c>
      <c r="Y224" s="91">
        <v>27.7</v>
      </c>
      <c r="Z224" s="91">
        <v>28.1</v>
      </c>
      <c r="AA224" s="91">
        <v>29.9</v>
      </c>
      <c r="AB224" s="92"/>
      <c r="AD224" s="93">
        <f t="shared" si="89"/>
        <v>28.619999999999997</v>
      </c>
      <c r="AE224" s="91">
        <v>29.3</v>
      </c>
      <c r="AF224" s="91">
        <v>29.5</v>
      </c>
      <c r="AG224" s="91">
        <v>27.8</v>
      </c>
      <c r="AH224" s="91">
        <v>27.9</v>
      </c>
      <c r="AI224" s="91">
        <v>28.6</v>
      </c>
      <c r="AJ224" s="92"/>
      <c r="AL224" s="93">
        <f t="shared" si="90"/>
        <v>28.639999999999997</v>
      </c>
      <c r="AM224" s="91">
        <v>28.7</v>
      </c>
      <c r="AN224" s="91">
        <v>29.4</v>
      </c>
      <c r="AO224" s="91">
        <v>27.8</v>
      </c>
      <c r="AP224" s="91">
        <v>27.9</v>
      </c>
      <c r="AQ224" s="91">
        <v>29.4</v>
      </c>
      <c r="AR224" s="92"/>
      <c r="AT224" s="93">
        <f t="shared" si="91"/>
        <v>29.079999999999995</v>
      </c>
      <c r="AU224" s="91">
        <v>28.6</v>
      </c>
      <c r="AV224" s="91">
        <v>30.1</v>
      </c>
      <c r="AW224" s="91">
        <v>27.9</v>
      </c>
      <c r="AX224" s="91">
        <v>28.3</v>
      </c>
      <c r="AY224" s="91">
        <v>30.5</v>
      </c>
      <c r="AZ224" s="92"/>
      <c r="BB224" s="93">
        <f t="shared" si="92"/>
        <v>23.225000000000001</v>
      </c>
      <c r="BC224" s="91">
        <v>24</v>
      </c>
      <c r="BD224" s="91">
        <v>23.4</v>
      </c>
      <c r="BE224" s="91">
        <v>24</v>
      </c>
      <c r="BF224" s="91">
        <v>21.5</v>
      </c>
      <c r="BH224" s="92"/>
      <c r="BJ224" s="93">
        <f t="shared" si="93"/>
        <v>26.2</v>
      </c>
      <c r="BK224" s="91">
        <v>25.6</v>
      </c>
      <c r="BL224" s="91">
        <v>26.5</v>
      </c>
      <c r="BM224" s="91">
        <v>26.4</v>
      </c>
      <c r="BN224" s="91">
        <v>24.9</v>
      </c>
      <c r="BO224" s="91">
        <v>27.6</v>
      </c>
      <c r="BR224" s="93">
        <f t="shared" si="94"/>
        <v>27.24</v>
      </c>
      <c r="BS224" s="91">
        <v>28</v>
      </c>
      <c r="BT224" s="91">
        <v>28.1</v>
      </c>
      <c r="BU224" s="91">
        <v>26.3</v>
      </c>
      <c r="BV224" s="91">
        <v>25.6</v>
      </c>
      <c r="BW224" s="91">
        <v>28.2</v>
      </c>
      <c r="BZ224" s="93">
        <f t="shared" si="95"/>
        <v>28.26</v>
      </c>
      <c r="CA224" s="91">
        <v>29.5</v>
      </c>
      <c r="CB224" s="91">
        <v>29.2</v>
      </c>
      <c r="CC224" s="91">
        <v>27.2</v>
      </c>
      <c r="CD224" s="91">
        <v>26.8</v>
      </c>
      <c r="CE224" s="91">
        <v>28.6</v>
      </c>
      <c r="CH224" s="93">
        <f t="shared" si="96"/>
        <v>28.4</v>
      </c>
      <c r="CI224" s="91">
        <v>29.5</v>
      </c>
      <c r="CJ224" s="91">
        <v>29.3</v>
      </c>
      <c r="CK224" s="91">
        <v>27.6</v>
      </c>
      <c r="CL224" s="91">
        <v>26.7</v>
      </c>
      <c r="CM224" s="91">
        <v>28.9</v>
      </c>
      <c r="CP224" s="93">
        <f t="shared" si="97"/>
        <v>27.880000000000003</v>
      </c>
      <c r="CQ224" s="91">
        <v>28.2</v>
      </c>
      <c r="CR224" s="91">
        <v>28.7</v>
      </c>
      <c r="CS224" s="91">
        <v>27.6</v>
      </c>
      <c r="CT224" s="91">
        <v>26.6</v>
      </c>
      <c r="CU224" s="91">
        <v>28.3</v>
      </c>
    </row>
    <row r="225" spans="3:99">
      <c r="C225" s="92">
        <f t="shared" si="98"/>
        <v>45881</v>
      </c>
      <c r="D225" s="93">
        <f t="shared" si="75"/>
        <v>26.254168000000004</v>
      </c>
      <c r="E225" s="93">
        <f t="shared" si="76"/>
        <v>26.860000000000003</v>
      </c>
      <c r="F225" s="93">
        <f t="shared" si="77"/>
        <v>18.254168000000004</v>
      </c>
      <c r="G225" s="93">
        <f>指導機関用調整項目!$G$2*F225/$F$367</f>
        <v>0.13640784987407897</v>
      </c>
      <c r="H225" s="93">
        <f t="shared" si="99"/>
        <v>12.430289929971856</v>
      </c>
      <c r="J225" s="93">
        <f t="shared" si="78"/>
        <v>28</v>
      </c>
      <c r="K225" s="93">
        <f t="shared" si="79"/>
        <v>27.859999999999996</v>
      </c>
      <c r="L225" s="93">
        <f t="shared" si="80"/>
        <v>28.2</v>
      </c>
      <c r="M225" s="93">
        <f t="shared" si="81"/>
        <v>28.619999999999997</v>
      </c>
      <c r="N225" s="93">
        <f t="shared" si="82"/>
        <v>22.7</v>
      </c>
      <c r="O225" s="93">
        <f t="shared" si="83"/>
        <v>25.639999999999997</v>
      </c>
      <c r="P225" s="93">
        <f t="shared" si="84"/>
        <v>26.860000000000003</v>
      </c>
      <c r="Q225" s="93">
        <f t="shared" si="85"/>
        <v>27.979999999999997</v>
      </c>
      <c r="R225" s="93">
        <f t="shared" si="86"/>
        <v>27.74</v>
      </c>
      <c r="S225" s="93">
        <f t="shared" si="87"/>
        <v>27.380000000000003</v>
      </c>
      <c r="V225" s="93">
        <f t="shared" si="88"/>
        <v>28</v>
      </c>
      <c r="X225" s="91">
        <v>29.2</v>
      </c>
      <c r="Y225" s="91">
        <v>26</v>
      </c>
      <c r="Z225" s="91">
        <v>26.3</v>
      </c>
      <c r="AA225" s="91">
        <v>30.5</v>
      </c>
      <c r="AB225" s="92"/>
      <c r="AD225" s="93">
        <f t="shared" si="89"/>
        <v>27.859999999999996</v>
      </c>
      <c r="AE225" s="91">
        <v>29.7</v>
      </c>
      <c r="AF225" s="91">
        <v>28.9</v>
      </c>
      <c r="AG225" s="91">
        <v>25.6</v>
      </c>
      <c r="AH225" s="91">
        <v>25.8</v>
      </c>
      <c r="AI225" s="91">
        <v>29.3</v>
      </c>
      <c r="AJ225" s="92"/>
      <c r="AL225" s="93">
        <f t="shared" si="90"/>
        <v>28.2</v>
      </c>
      <c r="AM225" s="91">
        <v>29.9</v>
      </c>
      <c r="AN225" s="91">
        <v>28.8</v>
      </c>
      <c r="AO225" s="91">
        <v>25.9</v>
      </c>
      <c r="AP225" s="91">
        <v>26</v>
      </c>
      <c r="AQ225" s="91">
        <v>30.4</v>
      </c>
      <c r="AR225" s="92"/>
      <c r="AT225" s="93">
        <f t="shared" si="91"/>
        <v>28.619999999999997</v>
      </c>
      <c r="AU225" s="91">
        <v>30.2</v>
      </c>
      <c r="AV225" s="91">
        <v>29.2</v>
      </c>
      <c r="AW225" s="91">
        <v>26.1</v>
      </c>
      <c r="AX225" s="91">
        <v>26.2</v>
      </c>
      <c r="AY225" s="91">
        <v>31.4</v>
      </c>
      <c r="AZ225" s="92"/>
      <c r="BB225" s="93">
        <f t="shared" si="92"/>
        <v>22.7</v>
      </c>
      <c r="BC225" s="91">
        <v>25.2</v>
      </c>
      <c r="BD225" s="91">
        <v>23.8</v>
      </c>
      <c r="BE225" s="91">
        <v>21.5</v>
      </c>
      <c r="BF225" s="91">
        <v>20.3</v>
      </c>
      <c r="BH225" s="92"/>
      <c r="BJ225" s="93">
        <f t="shared" si="93"/>
        <v>25.639999999999997</v>
      </c>
      <c r="BK225" s="91">
        <v>27.6</v>
      </c>
      <c r="BL225" s="91">
        <v>25.9</v>
      </c>
      <c r="BM225" s="91">
        <v>24.1</v>
      </c>
      <c r="BN225" s="91">
        <v>23.3</v>
      </c>
      <c r="BO225" s="91">
        <v>27.3</v>
      </c>
      <c r="BR225" s="93">
        <f t="shared" si="94"/>
        <v>26.860000000000003</v>
      </c>
      <c r="BS225" s="91">
        <v>29.1</v>
      </c>
      <c r="BT225" s="91">
        <v>27.6</v>
      </c>
      <c r="BU225" s="91">
        <v>25.2</v>
      </c>
      <c r="BV225" s="91">
        <v>23.3</v>
      </c>
      <c r="BW225" s="91">
        <v>29.1</v>
      </c>
      <c r="BZ225" s="93">
        <f t="shared" si="95"/>
        <v>27.979999999999997</v>
      </c>
      <c r="CA225" s="91">
        <v>30.2</v>
      </c>
      <c r="CB225" s="91">
        <v>28.6</v>
      </c>
      <c r="CC225" s="91">
        <v>27</v>
      </c>
      <c r="CD225" s="91">
        <v>24.9</v>
      </c>
      <c r="CE225" s="91">
        <v>29.2</v>
      </c>
      <c r="CH225" s="93">
        <f t="shared" si="96"/>
        <v>27.74</v>
      </c>
      <c r="CI225" s="91">
        <v>29.9</v>
      </c>
      <c r="CJ225" s="91">
        <v>28.5</v>
      </c>
      <c r="CK225" s="91">
        <v>26.8</v>
      </c>
      <c r="CL225" s="91">
        <v>24.4</v>
      </c>
      <c r="CM225" s="91">
        <v>29.1</v>
      </c>
      <c r="CP225" s="93">
        <f t="shared" si="97"/>
        <v>27.380000000000003</v>
      </c>
      <c r="CQ225" s="91">
        <v>30.1</v>
      </c>
      <c r="CR225" s="91">
        <v>28.7</v>
      </c>
      <c r="CS225" s="91">
        <v>25.7</v>
      </c>
      <c r="CT225" s="91">
        <v>24.4</v>
      </c>
      <c r="CU225" s="91">
        <v>28</v>
      </c>
    </row>
    <row r="226" spans="3:99">
      <c r="C226" s="92">
        <f t="shared" si="98"/>
        <v>45882</v>
      </c>
      <c r="D226" s="93">
        <f t="shared" si="75"/>
        <v>26.294719999999998</v>
      </c>
      <c r="E226" s="93">
        <f t="shared" si="76"/>
        <v>26.9</v>
      </c>
      <c r="F226" s="93">
        <f t="shared" si="77"/>
        <v>18.294719999999998</v>
      </c>
      <c r="G226" s="93">
        <f>指導機関用調整項目!$G$2*F226/$F$367</f>
        <v>0.13671088264599676</v>
      </c>
      <c r="H226" s="93">
        <f t="shared" si="99"/>
        <v>12.567000812617852</v>
      </c>
      <c r="J226" s="93">
        <f t="shared" si="78"/>
        <v>27.575000000000003</v>
      </c>
      <c r="K226" s="93">
        <f t="shared" si="79"/>
        <v>27.54</v>
      </c>
      <c r="L226" s="93">
        <f t="shared" si="80"/>
        <v>27.78</v>
      </c>
      <c r="M226" s="93">
        <f t="shared" si="81"/>
        <v>28.3</v>
      </c>
      <c r="N226" s="93">
        <f t="shared" si="82"/>
        <v>22.125</v>
      </c>
      <c r="O226" s="93">
        <f t="shared" si="83"/>
        <v>25.639999999999997</v>
      </c>
      <c r="P226" s="93">
        <f t="shared" si="84"/>
        <v>26.9</v>
      </c>
      <c r="Q226" s="93">
        <f t="shared" si="85"/>
        <v>28.04</v>
      </c>
      <c r="R226" s="93">
        <f t="shared" si="86"/>
        <v>27.860000000000003</v>
      </c>
      <c r="S226" s="93">
        <f t="shared" si="87"/>
        <v>27.7</v>
      </c>
      <c r="V226" s="93">
        <f t="shared" si="88"/>
        <v>27.575000000000003</v>
      </c>
      <c r="X226" s="91">
        <v>28.9</v>
      </c>
      <c r="Y226" s="91">
        <v>25.3</v>
      </c>
      <c r="Z226" s="91">
        <v>25.2</v>
      </c>
      <c r="AA226" s="91">
        <v>30.9</v>
      </c>
      <c r="AB226" s="92"/>
      <c r="AD226" s="93">
        <f t="shared" si="89"/>
        <v>27.54</v>
      </c>
      <c r="AE226" s="91">
        <v>29.7</v>
      </c>
      <c r="AF226" s="91">
        <v>28.9</v>
      </c>
      <c r="AG226" s="91">
        <v>24.9</v>
      </c>
      <c r="AH226" s="91">
        <v>25</v>
      </c>
      <c r="AI226" s="91">
        <v>29.2</v>
      </c>
      <c r="AJ226" s="92"/>
      <c r="AL226" s="93">
        <f t="shared" si="90"/>
        <v>27.78</v>
      </c>
      <c r="AM226" s="91">
        <v>30.1</v>
      </c>
      <c r="AN226" s="91">
        <v>29.4</v>
      </c>
      <c r="AO226" s="91">
        <v>24.9</v>
      </c>
      <c r="AP226" s="91">
        <v>25</v>
      </c>
      <c r="AQ226" s="91">
        <v>29.5</v>
      </c>
      <c r="AR226" s="92"/>
      <c r="AT226" s="93">
        <f t="shared" si="91"/>
        <v>28.3</v>
      </c>
      <c r="AU226" s="91">
        <v>30.4</v>
      </c>
      <c r="AV226" s="91">
        <v>30.1</v>
      </c>
      <c r="AW226" s="91">
        <v>25</v>
      </c>
      <c r="AX226" s="91">
        <v>25.4</v>
      </c>
      <c r="AY226" s="91">
        <v>30.6</v>
      </c>
      <c r="AZ226" s="92"/>
      <c r="BB226" s="93">
        <f t="shared" si="92"/>
        <v>22.125</v>
      </c>
      <c r="BC226" s="91">
        <v>24.6</v>
      </c>
      <c r="BD226" s="91">
        <v>24.2</v>
      </c>
      <c r="BE226" s="91">
        <v>20.7</v>
      </c>
      <c r="BF226" s="91">
        <v>19</v>
      </c>
      <c r="BH226" s="92"/>
      <c r="BJ226" s="93">
        <f t="shared" si="93"/>
        <v>25.639999999999997</v>
      </c>
      <c r="BK226" s="91">
        <v>27.7</v>
      </c>
      <c r="BL226" s="91">
        <v>26.8</v>
      </c>
      <c r="BM226" s="91">
        <v>23.3</v>
      </c>
      <c r="BN226" s="91">
        <v>21.9</v>
      </c>
      <c r="BO226" s="91">
        <v>28.5</v>
      </c>
      <c r="BR226" s="93">
        <f t="shared" si="94"/>
        <v>26.9</v>
      </c>
      <c r="BS226" s="91">
        <v>28.6</v>
      </c>
      <c r="BT226" s="91">
        <v>28.1</v>
      </c>
      <c r="BU226" s="91">
        <v>24.2</v>
      </c>
      <c r="BV226" s="91">
        <v>23.8</v>
      </c>
      <c r="BW226" s="91">
        <v>29.8</v>
      </c>
      <c r="BZ226" s="93">
        <f t="shared" si="95"/>
        <v>28.04</v>
      </c>
      <c r="CA226" s="91">
        <v>30.1</v>
      </c>
      <c r="CB226" s="91">
        <v>29.4</v>
      </c>
      <c r="CC226" s="91">
        <v>26.2</v>
      </c>
      <c r="CD226" s="91">
        <v>25.8</v>
      </c>
      <c r="CE226" s="91">
        <v>28.7</v>
      </c>
      <c r="CH226" s="93">
        <f t="shared" si="96"/>
        <v>27.860000000000003</v>
      </c>
      <c r="CI226" s="91">
        <v>29.3</v>
      </c>
      <c r="CJ226" s="91">
        <v>29.6</v>
      </c>
      <c r="CK226" s="91">
        <v>25.5</v>
      </c>
      <c r="CL226" s="91">
        <v>25.2</v>
      </c>
      <c r="CM226" s="91">
        <v>29.7</v>
      </c>
      <c r="CP226" s="93">
        <f t="shared" si="97"/>
        <v>27.7</v>
      </c>
      <c r="CQ226" s="91">
        <v>29.6</v>
      </c>
      <c r="CR226" s="91">
        <v>29.7</v>
      </c>
      <c r="CS226" s="91">
        <v>25.3</v>
      </c>
      <c r="CT226" s="91">
        <v>24.2</v>
      </c>
      <c r="CU226" s="91">
        <v>29.7</v>
      </c>
    </row>
    <row r="227" spans="3:99">
      <c r="C227" s="92">
        <f t="shared" si="98"/>
        <v>45883</v>
      </c>
      <c r="D227" s="93">
        <f t="shared" si="75"/>
        <v>26.416376</v>
      </c>
      <c r="E227" s="93">
        <f t="shared" si="76"/>
        <v>27.02</v>
      </c>
      <c r="F227" s="93">
        <f t="shared" si="77"/>
        <v>18.416376</v>
      </c>
      <c r="G227" s="93">
        <f>指導機関用調整項目!$G$2*F227/$F$367</f>
        <v>0.13761998096175027</v>
      </c>
      <c r="H227" s="93">
        <f t="shared" si="99"/>
        <v>12.704620793579602</v>
      </c>
      <c r="J227" s="93">
        <f t="shared" si="78"/>
        <v>28.7</v>
      </c>
      <c r="K227" s="93">
        <f t="shared" si="79"/>
        <v>28.360000000000003</v>
      </c>
      <c r="L227" s="93">
        <f t="shared" si="80"/>
        <v>28.58</v>
      </c>
      <c r="M227" s="93">
        <f t="shared" si="81"/>
        <v>29.04</v>
      </c>
      <c r="N227" s="93">
        <f t="shared" si="82"/>
        <v>23.074999999999999</v>
      </c>
      <c r="O227" s="93">
        <f t="shared" si="83"/>
        <v>26.26</v>
      </c>
      <c r="P227" s="93">
        <f t="shared" si="84"/>
        <v>27.02</v>
      </c>
      <c r="Q227" s="93">
        <f t="shared" si="85"/>
        <v>28.24</v>
      </c>
      <c r="R227" s="93">
        <f t="shared" si="86"/>
        <v>28.46</v>
      </c>
      <c r="S227" s="93">
        <f t="shared" si="87"/>
        <v>28.08</v>
      </c>
      <c r="V227" s="93">
        <f t="shared" si="88"/>
        <v>28.7</v>
      </c>
      <c r="X227" s="91">
        <v>28.8</v>
      </c>
      <c r="Y227" s="91">
        <v>27.8</v>
      </c>
      <c r="Z227" s="91">
        <v>27.4</v>
      </c>
      <c r="AA227" s="91">
        <v>30.8</v>
      </c>
      <c r="AB227" s="92"/>
      <c r="AD227" s="93">
        <f t="shared" si="89"/>
        <v>28.360000000000003</v>
      </c>
      <c r="AE227" s="91">
        <v>29.9</v>
      </c>
      <c r="AF227" s="91">
        <v>28.5</v>
      </c>
      <c r="AG227" s="91">
        <v>27.3</v>
      </c>
      <c r="AH227" s="91">
        <v>26.1</v>
      </c>
      <c r="AI227" s="91">
        <v>30</v>
      </c>
      <c r="AJ227" s="92"/>
      <c r="AL227" s="93">
        <f t="shared" si="90"/>
        <v>28.58</v>
      </c>
      <c r="AM227" s="91">
        <v>29.8</v>
      </c>
      <c r="AN227" s="91">
        <v>28.9</v>
      </c>
      <c r="AO227" s="91">
        <v>27.7</v>
      </c>
      <c r="AP227" s="91">
        <v>26.8</v>
      </c>
      <c r="AQ227" s="91">
        <v>29.7</v>
      </c>
      <c r="AR227" s="92"/>
      <c r="AT227" s="93">
        <f t="shared" si="91"/>
        <v>29.04</v>
      </c>
      <c r="AU227" s="91">
        <v>30.3</v>
      </c>
      <c r="AV227" s="91">
        <v>28.7</v>
      </c>
      <c r="AW227" s="91">
        <v>28.5</v>
      </c>
      <c r="AX227" s="91">
        <v>27.1</v>
      </c>
      <c r="AY227" s="91">
        <v>30.6</v>
      </c>
      <c r="AZ227" s="92"/>
      <c r="BB227" s="93">
        <f t="shared" si="92"/>
        <v>23.074999999999999</v>
      </c>
      <c r="BC227" s="91">
        <v>25.4</v>
      </c>
      <c r="BD227" s="91">
        <v>23.7</v>
      </c>
      <c r="BE227" s="91">
        <v>22</v>
      </c>
      <c r="BF227" s="91">
        <v>21.2</v>
      </c>
      <c r="BH227" s="92"/>
      <c r="BJ227" s="93">
        <f t="shared" si="93"/>
        <v>26.26</v>
      </c>
      <c r="BK227" s="91">
        <v>28</v>
      </c>
      <c r="BL227" s="91">
        <v>25.7</v>
      </c>
      <c r="BM227" s="91">
        <v>25.3</v>
      </c>
      <c r="BN227" s="91">
        <v>24.1</v>
      </c>
      <c r="BO227" s="91">
        <v>28.2</v>
      </c>
      <c r="BR227" s="93">
        <f t="shared" si="94"/>
        <v>27.02</v>
      </c>
      <c r="BS227" s="91">
        <v>28.5</v>
      </c>
      <c r="BT227" s="91">
        <v>26.1</v>
      </c>
      <c r="BU227" s="91">
        <v>26.4</v>
      </c>
      <c r="BV227" s="91">
        <v>25.1</v>
      </c>
      <c r="BW227" s="91">
        <v>29</v>
      </c>
      <c r="BZ227" s="93">
        <f t="shared" si="95"/>
        <v>28.24</v>
      </c>
      <c r="CA227" s="91">
        <v>29.9</v>
      </c>
      <c r="CB227" s="91">
        <v>28.2</v>
      </c>
      <c r="CC227" s="91">
        <v>27.2</v>
      </c>
      <c r="CD227" s="91">
        <v>27.1</v>
      </c>
      <c r="CE227" s="91">
        <v>28.8</v>
      </c>
      <c r="CH227" s="93">
        <f t="shared" si="96"/>
        <v>28.46</v>
      </c>
      <c r="CI227" s="91">
        <v>29.5</v>
      </c>
      <c r="CJ227" s="91">
        <v>28</v>
      </c>
      <c r="CK227" s="91">
        <v>27.3</v>
      </c>
      <c r="CL227" s="91">
        <v>26.5</v>
      </c>
      <c r="CM227" s="91">
        <v>31</v>
      </c>
      <c r="CP227" s="93">
        <f t="shared" si="97"/>
        <v>28.08</v>
      </c>
      <c r="CQ227" s="91">
        <v>29.8</v>
      </c>
      <c r="CR227" s="91">
        <v>27.8</v>
      </c>
      <c r="CS227" s="91">
        <v>26.8</v>
      </c>
      <c r="CT227" s="91">
        <v>25.9</v>
      </c>
      <c r="CU227" s="91">
        <v>30.1</v>
      </c>
    </row>
    <row r="228" spans="3:99">
      <c r="C228" s="92">
        <f t="shared" si="98"/>
        <v>45884</v>
      </c>
      <c r="D228" s="93">
        <f t="shared" si="75"/>
        <v>26.740791999999995</v>
      </c>
      <c r="E228" s="93">
        <f t="shared" si="76"/>
        <v>27.339999999999996</v>
      </c>
      <c r="F228" s="93">
        <f t="shared" si="77"/>
        <v>18.740791999999995</v>
      </c>
      <c r="G228" s="93">
        <f>指導機関用調整項目!$G$2*F228/$F$367</f>
        <v>0.14004424313709279</v>
      </c>
      <c r="H228" s="93">
        <f t="shared" si="99"/>
        <v>12.844665036716695</v>
      </c>
      <c r="J228" s="93">
        <f t="shared" si="78"/>
        <v>28.200000000000003</v>
      </c>
      <c r="K228" s="93">
        <f t="shared" si="79"/>
        <v>28.159999999999997</v>
      </c>
      <c r="L228" s="93">
        <f t="shared" si="80"/>
        <v>28.360000000000003</v>
      </c>
      <c r="M228" s="93">
        <f t="shared" si="81"/>
        <v>28.72</v>
      </c>
      <c r="N228" s="93">
        <f t="shared" si="82"/>
        <v>22.574999999999996</v>
      </c>
      <c r="O228" s="93">
        <f t="shared" si="83"/>
        <v>25.779999999999994</v>
      </c>
      <c r="P228" s="93">
        <f t="shared" si="84"/>
        <v>27.339999999999996</v>
      </c>
      <c r="Q228" s="93">
        <f t="shared" si="85"/>
        <v>28.040000000000003</v>
      </c>
      <c r="R228" s="93">
        <f t="shared" si="86"/>
        <v>28.1</v>
      </c>
      <c r="S228" s="93">
        <f t="shared" si="87"/>
        <v>27.860000000000003</v>
      </c>
      <c r="V228" s="93">
        <f t="shared" si="88"/>
        <v>28.200000000000003</v>
      </c>
      <c r="X228" s="91">
        <v>29.1</v>
      </c>
      <c r="Y228" s="91">
        <v>29</v>
      </c>
      <c r="Z228" s="91">
        <v>23.8</v>
      </c>
      <c r="AA228" s="91">
        <v>30.9</v>
      </c>
      <c r="AB228" s="92"/>
      <c r="AD228" s="93">
        <f t="shared" si="89"/>
        <v>28.159999999999997</v>
      </c>
      <c r="AE228" s="91">
        <v>30.1</v>
      </c>
      <c r="AF228" s="91">
        <v>28.2</v>
      </c>
      <c r="AG228" s="91">
        <v>28.3</v>
      </c>
      <c r="AH228" s="91">
        <v>24</v>
      </c>
      <c r="AI228" s="91">
        <v>30.2</v>
      </c>
      <c r="AJ228" s="92"/>
      <c r="AL228" s="93">
        <f t="shared" si="90"/>
        <v>28.360000000000003</v>
      </c>
      <c r="AM228" s="91">
        <v>29.8</v>
      </c>
      <c r="AN228" s="91">
        <v>28.2</v>
      </c>
      <c r="AO228" s="91">
        <v>28.7</v>
      </c>
      <c r="AP228" s="91">
        <v>25</v>
      </c>
      <c r="AQ228" s="91">
        <v>30.1</v>
      </c>
      <c r="AR228" s="92"/>
      <c r="AT228" s="93">
        <f t="shared" si="91"/>
        <v>28.72</v>
      </c>
      <c r="AU228" s="91">
        <v>30.2</v>
      </c>
      <c r="AV228" s="91">
        <v>28.4</v>
      </c>
      <c r="AW228" s="91">
        <v>29.4</v>
      </c>
      <c r="AX228" s="91">
        <v>25.4</v>
      </c>
      <c r="AY228" s="91">
        <v>30.2</v>
      </c>
      <c r="AZ228" s="92"/>
      <c r="BB228" s="93">
        <f t="shared" si="92"/>
        <v>22.574999999999996</v>
      </c>
      <c r="BC228" s="91">
        <v>24.4</v>
      </c>
      <c r="BD228" s="91">
        <v>21.7</v>
      </c>
      <c r="BE228" s="91">
        <v>23.1</v>
      </c>
      <c r="BF228" s="91">
        <v>21.1</v>
      </c>
      <c r="BH228" s="92"/>
      <c r="BJ228" s="93">
        <f t="shared" si="93"/>
        <v>25.779999999999994</v>
      </c>
      <c r="BK228" s="91">
        <v>27</v>
      </c>
      <c r="BL228" s="91">
        <v>23.8</v>
      </c>
      <c r="BM228" s="91">
        <v>26.5</v>
      </c>
      <c r="BN228" s="91">
        <v>23.4</v>
      </c>
      <c r="BO228" s="91">
        <v>28.2</v>
      </c>
      <c r="BR228" s="93">
        <f t="shared" si="94"/>
        <v>27.339999999999996</v>
      </c>
      <c r="BS228" s="91">
        <v>28.6</v>
      </c>
      <c r="BT228" s="91">
        <v>26.4</v>
      </c>
      <c r="BU228" s="91">
        <v>27.6</v>
      </c>
      <c r="BV228" s="91">
        <v>23.7</v>
      </c>
      <c r="BW228" s="91">
        <v>30.4</v>
      </c>
      <c r="BZ228" s="93">
        <f t="shared" si="95"/>
        <v>28.040000000000003</v>
      </c>
      <c r="CA228" s="91">
        <v>30.1</v>
      </c>
      <c r="CB228" s="91">
        <v>28.2</v>
      </c>
      <c r="CC228" s="91">
        <v>27.7</v>
      </c>
      <c r="CD228" s="91">
        <v>24.9</v>
      </c>
      <c r="CE228" s="91">
        <v>29.3</v>
      </c>
      <c r="CH228" s="93">
        <f t="shared" si="96"/>
        <v>28.1</v>
      </c>
      <c r="CI228" s="91">
        <v>29.6</v>
      </c>
      <c r="CJ228" s="91">
        <v>27.9</v>
      </c>
      <c r="CK228" s="91">
        <v>28.4</v>
      </c>
      <c r="CL228" s="91">
        <v>24.8</v>
      </c>
      <c r="CM228" s="91">
        <v>29.8</v>
      </c>
      <c r="CP228" s="93">
        <f t="shared" si="97"/>
        <v>27.860000000000003</v>
      </c>
      <c r="CQ228" s="91">
        <v>29.6</v>
      </c>
      <c r="CR228" s="91">
        <v>27.1</v>
      </c>
      <c r="CS228" s="91">
        <v>27.5</v>
      </c>
      <c r="CT228" s="91">
        <v>24.6</v>
      </c>
      <c r="CU228" s="91">
        <v>30.5</v>
      </c>
    </row>
    <row r="229" spans="3:99">
      <c r="C229" s="92">
        <f t="shared" si="98"/>
        <v>45885</v>
      </c>
      <c r="D229" s="93">
        <f t="shared" si="75"/>
        <v>26.173064</v>
      </c>
      <c r="E229" s="93">
        <f t="shared" si="76"/>
        <v>26.78</v>
      </c>
      <c r="F229" s="93">
        <f t="shared" si="77"/>
        <v>18.173064</v>
      </c>
      <c r="G229" s="93">
        <f>指導機関用調整項目!$G$2*F229/$F$367</f>
        <v>0.13580178433024331</v>
      </c>
      <c r="H229" s="93">
        <f t="shared" si="99"/>
        <v>12.980466821046939</v>
      </c>
      <c r="J229" s="93">
        <f t="shared" si="78"/>
        <v>27.424999999999997</v>
      </c>
      <c r="K229" s="93">
        <f t="shared" si="79"/>
        <v>27.68</v>
      </c>
      <c r="L229" s="93">
        <f t="shared" si="80"/>
        <v>27.860000000000003</v>
      </c>
      <c r="M229" s="93">
        <f t="shared" si="81"/>
        <v>28.339999999999996</v>
      </c>
      <c r="N229" s="93">
        <f t="shared" si="82"/>
        <v>21.824999999999999</v>
      </c>
      <c r="O229" s="93">
        <f t="shared" si="83"/>
        <v>25.520000000000003</v>
      </c>
      <c r="P229" s="93">
        <f t="shared" si="84"/>
        <v>26.78</v>
      </c>
      <c r="Q229" s="93">
        <f t="shared" si="85"/>
        <v>27.6</v>
      </c>
      <c r="R229" s="93">
        <f t="shared" si="86"/>
        <v>27.959999999999997</v>
      </c>
      <c r="S229" s="93">
        <f t="shared" si="87"/>
        <v>27.76</v>
      </c>
      <c r="V229" s="93">
        <f t="shared" si="88"/>
        <v>27.424999999999997</v>
      </c>
      <c r="X229" s="91">
        <v>26.3</v>
      </c>
      <c r="Y229" s="91">
        <v>29.7</v>
      </c>
      <c r="Z229" s="91">
        <v>22.1</v>
      </c>
      <c r="AA229" s="91">
        <v>31.6</v>
      </c>
      <c r="AB229" s="92"/>
      <c r="AD229" s="93">
        <f t="shared" si="89"/>
        <v>27.68</v>
      </c>
      <c r="AE229" s="91">
        <v>30.5</v>
      </c>
      <c r="AF229" s="91">
        <v>25.2</v>
      </c>
      <c r="AG229" s="91">
        <v>29.5</v>
      </c>
      <c r="AH229" s="91">
        <v>22.3</v>
      </c>
      <c r="AI229" s="91">
        <v>30.9</v>
      </c>
      <c r="AJ229" s="92"/>
      <c r="AL229" s="93">
        <f t="shared" si="90"/>
        <v>27.860000000000003</v>
      </c>
      <c r="AM229" s="91">
        <v>30.7</v>
      </c>
      <c r="AN229" s="91">
        <v>25.8</v>
      </c>
      <c r="AO229" s="91">
        <v>30.2</v>
      </c>
      <c r="AP229" s="91">
        <v>22.6</v>
      </c>
      <c r="AQ229" s="91">
        <v>30</v>
      </c>
      <c r="AR229" s="92"/>
      <c r="AT229" s="93">
        <f t="shared" si="91"/>
        <v>28.339999999999996</v>
      </c>
      <c r="AU229" s="91">
        <v>31.2</v>
      </c>
      <c r="AV229" s="91">
        <v>26.4</v>
      </c>
      <c r="AW229" s="91">
        <v>30.5</v>
      </c>
      <c r="AX229" s="91">
        <v>22.7</v>
      </c>
      <c r="AY229" s="91">
        <v>30.9</v>
      </c>
      <c r="AZ229" s="92"/>
      <c r="BB229" s="93">
        <f t="shared" si="92"/>
        <v>21.824999999999999</v>
      </c>
      <c r="BC229" s="91">
        <v>24</v>
      </c>
      <c r="BD229" s="91">
        <v>21.1</v>
      </c>
      <c r="BE229" s="91">
        <v>23.5</v>
      </c>
      <c r="BF229" s="91">
        <v>18.7</v>
      </c>
      <c r="BH229" s="92"/>
      <c r="BJ229" s="93">
        <f t="shared" si="93"/>
        <v>25.520000000000003</v>
      </c>
      <c r="BK229" s="91">
        <v>26.6</v>
      </c>
      <c r="BL229" s="91">
        <v>23.1</v>
      </c>
      <c r="BM229" s="91">
        <v>27.1</v>
      </c>
      <c r="BN229" s="91">
        <v>21</v>
      </c>
      <c r="BO229" s="91">
        <v>29.8</v>
      </c>
      <c r="BR229" s="93">
        <f t="shared" si="94"/>
        <v>26.78</v>
      </c>
      <c r="BS229" s="91">
        <v>29.3</v>
      </c>
      <c r="BT229" s="91">
        <v>26.4</v>
      </c>
      <c r="BU229" s="91">
        <v>27.6</v>
      </c>
      <c r="BV229" s="91">
        <v>21</v>
      </c>
      <c r="BW229" s="91">
        <v>29.6</v>
      </c>
      <c r="BZ229" s="93">
        <f t="shared" si="95"/>
        <v>27.6</v>
      </c>
      <c r="CA229" s="91">
        <v>30.3</v>
      </c>
      <c r="CB229" s="91">
        <v>27.9</v>
      </c>
      <c r="CC229" s="91">
        <v>27.8</v>
      </c>
      <c r="CD229" s="91">
        <v>22.5</v>
      </c>
      <c r="CE229" s="91">
        <v>29.5</v>
      </c>
      <c r="CH229" s="93">
        <f t="shared" si="96"/>
        <v>27.959999999999997</v>
      </c>
      <c r="CI229" s="91">
        <v>30.1</v>
      </c>
      <c r="CJ229" s="91">
        <v>28.2</v>
      </c>
      <c r="CK229" s="91">
        <v>28.4</v>
      </c>
      <c r="CL229" s="91">
        <v>22.4</v>
      </c>
      <c r="CM229" s="91">
        <v>30.7</v>
      </c>
      <c r="CP229" s="93">
        <f t="shared" si="97"/>
        <v>27.76</v>
      </c>
      <c r="CQ229" s="91">
        <v>29.7</v>
      </c>
      <c r="CR229" s="91">
        <v>27.4</v>
      </c>
      <c r="CS229" s="91">
        <v>28.2</v>
      </c>
      <c r="CT229" s="91">
        <v>22</v>
      </c>
      <c r="CU229" s="91">
        <v>31.5</v>
      </c>
    </row>
    <row r="230" spans="3:99">
      <c r="C230" s="92">
        <f t="shared" si="98"/>
        <v>45886</v>
      </c>
      <c r="D230" s="93">
        <f t="shared" si="75"/>
        <v>26.355547999999999</v>
      </c>
      <c r="E230" s="93">
        <f t="shared" si="76"/>
        <v>26.96</v>
      </c>
      <c r="F230" s="93">
        <f t="shared" si="77"/>
        <v>18.355547999999999</v>
      </c>
      <c r="G230" s="93">
        <f>指導機関用調整項目!$G$2*F230/$F$367</f>
        <v>0.1371654318038735</v>
      </c>
      <c r="H230" s="93">
        <f t="shared" si="99"/>
        <v>13.117632252850813</v>
      </c>
      <c r="J230" s="93">
        <f t="shared" si="78"/>
        <v>28.174999999999997</v>
      </c>
      <c r="K230" s="93">
        <f t="shared" si="79"/>
        <v>28.08</v>
      </c>
      <c r="L230" s="93">
        <f t="shared" si="80"/>
        <v>28</v>
      </c>
      <c r="M230" s="93">
        <f t="shared" si="81"/>
        <v>28.78</v>
      </c>
      <c r="N230" s="93">
        <f t="shared" si="82"/>
        <v>22.075000000000003</v>
      </c>
      <c r="O230" s="93">
        <f t="shared" si="83"/>
        <v>25.359999999999996</v>
      </c>
      <c r="P230" s="93">
        <f t="shared" si="84"/>
        <v>26.96</v>
      </c>
      <c r="Q230" s="93">
        <f t="shared" si="85"/>
        <v>28.119999999999997</v>
      </c>
      <c r="R230" s="93">
        <f t="shared" si="86"/>
        <v>28.660000000000004</v>
      </c>
      <c r="S230" s="93">
        <f t="shared" si="87"/>
        <v>27.54</v>
      </c>
      <c r="V230" s="93">
        <f t="shared" si="88"/>
        <v>28.174999999999997</v>
      </c>
      <c r="X230" s="91">
        <v>28.5</v>
      </c>
      <c r="Y230" s="91">
        <v>28.5</v>
      </c>
      <c r="Z230" s="91">
        <v>24.1</v>
      </c>
      <c r="AA230" s="91">
        <v>31.6</v>
      </c>
      <c r="AB230" s="92"/>
      <c r="AD230" s="93">
        <f t="shared" si="89"/>
        <v>28.08</v>
      </c>
      <c r="AE230" s="91">
        <v>29.6</v>
      </c>
      <c r="AF230" s="91">
        <v>27.8</v>
      </c>
      <c r="AG230" s="91">
        <v>27.4</v>
      </c>
      <c r="AH230" s="91">
        <v>24.3</v>
      </c>
      <c r="AI230" s="91">
        <v>31.3</v>
      </c>
      <c r="AJ230" s="92"/>
      <c r="AL230" s="93">
        <f t="shared" si="90"/>
        <v>28</v>
      </c>
      <c r="AM230" s="91">
        <v>29.7</v>
      </c>
      <c r="AN230" s="91">
        <v>27.4</v>
      </c>
      <c r="AO230" s="91">
        <v>27.6</v>
      </c>
      <c r="AP230" s="91">
        <v>24.4</v>
      </c>
      <c r="AQ230" s="91">
        <v>30.9</v>
      </c>
      <c r="AR230" s="92"/>
      <c r="AT230" s="93">
        <f t="shared" si="91"/>
        <v>28.78</v>
      </c>
      <c r="AU230" s="91">
        <v>30.7</v>
      </c>
      <c r="AV230" s="91">
        <v>28.6</v>
      </c>
      <c r="AW230" s="91">
        <v>28.8</v>
      </c>
      <c r="AX230" s="91">
        <v>24.4</v>
      </c>
      <c r="AY230" s="91">
        <v>31.4</v>
      </c>
      <c r="AZ230" s="92"/>
      <c r="BB230" s="93">
        <f t="shared" si="92"/>
        <v>22.075000000000003</v>
      </c>
      <c r="BC230" s="91">
        <v>24.6</v>
      </c>
      <c r="BD230" s="91">
        <v>22.6</v>
      </c>
      <c r="BE230" s="91">
        <v>21.7</v>
      </c>
      <c r="BF230" s="91">
        <v>19.399999999999999</v>
      </c>
      <c r="BH230" s="92"/>
      <c r="BJ230" s="93">
        <f t="shared" si="93"/>
        <v>25.359999999999996</v>
      </c>
      <c r="BK230" s="91">
        <v>26.9</v>
      </c>
      <c r="BL230" s="91">
        <v>24.7</v>
      </c>
      <c r="BM230" s="91">
        <v>24.6</v>
      </c>
      <c r="BN230" s="91">
        <v>21.8</v>
      </c>
      <c r="BO230" s="91">
        <v>28.8</v>
      </c>
      <c r="BR230" s="93">
        <f t="shared" si="94"/>
        <v>26.96</v>
      </c>
      <c r="BS230" s="91">
        <v>28.8</v>
      </c>
      <c r="BT230" s="91">
        <v>27.1</v>
      </c>
      <c r="BU230" s="91">
        <v>26.8</v>
      </c>
      <c r="BV230" s="91">
        <v>23.2</v>
      </c>
      <c r="BW230" s="91">
        <v>28.9</v>
      </c>
      <c r="BZ230" s="93">
        <f t="shared" si="95"/>
        <v>28.119999999999997</v>
      </c>
      <c r="CA230" s="91">
        <v>30</v>
      </c>
      <c r="CB230" s="91">
        <v>28.4</v>
      </c>
      <c r="CC230" s="91">
        <v>27.4</v>
      </c>
      <c r="CD230" s="91">
        <v>24.6</v>
      </c>
      <c r="CE230" s="91">
        <v>30.2</v>
      </c>
      <c r="CH230" s="93">
        <f t="shared" si="96"/>
        <v>28.660000000000004</v>
      </c>
      <c r="CI230" s="91">
        <v>30.5</v>
      </c>
      <c r="CJ230" s="91">
        <v>28.2</v>
      </c>
      <c r="CK230" s="91">
        <v>27.8</v>
      </c>
      <c r="CL230" s="91">
        <v>25</v>
      </c>
      <c r="CM230" s="91">
        <v>31.8</v>
      </c>
      <c r="CP230" s="93">
        <f t="shared" si="97"/>
        <v>27.54</v>
      </c>
      <c r="CQ230" s="91">
        <v>30.2</v>
      </c>
      <c r="CR230" s="91">
        <v>26.6</v>
      </c>
      <c r="CS230" s="91">
        <v>25.8</v>
      </c>
      <c r="CT230" s="91">
        <v>23.6</v>
      </c>
      <c r="CU230" s="91">
        <v>31.5</v>
      </c>
    </row>
    <row r="231" spans="3:99">
      <c r="C231" s="92">
        <f t="shared" si="98"/>
        <v>45887</v>
      </c>
      <c r="D231" s="93">
        <f t="shared" si="75"/>
        <v>26.659688000000003</v>
      </c>
      <c r="E231" s="93">
        <f t="shared" si="76"/>
        <v>27.26</v>
      </c>
      <c r="F231" s="93">
        <f t="shared" si="77"/>
        <v>18.659688000000003</v>
      </c>
      <c r="G231" s="93">
        <f>指導機関用調整項目!$G$2*F231/$F$367</f>
        <v>0.13943817759325722</v>
      </c>
      <c r="H231" s="93">
        <f t="shared" si="99"/>
        <v>13.25707043044407</v>
      </c>
      <c r="J231" s="93">
        <f t="shared" si="78"/>
        <v>28.225000000000001</v>
      </c>
      <c r="K231" s="93">
        <f t="shared" si="79"/>
        <v>28.279999999999994</v>
      </c>
      <c r="L231" s="93">
        <f t="shared" si="80"/>
        <v>28.4</v>
      </c>
      <c r="M231" s="93">
        <f t="shared" si="81"/>
        <v>29.02</v>
      </c>
      <c r="N231" s="93">
        <f t="shared" si="82"/>
        <v>22.05</v>
      </c>
      <c r="O231" s="93">
        <f t="shared" si="83"/>
        <v>25.639999999999997</v>
      </c>
      <c r="P231" s="93">
        <f t="shared" si="84"/>
        <v>27.26</v>
      </c>
      <c r="Q231" s="93">
        <f t="shared" si="85"/>
        <v>28.4</v>
      </c>
      <c r="R231" s="93">
        <f t="shared" si="86"/>
        <v>28.640000000000004</v>
      </c>
      <c r="S231" s="93">
        <f t="shared" si="87"/>
        <v>27.8</v>
      </c>
      <c r="V231" s="93">
        <f t="shared" si="88"/>
        <v>28.225000000000001</v>
      </c>
      <c r="X231" s="91">
        <v>29.1</v>
      </c>
      <c r="Y231" s="91">
        <v>27.5</v>
      </c>
      <c r="Z231" s="91">
        <v>25.7</v>
      </c>
      <c r="AA231" s="91">
        <v>30.6</v>
      </c>
      <c r="AB231" s="92"/>
      <c r="AD231" s="93">
        <f t="shared" si="89"/>
        <v>28.279999999999994</v>
      </c>
      <c r="AE231" s="91">
        <v>30.4</v>
      </c>
      <c r="AF231" s="91">
        <v>28.4</v>
      </c>
      <c r="AG231" s="91">
        <v>26.9</v>
      </c>
      <c r="AH231" s="91">
        <v>25.5</v>
      </c>
      <c r="AI231" s="91">
        <v>30.2</v>
      </c>
      <c r="AJ231" s="92"/>
      <c r="AL231" s="93">
        <f t="shared" si="90"/>
        <v>28.4</v>
      </c>
      <c r="AM231" s="91">
        <v>29.7</v>
      </c>
      <c r="AN231" s="91">
        <v>28.4</v>
      </c>
      <c r="AO231" s="91">
        <v>27.8</v>
      </c>
      <c r="AP231" s="91">
        <v>26.1</v>
      </c>
      <c r="AQ231" s="91">
        <v>30</v>
      </c>
      <c r="AR231" s="92"/>
      <c r="AT231" s="93">
        <f t="shared" si="91"/>
        <v>29.02</v>
      </c>
      <c r="AU231" s="91">
        <v>30.8</v>
      </c>
      <c r="AV231" s="91">
        <v>29.1</v>
      </c>
      <c r="AW231" s="91">
        <v>28.5</v>
      </c>
      <c r="AX231" s="91">
        <v>26.3</v>
      </c>
      <c r="AY231" s="91">
        <v>30.4</v>
      </c>
      <c r="AZ231" s="92"/>
      <c r="BB231" s="93">
        <f t="shared" si="92"/>
        <v>22.05</v>
      </c>
      <c r="BC231" s="91">
        <v>24</v>
      </c>
      <c r="BD231" s="91">
        <v>23.6</v>
      </c>
      <c r="BE231" s="91">
        <v>21.1</v>
      </c>
      <c r="BF231" s="91">
        <v>19.5</v>
      </c>
      <c r="BH231" s="92"/>
      <c r="BJ231" s="93">
        <f t="shared" si="93"/>
        <v>25.639999999999997</v>
      </c>
      <c r="BK231" s="91">
        <v>26.9</v>
      </c>
      <c r="BL231" s="91">
        <v>26.1</v>
      </c>
      <c r="BM231" s="91">
        <v>24.1</v>
      </c>
      <c r="BN231" s="91">
        <v>21.8</v>
      </c>
      <c r="BO231" s="91">
        <v>29.3</v>
      </c>
      <c r="BR231" s="93">
        <f t="shared" si="94"/>
        <v>27.26</v>
      </c>
      <c r="BS231" s="91">
        <v>29.8</v>
      </c>
      <c r="BT231" s="91">
        <v>27.2</v>
      </c>
      <c r="BU231" s="91">
        <v>26.4</v>
      </c>
      <c r="BV231" s="91">
        <v>24.5</v>
      </c>
      <c r="BW231" s="91">
        <v>28.4</v>
      </c>
      <c r="BZ231" s="93">
        <f t="shared" si="95"/>
        <v>28.4</v>
      </c>
      <c r="CA231" s="91">
        <v>30.5</v>
      </c>
      <c r="CB231" s="91">
        <v>28.4</v>
      </c>
      <c r="CC231" s="91">
        <v>27.3</v>
      </c>
      <c r="CD231" s="91">
        <v>26.2</v>
      </c>
      <c r="CE231" s="91">
        <v>29.6</v>
      </c>
      <c r="CH231" s="93">
        <f t="shared" si="96"/>
        <v>28.640000000000004</v>
      </c>
      <c r="CI231" s="91">
        <v>31.1</v>
      </c>
      <c r="CJ231" s="91">
        <v>27.9</v>
      </c>
      <c r="CK231" s="91">
        <v>27.7</v>
      </c>
      <c r="CL231" s="91">
        <v>25.6</v>
      </c>
      <c r="CM231" s="91">
        <v>30.9</v>
      </c>
      <c r="CP231" s="93">
        <f t="shared" si="97"/>
        <v>27.8</v>
      </c>
      <c r="CQ231" s="91">
        <v>30.8</v>
      </c>
      <c r="CR231" s="91">
        <v>27.5</v>
      </c>
      <c r="CS231" s="91">
        <v>26.5</v>
      </c>
      <c r="CT231" s="91">
        <v>23.6</v>
      </c>
      <c r="CU231" s="91">
        <v>30.6</v>
      </c>
    </row>
    <row r="232" spans="3:99">
      <c r="C232" s="92">
        <f t="shared" si="98"/>
        <v>45888</v>
      </c>
      <c r="D232" s="93">
        <f t="shared" si="75"/>
        <v>25.929751999999997</v>
      </c>
      <c r="E232" s="93">
        <f t="shared" si="76"/>
        <v>26.54</v>
      </c>
      <c r="F232" s="93">
        <f t="shared" si="77"/>
        <v>17.929751999999997</v>
      </c>
      <c r="G232" s="93">
        <f>指導機関用調整項目!$G$2*F232/$F$367</f>
        <v>0.13398358769873633</v>
      </c>
      <c r="H232" s="93">
        <f t="shared" si="99"/>
        <v>13.391054018142807</v>
      </c>
      <c r="J232" s="93">
        <f t="shared" si="78"/>
        <v>28.175000000000001</v>
      </c>
      <c r="K232" s="93">
        <f t="shared" si="79"/>
        <v>28.159999999999997</v>
      </c>
      <c r="L232" s="93">
        <f t="shared" si="80"/>
        <v>28.4</v>
      </c>
      <c r="M232" s="93">
        <f t="shared" si="81"/>
        <v>28.6</v>
      </c>
      <c r="N232" s="93">
        <f t="shared" si="82"/>
        <v>21.733333333333334</v>
      </c>
      <c r="O232" s="93">
        <f t="shared" si="83"/>
        <v>25.499999999999996</v>
      </c>
      <c r="P232" s="93">
        <f t="shared" si="84"/>
        <v>26.54</v>
      </c>
      <c r="Q232" s="93">
        <f t="shared" si="85"/>
        <v>27.920000000000005</v>
      </c>
      <c r="R232" s="93">
        <f t="shared" si="86"/>
        <v>27.76</v>
      </c>
      <c r="S232" s="93">
        <f t="shared" si="87"/>
        <v>27.380000000000003</v>
      </c>
      <c r="V232" s="93">
        <f t="shared" si="88"/>
        <v>28.175000000000001</v>
      </c>
      <c r="X232" s="91">
        <v>29.5</v>
      </c>
      <c r="Y232" s="91">
        <v>26.9</v>
      </c>
      <c r="Z232" s="91">
        <v>25.8</v>
      </c>
      <c r="AA232" s="91">
        <v>30.5</v>
      </c>
      <c r="AB232" s="92"/>
      <c r="AD232" s="93">
        <f t="shared" si="89"/>
        <v>28.159999999999997</v>
      </c>
      <c r="AE232" s="91">
        <v>29.8</v>
      </c>
      <c r="AF232" s="91">
        <v>29</v>
      </c>
      <c r="AG232" s="91">
        <v>27</v>
      </c>
      <c r="AH232" s="91">
        <v>25.3</v>
      </c>
      <c r="AI232" s="91">
        <v>29.7</v>
      </c>
      <c r="AJ232" s="92"/>
      <c r="AL232" s="93">
        <f t="shared" si="90"/>
        <v>28.4</v>
      </c>
      <c r="AM232" s="91">
        <v>30.3</v>
      </c>
      <c r="AN232" s="91">
        <v>29.2</v>
      </c>
      <c r="AO232" s="91">
        <v>27.2</v>
      </c>
      <c r="AP232" s="91">
        <v>25</v>
      </c>
      <c r="AQ232" s="91">
        <v>30.3</v>
      </c>
      <c r="AR232" s="92"/>
      <c r="AT232" s="93">
        <f t="shared" si="91"/>
        <v>28.6</v>
      </c>
      <c r="AU232" s="91">
        <v>30.4</v>
      </c>
      <c r="AV232" s="91">
        <v>29.7</v>
      </c>
      <c r="AW232" s="91">
        <v>27.2</v>
      </c>
      <c r="AX232" s="91">
        <v>25.4</v>
      </c>
      <c r="AY232" s="91">
        <v>30.3</v>
      </c>
      <c r="AZ232" s="92"/>
      <c r="BB232" s="93">
        <f t="shared" si="92"/>
        <v>21.733333333333334</v>
      </c>
      <c r="BC232" s="91">
        <v>25</v>
      </c>
      <c r="BE232" s="91">
        <v>20.5</v>
      </c>
      <c r="BF232" s="91">
        <v>19.7</v>
      </c>
      <c r="BH232" s="92"/>
      <c r="BJ232" s="93">
        <f t="shared" si="93"/>
        <v>25.499999999999996</v>
      </c>
      <c r="BK232" s="91">
        <v>28.1</v>
      </c>
      <c r="BL232" s="91">
        <v>25.7</v>
      </c>
      <c r="BM232" s="91">
        <v>23.9</v>
      </c>
      <c r="BN232" s="91">
        <v>22.1</v>
      </c>
      <c r="BO232" s="91">
        <v>27.7</v>
      </c>
      <c r="BR232" s="93">
        <f t="shared" si="94"/>
        <v>26.54</v>
      </c>
      <c r="BS232" s="91">
        <v>29.4</v>
      </c>
      <c r="BT232" s="91">
        <v>27.6</v>
      </c>
      <c r="BU232" s="91">
        <v>25.8</v>
      </c>
      <c r="BV232" s="91">
        <v>22.8</v>
      </c>
      <c r="BW232" s="91">
        <v>27.1</v>
      </c>
      <c r="BZ232" s="93">
        <f t="shared" si="95"/>
        <v>27.920000000000005</v>
      </c>
      <c r="CA232" s="91">
        <v>30.3</v>
      </c>
      <c r="CB232" s="91">
        <v>28.6</v>
      </c>
      <c r="CC232" s="91">
        <v>26.4</v>
      </c>
      <c r="CD232" s="91">
        <v>24.9</v>
      </c>
      <c r="CE232" s="91">
        <v>29.4</v>
      </c>
      <c r="CH232" s="93">
        <f t="shared" si="96"/>
        <v>27.76</v>
      </c>
      <c r="CI232" s="91">
        <v>30.1</v>
      </c>
      <c r="CJ232" s="91">
        <v>28.5</v>
      </c>
      <c r="CK232" s="91">
        <v>26.5</v>
      </c>
      <c r="CL232" s="91">
        <v>24.4</v>
      </c>
      <c r="CM232" s="91">
        <v>29.3</v>
      </c>
      <c r="CP232" s="93">
        <f t="shared" si="97"/>
        <v>27.380000000000003</v>
      </c>
      <c r="CQ232" s="91">
        <v>30.7</v>
      </c>
      <c r="CR232" s="91">
        <v>28.3</v>
      </c>
      <c r="CS232" s="91">
        <v>25.6</v>
      </c>
      <c r="CT232" s="91">
        <v>23</v>
      </c>
      <c r="CU232" s="91">
        <v>29.3</v>
      </c>
    </row>
    <row r="233" spans="3:99">
      <c r="C233" s="92">
        <f t="shared" si="98"/>
        <v>45889</v>
      </c>
      <c r="D233" s="93">
        <f t="shared" si="75"/>
        <v>27.004380000000001</v>
      </c>
      <c r="E233" s="93">
        <f t="shared" si="76"/>
        <v>27.6</v>
      </c>
      <c r="F233" s="93">
        <f t="shared" si="77"/>
        <v>19.004380000000001</v>
      </c>
      <c r="G233" s="93">
        <f>指導機関用調整項目!$G$2*F233/$F$367</f>
        <v>0.14201395615455872</v>
      </c>
      <c r="H233" s="93">
        <f t="shared" si="99"/>
        <v>13.533067974297365</v>
      </c>
      <c r="J233" s="93">
        <f t="shared" si="78"/>
        <v>28.024999999999999</v>
      </c>
      <c r="K233" s="93">
        <f t="shared" si="79"/>
        <v>28.06</v>
      </c>
      <c r="L233" s="93">
        <f t="shared" si="80"/>
        <v>28.139999999999997</v>
      </c>
      <c r="M233" s="93">
        <f t="shared" si="81"/>
        <v>28.360000000000003</v>
      </c>
      <c r="N233" s="93">
        <f t="shared" si="82"/>
        <v>21.7</v>
      </c>
      <c r="O233" s="93">
        <f t="shared" si="83"/>
        <v>25.500000000000004</v>
      </c>
      <c r="P233" s="93">
        <f t="shared" si="84"/>
        <v>27.6</v>
      </c>
      <c r="Q233" s="93">
        <f t="shared" si="85"/>
        <v>27.8</v>
      </c>
      <c r="R233" s="93">
        <f t="shared" si="86"/>
        <v>27.6</v>
      </c>
      <c r="S233" s="93">
        <f t="shared" si="87"/>
        <v>27.28</v>
      </c>
      <c r="V233" s="93">
        <f t="shared" si="88"/>
        <v>28.024999999999999</v>
      </c>
      <c r="X233" s="91">
        <v>29.6</v>
      </c>
      <c r="Y233" s="91">
        <v>27</v>
      </c>
      <c r="Z233" s="91">
        <v>26</v>
      </c>
      <c r="AA233" s="91">
        <v>29.5</v>
      </c>
      <c r="AB233" s="92"/>
      <c r="AD233" s="93">
        <f t="shared" si="89"/>
        <v>28.06</v>
      </c>
      <c r="AE233" s="91">
        <v>29.7</v>
      </c>
      <c r="AF233" s="91">
        <v>29.3</v>
      </c>
      <c r="AG233" s="91">
        <v>26.8</v>
      </c>
      <c r="AH233" s="91">
        <v>25.5</v>
      </c>
      <c r="AI233" s="91">
        <v>29</v>
      </c>
      <c r="AJ233" s="92"/>
      <c r="AL233" s="93">
        <f t="shared" si="90"/>
        <v>28.139999999999997</v>
      </c>
      <c r="AM233" s="91">
        <v>30.1</v>
      </c>
      <c r="AN233" s="91">
        <v>29.6</v>
      </c>
      <c r="AO233" s="91">
        <v>26.5</v>
      </c>
      <c r="AP233" s="91">
        <v>25.3</v>
      </c>
      <c r="AQ233" s="91">
        <v>29.2</v>
      </c>
      <c r="AR233" s="92"/>
      <c r="AT233" s="93">
        <f t="shared" si="91"/>
        <v>28.360000000000003</v>
      </c>
      <c r="AU233" s="91">
        <v>30.6</v>
      </c>
      <c r="AV233" s="91">
        <v>29.8</v>
      </c>
      <c r="AW233" s="91">
        <v>27.2</v>
      </c>
      <c r="AX233" s="91">
        <v>25</v>
      </c>
      <c r="AY233" s="91">
        <v>29.2</v>
      </c>
      <c r="AZ233" s="92"/>
      <c r="BB233" s="93">
        <f t="shared" si="92"/>
        <v>21.7</v>
      </c>
      <c r="BC233" s="91">
        <v>25</v>
      </c>
      <c r="BE233" s="91">
        <v>21.1</v>
      </c>
      <c r="BF233" s="91">
        <v>19</v>
      </c>
      <c r="BH233" s="92"/>
      <c r="BJ233" s="93">
        <f t="shared" si="93"/>
        <v>25.500000000000004</v>
      </c>
      <c r="BK233" s="91">
        <v>27.6</v>
      </c>
      <c r="BL233" s="91">
        <v>26.3</v>
      </c>
      <c r="BM233" s="91">
        <v>24.4</v>
      </c>
      <c r="BN233" s="91">
        <v>21.4</v>
      </c>
      <c r="BO233" s="91">
        <v>27.8</v>
      </c>
      <c r="BR233" s="93">
        <f t="shared" si="94"/>
        <v>27.6</v>
      </c>
      <c r="BS233" s="91">
        <v>28.3</v>
      </c>
      <c r="BT233" s="91">
        <v>28</v>
      </c>
      <c r="BU233" s="91">
        <v>26.2</v>
      </c>
      <c r="BW233" s="91">
        <v>27.9</v>
      </c>
      <c r="BZ233" s="93">
        <f t="shared" si="95"/>
        <v>27.8</v>
      </c>
      <c r="CA233" s="91">
        <v>30</v>
      </c>
      <c r="CB233" s="91">
        <v>28.9</v>
      </c>
      <c r="CC233" s="91">
        <v>27</v>
      </c>
      <c r="CD233" s="91">
        <v>24.2</v>
      </c>
      <c r="CE233" s="91">
        <v>28.9</v>
      </c>
      <c r="CH233" s="93">
        <f t="shared" si="96"/>
        <v>27.6</v>
      </c>
      <c r="CI233" s="91">
        <v>29.3</v>
      </c>
      <c r="CJ233" s="91">
        <v>28.9</v>
      </c>
      <c r="CK233" s="91">
        <v>27.2</v>
      </c>
      <c r="CL233" s="91">
        <v>23.8</v>
      </c>
      <c r="CM233" s="91">
        <v>28.8</v>
      </c>
      <c r="CP233" s="93">
        <f t="shared" si="97"/>
        <v>27.28</v>
      </c>
      <c r="CQ233" s="91">
        <v>29.5</v>
      </c>
      <c r="CR233" s="91">
        <v>28.5</v>
      </c>
      <c r="CS233" s="91">
        <v>26.2</v>
      </c>
      <c r="CT233" s="91">
        <v>23.1</v>
      </c>
      <c r="CU233" s="91">
        <v>29.1</v>
      </c>
    </row>
    <row r="234" spans="3:99">
      <c r="C234" s="92">
        <f t="shared" si="98"/>
        <v>45890</v>
      </c>
      <c r="D234" s="93">
        <f t="shared" si="75"/>
        <v>26.497479999999999</v>
      </c>
      <c r="E234" s="93">
        <f t="shared" si="76"/>
        <v>27.1</v>
      </c>
      <c r="F234" s="93">
        <f t="shared" si="77"/>
        <v>18.497479999999999</v>
      </c>
      <c r="G234" s="93">
        <f>指導機関用調整項目!$G$2*F234/$F$367</f>
        <v>0.1382260465055859</v>
      </c>
      <c r="H234" s="93">
        <f t="shared" si="99"/>
        <v>13.671294020802952</v>
      </c>
      <c r="J234" s="93">
        <f t="shared" si="78"/>
        <v>28.225000000000001</v>
      </c>
      <c r="K234" s="93">
        <f t="shared" si="79"/>
        <v>27.92</v>
      </c>
      <c r="L234" s="93">
        <f t="shared" si="80"/>
        <v>28.160000000000004</v>
      </c>
      <c r="M234" s="93">
        <f t="shared" si="81"/>
        <v>28.459999999999997</v>
      </c>
      <c r="N234" s="93">
        <f t="shared" si="82"/>
        <v>21.7</v>
      </c>
      <c r="O234" s="93">
        <f t="shared" si="83"/>
        <v>25.52</v>
      </c>
      <c r="P234" s="93">
        <f t="shared" si="84"/>
        <v>27.1</v>
      </c>
      <c r="Q234" s="93">
        <f t="shared" si="85"/>
        <v>27.6</v>
      </c>
      <c r="R234" s="93">
        <f t="shared" si="86"/>
        <v>27.4</v>
      </c>
      <c r="S234" s="93">
        <f t="shared" si="87"/>
        <v>26.880000000000003</v>
      </c>
      <c r="V234" s="93">
        <f t="shared" si="88"/>
        <v>28.225000000000001</v>
      </c>
      <c r="X234" s="91">
        <v>29.8</v>
      </c>
      <c r="Y234" s="91">
        <v>27.4</v>
      </c>
      <c r="Z234" s="91">
        <v>26.2</v>
      </c>
      <c r="AA234" s="91">
        <v>29.5</v>
      </c>
      <c r="AB234" s="92"/>
      <c r="AD234" s="93">
        <f t="shared" si="89"/>
        <v>27.92</v>
      </c>
      <c r="AE234" s="91">
        <v>28.4</v>
      </c>
      <c r="AF234" s="91">
        <v>29.9</v>
      </c>
      <c r="AG234" s="91">
        <v>26.5</v>
      </c>
      <c r="AH234" s="91">
        <v>25.8</v>
      </c>
      <c r="AI234" s="91">
        <v>29</v>
      </c>
      <c r="AJ234" s="92"/>
      <c r="AL234" s="93">
        <f t="shared" si="90"/>
        <v>28.160000000000004</v>
      </c>
      <c r="AM234" s="91">
        <v>28.7</v>
      </c>
      <c r="AN234" s="91">
        <v>30.3</v>
      </c>
      <c r="AO234" s="91">
        <v>26.7</v>
      </c>
      <c r="AP234" s="91">
        <v>25.6</v>
      </c>
      <c r="AQ234" s="91">
        <v>29.5</v>
      </c>
      <c r="AR234" s="92"/>
      <c r="AT234" s="93">
        <f t="shared" si="91"/>
        <v>28.459999999999997</v>
      </c>
      <c r="AU234" s="91">
        <v>29.5</v>
      </c>
      <c r="AV234" s="91">
        <v>30.6</v>
      </c>
      <c r="AW234" s="91">
        <v>27</v>
      </c>
      <c r="AX234" s="91">
        <v>25.6</v>
      </c>
      <c r="AY234" s="91">
        <v>29.6</v>
      </c>
      <c r="AZ234" s="92"/>
      <c r="BB234" s="93">
        <f t="shared" si="92"/>
        <v>21.7</v>
      </c>
      <c r="BC234" s="91">
        <v>23.4</v>
      </c>
      <c r="BE234" s="91">
        <v>21.6</v>
      </c>
      <c r="BF234" s="91">
        <v>20.100000000000001</v>
      </c>
      <c r="BH234" s="92"/>
      <c r="BJ234" s="93">
        <f t="shared" si="93"/>
        <v>25.52</v>
      </c>
      <c r="BK234" s="91">
        <v>25.7</v>
      </c>
      <c r="BL234" s="91">
        <v>26.9</v>
      </c>
      <c r="BM234" s="91">
        <v>24.1</v>
      </c>
      <c r="BN234" s="91">
        <v>22.5</v>
      </c>
      <c r="BO234" s="91">
        <v>28.4</v>
      </c>
      <c r="BR234" s="93">
        <f t="shared" si="94"/>
        <v>27.1</v>
      </c>
      <c r="BS234" s="91">
        <v>26</v>
      </c>
      <c r="BT234" s="91">
        <v>28.2</v>
      </c>
      <c r="BU234" s="91">
        <v>25.6</v>
      </c>
      <c r="BW234" s="91">
        <v>28.6</v>
      </c>
      <c r="BZ234" s="93">
        <f t="shared" si="95"/>
        <v>27.6</v>
      </c>
      <c r="CA234" s="91">
        <v>27.6</v>
      </c>
      <c r="CB234" s="91">
        <v>29.3</v>
      </c>
      <c r="CC234" s="91">
        <v>26.6</v>
      </c>
      <c r="CD234" s="91">
        <v>25</v>
      </c>
      <c r="CE234" s="91">
        <v>29.5</v>
      </c>
      <c r="CH234" s="93">
        <f t="shared" si="96"/>
        <v>27.4</v>
      </c>
      <c r="CI234" s="91">
        <v>26.9</v>
      </c>
      <c r="CJ234" s="91">
        <v>29</v>
      </c>
      <c r="CK234" s="91">
        <v>27</v>
      </c>
      <c r="CL234" s="91">
        <v>25</v>
      </c>
      <c r="CM234" s="91">
        <v>29.1</v>
      </c>
      <c r="CP234" s="93">
        <f t="shared" si="97"/>
        <v>26.880000000000003</v>
      </c>
      <c r="CQ234" s="91">
        <v>26.3</v>
      </c>
      <c r="CR234" s="91">
        <v>28.6</v>
      </c>
      <c r="CS234" s="91">
        <v>26.3</v>
      </c>
      <c r="CT234" s="91">
        <v>23.9</v>
      </c>
      <c r="CU234" s="91">
        <v>29.3</v>
      </c>
    </row>
    <row r="235" spans="3:99">
      <c r="C235" s="92">
        <f t="shared" si="98"/>
        <v>45891</v>
      </c>
      <c r="D235" s="93">
        <f t="shared" si="75"/>
        <v>26.674894999999999</v>
      </c>
      <c r="E235" s="93">
        <f t="shared" si="76"/>
        <v>27.274999999999999</v>
      </c>
      <c r="F235" s="93">
        <f t="shared" si="77"/>
        <v>18.674894999999999</v>
      </c>
      <c r="G235" s="93">
        <f>指導機関用調整項目!$G$2*F235/$F$367</f>
        <v>0.13955181488272639</v>
      </c>
      <c r="H235" s="93">
        <f t="shared" si="99"/>
        <v>13.810845835685678</v>
      </c>
      <c r="J235" s="93">
        <f t="shared" si="78"/>
        <v>28.724999999999998</v>
      </c>
      <c r="K235" s="93">
        <f t="shared" si="79"/>
        <v>28.6</v>
      </c>
      <c r="L235" s="93">
        <f t="shared" si="80"/>
        <v>28.76</v>
      </c>
      <c r="M235" s="93">
        <f t="shared" si="81"/>
        <v>29</v>
      </c>
      <c r="N235" s="93">
        <f t="shared" si="82"/>
        <v>22.333333333333332</v>
      </c>
      <c r="O235" s="93">
        <f t="shared" si="83"/>
        <v>26.26</v>
      </c>
      <c r="P235" s="93">
        <f t="shared" si="84"/>
        <v>27.274999999999999</v>
      </c>
      <c r="Q235" s="93">
        <f t="shared" si="85"/>
        <v>28.5</v>
      </c>
      <c r="R235" s="93">
        <f t="shared" si="86"/>
        <v>28.3</v>
      </c>
      <c r="S235" s="93">
        <f t="shared" si="87"/>
        <v>27.839999999999996</v>
      </c>
      <c r="V235" s="93">
        <f t="shared" si="88"/>
        <v>28.724999999999998</v>
      </c>
      <c r="X235" s="91">
        <v>29.4</v>
      </c>
      <c r="Y235" s="91">
        <v>27.6</v>
      </c>
      <c r="Z235" s="91">
        <v>27.6</v>
      </c>
      <c r="AA235" s="91">
        <v>30.3</v>
      </c>
      <c r="AB235" s="92"/>
      <c r="AD235" s="93">
        <f t="shared" si="89"/>
        <v>28.6</v>
      </c>
      <c r="AE235" s="91">
        <v>29</v>
      </c>
      <c r="AF235" s="91">
        <v>29.4</v>
      </c>
      <c r="AG235" s="91">
        <v>27.6</v>
      </c>
      <c r="AH235" s="91">
        <v>27.1</v>
      </c>
      <c r="AI235" s="91">
        <v>29.9</v>
      </c>
      <c r="AJ235" s="92"/>
      <c r="AL235" s="93">
        <f t="shared" si="90"/>
        <v>28.76</v>
      </c>
      <c r="AM235" s="91">
        <v>29.1</v>
      </c>
      <c r="AN235" s="91">
        <v>29.7</v>
      </c>
      <c r="AO235" s="91">
        <v>27.9</v>
      </c>
      <c r="AP235" s="91">
        <v>27.3</v>
      </c>
      <c r="AQ235" s="91">
        <v>29.8</v>
      </c>
      <c r="AR235" s="92"/>
      <c r="AT235" s="93">
        <f t="shared" si="91"/>
        <v>29</v>
      </c>
      <c r="AU235" s="91">
        <v>29.2</v>
      </c>
      <c r="AV235" s="91">
        <v>30.1</v>
      </c>
      <c r="AW235" s="91">
        <v>28.2</v>
      </c>
      <c r="AX235" s="91">
        <v>27.4</v>
      </c>
      <c r="AY235" s="91">
        <v>30.1</v>
      </c>
      <c r="AZ235" s="92"/>
      <c r="BB235" s="93">
        <f t="shared" si="92"/>
        <v>22.333333333333332</v>
      </c>
      <c r="BC235" s="91">
        <v>23.8</v>
      </c>
      <c r="BE235" s="91">
        <v>22.4</v>
      </c>
      <c r="BF235" s="91">
        <v>20.8</v>
      </c>
      <c r="BH235" s="92"/>
      <c r="BJ235" s="93">
        <f t="shared" si="93"/>
        <v>26.26</v>
      </c>
      <c r="BK235" s="91">
        <v>26.4</v>
      </c>
      <c r="BL235" s="91">
        <v>27.3</v>
      </c>
      <c r="BM235" s="91">
        <v>25.5</v>
      </c>
      <c r="BN235" s="91">
        <v>23.5</v>
      </c>
      <c r="BO235" s="91">
        <v>28.6</v>
      </c>
      <c r="BR235" s="93">
        <f t="shared" si="94"/>
        <v>27.274999999999999</v>
      </c>
      <c r="BS235" s="91">
        <v>27.6</v>
      </c>
      <c r="BT235" s="91">
        <v>28.1</v>
      </c>
      <c r="BU235" s="91">
        <v>25.9</v>
      </c>
      <c r="BW235" s="91">
        <v>27.5</v>
      </c>
      <c r="BZ235" s="93">
        <f t="shared" si="95"/>
        <v>28.5</v>
      </c>
      <c r="CA235" s="91">
        <v>29</v>
      </c>
      <c r="CB235" s="91">
        <v>29.4</v>
      </c>
      <c r="CC235" s="91">
        <v>27.3</v>
      </c>
      <c r="CD235" s="91">
        <v>26.8</v>
      </c>
      <c r="CE235" s="91">
        <v>30</v>
      </c>
      <c r="CH235" s="93">
        <f t="shared" si="96"/>
        <v>28.3</v>
      </c>
      <c r="CI235" s="91">
        <v>28.6</v>
      </c>
      <c r="CJ235" s="91">
        <v>29.6</v>
      </c>
      <c r="CK235" s="91">
        <v>27.3</v>
      </c>
      <c r="CL235" s="91">
        <v>26.1</v>
      </c>
      <c r="CM235" s="91">
        <v>29.9</v>
      </c>
      <c r="CP235" s="93">
        <f t="shared" si="97"/>
        <v>27.839999999999996</v>
      </c>
      <c r="CQ235" s="91">
        <v>28.4</v>
      </c>
      <c r="CR235" s="91">
        <v>29.5</v>
      </c>
      <c r="CS235" s="91">
        <v>27.1</v>
      </c>
      <c r="CT235" s="91">
        <v>24.6</v>
      </c>
      <c r="CU235" s="91">
        <v>29.6</v>
      </c>
    </row>
    <row r="236" spans="3:99">
      <c r="C236" s="92">
        <f t="shared" si="98"/>
        <v>45892</v>
      </c>
      <c r="D236" s="93">
        <f t="shared" si="75"/>
        <v>25.255575</v>
      </c>
      <c r="E236" s="93">
        <f t="shared" si="76"/>
        <v>25.875</v>
      </c>
      <c r="F236" s="93">
        <f t="shared" si="77"/>
        <v>17.255575</v>
      </c>
      <c r="G236" s="93">
        <f>指導機関用調整項目!$G$2*F236/$F$367</f>
        <v>0.12894566786560252</v>
      </c>
      <c r="H236" s="93">
        <f t="shared" si="99"/>
        <v>13.93979150355128</v>
      </c>
      <c r="J236" s="93">
        <f t="shared" si="78"/>
        <v>28.524999999999999</v>
      </c>
      <c r="K236" s="93">
        <f t="shared" si="79"/>
        <v>27.94</v>
      </c>
      <c r="L236" s="93">
        <f t="shared" si="80"/>
        <v>28.119999999999997</v>
      </c>
      <c r="M236" s="93">
        <f t="shared" si="81"/>
        <v>28.380000000000003</v>
      </c>
      <c r="N236" s="93">
        <f t="shared" si="82"/>
        <v>22.2</v>
      </c>
      <c r="O236" s="93">
        <f t="shared" si="83"/>
        <v>25.08</v>
      </c>
      <c r="P236" s="93">
        <f t="shared" si="84"/>
        <v>25.875</v>
      </c>
      <c r="Q236" s="93">
        <f t="shared" si="85"/>
        <v>28.120000000000005</v>
      </c>
      <c r="R236" s="93">
        <f t="shared" si="86"/>
        <v>27.82</v>
      </c>
      <c r="S236" s="93">
        <f t="shared" si="87"/>
        <v>26.5</v>
      </c>
      <c r="V236" s="93">
        <f t="shared" si="88"/>
        <v>28.524999999999999</v>
      </c>
      <c r="X236" s="91">
        <v>27.8</v>
      </c>
      <c r="Y236" s="91">
        <v>28.6</v>
      </c>
      <c r="Z236" s="91">
        <v>28.1</v>
      </c>
      <c r="AA236" s="91">
        <v>29.6</v>
      </c>
      <c r="AB236" s="92"/>
      <c r="AD236" s="93">
        <f t="shared" si="89"/>
        <v>27.94</v>
      </c>
      <c r="AE236" s="91">
        <v>27.6</v>
      </c>
      <c r="AF236" s="91">
        <v>28.2</v>
      </c>
      <c r="AG236" s="91">
        <v>28.3</v>
      </c>
      <c r="AH236" s="91">
        <v>27.5</v>
      </c>
      <c r="AI236" s="91">
        <v>28.1</v>
      </c>
      <c r="AJ236" s="92"/>
      <c r="AL236" s="93">
        <f t="shared" si="90"/>
        <v>28.119999999999997</v>
      </c>
      <c r="AM236" s="91">
        <v>27.2</v>
      </c>
      <c r="AN236" s="91">
        <v>28.8</v>
      </c>
      <c r="AO236" s="91">
        <v>28.2</v>
      </c>
      <c r="AP236" s="91">
        <v>27</v>
      </c>
      <c r="AQ236" s="91">
        <v>29.4</v>
      </c>
      <c r="AR236" s="92"/>
      <c r="AT236" s="93">
        <f t="shared" si="91"/>
        <v>28.380000000000003</v>
      </c>
      <c r="AU236" s="91">
        <v>27.6</v>
      </c>
      <c r="AV236" s="91">
        <v>29</v>
      </c>
      <c r="AW236" s="91">
        <v>28.6</v>
      </c>
      <c r="AX236" s="91">
        <v>27.3</v>
      </c>
      <c r="AY236" s="91">
        <v>29.4</v>
      </c>
      <c r="AZ236" s="92"/>
      <c r="BB236" s="93">
        <f t="shared" si="92"/>
        <v>22.2</v>
      </c>
      <c r="BC236" s="91">
        <v>23.4</v>
      </c>
      <c r="BE236" s="91">
        <v>23.2</v>
      </c>
      <c r="BF236" s="91">
        <v>20</v>
      </c>
      <c r="BH236" s="92"/>
      <c r="BJ236" s="93">
        <f t="shared" si="93"/>
        <v>25.08</v>
      </c>
      <c r="BK236" s="91">
        <v>25.6</v>
      </c>
      <c r="BL236" s="91">
        <v>25.1</v>
      </c>
      <c r="BM236" s="91">
        <v>25.7</v>
      </c>
      <c r="BN236" s="91">
        <v>23.4</v>
      </c>
      <c r="BO236" s="91">
        <v>25.6</v>
      </c>
      <c r="BR236" s="93">
        <f t="shared" si="94"/>
        <v>25.875</v>
      </c>
      <c r="BS236" s="91">
        <v>26.5</v>
      </c>
      <c r="BT236" s="91">
        <v>25.9</v>
      </c>
      <c r="BU236" s="91">
        <v>26.4</v>
      </c>
      <c r="BW236" s="91">
        <v>24.7</v>
      </c>
      <c r="BZ236" s="93">
        <f t="shared" si="95"/>
        <v>28.120000000000005</v>
      </c>
      <c r="CA236" s="91">
        <v>28.7</v>
      </c>
      <c r="CB236" s="91">
        <v>28.2</v>
      </c>
      <c r="CC236" s="91">
        <v>27.5</v>
      </c>
      <c r="CD236" s="91">
        <v>26.9</v>
      </c>
      <c r="CE236" s="91">
        <v>29.3</v>
      </c>
      <c r="CH236" s="93">
        <f t="shared" si="96"/>
        <v>27.82</v>
      </c>
      <c r="CI236" s="91">
        <v>28</v>
      </c>
      <c r="CJ236" s="91">
        <v>27.7</v>
      </c>
      <c r="CK236" s="91">
        <v>27.4</v>
      </c>
      <c r="CL236" s="91">
        <v>27.1</v>
      </c>
      <c r="CM236" s="91">
        <v>28.9</v>
      </c>
      <c r="CP236" s="93">
        <f t="shared" si="97"/>
        <v>26.5</v>
      </c>
      <c r="CQ236" s="91">
        <v>27.4</v>
      </c>
      <c r="CR236" s="91">
        <v>26.1</v>
      </c>
      <c r="CS236" s="91">
        <v>26.4</v>
      </c>
      <c r="CT236" s="91">
        <v>24.7</v>
      </c>
      <c r="CU236" s="91">
        <v>27.9</v>
      </c>
    </row>
    <row r="237" spans="3:99">
      <c r="C237" s="92">
        <f t="shared" si="98"/>
        <v>45893</v>
      </c>
      <c r="D237" s="93">
        <f t="shared" si="75"/>
        <v>25.762474999999998</v>
      </c>
      <c r="E237" s="93">
        <f t="shared" si="76"/>
        <v>26.375</v>
      </c>
      <c r="F237" s="93">
        <f t="shared" si="77"/>
        <v>17.762474999999998</v>
      </c>
      <c r="G237" s="93">
        <f>指導機関用調整項目!$G$2*F237/$F$367</f>
        <v>0.13273357751457532</v>
      </c>
      <c r="H237" s="93">
        <f t="shared" si="99"/>
        <v>14.072525081065855</v>
      </c>
      <c r="J237" s="93">
        <f t="shared" si="78"/>
        <v>27.700000000000003</v>
      </c>
      <c r="K237" s="93">
        <f t="shared" si="79"/>
        <v>27.18</v>
      </c>
      <c r="L237" s="93">
        <f t="shared" si="80"/>
        <v>27.58</v>
      </c>
      <c r="M237" s="93">
        <f t="shared" si="81"/>
        <v>27.660000000000004</v>
      </c>
      <c r="N237" s="93">
        <f t="shared" si="82"/>
        <v>22.8</v>
      </c>
      <c r="O237" s="93">
        <f t="shared" si="83"/>
        <v>24.84</v>
      </c>
      <c r="P237" s="93">
        <f t="shared" si="84"/>
        <v>26.375</v>
      </c>
      <c r="Q237" s="93">
        <f t="shared" si="85"/>
        <v>27.78</v>
      </c>
      <c r="R237" s="93">
        <f t="shared" si="86"/>
        <v>27.339999999999996</v>
      </c>
      <c r="S237" s="93">
        <f t="shared" si="87"/>
        <v>25.98</v>
      </c>
      <c r="V237" s="93">
        <f t="shared" si="88"/>
        <v>27.700000000000003</v>
      </c>
      <c r="X237" s="91">
        <v>27.6</v>
      </c>
      <c r="Y237" s="91">
        <v>29.1</v>
      </c>
      <c r="Z237" s="91">
        <v>27.5</v>
      </c>
      <c r="AA237" s="91">
        <v>26.6</v>
      </c>
      <c r="AB237" s="92"/>
      <c r="AD237" s="93">
        <f t="shared" si="89"/>
        <v>27.18</v>
      </c>
      <c r="AE237" s="91">
        <v>27.1</v>
      </c>
      <c r="AF237" s="91">
        <v>27.1</v>
      </c>
      <c r="AG237" s="91">
        <v>29.2</v>
      </c>
      <c r="AH237" s="91">
        <v>27</v>
      </c>
      <c r="AI237" s="91">
        <v>25.5</v>
      </c>
      <c r="AJ237" s="92"/>
      <c r="AL237" s="93">
        <f t="shared" si="90"/>
        <v>27.58</v>
      </c>
      <c r="AM237" s="91">
        <v>27.5</v>
      </c>
      <c r="AN237" s="91">
        <v>26.7</v>
      </c>
      <c r="AO237" s="91">
        <v>29.1</v>
      </c>
      <c r="AP237" s="91">
        <v>27.6</v>
      </c>
      <c r="AQ237" s="91">
        <v>27</v>
      </c>
      <c r="AR237" s="92"/>
      <c r="AT237" s="93">
        <f t="shared" si="91"/>
        <v>27.660000000000004</v>
      </c>
      <c r="AU237" s="91">
        <v>28</v>
      </c>
      <c r="AV237" s="91">
        <v>26.8</v>
      </c>
      <c r="AW237" s="91">
        <v>29.3</v>
      </c>
      <c r="AX237" s="91">
        <v>27.4</v>
      </c>
      <c r="AY237" s="91">
        <v>26.8</v>
      </c>
      <c r="AZ237" s="92"/>
      <c r="BB237" s="93">
        <f t="shared" si="92"/>
        <v>22.8</v>
      </c>
      <c r="BC237" s="91">
        <v>24.3</v>
      </c>
      <c r="BE237" s="91">
        <v>23.6</v>
      </c>
      <c r="BF237" s="91">
        <v>20.5</v>
      </c>
      <c r="BH237" s="92"/>
      <c r="BJ237" s="93">
        <f t="shared" si="93"/>
        <v>24.84</v>
      </c>
      <c r="BK237" s="91">
        <v>26.8</v>
      </c>
      <c r="BL237" s="91">
        <v>23.7</v>
      </c>
      <c r="BM237" s="91">
        <v>26.4</v>
      </c>
      <c r="BN237" s="91">
        <v>23.5</v>
      </c>
      <c r="BO237" s="91">
        <v>23.8</v>
      </c>
      <c r="BR237" s="93">
        <f t="shared" si="94"/>
        <v>26.375</v>
      </c>
      <c r="BS237" s="91">
        <v>26.2</v>
      </c>
      <c r="BT237" s="91">
        <v>25.3</v>
      </c>
      <c r="BU237" s="91">
        <v>27.3</v>
      </c>
      <c r="BW237" s="91">
        <v>26.7</v>
      </c>
      <c r="BZ237" s="93">
        <f t="shared" si="95"/>
        <v>27.78</v>
      </c>
      <c r="CA237" s="91">
        <v>28.8</v>
      </c>
      <c r="CB237" s="91">
        <v>28.2</v>
      </c>
      <c r="CC237" s="91">
        <v>28.7</v>
      </c>
      <c r="CD237" s="91">
        <v>26.7</v>
      </c>
      <c r="CE237" s="91">
        <v>26.5</v>
      </c>
      <c r="CH237" s="93">
        <f t="shared" si="96"/>
        <v>27.339999999999996</v>
      </c>
      <c r="CI237" s="91">
        <v>27.9</v>
      </c>
      <c r="CJ237" s="91">
        <v>26.7</v>
      </c>
      <c r="CK237" s="91">
        <v>29</v>
      </c>
      <c r="CL237" s="91">
        <v>26.2</v>
      </c>
      <c r="CM237" s="91">
        <v>26.9</v>
      </c>
      <c r="CP237" s="93">
        <f t="shared" si="97"/>
        <v>25.98</v>
      </c>
      <c r="CQ237" s="91">
        <v>26.7</v>
      </c>
      <c r="CR237" s="91">
        <v>25</v>
      </c>
      <c r="CS237" s="91">
        <v>27.7</v>
      </c>
      <c r="CT237" s="91">
        <v>24.9</v>
      </c>
      <c r="CU237" s="91">
        <v>25.6</v>
      </c>
    </row>
    <row r="238" spans="3:99">
      <c r="C238" s="92">
        <f t="shared" si="98"/>
        <v>45894</v>
      </c>
      <c r="D238" s="93">
        <f t="shared" si="75"/>
        <v>25.889199999999999</v>
      </c>
      <c r="E238" s="93">
        <f t="shared" si="76"/>
        <v>26.5</v>
      </c>
      <c r="F238" s="93">
        <f t="shared" si="77"/>
        <v>17.889199999999999</v>
      </c>
      <c r="G238" s="93">
        <f>指導機関用調整項目!$G$2*F238/$F$367</f>
        <v>0.13368055492681852</v>
      </c>
      <c r="H238" s="93">
        <f t="shared" si="99"/>
        <v>14.206205635992674</v>
      </c>
      <c r="J238" s="93">
        <f t="shared" si="78"/>
        <v>27.9</v>
      </c>
      <c r="K238" s="93">
        <f t="shared" si="79"/>
        <v>27.5</v>
      </c>
      <c r="L238" s="93">
        <f t="shared" si="80"/>
        <v>27.94</v>
      </c>
      <c r="M238" s="93">
        <f t="shared" si="81"/>
        <v>27.98</v>
      </c>
      <c r="N238" s="93">
        <f t="shared" si="82"/>
        <v>22.8</v>
      </c>
      <c r="O238" s="93">
        <f t="shared" si="83"/>
        <v>25.3</v>
      </c>
      <c r="P238" s="93">
        <f t="shared" si="84"/>
        <v>26.5</v>
      </c>
      <c r="Q238" s="93">
        <f t="shared" si="85"/>
        <v>27.92</v>
      </c>
      <c r="R238" s="93">
        <f t="shared" si="86"/>
        <v>27.6</v>
      </c>
      <c r="S238" s="93">
        <f t="shared" si="87"/>
        <v>26.82</v>
      </c>
      <c r="V238" s="93">
        <f t="shared" si="88"/>
        <v>27.9</v>
      </c>
      <c r="X238" s="91">
        <v>28.6</v>
      </c>
      <c r="Y238" s="91">
        <v>26.6</v>
      </c>
      <c r="Z238" s="91">
        <v>28.6</v>
      </c>
      <c r="AA238" s="91">
        <v>27.8</v>
      </c>
      <c r="AB238" s="92"/>
      <c r="AD238" s="93">
        <f t="shared" si="89"/>
        <v>27.5</v>
      </c>
      <c r="AE238" s="91">
        <v>28.4</v>
      </c>
      <c r="AF238" s="91">
        <v>27.8</v>
      </c>
      <c r="AG238" s="91">
        <v>26.1</v>
      </c>
      <c r="AH238" s="91">
        <v>28</v>
      </c>
      <c r="AI238" s="91">
        <v>27.2</v>
      </c>
      <c r="AJ238" s="92"/>
      <c r="AL238" s="93">
        <f t="shared" si="90"/>
        <v>27.94</v>
      </c>
      <c r="AM238" s="91">
        <v>28.5</v>
      </c>
      <c r="AN238" s="91">
        <v>27.7</v>
      </c>
      <c r="AO238" s="91">
        <v>26.4</v>
      </c>
      <c r="AP238" s="91">
        <v>29.1</v>
      </c>
      <c r="AQ238" s="91">
        <v>28</v>
      </c>
      <c r="AR238" s="92"/>
      <c r="AT238" s="93">
        <f t="shared" si="91"/>
        <v>27.98</v>
      </c>
      <c r="AU238" s="91">
        <v>28.2</v>
      </c>
      <c r="AV238" s="91">
        <v>28</v>
      </c>
      <c r="AW238" s="91">
        <v>26.7</v>
      </c>
      <c r="AX238" s="91">
        <v>29.5</v>
      </c>
      <c r="AY238" s="91">
        <v>27.5</v>
      </c>
      <c r="AZ238" s="92"/>
      <c r="BB238" s="93">
        <f t="shared" si="92"/>
        <v>22.8</v>
      </c>
      <c r="BC238" s="91">
        <v>23.7</v>
      </c>
      <c r="BE238" s="91">
        <v>22.5</v>
      </c>
      <c r="BF238" s="91">
        <v>22.2</v>
      </c>
      <c r="BH238" s="92"/>
      <c r="BJ238" s="93">
        <f t="shared" si="93"/>
        <v>25.3</v>
      </c>
      <c r="BK238" s="91">
        <v>26.1</v>
      </c>
      <c r="BL238" s="91">
        <v>25.2</v>
      </c>
      <c r="BM238" s="91">
        <v>25</v>
      </c>
      <c r="BN238" s="91">
        <v>25</v>
      </c>
      <c r="BO238" s="91">
        <v>25.2</v>
      </c>
      <c r="BR238" s="93">
        <f t="shared" si="94"/>
        <v>26.5</v>
      </c>
      <c r="BS238" s="91">
        <v>27</v>
      </c>
      <c r="BT238" s="91">
        <v>26.6</v>
      </c>
      <c r="BU238" s="91">
        <v>24.9</v>
      </c>
      <c r="BV238" s="91">
        <v>27.5</v>
      </c>
      <c r="BW238" s="91">
        <v>26.5</v>
      </c>
      <c r="BZ238" s="93">
        <f t="shared" si="95"/>
        <v>27.92</v>
      </c>
      <c r="CA238" s="91">
        <v>29.6</v>
      </c>
      <c r="CB238" s="91">
        <v>28.2</v>
      </c>
      <c r="CC238" s="91">
        <v>26.6</v>
      </c>
      <c r="CD238" s="91">
        <v>27.5</v>
      </c>
      <c r="CE238" s="91">
        <v>27.7</v>
      </c>
      <c r="CH238" s="93">
        <f t="shared" si="96"/>
        <v>27.6</v>
      </c>
      <c r="CI238" s="91">
        <v>28.4</v>
      </c>
      <c r="CJ238" s="91">
        <v>27.6</v>
      </c>
      <c r="CK238" s="91">
        <v>26.8</v>
      </c>
      <c r="CL238" s="91">
        <v>27.6</v>
      </c>
      <c r="CM238" s="91">
        <v>27.6</v>
      </c>
      <c r="CP238" s="93">
        <f t="shared" si="97"/>
        <v>26.82</v>
      </c>
      <c r="CQ238" s="91">
        <v>27.9</v>
      </c>
      <c r="CR238" s="91">
        <v>26.7</v>
      </c>
      <c r="CS238" s="91">
        <v>26.1</v>
      </c>
      <c r="CT238" s="91">
        <v>26.1</v>
      </c>
      <c r="CU238" s="91">
        <v>27.3</v>
      </c>
    </row>
    <row r="239" spans="3:99">
      <c r="C239" s="92">
        <f t="shared" si="98"/>
        <v>45895</v>
      </c>
      <c r="D239" s="93">
        <f t="shared" si="75"/>
        <v>26.355547999999999</v>
      </c>
      <c r="E239" s="93">
        <f t="shared" si="76"/>
        <v>26.96</v>
      </c>
      <c r="F239" s="93">
        <f t="shared" si="77"/>
        <v>18.355547999999999</v>
      </c>
      <c r="G239" s="93">
        <f>指導機関用調整項目!$G$2*F239/$F$367</f>
        <v>0.1371654318038735</v>
      </c>
      <c r="H239" s="93">
        <f t="shared" si="99"/>
        <v>14.343371067796548</v>
      </c>
      <c r="J239" s="93">
        <f t="shared" si="78"/>
        <v>28.524999999999999</v>
      </c>
      <c r="K239" s="93">
        <f t="shared" si="79"/>
        <v>27.98</v>
      </c>
      <c r="L239" s="93">
        <f t="shared" si="80"/>
        <v>28.04</v>
      </c>
      <c r="M239" s="93">
        <f t="shared" si="81"/>
        <v>28.2</v>
      </c>
      <c r="N239" s="93">
        <f t="shared" si="82"/>
        <v>22.966666666666669</v>
      </c>
      <c r="O239" s="93">
        <f t="shared" si="83"/>
        <v>25.639999999999997</v>
      </c>
      <c r="P239" s="93">
        <f t="shared" si="84"/>
        <v>26.96</v>
      </c>
      <c r="Q239" s="93">
        <f t="shared" si="85"/>
        <v>28.02</v>
      </c>
      <c r="R239" s="93">
        <f t="shared" si="86"/>
        <v>27.940000000000005</v>
      </c>
      <c r="S239" s="93">
        <f t="shared" si="87"/>
        <v>27.220000000000006</v>
      </c>
      <c r="V239" s="93">
        <f t="shared" si="88"/>
        <v>28.524999999999999</v>
      </c>
      <c r="X239" s="91">
        <v>28.1</v>
      </c>
      <c r="Y239" s="91">
        <v>28.1</v>
      </c>
      <c r="Z239" s="91">
        <v>29.4</v>
      </c>
      <c r="AA239" s="91">
        <v>28.5</v>
      </c>
      <c r="AB239" s="92"/>
      <c r="AD239" s="93">
        <f t="shared" si="89"/>
        <v>27.98</v>
      </c>
      <c r="AE239" s="91">
        <v>27.8</v>
      </c>
      <c r="AF239" s="91">
        <v>27.4</v>
      </c>
      <c r="AG239" s="91">
        <v>27.9</v>
      </c>
      <c r="AH239" s="91">
        <v>29</v>
      </c>
      <c r="AI239" s="91">
        <v>27.8</v>
      </c>
      <c r="AJ239" s="92"/>
      <c r="AL239" s="93">
        <f t="shared" si="90"/>
        <v>28.04</v>
      </c>
      <c r="AM239" s="91">
        <v>28</v>
      </c>
      <c r="AN239" s="91">
        <v>27.9</v>
      </c>
      <c r="AO239" s="91">
        <v>27.8</v>
      </c>
      <c r="AP239" s="91">
        <v>28.5</v>
      </c>
      <c r="AQ239" s="91">
        <v>28</v>
      </c>
      <c r="AR239" s="92"/>
      <c r="AT239" s="93">
        <f t="shared" si="91"/>
        <v>28.2</v>
      </c>
      <c r="AU239" s="91">
        <v>27.8</v>
      </c>
      <c r="AV239" s="91">
        <v>28.3</v>
      </c>
      <c r="AW239" s="91">
        <v>27.9</v>
      </c>
      <c r="AX239" s="91">
        <v>29.1</v>
      </c>
      <c r="AY239" s="91">
        <v>27.9</v>
      </c>
      <c r="AZ239" s="92"/>
      <c r="BB239" s="93">
        <f t="shared" si="92"/>
        <v>22.966666666666669</v>
      </c>
      <c r="BC239" s="91">
        <v>22.9</v>
      </c>
      <c r="BE239" s="91">
        <v>22.8</v>
      </c>
      <c r="BF239" s="91">
        <v>23.2</v>
      </c>
      <c r="BH239" s="92"/>
      <c r="BJ239" s="93">
        <f t="shared" si="93"/>
        <v>25.639999999999997</v>
      </c>
      <c r="BK239" s="91">
        <v>25.5</v>
      </c>
      <c r="BL239" s="91">
        <v>25.1</v>
      </c>
      <c r="BM239" s="91">
        <v>26</v>
      </c>
      <c r="BN239" s="91">
        <v>26.2</v>
      </c>
      <c r="BO239" s="91">
        <v>25.4</v>
      </c>
      <c r="BR239" s="93">
        <f t="shared" si="94"/>
        <v>26.96</v>
      </c>
      <c r="BS239" s="91">
        <v>26.6</v>
      </c>
      <c r="BT239" s="91">
        <v>26.5</v>
      </c>
      <c r="BU239" s="91">
        <v>26.7</v>
      </c>
      <c r="BV239" s="91">
        <v>28</v>
      </c>
      <c r="BW239" s="91">
        <v>27</v>
      </c>
      <c r="BZ239" s="93">
        <f t="shared" si="95"/>
        <v>28.02</v>
      </c>
      <c r="CA239" s="91">
        <v>28.8</v>
      </c>
      <c r="CB239" s="91">
        <v>27.8</v>
      </c>
      <c r="CC239" s="91">
        <v>27.8</v>
      </c>
      <c r="CD239" s="91">
        <v>27.6</v>
      </c>
      <c r="CE239" s="91">
        <v>28.1</v>
      </c>
      <c r="CH239" s="93">
        <f t="shared" si="96"/>
        <v>27.940000000000005</v>
      </c>
      <c r="CI239" s="91">
        <v>28.6</v>
      </c>
      <c r="CJ239" s="91">
        <v>27.3</v>
      </c>
      <c r="CK239" s="91">
        <v>27.5</v>
      </c>
      <c r="CL239" s="91">
        <v>28.4</v>
      </c>
      <c r="CM239" s="91">
        <v>27.9</v>
      </c>
      <c r="CP239" s="93">
        <f t="shared" si="97"/>
        <v>27.220000000000006</v>
      </c>
      <c r="CQ239" s="91">
        <v>27.3</v>
      </c>
      <c r="CR239" s="91">
        <v>26.9</v>
      </c>
      <c r="CS239" s="91">
        <v>27.1</v>
      </c>
      <c r="CT239" s="91">
        <v>27.2</v>
      </c>
      <c r="CU239" s="91">
        <v>27.6</v>
      </c>
    </row>
    <row r="240" spans="3:99">
      <c r="C240" s="92">
        <f t="shared" si="98"/>
        <v>45896</v>
      </c>
      <c r="D240" s="93">
        <f t="shared" si="75"/>
        <v>26.436652000000002</v>
      </c>
      <c r="E240" s="93">
        <f t="shared" si="76"/>
        <v>27.040000000000003</v>
      </c>
      <c r="F240" s="93">
        <f t="shared" si="77"/>
        <v>18.436652000000002</v>
      </c>
      <c r="G240" s="93">
        <f>指導機関用調整項目!$G$2*F240/$F$367</f>
        <v>0.13777149734770919</v>
      </c>
      <c r="H240" s="93">
        <f t="shared" si="99"/>
        <v>14.481142565144257</v>
      </c>
      <c r="J240" s="93">
        <f t="shared" si="78"/>
        <v>28.799999999999997</v>
      </c>
      <c r="K240" s="93">
        <f t="shared" si="79"/>
        <v>28.28</v>
      </c>
      <c r="L240" s="93">
        <f t="shared" si="80"/>
        <v>28.4</v>
      </c>
      <c r="M240" s="93">
        <f t="shared" si="81"/>
        <v>28.78</v>
      </c>
      <c r="N240" s="93">
        <f t="shared" si="82"/>
        <v>23.033333333333331</v>
      </c>
      <c r="O240" s="93">
        <f t="shared" si="83"/>
        <v>25.98</v>
      </c>
      <c r="P240" s="93">
        <f t="shared" si="84"/>
        <v>27.040000000000003</v>
      </c>
      <c r="Q240" s="93">
        <f t="shared" si="85"/>
        <v>28.28</v>
      </c>
      <c r="R240" s="93">
        <f t="shared" si="86"/>
        <v>28</v>
      </c>
      <c r="S240" s="93">
        <f t="shared" si="87"/>
        <v>27.52</v>
      </c>
      <c r="V240" s="93">
        <f t="shared" si="88"/>
        <v>28.799999999999997</v>
      </c>
      <c r="X240" s="91">
        <v>27.8</v>
      </c>
      <c r="Y240" s="91">
        <v>29</v>
      </c>
      <c r="Z240" s="91">
        <v>29.5</v>
      </c>
      <c r="AA240" s="91">
        <v>28.9</v>
      </c>
      <c r="AB240" s="92"/>
      <c r="AD240" s="93">
        <f t="shared" si="89"/>
        <v>28.28</v>
      </c>
      <c r="AE240" s="91">
        <v>28.2</v>
      </c>
      <c r="AF240" s="91">
        <v>27.2</v>
      </c>
      <c r="AG240" s="91">
        <v>28.1</v>
      </c>
      <c r="AH240" s="91">
        <v>29.2</v>
      </c>
      <c r="AI240" s="91">
        <v>28.7</v>
      </c>
      <c r="AJ240" s="92"/>
      <c r="AL240" s="93">
        <f t="shared" si="90"/>
        <v>28.4</v>
      </c>
      <c r="AM240" s="91">
        <v>27.9</v>
      </c>
      <c r="AN240" s="91">
        <v>28.1</v>
      </c>
      <c r="AO240" s="91">
        <v>28</v>
      </c>
      <c r="AP240" s="91">
        <v>29</v>
      </c>
      <c r="AQ240" s="91">
        <v>29</v>
      </c>
      <c r="AR240" s="92"/>
      <c r="AT240" s="93">
        <f t="shared" si="91"/>
        <v>28.78</v>
      </c>
      <c r="AU240" s="91">
        <v>28.1</v>
      </c>
      <c r="AV240" s="91">
        <v>28.7</v>
      </c>
      <c r="AW240" s="91">
        <v>28.8</v>
      </c>
      <c r="AX240" s="91">
        <v>29.2</v>
      </c>
      <c r="AY240" s="91">
        <v>29.1</v>
      </c>
      <c r="AZ240" s="92"/>
      <c r="BB240" s="93">
        <f t="shared" si="92"/>
        <v>23.033333333333331</v>
      </c>
      <c r="BC240" s="91">
        <v>22.5</v>
      </c>
      <c r="BE240" s="91">
        <v>23</v>
      </c>
      <c r="BF240" s="91">
        <v>23.6</v>
      </c>
      <c r="BH240" s="92"/>
      <c r="BJ240" s="93">
        <f t="shared" si="93"/>
        <v>25.98</v>
      </c>
      <c r="BK240" s="91">
        <v>25.5</v>
      </c>
      <c r="BL240" s="91">
        <v>25.5</v>
      </c>
      <c r="BM240" s="91">
        <v>26</v>
      </c>
      <c r="BN240" s="91">
        <v>26.8</v>
      </c>
      <c r="BO240" s="91">
        <v>26.1</v>
      </c>
      <c r="BR240" s="93">
        <f t="shared" si="94"/>
        <v>27.040000000000003</v>
      </c>
      <c r="BS240" s="91">
        <v>26.4</v>
      </c>
      <c r="BT240" s="91">
        <v>26.5</v>
      </c>
      <c r="BU240" s="91">
        <v>27.1</v>
      </c>
      <c r="BV240" s="91">
        <v>27.9</v>
      </c>
      <c r="BW240" s="91">
        <v>27.3</v>
      </c>
      <c r="BZ240" s="93">
        <f t="shared" si="95"/>
        <v>28.28</v>
      </c>
      <c r="CA240" s="91">
        <v>28.6</v>
      </c>
      <c r="CB240" s="91">
        <v>28.1</v>
      </c>
      <c r="CC240" s="91">
        <v>28.3</v>
      </c>
      <c r="CD240" s="91">
        <v>28.2</v>
      </c>
      <c r="CE240" s="91">
        <v>28.2</v>
      </c>
      <c r="CH240" s="93">
        <f t="shared" si="96"/>
        <v>28</v>
      </c>
      <c r="CI240" s="91">
        <v>28</v>
      </c>
      <c r="CJ240" s="91">
        <v>27.4</v>
      </c>
      <c r="CK240" s="91">
        <v>27.5</v>
      </c>
      <c r="CL240" s="91">
        <v>28.7</v>
      </c>
      <c r="CM240" s="91">
        <v>28.4</v>
      </c>
      <c r="CP240" s="93">
        <f t="shared" si="97"/>
        <v>27.52</v>
      </c>
      <c r="CQ240" s="91">
        <v>27.5</v>
      </c>
      <c r="CR240" s="91">
        <v>27</v>
      </c>
      <c r="CS240" s="91">
        <v>27.1</v>
      </c>
      <c r="CT240" s="91">
        <v>27.8</v>
      </c>
      <c r="CU240" s="91">
        <v>28.2</v>
      </c>
    </row>
    <row r="241" spans="3:99">
      <c r="C241" s="92">
        <f t="shared" si="98"/>
        <v>45897</v>
      </c>
      <c r="D241" s="93">
        <f t="shared" si="75"/>
        <v>25.220091999999994</v>
      </c>
      <c r="E241" s="93">
        <f t="shared" si="76"/>
        <v>25.839999999999996</v>
      </c>
      <c r="F241" s="93">
        <f t="shared" si="77"/>
        <v>17.220091999999994</v>
      </c>
      <c r="G241" s="93">
        <f>指導機関用調整項目!$G$2*F241/$F$367</f>
        <v>0.12868051419017437</v>
      </c>
      <c r="H241" s="93">
        <f t="shared" si="99"/>
        <v>14.609823079334431</v>
      </c>
      <c r="J241" s="93">
        <f t="shared" si="78"/>
        <v>27.975000000000001</v>
      </c>
      <c r="K241" s="93">
        <f t="shared" si="79"/>
        <v>27.32</v>
      </c>
      <c r="L241" s="93">
        <f t="shared" si="80"/>
        <v>27.26</v>
      </c>
      <c r="M241" s="93">
        <f t="shared" si="81"/>
        <v>27.74</v>
      </c>
      <c r="N241" s="93">
        <f t="shared" si="82"/>
        <v>22.233333333333334</v>
      </c>
      <c r="O241" s="93">
        <f t="shared" si="83"/>
        <v>25.660000000000004</v>
      </c>
      <c r="P241" s="93">
        <f t="shared" si="84"/>
        <v>25.839999999999996</v>
      </c>
      <c r="Q241" s="93">
        <f t="shared" si="85"/>
        <v>27.24</v>
      </c>
      <c r="R241" s="93">
        <f t="shared" si="86"/>
        <v>27.3</v>
      </c>
      <c r="S241" s="93">
        <f t="shared" si="87"/>
        <v>27.02</v>
      </c>
      <c r="V241" s="93">
        <f t="shared" si="88"/>
        <v>27.975000000000001</v>
      </c>
      <c r="X241" s="91">
        <v>28.4</v>
      </c>
      <c r="Y241" s="91">
        <v>25.4</v>
      </c>
      <c r="Z241" s="91">
        <v>29.6</v>
      </c>
      <c r="AA241" s="91">
        <v>28.5</v>
      </c>
      <c r="AB241" s="92"/>
      <c r="AD241" s="93">
        <f t="shared" si="89"/>
        <v>27.32</v>
      </c>
      <c r="AE241" s="91">
        <v>24.9</v>
      </c>
      <c r="AF241" s="91">
        <v>28</v>
      </c>
      <c r="AG241" s="91">
        <v>26</v>
      </c>
      <c r="AH241" s="91">
        <v>29.3</v>
      </c>
      <c r="AI241" s="91">
        <v>28.4</v>
      </c>
      <c r="AJ241" s="92"/>
      <c r="AL241" s="93">
        <f t="shared" si="90"/>
        <v>27.26</v>
      </c>
      <c r="AM241" s="91">
        <v>24.5</v>
      </c>
      <c r="AN241" s="91">
        <v>28.1</v>
      </c>
      <c r="AO241" s="91">
        <v>26.2</v>
      </c>
      <c r="AP241" s="91">
        <v>28.4</v>
      </c>
      <c r="AQ241" s="91">
        <v>29.1</v>
      </c>
      <c r="AR241" s="92"/>
      <c r="AT241" s="93">
        <f t="shared" si="91"/>
        <v>27.74</v>
      </c>
      <c r="AU241" s="91">
        <v>24.5</v>
      </c>
      <c r="AV241" s="91">
        <v>28.8</v>
      </c>
      <c r="AW241" s="91">
        <v>26.6</v>
      </c>
      <c r="AX241" s="91">
        <v>29.2</v>
      </c>
      <c r="AY241" s="91">
        <v>29.6</v>
      </c>
      <c r="AZ241" s="92"/>
      <c r="BB241" s="93">
        <f t="shared" si="92"/>
        <v>22.233333333333334</v>
      </c>
      <c r="BC241" s="91">
        <v>20.8</v>
      </c>
      <c r="BE241" s="91">
        <v>21.9</v>
      </c>
      <c r="BF241" s="91">
        <v>24</v>
      </c>
      <c r="BH241" s="92"/>
      <c r="BJ241" s="93">
        <f t="shared" si="93"/>
        <v>25.660000000000004</v>
      </c>
      <c r="BK241" s="91">
        <v>22.8</v>
      </c>
      <c r="BL241" s="91">
        <v>26.3</v>
      </c>
      <c r="BM241" s="91">
        <v>24.8</v>
      </c>
      <c r="BN241" s="91">
        <v>27.2</v>
      </c>
      <c r="BO241" s="91">
        <v>27.2</v>
      </c>
      <c r="BR241" s="93">
        <f t="shared" si="94"/>
        <v>25.839999999999996</v>
      </c>
      <c r="BS241" s="91">
        <v>23.4</v>
      </c>
      <c r="BT241" s="91">
        <v>26.1</v>
      </c>
      <c r="BU241" s="91">
        <v>24.6</v>
      </c>
      <c r="BV241" s="91">
        <v>29</v>
      </c>
      <c r="BW241" s="91">
        <v>26.1</v>
      </c>
      <c r="BZ241" s="93">
        <f t="shared" si="95"/>
        <v>27.24</v>
      </c>
      <c r="CA241" s="91">
        <v>25.7</v>
      </c>
      <c r="CB241" s="91">
        <v>28.1</v>
      </c>
      <c r="CC241" s="91">
        <v>26</v>
      </c>
      <c r="CD241" s="91">
        <v>28.2</v>
      </c>
      <c r="CE241" s="91">
        <v>28.2</v>
      </c>
      <c r="CH241" s="93">
        <f t="shared" si="96"/>
        <v>27.3</v>
      </c>
      <c r="CI241" s="91">
        <v>24.7</v>
      </c>
      <c r="CJ241" s="91">
        <v>27.4</v>
      </c>
      <c r="CK241" s="91">
        <v>26.1</v>
      </c>
      <c r="CL241" s="91">
        <v>28.9</v>
      </c>
      <c r="CM241" s="91">
        <v>29.4</v>
      </c>
      <c r="CP241" s="93">
        <f t="shared" si="97"/>
        <v>27.02</v>
      </c>
      <c r="CQ241" s="91">
        <v>24.2</v>
      </c>
      <c r="CR241" s="91">
        <v>27.5</v>
      </c>
      <c r="CS241" s="91">
        <v>26</v>
      </c>
      <c r="CT241" s="91">
        <v>28.2</v>
      </c>
      <c r="CU241" s="91">
        <v>29.2</v>
      </c>
    </row>
    <row r="242" spans="3:99">
      <c r="C242" s="92">
        <f t="shared" si="98"/>
        <v>45898</v>
      </c>
      <c r="D242" s="93">
        <f t="shared" si="75"/>
        <v>24.895676000000002</v>
      </c>
      <c r="E242" s="93">
        <f t="shared" si="76"/>
        <v>25.520000000000003</v>
      </c>
      <c r="F242" s="93">
        <f t="shared" si="77"/>
        <v>16.895676000000002</v>
      </c>
      <c r="G242" s="93">
        <f>指導機関用調整項目!$G$2*F242/$F$367</f>
        <v>0.12625625201483184</v>
      </c>
      <c r="H242" s="93">
        <f t="shared" si="99"/>
        <v>14.736079331349263</v>
      </c>
      <c r="J242" s="93">
        <f t="shared" si="78"/>
        <v>27.425000000000001</v>
      </c>
      <c r="K242" s="93">
        <f t="shared" si="79"/>
        <v>26.920000000000005</v>
      </c>
      <c r="L242" s="93">
        <f t="shared" si="80"/>
        <v>26.9</v>
      </c>
      <c r="M242" s="93">
        <f t="shared" si="81"/>
        <v>26.9</v>
      </c>
      <c r="N242" s="93">
        <f t="shared" si="82"/>
        <v>21.266666666666666</v>
      </c>
      <c r="O242" s="93">
        <f t="shared" si="83"/>
        <v>24.779999999999998</v>
      </c>
      <c r="P242" s="93">
        <f t="shared" si="84"/>
        <v>25.520000000000003</v>
      </c>
      <c r="Q242" s="93">
        <f t="shared" si="85"/>
        <v>26.54</v>
      </c>
      <c r="R242" s="93">
        <f t="shared" si="86"/>
        <v>26.3</v>
      </c>
      <c r="S242" s="93">
        <f t="shared" si="87"/>
        <v>26.160000000000004</v>
      </c>
      <c r="V242" s="93">
        <f t="shared" si="88"/>
        <v>27.425000000000001</v>
      </c>
      <c r="X242" s="91">
        <v>29</v>
      </c>
      <c r="Y242" s="91">
        <v>23.9</v>
      </c>
      <c r="Z242" s="91">
        <v>29.1</v>
      </c>
      <c r="AA242" s="91">
        <v>27.7</v>
      </c>
      <c r="AB242" s="92"/>
      <c r="AD242" s="93">
        <f t="shared" si="89"/>
        <v>26.920000000000005</v>
      </c>
      <c r="AE242" s="91">
        <v>25.8</v>
      </c>
      <c r="AF242" s="91">
        <v>28.7</v>
      </c>
      <c r="AG242" s="91">
        <v>23.9</v>
      </c>
      <c r="AH242" s="91">
        <v>28.7</v>
      </c>
      <c r="AI242" s="91">
        <v>27.5</v>
      </c>
      <c r="AJ242" s="92"/>
      <c r="AL242" s="93">
        <f t="shared" si="90"/>
        <v>26.9</v>
      </c>
      <c r="AM242" s="91">
        <v>25.2</v>
      </c>
      <c r="AN242" s="91">
        <v>28.7</v>
      </c>
      <c r="AO242" s="91">
        <v>24</v>
      </c>
      <c r="AP242" s="91">
        <v>29.1</v>
      </c>
      <c r="AQ242" s="91">
        <v>27.5</v>
      </c>
      <c r="AR242" s="92"/>
      <c r="AT242" s="93">
        <f t="shared" si="91"/>
        <v>26.9</v>
      </c>
      <c r="AU242" s="91">
        <v>24.7</v>
      </c>
      <c r="AV242" s="91">
        <v>28.9</v>
      </c>
      <c r="AW242" s="91">
        <v>24</v>
      </c>
      <c r="AX242" s="91">
        <v>28.9</v>
      </c>
      <c r="AY242" s="91">
        <v>28</v>
      </c>
      <c r="AZ242" s="92"/>
      <c r="BB242" s="93">
        <f t="shared" si="92"/>
        <v>21.266666666666666</v>
      </c>
      <c r="BC242" s="91">
        <v>19.7</v>
      </c>
      <c r="BE242" s="91">
        <v>21.1</v>
      </c>
      <c r="BF242" s="91">
        <v>23</v>
      </c>
      <c r="BH242" s="92"/>
      <c r="BJ242" s="93">
        <f t="shared" si="93"/>
        <v>24.779999999999998</v>
      </c>
      <c r="BK242" s="91">
        <v>21.8</v>
      </c>
      <c r="BL242" s="91">
        <v>27.4</v>
      </c>
      <c r="BM242" s="91">
        <v>23.4</v>
      </c>
      <c r="BN242" s="91">
        <v>26.1</v>
      </c>
      <c r="BO242" s="91">
        <v>25.2</v>
      </c>
      <c r="BR242" s="93">
        <f t="shared" si="94"/>
        <v>25.520000000000003</v>
      </c>
      <c r="BS242" s="91">
        <v>23.1</v>
      </c>
      <c r="BT242" s="91">
        <v>26.9</v>
      </c>
      <c r="BU242" s="91">
        <v>21.9</v>
      </c>
      <c r="BV242" s="91">
        <v>27.9</v>
      </c>
      <c r="BW242" s="91">
        <v>27.8</v>
      </c>
      <c r="BZ242" s="93">
        <f t="shared" si="95"/>
        <v>26.54</v>
      </c>
      <c r="CA242" s="91">
        <v>24.7</v>
      </c>
      <c r="CB242" s="91">
        <v>28.2</v>
      </c>
      <c r="CC242" s="91">
        <v>24.2</v>
      </c>
      <c r="CD242" s="91">
        <v>28.3</v>
      </c>
      <c r="CE242" s="91">
        <v>27.3</v>
      </c>
      <c r="CH242" s="93">
        <f t="shared" si="96"/>
        <v>26.3</v>
      </c>
      <c r="CI242" s="91">
        <v>23.6</v>
      </c>
      <c r="CJ242" s="91">
        <v>27.8</v>
      </c>
      <c r="CK242" s="91">
        <v>23.3</v>
      </c>
      <c r="CL242" s="91">
        <v>28.8</v>
      </c>
      <c r="CM242" s="91">
        <v>28</v>
      </c>
      <c r="CP242" s="93">
        <f t="shared" si="97"/>
        <v>26.160000000000004</v>
      </c>
      <c r="CQ242" s="91">
        <v>23.2</v>
      </c>
      <c r="CR242" s="91">
        <v>27.6</v>
      </c>
      <c r="CS242" s="91">
        <v>23.7</v>
      </c>
      <c r="CT242" s="91">
        <v>27.7</v>
      </c>
      <c r="CU242" s="91">
        <v>28.6</v>
      </c>
    </row>
    <row r="243" spans="3:99">
      <c r="C243" s="92">
        <f t="shared" si="98"/>
        <v>45899</v>
      </c>
      <c r="D243" s="93">
        <f t="shared" si="75"/>
        <v>25.605336000000005</v>
      </c>
      <c r="E243" s="93">
        <f t="shared" si="76"/>
        <v>26.220000000000006</v>
      </c>
      <c r="F243" s="93">
        <f t="shared" si="77"/>
        <v>17.605336000000005</v>
      </c>
      <c r="G243" s="93">
        <f>指導機関用調整項目!$G$2*F243/$F$367</f>
        <v>0.13155932552339381</v>
      </c>
      <c r="H243" s="93">
        <f t="shared" si="99"/>
        <v>14.867638656872657</v>
      </c>
      <c r="J243" s="93">
        <f t="shared" si="78"/>
        <v>28.024999999999999</v>
      </c>
      <c r="K243" s="93">
        <f t="shared" si="79"/>
        <v>27.04</v>
      </c>
      <c r="L243" s="93">
        <f t="shared" si="80"/>
        <v>27.179999999999996</v>
      </c>
      <c r="M243" s="93">
        <f t="shared" si="81"/>
        <v>27.48</v>
      </c>
      <c r="N243" s="93">
        <f t="shared" si="82"/>
        <v>21.633333333333336</v>
      </c>
      <c r="O243" s="93">
        <f t="shared" si="83"/>
        <v>25.32</v>
      </c>
      <c r="P243" s="93">
        <f t="shared" si="84"/>
        <v>26.220000000000006</v>
      </c>
      <c r="Q243" s="93">
        <f t="shared" si="85"/>
        <v>27.28</v>
      </c>
      <c r="R243" s="93">
        <f t="shared" si="86"/>
        <v>27.3</v>
      </c>
      <c r="S243" s="93">
        <f t="shared" si="87"/>
        <v>26.82</v>
      </c>
      <c r="V243" s="93">
        <f t="shared" si="88"/>
        <v>28.024999999999999</v>
      </c>
      <c r="X243" s="91">
        <v>28.3</v>
      </c>
      <c r="Y243" s="91">
        <v>25.5</v>
      </c>
      <c r="Z243" s="91">
        <v>29.5</v>
      </c>
      <c r="AA243" s="91">
        <v>28.8</v>
      </c>
      <c r="AB243" s="92"/>
      <c r="AD243" s="93">
        <f t="shared" si="89"/>
        <v>27.04</v>
      </c>
      <c r="AE243" s="91">
        <v>24.2</v>
      </c>
      <c r="AF243" s="91">
        <v>28.2</v>
      </c>
      <c r="AG243" s="91">
        <v>25.7</v>
      </c>
      <c r="AH243" s="91">
        <v>28.4</v>
      </c>
      <c r="AI243" s="91">
        <v>28.7</v>
      </c>
      <c r="AJ243" s="92"/>
      <c r="AL243" s="93">
        <f t="shared" si="90"/>
        <v>27.179999999999996</v>
      </c>
      <c r="AM243" s="91">
        <v>24.4</v>
      </c>
      <c r="AN243" s="91">
        <v>28.3</v>
      </c>
      <c r="AO243" s="91">
        <v>25.9</v>
      </c>
      <c r="AP243" s="91">
        <v>28.6</v>
      </c>
      <c r="AQ243" s="91">
        <v>28.7</v>
      </c>
      <c r="AR243" s="92"/>
      <c r="AT243" s="93">
        <f t="shared" si="91"/>
        <v>27.48</v>
      </c>
      <c r="AU243" s="91">
        <v>24.2</v>
      </c>
      <c r="AV243" s="91">
        <v>28.6</v>
      </c>
      <c r="AW243" s="91">
        <v>26.2</v>
      </c>
      <c r="AX243" s="91">
        <v>29.3</v>
      </c>
      <c r="AY243" s="91">
        <v>29.1</v>
      </c>
      <c r="AZ243" s="92"/>
      <c r="BB243" s="93">
        <f t="shared" si="92"/>
        <v>21.633333333333336</v>
      </c>
      <c r="BC243" s="91">
        <v>19.7</v>
      </c>
      <c r="BE243" s="91">
        <v>21.2</v>
      </c>
      <c r="BF243" s="91">
        <v>24</v>
      </c>
      <c r="BH243" s="92"/>
      <c r="BJ243" s="93">
        <f t="shared" si="93"/>
        <v>25.32</v>
      </c>
      <c r="BK243" s="91">
        <v>22</v>
      </c>
      <c r="BL243" s="91">
        <v>25.8</v>
      </c>
      <c r="BM243" s="91">
        <v>24.6</v>
      </c>
      <c r="BN243" s="91">
        <v>27.3</v>
      </c>
      <c r="BO243" s="91">
        <v>26.9</v>
      </c>
      <c r="BR243" s="93">
        <f t="shared" si="94"/>
        <v>26.220000000000006</v>
      </c>
      <c r="BS243" s="91">
        <v>23.4</v>
      </c>
      <c r="BT243" s="91">
        <v>26.8</v>
      </c>
      <c r="BU243" s="91">
        <v>24.6</v>
      </c>
      <c r="BV243" s="91">
        <v>28.4</v>
      </c>
      <c r="BW243" s="91">
        <v>27.9</v>
      </c>
      <c r="BZ243" s="93">
        <f t="shared" si="95"/>
        <v>27.28</v>
      </c>
      <c r="CA243" s="91">
        <v>25.5</v>
      </c>
      <c r="CB243" s="91">
        <v>28.2</v>
      </c>
      <c r="CC243" s="91">
        <v>25.8</v>
      </c>
      <c r="CD243" s="91">
        <v>28.4</v>
      </c>
      <c r="CE243" s="91">
        <v>28.5</v>
      </c>
      <c r="CH243" s="93">
        <f t="shared" si="96"/>
        <v>27.3</v>
      </c>
      <c r="CI243" s="91">
        <v>24.7</v>
      </c>
      <c r="CJ243" s="91">
        <v>28</v>
      </c>
      <c r="CK243" s="91">
        <v>26.3</v>
      </c>
      <c r="CL243" s="91">
        <v>28.7</v>
      </c>
      <c r="CM243" s="91">
        <v>28.8</v>
      </c>
      <c r="CP243" s="93">
        <f t="shared" si="97"/>
        <v>26.82</v>
      </c>
      <c r="CQ243" s="91">
        <v>23.7</v>
      </c>
      <c r="CR243" s="91">
        <v>27.2</v>
      </c>
      <c r="CS243" s="91">
        <v>25.9</v>
      </c>
      <c r="CT243" s="91">
        <v>28.2</v>
      </c>
      <c r="CU243" s="91">
        <v>29.1</v>
      </c>
    </row>
    <row r="244" spans="3:99">
      <c r="C244" s="92">
        <f t="shared" si="98"/>
        <v>45900</v>
      </c>
      <c r="D244" s="93">
        <f t="shared" si="75"/>
        <v>26.051408000000002</v>
      </c>
      <c r="E244" s="93">
        <f t="shared" si="76"/>
        <v>26.660000000000004</v>
      </c>
      <c r="F244" s="93">
        <f t="shared" si="77"/>
        <v>18.051408000000002</v>
      </c>
      <c r="G244" s="93">
        <f>指導機関用調整項目!$G$2*F244/$F$367</f>
        <v>0.13489268601448984</v>
      </c>
      <c r="H244" s="93">
        <f t="shared" si="99"/>
        <v>15.002531342887147</v>
      </c>
      <c r="J244" s="93">
        <f t="shared" si="78"/>
        <v>28.550000000000004</v>
      </c>
      <c r="K244" s="93">
        <f t="shared" si="79"/>
        <v>27.640000000000004</v>
      </c>
      <c r="L244" s="93">
        <f t="shared" si="80"/>
        <v>27.8</v>
      </c>
      <c r="M244" s="93">
        <f t="shared" si="81"/>
        <v>27.96</v>
      </c>
      <c r="N244" s="93">
        <f t="shared" si="82"/>
        <v>22.333333333333332</v>
      </c>
      <c r="O244" s="93">
        <f t="shared" si="83"/>
        <v>25.7</v>
      </c>
      <c r="P244" s="93">
        <f t="shared" si="84"/>
        <v>26.660000000000004</v>
      </c>
      <c r="Q244" s="93">
        <f t="shared" si="85"/>
        <v>28.04</v>
      </c>
      <c r="R244" s="93">
        <f t="shared" si="86"/>
        <v>28</v>
      </c>
      <c r="S244" s="93">
        <f t="shared" si="87"/>
        <v>27.3</v>
      </c>
      <c r="V244" s="93">
        <f t="shared" si="88"/>
        <v>28.550000000000004</v>
      </c>
      <c r="X244" s="91">
        <v>28.1</v>
      </c>
      <c r="Y244" s="91">
        <v>27.8</v>
      </c>
      <c r="Z244" s="91">
        <v>28.9</v>
      </c>
      <c r="AA244" s="91">
        <v>29.4</v>
      </c>
      <c r="AB244" s="92"/>
      <c r="AD244" s="93">
        <f t="shared" si="89"/>
        <v>27.640000000000004</v>
      </c>
      <c r="AE244" s="91">
        <v>25</v>
      </c>
      <c r="AF244" s="91">
        <v>28.2</v>
      </c>
      <c r="AG244" s="91">
        <v>27.1</v>
      </c>
      <c r="AH244" s="91">
        <v>28.6</v>
      </c>
      <c r="AI244" s="91">
        <v>29.3</v>
      </c>
      <c r="AJ244" s="92"/>
      <c r="AL244" s="93">
        <f t="shared" si="90"/>
        <v>27.8</v>
      </c>
      <c r="AM244" s="91">
        <v>25.4</v>
      </c>
      <c r="AN244" s="91">
        <v>28.4</v>
      </c>
      <c r="AO244" s="91">
        <v>27.5</v>
      </c>
      <c r="AP244" s="91">
        <v>28.5</v>
      </c>
      <c r="AQ244" s="91">
        <v>29.2</v>
      </c>
      <c r="AR244" s="92"/>
      <c r="AT244" s="93">
        <f t="shared" si="91"/>
        <v>27.96</v>
      </c>
      <c r="AU244" s="91">
        <v>25.8</v>
      </c>
      <c r="AV244" s="91">
        <v>28.7</v>
      </c>
      <c r="AW244" s="91">
        <v>27.6</v>
      </c>
      <c r="AX244" s="91">
        <v>28.2</v>
      </c>
      <c r="AY244" s="91">
        <v>29.5</v>
      </c>
      <c r="AZ244" s="92"/>
      <c r="BB244" s="93">
        <f t="shared" si="92"/>
        <v>22.333333333333332</v>
      </c>
      <c r="BC244" s="91">
        <v>21.9</v>
      </c>
      <c r="BE244" s="91">
        <v>22.1</v>
      </c>
      <c r="BF244" s="91">
        <v>23</v>
      </c>
      <c r="BH244" s="92"/>
      <c r="BJ244" s="93">
        <f t="shared" si="93"/>
        <v>25.7</v>
      </c>
      <c r="BK244" s="91">
        <v>24.1</v>
      </c>
      <c r="BL244" s="91">
        <v>25.9</v>
      </c>
      <c r="BM244" s="91">
        <v>25.3</v>
      </c>
      <c r="BN244" s="91">
        <v>26</v>
      </c>
      <c r="BO244" s="91">
        <v>27.2</v>
      </c>
      <c r="BR244" s="93">
        <f t="shared" si="94"/>
        <v>26.660000000000004</v>
      </c>
      <c r="BS244" s="91">
        <v>24.9</v>
      </c>
      <c r="BT244" s="91">
        <v>26.6</v>
      </c>
      <c r="BU244" s="91">
        <v>26.7</v>
      </c>
      <c r="BV244" s="91">
        <v>27.6</v>
      </c>
      <c r="BW244" s="91">
        <v>27.5</v>
      </c>
      <c r="BZ244" s="93">
        <f t="shared" si="95"/>
        <v>28.04</v>
      </c>
      <c r="CA244" s="91">
        <v>26.3</v>
      </c>
      <c r="CB244" s="91">
        <v>28.5</v>
      </c>
      <c r="CC244" s="91">
        <v>28.2</v>
      </c>
      <c r="CD244" s="91">
        <v>28.3</v>
      </c>
      <c r="CE244" s="91">
        <v>28.9</v>
      </c>
      <c r="CH244" s="93">
        <f t="shared" si="96"/>
        <v>28</v>
      </c>
      <c r="CI244" s="91">
        <v>26.7</v>
      </c>
      <c r="CJ244" s="91">
        <v>27.9</v>
      </c>
      <c r="CK244" s="91">
        <v>28.1</v>
      </c>
      <c r="CL244" s="91">
        <v>28.4</v>
      </c>
      <c r="CM244" s="91">
        <v>28.9</v>
      </c>
      <c r="CP244" s="93">
        <f t="shared" si="97"/>
        <v>27.3</v>
      </c>
      <c r="CQ244" s="91">
        <v>25.8</v>
      </c>
      <c r="CR244" s="91">
        <v>27.5</v>
      </c>
      <c r="CS244" s="91">
        <v>26.7</v>
      </c>
      <c r="CT244" s="91">
        <v>27.6</v>
      </c>
      <c r="CU244" s="91">
        <v>28.9</v>
      </c>
    </row>
    <row r="245" spans="3:99">
      <c r="C245" s="92">
        <f t="shared" si="98"/>
        <v>45901</v>
      </c>
      <c r="D245" s="93">
        <f t="shared" si="75"/>
        <v>25.260643999999996</v>
      </c>
      <c r="E245" s="93">
        <f t="shared" si="76"/>
        <v>25.879999999999995</v>
      </c>
      <c r="F245" s="93">
        <f t="shared" si="77"/>
        <v>17.260643999999996</v>
      </c>
      <c r="G245" s="93">
        <f>指導機関用調整項目!$G$2*F245/$F$367</f>
        <v>0.12898354696209222</v>
      </c>
      <c r="H245" s="93">
        <f t="shared" si="99"/>
        <v>15.131514889849239</v>
      </c>
      <c r="J245" s="93">
        <f t="shared" si="78"/>
        <v>27</v>
      </c>
      <c r="K245" s="93">
        <f t="shared" si="79"/>
        <v>27.140000000000004</v>
      </c>
      <c r="L245" s="93">
        <f t="shared" si="80"/>
        <v>27.28</v>
      </c>
      <c r="M245" s="93">
        <f t="shared" si="81"/>
        <v>27.52</v>
      </c>
      <c r="N245" s="93">
        <f t="shared" si="82"/>
        <v>21.3</v>
      </c>
      <c r="O245" s="93">
        <f t="shared" si="83"/>
        <v>24.639999999999997</v>
      </c>
      <c r="P245" s="93">
        <f t="shared" si="84"/>
        <v>25.879999999999995</v>
      </c>
      <c r="Q245" s="93">
        <f t="shared" si="85"/>
        <v>27.839999999999996</v>
      </c>
      <c r="R245" s="93">
        <f t="shared" si="86"/>
        <v>27.339999999999996</v>
      </c>
      <c r="S245" s="93">
        <f t="shared" si="87"/>
        <v>26.2</v>
      </c>
      <c r="V245" s="93">
        <f t="shared" si="88"/>
        <v>27</v>
      </c>
      <c r="X245" s="91">
        <v>27.8</v>
      </c>
      <c r="Y245" s="91">
        <v>26.5</v>
      </c>
      <c r="Z245" s="91">
        <v>25</v>
      </c>
      <c r="AA245" s="91">
        <v>28.7</v>
      </c>
      <c r="AB245" s="92"/>
      <c r="AD245" s="93">
        <f t="shared" si="89"/>
        <v>27.140000000000004</v>
      </c>
      <c r="AE245" s="91">
        <v>26</v>
      </c>
      <c r="AF245" s="91">
        <v>28.1</v>
      </c>
      <c r="AG245" s="91">
        <v>26.6</v>
      </c>
      <c r="AH245" s="91">
        <v>26.2</v>
      </c>
      <c r="AI245" s="91">
        <v>28.8</v>
      </c>
      <c r="AJ245" s="92"/>
      <c r="AL245" s="93">
        <f t="shared" si="90"/>
        <v>27.28</v>
      </c>
      <c r="AM245" s="91">
        <v>25.6</v>
      </c>
      <c r="AN245" s="91">
        <v>27.9</v>
      </c>
      <c r="AO245" s="91">
        <v>26.9</v>
      </c>
      <c r="AP245" s="91">
        <v>27</v>
      </c>
      <c r="AQ245" s="91">
        <v>29</v>
      </c>
      <c r="AR245" s="92"/>
      <c r="AT245" s="93">
        <f t="shared" si="91"/>
        <v>27.52</v>
      </c>
      <c r="AU245" s="91">
        <v>25.9</v>
      </c>
      <c r="AV245" s="91">
        <v>28.4</v>
      </c>
      <c r="AW245" s="91">
        <v>26.7</v>
      </c>
      <c r="AX245" s="91">
        <v>27.6</v>
      </c>
      <c r="AY245" s="91">
        <v>29</v>
      </c>
      <c r="AZ245" s="92"/>
      <c r="BB245" s="93">
        <f t="shared" si="92"/>
        <v>21.3</v>
      </c>
      <c r="BC245" s="91">
        <v>21.1</v>
      </c>
      <c r="BE245" s="91">
        <v>21.3</v>
      </c>
      <c r="BF245" s="91">
        <v>21.5</v>
      </c>
      <c r="BH245" s="92"/>
      <c r="BJ245" s="93">
        <f t="shared" si="93"/>
        <v>24.639999999999997</v>
      </c>
      <c r="BK245" s="91">
        <v>22.9</v>
      </c>
      <c r="BL245" s="91">
        <v>25.8</v>
      </c>
      <c r="BM245" s="91">
        <v>23.9</v>
      </c>
      <c r="BN245" s="91">
        <v>24.7</v>
      </c>
      <c r="BO245" s="91">
        <v>25.9</v>
      </c>
      <c r="BR245" s="93">
        <f t="shared" si="94"/>
        <v>25.879999999999995</v>
      </c>
      <c r="BS245" s="91">
        <v>25</v>
      </c>
      <c r="BT245" s="91">
        <v>26.5</v>
      </c>
      <c r="BU245" s="91">
        <v>25.6</v>
      </c>
      <c r="BV245" s="91">
        <v>26.3</v>
      </c>
      <c r="BW245" s="91">
        <v>26</v>
      </c>
      <c r="BZ245" s="93">
        <f t="shared" si="95"/>
        <v>27.839999999999996</v>
      </c>
      <c r="CA245" s="91">
        <v>26.9</v>
      </c>
      <c r="CB245" s="91">
        <v>28</v>
      </c>
      <c r="CC245" s="91">
        <v>28</v>
      </c>
      <c r="CD245" s="91">
        <v>27.6</v>
      </c>
      <c r="CE245" s="91">
        <v>28.7</v>
      </c>
      <c r="CH245" s="93">
        <f t="shared" si="96"/>
        <v>27.339999999999996</v>
      </c>
      <c r="CI245" s="91">
        <v>26</v>
      </c>
      <c r="CJ245" s="91">
        <v>27.5</v>
      </c>
      <c r="CK245" s="91">
        <v>27.5</v>
      </c>
      <c r="CL245" s="91">
        <v>27</v>
      </c>
      <c r="CM245" s="91">
        <v>28.7</v>
      </c>
      <c r="CP245" s="93">
        <f t="shared" si="97"/>
        <v>26.2</v>
      </c>
      <c r="CQ245" s="91">
        <v>24.9</v>
      </c>
      <c r="CR245" s="91">
        <v>26.9</v>
      </c>
      <c r="CS245" s="91">
        <v>25.1</v>
      </c>
      <c r="CT245" s="91">
        <v>26.1</v>
      </c>
      <c r="CU245" s="91">
        <v>28</v>
      </c>
    </row>
    <row r="246" spans="3:99">
      <c r="C246" s="92">
        <f t="shared" si="98"/>
        <v>45902</v>
      </c>
      <c r="D246" s="93">
        <f t="shared" si="75"/>
        <v>24.956503999999999</v>
      </c>
      <c r="E246" s="93">
        <f t="shared" si="76"/>
        <v>25.58</v>
      </c>
      <c r="F246" s="93">
        <f t="shared" si="77"/>
        <v>16.956503999999999</v>
      </c>
      <c r="G246" s="93">
        <f>指導機関用調整項目!$G$2*F246/$F$367</f>
        <v>0.12671080117270855</v>
      </c>
      <c r="H246" s="93">
        <f t="shared" si="99"/>
        <v>15.258225691021947</v>
      </c>
      <c r="J246" s="93">
        <f t="shared" si="78"/>
        <v>25.750000000000004</v>
      </c>
      <c r="K246" s="93">
        <f t="shared" si="79"/>
        <v>26.140000000000004</v>
      </c>
      <c r="L246" s="93">
        <f t="shared" si="80"/>
        <v>26.540000000000003</v>
      </c>
      <c r="M246" s="93">
        <f t="shared" si="81"/>
        <v>26.840000000000003</v>
      </c>
      <c r="N246" s="93">
        <f t="shared" si="82"/>
        <v>20.8</v>
      </c>
      <c r="O246" s="93">
        <f t="shared" si="83"/>
        <v>24.34</v>
      </c>
      <c r="P246" s="93">
        <f t="shared" si="84"/>
        <v>25.58</v>
      </c>
      <c r="Q246" s="93">
        <f t="shared" si="85"/>
        <v>27.159999999999997</v>
      </c>
      <c r="R246" s="93">
        <f t="shared" si="86"/>
        <v>26.860000000000003</v>
      </c>
      <c r="S246" s="93">
        <f t="shared" si="87"/>
        <v>25.639999999999997</v>
      </c>
      <c r="V246" s="93">
        <f t="shared" si="88"/>
        <v>25.750000000000004</v>
      </c>
      <c r="X246" s="91">
        <v>28.3</v>
      </c>
      <c r="Y246" s="91">
        <v>24.9</v>
      </c>
      <c r="Z246" s="91">
        <v>22.1</v>
      </c>
      <c r="AA246" s="91">
        <v>27.7</v>
      </c>
      <c r="AB246" s="92"/>
      <c r="AD246" s="93">
        <f t="shared" si="89"/>
        <v>26.140000000000004</v>
      </c>
      <c r="AE246" s="91">
        <v>26.2</v>
      </c>
      <c r="AF246" s="91">
        <v>28.3</v>
      </c>
      <c r="AG246" s="91">
        <v>25.3</v>
      </c>
      <c r="AH246" s="91">
        <v>23.6</v>
      </c>
      <c r="AI246" s="91">
        <v>27.3</v>
      </c>
      <c r="AJ246" s="92"/>
      <c r="AL246" s="93">
        <f t="shared" si="90"/>
        <v>26.540000000000003</v>
      </c>
      <c r="AM246" s="91">
        <v>26.5</v>
      </c>
      <c r="AN246" s="91">
        <v>28.2</v>
      </c>
      <c r="AO246" s="91">
        <v>25.7</v>
      </c>
      <c r="AP246" s="91">
        <v>24.4</v>
      </c>
      <c r="AQ246" s="91">
        <v>27.9</v>
      </c>
      <c r="AR246" s="92"/>
      <c r="AT246" s="93">
        <f t="shared" si="91"/>
        <v>26.840000000000003</v>
      </c>
      <c r="AU246" s="91">
        <v>27.2</v>
      </c>
      <c r="AV246" s="91">
        <v>28.5</v>
      </c>
      <c r="AW246" s="91">
        <v>26</v>
      </c>
      <c r="AX246" s="91">
        <v>24.6</v>
      </c>
      <c r="AY246" s="91">
        <v>27.9</v>
      </c>
      <c r="AZ246" s="92"/>
      <c r="BB246" s="93">
        <f t="shared" si="92"/>
        <v>20.8</v>
      </c>
      <c r="BC246" s="91">
        <v>21.8</v>
      </c>
      <c r="BE246" s="91">
        <v>20.399999999999999</v>
      </c>
      <c r="BF246" s="91">
        <v>20.2</v>
      </c>
      <c r="BH246" s="92"/>
      <c r="BJ246" s="93">
        <f t="shared" si="93"/>
        <v>24.34</v>
      </c>
      <c r="BK246" s="91">
        <v>24.1</v>
      </c>
      <c r="BL246" s="91">
        <v>26</v>
      </c>
      <c r="BM246" s="91">
        <v>23.4</v>
      </c>
      <c r="BN246" s="91">
        <v>23.2</v>
      </c>
      <c r="BO246" s="91">
        <v>25</v>
      </c>
      <c r="BR246" s="93">
        <f t="shared" si="94"/>
        <v>25.58</v>
      </c>
      <c r="BS246" s="91">
        <v>25.7</v>
      </c>
      <c r="BT246" s="91">
        <v>26.8</v>
      </c>
      <c r="BU246" s="91">
        <v>24.2</v>
      </c>
      <c r="BV246" s="91">
        <v>24.7</v>
      </c>
      <c r="BW246" s="91">
        <v>26.5</v>
      </c>
      <c r="BZ246" s="93">
        <f t="shared" si="95"/>
        <v>27.159999999999997</v>
      </c>
      <c r="CA246" s="91">
        <v>27.9</v>
      </c>
      <c r="CB246" s="91">
        <v>28.2</v>
      </c>
      <c r="CC246" s="91">
        <v>25.8</v>
      </c>
      <c r="CD246" s="91">
        <v>26.2</v>
      </c>
      <c r="CE246" s="91">
        <v>27.7</v>
      </c>
      <c r="CH246" s="93">
        <f t="shared" si="96"/>
        <v>26.860000000000003</v>
      </c>
      <c r="CI246" s="91">
        <v>27.5</v>
      </c>
      <c r="CJ246" s="91">
        <v>27.8</v>
      </c>
      <c r="CK246" s="91">
        <v>25.2</v>
      </c>
      <c r="CL246" s="91">
        <v>26</v>
      </c>
      <c r="CM246" s="91">
        <v>27.8</v>
      </c>
      <c r="CP246" s="93">
        <f t="shared" si="97"/>
        <v>25.639999999999997</v>
      </c>
      <c r="CQ246" s="91">
        <v>25.8</v>
      </c>
      <c r="CR246" s="91">
        <v>27.7</v>
      </c>
      <c r="CS246" s="91">
        <v>24.1</v>
      </c>
      <c r="CT246" s="91">
        <v>24</v>
      </c>
      <c r="CU246" s="91">
        <v>26.6</v>
      </c>
    </row>
    <row r="247" spans="3:99">
      <c r="C247" s="92">
        <f t="shared" si="98"/>
        <v>45903</v>
      </c>
      <c r="D247" s="93">
        <f t="shared" si="75"/>
        <v>24.753744000000001</v>
      </c>
      <c r="E247" s="93">
        <f t="shared" si="76"/>
        <v>25.380000000000003</v>
      </c>
      <c r="F247" s="93">
        <f t="shared" si="77"/>
        <v>16.753744000000001</v>
      </c>
      <c r="G247" s="93">
        <f>指導機関用調整項目!$G$2*F247/$F$367</f>
        <v>0.12519563731311945</v>
      </c>
      <c r="H247" s="93">
        <f t="shared" si="99"/>
        <v>15.383421328335066</v>
      </c>
      <c r="J247" s="93">
        <f t="shared" si="78"/>
        <v>26.75</v>
      </c>
      <c r="K247" s="93">
        <f t="shared" si="79"/>
        <v>26.78</v>
      </c>
      <c r="L247" s="93">
        <f t="shared" si="80"/>
        <v>27.120000000000005</v>
      </c>
      <c r="M247" s="93">
        <f t="shared" si="81"/>
        <v>27.340000000000003</v>
      </c>
      <c r="N247" s="93">
        <f t="shared" si="82"/>
        <v>21</v>
      </c>
      <c r="O247" s="93">
        <f t="shared" si="83"/>
        <v>24.5</v>
      </c>
      <c r="P247" s="93">
        <f t="shared" si="84"/>
        <v>25.380000000000003</v>
      </c>
      <c r="Q247" s="93">
        <f t="shared" si="85"/>
        <v>27.159999999999997</v>
      </c>
      <c r="R247" s="93">
        <f t="shared" si="86"/>
        <v>26.8</v>
      </c>
      <c r="S247" s="93">
        <f t="shared" si="87"/>
        <v>26.139999999999997</v>
      </c>
      <c r="V247" s="93">
        <f t="shared" si="88"/>
        <v>26.75</v>
      </c>
      <c r="X247" s="91">
        <v>29.1</v>
      </c>
      <c r="Y247" s="91">
        <v>26.5</v>
      </c>
      <c r="Z247" s="91">
        <v>22.1</v>
      </c>
      <c r="AA247" s="91">
        <v>29.3</v>
      </c>
      <c r="AB247" s="92"/>
      <c r="AD247" s="93">
        <f t="shared" si="89"/>
        <v>26.78</v>
      </c>
      <c r="AE247" s="91">
        <v>27.6</v>
      </c>
      <c r="AF247" s="91">
        <v>29.4</v>
      </c>
      <c r="AG247" s="91">
        <v>26.3</v>
      </c>
      <c r="AH247" s="91">
        <v>22.2</v>
      </c>
      <c r="AI247" s="91">
        <v>28.4</v>
      </c>
      <c r="AJ247" s="92"/>
      <c r="AL247" s="93">
        <f t="shared" si="90"/>
        <v>27.120000000000005</v>
      </c>
      <c r="AM247" s="91">
        <v>27.9</v>
      </c>
      <c r="AN247" s="91">
        <v>29.3</v>
      </c>
      <c r="AO247" s="91">
        <v>26.6</v>
      </c>
      <c r="AP247" s="91">
        <v>23.2</v>
      </c>
      <c r="AQ247" s="91">
        <v>28.6</v>
      </c>
      <c r="AR247" s="92"/>
      <c r="AT247" s="93">
        <f t="shared" si="91"/>
        <v>27.340000000000003</v>
      </c>
      <c r="AU247" s="91">
        <v>28.2</v>
      </c>
      <c r="AV247" s="91">
        <v>29.6</v>
      </c>
      <c r="AW247" s="91">
        <v>27.2</v>
      </c>
      <c r="AX247" s="91">
        <v>22.9</v>
      </c>
      <c r="AY247" s="91">
        <v>28.8</v>
      </c>
      <c r="AZ247" s="92"/>
      <c r="BB247" s="93">
        <f t="shared" si="92"/>
        <v>21</v>
      </c>
      <c r="BC247" s="91">
        <v>22.8</v>
      </c>
      <c r="BE247" s="91">
        <v>21.7</v>
      </c>
      <c r="BF247" s="91">
        <v>18.5</v>
      </c>
      <c r="BH247" s="92"/>
      <c r="BJ247" s="93">
        <f t="shared" si="93"/>
        <v>24.5</v>
      </c>
      <c r="BK247" s="91">
        <v>24.6</v>
      </c>
      <c r="BL247" s="91">
        <v>26</v>
      </c>
      <c r="BM247" s="91">
        <v>24.9</v>
      </c>
      <c r="BN247" s="91">
        <v>21.3</v>
      </c>
      <c r="BO247" s="91">
        <v>25.7</v>
      </c>
      <c r="BR247" s="93">
        <f t="shared" si="94"/>
        <v>25.380000000000003</v>
      </c>
      <c r="BS247" s="91">
        <v>26.9</v>
      </c>
      <c r="BT247" s="91">
        <v>27.7</v>
      </c>
      <c r="BU247" s="91">
        <v>25</v>
      </c>
      <c r="BV247" s="91">
        <v>21.4</v>
      </c>
      <c r="BW247" s="91">
        <v>25.9</v>
      </c>
      <c r="BZ247" s="93">
        <f t="shared" si="95"/>
        <v>27.159999999999997</v>
      </c>
      <c r="CA247" s="91">
        <v>28.3</v>
      </c>
      <c r="CB247" s="91">
        <v>29.1</v>
      </c>
      <c r="CC247" s="91">
        <v>26.8</v>
      </c>
      <c r="CD247" s="91">
        <v>23.4</v>
      </c>
      <c r="CE247" s="91">
        <v>28.2</v>
      </c>
      <c r="CH247" s="93">
        <f t="shared" si="96"/>
        <v>26.8</v>
      </c>
      <c r="CI247" s="91">
        <v>27.5</v>
      </c>
      <c r="CJ247" s="91">
        <v>29.3</v>
      </c>
      <c r="CK247" s="91">
        <v>26.1</v>
      </c>
      <c r="CL247" s="91">
        <v>22.5</v>
      </c>
      <c r="CM247" s="91">
        <v>28.6</v>
      </c>
      <c r="CP247" s="93">
        <f t="shared" si="97"/>
        <v>26.139999999999997</v>
      </c>
      <c r="CQ247" s="91">
        <v>26.1</v>
      </c>
      <c r="CR247" s="91">
        <v>28.6</v>
      </c>
      <c r="CS247" s="91">
        <v>25.8</v>
      </c>
      <c r="CT247" s="91">
        <v>22.2</v>
      </c>
      <c r="CU247" s="91">
        <v>28</v>
      </c>
    </row>
    <row r="248" spans="3:99">
      <c r="C248" s="92">
        <f t="shared" si="98"/>
        <v>45904</v>
      </c>
      <c r="D248" s="93">
        <f t="shared" si="75"/>
        <v>24.368500000000001</v>
      </c>
      <c r="E248" s="93">
        <f t="shared" si="76"/>
        <v>25</v>
      </c>
      <c r="F248" s="93">
        <f t="shared" si="77"/>
        <v>16.368500000000001</v>
      </c>
      <c r="G248" s="93">
        <f>指導機関用調整項目!$G$2*F248/$F$367</f>
        <v>0.12231682597990012</v>
      </c>
      <c r="H248" s="93">
        <f t="shared" si="99"/>
        <v>15.505738154314965</v>
      </c>
      <c r="J248" s="93">
        <f t="shared" si="78"/>
        <v>25.975000000000001</v>
      </c>
      <c r="K248" s="93">
        <f t="shared" si="79"/>
        <v>25.96</v>
      </c>
      <c r="L248" s="93">
        <f t="shared" si="80"/>
        <v>26.3</v>
      </c>
      <c r="M248" s="93">
        <f t="shared" si="81"/>
        <v>26.579999999999995</v>
      </c>
      <c r="N248" s="93">
        <f t="shared" si="82"/>
        <v>20.7</v>
      </c>
      <c r="O248" s="93">
        <f t="shared" si="83"/>
        <v>24.119999999999997</v>
      </c>
      <c r="P248" s="93">
        <f t="shared" si="84"/>
        <v>25</v>
      </c>
      <c r="Q248" s="93">
        <f t="shared" si="85"/>
        <v>26.839999999999996</v>
      </c>
      <c r="R248" s="93">
        <f t="shared" si="86"/>
        <v>26.479999999999997</v>
      </c>
      <c r="S248" s="93">
        <f t="shared" si="87"/>
        <v>25.72</v>
      </c>
      <c r="V248" s="93">
        <f t="shared" si="88"/>
        <v>25.975000000000001</v>
      </c>
      <c r="X248" s="91">
        <v>27.7</v>
      </c>
      <c r="Y248" s="91">
        <v>27.2</v>
      </c>
      <c r="Z248" s="91">
        <v>22.6</v>
      </c>
      <c r="AA248" s="91">
        <v>26.4</v>
      </c>
      <c r="AB248" s="92"/>
      <c r="AD248" s="93">
        <f t="shared" si="89"/>
        <v>25.96</v>
      </c>
      <c r="AE248" s="91">
        <v>26.3</v>
      </c>
      <c r="AF248" s="91">
        <v>27.7</v>
      </c>
      <c r="AG248" s="91">
        <v>27.2</v>
      </c>
      <c r="AH248" s="91">
        <v>22.6</v>
      </c>
      <c r="AI248" s="91">
        <v>26</v>
      </c>
      <c r="AJ248" s="92"/>
      <c r="AL248" s="93">
        <f t="shared" si="90"/>
        <v>26.3</v>
      </c>
      <c r="AM248" s="91">
        <v>26.3</v>
      </c>
      <c r="AN248" s="91">
        <v>28.4</v>
      </c>
      <c r="AO248" s="91">
        <v>27</v>
      </c>
      <c r="AP248" s="91">
        <v>23.1</v>
      </c>
      <c r="AQ248" s="91">
        <v>26.7</v>
      </c>
      <c r="AR248" s="92"/>
      <c r="AT248" s="93">
        <f t="shared" si="91"/>
        <v>26.579999999999995</v>
      </c>
      <c r="AU248" s="91">
        <v>26.1</v>
      </c>
      <c r="AV248" s="91">
        <v>28.9</v>
      </c>
      <c r="AW248" s="91">
        <v>27.6</v>
      </c>
      <c r="AX248" s="91">
        <v>23.3</v>
      </c>
      <c r="AY248" s="91">
        <v>27</v>
      </c>
      <c r="AZ248" s="92"/>
      <c r="BB248" s="93">
        <f t="shared" si="92"/>
        <v>20.7</v>
      </c>
      <c r="BC248" s="91">
        <v>21.7</v>
      </c>
      <c r="BE248" s="91">
        <v>21.5</v>
      </c>
      <c r="BF248" s="91">
        <v>18.899999999999999</v>
      </c>
      <c r="BH248" s="92"/>
      <c r="BJ248" s="93">
        <f t="shared" si="93"/>
        <v>24.119999999999997</v>
      </c>
      <c r="BK248" s="91">
        <v>23.7</v>
      </c>
      <c r="BL248" s="91">
        <v>26.4</v>
      </c>
      <c r="BM248" s="91">
        <v>24.2</v>
      </c>
      <c r="BN248" s="91">
        <v>21.8</v>
      </c>
      <c r="BO248" s="91">
        <v>24.5</v>
      </c>
      <c r="BR248" s="93">
        <f t="shared" si="94"/>
        <v>25</v>
      </c>
      <c r="BS248" s="91">
        <v>24.9</v>
      </c>
      <c r="BT248" s="91">
        <v>26.8</v>
      </c>
      <c r="BU248" s="91">
        <v>25.5</v>
      </c>
      <c r="BV248" s="91">
        <v>22</v>
      </c>
      <c r="BW248" s="91">
        <v>25.8</v>
      </c>
      <c r="BZ248" s="93">
        <f t="shared" si="95"/>
        <v>26.839999999999996</v>
      </c>
      <c r="CA248" s="91">
        <v>27</v>
      </c>
      <c r="CB248" s="91">
        <v>28.2</v>
      </c>
      <c r="CC248" s="91">
        <v>27.2</v>
      </c>
      <c r="CD248" s="91">
        <v>24.1</v>
      </c>
      <c r="CE248" s="91">
        <v>27.7</v>
      </c>
      <c r="CH248" s="93">
        <f t="shared" si="96"/>
        <v>26.479999999999997</v>
      </c>
      <c r="CI248" s="91">
        <v>26.6</v>
      </c>
      <c r="CJ248" s="91">
        <v>28.5</v>
      </c>
      <c r="CK248" s="91">
        <v>26.5</v>
      </c>
      <c r="CL248" s="91">
        <v>23.3</v>
      </c>
      <c r="CM248" s="91">
        <v>27.5</v>
      </c>
      <c r="CP248" s="93">
        <f t="shared" si="97"/>
        <v>25.72</v>
      </c>
      <c r="CQ248" s="91">
        <v>24.9</v>
      </c>
      <c r="CR248" s="91">
        <v>28.2</v>
      </c>
      <c r="CS248" s="91">
        <v>26.2</v>
      </c>
      <c r="CT248" s="91">
        <v>22.8</v>
      </c>
      <c r="CU248" s="91">
        <v>26.5</v>
      </c>
    </row>
    <row r="249" spans="3:99">
      <c r="C249" s="92">
        <f t="shared" si="98"/>
        <v>45905</v>
      </c>
      <c r="D249" s="93">
        <f t="shared" si="75"/>
        <v>24.753744000000001</v>
      </c>
      <c r="E249" s="93">
        <f t="shared" si="76"/>
        <v>25.380000000000003</v>
      </c>
      <c r="F249" s="93">
        <f t="shared" si="77"/>
        <v>16.753744000000001</v>
      </c>
      <c r="G249" s="93">
        <f>指導機関用調整項目!$G$2*F249/$F$367</f>
        <v>0.12519563731311945</v>
      </c>
      <c r="H249" s="93">
        <f t="shared" si="99"/>
        <v>15.630933791628085</v>
      </c>
      <c r="J249" s="93">
        <f t="shared" si="78"/>
        <v>27</v>
      </c>
      <c r="K249" s="93">
        <f t="shared" si="79"/>
        <v>26.54</v>
      </c>
      <c r="L249" s="93">
        <f t="shared" si="80"/>
        <v>27</v>
      </c>
      <c r="M249" s="93">
        <f t="shared" si="81"/>
        <v>27.24</v>
      </c>
      <c r="N249" s="93">
        <f t="shared" si="82"/>
        <v>20.833333333333332</v>
      </c>
      <c r="O249" s="93">
        <f t="shared" si="83"/>
        <v>24.44</v>
      </c>
      <c r="P249" s="93">
        <f t="shared" si="84"/>
        <v>25.380000000000003</v>
      </c>
      <c r="Q249" s="93">
        <f t="shared" si="85"/>
        <v>26.779999999999994</v>
      </c>
      <c r="R249" s="93">
        <f t="shared" si="86"/>
        <v>26.26</v>
      </c>
      <c r="S249" s="93">
        <f t="shared" si="87"/>
        <v>25.68</v>
      </c>
      <c r="V249" s="93">
        <f t="shared" si="88"/>
        <v>27</v>
      </c>
      <c r="X249" s="91">
        <v>28.4</v>
      </c>
      <c r="Y249" s="91">
        <v>27.3</v>
      </c>
      <c r="Z249" s="91">
        <v>23.8</v>
      </c>
      <c r="AA249" s="91">
        <v>28.5</v>
      </c>
      <c r="AB249" s="92"/>
      <c r="AD249" s="93">
        <f t="shared" si="89"/>
        <v>26.54</v>
      </c>
      <c r="AE249" s="91">
        <v>25.9</v>
      </c>
      <c r="AF249" s="91">
        <v>27.9</v>
      </c>
      <c r="AG249" s="91">
        <v>27.6</v>
      </c>
      <c r="AH249" s="91">
        <v>23.6</v>
      </c>
      <c r="AI249" s="91">
        <v>27.7</v>
      </c>
      <c r="AJ249" s="92"/>
      <c r="AL249" s="93">
        <f t="shared" si="90"/>
        <v>27</v>
      </c>
      <c r="AM249" s="91">
        <v>26.4</v>
      </c>
      <c r="AN249" s="91">
        <v>28.5</v>
      </c>
      <c r="AO249" s="91">
        <v>27.5</v>
      </c>
      <c r="AP249" s="91">
        <v>24.4</v>
      </c>
      <c r="AQ249" s="91">
        <v>28.2</v>
      </c>
      <c r="AR249" s="92"/>
      <c r="AT249" s="93">
        <f t="shared" si="91"/>
        <v>27.24</v>
      </c>
      <c r="AU249" s="91">
        <v>27</v>
      </c>
      <c r="AV249" s="91">
        <v>28.8</v>
      </c>
      <c r="AW249" s="91">
        <v>27.9</v>
      </c>
      <c r="AX249" s="91">
        <v>24.3</v>
      </c>
      <c r="AY249" s="91">
        <v>28.2</v>
      </c>
      <c r="AZ249" s="92"/>
      <c r="BB249" s="93">
        <f t="shared" si="92"/>
        <v>20.833333333333332</v>
      </c>
      <c r="BC249" s="91">
        <v>21.4</v>
      </c>
      <c r="BE249" s="91">
        <v>21.6</v>
      </c>
      <c r="BF249" s="91">
        <v>19.5</v>
      </c>
      <c r="BH249" s="92"/>
      <c r="BJ249" s="93">
        <f t="shared" si="93"/>
        <v>24.44</v>
      </c>
      <c r="BK249" s="91">
        <v>24.1</v>
      </c>
      <c r="BL249" s="91">
        <v>26.5</v>
      </c>
      <c r="BM249" s="91">
        <v>24.6</v>
      </c>
      <c r="BN249" s="91">
        <v>22.3</v>
      </c>
      <c r="BO249" s="91">
        <v>24.7</v>
      </c>
      <c r="BR249" s="93">
        <f t="shared" si="94"/>
        <v>25.380000000000003</v>
      </c>
      <c r="BS249" s="91">
        <v>25</v>
      </c>
      <c r="BT249" s="91">
        <v>26.3</v>
      </c>
      <c r="BU249" s="91">
        <v>25.7</v>
      </c>
      <c r="BV249" s="91">
        <v>23</v>
      </c>
      <c r="BW249" s="91">
        <v>26.9</v>
      </c>
      <c r="BZ249" s="93">
        <f t="shared" si="95"/>
        <v>26.779999999999994</v>
      </c>
      <c r="CA249" s="91">
        <v>27</v>
      </c>
      <c r="CB249" s="91">
        <v>27.6</v>
      </c>
      <c r="CC249" s="91">
        <v>27.5</v>
      </c>
      <c r="CD249" s="91">
        <v>24.8</v>
      </c>
      <c r="CE249" s="91">
        <v>27</v>
      </c>
      <c r="CH249" s="93">
        <f t="shared" si="96"/>
        <v>26.26</v>
      </c>
      <c r="CI249" s="91">
        <v>26.2</v>
      </c>
      <c r="CJ249" s="91">
        <v>27.8</v>
      </c>
      <c r="CK249" s="91">
        <v>26.7</v>
      </c>
      <c r="CL249" s="91">
        <v>24.4</v>
      </c>
      <c r="CM249" s="91">
        <v>26.2</v>
      </c>
      <c r="CP249" s="93">
        <f t="shared" si="97"/>
        <v>25.68</v>
      </c>
      <c r="CQ249" s="91">
        <v>25.6</v>
      </c>
      <c r="CR249" s="91">
        <v>27.6</v>
      </c>
      <c r="CS249" s="91">
        <v>26.1</v>
      </c>
      <c r="CT249" s="91">
        <v>23.8</v>
      </c>
      <c r="CU249" s="91">
        <v>25.3</v>
      </c>
    </row>
    <row r="250" spans="3:99">
      <c r="C250" s="92">
        <f t="shared" si="98"/>
        <v>45906</v>
      </c>
      <c r="D250" s="93">
        <f t="shared" si="75"/>
        <v>23.739944000000001</v>
      </c>
      <c r="E250" s="93">
        <f t="shared" si="76"/>
        <v>24.380000000000003</v>
      </c>
      <c r="F250" s="93">
        <f t="shared" si="77"/>
        <v>15.739944000000001</v>
      </c>
      <c r="G250" s="93">
        <f>指導機関用調整項目!$G$2*F250/$F$367</f>
        <v>0.11761981801517384</v>
      </c>
      <c r="H250" s="93">
        <f t="shared" si="99"/>
        <v>15.748553609643258</v>
      </c>
      <c r="J250" s="93">
        <f t="shared" si="78"/>
        <v>26.449999999999996</v>
      </c>
      <c r="K250" s="93">
        <f t="shared" si="79"/>
        <v>26.24</v>
      </c>
      <c r="L250" s="93">
        <f t="shared" si="80"/>
        <v>26.52</v>
      </c>
      <c r="M250" s="93">
        <f t="shared" si="81"/>
        <v>26.74</v>
      </c>
      <c r="N250" s="93">
        <f t="shared" si="82"/>
        <v>20.033333333333335</v>
      </c>
      <c r="O250" s="93">
        <f t="shared" si="83"/>
        <v>23.54</v>
      </c>
      <c r="P250" s="93">
        <f t="shared" si="84"/>
        <v>24.380000000000003</v>
      </c>
      <c r="Q250" s="93">
        <f t="shared" si="85"/>
        <v>26.72</v>
      </c>
      <c r="R250" s="93">
        <f t="shared" si="86"/>
        <v>26.04</v>
      </c>
      <c r="S250" s="93">
        <f t="shared" si="87"/>
        <v>25.26</v>
      </c>
      <c r="V250" s="93">
        <f t="shared" si="88"/>
        <v>26.449999999999996</v>
      </c>
      <c r="X250" s="91">
        <v>27.2</v>
      </c>
      <c r="Y250" s="91">
        <v>27.4</v>
      </c>
      <c r="Z250" s="91">
        <v>22.3</v>
      </c>
      <c r="AA250" s="91">
        <v>28.9</v>
      </c>
      <c r="AB250" s="92"/>
      <c r="AD250" s="93">
        <f t="shared" si="89"/>
        <v>26.24</v>
      </c>
      <c r="AE250" s="91">
        <v>26.6</v>
      </c>
      <c r="AF250" s="91">
        <v>26.3</v>
      </c>
      <c r="AG250" s="91">
        <v>27.9</v>
      </c>
      <c r="AH250" s="91">
        <v>22.1</v>
      </c>
      <c r="AI250" s="91">
        <v>28.3</v>
      </c>
      <c r="AJ250" s="92"/>
      <c r="AL250" s="93">
        <f t="shared" si="90"/>
        <v>26.52</v>
      </c>
      <c r="AM250" s="91">
        <v>26.7</v>
      </c>
      <c r="AN250" s="91">
        <v>26.2</v>
      </c>
      <c r="AO250" s="91">
        <v>27.6</v>
      </c>
      <c r="AP250" s="91">
        <v>23.1</v>
      </c>
      <c r="AQ250" s="91">
        <v>29</v>
      </c>
      <c r="AR250" s="92"/>
      <c r="AT250" s="93">
        <f t="shared" si="91"/>
        <v>26.74</v>
      </c>
      <c r="AU250" s="91">
        <v>27.2</v>
      </c>
      <c r="AV250" s="91">
        <v>26.8</v>
      </c>
      <c r="AW250" s="91">
        <v>27.5</v>
      </c>
      <c r="AX250" s="91">
        <v>23.3</v>
      </c>
      <c r="AY250" s="91">
        <v>28.9</v>
      </c>
      <c r="AZ250" s="92"/>
      <c r="BB250" s="93">
        <f t="shared" si="92"/>
        <v>20.033333333333335</v>
      </c>
      <c r="BC250" s="91">
        <v>22.2</v>
      </c>
      <c r="BE250" s="91">
        <v>20.8</v>
      </c>
      <c r="BF250" s="91">
        <v>17.100000000000001</v>
      </c>
      <c r="BH250" s="92"/>
      <c r="BJ250" s="93">
        <f t="shared" si="93"/>
        <v>23.54</v>
      </c>
      <c r="BK250" s="91">
        <v>24.9</v>
      </c>
      <c r="BL250" s="91">
        <v>23.4</v>
      </c>
      <c r="BM250" s="91">
        <v>24.2</v>
      </c>
      <c r="BN250" s="91">
        <v>20.399999999999999</v>
      </c>
      <c r="BO250" s="91">
        <v>24.8</v>
      </c>
      <c r="BR250" s="93">
        <f t="shared" si="94"/>
        <v>24.380000000000003</v>
      </c>
      <c r="BS250" s="91">
        <v>25.3</v>
      </c>
      <c r="BT250" s="91">
        <v>24.1</v>
      </c>
      <c r="BU250" s="91">
        <v>25.6</v>
      </c>
      <c r="BV250" s="91">
        <v>21.5</v>
      </c>
      <c r="BW250" s="91">
        <v>25.4</v>
      </c>
      <c r="BZ250" s="93">
        <f t="shared" si="95"/>
        <v>26.72</v>
      </c>
      <c r="CA250" s="91">
        <v>26.9</v>
      </c>
      <c r="CB250" s="91">
        <v>25.9</v>
      </c>
      <c r="CC250" s="91">
        <v>28.2</v>
      </c>
      <c r="CD250" s="91">
        <v>24.2</v>
      </c>
      <c r="CE250" s="91">
        <v>28.4</v>
      </c>
      <c r="CH250" s="93">
        <f t="shared" si="96"/>
        <v>26.04</v>
      </c>
      <c r="CI250" s="91">
        <v>26.6</v>
      </c>
      <c r="CJ250" s="91">
        <v>25.2</v>
      </c>
      <c r="CK250" s="91">
        <v>27.9</v>
      </c>
      <c r="CL250" s="91">
        <v>23.1</v>
      </c>
      <c r="CM250" s="91">
        <v>27.4</v>
      </c>
      <c r="CP250" s="93">
        <f t="shared" si="97"/>
        <v>25.26</v>
      </c>
      <c r="CQ250" s="91">
        <v>26</v>
      </c>
      <c r="CR250" s="91">
        <v>24.4</v>
      </c>
      <c r="CS250" s="91">
        <v>26.7</v>
      </c>
      <c r="CT250" s="91">
        <v>22.4</v>
      </c>
      <c r="CU250" s="91">
        <v>26.8</v>
      </c>
    </row>
    <row r="251" spans="3:99">
      <c r="C251" s="92">
        <f t="shared" si="98"/>
        <v>45907</v>
      </c>
      <c r="D251" s="93">
        <f t="shared" si="75"/>
        <v>23.679116</v>
      </c>
      <c r="E251" s="93">
        <f t="shared" si="76"/>
        <v>24.32</v>
      </c>
      <c r="F251" s="93">
        <f t="shared" si="77"/>
        <v>15.679116</v>
      </c>
      <c r="G251" s="93">
        <f>指導機関用調整項目!$G$2*F251/$F$367</f>
        <v>0.11716526885729711</v>
      </c>
      <c r="H251" s="93">
        <f t="shared" si="99"/>
        <v>15.865718878500555</v>
      </c>
      <c r="J251" s="93">
        <f t="shared" si="78"/>
        <v>25</v>
      </c>
      <c r="K251" s="93">
        <f t="shared" si="79"/>
        <v>25.380000000000003</v>
      </c>
      <c r="L251" s="93">
        <f t="shared" si="80"/>
        <v>25.56</v>
      </c>
      <c r="M251" s="93">
        <f t="shared" si="81"/>
        <v>25.78</v>
      </c>
      <c r="N251" s="93">
        <f t="shared" si="82"/>
        <v>19.8</v>
      </c>
      <c r="O251" s="93">
        <f t="shared" si="83"/>
        <v>23.26</v>
      </c>
      <c r="P251" s="93">
        <f t="shared" si="84"/>
        <v>24.32</v>
      </c>
      <c r="Q251" s="93">
        <f t="shared" si="85"/>
        <v>26.06</v>
      </c>
      <c r="R251" s="93">
        <f t="shared" si="86"/>
        <v>25.56</v>
      </c>
      <c r="S251" s="93">
        <f t="shared" si="87"/>
        <v>24.94</v>
      </c>
      <c r="V251" s="93">
        <f t="shared" si="88"/>
        <v>25</v>
      </c>
      <c r="X251" s="91">
        <v>25.1</v>
      </c>
      <c r="Y251" s="91">
        <v>26.3</v>
      </c>
      <c r="Z251" s="91">
        <v>21.5</v>
      </c>
      <c r="AA251" s="91">
        <v>27.1</v>
      </c>
      <c r="AB251" s="92"/>
      <c r="AD251" s="93">
        <f t="shared" si="89"/>
        <v>25.380000000000003</v>
      </c>
      <c r="AE251" s="91">
        <v>27.7</v>
      </c>
      <c r="AF251" s="91">
        <v>25.3</v>
      </c>
      <c r="AG251" s="91">
        <v>25.5</v>
      </c>
      <c r="AH251" s="91">
        <v>21.5</v>
      </c>
      <c r="AI251" s="91">
        <v>26.9</v>
      </c>
      <c r="AJ251" s="92"/>
      <c r="AL251" s="93">
        <f t="shared" si="90"/>
        <v>25.56</v>
      </c>
      <c r="AM251" s="91">
        <v>27.5</v>
      </c>
      <c r="AN251" s="91">
        <v>25.2</v>
      </c>
      <c r="AO251" s="91">
        <v>25.4</v>
      </c>
      <c r="AP251" s="91">
        <v>22.7</v>
      </c>
      <c r="AQ251" s="91">
        <v>27</v>
      </c>
      <c r="AR251" s="92"/>
      <c r="AT251" s="93">
        <f t="shared" si="91"/>
        <v>25.78</v>
      </c>
      <c r="AU251" s="91">
        <v>28.2</v>
      </c>
      <c r="AV251" s="91">
        <v>25.7</v>
      </c>
      <c r="AW251" s="91">
        <v>25.3</v>
      </c>
      <c r="AX251" s="91">
        <v>22.7</v>
      </c>
      <c r="AY251" s="91">
        <v>27</v>
      </c>
      <c r="AZ251" s="92"/>
      <c r="BB251" s="93">
        <f t="shared" si="92"/>
        <v>19.8</v>
      </c>
      <c r="BC251" s="91">
        <v>22</v>
      </c>
      <c r="BE251" s="91">
        <v>21.5</v>
      </c>
      <c r="BF251" s="91">
        <v>15.9</v>
      </c>
      <c r="BH251" s="92"/>
      <c r="BJ251" s="93">
        <f t="shared" si="93"/>
        <v>23.26</v>
      </c>
      <c r="BK251" s="91">
        <v>25.6</v>
      </c>
      <c r="BL251" s="91">
        <v>23.3</v>
      </c>
      <c r="BM251" s="91">
        <v>23.8</v>
      </c>
      <c r="BN251" s="91">
        <v>19</v>
      </c>
      <c r="BO251" s="91">
        <v>24.6</v>
      </c>
      <c r="BR251" s="93">
        <f t="shared" si="94"/>
        <v>24.32</v>
      </c>
      <c r="BS251" s="91">
        <v>26.4</v>
      </c>
      <c r="BT251" s="91">
        <v>23.6</v>
      </c>
      <c r="BU251" s="91">
        <v>24.4</v>
      </c>
      <c r="BV251" s="91">
        <v>21.1</v>
      </c>
      <c r="BW251" s="91">
        <v>26.1</v>
      </c>
      <c r="BZ251" s="93">
        <f t="shared" si="95"/>
        <v>26.06</v>
      </c>
      <c r="CA251" s="91">
        <v>28.1</v>
      </c>
      <c r="CB251" s="91">
        <v>25.2</v>
      </c>
      <c r="CC251" s="91">
        <v>26.5</v>
      </c>
      <c r="CD251" s="91">
        <v>23.6</v>
      </c>
      <c r="CE251" s="91">
        <v>26.9</v>
      </c>
      <c r="CH251" s="93">
        <f t="shared" si="96"/>
        <v>25.56</v>
      </c>
      <c r="CI251" s="91">
        <v>27.9</v>
      </c>
      <c r="CJ251" s="91">
        <v>24.8</v>
      </c>
      <c r="CK251" s="91">
        <v>26.5</v>
      </c>
      <c r="CL251" s="91">
        <v>22.3</v>
      </c>
      <c r="CM251" s="91">
        <v>26.3</v>
      </c>
      <c r="CP251" s="93">
        <f t="shared" si="97"/>
        <v>24.94</v>
      </c>
      <c r="CQ251" s="91">
        <v>27.3</v>
      </c>
      <c r="CR251" s="91">
        <v>24.2</v>
      </c>
      <c r="CS251" s="91">
        <v>24.9</v>
      </c>
      <c r="CT251" s="91">
        <v>21.6</v>
      </c>
      <c r="CU251" s="91">
        <v>26.7</v>
      </c>
    </row>
    <row r="252" spans="3:99">
      <c r="C252" s="92">
        <f t="shared" si="98"/>
        <v>45908</v>
      </c>
      <c r="D252" s="93">
        <f t="shared" si="75"/>
        <v>23.537184</v>
      </c>
      <c r="E252" s="93">
        <f t="shared" si="76"/>
        <v>24.18</v>
      </c>
      <c r="F252" s="93">
        <f t="shared" si="77"/>
        <v>15.537184</v>
      </c>
      <c r="G252" s="93">
        <f>指導機関用調整項目!$G$2*F252/$F$367</f>
        <v>0.11610465415558473</v>
      </c>
      <c r="H252" s="93">
        <f t="shared" si="99"/>
        <v>15.98182353265614</v>
      </c>
      <c r="J252" s="93">
        <f t="shared" si="78"/>
        <v>24.9</v>
      </c>
      <c r="K252" s="93">
        <f t="shared" si="79"/>
        <v>25.56</v>
      </c>
      <c r="L252" s="93">
        <f t="shared" si="80"/>
        <v>25.8</v>
      </c>
      <c r="M252" s="93">
        <f t="shared" si="81"/>
        <v>25.959999999999997</v>
      </c>
      <c r="N252" s="93">
        <f t="shared" si="82"/>
        <v>19.8</v>
      </c>
      <c r="O252" s="93">
        <f t="shared" si="83"/>
        <v>22.9</v>
      </c>
      <c r="P252" s="93">
        <f t="shared" si="84"/>
        <v>24.18</v>
      </c>
      <c r="Q252" s="93">
        <f t="shared" si="85"/>
        <v>26.28</v>
      </c>
      <c r="R252" s="93">
        <f t="shared" si="86"/>
        <v>25.440000000000005</v>
      </c>
      <c r="S252" s="93">
        <f t="shared" si="87"/>
        <v>24.48</v>
      </c>
      <c r="V252" s="93">
        <f t="shared" si="88"/>
        <v>24.9</v>
      </c>
      <c r="X252" s="91">
        <v>23.9</v>
      </c>
      <c r="Y252" s="91">
        <v>25.8</v>
      </c>
      <c r="Z252" s="91">
        <v>23.1</v>
      </c>
      <c r="AA252" s="91">
        <v>26.8</v>
      </c>
      <c r="AB252" s="92"/>
      <c r="AD252" s="93">
        <f t="shared" si="89"/>
        <v>25.56</v>
      </c>
      <c r="AE252" s="91">
        <v>28</v>
      </c>
      <c r="AF252" s="91">
        <v>24.5</v>
      </c>
      <c r="AG252" s="91">
        <v>25.2</v>
      </c>
      <c r="AH252" s="91">
        <v>23.6</v>
      </c>
      <c r="AI252" s="91">
        <v>26.5</v>
      </c>
      <c r="AJ252" s="92"/>
      <c r="AL252" s="93">
        <f t="shared" si="90"/>
        <v>25.8</v>
      </c>
      <c r="AM252" s="91">
        <v>28.1</v>
      </c>
      <c r="AN252" s="91">
        <v>25.2</v>
      </c>
      <c r="AO252" s="91">
        <v>25.1</v>
      </c>
      <c r="AP252" s="91">
        <v>23.7</v>
      </c>
      <c r="AQ252" s="91">
        <v>26.9</v>
      </c>
      <c r="AR252" s="92"/>
      <c r="AT252" s="93">
        <f t="shared" si="91"/>
        <v>25.959999999999997</v>
      </c>
      <c r="AU252" s="91">
        <v>28.3</v>
      </c>
      <c r="AV252" s="91">
        <v>25.5</v>
      </c>
      <c r="AW252" s="91">
        <v>24.9</v>
      </c>
      <c r="AX252" s="91">
        <v>24</v>
      </c>
      <c r="AY252" s="91">
        <v>27.1</v>
      </c>
      <c r="AZ252" s="92"/>
      <c r="BB252" s="93">
        <f t="shared" si="92"/>
        <v>19.8</v>
      </c>
      <c r="BC252" s="91">
        <v>23.5</v>
      </c>
      <c r="BE252" s="91">
        <v>20.2</v>
      </c>
      <c r="BF252" s="91">
        <v>15.7</v>
      </c>
      <c r="BH252" s="92"/>
      <c r="BJ252" s="93">
        <f t="shared" si="93"/>
        <v>22.9</v>
      </c>
      <c r="BK252" s="91">
        <v>26</v>
      </c>
      <c r="BL252" s="91">
        <v>22.1</v>
      </c>
      <c r="BM252" s="91">
        <v>23</v>
      </c>
      <c r="BN252" s="91">
        <v>19.8</v>
      </c>
      <c r="BO252" s="91">
        <v>23.6</v>
      </c>
      <c r="BR252" s="93">
        <f t="shared" si="94"/>
        <v>24.18</v>
      </c>
      <c r="BS252" s="91">
        <v>26.6</v>
      </c>
      <c r="BT252" s="91">
        <v>23</v>
      </c>
      <c r="BU252" s="91">
        <v>23.5</v>
      </c>
      <c r="BV252" s="91">
        <v>21.9</v>
      </c>
      <c r="BW252" s="91">
        <v>25.9</v>
      </c>
      <c r="BZ252" s="93">
        <f t="shared" si="95"/>
        <v>26.28</v>
      </c>
      <c r="CA252" s="91">
        <v>28</v>
      </c>
      <c r="CB252" s="91">
        <v>25.2</v>
      </c>
      <c r="CC252" s="91">
        <v>25.5</v>
      </c>
      <c r="CD252" s="91">
        <v>23.9</v>
      </c>
      <c r="CE252" s="91">
        <v>28.8</v>
      </c>
      <c r="CH252" s="93">
        <f t="shared" si="96"/>
        <v>25.440000000000005</v>
      </c>
      <c r="CI252" s="91">
        <v>27.4</v>
      </c>
      <c r="CJ252" s="91">
        <v>23.8</v>
      </c>
      <c r="CK252" s="91">
        <v>25</v>
      </c>
      <c r="CL252" s="91">
        <v>23.1</v>
      </c>
      <c r="CM252" s="91">
        <v>27.9</v>
      </c>
      <c r="CP252" s="93">
        <f t="shared" si="97"/>
        <v>24.48</v>
      </c>
      <c r="CQ252" s="91">
        <v>27.1</v>
      </c>
      <c r="CR252" s="91">
        <v>22.8</v>
      </c>
      <c r="CS252" s="91">
        <v>24.1</v>
      </c>
      <c r="CT252" s="91">
        <v>22.3</v>
      </c>
      <c r="CU252" s="91">
        <v>26.1</v>
      </c>
    </row>
    <row r="253" spans="3:99">
      <c r="C253" s="92">
        <f t="shared" si="98"/>
        <v>45909</v>
      </c>
      <c r="D253" s="93">
        <f t="shared" si="75"/>
        <v>24.145464</v>
      </c>
      <c r="E253" s="93">
        <f t="shared" si="76"/>
        <v>24.78</v>
      </c>
      <c r="F253" s="93">
        <f t="shared" si="77"/>
        <v>16.145464</v>
      </c>
      <c r="G253" s="93">
        <f>指導機関用調整項目!$G$2*F253/$F$367</f>
        <v>0.12065014573435208</v>
      </c>
      <c r="H253" s="93">
        <f t="shared" si="99"/>
        <v>16.102473678390492</v>
      </c>
      <c r="J253" s="93">
        <f t="shared" si="78"/>
        <v>25.15</v>
      </c>
      <c r="K253" s="93">
        <f t="shared" si="79"/>
        <v>25.76</v>
      </c>
      <c r="L253" s="93">
        <f t="shared" si="80"/>
        <v>25.859999999999996</v>
      </c>
      <c r="M253" s="93">
        <f t="shared" si="81"/>
        <v>26.22</v>
      </c>
      <c r="N253" s="93">
        <f t="shared" si="82"/>
        <v>20.966666666666669</v>
      </c>
      <c r="O253" s="93">
        <f t="shared" si="83"/>
        <v>23.96</v>
      </c>
      <c r="P253" s="93">
        <f t="shared" si="84"/>
        <v>24.78</v>
      </c>
      <c r="Q253" s="93">
        <f t="shared" si="85"/>
        <v>26.639999999999997</v>
      </c>
      <c r="R253" s="93">
        <f t="shared" si="86"/>
        <v>26.2</v>
      </c>
      <c r="S253" s="93">
        <f t="shared" si="87"/>
        <v>25.380000000000003</v>
      </c>
      <c r="V253" s="93">
        <f t="shared" si="88"/>
        <v>25.15</v>
      </c>
      <c r="X253" s="91">
        <v>25.8</v>
      </c>
      <c r="Y253" s="91">
        <v>26.3</v>
      </c>
      <c r="Z253" s="91">
        <v>22.2</v>
      </c>
      <c r="AA253" s="91">
        <v>26.3</v>
      </c>
      <c r="AB253" s="92"/>
      <c r="AD253" s="93">
        <f t="shared" si="89"/>
        <v>25.76</v>
      </c>
      <c r="AE253" s="91">
        <v>28.3</v>
      </c>
      <c r="AF253" s="91">
        <v>24.8</v>
      </c>
      <c r="AG253" s="91">
        <v>25.8</v>
      </c>
      <c r="AH253" s="91">
        <v>22.9</v>
      </c>
      <c r="AI253" s="91">
        <v>27</v>
      </c>
      <c r="AJ253" s="92"/>
      <c r="AL253" s="93">
        <f t="shared" si="90"/>
        <v>25.859999999999996</v>
      </c>
      <c r="AM253" s="91">
        <v>27.9</v>
      </c>
      <c r="AN253" s="91">
        <v>25.2</v>
      </c>
      <c r="AO253" s="91">
        <v>26.4</v>
      </c>
      <c r="AP253" s="91">
        <v>23.1</v>
      </c>
      <c r="AQ253" s="91">
        <v>26.7</v>
      </c>
      <c r="AR253" s="92"/>
      <c r="AT253" s="93">
        <f t="shared" si="91"/>
        <v>26.22</v>
      </c>
      <c r="AU253" s="91">
        <v>28.2</v>
      </c>
      <c r="AV253" s="91">
        <v>26</v>
      </c>
      <c r="AW253" s="91">
        <v>26.4</v>
      </c>
      <c r="AX253" s="91">
        <v>23.5</v>
      </c>
      <c r="AY253" s="91">
        <v>27</v>
      </c>
      <c r="AZ253" s="92"/>
      <c r="BB253" s="93">
        <f t="shared" si="92"/>
        <v>20.966666666666669</v>
      </c>
      <c r="BC253" s="91">
        <v>23.8</v>
      </c>
      <c r="BE253" s="91">
        <v>20.6</v>
      </c>
      <c r="BF253" s="91">
        <v>18.5</v>
      </c>
      <c r="BH253" s="92"/>
      <c r="BJ253" s="93">
        <f t="shared" si="93"/>
        <v>23.96</v>
      </c>
      <c r="BK253" s="91">
        <v>26.3</v>
      </c>
      <c r="BL253" s="91">
        <v>24.5</v>
      </c>
      <c r="BM253" s="91">
        <v>23.6</v>
      </c>
      <c r="BN253" s="91">
        <v>21.6</v>
      </c>
      <c r="BO253" s="91">
        <v>23.8</v>
      </c>
      <c r="BR253" s="93">
        <f t="shared" si="94"/>
        <v>24.78</v>
      </c>
      <c r="BS253" s="91">
        <v>26.6</v>
      </c>
      <c r="BT253" s="91">
        <v>24.5</v>
      </c>
      <c r="BU253" s="91">
        <v>24.8</v>
      </c>
      <c r="BV253" s="91">
        <v>22.4</v>
      </c>
      <c r="BW253" s="91">
        <v>25.6</v>
      </c>
      <c r="BZ253" s="93">
        <f t="shared" si="95"/>
        <v>26.639999999999997</v>
      </c>
      <c r="CA253" s="91">
        <v>28.1</v>
      </c>
      <c r="CB253" s="91">
        <v>26.4</v>
      </c>
      <c r="CC253" s="91">
        <v>26.6</v>
      </c>
      <c r="CD253" s="91">
        <v>23.5</v>
      </c>
      <c r="CE253" s="91">
        <v>28.6</v>
      </c>
      <c r="CH253" s="93">
        <f t="shared" si="96"/>
        <v>26.2</v>
      </c>
      <c r="CI253" s="91">
        <v>27.5</v>
      </c>
      <c r="CJ253" s="91">
        <v>26</v>
      </c>
      <c r="CK253" s="91">
        <v>25.9</v>
      </c>
      <c r="CL253" s="91">
        <v>23.8</v>
      </c>
      <c r="CM253" s="91">
        <v>27.8</v>
      </c>
      <c r="CP253" s="93">
        <f t="shared" si="97"/>
        <v>25.380000000000003</v>
      </c>
      <c r="CQ253" s="91">
        <v>27.2</v>
      </c>
      <c r="CR253" s="91">
        <v>25.5</v>
      </c>
      <c r="CS253" s="91">
        <v>25</v>
      </c>
      <c r="CT253" s="91">
        <v>23.3</v>
      </c>
      <c r="CU253" s="91">
        <v>25.9</v>
      </c>
    </row>
    <row r="254" spans="3:99">
      <c r="C254" s="92">
        <f t="shared" si="98"/>
        <v>45910</v>
      </c>
      <c r="D254" s="93">
        <f t="shared" si="75"/>
        <v>24.429327999999998</v>
      </c>
      <c r="E254" s="93">
        <f t="shared" si="76"/>
        <v>25.06</v>
      </c>
      <c r="F254" s="93">
        <f t="shared" si="77"/>
        <v>16.429327999999998</v>
      </c>
      <c r="G254" s="93">
        <f>指導機関用調整項目!$G$2*F254/$F$367</f>
        <v>0.12277137513777685</v>
      </c>
      <c r="H254" s="93">
        <f t="shared" si="99"/>
        <v>16.225245053528269</v>
      </c>
      <c r="J254" s="93">
        <f t="shared" si="78"/>
        <v>26.875</v>
      </c>
      <c r="K254" s="93">
        <f t="shared" si="79"/>
        <v>26.98</v>
      </c>
      <c r="L254" s="93">
        <f t="shared" si="80"/>
        <v>27.020000000000003</v>
      </c>
      <c r="M254" s="93">
        <f t="shared" si="81"/>
        <v>27.140000000000004</v>
      </c>
      <c r="N254" s="93">
        <f t="shared" si="82"/>
        <v>21.433333333333334</v>
      </c>
      <c r="O254" s="93">
        <f t="shared" si="83"/>
        <v>24.24</v>
      </c>
      <c r="P254" s="93">
        <f t="shared" si="84"/>
        <v>25.06</v>
      </c>
      <c r="Q254" s="93">
        <f t="shared" si="85"/>
        <v>26.879999999999995</v>
      </c>
      <c r="R254" s="93">
        <f t="shared" si="86"/>
        <v>26.46</v>
      </c>
      <c r="S254" s="93">
        <f t="shared" si="87"/>
        <v>25.880000000000003</v>
      </c>
      <c r="V254" s="93">
        <f t="shared" si="88"/>
        <v>26.875</v>
      </c>
      <c r="X254" s="91">
        <v>27.2</v>
      </c>
      <c r="Y254" s="91">
        <v>27.4</v>
      </c>
      <c r="Z254" s="91">
        <v>25.4</v>
      </c>
      <c r="AA254" s="91">
        <v>27.5</v>
      </c>
      <c r="AB254" s="92"/>
      <c r="AD254" s="93">
        <f t="shared" si="89"/>
        <v>26.98</v>
      </c>
      <c r="AE254" s="91">
        <v>28.4</v>
      </c>
      <c r="AF254" s="91">
        <v>26.9</v>
      </c>
      <c r="AG254" s="91">
        <v>26.6</v>
      </c>
      <c r="AH254" s="91">
        <v>26.1</v>
      </c>
      <c r="AI254" s="91">
        <v>26.9</v>
      </c>
      <c r="AJ254" s="92"/>
      <c r="AL254" s="93">
        <f t="shared" si="90"/>
        <v>27.020000000000003</v>
      </c>
      <c r="AM254" s="91">
        <v>28.5</v>
      </c>
      <c r="AN254" s="91">
        <v>27.1</v>
      </c>
      <c r="AO254" s="91">
        <v>27.1</v>
      </c>
      <c r="AP254" s="91">
        <v>25.6</v>
      </c>
      <c r="AQ254" s="91">
        <v>26.8</v>
      </c>
      <c r="AR254" s="92"/>
      <c r="AT254" s="93">
        <f t="shared" si="91"/>
        <v>27.140000000000004</v>
      </c>
      <c r="AU254" s="91">
        <v>28.6</v>
      </c>
      <c r="AV254" s="91">
        <v>27.3</v>
      </c>
      <c r="AW254" s="91">
        <v>27.2</v>
      </c>
      <c r="AX254" s="91">
        <v>25.7</v>
      </c>
      <c r="AY254" s="91">
        <v>26.9</v>
      </c>
      <c r="AZ254" s="92"/>
      <c r="BB254" s="93">
        <f t="shared" si="92"/>
        <v>21.433333333333334</v>
      </c>
      <c r="BC254" s="91">
        <v>23.9</v>
      </c>
      <c r="BE254" s="91">
        <v>20.9</v>
      </c>
      <c r="BF254" s="91">
        <v>19.5</v>
      </c>
      <c r="BH254" s="92"/>
      <c r="BJ254" s="93">
        <f t="shared" si="93"/>
        <v>24.24</v>
      </c>
      <c r="BK254" s="91">
        <v>26.1</v>
      </c>
      <c r="BL254" s="91">
        <v>24.3</v>
      </c>
      <c r="BM254" s="91">
        <v>24</v>
      </c>
      <c r="BN254" s="91">
        <v>23.2</v>
      </c>
      <c r="BO254" s="91">
        <v>23.6</v>
      </c>
      <c r="BR254" s="93">
        <f t="shared" si="94"/>
        <v>25.06</v>
      </c>
      <c r="BS254" s="91">
        <v>26.4</v>
      </c>
      <c r="BT254" s="91">
        <v>25.4</v>
      </c>
      <c r="BU254" s="91">
        <v>25.6</v>
      </c>
      <c r="BV254" s="91">
        <v>24.1</v>
      </c>
      <c r="BW254" s="91">
        <v>23.8</v>
      </c>
      <c r="BZ254" s="93">
        <f t="shared" si="95"/>
        <v>26.879999999999995</v>
      </c>
      <c r="CA254" s="91">
        <v>27.9</v>
      </c>
      <c r="CB254" s="91">
        <v>26.7</v>
      </c>
      <c r="CC254" s="91">
        <v>27.3</v>
      </c>
      <c r="CD254" s="91">
        <v>25.4</v>
      </c>
      <c r="CE254" s="91">
        <v>27.1</v>
      </c>
      <c r="CH254" s="93">
        <f t="shared" si="96"/>
        <v>26.46</v>
      </c>
      <c r="CI254" s="91">
        <v>27.5</v>
      </c>
      <c r="CJ254" s="91">
        <v>26.9</v>
      </c>
      <c r="CK254" s="91">
        <v>26.9</v>
      </c>
      <c r="CL254" s="91">
        <v>24.7</v>
      </c>
      <c r="CM254" s="91">
        <v>26.3</v>
      </c>
      <c r="CP254" s="93">
        <f t="shared" si="97"/>
        <v>25.880000000000003</v>
      </c>
      <c r="CQ254" s="91">
        <v>27.7</v>
      </c>
      <c r="CR254" s="91">
        <v>26.3</v>
      </c>
      <c r="CS254" s="91">
        <v>25.9</v>
      </c>
      <c r="CT254" s="91">
        <v>24.1</v>
      </c>
      <c r="CU254" s="91">
        <v>25.4</v>
      </c>
    </row>
    <row r="255" spans="3:99">
      <c r="C255" s="92">
        <f t="shared" si="98"/>
        <v>45911</v>
      </c>
      <c r="D255" s="93">
        <f t="shared" si="75"/>
        <v>24.713191999999999</v>
      </c>
      <c r="E255" s="93">
        <f t="shared" si="76"/>
        <v>25.34</v>
      </c>
      <c r="F255" s="93">
        <f t="shared" si="77"/>
        <v>16.713191999999999</v>
      </c>
      <c r="G255" s="93">
        <f>指導機関用調整項目!$G$2*F255/$F$367</f>
        <v>0.12489260454120162</v>
      </c>
      <c r="H255" s="93">
        <f t="shared" si="99"/>
        <v>16.350137658069471</v>
      </c>
      <c r="J255" s="93">
        <f t="shared" si="78"/>
        <v>26.125</v>
      </c>
      <c r="K255" s="93">
        <f t="shared" si="79"/>
        <v>26.579999999999995</v>
      </c>
      <c r="L255" s="93">
        <f t="shared" si="80"/>
        <v>26.6</v>
      </c>
      <c r="M255" s="93">
        <f t="shared" si="81"/>
        <v>26.76</v>
      </c>
      <c r="N255" s="93">
        <f t="shared" si="82"/>
        <v>21.233333333333334</v>
      </c>
      <c r="O255" s="93">
        <f t="shared" si="83"/>
        <v>23.799999999999997</v>
      </c>
      <c r="P255" s="93">
        <f t="shared" si="84"/>
        <v>25.34</v>
      </c>
      <c r="Q255" s="93">
        <f t="shared" si="85"/>
        <v>26.78</v>
      </c>
      <c r="R255" s="93">
        <f t="shared" si="86"/>
        <v>26.179999999999996</v>
      </c>
      <c r="S255" s="93">
        <f t="shared" si="87"/>
        <v>25.36</v>
      </c>
      <c r="V255" s="93">
        <f t="shared" si="88"/>
        <v>26.125</v>
      </c>
      <c r="X255" s="91">
        <v>27</v>
      </c>
      <c r="Y255" s="91">
        <v>26</v>
      </c>
      <c r="Z255" s="91">
        <v>25.5</v>
      </c>
      <c r="AA255" s="91">
        <v>26</v>
      </c>
      <c r="AB255" s="92"/>
      <c r="AD255" s="93">
        <f t="shared" si="89"/>
        <v>26.579999999999995</v>
      </c>
      <c r="AE255" s="91">
        <v>28.7</v>
      </c>
      <c r="AF255" s="91">
        <v>26.7</v>
      </c>
      <c r="AG255" s="91">
        <v>25.7</v>
      </c>
      <c r="AH255" s="91">
        <v>25.8</v>
      </c>
      <c r="AI255" s="91">
        <v>26</v>
      </c>
      <c r="AJ255" s="92"/>
      <c r="AL255" s="93">
        <f t="shared" si="90"/>
        <v>26.6</v>
      </c>
      <c r="AM255" s="91">
        <v>29</v>
      </c>
      <c r="AN255" s="91">
        <v>26.6</v>
      </c>
      <c r="AO255" s="91">
        <v>26.3</v>
      </c>
      <c r="AP255" s="91">
        <v>25.4</v>
      </c>
      <c r="AQ255" s="91">
        <v>25.7</v>
      </c>
      <c r="AR255" s="92"/>
      <c r="AT255" s="93">
        <f t="shared" si="91"/>
        <v>26.76</v>
      </c>
      <c r="AU255" s="91">
        <v>29</v>
      </c>
      <c r="AV255" s="91">
        <v>26.8</v>
      </c>
      <c r="AW255" s="91">
        <v>26.7</v>
      </c>
      <c r="AX255" s="91">
        <v>25.6</v>
      </c>
      <c r="AY255" s="91">
        <v>25.7</v>
      </c>
      <c r="AZ255" s="92"/>
      <c r="BB255" s="93">
        <f t="shared" si="92"/>
        <v>21.233333333333334</v>
      </c>
      <c r="BC255" s="91">
        <v>23.4</v>
      </c>
      <c r="BE255" s="91">
        <v>21.6</v>
      </c>
      <c r="BF255" s="91">
        <v>18.7</v>
      </c>
      <c r="BH255" s="92"/>
      <c r="BJ255" s="93">
        <f t="shared" si="93"/>
        <v>23.799999999999997</v>
      </c>
      <c r="BK255" s="91">
        <v>25.9</v>
      </c>
      <c r="BL255" s="91">
        <v>23.7</v>
      </c>
      <c r="BM255" s="91">
        <v>24.6</v>
      </c>
      <c r="BN255" s="91">
        <v>22.3</v>
      </c>
      <c r="BO255" s="91">
        <v>22.5</v>
      </c>
      <c r="BR255" s="93">
        <f t="shared" si="94"/>
        <v>25.34</v>
      </c>
      <c r="BS255" s="91">
        <v>27.3</v>
      </c>
      <c r="BT255" s="91">
        <v>24.7</v>
      </c>
      <c r="BU255" s="91">
        <v>24.6</v>
      </c>
      <c r="BV255" s="91">
        <v>24.4</v>
      </c>
      <c r="BW255" s="91">
        <v>25.7</v>
      </c>
      <c r="BZ255" s="93">
        <f t="shared" si="95"/>
        <v>26.78</v>
      </c>
      <c r="CA255" s="91">
        <v>28.7</v>
      </c>
      <c r="CB255" s="91">
        <v>26.8</v>
      </c>
      <c r="CC255" s="91">
        <v>26.8</v>
      </c>
      <c r="CD255" s="91">
        <v>26</v>
      </c>
      <c r="CE255" s="91">
        <v>25.6</v>
      </c>
      <c r="CH255" s="93">
        <f t="shared" si="96"/>
        <v>26.179999999999996</v>
      </c>
      <c r="CI255" s="91">
        <v>28.2</v>
      </c>
      <c r="CJ255" s="91">
        <v>26.1</v>
      </c>
      <c r="CK255" s="91">
        <v>26.4</v>
      </c>
      <c r="CL255" s="91">
        <v>25.2</v>
      </c>
      <c r="CM255" s="91">
        <v>25</v>
      </c>
      <c r="CP255" s="93">
        <f t="shared" si="97"/>
        <v>25.36</v>
      </c>
      <c r="CQ255" s="91">
        <v>27.5</v>
      </c>
      <c r="CR255" s="91">
        <v>26</v>
      </c>
      <c r="CS255" s="91">
        <v>26.1</v>
      </c>
      <c r="CT255" s="91">
        <v>23.4</v>
      </c>
      <c r="CU255" s="91">
        <v>23.8</v>
      </c>
    </row>
    <row r="256" spans="3:99">
      <c r="C256" s="92">
        <f t="shared" si="98"/>
        <v>45912</v>
      </c>
      <c r="D256" s="93">
        <f t="shared" si="75"/>
        <v>24.429327999999998</v>
      </c>
      <c r="E256" s="93">
        <f t="shared" si="76"/>
        <v>25.06</v>
      </c>
      <c r="F256" s="93">
        <f t="shared" si="77"/>
        <v>16.429327999999998</v>
      </c>
      <c r="G256" s="93">
        <f>指導機関用調整項目!$G$2*F256/$F$367</f>
        <v>0.12277137513777685</v>
      </c>
      <c r="H256" s="93">
        <f t="shared" si="99"/>
        <v>16.472909033207248</v>
      </c>
      <c r="J256" s="93">
        <f t="shared" si="78"/>
        <v>26.375</v>
      </c>
      <c r="K256" s="93">
        <f t="shared" si="79"/>
        <v>26.7</v>
      </c>
      <c r="L256" s="93">
        <f t="shared" si="80"/>
        <v>26.76</v>
      </c>
      <c r="M256" s="93">
        <f t="shared" si="81"/>
        <v>27.02</v>
      </c>
      <c r="N256" s="93">
        <f t="shared" si="82"/>
        <v>21.033333333333331</v>
      </c>
      <c r="O256" s="93">
        <f t="shared" si="83"/>
        <v>23.800000000000004</v>
      </c>
      <c r="P256" s="93">
        <f t="shared" si="84"/>
        <v>25.06</v>
      </c>
      <c r="Q256" s="93">
        <f t="shared" si="85"/>
        <v>27.040000000000003</v>
      </c>
      <c r="R256" s="93">
        <f t="shared" si="86"/>
        <v>26.380000000000003</v>
      </c>
      <c r="S256" s="93">
        <f t="shared" si="87"/>
        <v>25.1</v>
      </c>
      <c r="V256" s="93">
        <f t="shared" si="88"/>
        <v>26.375</v>
      </c>
      <c r="X256" s="91">
        <v>27</v>
      </c>
      <c r="Y256" s="91">
        <v>27.1</v>
      </c>
      <c r="Z256" s="91">
        <v>24.6</v>
      </c>
      <c r="AA256" s="91">
        <v>26.8</v>
      </c>
      <c r="AB256" s="92"/>
      <c r="AD256" s="93">
        <f t="shared" si="89"/>
        <v>26.7</v>
      </c>
      <c r="AE256" s="91">
        <v>28.4</v>
      </c>
      <c r="AF256" s="91">
        <v>26.6</v>
      </c>
      <c r="AG256" s="91">
        <v>26.6</v>
      </c>
      <c r="AH256" s="91">
        <v>24.5</v>
      </c>
      <c r="AI256" s="91">
        <v>27.4</v>
      </c>
      <c r="AJ256" s="92"/>
      <c r="AL256" s="93">
        <f t="shared" si="90"/>
        <v>26.76</v>
      </c>
      <c r="AM256" s="91">
        <v>28.3</v>
      </c>
      <c r="AN256" s="91">
        <v>27</v>
      </c>
      <c r="AO256" s="91">
        <v>27.1</v>
      </c>
      <c r="AP256" s="91">
        <v>24.4</v>
      </c>
      <c r="AQ256" s="91">
        <v>27</v>
      </c>
      <c r="AR256" s="92"/>
      <c r="AT256" s="93">
        <f t="shared" si="91"/>
        <v>27.02</v>
      </c>
      <c r="AU256" s="91">
        <v>28.7</v>
      </c>
      <c r="AV256" s="91">
        <v>27.1</v>
      </c>
      <c r="AW256" s="91">
        <v>27.4</v>
      </c>
      <c r="AX256" s="91">
        <v>24.6</v>
      </c>
      <c r="AY256" s="91">
        <v>27.3</v>
      </c>
      <c r="AZ256" s="92"/>
      <c r="BB256" s="93">
        <f t="shared" si="92"/>
        <v>21.033333333333331</v>
      </c>
      <c r="BC256" s="91">
        <v>23.7</v>
      </c>
      <c r="BE256" s="91">
        <v>21.1</v>
      </c>
      <c r="BF256" s="91">
        <v>18.3</v>
      </c>
      <c r="BH256" s="92"/>
      <c r="BJ256" s="93">
        <f t="shared" si="93"/>
        <v>23.800000000000004</v>
      </c>
      <c r="BK256" s="91">
        <v>25.6</v>
      </c>
      <c r="BL256" s="91">
        <v>23.9</v>
      </c>
      <c r="BM256" s="91">
        <v>24.2</v>
      </c>
      <c r="BN256" s="91">
        <v>21.6</v>
      </c>
      <c r="BO256" s="91">
        <v>23.7</v>
      </c>
      <c r="BR256" s="93">
        <f t="shared" si="94"/>
        <v>25.06</v>
      </c>
      <c r="BS256" s="91">
        <v>27.6</v>
      </c>
      <c r="BT256" s="91">
        <v>25.4</v>
      </c>
      <c r="BU256" s="91">
        <v>25.5</v>
      </c>
      <c r="BV256" s="91">
        <v>22.3</v>
      </c>
      <c r="BW256" s="91">
        <v>24.5</v>
      </c>
      <c r="BZ256" s="93">
        <f t="shared" si="95"/>
        <v>27.040000000000003</v>
      </c>
      <c r="CA256" s="91">
        <v>28.9</v>
      </c>
      <c r="CB256" s="91">
        <v>27.3</v>
      </c>
      <c r="CC256" s="91">
        <v>27.5</v>
      </c>
      <c r="CD256" s="91">
        <v>24.2</v>
      </c>
      <c r="CE256" s="91">
        <v>27.3</v>
      </c>
      <c r="CH256" s="93">
        <f t="shared" si="96"/>
        <v>26.380000000000003</v>
      </c>
      <c r="CI256" s="91">
        <v>28.7</v>
      </c>
      <c r="CJ256" s="91">
        <v>26.1</v>
      </c>
      <c r="CK256" s="91">
        <v>26.7</v>
      </c>
      <c r="CL256" s="91">
        <v>23.7</v>
      </c>
      <c r="CM256" s="91">
        <v>26.7</v>
      </c>
      <c r="CP256" s="93">
        <f t="shared" si="97"/>
        <v>25.1</v>
      </c>
      <c r="CQ256" s="91">
        <v>27.9</v>
      </c>
      <c r="CR256" s="91">
        <v>24.2</v>
      </c>
      <c r="CS256" s="91">
        <v>26.1</v>
      </c>
      <c r="CT256" s="91">
        <v>22.5</v>
      </c>
      <c r="CU256" s="91">
        <v>24.8</v>
      </c>
    </row>
    <row r="257" spans="3:99">
      <c r="C257" s="92">
        <f t="shared" si="98"/>
        <v>45913</v>
      </c>
      <c r="D257" s="93">
        <f t="shared" si="75"/>
        <v>24.834848000000001</v>
      </c>
      <c r="E257" s="93">
        <f t="shared" si="76"/>
        <v>25.46</v>
      </c>
      <c r="F257" s="93">
        <f t="shared" si="77"/>
        <v>16.834848000000001</v>
      </c>
      <c r="G257" s="93">
        <f>指導機関用調整項目!$G$2*F257/$F$367</f>
        <v>0.12580170285695511</v>
      </c>
      <c r="H257" s="93">
        <f t="shared" si="99"/>
        <v>16.598710736064202</v>
      </c>
      <c r="J257" s="93">
        <f t="shared" si="78"/>
        <v>26.4</v>
      </c>
      <c r="K257" s="93">
        <f t="shared" si="79"/>
        <v>26.98</v>
      </c>
      <c r="L257" s="93">
        <f t="shared" si="80"/>
        <v>26.94</v>
      </c>
      <c r="M257" s="93">
        <f t="shared" si="81"/>
        <v>27.3</v>
      </c>
      <c r="N257" s="93">
        <f t="shared" si="82"/>
        <v>21.5</v>
      </c>
      <c r="O257" s="93">
        <f t="shared" si="83"/>
        <v>24.32</v>
      </c>
      <c r="P257" s="93">
        <f t="shared" si="84"/>
        <v>25.46</v>
      </c>
      <c r="Q257" s="93">
        <f t="shared" si="85"/>
        <v>27</v>
      </c>
      <c r="R257" s="93">
        <f t="shared" si="86"/>
        <v>26.6</v>
      </c>
      <c r="S257" s="93">
        <f t="shared" si="87"/>
        <v>25.839999999999996</v>
      </c>
      <c r="V257" s="93">
        <f t="shared" si="88"/>
        <v>26.4</v>
      </c>
      <c r="X257" s="91">
        <v>26.9</v>
      </c>
      <c r="Y257" s="91">
        <v>28</v>
      </c>
      <c r="Z257" s="91">
        <v>25.4</v>
      </c>
      <c r="AA257" s="91">
        <v>25.3</v>
      </c>
      <c r="AB257" s="92"/>
      <c r="AD257" s="93">
        <f t="shared" si="89"/>
        <v>26.98</v>
      </c>
      <c r="AE257" s="91">
        <v>28.8</v>
      </c>
      <c r="AF257" s="91">
        <v>27.1</v>
      </c>
      <c r="AG257" s="91">
        <v>27.4</v>
      </c>
      <c r="AH257" s="91">
        <v>25.3</v>
      </c>
      <c r="AI257" s="91">
        <v>26.3</v>
      </c>
      <c r="AJ257" s="92"/>
      <c r="AL257" s="93">
        <f t="shared" si="90"/>
        <v>26.94</v>
      </c>
      <c r="AM257" s="91">
        <v>28.7</v>
      </c>
      <c r="AN257" s="91">
        <v>27</v>
      </c>
      <c r="AO257" s="91">
        <v>27.5</v>
      </c>
      <c r="AP257" s="91">
        <v>25.3</v>
      </c>
      <c r="AQ257" s="91">
        <v>26.2</v>
      </c>
      <c r="AR257" s="92"/>
      <c r="AT257" s="93">
        <f t="shared" si="91"/>
        <v>27.3</v>
      </c>
      <c r="AU257" s="91">
        <v>28.9</v>
      </c>
      <c r="AV257" s="91">
        <v>27.6</v>
      </c>
      <c r="AW257" s="91">
        <v>28</v>
      </c>
      <c r="AX257" s="91">
        <v>25.6</v>
      </c>
      <c r="AY257" s="91">
        <v>26.4</v>
      </c>
      <c r="AZ257" s="92"/>
      <c r="BB257" s="93">
        <f t="shared" si="92"/>
        <v>21.5</v>
      </c>
      <c r="BC257" s="91">
        <v>24</v>
      </c>
      <c r="BE257" s="91">
        <v>22</v>
      </c>
      <c r="BF257" s="91">
        <v>18.5</v>
      </c>
      <c r="BH257" s="92"/>
      <c r="BJ257" s="93">
        <f t="shared" si="93"/>
        <v>24.32</v>
      </c>
      <c r="BK257" s="91">
        <v>25.8</v>
      </c>
      <c r="BL257" s="91">
        <v>24.7</v>
      </c>
      <c r="BM257" s="91">
        <v>25.3</v>
      </c>
      <c r="BN257" s="91">
        <v>21.9</v>
      </c>
      <c r="BO257" s="91">
        <v>23.9</v>
      </c>
      <c r="BR257" s="93">
        <f t="shared" si="94"/>
        <v>25.46</v>
      </c>
      <c r="BS257" s="91">
        <v>27.2</v>
      </c>
      <c r="BT257" s="91">
        <v>25.8</v>
      </c>
      <c r="BU257" s="91">
        <v>26</v>
      </c>
      <c r="BV257" s="91">
        <v>23.5</v>
      </c>
      <c r="BW257" s="91">
        <v>24.8</v>
      </c>
      <c r="BZ257" s="93">
        <f t="shared" si="95"/>
        <v>27</v>
      </c>
      <c r="CA257" s="91">
        <v>28.9</v>
      </c>
      <c r="CB257" s="91">
        <v>27</v>
      </c>
      <c r="CC257" s="91">
        <v>27.7</v>
      </c>
      <c r="CD257" s="91">
        <v>25.1</v>
      </c>
      <c r="CE257" s="91">
        <v>26.3</v>
      </c>
      <c r="CH257" s="93">
        <f t="shared" si="96"/>
        <v>26.6</v>
      </c>
      <c r="CI257" s="91">
        <v>28.8</v>
      </c>
      <c r="CJ257" s="91">
        <v>26.5</v>
      </c>
      <c r="CK257" s="91">
        <v>27.1</v>
      </c>
      <c r="CL257" s="91">
        <v>24.2</v>
      </c>
      <c r="CM257" s="91">
        <v>26.4</v>
      </c>
      <c r="CP257" s="93">
        <f t="shared" si="97"/>
        <v>25.839999999999996</v>
      </c>
      <c r="CQ257" s="91">
        <v>27.9</v>
      </c>
      <c r="CR257" s="91">
        <v>25.7</v>
      </c>
      <c r="CS257" s="91">
        <v>26.6</v>
      </c>
      <c r="CT257" s="91">
        <v>23.5</v>
      </c>
      <c r="CU257" s="91">
        <v>25.5</v>
      </c>
    </row>
    <row r="258" spans="3:99">
      <c r="C258" s="92">
        <f t="shared" si="98"/>
        <v>45914</v>
      </c>
      <c r="D258" s="93">
        <f t="shared" ref="D258:D321" si="100">E258*1.0138-0.9765</f>
        <v>24.287396000000001</v>
      </c>
      <c r="E258" s="93">
        <f t="shared" ref="E258:E321" si="101">INDEX(J258:S258,,MATCH($A$14,$J$1:$S$1,FALSE))</f>
        <v>24.92</v>
      </c>
      <c r="F258" s="93">
        <f t="shared" ref="F258:F321" si="102">IF(D258&gt;8,D258-8,D258*0.05)</f>
        <v>16.287396000000001</v>
      </c>
      <c r="G258" s="93">
        <f>指導機関用調整項目!$G$2*F258/$F$367</f>
        <v>0.12171076043606448</v>
      </c>
      <c r="H258" s="93">
        <f t="shared" si="99"/>
        <v>16.720421496500265</v>
      </c>
      <c r="J258" s="93">
        <f t="shared" ref="J258:J321" si="103">V258</f>
        <v>26.049999999999997</v>
      </c>
      <c r="K258" s="93">
        <f t="shared" ref="K258:K321" si="104">AD258</f>
        <v>26.56</v>
      </c>
      <c r="L258" s="93">
        <f t="shared" ref="L258:L321" si="105">AL258</f>
        <v>26.540000000000003</v>
      </c>
      <c r="M258" s="93">
        <f t="shared" ref="M258:M321" si="106">AT258</f>
        <v>27.04</v>
      </c>
      <c r="N258" s="93">
        <f t="shared" ref="N258:N321" si="107">BB258</f>
        <v>21.133333333333329</v>
      </c>
      <c r="O258" s="93">
        <f t="shared" ref="O258:O321" si="108">BJ258</f>
        <v>24.08</v>
      </c>
      <c r="P258" s="93">
        <f t="shared" ref="P258:P321" si="109">BR258</f>
        <v>24.92</v>
      </c>
      <c r="Q258" s="93">
        <f t="shared" ref="Q258:Q321" si="110">BZ258</f>
        <v>26.94</v>
      </c>
      <c r="R258" s="93">
        <f t="shared" ref="R258:R321" si="111">CH258</f>
        <v>26.220000000000006</v>
      </c>
      <c r="S258" s="93">
        <f t="shared" ref="S258:S321" si="112">CP258</f>
        <v>25.32</v>
      </c>
      <c r="V258" s="93">
        <f t="shared" ref="V258:V321" si="113">AVERAGE(W258:AA258)</f>
        <v>26.049999999999997</v>
      </c>
      <c r="X258" s="91">
        <v>27.7</v>
      </c>
      <c r="Y258" s="91">
        <v>27.5</v>
      </c>
      <c r="Z258" s="91">
        <v>22.9</v>
      </c>
      <c r="AA258" s="91">
        <v>26.1</v>
      </c>
      <c r="AB258" s="92"/>
      <c r="AD258" s="93">
        <f t="shared" ref="AD258:AD321" si="114">AVERAGE(AE258:AI258)</f>
        <v>26.56</v>
      </c>
      <c r="AE258" s="91">
        <v>28.2</v>
      </c>
      <c r="AF258" s="91">
        <v>27</v>
      </c>
      <c r="AG258" s="91">
        <v>28.1</v>
      </c>
      <c r="AH258" s="91">
        <v>23.1</v>
      </c>
      <c r="AI258" s="91">
        <v>26.4</v>
      </c>
      <c r="AJ258" s="92"/>
      <c r="AL258" s="93">
        <f t="shared" ref="AL258:AL321" si="115">AVERAGE(AM258:AQ258)</f>
        <v>26.540000000000003</v>
      </c>
      <c r="AM258" s="91">
        <v>28</v>
      </c>
      <c r="AN258" s="91">
        <v>27.2</v>
      </c>
      <c r="AO258" s="91">
        <v>28.1</v>
      </c>
      <c r="AP258" s="91">
        <v>23.2</v>
      </c>
      <c r="AQ258" s="91">
        <v>26.2</v>
      </c>
      <c r="AR258" s="92"/>
      <c r="AT258" s="93">
        <f t="shared" ref="AT258:AT321" si="116">AVERAGE(AU258:AY258)</f>
        <v>27.04</v>
      </c>
      <c r="AU258" s="91">
        <v>28.7</v>
      </c>
      <c r="AV258" s="91">
        <v>27.7</v>
      </c>
      <c r="AW258" s="91">
        <v>28.3</v>
      </c>
      <c r="AX258" s="91">
        <v>23.5</v>
      </c>
      <c r="AY258" s="91">
        <v>27</v>
      </c>
      <c r="AZ258" s="92"/>
      <c r="BB258" s="93">
        <f t="shared" ref="BB258:BB321" si="117">AVERAGE(BC258:BG258)</f>
        <v>21.133333333333329</v>
      </c>
      <c r="BC258" s="91">
        <v>23.7</v>
      </c>
      <c r="BE258" s="91">
        <v>22.4</v>
      </c>
      <c r="BF258" s="91">
        <v>17.3</v>
      </c>
      <c r="BH258" s="92"/>
      <c r="BJ258" s="93">
        <f t="shared" ref="BJ258:BJ321" si="118">AVERAGE(BK258:BO258)</f>
        <v>24.08</v>
      </c>
      <c r="BK258" s="91">
        <v>26</v>
      </c>
      <c r="BL258" s="91">
        <v>24.8</v>
      </c>
      <c r="BM258" s="91">
        <v>25.5</v>
      </c>
      <c r="BN258" s="91">
        <v>20.2</v>
      </c>
      <c r="BO258" s="91">
        <v>23.9</v>
      </c>
      <c r="BR258" s="93">
        <f t="shared" ref="BR258:BR321" si="119">AVERAGE(BS258:BW258)</f>
        <v>24.92</v>
      </c>
      <c r="BS258" s="91">
        <v>26.7</v>
      </c>
      <c r="BT258" s="91">
        <v>25.4</v>
      </c>
      <c r="BU258" s="91">
        <v>26.2</v>
      </c>
      <c r="BV258" s="91">
        <v>22</v>
      </c>
      <c r="BW258" s="91">
        <v>24.3</v>
      </c>
      <c r="BZ258" s="93">
        <f t="shared" ref="BZ258:BZ321" si="120">AVERAGE(CA258:CE258)</f>
        <v>26.94</v>
      </c>
      <c r="CA258" s="91">
        <v>28.7</v>
      </c>
      <c r="CB258" s="91">
        <v>27.3</v>
      </c>
      <c r="CC258" s="91">
        <v>27.7</v>
      </c>
      <c r="CD258" s="91">
        <v>23.8</v>
      </c>
      <c r="CE258" s="91">
        <v>27.2</v>
      </c>
      <c r="CH258" s="93">
        <f t="shared" ref="CH258:CH321" si="121">AVERAGE(CI258:CM258)</f>
        <v>26.220000000000006</v>
      </c>
      <c r="CI258" s="91">
        <v>28.1</v>
      </c>
      <c r="CJ258" s="91">
        <v>26.8</v>
      </c>
      <c r="CK258" s="91">
        <v>27.3</v>
      </c>
      <c r="CL258" s="91">
        <v>22.6</v>
      </c>
      <c r="CM258" s="91">
        <v>26.3</v>
      </c>
      <c r="CP258" s="93">
        <f t="shared" ref="CP258:CP321" si="122">AVERAGE(CQ258:CU258)</f>
        <v>25.32</v>
      </c>
      <c r="CQ258" s="91">
        <v>27.1</v>
      </c>
      <c r="CR258" s="91">
        <v>26.2</v>
      </c>
      <c r="CS258" s="91">
        <v>27.1</v>
      </c>
      <c r="CT258" s="91">
        <v>21.6</v>
      </c>
      <c r="CU258" s="91">
        <v>24.6</v>
      </c>
    </row>
    <row r="259" spans="3:99">
      <c r="C259" s="92">
        <f t="shared" ref="C259:C322" si="123">C258+1</f>
        <v>45915</v>
      </c>
      <c r="D259" s="93">
        <f t="shared" si="100"/>
        <v>23.719668000000002</v>
      </c>
      <c r="E259" s="93">
        <f t="shared" si="101"/>
        <v>24.360000000000003</v>
      </c>
      <c r="F259" s="93">
        <f t="shared" si="102"/>
        <v>15.719668000000002</v>
      </c>
      <c r="G259" s="93">
        <f>指導機関用調整項目!$G$2*F259/$F$367</f>
        <v>0.11746830162921494</v>
      </c>
      <c r="H259" s="93">
        <f t="shared" ref="H259:H322" si="124">G259+H258</f>
        <v>16.837889798129481</v>
      </c>
      <c r="J259" s="93">
        <f t="shared" si="103"/>
        <v>25.875000000000004</v>
      </c>
      <c r="K259" s="93">
        <f t="shared" si="104"/>
        <v>26.160000000000004</v>
      </c>
      <c r="L259" s="93">
        <f t="shared" si="105"/>
        <v>26.3</v>
      </c>
      <c r="M259" s="93">
        <f t="shared" si="106"/>
        <v>26.56</v>
      </c>
      <c r="N259" s="93">
        <f t="shared" si="107"/>
        <v>20.9</v>
      </c>
      <c r="O259" s="93">
        <f t="shared" si="108"/>
        <v>23.839999999999996</v>
      </c>
      <c r="P259" s="93">
        <f t="shared" si="109"/>
        <v>24.360000000000003</v>
      </c>
      <c r="Q259" s="93">
        <f t="shared" si="110"/>
        <v>26.440000000000005</v>
      </c>
      <c r="R259" s="93">
        <f t="shared" si="111"/>
        <v>26.139999999999997</v>
      </c>
      <c r="S259" s="93">
        <f t="shared" si="112"/>
        <v>25.479999999999997</v>
      </c>
      <c r="V259" s="93">
        <f t="shared" si="113"/>
        <v>25.875000000000004</v>
      </c>
      <c r="X259" s="91">
        <v>29.3</v>
      </c>
      <c r="Y259" s="91">
        <v>23.9</v>
      </c>
      <c r="Z259" s="91">
        <v>24.1</v>
      </c>
      <c r="AA259" s="91">
        <v>26.2</v>
      </c>
      <c r="AB259" s="92"/>
      <c r="AD259" s="93">
        <f t="shared" si="114"/>
        <v>26.160000000000004</v>
      </c>
      <c r="AE259" s="91">
        <v>27.6</v>
      </c>
      <c r="AF259" s="91">
        <v>28.2</v>
      </c>
      <c r="AG259" s="91">
        <v>24.5</v>
      </c>
      <c r="AH259" s="91">
        <v>24.2</v>
      </c>
      <c r="AI259" s="91">
        <v>26.3</v>
      </c>
      <c r="AJ259" s="92"/>
      <c r="AL259" s="93">
        <f t="shared" si="115"/>
        <v>26.3</v>
      </c>
      <c r="AM259" s="91">
        <v>27.6</v>
      </c>
      <c r="AN259" s="91">
        <v>28.1</v>
      </c>
      <c r="AO259" s="91">
        <v>25.1</v>
      </c>
      <c r="AP259" s="91">
        <v>24.3</v>
      </c>
      <c r="AQ259" s="91">
        <v>26.4</v>
      </c>
      <c r="AR259" s="92"/>
      <c r="AT259" s="93">
        <f t="shared" si="116"/>
        <v>26.56</v>
      </c>
      <c r="AU259" s="91">
        <v>27.8</v>
      </c>
      <c r="AV259" s="91">
        <v>28.4</v>
      </c>
      <c r="AW259" s="91">
        <v>25.1</v>
      </c>
      <c r="AX259" s="91">
        <v>24.7</v>
      </c>
      <c r="AY259" s="91">
        <v>26.8</v>
      </c>
      <c r="AZ259" s="92"/>
      <c r="BB259" s="93">
        <f t="shared" si="117"/>
        <v>20.9</v>
      </c>
      <c r="BC259" s="91">
        <v>24.2</v>
      </c>
      <c r="BE259" s="91">
        <v>19.899999999999999</v>
      </c>
      <c r="BF259" s="91">
        <v>18.600000000000001</v>
      </c>
      <c r="BH259" s="92"/>
      <c r="BJ259" s="93">
        <f t="shared" si="118"/>
        <v>23.839999999999996</v>
      </c>
      <c r="BK259" s="91">
        <v>25.9</v>
      </c>
      <c r="BL259" s="91">
        <v>25.7</v>
      </c>
      <c r="BM259" s="91">
        <v>22.1</v>
      </c>
      <c r="BN259" s="91">
        <v>21.9</v>
      </c>
      <c r="BO259" s="91">
        <v>23.6</v>
      </c>
      <c r="BR259" s="93">
        <f t="shared" si="119"/>
        <v>24.360000000000003</v>
      </c>
      <c r="BS259" s="91">
        <v>26.8</v>
      </c>
      <c r="BT259" s="91">
        <v>26.8</v>
      </c>
      <c r="BU259" s="91">
        <v>22.9</v>
      </c>
      <c r="BV259" s="91">
        <v>22.7</v>
      </c>
      <c r="BW259" s="91">
        <v>22.6</v>
      </c>
      <c r="BZ259" s="93">
        <f t="shared" si="120"/>
        <v>26.440000000000005</v>
      </c>
      <c r="CA259" s="91">
        <v>27.9</v>
      </c>
      <c r="CB259" s="91">
        <v>28.5</v>
      </c>
      <c r="CC259" s="91">
        <v>25.6</v>
      </c>
      <c r="CD259" s="91">
        <v>24.4</v>
      </c>
      <c r="CE259" s="91">
        <v>25.8</v>
      </c>
      <c r="CH259" s="93">
        <f t="shared" si="121"/>
        <v>26.139999999999997</v>
      </c>
      <c r="CI259" s="91">
        <v>27.9</v>
      </c>
      <c r="CJ259" s="91">
        <v>28.9</v>
      </c>
      <c r="CK259" s="91">
        <v>24.8</v>
      </c>
      <c r="CL259" s="91">
        <v>23.6</v>
      </c>
      <c r="CM259" s="91">
        <v>25.5</v>
      </c>
      <c r="CP259" s="93">
        <f t="shared" si="122"/>
        <v>25.479999999999997</v>
      </c>
      <c r="CQ259" s="91">
        <v>27.4</v>
      </c>
      <c r="CR259" s="91">
        <v>28.2</v>
      </c>
      <c r="CS259" s="91">
        <v>24.1</v>
      </c>
      <c r="CT259" s="91">
        <v>22.8</v>
      </c>
      <c r="CU259" s="91">
        <v>24.9</v>
      </c>
    </row>
    <row r="260" spans="3:99">
      <c r="C260" s="92">
        <f t="shared" si="123"/>
        <v>45916</v>
      </c>
      <c r="D260" s="93">
        <f t="shared" si="100"/>
        <v>24.084636</v>
      </c>
      <c r="E260" s="93">
        <f t="shared" si="101"/>
        <v>24.72</v>
      </c>
      <c r="F260" s="93">
        <f t="shared" si="102"/>
        <v>16.084636</v>
      </c>
      <c r="G260" s="93">
        <f>指導機関用調整項目!$G$2*F260/$F$367</f>
        <v>0.12019559657647534</v>
      </c>
      <c r="H260" s="93">
        <f t="shared" si="124"/>
        <v>16.958085394705957</v>
      </c>
      <c r="J260" s="93">
        <f t="shared" si="103"/>
        <v>25.475000000000001</v>
      </c>
      <c r="K260" s="93">
        <f t="shared" si="104"/>
        <v>26.360000000000003</v>
      </c>
      <c r="L260" s="93">
        <f t="shared" si="105"/>
        <v>26.4</v>
      </c>
      <c r="M260" s="93">
        <f t="shared" si="106"/>
        <v>26.76</v>
      </c>
      <c r="N260" s="93">
        <f t="shared" si="107"/>
        <v>20.466666666666669</v>
      </c>
      <c r="O260" s="93">
        <f t="shared" si="108"/>
        <v>23.880000000000003</v>
      </c>
      <c r="P260" s="93">
        <f t="shared" si="109"/>
        <v>24.72</v>
      </c>
      <c r="Q260" s="93">
        <f t="shared" si="110"/>
        <v>26.880000000000003</v>
      </c>
      <c r="R260" s="93">
        <f t="shared" si="111"/>
        <v>25.94</v>
      </c>
      <c r="S260" s="93">
        <f t="shared" si="112"/>
        <v>25.44</v>
      </c>
      <c r="V260" s="93">
        <f t="shared" si="113"/>
        <v>25.475000000000001</v>
      </c>
      <c r="X260" s="91">
        <v>28.4</v>
      </c>
      <c r="Y260" s="91">
        <v>24.6</v>
      </c>
      <c r="Z260" s="91">
        <v>24.2</v>
      </c>
      <c r="AA260" s="91">
        <v>24.7</v>
      </c>
      <c r="AB260" s="92"/>
      <c r="AD260" s="93">
        <f t="shared" si="114"/>
        <v>26.360000000000003</v>
      </c>
      <c r="AE260" s="91">
        <v>28.2</v>
      </c>
      <c r="AF260" s="91">
        <v>27.9</v>
      </c>
      <c r="AG260" s="91">
        <v>25.9</v>
      </c>
      <c r="AH260" s="91">
        <v>24.8</v>
      </c>
      <c r="AI260" s="91">
        <v>25</v>
      </c>
      <c r="AJ260" s="92"/>
      <c r="AL260" s="93">
        <f t="shared" si="115"/>
        <v>26.4</v>
      </c>
      <c r="AM260" s="91">
        <v>28.4</v>
      </c>
      <c r="AN260" s="91">
        <v>27.9</v>
      </c>
      <c r="AO260" s="91">
        <v>25.9</v>
      </c>
      <c r="AP260" s="91">
        <v>24.8</v>
      </c>
      <c r="AQ260" s="91">
        <v>25</v>
      </c>
      <c r="AR260" s="92"/>
      <c r="AT260" s="93">
        <f t="shared" si="116"/>
        <v>26.76</v>
      </c>
      <c r="AU260" s="91">
        <v>28.9</v>
      </c>
      <c r="AV260" s="91">
        <v>28.5</v>
      </c>
      <c r="AW260" s="91">
        <v>26.5</v>
      </c>
      <c r="AX260" s="91">
        <v>24.9</v>
      </c>
      <c r="AY260" s="91">
        <v>25</v>
      </c>
      <c r="AZ260" s="92"/>
      <c r="BB260" s="93">
        <f t="shared" si="117"/>
        <v>20.466666666666669</v>
      </c>
      <c r="BC260" s="91">
        <v>23.8</v>
      </c>
      <c r="BE260" s="91">
        <v>19.899999999999999</v>
      </c>
      <c r="BF260" s="91">
        <v>17.7</v>
      </c>
      <c r="BH260" s="92"/>
      <c r="BJ260" s="93">
        <f t="shared" si="118"/>
        <v>23.880000000000003</v>
      </c>
      <c r="BK260" s="91">
        <v>26.3</v>
      </c>
      <c r="BL260" s="91">
        <v>26.3</v>
      </c>
      <c r="BM260" s="91">
        <v>23.9</v>
      </c>
      <c r="BN260" s="91">
        <v>21.2</v>
      </c>
      <c r="BO260" s="91">
        <v>21.7</v>
      </c>
      <c r="BR260" s="93">
        <f t="shared" si="119"/>
        <v>24.72</v>
      </c>
      <c r="BS260" s="91">
        <v>26.8</v>
      </c>
      <c r="BT260" s="91">
        <v>26.6</v>
      </c>
      <c r="BU260" s="91">
        <v>24.2</v>
      </c>
      <c r="BV260" s="91">
        <v>22.9</v>
      </c>
      <c r="BW260" s="91">
        <v>23.1</v>
      </c>
      <c r="BZ260" s="93">
        <f t="shared" si="120"/>
        <v>26.880000000000003</v>
      </c>
      <c r="CA260" s="91">
        <v>29.2</v>
      </c>
      <c r="CB260" s="91">
        <v>28.5</v>
      </c>
      <c r="CC260" s="91">
        <v>26.5</v>
      </c>
      <c r="CD260" s="91">
        <v>25</v>
      </c>
      <c r="CE260" s="91">
        <v>25.2</v>
      </c>
      <c r="CH260" s="93">
        <f t="shared" si="121"/>
        <v>25.94</v>
      </c>
      <c r="CI260" s="91">
        <v>27.9</v>
      </c>
      <c r="CJ260" s="91">
        <v>28.2</v>
      </c>
      <c r="CK260" s="91">
        <v>25.6</v>
      </c>
      <c r="CL260" s="91">
        <v>24.2</v>
      </c>
      <c r="CM260" s="91">
        <v>23.8</v>
      </c>
      <c r="CP260" s="93">
        <f t="shared" si="122"/>
        <v>25.44</v>
      </c>
      <c r="CQ260" s="91">
        <v>27.2</v>
      </c>
      <c r="CR260" s="91">
        <v>27.8</v>
      </c>
      <c r="CS260" s="91">
        <v>25.4</v>
      </c>
      <c r="CT260" s="91">
        <v>23.1</v>
      </c>
      <c r="CU260" s="91">
        <v>23.7</v>
      </c>
    </row>
    <row r="261" spans="3:99">
      <c r="C261" s="92">
        <f t="shared" si="123"/>
        <v>45917</v>
      </c>
      <c r="D261" s="93">
        <f t="shared" si="100"/>
        <v>24.125188000000001</v>
      </c>
      <c r="E261" s="93">
        <f t="shared" si="101"/>
        <v>24.76</v>
      </c>
      <c r="F261" s="93">
        <f t="shared" si="102"/>
        <v>16.125188000000001</v>
      </c>
      <c r="G261" s="93">
        <f>指導機関用調整項目!$G$2*F261/$F$367</f>
        <v>0.12049862934839319</v>
      </c>
      <c r="H261" s="93">
        <f t="shared" si="124"/>
        <v>17.078584024054351</v>
      </c>
      <c r="J261" s="93">
        <f t="shared" si="103"/>
        <v>25.225000000000001</v>
      </c>
      <c r="K261" s="93">
        <f t="shared" si="104"/>
        <v>25.76</v>
      </c>
      <c r="L261" s="93">
        <f t="shared" si="105"/>
        <v>26.139999999999997</v>
      </c>
      <c r="M261" s="93">
        <f t="shared" si="106"/>
        <v>26.28</v>
      </c>
      <c r="N261" s="93">
        <f t="shared" si="107"/>
        <v>19.700000000000003</v>
      </c>
      <c r="O261" s="93">
        <f t="shared" si="108"/>
        <v>23.6</v>
      </c>
      <c r="P261" s="93">
        <f t="shared" si="109"/>
        <v>24.76</v>
      </c>
      <c r="Q261" s="93">
        <f t="shared" si="110"/>
        <v>26.160000000000004</v>
      </c>
      <c r="R261" s="93">
        <f t="shared" si="111"/>
        <v>25.92</v>
      </c>
      <c r="S261" s="93">
        <f t="shared" si="112"/>
        <v>25.34</v>
      </c>
      <c r="V261" s="93">
        <f t="shared" si="113"/>
        <v>25.225000000000001</v>
      </c>
      <c r="X261" s="91">
        <v>28.4</v>
      </c>
      <c r="Y261" s="91">
        <v>26.1</v>
      </c>
      <c r="Z261" s="91">
        <v>22.2</v>
      </c>
      <c r="AA261" s="91">
        <v>24.2</v>
      </c>
      <c r="AB261" s="92"/>
      <c r="AD261" s="93">
        <f t="shared" si="114"/>
        <v>25.76</v>
      </c>
      <c r="AE261" s="91">
        <v>27</v>
      </c>
      <c r="AF261" s="91">
        <v>28.1</v>
      </c>
      <c r="AG261" s="91">
        <v>26.5</v>
      </c>
      <c r="AH261" s="91">
        <v>22.5</v>
      </c>
      <c r="AI261" s="91">
        <v>24.7</v>
      </c>
      <c r="AJ261" s="92"/>
      <c r="AL261" s="93">
        <f t="shared" si="115"/>
        <v>26.139999999999997</v>
      </c>
      <c r="AM261" s="91">
        <v>27.9</v>
      </c>
      <c r="AN261" s="91">
        <v>28</v>
      </c>
      <c r="AO261" s="91">
        <v>27</v>
      </c>
      <c r="AP261" s="91">
        <v>22.6</v>
      </c>
      <c r="AQ261" s="91">
        <v>25.2</v>
      </c>
      <c r="AR261" s="92"/>
      <c r="AT261" s="93">
        <f t="shared" si="116"/>
        <v>26.28</v>
      </c>
      <c r="AU261" s="91">
        <v>27.8</v>
      </c>
      <c r="AV261" s="91">
        <v>28.3</v>
      </c>
      <c r="AW261" s="91">
        <v>27.1</v>
      </c>
      <c r="AX261" s="91">
        <v>22.8</v>
      </c>
      <c r="AY261" s="91">
        <v>25.4</v>
      </c>
      <c r="AZ261" s="92"/>
      <c r="BB261" s="93">
        <f t="shared" si="117"/>
        <v>19.700000000000003</v>
      </c>
      <c r="BC261" s="91">
        <v>23.1</v>
      </c>
      <c r="BE261" s="91">
        <v>18.8</v>
      </c>
      <c r="BF261" s="91">
        <v>17.2</v>
      </c>
      <c r="BH261" s="92"/>
      <c r="BJ261" s="93">
        <f t="shared" si="118"/>
        <v>23.6</v>
      </c>
      <c r="BK261" s="91">
        <v>25.3</v>
      </c>
      <c r="BL261" s="91">
        <v>25.9</v>
      </c>
      <c r="BM261" s="91">
        <v>23.3</v>
      </c>
      <c r="BN261" s="91">
        <v>20.8</v>
      </c>
      <c r="BO261" s="91">
        <v>22.7</v>
      </c>
      <c r="BR261" s="93">
        <f t="shared" si="119"/>
        <v>24.76</v>
      </c>
      <c r="BS261" s="91">
        <v>26.2</v>
      </c>
      <c r="BT261" s="91">
        <v>26.5</v>
      </c>
      <c r="BU261" s="91">
        <v>25.1</v>
      </c>
      <c r="BV261" s="91">
        <v>21.4</v>
      </c>
      <c r="BW261" s="91">
        <v>24.6</v>
      </c>
      <c r="BZ261" s="93">
        <f t="shared" si="120"/>
        <v>26.160000000000004</v>
      </c>
      <c r="CA261" s="91">
        <v>27.6</v>
      </c>
      <c r="CB261" s="91">
        <v>27.9</v>
      </c>
      <c r="CC261" s="91">
        <v>26.9</v>
      </c>
      <c r="CD261" s="91">
        <v>23.6</v>
      </c>
      <c r="CE261" s="91">
        <v>24.8</v>
      </c>
      <c r="CH261" s="93">
        <f t="shared" si="121"/>
        <v>25.92</v>
      </c>
      <c r="CI261" s="91">
        <v>27.7</v>
      </c>
      <c r="CJ261" s="91">
        <v>27.8</v>
      </c>
      <c r="CK261" s="91">
        <v>26.5</v>
      </c>
      <c r="CL261" s="91">
        <v>22.8</v>
      </c>
      <c r="CM261" s="91">
        <v>24.8</v>
      </c>
      <c r="CP261" s="93">
        <f t="shared" si="122"/>
        <v>25.34</v>
      </c>
      <c r="CQ261" s="91">
        <v>26.4</v>
      </c>
      <c r="CR261" s="91">
        <v>26.6</v>
      </c>
      <c r="CS261" s="91">
        <v>27.2</v>
      </c>
      <c r="CT261" s="91">
        <v>22.2</v>
      </c>
      <c r="CU261" s="91">
        <v>24.3</v>
      </c>
    </row>
    <row r="262" spans="3:99">
      <c r="C262" s="92">
        <f t="shared" si="123"/>
        <v>45918</v>
      </c>
      <c r="D262" s="93">
        <f t="shared" si="100"/>
        <v>25.037608000000002</v>
      </c>
      <c r="E262" s="93">
        <f t="shared" si="101"/>
        <v>25.660000000000004</v>
      </c>
      <c r="F262" s="93">
        <f t="shared" si="102"/>
        <v>17.037608000000002</v>
      </c>
      <c r="G262" s="93">
        <f>指導機関用調整項目!$G$2*F262/$F$367</f>
        <v>0.12731686671654424</v>
      </c>
      <c r="H262" s="93">
        <f t="shared" si="124"/>
        <v>17.205900890770895</v>
      </c>
      <c r="J262" s="93">
        <f t="shared" si="103"/>
        <v>26.300000000000004</v>
      </c>
      <c r="K262" s="93">
        <f t="shared" si="104"/>
        <v>26.22</v>
      </c>
      <c r="L262" s="93">
        <f t="shared" si="105"/>
        <v>26.58</v>
      </c>
      <c r="M262" s="93">
        <f t="shared" si="106"/>
        <v>26.94</v>
      </c>
      <c r="N262" s="93">
        <f t="shared" si="107"/>
        <v>21</v>
      </c>
      <c r="O262" s="93">
        <f t="shared" si="108"/>
        <v>24.06</v>
      </c>
      <c r="P262" s="93">
        <f t="shared" si="109"/>
        <v>25.660000000000004</v>
      </c>
      <c r="Q262" s="93">
        <f t="shared" si="110"/>
        <v>27.02</v>
      </c>
      <c r="R262" s="93">
        <f t="shared" si="111"/>
        <v>26.82</v>
      </c>
      <c r="S262" s="93">
        <f t="shared" si="112"/>
        <v>25.94</v>
      </c>
      <c r="V262" s="93">
        <f t="shared" si="113"/>
        <v>26.300000000000004</v>
      </c>
      <c r="X262" s="91">
        <v>28.3</v>
      </c>
      <c r="Y262" s="91">
        <v>26.4</v>
      </c>
      <c r="Z262" s="91">
        <v>24.6</v>
      </c>
      <c r="AA262" s="91">
        <v>25.9</v>
      </c>
      <c r="AB262" s="92"/>
      <c r="AD262" s="93">
        <f t="shared" si="114"/>
        <v>26.22</v>
      </c>
      <c r="AE262" s="91">
        <v>27.7</v>
      </c>
      <c r="AF262" s="91">
        <v>27.6</v>
      </c>
      <c r="AG262" s="91">
        <v>26.2</v>
      </c>
      <c r="AH262" s="91">
        <v>23.9</v>
      </c>
      <c r="AI262" s="91">
        <v>25.7</v>
      </c>
      <c r="AJ262" s="92"/>
      <c r="AL262" s="93">
        <f t="shared" si="115"/>
        <v>26.58</v>
      </c>
      <c r="AM262" s="91">
        <v>27.8</v>
      </c>
      <c r="AN262" s="91">
        <v>27.8</v>
      </c>
      <c r="AO262" s="91">
        <v>26.7</v>
      </c>
      <c r="AP262" s="91">
        <v>24.7</v>
      </c>
      <c r="AQ262" s="91">
        <v>25.9</v>
      </c>
      <c r="AR262" s="92"/>
      <c r="AT262" s="93">
        <f t="shared" si="116"/>
        <v>26.94</v>
      </c>
      <c r="AU262" s="91">
        <v>28.2</v>
      </c>
      <c r="AV262" s="91">
        <v>28.2</v>
      </c>
      <c r="AW262" s="91">
        <v>27.2</v>
      </c>
      <c r="AX262" s="91">
        <v>24.6</v>
      </c>
      <c r="AY262" s="91">
        <v>26.5</v>
      </c>
      <c r="AZ262" s="92"/>
      <c r="BB262" s="93">
        <f t="shared" si="117"/>
        <v>21</v>
      </c>
      <c r="BC262" s="91">
        <v>23.1</v>
      </c>
      <c r="BE262" s="91">
        <v>21</v>
      </c>
      <c r="BF262" s="91">
        <v>18.899999999999999</v>
      </c>
      <c r="BH262" s="92"/>
      <c r="BJ262" s="93">
        <f t="shared" si="118"/>
        <v>24.06</v>
      </c>
      <c r="BK262" s="91">
        <v>25.5</v>
      </c>
      <c r="BL262" s="91">
        <v>25.9</v>
      </c>
      <c r="BM262" s="91">
        <v>23.6</v>
      </c>
      <c r="BN262" s="91">
        <v>21.4</v>
      </c>
      <c r="BO262" s="91">
        <v>23.9</v>
      </c>
      <c r="BR262" s="93">
        <f t="shared" si="119"/>
        <v>25.660000000000004</v>
      </c>
      <c r="BS262" s="91">
        <v>26.6</v>
      </c>
      <c r="BT262" s="91">
        <v>26.1</v>
      </c>
      <c r="BU262" s="91">
        <v>25</v>
      </c>
      <c r="BV262" s="91">
        <v>24.2</v>
      </c>
      <c r="BW262" s="91">
        <v>26.4</v>
      </c>
      <c r="BZ262" s="93">
        <f t="shared" si="120"/>
        <v>27.02</v>
      </c>
      <c r="CA262" s="91">
        <v>28.2</v>
      </c>
      <c r="CB262" s="91">
        <v>27.9</v>
      </c>
      <c r="CC262" s="91">
        <v>26.7</v>
      </c>
      <c r="CD262" s="91">
        <v>25.9</v>
      </c>
      <c r="CE262" s="91">
        <v>26.4</v>
      </c>
      <c r="CH262" s="93">
        <f t="shared" si="121"/>
        <v>26.82</v>
      </c>
      <c r="CI262" s="91">
        <v>28</v>
      </c>
      <c r="CJ262" s="91">
        <v>27.4</v>
      </c>
      <c r="CK262" s="91">
        <v>26.6</v>
      </c>
      <c r="CL262" s="91">
        <v>26</v>
      </c>
      <c r="CM262" s="91">
        <v>26.1</v>
      </c>
      <c r="CP262" s="93">
        <f t="shared" si="122"/>
        <v>25.94</v>
      </c>
      <c r="CQ262" s="91">
        <v>27.5</v>
      </c>
      <c r="CR262" s="91">
        <v>27</v>
      </c>
      <c r="CS262" s="91">
        <v>26.1</v>
      </c>
      <c r="CT262" s="91">
        <v>23.9</v>
      </c>
      <c r="CU262" s="91">
        <v>25.2</v>
      </c>
    </row>
    <row r="263" spans="3:99">
      <c r="C263" s="92">
        <f t="shared" si="123"/>
        <v>45919</v>
      </c>
      <c r="D263" s="93">
        <f t="shared" si="100"/>
        <v>24.956503999999999</v>
      </c>
      <c r="E263" s="93">
        <f t="shared" si="101"/>
        <v>25.58</v>
      </c>
      <c r="F263" s="93">
        <f t="shared" si="102"/>
        <v>16.956503999999999</v>
      </c>
      <c r="G263" s="93">
        <f>指導機関用調整項目!$G$2*F263/$F$367</f>
        <v>0.12671080117270855</v>
      </c>
      <c r="H263" s="93">
        <f t="shared" si="124"/>
        <v>17.332611691943605</v>
      </c>
      <c r="J263" s="93">
        <f t="shared" si="103"/>
        <v>27.525000000000002</v>
      </c>
      <c r="K263" s="93">
        <f t="shared" si="104"/>
        <v>27.28</v>
      </c>
      <c r="L263" s="93">
        <f t="shared" si="105"/>
        <v>27.72</v>
      </c>
      <c r="M263" s="93">
        <f t="shared" si="106"/>
        <v>28.18</v>
      </c>
      <c r="N263" s="93">
        <f t="shared" si="107"/>
        <v>21.8</v>
      </c>
      <c r="O263" s="93">
        <f t="shared" si="108"/>
        <v>24.78</v>
      </c>
      <c r="P263" s="93">
        <f t="shared" si="109"/>
        <v>25.58</v>
      </c>
      <c r="Q263" s="93">
        <f t="shared" si="110"/>
        <v>27.620000000000005</v>
      </c>
      <c r="R263" s="93">
        <f t="shared" si="111"/>
        <v>27.46</v>
      </c>
      <c r="S263" s="93">
        <f t="shared" si="112"/>
        <v>26.28</v>
      </c>
      <c r="V263" s="93">
        <f t="shared" si="113"/>
        <v>27.525000000000002</v>
      </c>
      <c r="X263" s="91">
        <v>28.4</v>
      </c>
      <c r="Y263" s="91">
        <v>27.8</v>
      </c>
      <c r="Z263" s="91">
        <v>25.1</v>
      </c>
      <c r="AA263" s="91">
        <v>28.8</v>
      </c>
      <c r="AB263" s="92"/>
      <c r="AD263" s="93">
        <f t="shared" si="114"/>
        <v>27.28</v>
      </c>
      <c r="AE263" s="91">
        <v>28.9</v>
      </c>
      <c r="AF263" s="91">
        <v>27.3</v>
      </c>
      <c r="AG263" s="91">
        <v>27.1</v>
      </c>
      <c r="AH263" s="91">
        <v>24.7</v>
      </c>
      <c r="AI263" s="91">
        <v>28.4</v>
      </c>
      <c r="AJ263" s="92"/>
      <c r="AL263" s="93">
        <f t="shared" si="115"/>
        <v>27.72</v>
      </c>
      <c r="AM263" s="91">
        <v>28.9</v>
      </c>
      <c r="AN263" s="91">
        <v>27.7</v>
      </c>
      <c r="AO263" s="91">
        <v>27.8</v>
      </c>
      <c r="AP263" s="91">
        <v>25.4</v>
      </c>
      <c r="AQ263" s="91">
        <v>28.8</v>
      </c>
      <c r="AR263" s="92"/>
      <c r="AT263" s="93">
        <f t="shared" si="116"/>
        <v>28.18</v>
      </c>
      <c r="AU263" s="91">
        <v>30</v>
      </c>
      <c r="AV263" s="91">
        <v>28.4</v>
      </c>
      <c r="AW263" s="91">
        <v>28.1</v>
      </c>
      <c r="AX263" s="91">
        <v>25.7</v>
      </c>
      <c r="AY263" s="91">
        <v>28.7</v>
      </c>
      <c r="AZ263" s="92"/>
      <c r="BB263" s="93">
        <f t="shared" si="117"/>
        <v>21.8</v>
      </c>
      <c r="BC263" s="91">
        <v>24.8</v>
      </c>
      <c r="BE263" s="91">
        <v>21.2</v>
      </c>
      <c r="BF263" s="91">
        <v>19.399999999999999</v>
      </c>
      <c r="BH263" s="92"/>
      <c r="BJ263" s="93">
        <f t="shared" si="118"/>
        <v>24.78</v>
      </c>
      <c r="BK263" s="91">
        <v>27.6</v>
      </c>
      <c r="BL263" s="91">
        <v>25.4</v>
      </c>
      <c r="BM263" s="91">
        <v>24.4</v>
      </c>
      <c r="BN263" s="91">
        <v>21.2</v>
      </c>
      <c r="BO263" s="91">
        <v>25.3</v>
      </c>
      <c r="BR263" s="93">
        <f t="shared" si="119"/>
        <v>25.58</v>
      </c>
      <c r="BS263" s="91">
        <v>27.8</v>
      </c>
      <c r="BT263" s="91">
        <v>26</v>
      </c>
      <c r="BU263" s="91">
        <v>26.5</v>
      </c>
      <c r="BV263" s="91">
        <v>23.8</v>
      </c>
      <c r="BW263" s="91">
        <v>23.8</v>
      </c>
      <c r="BZ263" s="93">
        <f t="shared" si="120"/>
        <v>27.620000000000005</v>
      </c>
      <c r="CA263" s="91">
        <v>29</v>
      </c>
      <c r="CB263" s="91">
        <v>27.6</v>
      </c>
      <c r="CC263" s="91">
        <v>28.3</v>
      </c>
      <c r="CD263" s="91">
        <v>25.2</v>
      </c>
      <c r="CE263" s="91">
        <v>28</v>
      </c>
      <c r="CH263" s="93">
        <f t="shared" si="121"/>
        <v>27.46</v>
      </c>
      <c r="CI263" s="91">
        <v>29.1</v>
      </c>
      <c r="CJ263" s="91">
        <v>27.4</v>
      </c>
      <c r="CK263" s="91">
        <v>28.3</v>
      </c>
      <c r="CL263" s="91">
        <v>24.6</v>
      </c>
      <c r="CM263" s="91">
        <v>27.9</v>
      </c>
      <c r="CP263" s="93">
        <f t="shared" si="122"/>
        <v>26.28</v>
      </c>
      <c r="CQ263" s="91">
        <v>28.5</v>
      </c>
      <c r="CR263" s="91">
        <v>26.3</v>
      </c>
      <c r="CS263" s="91">
        <v>27.1</v>
      </c>
      <c r="CT263" s="91">
        <v>22.6</v>
      </c>
      <c r="CU263" s="91">
        <v>26.9</v>
      </c>
    </row>
    <row r="264" spans="3:99">
      <c r="C264" s="92">
        <f t="shared" si="123"/>
        <v>45920</v>
      </c>
      <c r="D264" s="93">
        <f t="shared" si="100"/>
        <v>23.638563999999999</v>
      </c>
      <c r="E264" s="93">
        <f t="shared" si="101"/>
        <v>24.28</v>
      </c>
      <c r="F264" s="93">
        <f t="shared" si="102"/>
        <v>15.638563999999999</v>
      </c>
      <c r="G264" s="93">
        <f>指導機関用調整項目!$G$2*F264/$F$367</f>
        <v>0.11686223608537927</v>
      </c>
      <c r="H264" s="93">
        <f t="shared" si="124"/>
        <v>17.449473928028983</v>
      </c>
      <c r="J264" s="93">
        <f t="shared" si="103"/>
        <v>26.25</v>
      </c>
      <c r="K264" s="93">
        <f t="shared" si="104"/>
        <v>25.94</v>
      </c>
      <c r="L264" s="93">
        <f t="shared" si="105"/>
        <v>26.5</v>
      </c>
      <c r="M264" s="93">
        <f t="shared" si="106"/>
        <v>27.160000000000004</v>
      </c>
      <c r="N264" s="93">
        <f t="shared" si="107"/>
        <v>20.666666666666668</v>
      </c>
      <c r="O264" s="93">
        <f t="shared" si="108"/>
        <v>23.860000000000003</v>
      </c>
      <c r="P264" s="93">
        <f t="shared" si="109"/>
        <v>24.28</v>
      </c>
      <c r="Q264" s="93">
        <f t="shared" si="110"/>
        <v>26.479999999999997</v>
      </c>
      <c r="R264" s="93">
        <f t="shared" si="111"/>
        <v>26.1</v>
      </c>
      <c r="S264" s="93">
        <f t="shared" si="112"/>
        <v>25.42</v>
      </c>
      <c r="V264" s="93">
        <f t="shared" si="113"/>
        <v>26.25</v>
      </c>
      <c r="X264" s="91">
        <v>29</v>
      </c>
      <c r="Y264" s="91">
        <v>25.7</v>
      </c>
      <c r="Z264" s="91">
        <v>22.8</v>
      </c>
      <c r="AA264" s="91">
        <v>27.5</v>
      </c>
      <c r="AB264" s="92"/>
      <c r="AD264" s="93">
        <f t="shared" si="114"/>
        <v>25.94</v>
      </c>
      <c r="AE264" s="91">
        <v>28.1</v>
      </c>
      <c r="AF264" s="91">
        <v>27.4</v>
      </c>
      <c r="AG264" s="91">
        <v>24.1</v>
      </c>
      <c r="AH264" s="91">
        <v>23.5</v>
      </c>
      <c r="AI264" s="91">
        <v>26.6</v>
      </c>
      <c r="AJ264" s="92"/>
      <c r="AL264" s="93">
        <f t="shared" si="115"/>
        <v>26.5</v>
      </c>
      <c r="AM264" s="91">
        <v>28.7</v>
      </c>
      <c r="AN264" s="91">
        <v>27.6</v>
      </c>
      <c r="AO264" s="91">
        <v>24.9</v>
      </c>
      <c r="AP264" s="91">
        <v>24.2</v>
      </c>
      <c r="AQ264" s="91">
        <v>27.1</v>
      </c>
      <c r="AR264" s="92"/>
      <c r="AT264" s="93">
        <f t="shared" si="116"/>
        <v>27.160000000000004</v>
      </c>
      <c r="AU264" s="91">
        <v>29.6</v>
      </c>
      <c r="AV264" s="91">
        <v>28.8</v>
      </c>
      <c r="AW264" s="91">
        <v>25.5</v>
      </c>
      <c r="AX264" s="91">
        <v>24.4</v>
      </c>
      <c r="AY264" s="91">
        <v>27.5</v>
      </c>
      <c r="AZ264" s="92"/>
      <c r="BB264" s="93">
        <f t="shared" si="117"/>
        <v>20.666666666666668</v>
      </c>
      <c r="BC264" s="91">
        <v>23.2</v>
      </c>
      <c r="BE264" s="91">
        <v>20.6</v>
      </c>
      <c r="BF264" s="91">
        <v>18.2</v>
      </c>
      <c r="BH264" s="92"/>
      <c r="BJ264" s="93">
        <f t="shared" si="118"/>
        <v>23.860000000000003</v>
      </c>
      <c r="BK264" s="91">
        <v>27</v>
      </c>
      <c r="BL264" s="91">
        <v>25.4</v>
      </c>
      <c r="BM264" s="91">
        <v>23</v>
      </c>
      <c r="BN264" s="91">
        <v>20.5</v>
      </c>
      <c r="BO264" s="91">
        <v>23.4</v>
      </c>
      <c r="BR264" s="93">
        <f t="shared" si="119"/>
        <v>24.28</v>
      </c>
      <c r="BS264" s="91">
        <v>28.6</v>
      </c>
      <c r="BT264" s="91">
        <v>25.8</v>
      </c>
      <c r="BU264" s="91">
        <v>23.5</v>
      </c>
      <c r="BV264" s="91">
        <v>23</v>
      </c>
      <c r="BW264" s="91">
        <v>20.5</v>
      </c>
      <c r="BZ264" s="93">
        <f t="shared" si="120"/>
        <v>26.479999999999997</v>
      </c>
      <c r="CA264" s="91">
        <v>29.3</v>
      </c>
      <c r="CB264" s="91">
        <v>27.7</v>
      </c>
      <c r="CC264" s="91">
        <v>25.1</v>
      </c>
      <c r="CD264" s="91">
        <v>24.8</v>
      </c>
      <c r="CE264" s="91">
        <v>25.5</v>
      </c>
      <c r="CH264" s="93">
        <f t="shared" si="121"/>
        <v>26.1</v>
      </c>
      <c r="CI264" s="91">
        <v>29.9</v>
      </c>
      <c r="CJ264" s="91">
        <v>27.2</v>
      </c>
      <c r="CK264" s="91">
        <v>23.9</v>
      </c>
      <c r="CL264" s="91">
        <v>24</v>
      </c>
      <c r="CM264" s="91">
        <v>25.5</v>
      </c>
      <c r="CP264" s="93">
        <f t="shared" si="122"/>
        <v>25.42</v>
      </c>
      <c r="CQ264" s="91">
        <v>28.9</v>
      </c>
      <c r="CR264" s="91">
        <v>26.2</v>
      </c>
      <c r="CS264" s="91">
        <v>24.7</v>
      </c>
      <c r="CT264" s="91">
        <v>22.8</v>
      </c>
      <c r="CU264" s="91">
        <v>24.5</v>
      </c>
    </row>
    <row r="265" spans="3:99">
      <c r="C265" s="92">
        <f t="shared" si="123"/>
        <v>45921</v>
      </c>
      <c r="D265" s="93">
        <f t="shared" si="100"/>
        <v>22.928903999999999</v>
      </c>
      <c r="E265" s="93">
        <f t="shared" si="101"/>
        <v>23.58</v>
      </c>
      <c r="F265" s="93">
        <f t="shared" si="102"/>
        <v>14.928903999999999</v>
      </c>
      <c r="G265" s="93">
        <f>指導機関用調整項目!$G$2*F265/$F$367</f>
        <v>0.11155916257681735</v>
      </c>
      <c r="H265" s="93">
        <f t="shared" si="124"/>
        <v>17.5610330906058</v>
      </c>
      <c r="J265" s="93">
        <f t="shared" si="103"/>
        <v>23.675000000000001</v>
      </c>
      <c r="K265" s="93">
        <f t="shared" si="104"/>
        <v>24.68</v>
      </c>
      <c r="L265" s="93">
        <f t="shared" si="105"/>
        <v>25.2</v>
      </c>
      <c r="M265" s="93">
        <f t="shared" si="106"/>
        <v>25.659999999999997</v>
      </c>
      <c r="N265" s="93">
        <f t="shared" si="107"/>
        <v>20.100000000000001</v>
      </c>
      <c r="O265" s="93">
        <f t="shared" si="108"/>
        <v>22.119999999999997</v>
      </c>
      <c r="P265" s="93">
        <f t="shared" si="109"/>
        <v>23.58</v>
      </c>
      <c r="Q265" s="93">
        <f t="shared" si="110"/>
        <v>25.1</v>
      </c>
      <c r="R265" s="93">
        <f t="shared" si="111"/>
        <v>24.44</v>
      </c>
      <c r="S265" s="93">
        <f t="shared" si="112"/>
        <v>23.5</v>
      </c>
      <c r="V265" s="93">
        <f t="shared" si="113"/>
        <v>23.675000000000001</v>
      </c>
      <c r="X265" s="91">
        <v>27.1</v>
      </c>
      <c r="Y265" s="91">
        <v>21.4</v>
      </c>
      <c r="Z265" s="91">
        <v>23.4</v>
      </c>
      <c r="AA265" s="91">
        <v>22.8</v>
      </c>
      <c r="AB265" s="92"/>
      <c r="AD265" s="93">
        <f t="shared" si="114"/>
        <v>24.68</v>
      </c>
      <c r="AE265" s="91">
        <v>29</v>
      </c>
      <c r="AF265" s="91">
        <v>26.1</v>
      </c>
      <c r="AG265" s="91">
        <v>21.7</v>
      </c>
      <c r="AH265" s="91">
        <v>23.2</v>
      </c>
      <c r="AI265" s="91">
        <v>23.4</v>
      </c>
      <c r="AJ265" s="92"/>
      <c r="AL265" s="93">
        <f t="shared" si="115"/>
        <v>25.2</v>
      </c>
      <c r="AM265" s="91">
        <v>29.9</v>
      </c>
      <c r="AN265" s="91">
        <v>25.9</v>
      </c>
      <c r="AO265" s="91">
        <v>22.8</v>
      </c>
      <c r="AP265" s="91">
        <v>24</v>
      </c>
      <c r="AQ265" s="91">
        <v>23.4</v>
      </c>
      <c r="AR265" s="92"/>
      <c r="AT265" s="93">
        <f t="shared" si="116"/>
        <v>25.659999999999997</v>
      </c>
      <c r="AU265" s="91">
        <v>31.2</v>
      </c>
      <c r="AV265" s="91">
        <v>26.5</v>
      </c>
      <c r="AW265" s="91">
        <v>22.5</v>
      </c>
      <c r="AX265" s="91">
        <v>24.4</v>
      </c>
      <c r="AY265" s="91">
        <v>23.7</v>
      </c>
      <c r="AZ265" s="92"/>
      <c r="BB265" s="93">
        <f t="shared" si="117"/>
        <v>20.100000000000001</v>
      </c>
      <c r="BC265" s="91">
        <v>24.6</v>
      </c>
      <c r="BE265" s="91">
        <v>18.3</v>
      </c>
      <c r="BF265" s="91">
        <v>17.399999999999999</v>
      </c>
      <c r="BH265" s="92"/>
      <c r="BJ265" s="93">
        <f t="shared" si="118"/>
        <v>22.119999999999997</v>
      </c>
      <c r="BK265" s="91">
        <v>27.5</v>
      </c>
      <c r="BL265" s="91">
        <v>22.8</v>
      </c>
      <c r="BM265" s="91">
        <v>20.5</v>
      </c>
      <c r="BN265" s="91">
        <v>20.7</v>
      </c>
      <c r="BO265" s="91">
        <v>19.100000000000001</v>
      </c>
      <c r="BR265" s="93">
        <f t="shared" si="119"/>
        <v>23.58</v>
      </c>
      <c r="BS265" s="91">
        <v>28.6</v>
      </c>
      <c r="BT265" s="91">
        <v>24.9</v>
      </c>
      <c r="BU265" s="91">
        <v>20.6</v>
      </c>
      <c r="BV265" s="91">
        <v>22.5</v>
      </c>
      <c r="BW265" s="91">
        <v>21.3</v>
      </c>
      <c r="BZ265" s="93">
        <f t="shared" si="120"/>
        <v>25.1</v>
      </c>
      <c r="CA265" s="91">
        <v>28.9</v>
      </c>
      <c r="CB265" s="91">
        <v>27.2</v>
      </c>
      <c r="CC265" s="91">
        <v>22.8</v>
      </c>
      <c r="CD265" s="91">
        <v>24.5</v>
      </c>
      <c r="CE265" s="91">
        <v>22.1</v>
      </c>
      <c r="CH265" s="93">
        <f t="shared" si="121"/>
        <v>24.44</v>
      </c>
      <c r="CI265" s="91">
        <v>29.5</v>
      </c>
      <c r="CJ265" s="91">
        <v>26.6</v>
      </c>
      <c r="CK265" s="91">
        <v>21.7</v>
      </c>
      <c r="CL265" s="91">
        <v>23.3</v>
      </c>
      <c r="CM265" s="91">
        <v>21.1</v>
      </c>
      <c r="CP265" s="93">
        <f t="shared" si="122"/>
        <v>23.5</v>
      </c>
      <c r="CQ265" s="91">
        <v>28.9</v>
      </c>
      <c r="CR265" s="91">
        <v>25.1</v>
      </c>
      <c r="CS265" s="91">
        <v>21.1</v>
      </c>
      <c r="CT265" s="91">
        <v>22</v>
      </c>
      <c r="CU265" s="91">
        <v>20.399999999999999</v>
      </c>
    </row>
    <row r="266" spans="3:99">
      <c r="C266" s="92">
        <f t="shared" si="123"/>
        <v>45922</v>
      </c>
      <c r="D266" s="93">
        <f t="shared" si="100"/>
        <v>22.685592</v>
      </c>
      <c r="E266" s="93">
        <f t="shared" si="101"/>
        <v>23.34</v>
      </c>
      <c r="F266" s="93">
        <f t="shared" si="102"/>
        <v>14.685592</v>
      </c>
      <c r="G266" s="93">
        <f>指導機関用調整項目!$G$2*F266/$F$367</f>
        <v>0.1097409659453104</v>
      </c>
      <c r="H266" s="93">
        <f t="shared" si="124"/>
        <v>17.67077405655111</v>
      </c>
      <c r="J266" s="93">
        <f t="shared" si="103"/>
        <v>23.55</v>
      </c>
      <c r="K266" s="93">
        <f t="shared" si="104"/>
        <v>24.779999999999998</v>
      </c>
      <c r="L266" s="93">
        <f t="shared" si="105"/>
        <v>25.16</v>
      </c>
      <c r="M266" s="93">
        <f t="shared" si="106"/>
        <v>25.339999999999996</v>
      </c>
      <c r="N266" s="93">
        <f t="shared" si="107"/>
        <v>20.2</v>
      </c>
      <c r="O266" s="93">
        <f t="shared" si="108"/>
        <v>22.720000000000002</v>
      </c>
      <c r="P266" s="93">
        <f t="shared" si="109"/>
        <v>23.34</v>
      </c>
      <c r="Q266" s="93">
        <f t="shared" si="110"/>
        <v>25.040000000000003</v>
      </c>
      <c r="R266" s="93">
        <f t="shared" si="111"/>
        <v>24.86</v>
      </c>
      <c r="S266" s="93">
        <f t="shared" si="112"/>
        <v>23.959999999999997</v>
      </c>
      <c r="V266" s="93">
        <f t="shared" si="113"/>
        <v>23.55</v>
      </c>
      <c r="X266" s="91">
        <v>26.3</v>
      </c>
      <c r="Y266" s="91">
        <v>21.2</v>
      </c>
      <c r="Z266" s="91">
        <v>24.5</v>
      </c>
      <c r="AA266" s="91">
        <v>22.2</v>
      </c>
      <c r="AB266" s="92"/>
      <c r="AD266" s="93">
        <f t="shared" si="114"/>
        <v>24.779999999999998</v>
      </c>
      <c r="AE266" s="91">
        <v>29.3</v>
      </c>
      <c r="AF266" s="91">
        <v>25.5</v>
      </c>
      <c r="AG266" s="91">
        <v>21.5</v>
      </c>
      <c r="AH266" s="91">
        <v>24.4</v>
      </c>
      <c r="AI266" s="91">
        <v>23.2</v>
      </c>
      <c r="AJ266" s="92"/>
      <c r="AL266" s="93">
        <f t="shared" si="115"/>
        <v>25.16</v>
      </c>
      <c r="AM266" s="91">
        <v>30.1</v>
      </c>
      <c r="AN266" s="91">
        <v>26.2</v>
      </c>
      <c r="AO266" s="91">
        <v>22.1</v>
      </c>
      <c r="AP266" s="91">
        <v>24.1</v>
      </c>
      <c r="AQ266" s="91">
        <v>23.3</v>
      </c>
      <c r="AR266" s="92"/>
      <c r="AT266" s="93">
        <f t="shared" si="116"/>
        <v>25.339999999999996</v>
      </c>
      <c r="AU266" s="91">
        <v>30.3</v>
      </c>
      <c r="AV266" s="91">
        <v>26.5</v>
      </c>
      <c r="AW266" s="91">
        <v>21.9</v>
      </c>
      <c r="AX266" s="91">
        <v>24.5</v>
      </c>
      <c r="AY266" s="91">
        <v>23.5</v>
      </c>
      <c r="AZ266" s="92"/>
      <c r="BB266" s="93">
        <f t="shared" si="117"/>
        <v>20.2</v>
      </c>
      <c r="BC266" s="91">
        <v>23.9</v>
      </c>
      <c r="BE266" s="91">
        <v>17.600000000000001</v>
      </c>
      <c r="BF266" s="91">
        <v>19.100000000000001</v>
      </c>
      <c r="BH266" s="92"/>
      <c r="BJ266" s="93">
        <f t="shared" si="118"/>
        <v>22.720000000000002</v>
      </c>
      <c r="BK266" s="91">
        <v>26.7</v>
      </c>
      <c r="BL266" s="91">
        <v>24.3</v>
      </c>
      <c r="BM266" s="91">
        <v>19.8</v>
      </c>
      <c r="BN266" s="91">
        <v>22.1</v>
      </c>
      <c r="BO266" s="91">
        <v>20.7</v>
      </c>
      <c r="BR266" s="93">
        <f t="shared" si="119"/>
        <v>23.34</v>
      </c>
      <c r="BS266" s="91">
        <v>27.3</v>
      </c>
      <c r="BT266" s="91">
        <v>24.5</v>
      </c>
      <c r="BU266" s="91">
        <v>20.2</v>
      </c>
      <c r="BV266" s="91">
        <v>23.9</v>
      </c>
      <c r="BW266" s="91">
        <v>20.8</v>
      </c>
      <c r="BZ266" s="93">
        <f t="shared" si="120"/>
        <v>25.040000000000003</v>
      </c>
      <c r="CA266" s="91">
        <v>28.8</v>
      </c>
      <c r="CB266" s="91">
        <v>25.6</v>
      </c>
      <c r="CC266" s="91">
        <v>22.7</v>
      </c>
      <c r="CD266" s="91">
        <v>24.7</v>
      </c>
      <c r="CE266" s="91">
        <v>23.4</v>
      </c>
      <c r="CH266" s="93">
        <f t="shared" si="121"/>
        <v>24.86</v>
      </c>
      <c r="CI266" s="91">
        <v>28.8</v>
      </c>
      <c r="CJ266" s="91">
        <v>26.1</v>
      </c>
      <c r="CK266" s="91">
        <v>22.2</v>
      </c>
      <c r="CL266" s="91">
        <v>24.9</v>
      </c>
      <c r="CM266" s="91">
        <v>22.3</v>
      </c>
      <c r="CP266" s="93">
        <f t="shared" si="122"/>
        <v>23.959999999999997</v>
      </c>
      <c r="CQ266" s="91">
        <v>27.9</v>
      </c>
      <c r="CR266" s="91">
        <v>25.4</v>
      </c>
      <c r="CS266" s="91">
        <v>20.8</v>
      </c>
      <c r="CT266" s="91">
        <v>23.6</v>
      </c>
      <c r="CU266" s="91">
        <v>22.1</v>
      </c>
    </row>
    <row r="267" spans="3:99">
      <c r="C267" s="92">
        <f t="shared" si="123"/>
        <v>45923</v>
      </c>
      <c r="D267" s="93">
        <f t="shared" si="100"/>
        <v>22.786972000000006</v>
      </c>
      <c r="E267" s="93">
        <f t="shared" si="101"/>
        <v>23.440000000000005</v>
      </c>
      <c r="F267" s="93">
        <f t="shared" si="102"/>
        <v>14.786972000000006</v>
      </c>
      <c r="G267" s="93">
        <f>指導機関用調整項目!$G$2*F267/$F$367</f>
        <v>0.110498547875105</v>
      </c>
      <c r="H267" s="93">
        <f t="shared" si="124"/>
        <v>17.781272604426213</v>
      </c>
      <c r="J267" s="93">
        <f t="shared" si="103"/>
        <v>24.024999999999999</v>
      </c>
      <c r="K267" s="93">
        <f t="shared" si="104"/>
        <v>24.32</v>
      </c>
      <c r="L267" s="93">
        <f t="shared" si="105"/>
        <v>24.72</v>
      </c>
      <c r="M267" s="93">
        <f t="shared" si="106"/>
        <v>25.22</v>
      </c>
      <c r="N267" s="93">
        <f t="shared" si="107"/>
        <v>19.533333333333335</v>
      </c>
      <c r="O267" s="93">
        <f t="shared" si="108"/>
        <v>22.339999999999996</v>
      </c>
      <c r="P267" s="93">
        <f t="shared" si="109"/>
        <v>23.440000000000005</v>
      </c>
      <c r="Q267" s="93">
        <f t="shared" si="110"/>
        <v>24.94</v>
      </c>
      <c r="R267" s="93">
        <f t="shared" si="111"/>
        <v>24.76</v>
      </c>
      <c r="S267" s="93">
        <f t="shared" si="112"/>
        <v>23.9</v>
      </c>
      <c r="V267" s="93">
        <f t="shared" si="113"/>
        <v>24.024999999999999</v>
      </c>
      <c r="X267" s="91">
        <v>23.9</v>
      </c>
      <c r="Y267" s="91">
        <v>23</v>
      </c>
      <c r="Z267" s="91">
        <v>26.9</v>
      </c>
      <c r="AA267" s="91">
        <v>22.3</v>
      </c>
      <c r="AB267" s="92"/>
      <c r="AD267" s="93">
        <f t="shared" si="114"/>
        <v>24.32</v>
      </c>
      <c r="AE267" s="91">
        <v>27</v>
      </c>
      <c r="AF267" s="91">
        <v>23.9</v>
      </c>
      <c r="AG267" s="91">
        <v>21.9</v>
      </c>
      <c r="AH267" s="91">
        <v>25.5</v>
      </c>
      <c r="AI267" s="91">
        <v>23.3</v>
      </c>
      <c r="AJ267" s="92"/>
      <c r="AL267" s="93">
        <f t="shared" si="115"/>
        <v>24.72</v>
      </c>
      <c r="AM267" s="91">
        <v>27</v>
      </c>
      <c r="AN267" s="91">
        <v>24.9</v>
      </c>
      <c r="AO267" s="91">
        <v>22.8</v>
      </c>
      <c r="AP267" s="91">
        <v>25.5</v>
      </c>
      <c r="AQ267" s="91">
        <v>23.4</v>
      </c>
      <c r="AR267" s="92"/>
      <c r="AT267" s="93">
        <f t="shared" si="116"/>
        <v>25.22</v>
      </c>
      <c r="AU267" s="91">
        <v>27.5</v>
      </c>
      <c r="AV267" s="91">
        <v>25.5</v>
      </c>
      <c r="AW267" s="91">
        <v>23</v>
      </c>
      <c r="AX267" s="91">
        <v>26.7</v>
      </c>
      <c r="AY267" s="91">
        <v>23.4</v>
      </c>
      <c r="AZ267" s="92"/>
      <c r="BB267" s="93">
        <f t="shared" si="117"/>
        <v>19.533333333333335</v>
      </c>
      <c r="BC267" s="91">
        <v>21.8</v>
      </c>
      <c r="BE267" s="91">
        <v>18.600000000000001</v>
      </c>
      <c r="BF267" s="91">
        <v>18.2</v>
      </c>
      <c r="BH267" s="92"/>
      <c r="BJ267" s="93">
        <f t="shared" si="118"/>
        <v>22.339999999999996</v>
      </c>
      <c r="BK267" s="91">
        <v>24.3</v>
      </c>
      <c r="BL267" s="91">
        <v>23.3</v>
      </c>
      <c r="BM267" s="91">
        <v>21</v>
      </c>
      <c r="BN267" s="91">
        <v>22</v>
      </c>
      <c r="BO267" s="91">
        <v>21.1</v>
      </c>
      <c r="BR267" s="93">
        <f t="shared" si="119"/>
        <v>23.440000000000005</v>
      </c>
      <c r="BS267" s="91">
        <v>25.7</v>
      </c>
      <c r="BT267" s="91">
        <v>23.6</v>
      </c>
      <c r="BU267" s="91">
        <v>22.1</v>
      </c>
      <c r="BV267" s="91">
        <v>24.4</v>
      </c>
      <c r="BW267" s="91">
        <v>21.4</v>
      </c>
      <c r="BZ267" s="93">
        <f t="shared" si="120"/>
        <v>24.94</v>
      </c>
      <c r="CA267" s="91">
        <v>26.8</v>
      </c>
      <c r="CB267" s="91">
        <v>25.2</v>
      </c>
      <c r="CC267" s="91">
        <v>24.1</v>
      </c>
      <c r="CD267" s="91">
        <v>25.6</v>
      </c>
      <c r="CE267" s="91">
        <v>23</v>
      </c>
      <c r="CH267" s="93">
        <f t="shared" si="121"/>
        <v>24.76</v>
      </c>
      <c r="CI267" s="91">
        <v>27.2</v>
      </c>
      <c r="CJ267" s="91">
        <v>25.5</v>
      </c>
      <c r="CK267" s="91">
        <v>23.4</v>
      </c>
      <c r="CL267" s="91">
        <v>25.7</v>
      </c>
      <c r="CM267" s="91">
        <v>22</v>
      </c>
      <c r="CP267" s="93">
        <f t="shared" si="122"/>
        <v>23.9</v>
      </c>
      <c r="CQ267" s="91">
        <v>26.2</v>
      </c>
      <c r="CR267" s="91">
        <v>25</v>
      </c>
      <c r="CS267" s="91">
        <v>22.2</v>
      </c>
      <c r="CT267" s="91">
        <v>23.8</v>
      </c>
      <c r="CU267" s="91">
        <v>22.3</v>
      </c>
    </row>
    <row r="268" spans="3:99">
      <c r="C268" s="92">
        <f t="shared" si="123"/>
        <v>45924</v>
      </c>
      <c r="D268" s="93">
        <f t="shared" si="100"/>
        <v>22.807248000000001</v>
      </c>
      <c r="E268" s="93">
        <f t="shared" si="101"/>
        <v>23.46</v>
      </c>
      <c r="F268" s="93">
        <f t="shared" si="102"/>
        <v>14.807248000000001</v>
      </c>
      <c r="G268" s="93">
        <f>指導機関用調整項目!$G$2*F268/$F$367</f>
        <v>0.11065006426106389</v>
      </c>
      <c r="H268" s="93">
        <f t="shared" si="124"/>
        <v>17.891922668687279</v>
      </c>
      <c r="J268" s="93">
        <f t="shared" si="103"/>
        <v>23.85</v>
      </c>
      <c r="K268" s="93">
        <f t="shared" si="104"/>
        <v>24.18</v>
      </c>
      <c r="L268" s="93">
        <f t="shared" si="105"/>
        <v>24.62</v>
      </c>
      <c r="M268" s="93">
        <f t="shared" si="106"/>
        <v>24.92</v>
      </c>
      <c r="N268" s="93">
        <f t="shared" si="107"/>
        <v>19.433333333333334</v>
      </c>
      <c r="O268" s="93">
        <f t="shared" si="108"/>
        <v>21.8</v>
      </c>
      <c r="P268" s="93">
        <f t="shared" si="109"/>
        <v>23.46</v>
      </c>
      <c r="Q268" s="93">
        <f t="shared" si="110"/>
        <v>24.68</v>
      </c>
      <c r="R268" s="93">
        <f t="shared" si="111"/>
        <v>24.46</v>
      </c>
      <c r="S268" s="93">
        <f t="shared" si="112"/>
        <v>23.5</v>
      </c>
      <c r="V268" s="93">
        <f t="shared" si="113"/>
        <v>23.85</v>
      </c>
      <c r="X268" s="91">
        <v>23.3</v>
      </c>
      <c r="Y268" s="91">
        <v>25.1</v>
      </c>
      <c r="Z268" s="91">
        <v>24.4</v>
      </c>
      <c r="AA268" s="91">
        <v>22.6</v>
      </c>
      <c r="AB268" s="92"/>
      <c r="AD268" s="93">
        <f t="shared" si="114"/>
        <v>24.18</v>
      </c>
      <c r="AE268" s="91">
        <v>24.7</v>
      </c>
      <c r="AF268" s="91">
        <v>24.2</v>
      </c>
      <c r="AG268" s="91">
        <v>25</v>
      </c>
      <c r="AH268" s="91">
        <v>24</v>
      </c>
      <c r="AI268" s="91">
        <v>23</v>
      </c>
      <c r="AJ268" s="92"/>
      <c r="AL268" s="93">
        <f t="shared" si="115"/>
        <v>24.62</v>
      </c>
      <c r="AM268" s="91">
        <v>25.1</v>
      </c>
      <c r="AN268" s="91">
        <v>24.5</v>
      </c>
      <c r="AO268" s="91">
        <v>25.6</v>
      </c>
      <c r="AP268" s="91">
        <v>24.1</v>
      </c>
      <c r="AQ268" s="91">
        <v>23.8</v>
      </c>
      <c r="AR268" s="92"/>
      <c r="AT268" s="93">
        <f t="shared" si="116"/>
        <v>24.92</v>
      </c>
      <c r="AU268" s="91">
        <v>25.4</v>
      </c>
      <c r="AV268" s="91">
        <v>24.8</v>
      </c>
      <c r="AW268" s="91">
        <v>26</v>
      </c>
      <c r="AX268" s="91">
        <v>24.3</v>
      </c>
      <c r="AY268" s="91">
        <v>24.1</v>
      </c>
      <c r="AZ268" s="92"/>
      <c r="BB268" s="93">
        <f t="shared" si="117"/>
        <v>19.433333333333334</v>
      </c>
      <c r="BC268" s="91">
        <v>19.5</v>
      </c>
      <c r="BE268" s="91">
        <v>21.8</v>
      </c>
      <c r="BF268" s="91">
        <v>17</v>
      </c>
      <c r="BH268" s="92"/>
      <c r="BJ268" s="93">
        <f t="shared" si="118"/>
        <v>21.8</v>
      </c>
      <c r="BK268" s="91">
        <v>22.6</v>
      </c>
      <c r="BL268" s="91">
        <v>21.5</v>
      </c>
      <c r="BM268" s="91">
        <v>24.3</v>
      </c>
      <c r="BN268" s="91">
        <v>20.6</v>
      </c>
      <c r="BO268" s="91">
        <v>20</v>
      </c>
      <c r="BR268" s="93">
        <f t="shared" si="119"/>
        <v>23.46</v>
      </c>
      <c r="BS268" s="91">
        <v>23.6</v>
      </c>
      <c r="BT268" s="91">
        <v>22.3</v>
      </c>
      <c r="BU268" s="91">
        <v>24.8</v>
      </c>
      <c r="BV268" s="91">
        <v>22.9</v>
      </c>
      <c r="BW268" s="91">
        <v>23.7</v>
      </c>
      <c r="BZ268" s="93">
        <f t="shared" si="120"/>
        <v>24.68</v>
      </c>
      <c r="CA268" s="91">
        <v>24.6</v>
      </c>
      <c r="CB268" s="91">
        <v>24.7</v>
      </c>
      <c r="CC268" s="91">
        <v>25.9</v>
      </c>
      <c r="CD268" s="91">
        <v>24.7</v>
      </c>
      <c r="CE268" s="91">
        <v>23.5</v>
      </c>
      <c r="CH268" s="93">
        <f t="shared" si="121"/>
        <v>24.46</v>
      </c>
      <c r="CI268" s="91">
        <v>24.8</v>
      </c>
      <c r="CJ268" s="91">
        <v>24.2</v>
      </c>
      <c r="CK268" s="91">
        <v>26.5</v>
      </c>
      <c r="CL268" s="91">
        <v>24.4</v>
      </c>
      <c r="CM268" s="91">
        <v>22.4</v>
      </c>
      <c r="CP268" s="93">
        <f t="shared" si="122"/>
        <v>23.5</v>
      </c>
      <c r="CQ268" s="91">
        <v>24.1</v>
      </c>
      <c r="CR268" s="91">
        <v>23.5</v>
      </c>
      <c r="CS268" s="91">
        <v>25.2</v>
      </c>
      <c r="CT268" s="91">
        <v>23.2</v>
      </c>
      <c r="CU268" s="91">
        <v>21.5</v>
      </c>
    </row>
    <row r="269" spans="3:99">
      <c r="C269" s="92">
        <f t="shared" si="123"/>
        <v>45925</v>
      </c>
      <c r="D269" s="93">
        <f t="shared" si="100"/>
        <v>22.036759999999997</v>
      </c>
      <c r="E269" s="93">
        <f t="shared" si="101"/>
        <v>22.7</v>
      </c>
      <c r="F269" s="93">
        <f t="shared" si="102"/>
        <v>14.036759999999997</v>
      </c>
      <c r="G269" s="93">
        <f>指導機関用調整項目!$G$2*F269/$F$367</f>
        <v>0.1048924415946252</v>
      </c>
      <c r="H269" s="93">
        <f t="shared" si="124"/>
        <v>17.996815110281904</v>
      </c>
      <c r="J269" s="93">
        <f t="shared" si="103"/>
        <v>23.875</v>
      </c>
      <c r="K269" s="93">
        <f t="shared" si="104"/>
        <v>24.140000000000004</v>
      </c>
      <c r="L269" s="93">
        <f t="shared" si="105"/>
        <v>24.74</v>
      </c>
      <c r="M269" s="93">
        <f t="shared" si="106"/>
        <v>24.859999999999996</v>
      </c>
      <c r="N269" s="93">
        <f t="shared" si="107"/>
        <v>18.333333333333332</v>
      </c>
      <c r="O269" s="93">
        <f t="shared" si="108"/>
        <v>21.56</v>
      </c>
      <c r="P269" s="93">
        <f t="shared" si="109"/>
        <v>22.7</v>
      </c>
      <c r="Q269" s="93">
        <f t="shared" si="110"/>
        <v>24.840000000000003</v>
      </c>
      <c r="R269" s="93">
        <f t="shared" si="111"/>
        <v>24.26</v>
      </c>
      <c r="S269" s="93">
        <f t="shared" si="112"/>
        <v>23.5</v>
      </c>
      <c r="V269" s="93">
        <f t="shared" si="113"/>
        <v>23.875</v>
      </c>
      <c r="X269" s="91">
        <v>22.8</v>
      </c>
      <c r="Y269" s="91">
        <v>25.1</v>
      </c>
      <c r="Z269" s="91">
        <v>23.8</v>
      </c>
      <c r="AA269" s="91">
        <v>23.8</v>
      </c>
      <c r="AB269" s="92"/>
      <c r="AD269" s="93">
        <f t="shared" si="114"/>
        <v>24.140000000000004</v>
      </c>
      <c r="AE269" s="91">
        <v>23.2</v>
      </c>
      <c r="AF269" s="91">
        <v>23.5</v>
      </c>
      <c r="AG269" s="91">
        <v>24.7</v>
      </c>
      <c r="AH269" s="91">
        <v>24.2</v>
      </c>
      <c r="AI269" s="91">
        <v>25.1</v>
      </c>
      <c r="AJ269" s="92"/>
      <c r="AL269" s="93">
        <f t="shared" si="115"/>
        <v>24.74</v>
      </c>
      <c r="AM269" s="91">
        <v>23.4</v>
      </c>
      <c r="AN269" s="91">
        <v>24.1</v>
      </c>
      <c r="AO269" s="91">
        <v>25.4</v>
      </c>
      <c r="AP269" s="91">
        <v>24.2</v>
      </c>
      <c r="AQ269" s="91">
        <v>26.6</v>
      </c>
      <c r="AR269" s="92"/>
      <c r="AT269" s="93">
        <f t="shared" si="116"/>
        <v>24.859999999999996</v>
      </c>
      <c r="AU269" s="91">
        <v>23.7</v>
      </c>
      <c r="AV269" s="91">
        <v>23.9</v>
      </c>
      <c r="AW269" s="91">
        <v>25.6</v>
      </c>
      <c r="AX269" s="91">
        <v>24.3</v>
      </c>
      <c r="AY269" s="91">
        <v>26.8</v>
      </c>
      <c r="AZ269" s="92"/>
      <c r="BB269" s="93">
        <f t="shared" si="117"/>
        <v>18.333333333333332</v>
      </c>
      <c r="BC269" s="91">
        <v>16.899999999999999</v>
      </c>
      <c r="BE269" s="91">
        <v>20.2</v>
      </c>
      <c r="BF269" s="91">
        <v>17.899999999999999</v>
      </c>
      <c r="BH269" s="92"/>
      <c r="BJ269" s="93">
        <f t="shared" si="118"/>
        <v>21.56</v>
      </c>
      <c r="BK269" s="91">
        <v>19.8</v>
      </c>
      <c r="BL269" s="91">
        <v>20.5</v>
      </c>
      <c r="BM269" s="91">
        <v>23.7</v>
      </c>
      <c r="BN269" s="91">
        <v>21.7</v>
      </c>
      <c r="BO269" s="91">
        <v>22.1</v>
      </c>
      <c r="BR269" s="93">
        <f t="shared" si="119"/>
        <v>22.7</v>
      </c>
      <c r="BS269" s="91">
        <v>21.7</v>
      </c>
      <c r="BT269" s="91">
        <v>22.3</v>
      </c>
      <c r="BU269" s="91">
        <v>23.7</v>
      </c>
      <c r="BV269" s="91">
        <v>22.9</v>
      </c>
      <c r="BW269" s="91">
        <v>22.9</v>
      </c>
      <c r="BZ269" s="93">
        <f t="shared" si="120"/>
        <v>24.840000000000003</v>
      </c>
      <c r="CA269" s="91">
        <v>23.6</v>
      </c>
      <c r="CB269" s="91">
        <v>24.9</v>
      </c>
      <c r="CC269" s="91">
        <v>25.2</v>
      </c>
      <c r="CD269" s="91">
        <v>25.1</v>
      </c>
      <c r="CE269" s="91">
        <v>25.4</v>
      </c>
      <c r="CH269" s="93">
        <f t="shared" si="121"/>
        <v>24.26</v>
      </c>
      <c r="CI269" s="91">
        <v>23.7</v>
      </c>
      <c r="CJ269" s="91">
        <v>23.4</v>
      </c>
      <c r="CK269" s="91">
        <v>25.2</v>
      </c>
      <c r="CL269" s="91">
        <v>24.1</v>
      </c>
      <c r="CM269" s="91">
        <v>24.9</v>
      </c>
      <c r="CP269" s="93">
        <f t="shared" si="122"/>
        <v>23.5</v>
      </c>
      <c r="CQ269" s="91">
        <v>22.7</v>
      </c>
      <c r="CR269" s="91">
        <v>23.2</v>
      </c>
      <c r="CS269" s="91">
        <v>24.1</v>
      </c>
      <c r="CT269" s="91">
        <v>23.6</v>
      </c>
      <c r="CU269" s="91">
        <v>23.9</v>
      </c>
    </row>
    <row r="270" spans="3:99">
      <c r="C270" s="92">
        <f t="shared" si="123"/>
        <v>45926</v>
      </c>
      <c r="D270" s="93">
        <f t="shared" si="100"/>
        <v>20.698544000000002</v>
      </c>
      <c r="E270" s="93">
        <f t="shared" si="101"/>
        <v>21.380000000000003</v>
      </c>
      <c r="F270" s="93">
        <f t="shared" si="102"/>
        <v>12.698544000000002</v>
      </c>
      <c r="G270" s="93">
        <f>指導機関用調整項目!$G$2*F270/$F$367</f>
        <v>9.4892360121337005e-002</v>
      </c>
      <c r="H270" s="93">
        <f t="shared" si="124"/>
        <v>18.091707470403243</v>
      </c>
      <c r="J270" s="93">
        <f t="shared" si="103"/>
        <v>22.699999999999996</v>
      </c>
      <c r="K270" s="93">
        <f t="shared" si="104"/>
        <v>22.880000000000003</v>
      </c>
      <c r="L270" s="93">
        <f t="shared" si="105"/>
        <v>23.56</v>
      </c>
      <c r="M270" s="93">
        <f t="shared" si="106"/>
        <v>23.720000000000002</v>
      </c>
      <c r="N270" s="93">
        <f t="shared" si="107"/>
        <v>17.533333333333331</v>
      </c>
      <c r="O270" s="93">
        <f t="shared" si="108"/>
        <v>20.88</v>
      </c>
      <c r="P270" s="93">
        <f t="shared" si="109"/>
        <v>21.380000000000003</v>
      </c>
      <c r="Q270" s="93">
        <f t="shared" si="110"/>
        <v>23.86</v>
      </c>
      <c r="R270" s="93">
        <f t="shared" si="111"/>
        <v>23.1</v>
      </c>
      <c r="S270" s="93">
        <f t="shared" si="112"/>
        <v>22.54</v>
      </c>
      <c r="V270" s="93">
        <f t="shared" si="113"/>
        <v>22.699999999999996</v>
      </c>
      <c r="X270" s="91">
        <v>23.8</v>
      </c>
      <c r="Y270" s="91">
        <v>23.5</v>
      </c>
      <c r="Z270" s="91">
        <v>19.399999999999999</v>
      </c>
      <c r="AA270" s="91">
        <v>24.1</v>
      </c>
      <c r="AB270" s="92"/>
      <c r="AD270" s="93">
        <f t="shared" si="114"/>
        <v>22.880000000000003</v>
      </c>
      <c r="AE270" s="91">
        <v>23</v>
      </c>
      <c r="AF270" s="91">
        <v>24.1</v>
      </c>
      <c r="AG270" s="91">
        <v>23.8</v>
      </c>
      <c r="AH270" s="91">
        <v>20.100000000000001</v>
      </c>
      <c r="AI270" s="91">
        <v>23.4</v>
      </c>
      <c r="AJ270" s="92"/>
      <c r="AL270" s="93">
        <f t="shared" si="115"/>
        <v>23.56</v>
      </c>
      <c r="AM270" s="91">
        <v>24.3</v>
      </c>
      <c r="AN270" s="91">
        <v>24.3</v>
      </c>
      <c r="AO270" s="91">
        <v>23.8</v>
      </c>
      <c r="AP270" s="91">
        <v>20.5</v>
      </c>
      <c r="AQ270" s="91">
        <v>24.9</v>
      </c>
      <c r="AR270" s="92"/>
      <c r="AT270" s="93">
        <f t="shared" si="116"/>
        <v>23.720000000000002</v>
      </c>
      <c r="AU270" s="91">
        <v>24.3</v>
      </c>
      <c r="AV270" s="91">
        <v>24.7</v>
      </c>
      <c r="AW270" s="91">
        <v>24.2</v>
      </c>
      <c r="AX270" s="91">
        <v>20.2</v>
      </c>
      <c r="AY270" s="91">
        <v>25.2</v>
      </c>
      <c r="AZ270" s="92"/>
      <c r="BB270" s="93">
        <f t="shared" si="117"/>
        <v>17.533333333333331</v>
      </c>
      <c r="BC270" s="91">
        <v>17.600000000000001</v>
      </c>
      <c r="BE270" s="91">
        <v>19.7</v>
      </c>
      <c r="BF270" s="91">
        <v>15.3</v>
      </c>
      <c r="BH270" s="92"/>
      <c r="BJ270" s="93">
        <f t="shared" si="118"/>
        <v>20.88</v>
      </c>
      <c r="BK270" s="91">
        <v>20.399999999999999</v>
      </c>
      <c r="BL270" s="91">
        <v>21.6</v>
      </c>
      <c r="BM270" s="91">
        <v>22.6</v>
      </c>
      <c r="BN270" s="91">
        <v>18.100000000000001</v>
      </c>
      <c r="BO270" s="91">
        <v>21.7</v>
      </c>
      <c r="BR270" s="93">
        <f t="shared" si="119"/>
        <v>21.380000000000003</v>
      </c>
      <c r="BS270" s="91">
        <v>22.3</v>
      </c>
      <c r="BT270" s="91">
        <v>23.2</v>
      </c>
      <c r="BU270" s="91">
        <v>22.9</v>
      </c>
      <c r="BV270" s="91">
        <v>18.100000000000001</v>
      </c>
      <c r="BW270" s="91">
        <v>20.399999999999999</v>
      </c>
      <c r="BZ270" s="93">
        <f t="shared" si="120"/>
        <v>23.86</v>
      </c>
      <c r="CA270" s="91">
        <v>24.6</v>
      </c>
      <c r="CB270" s="91">
        <v>24.7</v>
      </c>
      <c r="CC270" s="91">
        <v>24.5</v>
      </c>
      <c r="CD270" s="91">
        <v>21.2</v>
      </c>
      <c r="CE270" s="91">
        <v>24.3</v>
      </c>
      <c r="CH270" s="93">
        <f t="shared" si="121"/>
        <v>23.1</v>
      </c>
      <c r="CI270" s="91">
        <v>24.3</v>
      </c>
      <c r="CJ270" s="91">
        <v>23.8</v>
      </c>
      <c r="CK270" s="91">
        <v>24.4</v>
      </c>
      <c r="CL270" s="91">
        <v>19.2</v>
      </c>
      <c r="CM270" s="91">
        <v>23.8</v>
      </c>
      <c r="CP270" s="93">
        <f t="shared" si="122"/>
        <v>22.54</v>
      </c>
      <c r="CQ270" s="91">
        <v>23.2</v>
      </c>
      <c r="CR270" s="91">
        <v>24.1</v>
      </c>
      <c r="CS270" s="91">
        <v>24</v>
      </c>
      <c r="CT270" s="91">
        <v>19</v>
      </c>
      <c r="CU270" s="91">
        <v>22.4</v>
      </c>
    </row>
    <row r="271" spans="3:99">
      <c r="C271" s="92">
        <f t="shared" si="123"/>
        <v>45927</v>
      </c>
      <c r="D271" s="93">
        <f t="shared" si="100"/>
        <v>21.915103999999996</v>
      </c>
      <c r="E271" s="93">
        <f t="shared" si="101"/>
        <v>22.58</v>
      </c>
      <c r="F271" s="93">
        <f t="shared" si="102"/>
        <v>13.915103999999996</v>
      </c>
      <c r="G271" s="93">
        <f>指導機関用調整項目!$G$2*F271/$F$367</f>
        <v>0.10398334327887171</v>
      </c>
      <c r="H271" s="93">
        <f t="shared" si="124"/>
        <v>18.195690813682116</v>
      </c>
      <c r="J271" s="93">
        <f t="shared" si="103"/>
        <v>22.8</v>
      </c>
      <c r="K271" s="93">
        <f t="shared" si="104"/>
        <v>23.479999999999997</v>
      </c>
      <c r="L271" s="93">
        <f t="shared" si="105"/>
        <v>24.04</v>
      </c>
      <c r="M271" s="93">
        <f t="shared" si="106"/>
        <v>24.2</v>
      </c>
      <c r="N271" s="93">
        <f t="shared" si="107"/>
        <v>18.233333333333334</v>
      </c>
      <c r="O271" s="93">
        <f t="shared" si="108"/>
        <v>21.880000000000003</v>
      </c>
      <c r="P271" s="93">
        <f t="shared" si="109"/>
        <v>22.58</v>
      </c>
      <c r="Q271" s="93">
        <f t="shared" si="110"/>
        <v>24.28</v>
      </c>
      <c r="R271" s="93">
        <f t="shared" si="111"/>
        <v>24.020000000000003</v>
      </c>
      <c r="S271" s="93">
        <f t="shared" si="112"/>
        <v>23.5</v>
      </c>
      <c r="V271" s="93">
        <f t="shared" si="113"/>
        <v>22.8</v>
      </c>
      <c r="X271" s="91">
        <v>25.4</v>
      </c>
      <c r="Y271" s="91">
        <v>23.8</v>
      </c>
      <c r="Z271" s="91">
        <v>20.8</v>
      </c>
      <c r="AA271" s="91">
        <v>21.2</v>
      </c>
      <c r="AB271" s="92"/>
      <c r="AD271" s="93">
        <f t="shared" si="114"/>
        <v>23.479999999999997</v>
      </c>
      <c r="AE271" s="91">
        <v>25.2</v>
      </c>
      <c r="AF271" s="91">
        <v>25.5</v>
      </c>
      <c r="AG271" s="91">
        <v>24.4</v>
      </c>
      <c r="AH271" s="91">
        <v>21.5</v>
      </c>
      <c r="AI271" s="91">
        <v>20.8</v>
      </c>
      <c r="AJ271" s="92"/>
      <c r="AL271" s="93">
        <f t="shared" si="115"/>
        <v>24.04</v>
      </c>
      <c r="AM271" s="91">
        <v>25.6</v>
      </c>
      <c r="AN271" s="91">
        <v>25.5</v>
      </c>
      <c r="AO271" s="91">
        <v>25</v>
      </c>
      <c r="AP271" s="91">
        <v>22.5</v>
      </c>
      <c r="AQ271" s="91">
        <v>21.6</v>
      </c>
      <c r="AR271" s="92"/>
      <c r="AT271" s="93">
        <f t="shared" si="116"/>
        <v>24.2</v>
      </c>
      <c r="AU271" s="91">
        <v>25.8</v>
      </c>
      <c r="AV271" s="91">
        <v>26.2</v>
      </c>
      <c r="AW271" s="91">
        <v>25.2</v>
      </c>
      <c r="AX271" s="91">
        <v>22</v>
      </c>
      <c r="AY271" s="91">
        <v>21.8</v>
      </c>
      <c r="AZ271" s="92"/>
      <c r="BB271" s="93">
        <f t="shared" si="117"/>
        <v>18.233333333333334</v>
      </c>
      <c r="BC271" s="91">
        <v>20</v>
      </c>
      <c r="BE271" s="91">
        <v>19.2</v>
      </c>
      <c r="BF271" s="91">
        <v>15.5</v>
      </c>
      <c r="BH271" s="92"/>
      <c r="BJ271" s="93">
        <f t="shared" si="118"/>
        <v>21.880000000000003</v>
      </c>
      <c r="BK271" s="91">
        <v>22.6</v>
      </c>
      <c r="BL271" s="91">
        <v>24.1</v>
      </c>
      <c r="BM271" s="91">
        <v>22.7</v>
      </c>
      <c r="BN271" s="91">
        <v>18.899999999999999</v>
      </c>
      <c r="BO271" s="91">
        <v>21.1</v>
      </c>
      <c r="BR271" s="93">
        <f t="shared" si="119"/>
        <v>22.58</v>
      </c>
      <c r="BS271" s="91">
        <v>23.8</v>
      </c>
      <c r="BT271" s="91">
        <v>24.8</v>
      </c>
      <c r="BU271" s="91">
        <v>23.2</v>
      </c>
      <c r="BV271" s="91">
        <v>20.3</v>
      </c>
      <c r="BW271" s="91">
        <v>20.8</v>
      </c>
      <c r="BZ271" s="93">
        <f t="shared" si="120"/>
        <v>24.28</v>
      </c>
      <c r="CA271" s="91">
        <v>25.4</v>
      </c>
      <c r="CB271" s="91">
        <v>25.9</v>
      </c>
      <c r="CC271" s="91">
        <v>25</v>
      </c>
      <c r="CD271" s="91">
        <v>23.1</v>
      </c>
      <c r="CE271" s="91">
        <v>22</v>
      </c>
      <c r="CH271" s="93">
        <f t="shared" si="121"/>
        <v>24.020000000000003</v>
      </c>
      <c r="CI271" s="91">
        <v>25.4</v>
      </c>
      <c r="CJ271" s="91">
        <v>26</v>
      </c>
      <c r="CK271" s="91">
        <v>24.6</v>
      </c>
      <c r="CL271" s="91">
        <v>21.4</v>
      </c>
      <c r="CM271" s="91">
        <v>22.7</v>
      </c>
      <c r="CP271" s="93">
        <f t="shared" si="122"/>
        <v>23.5</v>
      </c>
      <c r="CQ271" s="91">
        <v>24.7</v>
      </c>
      <c r="CR271" s="91">
        <v>25.7</v>
      </c>
      <c r="CS271" s="91">
        <v>24</v>
      </c>
      <c r="CT271" s="91">
        <v>21.1</v>
      </c>
      <c r="CU271" s="91">
        <v>22</v>
      </c>
    </row>
    <row r="272" spans="3:99">
      <c r="C272" s="92">
        <f t="shared" si="123"/>
        <v>45928</v>
      </c>
      <c r="D272" s="93">
        <f t="shared" si="100"/>
        <v>22.036759999999994</v>
      </c>
      <c r="E272" s="93">
        <f t="shared" si="101"/>
        <v>22.699999999999996</v>
      </c>
      <c r="F272" s="93">
        <f t="shared" si="102"/>
        <v>14.036759999999994</v>
      </c>
      <c r="G272" s="93">
        <f>指導機関用調整項目!$G$2*F272/$F$367</f>
        <v>0.10489244159462516</v>
      </c>
      <c r="H272" s="93">
        <f t="shared" si="124"/>
        <v>18.300583255276742</v>
      </c>
      <c r="J272" s="93">
        <f t="shared" si="103"/>
        <v>23.5</v>
      </c>
      <c r="K272" s="93">
        <f t="shared" si="104"/>
        <v>23.68</v>
      </c>
      <c r="L272" s="93">
        <f t="shared" si="105"/>
        <v>24.119999999999997</v>
      </c>
      <c r="M272" s="93">
        <f t="shared" si="106"/>
        <v>24.660000000000004</v>
      </c>
      <c r="N272" s="93">
        <f t="shared" si="107"/>
        <v>18.366666666666664</v>
      </c>
      <c r="O272" s="93">
        <f t="shared" si="108"/>
        <v>22.06</v>
      </c>
      <c r="P272" s="93">
        <f t="shared" si="109"/>
        <v>22.699999999999996</v>
      </c>
      <c r="Q272" s="93">
        <f t="shared" si="110"/>
        <v>24.499999999999996</v>
      </c>
      <c r="R272" s="93">
        <f t="shared" si="111"/>
        <v>24.06</v>
      </c>
      <c r="S272" s="93">
        <f t="shared" si="112"/>
        <v>23.699999999999996</v>
      </c>
      <c r="V272" s="93">
        <f t="shared" si="113"/>
        <v>23.5</v>
      </c>
      <c r="X272" s="91">
        <v>27.5</v>
      </c>
      <c r="Y272" s="91">
        <v>23.3</v>
      </c>
      <c r="Z272" s="91">
        <v>21.7</v>
      </c>
      <c r="AA272" s="91">
        <v>21.5</v>
      </c>
      <c r="AB272" s="92"/>
      <c r="AD272" s="93">
        <f t="shared" si="114"/>
        <v>23.68</v>
      </c>
      <c r="AE272" s="91">
        <v>24.6</v>
      </c>
      <c r="AF272" s="91">
        <v>27.1</v>
      </c>
      <c r="AG272" s="91">
        <v>23.6</v>
      </c>
      <c r="AH272" s="91">
        <v>21.8</v>
      </c>
      <c r="AI272" s="91">
        <v>21.3</v>
      </c>
      <c r="AJ272" s="92"/>
      <c r="AL272" s="93">
        <f t="shared" si="115"/>
        <v>24.119999999999997</v>
      </c>
      <c r="AM272" s="91">
        <v>24.6</v>
      </c>
      <c r="AN272" s="91">
        <v>27.9</v>
      </c>
      <c r="AO272" s="91">
        <v>23.6</v>
      </c>
      <c r="AP272" s="91">
        <v>22.3</v>
      </c>
      <c r="AQ272" s="91">
        <v>22.2</v>
      </c>
      <c r="AR272" s="92"/>
      <c r="AT272" s="93">
        <f t="shared" si="116"/>
        <v>24.660000000000004</v>
      </c>
      <c r="AU272" s="91">
        <v>25.1</v>
      </c>
      <c r="AV272" s="91">
        <v>28.9</v>
      </c>
      <c r="AW272" s="91">
        <v>23.9</v>
      </c>
      <c r="AX272" s="91">
        <v>22.7</v>
      </c>
      <c r="AY272" s="91">
        <v>22.7</v>
      </c>
      <c r="AZ272" s="92"/>
      <c r="BB272" s="93">
        <f t="shared" si="117"/>
        <v>18.366666666666664</v>
      </c>
      <c r="BC272" s="91">
        <v>20.6</v>
      </c>
      <c r="BE272" s="91">
        <v>18.7</v>
      </c>
      <c r="BF272" s="91">
        <v>15.8</v>
      </c>
      <c r="BH272" s="92"/>
      <c r="BJ272" s="93">
        <f t="shared" si="118"/>
        <v>22.06</v>
      </c>
      <c r="BK272" s="91">
        <v>23.1</v>
      </c>
      <c r="BL272" s="91">
        <v>25.2</v>
      </c>
      <c r="BM272" s="91">
        <v>21.6</v>
      </c>
      <c r="BN272" s="91">
        <v>19.2</v>
      </c>
      <c r="BO272" s="91">
        <v>21.2</v>
      </c>
      <c r="BR272" s="93">
        <f t="shared" si="119"/>
        <v>22.699999999999996</v>
      </c>
      <c r="BS272" s="91">
        <v>23.2</v>
      </c>
      <c r="BT272" s="91">
        <v>25.9</v>
      </c>
      <c r="BU272" s="91">
        <v>22.2</v>
      </c>
      <c r="BV272" s="91">
        <v>20.9</v>
      </c>
      <c r="BW272" s="91">
        <v>21.3</v>
      </c>
      <c r="BZ272" s="93">
        <f t="shared" si="120"/>
        <v>24.499999999999996</v>
      </c>
      <c r="CA272" s="91">
        <v>24.7</v>
      </c>
      <c r="CB272" s="91">
        <v>27.1</v>
      </c>
      <c r="CC272" s="91">
        <v>24.4</v>
      </c>
      <c r="CD272" s="91">
        <v>23.6</v>
      </c>
      <c r="CE272" s="91">
        <v>22.7</v>
      </c>
      <c r="CH272" s="93">
        <f t="shared" si="121"/>
        <v>24.06</v>
      </c>
      <c r="CI272" s="91">
        <v>24.5</v>
      </c>
      <c r="CJ272" s="91">
        <v>27.2</v>
      </c>
      <c r="CK272" s="91">
        <v>23.8</v>
      </c>
      <c r="CL272" s="91">
        <v>22.3</v>
      </c>
      <c r="CM272" s="91">
        <v>22.5</v>
      </c>
      <c r="CP272" s="93">
        <f t="shared" si="122"/>
        <v>23.699999999999996</v>
      </c>
      <c r="CQ272" s="91">
        <v>24.7</v>
      </c>
      <c r="CR272" s="91">
        <v>27</v>
      </c>
      <c r="CS272" s="91">
        <v>22.9</v>
      </c>
      <c r="CT272" s="91">
        <v>21.6</v>
      </c>
      <c r="CU272" s="91">
        <v>22.3</v>
      </c>
    </row>
    <row r="273" spans="3:99">
      <c r="C273" s="92">
        <f t="shared" si="123"/>
        <v>45929</v>
      </c>
      <c r="D273" s="93">
        <f t="shared" si="100"/>
        <v>21.225719999999999</v>
      </c>
      <c r="E273" s="93">
        <f t="shared" si="101"/>
        <v>21.9</v>
      </c>
      <c r="F273" s="93">
        <f t="shared" si="102"/>
        <v>13.225719999999999</v>
      </c>
      <c r="G273" s="93">
        <f>指導機関用調整項目!$G$2*F273/$F$367</f>
        <v>9.8831786156268725e-002</v>
      </c>
      <c r="H273" s="93">
        <f t="shared" si="124"/>
        <v>18.399415041433009</v>
      </c>
      <c r="J273" s="93">
        <f t="shared" si="103"/>
        <v>23</v>
      </c>
      <c r="K273" s="93">
        <f t="shared" si="104"/>
        <v>23.499999999999996</v>
      </c>
      <c r="L273" s="93">
        <f t="shared" si="105"/>
        <v>23.839999999999996</v>
      </c>
      <c r="M273" s="93">
        <f t="shared" si="106"/>
        <v>24.119999999999997</v>
      </c>
      <c r="N273" s="93">
        <f t="shared" si="107"/>
        <v>18.5</v>
      </c>
      <c r="O273" s="93">
        <f t="shared" si="108"/>
        <v>21.540000000000003</v>
      </c>
      <c r="P273" s="93">
        <f t="shared" si="109"/>
        <v>21.9</v>
      </c>
      <c r="Q273" s="93">
        <f t="shared" si="110"/>
        <v>24.1</v>
      </c>
      <c r="R273" s="93">
        <f t="shared" si="111"/>
        <v>23.68</v>
      </c>
      <c r="S273" s="93">
        <f t="shared" si="112"/>
        <v>23.36</v>
      </c>
      <c r="V273" s="93">
        <f t="shared" si="113"/>
        <v>23</v>
      </c>
      <c r="X273" s="91">
        <v>26.6</v>
      </c>
      <c r="Y273" s="91">
        <v>20.7</v>
      </c>
      <c r="Z273" s="91">
        <v>22.7</v>
      </c>
      <c r="AA273" s="91">
        <v>22</v>
      </c>
      <c r="AB273" s="92"/>
      <c r="AD273" s="93">
        <f t="shared" si="114"/>
        <v>23.499999999999996</v>
      </c>
      <c r="AE273" s="91">
        <v>24.4</v>
      </c>
      <c r="AF273" s="91">
        <v>26.7</v>
      </c>
      <c r="AG273" s="91">
        <v>21.6</v>
      </c>
      <c r="AH273" s="91">
        <v>22.8</v>
      </c>
      <c r="AI273" s="91">
        <v>22</v>
      </c>
      <c r="AJ273" s="92"/>
      <c r="AL273" s="93">
        <f t="shared" si="115"/>
        <v>23.839999999999996</v>
      </c>
      <c r="AM273" s="91">
        <v>24.8</v>
      </c>
      <c r="AN273" s="91">
        <v>26.7</v>
      </c>
      <c r="AO273" s="91">
        <v>21.7</v>
      </c>
      <c r="AP273" s="91">
        <v>23.4</v>
      </c>
      <c r="AQ273" s="91">
        <v>22.6</v>
      </c>
      <c r="AR273" s="92"/>
      <c r="AT273" s="93">
        <f t="shared" si="116"/>
        <v>24.119999999999997</v>
      </c>
      <c r="AU273" s="91">
        <v>24.9</v>
      </c>
      <c r="AV273" s="91">
        <v>26.9</v>
      </c>
      <c r="AW273" s="91">
        <v>22.1</v>
      </c>
      <c r="AX273" s="91">
        <v>23.8</v>
      </c>
      <c r="AY273" s="91">
        <v>22.9</v>
      </c>
      <c r="AZ273" s="92"/>
      <c r="BB273" s="93">
        <f t="shared" si="117"/>
        <v>18.5</v>
      </c>
      <c r="BC273" s="91">
        <v>20</v>
      </c>
      <c r="BE273" s="91">
        <v>18.399999999999999</v>
      </c>
      <c r="BF273" s="91">
        <v>17.100000000000001</v>
      </c>
      <c r="BH273" s="92"/>
      <c r="BJ273" s="93">
        <f t="shared" si="118"/>
        <v>21.540000000000003</v>
      </c>
      <c r="BK273" s="91">
        <v>22.8</v>
      </c>
      <c r="BL273" s="91">
        <v>23.6</v>
      </c>
      <c r="BM273" s="91">
        <v>20.399999999999999</v>
      </c>
      <c r="BN273" s="91">
        <v>20.399999999999999</v>
      </c>
      <c r="BO273" s="91">
        <v>20.5</v>
      </c>
      <c r="BR273" s="93">
        <f t="shared" si="119"/>
        <v>21.9</v>
      </c>
      <c r="BS273" s="91">
        <v>23.3</v>
      </c>
      <c r="BT273" s="91">
        <v>24.5</v>
      </c>
      <c r="BU273" s="91">
        <v>20.399999999999999</v>
      </c>
      <c r="BV273" s="91">
        <v>22</v>
      </c>
      <c r="BW273" s="91">
        <v>19.3</v>
      </c>
      <c r="BZ273" s="93">
        <f t="shared" si="120"/>
        <v>24.1</v>
      </c>
      <c r="CA273" s="91">
        <v>24.4</v>
      </c>
      <c r="CB273" s="91">
        <v>26.4</v>
      </c>
      <c r="CC273" s="91">
        <v>22.5</v>
      </c>
      <c r="CD273" s="91">
        <v>24</v>
      </c>
      <c r="CE273" s="91">
        <v>23.2</v>
      </c>
      <c r="CH273" s="93">
        <f t="shared" si="121"/>
        <v>23.68</v>
      </c>
      <c r="CI273" s="91">
        <v>24.3</v>
      </c>
      <c r="CJ273" s="91">
        <v>26.3</v>
      </c>
      <c r="CK273" s="91">
        <v>22.1</v>
      </c>
      <c r="CL273" s="91">
        <v>23.1</v>
      </c>
      <c r="CM273" s="91">
        <v>22.6</v>
      </c>
      <c r="CP273" s="93">
        <f t="shared" si="122"/>
        <v>23.36</v>
      </c>
      <c r="CQ273" s="91">
        <v>24</v>
      </c>
      <c r="CR273" s="91">
        <v>25.9</v>
      </c>
      <c r="CS273" s="91">
        <v>22</v>
      </c>
      <c r="CT273" s="91">
        <v>22.6</v>
      </c>
      <c r="CU273" s="91">
        <v>22.3</v>
      </c>
    </row>
    <row r="274" spans="3:99">
      <c r="C274" s="92">
        <f t="shared" si="123"/>
        <v>45930</v>
      </c>
      <c r="D274" s="93">
        <f t="shared" si="100"/>
        <v>21.347376000000001</v>
      </c>
      <c r="E274" s="93">
        <f t="shared" si="101"/>
        <v>22.02</v>
      </c>
      <c r="F274" s="93">
        <f t="shared" si="102"/>
        <v>13.347376000000001</v>
      </c>
      <c r="G274" s="93">
        <f>指導機関用調整項目!$G$2*F274/$F$367</f>
        <v>9.9740884472022187e-002</v>
      </c>
      <c r="H274" s="93">
        <f t="shared" si="124"/>
        <v>18.499155925905033</v>
      </c>
      <c r="J274" s="93">
        <f t="shared" si="103"/>
        <v>23.174999999999997</v>
      </c>
      <c r="K274" s="93">
        <f t="shared" si="104"/>
        <v>23.520000000000003</v>
      </c>
      <c r="L274" s="93">
        <f t="shared" si="105"/>
        <v>23.619999999999997</v>
      </c>
      <c r="M274" s="93">
        <f t="shared" si="106"/>
        <v>23.96</v>
      </c>
      <c r="N274" s="93">
        <f t="shared" si="107"/>
        <v>17.533333333333335</v>
      </c>
      <c r="O274" s="93">
        <f t="shared" si="108"/>
        <v>20.619999999999997</v>
      </c>
      <c r="P274" s="93">
        <f t="shared" si="109"/>
        <v>22.02</v>
      </c>
      <c r="Q274" s="93">
        <f t="shared" si="110"/>
        <v>24.26</v>
      </c>
      <c r="R274" s="93">
        <f t="shared" si="111"/>
        <v>23.3</v>
      </c>
      <c r="S274" s="93">
        <f t="shared" si="112"/>
        <v>22.6</v>
      </c>
      <c r="V274" s="93">
        <f t="shared" si="113"/>
        <v>23.174999999999997</v>
      </c>
      <c r="X274" s="91">
        <v>26.1</v>
      </c>
      <c r="Y274" s="91">
        <v>22.9</v>
      </c>
      <c r="Z274" s="91">
        <v>22.8</v>
      </c>
      <c r="AA274" s="91">
        <v>20.9</v>
      </c>
      <c r="AB274" s="92"/>
      <c r="AD274" s="93">
        <f t="shared" si="114"/>
        <v>23.520000000000003</v>
      </c>
      <c r="AE274" s="91">
        <v>24.3</v>
      </c>
      <c r="AF274" s="91">
        <v>26.1</v>
      </c>
      <c r="AG274" s="91">
        <v>22.9</v>
      </c>
      <c r="AH274" s="91">
        <v>23.5</v>
      </c>
      <c r="AI274" s="91">
        <v>20.8</v>
      </c>
      <c r="AJ274" s="92"/>
      <c r="AL274" s="93">
        <f t="shared" si="115"/>
        <v>23.619999999999997</v>
      </c>
      <c r="AM274" s="91">
        <v>24.4</v>
      </c>
      <c r="AN274" s="91">
        <v>26.4</v>
      </c>
      <c r="AO274" s="91">
        <v>23</v>
      </c>
      <c r="AP274" s="91">
        <v>23.7</v>
      </c>
      <c r="AQ274" s="91">
        <v>20.6</v>
      </c>
      <c r="AR274" s="92"/>
      <c r="AT274" s="93">
        <f t="shared" si="116"/>
        <v>23.96</v>
      </c>
      <c r="AU274" s="91">
        <v>25</v>
      </c>
      <c r="AV274" s="91">
        <v>26.5</v>
      </c>
      <c r="AW274" s="91">
        <v>23.4</v>
      </c>
      <c r="AX274" s="91">
        <v>23.7</v>
      </c>
      <c r="AY274" s="91">
        <v>21.2</v>
      </c>
      <c r="AZ274" s="92"/>
      <c r="BB274" s="93">
        <f t="shared" si="117"/>
        <v>17.533333333333335</v>
      </c>
      <c r="BC274" s="91">
        <v>18.100000000000001</v>
      </c>
      <c r="BE274" s="91">
        <v>17.600000000000001</v>
      </c>
      <c r="BF274" s="91">
        <v>16.899999999999999</v>
      </c>
      <c r="BH274" s="92"/>
      <c r="BJ274" s="93">
        <f t="shared" si="118"/>
        <v>20.619999999999997</v>
      </c>
      <c r="BK274" s="91">
        <v>20.8</v>
      </c>
      <c r="BL274" s="91">
        <v>23.7</v>
      </c>
      <c r="BM274" s="91">
        <v>20.7</v>
      </c>
      <c r="BN274" s="91">
        <v>20</v>
      </c>
      <c r="BO274" s="91">
        <v>17.899999999999999</v>
      </c>
      <c r="BR274" s="93">
        <f t="shared" si="119"/>
        <v>22.02</v>
      </c>
      <c r="BS274" s="91">
        <v>23</v>
      </c>
      <c r="BT274" s="91">
        <v>24.5</v>
      </c>
      <c r="BU274" s="91">
        <v>21.6</v>
      </c>
      <c r="BV274" s="91">
        <v>21.5</v>
      </c>
      <c r="BW274" s="91">
        <v>19.5</v>
      </c>
      <c r="BZ274" s="93">
        <f t="shared" si="120"/>
        <v>24.26</v>
      </c>
      <c r="CA274" s="91">
        <v>25.2</v>
      </c>
      <c r="CB274" s="91">
        <v>26.4</v>
      </c>
      <c r="CC274" s="91">
        <v>23.9</v>
      </c>
      <c r="CD274" s="91">
        <v>23.7</v>
      </c>
      <c r="CE274" s="91">
        <v>22.1</v>
      </c>
      <c r="CH274" s="93">
        <f t="shared" si="121"/>
        <v>23.3</v>
      </c>
      <c r="CI274" s="91">
        <v>24.6</v>
      </c>
      <c r="CJ274" s="91">
        <v>25.9</v>
      </c>
      <c r="CK274" s="91">
        <v>22.8</v>
      </c>
      <c r="CL274" s="91">
        <v>22.5</v>
      </c>
      <c r="CM274" s="91">
        <v>20.7</v>
      </c>
      <c r="CP274" s="93">
        <f t="shared" si="122"/>
        <v>22.6</v>
      </c>
      <c r="CQ274" s="91">
        <v>23</v>
      </c>
      <c r="CR274" s="91">
        <v>26.2</v>
      </c>
      <c r="CS274" s="91">
        <v>22.2</v>
      </c>
      <c r="CT274" s="91">
        <v>21.3</v>
      </c>
      <c r="CU274" s="91">
        <v>20.3</v>
      </c>
    </row>
    <row r="275" spans="3:99">
      <c r="C275" s="92">
        <f t="shared" si="123"/>
        <v>45931</v>
      </c>
      <c r="D275" s="93">
        <f t="shared" si="100"/>
        <v>21.286548</v>
      </c>
      <c r="E275" s="93">
        <f t="shared" si="101"/>
        <v>21.96</v>
      </c>
      <c r="F275" s="93">
        <f t="shared" si="102"/>
        <v>13.286548</v>
      </c>
      <c r="G275" s="93">
        <f>指導機関用調整項目!$G$2*F275/$F$367</f>
        <v>9.9286335314145463e-002</v>
      </c>
      <c r="H275" s="93">
        <f t="shared" si="124"/>
        <v>18.598442261219176</v>
      </c>
      <c r="J275" s="93">
        <f t="shared" si="103"/>
        <v>22.85</v>
      </c>
      <c r="K275" s="93">
        <f t="shared" si="104"/>
        <v>23.18</v>
      </c>
      <c r="L275" s="93">
        <f t="shared" si="105"/>
        <v>23.639999999999997</v>
      </c>
      <c r="M275" s="93">
        <f t="shared" si="106"/>
        <v>23.880000000000003</v>
      </c>
      <c r="N275" s="93">
        <f t="shared" si="107"/>
        <v>17.666666666666668</v>
      </c>
      <c r="O275" s="93">
        <f t="shared" si="108"/>
        <v>20.660000000000004</v>
      </c>
      <c r="P275" s="93">
        <f t="shared" si="109"/>
        <v>21.96</v>
      </c>
      <c r="Q275" s="93">
        <f t="shared" si="110"/>
        <v>23.839999999999996</v>
      </c>
      <c r="R275" s="93">
        <f t="shared" si="111"/>
        <v>23.4</v>
      </c>
      <c r="S275" s="93">
        <f t="shared" si="112"/>
        <v>23.04</v>
      </c>
      <c r="V275" s="93">
        <f t="shared" si="113"/>
        <v>22.85</v>
      </c>
      <c r="X275" s="91">
        <v>27.3</v>
      </c>
      <c r="Y275" s="91">
        <v>23</v>
      </c>
      <c r="Z275" s="91">
        <v>20.8</v>
      </c>
      <c r="AA275" s="91">
        <v>20.3</v>
      </c>
      <c r="AB275" s="92"/>
      <c r="AD275" s="93">
        <f t="shared" si="114"/>
        <v>23.18</v>
      </c>
      <c r="AE275" s="91">
        <v>24.2</v>
      </c>
      <c r="AF275" s="91">
        <v>26.8</v>
      </c>
      <c r="AG275" s="91">
        <v>23</v>
      </c>
      <c r="AH275" s="91">
        <v>21.7</v>
      </c>
      <c r="AI275" s="91">
        <v>20.2</v>
      </c>
      <c r="AJ275" s="92"/>
      <c r="AL275" s="93">
        <f t="shared" si="115"/>
        <v>23.639999999999997</v>
      </c>
      <c r="AM275" s="91">
        <v>24</v>
      </c>
      <c r="AN275" s="91">
        <v>27.9</v>
      </c>
      <c r="AO275" s="91">
        <v>23.6</v>
      </c>
      <c r="AP275" s="91">
        <v>22.3</v>
      </c>
      <c r="AQ275" s="91">
        <v>20.399999999999999</v>
      </c>
      <c r="AR275" s="92"/>
      <c r="AT275" s="93">
        <f t="shared" si="116"/>
        <v>23.880000000000003</v>
      </c>
      <c r="AU275" s="91">
        <v>24.9</v>
      </c>
      <c r="AV275" s="91">
        <v>28</v>
      </c>
      <c r="AW275" s="91">
        <v>23.5</v>
      </c>
      <c r="AX275" s="91">
        <v>22</v>
      </c>
      <c r="AY275" s="91">
        <v>21</v>
      </c>
      <c r="AZ275" s="92"/>
      <c r="BB275" s="93">
        <f t="shared" si="117"/>
        <v>17.666666666666668</v>
      </c>
      <c r="BC275" s="91">
        <v>19</v>
      </c>
      <c r="BE275" s="91">
        <v>16.399999999999999</v>
      </c>
      <c r="BF275" s="91">
        <v>17.600000000000001</v>
      </c>
      <c r="BH275" s="92"/>
      <c r="BJ275" s="93">
        <f t="shared" si="118"/>
        <v>20.660000000000004</v>
      </c>
      <c r="BK275" s="91">
        <v>21.6</v>
      </c>
      <c r="BL275" s="91">
        <v>23</v>
      </c>
      <c r="BM275" s="91">
        <v>20.399999999999999</v>
      </c>
      <c r="BN275" s="91">
        <v>20.2</v>
      </c>
      <c r="BO275" s="91">
        <v>18.100000000000001</v>
      </c>
      <c r="BR275" s="93">
        <f t="shared" si="119"/>
        <v>21.96</v>
      </c>
      <c r="BS275" s="91">
        <v>22.8</v>
      </c>
      <c r="BT275" s="91">
        <v>24.3</v>
      </c>
      <c r="BU275" s="91">
        <v>22.4</v>
      </c>
      <c r="BV275" s="91">
        <v>20.7</v>
      </c>
      <c r="BW275" s="91">
        <v>19.600000000000001</v>
      </c>
      <c r="BZ275" s="93">
        <f t="shared" si="120"/>
        <v>23.839999999999996</v>
      </c>
      <c r="CA275" s="91">
        <v>24.7</v>
      </c>
      <c r="CB275" s="91">
        <v>26.3</v>
      </c>
      <c r="CC275" s="91">
        <v>24</v>
      </c>
      <c r="CD275" s="91">
        <v>22.6</v>
      </c>
      <c r="CE275" s="91">
        <v>21.6</v>
      </c>
      <c r="CH275" s="93">
        <f t="shared" si="121"/>
        <v>23.4</v>
      </c>
      <c r="CI275" s="91">
        <v>24.9</v>
      </c>
      <c r="CJ275" s="91">
        <v>26.3</v>
      </c>
      <c r="CK275" s="91">
        <v>22.8</v>
      </c>
      <c r="CL275" s="91">
        <v>22.5</v>
      </c>
      <c r="CM275" s="91">
        <v>20.5</v>
      </c>
      <c r="CP275" s="93">
        <f t="shared" si="122"/>
        <v>23.04</v>
      </c>
      <c r="CQ275" s="91">
        <v>23.2</v>
      </c>
      <c r="CR275" s="91">
        <v>25.3</v>
      </c>
      <c r="CS275" s="91">
        <v>22.5</v>
      </c>
      <c r="CT275" s="91">
        <v>23.7</v>
      </c>
      <c r="CU275" s="91">
        <v>20.5</v>
      </c>
    </row>
    <row r="276" spans="3:99">
      <c r="C276" s="92">
        <f t="shared" si="123"/>
        <v>45932</v>
      </c>
      <c r="D276" s="93">
        <f t="shared" si="100"/>
        <v>21.631239999999998</v>
      </c>
      <c r="E276" s="93">
        <f t="shared" si="101"/>
        <v>22.3</v>
      </c>
      <c r="F276" s="93">
        <f t="shared" si="102"/>
        <v>13.631239999999998</v>
      </c>
      <c r="G276" s="93">
        <f>指導機関用調整項目!$G$2*F276/$F$367</f>
        <v>0.10186211387544696</v>
      </c>
      <c r="H276" s="93">
        <f t="shared" si="124"/>
        <v>18.700304375094625</v>
      </c>
      <c r="J276" s="93">
        <f t="shared" si="103"/>
        <v>22.275000000000002</v>
      </c>
      <c r="K276" s="93">
        <f t="shared" si="104"/>
        <v>23.18</v>
      </c>
      <c r="L276" s="93">
        <f t="shared" si="105"/>
        <v>23.32</v>
      </c>
      <c r="M276" s="93">
        <f t="shared" si="106"/>
        <v>23.880000000000003</v>
      </c>
      <c r="N276" s="93">
        <f t="shared" si="107"/>
        <v>17.766666666666666</v>
      </c>
      <c r="O276" s="93">
        <f t="shared" si="108"/>
        <v>20.419999999999998</v>
      </c>
      <c r="P276" s="93">
        <f t="shared" si="109"/>
        <v>22.3</v>
      </c>
      <c r="Q276" s="93">
        <f t="shared" si="110"/>
        <v>23.98</v>
      </c>
      <c r="R276" s="93">
        <f t="shared" si="111"/>
        <v>23.08</v>
      </c>
      <c r="S276" s="93">
        <f t="shared" si="112"/>
        <v>22.98</v>
      </c>
      <c r="V276" s="93">
        <f t="shared" si="113"/>
        <v>22.275000000000002</v>
      </c>
      <c r="X276" s="91">
        <v>23.5</v>
      </c>
      <c r="Y276" s="91">
        <v>22.3</v>
      </c>
      <c r="Z276" s="91">
        <v>23.1</v>
      </c>
      <c r="AA276" s="91">
        <v>20.2</v>
      </c>
      <c r="AB276" s="92"/>
      <c r="AD276" s="93">
        <f t="shared" si="114"/>
        <v>23.18</v>
      </c>
      <c r="AE276" s="91">
        <v>24.6</v>
      </c>
      <c r="AF276" s="91">
        <v>23.8</v>
      </c>
      <c r="AG276" s="91">
        <v>23.2</v>
      </c>
      <c r="AH276" s="91">
        <v>23.2</v>
      </c>
      <c r="AI276" s="91">
        <v>21.1</v>
      </c>
      <c r="AJ276" s="92"/>
      <c r="AL276" s="93">
        <f t="shared" si="115"/>
        <v>23.32</v>
      </c>
      <c r="AM276" s="91">
        <v>25.1</v>
      </c>
      <c r="AN276" s="91">
        <v>24.3</v>
      </c>
      <c r="AO276" s="91">
        <v>23.3</v>
      </c>
      <c r="AP276" s="91">
        <v>23.2</v>
      </c>
      <c r="AQ276" s="91">
        <v>20.7</v>
      </c>
      <c r="AR276" s="92"/>
      <c r="AT276" s="93">
        <f t="shared" si="116"/>
        <v>23.880000000000003</v>
      </c>
      <c r="AU276" s="91">
        <v>25.8</v>
      </c>
      <c r="AV276" s="91">
        <v>24.5</v>
      </c>
      <c r="AW276" s="91">
        <v>23.7</v>
      </c>
      <c r="AX276" s="91">
        <v>23.8</v>
      </c>
      <c r="AY276" s="91">
        <v>21.6</v>
      </c>
      <c r="AZ276" s="92"/>
      <c r="BB276" s="93">
        <f t="shared" si="117"/>
        <v>17.766666666666666</v>
      </c>
      <c r="BC276" s="91">
        <v>19.899999999999999</v>
      </c>
      <c r="BE276" s="91">
        <v>16.2</v>
      </c>
      <c r="BF276" s="91">
        <v>17.2</v>
      </c>
      <c r="BH276" s="92"/>
      <c r="BJ276" s="93">
        <f t="shared" si="118"/>
        <v>20.419999999999998</v>
      </c>
      <c r="BK276" s="91">
        <v>22.3</v>
      </c>
      <c r="BL276" s="91">
        <v>19.7</v>
      </c>
      <c r="BM276" s="91">
        <v>20.5</v>
      </c>
      <c r="BN276" s="91">
        <v>20.5</v>
      </c>
      <c r="BO276" s="91">
        <v>19.100000000000001</v>
      </c>
      <c r="BR276" s="93">
        <f t="shared" si="119"/>
        <v>22.3</v>
      </c>
      <c r="BS276" s="91">
        <v>24</v>
      </c>
      <c r="BT276" s="91">
        <v>21.9</v>
      </c>
      <c r="BU276" s="91">
        <v>22.4</v>
      </c>
      <c r="BV276" s="91">
        <v>22.5</v>
      </c>
      <c r="BW276" s="91">
        <v>20.7</v>
      </c>
      <c r="BZ276" s="93">
        <f t="shared" si="120"/>
        <v>23.98</v>
      </c>
      <c r="CA276" s="91">
        <v>25.6</v>
      </c>
      <c r="CB276" s="91">
        <v>23.8</v>
      </c>
      <c r="CC276" s="91">
        <v>24</v>
      </c>
      <c r="CD276" s="91">
        <v>24.4</v>
      </c>
      <c r="CE276" s="91">
        <v>22.1</v>
      </c>
      <c r="CH276" s="93">
        <f t="shared" si="121"/>
        <v>23.08</v>
      </c>
      <c r="CI276" s="91">
        <v>25.6</v>
      </c>
      <c r="CJ276" s="91">
        <v>22.8</v>
      </c>
      <c r="CK276" s="91">
        <v>22.6</v>
      </c>
      <c r="CL276" s="91">
        <v>23.3</v>
      </c>
      <c r="CM276" s="91">
        <v>21.1</v>
      </c>
      <c r="CP276" s="93">
        <f t="shared" si="122"/>
        <v>22.98</v>
      </c>
      <c r="CQ276" s="91">
        <v>24.8</v>
      </c>
      <c r="CR276" s="91">
        <v>22.9</v>
      </c>
      <c r="CS276" s="91">
        <v>22.8</v>
      </c>
      <c r="CT276" s="91">
        <v>23.4</v>
      </c>
      <c r="CU276" s="91">
        <v>21</v>
      </c>
    </row>
    <row r="277" spans="3:99">
      <c r="C277" s="92">
        <f t="shared" si="123"/>
        <v>45933</v>
      </c>
      <c r="D277" s="93">
        <f t="shared" si="100"/>
        <v>21.42848</v>
      </c>
      <c r="E277" s="93">
        <f t="shared" si="101"/>
        <v>22.1</v>
      </c>
      <c r="F277" s="93">
        <f t="shared" si="102"/>
        <v>13.42848</v>
      </c>
      <c r="G277" s="93">
        <f>指導機関用調整項目!$G$2*F277/$F$367</f>
        <v>0.10034695001585785</v>
      </c>
      <c r="H277" s="93">
        <f t="shared" si="124"/>
        <v>18.800651325110483</v>
      </c>
      <c r="J277" s="93">
        <f t="shared" si="103"/>
        <v>22.074999999999999</v>
      </c>
      <c r="K277" s="93">
        <f t="shared" si="104"/>
        <v>23.18</v>
      </c>
      <c r="L277" s="93">
        <f t="shared" si="105"/>
        <v>23.3</v>
      </c>
      <c r="M277" s="93">
        <f t="shared" si="106"/>
        <v>23.74</v>
      </c>
      <c r="N277" s="93">
        <f t="shared" si="107"/>
        <v>17.233333333333334</v>
      </c>
      <c r="O277" s="93">
        <f t="shared" si="108"/>
        <v>20.419999999999998</v>
      </c>
      <c r="P277" s="93">
        <f t="shared" si="109"/>
        <v>22.1</v>
      </c>
      <c r="Q277" s="93">
        <f t="shared" si="110"/>
        <v>24.1</v>
      </c>
      <c r="R277" s="93">
        <f t="shared" si="111"/>
        <v>23.1</v>
      </c>
      <c r="S277" s="93">
        <f t="shared" si="112"/>
        <v>22.619999999999997</v>
      </c>
      <c r="V277" s="93">
        <f t="shared" si="113"/>
        <v>22.074999999999999</v>
      </c>
      <c r="X277" s="91">
        <v>22.2</v>
      </c>
      <c r="Y277" s="91">
        <v>22.1</v>
      </c>
      <c r="Z277" s="91">
        <v>22.8</v>
      </c>
      <c r="AA277" s="91">
        <v>21.2</v>
      </c>
      <c r="AB277" s="92"/>
      <c r="AD277" s="93">
        <f t="shared" si="114"/>
        <v>23.18</v>
      </c>
      <c r="AE277" s="91">
        <v>25.6</v>
      </c>
      <c r="AF277" s="91">
        <v>22.5</v>
      </c>
      <c r="AG277" s="91">
        <v>22.7</v>
      </c>
      <c r="AH277" s="91">
        <v>23</v>
      </c>
      <c r="AI277" s="91">
        <v>22.1</v>
      </c>
      <c r="AJ277" s="92"/>
      <c r="AL277" s="93">
        <f t="shared" si="115"/>
        <v>23.3</v>
      </c>
      <c r="AM277" s="91">
        <v>25.4</v>
      </c>
      <c r="AN277" s="91">
        <v>22.9</v>
      </c>
      <c r="AO277" s="91">
        <v>22.7</v>
      </c>
      <c r="AP277" s="91">
        <v>23.5</v>
      </c>
      <c r="AQ277" s="91">
        <v>22</v>
      </c>
      <c r="AR277" s="92"/>
      <c r="AT277" s="93">
        <f t="shared" si="116"/>
        <v>23.74</v>
      </c>
      <c r="AU277" s="91">
        <v>25.9</v>
      </c>
      <c r="AV277" s="91">
        <v>23.5</v>
      </c>
      <c r="AW277" s="91">
        <v>23.5</v>
      </c>
      <c r="AX277" s="91">
        <v>23.7</v>
      </c>
      <c r="AY277" s="91">
        <v>22.1</v>
      </c>
      <c r="AZ277" s="92"/>
      <c r="BB277" s="93">
        <f t="shared" si="117"/>
        <v>17.233333333333334</v>
      </c>
      <c r="BC277" s="91">
        <v>19.5</v>
      </c>
      <c r="BE277" s="91">
        <v>16.399999999999999</v>
      </c>
      <c r="BF277" s="91">
        <v>15.8</v>
      </c>
      <c r="BH277" s="92"/>
      <c r="BJ277" s="93">
        <f t="shared" si="118"/>
        <v>20.419999999999998</v>
      </c>
      <c r="BK277" s="91">
        <v>22</v>
      </c>
      <c r="BL277" s="91">
        <v>19.600000000000001</v>
      </c>
      <c r="BM277" s="91">
        <v>20.399999999999999</v>
      </c>
      <c r="BN277" s="91">
        <v>20</v>
      </c>
      <c r="BO277" s="91">
        <v>20.100000000000001</v>
      </c>
      <c r="BR277" s="93">
        <f t="shared" si="119"/>
        <v>22.1</v>
      </c>
      <c r="BS277" s="91">
        <v>24.1</v>
      </c>
      <c r="BT277" s="91">
        <v>21.1</v>
      </c>
      <c r="BU277" s="91">
        <v>22.1</v>
      </c>
      <c r="BV277" s="91">
        <v>22.4</v>
      </c>
      <c r="BW277" s="91">
        <v>20.8</v>
      </c>
      <c r="BZ277" s="93">
        <f t="shared" si="120"/>
        <v>24.1</v>
      </c>
      <c r="CA277" s="91">
        <v>25.7</v>
      </c>
      <c r="CB277" s="91">
        <v>23.6</v>
      </c>
      <c r="CC277" s="91">
        <v>24.2</v>
      </c>
      <c r="CD277" s="91">
        <v>24.1</v>
      </c>
      <c r="CE277" s="91">
        <v>22.9</v>
      </c>
      <c r="CH277" s="93">
        <f t="shared" si="121"/>
        <v>23.1</v>
      </c>
      <c r="CI277" s="91">
        <v>25.3</v>
      </c>
      <c r="CJ277" s="91">
        <v>22.6</v>
      </c>
      <c r="CK277" s="91">
        <v>23.2</v>
      </c>
      <c r="CL277" s="91">
        <v>23</v>
      </c>
      <c r="CM277" s="91">
        <v>21.4</v>
      </c>
      <c r="CP277" s="93">
        <f t="shared" si="122"/>
        <v>22.619999999999997</v>
      </c>
      <c r="CQ277" s="91">
        <v>24.5</v>
      </c>
      <c r="CR277" s="91">
        <v>22.3</v>
      </c>
      <c r="CS277" s="91">
        <v>22.3</v>
      </c>
      <c r="CT277" s="91">
        <v>23</v>
      </c>
      <c r="CU277" s="91">
        <v>21</v>
      </c>
    </row>
    <row r="278" spans="3:99">
      <c r="C278" s="92">
        <f t="shared" si="123"/>
        <v>45934</v>
      </c>
      <c r="D278" s="93">
        <f t="shared" si="100"/>
        <v>20.982408</v>
      </c>
      <c r="E278" s="93">
        <f t="shared" si="101"/>
        <v>21.66</v>
      </c>
      <c r="F278" s="93">
        <f t="shared" si="102"/>
        <v>12.982408</v>
      </c>
      <c r="G278" s="93">
        <f>指導機関用調整項目!$G$2*F278/$F$367</f>
        <v>9.7013589524761773e-002</v>
      </c>
      <c r="H278" s="93">
        <f t="shared" si="124"/>
        <v>18.897664914635243</v>
      </c>
      <c r="J278" s="93">
        <f t="shared" si="103"/>
        <v>22.15</v>
      </c>
      <c r="K278" s="93">
        <f t="shared" si="104"/>
        <v>22.48</v>
      </c>
      <c r="L278" s="93">
        <f t="shared" si="105"/>
        <v>22.799999999999997</v>
      </c>
      <c r="M278" s="93">
        <f t="shared" si="106"/>
        <v>23.22</v>
      </c>
      <c r="N278" s="93">
        <f t="shared" si="107"/>
        <v>17.733333333333334</v>
      </c>
      <c r="O278" s="93">
        <f t="shared" si="108"/>
        <v>19.880000000000003</v>
      </c>
      <c r="P278" s="93">
        <f t="shared" si="109"/>
        <v>21.66</v>
      </c>
      <c r="Q278" s="93">
        <f t="shared" si="110"/>
        <v>23.56</v>
      </c>
      <c r="R278" s="93">
        <f t="shared" si="111"/>
        <v>22.72</v>
      </c>
      <c r="S278" s="93">
        <f t="shared" si="112"/>
        <v>22.16</v>
      </c>
      <c r="V278" s="93">
        <f t="shared" si="113"/>
        <v>22.15</v>
      </c>
      <c r="X278" s="91">
        <v>19.7</v>
      </c>
      <c r="Y278" s="91">
        <v>23.9</v>
      </c>
      <c r="Z278" s="91">
        <v>23.2</v>
      </c>
      <c r="AA278" s="91">
        <v>21.8</v>
      </c>
      <c r="AB278" s="92"/>
      <c r="AD278" s="93">
        <f t="shared" si="114"/>
        <v>22.48</v>
      </c>
      <c r="AE278" s="91">
        <v>23.8</v>
      </c>
      <c r="AF278" s="91">
        <v>19.2</v>
      </c>
      <c r="AG278" s="91">
        <v>23.6</v>
      </c>
      <c r="AH278" s="91">
        <v>23.4</v>
      </c>
      <c r="AI278" s="91">
        <v>22.4</v>
      </c>
      <c r="AJ278" s="92"/>
      <c r="AL278" s="93">
        <f t="shared" si="115"/>
        <v>22.799999999999997</v>
      </c>
      <c r="AM278" s="91">
        <v>24.2</v>
      </c>
      <c r="AN278" s="91">
        <v>19.399999999999999</v>
      </c>
      <c r="AO278" s="91">
        <v>24.6</v>
      </c>
      <c r="AP278" s="91">
        <v>23.5</v>
      </c>
      <c r="AQ278" s="91">
        <v>22.3</v>
      </c>
      <c r="AR278" s="92"/>
      <c r="AT278" s="93">
        <f t="shared" si="116"/>
        <v>23.22</v>
      </c>
      <c r="AU278" s="91">
        <v>24.4</v>
      </c>
      <c r="AV278" s="91">
        <v>20.100000000000001</v>
      </c>
      <c r="AW278" s="91">
        <v>25.1</v>
      </c>
      <c r="AX278" s="91">
        <v>24</v>
      </c>
      <c r="AY278" s="91">
        <v>22.5</v>
      </c>
      <c r="AZ278" s="92"/>
      <c r="BB278" s="93">
        <f t="shared" si="117"/>
        <v>17.733333333333334</v>
      </c>
      <c r="BC278" s="91">
        <v>18.600000000000001</v>
      </c>
      <c r="BE278" s="91">
        <v>18.100000000000001</v>
      </c>
      <c r="BF278" s="91">
        <v>16.5</v>
      </c>
      <c r="BH278" s="92"/>
      <c r="BJ278" s="93">
        <f t="shared" si="118"/>
        <v>19.880000000000003</v>
      </c>
      <c r="BK278" s="91">
        <v>20.3</v>
      </c>
      <c r="BL278" s="91">
        <v>18.2</v>
      </c>
      <c r="BM278" s="91">
        <v>21.2</v>
      </c>
      <c r="BN278" s="91">
        <v>20.2</v>
      </c>
      <c r="BO278" s="91">
        <v>19.5</v>
      </c>
      <c r="BR278" s="93">
        <f t="shared" si="119"/>
        <v>21.66</v>
      </c>
      <c r="BS278" s="91">
        <v>22.8</v>
      </c>
      <c r="BT278" s="91">
        <v>18.8</v>
      </c>
      <c r="BU278" s="91">
        <v>23</v>
      </c>
      <c r="BV278" s="91">
        <v>22.4</v>
      </c>
      <c r="BW278" s="91">
        <v>21.3</v>
      </c>
      <c r="BZ278" s="93">
        <f t="shared" si="120"/>
        <v>23.56</v>
      </c>
      <c r="CA278" s="91">
        <v>24.8</v>
      </c>
      <c r="CB278" s="91">
        <v>20.7</v>
      </c>
      <c r="CC278" s="91">
        <v>24.9</v>
      </c>
      <c r="CD278" s="91">
        <v>24.1</v>
      </c>
      <c r="CE278" s="91">
        <v>23.3</v>
      </c>
      <c r="CH278" s="93">
        <f t="shared" si="121"/>
        <v>22.72</v>
      </c>
      <c r="CI278" s="91">
        <v>23.9</v>
      </c>
      <c r="CJ278" s="91">
        <v>20.6</v>
      </c>
      <c r="CK278" s="91">
        <v>24</v>
      </c>
      <c r="CL278" s="91">
        <v>23.1</v>
      </c>
      <c r="CM278" s="91">
        <v>22</v>
      </c>
      <c r="CP278" s="93">
        <f t="shared" si="122"/>
        <v>22.16</v>
      </c>
      <c r="CQ278" s="91">
        <v>23.2</v>
      </c>
      <c r="CR278" s="91">
        <v>20.100000000000001</v>
      </c>
      <c r="CS278" s="91">
        <v>22.8</v>
      </c>
      <c r="CT278" s="91">
        <v>23</v>
      </c>
      <c r="CU278" s="91">
        <v>21.7</v>
      </c>
    </row>
    <row r="279" spans="3:99">
      <c r="C279" s="92">
        <f t="shared" si="123"/>
        <v>45935</v>
      </c>
      <c r="D279" s="93">
        <f t="shared" si="100"/>
        <v>20.718819999999997</v>
      </c>
      <c r="E279" s="93">
        <f t="shared" si="101"/>
        <v>21.4</v>
      </c>
      <c r="F279" s="93">
        <f t="shared" si="102"/>
        <v>12.718819999999997</v>
      </c>
      <c r="G279" s="93">
        <f>指導機関用調整項目!$G$2*F279/$F$367</f>
        <v>9.5043876507295899e-002</v>
      </c>
      <c r="H279" s="93">
        <f t="shared" si="124"/>
        <v>18.99270879114254</v>
      </c>
      <c r="J279" s="93">
        <f t="shared" si="103"/>
        <v>22.474999999999998</v>
      </c>
      <c r="K279" s="93">
        <f t="shared" si="104"/>
        <v>22.6</v>
      </c>
      <c r="L279" s="93">
        <f t="shared" si="105"/>
        <v>22.839999999999996</v>
      </c>
      <c r="M279" s="93">
        <f t="shared" si="106"/>
        <v>23.44</v>
      </c>
      <c r="N279" s="93">
        <f t="shared" si="107"/>
        <v>18.333333333333332</v>
      </c>
      <c r="O279" s="93">
        <f t="shared" si="108"/>
        <v>20.419999999999998</v>
      </c>
      <c r="P279" s="93">
        <f t="shared" si="109"/>
        <v>21.4</v>
      </c>
      <c r="Q279" s="93">
        <f t="shared" si="110"/>
        <v>23.56</v>
      </c>
      <c r="R279" s="93">
        <f t="shared" si="111"/>
        <v>23.020000000000003</v>
      </c>
      <c r="S279" s="93">
        <f t="shared" si="112"/>
        <v>22.139999999999997</v>
      </c>
      <c r="V279" s="93">
        <f t="shared" si="113"/>
        <v>22.474999999999998</v>
      </c>
      <c r="X279" s="91">
        <v>21.4</v>
      </c>
      <c r="Y279" s="91">
        <v>22.8</v>
      </c>
      <c r="Z279" s="91">
        <v>23.9</v>
      </c>
      <c r="AA279" s="91">
        <v>21.8</v>
      </c>
      <c r="AB279" s="92"/>
      <c r="AD279" s="93">
        <f t="shared" si="114"/>
        <v>22.6</v>
      </c>
      <c r="AE279" s="91">
        <v>24.3</v>
      </c>
      <c r="AF279" s="91">
        <v>21</v>
      </c>
      <c r="AG279" s="91">
        <v>22.1</v>
      </c>
      <c r="AH279" s="91">
        <v>23.5</v>
      </c>
      <c r="AI279" s="91">
        <v>22.1</v>
      </c>
      <c r="AJ279" s="92"/>
      <c r="AL279" s="93">
        <f t="shared" si="115"/>
        <v>22.839999999999996</v>
      </c>
      <c r="AM279" s="91">
        <v>24.6</v>
      </c>
      <c r="AN279" s="91">
        <v>21.1</v>
      </c>
      <c r="AO279" s="91">
        <v>23.4</v>
      </c>
      <c r="AP279" s="91">
        <v>23</v>
      </c>
      <c r="AQ279" s="91">
        <v>22.1</v>
      </c>
      <c r="AR279" s="92"/>
      <c r="AT279" s="93">
        <f t="shared" si="116"/>
        <v>23.44</v>
      </c>
      <c r="AU279" s="91">
        <v>25.1</v>
      </c>
      <c r="AV279" s="91">
        <v>22</v>
      </c>
      <c r="AW279" s="91">
        <v>23.6</v>
      </c>
      <c r="AX279" s="91">
        <v>23.7</v>
      </c>
      <c r="AY279" s="91">
        <v>22.8</v>
      </c>
      <c r="AZ279" s="92"/>
      <c r="BB279" s="93">
        <f t="shared" si="117"/>
        <v>18.333333333333332</v>
      </c>
      <c r="BC279" s="91">
        <v>20.5</v>
      </c>
      <c r="BE279" s="91">
        <v>18.399999999999999</v>
      </c>
      <c r="BF279" s="91">
        <v>16.100000000000001</v>
      </c>
      <c r="BH279" s="92"/>
      <c r="BJ279" s="93">
        <f t="shared" si="118"/>
        <v>20.419999999999998</v>
      </c>
      <c r="BK279" s="91">
        <v>22.8</v>
      </c>
      <c r="BL279" s="91">
        <v>17.8</v>
      </c>
      <c r="BM279" s="91">
        <v>21.6</v>
      </c>
      <c r="BN279" s="91">
        <v>20.399999999999999</v>
      </c>
      <c r="BO279" s="91">
        <v>19.5</v>
      </c>
      <c r="BR279" s="93">
        <f t="shared" si="119"/>
        <v>21.4</v>
      </c>
      <c r="BS279" s="91">
        <v>23.4</v>
      </c>
      <c r="BT279" s="91">
        <v>18.899999999999999</v>
      </c>
      <c r="BU279" s="91">
        <v>21.9</v>
      </c>
      <c r="BV279" s="91">
        <v>21.9</v>
      </c>
      <c r="BW279" s="91">
        <v>20.9</v>
      </c>
      <c r="BZ279" s="93">
        <f t="shared" si="120"/>
        <v>23.56</v>
      </c>
      <c r="CA279" s="91">
        <v>24.7</v>
      </c>
      <c r="CB279" s="91">
        <v>21.5</v>
      </c>
      <c r="CC279" s="91">
        <v>24.2</v>
      </c>
      <c r="CD279" s="91">
        <v>24.1</v>
      </c>
      <c r="CE279" s="91">
        <v>23.3</v>
      </c>
      <c r="CH279" s="93">
        <f t="shared" si="121"/>
        <v>23.020000000000003</v>
      </c>
      <c r="CI279" s="91">
        <v>24.5</v>
      </c>
      <c r="CJ279" s="91">
        <v>20.9</v>
      </c>
      <c r="CK279" s="91">
        <v>24</v>
      </c>
      <c r="CL279" s="91">
        <v>23.4</v>
      </c>
      <c r="CM279" s="91">
        <v>22.3</v>
      </c>
      <c r="CP279" s="93">
        <f t="shared" si="122"/>
        <v>22.139999999999997</v>
      </c>
      <c r="CQ279" s="91">
        <v>23.9</v>
      </c>
      <c r="CR279" s="91">
        <v>20.2</v>
      </c>
      <c r="CS279" s="91">
        <v>22.8</v>
      </c>
      <c r="CT279" s="91">
        <v>22.5</v>
      </c>
      <c r="CU279" s="91">
        <v>21.3</v>
      </c>
    </row>
    <row r="280" spans="3:99">
      <c r="C280" s="92">
        <f t="shared" si="123"/>
        <v>45936</v>
      </c>
      <c r="D280" s="93">
        <f t="shared" si="100"/>
        <v>18.772324000000001</v>
      </c>
      <c r="E280" s="93">
        <f t="shared" si="101"/>
        <v>19.48</v>
      </c>
      <c r="F280" s="93">
        <f t="shared" si="102"/>
        <v>10.772324000000001</v>
      </c>
      <c r="G280" s="93">
        <f>指導機関用調整項目!$G$2*F280/$F$367</f>
        <v>8.0498303455240353e-002</v>
      </c>
      <c r="H280" s="93">
        <f t="shared" si="124"/>
        <v>19.07320709459778</v>
      </c>
      <c r="J280" s="93">
        <f t="shared" si="103"/>
        <v>20.100000000000001</v>
      </c>
      <c r="K280" s="93">
        <f t="shared" si="104"/>
        <v>20.6</v>
      </c>
      <c r="L280" s="93">
        <f t="shared" si="105"/>
        <v>21.18</v>
      </c>
      <c r="M280" s="93">
        <f t="shared" si="106"/>
        <v>21.26</v>
      </c>
      <c r="N280" s="93">
        <f t="shared" si="107"/>
        <v>17.033333333333335</v>
      </c>
      <c r="O280" s="93">
        <f t="shared" si="108"/>
        <v>18.580000000000002</v>
      </c>
      <c r="P280" s="93">
        <f t="shared" si="109"/>
        <v>19.48</v>
      </c>
      <c r="Q280" s="93">
        <f t="shared" si="110"/>
        <v>21.5</v>
      </c>
      <c r="R280" s="93">
        <f t="shared" si="111"/>
        <v>21.36</v>
      </c>
      <c r="S280" s="93">
        <f t="shared" si="112"/>
        <v>20.9</v>
      </c>
      <c r="V280" s="93">
        <f t="shared" si="113"/>
        <v>20.100000000000001</v>
      </c>
      <c r="X280" s="91">
        <v>18.600000000000001</v>
      </c>
      <c r="Y280" s="91">
        <v>14.9</v>
      </c>
      <c r="Z280" s="91">
        <v>24</v>
      </c>
      <c r="AA280" s="91">
        <v>22.9</v>
      </c>
      <c r="AB280" s="92"/>
      <c r="AD280" s="93">
        <f t="shared" si="114"/>
        <v>20.6</v>
      </c>
      <c r="AE280" s="91">
        <v>22.8</v>
      </c>
      <c r="AF280" s="91">
        <v>19.100000000000001</v>
      </c>
      <c r="AG280" s="91">
        <v>15</v>
      </c>
      <c r="AH280" s="91">
        <v>23.5</v>
      </c>
      <c r="AI280" s="91">
        <v>22.6</v>
      </c>
      <c r="AJ280" s="92"/>
      <c r="AL280" s="93">
        <f t="shared" si="115"/>
        <v>21.18</v>
      </c>
      <c r="AM280" s="91">
        <v>23.2</v>
      </c>
      <c r="AN280" s="91">
        <v>19.399999999999999</v>
      </c>
      <c r="AO280" s="91">
        <v>16.399999999999999</v>
      </c>
      <c r="AP280" s="91">
        <v>24.3</v>
      </c>
      <c r="AQ280" s="91">
        <v>22.6</v>
      </c>
      <c r="AR280" s="92"/>
      <c r="AT280" s="93">
        <f t="shared" si="116"/>
        <v>21.26</v>
      </c>
      <c r="AU280" s="91">
        <v>23.3</v>
      </c>
      <c r="AV280" s="91">
        <v>19.399999999999999</v>
      </c>
      <c r="AW280" s="91">
        <v>16.399999999999999</v>
      </c>
      <c r="AX280" s="91">
        <v>24.1</v>
      </c>
      <c r="AY280" s="91">
        <v>23.1</v>
      </c>
      <c r="AZ280" s="92"/>
      <c r="BB280" s="93">
        <f t="shared" si="117"/>
        <v>17.033333333333335</v>
      </c>
      <c r="BC280" s="91">
        <v>19.5</v>
      </c>
      <c r="BE280" s="91">
        <v>13.7</v>
      </c>
      <c r="BF280" s="91">
        <v>17.899999999999999</v>
      </c>
      <c r="BH280" s="92"/>
      <c r="BJ280" s="93">
        <f t="shared" si="118"/>
        <v>18.580000000000002</v>
      </c>
      <c r="BK280" s="91">
        <v>21.7</v>
      </c>
      <c r="BL280" s="91">
        <v>14.3</v>
      </c>
      <c r="BM280" s="91">
        <v>16</v>
      </c>
      <c r="BN280" s="91">
        <v>21.8</v>
      </c>
      <c r="BO280" s="91">
        <v>19.100000000000001</v>
      </c>
      <c r="BR280" s="93">
        <f t="shared" si="119"/>
        <v>19.48</v>
      </c>
      <c r="BS280" s="91">
        <v>22.2</v>
      </c>
      <c r="BT280" s="91">
        <v>17.899999999999999</v>
      </c>
      <c r="BU280" s="91">
        <v>14.9</v>
      </c>
      <c r="BV280" s="91">
        <v>22.3</v>
      </c>
      <c r="BW280" s="91">
        <v>20.100000000000001</v>
      </c>
      <c r="BZ280" s="93">
        <f t="shared" si="120"/>
        <v>21.5</v>
      </c>
      <c r="CA280" s="91">
        <v>23.6</v>
      </c>
      <c r="CB280" s="91">
        <v>19.5</v>
      </c>
      <c r="CC280" s="91">
        <v>17.8</v>
      </c>
      <c r="CD280" s="91">
        <v>23.6</v>
      </c>
      <c r="CE280" s="91">
        <v>23</v>
      </c>
      <c r="CH280" s="93">
        <f t="shared" si="121"/>
        <v>21.36</v>
      </c>
      <c r="CI280" s="91">
        <v>23.6</v>
      </c>
      <c r="CJ280" s="91">
        <v>19.5</v>
      </c>
      <c r="CK280" s="91">
        <v>16.7</v>
      </c>
      <c r="CL280" s="91">
        <v>24.2</v>
      </c>
      <c r="CM280" s="91">
        <v>22.8</v>
      </c>
      <c r="CP280" s="93">
        <f t="shared" si="122"/>
        <v>20.9</v>
      </c>
      <c r="CQ280" s="91">
        <v>23.2</v>
      </c>
      <c r="CR280" s="91">
        <v>19.899999999999999</v>
      </c>
      <c r="CS280" s="91">
        <v>16.100000000000001</v>
      </c>
      <c r="CT280" s="91">
        <v>23</v>
      </c>
      <c r="CU280" s="91">
        <v>22.3</v>
      </c>
    </row>
    <row r="281" spans="3:99">
      <c r="C281" s="92">
        <f t="shared" si="123"/>
        <v>45937</v>
      </c>
      <c r="D281" s="93">
        <f t="shared" si="100"/>
        <v>18.224871999999998</v>
      </c>
      <c r="E281" s="93">
        <f t="shared" si="101"/>
        <v>18.939999999999998</v>
      </c>
      <c r="F281" s="93">
        <f t="shared" si="102"/>
        <v>10.224871999999998</v>
      </c>
      <c r="G281" s="93">
        <f>指導機関用調整項目!$G$2*F281/$F$367</f>
        <v>7.6407361034349697e-002</v>
      </c>
      <c r="H281" s="93">
        <f t="shared" si="124"/>
        <v>19.149614455632129</v>
      </c>
      <c r="J281" s="93">
        <f t="shared" si="103"/>
        <v>19.325000000000003</v>
      </c>
      <c r="K281" s="93">
        <f t="shared" si="104"/>
        <v>20.58</v>
      </c>
      <c r="L281" s="93">
        <f t="shared" si="105"/>
        <v>21.18</v>
      </c>
      <c r="M281" s="93">
        <f t="shared" si="106"/>
        <v>21.48</v>
      </c>
      <c r="N281" s="93">
        <f t="shared" si="107"/>
        <v>17</v>
      </c>
      <c r="O281" s="93">
        <f t="shared" si="108"/>
        <v>18.720000000000002</v>
      </c>
      <c r="P281" s="93">
        <f t="shared" si="109"/>
        <v>18.939999999999998</v>
      </c>
      <c r="Q281" s="93">
        <f t="shared" si="110"/>
        <v>21.6</v>
      </c>
      <c r="R281" s="93">
        <f t="shared" si="111"/>
        <v>21.02</v>
      </c>
      <c r="S281" s="93">
        <f t="shared" si="112"/>
        <v>20.78</v>
      </c>
      <c r="V281" s="93">
        <f t="shared" si="113"/>
        <v>19.325000000000003</v>
      </c>
      <c r="X281" s="91">
        <v>18.7</v>
      </c>
      <c r="Y281" s="91">
        <v>14.4</v>
      </c>
      <c r="Z281" s="91">
        <v>22.6</v>
      </c>
      <c r="AA281" s="91">
        <v>21.6</v>
      </c>
      <c r="AB281" s="92"/>
      <c r="AD281" s="93">
        <f t="shared" si="114"/>
        <v>20.58</v>
      </c>
      <c r="AE281" s="91">
        <v>23.4</v>
      </c>
      <c r="AF281" s="91">
        <v>19.8</v>
      </c>
      <c r="AG281" s="91">
        <v>14.7</v>
      </c>
      <c r="AH281" s="91">
        <v>23.5</v>
      </c>
      <c r="AI281" s="91">
        <v>21.5</v>
      </c>
      <c r="AJ281" s="92"/>
      <c r="AL281" s="93">
        <f t="shared" si="115"/>
        <v>21.18</v>
      </c>
      <c r="AM281" s="91">
        <v>23.6</v>
      </c>
      <c r="AN281" s="91">
        <v>20.8</v>
      </c>
      <c r="AO281" s="91">
        <v>15.6</v>
      </c>
      <c r="AP281" s="91">
        <v>23.5</v>
      </c>
      <c r="AQ281" s="91">
        <v>22.4</v>
      </c>
      <c r="AR281" s="92"/>
      <c r="AT281" s="93">
        <f t="shared" si="116"/>
        <v>21.48</v>
      </c>
      <c r="AU281" s="91">
        <v>24.5</v>
      </c>
      <c r="AV281" s="91">
        <v>20.6</v>
      </c>
      <c r="AW281" s="91">
        <v>15.8</v>
      </c>
      <c r="AX281" s="91">
        <v>23.7</v>
      </c>
      <c r="AY281" s="91">
        <v>22.8</v>
      </c>
      <c r="AZ281" s="92"/>
      <c r="BB281" s="93">
        <f t="shared" si="117"/>
        <v>17</v>
      </c>
      <c r="BC281" s="91">
        <v>20.3</v>
      </c>
      <c r="BE281" s="91">
        <v>12.5</v>
      </c>
      <c r="BF281" s="91">
        <v>18.2</v>
      </c>
      <c r="BH281" s="92"/>
      <c r="BJ281" s="93">
        <f t="shared" si="118"/>
        <v>18.720000000000002</v>
      </c>
      <c r="BK281" s="91">
        <v>22.8</v>
      </c>
      <c r="BL281" s="91">
        <v>16.7</v>
      </c>
      <c r="BM281" s="91">
        <v>15.2</v>
      </c>
      <c r="BN281" s="91">
        <v>21.2</v>
      </c>
      <c r="BO281" s="91">
        <v>17.7</v>
      </c>
      <c r="BR281" s="93">
        <f t="shared" si="119"/>
        <v>18.939999999999998</v>
      </c>
      <c r="BS281" s="91">
        <v>22.9</v>
      </c>
      <c r="BT281" s="91">
        <v>18.2</v>
      </c>
      <c r="BU281" s="91">
        <v>14.4</v>
      </c>
      <c r="BV281" s="91">
        <v>21.8</v>
      </c>
      <c r="BW281" s="91">
        <v>17.399999999999999</v>
      </c>
      <c r="BZ281" s="93">
        <f t="shared" si="120"/>
        <v>21.6</v>
      </c>
      <c r="CA281" s="91">
        <v>24.5</v>
      </c>
      <c r="CB281" s="91">
        <v>20.3</v>
      </c>
      <c r="CC281" s="91">
        <v>17.5</v>
      </c>
      <c r="CD281" s="91">
        <v>23.9</v>
      </c>
      <c r="CE281" s="91">
        <v>21.8</v>
      </c>
      <c r="CH281" s="93">
        <f t="shared" si="121"/>
        <v>21.02</v>
      </c>
      <c r="CI281" s="91">
        <v>24.3</v>
      </c>
      <c r="CJ281" s="91">
        <v>20.2</v>
      </c>
      <c r="CK281" s="91">
        <v>16.3</v>
      </c>
      <c r="CL281" s="91">
        <v>23.3</v>
      </c>
      <c r="CM281" s="91">
        <v>21</v>
      </c>
      <c r="CP281" s="93">
        <f t="shared" si="122"/>
        <v>20.78</v>
      </c>
      <c r="CQ281" s="91">
        <v>23.9</v>
      </c>
      <c r="CR281" s="91">
        <v>20.100000000000001</v>
      </c>
      <c r="CS281" s="91">
        <v>15.9</v>
      </c>
      <c r="CT281" s="91">
        <v>23.1</v>
      </c>
      <c r="CU281" s="91">
        <v>20.9</v>
      </c>
    </row>
    <row r="282" spans="3:99">
      <c r="C282" s="92">
        <f t="shared" si="123"/>
        <v>45938</v>
      </c>
      <c r="D282" s="93">
        <f t="shared" si="100"/>
        <v>18.123491999999999</v>
      </c>
      <c r="E282" s="93">
        <f t="shared" si="101"/>
        <v>18.84</v>
      </c>
      <c r="F282" s="93">
        <f t="shared" si="102"/>
        <v>10.123491999999999</v>
      </c>
      <c r="G282" s="93">
        <f>指導機関用調整項目!$G$2*F282/$F$367</f>
        <v>7.5649779104555143e-002</v>
      </c>
      <c r="H282" s="93">
        <f t="shared" si="124"/>
        <v>19.225264234736684</v>
      </c>
      <c r="J282" s="93">
        <f t="shared" si="103"/>
        <v>19.3</v>
      </c>
      <c r="K282" s="93">
        <f t="shared" si="104"/>
        <v>20.440000000000001</v>
      </c>
      <c r="L282" s="93">
        <f t="shared" si="105"/>
        <v>20.72</v>
      </c>
      <c r="M282" s="93">
        <f t="shared" si="106"/>
        <v>21.06</v>
      </c>
      <c r="N282" s="93">
        <f t="shared" si="107"/>
        <v>17.433333333333334</v>
      </c>
      <c r="O282" s="93">
        <f t="shared" si="108"/>
        <v>18.32</v>
      </c>
      <c r="P282" s="93">
        <f t="shared" si="109"/>
        <v>18.84</v>
      </c>
      <c r="Q282" s="93">
        <f t="shared" si="110"/>
        <v>21.84</v>
      </c>
      <c r="R282" s="93">
        <f t="shared" si="111"/>
        <v>20.74</v>
      </c>
      <c r="S282" s="93">
        <f t="shared" si="112"/>
        <v>20.18</v>
      </c>
      <c r="V282" s="93">
        <f t="shared" si="113"/>
        <v>19.3</v>
      </c>
      <c r="X282" s="91">
        <v>17</v>
      </c>
      <c r="Y282" s="91">
        <v>17.7</v>
      </c>
      <c r="Z282" s="91">
        <v>24</v>
      </c>
      <c r="AA282" s="91">
        <v>18.5</v>
      </c>
      <c r="AB282" s="92"/>
      <c r="AD282" s="93">
        <f t="shared" si="114"/>
        <v>20.440000000000001</v>
      </c>
      <c r="AE282" s="91">
        <v>24.7</v>
      </c>
      <c r="AF282" s="91">
        <v>16.899999999999999</v>
      </c>
      <c r="AG282" s="91">
        <v>17.899999999999999</v>
      </c>
      <c r="AH282" s="91">
        <v>24</v>
      </c>
      <c r="AI282" s="91">
        <v>18.7</v>
      </c>
      <c r="AJ282" s="92"/>
      <c r="AL282" s="93">
        <f t="shared" si="115"/>
        <v>20.72</v>
      </c>
      <c r="AM282" s="91">
        <v>24.9</v>
      </c>
      <c r="AN282" s="91">
        <v>17.399999999999999</v>
      </c>
      <c r="AO282" s="91">
        <v>18.399999999999999</v>
      </c>
      <c r="AP282" s="91">
        <v>23.5</v>
      </c>
      <c r="AQ282" s="91">
        <v>19.399999999999999</v>
      </c>
      <c r="AR282" s="92"/>
      <c r="AT282" s="93">
        <f t="shared" si="116"/>
        <v>21.06</v>
      </c>
      <c r="AU282" s="91">
        <v>25.4</v>
      </c>
      <c r="AV282" s="91">
        <v>18</v>
      </c>
      <c r="AW282" s="91">
        <v>18.8</v>
      </c>
      <c r="AX282" s="91">
        <v>23.6</v>
      </c>
      <c r="AY282" s="91">
        <v>19.5</v>
      </c>
      <c r="AZ282" s="92"/>
      <c r="BB282" s="93">
        <f t="shared" si="117"/>
        <v>17.433333333333334</v>
      </c>
      <c r="BC282" s="91">
        <v>20.399999999999999</v>
      </c>
      <c r="BE282" s="91">
        <v>13.5</v>
      </c>
      <c r="BF282" s="91">
        <v>18.399999999999999</v>
      </c>
      <c r="BH282" s="92"/>
      <c r="BJ282" s="93">
        <f t="shared" si="118"/>
        <v>18.32</v>
      </c>
      <c r="BK282" s="91">
        <v>22.8</v>
      </c>
      <c r="BL282" s="91">
        <v>14.7</v>
      </c>
      <c r="BM282" s="91">
        <v>16.899999999999999</v>
      </c>
      <c r="BN282" s="91">
        <v>21.4</v>
      </c>
      <c r="BO282" s="91">
        <v>15.8</v>
      </c>
      <c r="BR282" s="93">
        <f t="shared" si="119"/>
        <v>18.84</v>
      </c>
      <c r="BS282" s="91">
        <v>23.6</v>
      </c>
      <c r="BT282" s="91">
        <v>15.9</v>
      </c>
      <c r="BU282" s="91">
        <v>17.2</v>
      </c>
      <c r="BV282" s="91">
        <v>22.8</v>
      </c>
      <c r="BW282" s="91">
        <v>14.7</v>
      </c>
      <c r="BZ282" s="93">
        <f t="shared" si="120"/>
        <v>21.84</v>
      </c>
      <c r="CA282" s="91">
        <v>25.1</v>
      </c>
      <c r="CB282" s="91">
        <v>19.5</v>
      </c>
      <c r="CC282" s="91">
        <v>19.600000000000001</v>
      </c>
      <c r="CD282" s="91">
        <v>24.5</v>
      </c>
      <c r="CE282" s="91">
        <v>20.5</v>
      </c>
      <c r="CH282" s="93">
        <f t="shared" si="121"/>
        <v>20.74</v>
      </c>
      <c r="CI282" s="91">
        <v>24.8</v>
      </c>
      <c r="CJ282" s="91">
        <v>17.5</v>
      </c>
      <c r="CK282" s="91">
        <v>18.8</v>
      </c>
      <c r="CL282" s="91">
        <v>23.8</v>
      </c>
      <c r="CM282" s="91">
        <v>18.8</v>
      </c>
      <c r="CP282" s="93">
        <f t="shared" si="122"/>
        <v>20.18</v>
      </c>
      <c r="CQ282" s="91">
        <v>24.2</v>
      </c>
      <c r="CR282" s="91">
        <v>16.899999999999999</v>
      </c>
      <c r="CS282" s="91">
        <v>17.7</v>
      </c>
      <c r="CT282" s="91">
        <v>23.3</v>
      </c>
      <c r="CU282" s="91">
        <v>18.8</v>
      </c>
    </row>
    <row r="283" spans="3:99">
      <c r="C283" s="92">
        <f t="shared" si="123"/>
        <v>45939</v>
      </c>
      <c r="D283" s="93">
        <f t="shared" si="100"/>
        <v>18.265423999999999</v>
      </c>
      <c r="E283" s="93">
        <f t="shared" si="101"/>
        <v>18.98</v>
      </c>
      <c r="F283" s="93">
        <f t="shared" si="102"/>
        <v>10.265423999999999</v>
      </c>
      <c r="G283" s="93">
        <f>指導機関用調整項目!$G$2*F283/$F$367</f>
        <v>7.6710393806267527e-002</v>
      </c>
      <c r="H283" s="93">
        <f t="shared" si="124"/>
        <v>19.301974628542951</v>
      </c>
      <c r="J283" s="93">
        <f t="shared" si="103"/>
        <v>18.75</v>
      </c>
      <c r="K283" s="93">
        <f t="shared" si="104"/>
        <v>19.299999999999997</v>
      </c>
      <c r="L283" s="93">
        <f t="shared" si="105"/>
        <v>19.839999999999996</v>
      </c>
      <c r="M283" s="93">
        <f t="shared" si="106"/>
        <v>20.199999999999996</v>
      </c>
      <c r="N283" s="93">
        <f t="shared" si="107"/>
        <v>16.466666666666665</v>
      </c>
      <c r="O283" s="93">
        <f t="shared" si="108"/>
        <v>18.100000000000001</v>
      </c>
      <c r="P283" s="93">
        <f t="shared" si="109"/>
        <v>18.98</v>
      </c>
      <c r="Q283" s="93">
        <f t="shared" si="110"/>
        <v>21.06</v>
      </c>
      <c r="R283" s="93">
        <f t="shared" si="111"/>
        <v>20.22</v>
      </c>
      <c r="S283" s="93">
        <f t="shared" si="112"/>
        <v>19.64</v>
      </c>
      <c r="V283" s="93">
        <f t="shared" si="113"/>
        <v>18.75</v>
      </c>
      <c r="X283" s="91">
        <v>17.399999999999999</v>
      </c>
      <c r="Y283" s="91">
        <v>17.5</v>
      </c>
      <c r="Z283" s="91">
        <v>23.8</v>
      </c>
      <c r="AA283" s="91">
        <v>16.3</v>
      </c>
      <c r="AB283" s="92"/>
      <c r="AD283" s="93">
        <f t="shared" si="114"/>
        <v>19.299999999999997</v>
      </c>
      <c r="AE283" s="91">
        <v>22.3</v>
      </c>
      <c r="AF283" s="91">
        <v>16.5</v>
      </c>
      <c r="AG283" s="91">
        <v>17.899999999999999</v>
      </c>
      <c r="AH283" s="91">
        <v>24</v>
      </c>
      <c r="AI283" s="91">
        <v>15.8</v>
      </c>
      <c r="AJ283" s="92"/>
      <c r="AL283" s="93">
        <f t="shared" si="115"/>
        <v>19.839999999999996</v>
      </c>
      <c r="AM283" s="91">
        <v>22.5</v>
      </c>
      <c r="AN283" s="91">
        <v>17.3</v>
      </c>
      <c r="AO283" s="91">
        <v>18.3</v>
      </c>
      <c r="AP283" s="91">
        <v>24.5</v>
      </c>
      <c r="AQ283" s="91">
        <v>16.600000000000001</v>
      </c>
      <c r="AR283" s="92"/>
      <c r="AT283" s="93">
        <f t="shared" si="116"/>
        <v>20.199999999999996</v>
      </c>
      <c r="AU283" s="91">
        <v>22.9</v>
      </c>
      <c r="AV283" s="91">
        <v>18.2</v>
      </c>
      <c r="AW283" s="91">
        <v>18.8</v>
      </c>
      <c r="AX283" s="91">
        <v>24.4</v>
      </c>
      <c r="AY283" s="91">
        <v>16.7</v>
      </c>
      <c r="AZ283" s="92"/>
      <c r="BB283" s="93">
        <f t="shared" si="117"/>
        <v>16.466666666666665</v>
      </c>
      <c r="BC283" s="91">
        <v>19.2</v>
      </c>
      <c r="BE283" s="91">
        <v>12.3</v>
      </c>
      <c r="BF283" s="91">
        <v>17.899999999999999</v>
      </c>
      <c r="BH283" s="92"/>
      <c r="BJ283" s="93">
        <f t="shared" si="118"/>
        <v>18.100000000000001</v>
      </c>
      <c r="BK283" s="91">
        <v>21.8</v>
      </c>
      <c r="BL283" s="91">
        <v>16.7</v>
      </c>
      <c r="BM283" s="91">
        <v>15.9</v>
      </c>
      <c r="BN283" s="91">
        <v>21.1</v>
      </c>
      <c r="BO283" s="91">
        <v>15</v>
      </c>
      <c r="BR283" s="93">
        <f t="shared" si="119"/>
        <v>18.98</v>
      </c>
      <c r="BS283" s="91">
        <v>21.5</v>
      </c>
      <c r="BT283" s="91">
        <v>17.2</v>
      </c>
      <c r="BU283" s="91">
        <v>17.3</v>
      </c>
      <c r="BV283" s="91">
        <v>23</v>
      </c>
      <c r="BW283" s="91">
        <v>15.9</v>
      </c>
      <c r="BZ283" s="93">
        <f t="shared" si="120"/>
        <v>21.06</v>
      </c>
      <c r="CA283" s="91">
        <v>23.1</v>
      </c>
      <c r="CB283" s="91">
        <v>19.8</v>
      </c>
      <c r="CC283" s="91">
        <v>20.3</v>
      </c>
      <c r="CD283" s="91">
        <v>24.5</v>
      </c>
      <c r="CE283" s="91">
        <v>17.600000000000001</v>
      </c>
      <c r="CH283" s="93">
        <f t="shared" si="121"/>
        <v>20.22</v>
      </c>
      <c r="CI283" s="91">
        <v>23.2</v>
      </c>
      <c r="CJ283" s="91">
        <v>19.399999999999999</v>
      </c>
      <c r="CK283" s="91">
        <v>18.8</v>
      </c>
      <c r="CL283" s="91">
        <v>23.8</v>
      </c>
      <c r="CM283" s="91">
        <v>15.9</v>
      </c>
      <c r="CP283" s="93">
        <f t="shared" si="122"/>
        <v>19.64</v>
      </c>
      <c r="CQ283" s="91">
        <v>22.8</v>
      </c>
      <c r="CR283" s="91">
        <v>18.399999999999999</v>
      </c>
      <c r="CS283" s="91">
        <v>17.399999999999999</v>
      </c>
      <c r="CT283" s="91">
        <v>23.4</v>
      </c>
      <c r="CU283" s="91">
        <v>16.2</v>
      </c>
    </row>
    <row r="284" spans="3:99">
      <c r="C284" s="92">
        <f t="shared" si="123"/>
        <v>45940</v>
      </c>
      <c r="D284" s="93">
        <f t="shared" si="100"/>
        <v>18.529011999999998</v>
      </c>
      <c r="E284" s="93">
        <f t="shared" si="101"/>
        <v>19.239999999999998</v>
      </c>
      <c r="F284" s="93">
        <f t="shared" si="102"/>
        <v>10.529011999999998</v>
      </c>
      <c r="G284" s="93">
        <f>指導機関用調整項目!$G$2*F284/$F$367</f>
        <v>7.8680106823733387e-002</v>
      </c>
      <c r="H284" s="93">
        <f t="shared" si="124"/>
        <v>19.380654735366683</v>
      </c>
      <c r="J284" s="93">
        <f t="shared" si="103"/>
        <v>20.324999999999999</v>
      </c>
      <c r="K284" s="93">
        <f t="shared" si="104"/>
        <v>19.440000000000001</v>
      </c>
      <c r="L284" s="93">
        <f t="shared" si="105"/>
        <v>19.66</v>
      </c>
      <c r="M284" s="93">
        <f t="shared" si="106"/>
        <v>20.140000000000004</v>
      </c>
      <c r="N284" s="93">
        <f t="shared" si="107"/>
        <v>16</v>
      </c>
      <c r="O284" s="93">
        <f t="shared" si="108"/>
        <v>18</v>
      </c>
      <c r="P284" s="93">
        <f t="shared" si="109"/>
        <v>19.239999999999998</v>
      </c>
      <c r="Q284" s="93">
        <f t="shared" si="110"/>
        <v>21</v>
      </c>
      <c r="R284" s="93">
        <f t="shared" si="111"/>
        <v>20.52</v>
      </c>
      <c r="S284" s="93">
        <f t="shared" si="112"/>
        <v>19.78</v>
      </c>
      <c r="V284" s="93">
        <f t="shared" si="113"/>
        <v>20.324999999999999</v>
      </c>
      <c r="X284" s="91">
        <v>20.3</v>
      </c>
      <c r="Y284" s="91">
        <v>20.8</v>
      </c>
      <c r="Z284" s="91">
        <v>22.7</v>
      </c>
      <c r="AA284" s="91">
        <v>17.5</v>
      </c>
      <c r="AB284" s="92"/>
      <c r="AD284" s="93">
        <f t="shared" si="114"/>
        <v>19.440000000000001</v>
      </c>
      <c r="AE284" s="91">
        <v>17.899999999999999</v>
      </c>
      <c r="AF284" s="91">
        <v>20.100000000000001</v>
      </c>
      <c r="AG284" s="91">
        <v>19.600000000000001</v>
      </c>
      <c r="AH284" s="91">
        <v>22.9</v>
      </c>
      <c r="AI284" s="91">
        <v>16.7</v>
      </c>
      <c r="AJ284" s="92"/>
      <c r="AL284" s="93">
        <f t="shared" si="115"/>
        <v>19.66</v>
      </c>
      <c r="AM284" s="91">
        <v>18.8</v>
      </c>
      <c r="AN284" s="91">
        <v>20</v>
      </c>
      <c r="AO284" s="91">
        <v>19.600000000000001</v>
      </c>
      <c r="AP284" s="91">
        <v>22.6</v>
      </c>
      <c r="AQ284" s="91">
        <v>17.3</v>
      </c>
      <c r="AR284" s="92"/>
      <c r="AT284" s="93">
        <f t="shared" si="116"/>
        <v>20.140000000000004</v>
      </c>
      <c r="AU284" s="91">
        <v>19.100000000000001</v>
      </c>
      <c r="AV284" s="91">
        <v>20.6</v>
      </c>
      <c r="AW284" s="91">
        <v>20.7</v>
      </c>
      <c r="AX284" s="91">
        <v>22.9</v>
      </c>
      <c r="AY284" s="91">
        <v>17.399999999999999</v>
      </c>
      <c r="AZ284" s="92"/>
      <c r="BB284" s="93">
        <f t="shared" si="117"/>
        <v>16</v>
      </c>
      <c r="BC284" s="91">
        <v>15.5</v>
      </c>
      <c r="BE284" s="91">
        <v>16</v>
      </c>
      <c r="BF284" s="91">
        <v>16.5</v>
      </c>
      <c r="BH284" s="92"/>
      <c r="BJ284" s="93">
        <f t="shared" si="118"/>
        <v>18</v>
      </c>
      <c r="BK284" s="91">
        <v>18.5</v>
      </c>
      <c r="BL284" s="91">
        <v>18.600000000000001</v>
      </c>
      <c r="BM284" s="91">
        <v>18</v>
      </c>
      <c r="BN284" s="91">
        <v>19.2</v>
      </c>
      <c r="BO284" s="91">
        <v>15.7</v>
      </c>
      <c r="BR284" s="93">
        <f t="shared" si="119"/>
        <v>19.239999999999998</v>
      </c>
      <c r="BS284" s="91">
        <v>17.5</v>
      </c>
      <c r="BT284" s="91">
        <v>19.600000000000001</v>
      </c>
      <c r="BU284" s="91">
        <v>19.899999999999999</v>
      </c>
      <c r="BV284" s="91">
        <v>21.6</v>
      </c>
      <c r="BW284" s="91">
        <v>17.600000000000001</v>
      </c>
      <c r="BZ284" s="93">
        <f t="shared" si="120"/>
        <v>21</v>
      </c>
      <c r="CA284" s="91">
        <v>19.899999999999999</v>
      </c>
      <c r="CB284" s="91">
        <v>21.2</v>
      </c>
      <c r="CC284" s="91">
        <v>21.7</v>
      </c>
      <c r="CD284" s="91">
        <v>23.5</v>
      </c>
      <c r="CE284" s="91">
        <v>18.7</v>
      </c>
      <c r="CH284" s="93">
        <f t="shared" si="121"/>
        <v>20.52</v>
      </c>
      <c r="CI284" s="91">
        <v>19</v>
      </c>
      <c r="CJ284" s="91">
        <v>21.3</v>
      </c>
      <c r="CK284" s="91">
        <v>21.7</v>
      </c>
      <c r="CL284" s="91">
        <v>23.3</v>
      </c>
      <c r="CM284" s="91">
        <v>17.3</v>
      </c>
      <c r="CP284" s="93">
        <f t="shared" si="122"/>
        <v>19.78</v>
      </c>
      <c r="CQ284" s="91">
        <v>18.899999999999999</v>
      </c>
      <c r="CR284" s="91">
        <v>20.6</v>
      </c>
      <c r="CS284" s="91">
        <v>20.3</v>
      </c>
      <c r="CT284" s="91">
        <v>22</v>
      </c>
      <c r="CU284" s="91">
        <v>17.100000000000001</v>
      </c>
    </row>
    <row r="285" spans="3:99">
      <c r="C285" s="92">
        <f t="shared" si="123"/>
        <v>45941</v>
      </c>
      <c r="D285" s="93">
        <f t="shared" si="100"/>
        <v>19.380604000000002</v>
      </c>
      <c r="E285" s="93">
        <f t="shared" si="101"/>
        <v>20.080000000000002</v>
      </c>
      <c r="F285" s="93">
        <f t="shared" si="102"/>
        <v>11.380604000000002</v>
      </c>
      <c r="G285" s="93">
        <f>指導機関用調整項目!$G$2*F285/$F$367</f>
        <v>8.5043795034007719e-002</v>
      </c>
      <c r="H285" s="93">
        <f t="shared" si="124"/>
        <v>19.46569853040069</v>
      </c>
      <c r="J285" s="93">
        <f t="shared" si="103"/>
        <v>20.45</v>
      </c>
      <c r="K285" s="93">
        <f t="shared" si="104"/>
        <v>20.04</v>
      </c>
      <c r="L285" s="93">
        <f t="shared" si="105"/>
        <v>20.620000000000005</v>
      </c>
      <c r="M285" s="93">
        <f t="shared" si="106"/>
        <v>20.94</v>
      </c>
      <c r="N285" s="93">
        <f t="shared" si="107"/>
        <v>15.533333333333331</v>
      </c>
      <c r="O285" s="93">
        <f t="shared" si="108"/>
        <v>17.78</v>
      </c>
      <c r="P285" s="93">
        <f t="shared" si="109"/>
        <v>20.080000000000002</v>
      </c>
      <c r="Q285" s="93">
        <f t="shared" si="110"/>
        <v>21.24</v>
      </c>
      <c r="R285" s="93">
        <f t="shared" si="111"/>
        <v>20.48</v>
      </c>
      <c r="S285" s="93">
        <f t="shared" si="112"/>
        <v>20.080000000000002</v>
      </c>
      <c r="V285" s="93">
        <f t="shared" si="113"/>
        <v>20.45</v>
      </c>
      <c r="X285" s="91">
        <v>19</v>
      </c>
      <c r="Y285" s="91">
        <v>20.7</v>
      </c>
      <c r="Z285" s="91">
        <v>22.9</v>
      </c>
      <c r="AA285" s="91">
        <v>19.2</v>
      </c>
      <c r="AB285" s="92"/>
      <c r="AD285" s="93">
        <f t="shared" si="114"/>
        <v>20.04</v>
      </c>
      <c r="AE285" s="91">
        <v>19.5</v>
      </c>
      <c r="AF285" s="91">
        <v>19.7</v>
      </c>
      <c r="AG285" s="91">
        <v>19.8</v>
      </c>
      <c r="AH285" s="91">
        <v>23.1</v>
      </c>
      <c r="AI285" s="91">
        <v>18.100000000000001</v>
      </c>
      <c r="AJ285" s="92"/>
      <c r="AL285" s="93">
        <f t="shared" si="115"/>
        <v>20.620000000000005</v>
      </c>
      <c r="AM285" s="91">
        <v>20.6</v>
      </c>
      <c r="AN285" s="91">
        <v>20.3</v>
      </c>
      <c r="AO285" s="91">
        <v>19.2</v>
      </c>
      <c r="AP285" s="91">
        <v>23.6</v>
      </c>
      <c r="AQ285" s="91">
        <v>19.399999999999999</v>
      </c>
      <c r="AR285" s="92"/>
      <c r="AT285" s="93">
        <f t="shared" si="116"/>
        <v>20.94</v>
      </c>
      <c r="AU285" s="91">
        <v>20.399999999999999</v>
      </c>
      <c r="AV285" s="91">
        <v>20.3</v>
      </c>
      <c r="AW285" s="91">
        <v>20.7</v>
      </c>
      <c r="AX285" s="91">
        <v>24.1</v>
      </c>
      <c r="AY285" s="91">
        <v>19.2</v>
      </c>
      <c r="AZ285" s="92"/>
      <c r="BB285" s="93">
        <f t="shared" si="117"/>
        <v>15.533333333333331</v>
      </c>
      <c r="BC285" s="91">
        <v>14.7</v>
      </c>
      <c r="BE285" s="91">
        <v>13.7</v>
      </c>
      <c r="BF285" s="91">
        <v>18.2</v>
      </c>
      <c r="BH285" s="92"/>
      <c r="BJ285" s="93">
        <f t="shared" si="118"/>
        <v>17.78</v>
      </c>
      <c r="BK285" s="91">
        <v>18.5</v>
      </c>
      <c r="BL285" s="91">
        <v>16.2</v>
      </c>
      <c r="BM285" s="91">
        <v>16.3</v>
      </c>
      <c r="BN285" s="91">
        <v>20.8</v>
      </c>
      <c r="BO285" s="91">
        <v>17.100000000000001</v>
      </c>
      <c r="BR285" s="93">
        <f t="shared" si="119"/>
        <v>20.080000000000002</v>
      </c>
      <c r="BS285" s="91">
        <v>19.100000000000001</v>
      </c>
      <c r="BT285" s="91">
        <v>18.8</v>
      </c>
      <c r="BU285" s="91">
        <v>17.7</v>
      </c>
      <c r="BV285" s="91">
        <v>22.7</v>
      </c>
      <c r="BW285" s="91">
        <v>22.1</v>
      </c>
      <c r="BZ285" s="93">
        <f t="shared" si="120"/>
        <v>21.24</v>
      </c>
      <c r="CA285" s="91">
        <v>21.5</v>
      </c>
      <c r="CB285" s="91">
        <v>20.9</v>
      </c>
      <c r="CC285" s="91">
        <v>19.7</v>
      </c>
      <c r="CD285" s="91">
        <v>24</v>
      </c>
      <c r="CE285" s="91">
        <v>20.100000000000001</v>
      </c>
      <c r="CH285" s="93">
        <f t="shared" si="121"/>
        <v>20.48</v>
      </c>
      <c r="CI285" s="91">
        <v>20.399999999999999</v>
      </c>
      <c r="CJ285" s="91">
        <v>20.3</v>
      </c>
      <c r="CK285" s="91">
        <v>19.100000000000001</v>
      </c>
      <c r="CL285" s="91">
        <v>23.8</v>
      </c>
      <c r="CM285" s="91">
        <v>18.8</v>
      </c>
      <c r="CP285" s="93">
        <f t="shared" si="122"/>
        <v>20.080000000000002</v>
      </c>
      <c r="CQ285" s="91">
        <v>19.7</v>
      </c>
      <c r="CR285" s="91">
        <v>19.899999999999999</v>
      </c>
      <c r="CS285" s="91">
        <v>18.899999999999999</v>
      </c>
      <c r="CT285" s="91">
        <v>23</v>
      </c>
      <c r="CU285" s="91">
        <v>18.899999999999999</v>
      </c>
    </row>
    <row r="286" spans="3:99">
      <c r="C286" s="92">
        <f t="shared" si="123"/>
        <v>45942</v>
      </c>
      <c r="D286" s="93">
        <f t="shared" si="100"/>
        <v>19.360327999999999</v>
      </c>
      <c r="E286" s="93">
        <f t="shared" si="101"/>
        <v>20.059999999999999</v>
      </c>
      <c r="F286" s="93">
        <f t="shared" si="102"/>
        <v>11.360327999999999</v>
      </c>
      <c r="G286" s="93">
        <f>指導機関用調整項目!$G$2*F286/$F$367</f>
        <v>8.4892278648048797e-002</v>
      </c>
      <c r="H286" s="93">
        <f t="shared" si="124"/>
        <v>19.550590809048739</v>
      </c>
      <c r="J286" s="93">
        <f t="shared" si="103"/>
        <v>20.925000000000001</v>
      </c>
      <c r="K286" s="93">
        <f t="shared" si="104"/>
        <v>20.76</v>
      </c>
      <c r="L286" s="93">
        <f t="shared" si="105"/>
        <v>21.58</v>
      </c>
      <c r="M286" s="93">
        <f t="shared" si="106"/>
        <v>21.46</v>
      </c>
      <c r="N286" s="93">
        <f t="shared" si="107"/>
        <v>15.433333333333332</v>
      </c>
      <c r="O286" s="93">
        <f t="shared" si="108"/>
        <v>18.14</v>
      </c>
      <c r="P286" s="93">
        <f t="shared" si="109"/>
        <v>20.059999999999999</v>
      </c>
      <c r="Q286" s="93">
        <f t="shared" si="110"/>
        <v>22.24</v>
      </c>
      <c r="R286" s="93">
        <f t="shared" si="111"/>
        <v>20.979999999999997</v>
      </c>
      <c r="S286" s="93">
        <f t="shared" si="112"/>
        <v>20.52</v>
      </c>
      <c r="V286" s="93">
        <f t="shared" si="113"/>
        <v>20.925000000000001</v>
      </c>
      <c r="X286" s="91">
        <v>19</v>
      </c>
      <c r="Y286" s="91">
        <v>18.100000000000001</v>
      </c>
      <c r="Z286" s="91">
        <v>23.5</v>
      </c>
      <c r="AA286" s="91">
        <v>23.1</v>
      </c>
      <c r="AB286" s="92"/>
      <c r="AD286" s="93">
        <f t="shared" si="114"/>
        <v>20.76</v>
      </c>
      <c r="AE286" s="91">
        <v>19.7</v>
      </c>
      <c r="AF286" s="91">
        <v>19.5</v>
      </c>
      <c r="AG286" s="91">
        <v>18</v>
      </c>
      <c r="AH286" s="91">
        <v>23.8</v>
      </c>
      <c r="AI286" s="91">
        <v>22.8</v>
      </c>
      <c r="AJ286" s="92"/>
      <c r="AL286" s="93">
        <f t="shared" si="115"/>
        <v>21.58</v>
      </c>
      <c r="AM286" s="91">
        <v>19.899999999999999</v>
      </c>
      <c r="AN286" s="91">
        <v>20</v>
      </c>
      <c r="AO286" s="91">
        <v>19.2</v>
      </c>
      <c r="AP286" s="91">
        <v>24.3</v>
      </c>
      <c r="AQ286" s="91">
        <v>24.5</v>
      </c>
      <c r="AR286" s="92"/>
      <c r="AT286" s="93">
        <f t="shared" si="116"/>
        <v>21.46</v>
      </c>
      <c r="AU286" s="91">
        <v>20.399999999999999</v>
      </c>
      <c r="AV286" s="91">
        <v>20.2</v>
      </c>
      <c r="AW286" s="91">
        <v>19.3</v>
      </c>
      <c r="AX286" s="91">
        <v>24.1</v>
      </c>
      <c r="AY286" s="91">
        <v>23.3</v>
      </c>
      <c r="AZ286" s="92"/>
      <c r="BB286" s="93">
        <f t="shared" si="117"/>
        <v>15.433333333333332</v>
      </c>
      <c r="BC286" s="91">
        <v>15.1</v>
      </c>
      <c r="BE286" s="91">
        <v>12.1</v>
      </c>
      <c r="BF286" s="91">
        <v>19.100000000000001</v>
      </c>
      <c r="BH286" s="92"/>
      <c r="BJ286" s="93">
        <f t="shared" si="118"/>
        <v>18.14</v>
      </c>
      <c r="BK286" s="91">
        <v>17.7</v>
      </c>
      <c r="BL286" s="91">
        <v>16.5</v>
      </c>
      <c r="BM286" s="91">
        <v>15.2</v>
      </c>
      <c r="BN286" s="91">
        <v>21.6</v>
      </c>
      <c r="BO286" s="91">
        <v>19.7</v>
      </c>
      <c r="BR286" s="93">
        <f t="shared" si="119"/>
        <v>20.059999999999999</v>
      </c>
      <c r="BS286" s="91">
        <v>18.899999999999999</v>
      </c>
      <c r="BT286" s="91">
        <v>18.8</v>
      </c>
      <c r="BU286" s="91">
        <v>17.7</v>
      </c>
      <c r="BV286" s="91">
        <v>23.1</v>
      </c>
      <c r="BW286" s="91">
        <v>21.8</v>
      </c>
      <c r="BZ286" s="93">
        <f t="shared" si="120"/>
        <v>22.24</v>
      </c>
      <c r="CA286" s="91">
        <v>21.1</v>
      </c>
      <c r="CB286" s="91">
        <v>21.3</v>
      </c>
      <c r="CC286" s="91">
        <v>20.8</v>
      </c>
      <c r="CD286" s="91">
        <v>24.4</v>
      </c>
      <c r="CE286" s="91">
        <v>23.6</v>
      </c>
      <c r="CH286" s="93">
        <f t="shared" si="121"/>
        <v>20.979999999999997</v>
      </c>
      <c r="CI286" s="91">
        <v>19.7</v>
      </c>
      <c r="CJ286" s="91">
        <v>20.2</v>
      </c>
      <c r="CK286" s="91">
        <v>18.600000000000001</v>
      </c>
      <c r="CL286" s="91">
        <v>24.1</v>
      </c>
      <c r="CM286" s="91">
        <v>22.3</v>
      </c>
      <c r="CP286" s="93">
        <f t="shared" si="122"/>
        <v>20.52</v>
      </c>
      <c r="CQ286" s="91">
        <v>19.399999999999999</v>
      </c>
      <c r="CR286" s="91">
        <v>19.899999999999999</v>
      </c>
      <c r="CS286" s="91">
        <v>18.100000000000001</v>
      </c>
      <c r="CT286" s="91">
        <v>23.4</v>
      </c>
      <c r="CU286" s="91">
        <v>21.8</v>
      </c>
    </row>
    <row r="287" spans="3:99">
      <c r="C287" s="92">
        <f t="shared" si="123"/>
        <v>45943</v>
      </c>
      <c r="D287" s="93">
        <f t="shared" si="100"/>
        <v>18.387079999999997</v>
      </c>
      <c r="E287" s="93">
        <f t="shared" si="101"/>
        <v>19.099999999999998</v>
      </c>
      <c r="F287" s="93">
        <f t="shared" si="102"/>
        <v>10.387079999999997</v>
      </c>
      <c r="G287" s="93">
        <f>指導機関用調整項目!$G$2*F287/$F$367</f>
        <v>7.7619492122020989e-002</v>
      </c>
      <c r="H287" s="93">
        <f t="shared" si="124"/>
        <v>19.62821030117076</v>
      </c>
      <c r="J287" s="93">
        <f t="shared" si="103"/>
        <v>19.324999999999999</v>
      </c>
      <c r="K287" s="93">
        <f t="shared" si="104"/>
        <v>19.86</v>
      </c>
      <c r="L287" s="93">
        <f t="shared" si="105"/>
        <v>20.52</v>
      </c>
      <c r="M287" s="93">
        <f t="shared" si="106"/>
        <v>20.7</v>
      </c>
      <c r="N287" s="93">
        <f t="shared" si="107"/>
        <v>15.166666666666666</v>
      </c>
      <c r="O287" s="93">
        <f t="shared" si="108"/>
        <v>17.78</v>
      </c>
      <c r="P287" s="93">
        <f t="shared" si="109"/>
        <v>19.099999999999998</v>
      </c>
      <c r="Q287" s="93">
        <f t="shared" si="110"/>
        <v>21.44</v>
      </c>
      <c r="R287" s="93">
        <f t="shared" si="111"/>
        <v>20.22</v>
      </c>
      <c r="S287" s="93">
        <f t="shared" si="112"/>
        <v>19.88</v>
      </c>
      <c r="V287" s="93">
        <f t="shared" si="113"/>
        <v>19.324999999999999</v>
      </c>
      <c r="X287" s="91">
        <v>17.8</v>
      </c>
      <c r="Y287" s="91">
        <v>17.399999999999999</v>
      </c>
      <c r="Z287" s="91">
        <v>19.3</v>
      </c>
      <c r="AA287" s="91">
        <v>22.8</v>
      </c>
      <c r="AB287" s="92"/>
      <c r="AD287" s="93">
        <f t="shared" si="114"/>
        <v>19.86</v>
      </c>
      <c r="AE287" s="91">
        <v>20.399999999999999</v>
      </c>
      <c r="AF287" s="91">
        <v>18.5</v>
      </c>
      <c r="AG287" s="91">
        <v>18</v>
      </c>
      <c r="AH287" s="91">
        <v>19.600000000000001</v>
      </c>
      <c r="AI287" s="91">
        <v>22.8</v>
      </c>
      <c r="AJ287" s="92"/>
      <c r="AL287" s="93">
        <f t="shared" si="115"/>
        <v>20.52</v>
      </c>
      <c r="AM287" s="91">
        <v>20.9</v>
      </c>
      <c r="AN287" s="91">
        <v>19.100000000000001</v>
      </c>
      <c r="AO287" s="91">
        <v>19.3</v>
      </c>
      <c r="AP287" s="91">
        <v>20.399999999999999</v>
      </c>
      <c r="AQ287" s="91">
        <v>22.9</v>
      </c>
      <c r="AR287" s="92"/>
      <c r="AT287" s="93">
        <f t="shared" si="116"/>
        <v>20.7</v>
      </c>
      <c r="AU287" s="91">
        <v>21.5</v>
      </c>
      <c r="AV287" s="91">
        <v>19.600000000000001</v>
      </c>
      <c r="AW287" s="91">
        <v>19.2</v>
      </c>
      <c r="AX287" s="91">
        <v>20.100000000000001</v>
      </c>
      <c r="AY287" s="91">
        <v>23.1</v>
      </c>
      <c r="AZ287" s="92"/>
      <c r="BB287" s="93">
        <f t="shared" si="117"/>
        <v>15.166666666666666</v>
      </c>
      <c r="BC287" s="91">
        <v>15.2</v>
      </c>
      <c r="BE287" s="91">
        <v>13.2</v>
      </c>
      <c r="BF287" s="91">
        <v>17.100000000000001</v>
      </c>
      <c r="BH287" s="92"/>
      <c r="BJ287" s="93">
        <f t="shared" si="118"/>
        <v>17.78</v>
      </c>
      <c r="BK287" s="91">
        <v>18.100000000000001</v>
      </c>
      <c r="BL287" s="91">
        <v>15.5</v>
      </c>
      <c r="BM287" s="91">
        <v>16</v>
      </c>
      <c r="BN287" s="91">
        <v>19.3</v>
      </c>
      <c r="BO287" s="91">
        <v>20</v>
      </c>
      <c r="BR287" s="93">
        <f t="shared" si="119"/>
        <v>19.099999999999998</v>
      </c>
      <c r="BS287" s="91">
        <v>20</v>
      </c>
      <c r="BT287" s="91">
        <v>18</v>
      </c>
      <c r="BU287" s="91">
        <v>17.3</v>
      </c>
      <c r="BV287" s="91">
        <v>18.899999999999999</v>
      </c>
      <c r="BW287" s="91">
        <v>21.3</v>
      </c>
      <c r="BZ287" s="93">
        <f t="shared" si="120"/>
        <v>21.44</v>
      </c>
      <c r="CA287" s="91">
        <v>22.2</v>
      </c>
      <c r="CB287" s="91">
        <v>20.3</v>
      </c>
      <c r="CC287" s="91">
        <v>20.3</v>
      </c>
      <c r="CD287" s="91">
        <v>21.4</v>
      </c>
      <c r="CE287" s="91">
        <v>23</v>
      </c>
      <c r="CH287" s="93">
        <f t="shared" si="121"/>
        <v>20.22</v>
      </c>
      <c r="CI287" s="91">
        <v>20.8</v>
      </c>
      <c r="CJ287" s="91">
        <v>19</v>
      </c>
      <c r="CK287" s="91">
        <v>18.3</v>
      </c>
      <c r="CL287" s="91">
        <v>20.8</v>
      </c>
      <c r="CM287" s="91">
        <v>22.2</v>
      </c>
      <c r="CP287" s="93">
        <f t="shared" si="122"/>
        <v>19.88</v>
      </c>
      <c r="CQ287" s="91">
        <v>20.5</v>
      </c>
      <c r="CR287" s="91">
        <v>19</v>
      </c>
      <c r="CS287" s="91">
        <v>17.5</v>
      </c>
      <c r="CT287" s="91">
        <v>20.6</v>
      </c>
      <c r="CU287" s="91">
        <v>21.8</v>
      </c>
    </row>
    <row r="288" spans="3:99">
      <c r="C288" s="92">
        <f t="shared" si="123"/>
        <v>45944</v>
      </c>
      <c r="D288" s="93">
        <f t="shared" si="100"/>
        <v>18.833151999999998</v>
      </c>
      <c r="E288" s="93">
        <f t="shared" si="101"/>
        <v>19.54</v>
      </c>
      <c r="F288" s="93">
        <f t="shared" si="102"/>
        <v>10.833151999999998</v>
      </c>
      <c r="G288" s="93">
        <f>指導機関用調整項目!$G$2*F288/$F$367</f>
        <v>8.0952852613117063e-002</v>
      </c>
      <c r="H288" s="93">
        <f t="shared" si="124"/>
        <v>19.709163153783877</v>
      </c>
      <c r="J288" s="93">
        <f t="shared" si="103"/>
        <v>20.224999999999998</v>
      </c>
      <c r="K288" s="93">
        <f t="shared" si="104"/>
        <v>20.7</v>
      </c>
      <c r="L288" s="93">
        <f t="shared" si="105"/>
        <v>21.32</v>
      </c>
      <c r="M288" s="93">
        <f t="shared" si="106"/>
        <v>21.52</v>
      </c>
      <c r="N288" s="93">
        <f t="shared" si="107"/>
        <v>15.733333333333334</v>
      </c>
      <c r="O288" s="93">
        <f t="shared" si="108"/>
        <v>18.3</v>
      </c>
      <c r="P288" s="93">
        <f t="shared" si="109"/>
        <v>19.54</v>
      </c>
      <c r="Q288" s="93">
        <f t="shared" si="110"/>
        <v>21.7</v>
      </c>
      <c r="R288" s="93">
        <f t="shared" si="111"/>
        <v>20.96</v>
      </c>
      <c r="S288" s="93">
        <f t="shared" si="112"/>
        <v>20.399999999999999</v>
      </c>
      <c r="V288" s="93">
        <f t="shared" si="113"/>
        <v>20.224999999999998</v>
      </c>
      <c r="X288" s="91">
        <v>17.7</v>
      </c>
      <c r="Y288" s="91">
        <v>19.899999999999999</v>
      </c>
      <c r="Z288" s="91">
        <v>20.3</v>
      </c>
      <c r="AA288" s="91">
        <v>23</v>
      </c>
      <c r="AB288" s="92"/>
      <c r="AD288" s="93">
        <f t="shared" si="114"/>
        <v>20.7</v>
      </c>
      <c r="AE288" s="91">
        <v>21.1</v>
      </c>
      <c r="AF288" s="91">
        <v>18</v>
      </c>
      <c r="AG288" s="91">
        <v>20.8</v>
      </c>
      <c r="AH288" s="91">
        <v>20.5</v>
      </c>
      <c r="AI288" s="91">
        <v>23.1</v>
      </c>
      <c r="AJ288" s="92"/>
      <c r="AL288" s="93">
        <f t="shared" si="115"/>
        <v>21.32</v>
      </c>
      <c r="AM288" s="91">
        <v>21.7</v>
      </c>
      <c r="AN288" s="91">
        <v>18.5</v>
      </c>
      <c r="AO288" s="91">
        <v>21.6</v>
      </c>
      <c r="AP288" s="91">
        <v>21</v>
      </c>
      <c r="AQ288" s="91">
        <v>23.8</v>
      </c>
      <c r="AR288" s="92"/>
      <c r="AT288" s="93">
        <f t="shared" si="116"/>
        <v>21.52</v>
      </c>
      <c r="AU288" s="91">
        <v>22.2</v>
      </c>
      <c r="AV288" s="91">
        <v>19</v>
      </c>
      <c r="AW288" s="91">
        <v>21.5</v>
      </c>
      <c r="AX288" s="91">
        <v>21.3</v>
      </c>
      <c r="AY288" s="91">
        <v>23.6</v>
      </c>
      <c r="AZ288" s="92"/>
      <c r="BB288" s="93">
        <f t="shared" si="117"/>
        <v>15.733333333333334</v>
      </c>
      <c r="BC288" s="91">
        <v>15</v>
      </c>
      <c r="BE288" s="91">
        <v>15.8</v>
      </c>
      <c r="BF288" s="91">
        <v>16.399999999999999</v>
      </c>
      <c r="BH288" s="92"/>
      <c r="BJ288" s="93">
        <f t="shared" si="118"/>
        <v>18.3</v>
      </c>
      <c r="BK288" s="91">
        <v>18.100000000000001</v>
      </c>
      <c r="BL288" s="91">
        <v>15.5</v>
      </c>
      <c r="BM288" s="91">
        <v>18.5</v>
      </c>
      <c r="BN288" s="91">
        <v>19.5</v>
      </c>
      <c r="BO288" s="91">
        <v>19.899999999999999</v>
      </c>
      <c r="BR288" s="93">
        <f t="shared" si="119"/>
        <v>19.54</v>
      </c>
      <c r="BS288" s="91">
        <v>20.5</v>
      </c>
      <c r="BT288" s="91">
        <v>17.5</v>
      </c>
      <c r="BU288" s="91">
        <v>19.8</v>
      </c>
      <c r="BV288" s="91">
        <v>19.7</v>
      </c>
      <c r="BW288" s="91">
        <v>20.2</v>
      </c>
      <c r="BZ288" s="93">
        <f t="shared" si="120"/>
        <v>21.7</v>
      </c>
      <c r="CA288" s="91">
        <v>23</v>
      </c>
      <c r="CB288" s="91">
        <v>19.399999999999999</v>
      </c>
      <c r="CC288" s="91">
        <v>21.9</v>
      </c>
      <c r="CD288" s="91">
        <v>21.7</v>
      </c>
      <c r="CE288" s="91">
        <v>22.5</v>
      </c>
      <c r="CH288" s="93">
        <f t="shared" si="121"/>
        <v>20.96</v>
      </c>
      <c r="CI288" s="91">
        <v>21.5</v>
      </c>
      <c r="CJ288" s="91">
        <v>18.3</v>
      </c>
      <c r="CK288" s="91">
        <v>21</v>
      </c>
      <c r="CL288" s="91">
        <v>21.2</v>
      </c>
      <c r="CM288" s="91">
        <v>22.8</v>
      </c>
      <c r="CP288" s="93">
        <f t="shared" si="122"/>
        <v>20.399999999999999</v>
      </c>
      <c r="CQ288" s="91">
        <v>20.8</v>
      </c>
      <c r="CR288" s="91">
        <v>18</v>
      </c>
      <c r="CS288" s="91">
        <v>20.5</v>
      </c>
      <c r="CT288" s="91">
        <v>21</v>
      </c>
      <c r="CU288" s="91">
        <v>21.7</v>
      </c>
    </row>
    <row r="289" spans="3:99">
      <c r="C289" s="92">
        <f t="shared" si="123"/>
        <v>45945</v>
      </c>
      <c r="D289" s="93">
        <f t="shared" si="100"/>
        <v>18.914255999999998</v>
      </c>
      <c r="E289" s="93">
        <f t="shared" si="101"/>
        <v>19.619999999999997</v>
      </c>
      <c r="F289" s="93">
        <f t="shared" si="102"/>
        <v>10.914255999999998</v>
      </c>
      <c r="G289" s="93">
        <f>指導機関用調整項目!$G$2*F289/$F$367</f>
        <v>8.1558918156952709e-002</v>
      </c>
      <c r="H289" s="93">
        <f t="shared" si="124"/>
        <v>19.790722071940831</v>
      </c>
      <c r="J289" s="93">
        <f t="shared" si="103"/>
        <v>20.549999999999997</v>
      </c>
      <c r="K289" s="93">
        <f t="shared" si="104"/>
        <v>20.76</v>
      </c>
      <c r="L289" s="93">
        <f t="shared" si="105"/>
        <v>21.02</v>
      </c>
      <c r="M289" s="93">
        <f t="shared" si="106"/>
        <v>21.42</v>
      </c>
      <c r="N289" s="93">
        <f t="shared" si="107"/>
        <v>15.866666666666667</v>
      </c>
      <c r="O289" s="93">
        <f t="shared" si="108"/>
        <v>18.32</v>
      </c>
      <c r="P289" s="93">
        <f t="shared" si="109"/>
        <v>19.619999999999997</v>
      </c>
      <c r="Q289" s="93">
        <f t="shared" si="110"/>
        <v>22.040000000000003</v>
      </c>
      <c r="R289" s="93">
        <f t="shared" si="111"/>
        <v>21.02</v>
      </c>
      <c r="S289" s="93">
        <f t="shared" si="112"/>
        <v>20.380000000000003</v>
      </c>
      <c r="V289" s="93">
        <f t="shared" si="113"/>
        <v>20.549999999999997</v>
      </c>
      <c r="X289" s="91">
        <v>17.399999999999999</v>
      </c>
      <c r="Y289" s="91">
        <v>21.7</v>
      </c>
      <c r="Z289" s="91">
        <v>21.8</v>
      </c>
      <c r="AA289" s="91">
        <v>21.3</v>
      </c>
      <c r="AB289" s="92"/>
      <c r="AD289" s="93">
        <f t="shared" si="114"/>
        <v>20.76</v>
      </c>
      <c r="AE289" s="91">
        <v>21.2</v>
      </c>
      <c r="AF289" s="91">
        <v>17.600000000000001</v>
      </c>
      <c r="AG289" s="91">
        <v>21.9</v>
      </c>
      <c r="AH289" s="91">
        <v>21.8</v>
      </c>
      <c r="AI289" s="91">
        <v>21.3</v>
      </c>
      <c r="AJ289" s="92"/>
      <c r="AL289" s="93">
        <f t="shared" si="115"/>
        <v>21.02</v>
      </c>
      <c r="AM289" s="91">
        <v>21.2</v>
      </c>
      <c r="AN289" s="91">
        <v>17.5</v>
      </c>
      <c r="AO289" s="91">
        <v>22.4</v>
      </c>
      <c r="AP289" s="91">
        <v>21.6</v>
      </c>
      <c r="AQ289" s="91">
        <v>22.4</v>
      </c>
      <c r="AR289" s="92"/>
      <c r="AT289" s="93">
        <f t="shared" si="116"/>
        <v>21.42</v>
      </c>
      <c r="AU289" s="91">
        <v>21.9</v>
      </c>
      <c r="AV289" s="91">
        <v>18.399999999999999</v>
      </c>
      <c r="AW289" s="91">
        <v>22.7</v>
      </c>
      <c r="AX289" s="91">
        <v>21.8</v>
      </c>
      <c r="AY289" s="91">
        <v>22.3</v>
      </c>
      <c r="AZ289" s="92"/>
      <c r="BB289" s="93">
        <f t="shared" si="117"/>
        <v>15.866666666666667</v>
      </c>
      <c r="BC289" s="91">
        <v>14.5</v>
      </c>
      <c r="BE289" s="91">
        <v>17.3</v>
      </c>
      <c r="BF289" s="91">
        <v>15.8</v>
      </c>
      <c r="BH289" s="92"/>
      <c r="BJ289" s="93">
        <f t="shared" si="118"/>
        <v>18.32</v>
      </c>
      <c r="BK289" s="91">
        <v>18</v>
      </c>
      <c r="BL289" s="91">
        <v>15.1</v>
      </c>
      <c r="BM289" s="91">
        <v>19.5</v>
      </c>
      <c r="BN289" s="91">
        <v>19</v>
      </c>
      <c r="BO289" s="91">
        <v>20</v>
      </c>
      <c r="BR289" s="93">
        <f t="shared" si="119"/>
        <v>19.619999999999997</v>
      </c>
      <c r="BS289" s="91">
        <v>20.399999999999999</v>
      </c>
      <c r="BT289" s="91">
        <v>16.8</v>
      </c>
      <c r="BU289" s="91">
        <v>21.2</v>
      </c>
      <c r="BV289" s="91">
        <v>20.8</v>
      </c>
      <c r="BW289" s="91">
        <v>18.899999999999999</v>
      </c>
      <c r="BZ289" s="93">
        <f t="shared" si="120"/>
        <v>22.040000000000003</v>
      </c>
      <c r="CA289" s="91">
        <v>23.6</v>
      </c>
      <c r="CB289" s="91">
        <v>19.3</v>
      </c>
      <c r="CC289" s="91">
        <v>22.5</v>
      </c>
      <c r="CD289" s="91">
        <v>22.4</v>
      </c>
      <c r="CE289" s="91">
        <v>22.4</v>
      </c>
      <c r="CH289" s="93">
        <f t="shared" si="121"/>
        <v>21.02</v>
      </c>
      <c r="CI289" s="91">
        <v>21.5</v>
      </c>
      <c r="CJ289" s="91">
        <v>18.600000000000001</v>
      </c>
      <c r="CK289" s="91">
        <v>22.1</v>
      </c>
      <c r="CL289" s="91">
        <v>21</v>
      </c>
      <c r="CM289" s="91">
        <v>21.9</v>
      </c>
      <c r="CP289" s="93">
        <f t="shared" si="122"/>
        <v>20.380000000000003</v>
      </c>
      <c r="CQ289" s="91">
        <v>20.7</v>
      </c>
      <c r="CR289" s="91">
        <v>17.7</v>
      </c>
      <c r="CS289" s="91">
        <v>21.6</v>
      </c>
      <c r="CT289" s="91">
        <v>20.8</v>
      </c>
      <c r="CU289" s="91">
        <v>21.1</v>
      </c>
    </row>
    <row r="290" spans="3:99">
      <c r="C290" s="92">
        <f t="shared" si="123"/>
        <v>45946</v>
      </c>
      <c r="D290" s="93">
        <f t="shared" si="100"/>
        <v>18.569564</v>
      </c>
      <c r="E290" s="93">
        <f t="shared" si="101"/>
        <v>19.28</v>
      </c>
      <c r="F290" s="93">
        <f t="shared" si="102"/>
        <v>10.569564</v>
      </c>
      <c r="G290" s="93">
        <f>指導機関用調整項目!$G$2*F290/$F$367</f>
        <v>7.8983139595651217e-002</v>
      </c>
      <c r="H290" s="93">
        <f t="shared" si="124"/>
        <v>19.869705211536481</v>
      </c>
      <c r="J290" s="93">
        <f t="shared" si="103"/>
        <v>20</v>
      </c>
      <c r="K290" s="93">
        <f t="shared" si="104"/>
        <v>20.68</v>
      </c>
      <c r="L290" s="93">
        <f t="shared" si="105"/>
        <v>20.880000000000003</v>
      </c>
      <c r="M290" s="93">
        <f t="shared" si="106"/>
        <v>21.42</v>
      </c>
      <c r="N290" s="93">
        <f t="shared" si="107"/>
        <v>16.400000000000002</v>
      </c>
      <c r="O290" s="93">
        <f t="shared" si="108"/>
        <v>18.28</v>
      </c>
      <c r="P290" s="93">
        <f t="shared" si="109"/>
        <v>19.28</v>
      </c>
      <c r="Q290" s="93">
        <f t="shared" si="110"/>
        <v>21.96</v>
      </c>
      <c r="R290" s="93">
        <f t="shared" si="111"/>
        <v>21.4</v>
      </c>
      <c r="S290" s="93">
        <f t="shared" si="112"/>
        <v>20.399999999999999</v>
      </c>
      <c r="V290" s="93">
        <f t="shared" si="113"/>
        <v>20</v>
      </c>
      <c r="X290" s="91">
        <v>17.899999999999999</v>
      </c>
      <c r="Y290" s="91">
        <v>21.7</v>
      </c>
      <c r="Z290" s="91">
        <v>21.2</v>
      </c>
      <c r="AA290" s="91">
        <v>19.2</v>
      </c>
      <c r="AB290" s="92"/>
      <c r="AD290" s="93">
        <f t="shared" si="114"/>
        <v>20.68</v>
      </c>
      <c r="AE290" s="91">
        <v>21.9</v>
      </c>
      <c r="AF290" s="91">
        <v>18.2</v>
      </c>
      <c r="AG290" s="91">
        <v>22.2</v>
      </c>
      <c r="AH290" s="91">
        <v>21.5</v>
      </c>
      <c r="AI290" s="91">
        <v>19.600000000000001</v>
      </c>
      <c r="AJ290" s="92"/>
      <c r="AL290" s="93">
        <f t="shared" si="115"/>
        <v>20.880000000000003</v>
      </c>
      <c r="AM290" s="91">
        <v>22</v>
      </c>
      <c r="AN290" s="91">
        <v>18.3</v>
      </c>
      <c r="AO290" s="91">
        <v>22.5</v>
      </c>
      <c r="AP290" s="91">
        <v>21.1</v>
      </c>
      <c r="AQ290" s="91">
        <v>20.5</v>
      </c>
      <c r="AR290" s="92"/>
      <c r="AT290" s="93">
        <f t="shared" si="116"/>
        <v>21.42</v>
      </c>
      <c r="AU290" s="91">
        <v>22.9</v>
      </c>
      <c r="AV290" s="91">
        <v>19</v>
      </c>
      <c r="AW290" s="91">
        <v>23</v>
      </c>
      <c r="AX290" s="91">
        <v>21.5</v>
      </c>
      <c r="AY290" s="91">
        <v>20.7</v>
      </c>
      <c r="AZ290" s="92"/>
      <c r="BB290" s="93">
        <f t="shared" si="117"/>
        <v>16.400000000000002</v>
      </c>
      <c r="BC290" s="91">
        <v>15.1</v>
      </c>
      <c r="BE290" s="91">
        <v>17.399999999999999</v>
      </c>
      <c r="BF290" s="91">
        <v>16.7</v>
      </c>
      <c r="BH290" s="92"/>
      <c r="BJ290" s="93">
        <f t="shared" si="118"/>
        <v>18.28</v>
      </c>
      <c r="BK290" s="91">
        <v>18.8</v>
      </c>
      <c r="BL290" s="91">
        <v>14.7</v>
      </c>
      <c r="BM290" s="91">
        <v>19.600000000000001</v>
      </c>
      <c r="BN290" s="91">
        <v>19.7</v>
      </c>
      <c r="BO290" s="91">
        <v>18.600000000000001</v>
      </c>
      <c r="BR290" s="93">
        <f t="shared" si="119"/>
        <v>19.28</v>
      </c>
      <c r="BS290" s="91">
        <v>21.3</v>
      </c>
      <c r="BT290" s="91">
        <v>17.600000000000001</v>
      </c>
      <c r="BU290" s="91">
        <v>20.9</v>
      </c>
      <c r="BV290" s="91">
        <v>20.3</v>
      </c>
      <c r="BW290" s="91">
        <v>16.3</v>
      </c>
      <c r="BZ290" s="93">
        <f t="shared" si="120"/>
        <v>21.96</v>
      </c>
      <c r="CA290" s="91">
        <v>23.7</v>
      </c>
      <c r="CB290" s="91">
        <v>20.399999999999999</v>
      </c>
      <c r="CC290" s="91">
        <v>22.9</v>
      </c>
      <c r="CD290" s="91">
        <v>21.7</v>
      </c>
      <c r="CE290" s="91">
        <v>21.1</v>
      </c>
      <c r="CH290" s="93">
        <f t="shared" si="121"/>
        <v>21.4</v>
      </c>
      <c r="CI290" s="91">
        <v>23</v>
      </c>
      <c r="CJ290" s="91">
        <v>19.7</v>
      </c>
      <c r="CK290" s="91">
        <v>22.1</v>
      </c>
      <c r="CL290" s="91">
        <v>21.5</v>
      </c>
      <c r="CM290" s="91">
        <v>20.7</v>
      </c>
      <c r="CP290" s="93">
        <f t="shared" si="122"/>
        <v>20.399999999999999</v>
      </c>
      <c r="CQ290" s="91">
        <v>21.5</v>
      </c>
      <c r="CR290" s="91">
        <v>18.2</v>
      </c>
      <c r="CS290" s="91">
        <v>21.6</v>
      </c>
      <c r="CT290" s="91">
        <v>20.7</v>
      </c>
      <c r="CU290" s="91">
        <v>20</v>
      </c>
    </row>
    <row r="291" spans="3:99">
      <c r="C291" s="92">
        <f t="shared" si="123"/>
        <v>45947</v>
      </c>
      <c r="D291" s="93">
        <f t="shared" si="100"/>
        <v>17.373280000000001</v>
      </c>
      <c r="E291" s="93">
        <f t="shared" si="101"/>
        <v>18.100000000000001</v>
      </c>
      <c r="F291" s="93">
        <f t="shared" si="102"/>
        <v>9.3732800000000012</v>
      </c>
      <c r="G291" s="93">
        <f>指導機関用調整項目!$G$2*F291/$F$367</f>
        <v>7.0043672824075406e-002</v>
      </c>
      <c r="H291" s="93">
        <f t="shared" si="124"/>
        <v>19.939748884360554</v>
      </c>
      <c r="J291" s="93">
        <f t="shared" si="103"/>
        <v>18.8</v>
      </c>
      <c r="K291" s="93">
        <f t="shared" si="104"/>
        <v>19.46</v>
      </c>
      <c r="L291" s="93">
        <f t="shared" si="105"/>
        <v>19.919999999999998</v>
      </c>
      <c r="M291" s="93">
        <f t="shared" si="106"/>
        <v>20.360000000000003</v>
      </c>
      <c r="N291" s="93">
        <f t="shared" si="107"/>
        <v>16</v>
      </c>
      <c r="O291" s="93">
        <f t="shared" si="108"/>
        <v>17.559999999999999</v>
      </c>
      <c r="P291" s="93">
        <f t="shared" si="109"/>
        <v>18.100000000000001</v>
      </c>
      <c r="Q291" s="93">
        <f t="shared" si="110"/>
        <v>20.78</v>
      </c>
      <c r="R291" s="93">
        <f t="shared" si="111"/>
        <v>20</v>
      </c>
      <c r="S291" s="93">
        <f t="shared" si="112"/>
        <v>19.399999999999999</v>
      </c>
      <c r="V291" s="93">
        <f t="shared" si="113"/>
        <v>18.8</v>
      </c>
      <c r="X291" s="91">
        <v>18.100000000000001</v>
      </c>
      <c r="Y291" s="91">
        <v>22.2</v>
      </c>
      <c r="Z291" s="91">
        <v>17.7</v>
      </c>
      <c r="AA291" s="91">
        <v>17.2</v>
      </c>
      <c r="AB291" s="92"/>
      <c r="AD291" s="93">
        <f t="shared" si="114"/>
        <v>19.46</v>
      </c>
      <c r="AE291" s="91">
        <v>21.3</v>
      </c>
      <c r="AF291" s="91">
        <v>18.899999999999999</v>
      </c>
      <c r="AG291" s="91">
        <v>21.8</v>
      </c>
      <c r="AH291" s="91">
        <v>17.600000000000001</v>
      </c>
      <c r="AI291" s="91">
        <v>17.7</v>
      </c>
      <c r="AJ291" s="92"/>
      <c r="AL291" s="93">
        <f t="shared" si="115"/>
        <v>19.919999999999998</v>
      </c>
      <c r="AM291" s="91">
        <v>21.6</v>
      </c>
      <c r="AN291" s="91">
        <v>18.899999999999999</v>
      </c>
      <c r="AO291" s="91">
        <v>21.8</v>
      </c>
      <c r="AP291" s="91">
        <v>18.7</v>
      </c>
      <c r="AQ291" s="91">
        <v>18.600000000000001</v>
      </c>
      <c r="AR291" s="92"/>
      <c r="AT291" s="93">
        <f t="shared" si="116"/>
        <v>20.360000000000003</v>
      </c>
      <c r="AU291" s="91">
        <v>22.4</v>
      </c>
      <c r="AV291" s="91">
        <v>19.600000000000001</v>
      </c>
      <c r="AW291" s="91">
        <v>22.2</v>
      </c>
      <c r="AX291" s="91">
        <v>19.100000000000001</v>
      </c>
      <c r="AY291" s="91">
        <v>18.5</v>
      </c>
      <c r="AZ291" s="92"/>
      <c r="BB291" s="93">
        <f t="shared" si="117"/>
        <v>16</v>
      </c>
      <c r="BC291" s="91">
        <v>16.399999999999999</v>
      </c>
      <c r="BE291" s="91">
        <v>16.899999999999999</v>
      </c>
      <c r="BF291" s="91">
        <v>14.7</v>
      </c>
      <c r="BH291" s="92"/>
      <c r="BJ291" s="93">
        <f t="shared" si="118"/>
        <v>17.559999999999999</v>
      </c>
      <c r="BK291" s="91">
        <v>19</v>
      </c>
      <c r="BL291" s="91">
        <v>15.3</v>
      </c>
      <c r="BM291" s="91">
        <v>19.100000000000001</v>
      </c>
      <c r="BN291" s="91">
        <v>17.899999999999999</v>
      </c>
      <c r="BO291" s="91">
        <v>16.5</v>
      </c>
      <c r="BR291" s="93">
        <f t="shared" si="119"/>
        <v>18.100000000000001</v>
      </c>
      <c r="BS291" s="91">
        <v>21.2</v>
      </c>
      <c r="BT291" s="91">
        <v>18.100000000000001</v>
      </c>
      <c r="BU291" s="91">
        <v>20</v>
      </c>
      <c r="BV291" s="91">
        <v>17.600000000000001</v>
      </c>
      <c r="BW291" s="91">
        <v>13.6</v>
      </c>
      <c r="BZ291" s="93">
        <f t="shared" si="120"/>
        <v>20.78</v>
      </c>
      <c r="CA291" s="91">
        <v>23</v>
      </c>
      <c r="CB291" s="91">
        <v>20.6</v>
      </c>
      <c r="CC291" s="91">
        <v>21.8</v>
      </c>
      <c r="CD291" s="91">
        <v>19.3</v>
      </c>
      <c r="CE291" s="91">
        <v>19.2</v>
      </c>
      <c r="CH291" s="93">
        <f t="shared" si="121"/>
        <v>20</v>
      </c>
      <c r="CI291" s="91">
        <v>22</v>
      </c>
      <c r="CJ291" s="91">
        <v>19.7</v>
      </c>
      <c r="CK291" s="91">
        <v>20.9</v>
      </c>
      <c r="CL291" s="91">
        <v>19.3</v>
      </c>
      <c r="CM291" s="91">
        <v>18.100000000000001</v>
      </c>
      <c r="CP291" s="93">
        <f t="shared" si="122"/>
        <v>19.399999999999999</v>
      </c>
      <c r="CQ291" s="91">
        <v>21.4</v>
      </c>
      <c r="CR291" s="91">
        <v>18.5</v>
      </c>
      <c r="CS291" s="91">
        <v>20.2</v>
      </c>
      <c r="CT291" s="91">
        <v>19</v>
      </c>
      <c r="CU291" s="91">
        <v>17.899999999999999</v>
      </c>
    </row>
    <row r="292" spans="3:99">
      <c r="C292" s="92">
        <f t="shared" si="123"/>
        <v>45948</v>
      </c>
      <c r="D292" s="93">
        <f t="shared" si="100"/>
        <v>16.785276000000003</v>
      </c>
      <c r="E292" s="93">
        <f t="shared" si="101"/>
        <v>17.520000000000003</v>
      </c>
      <c r="F292" s="93">
        <f t="shared" si="102"/>
        <v>8.7852760000000032</v>
      </c>
      <c r="G292" s="93">
        <f>指導機関用調整項目!$G$2*F292/$F$367</f>
        <v>6.5649697631266962e-002</v>
      </c>
      <c r="H292" s="93">
        <f t="shared" si="124"/>
        <v>20.00539858199182</v>
      </c>
      <c r="J292" s="93">
        <f t="shared" si="103"/>
        <v>16.324999999999999</v>
      </c>
      <c r="K292" s="93">
        <f t="shared" si="104"/>
        <v>18.18</v>
      </c>
      <c r="L292" s="93">
        <f t="shared" si="105"/>
        <v>18.82</v>
      </c>
      <c r="M292" s="93">
        <f t="shared" si="106"/>
        <v>19.059999999999999</v>
      </c>
      <c r="N292" s="93">
        <f t="shared" si="107"/>
        <v>14.166666666666666</v>
      </c>
      <c r="O292" s="93">
        <f t="shared" si="108"/>
        <v>16.100000000000001</v>
      </c>
      <c r="P292" s="93">
        <f t="shared" si="109"/>
        <v>17.520000000000003</v>
      </c>
      <c r="Q292" s="93">
        <f t="shared" si="110"/>
        <v>19.64</v>
      </c>
      <c r="R292" s="93">
        <f t="shared" si="111"/>
        <v>18.5</v>
      </c>
      <c r="S292" s="93">
        <f t="shared" si="112"/>
        <v>18.079999999999998</v>
      </c>
      <c r="V292" s="93">
        <f t="shared" si="113"/>
        <v>16.324999999999999</v>
      </c>
      <c r="X292" s="91">
        <v>18.7</v>
      </c>
      <c r="Y292" s="91">
        <v>18.899999999999999</v>
      </c>
      <c r="Z292" s="91">
        <v>14.4</v>
      </c>
      <c r="AA292" s="91">
        <v>13.3</v>
      </c>
      <c r="AB292" s="92"/>
      <c r="AD292" s="93">
        <f t="shared" si="114"/>
        <v>18.18</v>
      </c>
      <c r="AE292" s="91">
        <v>23.3</v>
      </c>
      <c r="AF292" s="91">
        <v>19.2</v>
      </c>
      <c r="AG292" s="91">
        <v>19.399999999999999</v>
      </c>
      <c r="AH292" s="91">
        <v>15.1</v>
      </c>
      <c r="AI292" s="91">
        <v>13.9</v>
      </c>
      <c r="AJ292" s="92"/>
      <c r="AL292" s="93">
        <f t="shared" si="115"/>
        <v>18.82</v>
      </c>
      <c r="AM292" s="91">
        <v>23.9</v>
      </c>
      <c r="AN292" s="91">
        <v>19.399999999999999</v>
      </c>
      <c r="AO292" s="91">
        <v>19.899999999999999</v>
      </c>
      <c r="AP292" s="91">
        <v>16</v>
      </c>
      <c r="AQ292" s="91">
        <v>14.9</v>
      </c>
      <c r="AR292" s="92"/>
      <c r="AT292" s="93">
        <f t="shared" si="116"/>
        <v>19.059999999999999</v>
      </c>
      <c r="AU292" s="91">
        <v>24.4</v>
      </c>
      <c r="AV292" s="91">
        <v>20.100000000000001</v>
      </c>
      <c r="AW292" s="91">
        <v>19.8</v>
      </c>
      <c r="AX292" s="91">
        <v>15.9</v>
      </c>
      <c r="AY292" s="91">
        <v>15.1</v>
      </c>
      <c r="AZ292" s="92"/>
      <c r="BB292" s="93">
        <f t="shared" si="117"/>
        <v>14.166666666666666</v>
      </c>
      <c r="BC292" s="91">
        <v>18.399999999999999</v>
      </c>
      <c r="BE292" s="91">
        <v>14.6</v>
      </c>
      <c r="BF292" s="91">
        <v>9.5</v>
      </c>
      <c r="BH292" s="92"/>
      <c r="BJ292" s="93">
        <f t="shared" si="118"/>
        <v>16.100000000000001</v>
      </c>
      <c r="BK292" s="91">
        <v>20.9</v>
      </c>
      <c r="BL292" s="91">
        <v>15.9</v>
      </c>
      <c r="BM292" s="91">
        <v>17.399999999999999</v>
      </c>
      <c r="BN292" s="91">
        <v>12.8</v>
      </c>
      <c r="BO292" s="91">
        <v>13.5</v>
      </c>
      <c r="BR292" s="93">
        <f t="shared" si="119"/>
        <v>17.520000000000003</v>
      </c>
      <c r="BS292" s="91">
        <v>22.8</v>
      </c>
      <c r="BT292" s="91">
        <v>18.5</v>
      </c>
      <c r="BU292" s="91">
        <v>17.2</v>
      </c>
      <c r="BV292" s="91">
        <v>14.2</v>
      </c>
      <c r="BW292" s="91">
        <v>14.9</v>
      </c>
      <c r="BZ292" s="93">
        <f t="shared" si="120"/>
        <v>19.64</v>
      </c>
      <c r="CA292" s="91">
        <v>24.3</v>
      </c>
      <c r="CB292" s="91">
        <v>20.6</v>
      </c>
      <c r="CC292" s="91">
        <v>20.100000000000001</v>
      </c>
      <c r="CD292" s="91">
        <v>16.899999999999999</v>
      </c>
      <c r="CE292" s="91">
        <v>16.3</v>
      </c>
      <c r="CH292" s="93">
        <f t="shared" si="121"/>
        <v>18.5</v>
      </c>
      <c r="CI292" s="91">
        <v>23.9</v>
      </c>
      <c r="CJ292" s="91">
        <v>18.600000000000001</v>
      </c>
      <c r="CK292" s="91">
        <v>19</v>
      </c>
      <c r="CL292" s="91">
        <v>16</v>
      </c>
      <c r="CM292" s="91">
        <v>15</v>
      </c>
      <c r="CP292" s="93">
        <f t="shared" si="122"/>
        <v>18.079999999999998</v>
      </c>
      <c r="CQ292" s="91">
        <v>23.1</v>
      </c>
      <c r="CR292" s="91">
        <v>18.7</v>
      </c>
      <c r="CS292" s="91">
        <v>18.399999999999999</v>
      </c>
      <c r="CT292" s="91">
        <v>15.4</v>
      </c>
      <c r="CU292" s="91">
        <v>14.8</v>
      </c>
    </row>
    <row r="293" spans="3:99">
      <c r="C293" s="92">
        <f t="shared" si="123"/>
        <v>45949</v>
      </c>
      <c r="D293" s="93">
        <f t="shared" si="100"/>
        <v>15.933684000000001</v>
      </c>
      <c r="E293" s="93">
        <f t="shared" si="101"/>
        <v>16.68</v>
      </c>
      <c r="F293" s="93">
        <f t="shared" si="102"/>
        <v>7.9336840000000013</v>
      </c>
      <c r="G293" s="93">
        <f>指導機関用調整項目!$G$2*F293/$F$367</f>
        <v>5.9286009420992637e-002</v>
      </c>
      <c r="H293" s="93">
        <f t="shared" si="124"/>
        <v>20.064684591412814</v>
      </c>
      <c r="J293" s="93">
        <f t="shared" si="103"/>
        <v>16.324999999999999</v>
      </c>
      <c r="K293" s="93">
        <f t="shared" si="104"/>
        <v>17.64</v>
      </c>
      <c r="L293" s="93">
        <f t="shared" si="105"/>
        <v>18.28</v>
      </c>
      <c r="M293" s="93">
        <f t="shared" si="106"/>
        <v>18.639999999999997</v>
      </c>
      <c r="N293" s="93">
        <f t="shared" si="107"/>
        <v>13.766666666666666</v>
      </c>
      <c r="O293" s="93">
        <f t="shared" si="108"/>
        <v>16.059999999999999</v>
      </c>
      <c r="P293" s="93">
        <f t="shared" si="109"/>
        <v>16.68</v>
      </c>
      <c r="Q293" s="93">
        <f t="shared" si="110"/>
        <v>19.64</v>
      </c>
      <c r="R293" s="93">
        <f t="shared" si="111"/>
        <v>18.560000000000002</v>
      </c>
      <c r="S293" s="93">
        <f t="shared" si="112"/>
        <v>17.779999999999998</v>
      </c>
      <c r="V293" s="93">
        <f t="shared" si="113"/>
        <v>16.324999999999999</v>
      </c>
      <c r="X293" s="91">
        <v>19.899999999999999</v>
      </c>
      <c r="Y293" s="91">
        <v>15.5</v>
      </c>
      <c r="Z293" s="91">
        <v>14.6</v>
      </c>
      <c r="AA293" s="91">
        <v>15.3</v>
      </c>
      <c r="AB293" s="92"/>
      <c r="AD293" s="93">
        <f t="shared" si="114"/>
        <v>17.64</v>
      </c>
      <c r="AE293" s="91">
        <v>23</v>
      </c>
      <c r="AF293" s="91">
        <v>19.100000000000001</v>
      </c>
      <c r="AG293" s="91">
        <v>15.9</v>
      </c>
      <c r="AH293" s="91">
        <v>14.8</v>
      </c>
      <c r="AI293" s="91">
        <v>15.4</v>
      </c>
      <c r="AJ293" s="92"/>
      <c r="AL293" s="93">
        <f t="shared" si="115"/>
        <v>18.28</v>
      </c>
      <c r="AM293" s="91">
        <v>23.4</v>
      </c>
      <c r="AN293" s="91">
        <v>19.8</v>
      </c>
      <c r="AO293" s="91">
        <v>17</v>
      </c>
      <c r="AP293" s="91">
        <v>15.2</v>
      </c>
      <c r="AQ293" s="91">
        <v>16</v>
      </c>
      <c r="AR293" s="92"/>
      <c r="AT293" s="93">
        <f t="shared" si="116"/>
        <v>18.639999999999997</v>
      </c>
      <c r="AU293" s="91">
        <v>23.9</v>
      </c>
      <c r="AV293" s="91">
        <v>20.5</v>
      </c>
      <c r="AW293" s="91">
        <v>17.2</v>
      </c>
      <c r="AX293" s="91">
        <v>15.5</v>
      </c>
      <c r="AY293" s="91">
        <v>16.100000000000001</v>
      </c>
      <c r="AZ293" s="92"/>
      <c r="BB293" s="93">
        <f t="shared" si="117"/>
        <v>13.766666666666666</v>
      </c>
      <c r="BC293" s="91">
        <v>17.7</v>
      </c>
      <c r="BE293" s="91">
        <v>12.7</v>
      </c>
      <c r="BF293" s="91">
        <v>10.9</v>
      </c>
      <c r="BH293" s="92"/>
      <c r="BJ293" s="93">
        <f t="shared" si="118"/>
        <v>16.059999999999999</v>
      </c>
      <c r="BK293" s="91">
        <v>20.8</v>
      </c>
      <c r="BL293" s="91">
        <v>15.8</v>
      </c>
      <c r="BM293" s="91">
        <v>15.5</v>
      </c>
      <c r="BN293" s="91">
        <v>13.7</v>
      </c>
      <c r="BO293" s="91">
        <v>14.5</v>
      </c>
      <c r="BR293" s="93">
        <f t="shared" si="119"/>
        <v>16.68</v>
      </c>
      <c r="BS293" s="91">
        <v>22.4</v>
      </c>
      <c r="BT293" s="91">
        <v>18.3</v>
      </c>
      <c r="BU293" s="91">
        <v>15.1</v>
      </c>
      <c r="BV293" s="91">
        <v>14</v>
      </c>
      <c r="BW293" s="91">
        <v>13.6</v>
      </c>
      <c r="BZ293" s="93">
        <f t="shared" si="120"/>
        <v>19.64</v>
      </c>
      <c r="CA293" s="91">
        <v>24.6</v>
      </c>
      <c r="CB293" s="91">
        <v>21.2</v>
      </c>
      <c r="CC293" s="91">
        <v>18.3</v>
      </c>
      <c r="CD293" s="91">
        <v>16.399999999999999</v>
      </c>
      <c r="CE293" s="91">
        <v>17.7</v>
      </c>
      <c r="CH293" s="93">
        <f t="shared" si="121"/>
        <v>18.560000000000002</v>
      </c>
      <c r="CI293" s="91">
        <v>24.3</v>
      </c>
      <c r="CJ293" s="91">
        <v>19.7</v>
      </c>
      <c r="CK293" s="91">
        <v>17</v>
      </c>
      <c r="CL293" s="91">
        <v>15.4</v>
      </c>
      <c r="CM293" s="91">
        <v>16.399999999999999</v>
      </c>
      <c r="CP293" s="93">
        <f t="shared" si="122"/>
        <v>17.779999999999998</v>
      </c>
      <c r="CQ293" s="91">
        <v>22.7</v>
      </c>
      <c r="CR293" s="91">
        <v>19.100000000000001</v>
      </c>
      <c r="CS293" s="91">
        <v>16.8</v>
      </c>
      <c r="CT293" s="91">
        <v>15.2</v>
      </c>
      <c r="CU293" s="91">
        <v>15.1</v>
      </c>
    </row>
    <row r="294" spans="3:99">
      <c r="C294" s="92">
        <f t="shared" si="123"/>
        <v>45950</v>
      </c>
      <c r="D294" s="93">
        <f t="shared" si="100"/>
        <v>16.582515999999998</v>
      </c>
      <c r="E294" s="93">
        <f t="shared" si="101"/>
        <v>17.32</v>
      </c>
      <c r="F294" s="93">
        <f t="shared" si="102"/>
        <v>8.5825159999999983</v>
      </c>
      <c r="G294" s="93">
        <f>指導機関用調整項目!$G$2*F294/$F$367</f>
        <v>6.4134533771677812e-002</v>
      </c>
      <c r="H294" s="93">
        <f t="shared" si="124"/>
        <v>20.128819125184492</v>
      </c>
      <c r="J294" s="93">
        <f t="shared" si="103"/>
        <v>16.675000000000001</v>
      </c>
      <c r="K294" s="93">
        <f t="shared" si="104"/>
        <v>18.040000000000003</v>
      </c>
      <c r="L294" s="93">
        <f t="shared" si="105"/>
        <v>18.8</v>
      </c>
      <c r="M294" s="93">
        <f t="shared" si="106"/>
        <v>19.14</v>
      </c>
      <c r="N294" s="93">
        <f t="shared" si="107"/>
        <v>13.033333333333333</v>
      </c>
      <c r="O294" s="93">
        <f t="shared" si="108"/>
        <v>15.4</v>
      </c>
      <c r="P294" s="93">
        <f t="shared" si="109"/>
        <v>17.32</v>
      </c>
      <c r="Q294" s="93">
        <f t="shared" si="110"/>
        <v>19.260000000000002</v>
      </c>
      <c r="R294" s="93">
        <f t="shared" si="111"/>
        <v>18.079999999999998</v>
      </c>
      <c r="S294" s="93">
        <f t="shared" si="112"/>
        <v>17.3</v>
      </c>
      <c r="V294" s="93">
        <f t="shared" si="113"/>
        <v>16.675000000000001</v>
      </c>
      <c r="X294" s="91">
        <v>22.1</v>
      </c>
      <c r="Y294" s="91">
        <v>14.4</v>
      </c>
      <c r="Z294" s="91">
        <v>16.5</v>
      </c>
      <c r="AA294" s="91">
        <v>13.7</v>
      </c>
      <c r="AB294" s="92"/>
      <c r="AD294" s="93">
        <f t="shared" si="114"/>
        <v>18.040000000000003</v>
      </c>
      <c r="AE294" s="91">
        <v>24.1</v>
      </c>
      <c r="AF294" s="91">
        <v>21.1</v>
      </c>
      <c r="AG294" s="91">
        <v>15.1</v>
      </c>
      <c r="AH294" s="91">
        <v>16.5</v>
      </c>
      <c r="AI294" s="91">
        <v>13.4</v>
      </c>
      <c r="AJ294" s="92"/>
      <c r="AL294" s="93">
        <f t="shared" si="115"/>
        <v>18.8</v>
      </c>
      <c r="AM294" s="91">
        <v>24.9</v>
      </c>
      <c r="AN294" s="91">
        <v>21.9</v>
      </c>
      <c r="AO294" s="91">
        <v>15.7</v>
      </c>
      <c r="AP294" s="91">
        <v>16.899999999999999</v>
      </c>
      <c r="AQ294" s="91">
        <v>14.6</v>
      </c>
      <c r="AR294" s="92"/>
      <c r="AT294" s="93">
        <f t="shared" si="116"/>
        <v>19.14</v>
      </c>
      <c r="AU294" s="91">
        <v>25.3</v>
      </c>
      <c r="AV294" s="91">
        <v>22.2</v>
      </c>
      <c r="AW294" s="91">
        <v>16.2</v>
      </c>
      <c r="AX294" s="91">
        <v>17.2</v>
      </c>
      <c r="AY294" s="91">
        <v>14.8</v>
      </c>
      <c r="AZ294" s="92"/>
      <c r="BB294" s="93">
        <f t="shared" si="117"/>
        <v>13.033333333333333</v>
      </c>
      <c r="BC294" s="91">
        <v>19.100000000000001</v>
      </c>
      <c r="BE294" s="91">
        <v>10.4</v>
      </c>
      <c r="BF294" s="91">
        <v>9.6</v>
      </c>
      <c r="BH294" s="92"/>
      <c r="BJ294" s="93">
        <f t="shared" si="118"/>
        <v>15.4</v>
      </c>
      <c r="BK294" s="91">
        <v>21.6</v>
      </c>
      <c r="BL294" s="91">
        <v>17.8</v>
      </c>
      <c r="BM294" s="91">
        <v>12.9</v>
      </c>
      <c r="BN294" s="91">
        <v>12.6</v>
      </c>
      <c r="BO294" s="91">
        <v>12.1</v>
      </c>
      <c r="BR294" s="93">
        <f t="shared" si="119"/>
        <v>17.32</v>
      </c>
      <c r="BS294" s="91">
        <v>22.9</v>
      </c>
      <c r="BT294" s="91">
        <v>20</v>
      </c>
      <c r="BU294" s="91">
        <v>15.1</v>
      </c>
      <c r="BV294" s="91">
        <v>13.5</v>
      </c>
      <c r="BW294" s="91">
        <v>15.1</v>
      </c>
      <c r="BZ294" s="93">
        <f t="shared" si="120"/>
        <v>19.260000000000002</v>
      </c>
      <c r="CA294" s="91">
        <v>24.8</v>
      </c>
      <c r="CB294" s="91">
        <v>21.6</v>
      </c>
      <c r="CC294" s="91">
        <v>17.899999999999999</v>
      </c>
      <c r="CD294" s="91">
        <v>15.6</v>
      </c>
      <c r="CE294" s="91">
        <v>16.399999999999999</v>
      </c>
      <c r="CH294" s="93">
        <f t="shared" si="121"/>
        <v>18.079999999999998</v>
      </c>
      <c r="CI294" s="91">
        <v>24.2</v>
      </c>
      <c r="CJ294" s="91">
        <v>20.9</v>
      </c>
      <c r="CK294" s="91">
        <v>15.3</v>
      </c>
      <c r="CL294" s="91">
        <v>15.4</v>
      </c>
      <c r="CM294" s="91">
        <v>14.6</v>
      </c>
      <c r="CP294" s="93">
        <f t="shared" si="122"/>
        <v>17.3</v>
      </c>
      <c r="CQ294" s="91">
        <v>23</v>
      </c>
      <c r="CR294" s="91">
        <v>19.2</v>
      </c>
      <c r="CS294" s="91">
        <v>15.7</v>
      </c>
      <c r="CT294" s="91">
        <v>15</v>
      </c>
      <c r="CU294" s="91">
        <v>13.6</v>
      </c>
    </row>
    <row r="295" spans="3:99">
      <c r="C295" s="92">
        <f t="shared" si="123"/>
        <v>45951</v>
      </c>
      <c r="D295" s="93">
        <f t="shared" si="100"/>
        <v>14.717124000000002</v>
      </c>
      <c r="E295" s="93">
        <f t="shared" si="101"/>
        <v>15.48</v>
      </c>
      <c r="F295" s="93">
        <f t="shared" si="102"/>
        <v>6.7171240000000019</v>
      </c>
      <c r="G295" s="93">
        <f>指導機関用調整項目!$G$2*F295/$F$367</f>
        <v>5.0195026263457912e-002</v>
      </c>
      <c r="H295" s="93">
        <f t="shared" si="124"/>
        <v>20.179014151447952</v>
      </c>
      <c r="J295" s="93">
        <f t="shared" si="103"/>
        <v>16.399999999999999</v>
      </c>
      <c r="K295" s="93">
        <f t="shared" si="104"/>
        <v>16.759999999999998</v>
      </c>
      <c r="L295" s="93">
        <f t="shared" si="105"/>
        <v>17.48</v>
      </c>
      <c r="M295" s="93">
        <f t="shared" si="106"/>
        <v>17.559999999999999</v>
      </c>
      <c r="N295" s="93">
        <f t="shared" si="107"/>
        <v>11.033333333333333</v>
      </c>
      <c r="O295" s="93">
        <f t="shared" si="108"/>
        <v>13.680000000000001</v>
      </c>
      <c r="P295" s="93">
        <f t="shared" si="109"/>
        <v>15.48</v>
      </c>
      <c r="Q295" s="93">
        <f t="shared" si="110"/>
        <v>17.880000000000003</v>
      </c>
      <c r="R295" s="93">
        <f t="shared" si="111"/>
        <v>16.68</v>
      </c>
      <c r="S295" s="93">
        <f t="shared" si="112"/>
        <v>16.259999999999998</v>
      </c>
      <c r="V295" s="93">
        <f t="shared" si="113"/>
        <v>16.399999999999999</v>
      </c>
      <c r="X295" s="91">
        <v>19</v>
      </c>
      <c r="Y295" s="91">
        <v>16.600000000000001</v>
      </c>
      <c r="Z295" s="91">
        <v>14.9</v>
      </c>
      <c r="AA295" s="91">
        <v>15.1</v>
      </c>
      <c r="AB295" s="92"/>
      <c r="AD295" s="93">
        <f t="shared" si="114"/>
        <v>16.759999999999998</v>
      </c>
      <c r="AE295" s="91">
        <v>17.5</v>
      </c>
      <c r="AF295" s="91">
        <v>18.600000000000001</v>
      </c>
      <c r="AG295" s="91">
        <v>16.7</v>
      </c>
      <c r="AH295" s="91">
        <v>15.5</v>
      </c>
      <c r="AI295" s="91">
        <v>15.5</v>
      </c>
      <c r="AJ295" s="92"/>
      <c r="AL295" s="93">
        <f t="shared" si="115"/>
        <v>17.48</v>
      </c>
      <c r="AM295" s="91">
        <v>18.899999999999999</v>
      </c>
      <c r="AN295" s="91">
        <v>18.600000000000001</v>
      </c>
      <c r="AO295" s="91">
        <v>17.100000000000001</v>
      </c>
      <c r="AP295" s="91">
        <v>16.3</v>
      </c>
      <c r="AQ295" s="91">
        <v>16.5</v>
      </c>
      <c r="AR295" s="92"/>
      <c r="AT295" s="93">
        <f t="shared" si="116"/>
        <v>17.559999999999999</v>
      </c>
      <c r="AU295" s="91">
        <v>19.100000000000001</v>
      </c>
      <c r="AV295" s="91">
        <v>19.3</v>
      </c>
      <c r="AW295" s="91">
        <v>17.5</v>
      </c>
      <c r="AX295" s="91">
        <v>15.6</v>
      </c>
      <c r="AY295" s="91">
        <v>16.3</v>
      </c>
      <c r="AZ295" s="92"/>
      <c r="BB295" s="93">
        <f t="shared" si="117"/>
        <v>11.033333333333333</v>
      </c>
      <c r="BC295" s="91">
        <v>14.1</v>
      </c>
      <c r="BE295" s="91">
        <v>10.4</v>
      </c>
      <c r="BF295" s="91">
        <v>8.6</v>
      </c>
      <c r="BH295" s="92"/>
      <c r="BJ295" s="93">
        <f t="shared" si="118"/>
        <v>13.680000000000001</v>
      </c>
      <c r="BK295" s="91">
        <v>16.399999999999999</v>
      </c>
      <c r="BL295" s="91">
        <v>14.1</v>
      </c>
      <c r="BM295" s="91">
        <v>13.2</v>
      </c>
      <c r="BN295" s="91">
        <v>11.5</v>
      </c>
      <c r="BO295" s="91">
        <v>13.2</v>
      </c>
      <c r="BR295" s="93">
        <f t="shared" si="119"/>
        <v>15.48</v>
      </c>
      <c r="BS295" s="91">
        <v>17.3</v>
      </c>
      <c r="BT295" s="91">
        <v>15.2</v>
      </c>
      <c r="BU295" s="91">
        <v>15.8</v>
      </c>
      <c r="BV295" s="91">
        <v>13.6</v>
      </c>
      <c r="BW295" s="91">
        <v>15.5</v>
      </c>
      <c r="BZ295" s="93">
        <f t="shared" si="120"/>
        <v>17.880000000000003</v>
      </c>
      <c r="CA295" s="91">
        <v>20.100000000000001</v>
      </c>
      <c r="CB295" s="91">
        <v>17.100000000000001</v>
      </c>
      <c r="CC295" s="91">
        <v>18.600000000000001</v>
      </c>
      <c r="CD295" s="91">
        <v>15.4</v>
      </c>
      <c r="CE295" s="91">
        <v>18.2</v>
      </c>
      <c r="CH295" s="93">
        <f t="shared" si="121"/>
        <v>16.68</v>
      </c>
      <c r="CI295" s="91">
        <v>19</v>
      </c>
      <c r="CJ295" s="91">
        <v>16.600000000000001</v>
      </c>
      <c r="CK295" s="91">
        <v>16.8</v>
      </c>
      <c r="CL295" s="91">
        <v>15.2</v>
      </c>
      <c r="CM295" s="91">
        <v>15.8</v>
      </c>
      <c r="CP295" s="93">
        <f t="shared" si="122"/>
        <v>16.259999999999998</v>
      </c>
      <c r="CQ295" s="91">
        <v>18.2</v>
      </c>
      <c r="CR295" s="91">
        <v>16.5</v>
      </c>
      <c r="CS295" s="91">
        <v>16.399999999999999</v>
      </c>
      <c r="CT295" s="91">
        <v>15.1</v>
      </c>
      <c r="CU295" s="91">
        <v>15.1</v>
      </c>
    </row>
    <row r="296" spans="3:99">
      <c r="C296" s="92">
        <f t="shared" si="123"/>
        <v>45952</v>
      </c>
      <c r="D296" s="93">
        <f t="shared" si="100"/>
        <v>15.000988000000001</v>
      </c>
      <c r="E296" s="93">
        <f t="shared" si="101"/>
        <v>15.76</v>
      </c>
      <c r="F296" s="93">
        <f t="shared" si="102"/>
        <v>7.0009880000000013</v>
      </c>
      <c r="G296" s="93">
        <f>指導機関用調整項目!$G$2*F296/$F$367</f>
        <v>5.231625566688268e-002</v>
      </c>
      <c r="H296" s="93">
        <f t="shared" si="124"/>
        <v>20.231330407114836</v>
      </c>
      <c r="J296" s="93">
        <f t="shared" si="103"/>
        <v>15.824999999999999</v>
      </c>
      <c r="K296" s="93">
        <f t="shared" si="104"/>
        <v>16.119999999999997</v>
      </c>
      <c r="L296" s="93">
        <f t="shared" si="105"/>
        <v>16.900000000000002</v>
      </c>
      <c r="M296" s="93">
        <f t="shared" si="106"/>
        <v>16.919999999999998</v>
      </c>
      <c r="N296" s="93">
        <f t="shared" si="107"/>
        <v>10.833333333333334</v>
      </c>
      <c r="O296" s="93">
        <f t="shared" si="108"/>
        <v>13.04</v>
      </c>
      <c r="P296" s="93">
        <f t="shared" si="109"/>
        <v>15.76</v>
      </c>
      <c r="Q296" s="93">
        <f t="shared" si="110"/>
        <v>18.220000000000002</v>
      </c>
      <c r="R296" s="93">
        <f t="shared" si="111"/>
        <v>16.720000000000002</v>
      </c>
      <c r="S296" s="93">
        <f t="shared" si="112"/>
        <v>15.96</v>
      </c>
      <c r="V296" s="93">
        <f t="shared" si="113"/>
        <v>15.824999999999999</v>
      </c>
      <c r="X296" s="91">
        <v>15</v>
      </c>
      <c r="Y296" s="91">
        <v>19.3</v>
      </c>
      <c r="Z296" s="91">
        <v>13.6</v>
      </c>
      <c r="AA296" s="91">
        <v>15.4</v>
      </c>
      <c r="AB296" s="92"/>
      <c r="AD296" s="93">
        <f t="shared" si="114"/>
        <v>16.119999999999997</v>
      </c>
      <c r="AE296" s="91">
        <v>16.899999999999999</v>
      </c>
      <c r="AF296" s="91">
        <v>15.7</v>
      </c>
      <c r="AG296" s="91">
        <v>18.100000000000001</v>
      </c>
      <c r="AH296" s="91">
        <v>13.9</v>
      </c>
      <c r="AI296" s="91">
        <v>16</v>
      </c>
      <c r="AJ296" s="92"/>
      <c r="AL296" s="93">
        <f t="shared" si="115"/>
        <v>16.900000000000002</v>
      </c>
      <c r="AM296" s="91">
        <v>17.8</v>
      </c>
      <c r="AN296" s="91">
        <v>16.100000000000001</v>
      </c>
      <c r="AO296" s="91">
        <v>18.600000000000001</v>
      </c>
      <c r="AP296" s="91">
        <v>15.1</v>
      </c>
      <c r="AQ296" s="91">
        <v>16.899999999999999</v>
      </c>
      <c r="AR296" s="92"/>
      <c r="AT296" s="93">
        <f t="shared" si="116"/>
        <v>16.919999999999998</v>
      </c>
      <c r="AU296" s="91">
        <v>17.899999999999999</v>
      </c>
      <c r="AV296" s="91">
        <v>15.6</v>
      </c>
      <c r="AW296" s="91">
        <v>19.399999999999999</v>
      </c>
      <c r="AX296" s="91">
        <v>15.2</v>
      </c>
      <c r="AY296" s="91">
        <v>16.5</v>
      </c>
      <c r="AZ296" s="92"/>
      <c r="BB296" s="93">
        <f t="shared" si="117"/>
        <v>10.833333333333334</v>
      </c>
      <c r="BC296" s="91">
        <v>11.8</v>
      </c>
      <c r="BE296" s="91">
        <v>11.4</v>
      </c>
      <c r="BF296" s="91">
        <v>9.3000000000000007</v>
      </c>
      <c r="BH296" s="92"/>
      <c r="BJ296" s="93">
        <f t="shared" si="118"/>
        <v>13.04</v>
      </c>
      <c r="BK296" s="91">
        <v>14.7</v>
      </c>
      <c r="BL296" s="91">
        <v>10.9</v>
      </c>
      <c r="BM296" s="91">
        <v>14.5</v>
      </c>
      <c r="BN296" s="91">
        <v>12.5</v>
      </c>
      <c r="BO296" s="91">
        <v>12.6</v>
      </c>
      <c r="BR296" s="93">
        <f t="shared" si="119"/>
        <v>15.76</v>
      </c>
      <c r="BS296" s="91">
        <v>16.399999999999999</v>
      </c>
      <c r="BT296" s="91">
        <v>13.1</v>
      </c>
      <c r="BU296" s="91">
        <v>17.3</v>
      </c>
      <c r="BV296" s="91">
        <v>13.9</v>
      </c>
      <c r="BW296" s="91">
        <v>18.100000000000001</v>
      </c>
      <c r="BZ296" s="93">
        <f t="shared" si="120"/>
        <v>18.220000000000002</v>
      </c>
      <c r="CA296" s="91">
        <v>19.7</v>
      </c>
      <c r="CB296" s="91">
        <v>15.2</v>
      </c>
      <c r="CC296" s="91">
        <v>20.6</v>
      </c>
      <c r="CD296" s="91">
        <v>16.399999999999999</v>
      </c>
      <c r="CE296" s="91">
        <v>19.2</v>
      </c>
      <c r="CH296" s="93">
        <f t="shared" si="121"/>
        <v>16.720000000000002</v>
      </c>
      <c r="CI296" s="91">
        <v>18.100000000000001</v>
      </c>
      <c r="CJ296" s="91">
        <v>15.1</v>
      </c>
      <c r="CK296" s="91">
        <v>19.2</v>
      </c>
      <c r="CL296" s="91">
        <v>15</v>
      </c>
      <c r="CM296" s="91">
        <v>16.2</v>
      </c>
      <c r="CP296" s="93">
        <f t="shared" si="122"/>
        <v>15.96</v>
      </c>
      <c r="CQ296" s="91">
        <v>17.399999999999999</v>
      </c>
      <c r="CR296" s="91">
        <v>14.6</v>
      </c>
      <c r="CS296" s="91">
        <v>17.8</v>
      </c>
      <c r="CT296" s="91">
        <v>14.2</v>
      </c>
      <c r="CU296" s="91">
        <v>15.8</v>
      </c>
    </row>
    <row r="297" spans="3:99">
      <c r="C297" s="92">
        <f t="shared" si="123"/>
        <v>45953</v>
      </c>
      <c r="D297" s="93">
        <f t="shared" si="100"/>
        <v>16.055340000000001</v>
      </c>
      <c r="E297" s="93">
        <f t="shared" si="101"/>
        <v>16.8</v>
      </c>
      <c r="F297" s="93">
        <f t="shared" si="102"/>
        <v>8.0553400000000011</v>
      </c>
      <c r="G297" s="93">
        <f>指導機関用調整項目!$G$2*F297/$F$367</f>
        <v>6.0195107736746106e-002</v>
      </c>
      <c r="H297" s="93">
        <f t="shared" si="124"/>
        <v>20.291525514851582</v>
      </c>
      <c r="J297" s="93">
        <f t="shared" si="103"/>
        <v>16.8</v>
      </c>
      <c r="K297" s="93">
        <f t="shared" si="104"/>
        <v>17.740000000000002</v>
      </c>
      <c r="L297" s="93">
        <f t="shared" si="105"/>
        <v>18.32</v>
      </c>
      <c r="M297" s="93">
        <f t="shared" si="106"/>
        <v>18.399999999999999</v>
      </c>
      <c r="N297" s="93">
        <f t="shared" si="107"/>
        <v>11.7</v>
      </c>
      <c r="O297" s="93">
        <f t="shared" si="108"/>
        <v>14.820000000000002</v>
      </c>
      <c r="P297" s="93">
        <f t="shared" si="109"/>
        <v>16.8</v>
      </c>
      <c r="Q297" s="93">
        <f t="shared" si="110"/>
        <v>19.36</v>
      </c>
      <c r="R297" s="93">
        <f t="shared" si="111"/>
        <v>18.02</v>
      </c>
      <c r="S297" s="93">
        <f t="shared" si="112"/>
        <v>17.66</v>
      </c>
      <c r="V297" s="93">
        <f t="shared" si="113"/>
        <v>16.8</v>
      </c>
      <c r="X297" s="91">
        <v>15.4</v>
      </c>
      <c r="Y297" s="91">
        <v>18.600000000000001</v>
      </c>
      <c r="Z297" s="91">
        <v>14.7</v>
      </c>
      <c r="AA297" s="91">
        <v>18.5</v>
      </c>
      <c r="AB297" s="92"/>
      <c r="AD297" s="93">
        <f t="shared" si="114"/>
        <v>17.740000000000002</v>
      </c>
      <c r="AE297" s="91">
        <v>20.100000000000001</v>
      </c>
      <c r="AF297" s="91">
        <v>16.3</v>
      </c>
      <c r="AG297" s="91">
        <v>18.8</v>
      </c>
      <c r="AH297" s="91">
        <v>15.2</v>
      </c>
      <c r="AI297" s="91">
        <v>18.3</v>
      </c>
      <c r="AJ297" s="92"/>
      <c r="AL297" s="93">
        <f t="shared" si="115"/>
        <v>18.32</v>
      </c>
      <c r="AM297" s="91">
        <v>20.9</v>
      </c>
      <c r="AN297" s="91">
        <v>16.3</v>
      </c>
      <c r="AO297" s="91">
        <v>18.899999999999999</v>
      </c>
      <c r="AP297" s="91">
        <v>16.100000000000001</v>
      </c>
      <c r="AQ297" s="91">
        <v>19.399999999999999</v>
      </c>
      <c r="AR297" s="92"/>
      <c r="AT297" s="93">
        <f t="shared" si="116"/>
        <v>18.399999999999999</v>
      </c>
      <c r="AU297" s="91">
        <v>20.9</v>
      </c>
      <c r="AV297" s="91">
        <v>16.399999999999999</v>
      </c>
      <c r="AW297" s="91">
        <v>19.2</v>
      </c>
      <c r="AX297" s="91">
        <v>15.8</v>
      </c>
      <c r="AY297" s="91">
        <v>19.7</v>
      </c>
      <c r="AZ297" s="92"/>
      <c r="BB297" s="93">
        <f t="shared" si="117"/>
        <v>11.7</v>
      </c>
      <c r="BC297" s="91">
        <v>13.9</v>
      </c>
      <c r="BE297" s="91">
        <v>11.9</v>
      </c>
      <c r="BF297" s="91">
        <v>9.3000000000000007</v>
      </c>
      <c r="BH297" s="92"/>
      <c r="BJ297" s="93">
        <f t="shared" si="118"/>
        <v>14.820000000000002</v>
      </c>
      <c r="BK297" s="91">
        <v>17.600000000000001</v>
      </c>
      <c r="BL297" s="91">
        <v>12.6</v>
      </c>
      <c r="BM297" s="91">
        <v>14.2</v>
      </c>
      <c r="BN297" s="91">
        <v>13.4</v>
      </c>
      <c r="BO297" s="91">
        <v>16.3</v>
      </c>
      <c r="BR297" s="93">
        <f t="shared" si="119"/>
        <v>16.8</v>
      </c>
      <c r="BS297" s="91">
        <v>19.600000000000001</v>
      </c>
      <c r="BT297" s="91">
        <v>15.2</v>
      </c>
      <c r="BU297" s="91">
        <v>17.7</v>
      </c>
      <c r="BV297" s="91">
        <v>14.2</v>
      </c>
      <c r="BW297" s="91">
        <v>17.3</v>
      </c>
      <c r="BZ297" s="93">
        <f t="shared" si="120"/>
        <v>19.36</v>
      </c>
      <c r="CA297" s="91">
        <v>22.1</v>
      </c>
      <c r="CB297" s="91">
        <v>16.7</v>
      </c>
      <c r="CC297" s="91">
        <v>20.399999999999999</v>
      </c>
      <c r="CD297" s="91">
        <v>16.8</v>
      </c>
      <c r="CE297" s="91">
        <v>20.8</v>
      </c>
      <c r="CH297" s="93">
        <f t="shared" si="121"/>
        <v>18.02</v>
      </c>
      <c r="CI297" s="91">
        <v>20.5</v>
      </c>
      <c r="CJ297" s="91">
        <v>15.9</v>
      </c>
      <c r="CK297" s="91">
        <v>19.5</v>
      </c>
      <c r="CL297" s="91">
        <v>14.6</v>
      </c>
      <c r="CM297" s="91">
        <v>19.600000000000001</v>
      </c>
      <c r="CP297" s="93">
        <f t="shared" si="122"/>
        <v>17.66</v>
      </c>
      <c r="CQ297" s="91">
        <v>19.5</v>
      </c>
      <c r="CR297" s="91">
        <v>15.8</v>
      </c>
      <c r="CS297" s="91">
        <v>18.7</v>
      </c>
      <c r="CT297" s="91">
        <v>15.3</v>
      </c>
      <c r="CU297" s="91">
        <v>19</v>
      </c>
    </row>
    <row r="298" spans="3:99">
      <c r="C298" s="92">
        <f t="shared" si="123"/>
        <v>45954</v>
      </c>
      <c r="D298" s="93">
        <f t="shared" si="100"/>
        <v>15.609268000000005</v>
      </c>
      <c r="E298" s="93">
        <f t="shared" si="101"/>
        <v>16.360000000000003</v>
      </c>
      <c r="F298" s="93">
        <f t="shared" si="102"/>
        <v>7.6092680000000055</v>
      </c>
      <c r="G298" s="93">
        <f>指導機関用調整項目!$G$2*F298/$F$367</f>
        <v>5.6861747245650074e-002</v>
      </c>
      <c r="H298" s="93">
        <f t="shared" si="124"/>
        <v>20.348387262097233</v>
      </c>
      <c r="J298" s="93">
        <f t="shared" si="103"/>
        <v>15.925000000000001</v>
      </c>
      <c r="K298" s="93">
        <f t="shared" si="104"/>
        <v>17.34</v>
      </c>
      <c r="L298" s="93">
        <f t="shared" si="105"/>
        <v>17.899999999999999</v>
      </c>
      <c r="M298" s="93">
        <f t="shared" si="106"/>
        <v>18.34</v>
      </c>
      <c r="N298" s="93">
        <f t="shared" si="107"/>
        <v>12.133333333333333</v>
      </c>
      <c r="O298" s="93">
        <f t="shared" si="108"/>
        <v>15.02</v>
      </c>
      <c r="P298" s="93">
        <f t="shared" si="109"/>
        <v>16.360000000000003</v>
      </c>
      <c r="Q298" s="93">
        <f t="shared" si="110"/>
        <v>19.18</v>
      </c>
      <c r="R298" s="93">
        <f t="shared" si="111"/>
        <v>18.22</v>
      </c>
      <c r="S298" s="93">
        <f t="shared" si="112"/>
        <v>18</v>
      </c>
      <c r="V298" s="93">
        <f t="shared" si="113"/>
        <v>15.925000000000001</v>
      </c>
      <c r="X298" s="91">
        <v>16</v>
      </c>
      <c r="Y298" s="91">
        <v>15.3</v>
      </c>
      <c r="Z298" s="91">
        <v>13.8</v>
      </c>
      <c r="AA298" s="91">
        <v>18.600000000000001</v>
      </c>
      <c r="AB298" s="92"/>
      <c r="AD298" s="93">
        <f t="shared" si="114"/>
        <v>17.34</v>
      </c>
      <c r="AE298" s="91">
        <v>21.6</v>
      </c>
      <c r="AF298" s="91">
        <v>16.5</v>
      </c>
      <c r="AG298" s="91">
        <v>16.100000000000001</v>
      </c>
      <c r="AH298" s="91">
        <v>14.5</v>
      </c>
      <c r="AI298" s="91">
        <v>18</v>
      </c>
      <c r="AJ298" s="92"/>
      <c r="AL298" s="93">
        <f t="shared" si="115"/>
        <v>17.899999999999999</v>
      </c>
      <c r="AM298" s="91">
        <v>21.6</v>
      </c>
      <c r="AN298" s="91">
        <v>16.100000000000001</v>
      </c>
      <c r="AO298" s="91">
        <v>16.899999999999999</v>
      </c>
      <c r="AP298" s="91">
        <v>16.2</v>
      </c>
      <c r="AQ298" s="91">
        <v>18.7</v>
      </c>
      <c r="AR298" s="92"/>
      <c r="AT298" s="93">
        <f t="shared" si="116"/>
        <v>18.34</v>
      </c>
      <c r="AU298" s="91">
        <v>21.9</v>
      </c>
      <c r="AV298" s="91">
        <v>17.5</v>
      </c>
      <c r="AW298" s="91">
        <v>16.899999999999999</v>
      </c>
      <c r="AX298" s="91">
        <v>15.9</v>
      </c>
      <c r="AY298" s="91">
        <v>19.5</v>
      </c>
      <c r="AZ298" s="92"/>
      <c r="BB298" s="93">
        <f t="shared" si="117"/>
        <v>12.133333333333333</v>
      </c>
      <c r="BC298" s="91">
        <v>16.899999999999999</v>
      </c>
      <c r="BE298" s="91">
        <v>11</v>
      </c>
      <c r="BF298" s="91">
        <v>8.5</v>
      </c>
      <c r="BH298" s="92"/>
      <c r="BJ298" s="93">
        <f t="shared" si="118"/>
        <v>15.02</v>
      </c>
      <c r="BK298" s="91">
        <v>18.7</v>
      </c>
      <c r="BL298" s="91">
        <v>13</v>
      </c>
      <c r="BM298" s="91">
        <v>14.2</v>
      </c>
      <c r="BN298" s="91">
        <v>12.8</v>
      </c>
      <c r="BO298" s="91">
        <v>16.399999999999999</v>
      </c>
      <c r="BR298" s="93">
        <f t="shared" si="119"/>
        <v>16.360000000000003</v>
      </c>
      <c r="BS298" s="91">
        <v>21.7</v>
      </c>
      <c r="BT298" s="91">
        <v>16.600000000000001</v>
      </c>
      <c r="BU298" s="91">
        <v>14.7</v>
      </c>
      <c r="BV298" s="91">
        <v>14.9</v>
      </c>
      <c r="BW298" s="91">
        <v>13.9</v>
      </c>
      <c r="BZ298" s="93">
        <f t="shared" si="120"/>
        <v>19.18</v>
      </c>
      <c r="CA298" s="91">
        <v>23.4</v>
      </c>
      <c r="CB298" s="91">
        <v>18.399999999999999</v>
      </c>
      <c r="CC298" s="91">
        <v>16.7</v>
      </c>
      <c r="CD298" s="91">
        <v>17.8</v>
      </c>
      <c r="CE298" s="91">
        <v>19.600000000000001</v>
      </c>
      <c r="CH298" s="93">
        <f t="shared" si="121"/>
        <v>18.22</v>
      </c>
      <c r="CI298" s="91">
        <v>23.4</v>
      </c>
      <c r="CJ298" s="91">
        <v>16.7</v>
      </c>
      <c r="CK298" s="91">
        <v>16.5</v>
      </c>
      <c r="CL298" s="91">
        <v>15.6</v>
      </c>
      <c r="CM298" s="91">
        <v>18.899999999999999</v>
      </c>
      <c r="CP298" s="93">
        <f t="shared" si="122"/>
        <v>18</v>
      </c>
      <c r="CQ298" s="91">
        <v>21.9</v>
      </c>
      <c r="CR298" s="91">
        <v>16.899999999999999</v>
      </c>
      <c r="CS298" s="91">
        <v>16.899999999999999</v>
      </c>
      <c r="CT298" s="91">
        <v>15.9</v>
      </c>
      <c r="CU298" s="91">
        <v>18.399999999999999</v>
      </c>
    </row>
    <row r="299" spans="3:99">
      <c r="C299" s="92">
        <f t="shared" si="123"/>
        <v>45955</v>
      </c>
      <c r="D299" s="93">
        <f t="shared" si="100"/>
        <v>14.615744000000001</v>
      </c>
      <c r="E299" s="93">
        <f t="shared" si="101"/>
        <v>15.38</v>
      </c>
      <c r="F299" s="93">
        <f t="shared" si="102"/>
        <v>6.6157440000000012</v>
      </c>
      <c r="G299" s="93">
        <f>指導機関用調整項目!$G$2*F299/$F$367</f>
        <v>4.9437444333663344e-002</v>
      </c>
      <c r="H299" s="93">
        <f t="shared" si="124"/>
        <v>20.397824706430896</v>
      </c>
      <c r="J299" s="93">
        <f t="shared" si="103"/>
        <v>14.85</v>
      </c>
      <c r="K299" s="93">
        <f t="shared" si="104"/>
        <v>16.48</v>
      </c>
      <c r="L299" s="93">
        <f t="shared" si="105"/>
        <v>17.18</v>
      </c>
      <c r="M299" s="93">
        <f t="shared" si="106"/>
        <v>17.72</v>
      </c>
      <c r="N299" s="93">
        <f t="shared" si="107"/>
        <v>10.866666666666667</v>
      </c>
      <c r="O299" s="93">
        <f t="shared" si="108"/>
        <v>13.580000000000002</v>
      </c>
      <c r="P299" s="93">
        <f t="shared" si="109"/>
        <v>15.38</v>
      </c>
      <c r="Q299" s="93">
        <f t="shared" si="110"/>
        <v>17.899999999999999</v>
      </c>
      <c r="R299" s="93">
        <f t="shared" si="111"/>
        <v>16.7</v>
      </c>
      <c r="S299" s="93">
        <f t="shared" si="112"/>
        <v>16.2</v>
      </c>
      <c r="V299" s="93">
        <f t="shared" si="113"/>
        <v>14.85</v>
      </c>
      <c r="X299" s="91">
        <v>15.7</v>
      </c>
      <c r="Y299" s="91">
        <v>11.3</v>
      </c>
      <c r="Z299" s="91">
        <v>14.8</v>
      </c>
      <c r="AA299" s="91">
        <v>17.600000000000001</v>
      </c>
      <c r="AB299" s="92"/>
      <c r="AD299" s="93">
        <f t="shared" si="114"/>
        <v>16.48</v>
      </c>
      <c r="AE299" s="91">
        <v>23.4</v>
      </c>
      <c r="AF299" s="91">
        <v>16.3</v>
      </c>
      <c r="AG299" s="91">
        <v>12.2</v>
      </c>
      <c r="AH299" s="91">
        <v>13.7</v>
      </c>
      <c r="AI299" s="91">
        <v>16.8</v>
      </c>
      <c r="AJ299" s="92"/>
      <c r="AL299" s="93">
        <f t="shared" si="115"/>
        <v>17.18</v>
      </c>
      <c r="AM299" s="91">
        <v>23</v>
      </c>
      <c r="AN299" s="91">
        <v>16.899999999999999</v>
      </c>
      <c r="AO299" s="91">
        <v>13</v>
      </c>
      <c r="AP299" s="91">
        <v>15.4</v>
      </c>
      <c r="AQ299" s="91">
        <v>17.600000000000001</v>
      </c>
      <c r="AR299" s="92"/>
      <c r="AT299" s="93">
        <f t="shared" si="116"/>
        <v>17.72</v>
      </c>
      <c r="AU299" s="91">
        <v>23.4</v>
      </c>
      <c r="AV299" s="91">
        <v>17.2</v>
      </c>
      <c r="AW299" s="91">
        <v>13.8</v>
      </c>
      <c r="AX299" s="91">
        <v>16.100000000000001</v>
      </c>
      <c r="AY299" s="91">
        <v>18.100000000000001</v>
      </c>
      <c r="AZ299" s="92"/>
      <c r="BB299" s="93">
        <f t="shared" si="117"/>
        <v>10.866666666666667</v>
      </c>
      <c r="BC299" s="91">
        <v>17.8</v>
      </c>
      <c r="BE299" s="91">
        <v>6.2</v>
      </c>
      <c r="BF299" s="91">
        <v>8.6</v>
      </c>
      <c r="BH299" s="92"/>
      <c r="BJ299" s="93">
        <f t="shared" si="118"/>
        <v>13.580000000000002</v>
      </c>
      <c r="BK299" s="91">
        <v>20.3</v>
      </c>
      <c r="BL299" s="91">
        <v>11.7</v>
      </c>
      <c r="BM299" s="91">
        <v>10</v>
      </c>
      <c r="BN299" s="91">
        <v>12.4</v>
      </c>
      <c r="BO299" s="91">
        <v>13.5</v>
      </c>
      <c r="BR299" s="93">
        <f t="shared" si="119"/>
        <v>15.38</v>
      </c>
      <c r="BS299" s="91">
        <v>22.3</v>
      </c>
      <c r="BT299" s="91">
        <v>16.100000000000001</v>
      </c>
      <c r="BU299" s="91">
        <v>11.4</v>
      </c>
      <c r="BV299" s="91">
        <v>13.7</v>
      </c>
      <c r="BW299" s="91">
        <v>13.4</v>
      </c>
      <c r="BZ299" s="93">
        <f t="shared" si="120"/>
        <v>17.899999999999999</v>
      </c>
      <c r="CA299" s="91">
        <v>23.3</v>
      </c>
      <c r="CB299" s="91">
        <v>18.3</v>
      </c>
      <c r="CC299" s="91">
        <v>14.2</v>
      </c>
      <c r="CD299" s="91">
        <v>17.3</v>
      </c>
      <c r="CE299" s="91">
        <v>16.399999999999999</v>
      </c>
      <c r="CH299" s="93">
        <f t="shared" si="121"/>
        <v>16.7</v>
      </c>
      <c r="CI299" s="91">
        <v>23.2</v>
      </c>
      <c r="CJ299" s="91">
        <v>16.7</v>
      </c>
      <c r="CK299" s="91">
        <v>12.3</v>
      </c>
      <c r="CL299" s="91">
        <v>15.2</v>
      </c>
      <c r="CM299" s="91">
        <v>16.100000000000001</v>
      </c>
      <c r="CP299" s="93">
        <f t="shared" si="122"/>
        <v>16.2</v>
      </c>
      <c r="CQ299" s="91">
        <v>21.7</v>
      </c>
      <c r="CR299" s="91">
        <v>16</v>
      </c>
      <c r="CS299" s="91">
        <v>12.1</v>
      </c>
      <c r="CT299" s="91">
        <v>15.6</v>
      </c>
      <c r="CU299" s="91">
        <v>15.6</v>
      </c>
    </row>
    <row r="300" spans="3:99">
      <c r="C300" s="92">
        <f t="shared" si="123"/>
        <v>45956</v>
      </c>
      <c r="D300" s="93">
        <f t="shared" si="100"/>
        <v>15.548439999999998</v>
      </c>
      <c r="E300" s="93">
        <f t="shared" si="101"/>
        <v>16.299999999999997</v>
      </c>
      <c r="F300" s="93">
        <f t="shared" si="102"/>
        <v>7.5484399999999976</v>
      </c>
      <c r="G300" s="93">
        <f>指導機関用調整項目!$G$2*F300/$F$367</f>
        <v>5.640719808777328e-002</v>
      </c>
      <c r="H300" s="93">
        <f t="shared" si="124"/>
        <v>20.454231904518668</v>
      </c>
      <c r="J300" s="93">
        <f t="shared" si="103"/>
        <v>15.475000000000001</v>
      </c>
      <c r="K300" s="93">
        <f t="shared" si="104"/>
        <v>16.880000000000003</v>
      </c>
      <c r="L300" s="93">
        <f t="shared" si="105"/>
        <v>17.46</v>
      </c>
      <c r="M300" s="93">
        <f t="shared" si="106"/>
        <v>17.52</v>
      </c>
      <c r="N300" s="93">
        <f t="shared" si="107"/>
        <v>12</v>
      </c>
      <c r="O300" s="93">
        <f t="shared" si="108"/>
        <v>13.54</v>
      </c>
      <c r="P300" s="93">
        <f t="shared" si="109"/>
        <v>16.299999999999997</v>
      </c>
      <c r="Q300" s="93">
        <f t="shared" si="110"/>
        <v>18.259999999999998</v>
      </c>
      <c r="R300" s="93">
        <f t="shared" si="111"/>
        <v>16.82</v>
      </c>
      <c r="S300" s="93">
        <f t="shared" si="112"/>
        <v>16.62</v>
      </c>
      <c r="V300" s="93">
        <f t="shared" si="113"/>
        <v>15.475000000000001</v>
      </c>
      <c r="X300" s="91">
        <v>16.5</v>
      </c>
      <c r="Y300" s="91">
        <v>13.1</v>
      </c>
      <c r="Z300" s="91">
        <v>18</v>
      </c>
      <c r="AA300" s="91">
        <v>14.3</v>
      </c>
      <c r="AB300" s="92"/>
      <c r="AD300" s="93">
        <f t="shared" si="114"/>
        <v>16.880000000000003</v>
      </c>
      <c r="AE300" s="91">
        <v>21.8</v>
      </c>
      <c r="AF300" s="91">
        <v>17.2</v>
      </c>
      <c r="AG300" s="91">
        <v>13.5</v>
      </c>
      <c r="AH300" s="91">
        <v>17.5</v>
      </c>
      <c r="AI300" s="91">
        <v>14.4</v>
      </c>
      <c r="AJ300" s="92"/>
      <c r="AL300" s="93">
        <f t="shared" si="115"/>
        <v>17.46</v>
      </c>
      <c r="AM300" s="91">
        <v>22</v>
      </c>
      <c r="AN300" s="91">
        <v>17.899999999999999</v>
      </c>
      <c r="AO300" s="91">
        <v>14.4</v>
      </c>
      <c r="AP300" s="91">
        <v>18.2</v>
      </c>
      <c r="AQ300" s="91">
        <v>14.8</v>
      </c>
      <c r="AR300" s="92"/>
      <c r="AT300" s="93">
        <f t="shared" si="116"/>
        <v>17.52</v>
      </c>
      <c r="AU300" s="91">
        <v>22.5</v>
      </c>
      <c r="AV300" s="91">
        <v>17.8</v>
      </c>
      <c r="AW300" s="91">
        <v>14</v>
      </c>
      <c r="AX300" s="91">
        <v>18.2</v>
      </c>
      <c r="AY300" s="91">
        <v>15.1</v>
      </c>
      <c r="AZ300" s="92"/>
      <c r="BB300" s="93">
        <f t="shared" si="117"/>
        <v>12</v>
      </c>
      <c r="BC300" s="91">
        <v>17.2</v>
      </c>
      <c r="BE300" s="91">
        <v>6.7</v>
      </c>
      <c r="BF300" s="91">
        <v>12.1</v>
      </c>
      <c r="BH300" s="92"/>
      <c r="BJ300" s="93">
        <f t="shared" si="118"/>
        <v>13.54</v>
      </c>
      <c r="BK300" s="91">
        <v>19.600000000000001</v>
      </c>
      <c r="BL300" s="91">
        <v>13.1</v>
      </c>
      <c r="BM300" s="91">
        <v>9</v>
      </c>
      <c r="BN300" s="91">
        <v>15.4</v>
      </c>
      <c r="BO300" s="91">
        <v>10.6</v>
      </c>
      <c r="BR300" s="93">
        <f t="shared" si="119"/>
        <v>16.299999999999997</v>
      </c>
      <c r="BS300" s="91">
        <v>20.3</v>
      </c>
      <c r="BT300" s="91">
        <v>16.7</v>
      </c>
      <c r="BU300" s="91">
        <v>12.8</v>
      </c>
      <c r="BV300" s="91">
        <v>16.899999999999999</v>
      </c>
      <c r="BW300" s="91">
        <v>14.8</v>
      </c>
      <c r="BZ300" s="93">
        <f t="shared" si="120"/>
        <v>18.259999999999998</v>
      </c>
      <c r="CA300" s="91">
        <v>22.5</v>
      </c>
      <c r="CB300" s="91">
        <v>18.3</v>
      </c>
      <c r="CC300" s="91">
        <v>15.4</v>
      </c>
      <c r="CD300" s="91">
        <v>19.2</v>
      </c>
      <c r="CE300" s="91">
        <v>15.9</v>
      </c>
      <c r="CH300" s="93">
        <f t="shared" si="121"/>
        <v>16.82</v>
      </c>
      <c r="CI300" s="91">
        <v>21.8</v>
      </c>
      <c r="CJ300" s="91">
        <v>16.7</v>
      </c>
      <c r="CK300" s="91">
        <v>12.6</v>
      </c>
      <c r="CL300" s="91">
        <v>17.5</v>
      </c>
      <c r="CM300" s="91">
        <v>15.5</v>
      </c>
      <c r="CP300" s="93">
        <f t="shared" si="122"/>
        <v>16.62</v>
      </c>
      <c r="CQ300" s="91">
        <v>21</v>
      </c>
      <c r="CR300" s="91">
        <v>17.100000000000001</v>
      </c>
      <c r="CS300" s="91">
        <v>13.3</v>
      </c>
      <c r="CT300" s="91">
        <v>17</v>
      </c>
      <c r="CU300" s="91">
        <v>14.7</v>
      </c>
    </row>
    <row r="301" spans="3:99">
      <c r="C301" s="92">
        <f t="shared" si="123"/>
        <v>45957</v>
      </c>
      <c r="D301" s="93">
        <f t="shared" si="100"/>
        <v>15.690372000000002</v>
      </c>
      <c r="E301" s="93">
        <f t="shared" si="101"/>
        <v>16.440000000000001</v>
      </c>
      <c r="F301" s="93">
        <f t="shared" si="102"/>
        <v>7.6903720000000018</v>
      </c>
      <c r="G301" s="93">
        <f>指導機関用調整項目!$G$2*F301/$F$367</f>
        <v>5.7467812789485692e-002</v>
      </c>
      <c r="H301" s="93">
        <f t="shared" si="124"/>
        <v>20.511699717308154</v>
      </c>
      <c r="J301" s="93">
        <f t="shared" si="103"/>
        <v>15.8</v>
      </c>
      <c r="K301" s="93">
        <f t="shared" si="104"/>
        <v>16.899999999999999</v>
      </c>
      <c r="L301" s="93">
        <f t="shared" si="105"/>
        <v>17.46</v>
      </c>
      <c r="M301" s="93">
        <f t="shared" si="106"/>
        <v>17.919999999999998</v>
      </c>
      <c r="N301" s="93">
        <f t="shared" si="107"/>
        <v>11.166666666666666</v>
      </c>
      <c r="O301" s="93">
        <f t="shared" si="108"/>
        <v>13.84</v>
      </c>
      <c r="P301" s="93">
        <f t="shared" si="109"/>
        <v>16.440000000000001</v>
      </c>
      <c r="Q301" s="93">
        <f t="shared" si="110"/>
        <v>18.639999999999997</v>
      </c>
      <c r="R301" s="93">
        <f t="shared" si="111"/>
        <v>16.88</v>
      </c>
      <c r="S301" s="93">
        <f t="shared" si="112"/>
        <v>16.559999999999999</v>
      </c>
      <c r="V301" s="93">
        <f t="shared" si="113"/>
        <v>15.8</v>
      </c>
      <c r="X301" s="91">
        <v>17.2</v>
      </c>
      <c r="Y301" s="91">
        <v>12.4</v>
      </c>
      <c r="Z301" s="91">
        <v>18.3</v>
      </c>
      <c r="AA301" s="91">
        <v>15.3</v>
      </c>
      <c r="AB301" s="92"/>
      <c r="AD301" s="93">
        <f t="shared" si="114"/>
        <v>16.899999999999999</v>
      </c>
      <c r="AE301" s="91">
        <v>19.7</v>
      </c>
      <c r="AF301" s="91">
        <v>17</v>
      </c>
      <c r="AG301" s="91">
        <v>13.4</v>
      </c>
      <c r="AH301" s="91">
        <v>18.3</v>
      </c>
      <c r="AI301" s="91">
        <v>16.100000000000001</v>
      </c>
      <c r="AJ301" s="92"/>
      <c r="AL301" s="93">
        <f t="shared" si="115"/>
        <v>17.46</v>
      </c>
      <c r="AM301" s="91">
        <v>20.5</v>
      </c>
      <c r="AN301" s="91">
        <v>17.100000000000001</v>
      </c>
      <c r="AO301" s="91">
        <v>14.2</v>
      </c>
      <c r="AP301" s="91">
        <v>18.7</v>
      </c>
      <c r="AQ301" s="91">
        <v>16.8</v>
      </c>
      <c r="AR301" s="92"/>
      <c r="AT301" s="93">
        <f t="shared" si="116"/>
        <v>17.919999999999998</v>
      </c>
      <c r="AU301" s="91">
        <v>20.9</v>
      </c>
      <c r="AV301" s="91">
        <v>18.600000000000001</v>
      </c>
      <c r="AW301" s="91">
        <v>14.3</v>
      </c>
      <c r="AX301" s="91">
        <v>19</v>
      </c>
      <c r="AY301" s="91">
        <v>16.8</v>
      </c>
      <c r="AZ301" s="92"/>
      <c r="BB301" s="93">
        <f t="shared" si="117"/>
        <v>11.166666666666666</v>
      </c>
      <c r="BC301" s="91">
        <v>14.3</v>
      </c>
      <c r="BE301" s="91">
        <v>7.2</v>
      </c>
      <c r="BF301" s="91">
        <v>12</v>
      </c>
      <c r="BH301" s="92"/>
      <c r="BJ301" s="93">
        <f t="shared" si="118"/>
        <v>13.84</v>
      </c>
      <c r="BK301" s="91">
        <v>17.7</v>
      </c>
      <c r="BL301" s="91">
        <v>13.4</v>
      </c>
      <c r="BM301" s="91">
        <v>10.3</v>
      </c>
      <c r="BN301" s="91">
        <v>15.6</v>
      </c>
      <c r="BO301" s="91">
        <v>12.2</v>
      </c>
      <c r="BR301" s="93">
        <f t="shared" si="119"/>
        <v>16.440000000000001</v>
      </c>
      <c r="BS301" s="91">
        <v>18.7</v>
      </c>
      <c r="BT301" s="91">
        <v>17</v>
      </c>
      <c r="BU301" s="91">
        <v>13.3</v>
      </c>
      <c r="BV301" s="91">
        <v>17.2</v>
      </c>
      <c r="BW301" s="91">
        <v>16</v>
      </c>
      <c r="BZ301" s="93">
        <f t="shared" si="120"/>
        <v>18.639999999999997</v>
      </c>
      <c r="CA301" s="91">
        <v>22</v>
      </c>
      <c r="CB301" s="91">
        <v>19</v>
      </c>
      <c r="CC301" s="91">
        <v>16.3</v>
      </c>
      <c r="CD301" s="91">
        <v>19.5</v>
      </c>
      <c r="CE301" s="91">
        <v>16.399999999999999</v>
      </c>
      <c r="CH301" s="93">
        <f t="shared" si="121"/>
        <v>16.88</v>
      </c>
      <c r="CI301" s="91">
        <v>20.100000000000001</v>
      </c>
      <c r="CJ301" s="91">
        <v>17</v>
      </c>
      <c r="CK301" s="91">
        <v>14</v>
      </c>
      <c r="CL301" s="91">
        <v>17.7</v>
      </c>
      <c r="CM301" s="91">
        <v>15.6</v>
      </c>
      <c r="CP301" s="93">
        <f t="shared" si="122"/>
        <v>16.559999999999999</v>
      </c>
      <c r="CQ301" s="91">
        <v>19.7</v>
      </c>
      <c r="CR301" s="91">
        <v>17.100000000000001</v>
      </c>
      <c r="CS301" s="91">
        <v>13.9</v>
      </c>
      <c r="CT301" s="91">
        <v>17.100000000000001</v>
      </c>
      <c r="CU301" s="91">
        <v>15</v>
      </c>
    </row>
    <row r="302" spans="3:99">
      <c r="C302" s="92">
        <f t="shared" si="123"/>
        <v>45958</v>
      </c>
      <c r="D302" s="93">
        <f t="shared" si="100"/>
        <v>15.548440000000001</v>
      </c>
      <c r="E302" s="93">
        <f t="shared" si="101"/>
        <v>16.3</v>
      </c>
      <c r="F302" s="93">
        <f t="shared" si="102"/>
        <v>7.5484400000000011</v>
      </c>
      <c r="G302" s="93">
        <f>指導機関用調整項目!$G$2*F302/$F$367</f>
        <v>5.6407198087773308e-002</v>
      </c>
      <c r="H302" s="93">
        <f t="shared" si="124"/>
        <v>20.568106915395926</v>
      </c>
      <c r="J302" s="93">
        <f t="shared" si="103"/>
        <v>16.625</v>
      </c>
      <c r="K302" s="93">
        <f t="shared" si="104"/>
        <v>17.5</v>
      </c>
      <c r="L302" s="93">
        <f t="shared" si="105"/>
        <v>17.899999999999999</v>
      </c>
      <c r="M302" s="93">
        <f t="shared" si="106"/>
        <v>18.22</v>
      </c>
      <c r="N302" s="93">
        <f t="shared" si="107"/>
        <v>11.5</v>
      </c>
      <c r="O302" s="93">
        <f t="shared" si="108"/>
        <v>14.079999999999998</v>
      </c>
      <c r="P302" s="93">
        <f t="shared" si="109"/>
        <v>16.3</v>
      </c>
      <c r="Q302" s="93">
        <f t="shared" si="110"/>
        <v>18.600000000000001</v>
      </c>
      <c r="R302" s="93">
        <f t="shared" si="111"/>
        <v>17.240000000000002</v>
      </c>
      <c r="S302" s="93">
        <f t="shared" si="112"/>
        <v>16.84</v>
      </c>
      <c r="V302" s="93">
        <f t="shared" si="113"/>
        <v>16.625</v>
      </c>
      <c r="X302" s="91">
        <v>17.5</v>
      </c>
      <c r="Y302" s="91">
        <v>14.6</v>
      </c>
      <c r="Z302" s="91">
        <v>18</v>
      </c>
      <c r="AA302" s="91">
        <v>16.399999999999999</v>
      </c>
      <c r="AB302" s="92"/>
      <c r="AD302" s="93">
        <f t="shared" si="114"/>
        <v>17.5</v>
      </c>
      <c r="AE302" s="91">
        <v>19.7</v>
      </c>
      <c r="AF302" s="91">
        <v>17.399999999999999</v>
      </c>
      <c r="AG302" s="91">
        <v>15.2</v>
      </c>
      <c r="AH302" s="91">
        <v>18.3</v>
      </c>
      <c r="AI302" s="91">
        <v>16.899999999999999</v>
      </c>
      <c r="AJ302" s="92"/>
      <c r="AL302" s="93">
        <f t="shared" si="115"/>
        <v>17.899999999999999</v>
      </c>
      <c r="AM302" s="91">
        <v>19.8</v>
      </c>
      <c r="AN302" s="91">
        <v>17.5</v>
      </c>
      <c r="AO302" s="91">
        <v>15.8</v>
      </c>
      <c r="AP302" s="91">
        <v>18.899999999999999</v>
      </c>
      <c r="AQ302" s="91">
        <v>17.5</v>
      </c>
      <c r="AR302" s="92"/>
      <c r="AT302" s="93">
        <f t="shared" si="116"/>
        <v>18.22</v>
      </c>
      <c r="AU302" s="91">
        <v>20.399999999999999</v>
      </c>
      <c r="AV302" s="91">
        <v>18</v>
      </c>
      <c r="AW302" s="91">
        <v>16</v>
      </c>
      <c r="AX302" s="91">
        <v>19.2</v>
      </c>
      <c r="AY302" s="91">
        <v>17.5</v>
      </c>
      <c r="AZ302" s="92"/>
      <c r="BB302" s="93">
        <f t="shared" si="117"/>
        <v>11.5</v>
      </c>
      <c r="BC302" s="91">
        <v>14.2</v>
      </c>
      <c r="BE302" s="91">
        <v>9.5</v>
      </c>
      <c r="BF302" s="91">
        <v>10.8</v>
      </c>
      <c r="BH302" s="92"/>
      <c r="BJ302" s="93">
        <f t="shared" si="118"/>
        <v>14.079999999999998</v>
      </c>
      <c r="BK302" s="91">
        <v>17.3</v>
      </c>
      <c r="BL302" s="91">
        <v>14</v>
      </c>
      <c r="BM302" s="91">
        <v>12.5</v>
      </c>
      <c r="BN302" s="91">
        <v>14</v>
      </c>
      <c r="BO302" s="91">
        <v>12.6</v>
      </c>
      <c r="BR302" s="93">
        <f t="shared" si="119"/>
        <v>16.3</v>
      </c>
      <c r="BS302" s="91">
        <v>18.7</v>
      </c>
      <c r="BT302" s="91">
        <v>15.4</v>
      </c>
      <c r="BU302" s="91">
        <v>15</v>
      </c>
      <c r="BV302" s="91">
        <v>17.2</v>
      </c>
      <c r="BW302" s="91">
        <v>15.2</v>
      </c>
      <c r="BZ302" s="93">
        <f t="shared" si="120"/>
        <v>18.600000000000001</v>
      </c>
      <c r="CA302" s="91">
        <v>21.2</v>
      </c>
      <c r="CB302" s="91">
        <v>17.5</v>
      </c>
      <c r="CC302" s="91">
        <v>17.399999999999999</v>
      </c>
      <c r="CD302" s="91">
        <v>18.899999999999999</v>
      </c>
      <c r="CE302" s="91">
        <v>18</v>
      </c>
      <c r="CH302" s="93">
        <f t="shared" si="121"/>
        <v>17.240000000000002</v>
      </c>
      <c r="CI302" s="91">
        <v>19.600000000000001</v>
      </c>
      <c r="CJ302" s="91">
        <v>17.3</v>
      </c>
      <c r="CK302" s="91">
        <v>16.100000000000001</v>
      </c>
      <c r="CL302" s="91">
        <v>17.399999999999999</v>
      </c>
      <c r="CM302" s="91">
        <v>15.8</v>
      </c>
      <c r="CP302" s="93">
        <f t="shared" si="122"/>
        <v>16.84</v>
      </c>
      <c r="CQ302" s="91">
        <v>19.2</v>
      </c>
      <c r="CR302" s="91">
        <v>17.2</v>
      </c>
      <c r="CS302" s="91">
        <v>14.9</v>
      </c>
      <c r="CT302" s="91">
        <v>16.7</v>
      </c>
      <c r="CU302" s="91">
        <v>16.2</v>
      </c>
    </row>
    <row r="303" spans="3:99">
      <c r="C303" s="92">
        <f t="shared" si="123"/>
        <v>45959</v>
      </c>
      <c r="D303" s="93">
        <f t="shared" si="100"/>
        <v>15.487612000000004</v>
      </c>
      <c r="E303" s="93">
        <f t="shared" si="101"/>
        <v>16.240000000000002</v>
      </c>
      <c r="F303" s="93">
        <f t="shared" si="102"/>
        <v>7.4876120000000039</v>
      </c>
      <c r="G303" s="93">
        <f>指導機関用調整項目!$G$2*F303/$F$367</f>
        <v>5.5952648929896591e-002</v>
      </c>
      <c r="H303" s="93">
        <f t="shared" si="124"/>
        <v>20.624059564325822</v>
      </c>
      <c r="J303" s="93">
        <f t="shared" si="103"/>
        <v>15.024999999999999</v>
      </c>
      <c r="K303" s="93">
        <f t="shared" si="104"/>
        <v>16.779999999999998</v>
      </c>
      <c r="L303" s="93">
        <f t="shared" si="105"/>
        <v>17.54</v>
      </c>
      <c r="M303" s="93">
        <f t="shared" si="106"/>
        <v>18.059999999999995</v>
      </c>
      <c r="N303" s="93">
        <f t="shared" si="107"/>
        <v>12.133333333333333</v>
      </c>
      <c r="O303" s="93">
        <f t="shared" si="108"/>
        <v>14.22</v>
      </c>
      <c r="P303" s="93">
        <f t="shared" si="109"/>
        <v>16.240000000000002</v>
      </c>
      <c r="Q303" s="93">
        <f t="shared" si="110"/>
        <v>18.720000000000002</v>
      </c>
      <c r="R303" s="93">
        <f t="shared" si="111"/>
        <v>17.240000000000002</v>
      </c>
      <c r="S303" s="93">
        <f t="shared" si="112"/>
        <v>17.04</v>
      </c>
      <c r="V303" s="93">
        <f t="shared" si="113"/>
        <v>15.024999999999999</v>
      </c>
      <c r="X303" s="91">
        <v>15.7</v>
      </c>
      <c r="Y303" s="91">
        <v>15.1</v>
      </c>
      <c r="Z303" s="91">
        <v>13.1</v>
      </c>
      <c r="AA303" s="91">
        <v>16.2</v>
      </c>
      <c r="AB303" s="92"/>
      <c r="AD303" s="93">
        <f t="shared" si="114"/>
        <v>16.779999999999998</v>
      </c>
      <c r="AE303" s="91">
        <v>19.2</v>
      </c>
      <c r="AF303" s="91">
        <v>15.6</v>
      </c>
      <c r="AG303" s="91">
        <v>16.3</v>
      </c>
      <c r="AH303" s="91">
        <v>16.3</v>
      </c>
      <c r="AI303" s="91">
        <v>16.5</v>
      </c>
      <c r="AJ303" s="92"/>
      <c r="AL303" s="93">
        <f t="shared" si="115"/>
        <v>17.54</v>
      </c>
      <c r="AM303" s="91">
        <v>20.100000000000001</v>
      </c>
      <c r="AN303" s="91">
        <v>16.3</v>
      </c>
      <c r="AO303" s="91">
        <v>16.8</v>
      </c>
      <c r="AP303" s="91">
        <v>17.7</v>
      </c>
      <c r="AQ303" s="91">
        <v>16.8</v>
      </c>
      <c r="AR303" s="92"/>
      <c r="AT303" s="93">
        <f t="shared" si="116"/>
        <v>18.059999999999995</v>
      </c>
      <c r="AU303" s="91">
        <v>20.6</v>
      </c>
      <c r="AV303" s="91">
        <v>17.2</v>
      </c>
      <c r="AW303" s="91">
        <v>16.899999999999999</v>
      </c>
      <c r="AX303" s="91">
        <v>18.2</v>
      </c>
      <c r="AY303" s="91">
        <v>17.399999999999999</v>
      </c>
      <c r="AZ303" s="92"/>
      <c r="BB303" s="93">
        <f t="shared" si="117"/>
        <v>12.133333333333333</v>
      </c>
      <c r="BC303" s="91">
        <v>16.2</v>
      </c>
      <c r="BE303" s="91">
        <v>9.5</v>
      </c>
      <c r="BF303" s="91">
        <v>10.7</v>
      </c>
      <c r="BH303" s="92"/>
      <c r="BJ303" s="93">
        <f t="shared" si="118"/>
        <v>14.22</v>
      </c>
      <c r="BK303" s="91">
        <v>18.600000000000001</v>
      </c>
      <c r="BL303" s="91">
        <v>13.5</v>
      </c>
      <c r="BM303" s="91">
        <v>12.2</v>
      </c>
      <c r="BN303" s="91">
        <v>14.4</v>
      </c>
      <c r="BO303" s="91">
        <v>12.4</v>
      </c>
      <c r="BR303" s="93">
        <f t="shared" si="119"/>
        <v>16.240000000000002</v>
      </c>
      <c r="BS303" s="91">
        <v>19.2</v>
      </c>
      <c r="BT303" s="91">
        <v>15.1</v>
      </c>
      <c r="BU303" s="91">
        <v>15.5</v>
      </c>
      <c r="BV303" s="91">
        <v>15.9</v>
      </c>
      <c r="BW303" s="91">
        <v>15.5</v>
      </c>
      <c r="BZ303" s="93">
        <f t="shared" si="120"/>
        <v>18.720000000000002</v>
      </c>
      <c r="CA303" s="91">
        <v>21.6</v>
      </c>
      <c r="CB303" s="91">
        <v>17.100000000000001</v>
      </c>
      <c r="CC303" s="91">
        <v>18.2</v>
      </c>
      <c r="CD303" s="91">
        <v>18.7</v>
      </c>
      <c r="CE303" s="91">
        <v>18</v>
      </c>
      <c r="CH303" s="93">
        <f t="shared" si="121"/>
        <v>17.240000000000002</v>
      </c>
      <c r="CI303" s="91">
        <v>20.9</v>
      </c>
      <c r="CJ303" s="91">
        <v>16.899999999999999</v>
      </c>
      <c r="CK303" s="91">
        <v>16</v>
      </c>
      <c r="CL303" s="91">
        <v>16.5</v>
      </c>
      <c r="CM303" s="91">
        <v>15.9</v>
      </c>
      <c r="CP303" s="93">
        <f t="shared" si="122"/>
        <v>17.04</v>
      </c>
      <c r="CQ303" s="91">
        <v>20.100000000000001</v>
      </c>
      <c r="CR303" s="91">
        <v>17.2</v>
      </c>
      <c r="CS303" s="91">
        <v>16.100000000000001</v>
      </c>
      <c r="CT303" s="91">
        <v>16.3</v>
      </c>
      <c r="CU303" s="91">
        <v>15.5</v>
      </c>
    </row>
    <row r="304" spans="3:99">
      <c r="C304" s="92">
        <f t="shared" si="123"/>
        <v>45960</v>
      </c>
      <c r="D304" s="93">
        <f t="shared" si="100"/>
        <v>14.798228000000003</v>
      </c>
      <c r="E304" s="93">
        <f t="shared" si="101"/>
        <v>15.560000000000002</v>
      </c>
      <c r="F304" s="93">
        <f t="shared" si="102"/>
        <v>6.7982280000000035</v>
      </c>
      <c r="G304" s="93">
        <f>指導機関用調整項目!$G$2*F304/$F$367</f>
        <v>5.0801091807293565e-002</v>
      </c>
      <c r="H304" s="93">
        <f t="shared" si="124"/>
        <v>20.674860656133117</v>
      </c>
      <c r="J304" s="93">
        <f t="shared" si="103"/>
        <v>15.2</v>
      </c>
      <c r="K304" s="93">
        <f t="shared" si="104"/>
        <v>16.100000000000001</v>
      </c>
      <c r="L304" s="93">
        <f t="shared" si="105"/>
        <v>16.699999999999996</v>
      </c>
      <c r="M304" s="93">
        <f t="shared" si="106"/>
        <v>17.02</v>
      </c>
      <c r="N304" s="93">
        <f t="shared" si="107"/>
        <v>11.133333333333333</v>
      </c>
      <c r="O304" s="93">
        <f t="shared" si="108"/>
        <v>13.3</v>
      </c>
      <c r="P304" s="93">
        <f t="shared" si="109"/>
        <v>15.560000000000002</v>
      </c>
      <c r="Q304" s="93">
        <f t="shared" si="110"/>
        <v>18.060000000000002</v>
      </c>
      <c r="R304" s="93">
        <f t="shared" si="111"/>
        <v>16.54</v>
      </c>
      <c r="S304" s="93">
        <f t="shared" si="112"/>
        <v>16.260000000000002</v>
      </c>
      <c r="V304" s="93">
        <f t="shared" si="113"/>
        <v>15.2</v>
      </c>
      <c r="X304" s="91">
        <v>15.7</v>
      </c>
      <c r="Y304" s="91">
        <v>13.8</v>
      </c>
      <c r="AA304" s="91">
        <v>16.100000000000001</v>
      </c>
      <c r="AB304" s="92"/>
      <c r="AD304" s="93">
        <f t="shared" si="114"/>
        <v>16.100000000000001</v>
      </c>
      <c r="AE304" s="91">
        <v>15.9</v>
      </c>
      <c r="AF304" s="91">
        <v>16.7</v>
      </c>
      <c r="AG304" s="91">
        <v>15.1</v>
      </c>
      <c r="AH304" s="91">
        <v>15.9</v>
      </c>
      <c r="AI304" s="91">
        <v>16.899999999999999</v>
      </c>
      <c r="AJ304" s="92"/>
      <c r="AL304" s="93">
        <f t="shared" si="115"/>
        <v>16.699999999999996</v>
      </c>
      <c r="AM304" s="91">
        <v>16.7</v>
      </c>
      <c r="AN304" s="91">
        <v>17.399999999999999</v>
      </c>
      <c r="AO304" s="91">
        <v>16.100000000000001</v>
      </c>
      <c r="AP304" s="91">
        <v>16.5</v>
      </c>
      <c r="AQ304" s="91">
        <v>16.8</v>
      </c>
      <c r="AR304" s="92"/>
      <c r="AT304" s="93">
        <f t="shared" si="116"/>
        <v>17.02</v>
      </c>
      <c r="AU304" s="91">
        <v>17</v>
      </c>
      <c r="AV304" s="91">
        <v>17.600000000000001</v>
      </c>
      <c r="AW304" s="91">
        <v>16.399999999999999</v>
      </c>
      <c r="AX304" s="91">
        <v>17.100000000000001</v>
      </c>
      <c r="AY304" s="91">
        <v>17</v>
      </c>
      <c r="AZ304" s="92"/>
      <c r="BB304" s="93">
        <f t="shared" si="117"/>
        <v>11.133333333333333</v>
      </c>
      <c r="BC304" s="91">
        <v>14</v>
      </c>
      <c r="BE304" s="91">
        <v>9.8000000000000007</v>
      </c>
      <c r="BF304" s="91">
        <v>9.6</v>
      </c>
      <c r="BH304" s="92"/>
      <c r="BJ304" s="93">
        <f t="shared" si="118"/>
        <v>13.3</v>
      </c>
      <c r="BK304" s="91">
        <v>16.100000000000001</v>
      </c>
      <c r="BL304" s="91">
        <v>12.7</v>
      </c>
      <c r="BM304" s="91">
        <v>12.1</v>
      </c>
      <c r="BN304" s="91">
        <v>12.9</v>
      </c>
      <c r="BO304" s="91">
        <v>12.7</v>
      </c>
      <c r="BR304" s="93">
        <f t="shared" si="119"/>
        <v>15.560000000000002</v>
      </c>
      <c r="BS304" s="91">
        <v>15.5</v>
      </c>
      <c r="BT304" s="91">
        <v>16.3</v>
      </c>
      <c r="BU304" s="91">
        <v>14.9</v>
      </c>
      <c r="BV304" s="91">
        <v>16.100000000000001</v>
      </c>
      <c r="BW304" s="91">
        <v>15</v>
      </c>
      <c r="BZ304" s="93">
        <f t="shared" si="120"/>
        <v>18.060000000000002</v>
      </c>
      <c r="CA304" s="91">
        <v>18.3</v>
      </c>
      <c r="CB304" s="91">
        <v>18.100000000000001</v>
      </c>
      <c r="CC304" s="91">
        <v>17.5</v>
      </c>
      <c r="CD304" s="91">
        <v>18.2</v>
      </c>
      <c r="CE304" s="91">
        <v>18.2</v>
      </c>
      <c r="CH304" s="93">
        <f t="shared" si="121"/>
        <v>16.54</v>
      </c>
      <c r="CI304" s="91">
        <v>17.2</v>
      </c>
      <c r="CJ304" s="91">
        <v>15.9</v>
      </c>
      <c r="CK304" s="91">
        <v>16.2</v>
      </c>
      <c r="CL304" s="91">
        <v>16.3</v>
      </c>
      <c r="CM304" s="91">
        <v>17.100000000000001</v>
      </c>
      <c r="CP304" s="93">
        <f t="shared" si="122"/>
        <v>16.260000000000002</v>
      </c>
      <c r="CQ304" s="91">
        <v>17.100000000000001</v>
      </c>
      <c r="CR304" s="91">
        <v>16.600000000000001</v>
      </c>
      <c r="CS304" s="91">
        <v>15.6</v>
      </c>
      <c r="CT304" s="91">
        <v>16.100000000000001</v>
      </c>
      <c r="CU304" s="91">
        <v>15.9</v>
      </c>
    </row>
    <row r="305" spans="3:99">
      <c r="C305" s="92">
        <f t="shared" si="123"/>
        <v>45961</v>
      </c>
      <c r="D305" s="93">
        <f t="shared" si="100"/>
        <v>14.83878</v>
      </c>
      <c r="E305" s="93">
        <f t="shared" si="101"/>
        <v>15.6</v>
      </c>
      <c r="F305" s="93">
        <f t="shared" si="102"/>
        <v>6.8387799999999999</v>
      </c>
      <c r="G305" s="93">
        <f>指導機関用調整項目!$G$2*F305/$F$367</f>
        <v>5.1104124579211374e-002</v>
      </c>
      <c r="H305" s="93">
        <f t="shared" si="124"/>
        <v>20.725964780712328</v>
      </c>
      <c r="J305" s="93">
        <f t="shared" si="103"/>
        <v>15.1</v>
      </c>
      <c r="K305" s="93">
        <f t="shared" si="104"/>
        <v>16.04</v>
      </c>
      <c r="L305" s="93">
        <f t="shared" si="105"/>
        <v>17.04</v>
      </c>
      <c r="M305" s="93">
        <f t="shared" si="106"/>
        <v>17.18</v>
      </c>
      <c r="N305" s="93">
        <f t="shared" si="107"/>
        <v>11.666666666666666</v>
      </c>
      <c r="O305" s="93">
        <f t="shared" si="108"/>
        <v>13.939999999999998</v>
      </c>
      <c r="P305" s="93">
        <f t="shared" si="109"/>
        <v>15.6</v>
      </c>
      <c r="Q305" s="93">
        <f t="shared" si="110"/>
        <v>18.439999999999998</v>
      </c>
      <c r="R305" s="93">
        <f t="shared" si="111"/>
        <v>17.079999999999998</v>
      </c>
      <c r="S305" s="93">
        <f t="shared" si="112"/>
        <v>16.7</v>
      </c>
      <c r="V305" s="93">
        <f t="shared" si="113"/>
        <v>15.1</v>
      </c>
      <c r="X305" s="91">
        <v>15.4</v>
      </c>
      <c r="Y305" s="91">
        <v>15.2</v>
      </c>
      <c r="AA305" s="91">
        <v>14.7</v>
      </c>
      <c r="AB305" s="92"/>
      <c r="AD305" s="93">
        <f t="shared" si="114"/>
        <v>16.04</v>
      </c>
      <c r="AE305" s="91">
        <v>18.100000000000001</v>
      </c>
      <c r="AF305" s="91">
        <v>16.100000000000001</v>
      </c>
      <c r="AG305" s="91">
        <v>15.5</v>
      </c>
      <c r="AH305" s="91">
        <v>15</v>
      </c>
      <c r="AI305" s="91">
        <v>15.5</v>
      </c>
      <c r="AJ305" s="92"/>
      <c r="AL305" s="93">
        <f t="shared" si="115"/>
        <v>17.04</v>
      </c>
      <c r="AM305" s="91">
        <v>18.8</v>
      </c>
      <c r="AN305" s="91">
        <v>16.7</v>
      </c>
      <c r="AO305" s="91">
        <v>16.7</v>
      </c>
      <c r="AP305" s="91">
        <v>16</v>
      </c>
      <c r="AQ305" s="91">
        <v>17</v>
      </c>
      <c r="AR305" s="92"/>
      <c r="AT305" s="93">
        <f t="shared" si="116"/>
        <v>17.18</v>
      </c>
      <c r="AU305" s="91">
        <v>18.899999999999999</v>
      </c>
      <c r="AV305" s="91">
        <v>17</v>
      </c>
      <c r="AW305" s="91">
        <v>16.8</v>
      </c>
      <c r="AX305" s="91">
        <v>16.5</v>
      </c>
      <c r="AY305" s="91">
        <v>16.7</v>
      </c>
      <c r="AZ305" s="92"/>
      <c r="BB305" s="93">
        <f t="shared" si="117"/>
        <v>11.666666666666666</v>
      </c>
      <c r="BC305" s="91">
        <v>15.6</v>
      </c>
      <c r="BE305" s="91">
        <v>9.8000000000000007</v>
      </c>
      <c r="BF305" s="91">
        <v>9.6</v>
      </c>
      <c r="BH305" s="92"/>
      <c r="BJ305" s="93">
        <f t="shared" si="118"/>
        <v>13.939999999999998</v>
      </c>
      <c r="BK305" s="91">
        <v>18.2</v>
      </c>
      <c r="BL305" s="91">
        <v>13</v>
      </c>
      <c r="BM305" s="91">
        <v>13.1</v>
      </c>
      <c r="BN305" s="91">
        <v>12.8</v>
      </c>
      <c r="BO305" s="91">
        <v>12.6</v>
      </c>
      <c r="BR305" s="93">
        <f t="shared" si="119"/>
        <v>15.6</v>
      </c>
      <c r="BS305" s="91">
        <v>18.100000000000001</v>
      </c>
      <c r="BT305" s="91">
        <v>16.2</v>
      </c>
      <c r="BU305" s="91">
        <v>15.7</v>
      </c>
      <c r="BV305" s="91">
        <v>14.7</v>
      </c>
      <c r="BW305" s="91">
        <v>13.3</v>
      </c>
      <c r="BZ305" s="93">
        <f t="shared" si="120"/>
        <v>18.439999999999998</v>
      </c>
      <c r="CA305" s="91">
        <v>20.6</v>
      </c>
      <c r="CB305" s="91">
        <v>18.600000000000001</v>
      </c>
      <c r="CC305" s="91">
        <v>18.5</v>
      </c>
      <c r="CD305" s="91">
        <v>17.399999999999999</v>
      </c>
      <c r="CE305" s="91">
        <v>17.100000000000001</v>
      </c>
      <c r="CH305" s="93">
        <f t="shared" si="121"/>
        <v>17.079999999999998</v>
      </c>
      <c r="CI305" s="91">
        <v>19.5</v>
      </c>
      <c r="CJ305" s="91">
        <v>17.100000000000001</v>
      </c>
      <c r="CK305" s="91">
        <v>17.2</v>
      </c>
      <c r="CL305" s="91">
        <v>15.8</v>
      </c>
      <c r="CM305" s="91">
        <v>15.8</v>
      </c>
      <c r="CP305" s="93">
        <f t="shared" si="122"/>
        <v>16.7</v>
      </c>
      <c r="CQ305" s="91">
        <v>19.3</v>
      </c>
      <c r="CR305" s="91">
        <v>16.8</v>
      </c>
      <c r="CS305" s="91">
        <v>16.3</v>
      </c>
      <c r="CT305" s="91">
        <v>15.1</v>
      </c>
      <c r="CU305" s="91">
        <v>16</v>
      </c>
    </row>
    <row r="306" spans="3:99">
      <c r="C306" s="92">
        <f t="shared" si="123"/>
        <v>45962</v>
      </c>
      <c r="D306" s="93">
        <f t="shared" si="100"/>
        <v>15.305127999999998</v>
      </c>
      <c r="E306" s="93">
        <f t="shared" si="101"/>
        <v>16.059999999999999</v>
      </c>
      <c r="F306" s="93">
        <f t="shared" si="102"/>
        <v>7.3051279999999981</v>
      </c>
      <c r="G306" s="93">
        <f>指導機関用調整項目!$G$2*F306/$F$367</f>
        <v>5.4589001456266335e-002</v>
      </c>
      <c r="H306" s="93">
        <f t="shared" si="124"/>
        <v>20.780553782168596</v>
      </c>
      <c r="J306" s="93">
        <f t="shared" si="103"/>
        <v>14.633333333333333</v>
      </c>
      <c r="K306" s="93">
        <f t="shared" si="104"/>
        <v>15.84</v>
      </c>
      <c r="L306" s="93">
        <f t="shared" si="105"/>
        <v>17.020000000000003</v>
      </c>
      <c r="M306" s="93">
        <f t="shared" si="106"/>
        <v>17.16</v>
      </c>
      <c r="N306" s="93">
        <f t="shared" si="107"/>
        <v>11.800000000000002</v>
      </c>
      <c r="O306" s="93">
        <f t="shared" si="108"/>
        <v>13.28</v>
      </c>
      <c r="P306" s="93">
        <f t="shared" si="109"/>
        <v>16.059999999999999</v>
      </c>
      <c r="Q306" s="93">
        <f t="shared" si="110"/>
        <v>18.36</v>
      </c>
      <c r="R306" s="93">
        <f t="shared" si="111"/>
        <v>16.34</v>
      </c>
      <c r="S306" s="93">
        <f t="shared" si="112"/>
        <v>16.2</v>
      </c>
      <c r="V306" s="93">
        <f t="shared" si="113"/>
        <v>14.633333333333333</v>
      </c>
      <c r="X306" s="91">
        <v>16.3</v>
      </c>
      <c r="Y306" s="91">
        <v>15.6</v>
      </c>
      <c r="AA306" s="91">
        <v>12</v>
      </c>
      <c r="AB306" s="92"/>
      <c r="AD306" s="93">
        <f t="shared" si="114"/>
        <v>15.84</v>
      </c>
      <c r="AE306" s="91">
        <v>17.2</v>
      </c>
      <c r="AF306" s="91">
        <v>16.7</v>
      </c>
      <c r="AG306" s="91">
        <v>15.1</v>
      </c>
      <c r="AH306" s="91">
        <v>16.899999999999999</v>
      </c>
      <c r="AI306" s="91">
        <v>13.3</v>
      </c>
      <c r="AJ306" s="92"/>
      <c r="AL306" s="93">
        <f t="shared" si="115"/>
        <v>17.020000000000003</v>
      </c>
      <c r="AM306" s="91">
        <v>18.399999999999999</v>
      </c>
      <c r="AN306" s="91">
        <v>17.3</v>
      </c>
      <c r="AO306" s="91">
        <v>16.7</v>
      </c>
      <c r="AP306" s="91">
        <v>17.8</v>
      </c>
      <c r="AQ306" s="91">
        <v>14.9</v>
      </c>
      <c r="AR306" s="92"/>
      <c r="AT306" s="93">
        <f t="shared" si="116"/>
        <v>17.16</v>
      </c>
      <c r="AU306" s="91">
        <v>18.5</v>
      </c>
      <c r="AV306" s="91">
        <v>17.600000000000001</v>
      </c>
      <c r="AW306" s="91">
        <v>17.399999999999999</v>
      </c>
      <c r="AX306" s="91">
        <v>17.8</v>
      </c>
      <c r="AY306" s="91">
        <v>14.5</v>
      </c>
      <c r="AZ306" s="92"/>
      <c r="BB306" s="93">
        <f t="shared" si="117"/>
        <v>11.800000000000002</v>
      </c>
      <c r="BC306" s="91">
        <v>13.7</v>
      </c>
      <c r="BE306" s="91">
        <v>10.4</v>
      </c>
      <c r="BF306" s="91">
        <v>11.3</v>
      </c>
      <c r="BH306" s="92"/>
      <c r="BJ306" s="93">
        <f t="shared" si="118"/>
        <v>13.28</v>
      </c>
      <c r="BK306" s="91">
        <v>16.7</v>
      </c>
      <c r="BL306" s="91">
        <v>12.5</v>
      </c>
      <c r="BM306" s="91">
        <v>13.3</v>
      </c>
      <c r="BN306" s="91">
        <v>14</v>
      </c>
      <c r="BO306" s="91">
        <v>9.9</v>
      </c>
      <c r="BR306" s="93">
        <f t="shared" si="119"/>
        <v>16.059999999999999</v>
      </c>
      <c r="BS306" s="91">
        <v>17.600000000000001</v>
      </c>
      <c r="BT306" s="91">
        <v>15.9</v>
      </c>
      <c r="BU306" s="91">
        <v>15.2</v>
      </c>
      <c r="BV306" s="91">
        <v>16.8</v>
      </c>
      <c r="BW306" s="91">
        <v>14.8</v>
      </c>
      <c r="BZ306" s="93">
        <f t="shared" si="120"/>
        <v>18.36</v>
      </c>
      <c r="CA306" s="91">
        <v>20.100000000000001</v>
      </c>
      <c r="CB306" s="91">
        <v>18.5</v>
      </c>
      <c r="CC306" s="91">
        <v>18.5</v>
      </c>
      <c r="CD306" s="91">
        <v>18.399999999999999</v>
      </c>
      <c r="CE306" s="91">
        <v>16.3</v>
      </c>
      <c r="CH306" s="93">
        <f t="shared" si="121"/>
        <v>16.34</v>
      </c>
      <c r="CI306" s="91">
        <v>18.100000000000001</v>
      </c>
      <c r="CJ306" s="91">
        <v>16.899999999999999</v>
      </c>
      <c r="CK306" s="91">
        <v>16.8</v>
      </c>
      <c r="CL306" s="91">
        <v>16.7</v>
      </c>
      <c r="CM306" s="91">
        <v>13.2</v>
      </c>
      <c r="CP306" s="93">
        <f t="shared" si="122"/>
        <v>16.2</v>
      </c>
      <c r="CQ306" s="91">
        <v>18.399999999999999</v>
      </c>
      <c r="CR306" s="91">
        <v>16.5</v>
      </c>
      <c r="CS306" s="91">
        <v>15.6</v>
      </c>
      <c r="CT306" s="91">
        <v>16.8</v>
      </c>
      <c r="CU306" s="91">
        <v>13.7</v>
      </c>
    </row>
    <row r="307" spans="3:99">
      <c r="C307" s="92">
        <f t="shared" si="123"/>
        <v>45963</v>
      </c>
      <c r="D307" s="93">
        <f t="shared" si="100"/>
        <v>16.318927999999996</v>
      </c>
      <c r="E307" s="93">
        <f t="shared" si="101"/>
        <v>17.059999999999999</v>
      </c>
      <c r="F307" s="93">
        <f t="shared" si="102"/>
        <v>8.3189279999999961</v>
      </c>
      <c r="G307" s="93">
        <f>指導機関用調整項目!$G$2*F307/$F$367</f>
        <v>6.2164820754211932e-002</v>
      </c>
      <c r="H307" s="93">
        <f t="shared" si="124"/>
        <v>20.842718602922808</v>
      </c>
      <c r="J307" s="93">
        <f t="shared" si="103"/>
        <v>15.8</v>
      </c>
      <c r="K307" s="93">
        <f t="shared" si="104"/>
        <v>16.96</v>
      </c>
      <c r="L307" s="93">
        <f t="shared" si="105"/>
        <v>17.54</v>
      </c>
      <c r="M307" s="93">
        <f t="shared" si="106"/>
        <v>17.919999999999998</v>
      </c>
      <c r="N307" s="93">
        <f t="shared" si="107"/>
        <v>12.1</v>
      </c>
      <c r="O307" s="93">
        <f t="shared" si="108"/>
        <v>13.64</v>
      </c>
      <c r="P307" s="93">
        <f t="shared" si="109"/>
        <v>17.059999999999999</v>
      </c>
      <c r="Q307" s="93">
        <f t="shared" si="110"/>
        <v>18.760000000000002</v>
      </c>
      <c r="R307" s="93">
        <f t="shared" si="111"/>
        <v>17.28</v>
      </c>
      <c r="S307" s="93">
        <f t="shared" si="112"/>
        <v>16.84</v>
      </c>
      <c r="V307" s="93">
        <f t="shared" si="113"/>
        <v>15.8</v>
      </c>
      <c r="X307" s="91">
        <v>16.3</v>
      </c>
      <c r="Y307" s="91">
        <v>17.2</v>
      </c>
      <c r="AA307" s="91">
        <v>13.9</v>
      </c>
      <c r="AB307" s="92"/>
      <c r="AD307" s="93">
        <f t="shared" si="114"/>
        <v>16.96</v>
      </c>
      <c r="AE307" s="91">
        <v>17.899999999999999</v>
      </c>
      <c r="AF307" s="91">
        <v>17.399999999999999</v>
      </c>
      <c r="AG307" s="91">
        <v>17.5</v>
      </c>
      <c r="AH307" s="91">
        <v>17.3</v>
      </c>
      <c r="AI307" s="91">
        <v>14.7</v>
      </c>
      <c r="AJ307" s="92"/>
      <c r="AL307" s="93">
        <f t="shared" si="115"/>
        <v>17.54</v>
      </c>
      <c r="AM307" s="91">
        <v>18.899999999999999</v>
      </c>
      <c r="AN307" s="91">
        <v>17.399999999999999</v>
      </c>
      <c r="AO307" s="91">
        <v>18.100000000000001</v>
      </c>
      <c r="AP307" s="91">
        <v>17.899999999999999</v>
      </c>
      <c r="AQ307" s="91">
        <v>15.4</v>
      </c>
      <c r="AR307" s="92"/>
      <c r="AT307" s="93">
        <f t="shared" si="116"/>
        <v>17.919999999999998</v>
      </c>
      <c r="AU307" s="91">
        <v>19.899999999999999</v>
      </c>
      <c r="AV307" s="91">
        <v>17.600000000000001</v>
      </c>
      <c r="AW307" s="91">
        <v>18.3</v>
      </c>
      <c r="AX307" s="91">
        <v>17.899999999999999</v>
      </c>
      <c r="AY307" s="91">
        <v>15.9</v>
      </c>
      <c r="AZ307" s="92"/>
      <c r="BB307" s="93">
        <f t="shared" si="117"/>
        <v>12.1</v>
      </c>
      <c r="BC307" s="91">
        <v>13.4</v>
      </c>
      <c r="BE307" s="91">
        <v>12</v>
      </c>
      <c r="BF307" s="91">
        <v>10.9</v>
      </c>
      <c r="BH307" s="92"/>
      <c r="BJ307" s="93">
        <f t="shared" si="118"/>
        <v>13.64</v>
      </c>
      <c r="BK307" s="91">
        <v>16.399999999999999</v>
      </c>
      <c r="BL307" s="91">
        <v>13</v>
      </c>
      <c r="BM307" s="91">
        <v>14</v>
      </c>
      <c r="BN307" s="91">
        <v>13.9</v>
      </c>
      <c r="BO307" s="91">
        <v>10.9</v>
      </c>
      <c r="BR307" s="93">
        <f t="shared" si="119"/>
        <v>17.059999999999999</v>
      </c>
      <c r="BS307" s="91">
        <v>18.7</v>
      </c>
      <c r="BT307" s="91">
        <v>16.8</v>
      </c>
      <c r="BU307" s="91">
        <v>17.100000000000001</v>
      </c>
      <c r="BV307" s="91">
        <v>16.5</v>
      </c>
      <c r="BW307" s="91">
        <v>16.2</v>
      </c>
      <c r="BZ307" s="93">
        <f t="shared" si="120"/>
        <v>18.760000000000002</v>
      </c>
      <c r="CA307" s="91">
        <v>20.100000000000001</v>
      </c>
      <c r="CB307" s="91">
        <v>19.3</v>
      </c>
      <c r="CC307" s="91">
        <v>19</v>
      </c>
      <c r="CD307" s="91">
        <v>18.2</v>
      </c>
      <c r="CE307" s="91">
        <v>17.2</v>
      </c>
      <c r="CH307" s="93">
        <f t="shared" si="121"/>
        <v>17.28</v>
      </c>
      <c r="CI307" s="91">
        <v>19.5</v>
      </c>
      <c r="CJ307" s="91">
        <v>18</v>
      </c>
      <c r="CK307" s="91">
        <v>17</v>
      </c>
      <c r="CL307" s="91">
        <v>16.7</v>
      </c>
      <c r="CM307" s="91">
        <v>15.2</v>
      </c>
      <c r="CP307" s="93">
        <f t="shared" si="122"/>
        <v>16.84</v>
      </c>
      <c r="CQ307" s="91">
        <v>18.899999999999999</v>
      </c>
      <c r="CR307" s="91">
        <v>17.7</v>
      </c>
      <c r="CS307" s="91">
        <v>17.2</v>
      </c>
      <c r="CT307" s="91">
        <v>16.2</v>
      </c>
      <c r="CU307" s="91">
        <v>14.2</v>
      </c>
    </row>
    <row r="308" spans="3:99">
      <c r="C308" s="92">
        <f t="shared" si="123"/>
        <v>45964</v>
      </c>
      <c r="D308" s="93">
        <f t="shared" si="100"/>
        <v>16.298651999999997</v>
      </c>
      <c r="E308" s="93">
        <f t="shared" si="101"/>
        <v>17.04</v>
      </c>
      <c r="F308" s="93">
        <f t="shared" si="102"/>
        <v>8.298651999999997</v>
      </c>
      <c r="G308" s="93">
        <f>指導機関用調整項目!$G$2*F308/$F$367</f>
        <v>6.201330436825303e-002</v>
      </c>
      <c r="H308" s="93">
        <f t="shared" si="124"/>
        <v>20.904731907291062</v>
      </c>
      <c r="J308" s="93">
        <f t="shared" si="103"/>
        <v>17.099999999999998</v>
      </c>
      <c r="K308" s="93">
        <f t="shared" si="104"/>
        <v>17.46</v>
      </c>
      <c r="L308" s="93">
        <f t="shared" si="105"/>
        <v>17.939999999999998</v>
      </c>
      <c r="M308" s="93">
        <f t="shared" si="106"/>
        <v>18.48</v>
      </c>
      <c r="N308" s="93">
        <f t="shared" si="107"/>
        <v>12.3</v>
      </c>
      <c r="O308" s="93">
        <f t="shared" si="108"/>
        <v>13.84</v>
      </c>
      <c r="P308" s="93">
        <f t="shared" si="109"/>
        <v>17.04</v>
      </c>
      <c r="Q308" s="93">
        <f t="shared" si="110"/>
        <v>19.239999999999998</v>
      </c>
      <c r="R308" s="93">
        <f t="shared" si="111"/>
        <v>17.740000000000002</v>
      </c>
      <c r="S308" s="93">
        <f t="shared" si="112"/>
        <v>17.020000000000003</v>
      </c>
      <c r="V308" s="93">
        <f t="shared" si="113"/>
        <v>17.099999999999998</v>
      </c>
      <c r="X308" s="91">
        <v>16.600000000000001</v>
      </c>
      <c r="Y308" s="91">
        <v>18.7</v>
      </c>
      <c r="AA308" s="91">
        <v>16</v>
      </c>
      <c r="AB308" s="92"/>
      <c r="AD308" s="93">
        <f t="shared" si="114"/>
        <v>17.46</v>
      </c>
      <c r="AE308" s="91">
        <v>18.399999999999999</v>
      </c>
      <c r="AF308" s="91">
        <v>17.8</v>
      </c>
      <c r="AG308" s="91">
        <v>18.100000000000001</v>
      </c>
      <c r="AH308" s="91">
        <v>17.100000000000001</v>
      </c>
      <c r="AI308" s="91">
        <v>15.9</v>
      </c>
      <c r="AJ308" s="92"/>
      <c r="AL308" s="93">
        <f t="shared" si="115"/>
        <v>17.939999999999998</v>
      </c>
      <c r="AM308" s="91">
        <v>19.100000000000001</v>
      </c>
      <c r="AN308" s="91">
        <v>17.899999999999999</v>
      </c>
      <c r="AO308" s="91">
        <v>18.399999999999999</v>
      </c>
      <c r="AP308" s="91">
        <v>17.7</v>
      </c>
      <c r="AQ308" s="91">
        <v>16.600000000000001</v>
      </c>
      <c r="AR308" s="92"/>
      <c r="AT308" s="93">
        <f t="shared" si="116"/>
        <v>18.48</v>
      </c>
      <c r="AU308" s="91">
        <v>20</v>
      </c>
      <c r="AV308" s="91">
        <v>18.399999999999999</v>
      </c>
      <c r="AW308" s="91">
        <v>19.100000000000001</v>
      </c>
      <c r="AX308" s="91">
        <v>17.8</v>
      </c>
      <c r="AY308" s="91">
        <v>17.100000000000001</v>
      </c>
      <c r="AZ308" s="92"/>
      <c r="BB308" s="93">
        <f t="shared" si="117"/>
        <v>12.3</v>
      </c>
      <c r="BC308" s="91">
        <v>16.3</v>
      </c>
      <c r="BE308" s="91">
        <v>10.5</v>
      </c>
      <c r="BF308" s="91">
        <v>10.1</v>
      </c>
      <c r="BH308" s="92"/>
      <c r="BJ308" s="93">
        <f t="shared" si="118"/>
        <v>13.84</v>
      </c>
      <c r="BK308" s="91">
        <v>18</v>
      </c>
      <c r="BL308" s="91">
        <v>13.7</v>
      </c>
      <c r="BM308" s="91">
        <v>12.4</v>
      </c>
      <c r="BN308" s="91">
        <v>13.2</v>
      </c>
      <c r="BO308" s="91">
        <v>11.9</v>
      </c>
      <c r="BR308" s="93">
        <f t="shared" si="119"/>
        <v>17.04</v>
      </c>
      <c r="BS308" s="91">
        <v>19.5</v>
      </c>
      <c r="BT308" s="91">
        <v>18.3</v>
      </c>
      <c r="BU308" s="91">
        <v>16.5</v>
      </c>
      <c r="BV308" s="91">
        <v>16.100000000000001</v>
      </c>
      <c r="BW308" s="91">
        <v>14.8</v>
      </c>
      <c r="BZ308" s="93">
        <f t="shared" si="120"/>
        <v>19.239999999999998</v>
      </c>
      <c r="CA308" s="91">
        <v>21.1</v>
      </c>
      <c r="CB308" s="91">
        <v>19.899999999999999</v>
      </c>
      <c r="CC308" s="91">
        <v>19.3</v>
      </c>
      <c r="CD308" s="91">
        <v>17.899999999999999</v>
      </c>
      <c r="CE308" s="91">
        <v>18</v>
      </c>
      <c r="CH308" s="93">
        <f t="shared" si="121"/>
        <v>17.740000000000002</v>
      </c>
      <c r="CI308" s="91">
        <v>20.8</v>
      </c>
      <c r="CJ308" s="91">
        <v>17.600000000000001</v>
      </c>
      <c r="CK308" s="91">
        <v>17.399999999999999</v>
      </c>
      <c r="CL308" s="91">
        <v>16.2</v>
      </c>
      <c r="CM308" s="91">
        <v>16.7</v>
      </c>
      <c r="CP308" s="93">
        <f t="shared" si="122"/>
        <v>17.020000000000003</v>
      </c>
      <c r="CQ308" s="91">
        <v>19.8</v>
      </c>
      <c r="CR308" s="91">
        <v>18.100000000000001</v>
      </c>
      <c r="CS308" s="91">
        <v>16.5</v>
      </c>
      <c r="CT308" s="91">
        <v>16.2</v>
      </c>
      <c r="CU308" s="91">
        <v>14.5</v>
      </c>
    </row>
    <row r="309" spans="3:99">
      <c r="C309" s="92">
        <f t="shared" si="123"/>
        <v>45965</v>
      </c>
      <c r="D309" s="93">
        <f t="shared" si="100"/>
        <v>14.980712</v>
      </c>
      <c r="E309" s="93">
        <f t="shared" si="101"/>
        <v>15.74</v>
      </c>
      <c r="F309" s="93">
        <f t="shared" si="102"/>
        <v>6.9807120000000005</v>
      </c>
      <c r="G309" s="93">
        <f>指導機関用調整項目!$G$2*F309/$F$367</f>
        <v>5.2164739280923758e-002</v>
      </c>
      <c r="H309" s="93">
        <f t="shared" si="124"/>
        <v>20.956896646571984</v>
      </c>
      <c r="J309" s="93">
        <f t="shared" si="103"/>
        <v>17.966666666666665</v>
      </c>
      <c r="K309" s="93">
        <f t="shared" si="104"/>
        <v>17.34</v>
      </c>
      <c r="L309" s="93">
        <f t="shared" si="105"/>
        <v>18.220000000000002</v>
      </c>
      <c r="M309" s="93">
        <f t="shared" si="106"/>
        <v>18.5</v>
      </c>
      <c r="N309" s="93">
        <f t="shared" si="107"/>
        <v>11.800000000000002</v>
      </c>
      <c r="O309" s="93">
        <f t="shared" si="108"/>
        <v>14.28</v>
      </c>
      <c r="P309" s="93">
        <f t="shared" si="109"/>
        <v>15.74</v>
      </c>
      <c r="Q309" s="93">
        <f t="shared" si="110"/>
        <v>18.72</v>
      </c>
      <c r="R309" s="93">
        <f t="shared" si="111"/>
        <v>17.3</v>
      </c>
      <c r="S309" s="93">
        <f t="shared" si="112"/>
        <v>16.82</v>
      </c>
      <c r="V309" s="93">
        <f t="shared" si="113"/>
        <v>17.966666666666665</v>
      </c>
      <c r="X309" s="91">
        <v>18.7</v>
      </c>
      <c r="Y309" s="91">
        <v>17.600000000000001</v>
      </c>
      <c r="AA309" s="91">
        <v>17.600000000000001</v>
      </c>
      <c r="AB309" s="92"/>
      <c r="AD309" s="93">
        <f t="shared" si="114"/>
        <v>17.34</v>
      </c>
      <c r="AE309" s="91">
        <v>18.3</v>
      </c>
      <c r="AF309" s="91">
        <v>18.7</v>
      </c>
      <c r="AG309" s="91">
        <v>16.600000000000001</v>
      </c>
      <c r="AH309" s="91">
        <v>16.100000000000001</v>
      </c>
      <c r="AI309" s="91">
        <v>17</v>
      </c>
      <c r="AJ309" s="92"/>
      <c r="AL309" s="93">
        <f t="shared" si="115"/>
        <v>18.220000000000002</v>
      </c>
      <c r="AM309" s="91">
        <v>19.8</v>
      </c>
      <c r="AN309" s="91">
        <v>19.399999999999999</v>
      </c>
      <c r="AO309" s="91">
        <v>17.600000000000001</v>
      </c>
      <c r="AP309" s="91">
        <v>16.8</v>
      </c>
      <c r="AQ309" s="91">
        <v>17.5</v>
      </c>
      <c r="AR309" s="92"/>
      <c r="AT309" s="93">
        <f t="shared" si="116"/>
        <v>18.5</v>
      </c>
      <c r="AU309" s="91">
        <v>20.3</v>
      </c>
      <c r="AV309" s="91">
        <v>19.399999999999999</v>
      </c>
      <c r="AW309" s="91">
        <v>17.899999999999999</v>
      </c>
      <c r="AX309" s="91">
        <v>17.2</v>
      </c>
      <c r="AY309" s="91">
        <v>17.7</v>
      </c>
      <c r="AZ309" s="92"/>
      <c r="BB309" s="93">
        <f t="shared" si="117"/>
        <v>11.800000000000002</v>
      </c>
      <c r="BC309" s="91">
        <v>14.7</v>
      </c>
      <c r="BE309" s="91">
        <v>10.9</v>
      </c>
      <c r="BF309" s="91">
        <v>9.8000000000000007</v>
      </c>
      <c r="BH309" s="92"/>
      <c r="BJ309" s="93">
        <f t="shared" si="118"/>
        <v>14.28</v>
      </c>
      <c r="BK309" s="91">
        <v>18.5</v>
      </c>
      <c r="BL309" s="91">
        <v>14</v>
      </c>
      <c r="BM309" s="91">
        <v>11.9</v>
      </c>
      <c r="BN309" s="91">
        <v>12.3</v>
      </c>
      <c r="BO309" s="91">
        <v>14.7</v>
      </c>
      <c r="BR309" s="93">
        <f t="shared" si="119"/>
        <v>15.74</v>
      </c>
      <c r="BS309" s="91">
        <v>18.5</v>
      </c>
      <c r="BT309" s="91">
        <v>18.600000000000001</v>
      </c>
      <c r="BU309" s="91">
        <v>15.7</v>
      </c>
      <c r="BV309" s="91">
        <v>15.4</v>
      </c>
      <c r="BW309" s="91">
        <v>10.5</v>
      </c>
      <c r="BZ309" s="93">
        <f t="shared" si="120"/>
        <v>18.72</v>
      </c>
      <c r="CA309" s="91">
        <v>20.6</v>
      </c>
      <c r="CB309" s="91">
        <v>20.3</v>
      </c>
      <c r="CC309" s="91">
        <v>18.3</v>
      </c>
      <c r="CD309" s="91">
        <v>17.8</v>
      </c>
      <c r="CE309" s="91">
        <v>16.600000000000001</v>
      </c>
      <c r="CH309" s="93">
        <f t="shared" si="121"/>
        <v>17.3</v>
      </c>
      <c r="CI309" s="91">
        <v>18.7</v>
      </c>
      <c r="CJ309" s="91">
        <v>18.7</v>
      </c>
      <c r="CK309" s="91">
        <v>17.399999999999999</v>
      </c>
      <c r="CL309" s="91">
        <v>15.3</v>
      </c>
      <c r="CM309" s="91">
        <v>16.399999999999999</v>
      </c>
      <c r="CP309" s="93">
        <f t="shared" si="122"/>
        <v>16.82</v>
      </c>
      <c r="CQ309" s="91">
        <v>18.5</v>
      </c>
      <c r="CR309" s="91">
        <v>18.600000000000001</v>
      </c>
      <c r="CS309" s="91">
        <v>15.9</v>
      </c>
      <c r="CT309" s="91">
        <v>15.2</v>
      </c>
      <c r="CU309" s="91">
        <v>15.9</v>
      </c>
    </row>
    <row r="310" spans="3:99">
      <c r="C310" s="92">
        <f t="shared" si="123"/>
        <v>45966</v>
      </c>
      <c r="D310" s="93">
        <f t="shared" si="100"/>
        <v>14.757676000000002</v>
      </c>
      <c r="E310" s="93">
        <f t="shared" si="101"/>
        <v>15.520000000000001</v>
      </c>
      <c r="F310" s="93">
        <f t="shared" si="102"/>
        <v>6.7576760000000018</v>
      </c>
      <c r="G310" s="93">
        <f>指導機関用調整項目!$G$2*F310/$F$367</f>
        <v>5.0498059035375735e-002</v>
      </c>
      <c r="H310" s="93">
        <f t="shared" si="124"/>
        <v>21.007394705607361</v>
      </c>
      <c r="J310" s="93">
        <f t="shared" si="103"/>
        <v>15.8</v>
      </c>
      <c r="K310" s="93">
        <f t="shared" si="104"/>
        <v>16.16</v>
      </c>
      <c r="L310" s="93">
        <f t="shared" si="105"/>
        <v>16.84</v>
      </c>
      <c r="M310" s="93">
        <f t="shared" si="106"/>
        <v>17.240000000000002</v>
      </c>
      <c r="N310" s="93">
        <f t="shared" si="107"/>
        <v>10.433333333333334</v>
      </c>
      <c r="O310" s="93">
        <f t="shared" si="108"/>
        <v>12.579999999999998</v>
      </c>
      <c r="P310" s="93">
        <f t="shared" si="109"/>
        <v>15.520000000000001</v>
      </c>
      <c r="Q310" s="93">
        <f t="shared" si="110"/>
        <v>17.439999999999998</v>
      </c>
      <c r="R310" s="93">
        <f t="shared" si="111"/>
        <v>16.04</v>
      </c>
      <c r="S310" s="93">
        <f t="shared" si="112"/>
        <v>15.760000000000002</v>
      </c>
      <c r="V310" s="93">
        <f t="shared" si="113"/>
        <v>15.8</v>
      </c>
      <c r="X310" s="91">
        <v>18.8</v>
      </c>
      <c r="Y310" s="91">
        <v>15</v>
      </c>
      <c r="AA310" s="91">
        <v>13.6</v>
      </c>
      <c r="AB310" s="92"/>
      <c r="AD310" s="93">
        <f t="shared" si="114"/>
        <v>16.16</v>
      </c>
      <c r="AE310" s="91">
        <v>17.600000000000001</v>
      </c>
      <c r="AF310" s="91">
        <v>19.100000000000001</v>
      </c>
      <c r="AG310" s="91">
        <v>15.4</v>
      </c>
      <c r="AH310" s="91">
        <v>15.4</v>
      </c>
      <c r="AI310" s="91">
        <v>13.3</v>
      </c>
      <c r="AJ310" s="92"/>
      <c r="AL310" s="93">
        <f t="shared" si="115"/>
        <v>16.84</v>
      </c>
      <c r="AM310" s="91">
        <v>18.2</v>
      </c>
      <c r="AN310" s="91">
        <v>19.8</v>
      </c>
      <c r="AO310" s="91">
        <v>16.5</v>
      </c>
      <c r="AP310" s="91">
        <v>16</v>
      </c>
      <c r="AQ310" s="91">
        <v>13.7</v>
      </c>
      <c r="AR310" s="92"/>
      <c r="AT310" s="93">
        <f t="shared" si="116"/>
        <v>17.240000000000002</v>
      </c>
      <c r="AU310" s="91">
        <v>19</v>
      </c>
      <c r="AV310" s="91">
        <v>20.3</v>
      </c>
      <c r="AW310" s="91">
        <v>16.600000000000001</v>
      </c>
      <c r="AX310" s="91">
        <v>16.100000000000001</v>
      </c>
      <c r="AY310" s="91">
        <v>14.2</v>
      </c>
      <c r="AZ310" s="92"/>
      <c r="BB310" s="93">
        <f t="shared" si="117"/>
        <v>10.433333333333334</v>
      </c>
      <c r="BC310" s="91">
        <v>12.9</v>
      </c>
      <c r="BE310" s="91">
        <v>9.6</v>
      </c>
      <c r="BF310" s="91">
        <v>8.8000000000000007</v>
      </c>
      <c r="BH310" s="92"/>
      <c r="BJ310" s="93">
        <f t="shared" si="118"/>
        <v>12.579999999999998</v>
      </c>
      <c r="BK310" s="91">
        <v>15.7</v>
      </c>
      <c r="BL310" s="91">
        <v>15.2</v>
      </c>
      <c r="BM310" s="91">
        <v>11.4</v>
      </c>
      <c r="BN310" s="91">
        <v>11.8</v>
      </c>
      <c r="BO310" s="91">
        <v>8.8000000000000007</v>
      </c>
      <c r="BR310" s="93">
        <f t="shared" si="119"/>
        <v>15.520000000000001</v>
      </c>
      <c r="BS310" s="91">
        <v>17.8</v>
      </c>
      <c r="BT310" s="91">
        <v>18.899999999999999</v>
      </c>
      <c r="BU310" s="91">
        <v>14.5</v>
      </c>
      <c r="BV310" s="91">
        <v>14.9</v>
      </c>
      <c r="BW310" s="91">
        <v>11.5</v>
      </c>
      <c r="BZ310" s="93">
        <f t="shared" si="120"/>
        <v>17.439999999999998</v>
      </c>
      <c r="CA310" s="91">
        <v>19.8</v>
      </c>
      <c r="CB310" s="91">
        <v>20.9</v>
      </c>
      <c r="CC310" s="91">
        <v>17</v>
      </c>
      <c r="CD310" s="91">
        <v>16.899999999999999</v>
      </c>
      <c r="CE310" s="91">
        <v>12.6</v>
      </c>
      <c r="CH310" s="93">
        <f t="shared" si="121"/>
        <v>16.04</v>
      </c>
      <c r="CI310" s="91">
        <v>18.600000000000001</v>
      </c>
      <c r="CJ310" s="91">
        <v>19.7</v>
      </c>
      <c r="CK310" s="91">
        <v>14.8</v>
      </c>
      <c r="CL310" s="91">
        <v>14.7</v>
      </c>
      <c r="CM310" s="91">
        <v>12.4</v>
      </c>
      <c r="CP310" s="93">
        <f t="shared" si="122"/>
        <v>15.760000000000002</v>
      </c>
      <c r="CQ310" s="91">
        <v>17.899999999999999</v>
      </c>
      <c r="CR310" s="91">
        <v>18.8</v>
      </c>
      <c r="CS310" s="91">
        <v>14.9</v>
      </c>
      <c r="CT310" s="91">
        <v>14.8</v>
      </c>
      <c r="CU310" s="91">
        <v>12.4</v>
      </c>
    </row>
    <row r="311" spans="3:99">
      <c r="C311" s="92">
        <f t="shared" si="123"/>
        <v>45967</v>
      </c>
      <c r="D311" s="93">
        <f t="shared" si="100"/>
        <v>14.859056000000001</v>
      </c>
      <c r="E311" s="93">
        <f t="shared" si="101"/>
        <v>15.62</v>
      </c>
      <c r="F311" s="93">
        <f t="shared" si="102"/>
        <v>6.8590560000000007</v>
      </c>
      <c r="G311" s="93">
        <f>指導機関用調整項目!$G$2*F311/$F$367</f>
        <v>5.1255640965170282e-002</v>
      </c>
      <c r="H311" s="93">
        <f t="shared" si="124"/>
        <v>21.058650346572531</v>
      </c>
      <c r="J311" s="93">
        <f t="shared" si="103"/>
        <v>15.566666666666668</v>
      </c>
      <c r="K311" s="93">
        <f t="shared" si="104"/>
        <v>15.98</v>
      </c>
      <c r="L311" s="93">
        <f t="shared" si="105"/>
        <v>16.739999999999998</v>
      </c>
      <c r="M311" s="93">
        <f t="shared" si="106"/>
        <v>16.860000000000003</v>
      </c>
      <c r="N311" s="93">
        <f t="shared" si="107"/>
        <v>9.2666666666666675</v>
      </c>
      <c r="O311" s="93">
        <f t="shared" si="108"/>
        <v>12.24</v>
      </c>
      <c r="P311" s="93">
        <f t="shared" si="109"/>
        <v>15.62</v>
      </c>
      <c r="Q311" s="93">
        <f t="shared" si="110"/>
        <v>17.940000000000001</v>
      </c>
      <c r="R311" s="93">
        <f t="shared" si="111"/>
        <v>16.18</v>
      </c>
      <c r="S311" s="93">
        <f t="shared" si="112"/>
        <v>15.54</v>
      </c>
      <c r="V311" s="93">
        <f t="shared" si="113"/>
        <v>15.566666666666668</v>
      </c>
      <c r="X311" s="91">
        <v>20.7</v>
      </c>
      <c r="Y311" s="91">
        <v>13.3</v>
      </c>
      <c r="AA311" s="91">
        <v>12.7</v>
      </c>
      <c r="AB311" s="92"/>
      <c r="AD311" s="93">
        <f t="shared" si="114"/>
        <v>15.98</v>
      </c>
      <c r="AE311" s="91">
        <v>16.8</v>
      </c>
      <c r="AF311" s="91">
        <v>21.1</v>
      </c>
      <c r="AG311" s="91">
        <v>14.3</v>
      </c>
      <c r="AH311" s="91">
        <v>14.4</v>
      </c>
      <c r="AI311" s="91">
        <v>13.3</v>
      </c>
      <c r="AJ311" s="92"/>
      <c r="AL311" s="93">
        <f t="shared" si="115"/>
        <v>16.739999999999998</v>
      </c>
      <c r="AM311" s="91">
        <v>17.899999999999999</v>
      </c>
      <c r="AN311" s="91">
        <v>21.2</v>
      </c>
      <c r="AO311" s="91">
        <v>15.3</v>
      </c>
      <c r="AP311" s="91">
        <v>15.2</v>
      </c>
      <c r="AQ311" s="91">
        <v>14.1</v>
      </c>
      <c r="AR311" s="92"/>
      <c r="AT311" s="93">
        <f t="shared" si="116"/>
        <v>16.860000000000003</v>
      </c>
      <c r="AU311" s="91">
        <v>17.8</v>
      </c>
      <c r="AV311" s="91">
        <v>21.6</v>
      </c>
      <c r="AW311" s="91">
        <v>15.3</v>
      </c>
      <c r="AX311" s="91">
        <v>15.7</v>
      </c>
      <c r="AY311" s="91">
        <v>13.9</v>
      </c>
      <c r="AZ311" s="92"/>
      <c r="BB311" s="93">
        <f t="shared" si="117"/>
        <v>9.2666666666666675</v>
      </c>
      <c r="BC311" s="91">
        <v>11.3</v>
      </c>
      <c r="BE311" s="91">
        <v>8.1999999999999993</v>
      </c>
      <c r="BF311" s="91">
        <v>8.3000000000000007</v>
      </c>
      <c r="BH311" s="92"/>
      <c r="BJ311" s="93">
        <f t="shared" si="118"/>
        <v>12.24</v>
      </c>
      <c r="BK311" s="91">
        <v>14</v>
      </c>
      <c r="BL311" s="91">
        <v>17.3</v>
      </c>
      <c r="BM311" s="91">
        <v>9.9</v>
      </c>
      <c r="BN311" s="91">
        <v>11.3</v>
      </c>
      <c r="BO311" s="91">
        <v>8.6999999999999993</v>
      </c>
      <c r="BR311" s="93">
        <f t="shared" si="119"/>
        <v>15.62</v>
      </c>
      <c r="BS311" s="91">
        <v>16.100000000000001</v>
      </c>
      <c r="BT311" s="91">
        <v>20.7</v>
      </c>
      <c r="BU311" s="91">
        <v>13.7</v>
      </c>
      <c r="BV311" s="91">
        <v>14.2</v>
      </c>
      <c r="BW311" s="91">
        <v>13.4</v>
      </c>
      <c r="BZ311" s="93">
        <f t="shared" si="120"/>
        <v>17.940000000000001</v>
      </c>
      <c r="CA311" s="91">
        <v>19.2</v>
      </c>
      <c r="CB311" s="91">
        <v>22.7</v>
      </c>
      <c r="CC311" s="91">
        <v>16.8</v>
      </c>
      <c r="CD311" s="91">
        <v>17.5</v>
      </c>
      <c r="CE311" s="91">
        <v>13.5</v>
      </c>
      <c r="CH311" s="93">
        <f t="shared" si="121"/>
        <v>16.18</v>
      </c>
      <c r="CI311" s="91">
        <v>17.899999999999999</v>
      </c>
      <c r="CJ311" s="91">
        <v>22.2</v>
      </c>
      <c r="CK311" s="91">
        <v>13.4</v>
      </c>
      <c r="CL311" s="91">
        <v>15</v>
      </c>
      <c r="CM311" s="91">
        <v>12.4</v>
      </c>
      <c r="CP311" s="93">
        <f t="shared" si="122"/>
        <v>15.54</v>
      </c>
      <c r="CQ311" s="91">
        <v>16.7</v>
      </c>
      <c r="CR311" s="91">
        <v>20.5</v>
      </c>
      <c r="CS311" s="91">
        <v>14</v>
      </c>
      <c r="CT311" s="91">
        <v>13.7</v>
      </c>
      <c r="CU311" s="91">
        <v>12.8</v>
      </c>
    </row>
    <row r="312" spans="3:99">
      <c r="C312" s="92">
        <f t="shared" si="123"/>
        <v>45968</v>
      </c>
      <c r="D312" s="93">
        <f t="shared" si="100"/>
        <v>15.183472</v>
      </c>
      <c r="E312" s="93">
        <f t="shared" si="101"/>
        <v>15.939999999999998</v>
      </c>
      <c r="F312" s="93">
        <f t="shared" si="102"/>
        <v>7.1834720000000001</v>
      </c>
      <c r="G312" s="93">
        <f>指導機関用調整項目!$G$2*F312/$F$367</f>
        <v>5.3679903140512873e-002</v>
      </c>
      <c r="H312" s="93">
        <f t="shared" si="124"/>
        <v>21.112330249713043</v>
      </c>
      <c r="J312" s="93">
        <f t="shared" si="103"/>
        <v>16.533333333333335</v>
      </c>
      <c r="K312" s="93">
        <f t="shared" si="104"/>
        <v>16.5</v>
      </c>
      <c r="L312" s="93">
        <f t="shared" si="105"/>
        <v>17.16</v>
      </c>
      <c r="M312" s="93">
        <f t="shared" si="106"/>
        <v>17.240000000000002</v>
      </c>
      <c r="N312" s="93">
        <f t="shared" si="107"/>
        <v>9.9333333333333336</v>
      </c>
      <c r="O312" s="93">
        <f t="shared" si="108"/>
        <v>13.279999999999998</v>
      </c>
      <c r="P312" s="93">
        <f t="shared" si="109"/>
        <v>15.939999999999998</v>
      </c>
      <c r="Q312" s="93">
        <f t="shared" si="110"/>
        <v>18.02</v>
      </c>
      <c r="R312" s="93">
        <f t="shared" si="111"/>
        <v>16.739999999999998</v>
      </c>
      <c r="S312" s="93">
        <f t="shared" si="112"/>
        <v>15.98</v>
      </c>
      <c r="V312" s="93">
        <f t="shared" si="113"/>
        <v>16.533333333333335</v>
      </c>
      <c r="X312" s="91">
        <v>21.8</v>
      </c>
      <c r="Y312" s="91">
        <v>13.9</v>
      </c>
      <c r="AA312" s="91">
        <v>13.9</v>
      </c>
      <c r="AB312" s="92"/>
      <c r="AD312" s="93">
        <f t="shared" si="114"/>
        <v>16.5</v>
      </c>
      <c r="AE312" s="91">
        <v>17</v>
      </c>
      <c r="AF312" s="91">
        <v>21.3</v>
      </c>
      <c r="AG312" s="91">
        <v>14.7</v>
      </c>
      <c r="AH312" s="91">
        <v>15.7</v>
      </c>
      <c r="AI312" s="91">
        <v>13.8</v>
      </c>
      <c r="AJ312" s="92"/>
      <c r="AL312" s="93">
        <f t="shared" si="115"/>
        <v>17.16</v>
      </c>
      <c r="AM312" s="91">
        <v>17.8</v>
      </c>
      <c r="AN312" s="91">
        <v>22</v>
      </c>
      <c r="AO312" s="91">
        <v>15.2</v>
      </c>
      <c r="AP312" s="91">
        <v>16.2</v>
      </c>
      <c r="AQ312" s="91">
        <v>14.6</v>
      </c>
      <c r="AR312" s="92"/>
      <c r="AT312" s="93">
        <f t="shared" si="116"/>
        <v>17.240000000000002</v>
      </c>
      <c r="AU312" s="91">
        <v>17.899999999999999</v>
      </c>
      <c r="AV312" s="91">
        <v>22.2</v>
      </c>
      <c r="AW312" s="91">
        <v>15.5</v>
      </c>
      <c r="AX312" s="91">
        <v>15.9</v>
      </c>
      <c r="AY312" s="91">
        <v>14.7</v>
      </c>
      <c r="AZ312" s="92"/>
      <c r="BB312" s="93">
        <f t="shared" si="117"/>
        <v>9.9333333333333336</v>
      </c>
      <c r="BC312" s="91">
        <v>12</v>
      </c>
      <c r="BE312" s="91">
        <v>8.5</v>
      </c>
      <c r="BF312" s="91">
        <v>9.3000000000000007</v>
      </c>
      <c r="BH312" s="92"/>
      <c r="BJ312" s="93">
        <f t="shared" si="118"/>
        <v>13.279999999999998</v>
      </c>
      <c r="BK312" s="91">
        <v>14.7</v>
      </c>
      <c r="BL312" s="91">
        <v>17.399999999999999</v>
      </c>
      <c r="BM312" s="91">
        <v>11.7</v>
      </c>
      <c r="BN312" s="91">
        <v>12.8</v>
      </c>
      <c r="BO312" s="91">
        <v>9.8000000000000007</v>
      </c>
      <c r="BR312" s="93">
        <f t="shared" si="119"/>
        <v>15.939999999999998</v>
      </c>
      <c r="BS312" s="91">
        <v>16.100000000000001</v>
      </c>
      <c r="BT312" s="91">
        <v>18.600000000000001</v>
      </c>
      <c r="BU312" s="91">
        <v>14.4</v>
      </c>
      <c r="BV312" s="91">
        <v>15</v>
      </c>
      <c r="BW312" s="91">
        <v>15.6</v>
      </c>
      <c r="BZ312" s="93">
        <f t="shared" si="120"/>
        <v>18.02</v>
      </c>
      <c r="CA312" s="91">
        <v>18.2</v>
      </c>
      <c r="CB312" s="91">
        <v>20.7</v>
      </c>
      <c r="CC312" s="91">
        <v>17.2</v>
      </c>
      <c r="CD312" s="91">
        <v>17.7</v>
      </c>
      <c r="CE312" s="91">
        <v>16.3</v>
      </c>
      <c r="CH312" s="93">
        <f t="shared" si="121"/>
        <v>16.739999999999998</v>
      </c>
      <c r="CI312" s="91">
        <v>17.600000000000001</v>
      </c>
      <c r="CJ312" s="91">
        <v>20.6</v>
      </c>
      <c r="CK312" s="91">
        <v>15.5</v>
      </c>
      <c r="CL312" s="91">
        <v>16.399999999999999</v>
      </c>
      <c r="CM312" s="91">
        <v>13.6</v>
      </c>
      <c r="CP312" s="93">
        <f t="shared" si="122"/>
        <v>15.98</v>
      </c>
      <c r="CQ312" s="91">
        <v>17.100000000000001</v>
      </c>
      <c r="CR312" s="91">
        <v>20.3</v>
      </c>
      <c r="CS312" s="91">
        <v>14.7</v>
      </c>
      <c r="CT312" s="91">
        <v>14.7</v>
      </c>
      <c r="CU312" s="91">
        <v>13.1</v>
      </c>
    </row>
    <row r="313" spans="3:99">
      <c r="C313" s="92">
        <f t="shared" si="123"/>
        <v>45969</v>
      </c>
      <c r="D313" s="93">
        <f t="shared" si="100"/>
        <v>14.879332000000002</v>
      </c>
      <c r="E313" s="93">
        <f t="shared" si="101"/>
        <v>15.64</v>
      </c>
      <c r="F313" s="93">
        <f t="shared" si="102"/>
        <v>6.8793320000000016</v>
      </c>
      <c r="G313" s="93">
        <f>指導機関用調整項目!$G$2*F313/$F$367</f>
        <v>5.1407157351129204e-002</v>
      </c>
      <c r="H313" s="93">
        <f t="shared" si="124"/>
        <v>21.163737407064172</v>
      </c>
      <c r="J313" s="93">
        <f t="shared" si="103"/>
        <v>16.099999999999998</v>
      </c>
      <c r="K313" s="93">
        <f t="shared" si="104"/>
        <v>16.32</v>
      </c>
      <c r="L313" s="93">
        <f t="shared" si="105"/>
        <v>17.12</v>
      </c>
      <c r="M313" s="93">
        <f t="shared" si="106"/>
        <v>17.240000000000002</v>
      </c>
      <c r="N313" s="93">
        <f t="shared" si="107"/>
        <v>9.6666666666666661</v>
      </c>
      <c r="O313" s="93">
        <f t="shared" si="108"/>
        <v>12.78</v>
      </c>
      <c r="P313" s="93">
        <f t="shared" si="109"/>
        <v>15.64</v>
      </c>
      <c r="Q313" s="93">
        <f t="shared" si="110"/>
        <v>17.64</v>
      </c>
      <c r="R313" s="93">
        <f t="shared" si="111"/>
        <v>16.740000000000002</v>
      </c>
      <c r="S313" s="93">
        <f t="shared" si="112"/>
        <v>16.099999999999998</v>
      </c>
      <c r="V313" s="93">
        <f t="shared" si="113"/>
        <v>16.099999999999998</v>
      </c>
      <c r="X313" s="91">
        <v>16.3</v>
      </c>
      <c r="Y313" s="91">
        <v>14.7</v>
      </c>
      <c r="AA313" s="91">
        <v>17.3</v>
      </c>
      <c r="AB313" s="92"/>
      <c r="AD313" s="93">
        <f t="shared" si="114"/>
        <v>16.32</v>
      </c>
      <c r="AE313" s="91">
        <v>15.8</v>
      </c>
      <c r="AF313" s="91">
        <v>17</v>
      </c>
      <c r="AG313" s="91">
        <v>15.6</v>
      </c>
      <c r="AH313" s="91">
        <v>18.100000000000001</v>
      </c>
      <c r="AI313" s="91">
        <v>15.1</v>
      </c>
      <c r="AJ313" s="92"/>
      <c r="AL313" s="93">
        <f t="shared" si="115"/>
        <v>17.12</v>
      </c>
      <c r="AM313" s="91">
        <v>16.5</v>
      </c>
      <c r="AN313" s="91">
        <v>17.7</v>
      </c>
      <c r="AO313" s="91">
        <v>15.9</v>
      </c>
      <c r="AP313" s="91">
        <v>19.3</v>
      </c>
      <c r="AQ313" s="91">
        <v>16.2</v>
      </c>
      <c r="AR313" s="92"/>
      <c r="AT313" s="93">
        <f t="shared" si="116"/>
        <v>17.240000000000002</v>
      </c>
      <c r="AU313" s="91">
        <v>16.3</v>
      </c>
      <c r="AV313" s="91">
        <v>18</v>
      </c>
      <c r="AW313" s="91">
        <v>15.7</v>
      </c>
      <c r="AX313" s="91">
        <v>19.2</v>
      </c>
      <c r="AY313" s="91">
        <v>17</v>
      </c>
      <c r="AZ313" s="92"/>
      <c r="BB313" s="93">
        <f t="shared" si="117"/>
        <v>9.6666666666666661</v>
      </c>
      <c r="BC313" s="91">
        <v>9.4</v>
      </c>
      <c r="BE313" s="91">
        <v>9.1</v>
      </c>
      <c r="BF313" s="91">
        <v>10.5</v>
      </c>
      <c r="BH313" s="92"/>
      <c r="BJ313" s="93">
        <f t="shared" si="118"/>
        <v>12.78</v>
      </c>
      <c r="BK313" s="91">
        <v>11.9</v>
      </c>
      <c r="BL313" s="91">
        <v>13.3</v>
      </c>
      <c r="BM313" s="91">
        <v>10.8</v>
      </c>
      <c r="BN313" s="91">
        <v>14.8</v>
      </c>
      <c r="BO313" s="91">
        <v>13.1</v>
      </c>
      <c r="BR313" s="93">
        <f t="shared" si="119"/>
        <v>15.64</v>
      </c>
      <c r="BS313" s="91">
        <v>13.2</v>
      </c>
      <c r="BT313" s="91">
        <v>16.600000000000001</v>
      </c>
      <c r="BU313" s="91">
        <v>14.4</v>
      </c>
      <c r="BV313" s="91">
        <v>17.7</v>
      </c>
      <c r="BW313" s="91">
        <v>16.3</v>
      </c>
      <c r="BZ313" s="93">
        <f t="shared" si="120"/>
        <v>17.64</v>
      </c>
      <c r="CA313" s="91">
        <v>15.2</v>
      </c>
      <c r="CB313" s="91">
        <v>18.2</v>
      </c>
      <c r="CC313" s="91">
        <v>17.100000000000001</v>
      </c>
      <c r="CD313" s="91">
        <v>19.5</v>
      </c>
      <c r="CE313" s="91">
        <v>18.2</v>
      </c>
      <c r="CH313" s="93">
        <f t="shared" si="121"/>
        <v>16.740000000000002</v>
      </c>
      <c r="CI313" s="91">
        <v>14.6</v>
      </c>
      <c r="CJ313" s="91">
        <v>17</v>
      </c>
      <c r="CK313" s="91">
        <v>16.399999999999999</v>
      </c>
      <c r="CL313" s="91">
        <v>19.2</v>
      </c>
      <c r="CM313" s="91">
        <v>16.5</v>
      </c>
      <c r="CP313" s="93">
        <f t="shared" si="122"/>
        <v>16.099999999999998</v>
      </c>
      <c r="CQ313" s="91">
        <v>14.9</v>
      </c>
      <c r="CR313" s="91">
        <v>17.5</v>
      </c>
      <c r="CS313" s="91">
        <v>14.9</v>
      </c>
      <c r="CT313" s="91">
        <v>18.399999999999999</v>
      </c>
      <c r="CU313" s="91">
        <v>14.8</v>
      </c>
    </row>
    <row r="314" spans="3:99">
      <c r="C314" s="92">
        <f t="shared" si="123"/>
        <v>45970</v>
      </c>
      <c r="D314" s="93">
        <f t="shared" si="100"/>
        <v>13.642496</v>
      </c>
      <c r="E314" s="93">
        <f t="shared" si="101"/>
        <v>14.419999999999998</v>
      </c>
      <c r="F314" s="93">
        <f t="shared" si="102"/>
        <v>5.6424959999999995</v>
      </c>
      <c r="G314" s="93">
        <f>指導機関用調整項目!$G$2*F314/$F$367</f>
        <v>4.2164657807635543e-002</v>
      </c>
      <c r="H314" s="93">
        <f t="shared" si="124"/>
        <v>21.205902064871808</v>
      </c>
      <c r="J314" s="93">
        <f t="shared" si="103"/>
        <v>16.066666666666666</v>
      </c>
      <c r="K314" s="93">
        <f t="shared" si="104"/>
        <v>15.580000000000002</v>
      </c>
      <c r="L314" s="93">
        <f t="shared" si="105"/>
        <v>16.34</v>
      </c>
      <c r="M314" s="93">
        <f t="shared" si="106"/>
        <v>16.860000000000003</v>
      </c>
      <c r="N314" s="93">
        <f t="shared" si="107"/>
        <v>9.7333333333333325</v>
      </c>
      <c r="O314" s="93">
        <f t="shared" si="108"/>
        <v>13.26</v>
      </c>
      <c r="P314" s="93">
        <f t="shared" si="109"/>
        <v>14.419999999999998</v>
      </c>
      <c r="Q314" s="93">
        <f t="shared" si="110"/>
        <v>17.68</v>
      </c>
      <c r="R314" s="93">
        <f t="shared" si="111"/>
        <v>16.240000000000002</v>
      </c>
      <c r="S314" s="93">
        <f t="shared" si="112"/>
        <v>15.84</v>
      </c>
      <c r="V314" s="93">
        <f t="shared" si="113"/>
        <v>16.066666666666666</v>
      </c>
      <c r="X314" s="91">
        <v>15.9</v>
      </c>
      <c r="Y314" s="91">
        <v>14.2</v>
      </c>
      <c r="AA314" s="91">
        <v>18.100000000000001</v>
      </c>
      <c r="AB314" s="92"/>
      <c r="AD314" s="93">
        <f t="shared" si="114"/>
        <v>15.580000000000002</v>
      </c>
      <c r="AE314" s="91">
        <v>12.9</v>
      </c>
      <c r="AF314" s="91">
        <v>16.7</v>
      </c>
      <c r="AG314" s="91">
        <v>15.2</v>
      </c>
      <c r="AH314" s="91">
        <v>16.2</v>
      </c>
      <c r="AI314" s="91">
        <v>16.899999999999999</v>
      </c>
      <c r="AJ314" s="92"/>
      <c r="AL314" s="93">
        <f t="shared" si="115"/>
        <v>16.34</v>
      </c>
      <c r="AM314" s="91">
        <v>14.3</v>
      </c>
      <c r="AN314" s="91">
        <v>16.7</v>
      </c>
      <c r="AO314" s="91">
        <v>16</v>
      </c>
      <c r="AP314" s="91">
        <v>17.2</v>
      </c>
      <c r="AQ314" s="91">
        <v>17.5</v>
      </c>
      <c r="AR314" s="92"/>
      <c r="AT314" s="93">
        <f t="shared" si="116"/>
        <v>16.860000000000003</v>
      </c>
      <c r="AU314" s="91">
        <v>14.4</v>
      </c>
      <c r="AV314" s="91">
        <v>17.3</v>
      </c>
      <c r="AW314" s="91">
        <v>16.3</v>
      </c>
      <c r="AX314" s="91">
        <v>18.399999999999999</v>
      </c>
      <c r="AY314" s="91">
        <v>17.899999999999999</v>
      </c>
      <c r="AZ314" s="92"/>
      <c r="BB314" s="93">
        <f t="shared" si="117"/>
        <v>9.7333333333333325</v>
      </c>
      <c r="BC314" s="91">
        <v>8.6</v>
      </c>
      <c r="BE314" s="91">
        <v>8.8000000000000007</v>
      </c>
      <c r="BF314" s="91">
        <v>11.8</v>
      </c>
      <c r="BH314" s="92"/>
      <c r="BJ314" s="93">
        <f t="shared" si="118"/>
        <v>13.26</v>
      </c>
      <c r="BK314" s="91">
        <v>11.8</v>
      </c>
      <c r="BL314" s="91">
        <v>14.5</v>
      </c>
      <c r="BM314" s="91">
        <v>11</v>
      </c>
      <c r="BN314" s="91">
        <v>15.4</v>
      </c>
      <c r="BO314" s="91">
        <v>13.6</v>
      </c>
      <c r="BR314" s="93">
        <f t="shared" si="119"/>
        <v>14.419999999999998</v>
      </c>
      <c r="BS314" s="91">
        <v>13.3</v>
      </c>
      <c r="BT314" s="91">
        <v>16</v>
      </c>
      <c r="BU314" s="91">
        <v>14.8</v>
      </c>
      <c r="BV314" s="91">
        <v>16</v>
      </c>
      <c r="BW314" s="91">
        <v>12</v>
      </c>
      <c r="BZ314" s="93">
        <f t="shared" si="120"/>
        <v>17.68</v>
      </c>
      <c r="CA314" s="91">
        <v>16.3</v>
      </c>
      <c r="CB314" s="91">
        <v>18.7</v>
      </c>
      <c r="CC314" s="91">
        <v>16.8</v>
      </c>
      <c r="CD314" s="91">
        <v>18</v>
      </c>
      <c r="CE314" s="91">
        <v>18.600000000000001</v>
      </c>
      <c r="CH314" s="93">
        <f t="shared" si="121"/>
        <v>16.240000000000002</v>
      </c>
      <c r="CI314" s="91">
        <v>14.3</v>
      </c>
      <c r="CJ314" s="91">
        <v>17.2</v>
      </c>
      <c r="CK314" s="91">
        <v>14.5</v>
      </c>
      <c r="CL314" s="91">
        <v>17.5</v>
      </c>
      <c r="CM314" s="91">
        <v>17.7</v>
      </c>
      <c r="CP314" s="93">
        <f t="shared" si="122"/>
        <v>15.84</v>
      </c>
      <c r="CQ314" s="91">
        <v>13.3</v>
      </c>
      <c r="CR314" s="91">
        <v>16.8</v>
      </c>
      <c r="CS314" s="91">
        <v>14.7</v>
      </c>
      <c r="CT314" s="91">
        <v>17.100000000000001</v>
      </c>
      <c r="CU314" s="91">
        <v>17.3</v>
      </c>
    </row>
    <row r="315" spans="3:99">
      <c r="C315" s="92">
        <f t="shared" si="123"/>
        <v>45971</v>
      </c>
      <c r="D315" s="93">
        <f t="shared" si="100"/>
        <v>12.446212000000001</v>
      </c>
      <c r="E315" s="93">
        <f t="shared" si="101"/>
        <v>13.24</v>
      </c>
      <c r="F315" s="93">
        <f t="shared" si="102"/>
        <v>4.4462120000000009</v>
      </c>
      <c r="G315" s="93">
        <f>指導機関用調整項目!$G$2*F315/$F$367</f>
        <v>3.3225191036059733e-002</v>
      </c>
      <c r="H315" s="93">
        <f t="shared" si="124"/>
        <v>21.239127255907867</v>
      </c>
      <c r="J315" s="93">
        <f t="shared" si="103"/>
        <v>15.266666666666666</v>
      </c>
      <c r="K315" s="93">
        <f t="shared" si="104"/>
        <v>14.88</v>
      </c>
      <c r="L315" s="93">
        <f t="shared" si="105"/>
        <v>15.679999999999998</v>
      </c>
      <c r="M315" s="93">
        <f t="shared" si="106"/>
        <v>15.86</v>
      </c>
      <c r="N315" s="93">
        <f t="shared" si="107"/>
        <v>8.1666666666666661</v>
      </c>
      <c r="O315" s="93">
        <f t="shared" si="108"/>
        <v>11.14</v>
      </c>
      <c r="P315" s="93">
        <f t="shared" si="109"/>
        <v>13.24</v>
      </c>
      <c r="Q315" s="93">
        <f t="shared" si="110"/>
        <v>16.2</v>
      </c>
      <c r="R315" s="93">
        <f t="shared" si="111"/>
        <v>15</v>
      </c>
      <c r="S315" s="93">
        <f t="shared" si="112"/>
        <v>14.36</v>
      </c>
      <c r="V315" s="93">
        <f t="shared" si="113"/>
        <v>15.266666666666666</v>
      </c>
      <c r="X315" s="91">
        <v>15.9</v>
      </c>
      <c r="Y315" s="91">
        <v>15.6</v>
      </c>
      <c r="AA315" s="91">
        <v>14.3</v>
      </c>
      <c r="AB315" s="92"/>
      <c r="AD315" s="93">
        <f t="shared" si="114"/>
        <v>14.88</v>
      </c>
      <c r="AE315" s="91">
        <v>13.3</v>
      </c>
      <c r="AF315" s="91">
        <v>15.9</v>
      </c>
      <c r="AG315" s="91">
        <v>15.7</v>
      </c>
      <c r="AH315" s="91">
        <v>15.4</v>
      </c>
      <c r="AI315" s="91">
        <v>14.1</v>
      </c>
      <c r="AJ315" s="92"/>
      <c r="AL315" s="93">
        <f t="shared" si="115"/>
        <v>15.679999999999998</v>
      </c>
      <c r="AM315" s="91">
        <v>14.7</v>
      </c>
      <c r="AN315" s="91">
        <v>16.5</v>
      </c>
      <c r="AO315" s="91">
        <v>16.399999999999999</v>
      </c>
      <c r="AP315" s="91">
        <v>16</v>
      </c>
      <c r="AQ315" s="91">
        <v>14.8</v>
      </c>
      <c r="AR315" s="92"/>
      <c r="AT315" s="93">
        <f t="shared" si="116"/>
        <v>15.86</v>
      </c>
      <c r="AU315" s="91">
        <v>15</v>
      </c>
      <c r="AV315" s="91">
        <v>17</v>
      </c>
      <c r="AW315" s="91">
        <v>16.600000000000001</v>
      </c>
      <c r="AX315" s="91">
        <v>16</v>
      </c>
      <c r="AY315" s="91">
        <v>14.7</v>
      </c>
      <c r="AZ315" s="92"/>
      <c r="BB315" s="93">
        <f t="shared" si="117"/>
        <v>8.1666666666666661</v>
      </c>
      <c r="BC315" s="91">
        <v>7.8</v>
      </c>
      <c r="BE315" s="91">
        <v>8</v>
      </c>
      <c r="BF315" s="91">
        <v>8.6999999999999993</v>
      </c>
      <c r="BH315" s="92"/>
      <c r="BJ315" s="93">
        <f t="shared" si="118"/>
        <v>11.14</v>
      </c>
      <c r="BK315" s="91">
        <v>10.3</v>
      </c>
      <c r="BL315" s="91">
        <v>14</v>
      </c>
      <c r="BM315" s="91">
        <v>9.9</v>
      </c>
      <c r="BN315" s="91">
        <v>12.4</v>
      </c>
      <c r="BO315" s="91">
        <v>9.1</v>
      </c>
      <c r="BR315" s="93">
        <f t="shared" si="119"/>
        <v>13.24</v>
      </c>
      <c r="BS315" s="91">
        <v>14</v>
      </c>
      <c r="BT315" s="91">
        <v>15.9</v>
      </c>
      <c r="BU315" s="91">
        <v>14.6</v>
      </c>
      <c r="BV315" s="91">
        <v>11.6</v>
      </c>
      <c r="BW315" s="91">
        <v>10.1</v>
      </c>
      <c r="BZ315" s="93">
        <f t="shared" si="120"/>
        <v>16.2</v>
      </c>
      <c r="CA315" s="91">
        <v>17.100000000000001</v>
      </c>
      <c r="CB315" s="91">
        <v>17.7</v>
      </c>
      <c r="CC315" s="91">
        <v>17.399999999999999</v>
      </c>
      <c r="CD315" s="91">
        <v>14.4</v>
      </c>
      <c r="CE315" s="91">
        <v>14.4</v>
      </c>
      <c r="CH315" s="93">
        <f t="shared" si="121"/>
        <v>15</v>
      </c>
      <c r="CI315" s="91">
        <v>15.4</v>
      </c>
      <c r="CJ315" s="91">
        <v>17.100000000000001</v>
      </c>
      <c r="CK315" s="91">
        <v>15</v>
      </c>
      <c r="CL315" s="91">
        <v>13.7</v>
      </c>
      <c r="CM315" s="91">
        <v>13.8</v>
      </c>
      <c r="CP315" s="93">
        <f t="shared" si="122"/>
        <v>14.36</v>
      </c>
      <c r="CQ315" s="91">
        <v>14.1</v>
      </c>
      <c r="CR315" s="91">
        <v>16.399999999999999</v>
      </c>
      <c r="CS315" s="91">
        <v>14.5</v>
      </c>
      <c r="CT315" s="91">
        <v>12.9</v>
      </c>
      <c r="CU315" s="91">
        <v>13.9</v>
      </c>
    </row>
    <row r="316" spans="3:99">
      <c r="C316" s="92">
        <f t="shared" si="123"/>
        <v>45972</v>
      </c>
      <c r="D316" s="93">
        <f t="shared" si="100"/>
        <v>12.831455999999999</v>
      </c>
      <c r="E316" s="93">
        <f t="shared" si="101"/>
        <v>13.62</v>
      </c>
      <c r="F316" s="93">
        <f t="shared" si="102"/>
        <v>4.8314559999999993</v>
      </c>
      <c r="G316" s="93">
        <f>指導機関用調整項目!$G$2*F316/$F$367</f>
        <v>3.6104002369279055e-002</v>
      </c>
      <c r="H316" s="93">
        <f t="shared" si="124"/>
        <v>21.275231258277145</v>
      </c>
      <c r="J316" s="93">
        <f t="shared" si="103"/>
        <v>14.1</v>
      </c>
      <c r="K316" s="93">
        <f t="shared" si="104"/>
        <v>14.38</v>
      </c>
      <c r="L316" s="93">
        <f t="shared" si="105"/>
        <v>15.5</v>
      </c>
      <c r="M316" s="93">
        <f t="shared" si="106"/>
        <v>15.580000000000002</v>
      </c>
      <c r="N316" s="93">
        <f t="shared" si="107"/>
        <v>9.2999999999999989</v>
      </c>
      <c r="O316" s="93">
        <f t="shared" si="108"/>
        <v>11.2</v>
      </c>
      <c r="P316" s="93">
        <f t="shared" si="109"/>
        <v>13.62</v>
      </c>
      <c r="Q316" s="93">
        <f t="shared" si="110"/>
        <v>15.940000000000001</v>
      </c>
      <c r="R316" s="93">
        <f t="shared" si="111"/>
        <v>14.960000000000003</v>
      </c>
      <c r="S316" s="93">
        <f t="shared" si="112"/>
        <v>14.12</v>
      </c>
      <c r="V316" s="93">
        <f t="shared" si="113"/>
        <v>14.1</v>
      </c>
      <c r="X316" s="91">
        <v>15.3</v>
      </c>
      <c r="Y316" s="91">
        <v>15.1</v>
      </c>
      <c r="AA316" s="91">
        <v>11.9</v>
      </c>
      <c r="AB316" s="92"/>
      <c r="AD316" s="93">
        <f t="shared" si="114"/>
        <v>14.38</v>
      </c>
      <c r="AE316" s="91">
        <v>14.6</v>
      </c>
      <c r="AF316" s="91">
        <v>15.2</v>
      </c>
      <c r="AG316" s="91">
        <v>15.8</v>
      </c>
      <c r="AH316" s="91">
        <v>13.8</v>
      </c>
      <c r="AI316" s="91">
        <v>12.5</v>
      </c>
      <c r="AJ316" s="92"/>
      <c r="AL316" s="93">
        <f t="shared" si="115"/>
        <v>15.5</v>
      </c>
      <c r="AM316" s="91">
        <v>15.8</v>
      </c>
      <c r="AN316" s="91">
        <v>16.100000000000001</v>
      </c>
      <c r="AO316" s="91">
        <v>16.7</v>
      </c>
      <c r="AP316" s="91">
        <v>15.6</v>
      </c>
      <c r="AQ316" s="91">
        <v>13.3</v>
      </c>
      <c r="AR316" s="92"/>
      <c r="AT316" s="93">
        <f t="shared" si="116"/>
        <v>15.580000000000002</v>
      </c>
      <c r="AU316" s="91">
        <v>16.600000000000001</v>
      </c>
      <c r="AV316" s="91">
        <v>16.2</v>
      </c>
      <c r="AW316" s="91">
        <v>16.5</v>
      </c>
      <c r="AX316" s="91">
        <v>15.9</v>
      </c>
      <c r="AY316" s="91">
        <v>12.7</v>
      </c>
      <c r="AZ316" s="92"/>
      <c r="BB316" s="93">
        <f t="shared" si="117"/>
        <v>9.2999999999999989</v>
      </c>
      <c r="BC316" s="91">
        <v>10.1</v>
      </c>
      <c r="BE316" s="91">
        <v>8.4</v>
      </c>
      <c r="BF316" s="91">
        <v>9.4</v>
      </c>
      <c r="BH316" s="92"/>
      <c r="BJ316" s="93">
        <f t="shared" si="118"/>
        <v>11.2</v>
      </c>
      <c r="BK316" s="91">
        <v>13.5</v>
      </c>
      <c r="BL316" s="91">
        <v>13.9</v>
      </c>
      <c r="BM316" s="91">
        <v>9.6</v>
      </c>
      <c r="BN316" s="91">
        <v>12.3</v>
      </c>
      <c r="BO316" s="91">
        <v>6.7</v>
      </c>
      <c r="BR316" s="93">
        <f t="shared" si="119"/>
        <v>13.62</v>
      </c>
      <c r="BS316" s="91">
        <v>16.100000000000001</v>
      </c>
      <c r="BT316" s="91">
        <v>14</v>
      </c>
      <c r="BU316" s="91">
        <v>15.7</v>
      </c>
      <c r="BV316" s="91">
        <v>11.6</v>
      </c>
      <c r="BW316" s="91">
        <v>10.7</v>
      </c>
      <c r="BZ316" s="93">
        <f t="shared" si="120"/>
        <v>15.940000000000001</v>
      </c>
      <c r="CA316" s="91">
        <v>18.7</v>
      </c>
      <c r="CB316" s="91">
        <v>16.7</v>
      </c>
      <c r="CC316" s="91">
        <v>17.8</v>
      </c>
      <c r="CD316" s="91">
        <v>14.2</v>
      </c>
      <c r="CE316" s="91">
        <v>12.3</v>
      </c>
      <c r="CH316" s="93">
        <f t="shared" si="121"/>
        <v>14.960000000000003</v>
      </c>
      <c r="CI316" s="91">
        <v>17.899999999999999</v>
      </c>
      <c r="CJ316" s="91">
        <v>16.100000000000001</v>
      </c>
      <c r="CK316" s="91">
        <v>15.2</v>
      </c>
      <c r="CL316" s="91">
        <v>13.6</v>
      </c>
      <c r="CM316" s="91">
        <v>12</v>
      </c>
      <c r="CP316" s="93">
        <f t="shared" si="122"/>
        <v>14.12</v>
      </c>
      <c r="CQ316" s="91">
        <v>16.600000000000001</v>
      </c>
      <c r="CR316" s="91">
        <v>15</v>
      </c>
      <c r="CS316" s="91">
        <v>15.1</v>
      </c>
      <c r="CT316" s="91">
        <v>12.3</v>
      </c>
      <c r="CU316" s="91">
        <v>11.6</v>
      </c>
    </row>
    <row r="317" spans="3:99">
      <c r="C317" s="92">
        <f t="shared" si="123"/>
        <v>45973</v>
      </c>
      <c r="D317" s="93">
        <f t="shared" si="100"/>
        <v>13.155872000000002</v>
      </c>
      <c r="E317" s="93">
        <f t="shared" si="101"/>
        <v>13.940000000000001</v>
      </c>
      <c r="F317" s="93">
        <f t="shared" si="102"/>
        <v>5.1558720000000022</v>
      </c>
      <c r="G317" s="93">
        <f>指導機関用調整項目!$G$2*F317/$F$367</f>
        <v>3.8528264544621674e-002</v>
      </c>
      <c r="H317" s="93">
        <f t="shared" si="124"/>
        <v>21.313759522821766</v>
      </c>
      <c r="J317" s="93">
        <f t="shared" si="103"/>
        <v>13.966666666666667</v>
      </c>
      <c r="K317" s="93">
        <f t="shared" si="104"/>
        <v>14.779999999999998</v>
      </c>
      <c r="L317" s="93">
        <f t="shared" si="105"/>
        <v>15.580000000000002</v>
      </c>
      <c r="M317" s="93">
        <f t="shared" si="106"/>
        <v>16.04</v>
      </c>
      <c r="N317" s="93">
        <f t="shared" si="107"/>
        <v>10.4</v>
      </c>
      <c r="O317" s="93">
        <f t="shared" si="108"/>
        <v>12.04</v>
      </c>
      <c r="P317" s="93">
        <f t="shared" si="109"/>
        <v>13.940000000000001</v>
      </c>
      <c r="Q317" s="93">
        <f t="shared" si="110"/>
        <v>16.2</v>
      </c>
      <c r="R317" s="93">
        <f t="shared" si="111"/>
        <v>15.059999999999999</v>
      </c>
      <c r="S317" s="93">
        <f t="shared" si="112"/>
        <v>14.16</v>
      </c>
      <c r="V317" s="93">
        <f t="shared" si="113"/>
        <v>13.966666666666667</v>
      </c>
      <c r="X317" s="91">
        <v>13.8</v>
      </c>
      <c r="Y317" s="91">
        <v>16</v>
      </c>
      <c r="AA317" s="91">
        <v>12.1</v>
      </c>
      <c r="AB317" s="92"/>
      <c r="AD317" s="93">
        <f t="shared" si="114"/>
        <v>14.779999999999998</v>
      </c>
      <c r="AE317" s="91">
        <v>17.899999999999999</v>
      </c>
      <c r="AF317" s="91">
        <v>13.9</v>
      </c>
      <c r="AG317" s="91">
        <v>16.399999999999999</v>
      </c>
      <c r="AH317" s="91">
        <v>13</v>
      </c>
      <c r="AI317" s="91">
        <v>12.7</v>
      </c>
      <c r="AJ317" s="92"/>
      <c r="AL317" s="93">
        <f t="shared" si="115"/>
        <v>15.580000000000002</v>
      </c>
      <c r="AM317" s="91">
        <v>18.7</v>
      </c>
      <c r="AN317" s="91">
        <v>14.5</v>
      </c>
      <c r="AO317" s="91">
        <v>16.8</v>
      </c>
      <c r="AP317" s="91">
        <v>14</v>
      </c>
      <c r="AQ317" s="91">
        <v>13.9</v>
      </c>
      <c r="AR317" s="92"/>
      <c r="AT317" s="93">
        <f t="shared" si="116"/>
        <v>16.04</v>
      </c>
      <c r="AU317" s="91">
        <v>19.3</v>
      </c>
      <c r="AV317" s="91">
        <v>15.4</v>
      </c>
      <c r="AW317" s="91">
        <v>17.2</v>
      </c>
      <c r="AX317" s="91">
        <v>14.8</v>
      </c>
      <c r="AY317" s="91">
        <v>13.5</v>
      </c>
      <c r="AZ317" s="92"/>
      <c r="BB317" s="93">
        <f t="shared" si="117"/>
        <v>10.4</v>
      </c>
      <c r="BC317" s="91">
        <v>14</v>
      </c>
      <c r="BE317" s="91">
        <v>10.1</v>
      </c>
      <c r="BF317" s="91">
        <v>7.1</v>
      </c>
      <c r="BH317" s="92"/>
      <c r="BJ317" s="93">
        <f t="shared" si="118"/>
        <v>12.04</v>
      </c>
      <c r="BK317" s="91">
        <v>16.3</v>
      </c>
      <c r="BL317" s="91">
        <v>12.8</v>
      </c>
      <c r="BM317" s="91">
        <v>11.4</v>
      </c>
      <c r="BN317" s="91">
        <v>11.4</v>
      </c>
      <c r="BO317" s="91">
        <v>8.3000000000000007</v>
      </c>
      <c r="BR317" s="93">
        <f t="shared" si="119"/>
        <v>13.940000000000001</v>
      </c>
      <c r="BS317" s="91">
        <v>18.3</v>
      </c>
      <c r="BT317" s="91">
        <v>12.7</v>
      </c>
      <c r="BU317" s="91">
        <v>16.5</v>
      </c>
      <c r="BV317" s="91">
        <v>10.6</v>
      </c>
      <c r="BW317" s="91">
        <v>11.6</v>
      </c>
      <c r="BZ317" s="93">
        <f t="shared" si="120"/>
        <v>16.2</v>
      </c>
      <c r="CA317" s="91">
        <v>20.2</v>
      </c>
      <c r="CB317" s="91">
        <v>15.2</v>
      </c>
      <c r="CC317" s="91">
        <v>18.7</v>
      </c>
      <c r="CD317" s="91">
        <v>13.4</v>
      </c>
      <c r="CE317" s="91">
        <v>13.5</v>
      </c>
      <c r="CH317" s="93">
        <f t="shared" si="121"/>
        <v>15.059999999999999</v>
      </c>
      <c r="CI317" s="91">
        <v>19.5</v>
      </c>
      <c r="CJ317" s="91">
        <v>14.6</v>
      </c>
      <c r="CK317" s="91">
        <v>16.399999999999999</v>
      </c>
      <c r="CL317" s="91">
        <v>12.5</v>
      </c>
      <c r="CM317" s="91">
        <v>12.3</v>
      </c>
      <c r="CP317" s="93">
        <f t="shared" si="122"/>
        <v>14.16</v>
      </c>
      <c r="CQ317" s="91">
        <v>18.600000000000001</v>
      </c>
      <c r="CR317" s="91">
        <v>13.4</v>
      </c>
      <c r="CS317" s="91">
        <v>15.8</v>
      </c>
      <c r="CT317" s="91">
        <v>11.2</v>
      </c>
      <c r="CU317" s="91">
        <v>11.8</v>
      </c>
    </row>
    <row r="318" spans="3:99">
      <c r="C318" s="92">
        <f t="shared" si="123"/>
        <v>45974</v>
      </c>
      <c r="D318" s="93">
        <f t="shared" si="100"/>
        <v>12.993663999999999</v>
      </c>
      <c r="E318" s="93">
        <f t="shared" si="101"/>
        <v>13.779999999999998</v>
      </c>
      <c r="F318" s="93">
        <f t="shared" si="102"/>
        <v>4.993663999999999</v>
      </c>
      <c r="G318" s="93">
        <f>指導機関用調整項目!$G$2*F318/$F$367</f>
        <v>3.7316133456950354e-002</v>
      </c>
      <c r="H318" s="93">
        <f t="shared" si="124"/>
        <v>21.351075656278717</v>
      </c>
      <c r="J318" s="93">
        <f t="shared" si="103"/>
        <v>13.266666666666666</v>
      </c>
      <c r="K318" s="93">
        <f t="shared" si="104"/>
        <v>13.819999999999999</v>
      </c>
      <c r="L318" s="93">
        <f t="shared" si="105"/>
        <v>14.440000000000001</v>
      </c>
      <c r="M318" s="93">
        <f t="shared" si="106"/>
        <v>14.88</v>
      </c>
      <c r="N318" s="93">
        <f t="shared" si="107"/>
        <v>9.5</v>
      </c>
      <c r="O318" s="93">
        <f t="shared" si="108"/>
        <v>10.139999999999999</v>
      </c>
      <c r="P318" s="93">
        <f t="shared" si="109"/>
        <v>13.779999999999998</v>
      </c>
      <c r="Q318" s="93">
        <f t="shared" si="110"/>
        <v>15.7</v>
      </c>
      <c r="R318" s="93">
        <f t="shared" si="111"/>
        <v>14.62</v>
      </c>
      <c r="S318" s="93">
        <f t="shared" si="112"/>
        <v>13.579999999999998</v>
      </c>
      <c r="V318" s="93">
        <f t="shared" si="113"/>
        <v>13.266666666666666</v>
      </c>
      <c r="X318" s="91">
        <v>11</v>
      </c>
      <c r="Y318" s="91">
        <v>16.899999999999999</v>
      </c>
      <c r="AA318" s="91">
        <v>11.9</v>
      </c>
      <c r="AB318" s="92"/>
      <c r="AD318" s="93">
        <f t="shared" si="114"/>
        <v>13.819999999999999</v>
      </c>
      <c r="AE318" s="91">
        <v>17.5</v>
      </c>
      <c r="AF318" s="91">
        <v>11.2</v>
      </c>
      <c r="AG318" s="91">
        <v>17.3</v>
      </c>
      <c r="AH318" s="91">
        <v>11.5</v>
      </c>
      <c r="AI318" s="91">
        <v>11.6</v>
      </c>
      <c r="AJ318" s="92"/>
      <c r="AL318" s="93">
        <f t="shared" si="115"/>
        <v>14.440000000000001</v>
      </c>
      <c r="AM318" s="91">
        <v>18.399999999999999</v>
      </c>
      <c r="AN318" s="91">
        <v>11.8</v>
      </c>
      <c r="AO318" s="91">
        <v>17.3</v>
      </c>
      <c r="AP318" s="91">
        <v>11.9</v>
      </c>
      <c r="AQ318" s="91">
        <v>12.8</v>
      </c>
      <c r="AR318" s="92"/>
      <c r="AT318" s="93">
        <f t="shared" si="116"/>
        <v>14.88</v>
      </c>
      <c r="AU318" s="91">
        <v>19.100000000000001</v>
      </c>
      <c r="AV318" s="91">
        <v>12</v>
      </c>
      <c r="AW318" s="91">
        <v>17.600000000000001</v>
      </c>
      <c r="AX318" s="91">
        <v>12.4</v>
      </c>
      <c r="AY318" s="91">
        <v>13.3</v>
      </c>
      <c r="AZ318" s="92"/>
      <c r="BB318" s="93">
        <f t="shared" si="117"/>
        <v>9.5</v>
      </c>
      <c r="BC318" s="91">
        <v>12.4</v>
      </c>
      <c r="BE318" s="91">
        <v>11.1</v>
      </c>
      <c r="BF318" s="91">
        <v>5</v>
      </c>
      <c r="BH318" s="92"/>
      <c r="BJ318" s="93">
        <f t="shared" si="118"/>
        <v>10.139999999999999</v>
      </c>
      <c r="BK318" s="91">
        <v>15.1</v>
      </c>
      <c r="BL318" s="91">
        <v>6</v>
      </c>
      <c r="BM318" s="91">
        <v>13.2</v>
      </c>
      <c r="BN318" s="91">
        <v>7.4</v>
      </c>
      <c r="BO318" s="91">
        <v>9</v>
      </c>
      <c r="BR318" s="93">
        <f t="shared" si="119"/>
        <v>13.779999999999998</v>
      </c>
      <c r="BS318" s="91">
        <v>18.100000000000001</v>
      </c>
      <c r="BT318" s="91">
        <v>9.4</v>
      </c>
      <c r="BU318" s="91">
        <v>16.899999999999999</v>
      </c>
      <c r="BV318" s="91">
        <v>10.199999999999999</v>
      </c>
      <c r="BW318" s="91">
        <v>14.3</v>
      </c>
      <c r="BZ318" s="93">
        <f t="shared" si="120"/>
        <v>15.7</v>
      </c>
      <c r="CA318" s="91">
        <v>20.3</v>
      </c>
      <c r="CB318" s="91">
        <v>12</v>
      </c>
      <c r="CC318" s="91">
        <v>18.5</v>
      </c>
      <c r="CD318" s="91">
        <v>12.9</v>
      </c>
      <c r="CE318" s="91">
        <v>14.8</v>
      </c>
      <c r="CH318" s="93">
        <f t="shared" si="121"/>
        <v>14.62</v>
      </c>
      <c r="CI318" s="91">
        <v>19.5</v>
      </c>
      <c r="CJ318" s="91">
        <v>11.8</v>
      </c>
      <c r="CK318" s="91">
        <v>17.2</v>
      </c>
      <c r="CL318" s="91">
        <v>11.5</v>
      </c>
      <c r="CM318" s="91">
        <v>13.1</v>
      </c>
      <c r="CP318" s="93">
        <f t="shared" si="122"/>
        <v>13.579999999999998</v>
      </c>
      <c r="CQ318" s="91">
        <v>17.7</v>
      </c>
      <c r="CR318" s="91">
        <v>11.1</v>
      </c>
      <c r="CS318" s="91">
        <v>15.4</v>
      </c>
      <c r="CT318" s="91">
        <v>11.2</v>
      </c>
      <c r="CU318" s="91">
        <v>12.5</v>
      </c>
    </row>
    <row r="319" spans="3:99">
      <c r="C319" s="92">
        <f t="shared" si="123"/>
        <v>45975</v>
      </c>
      <c r="D319" s="93">
        <f t="shared" si="100"/>
        <v>12.588144000000002</v>
      </c>
      <c r="E319" s="93">
        <f t="shared" si="101"/>
        <v>13.38</v>
      </c>
      <c r="F319" s="93">
        <f t="shared" si="102"/>
        <v>4.5881440000000016</v>
      </c>
      <c r="G319" s="93">
        <f>指導機関用調整項目!$G$2*F319/$F$367</f>
        <v>3.4285805737772124e-002</v>
      </c>
      <c r="H319" s="93">
        <f t="shared" si="124"/>
        <v>21.385361462016487</v>
      </c>
      <c r="J319" s="93">
        <f t="shared" si="103"/>
        <v>13.533333333333331</v>
      </c>
      <c r="K319" s="93">
        <f t="shared" si="104"/>
        <v>14.319999999999999</v>
      </c>
      <c r="L319" s="93">
        <f t="shared" si="105"/>
        <v>15.26</v>
      </c>
      <c r="M319" s="93">
        <f t="shared" si="106"/>
        <v>15.180000000000001</v>
      </c>
      <c r="N319" s="93">
        <f t="shared" si="107"/>
        <v>9.5</v>
      </c>
      <c r="O319" s="93">
        <f t="shared" si="108"/>
        <v>10.46</v>
      </c>
      <c r="P319" s="93">
        <f t="shared" si="109"/>
        <v>13.38</v>
      </c>
      <c r="Q319" s="93">
        <f t="shared" si="110"/>
        <v>15.84</v>
      </c>
      <c r="R319" s="93">
        <f t="shared" si="111"/>
        <v>14.64</v>
      </c>
      <c r="S319" s="93">
        <f t="shared" si="112"/>
        <v>13.819999999999999</v>
      </c>
      <c r="V319" s="93">
        <f t="shared" si="113"/>
        <v>13.533333333333331</v>
      </c>
      <c r="X319" s="91">
        <v>10</v>
      </c>
      <c r="Y319" s="91">
        <v>16.399999999999999</v>
      </c>
      <c r="AA319" s="91">
        <v>14.2</v>
      </c>
      <c r="AB319" s="92"/>
      <c r="AD319" s="93">
        <f t="shared" si="114"/>
        <v>14.319999999999999</v>
      </c>
      <c r="AE319" s="91">
        <v>17</v>
      </c>
      <c r="AF319" s="91">
        <v>11.2</v>
      </c>
      <c r="AG319" s="91">
        <v>15.7</v>
      </c>
      <c r="AH319" s="91">
        <v>12.9</v>
      </c>
      <c r="AI319" s="91">
        <v>14.8</v>
      </c>
      <c r="AJ319" s="92"/>
      <c r="AL319" s="93">
        <f t="shared" si="115"/>
        <v>15.26</v>
      </c>
      <c r="AM319" s="91">
        <v>18.3</v>
      </c>
      <c r="AN319" s="91">
        <v>12</v>
      </c>
      <c r="AO319" s="91">
        <v>17.2</v>
      </c>
      <c r="AP319" s="91">
        <v>13.5</v>
      </c>
      <c r="AQ319" s="91">
        <v>15.3</v>
      </c>
      <c r="AR319" s="92"/>
      <c r="AT319" s="93">
        <f t="shared" si="116"/>
        <v>15.180000000000001</v>
      </c>
      <c r="AU319" s="91">
        <v>18.2</v>
      </c>
      <c r="AV319" s="91">
        <v>11.7</v>
      </c>
      <c r="AW319" s="91">
        <v>17</v>
      </c>
      <c r="AX319" s="91">
        <v>13.8</v>
      </c>
      <c r="AY319" s="91">
        <v>15.2</v>
      </c>
      <c r="AZ319" s="92"/>
      <c r="BB319" s="93">
        <f t="shared" si="117"/>
        <v>9.5</v>
      </c>
      <c r="BC319" s="91">
        <v>11.2</v>
      </c>
      <c r="BE319" s="91">
        <v>10.199999999999999</v>
      </c>
      <c r="BF319" s="91">
        <v>7.1</v>
      </c>
      <c r="BH319" s="92"/>
      <c r="BJ319" s="93">
        <f t="shared" si="118"/>
        <v>10.46</v>
      </c>
      <c r="BK319" s="91">
        <v>13.2</v>
      </c>
      <c r="BL319" s="91">
        <v>6</v>
      </c>
      <c r="BM319" s="91">
        <v>13.4</v>
      </c>
      <c r="BN319" s="91">
        <v>8.8000000000000007</v>
      </c>
      <c r="BO319" s="91">
        <v>10.9</v>
      </c>
      <c r="BR319" s="93">
        <f t="shared" si="119"/>
        <v>13.38</v>
      </c>
      <c r="BS319" s="91">
        <v>16.8</v>
      </c>
      <c r="BT319" s="91">
        <v>9.1999999999999993</v>
      </c>
      <c r="BU319" s="91">
        <v>14.3</v>
      </c>
      <c r="BV319" s="91">
        <v>11.9</v>
      </c>
      <c r="BW319" s="91">
        <v>14.7</v>
      </c>
      <c r="BZ319" s="93">
        <f t="shared" si="120"/>
        <v>15.84</v>
      </c>
      <c r="CA319" s="91">
        <v>19.2</v>
      </c>
      <c r="CB319" s="91">
        <v>11.5</v>
      </c>
      <c r="CC319" s="91">
        <v>17.2</v>
      </c>
      <c r="CD319" s="91">
        <v>14.8</v>
      </c>
      <c r="CE319" s="91">
        <v>16.5</v>
      </c>
      <c r="CH319" s="93">
        <f t="shared" si="121"/>
        <v>14.64</v>
      </c>
      <c r="CI319" s="91">
        <v>17.7</v>
      </c>
      <c r="CJ319" s="91">
        <v>11.7</v>
      </c>
      <c r="CK319" s="91">
        <v>16.3</v>
      </c>
      <c r="CL319" s="91">
        <v>13</v>
      </c>
      <c r="CM319" s="91">
        <v>14.5</v>
      </c>
      <c r="CP319" s="93">
        <f t="shared" si="122"/>
        <v>13.819999999999999</v>
      </c>
      <c r="CQ319" s="91">
        <v>16.899999999999999</v>
      </c>
      <c r="CR319" s="91">
        <v>11</v>
      </c>
      <c r="CS319" s="91">
        <v>14.7</v>
      </c>
      <c r="CT319" s="91">
        <v>12.3</v>
      </c>
      <c r="CU319" s="91">
        <v>14.2</v>
      </c>
    </row>
    <row r="320" spans="3:99">
      <c r="C320" s="92">
        <f t="shared" si="123"/>
        <v>45976</v>
      </c>
      <c r="D320" s="93">
        <f t="shared" si="100"/>
        <v>12.547592</v>
      </c>
      <c r="E320" s="93">
        <f t="shared" si="101"/>
        <v>13.34</v>
      </c>
      <c r="F320" s="93">
        <f t="shared" si="102"/>
        <v>4.5475919999999999</v>
      </c>
      <c r="G320" s="93">
        <f>指導機関用調整項目!$G$2*F320/$F$367</f>
        <v>3.3982772965854287e-002</v>
      </c>
      <c r="H320" s="93">
        <f t="shared" si="124"/>
        <v>21.41934423498234</v>
      </c>
      <c r="J320" s="93">
        <f t="shared" si="103"/>
        <v>12.566666666666668</v>
      </c>
      <c r="K320" s="93">
        <f t="shared" si="104"/>
        <v>13.9</v>
      </c>
      <c r="L320" s="93">
        <f t="shared" si="105"/>
        <v>14.6</v>
      </c>
      <c r="M320" s="93">
        <f t="shared" si="106"/>
        <v>14.64</v>
      </c>
      <c r="N320" s="93">
        <f t="shared" si="107"/>
        <v>8.4333333333333336</v>
      </c>
      <c r="O320" s="93">
        <f t="shared" si="108"/>
        <v>10.040000000000001</v>
      </c>
      <c r="P320" s="93">
        <f t="shared" si="109"/>
        <v>13.34</v>
      </c>
      <c r="Q320" s="93">
        <f t="shared" si="110"/>
        <v>15.62</v>
      </c>
      <c r="R320" s="93">
        <f t="shared" si="111"/>
        <v>14.24</v>
      </c>
      <c r="S320" s="93">
        <f t="shared" si="112"/>
        <v>13.84</v>
      </c>
      <c r="V320" s="93">
        <f t="shared" si="113"/>
        <v>12.566666666666668</v>
      </c>
      <c r="X320" s="91">
        <v>10.5</v>
      </c>
      <c r="Y320" s="91">
        <v>13.8</v>
      </c>
      <c r="AA320" s="91">
        <v>13.4</v>
      </c>
      <c r="AB320" s="92"/>
      <c r="AD320" s="93">
        <f t="shared" si="114"/>
        <v>13.9</v>
      </c>
      <c r="AE320" s="91">
        <v>16.8</v>
      </c>
      <c r="AF320" s="91">
        <v>10.8</v>
      </c>
      <c r="AG320" s="91">
        <v>13.9</v>
      </c>
      <c r="AH320" s="91">
        <v>13.3</v>
      </c>
      <c r="AI320" s="91">
        <v>14.7</v>
      </c>
      <c r="AJ320" s="92"/>
      <c r="AL320" s="93">
        <f t="shared" si="115"/>
        <v>14.6</v>
      </c>
      <c r="AM320" s="91">
        <v>16.899999999999999</v>
      </c>
      <c r="AN320" s="91">
        <v>12</v>
      </c>
      <c r="AO320" s="91">
        <v>14.6</v>
      </c>
      <c r="AP320" s="91">
        <v>13.8</v>
      </c>
      <c r="AQ320" s="91">
        <v>15.7</v>
      </c>
      <c r="AR320" s="92"/>
      <c r="AT320" s="93">
        <f t="shared" si="116"/>
        <v>14.64</v>
      </c>
      <c r="AU320" s="91">
        <v>17.399999999999999</v>
      </c>
      <c r="AV320" s="91">
        <v>12.2</v>
      </c>
      <c r="AW320" s="91">
        <v>14.8</v>
      </c>
      <c r="AX320" s="91">
        <v>13.5</v>
      </c>
      <c r="AY320" s="91">
        <v>15.3</v>
      </c>
      <c r="AZ320" s="92"/>
      <c r="BB320" s="93">
        <f t="shared" si="117"/>
        <v>8.4333333333333336</v>
      </c>
      <c r="BC320" s="91">
        <v>10.7</v>
      </c>
      <c r="BE320" s="91">
        <v>7.9</v>
      </c>
      <c r="BF320" s="91">
        <v>6.7</v>
      </c>
      <c r="BH320" s="92"/>
      <c r="BJ320" s="93">
        <f t="shared" si="118"/>
        <v>10.040000000000001</v>
      </c>
      <c r="BK320" s="91">
        <v>14</v>
      </c>
      <c r="BL320" s="91">
        <v>6.7</v>
      </c>
      <c r="BM320" s="91">
        <v>11.6</v>
      </c>
      <c r="BN320" s="91">
        <v>8.1999999999999993</v>
      </c>
      <c r="BO320" s="91">
        <v>9.6999999999999993</v>
      </c>
      <c r="BR320" s="93">
        <f t="shared" si="119"/>
        <v>13.34</v>
      </c>
      <c r="BS320" s="91">
        <v>15.5</v>
      </c>
      <c r="BT320" s="91">
        <v>10.8</v>
      </c>
      <c r="BU320" s="91">
        <v>13.3</v>
      </c>
      <c r="BV320" s="91">
        <v>12.8</v>
      </c>
      <c r="BW320" s="91">
        <v>14.3</v>
      </c>
      <c r="BZ320" s="93">
        <f t="shared" si="120"/>
        <v>15.62</v>
      </c>
      <c r="CA320" s="91">
        <v>18.5</v>
      </c>
      <c r="CB320" s="91">
        <v>12.4</v>
      </c>
      <c r="CC320" s="91">
        <v>15.3</v>
      </c>
      <c r="CD320" s="91">
        <v>14.9</v>
      </c>
      <c r="CE320" s="91">
        <v>17</v>
      </c>
      <c r="CH320" s="93">
        <f t="shared" si="121"/>
        <v>14.24</v>
      </c>
      <c r="CI320" s="91">
        <v>17.399999999999999</v>
      </c>
      <c r="CJ320" s="91">
        <v>10.5</v>
      </c>
      <c r="CK320" s="91">
        <v>14.9</v>
      </c>
      <c r="CL320" s="91">
        <v>14.2</v>
      </c>
      <c r="CM320" s="91">
        <v>14.2</v>
      </c>
      <c r="CP320" s="93">
        <f t="shared" si="122"/>
        <v>13.84</v>
      </c>
      <c r="CQ320" s="91">
        <v>16.3</v>
      </c>
      <c r="CR320" s="91">
        <v>10.9</v>
      </c>
      <c r="CS320" s="91">
        <v>14.1</v>
      </c>
      <c r="CT320" s="91">
        <v>13</v>
      </c>
      <c r="CU320" s="91">
        <v>14.9</v>
      </c>
    </row>
    <row r="321" spans="3:99">
      <c r="C321" s="92">
        <f t="shared" si="123"/>
        <v>45977</v>
      </c>
      <c r="D321" s="93">
        <f t="shared" si="100"/>
        <v>13.378908000000001</v>
      </c>
      <c r="E321" s="93">
        <f t="shared" si="101"/>
        <v>14.16</v>
      </c>
      <c r="F321" s="93">
        <f t="shared" si="102"/>
        <v>5.3789080000000009</v>
      </c>
      <c r="G321" s="93">
        <f>指導機関用調整項目!$G$2*F321/$F$367</f>
        <v>4.0194944790169697e-002</v>
      </c>
      <c r="H321" s="93">
        <f t="shared" si="124"/>
        <v>21.459539179772509</v>
      </c>
      <c r="J321" s="93">
        <f t="shared" si="103"/>
        <v>12.733333333333334</v>
      </c>
      <c r="K321" s="93">
        <f t="shared" si="104"/>
        <v>14.16</v>
      </c>
      <c r="L321" s="93">
        <f t="shared" si="105"/>
        <v>14.920000000000002</v>
      </c>
      <c r="M321" s="93">
        <f t="shared" si="106"/>
        <v>15.28</v>
      </c>
      <c r="N321" s="93">
        <f t="shared" si="107"/>
        <v>9.2000000000000011</v>
      </c>
      <c r="O321" s="93">
        <f t="shared" si="108"/>
        <v>10.059999999999999</v>
      </c>
      <c r="P321" s="93">
        <f t="shared" si="109"/>
        <v>14.16</v>
      </c>
      <c r="Q321" s="93">
        <f t="shared" si="110"/>
        <v>16.220000000000002</v>
      </c>
      <c r="R321" s="93">
        <f t="shared" si="111"/>
        <v>14.779999999999998</v>
      </c>
      <c r="S321" s="93">
        <f t="shared" si="112"/>
        <v>14.020000000000001</v>
      </c>
      <c r="V321" s="93">
        <f t="shared" si="113"/>
        <v>12.733333333333334</v>
      </c>
      <c r="X321" s="91">
        <v>11.8</v>
      </c>
      <c r="Y321" s="91">
        <v>13</v>
      </c>
      <c r="AA321" s="91">
        <v>13.4</v>
      </c>
      <c r="AB321" s="92"/>
      <c r="AD321" s="93">
        <f t="shared" si="114"/>
        <v>14.16</v>
      </c>
      <c r="AE321" s="91">
        <v>17.2</v>
      </c>
      <c r="AF321" s="91">
        <v>12.2</v>
      </c>
      <c r="AG321" s="91">
        <v>13.3</v>
      </c>
      <c r="AH321" s="91">
        <v>14.3</v>
      </c>
      <c r="AI321" s="91">
        <v>13.8</v>
      </c>
      <c r="AJ321" s="92"/>
      <c r="AL321" s="93">
        <f t="shared" si="115"/>
        <v>14.920000000000002</v>
      </c>
      <c r="AM321" s="91">
        <v>17.399999999999999</v>
      </c>
      <c r="AN321" s="91">
        <v>13.5</v>
      </c>
      <c r="AO321" s="91">
        <v>13.8</v>
      </c>
      <c r="AP321" s="91">
        <v>15</v>
      </c>
      <c r="AQ321" s="91">
        <v>14.9</v>
      </c>
      <c r="AR321" s="92"/>
      <c r="AT321" s="93">
        <f t="shared" si="116"/>
        <v>15.28</v>
      </c>
      <c r="AU321" s="91">
        <v>18.100000000000001</v>
      </c>
      <c r="AV321" s="91">
        <v>13.7</v>
      </c>
      <c r="AW321" s="91">
        <v>14.3</v>
      </c>
      <c r="AX321" s="91">
        <v>14.9</v>
      </c>
      <c r="AY321" s="91">
        <v>15.4</v>
      </c>
      <c r="AZ321" s="92"/>
      <c r="BB321" s="93">
        <f t="shared" si="117"/>
        <v>9.2000000000000011</v>
      </c>
      <c r="BC321" s="91">
        <v>13.2</v>
      </c>
      <c r="BE321" s="91">
        <v>6.5</v>
      </c>
      <c r="BF321" s="91">
        <v>7.9</v>
      </c>
      <c r="BH321" s="92"/>
      <c r="BJ321" s="93">
        <f t="shared" si="118"/>
        <v>10.059999999999999</v>
      </c>
      <c r="BK321" s="91">
        <v>15.8</v>
      </c>
      <c r="BL321" s="91">
        <v>8.6999999999999993</v>
      </c>
      <c r="BM321" s="91">
        <v>6</v>
      </c>
      <c r="BN321" s="91">
        <v>10</v>
      </c>
      <c r="BO321" s="91">
        <v>9.8000000000000007</v>
      </c>
      <c r="BR321" s="93">
        <f t="shared" si="119"/>
        <v>14.16</v>
      </c>
      <c r="BS321" s="91">
        <v>17.2</v>
      </c>
      <c r="BT321" s="91">
        <v>12.5</v>
      </c>
      <c r="BU321" s="91">
        <v>11.6</v>
      </c>
      <c r="BV321" s="91">
        <v>14.2</v>
      </c>
      <c r="BW321" s="91">
        <v>15.3</v>
      </c>
      <c r="BZ321" s="93">
        <f t="shared" si="120"/>
        <v>16.220000000000002</v>
      </c>
      <c r="CA321" s="91">
        <v>19.2</v>
      </c>
      <c r="CB321" s="91">
        <v>15.5</v>
      </c>
      <c r="CC321" s="91">
        <v>14</v>
      </c>
      <c r="CD321" s="91">
        <v>15.4</v>
      </c>
      <c r="CE321" s="91">
        <v>17</v>
      </c>
      <c r="CH321" s="93">
        <f t="shared" si="121"/>
        <v>14.779999999999998</v>
      </c>
      <c r="CI321" s="91">
        <v>18.5</v>
      </c>
      <c r="CJ321" s="91">
        <v>13</v>
      </c>
      <c r="CK321" s="91">
        <v>13.3</v>
      </c>
      <c r="CL321" s="91">
        <v>14.3</v>
      </c>
      <c r="CM321" s="91">
        <v>14.8</v>
      </c>
      <c r="CP321" s="93">
        <f t="shared" si="122"/>
        <v>14.020000000000001</v>
      </c>
      <c r="CQ321" s="91">
        <v>17.3</v>
      </c>
      <c r="CR321" s="91">
        <v>12.5</v>
      </c>
      <c r="CS321" s="91">
        <v>12.4</v>
      </c>
      <c r="CT321" s="91">
        <v>14</v>
      </c>
      <c r="CU321" s="91">
        <v>13.9</v>
      </c>
    </row>
    <row r="322" spans="3:99">
      <c r="C322" s="92">
        <f t="shared" si="123"/>
        <v>45978</v>
      </c>
      <c r="D322" s="93">
        <f t="shared" ref="D322:D366" si="125">E322*1.0138-0.9765</f>
        <v>13.155871999999999</v>
      </c>
      <c r="E322" s="93">
        <f t="shared" ref="E322:E366" si="126">INDEX(J322:S322,,MATCH($A$14,$J$1:$S$1,FALSE))</f>
        <v>13.939999999999998</v>
      </c>
      <c r="F322" s="93">
        <f t="shared" ref="F322:F366" si="127">IF(D322&gt;8,D322-8,D322*0.05)</f>
        <v>5.1558719999999987</v>
      </c>
      <c r="G322" s="93">
        <f>指導機関用調整項目!$G$2*F322/$F$367</f>
        <v>3.8528264544621646e-002</v>
      </c>
      <c r="H322" s="93">
        <f t="shared" si="124"/>
        <v>21.49806744431713</v>
      </c>
      <c r="J322" s="93">
        <f t="shared" ref="J322:J366" si="128">V322</f>
        <v>13.933333333333335</v>
      </c>
      <c r="K322" s="93">
        <f t="shared" ref="K322:K366" si="129">AD322</f>
        <v>14.440000000000001</v>
      </c>
      <c r="L322" s="93">
        <f t="shared" ref="L322:L366" si="130">AL322</f>
        <v>15.319999999999999</v>
      </c>
      <c r="M322" s="93">
        <f t="shared" ref="M322:M366" si="131">AT322</f>
        <v>15.720000000000002</v>
      </c>
      <c r="N322" s="93">
        <f t="shared" ref="N322:N366" si="132">BB322</f>
        <v>8.9</v>
      </c>
      <c r="O322" s="93">
        <f t="shared" ref="O322:O366" si="133">BJ322</f>
        <v>11.32</v>
      </c>
      <c r="P322" s="93">
        <f t="shared" ref="P322:P366" si="134">BR322</f>
        <v>13.939999999999998</v>
      </c>
      <c r="Q322" s="93">
        <f t="shared" ref="Q322:Q366" si="135">BZ322</f>
        <v>16.38</v>
      </c>
      <c r="R322" s="93">
        <f t="shared" ref="R322:R366" si="136">CH322</f>
        <v>14.739999999999998</v>
      </c>
      <c r="S322" s="93">
        <f t="shared" ref="S322:S366" si="137">CP322</f>
        <v>13.66</v>
      </c>
      <c r="V322" s="93">
        <f t="shared" ref="V322:V366" si="138">AVERAGE(W322:AA322)</f>
        <v>13.933333333333335</v>
      </c>
      <c r="X322" s="91">
        <v>13.9</v>
      </c>
      <c r="Y322" s="91">
        <v>11.8</v>
      </c>
      <c r="AA322" s="91">
        <v>16.100000000000001</v>
      </c>
      <c r="AB322" s="92"/>
      <c r="AD322" s="93">
        <f t="shared" ref="AD322:AD366" si="139">AVERAGE(AE322:AI322)</f>
        <v>14.440000000000001</v>
      </c>
      <c r="AE322" s="91">
        <v>17.7</v>
      </c>
      <c r="AF322" s="91">
        <v>11.4</v>
      </c>
      <c r="AG322" s="91">
        <v>12.8</v>
      </c>
      <c r="AH322" s="91">
        <v>14.6</v>
      </c>
      <c r="AI322" s="91">
        <v>15.7</v>
      </c>
      <c r="AJ322" s="92"/>
      <c r="AL322" s="93">
        <f t="shared" ref="AL322:AL366" si="140">AVERAGE(AM322:AQ322)</f>
        <v>15.319999999999999</v>
      </c>
      <c r="AM322" s="91">
        <v>18.2</v>
      </c>
      <c r="AN322" s="91">
        <v>13</v>
      </c>
      <c r="AO322" s="91">
        <v>13.3</v>
      </c>
      <c r="AP322" s="91">
        <v>15.5</v>
      </c>
      <c r="AQ322" s="91">
        <v>16.600000000000001</v>
      </c>
      <c r="AR322" s="92"/>
      <c r="AT322" s="93">
        <f t="shared" ref="AT322:AT366" si="141">AVERAGE(AU322:AY322)</f>
        <v>15.720000000000002</v>
      </c>
      <c r="AU322" s="91">
        <v>18.7</v>
      </c>
      <c r="AV322" s="91">
        <v>14</v>
      </c>
      <c r="AW322" s="91">
        <v>13.1</v>
      </c>
      <c r="AX322" s="91">
        <v>15.6</v>
      </c>
      <c r="AY322" s="91">
        <v>17.2</v>
      </c>
      <c r="AZ322" s="92"/>
      <c r="BB322" s="93">
        <f t="shared" ref="BB322:BB366" si="142">AVERAGE(BC322:BG322)</f>
        <v>8.9</v>
      </c>
      <c r="BC322" s="91">
        <v>12.3</v>
      </c>
      <c r="BE322" s="91">
        <v>6</v>
      </c>
      <c r="BF322" s="91">
        <v>8.4</v>
      </c>
      <c r="BH322" s="92"/>
      <c r="BJ322" s="93">
        <f t="shared" ref="BJ322:BJ366" si="143">AVERAGE(BK322:BO322)</f>
        <v>11.32</v>
      </c>
      <c r="BK322" s="91">
        <v>14.8</v>
      </c>
      <c r="BL322" s="91">
        <v>11.2</v>
      </c>
      <c r="BM322" s="91">
        <v>7.4</v>
      </c>
      <c r="BN322" s="91">
        <v>11.1</v>
      </c>
      <c r="BO322" s="91">
        <v>12.1</v>
      </c>
      <c r="BR322" s="93">
        <f t="shared" ref="BR322:BR366" si="144">AVERAGE(BS322:BW322)</f>
        <v>13.939999999999998</v>
      </c>
      <c r="BS322" s="91">
        <v>17.2</v>
      </c>
      <c r="BT322" s="91">
        <v>11.7</v>
      </c>
      <c r="BU322" s="91">
        <v>11.2</v>
      </c>
      <c r="BV322" s="91">
        <v>13.8</v>
      </c>
      <c r="BW322" s="91">
        <v>15.8</v>
      </c>
      <c r="BZ322" s="93">
        <f t="shared" ref="BZ322:BZ366" si="145">AVERAGE(CA322:CE322)</f>
        <v>16.38</v>
      </c>
      <c r="CA322" s="91">
        <v>19.899999999999999</v>
      </c>
      <c r="CB322" s="91">
        <v>14.7</v>
      </c>
      <c r="CC322" s="91">
        <v>13.5</v>
      </c>
      <c r="CD322" s="91">
        <v>15.8</v>
      </c>
      <c r="CE322" s="91">
        <v>18</v>
      </c>
      <c r="CH322" s="93">
        <f t="shared" ref="CH322:CH366" si="146">AVERAGE(CI322:CM322)</f>
        <v>14.739999999999998</v>
      </c>
      <c r="CI322" s="91">
        <v>18.399999999999999</v>
      </c>
      <c r="CJ322" s="91">
        <v>13.6</v>
      </c>
      <c r="CK322" s="91">
        <v>12.3</v>
      </c>
      <c r="CL322" s="91">
        <v>13.3</v>
      </c>
      <c r="CM322" s="91">
        <v>16.100000000000001</v>
      </c>
      <c r="CP322" s="93">
        <f t="shared" ref="CP322:CP366" si="147">AVERAGE(CQ322:CU322)</f>
        <v>13.66</v>
      </c>
      <c r="CQ322" s="91">
        <v>16.3</v>
      </c>
      <c r="CR322" s="91">
        <v>12.8</v>
      </c>
      <c r="CS322" s="91">
        <v>10.4</v>
      </c>
      <c r="CT322" s="91">
        <v>13.6</v>
      </c>
      <c r="CU322" s="91">
        <v>15.2</v>
      </c>
    </row>
    <row r="323" spans="3:99">
      <c r="C323" s="92">
        <f t="shared" ref="C323:C366" si="148">C322+1</f>
        <v>45979</v>
      </c>
      <c r="D323" s="93">
        <f t="shared" si="125"/>
        <v>12.689524</v>
      </c>
      <c r="E323" s="93">
        <f t="shared" si="126"/>
        <v>13.48</v>
      </c>
      <c r="F323" s="93">
        <f t="shared" si="127"/>
        <v>4.6895240000000005</v>
      </c>
      <c r="G323" s="93">
        <f>指導機関用調整項目!$G$2*F323/$F$367</f>
        <v>3.5043387667566678e-002</v>
      </c>
      <c r="H323" s="93">
        <f t="shared" ref="H323:H366" si="149">G323+H322</f>
        <v>21.533110831984697</v>
      </c>
      <c r="J323" s="93">
        <f t="shared" si="128"/>
        <v>13.466666666666667</v>
      </c>
      <c r="K323" s="93">
        <f t="shared" si="129"/>
        <v>14.419999999999998</v>
      </c>
      <c r="L323" s="93">
        <f t="shared" si="130"/>
        <v>15.059999999999999</v>
      </c>
      <c r="M323" s="93">
        <f t="shared" si="131"/>
        <v>15.3</v>
      </c>
      <c r="N323" s="93">
        <f t="shared" si="132"/>
        <v>9.2000000000000011</v>
      </c>
      <c r="O323" s="93">
        <f t="shared" si="133"/>
        <v>10.24</v>
      </c>
      <c r="P323" s="93">
        <f t="shared" si="134"/>
        <v>13.48</v>
      </c>
      <c r="Q323" s="93">
        <f t="shared" si="135"/>
        <v>15.940000000000001</v>
      </c>
      <c r="R323" s="93">
        <f t="shared" si="136"/>
        <v>14.079999999999998</v>
      </c>
      <c r="S323" s="93">
        <f t="shared" si="137"/>
        <v>13.64</v>
      </c>
      <c r="V323" s="93">
        <f t="shared" si="138"/>
        <v>13.466666666666667</v>
      </c>
      <c r="X323" s="91">
        <v>12.7</v>
      </c>
      <c r="Y323" s="91">
        <v>13.1</v>
      </c>
      <c r="AA323" s="91">
        <v>14.6</v>
      </c>
      <c r="AB323" s="92"/>
      <c r="AD323" s="93">
        <f t="shared" si="139"/>
        <v>14.419999999999998</v>
      </c>
      <c r="AE323" s="91">
        <v>19.399999999999999</v>
      </c>
      <c r="AF323" s="91">
        <v>10.1</v>
      </c>
      <c r="AG323" s="91">
        <v>13.3</v>
      </c>
      <c r="AH323" s="91">
        <v>13.8</v>
      </c>
      <c r="AI323" s="91">
        <v>15.5</v>
      </c>
      <c r="AJ323" s="92"/>
      <c r="AL323" s="93">
        <f t="shared" si="140"/>
        <v>15.059999999999999</v>
      </c>
      <c r="AM323" s="91">
        <v>19.600000000000001</v>
      </c>
      <c r="AN323" s="91">
        <v>10.9</v>
      </c>
      <c r="AO323" s="91">
        <v>13.9</v>
      </c>
      <c r="AP323" s="91">
        <v>14.1</v>
      </c>
      <c r="AQ323" s="91">
        <v>16.8</v>
      </c>
      <c r="AR323" s="92"/>
      <c r="AT323" s="93">
        <f t="shared" si="141"/>
        <v>15.3</v>
      </c>
      <c r="AU323" s="91">
        <v>19.8</v>
      </c>
      <c r="AV323" s="91">
        <v>11.4</v>
      </c>
      <c r="AW323" s="91">
        <v>14.2</v>
      </c>
      <c r="AX323" s="91">
        <v>14.4</v>
      </c>
      <c r="AY323" s="91">
        <v>16.7</v>
      </c>
      <c r="AZ323" s="92"/>
      <c r="BB323" s="93">
        <f t="shared" si="142"/>
        <v>9.2000000000000011</v>
      </c>
      <c r="BC323" s="91">
        <v>14.1</v>
      </c>
      <c r="BE323" s="91">
        <v>6.6</v>
      </c>
      <c r="BF323" s="91">
        <v>6.9</v>
      </c>
      <c r="BH323" s="92"/>
      <c r="BJ323" s="93">
        <f t="shared" si="143"/>
        <v>10.24</v>
      </c>
      <c r="BK323" s="91">
        <v>16.2</v>
      </c>
      <c r="BL323" s="91">
        <v>7.9</v>
      </c>
      <c r="BM323" s="91">
        <v>7.8</v>
      </c>
      <c r="BN323" s="91">
        <v>9.1</v>
      </c>
      <c r="BO323" s="91">
        <v>10.199999999999999</v>
      </c>
      <c r="BR323" s="93">
        <f t="shared" si="144"/>
        <v>13.48</v>
      </c>
      <c r="BS323" s="91">
        <v>19</v>
      </c>
      <c r="BT323" s="91">
        <v>7.1</v>
      </c>
      <c r="BU323" s="91">
        <v>12.4</v>
      </c>
      <c r="BV323" s="91">
        <v>13</v>
      </c>
      <c r="BW323" s="91">
        <v>15.9</v>
      </c>
      <c r="BZ323" s="93">
        <f t="shared" si="145"/>
        <v>15.940000000000001</v>
      </c>
      <c r="CA323" s="91">
        <v>21</v>
      </c>
      <c r="CB323" s="91">
        <v>9.6999999999999993</v>
      </c>
      <c r="CC323" s="91">
        <v>15.4</v>
      </c>
      <c r="CD323" s="91">
        <v>15.6</v>
      </c>
      <c r="CE323" s="91">
        <v>18</v>
      </c>
      <c r="CH323" s="93">
        <f t="shared" si="146"/>
        <v>14.079999999999998</v>
      </c>
      <c r="CI323" s="91">
        <v>19.899999999999999</v>
      </c>
      <c r="CJ323" s="91">
        <v>9.1</v>
      </c>
      <c r="CK323" s="91">
        <v>11.9</v>
      </c>
      <c r="CL323" s="91">
        <v>13.2</v>
      </c>
      <c r="CM323" s="91">
        <v>16.3</v>
      </c>
      <c r="CP323" s="93">
        <f t="shared" si="147"/>
        <v>13.64</v>
      </c>
      <c r="CQ323" s="91">
        <v>19</v>
      </c>
      <c r="CR323" s="91">
        <v>8.6</v>
      </c>
      <c r="CS323" s="91">
        <v>12.4</v>
      </c>
      <c r="CT323" s="91">
        <v>12.4</v>
      </c>
      <c r="CU323" s="91">
        <v>15.8</v>
      </c>
    </row>
    <row r="324" spans="3:99">
      <c r="C324" s="92">
        <f t="shared" si="148"/>
        <v>45980</v>
      </c>
      <c r="D324" s="93">
        <f t="shared" si="125"/>
        <v>13.115320000000001</v>
      </c>
      <c r="E324" s="93">
        <f t="shared" si="126"/>
        <v>13.9</v>
      </c>
      <c r="F324" s="93">
        <f t="shared" si="127"/>
        <v>5.1153200000000005</v>
      </c>
      <c r="G324" s="93">
        <f>指導機関用調整項目!$G$2*F324/$F$367</f>
        <v>3.822523177270383e-002</v>
      </c>
      <c r="H324" s="93">
        <f t="shared" si="149"/>
        <v>21.5713360637574</v>
      </c>
      <c r="J324" s="93">
        <f t="shared" si="128"/>
        <v>13.8</v>
      </c>
      <c r="K324" s="93">
        <f t="shared" si="129"/>
        <v>13.84</v>
      </c>
      <c r="L324" s="93">
        <f t="shared" si="130"/>
        <v>14.7</v>
      </c>
      <c r="M324" s="93">
        <f t="shared" si="131"/>
        <v>14.98</v>
      </c>
      <c r="N324" s="93">
        <f t="shared" si="132"/>
        <v>8.0666666666666664</v>
      </c>
      <c r="O324" s="93">
        <f t="shared" si="133"/>
        <v>10.9</v>
      </c>
      <c r="P324" s="93">
        <f t="shared" si="134"/>
        <v>13.9</v>
      </c>
      <c r="Q324" s="93">
        <f t="shared" si="135"/>
        <v>15.820000000000002</v>
      </c>
      <c r="R324" s="93">
        <f t="shared" si="136"/>
        <v>14.4</v>
      </c>
      <c r="S324" s="93">
        <f t="shared" si="137"/>
        <v>14.160000000000002</v>
      </c>
      <c r="V324" s="93">
        <f t="shared" si="138"/>
        <v>13.8</v>
      </c>
      <c r="X324" s="91">
        <v>11.6</v>
      </c>
      <c r="Y324" s="91">
        <v>13.2</v>
      </c>
      <c r="AA324" s="91">
        <v>16.600000000000001</v>
      </c>
      <c r="AB324" s="92"/>
      <c r="AD324" s="93">
        <f t="shared" si="139"/>
        <v>13.84</v>
      </c>
      <c r="AE324" s="91">
        <v>15.9</v>
      </c>
      <c r="AF324" s="91">
        <v>9.6</v>
      </c>
      <c r="AG324" s="91">
        <v>13.6</v>
      </c>
      <c r="AH324" s="91">
        <v>12.6</v>
      </c>
      <c r="AI324" s="91">
        <v>17.5</v>
      </c>
      <c r="AJ324" s="92"/>
      <c r="AL324" s="93">
        <f t="shared" si="140"/>
        <v>14.7</v>
      </c>
      <c r="AM324" s="91">
        <v>16.7</v>
      </c>
      <c r="AN324" s="91">
        <v>10.4</v>
      </c>
      <c r="AO324" s="91">
        <v>15.2</v>
      </c>
      <c r="AP324" s="91">
        <v>13.5</v>
      </c>
      <c r="AQ324" s="91">
        <v>17.7</v>
      </c>
      <c r="AR324" s="92"/>
      <c r="AT324" s="93">
        <f t="shared" si="141"/>
        <v>14.98</v>
      </c>
      <c r="AU324" s="91">
        <v>17.100000000000001</v>
      </c>
      <c r="AV324" s="91">
        <v>11.8</v>
      </c>
      <c r="AW324" s="91">
        <v>14.7</v>
      </c>
      <c r="AX324" s="91">
        <v>13.2</v>
      </c>
      <c r="AY324" s="91">
        <v>18.100000000000001</v>
      </c>
      <c r="AZ324" s="92"/>
      <c r="BB324" s="93">
        <f t="shared" si="142"/>
        <v>8.0666666666666664</v>
      </c>
      <c r="BC324" s="91">
        <v>12.2</v>
      </c>
      <c r="BE324" s="91">
        <v>6.3</v>
      </c>
      <c r="BF324" s="91">
        <v>5.7</v>
      </c>
      <c r="BH324" s="92"/>
      <c r="BJ324" s="93">
        <f t="shared" si="143"/>
        <v>10.9</v>
      </c>
      <c r="BK324" s="91">
        <v>14.8</v>
      </c>
      <c r="BL324" s="91">
        <v>9.1999999999999993</v>
      </c>
      <c r="BM324" s="91">
        <v>8.1999999999999993</v>
      </c>
      <c r="BN324" s="91">
        <v>7.8</v>
      </c>
      <c r="BO324" s="91">
        <v>14.5</v>
      </c>
      <c r="BR324" s="93">
        <f t="shared" si="144"/>
        <v>13.9</v>
      </c>
      <c r="BS324" s="91">
        <v>15.3</v>
      </c>
      <c r="BT324" s="91">
        <v>10.3</v>
      </c>
      <c r="BU324" s="91">
        <v>13.2</v>
      </c>
      <c r="BV324" s="91">
        <v>12.5</v>
      </c>
      <c r="BW324" s="91">
        <v>18.2</v>
      </c>
      <c r="BZ324" s="93">
        <f t="shared" si="145"/>
        <v>15.820000000000002</v>
      </c>
      <c r="CA324" s="91">
        <v>17</v>
      </c>
      <c r="CB324" s="91">
        <v>12.5</v>
      </c>
      <c r="CC324" s="91">
        <v>16.2</v>
      </c>
      <c r="CD324" s="91">
        <v>14.6</v>
      </c>
      <c r="CE324" s="91">
        <v>18.8</v>
      </c>
      <c r="CH324" s="93">
        <f t="shared" si="146"/>
        <v>14.4</v>
      </c>
      <c r="CI324" s="91">
        <v>16.7</v>
      </c>
      <c r="CJ324" s="91">
        <v>11.6</v>
      </c>
      <c r="CK324" s="91">
        <v>13.6</v>
      </c>
      <c r="CL324" s="91">
        <v>11.9</v>
      </c>
      <c r="CM324" s="91">
        <v>18.2</v>
      </c>
      <c r="CP324" s="93">
        <f t="shared" si="147"/>
        <v>14.160000000000002</v>
      </c>
      <c r="CQ324" s="91">
        <v>16.399999999999999</v>
      </c>
      <c r="CR324" s="91">
        <v>12.1</v>
      </c>
      <c r="CS324" s="91">
        <v>12.7</v>
      </c>
      <c r="CT324" s="91">
        <v>12.2</v>
      </c>
      <c r="CU324" s="91">
        <v>17.399999999999999</v>
      </c>
    </row>
    <row r="325" spans="3:99">
      <c r="C325" s="92">
        <f t="shared" si="148"/>
        <v>45981</v>
      </c>
      <c r="D325" s="93">
        <f t="shared" si="125"/>
        <v>12.750351999999999</v>
      </c>
      <c r="E325" s="93">
        <f t="shared" si="126"/>
        <v>13.54</v>
      </c>
      <c r="F325" s="93">
        <f t="shared" si="127"/>
        <v>4.7503519999999995</v>
      </c>
      <c r="G325" s="93">
        <f>指導機関用調整項目!$G$2*F325/$F$367</f>
        <v>3.5497936825443409e-002</v>
      </c>
      <c r="H325" s="93">
        <f t="shared" si="149"/>
        <v>21.606834000582843</v>
      </c>
      <c r="J325" s="93">
        <f t="shared" si="128"/>
        <v>15.133333333333335</v>
      </c>
      <c r="K325" s="93">
        <f t="shared" si="129"/>
        <v>13.8</v>
      </c>
      <c r="L325" s="93">
        <f t="shared" si="130"/>
        <v>14.8</v>
      </c>
      <c r="M325" s="93">
        <f t="shared" si="131"/>
        <v>15</v>
      </c>
      <c r="N325" s="93">
        <f t="shared" si="132"/>
        <v>7.5</v>
      </c>
      <c r="O325" s="93">
        <f t="shared" si="133"/>
        <v>10.76</v>
      </c>
      <c r="P325" s="93">
        <f t="shared" si="134"/>
        <v>13.54</v>
      </c>
      <c r="Q325" s="93">
        <f t="shared" si="135"/>
        <v>15.9</v>
      </c>
      <c r="R325" s="93">
        <f t="shared" si="136"/>
        <v>14.36</v>
      </c>
      <c r="S325" s="93">
        <f t="shared" si="137"/>
        <v>13.859999999999996</v>
      </c>
      <c r="V325" s="93">
        <f t="shared" si="138"/>
        <v>15.133333333333335</v>
      </c>
      <c r="X325" s="91">
        <v>12.7</v>
      </c>
      <c r="Y325" s="91">
        <v>13.9</v>
      </c>
      <c r="AA325" s="91">
        <v>18.8</v>
      </c>
      <c r="AB325" s="92"/>
      <c r="AD325" s="93">
        <f t="shared" si="139"/>
        <v>13.8</v>
      </c>
      <c r="AE325" s="91">
        <v>11</v>
      </c>
      <c r="AF325" s="91">
        <v>12.3</v>
      </c>
      <c r="AG325" s="91">
        <v>12.9</v>
      </c>
      <c r="AH325" s="91">
        <v>13.4</v>
      </c>
      <c r="AI325" s="91">
        <v>19.399999999999999</v>
      </c>
      <c r="AJ325" s="92"/>
      <c r="AL325" s="93">
        <f t="shared" si="140"/>
        <v>14.8</v>
      </c>
      <c r="AM325" s="91">
        <v>12.5</v>
      </c>
      <c r="AN325" s="91">
        <v>13.6</v>
      </c>
      <c r="AO325" s="91">
        <v>14.1</v>
      </c>
      <c r="AP325" s="91">
        <v>14.6</v>
      </c>
      <c r="AQ325" s="91">
        <v>19.2</v>
      </c>
      <c r="AR325" s="92"/>
      <c r="AT325" s="93">
        <f t="shared" si="141"/>
        <v>15</v>
      </c>
      <c r="AU325" s="91">
        <v>12.9</v>
      </c>
      <c r="AV325" s="91">
        <v>13.9</v>
      </c>
      <c r="AW325" s="91">
        <v>14.7</v>
      </c>
      <c r="AX325" s="91">
        <v>14.3</v>
      </c>
      <c r="AY325" s="91">
        <v>19.2</v>
      </c>
      <c r="AZ325" s="92"/>
      <c r="BB325" s="93">
        <f t="shared" si="142"/>
        <v>7.5</v>
      </c>
      <c r="BC325" s="91">
        <v>8.1</v>
      </c>
      <c r="BE325" s="91">
        <v>7.8</v>
      </c>
      <c r="BF325" s="91">
        <v>6.6</v>
      </c>
      <c r="BH325" s="92"/>
      <c r="BJ325" s="93">
        <f t="shared" si="143"/>
        <v>10.76</v>
      </c>
      <c r="BK325" s="91">
        <v>11.4</v>
      </c>
      <c r="BL325" s="91">
        <v>9.1999999999999993</v>
      </c>
      <c r="BM325" s="91">
        <v>10.7</v>
      </c>
      <c r="BN325" s="91">
        <v>7.6</v>
      </c>
      <c r="BO325" s="91">
        <v>14.9</v>
      </c>
      <c r="BR325" s="93">
        <f t="shared" si="144"/>
        <v>13.54</v>
      </c>
      <c r="BS325" s="91">
        <v>10.9</v>
      </c>
      <c r="BT325" s="91">
        <v>11</v>
      </c>
      <c r="BU325" s="91">
        <v>13.3</v>
      </c>
      <c r="BV325" s="91">
        <v>14</v>
      </c>
      <c r="BW325" s="91">
        <v>18.5</v>
      </c>
      <c r="BZ325" s="93">
        <f t="shared" si="145"/>
        <v>15.9</v>
      </c>
      <c r="CA325" s="91">
        <v>13.8</v>
      </c>
      <c r="CB325" s="91">
        <v>13.1</v>
      </c>
      <c r="CC325" s="91">
        <v>16</v>
      </c>
      <c r="CD325" s="91">
        <v>16.100000000000001</v>
      </c>
      <c r="CE325" s="91">
        <v>20.5</v>
      </c>
      <c r="CH325" s="93">
        <f t="shared" si="146"/>
        <v>14.36</v>
      </c>
      <c r="CI325" s="91">
        <v>12.4</v>
      </c>
      <c r="CJ325" s="91">
        <v>12.4</v>
      </c>
      <c r="CK325" s="91">
        <v>15.1</v>
      </c>
      <c r="CL325" s="91">
        <v>13</v>
      </c>
      <c r="CM325" s="91">
        <v>18.899999999999999</v>
      </c>
      <c r="CP325" s="93">
        <f t="shared" si="147"/>
        <v>13.859999999999996</v>
      </c>
      <c r="CQ325" s="91">
        <v>12</v>
      </c>
      <c r="CR325" s="91">
        <v>11.4</v>
      </c>
      <c r="CS325" s="91">
        <v>15.7</v>
      </c>
      <c r="CT325" s="91">
        <v>12.8</v>
      </c>
      <c r="CU325" s="91">
        <v>17.399999999999999</v>
      </c>
    </row>
    <row r="326" spans="3:99">
      <c r="C326" s="92">
        <f t="shared" si="148"/>
        <v>45982</v>
      </c>
      <c r="D326" s="93">
        <f t="shared" si="125"/>
        <v>12.425936000000002</v>
      </c>
      <c r="E326" s="93">
        <f t="shared" si="126"/>
        <v>13.22</v>
      </c>
      <c r="F326" s="93">
        <f t="shared" si="127"/>
        <v>4.4259360000000019</v>
      </c>
      <c r="G326" s="93">
        <f>指導機関用調整項目!$G$2*F326/$F$367</f>
        <v>3.3073674650100825e-002</v>
      </c>
      <c r="H326" s="93">
        <f t="shared" si="149"/>
        <v>21.639907675232944</v>
      </c>
      <c r="J326" s="93">
        <f t="shared" si="128"/>
        <v>15.733333333333334</v>
      </c>
      <c r="K326" s="93">
        <f t="shared" si="129"/>
        <v>13.76</v>
      </c>
      <c r="L326" s="93">
        <f t="shared" si="130"/>
        <v>14.54</v>
      </c>
      <c r="M326" s="93">
        <f t="shared" si="131"/>
        <v>14.96</v>
      </c>
      <c r="N326" s="93">
        <f t="shared" si="132"/>
        <v>8.4666666666666668</v>
      </c>
      <c r="O326" s="93">
        <f t="shared" si="133"/>
        <v>11.42</v>
      </c>
      <c r="P326" s="93">
        <f t="shared" si="134"/>
        <v>13.22</v>
      </c>
      <c r="Q326" s="93">
        <f t="shared" si="135"/>
        <v>16.28</v>
      </c>
      <c r="R326" s="93">
        <f t="shared" si="136"/>
        <v>14.62</v>
      </c>
      <c r="S326" s="93">
        <f t="shared" si="137"/>
        <v>14.080000000000002</v>
      </c>
      <c r="V326" s="93">
        <f t="shared" si="138"/>
        <v>15.733333333333334</v>
      </c>
      <c r="X326" s="91">
        <v>11.8</v>
      </c>
      <c r="Y326" s="91">
        <v>14.8</v>
      </c>
      <c r="AA326" s="91">
        <v>20.6</v>
      </c>
      <c r="AB326" s="92"/>
      <c r="AD326" s="93">
        <f t="shared" si="139"/>
        <v>13.76</v>
      </c>
      <c r="AE326" s="91">
        <v>8.9</v>
      </c>
      <c r="AF326" s="91">
        <v>12.2</v>
      </c>
      <c r="AG326" s="91">
        <v>14.5</v>
      </c>
      <c r="AH326" s="91">
        <v>13.2</v>
      </c>
      <c r="AI326" s="91">
        <v>20</v>
      </c>
      <c r="AJ326" s="92"/>
      <c r="AL326" s="93">
        <f t="shared" si="140"/>
        <v>14.54</v>
      </c>
      <c r="AM326" s="91">
        <v>9.5</v>
      </c>
      <c r="AN326" s="91">
        <v>13.5</v>
      </c>
      <c r="AO326" s="91">
        <v>15.3</v>
      </c>
      <c r="AP326" s="91">
        <v>14.6</v>
      </c>
      <c r="AQ326" s="91">
        <v>19.8</v>
      </c>
      <c r="AR326" s="92"/>
      <c r="AT326" s="93">
        <f t="shared" si="141"/>
        <v>14.96</v>
      </c>
      <c r="AU326" s="91">
        <v>11</v>
      </c>
      <c r="AV326" s="91">
        <v>13.3</v>
      </c>
      <c r="AW326" s="91">
        <v>16</v>
      </c>
      <c r="AX326" s="91">
        <v>14.7</v>
      </c>
      <c r="AY326" s="91">
        <v>19.8</v>
      </c>
      <c r="AZ326" s="92"/>
      <c r="BB326" s="93">
        <f t="shared" si="142"/>
        <v>8.4666666666666668</v>
      </c>
      <c r="BC326" s="91">
        <v>7.4</v>
      </c>
      <c r="BE326" s="91">
        <v>9.9</v>
      </c>
      <c r="BF326" s="91">
        <v>8.1</v>
      </c>
      <c r="BH326" s="92"/>
      <c r="BJ326" s="93">
        <f t="shared" si="143"/>
        <v>11.42</v>
      </c>
      <c r="BK326" s="91">
        <v>9.6999999999999993</v>
      </c>
      <c r="BL326" s="91">
        <v>7.8</v>
      </c>
      <c r="BM326" s="91">
        <v>12.8</v>
      </c>
      <c r="BN326" s="91">
        <v>10.8</v>
      </c>
      <c r="BO326" s="91">
        <v>16</v>
      </c>
      <c r="BR326" s="93">
        <f t="shared" si="144"/>
        <v>13.22</v>
      </c>
      <c r="BS326" s="91">
        <v>9.5</v>
      </c>
      <c r="BT326" s="91">
        <v>12.8</v>
      </c>
      <c r="BU326" s="91">
        <v>14.8</v>
      </c>
      <c r="BV326" s="91">
        <v>13.7</v>
      </c>
      <c r="BW326" s="91">
        <v>15.3</v>
      </c>
      <c r="BZ326" s="93">
        <f t="shared" si="145"/>
        <v>16.28</v>
      </c>
      <c r="CA326" s="91">
        <v>13</v>
      </c>
      <c r="CB326" s="91">
        <v>14.2</v>
      </c>
      <c r="CC326" s="91">
        <v>16.8</v>
      </c>
      <c r="CD326" s="91">
        <v>15.9</v>
      </c>
      <c r="CE326" s="91">
        <v>21.5</v>
      </c>
      <c r="CH326" s="93">
        <f t="shared" si="146"/>
        <v>14.62</v>
      </c>
      <c r="CI326" s="91">
        <v>11.4</v>
      </c>
      <c r="CJ326" s="91">
        <v>11.8</v>
      </c>
      <c r="CK326" s="91">
        <v>15.3</v>
      </c>
      <c r="CL326" s="91">
        <v>15</v>
      </c>
      <c r="CM326" s="91">
        <v>19.600000000000001</v>
      </c>
      <c r="CP326" s="93">
        <f t="shared" si="147"/>
        <v>14.080000000000002</v>
      </c>
      <c r="CQ326" s="91">
        <v>11.2</v>
      </c>
      <c r="CR326" s="91">
        <v>12.4</v>
      </c>
      <c r="CS326" s="91">
        <v>15</v>
      </c>
      <c r="CT326" s="91">
        <v>13.8</v>
      </c>
      <c r="CU326" s="91">
        <v>18</v>
      </c>
    </row>
    <row r="327" spans="3:99">
      <c r="C327" s="92">
        <f t="shared" si="148"/>
        <v>45983</v>
      </c>
      <c r="D327" s="93">
        <f t="shared" si="125"/>
        <v>13.480288</v>
      </c>
      <c r="E327" s="93">
        <f t="shared" si="126"/>
        <v>14.26</v>
      </c>
      <c r="F327" s="93">
        <f t="shared" si="127"/>
        <v>5.4802879999999998</v>
      </c>
      <c r="G327" s="93">
        <f>指導機関用調整項目!$G$2*F327/$F$367</f>
        <v>4.0952526719964251e-002</v>
      </c>
      <c r="H327" s="93">
        <f t="shared" si="149"/>
        <v>21.680860201952907</v>
      </c>
      <c r="J327" s="93">
        <f t="shared" si="128"/>
        <v>15.366666666666667</v>
      </c>
      <c r="K327" s="93">
        <f t="shared" si="129"/>
        <v>15.179999999999998</v>
      </c>
      <c r="L327" s="93">
        <f t="shared" si="130"/>
        <v>15.7</v>
      </c>
      <c r="M327" s="93">
        <f t="shared" si="131"/>
        <v>15.8</v>
      </c>
      <c r="N327" s="93">
        <f t="shared" si="132"/>
        <v>9.3333333333333339</v>
      </c>
      <c r="O327" s="93">
        <f t="shared" si="133"/>
        <v>11.419999999999998</v>
      </c>
      <c r="P327" s="93">
        <f t="shared" si="134"/>
        <v>14.26</v>
      </c>
      <c r="Q327" s="93">
        <f t="shared" si="135"/>
        <v>16.64</v>
      </c>
      <c r="R327" s="93">
        <f t="shared" si="136"/>
        <v>14.920000000000002</v>
      </c>
      <c r="S327" s="93">
        <f t="shared" si="137"/>
        <v>14.52</v>
      </c>
      <c r="V327" s="93">
        <f t="shared" si="138"/>
        <v>15.366666666666667</v>
      </c>
      <c r="X327" s="91">
        <v>14.5</v>
      </c>
      <c r="Y327" s="91">
        <v>15.1</v>
      </c>
      <c r="AA327" s="91">
        <v>16.5</v>
      </c>
      <c r="AB327" s="92"/>
      <c r="AD327" s="93">
        <f t="shared" si="139"/>
        <v>15.179999999999998</v>
      </c>
      <c r="AE327" s="91">
        <v>12.9</v>
      </c>
      <c r="AF327" s="91">
        <v>14.5</v>
      </c>
      <c r="AG327" s="91">
        <v>15.7</v>
      </c>
      <c r="AH327" s="91">
        <v>15.6</v>
      </c>
      <c r="AI327" s="91">
        <v>17.2</v>
      </c>
      <c r="AJ327" s="92"/>
      <c r="AL327" s="93">
        <f t="shared" si="140"/>
        <v>15.7</v>
      </c>
      <c r="AM327" s="91">
        <v>13.3</v>
      </c>
      <c r="AN327" s="91">
        <v>15.3</v>
      </c>
      <c r="AO327" s="91">
        <v>16.899999999999999</v>
      </c>
      <c r="AP327" s="91">
        <v>15.7</v>
      </c>
      <c r="AQ327" s="91">
        <v>17.3</v>
      </c>
      <c r="AR327" s="92"/>
      <c r="AT327" s="93">
        <f t="shared" si="141"/>
        <v>15.8</v>
      </c>
      <c r="AU327" s="91">
        <v>13.9</v>
      </c>
      <c r="AV327" s="91">
        <v>15.9</v>
      </c>
      <c r="AW327" s="91">
        <v>16.8</v>
      </c>
      <c r="AX327" s="91">
        <v>15.4</v>
      </c>
      <c r="AY327" s="91">
        <v>17</v>
      </c>
      <c r="AZ327" s="92"/>
      <c r="BB327" s="93">
        <f t="shared" si="142"/>
        <v>9.3333333333333339</v>
      </c>
      <c r="BC327" s="91">
        <v>8.6999999999999993</v>
      </c>
      <c r="BE327" s="91">
        <v>9.3000000000000007</v>
      </c>
      <c r="BF327" s="91">
        <v>10</v>
      </c>
      <c r="BH327" s="92"/>
      <c r="BJ327" s="93">
        <f t="shared" si="143"/>
        <v>11.419999999999998</v>
      </c>
      <c r="BK327" s="91">
        <v>10.7</v>
      </c>
      <c r="BL327" s="91">
        <v>9.6999999999999993</v>
      </c>
      <c r="BM327" s="91">
        <v>12.1</v>
      </c>
      <c r="BN327" s="91">
        <v>11.8</v>
      </c>
      <c r="BO327" s="91">
        <v>12.8</v>
      </c>
      <c r="BR327" s="93">
        <f t="shared" si="144"/>
        <v>14.26</v>
      </c>
      <c r="BS327" s="91">
        <v>12.5</v>
      </c>
      <c r="BT327" s="91">
        <v>14.5</v>
      </c>
      <c r="BU327" s="91">
        <v>15.3</v>
      </c>
      <c r="BV327" s="91">
        <v>14.5</v>
      </c>
      <c r="BW327" s="91">
        <v>14.5</v>
      </c>
      <c r="BZ327" s="93">
        <f t="shared" si="145"/>
        <v>16.64</v>
      </c>
      <c r="CA327" s="91">
        <v>14.2</v>
      </c>
      <c r="CB327" s="91">
        <v>16.100000000000001</v>
      </c>
      <c r="CC327" s="91">
        <v>17.899999999999999</v>
      </c>
      <c r="CD327" s="91">
        <v>17</v>
      </c>
      <c r="CE327" s="91">
        <v>18</v>
      </c>
      <c r="CH327" s="93">
        <f t="shared" si="146"/>
        <v>14.920000000000002</v>
      </c>
      <c r="CI327" s="91">
        <v>13.5</v>
      </c>
      <c r="CJ327" s="91">
        <v>13.9</v>
      </c>
      <c r="CK327" s="91">
        <v>15.3</v>
      </c>
      <c r="CL327" s="91">
        <v>15.6</v>
      </c>
      <c r="CM327" s="91">
        <v>16.3</v>
      </c>
      <c r="CP327" s="93">
        <f t="shared" si="147"/>
        <v>14.52</v>
      </c>
      <c r="CQ327" s="91">
        <v>12.5</v>
      </c>
      <c r="CR327" s="91">
        <v>13.9</v>
      </c>
      <c r="CS327" s="91">
        <v>15.3</v>
      </c>
      <c r="CT327" s="91">
        <v>14.5</v>
      </c>
      <c r="CU327" s="91">
        <v>16.399999999999999</v>
      </c>
    </row>
    <row r="328" spans="3:99">
      <c r="C328" s="92">
        <f t="shared" si="148"/>
        <v>45984</v>
      </c>
      <c r="D328" s="93">
        <f t="shared" si="125"/>
        <v>11.777104</v>
      </c>
      <c r="E328" s="93">
        <f t="shared" si="126"/>
        <v>12.579999999999998</v>
      </c>
      <c r="F328" s="93">
        <f t="shared" si="127"/>
        <v>3.7771039999999996</v>
      </c>
      <c r="G328" s="93">
        <f>指導機関用調整項目!$G$2*F328/$F$367</f>
        <v>2.8225150299415622e-002</v>
      </c>
      <c r="H328" s="93">
        <f t="shared" si="149"/>
        <v>21.709085352252323</v>
      </c>
      <c r="J328" s="93">
        <f t="shared" si="128"/>
        <v>14.966666666666667</v>
      </c>
      <c r="K328" s="93">
        <f t="shared" si="129"/>
        <v>13.7</v>
      </c>
      <c r="L328" s="93">
        <f t="shared" si="130"/>
        <v>14.220000000000002</v>
      </c>
      <c r="M328" s="93">
        <f t="shared" si="131"/>
        <v>14.720000000000002</v>
      </c>
      <c r="N328" s="93">
        <f t="shared" si="132"/>
        <v>7.0999999999999988</v>
      </c>
      <c r="O328" s="93">
        <f t="shared" si="133"/>
        <v>10.46</v>
      </c>
      <c r="P328" s="93">
        <f t="shared" si="134"/>
        <v>12.579999999999998</v>
      </c>
      <c r="Q328" s="93">
        <f t="shared" si="135"/>
        <v>15.060000000000002</v>
      </c>
      <c r="R328" s="93">
        <f t="shared" si="136"/>
        <v>13.819999999999999</v>
      </c>
      <c r="S328" s="93">
        <f t="shared" si="137"/>
        <v>12.96</v>
      </c>
      <c r="V328" s="93">
        <f t="shared" si="138"/>
        <v>14.966666666666667</v>
      </c>
      <c r="X328" s="91">
        <v>16.5</v>
      </c>
      <c r="Y328" s="91">
        <v>13.3</v>
      </c>
      <c r="AA328" s="91">
        <v>15.1</v>
      </c>
      <c r="AB328" s="92"/>
      <c r="AD328" s="93">
        <f t="shared" si="139"/>
        <v>13.7</v>
      </c>
      <c r="AE328" s="91">
        <v>12.6</v>
      </c>
      <c r="AF328" s="91">
        <v>14.8</v>
      </c>
      <c r="AG328" s="91">
        <v>13.2</v>
      </c>
      <c r="AH328" s="91">
        <v>13.2</v>
      </c>
      <c r="AI328" s="91">
        <v>14.7</v>
      </c>
      <c r="AJ328" s="92"/>
      <c r="AL328" s="93">
        <f t="shared" si="140"/>
        <v>14.220000000000002</v>
      </c>
      <c r="AM328" s="91">
        <v>13.4</v>
      </c>
      <c r="AN328" s="91">
        <v>15.3</v>
      </c>
      <c r="AO328" s="91">
        <v>13.9</v>
      </c>
      <c r="AP328" s="91">
        <v>13.3</v>
      </c>
      <c r="AQ328" s="91">
        <v>15.2</v>
      </c>
      <c r="AR328" s="92"/>
      <c r="AT328" s="93">
        <f t="shared" si="141"/>
        <v>14.720000000000002</v>
      </c>
      <c r="AU328" s="91">
        <v>14</v>
      </c>
      <c r="AV328" s="91">
        <v>16.100000000000001</v>
      </c>
      <c r="AW328" s="91">
        <v>14.3</v>
      </c>
      <c r="AX328" s="91">
        <v>13.3</v>
      </c>
      <c r="AY328" s="91">
        <v>15.9</v>
      </c>
      <c r="AZ328" s="92"/>
      <c r="BB328" s="93">
        <f t="shared" si="142"/>
        <v>7.0999999999999988</v>
      </c>
      <c r="BC328" s="91">
        <v>6.6</v>
      </c>
      <c r="BE328" s="91">
        <v>9.1</v>
      </c>
      <c r="BF328" s="91">
        <v>5.6</v>
      </c>
      <c r="BH328" s="92"/>
      <c r="BJ328" s="93">
        <f t="shared" si="143"/>
        <v>10.46</v>
      </c>
      <c r="BK328" s="91">
        <v>8.9</v>
      </c>
      <c r="BL328" s="91">
        <v>10.7</v>
      </c>
      <c r="BM328" s="91">
        <v>11.8</v>
      </c>
      <c r="BN328" s="91">
        <v>9</v>
      </c>
      <c r="BO328" s="91">
        <v>11.9</v>
      </c>
      <c r="BR328" s="93">
        <f t="shared" si="144"/>
        <v>12.579999999999998</v>
      </c>
      <c r="BS328" s="91">
        <v>11.2</v>
      </c>
      <c r="BT328" s="91">
        <v>14.1</v>
      </c>
      <c r="BU328" s="91">
        <v>13</v>
      </c>
      <c r="BV328" s="91">
        <v>9.4</v>
      </c>
      <c r="BW328" s="91">
        <v>15.2</v>
      </c>
      <c r="BZ328" s="93">
        <f t="shared" si="145"/>
        <v>15.060000000000002</v>
      </c>
      <c r="CA328" s="91">
        <v>13.8</v>
      </c>
      <c r="CB328" s="91">
        <v>16.600000000000001</v>
      </c>
      <c r="CC328" s="91">
        <v>15.7</v>
      </c>
      <c r="CD328" s="91">
        <v>11.8</v>
      </c>
      <c r="CE328" s="91">
        <v>17.399999999999999</v>
      </c>
      <c r="CH328" s="93">
        <f t="shared" si="146"/>
        <v>13.819999999999999</v>
      </c>
      <c r="CI328" s="91">
        <v>13.8</v>
      </c>
      <c r="CJ328" s="91">
        <v>14.6</v>
      </c>
      <c r="CK328" s="91">
        <v>14.5</v>
      </c>
      <c r="CL328" s="91">
        <v>11</v>
      </c>
      <c r="CM328" s="91">
        <v>15.2</v>
      </c>
      <c r="CP328" s="93">
        <f t="shared" si="147"/>
        <v>12.96</v>
      </c>
      <c r="CQ328" s="91">
        <v>11.9</v>
      </c>
      <c r="CR328" s="91">
        <v>14.3</v>
      </c>
      <c r="CS328" s="91">
        <v>13.8</v>
      </c>
      <c r="CT328" s="91">
        <v>10.4</v>
      </c>
      <c r="CU328" s="91">
        <v>14.4</v>
      </c>
    </row>
    <row r="329" spans="3:99">
      <c r="C329" s="92">
        <f t="shared" si="148"/>
        <v>45985</v>
      </c>
      <c r="D329" s="93">
        <f t="shared" si="125"/>
        <v>10.743028000000001</v>
      </c>
      <c r="E329" s="93">
        <f t="shared" si="126"/>
        <v>11.56</v>
      </c>
      <c r="F329" s="93">
        <f t="shared" si="127"/>
        <v>2.7430280000000007</v>
      </c>
      <c r="G329" s="93">
        <f>指導機関用調整項目!$G$2*F329/$F$367</f>
        <v>2.0497814615511107e-002</v>
      </c>
      <c r="H329" s="93">
        <f t="shared" si="149"/>
        <v>21.729583166867833</v>
      </c>
      <c r="J329" s="93">
        <f t="shared" si="128"/>
        <v>17.2</v>
      </c>
      <c r="K329" s="93">
        <f t="shared" si="129"/>
        <v>13.88</v>
      </c>
      <c r="L329" s="93">
        <f t="shared" si="130"/>
        <v>14.860000000000003</v>
      </c>
      <c r="M329" s="93">
        <f t="shared" si="131"/>
        <v>15.460000000000003</v>
      </c>
      <c r="N329" s="93">
        <f t="shared" si="132"/>
        <v>6.3666666666666671</v>
      </c>
      <c r="O329" s="93">
        <f t="shared" si="133"/>
        <v>11.34</v>
      </c>
      <c r="P329" s="93">
        <f t="shared" si="134"/>
        <v>11.56</v>
      </c>
      <c r="Q329" s="93">
        <f t="shared" si="135"/>
        <v>14.66</v>
      </c>
      <c r="R329" s="93">
        <f t="shared" si="136"/>
        <v>13.66</v>
      </c>
      <c r="S329" s="93">
        <f t="shared" si="137"/>
        <v>12.84</v>
      </c>
      <c r="V329" s="93">
        <f t="shared" si="138"/>
        <v>17.2</v>
      </c>
      <c r="X329" s="91">
        <v>17.8</v>
      </c>
      <c r="Y329" s="91">
        <v>15.3</v>
      </c>
      <c r="AA329" s="91">
        <v>18.5</v>
      </c>
      <c r="AB329" s="92"/>
      <c r="AD329" s="93">
        <f t="shared" si="139"/>
        <v>13.88</v>
      </c>
      <c r="AE329" s="91">
        <v>12.3</v>
      </c>
      <c r="AF329" s="91">
        <v>15.5</v>
      </c>
      <c r="AG329" s="91">
        <v>15</v>
      </c>
      <c r="AH329" s="91">
        <v>9.6</v>
      </c>
      <c r="AI329" s="91">
        <v>17</v>
      </c>
      <c r="AJ329" s="92"/>
      <c r="AL329" s="93">
        <f t="shared" si="140"/>
        <v>14.860000000000003</v>
      </c>
      <c r="AM329" s="91">
        <v>13</v>
      </c>
      <c r="AN329" s="91">
        <v>16.399999999999999</v>
      </c>
      <c r="AO329" s="91">
        <v>15.8</v>
      </c>
      <c r="AP329" s="91">
        <v>11.1</v>
      </c>
      <c r="AQ329" s="91">
        <v>18</v>
      </c>
      <c r="AR329" s="92"/>
      <c r="AT329" s="93">
        <f t="shared" si="141"/>
        <v>15.460000000000003</v>
      </c>
      <c r="AU329" s="91">
        <v>13</v>
      </c>
      <c r="AV329" s="91">
        <v>18.2</v>
      </c>
      <c r="AW329" s="91">
        <v>15.8</v>
      </c>
      <c r="AX329" s="91">
        <v>11.2</v>
      </c>
      <c r="AY329" s="91">
        <v>19.100000000000001</v>
      </c>
      <c r="AZ329" s="92"/>
      <c r="BB329" s="93">
        <f t="shared" si="142"/>
        <v>6.3666666666666671</v>
      </c>
      <c r="BC329" s="91">
        <v>5.7</v>
      </c>
      <c r="BE329" s="91">
        <v>9</v>
      </c>
      <c r="BF329" s="91">
        <v>4.4000000000000004</v>
      </c>
      <c r="BH329" s="92"/>
      <c r="BJ329" s="93">
        <f t="shared" si="143"/>
        <v>11.34</v>
      </c>
      <c r="BK329" s="91">
        <v>7.9</v>
      </c>
      <c r="BL329" s="91">
        <v>14.5</v>
      </c>
      <c r="BM329" s="91">
        <v>11.6</v>
      </c>
      <c r="BN329" s="91">
        <v>8.1999999999999993</v>
      </c>
      <c r="BO329" s="91">
        <v>14.5</v>
      </c>
      <c r="BR329" s="93">
        <f t="shared" si="144"/>
        <v>11.56</v>
      </c>
      <c r="BS329" s="91">
        <v>10.8</v>
      </c>
      <c r="BT329" s="91">
        <v>12.7</v>
      </c>
      <c r="BU329" s="91">
        <v>14.6</v>
      </c>
      <c r="BV329" s="91">
        <v>6.2</v>
      </c>
      <c r="BW329" s="91">
        <v>13.5</v>
      </c>
      <c r="BZ329" s="93">
        <f t="shared" si="145"/>
        <v>14.66</v>
      </c>
      <c r="CA329" s="91">
        <v>13</v>
      </c>
      <c r="CB329" s="91">
        <v>15.7</v>
      </c>
      <c r="CC329" s="91">
        <v>16.600000000000001</v>
      </c>
      <c r="CD329" s="91">
        <v>10.6</v>
      </c>
      <c r="CE329" s="91">
        <v>17.399999999999999</v>
      </c>
      <c r="CH329" s="93">
        <f t="shared" si="146"/>
        <v>13.66</v>
      </c>
      <c r="CI329" s="91">
        <v>12.4</v>
      </c>
      <c r="CJ329" s="91">
        <v>13.8</v>
      </c>
      <c r="CK329" s="91">
        <v>16.100000000000001</v>
      </c>
      <c r="CL329" s="91">
        <v>9.6999999999999993</v>
      </c>
      <c r="CM329" s="91">
        <v>16.3</v>
      </c>
      <c r="CP329" s="93">
        <f t="shared" si="147"/>
        <v>12.84</v>
      </c>
      <c r="CQ329" s="91">
        <v>11.9</v>
      </c>
      <c r="CR329" s="91">
        <v>13.6</v>
      </c>
      <c r="CS329" s="91">
        <v>14.9</v>
      </c>
      <c r="CT329" s="91">
        <v>7.9</v>
      </c>
      <c r="CU329" s="91">
        <v>15.9</v>
      </c>
    </row>
    <row r="330" spans="3:99">
      <c r="C330" s="92">
        <f t="shared" si="148"/>
        <v>45986</v>
      </c>
      <c r="D330" s="93">
        <f t="shared" si="125"/>
        <v>10.317232000000002</v>
      </c>
      <c r="E330" s="93">
        <f t="shared" si="126"/>
        <v>11.140000000000002</v>
      </c>
      <c r="F330" s="93">
        <f t="shared" si="127"/>
        <v>2.3172320000000024</v>
      </c>
      <c r="G330" s="93">
        <f>指導機関用調整項目!$G$2*F330/$F$367</f>
        <v>1.7315970510373962e-002</v>
      </c>
      <c r="H330" s="93">
        <f t="shared" si="149"/>
        <v>21.746899137378207</v>
      </c>
      <c r="J330" s="93">
        <f t="shared" si="128"/>
        <v>12.833333333333334</v>
      </c>
      <c r="K330" s="93">
        <f t="shared" si="129"/>
        <v>12.080000000000002</v>
      </c>
      <c r="L330" s="93">
        <f t="shared" si="130"/>
        <v>13.320000000000002</v>
      </c>
      <c r="M330" s="93">
        <f t="shared" si="131"/>
        <v>13.62</v>
      </c>
      <c r="N330" s="93">
        <f t="shared" si="132"/>
        <v>7.2333333333333334</v>
      </c>
      <c r="O330" s="93">
        <f t="shared" si="133"/>
        <v>9.7399999999999984</v>
      </c>
      <c r="P330" s="93">
        <f t="shared" si="134"/>
        <v>11.140000000000002</v>
      </c>
      <c r="Q330" s="93">
        <f t="shared" si="135"/>
        <v>13.88</v>
      </c>
      <c r="R330" s="93">
        <f t="shared" si="136"/>
        <v>12.14</v>
      </c>
      <c r="S330" s="93">
        <f t="shared" si="137"/>
        <v>11.78</v>
      </c>
      <c r="V330" s="93">
        <f t="shared" si="138"/>
        <v>12.833333333333334</v>
      </c>
      <c r="X330" s="91">
        <v>11.4</v>
      </c>
      <c r="Y330" s="91">
        <v>13.8</v>
      </c>
      <c r="AA330" s="91">
        <v>13.3</v>
      </c>
      <c r="AB330" s="92"/>
      <c r="AD330" s="93">
        <f t="shared" si="139"/>
        <v>12.080000000000002</v>
      </c>
      <c r="AE330" s="91">
        <v>11.4</v>
      </c>
      <c r="AF330" s="91">
        <v>11.4</v>
      </c>
      <c r="AG330" s="91">
        <v>13.9</v>
      </c>
      <c r="AH330" s="91">
        <v>10.4</v>
      </c>
      <c r="AI330" s="91">
        <v>13.3</v>
      </c>
      <c r="AJ330" s="92"/>
      <c r="AL330" s="93">
        <f t="shared" si="140"/>
        <v>13.320000000000002</v>
      </c>
      <c r="AM330" s="91">
        <v>12.3</v>
      </c>
      <c r="AN330" s="91">
        <v>12.9</v>
      </c>
      <c r="AO330" s="91">
        <v>14.6</v>
      </c>
      <c r="AP330" s="91">
        <v>12.3</v>
      </c>
      <c r="AQ330" s="91">
        <v>14.5</v>
      </c>
      <c r="AR330" s="92"/>
      <c r="AT330" s="93">
        <f t="shared" si="141"/>
        <v>13.62</v>
      </c>
      <c r="AU330" s="91">
        <v>12.9</v>
      </c>
      <c r="AV330" s="91">
        <v>12.3</v>
      </c>
      <c r="AW330" s="91">
        <v>15.2</v>
      </c>
      <c r="AX330" s="91">
        <v>12.9</v>
      </c>
      <c r="AY330" s="91">
        <v>14.8</v>
      </c>
      <c r="AZ330" s="92"/>
      <c r="BB330" s="93">
        <f t="shared" si="142"/>
        <v>7.2333333333333334</v>
      </c>
      <c r="BC330" s="91">
        <v>6.8</v>
      </c>
      <c r="BE330" s="91">
        <v>8.1</v>
      </c>
      <c r="BF330" s="91">
        <v>6.8</v>
      </c>
      <c r="BH330" s="92"/>
      <c r="BJ330" s="93">
        <f t="shared" si="143"/>
        <v>9.7399999999999984</v>
      </c>
      <c r="BK330" s="91">
        <v>9.1999999999999993</v>
      </c>
      <c r="BL330" s="91">
        <v>7.5</v>
      </c>
      <c r="BM330" s="91">
        <v>10.8</v>
      </c>
      <c r="BN330" s="91">
        <v>9.8000000000000007</v>
      </c>
      <c r="BO330" s="91">
        <v>11.4</v>
      </c>
      <c r="BR330" s="93">
        <f t="shared" si="144"/>
        <v>11.140000000000002</v>
      </c>
      <c r="BS330" s="91">
        <v>10.8</v>
      </c>
      <c r="BT330" s="91">
        <v>9.4</v>
      </c>
      <c r="BU330" s="91">
        <v>13.7</v>
      </c>
      <c r="BV330" s="91">
        <v>9.1999999999999993</v>
      </c>
      <c r="BW330" s="91">
        <v>12.6</v>
      </c>
      <c r="BZ330" s="93">
        <f t="shared" si="145"/>
        <v>13.88</v>
      </c>
      <c r="CA330" s="91">
        <v>12.4</v>
      </c>
      <c r="CB330" s="91">
        <v>11.9</v>
      </c>
      <c r="CC330" s="91">
        <v>16.7</v>
      </c>
      <c r="CD330" s="91">
        <v>12.8</v>
      </c>
      <c r="CE330" s="91">
        <v>15.6</v>
      </c>
      <c r="CH330" s="93">
        <f t="shared" si="146"/>
        <v>12.14</v>
      </c>
      <c r="CI330" s="91">
        <v>11.3</v>
      </c>
      <c r="CJ330" s="91">
        <v>11</v>
      </c>
      <c r="CK330" s="91">
        <v>13.8</v>
      </c>
      <c r="CL330" s="91">
        <v>10.8</v>
      </c>
      <c r="CM330" s="91">
        <v>13.8</v>
      </c>
      <c r="CP330" s="93">
        <f t="shared" si="147"/>
        <v>11.78</v>
      </c>
      <c r="CQ330" s="91">
        <v>11.1</v>
      </c>
      <c r="CR330" s="91">
        <v>10.9</v>
      </c>
      <c r="CS330" s="91">
        <v>13.8</v>
      </c>
      <c r="CT330" s="91">
        <v>9.1999999999999993</v>
      </c>
      <c r="CU330" s="91">
        <v>13.9</v>
      </c>
    </row>
    <row r="331" spans="3:99">
      <c r="C331" s="92">
        <f t="shared" si="148"/>
        <v>45987</v>
      </c>
      <c r="D331" s="93">
        <f t="shared" si="125"/>
        <v>10.783580000000001</v>
      </c>
      <c r="E331" s="93">
        <f t="shared" si="126"/>
        <v>11.6</v>
      </c>
      <c r="F331" s="93">
        <f t="shared" si="127"/>
        <v>2.7835800000000006</v>
      </c>
      <c r="G331" s="93">
        <f>指導機関用調整項目!$G$2*F331/$F$367</f>
        <v>2.080084738742893e-002</v>
      </c>
      <c r="H331" s="93">
        <f t="shared" si="149"/>
        <v>21.767699984765635</v>
      </c>
      <c r="J331" s="93">
        <f t="shared" si="128"/>
        <v>13.1</v>
      </c>
      <c r="K331" s="93">
        <f t="shared" si="129"/>
        <v>12.38</v>
      </c>
      <c r="L331" s="93">
        <f t="shared" si="130"/>
        <v>13.36</v>
      </c>
      <c r="M331" s="93">
        <f t="shared" si="131"/>
        <v>13.920000000000002</v>
      </c>
      <c r="N331" s="93">
        <f t="shared" si="132"/>
        <v>6.8666666666666671</v>
      </c>
      <c r="O331" s="93">
        <f t="shared" si="133"/>
        <v>9.9</v>
      </c>
      <c r="P331" s="93">
        <f t="shared" si="134"/>
        <v>11.6</v>
      </c>
      <c r="Q331" s="93">
        <f t="shared" si="135"/>
        <v>14.420000000000002</v>
      </c>
      <c r="R331" s="93">
        <f t="shared" si="136"/>
        <v>12.84</v>
      </c>
      <c r="S331" s="93">
        <f t="shared" si="137"/>
        <v>12.279999999999998</v>
      </c>
      <c r="V331" s="93">
        <f t="shared" si="138"/>
        <v>13.1</v>
      </c>
      <c r="X331" s="91">
        <v>11.7</v>
      </c>
      <c r="Y331" s="91">
        <v>14</v>
      </c>
      <c r="AA331" s="91">
        <v>13.6</v>
      </c>
      <c r="AB331" s="92"/>
      <c r="AD331" s="93">
        <f t="shared" si="139"/>
        <v>12.38</v>
      </c>
      <c r="AE331" s="91">
        <v>10</v>
      </c>
      <c r="AF331" s="91">
        <v>12</v>
      </c>
      <c r="AG331" s="91">
        <v>14.3</v>
      </c>
      <c r="AH331" s="91">
        <v>11.7</v>
      </c>
      <c r="AI331" s="91">
        <v>13.9</v>
      </c>
      <c r="AJ331" s="92"/>
      <c r="AL331" s="93">
        <f t="shared" si="140"/>
        <v>13.36</v>
      </c>
      <c r="AM331" s="91">
        <v>11.5</v>
      </c>
      <c r="AN331" s="91">
        <v>12.2</v>
      </c>
      <c r="AO331" s="91">
        <v>15.1</v>
      </c>
      <c r="AP331" s="91">
        <v>13.6</v>
      </c>
      <c r="AQ331" s="91">
        <v>14.4</v>
      </c>
      <c r="AR331" s="92"/>
      <c r="AT331" s="93">
        <f t="shared" si="141"/>
        <v>13.920000000000002</v>
      </c>
      <c r="AU331" s="91">
        <v>11.7</v>
      </c>
      <c r="AV331" s="91">
        <v>13.2</v>
      </c>
      <c r="AW331" s="91">
        <v>15.3</v>
      </c>
      <c r="AX331" s="91">
        <v>14.7</v>
      </c>
      <c r="AY331" s="91">
        <v>14.7</v>
      </c>
      <c r="AZ331" s="92"/>
      <c r="BB331" s="93">
        <f t="shared" si="142"/>
        <v>6.8666666666666671</v>
      </c>
      <c r="BC331" s="91">
        <v>5.4</v>
      </c>
      <c r="BE331" s="91">
        <v>8.3000000000000007</v>
      </c>
      <c r="BF331" s="91">
        <v>6.9</v>
      </c>
      <c r="BH331" s="92"/>
      <c r="BJ331" s="93">
        <f t="shared" si="143"/>
        <v>9.9</v>
      </c>
      <c r="BK331" s="91">
        <v>7.3</v>
      </c>
      <c r="BL331" s="91">
        <v>8.5</v>
      </c>
      <c r="BM331" s="91">
        <v>11.4</v>
      </c>
      <c r="BN331" s="91">
        <v>10.9</v>
      </c>
      <c r="BO331" s="91">
        <v>11.4</v>
      </c>
      <c r="BR331" s="93">
        <f t="shared" si="144"/>
        <v>11.6</v>
      </c>
      <c r="BS331" s="91">
        <v>10.5</v>
      </c>
      <c r="BT331" s="91">
        <v>10.6</v>
      </c>
      <c r="BU331" s="91">
        <v>14.1</v>
      </c>
      <c r="BV331" s="91">
        <v>10.4</v>
      </c>
      <c r="BW331" s="91">
        <v>12.4</v>
      </c>
      <c r="BZ331" s="93">
        <f t="shared" si="145"/>
        <v>14.420000000000002</v>
      </c>
      <c r="CA331" s="91">
        <v>13.6</v>
      </c>
      <c r="CB331" s="91">
        <v>13</v>
      </c>
      <c r="CC331" s="91">
        <v>16.5</v>
      </c>
      <c r="CD331" s="91">
        <v>13.3</v>
      </c>
      <c r="CE331" s="91">
        <v>15.7</v>
      </c>
      <c r="CH331" s="93">
        <f t="shared" si="146"/>
        <v>12.84</v>
      </c>
      <c r="CI331" s="91">
        <v>11</v>
      </c>
      <c r="CJ331" s="91">
        <v>10.9</v>
      </c>
      <c r="CK331" s="91">
        <v>15.5</v>
      </c>
      <c r="CL331" s="91">
        <v>12.1</v>
      </c>
      <c r="CM331" s="91">
        <v>14.7</v>
      </c>
      <c r="CP331" s="93">
        <f t="shared" si="147"/>
        <v>12.279999999999998</v>
      </c>
      <c r="CQ331" s="91">
        <v>11.2</v>
      </c>
      <c r="CR331" s="91">
        <v>11.1</v>
      </c>
      <c r="CS331" s="91">
        <v>13.8</v>
      </c>
      <c r="CT331" s="91">
        <v>11.3</v>
      </c>
      <c r="CU331" s="91">
        <v>14</v>
      </c>
    </row>
    <row r="332" spans="3:99">
      <c r="C332" s="92">
        <f t="shared" si="148"/>
        <v>45988</v>
      </c>
      <c r="D332" s="93">
        <f t="shared" si="125"/>
        <v>10.88496</v>
      </c>
      <c r="E332" s="93">
        <f t="shared" si="126"/>
        <v>11.7</v>
      </c>
      <c r="F332" s="93">
        <f t="shared" si="127"/>
        <v>2.8849599999999995</v>
      </c>
      <c r="G332" s="93">
        <f>指導機関用調整項目!$G$2*F332/$F$367</f>
        <v>2.1558429317223484e-002</v>
      </c>
      <c r="H332" s="93">
        <f t="shared" si="149"/>
        <v>21.789258414082859</v>
      </c>
      <c r="J332" s="93">
        <f t="shared" si="128"/>
        <v>13.666666666666666</v>
      </c>
      <c r="K332" s="93">
        <f t="shared" si="129"/>
        <v>12.5</v>
      </c>
      <c r="L332" s="93">
        <f t="shared" si="130"/>
        <v>13.24</v>
      </c>
      <c r="M332" s="93">
        <f t="shared" si="131"/>
        <v>13.54</v>
      </c>
      <c r="N332" s="93">
        <f t="shared" si="132"/>
        <v>5.833333333333333</v>
      </c>
      <c r="O332" s="93">
        <f t="shared" si="133"/>
        <v>9.2800000000000011</v>
      </c>
      <c r="P332" s="93">
        <f t="shared" si="134"/>
        <v>11.7</v>
      </c>
      <c r="Q332" s="93">
        <f t="shared" si="135"/>
        <v>14.1</v>
      </c>
      <c r="R332" s="93">
        <f t="shared" si="136"/>
        <v>12.720000000000002</v>
      </c>
      <c r="S332" s="93">
        <f t="shared" si="137"/>
        <v>12.18</v>
      </c>
      <c r="V332" s="93">
        <f t="shared" si="138"/>
        <v>13.666666666666666</v>
      </c>
      <c r="X332" s="91">
        <v>13.1</v>
      </c>
      <c r="Y332" s="91">
        <v>14.7</v>
      </c>
      <c r="AA332" s="91">
        <v>13.2</v>
      </c>
      <c r="AB332" s="92"/>
      <c r="AD332" s="93">
        <f t="shared" si="139"/>
        <v>12.5</v>
      </c>
      <c r="AE332" s="91">
        <v>10.3</v>
      </c>
      <c r="AF332" s="91">
        <v>12.9</v>
      </c>
      <c r="AG332" s="91">
        <v>14.9</v>
      </c>
      <c r="AH332" s="91">
        <v>9.9</v>
      </c>
      <c r="AI332" s="91">
        <v>14.5</v>
      </c>
      <c r="AJ332" s="92"/>
      <c r="AL332" s="93">
        <f t="shared" si="140"/>
        <v>13.24</v>
      </c>
      <c r="AM332" s="91">
        <v>11.8</v>
      </c>
      <c r="AN332" s="91">
        <v>13.2</v>
      </c>
      <c r="AO332" s="91">
        <v>15.6</v>
      </c>
      <c r="AP332" s="91">
        <v>11.1</v>
      </c>
      <c r="AQ332" s="91">
        <v>14.5</v>
      </c>
      <c r="AR332" s="92"/>
      <c r="AT332" s="93">
        <f t="shared" si="141"/>
        <v>13.54</v>
      </c>
      <c r="AU332" s="91">
        <v>13.2</v>
      </c>
      <c r="AV332" s="91">
        <v>13.3</v>
      </c>
      <c r="AW332" s="91">
        <v>15.3</v>
      </c>
      <c r="AX332" s="91">
        <v>11.2</v>
      </c>
      <c r="AY332" s="91">
        <v>14.7</v>
      </c>
      <c r="AZ332" s="92"/>
      <c r="BB332" s="93">
        <f t="shared" si="142"/>
        <v>5.833333333333333</v>
      </c>
      <c r="BC332" s="91">
        <v>6.1</v>
      </c>
      <c r="BE332" s="91">
        <v>8.5</v>
      </c>
      <c r="BF332" s="91">
        <v>2.9</v>
      </c>
      <c r="BH332" s="92"/>
      <c r="BJ332" s="93">
        <f t="shared" si="143"/>
        <v>9.2800000000000011</v>
      </c>
      <c r="BK332" s="91">
        <v>9</v>
      </c>
      <c r="BL332" s="91">
        <v>9.5</v>
      </c>
      <c r="BM332" s="91">
        <v>11.3</v>
      </c>
      <c r="BN332" s="91">
        <v>6.4</v>
      </c>
      <c r="BO332" s="91">
        <v>10.199999999999999</v>
      </c>
      <c r="BR332" s="93">
        <f t="shared" si="144"/>
        <v>11.7</v>
      </c>
      <c r="BS332" s="91">
        <v>12.5</v>
      </c>
      <c r="BT332" s="91">
        <v>11.7</v>
      </c>
      <c r="BU332" s="91">
        <v>13.8</v>
      </c>
      <c r="BV332" s="91">
        <v>7.3</v>
      </c>
      <c r="BW332" s="91">
        <v>13.2</v>
      </c>
      <c r="BZ332" s="93">
        <f t="shared" si="145"/>
        <v>14.1</v>
      </c>
      <c r="CA332" s="91">
        <v>16.7</v>
      </c>
      <c r="CB332" s="91">
        <v>13.2</v>
      </c>
      <c r="CC332" s="91">
        <v>16.7</v>
      </c>
      <c r="CD332" s="91">
        <v>9.6</v>
      </c>
      <c r="CE332" s="91">
        <v>14.3</v>
      </c>
      <c r="CH332" s="93">
        <f t="shared" si="146"/>
        <v>12.720000000000002</v>
      </c>
      <c r="CI332" s="91">
        <v>14.5</v>
      </c>
      <c r="CJ332" s="91">
        <v>11.5</v>
      </c>
      <c r="CK332" s="91">
        <v>15.7</v>
      </c>
      <c r="CL332" s="91">
        <v>9.1999999999999993</v>
      </c>
      <c r="CM332" s="91">
        <v>12.7</v>
      </c>
      <c r="CP332" s="93">
        <f t="shared" si="147"/>
        <v>12.18</v>
      </c>
      <c r="CQ332" s="91">
        <v>13.6</v>
      </c>
      <c r="CR332" s="91">
        <v>12</v>
      </c>
      <c r="CS332" s="91">
        <v>14.4</v>
      </c>
      <c r="CT332" s="91">
        <v>8.5</v>
      </c>
      <c r="CU332" s="91">
        <v>12.4</v>
      </c>
    </row>
    <row r="333" spans="3:99">
      <c r="C333" s="92">
        <f t="shared" si="148"/>
        <v>45989</v>
      </c>
      <c r="D333" s="93">
        <f t="shared" si="125"/>
        <v>10.905236000000002</v>
      </c>
      <c r="E333" s="93">
        <f t="shared" si="126"/>
        <v>11.72</v>
      </c>
      <c r="F333" s="93">
        <f t="shared" si="127"/>
        <v>2.9052360000000022</v>
      </c>
      <c r="G333" s="93">
        <f>指導機関用調整項目!$G$2*F333/$F$367</f>
        <v>2.1709945703182413e-002</v>
      </c>
      <c r="H333" s="93">
        <f t="shared" si="149"/>
        <v>21.810968359786042</v>
      </c>
      <c r="J333" s="93">
        <f t="shared" si="128"/>
        <v>14.566666666666668</v>
      </c>
      <c r="K333" s="93">
        <f t="shared" si="129"/>
        <v>13.5</v>
      </c>
      <c r="L333" s="93">
        <f t="shared" si="130"/>
        <v>14.360000000000003</v>
      </c>
      <c r="M333" s="93">
        <f t="shared" si="131"/>
        <v>14.54</v>
      </c>
      <c r="N333" s="93">
        <f t="shared" si="132"/>
        <v>7.3</v>
      </c>
      <c r="O333" s="93">
        <f t="shared" si="133"/>
        <v>10.16</v>
      </c>
      <c r="P333" s="93">
        <f t="shared" si="134"/>
        <v>11.72</v>
      </c>
      <c r="Q333" s="93">
        <f t="shared" si="135"/>
        <v>14.6</v>
      </c>
      <c r="R333" s="93">
        <f t="shared" si="136"/>
        <v>13.12</v>
      </c>
      <c r="S333" s="93">
        <f t="shared" si="137"/>
        <v>12.64</v>
      </c>
      <c r="V333" s="93">
        <f t="shared" si="138"/>
        <v>14.566666666666668</v>
      </c>
      <c r="X333" s="91">
        <v>16.100000000000001</v>
      </c>
      <c r="Y333" s="91">
        <v>14.2</v>
      </c>
      <c r="AA333" s="91">
        <v>13.4</v>
      </c>
      <c r="AB333" s="92"/>
      <c r="AD333" s="93">
        <f t="shared" si="139"/>
        <v>13.5</v>
      </c>
      <c r="AE333" s="91">
        <v>14.7</v>
      </c>
      <c r="AF333" s="91">
        <v>14.9</v>
      </c>
      <c r="AG333" s="91">
        <v>14.7</v>
      </c>
      <c r="AH333" s="91">
        <v>8.8000000000000007</v>
      </c>
      <c r="AI333" s="91">
        <v>14.4</v>
      </c>
      <c r="AJ333" s="92"/>
      <c r="AL333" s="93">
        <f t="shared" si="140"/>
        <v>14.360000000000003</v>
      </c>
      <c r="AM333" s="91">
        <v>16.2</v>
      </c>
      <c r="AN333" s="91">
        <v>15.2</v>
      </c>
      <c r="AO333" s="91">
        <v>15.3</v>
      </c>
      <c r="AP333" s="91">
        <v>10.199999999999999</v>
      </c>
      <c r="AQ333" s="91">
        <v>14.9</v>
      </c>
      <c r="AR333" s="92"/>
      <c r="AT333" s="93">
        <f t="shared" si="141"/>
        <v>14.54</v>
      </c>
      <c r="AU333" s="91">
        <v>17.100000000000001</v>
      </c>
      <c r="AV333" s="91">
        <v>15.2</v>
      </c>
      <c r="AW333" s="91">
        <v>15.7</v>
      </c>
      <c r="AX333" s="91">
        <v>9.1999999999999993</v>
      </c>
      <c r="AY333" s="91">
        <v>15.5</v>
      </c>
      <c r="AZ333" s="92"/>
      <c r="BB333" s="93">
        <f t="shared" si="142"/>
        <v>7.3</v>
      </c>
      <c r="BC333" s="91">
        <v>10.8</v>
      </c>
      <c r="BE333" s="91">
        <v>9.6999999999999993</v>
      </c>
      <c r="BF333" s="91">
        <v>1.4</v>
      </c>
      <c r="BH333" s="92"/>
      <c r="BJ333" s="93">
        <f t="shared" si="143"/>
        <v>10.16</v>
      </c>
      <c r="BK333" s="91">
        <v>13.7</v>
      </c>
      <c r="BL333" s="91">
        <v>11.7</v>
      </c>
      <c r="BM333" s="91">
        <v>11.7</v>
      </c>
      <c r="BN333" s="91">
        <v>2.6</v>
      </c>
      <c r="BO333" s="91">
        <v>11.1</v>
      </c>
      <c r="BR333" s="93">
        <f t="shared" si="144"/>
        <v>11.72</v>
      </c>
      <c r="BS333" s="91">
        <v>13.4</v>
      </c>
      <c r="BT333" s="91">
        <v>11.6</v>
      </c>
      <c r="BU333" s="91">
        <v>14.3</v>
      </c>
      <c r="BV333" s="91">
        <v>7.8</v>
      </c>
      <c r="BW333" s="91">
        <v>11.5</v>
      </c>
      <c r="BZ333" s="93">
        <f t="shared" si="145"/>
        <v>14.6</v>
      </c>
      <c r="CA333" s="91">
        <v>15.8</v>
      </c>
      <c r="CB333" s="91">
        <v>13.8</v>
      </c>
      <c r="CC333" s="91">
        <v>18</v>
      </c>
      <c r="CD333" s="91">
        <v>9.6999999999999993</v>
      </c>
      <c r="CE333" s="91">
        <v>15.7</v>
      </c>
      <c r="CH333" s="93">
        <f t="shared" si="146"/>
        <v>13.12</v>
      </c>
      <c r="CI333" s="91">
        <v>15.1</v>
      </c>
      <c r="CJ333" s="91">
        <v>13.3</v>
      </c>
      <c r="CK333" s="91">
        <v>15.1</v>
      </c>
      <c r="CL333" s="91">
        <v>8.3000000000000007</v>
      </c>
      <c r="CM333" s="91">
        <v>13.8</v>
      </c>
      <c r="CP333" s="93">
        <f t="shared" si="147"/>
        <v>12.64</v>
      </c>
      <c r="CQ333" s="91">
        <v>14.6</v>
      </c>
      <c r="CR333" s="91">
        <v>12.5</v>
      </c>
      <c r="CS333" s="91">
        <v>13.9</v>
      </c>
      <c r="CT333" s="91">
        <v>8.6</v>
      </c>
      <c r="CU333" s="91">
        <v>13.6</v>
      </c>
    </row>
    <row r="334" spans="3:99">
      <c r="C334" s="92">
        <f t="shared" si="148"/>
        <v>45990</v>
      </c>
      <c r="D334" s="93">
        <f t="shared" si="125"/>
        <v>9.8914360000000006</v>
      </c>
      <c r="E334" s="93">
        <f t="shared" si="126"/>
        <v>10.72</v>
      </c>
      <c r="F334" s="93">
        <f t="shared" si="127"/>
        <v>1.8914360000000006</v>
      </c>
      <c r="G334" s="93">
        <f>指導機関用調整項目!$G$2*F334/$F$367</f>
        <v>1.4134126405236791e-002</v>
      </c>
      <c r="H334" s="93">
        <f t="shared" si="149"/>
        <v>21.825102486191277</v>
      </c>
      <c r="J334" s="93">
        <f t="shared" si="128"/>
        <v>15.5</v>
      </c>
      <c r="K334" s="93">
        <f t="shared" si="129"/>
        <v>12.62</v>
      </c>
      <c r="L334" s="93">
        <f t="shared" si="130"/>
        <v>13.74</v>
      </c>
      <c r="M334" s="93">
        <f t="shared" si="131"/>
        <v>14.2</v>
      </c>
      <c r="N334" s="93">
        <f t="shared" si="132"/>
        <v>7.4</v>
      </c>
      <c r="O334" s="93">
        <f t="shared" si="133"/>
        <v>10.3</v>
      </c>
      <c r="P334" s="93">
        <f t="shared" si="134"/>
        <v>10.72</v>
      </c>
      <c r="Q334" s="93">
        <f t="shared" si="135"/>
        <v>14</v>
      </c>
      <c r="R334" s="93">
        <f t="shared" si="136"/>
        <v>12.9</v>
      </c>
      <c r="S334" s="93">
        <f t="shared" si="137"/>
        <v>11.68</v>
      </c>
      <c r="V334" s="93">
        <f t="shared" si="138"/>
        <v>15.5</v>
      </c>
      <c r="X334" s="91">
        <v>12.5</v>
      </c>
      <c r="Y334" s="91">
        <v>18.100000000000001</v>
      </c>
      <c r="AA334" s="91">
        <v>15.9</v>
      </c>
      <c r="AB334" s="92"/>
      <c r="AD334" s="93">
        <f t="shared" si="139"/>
        <v>12.62</v>
      </c>
      <c r="AE334" s="91">
        <v>10.9</v>
      </c>
      <c r="AF334" s="91">
        <v>10.5</v>
      </c>
      <c r="AG334" s="91">
        <v>17.399999999999999</v>
      </c>
      <c r="AH334" s="91">
        <v>9.1</v>
      </c>
      <c r="AI334" s="91">
        <v>15.2</v>
      </c>
      <c r="AJ334" s="92"/>
      <c r="AL334" s="93">
        <f t="shared" si="140"/>
        <v>13.74</v>
      </c>
      <c r="AM334" s="91">
        <v>12.1</v>
      </c>
      <c r="AN334" s="91">
        <v>11.9</v>
      </c>
      <c r="AO334" s="91">
        <v>18</v>
      </c>
      <c r="AP334" s="91">
        <v>10.6</v>
      </c>
      <c r="AQ334" s="91">
        <v>16.100000000000001</v>
      </c>
      <c r="AR334" s="92"/>
      <c r="AT334" s="93">
        <f t="shared" si="141"/>
        <v>14.2</v>
      </c>
      <c r="AU334" s="91">
        <v>13</v>
      </c>
      <c r="AV334" s="91">
        <v>12.6</v>
      </c>
      <c r="AW334" s="91">
        <v>18.100000000000001</v>
      </c>
      <c r="AX334" s="91">
        <v>11.3</v>
      </c>
      <c r="AY334" s="91">
        <v>16</v>
      </c>
      <c r="AZ334" s="92"/>
      <c r="BB334" s="93">
        <f t="shared" si="142"/>
        <v>7.4</v>
      </c>
      <c r="BC334" s="91">
        <v>6.3</v>
      </c>
      <c r="BE334" s="91">
        <v>12.7</v>
      </c>
      <c r="BF334" s="91">
        <v>3.2</v>
      </c>
      <c r="BH334" s="92"/>
      <c r="BJ334" s="93">
        <f t="shared" si="143"/>
        <v>10.3</v>
      </c>
      <c r="BK334" s="91">
        <v>10.1</v>
      </c>
      <c r="BL334" s="91">
        <v>10.3</v>
      </c>
      <c r="BM334" s="91">
        <v>14.4</v>
      </c>
      <c r="BN334" s="91">
        <v>5.5</v>
      </c>
      <c r="BO334" s="91">
        <v>11.2</v>
      </c>
      <c r="BR334" s="93">
        <f t="shared" si="144"/>
        <v>10.72</v>
      </c>
      <c r="BS334" s="91">
        <v>8.6999999999999993</v>
      </c>
      <c r="BT334" s="91">
        <v>9</v>
      </c>
      <c r="BU334" s="91">
        <v>17.7</v>
      </c>
      <c r="BV334" s="91">
        <v>9.4</v>
      </c>
      <c r="BW334" s="91">
        <v>8.8000000000000007</v>
      </c>
      <c r="BZ334" s="93">
        <f t="shared" si="145"/>
        <v>14</v>
      </c>
      <c r="CA334" s="91">
        <v>11.8</v>
      </c>
      <c r="CB334" s="91">
        <v>11.5</v>
      </c>
      <c r="CC334" s="91">
        <v>21</v>
      </c>
      <c r="CD334" s="91">
        <v>12</v>
      </c>
      <c r="CE334" s="91">
        <v>13.7</v>
      </c>
      <c r="CH334" s="93">
        <f t="shared" si="146"/>
        <v>12.9</v>
      </c>
      <c r="CI334" s="91">
        <v>11.1</v>
      </c>
      <c r="CJ334" s="91">
        <v>10.7</v>
      </c>
      <c r="CK334" s="91">
        <v>20.5</v>
      </c>
      <c r="CL334" s="91">
        <v>9.1</v>
      </c>
      <c r="CM334" s="91">
        <v>13.1</v>
      </c>
      <c r="CP334" s="93">
        <f t="shared" si="147"/>
        <v>11.68</v>
      </c>
      <c r="CQ334" s="91">
        <v>9.8000000000000007</v>
      </c>
      <c r="CR334" s="91">
        <v>10.1</v>
      </c>
      <c r="CS334" s="91">
        <v>16.899999999999999</v>
      </c>
      <c r="CT334" s="91">
        <v>9.1</v>
      </c>
      <c r="CU334" s="91">
        <v>12.5</v>
      </c>
    </row>
    <row r="335" spans="3:99">
      <c r="C335" s="92">
        <f t="shared" si="148"/>
        <v>45991</v>
      </c>
      <c r="D335" s="93">
        <f t="shared" si="125"/>
        <v>9.283156</v>
      </c>
      <c r="E335" s="93">
        <f t="shared" si="126"/>
        <v>10.119999999999999</v>
      </c>
      <c r="F335" s="93">
        <f t="shared" si="127"/>
        <v>1.283156</v>
      </c>
      <c r="G335" s="93">
        <f>指導機関用調整項目!$G$2*F335/$F$367</f>
        <v>9.5886348264694211e-003</v>
      </c>
      <c r="H335" s="93">
        <f t="shared" si="149"/>
        <v>21.834691121017745</v>
      </c>
      <c r="J335" s="93">
        <f t="shared" si="128"/>
        <v>14.1</v>
      </c>
      <c r="K335" s="93">
        <f t="shared" si="129"/>
        <v>12.239999999999998</v>
      </c>
      <c r="L335" s="93">
        <f t="shared" si="130"/>
        <v>13.060000000000002</v>
      </c>
      <c r="M335" s="93">
        <f t="shared" si="131"/>
        <v>13.2</v>
      </c>
      <c r="N335" s="93">
        <f t="shared" si="132"/>
        <v>7.9</v>
      </c>
      <c r="O335" s="93">
        <f t="shared" si="133"/>
        <v>8.8800000000000008</v>
      </c>
      <c r="P335" s="93">
        <f t="shared" si="134"/>
        <v>10.119999999999999</v>
      </c>
      <c r="Q335" s="93">
        <f t="shared" si="135"/>
        <v>12.919999999999998</v>
      </c>
      <c r="R335" s="93">
        <f t="shared" si="136"/>
        <v>11.82</v>
      </c>
      <c r="S335" s="93">
        <f t="shared" si="137"/>
        <v>10.98</v>
      </c>
      <c r="V335" s="93">
        <f t="shared" si="138"/>
        <v>14.1</v>
      </c>
      <c r="X335" s="91">
        <v>12.2</v>
      </c>
      <c r="Y335" s="91">
        <v>19.7</v>
      </c>
      <c r="AA335" s="91">
        <v>10.4</v>
      </c>
      <c r="AB335" s="92"/>
      <c r="AD335" s="93">
        <f t="shared" si="139"/>
        <v>12.239999999999998</v>
      </c>
      <c r="AE335" s="91">
        <v>9.3000000000000007</v>
      </c>
      <c r="AF335" s="91">
        <v>11.6</v>
      </c>
      <c r="AG335" s="91">
        <v>18.399999999999999</v>
      </c>
      <c r="AH335" s="91">
        <v>10.9</v>
      </c>
      <c r="AI335" s="91">
        <v>11</v>
      </c>
      <c r="AJ335" s="92"/>
      <c r="AL335" s="93">
        <f t="shared" si="140"/>
        <v>13.060000000000002</v>
      </c>
      <c r="AM335" s="91">
        <v>10.5</v>
      </c>
      <c r="AN335" s="91">
        <v>12.6</v>
      </c>
      <c r="AO335" s="91">
        <v>18.8</v>
      </c>
      <c r="AP335" s="91">
        <v>11.7</v>
      </c>
      <c r="AQ335" s="91">
        <v>11.7</v>
      </c>
      <c r="AR335" s="92"/>
      <c r="AT335" s="93">
        <f t="shared" si="141"/>
        <v>13.2</v>
      </c>
      <c r="AU335" s="91">
        <v>12</v>
      </c>
      <c r="AV335" s="91">
        <v>12.3</v>
      </c>
      <c r="AW335" s="91">
        <v>18.5</v>
      </c>
      <c r="AX335" s="91">
        <v>11.9</v>
      </c>
      <c r="AY335" s="91">
        <v>11.3</v>
      </c>
      <c r="AZ335" s="92"/>
      <c r="BB335" s="93">
        <f t="shared" si="142"/>
        <v>7.9</v>
      </c>
      <c r="BC335" s="91">
        <v>6</v>
      </c>
      <c r="BE335" s="91">
        <v>12.9</v>
      </c>
      <c r="BF335" s="91">
        <v>4.8</v>
      </c>
      <c r="BH335" s="92"/>
      <c r="BJ335" s="93">
        <f t="shared" si="143"/>
        <v>8.8800000000000008</v>
      </c>
      <c r="BK335" s="91">
        <v>9.3000000000000007</v>
      </c>
      <c r="BL335" s="91">
        <v>8.1999999999999993</v>
      </c>
      <c r="BM335" s="91">
        <v>14.6</v>
      </c>
      <c r="BN335" s="91">
        <v>6.6</v>
      </c>
      <c r="BO335" s="91">
        <v>5.7</v>
      </c>
      <c r="BR335" s="93">
        <f t="shared" si="144"/>
        <v>10.119999999999999</v>
      </c>
      <c r="BS335" s="91">
        <v>7.1</v>
      </c>
      <c r="BT335" s="91">
        <v>8.5</v>
      </c>
      <c r="BU335" s="91">
        <v>15.2</v>
      </c>
      <c r="BV335" s="91">
        <v>11.4</v>
      </c>
      <c r="BW335" s="91">
        <v>8.4</v>
      </c>
      <c r="BZ335" s="93">
        <f t="shared" si="145"/>
        <v>12.919999999999998</v>
      </c>
      <c r="CA335" s="91">
        <v>10</v>
      </c>
      <c r="CB335" s="91">
        <v>11.2</v>
      </c>
      <c r="CC335" s="91">
        <v>17.2</v>
      </c>
      <c r="CD335" s="91">
        <v>14.9</v>
      </c>
      <c r="CE335" s="91">
        <v>11.3</v>
      </c>
      <c r="CH335" s="93">
        <f t="shared" si="146"/>
        <v>11.82</v>
      </c>
      <c r="CI335" s="91">
        <v>9.4</v>
      </c>
      <c r="CJ335" s="91">
        <v>10.6</v>
      </c>
      <c r="CK335" s="91">
        <v>16.5</v>
      </c>
      <c r="CL335" s="91">
        <v>12.2</v>
      </c>
      <c r="CM335" s="91">
        <v>10.4</v>
      </c>
      <c r="CP335" s="93">
        <f t="shared" si="147"/>
        <v>10.98</v>
      </c>
      <c r="CQ335" s="91">
        <v>8.1</v>
      </c>
      <c r="CR335" s="91">
        <v>9.4</v>
      </c>
      <c r="CS335" s="91">
        <v>16.5</v>
      </c>
      <c r="CT335" s="91">
        <v>11.3</v>
      </c>
      <c r="CU335" s="91">
        <v>9.6</v>
      </c>
    </row>
    <row r="336" spans="3:99">
      <c r="C336" s="92">
        <f t="shared" si="148"/>
        <v>45992</v>
      </c>
      <c r="D336" s="93">
        <f t="shared" si="125"/>
        <v>7.9449400000000008</v>
      </c>
      <c r="E336" s="93">
        <f t="shared" si="126"/>
        <v>8.8000000000000007</v>
      </c>
      <c r="F336" s="93">
        <f t="shared" si="127"/>
        <v>0.39724700000000007</v>
      </c>
      <c r="G336" s="93">
        <f>指導機関用調整項目!$G$2*F336/$F$367</f>
        <v>2.9685061044101408e-003</v>
      </c>
      <c r="H336" s="93">
        <f t="shared" si="149"/>
        <v>21.837659627122154</v>
      </c>
      <c r="J336" s="93">
        <f t="shared" si="128"/>
        <v>10.5</v>
      </c>
      <c r="K336" s="93">
        <f t="shared" si="129"/>
        <v>11.16</v>
      </c>
      <c r="L336" s="93">
        <f t="shared" si="130"/>
        <v>12.26</v>
      </c>
      <c r="M336" s="93">
        <f t="shared" si="131"/>
        <v>12.4</v>
      </c>
      <c r="N336" s="93">
        <f t="shared" si="132"/>
        <v>7.166666666666667</v>
      </c>
      <c r="O336" s="93">
        <f t="shared" si="133"/>
        <v>8</v>
      </c>
      <c r="P336" s="93">
        <f t="shared" si="134"/>
        <v>8.8000000000000007</v>
      </c>
      <c r="Q336" s="93">
        <f t="shared" si="135"/>
        <v>10.940000000000001</v>
      </c>
      <c r="R336" s="93">
        <f t="shared" si="136"/>
        <v>10.48</v>
      </c>
      <c r="S336" s="93">
        <f t="shared" si="137"/>
        <v>9.5400000000000009</v>
      </c>
      <c r="V336" s="93">
        <f t="shared" si="138"/>
        <v>10.5</v>
      </c>
      <c r="X336" s="91">
        <v>8.9</v>
      </c>
      <c r="Y336" s="91">
        <v>13.1</v>
      </c>
      <c r="AA336" s="91">
        <v>9.5</v>
      </c>
      <c r="AB336" s="92"/>
      <c r="AD336" s="93">
        <f t="shared" si="139"/>
        <v>11.16</v>
      </c>
      <c r="AE336" s="91">
        <v>8.9</v>
      </c>
      <c r="AF336" s="91">
        <v>9.1</v>
      </c>
      <c r="AG336" s="91">
        <v>13.4</v>
      </c>
      <c r="AH336" s="91">
        <v>14.9</v>
      </c>
      <c r="AI336" s="91">
        <v>9.5</v>
      </c>
      <c r="AJ336" s="92"/>
      <c r="AL336" s="93">
        <f t="shared" si="140"/>
        <v>12.26</v>
      </c>
      <c r="AM336" s="91">
        <v>10.9</v>
      </c>
      <c r="AN336" s="91">
        <v>9.8000000000000007</v>
      </c>
      <c r="AO336" s="91">
        <v>14.8</v>
      </c>
      <c r="AP336" s="91">
        <v>15</v>
      </c>
      <c r="AQ336" s="91">
        <v>10.8</v>
      </c>
      <c r="AR336" s="92"/>
      <c r="AT336" s="93">
        <f t="shared" si="141"/>
        <v>12.4</v>
      </c>
      <c r="AU336" s="91">
        <v>11.7</v>
      </c>
      <c r="AV336" s="91">
        <v>10.199999999999999</v>
      </c>
      <c r="AW336" s="91">
        <v>14.5</v>
      </c>
      <c r="AX336" s="91">
        <v>14.8</v>
      </c>
      <c r="AY336" s="91">
        <v>10.8</v>
      </c>
      <c r="AZ336" s="92"/>
      <c r="BB336" s="93">
        <f t="shared" si="142"/>
        <v>7.166666666666667</v>
      </c>
      <c r="BC336" s="91">
        <v>5.4</v>
      </c>
      <c r="BE336" s="91">
        <v>8.3000000000000007</v>
      </c>
      <c r="BF336" s="91">
        <v>7.8</v>
      </c>
      <c r="BH336" s="92"/>
      <c r="BJ336" s="93">
        <f t="shared" si="143"/>
        <v>8</v>
      </c>
      <c r="BK336" s="91">
        <v>8.6</v>
      </c>
      <c r="BL336" s="91">
        <v>4.9000000000000004</v>
      </c>
      <c r="BM336" s="91">
        <v>9.8000000000000007</v>
      </c>
      <c r="BN336" s="91">
        <v>11.5</v>
      </c>
      <c r="BO336" s="91">
        <v>5.2</v>
      </c>
      <c r="BR336" s="93">
        <f t="shared" si="144"/>
        <v>8.8000000000000007</v>
      </c>
      <c r="BS336" s="91">
        <v>7.2</v>
      </c>
      <c r="BT336" s="91">
        <v>5.8</v>
      </c>
      <c r="BU336" s="91">
        <v>9.1</v>
      </c>
      <c r="BV336" s="91">
        <v>11.6</v>
      </c>
      <c r="BW336" s="91">
        <v>10.3</v>
      </c>
      <c r="BZ336" s="93">
        <f t="shared" si="145"/>
        <v>10.940000000000001</v>
      </c>
      <c r="CA336" s="91">
        <v>9.9</v>
      </c>
      <c r="CB336" s="91">
        <v>8.5</v>
      </c>
      <c r="CC336" s="91">
        <v>11.1</v>
      </c>
      <c r="CD336" s="91">
        <v>13.6</v>
      </c>
      <c r="CE336" s="91">
        <v>11.6</v>
      </c>
      <c r="CH336" s="93">
        <f t="shared" si="146"/>
        <v>10.48</v>
      </c>
      <c r="CI336" s="91">
        <v>9.6999999999999993</v>
      </c>
      <c r="CJ336" s="91">
        <v>7.9</v>
      </c>
      <c r="CK336" s="91">
        <v>10.5</v>
      </c>
      <c r="CL336" s="91">
        <v>13</v>
      </c>
      <c r="CM336" s="91">
        <v>11.3</v>
      </c>
      <c r="CP336" s="93">
        <f t="shared" si="147"/>
        <v>9.5400000000000009</v>
      </c>
      <c r="CQ336" s="91">
        <v>8.1999999999999993</v>
      </c>
      <c r="CR336" s="91">
        <v>6.7</v>
      </c>
      <c r="CS336" s="91">
        <v>10.8</v>
      </c>
      <c r="CT336" s="91">
        <v>12.4</v>
      </c>
      <c r="CU336" s="91">
        <v>9.6</v>
      </c>
    </row>
    <row r="337" spans="3:99">
      <c r="C337" s="92">
        <f t="shared" si="148"/>
        <v>45993</v>
      </c>
      <c r="D337" s="93">
        <f t="shared" si="125"/>
        <v>7.3163840000000029</v>
      </c>
      <c r="E337" s="93">
        <f t="shared" si="126"/>
        <v>8.1800000000000015</v>
      </c>
      <c r="F337" s="93">
        <f t="shared" si="127"/>
        <v>0.36581920000000018</v>
      </c>
      <c r="G337" s="93">
        <f>指導機関用調整項目!$G$2*F337/$F$367</f>
        <v>2.7336557061738275e-003</v>
      </c>
      <c r="H337" s="93">
        <f t="shared" si="149"/>
        <v>21.840393282828327</v>
      </c>
      <c r="J337" s="93">
        <f t="shared" si="128"/>
        <v>9.5333333333333332</v>
      </c>
      <c r="K337" s="93">
        <f t="shared" si="129"/>
        <v>9.3200000000000021</v>
      </c>
      <c r="L337" s="93">
        <f t="shared" si="130"/>
        <v>10.34</v>
      </c>
      <c r="M337" s="93">
        <f t="shared" si="131"/>
        <v>10.6</v>
      </c>
      <c r="N337" s="93">
        <f t="shared" si="132"/>
        <v>4.0666666666666664</v>
      </c>
      <c r="O337" s="93">
        <f t="shared" si="133"/>
        <v>5.7</v>
      </c>
      <c r="P337" s="93">
        <f t="shared" si="134"/>
        <v>8.1800000000000015</v>
      </c>
      <c r="Q337" s="93">
        <f t="shared" si="135"/>
        <v>10.28</v>
      </c>
      <c r="R337" s="93">
        <f t="shared" si="136"/>
        <v>9.5</v>
      </c>
      <c r="S337" s="93">
        <f t="shared" si="137"/>
        <v>9.16</v>
      </c>
      <c r="V337" s="93">
        <f t="shared" si="138"/>
        <v>9.5333333333333332</v>
      </c>
      <c r="X337" s="91">
        <v>7.4</v>
      </c>
      <c r="Y337" s="91">
        <v>10.8</v>
      </c>
      <c r="AA337" s="91">
        <v>10.4</v>
      </c>
      <c r="AB337" s="92"/>
      <c r="AD337" s="93">
        <f t="shared" si="139"/>
        <v>9.3200000000000021</v>
      </c>
      <c r="AE337" s="91">
        <v>9.5</v>
      </c>
      <c r="AF337" s="91">
        <v>7.6</v>
      </c>
      <c r="AG337" s="91">
        <v>10.8</v>
      </c>
      <c r="AH337" s="91">
        <v>8.4</v>
      </c>
      <c r="AI337" s="91">
        <v>10.3</v>
      </c>
      <c r="AJ337" s="92"/>
      <c r="AL337" s="93">
        <f t="shared" si="140"/>
        <v>10.34</v>
      </c>
      <c r="AM337" s="91">
        <v>10.4</v>
      </c>
      <c r="AN337" s="91">
        <v>8.5</v>
      </c>
      <c r="AO337" s="91">
        <v>12.1</v>
      </c>
      <c r="AP337" s="91">
        <v>9.3000000000000007</v>
      </c>
      <c r="AQ337" s="91">
        <v>11.4</v>
      </c>
      <c r="AR337" s="92"/>
      <c r="AT337" s="93">
        <f t="shared" si="141"/>
        <v>10.6</v>
      </c>
      <c r="AU337" s="91">
        <v>10.6</v>
      </c>
      <c r="AV337" s="91">
        <v>9</v>
      </c>
      <c r="AW337" s="91">
        <v>11.9</v>
      </c>
      <c r="AX337" s="91">
        <v>9.9</v>
      </c>
      <c r="AY337" s="91">
        <v>11.6</v>
      </c>
      <c r="AZ337" s="92"/>
      <c r="BB337" s="93">
        <f t="shared" si="142"/>
        <v>4.0666666666666664</v>
      </c>
      <c r="BC337" s="91">
        <v>4.5</v>
      </c>
      <c r="BE337" s="91">
        <v>5.2</v>
      </c>
      <c r="BF337" s="91">
        <v>2.5</v>
      </c>
      <c r="BH337" s="92"/>
      <c r="BJ337" s="93">
        <f t="shared" si="143"/>
        <v>5.7</v>
      </c>
      <c r="BK337" s="91">
        <v>6</v>
      </c>
      <c r="BL337" s="91">
        <v>3.9</v>
      </c>
      <c r="BM337" s="91">
        <v>7.3</v>
      </c>
      <c r="BN337" s="91">
        <v>5.7</v>
      </c>
      <c r="BO337" s="91">
        <v>5.6</v>
      </c>
      <c r="BR337" s="93">
        <f t="shared" si="144"/>
        <v>8.1800000000000015</v>
      </c>
      <c r="BS337" s="91">
        <v>9.5</v>
      </c>
      <c r="BT337" s="91">
        <v>5.9</v>
      </c>
      <c r="BU337" s="91">
        <v>7.9</v>
      </c>
      <c r="BV337" s="91">
        <v>6.9</v>
      </c>
      <c r="BW337" s="91">
        <v>10.7</v>
      </c>
      <c r="BZ337" s="93">
        <f t="shared" si="145"/>
        <v>10.28</v>
      </c>
      <c r="CA337" s="91">
        <v>12</v>
      </c>
      <c r="CB337" s="91">
        <v>8.5</v>
      </c>
      <c r="CC337" s="91">
        <v>9.8000000000000007</v>
      </c>
      <c r="CD337" s="91">
        <v>8.6999999999999993</v>
      </c>
      <c r="CE337" s="91">
        <v>12.4</v>
      </c>
      <c r="CH337" s="93">
        <f t="shared" si="146"/>
        <v>9.5</v>
      </c>
      <c r="CI337" s="91">
        <v>11.6</v>
      </c>
      <c r="CJ337" s="91">
        <v>8.3000000000000007</v>
      </c>
      <c r="CK337" s="91">
        <v>8.9</v>
      </c>
      <c r="CL337" s="91">
        <v>8</v>
      </c>
      <c r="CM337" s="91">
        <v>10.7</v>
      </c>
      <c r="CP337" s="93">
        <f t="shared" si="147"/>
        <v>9.16</v>
      </c>
      <c r="CQ337" s="91">
        <v>10.9</v>
      </c>
      <c r="CR337" s="91">
        <v>7.4</v>
      </c>
      <c r="CS337" s="91">
        <v>9.1999999999999993</v>
      </c>
      <c r="CT337" s="91">
        <v>8.1</v>
      </c>
      <c r="CU337" s="91">
        <v>10.199999999999999</v>
      </c>
    </row>
    <row r="338" spans="3:99">
      <c r="C338" s="92">
        <f t="shared" si="148"/>
        <v>45994</v>
      </c>
      <c r="D338" s="93">
        <f t="shared" si="125"/>
        <v>7.8638359999999992</v>
      </c>
      <c r="E338" s="93">
        <f t="shared" si="126"/>
        <v>8.7199999999999989</v>
      </c>
      <c r="F338" s="93">
        <f t="shared" si="127"/>
        <v>0.39319179999999998</v>
      </c>
      <c r="G338" s="93">
        <f>指導機関用調整項目!$G$2*F338/$F$367</f>
        <v>2.9382028272183576e-003</v>
      </c>
      <c r="H338" s="93">
        <f t="shared" si="149"/>
        <v>21.843331485655543</v>
      </c>
      <c r="J338" s="93">
        <f t="shared" si="128"/>
        <v>9.3333333333333339</v>
      </c>
      <c r="K338" s="93">
        <f t="shared" si="129"/>
        <v>9.7800000000000011</v>
      </c>
      <c r="L338" s="93">
        <f t="shared" si="130"/>
        <v>10.76</v>
      </c>
      <c r="M338" s="93">
        <f t="shared" si="131"/>
        <v>11.04</v>
      </c>
      <c r="N338" s="93">
        <f t="shared" si="132"/>
        <v>4.2</v>
      </c>
      <c r="O338" s="93">
        <f t="shared" si="133"/>
        <v>6.4</v>
      </c>
      <c r="P338" s="93">
        <f t="shared" si="134"/>
        <v>8.7199999999999989</v>
      </c>
      <c r="Q338" s="93">
        <f t="shared" si="135"/>
        <v>11.74</v>
      </c>
      <c r="R338" s="93">
        <f t="shared" si="136"/>
        <v>10.34</v>
      </c>
      <c r="S338" s="93">
        <f t="shared" si="137"/>
        <v>9.66</v>
      </c>
      <c r="V338" s="93">
        <f t="shared" si="138"/>
        <v>9.3333333333333339</v>
      </c>
      <c r="X338" s="91">
        <v>7.9</v>
      </c>
      <c r="Y338" s="91">
        <v>10.8</v>
      </c>
      <c r="AA338" s="91">
        <v>9.3000000000000007</v>
      </c>
      <c r="AB338" s="92"/>
      <c r="AD338" s="93">
        <f t="shared" si="139"/>
        <v>9.7800000000000011</v>
      </c>
      <c r="AE338" s="91">
        <v>10.6</v>
      </c>
      <c r="AF338" s="91">
        <v>8.4</v>
      </c>
      <c r="AG338" s="91">
        <v>10.1</v>
      </c>
      <c r="AH338" s="91">
        <v>9.5</v>
      </c>
      <c r="AI338" s="91">
        <v>10.3</v>
      </c>
      <c r="AJ338" s="92"/>
      <c r="AL338" s="93">
        <f t="shared" si="140"/>
        <v>10.76</v>
      </c>
      <c r="AM338" s="91">
        <v>11.7</v>
      </c>
      <c r="AN338" s="91">
        <v>9.1</v>
      </c>
      <c r="AO338" s="91">
        <v>11</v>
      </c>
      <c r="AP338" s="91">
        <v>10.1</v>
      </c>
      <c r="AQ338" s="91">
        <v>11.9</v>
      </c>
      <c r="AR338" s="92"/>
      <c r="AT338" s="93">
        <f t="shared" si="141"/>
        <v>11.04</v>
      </c>
      <c r="AU338" s="91">
        <v>11.6</v>
      </c>
      <c r="AV338" s="91">
        <v>9.1999999999999993</v>
      </c>
      <c r="AW338" s="91">
        <v>11.6</v>
      </c>
      <c r="AX338" s="91">
        <v>11.1</v>
      </c>
      <c r="AY338" s="91">
        <v>11.7</v>
      </c>
      <c r="AZ338" s="92"/>
      <c r="BB338" s="93">
        <f t="shared" si="142"/>
        <v>4.2</v>
      </c>
      <c r="BC338" s="91">
        <v>4.8</v>
      </c>
      <c r="BE338" s="91">
        <v>5</v>
      </c>
      <c r="BF338" s="91">
        <v>2.8</v>
      </c>
      <c r="BH338" s="92"/>
      <c r="BJ338" s="93">
        <f t="shared" si="143"/>
        <v>6.4</v>
      </c>
      <c r="BK338" s="91">
        <v>5.9</v>
      </c>
      <c r="BL338" s="91">
        <v>3.4</v>
      </c>
      <c r="BM338" s="91">
        <v>7.5</v>
      </c>
      <c r="BN338" s="91">
        <v>5.2</v>
      </c>
      <c r="BO338" s="91">
        <v>10</v>
      </c>
      <c r="BR338" s="93">
        <f t="shared" si="144"/>
        <v>8.7199999999999989</v>
      </c>
      <c r="BS338" s="91">
        <v>10.3</v>
      </c>
      <c r="BT338" s="91">
        <v>5.8</v>
      </c>
      <c r="BU338" s="91">
        <v>9</v>
      </c>
      <c r="BV338" s="91">
        <v>8.1999999999999993</v>
      </c>
      <c r="BW338" s="91">
        <v>10.3</v>
      </c>
      <c r="BZ338" s="93">
        <f t="shared" si="145"/>
        <v>11.74</v>
      </c>
      <c r="CA338" s="91">
        <v>12.6</v>
      </c>
      <c r="CB338" s="91">
        <v>9.1</v>
      </c>
      <c r="CC338" s="91">
        <v>12.2</v>
      </c>
      <c r="CD338" s="91">
        <v>11.1</v>
      </c>
      <c r="CE338" s="91">
        <v>13.7</v>
      </c>
      <c r="CH338" s="93">
        <f t="shared" si="146"/>
        <v>10.34</v>
      </c>
      <c r="CI338" s="91">
        <v>10.9</v>
      </c>
      <c r="CJ338" s="91">
        <v>8.6999999999999993</v>
      </c>
      <c r="CK338" s="91">
        <v>10.199999999999999</v>
      </c>
      <c r="CL338" s="91">
        <v>9</v>
      </c>
      <c r="CM338" s="91">
        <v>12.9</v>
      </c>
      <c r="CP338" s="93">
        <f t="shared" si="147"/>
        <v>9.66</v>
      </c>
      <c r="CQ338" s="91">
        <v>10.9</v>
      </c>
      <c r="CR338" s="91">
        <v>7.4</v>
      </c>
      <c r="CS338" s="91">
        <v>9.6999999999999993</v>
      </c>
      <c r="CT338" s="91">
        <v>8.3000000000000007</v>
      </c>
      <c r="CU338" s="91">
        <v>12</v>
      </c>
    </row>
    <row r="339" spans="3:99">
      <c r="C339" s="92">
        <f t="shared" si="148"/>
        <v>45995</v>
      </c>
      <c r="D339" s="93">
        <f t="shared" si="125"/>
        <v>8.35046</v>
      </c>
      <c r="E339" s="93">
        <f t="shared" si="126"/>
        <v>9.1999999999999993</v>
      </c>
      <c r="F339" s="93">
        <f t="shared" si="127"/>
        <v>0.35045999999999999</v>
      </c>
      <c r="G339" s="93">
        <f>指導機関用調整項目!$G$2*F339/$F$367</f>
        <v>2.6188810723594583e-003</v>
      </c>
      <c r="H339" s="93">
        <f t="shared" si="149"/>
        <v>21.845950366727902</v>
      </c>
      <c r="J339" s="93">
        <f t="shared" si="128"/>
        <v>9.7999999999999989</v>
      </c>
      <c r="K339" s="93">
        <f t="shared" si="129"/>
        <v>10.14</v>
      </c>
      <c r="L339" s="93">
        <f t="shared" si="130"/>
        <v>11.44</v>
      </c>
      <c r="M339" s="93">
        <f t="shared" si="131"/>
        <v>11.16</v>
      </c>
      <c r="N339" s="93">
        <f t="shared" si="132"/>
        <v>6.6</v>
      </c>
      <c r="O339" s="93">
        <f t="shared" si="133"/>
        <v>7.12</v>
      </c>
      <c r="P339" s="93">
        <f t="shared" si="134"/>
        <v>9.1999999999999993</v>
      </c>
      <c r="Q339" s="93">
        <f t="shared" si="135"/>
        <v>12.04</v>
      </c>
      <c r="R339" s="93">
        <f t="shared" si="136"/>
        <v>10.84</v>
      </c>
      <c r="S339" s="93">
        <f t="shared" si="137"/>
        <v>10.119999999999999</v>
      </c>
      <c r="V339" s="93">
        <f t="shared" si="138"/>
        <v>9.7999999999999989</v>
      </c>
      <c r="X339" s="91">
        <v>7.2</v>
      </c>
      <c r="Y339" s="91">
        <v>12.2</v>
      </c>
      <c r="AA339" s="91">
        <v>10</v>
      </c>
      <c r="AB339" s="92"/>
      <c r="AD339" s="93">
        <f t="shared" si="139"/>
        <v>10.14</v>
      </c>
      <c r="AE339" s="91">
        <v>12.1</v>
      </c>
      <c r="AF339" s="91">
        <v>8.5</v>
      </c>
      <c r="AG339" s="91">
        <v>10.4</v>
      </c>
      <c r="AH339" s="91">
        <v>9</v>
      </c>
      <c r="AI339" s="91">
        <v>10.7</v>
      </c>
      <c r="AJ339" s="92"/>
      <c r="AL339" s="93">
        <f t="shared" si="140"/>
        <v>11.44</v>
      </c>
      <c r="AM339" s="91">
        <v>14</v>
      </c>
      <c r="AN339" s="91">
        <v>9.5</v>
      </c>
      <c r="AO339" s="91">
        <v>12</v>
      </c>
      <c r="AP339" s="91">
        <v>9.8000000000000007</v>
      </c>
      <c r="AQ339" s="91">
        <v>11.9</v>
      </c>
      <c r="AR339" s="92"/>
      <c r="AT339" s="93">
        <f t="shared" si="141"/>
        <v>11.16</v>
      </c>
      <c r="AU339" s="91">
        <v>13.7</v>
      </c>
      <c r="AV339" s="91">
        <v>8.6999999999999993</v>
      </c>
      <c r="AW339" s="91">
        <v>11.7</v>
      </c>
      <c r="AX339" s="91">
        <v>10.199999999999999</v>
      </c>
      <c r="AY339" s="91">
        <v>11.5</v>
      </c>
      <c r="AZ339" s="92"/>
      <c r="BB339" s="93">
        <f t="shared" si="142"/>
        <v>6.6</v>
      </c>
      <c r="BC339" s="91">
        <v>8.5</v>
      </c>
      <c r="BE339" s="91">
        <v>7.4</v>
      </c>
      <c r="BF339" s="91">
        <v>3.9</v>
      </c>
      <c r="BH339" s="92"/>
      <c r="BJ339" s="93">
        <f t="shared" si="143"/>
        <v>7.12</v>
      </c>
      <c r="BK339" s="91">
        <v>10.199999999999999</v>
      </c>
      <c r="BL339" s="91">
        <v>2.7</v>
      </c>
      <c r="BM339" s="91">
        <v>9.1</v>
      </c>
      <c r="BN339" s="91">
        <v>5.8</v>
      </c>
      <c r="BO339" s="91">
        <v>7.8</v>
      </c>
      <c r="BR339" s="93">
        <f t="shared" si="144"/>
        <v>9.1999999999999993</v>
      </c>
      <c r="BS339" s="91">
        <v>11.1</v>
      </c>
      <c r="BT339" s="91">
        <v>7.5</v>
      </c>
      <c r="BU339" s="91">
        <v>10.199999999999999</v>
      </c>
      <c r="BV339" s="91">
        <v>7</v>
      </c>
      <c r="BW339" s="91">
        <v>10.199999999999999</v>
      </c>
      <c r="BZ339" s="93">
        <f t="shared" si="145"/>
        <v>12.04</v>
      </c>
      <c r="CA339" s="91">
        <v>14.8</v>
      </c>
      <c r="CB339" s="91">
        <v>8.9</v>
      </c>
      <c r="CC339" s="91">
        <v>13.7</v>
      </c>
      <c r="CD339" s="91">
        <v>9.9</v>
      </c>
      <c r="CE339" s="91">
        <v>12.9</v>
      </c>
      <c r="CH339" s="93">
        <f t="shared" si="146"/>
        <v>10.84</v>
      </c>
      <c r="CI339" s="91">
        <v>13</v>
      </c>
      <c r="CJ339" s="91">
        <v>8.3000000000000007</v>
      </c>
      <c r="CK339" s="91">
        <v>11.6</v>
      </c>
      <c r="CL339" s="91">
        <v>8.9</v>
      </c>
      <c r="CM339" s="91">
        <v>12.4</v>
      </c>
      <c r="CP339" s="93">
        <f t="shared" si="147"/>
        <v>10.119999999999999</v>
      </c>
      <c r="CQ339" s="91">
        <v>12</v>
      </c>
      <c r="CR339" s="91">
        <v>8.1</v>
      </c>
      <c r="CS339" s="91">
        <v>11</v>
      </c>
      <c r="CT339" s="91">
        <v>7.8</v>
      </c>
      <c r="CU339" s="91">
        <v>11.7</v>
      </c>
    </row>
    <row r="340" spans="3:99">
      <c r="C340" s="92">
        <f t="shared" si="148"/>
        <v>45996</v>
      </c>
      <c r="D340" s="93">
        <f t="shared" si="125"/>
        <v>8.6748759999999994</v>
      </c>
      <c r="E340" s="93">
        <f t="shared" si="126"/>
        <v>9.52</v>
      </c>
      <c r="F340" s="93">
        <f t="shared" si="127"/>
        <v>0.67487599999999937</v>
      </c>
      <c r="G340" s="93">
        <f>指導機関用調整項目!$G$2*F340/$F$367</f>
        <v>5.0431432477020489e-003</v>
      </c>
      <c r="H340" s="93">
        <f t="shared" si="149"/>
        <v>21.850993509975602</v>
      </c>
      <c r="J340" s="93">
        <f t="shared" si="128"/>
        <v>9.7999999999999989</v>
      </c>
      <c r="K340" s="93">
        <f t="shared" si="129"/>
        <v>10.039999999999999</v>
      </c>
      <c r="L340" s="93">
        <f t="shared" si="130"/>
        <v>11.6</v>
      </c>
      <c r="M340" s="93">
        <f t="shared" si="131"/>
        <v>11.52</v>
      </c>
      <c r="N340" s="93">
        <f t="shared" si="132"/>
        <v>6.3666666666666671</v>
      </c>
      <c r="O340" s="93">
        <f t="shared" si="133"/>
        <v>6.94</v>
      </c>
      <c r="P340" s="93">
        <f t="shared" si="134"/>
        <v>9.52</v>
      </c>
      <c r="Q340" s="93">
        <f t="shared" si="135"/>
        <v>11.96</v>
      </c>
      <c r="R340" s="93">
        <f t="shared" si="136"/>
        <v>10.679999999999998</v>
      </c>
      <c r="S340" s="93">
        <f t="shared" si="137"/>
        <v>10.52</v>
      </c>
      <c r="V340" s="93">
        <f t="shared" si="138"/>
        <v>9.7999999999999989</v>
      </c>
      <c r="X340" s="91">
        <v>7.6</v>
      </c>
      <c r="Y340" s="91">
        <v>11.4</v>
      </c>
      <c r="AA340" s="91">
        <v>10.4</v>
      </c>
      <c r="AB340" s="92"/>
      <c r="AD340" s="93">
        <f t="shared" si="139"/>
        <v>10.039999999999999</v>
      </c>
      <c r="AE340" s="91">
        <v>12</v>
      </c>
      <c r="AF340" s="91">
        <v>7.9</v>
      </c>
      <c r="AG340" s="91">
        <v>11.4</v>
      </c>
      <c r="AH340" s="91">
        <v>8.3000000000000007</v>
      </c>
      <c r="AI340" s="91">
        <v>10.6</v>
      </c>
      <c r="AJ340" s="92"/>
      <c r="AL340" s="93">
        <f t="shared" si="140"/>
        <v>11.6</v>
      </c>
      <c r="AM340" s="91">
        <v>13</v>
      </c>
      <c r="AN340" s="91">
        <v>9.3000000000000007</v>
      </c>
      <c r="AO340" s="91">
        <v>13.2</v>
      </c>
      <c r="AP340" s="91">
        <v>9.6999999999999993</v>
      </c>
      <c r="AQ340" s="91">
        <v>12.8</v>
      </c>
      <c r="AR340" s="92"/>
      <c r="AT340" s="93">
        <f t="shared" si="141"/>
        <v>11.52</v>
      </c>
      <c r="AU340" s="91">
        <v>13.2</v>
      </c>
      <c r="AV340" s="91">
        <v>9.3000000000000007</v>
      </c>
      <c r="AW340" s="91">
        <v>13.3</v>
      </c>
      <c r="AX340" s="91">
        <v>9.1999999999999993</v>
      </c>
      <c r="AY340" s="91">
        <v>12.6</v>
      </c>
      <c r="AZ340" s="92"/>
      <c r="BB340" s="93">
        <f t="shared" si="142"/>
        <v>6.3666666666666671</v>
      </c>
      <c r="BC340" s="91">
        <v>7.5</v>
      </c>
      <c r="BE340" s="91">
        <v>7.9</v>
      </c>
      <c r="BF340" s="91">
        <v>3.7</v>
      </c>
      <c r="BH340" s="92"/>
      <c r="BJ340" s="93">
        <f t="shared" si="143"/>
        <v>6.94</v>
      </c>
      <c r="BK340" s="91">
        <v>8.3000000000000007</v>
      </c>
      <c r="BL340" s="91">
        <v>4</v>
      </c>
      <c r="BM340" s="91">
        <v>9.9</v>
      </c>
      <c r="BN340" s="91">
        <v>4.7</v>
      </c>
      <c r="BO340" s="91">
        <v>7.8</v>
      </c>
      <c r="BR340" s="93">
        <f t="shared" si="144"/>
        <v>9.52</v>
      </c>
      <c r="BS340" s="91">
        <v>10.8</v>
      </c>
      <c r="BT340" s="91">
        <v>8.1</v>
      </c>
      <c r="BU340" s="91">
        <v>10.9</v>
      </c>
      <c r="BV340" s="91">
        <v>7.7</v>
      </c>
      <c r="BW340" s="91">
        <v>10.1</v>
      </c>
      <c r="BZ340" s="93">
        <f t="shared" si="145"/>
        <v>11.96</v>
      </c>
      <c r="CA340" s="91">
        <v>13.4</v>
      </c>
      <c r="CB340" s="91">
        <v>11</v>
      </c>
      <c r="CC340" s="91">
        <v>12.6</v>
      </c>
      <c r="CD340" s="91">
        <v>10.5</v>
      </c>
      <c r="CE340" s="91">
        <v>12.3</v>
      </c>
      <c r="CH340" s="93">
        <f t="shared" si="146"/>
        <v>10.679999999999998</v>
      </c>
      <c r="CI340" s="91">
        <v>13</v>
      </c>
      <c r="CJ340" s="91">
        <v>7.9</v>
      </c>
      <c r="CK340" s="91">
        <v>11.9</v>
      </c>
      <c r="CL340" s="91">
        <v>9.4</v>
      </c>
      <c r="CM340" s="91">
        <v>11.2</v>
      </c>
      <c r="CP340" s="93">
        <f t="shared" si="147"/>
        <v>10.52</v>
      </c>
      <c r="CQ340" s="91">
        <v>12.7</v>
      </c>
      <c r="CR340" s="91">
        <v>7.7</v>
      </c>
      <c r="CS340" s="91">
        <v>11.7</v>
      </c>
      <c r="CT340" s="91">
        <v>9</v>
      </c>
      <c r="CU340" s="91">
        <v>11.5</v>
      </c>
    </row>
    <row r="341" spans="3:99">
      <c r="C341" s="92">
        <f t="shared" si="148"/>
        <v>45997</v>
      </c>
      <c r="D341" s="93">
        <f t="shared" si="125"/>
        <v>8.9992920000000005</v>
      </c>
      <c r="E341" s="93">
        <f t="shared" si="126"/>
        <v>9.84</v>
      </c>
      <c r="F341" s="93">
        <f t="shared" si="127"/>
        <v>0.99929200000000051</v>
      </c>
      <c r="G341" s="93">
        <f>指導機関用調整項目!$G$2*F341/$F$367</f>
        <v>7.467405423044653e-003</v>
      </c>
      <c r="H341" s="93">
        <f t="shared" si="149"/>
        <v>21.858460915398648</v>
      </c>
      <c r="J341" s="93">
        <f t="shared" si="128"/>
        <v>10.7</v>
      </c>
      <c r="K341" s="93">
        <f t="shared" si="129"/>
        <v>10.559999999999999</v>
      </c>
      <c r="L341" s="93">
        <f t="shared" si="130"/>
        <v>11.559999999999999</v>
      </c>
      <c r="M341" s="93">
        <f t="shared" si="131"/>
        <v>11.96</v>
      </c>
      <c r="N341" s="93">
        <f t="shared" si="132"/>
        <v>5.4666666666666659</v>
      </c>
      <c r="O341" s="93">
        <f t="shared" si="133"/>
        <v>8.06</v>
      </c>
      <c r="P341" s="93">
        <f t="shared" si="134"/>
        <v>9.84</v>
      </c>
      <c r="Q341" s="93">
        <f t="shared" si="135"/>
        <v>12.32</v>
      </c>
      <c r="R341" s="93">
        <f t="shared" si="136"/>
        <v>11.6</v>
      </c>
      <c r="S341" s="93">
        <f t="shared" si="137"/>
        <v>11.2</v>
      </c>
      <c r="V341" s="93">
        <f t="shared" si="138"/>
        <v>10.7</v>
      </c>
      <c r="X341" s="91">
        <v>11.7</v>
      </c>
      <c r="Y341" s="91">
        <v>10.5</v>
      </c>
      <c r="AA341" s="91">
        <v>9.9</v>
      </c>
      <c r="AB341" s="92"/>
      <c r="AD341" s="93">
        <f t="shared" si="139"/>
        <v>10.559999999999999</v>
      </c>
      <c r="AE341" s="91">
        <v>10.6</v>
      </c>
      <c r="AF341" s="91">
        <v>11.4</v>
      </c>
      <c r="AG341" s="91">
        <v>10.8</v>
      </c>
      <c r="AH341" s="91">
        <v>9.8000000000000007</v>
      </c>
      <c r="AI341" s="91">
        <v>10.199999999999999</v>
      </c>
      <c r="AJ341" s="92"/>
      <c r="AL341" s="93">
        <f t="shared" si="140"/>
        <v>11.559999999999999</v>
      </c>
      <c r="AM341" s="91">
        <v>12</v>
      </c>
      <c r="AN341" s="91">
        <v>12.1</v>
      </c>
      <c r="AO341" s="91">
        <v>11.2</v>
      </c>
      <c r="AP341" s="91">
        <v>11.5</v>
      </c>
      <c r="AQ341" s="91">
        <v>11</v>
      </c>
      <c r="AR341" s="92"/>
      <c r="AT341" s="93">
        <f t="shared" si="141"/>
        <v>11.96</v>
      </c>
      <c r="AU341" s="91">
        <v>12.1</v>
      </c>
      <c r="AV341" s="91">
        <v>12.2</v>
      </c>
      <c r="AW341" s="91">
        <v>11.5</v>
      </c>
      <c r="AX341" s="91">
        <v>12.6</v>
      </c>
      <c r="AY341" s="91">
        <v>11.4</v>
      </c>
      <c r="AZ341" s="92"/>
      <c r="BB341" s="93">
        <f t="shared" si="142"/>
        <v>5.4666666666666659</v>
      </c>
      <c r="BC341" s="91">
        <v>5.0999999999999996</v>
      </c>
      <c r="BE341" s="91">
        <v>5.0999999999999996</v>
      </c>
      <c r="BF341" s="91">
        <v>6.2</v>
      </c>
      <c r="BH341" s="92"/>
      <c r="BJ341" s="93">
        <f t="shared" si="143"/>
        <v>8.06</v>
      </c>
      <c r="BK341" s="91">
        <v>7.8</v>
      </c>
      <c r="BL341" s="91">
        <v>7</v>
      </c>
      <c r="BM341" s="91">
        <v>7.8</v>
      </c>
      <c r="BN341" s="91">
        <v>9.1</v>
      </c>
      <c r="BO341" s="91">
        <v>8.6</v>
      </c>
      <c r="BR341" s="93">
        <f t="shared" si="144"/>
        <v>9.84</v>
      </c>
      <c r="BS341" s="91">
        <v>8.3000000000000007</v>
      </c>
      <c r="BT341" s="91">
        <v>11.4</v>
      </c>
      <c r="BU341" s="91">
        <v>8.8000000000000007</v>
      </c>
      <c r="BV341" s="91">
        <v>11.3</v>
      </c>
      <c r="BW341" s="91">
        <v>9.4</v>
      </c>
      <c r="BZ341" s="93">
        <f t="shared" si="145"/>
        <v>12.32</v>
      </c>
      <c r="CA341" s="91">
        <v>10.8</v>
      </c>
      <c r="CB341" s="91">
        <v>13.2</v>
      </c>
      <c r="CC341" s="91">
        <v>10.9</v>
      </c>
      <c r="CD341" s="91">
        <v>14.1</v>
      </c>
      <c r="CE341" s="91">
        <v>12.6</v>
      </c>
      <c r="CH341" s="93">
        <f t="shared" si="146"/>
        <v>11.6</v>
      </c>
      <c r="CI341" s="91">
        <v>10.199999999999999</v>
      </c>
      <c r="CJ341" s="91">
        <v>11.7</v>
      </c>
      <c r="CK341" s="91">
        <v>10.4</v>
      </c>
      <c r="CL341" s="91">
        <v>13.5</v>
      </c>
      <c r="CM341" s="91">
        <v>12.2</v>
      </c>
      <c r="CP341" s="93">
        <f t="shared" si="147"/>
        <v>11.2</v>
      </c>
      <c r="CQ341" s="91">
        <v>10.8</v>
      </c>
      <c r="CR341" s="91">
        <v>11.3</v>
      </c>
      <c r="CS341" s="91">
        <v>10.1</v>
      </c>
      <c r="CT341" s="91">
        <v>11.8</v>
      </c>
      <c r="CU341" s="91">
        <v>12</v>
      </c>
    </row>
    <row r="342" spans="3:99">
      <c r="C342" s="92">
        <f t="shared" si="148"/>
        <v>45998</v>
      </c>
      <c r="D342" s="93">
        <f t="shared" si="125"/>
        <v>8.6546000000000003</v>
      </c>
      <c r="E342" s="93">
        <f t="shared" si="126"/>
        <v>9.5</v>
      </c>
      <c r="F342" s="93">
        <f t="shared" si="127"/>
        <v>0.65460000000000029</v>
      </c>
      <c r="G342" s="93">
        <f>指導機関用調整項目!$G$2*F342/$F$367</f>
        <v>4.8916268617431443e-003</v>
      </c>
      <c r="H342" s="93">
        <f t="shared" si="149"/>
        <v>21.86335254226039</v>
      </c>
      <c r="J342" s="93">
        <f t="shared" si="128"/>
        <v>10.200000000000001</v>
      </c>
      <c r="K342" s="93">
        <f t="shared" si="129"/>
        <v>10.680000000000001</v>
      </c>
      <c r="L342" s="93">
        <f t="shared" si="130"/>
        <v>11.860000000000001</v>
      </c>
      <c r="M342" s="93">
        <f t="shared" si="131"/>
        <v>12.079999999999998</v>
      </c>
      <c r="N342" s="93">
        <f t="shared" si="132"/>
        <v>5.333333333333333</v>
      </c>
      <c r="O342" s="93">
        <f t="shared" si="133"/>
        <v>7.7999999999999989</v>
      </c>
      <c r="P342" s="93">
        <f t="shared" si="134"/>
        <v>9.5</v>
      </c>
      <c r="Q342" s="93">
        <f t="shared" si="135"/>
        <v>12.02</v>
      </c>
      <c r="R342" s="93">
        <f t="shared" si="136"/>
        <v>10.500000000000002</v>
      </c>
      <c r="S342" s="93">
        <f t="shared" si="137"/>
        <v>10.14</v>
      </c>
      <c r="V342" s="93">
        <f t="shared" si="138"/>
        <v>10.200000000000001</v>
      </c>
      <c r="X342" s="91">
        <v>12</v>
      </c>
      <c r="Y342" s="91">
        <v>8.6</v>
      </c>
      <c r="AA342" s="91">
        <v>10</v>
      </c>
      <c r="AB342" s="92"/>
      <c r="AD342" s="93">
        <f t="shared" si="139"/>
        <v>10.680000000000001</v>
      </c>
      <c r="AE342" s="91">
        <v>8.8000000000000007</v>
      </c>
      <c r="AF342" s="91">
        <v>12.5</v>
      </c>
      <c r="AG342" s="91">
        <v>8.4</v>
      </c>
      <c r="AH342" s="91">
        <v>13</v>
      </c>
      <c r="AI342" s="91">
        <v>10.7</v>
      </c>
      <c r="AJ342" s="92"/>
      <c r="AL342" s="93">
        <f t="shared" si="140"/>
        <v>11.860000000000001</v>
      </c>
      <c r="AM342" s="91">
        <v>11.3</v>
      </c>
      <c r="AN342" s="91">
        <v>12.3</v>
      </c>
      <c r="AO342" s="91">
        <v>9</v>
      </c>
      <c r="AP342" s="91">
        <v>15.3</v>
      </c>
      <c r="AQ342" s="91">
        <v>11.4</v>
      </c>
      <c r="AR342" s="92"/>
      <c r="AT342" s="93">
        <f t="shared" si="141"/>
        <v>12.079999999999998</v>
      </c>
      <c r="AU342" s="91">
        <v>11.6</v>
      </c>
      <c r="AV342" s="91">
        <v>12.8</v>
      </c>
      <c r="AW342" s="91">
        <v>10.4</v>
      </c>
      <c r="AX342" s="91">
        <v>14.4</v>
      </c>
      <c r="AY342" s="91">
        <v>11.2</v>
      </c>
      <c r="AZ342" s="92"/>
      <c r="BB342" s="93">
        <f t="shared" si="142"/>
        <v>5.333333333333333</v>
      </c>
      <c r="BC342" s="91">
        <v>4.7</v>
      </c>
      <c r="BE342" s="91">
        <v>3.4</v>
      </c>
      <c r="BF342" s="91">
        <v>7.9</v>
      </c>
      <c r="BH342" s="92"/>
      <c r="BJ342" s="93">
        <f t="shared" si="143"/>
        <v>7.7999999999999989</v>
      </c>
      <c r="BK342" s="91">
        <v>8.5</v>
      </c>
      <c r="BL342" s="91">
        <v>8.3000000000000007</v>
      </c>
      <c r="BM342" s="91">
        <v>5.6</v>
      </c>
      <c r="BN342" s="91">
        <v>10.7</v>
      </c>
      <c r="BO342" s="91">
        <v>5.9</v>
      </c>
      <c r="BR342" s="93">
        <f t="shared" si="144"/>
        <v>9.5</v>
      </c>
      <c r="BS342" s="91">
        <v>7.7</v>
      </c>
      <c r="BT342" s="91">
        <v>10.5</v>
      </c>
      <c r="BU342" s="91">
        <v>7</v>
      </c>
      <c r="BV342" s="91">
        <v>12.6</v>
      </c>
      <c r="BW342" s="91">
        <v>9.6999999999999993</v>
      </c>
      <c r="BZ342" s="93">
        <f t="shared" si="145"/>
        <v>12.02</v>
      </c>
      <c r="CA342" s="91">
        <v>10.3</v>
      </c>
      <c r="CB342" s="91">
        <v>13</v>
      </c>
      <c r="CC342" s="91">
        <v>9.1999999999999993</v>
      </c>
      <c r="CD342" s="91">
        <v>15.8</v>
      </c>
      <c r="CE342" s="91">
        <v>11.8</v>
      </c>
      <c r="CH342" s="93">
        <f t="shared" si="146"/>
        <v>10.500000000000002</v>
      </c>
      <c r="CI342" s="91">
        <v>9.5</v>
      </c>
      <c r="CJ342" s="91">
        <v>11.5</v>
      </c>
      <c r="CK342" s="91">
        <v>8.6</v>
      </c>
      <c r="CL342" s="91">
        <v>13.3</v>
      </c>
      <c r="CM342" s="91">
        <v>9.6</v>
      </c>
      <c r="CP342" s="93">
        <f t="shared" si="147"/>
        <v>10.14</v>
      </c>
      <c r="CQ342" s="91">
        <v>8.9</v>
      </c>
      <c r="CR342" s="91">
        <v>11.4</v>
      </c>
      <c r="CS342" s="91">
        <v>8.8000000000000007</v>
      </c>
      <c r="CT342" s="91">
        <v>11.8</v>
      </c>
      <c r="CU342" s="91">
        <v>9.8000000000000007</v>
      </c>
    </row>
    <row r="343" spans="3:99">
      <c r="C343" s="92">
        <f t="shared" si="148"/>
        <v>45999</v>
      </c>
      <c r="D343" s="93">
        <f t="shared" si="125"/>
        <v>8.1679759999999995</v>
      </c>
      <c r="E343" s="93">
        <f t="shared" si="126"/>
        <v>9.02</v>
      </c>
      <c r="F343" s="93">
        <f t="shared" si="127"/>
        <v>0.16797599999999946</v>
      </c>
      <c r="G343" s="93">
        <f>指導機関用調整項目!$G$2*F343/$F$367</f>
        <v>1.2552335987292443e-003</v>
      </c>
      <c r="H343" s="93">
        <f t="shared" si="149"/>
        <v>21.86460777585912</v>
      </c>
      <c r="J343" s="93">
        <f t="shared" si="128"/>
        <v>9.4333333333333353</v>
      </c>
      <c r="K343" s="93">
        <f t="shared" si="129"/>
        <v>10.040000000000001</v>
      </c>
      <c r="L343" s="93">
        <f t="shared" si="130"/>
        <v>10.96</v>
      </c>
      <c r="M343" s="93">
        <f t="shared" si="131"/>
        <v>11</v>
      </c>
      <c r="N343" s="93">
        <f t="shared" si="132"/>
        <v>5.6</v>
      </c>
      <c r="O343" s="93">
        <f t="shared" si="133"/>
        <v>7.0199999999999987</v>
      </c>
      <c r="P343" s="93">
        <f t="shared" si="134"/>
        <v>9.02</v>
      </c>
      <c r="Q343" s="93">
        <f t="shared" si="135"/>
        <v>11.6</v>
      </c>
      <c r="R343" s="93">
        <f t="shared" si="136"/>
        <v>10.72</v>
      </c>
      <c r="S343" s="93">
        <f t="shared" si="137"/>
        <v>9.74</v>
      </c>
      <c r="V343" s="93">
        <f t="shared" si="138"/>
        <v>9.4333333333333353</v>
      </c>
      <c r="X343" s="91">
        <v>9.3000000000000007</v>
      </c>
      <c r="Y343" s="91">
        <v>8.4</v>
      </c>
      <c r="AA343" s="91">
        <v>10.6</v>
      </c>
      <c r="AB343" s="92"/>
      <c r="AD343" s="93">
        <f t="shared" si="139"/>
        <v>10.040000000000001</v>
      </c>
      <c r="AE343" s="91">
        <v>8.5</v>
      </c>
      <c r="AF343" s="91">
        <v>10.6</v>
      </c>
      <c r="AG343" s="91">
        <v>8.8000000000000007</v>
      </c>
      <c r="AH343" s="91">
        <v>11.1</v>
      </c>
      <c r="AI343" s="91">
        <v>11.2</v>
      </c>
      <c r="AJ343" s="92"/>
      <c r="AL343" s="93">
        <f t="shared" si="140"/>
        <v>10.96</v>
      </c>
      <c r="AM343" s="91">
        <v>10.6</v>
      </c>
      <c r="AN343" s="91">
        <v>10.9</v>
      </c>
      <c r="AO343" s="91">
        <v>9.6</v>
      </c>
      <c r="AP343" s="91">
        <v>12.2</v>
      </c>
      <c r="AQ343" s="91">
        <v>11.5</v>
      </c>
      <c r="AR343" s="92"/>
      <c r="AT343" s="93">
        <f t="shared" si="141"/>
        <v>11</v>
      </c>
      <c r="AU343" s="91">
        <v>10.7</v>
      </c>
      <c r="AV343" s="91">
        <v>11</v>
      </c>
      <c r="AW343" s="91">
        <v>9.6999999999999993</v>
      </c>
      <c r="AX343" s="91">
        <v>12.5</v>
      </c>
      <c r="AY343" s="91">
        <v>11.1</v>
      </c>
      <c r="AZ343" s="92"/>
      <c r="BB343" s="93">
        <f t="shared" si="142"/>
        <v>5.6</v>
      </c>
      <c r="BC343" s="91">
        <v>4</v>
      </c>
      <c r="BE343" s="91">
        <v>5.8</v>
      </c>
      <c r="BF343" s="91">
        <v>7</v>
      </c>
      <c r="BH343" s="92"/>
      <c r="BJ343" s="93">
        <f t="shared" si="143"/>
        <v>7.0199999999999987</v>
      </c>
      <c r="BK343" s="91">
        <v>7.8</v>
      </c>
      <c r="BL343" s="91">
        <v>4.5999999999999996</v>
      </c>
      <c r="BM343" s="91">
        <v>8.1999999999999993</v>
      </c>
      <c r="BN343" s="91">
        <v>10</v>
      </c>
      <c r="BO343" s="91">
        <v>4.5</v>
      </c>
      <c r="BR343" s="93">
        <f t="shared" si="144"/>
        <v>9.02</v>
      </c>
      <c r="BS343" s="91">
        <v>6.8</v>
      </c>
      <c r="BT343" s="91">
        <v>9.1</v>
      </c>
      <c r="BU343" s="91">
        <v>8.6999999999999993</v>
      </c>
      <c r="BV343" s="91">
        <v>10.6</v>
      </c>
      <c r="BW343" s="91">
        <v>9.9</v>
      </c>
      <c r="BZ343" s="93">
        <f t="shared" si="145"/>
        <v>11.6</v>
      </c>
      <c r="CA343" s="91">
        <v>10.1</v>
      </c>
      <c r="CB343" s="91">
        <v>11.2</v>
      </c>
      <c r="CC343" s="91">
        <v>11</v>
      </c>
      <c r="CD343" s="91">
        <v>12.5</v>
      </c>
      <c r="CE343" s="91">
        <v>13.2</v>
      </c>
      <c r="CH343" s="93">
        <f t="shared" si="146"/>
        <v>10.72</v>
      </c>
      <c r="CI343" s="91">
        <v>9.3000000000000007</v>
      </c>
      <c r="CJ343" s="91">
        <v>10.3</v>
      </c>
      <c r="CK343" s="91">
        <v>10.3</v>
      </c>
      <c r="CL343" s="91">
        <v>11.7</v>
      </c>
      <c r="CM343" s="91">
        <v>12</v>
      </c>
      <c r="CP343" s="93">
        <f t="shared" si="147"/>
        <v>9.74</v>
      </c>
      <c r="CQ343" s="91">
        <v>7.9</v>
      </c>
      <c r="CR343" s="91">
        <v>9.6</v>
      </c>
      <c r="CS343" s="91">
        <v>9.6</v>
      </c>
      <c r="CT343" s="91">
        <v>10.8</v>
      </c>
      <c r="CU343" s="91">
        <v>10.8</v>
      </c>
    </row>
    <row r="344" spans="3:99">
      <c r="C344" s="92">
        <f t="shared" si="148"/>
        <v>46000</v>
      </c>
      <c r="D344" s="93">
        <f t="shared" si="125"/>
        <v>8.0260440000000006</v>
      </c>
      <c r="E344" s="93">
        <f t="shared" si="126"/>
        <v>8.8800000000000008</v>
      </c>
      <c r="F344" s="93">
        <f t="shared" si="127"/>
        <v>2.6044000000000622e-002</v>
      </c>
      <c r="G344" s="93">
        <f>指導機関用調整項目!$G$2*F344/$F$367</f>
        <v>1.9461889701686744e-004</v>
      </c>
      <c r="H344" s="93">
        <f t="shared" si="149"/>
        <v>21.864802394756136</v>
      </c>
      <c r="J344" s="93">
        <f t="shared" si="128"/>
        <v>10.366666666666667</v>
      </c>
      <c r="K344" s="93">
        <f t="shared" si="129"/>
        <v>10.199999999999999</v>
      </c>
      <c r="L344" s="93">
        <f t="shared" si="130"/>
        <v>11.4</v>
      </c>
      <c r="M344" s="93">
        <f t="shared" si="131"/>
        <v>11.239999999999998</v>
      </c>
      <c r="N344" s="93">
        <f t="shared" si="132"/>
        <v>3.8666666666666671</v>
      </c>
      <c r="O344" s="93">
        <f t="shared" si="133"/>
        <v>6.7</v>
      </c>
      <c r="P344" s="93">
        <f t="shared" si="134"/>
        <v>8.8800000000000008</v>
      </c>
      <c r="Q344" s="93">
        <f t="shared" si="135"/>
        <v>11.82</v>
      </c>
      <c r="R344" s="93">
        <f t="shared" si="136"/>
        <v>10.54</v>
      </c>
      <c r="S344" s="93">
        <f t="shared" si="137"/>
        <v>10.1</v>
      </c>
      <c r="V344" s="93">
        <f t="shared" si="138"/>
        <v>10.366666666666667</v>
      </c>
      <c r="X344" s="91">
        <v>10.5</v>
      </c>
      <c r="Y344" s="91">
        <v>9.1</v>
      </c>
      <c r="AA344" s="91">
        <v>11.5</v>
      </c>
      <c r="AB344" s="92"/>
      <c r="AD344" s="93">
        <f t="shared" si="139"/>
        <v>10.199999999999999</v>
      </c>
      <c r="AE344" s="91">
        <v>8.6</v>
      </c>
      <c r="AF344" s="91">
        <v>10.8</v>
      </c>
      <c r="AG344" s="91">
        <v>9.4</v>
      </c>
      <c r="AH344" s="91">
        <v>10.4</v>
      </c>
      <c r="AI344" s="91">
        <v>11.8</v>
      </c>
      <c r="AJ344" s="92"/>
      <c r="AL344" s="93">
        <f t="shared" si="140"/>
        <v>11.4</v>
      </c>
      <c r="AM344" s="91">
        <v>10</v>
      </c>
      <c r="AN344" s="91">
        <v>11.7</v>
      </c>
      <c r="AO344" s="91">
        <v>10.6</v>
      </c>
      <c r="AP344" s="91">
        <v>11.7</v>
      </c>
      <c r="AQ344" s="91">
        <v>13</v>
      </c>
      <c r="AR344" s="92"/>
      <c r="AT344" s="93">
        <f t="shared" si="141"/>
        <v>11.239999999999998</v>
      </c>
      <c r="AU344" s="91">
        <v>9.6999999999999993</v>
      </c>
      <c r="AV344" s="91">
        <v>11.3</v>
      </c>
      <c r="AW344" s="91">
        <v>10.4</v>
      </c>
      <c r="AX344" s="91">
        <v>11.7</v>
      </c>
      <c r="AY344" s="91">
        <v>13.1</v>
      </c>
      <c r="AZ344" s="92"/>
      <c r="BB344" s="93">
        <f t="shared" si="142"/>
        <v>3.8666666666666671</v>
      </c>
      <c r="BC344" s="91">
        <v>2.2999999999999998</v>
      </c>
      <c r="BE344" s="91">
        <v>3.6</v>
      </c>
      <c r="BF344" s="91">
        <v>5.7</v>
      </c>
      <c r="BH344" s="92"/>
      <c r="BJ344" s="93">
        <f t="shared" si="143"/>
        <v>6.7</v>
      </c>
      <c r="BK344" s="91">
        <v>5.3</v>
      </c>
      <c r="BL344" s="91">
        <v>5.3</v>
      </c>
      <c r="BM344" s="91">
        <v>5</v>
      </c>
      <c r="BN344" s="91">
        <v>8.1999999999999993</v>
      </c>
      <c r="BO344" s="91">
        <v>9.6999999999999993</v>
      </c>
      <c r="BR344" s="93">
        <f t="shared" si="144"/>
        <v>8.8800000000000008</v>
      </c>
      <c r="BS344" s="91">
        <v>5.7</v>
      </c>
      <c r="BT344" s="91">
        <v>11.3</v>
      </c>
      <c r="BU344" s="91">
        <v>8</v>
      </c>
      <c r="BV344" s="91">
        <v>10.7</v>
      </c>
      <c r="BW344" s="91">
        <v>8.6999999999999993</v>
      </c>
      <c r="BZ344" s="93">
        <f t="shared" si="145"/>
        <v>11.82</v>
      </c>
      <c r="CA344" s="91">
        <v>8</v>
      </c>
      <c r="CB344" s="91">
        <v>14</v>
      </c>
      <c r="CC344" s="91">
        <v>11.1</v>
      </c>
      <c r="CD344" s="91">
        <v>13</v>
      </c>
      <c r="CE344" s="91">
        <v>13</v>
      </c>
      <c r="CH344" s="93">
        <f t="shared" si="146"/>
        <v>10.54</v>
      </c>
      <c r="CI344" s="91">
        <v>7.8</v>
      </c>
      <c r="CJ344" s="91">
        <v>11.5</v>
      </c>
      <c r="CK344" s="91">
        <v>10.3</v>
      </c>
      <c r="CL344" s="91">
        <v>10.7</v>
      </c>
      <c r="CM344" s="91">
        <v>12.4</v>
      </c>
      <c r="CP344" s="93">
        <f t="shared" si="147"/>
        <v>10.1</v>
      </c>
      <c r="CQ344" s="91">
        <v>7.6</v>
      </c>
      <c r="CR344" s="91">
        <v>10.8</v>
      </c>
      <c r="CS344" s="91">
        <v>9.6999999999999993</v>
      </c>
      <c r="CT344" s="91">
        <v>10.199999999999999</v>
      </c>
      <c r="CU344" s="91">
        <v>12.2</v>
      </c>
    </row>
    <row r="345" spans="3:99">
      <c r="C345" s="92">
        <f t="shared" si="148"/>
        <v>46001</v>
      </c>
      <c r="D345" s="93">
        <f t="shared" si="125"/>
        <v>8.7154279999999993</v>
      </c>
      <c r="E345" s="93">
        <f t="shared" si="126"/>
        <v>9.5599999999999987</v>
      </c>
      <c r="F345" s="93">
        <f t="shared" si="127"/>
        <v>0.71542799999999929</v>
      </c>
      <c r="G345" s="93">
        <f>指導機関用調整項目!$G$2*F345/$F$367</f>
        <v>5.3461760196198728e-003</v>
      </c>
      <c r="H345" s="93">
        <f t="shared" si="149"/>
        <v>21.870148570775758</v>
      </c>
      <c r="J345" s="93">
        <f t="shared" si="128"/>
        <v>10.333333333333334</v>
      </c>
      <c r="K345" s="93">
        <f t="shared" si="129"/>
        <v>9.8000000000000007</v>
      </c>
      <c r="L345" s="93">
        <f t="shared" si="130"/>
        <v>10.86</v>
      </c>
      <c r="M345" s="93">
        <f t="shared" si="131"/>
        <v>10.88</v>
      </c>
      <c r="N345" s="93">
        <f t="shared" si="132"/>
        <v>3.3</v>
      </c>
      <c r="O345" s="93">
        <f t="shared" si="133"/>
        <v>5.3</v>
      </c>
      <c r="P345" s="93">
        <f t="shared" si="134"/>
        <v>9.5599999999999987</v>
      </c>
      <c r="Q345" s="93">
        <f t="shared" si="135"/>
        <v>11.440000000000001</v>
      </c>
      <c r="R345" s="93">
        <f t="shared" si="136"/>
        <v>10.06</v>
      </c>
      <c r="S345" s="93">
        <f t="shared" si="137"/>
        <v>9.64</v>
      </c>
      <c r="V345" s="93">
        <f t="shared" si="138"/>
        <v>10.333333333333334</v>
      </c>
      <c r="X345" s="91">
        <v>11.2</v>
      </c>
      <c r="Y345" s="91">
        <v>9.4</v>
      </c>
      <c r="AA345" s="91">
        <v>10.4</v>
      </c>
      <c r="AB345" s="92"/>
      <c r="AD345" s="93">
        <f t="shared" si="139"/>
        <v>9.8000000000000007</v>
      </c>
      <c r="AE345" s="91">
        <v>7.4</v>
      </c>
      <c r="AF345" s="91">
        <v>11.9</v>
      </c>
      <c r="AG345" s="91">
        <v>10.1</v>
      </c>
      <c r="AH345" s="91">
        <v>9</v>
      </c>
      <c r="AI345" s="91">
        <v>10.6</v>
      </c>
      <c r="AJ345" s="92"/>
      <c r="AL345" s="93">
        <f t="shared" si="140"/>
        <v>10.86</v>
      </c>
      <c r="AM345" s="91">
        <v>8.6</v>
      </c>
      <c r="AN345" s="91">
        <v>12.4</v>
      </c>
      <c r="AO345" s="91">
        <v>11.3</v>
      </c>
      <c r="AP345" s="91">
        <v>10.3</v>
      </c>
      <c r="AQ345" s="91">
        <v>11.7</v>
      </c>
      <c r="AR345" s="92"/>
      <c r="AT345" s="93">
        <f t="shared" si="141"/>
        <v>10.88</v>
      </c>
      <c r="AU345" s="91">
        <v>8.1</v>
      </c>
      <c r="AV345" s="91">
        <v>12.5</v>
      </c>
      <c r="AW345" s="91">
        <v>11.1</v>
      </c>
      <c r="AX345" s="91">
        <v>10.8</v>
      </c>
      <c r="AY345" s="91">
        <v>11.9</v>
      </c>
      <c r="AZ345" s="92"/>
      <c r="BB345" s="93">
        <f t="shared" si="142"/>
        <v>3.3</v>
      </c>
      <c r="BC345" s="91">
        <v>1.5</v>
      </c>
      <c r="BE345" s="91">
        <v>4.2</v>
      </c>
      <c r="BF345" s="91">
        <v>4.2</v>
      </c>
      <c r="BH345" s="92"/>
      <c r="BJ345" s="93">
        <f t="shared" si="143"/>
        <v>5.3</v>
      </c>
      <c r="BK345" s="91">
        <v>2.5</v>
      </c>
      <c r="BL345" s="91">
        <v>5.7</v>
      </c>
      <c r="BM345" s="91">
        <v>5.4</v>
      </c>
      <c r="BN345" s="91">
        <v>7.5</v>
      </c>
      <c r="BO345" s="91">
        <v>5.4</v>
      </c>
      <c r="BR345" s="93">
        <f t="shared" si="144"/>
        <v>9.5599999999999987</v>
      </c>
      <c r="BS345" s="91">
        <v>6</v>
      </c>
      <c r="BT345" s="91">
        <v>12.4</v>
      </c>
      <c r="BU345" s="91">
        <v>10.4</v>
      </c>
      <c r="BV345" s="91">
        <v>9.1</v>
      </c>
      <c r="BW345" s="91">
        <v>9.9</v>
      </c>
      <c r="BZ345" s="93">
        <f t="shared" si="145"/>
        <v>11.440000000000001</v>
      </c>
      <c r="CA345" s="91">
        <v>8</v>
      </c>
      <c r="CB345" s="91">
        <v>13.8</v>
      </c>
      <c r="CC345" s="91">
        <v>12.4</v>
      </c>
      <c r="CD345" s="91">
        <v>11.8</v>
      </c>
      <c r="CE345" s="91">
        <v>11.2</v>
      </c>
      <c r="CH345" s="93">
        <f t="shared" si="146"/>
        <v>10.06</v>
      </c>
      <c r="CI345" s="91">
        <v>7.8</v>
      </c>
      <c r="CJ345" s="91">
        <v>11.7</v>
      </c>
      <c r="CK345" s="91">
        <v>11.6</v>
      </c>
      <c r="CL345" s="91">
        <v>9.8000000000000007</v>
      </c>
      <c r="CM345" s="91">
        <v>9.4</v>
      </c>
      <c r="CP345" s="93">
        <f t="shared" si="147"/>
        <v>9.64</v>
      </c>
      <c r="CQ345" s="91">
        <v>8</v>
      </c>
      <c r="CR345" s="91">
        <v>10.9</v>
      </c>
      <c r="CS345" s="91">
        <v>10.3</v>
      </c>
      <c r="CT345" s="91">
        <v>9.5</v>
      </c>
      <c r="CU345" s="91">
        <v>9.5</v>
      </c>
    </row>
    <row r="346" spans="3:99">
      <c r="C346" s="92">
        <f t="shared" si="148"/>
        <v>46002</v>
      </c>
      <c r="D346" s="93">
        <f t="shared" si="125"/>
        <v>9.2628800000000009</v>
      </c>
      <c r="E346" s="93">
        <f t="shared" si="126"/>
        <v>10.1</v>
      </c>
      <c r="F346" s="93">
        <f t="shared" si="127"/>
        <v>1.2628800000000009</v>
      </c>
      <c r="G346" s="93">
        <f>指導機関用調整項目!$G$2*F346/$F$367</f>
        <v>9.4371184405105148e-003</v>
      </c>
      <c r="H346" s="93">
        <f t="shared" si="149"/>
        <v>21.879585689216267</v>
      </c>
      <c r="J346" s="93">
        <f t="shared" si="128"/>
        <v>11.466666666666667</v>
      </c>
      <c r="K346" s="93">
        <f t="shared" si="129"/>
        <v>10.52</v>
      </c>
      <c r="L346" s="93">
        <f t="shared" si="130"/>
        <v>11.54</v>
      </c>
      <c r="M346" s="93">
        <f t="shared" si="131"/>
        <v>11.820000000000002</v>
      </c>
      <c r="N346" s="93">
        <f t="shared" si="132"/>
        <v>4.2666666666666666</v>
      </c>
      <c r="O346" s="93">
        <f t="shared" si="133"/>
        <v>6.98</v>
      </c>
      <c r="P346" s="93">
        <f t="shared" si="134"/>
        <v>10.1</v>
      </c>
      <c r="Q346" s="93">
        <f t="shared" si="135"/>
        <v>12.559999999999999</v>
      </c>
      <c r="R346" s="93">
        <f t="shared" si="136"/>
        <v>10.919999999999998</v>
      </c>
      <c r="S346" s="93">
        <f t="shared" si="137"/>
        <v>10.7</v>
      </c>
      <c r="V346" s="93">
        <f t="shared" si="138"/>
        <v>11.466666666666667</v>
      </c>
      <c r="X346" s="91">
        <v>12.2</v>
      </c>
      <c r="Y346" s="91">
        <v>10.7</v>
      </c>
      <c r="AA346" s="91">
        <v>11.5</v>
      </c>
      <c r="AB346" s="92"/>
      <c r="AD346" s="93">
        <f t="shared" si="139"/>
        <v>10.52</v>
      </c>
      <c r="AE346" s="91">
        <v>7.7</v>
      </c>
      <c r="AF346" s="91">
        <v>12.8</v>
      </c>
      <c r="AG346" s="91">
        <v>11</v>
      </c>
      <c r="AH346" s="91">
        <v>9.6999999999999993</v>
      </c>
      <c r="AI346" s="91">
        <v>11.4</v>
      </c>
      <c r="AJ346" s="92"/>
      <c r="AL346" s="93">
        <f t="shared" si="140"/>
        <v>11.54</v>
      </c>
      <c r="AM346" s="91">
        <v>8.9</v>
      </c>
      <c r="AN346" s="91">
        <v>14</v>
      </c>
      <c r="AO346" s="91">
        <v>12.2</v>
      </c>
      <c r="AP346" s="91">
        <v>10.5</v>
      </c>
      <c r="AQ346" s="91">
        <v>12.1</v>
      </c>
      <c r="AR346" s="92"/>
      <c r="AT346" s="93">
        <f t="shared" si="141"/>
        <v>11.820000000000002</v>
      </c>
      <c r="AU346" s="91">
        <v>8.8000000000000007</v>
      </c>
      <c r="AV346" s="91">
        <v>13.8</v>
      </c>
      <c r="AW346" s="91">
        <v>13.3</v>
      </c>
      <c r="AX346" s="91">
        <v>10.5</v>
      </c>
      <c r="AY346" s="91">
        <v>12.7</v>
      </c>
      <c r="AZ346" s="92"/>
      <c r="BB346" s="93">
        <f t="shared" si="142"/>
        <v>4.2666666666666666</v>
      </c>
      <c r="BC346" s="91">
        <v>1.8</v>
      </c>
      <c r="BE346" s="91">
        <v>7.2</v>
      </c>
      <c r="BF346" s="91">
        <v>3.8</v>
      </c>
      <c r="BH346" s="92"/>
      <c r="BJ346" s="93">
        <f t="shared" si="143"/>
        <v>6.98</v>
      </c>
      <c r="BK346" s="91">
        <v>2.8</v>
      </c>
      <c r="BL346" s="91">
        <v>9.1</v>
      </c>
      <c r="BM346" s="91">
        <v>8.9</v>
      </c>
      <c r="BN346" s="91">
        <v>6.3</v>
      </c>
      <c r="BO346" s="91">
        <v>7.8</v>
      </c>
      <c r="BR346" s="93">
        <f t="shared" si="144"/>
        <v>10.1</v>
      </c>
      <c r="BS346" s="91">
        <v>6.7</v>
      </c>
      <c r="BT346" s="91">
        <v>13.3</v>
      </c>
      <c r="BU346" s="91">
        <v>10.7</v>
      </c>
      <c r="BV346" s="91">
        <v>9.9</v>
      </c>
      <c r="BW346" s="91">
        <v>9.9</v>
      </c>
      <c r="BZ346" s="93">
        <f t="shared" si="145"/>
        <v>12.559999999999999</v>
      </c>
      <c r="CA346" s="91">
        <v>8.6999999999999993</v>
      </c>
      <c r="CB346" s="91">
        <v>14.9</v>
      </c>
      <c r="CC346" s="91">
        <v>13.6</v>
      </c>
      <c r="CD346" s="91">
        <v>11.9</v>
      </c>
      <c r="CE346" s="91">
        <v>13.7</v>
      </c>
      <c r="CH346" s="93">
        <f t="shared" si="146"/>
        <v>10.919999999999998</v>
      </c>
      <c r="CI346" s="91">
        <v>8.6999999999999993</v>
      </c>
      <c r="CJ346" s="91">
        <v>13.1</v>
      </c>
      <c r="CK346" s="91">
        <v>11.5</v>
      </c>
      <c r="CL346" s="91">
        <v>9.9</v>
      </c>
      <c r="CM346" s="91">
        <v>11.4</v>
      </c>
      <c r="CP346" s="93">
        <f t="shared" si="147"/>
        <v>10.7</v>
      </c>
      <c r="CQ346" s="91">
        <v>8.6</v>
      </c>
      <c r="CR346" s="91">
        <v>12.3</v>
      </c>
      <c r="CS346" s="91">
        <v>11.4</v>
      </c>
      <c r="CT346" s="91">
        <v>9.6</v>
      </c>
      <c r="CU346" s="91">
        <v>11.6</v>
      </c>
    </row>
    <row r="347" spans="3:99">
      <c r="C347" s="92">
        <f t="shared" si="148"/>
        <v>46003</v>
      </c>
      <c r="D347" s="93">
        <f t="shared" si="125"/>
        <v>9.4250880000000006</v>
      </c>
      <c r="E347" s="93">
        <f t="shared" si="126"/>
        <v>10.26</v>
      </c>
      <c r="F347" s="93">
        <f t="shared" si="127"/>
        <v>1.4250880000000006</v>
      </c>
      <c r="G347" s="93">
        <f>指導機関用調整項目!$G$2*F347/$F$367</f>
        <v>1.064924952818181e-002</v>
      </c>
      <c r="H347" s="93">
        <f t="shared" si="149"/>
        <v>21.890234938744449</v>
      </c>
      <c r="J347" s="93">
        <f t="shared" si="128"/>
        <v>10.633333333333335</v>
      </c>
      <c r="K347" s="93">
        <f t="shared" si="129"/>
        <v>10.84</v>
      </c>
      <c r="L347" s="93">
        <f t="shared" si="130"/>
        <v>12</v>
      </c>
      <c r="M347" s="93">
        <f t="shared" si="131"/>
        <v>12.06</v>
      </c>
      <c r="N347" s="93">
        <f t="shared" si="132"/>
        <v>4.4666666666666668</v>
      </c>
      <c r="O347" s="93">
        <f t="shared" si="133"/>
        <v>8.1999999999999993</v>
      </c>
      <c r="P347" s="93">
        <f t="shared" si="134"/>
        <v>10.26</v>
      </c>
      <c r="Q347" s="93">
        <f t="shared" si="135"/>
        <v>12.76</v>
      </c>
      <c r="R347" s="93">
        <f t="shared" si="136"/>
        <v>11.440000000000001</v>
      </c>
      <c r="S347" s="93">
        <f t="shared" si="137"/>
        <v>11</v>
      </c>
      <c r="V347" s="93">
        <f t="shared" si="138"/>
        <v>10.633333333333335</v>
      </c>
      <c r="X347" s="91">
        <v>14</v>
      </c>
      <c r="Y347" s="91">
        <v>8.1</v>
      </c>
      <c r="AA347" s="91">
        <v>9.8000000000000007</v>
      </c>
      <c r="AB347" s="92"/>
      <c r="AD347" s="93">
        <f t="shared" si="139"/>
        <v>10.84</v>
      </c>
      <c r="AE347" s="91">
        <v>8.5</v>
      </c>
      <c r="AF347" s="91">
        <v>13.9</v>
      </c>
      <c r="AG347" s="91">
        <v>8.6</v>
      </c>
      <c r="AH347" s="91">
        <v>12.5</v>
      </c>
      <c r="AI347" s="91">
        <v>10.7</v>
      </c>
      <c r="AJ347" s="92"/>
      <c r="AL347" s="93">
        <f t="shared" si="140"/>
        <v>12</v>
      </c>
      <c r="AM347" s="91">
        <v>9.6999999999999993</v>
      </c>
      <c r="AN347" s="91">
        <v>14.4</v>
      </c>
      <c r="AO347" s="91">
        <v>10.7</v>
      </c>
      <c r="AP347" s="91">
        <v>13.9</v>
      </c>
      <c r="AQ347" s="91">
        <v>11.3</v>
      </c>
      <c r="AR347" s="92"/>
      <c r="AT347" s="93">
        <f t="shared" si="141"/>
        <v>12.06</v>
      </c>
      <c r="AU347" s="91">
        <v>9.3000000000000007</v>
      </c>
      <c r="AV347" s="91">
        <v>14.7</v>
      </c>
      <c r="AW347" s="91">
        <v>10.7</v>
      </c>
      <c r="AX347" s="91">
        <v>13.7</v>
      </c>
      <c r="AY347" s="91">
        <v>11.9</v>
      </c>
      <c r="AZ347" s="92"/>
      <c r="BB347" s="93">
        <f t="shared" si="142"/>
        <v>4.4666666666666668</v>
      </c>
      <c r="BC347" s="91">
        <v>2.9</v>
      </c>
      <c r="BE347" s="91">
        <v>4.0999999999999996</v>
      </c>
      <c r="BF347" s="91">
        <v>6.4</v>
      </c>
      <c r="BH347" s="92"/>
      <c r="BJ347" s="93">
        <f t="shared" si="143"/>
        <v>8.1999999999999993</v>
      </c>
      <c r="BK347" s="91">
        <v>4.5999999999999996</v>
      </c>
      <c r="BL347" s="91">
        <v>13.1</v>
      </c>
      <c r="BM347" s="91">
        <v>7.1</v>
      </c>
      <c r="BN347" s="91">
        <v>10</v>
      </c>
      <c r="BO347" s="91">
        <v>6.2</v>
      </c>
      <c r="BR347" s="93">
        <f t="shared" si="144"/>
        <v>10.26</v>
      </c>
      <c r="BS347" s="91">
        <v>6.9</v>
      </c>
      <c r="BT347" s="91">
        <v>14.5</v>
      </c>
      <c r="BU347" s="91">
        <v>8.6</v>
      </c>
      <c r="BV347" s="91">
        <v>11.4</v>
      </c>
      <c r="BW347" s="91">
        <v>9.9</v>
      </c>
      <c r="BZ347" s="93">
        <f t="shared" si="145"/>
        <v>12.76</v>
      </c>
      <c r="CA347" s="91">
        <v>9.6999999999999993</v>
      </c>
      <c r="CB347" s="91">
        <v>15.7</v>
      </c>
      <c r="CC347" s="91">
        <v>11.9</v>
      </c>
      <c r="CD347" s="91">
        <v>13.9</v>
      </c>
      <c r="CE347" s="91">
        <v>12.6</v>
      </c>
      <c r="CH347" s="93">
        <f t="shared" si="146"/>
        <v>11.440000000000001</v>
      </c>
      <c r="CI347" s="91">
        <v>9.5</v>
      </c>
      <c r="CJ347" s="91">
        <v>15.7</v>
      </c>
      <c r="CK347" s="91">
        <v>9.5</v>
      </c>
      <c r="CL347" s="91">
        <v>12</v>
      </c>
      <c r="CM347" s="91">
        <v>10.5</v>
      </c>
      <c r="CP347" s="93">
        <f t="shared" si="147"/>
        <v>11</v>
      </c>
      <c r="CQ347" s="91">
        <v>8.4</v>
      </c>
      <c r="CR347" s="91">
        <v>14.8</v>
      </c>
      <c r="CS347" s="91">
        <v>10</v>
      </c>
      <c r="CT347" s="91">
        <v>12</v>
      </c>
      <c r="CU347" s="91">
        <v>9.8000000000000007</v>
      </c>
    </row>
    <row r="348" spans="3:99">
      <c r="C348" s="92">
        <f t="shared" si="148"/>
        <v>46004</v>
      </c>
      <c r="D348" s="93">
        <f t="shared" si="125"/>
        <v>7.5799719999999997</v>
      </c>
      <c r="E348" s="93">
        <f t="shared" si="126"/>
        <v>8.44</v>
      </c>
      <c r="F348" s="93">
        <f t="shared" si="127"/>
        <v>0.37899860000000002</v>
      </c>
      <c r="G348" s="93">
        <f>指導機関用調整項目!$G$2*F348/$F$367</f>
        <v>2.8321413570471191e-003</v>
      </c>
      <c r="H348" s="93">
        <f t="shared" si="149"/>
        <v>21.893067080101495</v>
      </c>
      <c r="J348" s="93">
        <f t="shared" si="128"/>
        <v>10.266666666666667</v>
      </c>
      <c r="K348" s="93">
        <f t="shared" si="129"/>
        <v>9.86</v>
      </c>
      <c r="L348" s="93">
        <f t="shared" si="130"/>
        <v>10.9</v>
      </c>
      <c r="M348" s="93">
        <f t="shared" si="131"/>
        <v>11.3</v>
      </c>
      <c r="N348" s="93">
        <f t="shared" si="132"/>
        <v>3.6666666666666665</v>
      </c>
      <c r="O348" s="93">
        <f t="shared" si="133"/>
        <v>7.52</v>
      </c>
      <c r="P348" s="93">
        <f t="shared" si="134"/>
        <v>8.44</v>
      </c>
      <c r="Q348" s="93">
        <f t="shared" si="135"/>
        <v>11.32</v>
      </c>
      <c r="R348" s="93">
        <f t="shared" si="136"/>
        <v>10.119999999999999</v>
      </c>
      <c r="S348" s="93">
        <f t="shared" si="137"/>
        <v>9.7199999999999989</v>
      </c>
      <c r="V348" s="93">
        <f t="shared" si="138"/>
        <v>10.266666666666667</v>
      </c>
      <c r="X348" s="91">
        <v>12.4</v>
      </c>
      <c r="Y348" s="91">
        <v>8.4</v>
      </c>
      <c r="AA348" s="91">
        <v>10</v>
      </c>
      <c r="AB348" s="92"/>
      <c r="AD348" s="93">
        <f t="shared" si="139"/>
        <v>9.86</v>
      </c>
      <c r="AE348" s="91">
        <v>7.2</v>
      </c>
      <c r="AF348" s="91">
        <v>12.3</v>
      </c>
      <c r="AG348" s="91">
        <v>8.1999999999999993</v>
      </c>
      <c r="AH348" s="91">
        <v>10.7</v>
      </c>
      <c r="AI348" s="91">
        <v>10.9</v>
      </c>
      <c r="AJ348" s="92"/>
      <c r="AL348" s="93">
        <f t="shared" si="140"/>
        <v>10.9</v>
      </c>
      <c r="AM348" s="91">
        <v>8.6</v>
      </c>
      <c r="AN348" s="91">
        <v>12.8</v>
      </c>
      <c r="AO348" s="91">
        <v>9.3000000000000007</v>
      </c>
      <c r="AP348" s="91">
        <v>12.3</v>
      </c>
      <c r="AQ348" s="91">
        <v>11.5</v>
      </c>
      <c r="AR348" s="92"/>
      <c r="AT348" s="93">
        <f t="shared" si="141"/>
        <v>11.3</v>
      </c>
      <c r="AU348" s="91">
        <v>8.1</v>
      </c>
      <c r="AV348" s="91">
        <v>13.4</v>
      </c>
      <c r="AW348" s="91">
        <v>10.1</v>
      </c>
      <c r="AX348" s="91">
        <v>13.5</v>
      </c>
      <c r="AY348" s="91">
        <v>11.4</v>
      </c>
      <c r="AZ348" s="92"/>
      <c r="BB348" s="93">
        <f t="shared" si="142"/>
        <v>3.6666666666666665</v>
      </c>
      <c r="BC348" s="91">
        <v>1.9</v>
      </c>
      <c r="BE348" s="91">
        <v>4.3</v>
      </c>
      <c r="BF348" s="91">
        <v>4.8</v>
      </c>
      <c r="BH348" s="92"/>
      <c r="BJ348" s="93">
        <f t="shared" si="143"/>
        <v>7.52</v>
      </c>
      <c r="BK348" s="91">
        <v>3.2</v>
      </c>
      <c r="BL348" s="91">
        <v>11</v>
      </c>
      <c r="BM348" s="91">
        <v>7.7</v>
      </c>
      <c r="BN348" s="91">
        <v>8.6</v>
      </c>
      <c r="BO348" s="91">
        <v>7.1</v>
      </c>
      <c r="BR348" s="93">
        <f t="shared" si="144"/>
        <v>8.44</v>
      </c>
      <c r="BS348" s="91">
        <v>5.3</v>
      </c>
      <c r="BT348" s="91">
        <v>11.7</v>
      </c>
      <c r="BU348" s="91">
        <v>8.4</v>
      </c>
      <c r="BV348" s="91">
        <v>8.9</v>
      </c>
      <c r="BW348" s="91">
        <v>7.9</v>
      </c>
      <c r="BZ348" s="93">
        <f t="shared" si="145"/>
        <v>11.32</v>
      </c>
      <c r="CA348" s="91">
        <v>8.1</v>
      </c>
      <c r="CB348" s="91">
        <v>13.8</v>
      </c>
      <c r="CC348" s="91">
        <v>11.6</v>
      </c>
      <c r="CD348" s="91">
        <v>10.7</v>
      </c>
      <c r="CE348" s="91">
        <v>12.4</v>
      </c>
      <c r="CH348" s="93">
        <f t="shared" si="146"/>
        <v>10.119999999999999</v>
      </c>
      <c r="CI348" s="91">
        <v>7</v>
      </c>
      <c r="CJ348" s="91">
        <v>12.2</v>
      </c>
      <c r="CK348" s="91">
        <v>10.199999999999999</v>
      </c>
      <c r="CL348" s="91">
        <v>10</v>
      </c>
      <c r="CM348" s="91">
        <v>11.2</v>
      </c>
      <c r="CP348" s="93">
        <f t="shared" si="147"/>
        <v>9.7199999999999989</v>
      </c>
      <c r="CQ348" s="91">
        <v>6.5</v>
      </c>
      <c r="CR348" s="91">
        <v>11.7</v>
      </c>
      <c r="CS348" s="91">
        <v>9.5</v>
      </c>
      <c r="CT348" s="91">
        <v>10.199999999999999</v>
      </c>
      <c r="CU348" s="91">
        <v>10.7</v>
      </c>
    </row>
    <row r="349" spans="3:99">
      <c r="C349" s="92">
        <f t="shared" si="148"/>
        <v>46005</v>
      </c>
      <c r="D349" s="93">
        <f t="shared" si="125"/>
        <v>6.8297600000000012</v>
      </c>
      <c r="E349" s="93">
        <f t="shared" si="126"/>
        <v>7.7</v>
      </c>
      <c r="F349" s="93">
        <f t="shared" si="127"/>
        <v>0.34148800000000007</v>
      </c>
      <c r="G349" s="93">
        <f>指導機関用調整項目!$G$2*F349/$F$367</f>
        <v>2.551836043023132e-003</v>
      </c>
      <c r="H349" s="93">
        <f t="shared" si="149"/>
        <v>21.895618916144517</v>
      </c>
      <c r="J349" s="93">
        <f t="shared" si="128"/>
        <v>11.6</v>
      </c>
      <c r="K349" s="93">
        <f t="shared" si="129"/>
        <v>9.16</v>
      </c>
      <c r="L349" s="93">
        <f t="shared" si="130"/>
        <v>9.9599999999999991</v>
      </c>
      <c r="M349" s="93">
        <f t="shared" si="131"/>
        <v>10.28</v>
      </c>
      <c r="N349" s="93">
        <f t="shared" si="132"/>
        <v>2.3666666666666667</v>
      </c>
      <c r="O349" s="93">
        <f t="shared" si="133"/>
        <v>6.02</v>
      </c>
      <c r="P349" s="93">
        <f t="shared" si="134"/>
        <v>7.7</v>
      </c>
      <c r="Q349" s="93">
        <f t="shared" si="135"/>
        <v>10.62</v>
      </c>
      <c r="R349" s="93">
        <f t="shared" si="136"/>
        <v>9.1</v>
      </c>
      <c r="S349" s="93">
        <f t="shared" si="137"/>
        <v>8.3000000000000007</v>
      </c>
      <c r="V349" s="93">
        <f t="shared" si="138"/>
        <v>11.6</v>
      </c>
      <c r="X349" s="91">
        <v>13.2</v>
      </c>
      <c r="Y349" s="91">
        <v>10.4</v>
      </c>
      <c r="AA349" s="91">
        <v>11.2</v>
      </c>
      <c r="AB349" s="92"/>
      <c r="AD349" s="93">
        <f t="shared" si="139"/>
        <v>9.16</v>
      </c>
      <c r="AE349" s="91">
        <v>6.4</v>
      </c>
      <c r="AF349" s="91">
        <v>12.5</v>
      </c>
      <c r="AG349" s="91">
        <v>9.1</v>
      </c>
      <c r="AH349" s="91">
        <v>6.9</v>
      </c>
      <c r="AI349" s="91">
        <v>10.9</v>
      </c>
      <c r="AJ349" s="92"/>
      <c r="AL349" s="93">
        <f t="shared" si="140"/>
        <v>9.9599999999999991</v>
      </c>
      <c r="AM349" s="91">
        <v>7.5</v>
      </c>
      <c r="AN349" s="91">
        <v>13.2</v>
      </c>
      <c r="AO349" s="91">
        <v>9.8000000000000007</v>
      </c>
      <c r="AP349" s="91">
        <v>8</v>
      </c>
      <c r="AQ349" s="91">
        <v>11.3</v>
      </c>
      <c r="AR349" s="92"/>
      <c r="AT349" s="93">
        <f t="shared" si="141"/>
        <v>10.28</v>
      </c>
      <c r="AU349" s="91">
        <v>8.1</v>
      </c>
      <c r="AV349" s="91">
        <v>13.8</v>
      </c>
      <c r="AW349" s="91">
        <v>9.6</v>
      </c>
      <c r="AX349" s="91">
        <v>8.5</v>
      </c>
      <c r="AY349" s="91">
        <v>11.4</v>
      </c>
      <c r="AZ349" s="92"/>
      <c r="BB349" s="93">
        <f t="shared" si="142"/>
        <v>2.3666666666666667</v>
      </c>
      <c r="BC349" s="91">
        <v>2</v>
      </c>
      <c r="BE349" s="91">
        <v>3</v>
      </c>
      <c r="BF349" s="91">
        <v>2.1</v>
      </c>
      <c r="BH349" s="92"/>
      <c r="BJ349" s="93">
        <f t="shared" si="143"/>
        <v>6.02</v>
      </c>
      <c r="BK349" s="91">
        <v>4</v>
      </c>
      <c r="BL349" s="91">
        <v>9</v>
      </c>
      <c r="BM349" s="91">
        <v>6</v>
      </c>
      <c r="BN349" s="91">
        <v>4.7</v>
      </c>
      <c r="BO349" s="91">
        <v>6.4</v>
      </c>
      <c r="BR349" s="93">
        <f t="shared" si="144"/>
        <v>7.7</v>
      </c>
      <c r="BS349" s="91">
        <v>5.4</v>
      </c>
      <c r="BT349" s="91">
        <v>12.6</v>
      </c>
      <c r="BU349" s="91">
        <v>6.1</v>
      </c>
      <c r="BV349" s="91">
        <v>6.8</v>
      </c>
      <c r="BW349" s="91">
        <v>7.6</v>
      </c>
      <c r="BZ349" s="93">
        <f t="shared" si="145"/>
        <v>10.62</v>
      </c>
      <c r="CA349" s="91">
        <v>8.6</v>
      </c>
      <c r="CB349" s="91">
        <v>14.5</v>
      </c>
      <c r="CC349" s="91">
        <v>9.1</v>
      </c>
      <c r="CD349" s="91">
        <v>10.199999999999999</v>
      </c>
      <c r="CE349" s="91">
        <v>10.7</v>
      </c>
      <c r="CH349" s="93">
        <f t="shared" si="146"/>
        <v>9.1</v>
      </c>
      <c r="CI349" s="91">
        <v>7.8</v>
      </c>
      <c r="CJ349" s="91">
        <v>12.3</v>
      </c>
      <c r="CK349" s="91">
        <v>7.9</v>
      </c>
      <c r="CL349" s="91">
        <v>7.6</v>
      </c>
      <c r="CM349" s="91">
        <v>9.9</v>
      </c>
      <c r="CP349" s="93">
        <f t="shared" si="147"/>
        <v>8.3000000000000007</v>
      </c>
      <c r="CQ349" s="91">
        <v>7</v>
      </c>
      <c r="CR349" s="91">
        <v>11.3</v>
      </c>
      <c r="CS349" s="91">
        <v>6.5</v>
      </c>
      <c r="CT349" s="91">
        <v>7.5</v>
      </c>
      <c r="CU349" s="91">
        <v>9.1999999999999993</v>
      </c>
    </row>
    <row r="350" spans="3:99">
      <c r="C350" s="92">
        <f t="shared" si="148"/>
        <v>46006</v>
      </c>
      <c r="D350" s="93">
        <f t="shared" si="125"/>
        <v>5.9578920000000011</v>
      </c>
      <c r="E350" s="93">
        <f t="shared" si="126"/>
        <v>6.8400000000000007</v>
      </c>
      <c r="F350" s="93">
        <f t="shared" si="127"/>
        <v>0.29789460000000006</v>
      </c>
      <c r="G350" s="93">
        <f>指導機関用調整項目!$G$2*F350/$F$367</f>
        <v>2.2260758132114709e-003</v>
      </c>
      <c r="H350" s="93">
        <f t="shared" si="149"/>
        <v>21.897844991957729</v>
      </c>
      <c r="J350" s="93">
        <f t="shared" si="128"/>
        <v>10.966666666666667</v>
      </c>
      <c r="K350" s="93">
        <f t="shared" si="129"/>
        <v>9.6</v>
      </c>
      <c r="L350" s="93">
        <f t="shared" si="130"/>
        <v>10.02</v>
      </c>
      <c r="M350" s="93">
        <f t="shared" si="131"/>
        <v>10.239999999999998</v>
      </c>
      <c r="N350" s="93">
        <f t="shared" si="132"/>
        <v>1.8333333333333333</v>
      </c>
      <c r="O350" s="93">
        <f t="shared" si="133"/>
        <v>5.6599999999999993</v>
      </c>
      <c r="P350" s="93">
        <f t="shared" si="134"/>
        <v>6.8400000000000007</v>
      </c>
      <c r="Q350" s="93">
        <f t="shared" si="135"/>
        <v>10.3</v>
      </c>
      <c r="R350" s="93">
        <f t="shared" si="136"/>
        <v>9.34</v>
      </c>
      <c r="S350" s="93">
        <f t="shared" si="137"/>
        <v>8.3600000000000012</v>
      </c>
      <c r="V350" s="93">
        <f t="shared" si="138"/>
        <v>10.966666666666667</v>
      </c>
      <c r="X350" s="91">
        <v>14.9</v>
      </c>
      <c r="Y350" s="91">
        <v>6.1</v>
      </c>
      <c r="AA350" s="91">
        <v>11.9</v>
      </c>
      <c r="AB350" s="92"/>
      <c r="AD350" s="93">
        <f t="shared" si="139"/>
        <v>9.6</v>
      </c>
      <c r="AE350" s="91">
        <v>7.6</v>
      </c>
      <c r="AF350" s="91">
        <v>14.5</v>
      </c>
      <c r="AG350" s="91">
        <v>6.1</v>
      </c>
      <c r="AH350" s="91">
        <v>8</v>
      </c>
      <c r="AI350" s="91">
        <v>11.8</v>
      </c>
      <c r="AJ350" s="92"/>
      <c r="AL350" s="93">
        <f t="shared" si="140"/>
        <v>10.02</v>
      </c>
      <c r="AM350" s="91">
        <v>8.3000000000000007</v>
      </c>
      <c r="AN350" s="91">
        <v>14.8</v>
      </c>
      <c r="AO350" s="91">
        <v>6.4</v>
      </c>
      <c r="AP350" s="91">
        <v>8.9</v>
      </c>
      <c r="AQ350" s="91">
        <v>11.7</v>
      </c>
      <c r="AR350" s="92"/>
      <c r="AT350" s="93">
        <f t="shared" si="141"/>
        <v>10.239999999999998</v>
      </c>
      <c r="AU350" s="91">
        <v>9.3000000000000007</v>
      </c>
      <c r="AV350" s="91">
        <v>15.2</v>
      </c>
      <c r="AW350" s="91">
        <v>6.4</v>
      </c>
      <c r="AX350" s="91">
        <v>8.6999999999999993</v>
      </c>
      <c r="AY350" s="91">
        <v>11.6</v>
      </c>
      <c r="AZ350" s="92"/>
      <c r="BB350" s="93">
        <f t="shared" si="142"/>
        <v>1.8333333333333333</v>
      </c>
      <c r="BC350" s="91">
        <v>2.2999999999999998</v>
      </c>
      <c r="BE350" s="91">
        <v>0.8</v>
      </c>
      <c r="BF350" s="91">
        <v>2.4</v>
      </c>
      <c r="BH350" s="92"/>
      <c r="BJ350" s="93">
        <f t="shared" si="143"/>
        <v>5.6599999999999993</v>
      </c>
      <c r="BK350" s="91">
        <v>4.9000000000000004</v>
      </c>
      <c r="BL350" s="91">
        <v>10.199999999999999</v>
      </c>
      <c r="BM350" s="91">
        <v>1.9</v>
      </c>
      <c r="BN350" s="91">
        <v>3.7</v>
      </c>
      <c r="BO350" s="91">
        <v>7.6</v>
      </c>
      <c r="BR350" s="93">
        <f t="shared" si="144"/>
        <v>6.8400000000000007</v>
      </c>
      <c r="BS350" s="91">
        <v>6.2</v>
      </c>
      <c r="BT350" s="91">
        <v>13.6</v>
      </c>
      <c r="BU350" s="91">
        <v>3.7</v>
      </c>
      <c r="BV350" s="91">
        <v>7.8</v>
      </c>
      <c r="BW350" s="91">
        <v>2.9</v>
      </c>
      <c r="BZ350" s="93">
        <f t="shared" si="145"/>
        <v>10.3</v>
      </c>
      <c r="CA350" s="91">
        <v>8.5</v>
      </c>
      <c r="CB350" s="91">
        <v>15.8</v>
      </c>
      <c r="CC350" s="91">
        <v>6.2</v>
      </c>
      <c r="CD350" s="91">
        <v>10.8</v>
      </c>
      <c r="CE350" s="91">
        <v>10.199999999999999</v>
      </c>
      <c r="CH350" s="93">
        <f t="shared" si="146"/>
        <v>9.34</v>
      </c>
      <c r="CI350" s="91">
        <v>8.1</v>
      </c>
      <c r="CJ350" s="91">
        <v>14.6</v>
      </c>
      <c r="CK350" s="91">
        <v>5.3</v>
      </c>
      <c r="CL350" s="91">
        <v>9.6</v>
      </c>
      <c r="CM350" s="91">
        <v>9.1</v>
      </c>
      <c r="CP350" s="93">
        <f t="shared" si="147"/>
        <v>8.3600000000000012</v>
      </c>
      <c r="CQ350" s="91">
        <v>7.7</v>
      </c>
      <c r="CR350" s="91">
        <v>12.3</v>
      </c>
      <c r="CS350" s="91">
        <v>5.6</v>
      </c>
      <c r="CT350" s="91">
        <v>8.5</v>
      </c>
      <c r="CU350" s="91">
        <v>7.7</v>
      </c>
    </row>
    <row r="351" spans="3:99">
      <c r="C351" s="92">
        <f t="shared" si="148"/>
        <v>46007</v>
      </c>
      <c r="D351" s="93">
        <f t="shared" si="125"/>
        <v>6.2012040000000006</v>
      </c>
      <c r="E351" s="93">
        <f t="shared" si="126"/>
        <v>7.08</v>
      </c>
      <c r="F351" s="93">
        <f t="shared" si="127"/>
        <v>0.31006020000000006</v>
      </c>
      <c r="G351" s="93">
        <f>指導機関用調整項目!$G$2*F351/$F$367</f>
        <v>2.3169856447868183e-003</v>
      </c>
      <c r="H351" s="93">
        <f t="shared" si="149"/>
        <v>21.900161977602515</v>
      </c>
      <c r="J351" s="93">
        <f t="shared" si="128"/>
        <v>11.433333333333332</v>
      </c>
      <c r="K351" s="93">
        <f t="shared" si="129"/>
        <v>9.48</v>
      </c>
      <c r="L351" s="93">
        <f t="shared" si="130"/>
        <v>10.48</v>
      </c>
      <c r="M351" s="93">
        <f t="shared" si="131"/>
        <v>10.72</v>
      </c>
      <c r="N351" s="93">
        <f t="shared" si="132"/>
        <v>2.6666666666666665</v>
      </c>
      <c r="O351" s="93">
        <f t="shared" si="133"/>
        <v>6.839999999999999</v>
      </c>
      <c r="P351" s="93">
        <f t="shared" si="134"/>
        <v>7.08</v>
      </c>
      <c r="Q351" s="93">
        <f t="shared" si="135"/>
        <v>9.86</v>
      </c>
      <c r="R351" s="93">
        <f t="shared" si="136"/>
        <v>9.02</v>
      </c>
      <c r="S351" s="93">
        <f t="shared" si="137"/>
        <v>8.02</v>
      </c>
      <c r="V351" s="93">
        <f t="shared" si="138"/>
        <v>11.433333333333332</v>
      </c>
      <c r="X351" s="91">
        <v>19.899999999999999</v>
      </c>
      <c r="Y351" s="91">
        <v>7.1</v>
      </c>
      <c r="AA351" s="91">
        <v>7.3</v>
      </c>
      <c r="AB351" s="92"/>
      <c r="AD351" s="93">
        <f t="shared" si="139"/>
        <v>9.48</v>
      </c>
      <c r="AE351" s="91">
        <v>5.3</v>
      </c>
      <c r="AF351" s="91">
        <v>18.399999999999999</v>
      </c>
      <c r="AG351" s="91">
        <v>7.5</v>
      </c>
      <c r="AH351" s="91">
        <v>9.6</v>
      </c>
      <c r="AI351" s="91">
        <v>6.6</v>
      </c>
      <c r="AJ351" s="92"/>
      <c r="AL351" s="93">
        <f t="shared" si="140"/>
        <v>10.48</v>
      </c>
      <c r="AM351" s="91">
        <v>6.9</v>
      </c>
      <c r="AN351" s="91">
        <v>19.7</v>
      </c>
      <c r="AO351" s="91">
        <v>7.8</v>
      </c>
      <c r="AP351" s="91">
        <v>10.5</v>
      </c>
      <c r="AQ351" s="91">
        <v>7.5</v>
      </c>
      <c r="AR351" s="92"/>
      <c r="AT351" s="93">
        <f t="shared" si="141"/>
        <v>10.72</v>
      </c>
      <c r="AU351" s="91">
        <v>7.4</v>
      </c>
      <c r="AV351" s="91">
        <v>19.899999999999999</v>
      </c>
      <c r="AW351" s="91">
        <v>8.1</v>
      </c>
      <c r="AX351" s="91">
        <v>11</v>
      </c>
      <c r="AY351" s="91">
        <v>7.2</v>
      </c>
      <c r="AZ351" s="92"/>
      <c r="BB351" s="93">
        <f t="shared" si="142"/>
        <v>2.6666666666666665</v>
      </c>
      <c r="BC351" s="91">
        <v>1.2</v>
      </c>
      <c r="BE351" s="91">
        <v>3.2</v>
      </c>
      <c r="BF351" s="91">
        <v>3.6</v>
      </c>
      <c r="BH351" s="92"/>
      <c r="BJ351" s="93">
        <f t="shared" si="143"/>
        <v>6.839999999999999</v>
      </c>
      <c r="BK351" s="91">
        <v>3</v>
      </c>
      <c r="BL351" s="91">
        <v>15.7</v>
      </c>
      <c r="BM351" s="91">
        <v>5.2</v>
      </c>
      <c r="BN351" s="91">
        <v>5.7</v>
      </c>
      <c r="BO351" s="91">
        <v>4.5999999999999996</v>
      </c>
      <c r="BR351" s="93">
        <f t="shared" si="144"/>
        <v>7.08</v>
      </c>
      <c r="BS351" s="91">
        <v>3.7</v>
      </c>
      <c r="BT351" s="91">
        <v>15.7</v>
      </c>
      <c r="BU351" s="91">
        <v>5.6</v>
      </c>
      <c r="BV351" s="91">
        <v>8.9</v>
      </c>
      <c r="BW351" s="91">
        <v>1.5</v>
      </c>
      <c r="BZ351" s="93">
        <f t="shared" si="145"/>
        <v>9.86</v>
      </c>
      <c r="CA351" s="91">
        <v>6.9</v>
      </c>
      <c r="CB351" s="91">
        <v>17.7</v>
      </c>
      <c r="CC351" s="91">
        <v>8</v>
      </c>
      <c r="CD351" s="91">
        <v>11.4</v>
      </c>
      <c r="CE351" s="91">
        <v>5.3</v>
      </c>
      <c r="CH351" s="93">
        <f t="shared" si="146"/>
        <v>9.02</v>
      </c>
      <c r="CI351" s="91">
        <v>6.2</v>
      </c>
      <c r="CJ351" s="91">
        <v>17</v>
      </c>
      <c r="CK351" s="91">
        <v>6.9</v>
      </c>
      <c r="CL351" s="91">
        <v>10.4</v>
      </c>
      <c r="CM351" s="91">
        <v>4.5999999999999996</v>
      </c>
      <c r="CP351" s="93">
        <f t="shared" si="147"/>
        <v>8.02</v>
      </c>
      <c r="CQ351" s="91">
        <v>4.9000000000000004</v>
      </c>
      <c r="CR351" s="91">
        <v>14.8</v>
      </c>
      <c r="CS351" s="91">
        <v>7.2</v>
      </c>
      <c r="CT351" s="91">
        <v>9.1999999999999993</v>
      </c>
      <c r="CU351" s="91">
        <v>4</v>
      </c>
    </row>
    <row r="352" spans="3:99">
      <c r="C352" s="92">
        <f t="shared" si="148"/>
        <v>46008</v>
      </c>
      <c r="D352" s="93">
        <f t="shared" si="125"/>
        <v>4.214156</v>
      </c>
      <c r="E352" s="93">
        <f t="shared" si="126"/>
        <v>5.1199999999999992</v>
      </c>
      <c r="F352" s="93">
        <f t="shared" si="127"/>
        <v>0.2107078</v>
      </c>
      <c r="G352" s="93">
        <f>指導機関用調整項目!$G$2*F352/$F$367</f>
        <v>1.574555353588148e-003</v>
      </c>
      <c r="H352" s="93">
        <f t="shared" si="149"/>
        <v>21.901736532956104</v>
      </c>
      <c r="J352" s="93">
        <f t="shared" si="128"/>
        <v>7.2666666666666657</v>
      </c>
      <c r="K352" s="93">
        <f t="shared" si="129"/>
        <v>7.68</v>
      </c>
      <c r="L352" s="93">
        <f t="shared" si="130"/>
        <v>8.4599999999999991</v>
      </c>
      <c r="M352" s="93">
        <f t="shared" si="131"/>
        <v>8.7399999999999984</v>
      </c>
      <c r="N352" s="93">
        <f t="shared" si="132"/>
        <v>3.2999999999999994</v>
      </c>
      <c r="O352" s="93">
        <f t="shared" si="133"/>
        <v>5.34</v>
      </c>
      <c r="P352" s="93">
        <f t="shared" si="134"/>
        <v>5.1199999999999992</v>
      </c>
      <c r="Q352" s="93">
        <f t="shared" si="135"/>
        <v>7.6399999999999988</v>
      </c>
      <c r="R352" s="93">
        <f t="shared" si="136"/>
        <v>6.92</v>
      </c>
      <c r="S352" s="93">
        <f t="shared" si="137"/>
        <v>6.36</v>
      </c>
      <c r="V352" s="93">
        <f t="shared" si="138"/>
        <v>7.2666666666666657</v>
      </c>
      <c r="X352" s="91">
        <v>10.1</v>
      </c>
      <c r="Y352" s="91">
        <v>7.3</v>
      </c>
      <c r="AA352" s="91">
        <v>4.4000000000000004</v>
      </c>
      <c r="AB352" s="92"/>
      <c r="AD352" s="93">
        <f t="shared" si="139"/>
        <v>7.68</v>
      </c>
      <c r="AE352" s="91">
        <v>6.4</v>
      </c>
      <c r="AF352" s="91">
        <v>10</v>
      </c>
      <c r="AG352" s="91">
        <v>7.1</v>
      </c>
      <c r="AH352" s="91">
        <v>10.6</v>
      </c>
      <c r="AI352" s="91">
        <v>4.3</v>
      </c>
      <c r="AJ352" s="92"/>
      <c r="AL352" s="93">
        <f t="shared" si="140"/>
        <v>8.4599999999999991</v>
      </c>
      <c r="AM352" s="91">
        <v>8.6</v>
      </c>
      <c r="AN352" s="91">
        <v>9.3000000000000007</v>
      </c>
      <c r="AO352" s="91">
        <v>8.1</v>
      </c>
      <c r="AP352" s="91">
        <v>11</v>
      </c>
      <c r="AQ352" s="91">
        <v>5.3</v>
      </c>
      <c r="AR352" s="92"/>
      <c r="AT352" s="93">
        <f t="shared" si="141"/>
        <v>8.7399999999999984</v>
      </c>
      <c r="AU352" s="91">
        <v>9.8000000000000007</v>
      </c>
      <c r="AV352" s="91">
        <v>9</v>
      </c>
      <c r="AW352" s="91">
        <v>8.1</v>
      </c>
      <c r="AX352" s="91">
        <v>11.5</v>
      </c>
      <c r="AY352" s="91">
        <v>5.3</v>
      </c>
      <c r="AZ352" s="92"/>
      <c r="BB352" s="93">
        <f t="shared" si="142"/>
        <v>3.2999999999999994</v>
      </c>
      <c r="BC352" s="91">
        <v>2.8</v>
      </c>
      <c r="BE352" s="91">
        <v>2.2999999999999998</v>
      </c>
      <c r="BF352" s="91">
        <v>4.8</v>
      </c>
      <c r="BH352" s="92"/>
      <c r="BJ352" s="93">
        <f t="shared" si="143"/>
        <v>5.34</v>
      </c>
      <c r="BK352" s="91">
        <v>5.6</v>
      </c>
      <c r="BL352" s="91">
        <v>6.1</v>
      </c>
      <c r="BM352" s="91">
        <v>3.8</v>
      </c>
      <c r="BN352" s="91">
        <v>8.3000000000000007</v>
      </c>
      <c r="BO352" s="91">
        <v>2.9</v>
      </c>
      <c r="BR352" s="93">
        <f t="shared" si="144"/>
        <v>5.1199999999999992</v>
      </c>
      <c r="BS352" s="91">
        <v>6.3</v>
      </c>
      <c r="BT352" s="91">
        <v>4.8</v>
      </c>
      <c r="BU352" s="91">
        <v>4.3</v>
      </c>
      <c r="BV352" s="91">
        <v>9.3000000000000007</v>
      </c>
      <c r="BW352" s="91">
        <v>0.9</v>
      </c>
      <c r="BZ352" s="93">
        <f t="shared" si="145"/>
        <v>7.6399999999999988</v>
      </c>
      <c r="CA352" s="91">
        <v>8.6</v>
      </c>
      <c r="CB352" s="91">
        <v>7</v>
      </c>
      <c r="CC352" s="91">
        <v>7</v>
      </c>
      <c r="CD352" s="91">
        <v>11.7</v>
      </c>
      <c r="CE352" s="91">
        <v>3.9</v>
      </c>
      <c r="CH352" s="93">
        <f t="shared" si="146"/>
        <v>6.92</v>
      </c>
      <c r="CI352" s="91">
        <v>8.1</v>
      </c>
      <c r="CJ352" s="91">
        <v>6.6</v>
      </c>
      <c r="CK352" s="91">
        <v>6.4</v>
      </c>
      <c r="CL352" s="91">
        <v>10.199999999999999</v>
      </c>
      <c r="CM352" s="91">
        <v>3.3</v>
      </c>
      <c r="CP352" s="93">
        <f t="shared" si="147"/>
        <v>6.36</v>
      </c>
      <c r="CQ352" s="91">
        <v>7.4</v>
      </c>
      <c r="CR352" s="91">
        <v>6.2</v>
      </c>
      <c r="CS352" s="91">
        <v>5.8</v>
      </c>
      <c r="CT352" s="91">
        <v>9.6</v>
      </c>
      <c r="CU352" s="91">
        <v>2.8</v>
      </c>
    </row>
    <row r="353" spans="3:99">
      <c r="C353" s="92">
        <f t="shared" si="148"/>
        <v>46009</v>
      </c>
      <c r="D353" s="93">
        <f t="shared" si="125"/>
        <v>2.7137319999999998</v>
      </c>
      <c r="E353" s="93">
        <f t="shared" si="126"/>
        <v>3.6399999999999997</v>
      </c>
      <c r="F353" s="93">
        <f t="shared" si="127"/>
        <v>0.13568659999999999</v>
      </c>
      <c r="G353" s="93">
        <f>指導機関用調整項目!$G$2*F353/$F$367</f>
        <v>1.0139447255401726e-003</v>
      </c>
      <c r="H353" s="93">
        <f t="shared" si="149"/>
        <v>21.902750477681643</v>
      </c>
      <c r="J353" s="93">
        <f t="shared" si="128"/>
        <v>5.6</v>
      </c>
      <c r="K353" s="93">
        <f t="shared" si="129"/>
        <v>5.3199999999999994</v>
      </c>
      <c r="L353" s="93">
        <f t="shared" si="130"/>
        <v>5.88</v>
      </c>
      <c r="M353" s="93">
        <f t="shared" si="131"/>
        <v>6.3400000000000007</v>
      </c>
      <c r="N353" s="93">
        <f t="shared" si="132"/>
        <v>0.4</v>
      </c>
      <c r="O353" s="93">
        <f t="shared" si="133"/>
        <v>2.4999999999999996</v>
      </c>
      <c r="P353" s="93">
        <f t="shared" si="134"/>
        <v>3.6399999999999997</v>
      </c>
      <c r="Q353" s="93">
        <f t="shared" si="135"/>
        <v>5.5400000000000009</v>
      </c>
      <c r="R353" s="93">
        <f t="shared" si="136"/>
        <v>5.08</v>
      </c>
      <c r="S353" s="93">
        <f t="shared" si="137"/>
        <v>4.96</v>
      </c>
      <c r="V353" s="93">
        <f t="shared" si="138"/>
        <v>5.6</v>
      </c>
      <c r="X353" s="91">
        <v>6</v>
      </c>
      <c r="Y353" s="91">
        <v>7.1</v>
      </c>
      <c r="AA353" s="91">
        <v>3.7</v>
      </c>
      <c r="AB353" s="92"/>
      <c r="AD353" s="93">
        <f t="shared" si="139"/>
        <v>5.3199999999999994</v>
      </c>
      <c r="AE353" s="91">
        <v>6.9</v>
      </c>
      <c r="AF353" s="91">
        <v>5.6</v>
      </c>
      <c r="AG353" s="91">
        <v>5.4</v>
      </c>
      <c r="AH353" s="91">
        <v>4.8</v>
      </c>
      <c r="AI353" s="91">
        <v>3.9</v>
      </c>
      <c r="AJ353" s="92"/>
      <c r="AL353" s="93">
        <f t="shared" si="140"/>
        <v>5.88</v>
      </c>
      <c r="AM353" s="91">
        <v>7.5</v>
      </c>
      <c r="AN353" s="91">
        <v>6.3</v>
      </c>
      <c r="AO353" s="91">
        <v>5.6</v>
      </c>
      <c r="AP353" s="91">
        <v>5.3</v>
      </c>
      <c r="AQ353" s="91">
        <v>4.7</v>
      </c>
      <c r="AR353" s="92"/>
      <c r="AT353" s="93">
        <f t="shared" si="141"/>
        <v>6.3400000000000007</v>
      </c>
      <c r="AU353" s="91">
        <v>8.9</v>
      </c>
      <c r="AV353" s="91">
        <v>6.2</v>
      </c>
      <c r="AW353" s="91">
        <v>5.6</v>
      </c>
      <c r="AX353" s="91">
        <v>5.6</v>
      </c>
      <c r="AY353" s="91">
        <v>5.4</v>
      </c>
      <c r="AZ353" s="92"/>
      <c r="BB353" s="93">
        <f t="shared" si="142"/>
        <v>0.4</v>
      </c>
      <c r="BC353" s="91">
        <v>3</v>
      </c>
      <c r="BE353" s="91">
        <v>-0.5</v>
      </c>
      <c r="BF353" s="91">
        <v>-1.3</v>
      </c>
      <c r="BH353" s="92"/>
      <c r="BJ353" s="93">
        <f t="shared" si="143"/>
        <v>2.4999999999999996</v>
      </c>
      <c r="BK353" s="91">
        <v>4.5999999999999996</v>
      </c>
      <c r="BL353" s="91">
        <v>2.2999999999999998</v>
      </c>
      <c r="BM353" s="91">
        <v>2.5</v>
      </c>
      <c r="BN353" s="91">
        <v>1.4</v>
      </c>
      <c r="BO353" s="91">
        <v>1.7</v>
      </c>
      <c r="BR353" s="93">
        <f t="shared" si="144"/>
        <v>3.6399999999999997</v>
      </c>
      <c r="BS353" s="91">
        <v>6.5</v>
      </c>
      <c r="BT353" s="91">
        <v>3.7</v>
      </c>
      <c r="BU353" s="91">
        <v>2</v>
      </c>
      <c r="BV353" s="91">
        <v>2.1</v>
      </c>
      <c r="BW353" s="91">
        <v>3.9</v>
      </c>
      <c r="BZ353" s="93">
        <f t="shared" si="145"/>
        <v>5.5400000000000009</v>
      </c>
      <c r="CA353" s="91">
        <v>8.9</v>
      </c>
      <c r="CB353" s="91">
        <v>5.9</v>
      </c>
      <c r="CC353" s="91">
        <v>4.4000000000000004</v>
      </c>
      <c r="CD353" s="91">
        <v>4.4000000000000004</v>
      </c>
      <c r="CE353" s="91">
        <v>4.0999999999999996</v>
      </c>
      <c r="CH353" s="93">
        <f t="shared" si="146"/>
        <v>5.08</v>
      </c>
      <c r="CI353" s="91">
        <v>8.1</v>
      </c>
      <c r="CJ353" s="91">
        <v>5.6</v>
      </c>
      <c r="CK353" s="91">
        <v>3.9</v>
      </c>
      <c r="CL353" s="91">
        <v>4</v>
      </c>
      <c r="CM353" s="91">
        <v>3.8</v>
      </c>
      <c r="CP353" s="93">
        <f t="shared" si="147"/>
        <v>4.96</v>
      </c>
      <c r="CQ353" s="91">
        <v>8</v>
      </c>
      <c r="CR353" s="91">
        <v>5.7</v>
      </c>
      <c r="CS353" s="91">
        <v>4</v>
      </c>
      <c r="CT353" s="91">
        <v>3.8</v>
      </c>
      <c r="CU353" s="91">
        <v>3.3</v>
      </c>
    </row>
    <row r="354" spans="3:99">
      <c r="C354" s="92">
        <f t="shared" si="148"/>
        <v>46010</v>
      </c>
      <c r="D354" s="93">
        <f t="shared" si="125"/>
        <v>2.8962159999999995</v>
      </c>
      <c r="E354" s="93">
        <f t="shared" si="126"/>
        <v>3.8199999999999994</v>
      </c>
      <c r="F354" s="93">
        <f t="shared" si="127"/>
        <v>0.14481079999999999</v>
      </c>
      <c r="G354" s="93">
        <f>指導機関用調整項目!$G$2*F354/$F$367</f>
        <v>1.082127099221683e-003</v>
      </c>
      <c r="H354" s="93">
        <f t="shared" si="149"/>
        <v>21.903832604780863</v>
      </c>
      <c r="J354" s="93">
        <f t="shared" si="128"/>
        <v>5.6333333333333329</v>
      </c>
      <c r="K354" s="93">
        <f t="shared" si="129"/>
        <v>5.34</v>
      </c>
      <c r="L354" s="93">
        <f t="shared" si="130"/>
        <v>6.7200000000000006</v>
      </c>
      <c r="M354" s="93">
        <f t="shared" si="131"/>
        <v>7.02</v>
      </c>
      <c r="N354" s="93">
        <f t="shared" si="132"/>
        <v>0.20000000000000004</v>
      </c>
      <c r="O354" s="93">
        <f t="shared" si="133"/>
        <v>3.04</v>
      </c>
      <c r="P354" s="93">
        <f t="shared" si="134"/>
        <v>3.8199999999999994</v>
      </c>
      <c r="Q354" s="93">
        <f t="shared" si="135"/>
        <v>6.26</v>
      </c>
      <c r="R354" s="93">
        <f t="shared" si="136"/>
        <v>5.66</v>
      </c>
      <c r="S354" s="93">
        <f t="shared" si="137"/>
        <v>4.72</v>
      </c>
      <c r="V354" s="93">
        <f t="shared" si="138"/>
        <v>5.6333333333333329</v>
      </c>
      <c r="X354" s="91">
        <v>7.6</v>
      </c>
      <c r="Y354" s="91">
        <v>5.0999999999999996</v>
      </c>
      <c r="AA354" s="91">
        <v>4.2</v>
      </c>
      <c r="AB354" s="92"/>
      <c r="AD354" s="93">
        <f t="shared" si="139"/>
        <v>5.34</v>
      </c>
      <c r="AE354" s="91">
        <v>7.3</v>
      </c>
      <c r="AF354" s="91">
        <v>7.4</v>
      </c>
      <c r="AG354" s="91">
        <v>3</v>
      </c>
      <c r="AH354" s="91">
        <v>4.3</v>
      </c>
      <c r="AI354" s="91">
        <v>4.7</v>
      </c>
      <c r="AJ354" s="92"/>
      <c r="AL354" s="93">
        <f t="shared" si="140"/>
        <v>6.7200000000000006</v>
      </c>
      <c r="AM354" s="91">
        <v>9.4</v>
      </c>
      <c r="AN354" s="91">
        <v>8.1</v>
      </c>
      <c r="AO354" s="91">
        <v>4.7</v>
      </c>
      <c r="AP354" s="91">
        <v>5.2</v>
      </c>
      <c r="AQ354" s="91">
        <v>6.2</v>
      </c>
      <c r="AR354" s="92"/>
      <c r="AT354" s="93">
        <f t="shared" si="141"/>
        <v>7.02</v>
      </c>
      <c r="AU354" s="91">
        <v>9.5</v>
      </c>
      <c r="AV354" s="91">
        <v>8.6999999999999993</v>
      </c>
      <c r="AW354" s="91">
        <v>4.9000000000000004</v>
      </c>
      <c r="AX354" s="91">
        <v>5.6</v>
      </c>
      <c r="AY354" s="91">
        <v>6.4</v>
      </c>
      <c r="AZ354" s="92"/>
      <c r="BB354" s="93">
        <f t="shared" si="142"/>
        <v>0.20000000000000004</v>
      </c>
      <c r="BC354" s="91">
        <v>2.5</v>
      </c>
      <c r="BE354" s="91">
        <v>-1.4</v>
      </c>
      <c r="BF354" s="91">
        <v>-0.5</v>
      </c>
      <c r="BH354" s="92"/>
      <c r="BJ354" s="93">
        <f t="shared" si="143"/>
        <v>3.04</v>
      </c>
      <c r="BK354" s="91">
        <v>4</v>
      </c>
      <c r="BL354" s="91">
        <v>4.5999999999999996</v>
      </c>
      <c r="BM354" s="91">
        <v>2.2000000000000002</v>
      </c>
      <c r="BN354" s="91">
        <v>1.5</v>
      </c>
      <c r="BO354" s="91">
        <v>2.9</v>
      </c>
      <c r="BR354" s="93">
        <f t="shared" si="144"/>
        <v>3.8199999999999994</v>
      </c>
      <c r="BS354" s="91">
        <v>5.3</v>
      </c>
      <c r="BT354" s="91">
        <v>5.6</v>
      </c>
      <c r="BU354" s="91">
        <v>0.8</v>
      </c>
      <c r="BV354" s="91">
        <v>2.7</v>
      </c>
      <c r="BW354" s="91">
        <v>4.7</v>
      </c>
      <c r="BZ354" s="93">
        <f t="shared" si="145"/>
        <v>6.26</v>
      </c>
      <c r="CA354" s="91">
        <v>8</v>
      </c>
      <c r="CB354" s="91">
        <v>7.9</v>
      </c>
      <c r="CC354" s="91">
        <v>3.5</v>
      </c>
      <c r="CD354" s="91">
        <v>5.4</v>
      </c>
      <c r="CE354" s="91">
        <v>6.5</v>
      </c>
      <c r="CH354" s="93">
        <f t="shared" si="146"/>
        <v>5.66</v>
      </c>
      <c r="CI354" s="91">
        <v>6.8</v>
      </c>
      <c r="CJ354" s="91">
        <v>7.9</v>
      </c>
      <c r="CK354" s="91">
        <v>2.8</v>
      </c>
      <c r="CL354" s="91">
        <v>5</v>
      </c>
      <c r="CM354" s="91">
        <v>5.8</v>
      </c>
      <c r="CP354" s="93">
        <f t="shared" si="147"/>
        <v>4.72</v>
      </c>
      <c r="CQ354" s="91">
        <v>5.6</v>
      </c>
      <c r="CR354" s="91">
        <v>6.8</v>
      </c>
      <c r="CS354" s="91">
        <v>2.5</v>
      </c>
      <c r="CT354" s="91">
        <v>3.7</v>
      </c>
      <c r="CU354" s="91">
        <v>5</v>
      </c>
    </row>
    <row r="355" spans="3:99">
      <c r="C355" s="92">
        <f t="shared" si="148"/>
        <v>46011</v>
      </c>
      <c r="D355" s="93">
        <f t="shared" si="125"/>
        <v>3.8491879999999994</v>
      </c>
      <c r="E355" s="93">
        <f t="shared" si="126"/>
        <v>4.76</v>
      </c>
      <c r="F355" s="93">
        <f t="shared" si="127"/>
        <v>0.19245939999999997</v>
      </c>
      <c r="G355" s="93">
        <f>指導機関用調整項目!$G$2*F355/$F$367</f>
        <v>1.4381906062251265e-003</v>
      </c>
      <c r="H355" s="93">
        <f t="shared" si="149"/>
        <v>21.905270795387089</v>
      </c>
      <c r="J355" s="93">
        <f t="shared" si="128"/>
        <v>6.9666666666666659</v>
      </c>
      <c r="K355" s="93">
        <f t="shared" si="129"/>
        <v>6.2999999999999989</v>
      </c>
      <c r="L355" s="93">
        <f t="shared" si="130"/>
        <v>7.12</v>
      </c>
      <c r="M355" s="93">
        <f t="shared" si="131"/>
        <v>7.7800000000000011</v>
      </c>
      <c r="N355" s="93">
        <f t="shared" si="132"/>
        <v>-3.3333333333333326e-002</v>
      </c>
      <c r="O355" s="93">
        <f t="shared" si="133"/>
        <v>3.3</v>
      </c>
      <c r="P355" s="93">
        <f t="shared" si="134"/>
        <v>4.76</v>
      </c>
      <c r="Q355" s="93">
        <f t="shared" si="135"/>
        <v>7.3199999999999985</v>
      </c>
      <c r="R355" s="93">
        <f t="shared" si="136"/>
        <v>6.48</v>
      </c>
      <c r="S355" s="93">
        <f t="shared" si="137"/>
        <v>6.64</v>
      </c>
      <c r="V355" s="93">
        <f t="shared" si="138"/>
        <v>6.9666666666666659</v>
      </c>
      <c r="X355" s="91">
        <v>10.6</v>
      </c>
      <c r="Y355" s="91">
        <v>3.8</v>
      </c>
      <c r="AA355" s="91">
        <v>6.5</v>
      </c>
      <c r="AB355" s="92"/>
      <c r="AD355" s="93">
        <f t="shared" si="139"/>
        <v>6.2999999999999989</v>
      </c>
      <c r="AE355" s="91">
        <v>6.8</v>
      </c>
      <c r="AF355" s="91">
        <v>9.1</v>
      </c>
      <c r="AG355" s="91">
        <v>3.9</v>
      </c>
      <c r="AH355" s="91">
        <v>5.7</v>
      </c>
      <c r="AI355" s="91">
        <v>6</v>
      </c>
      <c r="AJ355" s="92"/>
      <c r="AL355" s="93">
        <f t="shared" si="140"/>
        <v>7.12</v>
      </c>
      <c r="AM355" s="91">
        <v>7.5</v>
      </c>
      <c r="AN355" s="91">
        <v>9.5</v>
      </c>
      <c r="AO355" s="91">
        <v>4.9000000000000004</v>
      </c>
      <c r="AP355" s="91">
        <v>6.5</v>
      </c>
      <c r="AQ355" s="91">
        <v>7.2</v>
      </c>
      <c r="AR355" s="92"/>
      <c r="AT355" s="93">
        <f t="shared" si="141"/>
        <v>7.7800000000000011</v>
      </c>
      <c r="AU355" s="91">
        <v>8.1999999999999993</v>
      </c>
      <c r="AV355" s="91">
        <v>9.9</v>
      </c>
      <c r="AW355" s="91">
        <v>5.0999999999999996</v>
      </c>
      <c r="AX355" s="91">
        <v>6.7</v>
      </c>
      <c r="AY355" s="91">
        <v>9</v>
      </c>
      <c r="AZ355" s="92"/>
      <c r="BB355" s="93">
        <f t="shared" si="142"/>
        <v>-3.3333333333333326e-002</v>
      </c>
      <c r="BC355" s="91">
        <v>0.8</v>
      </c>
      <c r="BE355" s="91">
        <v>-1.3</v>
      </c>
      <c r="BF355" s="91">
        <v>0.4</v>
      </c>
      <c r="BH355" s="92"/>
      <c r="BJ355" s="93">
        <f t="shared" si="143"/>
        <v>3.3</v>
      </c>
      <c r="BK355" s="91">
        <v>2.2999999999999998</v>
      </c>
      <c r="BL355" s="91">
        <v>6.9</v>
      </c>
      <c r="BM355" s="91">
        <v>0.2</v>
      </c>
      <c r="BN355" s="91">
        <v>2.2000000000000002</v>
      </c>
      <c r="BO355" s="91">
        <v>4.9000000000000004</v>
      </c>
      <c r="BR355" s="93">
        <f t="shared" si="144"/>
        <v>4.76</v>
      </c>
      <c r="BS355" s="91">
        <v>4.8</v>
      </c>
      <c r="BT355" s="91">
        <v>7</v>
      </c>
      <c r="BU355" s="91">
        <v>3.4</v>
      </c>
      <c r="BV355" s="91">
        <v>5.8</v>
      </c>
      <c r="BW355" s="91">
        <v>2.8</v>
      </c>
      <c r="BZ355" s="93">
        <f t="shared" si="145"/>
        <v>7.3199999999999985</v>
      </c>
      <c r="CA355" s="91">
        <v>7.1</v>
      </c>
      <c r="CB355" s="91">
        <v>9.1999999999999993</v>
      </c>
      <c r="CC355" s="91">
        <v>5</v>
      </c>
      <c r="CD355" s="91">
        <v>8.1999999999999993</v>
      </c>
      <c r="CE355" s="91">
        <v>7.1</v>
      </c>
      <c r="CH355" s="93">
        <f t="shared" si="146"/>
        <v>6.48</v>
      </c>
      <c r="CI355" s="91">
        <v>5.9</v>
      </c>
      <c r="CJ355" s="91">
        <v>8.6999999999999993</v>
      </c>
      <c r="CK355" s="91">
        <v>4.5</v>
      </c>
      <c r="CL355" s="91">
        <v>7.2</v>
      </c>
      <c r="CM355" s="91">
        <v>6.1</v>
      </c>
      <c r="CP355" s="93">
        <f t="shared" si="147"/>
        <v>6.64</v>
      </c>
      <c r="CQ355" s="91">
        <v>6.4</v>
      </c>
      <c r="CR355" s="91">
        <v>8.6999999999999993</v>
      </c>
      <c r="CS355" s="91">
        <v>5</v>
      </c>
      <c r="CT355" s="91">
        <v>7</v>
      </c>
      <c r="CU355" s="91">
        <v>6.1</v>
      </c>
    </row>
    <row r="356" spans="3:99">
      <c r="C356" s="92">
        <f t="shared" si="148"/>
        <v>46012</v>
      </c>
      <c r="D356" s="93">
        <f t="shared" si="125"/>
        <v>4.3966400000000005</v>
      </c>
      <c r="E356" s="93">
        <f t="shared" si="126"/>
        <v>5.3</v>
      </c>
      <c r="F356" s="93">
        <f t="shared" si="127"/>
        <v>0.21983200000000003</v>
      </c>
      <c r="G356" s="93">
        <f>指導機関用調整項目!$G$2*F356/$F$367</f>
        <v>1.6427377272696584e-003</v>
      </c>
      <c r="H356" s="93">
        <f t="shared" si="149"/>
        <v>21.906913533114359</v>
      </c>
      <c r="J356" s="93">
        <f t="shared" si="128"/>
        <v>5.8</v>
      </c>
      <c r="K356" s="93">
        <f t="shared" si="129"/>
        <v>6</v>
      </c>
      <c r="L356" s="93">
        <f t="shared" si="130"/>
        <v>6.68</v>
      </c>
      <c r="M356" s="93">
        <f t="shared" si="131"/>
        <v>6.94</v>
      </c>
      <c r="N356" s="93">
        <f t="shared" si="132"/>
        <v>1.1666666666666667</v>
      </c>
      <c r="O356" s="93">
        <f t="shared" si="133"/>
        <v>2.6599999999999997</v>
      </c>
      <c r="P356" s="93">
        <f t="shared" si="134"/>
        <v>5.3</v>
      </c>
      <c r="Q356" s="93">
        <f t="shared" si="135"/>
        <v>7.8</v>
      </c>
      <c r="R356" s="93">
        <f t="shared" si="136"/>
        <v>6.3199999999999994</v>
      </c>
      <c r="S356" s="93">
        <f t="shared" si="137"/>
        <v>5.7799999999999994</v>
      </c>
      <c r="V356" s="93">
        <f t="shared" si="138"/>
        <v>5.8</v>
      </c>
      <c r="X356" s="91">
        <v>7.9</v>
      </c>
      <c r="Y356" s="91">
        <v>6</v>
      </c>
      <c r="AA356" s="91">
        <v>3.5</v>
      </c>
      <c r="AB356" s="92"/>
      <c r="AD356" s="93">
        <f t="shared" si="139"/>
        <v>6</v>
      </c>
      <c r="AE356" s="91">
        <v>6.1</v>
      </c>
      <c r="AF356" s="91">
        <v>6.6</v>
      </c>
      <c r="AG356" s="91">
        <v>6.5</v>
      </c>
      <c r="AH356" s="91">
        <v>6.8</v>
      </c>
      <c r="AI356" s="91">
        <v>4</v>
      </c>
      <c r="AJ356" s="92"/>
      <c r="AL356" s="93">
        <f t="shared" si="140"/>
        <v>6.68</v>
      </c>
      <c r="AM356" s="91">
        <v>7.2</v>
      </c>
      <c r="AN356" s="91">
        <v>7</v>
      </c>
      <c r="AO356" s="91">
        <v>7.8</v>
      </c>
      <c r="AP356" s="91">
        <v>7.6</v>
      </c>
      <c r="AQ356" s="91">
        <v>3.8</v>
      </c>
      <c r="AR356" s="92"/>
      <c r="AT356" s="93">
        <f t="shared" si="141"/>
        <v>6.94</v>
      </c>
      <c r="AU356" s="91">
        <v>7.8</v>
      </c>
      <c r="AV356" s="91">
        <v>6.9</v>
      </c>
      <c r="AW356" s="91">
        <v>7.6</v>
      </c>
      <c r="AX356" s="91">
        <v>7.4</v>
      </c>
      <c r="AY356" s="91">
        <v>5</v>
      </c>
      <c r="AZ356" s="92"/>
      <c r="BB356" s="93">
        <f t="shared" si="142"/>
        <v>1.1666666666666667</v>
      </c>
      <c r="BC356" s="91">
        <v>0.9</v>
      </c>
      <c r="BE356" s="91">
        <v>0.7</v>
      </c>
      <c r="BF356" s="91">
        <v>1.9</v>
      </c>
      <c r="BH356" s="92"/>
      <c r="BJ356" s="93">
        <f t="shared" si="143"/>
        <v>2.6599999999999997</v>
      </c>
      <c r="BK356" s="91">
        <v>1.7</v>
      </c>
      <c r="BL356" s="91">
        <v>4</v>
      </c>
      <c r="BM356" s="91">
        <v>2.5</v>
      </c>
      <c r="BN356" s="91">
        <v>3.5</v>
      </c>
      <c r="BO356" s="91">
        <v>1.6</v>
      </c>
      <c r="BR356" s="93">
        <f t="shared" si="144"/>
        <v>5.3</v>
      </c>
      <c r="BS356" s="91">
        <v>5.9</v>
      </c>
      <c r="BT356" s="91">
        <v>3.6</v>
      </c>
      <c r="BU356" s="91">
        <v>6.7</v>
      </c>
      <c r="BV356" s="91">
        <v>7.7</v>
      </c>
      <c r="BW356" s="91">
        <v>2.6</v>
      </c>
      <c r="BZ356" s="93">
        <f t="shared" si="145"/>
        <v>7.8</v>
      </c>
      <c r="CA356" s="91">
        <v>8.5</v>
      </c>
      <c r="CB356" s="91">
        <v>6</v>
      </c>
      <c r="CC356" s="91">
        <v>8.5</v>
      </c>
      <c r="CD356" s="91">
        <v>10.4</v>
      </c>
      <c r="CE356" s="91">
        <v>5.6</v>
      </c>
      <c r="CH356" s="93">
        <f t="shared" si="146"/>
        <v>6.3199999999999994</v>
      </c>
      <c r="CI356" s="91">
        <v>5.2</v>
      </c>
      <c r="CJ356" s="91">
        <v>5.8</v>
      </c>
      <c r="CK356" s="91">
        <v>6.7</v>
      </c>
      <c r="CL356" s="91">
        <v>9.1999999999999993</v>
      </c>
      <c r="CM356" s="91">
        <v>4.7</v>
      </c>
      <c r="CP356" s="93">
        <f t="shared" si="147"/>
        <v>5.7799999999999994</v>
      </c>
      <c r="CQ356" s="91">
        <v>6.5</v>
      </c>
      <c r="CR356" s="91">
        <v>4.9000000000000004</v>
      </c>
      <c r="CS356" s="91">
        <v>6.7</v>
      </c>
      <c r="CT356" s="91">
        <v>7.4</v>
      </c>
      <c r="CU356" s="91">
        <v>3.4</v>
      </c>
    </row>
    <row r="357" spans="3:99">
      <c r="C357" s="92">
        <f t="shared" si="148"/>
        <v>46013</v>
      </c>
      <c r="D357" s="93">
        <f t="shared" si="125"/>
        <v>4.4371920000000005</v>
      </c>
      <c r="E357" s="93">
        <f t="shared" si="126"/>
        <v>5.34</v>
      </c>
      <c r="F357" s="93">
        <f t="shared" si="127"/>
        <v>0.22185960000000005</v>
      </c>
      <c r="G357" s="93">
        <f>指導機関用調整項目!$G$2*F357/$F$367</f>
        <v>1.6578893658655499e-003</v>
      </c>
      <c r="H357" s="93">
        <f t="shared" si="149"/>
        <v>21.908571422480225</v>
      </c>
      <c r="J357" s="93">
        <f t="shared" si="128"/>
        <v>5.8000000000000007</v>
      </c>
      <c r="K357" s="93">
        <f t="shared" si="129"/>
        <v>6.419999999999999</v>
      </c>
      <c r="L357" s="93">
        <f t="shared" si="130"/>
        <v>7.56</v>
      </c>
      <c r="M357" s="93">
        <f t="shared" si="131"/>
        <v>7.82</v>
      </c>
      <c r="N357" s="93">
        <f t="shared" si="132"/>
        <v>3.7</v>
      </c>
      <c r="O357" s="93">
        <f t="shared" si="133"/>
        <v>3.7999999999999994</v>
      </c>
      <c r="P357" s="93">
        <f t="shared" si="134"/>
        <v>5.34</v>
      </c>
      <c r="Q357" s="93">
        <f t="shared" si="135"/>
        <v>7.7600000000000007</v>
      </c>
      <c r="R357" s="93">
        <f t="shared" si="136"/>
        <v>6.8</v>
      </c>
      <c r="S357" s="93">
        <f t="shared" si="137"/>
        <v>5.9</v>
      </c>
      <c r="V357" s="93">
        <f t="shared" si="138"/>
        <v>5.8000000000000007</v>
      </c>
      <c r="X357" s="91">
        <v>4.3</v>
      </c>
      <c r="Y357" s="91">
        <v>9.8000000000000007</v>
      </c>
      <c r="AA357" s="91">
        <v>3.3</v>
      </c>
      <c r="AB357" s="92"/>
      <c r="AD357" s="93">
        <f t="shared" si="139"/>
        <v>6.419999999999999</v>
      </c>
      <c r="AE357" s="91">
        <v>8.1</v>
      </c>
      <c r="AF357" s="91">
        <v>3.1</v>
      </c>
      <c r="AG357" s="91">
        <v>7.7</v>
      </c>
      <c r="AH357" s="91">
        <v>8.9</v>
      </c>
      <c r="AI357" s="91">
        <v>4.3</v>
      </c>
      <c r="AJ357" s="92"/>
      <c r="AL357" s="93">
        <f t="shared" si="140"/>
        <v>7.56</v>
      </c>
      <c r="AM357" s="91">
        <v>9.4</v>
      </c>
      <c r="AN357" s="91">
        <v>4.3</v>
      </c>
      <c r="AO357" s="91">
        <v>9.4</v>
      </c>
      <c r="AP357" s="91">
        <v>9.5</v>
      </c>
      <c r="AQ357" s="91">
        <v>5.2</v>
      </c>
      <c r="AR357" s="92"/>
      <c r="AT357" s="93">
        <f t="shared" si="141"/>
        <v>7.82</v>
      </c>
      <c r="AU357" s="91">
        <v>10</v>
      </c>
      <c r="AV357" s="91">
        <v>4.9000000000000004</v>
      </c>
      <c r="AW357" s="91">
        <v>10.1</v>
      </c>
      <c r="AX357" s="91">
        <v>9.4</v>
      </c>
      <c r="AY357" s="91">
        <v>4.7</v>
      </c>
      <c r="AZ357" s="92"/>
      <c r="BB357" s="93">
        <f t="shared" si="142"/>
        <v>3.7</v>
      </c>
      <c r="BC357" s="91">
        <v>4.5999999999999996</v>
      </c>
      <c r="BE357" s="91">
        <v>3.4</v>
      </c>
      <c r="BF357" s="91">
        <v>3.1</v>
      </c>
      <c r="BH357" s="92"/>
      <c r="BJ357" s="93">
        <f t="shared" si="143"/>
        <v>3.7999999999999994</v>
      </c>
      <c r="BK357" s="91">
        <v>5.5</v>
      </c>
      <c r="BL357" s="91">
        <v>1.3</v>
      </c>
      <c r="BM357" s="91">
        <v>7.6</v>
      </c>
      <c r="BN357" s="91">
        <v>4.7</v>
      </c>
      <c r="BO357" s="91">
        <v>-0.1</v>
      </c>
      <c r="BR357" s="93">
        <f t="shared" si="144"/>
        <v>5.34</v>
      </c>
      <c r="BS357" s="91">
        <v>5</v>
      </c>
      <c r="BT357" s="91">
        <v>1.2</v>
      </c>
      <c r="BU357" s="91">
        <v>7.8</v>
      </c>
      <c r="BV357" s="91">
        <v>8.5</v>
      </c>
      <c r="BW357" s="91">
        <v>4.2</v>
      </c>
      <c r="BZ357" s="93">
        <f t="shared" si="145"/>
        <v>7.7600000000000007</v>
      </c>
      <c r="CA357" s="91">
        <v>8.6</v>
      </c>
      <c r="CB357" s="91">
        <v>3.3</v>
      </c>
      <c r="CC357" s="91">
        <v>10.1</v>
      </c>
      <c r="CD357" s="91">
        <v>11.1</v>
      </c>
      <c r="CE357" s="91">
        <v>5.7</v>
      </c>
      <c r="CH357" s="93">
        <f t="shared" si="146"/>
        <v>6.8</v>
      </c>
      <c r="CI357" s="91">
        <v>6.6</v>
      </c>
      <c r="CJ357" s="91">
        <v>3.1</v>
      </c>
      <c r="CK357" s="91">
        <v>8.9</v>
      </c>
      <c r="CL357" s="91">
        <v>10.3</v>
      </c>
      <c r="CM357" s="91">
        <v>5.0999999999999996</v>
      </c>
      <c r="CP357" s="93">
        <f t="shared" si="147"/>
        <v>5.9</v>
      </c>
      <c r="CQ357" s="91">
        <v>5.9</v>
      </c>
      <c r="CR357" s="91">
        <v>2.5</v>
      </c>
      <c r="CS357" s="91">
        <v>8.6</v>
      </c>
      <c r="CT357" s="91">
        <v>9.3000000000000007</v>
      </c>
      <c r="CU357" s="91">
        <v>3.2</v>
      </c>
    </row>
    <row r="358" spans="3:99">
      <c r="C358" s="92">
        <f t="shared" si="148"/>
        <v>46014</v>
      </c>
      <c r="D358" s="93">
        <f t="shared" si="125"/>
        <v>3.2611839999999996</v>
      </c>
      <c r="E358" s="93">
        <f t="shared" si="126"/>
        <v>4.18</v>
      </c>
      <c r="F358" s="93">
        <f t="shared" si="127"/>
        <v>0.16305919999999999</v>
      </c>
      <c r="G358" s="93">
        <f>指導機関用調整項目!$G$2*F358/$F$367</f>
        <v>1.218491846584704e-003</v>
      </c>
      <c r="H358" s="93">
        <f t="shared" si="149"/>
        <v>21.909789914326812</v>
      </c>
      <c r="J358" s="93">
        <f t="shared" si="128"/>
        <v>4.1333333333333329</v>
      </c>
      <c r="K358" s="93">
        <f t="shared" si="129"/>
        <v>5.8400000000000007</v>
      </c>
      <c r="L358" s="93">
        <f t="shared" si="130"/>
        <v>6.4599999999999991</v>
      </c>
      <c r="M358" s="93">
        <f t="shared" si="131"/>
        <v>6.7199999999999989</v>
      </c>
      <c r="N358" s="93">
        <f t="shared" si="132"/>
        <v>0.26666666666666677</v>
      </c>
      <c r="O358" s="93">
        <f t="shared" si="133"/>
        <v>2.06</v>
      </c>
      <c r="P358" s="93">
        <f t="shared" si="134"/>
        <v>4.18</v>
      </c>
      <c r="Q358" s="93">
        <f t="shared" si="135"/>
        <v>6.1</v>
      </c>
      <c r="R358" s="93">
        <f t="shared" si="136"/>
        <v>5.6</v>
      </c>
      <c r="S358" s="93">
        <f t="shared" si="137"/>
        <v>5.04</v>
      </c>
      <c r="V358" s="93">
        <f t="shared" si="138"/>
        <v>4.1333333333333329</v>
      </c>
      <c r="X358" s="91">
        <v>3.1</v>
      </c>
      <c r="Y358" s="91">
        <v>5</v>
      </c>
      <c r="AA358" s="91">
        <v>4.3</v>
      </c>
      <c r="AB358" s="92"/>
      <c r="AD358" s="93">
        <f t="shared" si="139"/>
        <v>5.8400000000000007</v>
      </c>
      <c r="AE358" s="91">
        <v>7.4</v>
      </c>
      <c r="AF358" s="91">
        <v>3.2</v>
      </c>
      <c r="AG358" s="91">
        <v>4</v>
      </c>
      <c r="AH358" s="91">
        <v>9</v>
      </c>
      <c r="AI358" s="91">
        <v>5.6</v>
      </c>
      <c r="AJ358" s="92"/>
      <c r="AL358" s="93">
        <f t="shared" si="140"/>
        <v>6.4599999999999991</v>
      </c>
      <c r="AM358" s="91">
        <v>7.9</v>
      </c>
      <c r="AN358" s="91">
        <v>4.0999999999999996</v>
      </c>
      <c r="AO358" s="91">
        <v>4.2</v>
      </c>
      <c r="AP358" s="91">
        <v>9.5</v>
      </c>
      <c r="AQ358" s="91">
        <v>6.6</v>
      </c>
      <c r="AR358" s="92"/>
      <c r="AT358" s="93">
        <f t="shared" si="141"/>
        <v>6.7199999999999989</v>
      </c>
      <c r="AU358" s="91">
        <v>9</v>
      </c>
      <c r="AV358" s="91">
        <v>5</v>
      </c>
      <c r="AW358" s="91">
        <v>4.2</v>
      </c>
      <c r="AX358" s="91">
        <v>9.1</v>
      </c>
      <c r="AY358" s="91">
        <v>6.3</v>
      </c>
      <c r="AZ358" s="92"/>
      <c r="BB358" s="93">
        <f t="shared" si="142"/>
        <v>0.26666666666666677</v>
      </c>
      <c r="BC358" s="91">
        <v>1.4</v>
      </c>
      <c r="BE358" s="91">
        <v>-2.8</v>
      </c>
      <c r="BF358" s="91">
        <v>2.2000000000000002</v>
      </c>
      <c r="BH358" s="92"/>
      <c r="BJ358" s="93">
        <f t="shared" si="143"/>
        <v>2.06</v>
      </c>
      <c r="BK358" s="91">
        <v>4.9000000000000004</v>
      </c>
      <c r="BL358" s="91">
        <v>0.2</v>
      </c>
      <c r="BM358" s="91">
        <v>1.2</v>
      </c>
      <c r="BN358" s="91">
        <v>3.7</v>
      </c>
      <c r="BO358" s="91">
        <v>0.3</v>
      </c>
      <c r="BR358" s="93">
        <f t="shared" si="144"/>
        <v>4.18</v>
      </c>
      <c r="BS358" s="91">
        <v>4.8</v>
      </c>
      <c r="BT358" s="91">
        <v>2.1</v>
      </c>
      <c r="BU358" s="91">
        <v>1</v>
      </c>
      <c r="BV358" s="91">
        <v>6.5</v>
      </c>
      <c r="BW358" s="91">
        <v>6.5</v>
      </c>
      <c r="BZ358" s="93">
        <f t="shared" si="145"/>
        <v>6.1</v>
      </c>
      <c r="CA358" s="91">
        <v>6.9</v>
      </c>
      <c r="CB358" s="91">
        <v>4.4000000000000004</v>
      </c>
      <c r="CC358" s="91">
        <v>3.4</v>
      </c>
      <c r="CD358" s="91">
        <v>8.6</v>
      </c>
      <c r="CE358" s="91">
        <v>7.2</v>
      </c>
      <c r="CH358" s="93">
        <f t="shared" si="146"/>
        <v>5.6</v>
      </c>
      <c r="CI358" s="91">
        <v>6.4</v>
      </c>
      <c r="CJ358" s="91">
        <v>4.0999999999999996</v>
      </c>
      <c r="CK358" s="91">
        <v>2.8</v>
      </c>
      <c r="CL358" s="91">
        <v>8</v>
      </c>
      <c r="CM358" s="91">
        <v>6.7</v>
      </c>
      <c r="CP358" s="93">
        <f t="shared" si="147"/>
        <v>5.04</v>
      </c>
      <c r="CQ358" s="91">
        <v>6.5</v>
      </c>
      <c r="CR358" s="91">
        <v>3.8</v>
      </c>
      <c r="CS358" s="91">
        <v>2.6</v>
      </c>
      <c r="CT358" s="91">
        <v>7.8</v>
      </c>
      <c r="CU358" s="91">
        <v>4.5</v>
      </c>
    </row>
    <row r="359" spans="3:99">
      <c r="C359" s="92">
        <f t="shared" si="148"/>
        <v>46015</v>
      </c>
      <c r="D359" s="93">
        <f t="shared" si="125"/>
        <v>3.6667039999999997</v>
      </c>
      <c r="E359" s="93">
        <f t="shared" si="126"/>
        <v>4.58</v>
      </c>
      <c r="F359" s="93">
        <f t="shared" si="127"/>
        <v>0.1833352</v>
      </c>
      <c r="G359" s="93">
        <f>指導機関用調整項目!$G$2*F359/$F$367</f>
        <v>1.3700082325436163e-003</v>
      </c>
      <c r="H359" s="93">
        <f t="shared" si="149"/>
        <v>21.911159922559357</v>
      </c>
      <c r="J359" s="93">
        <f t="shared" si="128"/>
        <v>5.5333333333333341</v>
      </c>
      <c r="K359" s="93">
        <f t="shared" si="129"/>
        <v>5.84</v>
      </c>
      <c r="L359" s="93">
        <f t="shared" si="130"/>
        <v>6.839999999999999</v>
      </c>
      <c r="M359" s="93">
        <f t="shared" si="131"/>
        <v>7.1</v>
      </c>
      <c r="N359" s="93">
        <f t="shared" si="132"/>
        <v>1.4666666666666668</v>
      </c>
      <c r="O359" s="93">
        <f t="shared" si="133"/>
        <v>2.8600000000000003</v>
      </c>
      <c r="P359" s="93">
        <f t="shared" si="134"/>
        <v>4.58</v>
      </c>
      <c r="Q359" s="93">
        <f t="shared" si="135"/>
        <v>7.3</v>
      </c>
      <c r="R359" s="93">
        <f t="shared" si="136"/>
        <v>6.2</v>
      </c>
      <c r="S359" s="93">
        <f t="shared" si="137"/>
        <v>5.74</v>
      </c>
      <c r="V359" s="93">
        <f t="shared" si="138"/>
        <v>5.5333333333333341</v>
      </c>
      <c r="X359" s="91">
        <v>6</v>
      </c>
      <c r="Y359" s="91">
        <v>4.9000000000000004</v>
      </c>
      <c r="AA359" s="91">
        <v>5.7</v>
      </c>
      <c r="AB359" s="92"/>
      <c r="AD359" s="93">
        <f t="shared" si="139"/>
        <v>5.84</v>
      </c>
      <c r="AE359" s="91">
        <v>4.5</v>
      </c>
      <c r="AF359" s="91">
        <v>5.4</v>
      </c>
      <c r="AG359" s="91">
        <v>3.6</v>
      </c>
      <c r="AH359" s="91">
        <v>8.9</v>
      </c>
      <c r="AI359" s="91">
        <v>6.8</v>
      </c>
      <c r="AJ359" s="92"/>
      <c r="AL359" s="93">
        <f t="shared" si="140"/>
        <v>6.839999999999999</v>
      </c>
      <c r="AM359" s="91">
        <v>5.8</v>
      </c>
      <c r="AN359" s="91">
        <v>6.2</v>
      </c>
      <c r="AO359" s="91">
        <v>5.2</v>
      </c>
      <c r="AP359" s="91">
        <v>9.1999999999999993</v>
      </c>
      <c r="AQ359" s="91">
        <v>7.8</v>
      </c>
      <c r="AR359" s="92"/>
      <c r="AT359" s="93">
        <f t="shared" si="141"/>
        <v>7.1</v>
      </c>
      <c r="AU359" s="91">
        <v>7.1</v>
      </c>
      <c r="AV359" s="91">
        <v>6.1</v>
      </c>
      <c r="AW359" s="91">
        <v>5.5</v>
      </c>
      <c r="AX359" s="91">
        <v>9.5</v>
      </c>
      <c r="AY359" s="91">
        <v>7.3</v>
      </c>
      <c r="AZ359" s="92"/>
      <c r="BB359" s="93">
        <f t="shared" si="142"/>
        <v>1.4666666666666668</v>
      </c>
      <c r="BC359" s="91">
        <v>1.1000000000000001</v>
      </c>
      <c r="BE359" s="91">
        <v>-0.5</v>
      </c>
      <c r="BF359" s="91">
        <v>3.8</v>
      </c>
      <c r="BH359" s="92"/>
      <c r="BJ359" s="93">
        <f t="shared" si="143"/>
        <v>2.8600000000000003</v>
      </c>
      <c r="BK359" s="91">
        <v>3.7</v>
      </c>
      <c r="BL359" s="91">
        <v>1.1000000000000001</v>
      </c>
      <c r="BM359" s="91">
        <v>2</v>
      </c>
      <c r="BN359" s="91">
        <v>5.8</v>
      </c>
      <c r="BO359" s="91">
        <v>1.7</v>
      </c>
      <c r="BR359" s="93">
        <f t="shared" si="144"/>
        <v>4.58</v>
      </c>
      <c r="BS359" s="91">
        <v>3.5</v>
      </c>
      <c r="BT359" s="91">
        <v>3.4</v>
      </c>
      <c r="BU359" s="91">
        <v>1.7</v>
      </c>
      <c r="BV359" s="91">
        <v>7.8</v>
      </c>
      <c r="BW359" s="91">
        <v>6.5</v>
      </c>
      <c r="BZ359" s="93">
        <f t="shared" si="145"/>
        <v>7.3</v>
      </c>
      <c r="CA359" s="91">
        <v>6.1</v>
      </c>
      <c r="CB359" s="91">
        <v>6.5</v>
      </c>
      <c r="CC359" s="91">
        <v>4</v>
      </c>
      <c r="CD359" s="91">
        <v>10.9</v>
      </c>
      <c r="CE359" s="91">
        <v>9</v>
      </c>
      <c r="CH359" s="93">
        <f t="shared" si="146"/>
        <v>6.2</v>
      </c>
      <c r="CI359" s="91">
        <v>5.4</v>
      </c>
      <c r="CJ359" s="91">
        <v>5.6</v>
      </c>
      <c r="CK359" s="91">
        <v>3.6</v>
      </c>
      <c r="CL359" s="91">
        <v>9</v>
      </c>
      <c r="CM359" s="91">
        <v>7.4</v>
      </c>
      <c r="CP359" s="93">
        <f t="shared" si="147"/>
        <v>5.74</v>
      </c>
      <c r="CQ359" s="91">
        <v>5.7</v>
      </c>
      <c r="CR359" s="91">
        <v>4.5999999999999996</v>
      </c>
      <c r="CS359" s="91">
        <v>3.2</v>
      </c>
      <c r="CT359" s="91">
        <v>8.3000000000000007</v>
      </c>
      <c r="CU359" s="91">
        <v>6.9</v>
      </c>
    </row>
    <row r="360" spans="3:99">
      <c r="C360" s="92">
        <f t="shared" si="148"/>
        <v>46016</v>
      </c>
      <c r="D360" s="93">
        <f t="shared" si="125"/>
        <v>4.8224360000000015</v>
      </c>
      <c r="E360" s="93">
        <f t="shared" si="126"/>
        <v>5.7200000000000006</v>
      </c>
      <c r="F360" s="93">
        <f t="shared" si="127"/>
        <v>0.24112180000000008</v>
      </c>
      <c r="G360" s="93">
        <f>指導機関用調整項目!$G$2*F360/$F$367</f>
        <v>1.8018299325265167e-003</v>
      </c>
      <c r="H360" s="93">
        <f t="shared" si="149"/>
        <v>21.912961752491881</v>
      </c>
      <c r="J360" s="93">
        <f t="shared" si="128"/>
        <v>6.8666666666666671</v>
      </c>
      <c r="K360" s="93">
        <f t="shared" si="129"/>
        <v>6.8400000000000007</v>
      </c>
      <c r="L360" s="93">
        <f t="shared" si="130"/>
        <v>7.8800000000000008</v>
      </c>
      <c r="M360" s="93">
        <f t="shared" si="131"/>
        <v>8.4</v>
      </c>
      <c r="N360" s="93">
        <f t="shared" si="132"/>
        <v>2.2333333333333329</v>
      </c>
      <c r="O360" s="93">
        <f t="shared" si="133"/>
        <v>3.84</v>
      </c>
      <c r="P360" s="93">
        <f t="shared" si="134"/>
        <v>5.7200000000000006</v>
      </c>
      <c r="Q360" s="93">
        <f t="shared" si="135"/>
        <v>8.3600000000000012</v>
      </c>
      <c r="R360" s="93">
        <f t="shared" si="136"/>
        <v>7.4800000000000013</v>
      </c>
      <c r="S360" s="93">
        <f t="shared" si="137"/>
        <v>6.7200000000000006</v>
      </c>
      <c r="V360" s="93">
        <f t="shared" si="138"/>
        <v>6.8666666666666671</v>
      </c>
      <c r="X360" s="91">
        <v>6.6</v>
      </c>
      <c r="Y360" s="91">
        <v>4.5999999999999996</v>
      </c>
      <c r="AA360" s="91">
        <v>9.4</v>
      </c>
      <c r="AB360" s="92"/>
      <c r="AD360" s="93">
        <f t="shared" si="139"/>
        <v>6.8400000000000007</v>
      </c>
      <c r="AE360" s="91">
        <v>5.5</v>
      </c>
      <c r="AF360" s="91">
        <v>6.3</v>
      </c>
      <c r="AG360" s="91">
        <v>5.6</v>
      </c>
      <c r="AH360" s="91">
        <v>9.8000000000000007</v>
      </c>
      <c r="AI360" s="91">
        <v>7</v>
      </c>
      <c r="AJ360" s="92"/>
      <c r="AL360" s="93">
        <f t="shared" si="140"/>
        <v>7.8800000000000008</v>
      </c>
      <c r="AM360" s="91">
        <v>6.9</v>
      </c>
      <c r="AN360" s="91">
        <v>7</v>
      </c>
      <c r="AO360" s="91">
        <v>6.4</v>
      </c>
      <c r="AP360" s="91">
        <v>10.4</v>
      </c>
      <c r="AQ360" s="91">
        <v>8.6999999999999993</v>
      </c>
      <c r="AR360" s="92"/>
      <c r="AT360" s="93">
        <f t="shared" si="141"/>
        <v>8.4</v>
      </c>
      <c r="AU360" s="91">
        <v>7.4</v>
      </c>
      <c r="AV360" s="91">
        <v>7.5</v>
      </c>
      <c r="AW360" s="91">
        <v>6.8</v>
      </c>
      <c r="AX360" s="91">
        <v>10.6</v>
      </c>
      <c r="AY360" s="91">
        <v>9.6999999999999993</v>
      </c>
      <c r="AZ360" s="92"/>
      <c r="BB360" s="93">
        <f t="shared" si="142"/>
        <v>2.2333333333333329</v>
      </c>
      <c r="BC360" s="91">
        <v>1.2</v>
      </c>
      <c r="BE360" s="91">
        <v>0.4</v>
      </c>
      <c r="BF360" s="91">
        <v>5.0999999999999996</v>
      </c>
      <c r="BH360" s="92"/>
      <c r="BJ360" s="93">
        <f t="shared" si="143"/>
        <v>3.84</v>
      </c>
      <c r="BK360" s="91">
        <v>2.5</v>
      </c>
      <c r="BL360" s="91">
        <v>2.6</v>
      </c>
      <c r="BM360" s="91">
        <v>2.1</v>
      </c>
      <c r="BN360" s="91">
        <v>9</v>
      </c>
      <c r="BO360" s="91">
        <v>3</v>
      </c>
      <c r="BR360" s="93">
        <f t="shared" si="144"/>
        <v>5.7200000000000006</v>
      </c>
      <c r="BS360" s="91">
        <v>5</v>
      </c>
      <c r="BT360" s="91">
        <v>5</v>
      </c>
      <c r="BU360" s="91">
        <v>4.5</v>
      </c>
      <c r="BV360" s="91">
        <v>7.8</v>
      </c>
      <c r="BW360" s="91">
        <v>6.3</v>
      </c>
      <c r="BZ360" s="93">
        <f t="shared" si="145"/>
        <v>8.3600000000000012</v>
      </c>
      <c r="CA360" s="91">
        <v>7.6</v>
      </c>
      <c r="CB360" s="91">
        <v>7.9</v>
      </c>
      <c r="CC360" s="91">
        <v>6.6</v>
      </c>
      <c r="CD360" s="91">
        <v>10.1</v>
      </c>
      <c r="CE360" s="91">
        <v>9.6</v>
      </c>
      <c r="CH360" s="93">
        <f t="shared" si="146"/>
        <v>7.4800000000000013</v>
      </c>
      <c r="CI360" s="91">
        <v>7.2</v>
      </c>
      <c r="CJ360" s="91">
        <v>6.7</v>
      </c>
      <c r="CK360" s="91">
        <v>6.4</v>
      </c>
      <c r="CL360" s="91">
        <v>9.4</v>
      </c>
      <c r="CM360" s="91">
        <v>7.7</v>
      </c>
      <c r="CP360" s="93">
        <f t="shared" si="147"/>
        <v>6.7200000000000006</v>
      </c>
      <c r="CQ360" s="91">
        <v>6.9</v>
      </c>
      <c r="CR360" s="91">
        <v>5.8</v>
      </c>
      <c r="CS360" s="91">
        <v>5</v>
      </c>
      <c r="CT360" s="91">
        <v>9.1999999999999993</v>
      </c>
      <c r="CU360" s="91">
        <v>6.7</v>
      </c>
    </row>
    <row r="361" spans="3:99">
      <c r="C361" s="92">
        <f t="shared" si="148"/>
        <v>46017</v>
      </c>
      <c r="D361" s="93">
        <f t="shared" si="125"/>
        <v>3.1800799999999998</v>
      </c>
      <c r="E361" s="93">
        <f t="shared" si="126"/>
        <v>4.0999999999999996</v>
      </c>
      <c r="F361" s="93">
        <f t="shared" si="127"/>
        <v>0.15900400000000001</v>
      </c>
      <c r="G361" s="93">
        <f>指導機関用調整項目!$G$2*F361/$F$367</f>
        <v>1.1881885693929217e-003</v>
      </c>
      <c r="H361" s="93">
        <f t="shared" si="149"/>
        <v>21.914149941061275</v>
      </c>
      <c r="J361" s="93">
        <f t="shared" si="128"/>
        <v>7.166666666666667</v>
      </c>
      <c r="K361" s="93">
        <f t="shared" si="129"/>
        <v>6.38</v>
      </c>
      <c r="L361" s="93">
        <f t="shared" si="130"/>
        <v>7.14</v>
      </c>
      <c r="M361" s="93">
        <f t="shared" si="131"/>
        <v>7.06</v>
      </c>
      <c r="N361" s="93">
        <f t="shared" si="132"/>
        <v>-0.2</v>
      </c>
      <c r="O361" s="93">
        <f t="shared" si="133"/>
        <v>2.74</v>
      </c>
      <c r="P361" s="93">
        <f t="shared" si="134"/>
        <v>4.0999999999999996</v>
      </c>
      <c r="Q361" s="93">
        <f t="shared" si="135"/>
        <v>6.8800000000000008</v>
      </c>
      <c r="R361" s="93">
        <f t="shared" si="136"/>
        <v>6.08</v>
      </c>
      <c r="S361" s="93">
        <f t="shared" si="137"/>
        <v>5.8400000000000007</v>
      </c>
      <c r="V361" s="93">
        <f t="shared" si="138"/>
        <v>7.166666666666667</v>
      </c>
      <c r="X361" s="91">
        <v>6.4</v>
      </c>
      <c r="Y361" s="91">
        <v>4.4000000000000004</v>
      </c>
      <c r="AA361" s="91">
        <v>10.7</v>
      </c>
      <c r="AB361" s="92"/>
      <c r="AD361" s="93">
        <f t="shared" si="139"/>
        <v>6.38</v>
      </c>
      <c r="AE361" s="91">
        <v>7</v>
      </c>
      <c r="AF361" s="91">
        <v>6.3</v>
      </c>
      <c r="AG361" s="91">
        <v>5.6</v>
      </c>
      <c r="AH361" s="91">
        <v>4.5999999999999996</v>
      </c>
      <c r="AI361" s="91">
        <v>8.4</v>
      </c>
      <c r="AJ361" s="92"/>
      <c r="AL361" s="93">
        <f t="shared" si="140"/>
        <v>7.14</v>
      </c>
      <c r="AM361" s="91">
        <v>7.6</v>
      </c>
      <c r="AN361" s="91">
        <v>7.2</v>
      </c>
      <c r="AO361" s="91">
        <v>6.5</v>
      </c>
      <c r="AP361" s="91">
        <v>4.9000000000000004</v>
      </c>
      <c r="AQ361" s="91">
        <v>9.5</v>
      </c>
      <c r="AR361" s="92"/>
      <c r="AT361" s="93">
        <f t="shared" si="141"/>
        <v>7.06</v>
      </c>
      <c r="AU361" s="91">
        <v>7.7</v>
      </c>
      <c r="AV361" s="91">
        <v>7.2</v>
      </c>
      <c r="AW361" s="91">
        <v>6.1</v>
      </c>
      <c r="AX361" s="91">
        <v>4.7</v>
      </c>
      <c r="AY361" s="91">
        <v>9.6</v>
      </c>
      <c r="AZ361" s="92"/>
      <c r="BB361" s="93">
        <f t="shared" si="142"/>
        <v>-0.2</v>
      </c>
      <c r="BC361" s="91">
        <v>1.3</v>
      </c>
      <c r="BE361" s="91">
        <v>-0.4</v>
      </c>
      <c r="BF361" s="91">
        <v>-1.5</v>
      </c>
      <c r="BH361" s="92"/>
      <c r="BJ361" s="93">
        <f t="shared" si="143"/>
        <v>2.74</v>
      </c>
      <c r="BK361" s="91">
        <v>1.9</v>
      </c>
      <c r="BL361" s="91">
        <v>2</v>
      </c>
      <c r="BM361" s="91">
        <v>1.5</v>
      </c>
      <c r="BN361" s="91">
        <v>1.8</v>
      </c>
      <c r="BO361" s="91">
        <v>6.5</v>
      </c>
      <c r="BR361" s="93">
        <f t="shared" si="144"/>
        <v>4.0999999999999996</v>
      </c>
      <c r="BS361" s="91">
        <v>5.5</v>
      </c>
      <c r="BT361" s="91">
        <v>5.2</v>
      </c>
      <c r="BU361" s="91">
        <v>4.2</v>
      </c>
      <c r="BV361" s="91">
        <v>0.9</v>
      </c>
      <c r="BW361" s="91">
        <v>4.7</v>
      </c>
      <c r="BZ361" s="93">
        <f t="shared" si="145"/>
        <v>6.8800000000000008</v>
      </c>
      <c r="CA361" s="91">
        <v>7.8</v>
      </c>
      <c r="CB361" s="91">
        <v>8</v>
      </c>
      <c r="CC361" s="91">
        <v>6.3</v>
      </c>
      <c r="CD361" s="91">
        <v>3.3</v>
      </c>
      <c r="CE361" s="91">
        <v>9</v>
      </c>
      <c r="CH361" s="93">
        <f t="shared" si="146"/>
        <v>6.08</v>
      </c>
      <c r="CI361" s="91">
        <v>7</v>
      </c>
      <c r="CJ361" s="91">
        <v>7.3</v>
      </c>
      <c r="CK361" s="91">
        <v>6</v>
      </c>
      <c r="CL361" s="91">
        <v>2.6</v>
      </c>
      <c r="CM361" s="91">
        <v>7.5</v>
      </c>
      <c r="CP361" s="93">
        <f t="shared" si="147"/>
        <v>5.8400000000000007</v>
      </c>
      <c r="CQ361" s="91">
        <v>6.7</v>
      </c>
      <c r="CR361" s="91">
        <v>6.9</v>
      </c>
      <c r="CS361" s="91">
        <v>6</v>
      </c>
      <c r="CT361" s="91">
        <v>2.5</v>
      </c>
      <c r="CU361" s="91">
        <v>7.1</v>
      </c>
    </row>
    <row r="362" spans="3:99">
      <c r="C362" s="92">
        <f t="shared" si="148"/>
        <v>46018</v>
      </c>
      <c r="D362" s="93">
        <f t="shared" si="125"/>
        <v>4.5385720000000012</v>
      </c>
      <c r="E362" s="93">
        <f t="shared" si="126"/>
        <v>5.44</v>
      </c>
      <c r="F362" s="93">
        <f t="shared" si="127"/>
        <v>0.22692860000000006</v>
      </c>
      <c r="G362" s="93">
        <f>指導機関用調整項目!$G$2*F362/$F$367</f>
        <v>1.695768462355278e-003</v>
      </c>
      <c r="H362" s="93">
        <f t="shared" si="149"/>
        <v>21.91584570952363</v>
      </c>
      <c r="J362" s="93">
        <f t="shared" si="128"/>
        <v>6.0333333333333341</v>
      </c>
      <c r="K362" s="93">
        <f t="shared" si="129"/>
        <v>6.3400000000000007</v>
      </c>
      <c r="L362" s="93">
        <f t="shared" si="130"/>
        <v>7.92</v>
      </c>
      <c r="M362" s="93">
        <f t="shared" si="131"/>
        <v>7.8</v>
      </c>
      <c r="N362" s="93">
        <f t="shared" si="132"/>
        <v>1.5333333333333332</v>
      </c>
      <c r="O362" s="93">
        <f t="shared" si="133"/>
        <v>3.32</v>
      </c>
      <c r="P362" s="93">
        <f t="shared" si="134"/>
        <v>5.44</v>
      </c>
      <c r="Q362" s="93">
        <f t="shared" si="135"/>
        <v>7.3400000000000007</v>
      </c>
      <c r="R362" s="93">
        <f t="shared" si="136"/>
        <v>6.839999999999999</v>
      </c>
      <c r="S362" s="93">
        <f t="shared" si="137"/>
        <v>6.339999999999999</v>
      </c>
      <c r="V362" s="93">
        <f t="shared" si="138"/>
        <v>6.0333333333333341</v>
      </c>
      <c r="X362" s="91">
        <v>7.2</v>
      </c>
      <c r="Y362" s="91">
        <v>4.8</v>
      </c>
      <c r="AA362" s="91">
        <v>6.1</v>
      </c>
      <c r="AB362" s="92"/>
      <c r="AD362" s="93">
        <f t="shared" si="139"/>
        <v>6.3400000000000007</v>
      </c>
      <c r="AE362" s="91">
        <v>9.3000000000000007</v>
      </c>
      <c r="AF362" s="91">
        <v>7.9</v>
      </c>
      <c r="AG362" s="91">
        <v>6.4</v>
      </c>
      <c r="AH362" s="91">
        <v>2.2000000000000002</v>
      </c>
      <c r="AI362" s="91">
        <v>5.9</v>
      </c>
      <c r="AJ362" s="92"/>
      <c r="AL362" s="93">
        <f t="shared" si="140"/>
        <v>7.92</v>
      </c>
      <c r="AM362" s="91">
        <v>12.4</v>
      </c>
      <c r="AN362" s="91">
        <v>8.9</v>
      </c>
      <c r="AO362" s="91">
        <v>8.4</v>
      </c>
      <c r="AP362" s="91">
        <v>2.9</v>
      </c>
      <c r="AQ362" s="91">
        <v>7</v>
      </c>
      <c r="AR362" s="92"/>
      <c r="AT362" s="93">
        <f t="shared" si="141"/>
        <v>7.8</v>
      </c>
      <c r="AU362" s="91">
        <v>13.1</v>
      </c>
      <c r="AV362" s="91">
        <v>8.6</v>
      </c>
      <c r="AW362" s="91">
        <v>6.9</v>
      </c>
      <c r="AX362" s="91">
        <v>3.3</v>
      </c>
      <c r="AY362" s="91">
        <v>7.1</v>
      </c>
      <c r="AZ362" s="92"/>
      <c r="BB362" s="93">
        <f t="shared" si="142"/>
        <v>1.5333333333333332</v>
      </c>
      <c r="BC362" s="91">
        <v>7.1</v>
      </c>
      <c r="BE362" s="91">
        <v>-0.1</v>
      </c>
      <c r="BF362" s="91">
        <v>-2.4</v>
      </c>
      <c r="BH362" s="92"/>
      <c r="BJ362" s="93">
        <f t="shared" si="143"/>
        <v>3.32</v>
      </c>
      <c r="BK362" s="91">
        <v>10.5</v>
      </c>
      <c r="BL362" s="91">
        <v>3.5</v>
      </c>
      <c r="BM362" s="91">
        <v>0.3</v>
      </c>
      <c r="BN362" s="91">
        <v>0.4</v>
      </c>
      <c r="BO362" s="91">
        <v>1.9</v>
      </c>
      <c r="BR362" s="93">
        <f t="shared" si="144"/>
        <v>5.44</v>
      </c>
      <c r="BS362" s="91">
        <v>8.6</v>
      </c>
      <c r="BT362" s="91">
        <v>7.6</v>
      </c>
      <c r="BU362" s="91">
        <v>4.9000000000000004</v>
      </c>
      <c r="BV362" s="91">
        <v>0.2</v>
      </c>
      <c r="BW362" s="91">
        <v>5.9</v>
      </c>
      <c r="BZ362" s="93">
        <f t="shared" si="145"/>
        <v>7.3400000000000007</v>
      </c>
      <c r="CA362" s="91">
        <v>10.9</v>
      </c>
      <c r="CB362" s="91">
        <v>9.1999999999999993</v>
      </c>
      <c r="CC362" s="91">
        <v>7</v>
      </c>
      <c r="CD362" s="91">
        <v>2.5</v>
      </c>
      <c r="CE362" s="91">
        <v>7.1</v>
      </c>
      <c r="CH362" s="93">
        <f t="shared" si="146"/>
        <v>6.839999999999999</v>
      </c>
      <c r="CI362" s="91">
        <v>10.1</v>
      </c>
      <c r="CJ362" s="91">
        <v>8.8000000000000007</v>
      </c>
      <c r="CK362" s="91">
        <v>6.7</v>
      </c>
      <c r="CL362" s="91">
        <v>2.2000000000000002</v>
      </c>
      <c r="CM362" s="91">
        <v>6.4</v>
      </c>
      <c r="CP362" s="93">
        <f t="shared" si="147"/>
        <v>6.339999999999999</v>
      </c>
      <c r="CQ362" s="91">
        <v>9.8000000000000007</v>
      </c>
      <c r="CR362" s="91">
        <v>7.6</v>
      </c>
      <c r="CS362" s="91">
        <v>6.2</v>
      </c>
      <c r="CT362" s="91">
        <v>1.9</v>
      </c>
      <c r="CU362" s="91">
        <v>6.2</v>
      </c>
    </row>
    <row r="363" spans="3:99">
      <c r="C363" s="92">
        <f t="shared" si="148"/>
        <v>46019</v>
      </c>
      <c r="D363" s="93">
        <f t="shared" si="125"/>
        <v>5.3293360000000014</v>
      </c>
      <c r="E363" s="93">
        <f t="shared" si="126"/>
        <v>6.2200000000000006</v>
      </c>
      <c r="F363" s="93">
        <f t="shared" si="127"/>
        <v>0.26646680000000006</v>
      </c>
      <c r="G363" s="93">
        <f>指導機関用調整項目!$G$2*F363/$F$367</f>
        <v>1.9912254149751568e-003</v>
      </c>
      <c r="H363" s="93">
        <f t="shared" si="149"/>
        <v>21.917836934938606</v>
      </c>
      <c r="J363" s="93">
        <f t="shared" si="128"/>
        <v>7.6333333333333329</v>
      </c>
      <c r="K363" s="93">
        <f t="shared" si="129"/>
        <v>6.7</v>
      </c>
      <c r="L363" s="93">
        <f t="shared" si="130"/>
        <v>7.74</v>
      </c>
      <c r="M363" s="93">
        <f t="shared" si="131"/>
        <v>7.86</v>
      </c>
      <c r="N363" s="93">
        <f t="shared" si="132"/>
        <v>1.3333333333333333</v>
      </c>
      <c r="O363" s="93">
        <f t="shared" si="133"/>
        <v>3.84</v>
      </c>
      <c r="P363" s="93">
        <f t="shared" si="134"/>
        <v>6.2200000000000006</v>
      </c>
      <c r="Q363" s="93">
        <f t="shared" si="135"/>
        <v>8.4</v>
      </c>
      <c r="R363" s="93">
        <f t="shared" si="136"/>
        <v>6.9</v>
      </c>
      <c r="S363" s="93">
        <f t="shared" si="137"/>
        <v>6.56</v>
      </c>
      <c r="V363" s="93">
        <f t="shared" si="138"/>
        <v>7.6333333333333329</v>
      </c>
      <c r="X363" s="91">
        <v>8.6</v>
      </c>
      <c r="Y363" s="91">
        <v>7.4</v>
      </c>
      <c r="AA363" s="91">
        <v>6.9</v>
      </c>
      <c r="AB363" s="92"/>
      <c r="AD363" s="93">
        <f t="shared" si="139"/>
        <v>6.7</v>
      </c>
      <c r="AE363" s="91">
        <v>6.8</v>
      </c>
      <c r="AF363" s="91">
        <v>8.6</v>
      </c>
      <c r="AG363" s="91">
        <v>6.8</v>
      </c>
      <c r="AH363" s="91">
        <v>3.8</v>
      </c>
      <c r="AI363" s="91">
        <v>7.5</v>
      </c>
      <c r="AJ363" s="92"/>
      <c r="AL363" s="93">
        <f t="shared" si="140"/>
        <v>7.74</v>
      </c>
      <c r="AM363" s="91">
        <v>8.8000000000000007</v>
      </c>
      <c r="AN363" s="91">
        <v>9.1999999999999993</v>
      </c>
      <c r="AO363" s="91">
        <v>7.6</v>
      </c>
      <c r="AP363" s="91">
        <v>4.7</v>
      </c>
      <c r="AQ363" s="91">
        <v>8.4</v>
      </c>
      <c r="AR363" s="92"/>
      <c r="AT363" s="93">
        <f t="shared" si="141"/>
        <v>7.86</v>
      </c>
      <c r="AU363" s="91">
        <v>8.8000000000000007</v>
      </c>
      <c r="AV363" s="91">
        <v>9.5</v>
      </c>
      <c r="AW363" s="91">
        <v>8</v>
      </c>
      <c r="AX363" s="91">
        <v>5.2</v>
      </c>
      <c r="AY363" s="91">
        <v>7.8</v>
      </c>
      <c r="AZ363" s="92"/>
      <c r="BB363" s="93">
        <f t="shared" si="142"/>
        <v>1.3333333333333333</v>
      </c>
      <c r="BC363" s="91">
        <v>2.4</v>
      </c>
      <c r="BE363" s="91">
        <v>1.4</v>
      </c>
      <c r="BF363" s="91">
        <v>0.2</v>
      </c>
      <c r="BH363" s="92"/>
      <c r="BJ363" s="93">
        <f t="shared" si="143"/>
        <v>3.84</v>
      </c>
      <c r="BK363" s="91">
        <v>5.7</v>
      </c>
      <c r="BL363" s="91">
        <v>5.0999999999999996</v>
      </c>
      <c r="BM363" s="91">
        <v>2.1</v>
      </c>
      <c r="BN363" s="91">
        <v>3.5</v>
      </c>
      <c r="BO363" s="91">
        <v>2.8</v>
      </c>
      <c r="BR363" s="93">
        <f t="shared" si="144"/>
        <v>6.2200000000000006</v>
      </c>
      <c r="BS363" s="91">
        <v>5.4</v>
      </c>
      <c r="BT363" s="91">
        <v>7.8</v>
      </c>
      <c r="BU363" s="91">
        <v>6.9</v>
      </c>
      <c r="BV363" s="91">
        <v>2.9</v>
      </c>
      <c r="BW363" s="91">
        <v>8.1</v>
      </c>
      <c r="BZ363" s="93">
        <f t="shared" si="145"/>
        <v>8.4</v>
      </c>
      <c r="CA363" s="91">
        <v>7.9</v>
      </c>
      <c r="CB363" s="91">
        <v>10.8</v>
      </c>
      <c r="CC363" s="91">
        <v>8.6999999999999993</v>
      </c>
      <c r="CD363" s="91">
        <v>5.4</v>
      </c>
      <c r="CE363" s="91">
        <v>9.1999999999999993</v>
      </c>
      <c r="CH363" s="93">
        <f t="shared" si="146"/>
        <v>6.9</v>
      </c>
      <c r="CI363" s="91">
        <v>7.7</v>
      </c>
      <c r="CJ363" s="91">
        <v>7.3</v>
      </c>
      <c r="CK363" s="91">
        <v>7.1</v>
      </c>
      <c r="CL363" s="91">
        <v>4.7</v>
      </c>
      <c r="CM363" s="91">
        <v>7.7</v>
      </c>
      <c r="CP363" s="93">
        <f t="shared" si="147"/>
        <v>6.56</v>
      </c>
      <c r="CQ363" s="91">
        <v>6.8</v>
      </c>
      <c r="CR363" s="91">
        <v>7.7</v>
      </c>
      <c r="CS363" s="91">
        <v>6.7</v>
      </c>
      <c r="CT363" s="91">
        <v>4.3</v>
      </c>
      <c r="CU363" s="91">
        <v>7.3</v>
      </c>
    </row>
    <row r="364" spans="3:99">
      <c r="C364" s="92">
        <f t="shared" si="148"/>
        <v>46020</v>
      </c>
      <c r="D364" s="93">
        <f t="shared" si="125"/>
        <v>5.6537520000000017</v>
      </c>
      <c r="E364" s="93">
        <f t="shared" si="126"/>
        <v>6.5400000000000009</v>
      </c>
      <c r="F364" s="93">
        <f t="shared" si="127"/>
        <v>0.28268760000000009</v>
      </c>
      <c r="G364" s="93">
        <f>指導機関用調整項目!$G$2*F364/$F$367</f>
        <v>2.1124385237422869e-003</v>
      </c>
      <c r="H364" s="93">
        <f t="shared" si="149"/>
        <v>21.919949373462348</v>
      </c>
      <c r="J364" s="93">
        <f t="shared" si="128"/>
        <v>7.666666666666667</v>
      </c>
      <c r="K364" s="93">
        <f t="shared" si="129"/>
        <v>7.0400000000000009</v>
      </c>
      <c r="L364" s="93">
        <f t="shared" si="130"/>
        <v>7.64</v>
      </c>
      <c r="M364" s="93">
        <f t="shared" si="131"/>
        <v>7.92</v>
      </c>
      <c r="N364" s="93">
        <f t="shared" si="132"/>
        <v>1.3333333333333333</v>
      </c>
      <c r="O364" s="93">
        <f t="shared" si="133"/>
        <v>3.5</v>
      </c>
      <c r="P364" s="93">
        <f t="shared" si="134"/>
        <v>6.5400000000000009</v>
      </c>
      <c r="Q364" s="93">
        <f t="shared" si="135"/>
        <v>8.66</v>
      </c>
      <c r="R364" s="93">
        <f t="shared" si="136"/>
        <v>7.56</v>
      </c>
      <c r="S364" s="93">
        <f t="shared" si="137"/>
        <v>6.7200000000000006</v>
      </c>
      <c r="V364" s="93">
        <f t="shared" si="138"/>
        <v>7.666666666666667</v>
      </c>
      <c r="X364" s="91">
        <v>7.9</v>
      </c>
      <c r="Y364" s="91">
        <v>7.6</v>
      </c>
      <c r="AA364" s="91">
        <v>7.5</v>
      </c>
      <c r="AB364" s="92"/>
      <c r="AD364" s="93">
        <f t="shared" si="139"/>
        <v>7.0400000000000009</v>
      </c>
      <c r="AE364" s="91">
        <v>5</v>
      </c>
      <c r="AF364" s="91">
        <v>8.8000000000000007</v>
      </c>
      <c r="AG364" s="91">
        <v>6.8</v>
      </c>
      <c r="AH364" s="91">
        <v>6.1</v>
      </c>
      <c r="AI364" s="91">
        <v>8.5</v>
      </c>
      <c r="AJ364" s="92"/>
      <c r="AL364" s="93">
        <f t="shared" si="140"/>
        <v>7.64</v>
      </c>
      <c r="AM364" s="91">
        <v>6.3</v>
      </c>
      <c r="AN364" s="91">
        <v>9</v>
      </c>
      <c r="AO364" s="91">
        <v>6.9</v>
      </c>
      <c r="AP364" s="91">
        <v>7.2</v>
      </c>
      <c r="AQ364" s="91">
        <v>8.8000000000000007</v>
      </c>
      <c r="AR364" s="92"/>
      <c r="AT364" s="93">
        <f t="shared" si="141"/>
        <v>7.92</v>
      </c>
      <c r="AU364" s="91">
        <v>6.8</v>
      </c>
      <c r="AV364" s="91">
        <v>9.1999999999999993</v>
      </c>
      <c r="AW364" s="91">
        <v>8.1</v>
      </c>
      <c r="AX364" s="91">
        <v>7</v>
      </c>
      <c r="AY364" s="91">
        <v>8.5</v>
      </c>
      <c r="AZ364" s="92"/>
      <c r="BB364" s="93">
        <f t="shared" si="142"/>
        <v>1.3333333333333333</v>
      </c>
      <c r="BC364" s="91">
        <v>0</v>
      </c>
      <c r="BE364" s="91">
        <v>3.8</v>
      </c>
      <c r="BF364" s="91">
        <v>0.2</v>
      </c>
      <c r="BH364" s="92"/>
      <c r="BJ364" s="93">
        <f t="shared" si="143"/>
        <v>3.5</v>
      </c>
      <c r="BK364" s="91">
        <v>2.8</v>
      </c>
      <c r="BL364" s="91">
        <v>3.6</v>
      </c>
      <c r="BM364" s="91">
        <v>4.5</v>
      </c>
      <c r="BN364" s="91">
        <v>2</v>
      </c>
      <c r="BO364" s="91">
        <v>4.5999999999999996</v>
      </c>
      <c r="BR364" s="93">
        <f t="shared" si="144"/>
        <v>6.5400000000000009</v>
      </c>
      <c r="BS364" s="91">
        <v>3.9</v>
      </c>
      <c r="BT364" s="91">
        <v>8.1</v>
      </c>
      <c r="BU364" s="91">
        <v>6.5</v>
      </c>
      <c r="BV364" s="91">
        <v>4.5</v>
      </c>
      <c r="BW364" s="91">
        <v>9.6999999999999993</v>
      </c>
      <c r="BZ364" s="93">
        <f t="shared" si="145"/>
        <v>8.66</v>
      </c>
      <c r="CA364" s="91">
        <v>6.3</v>
      </c>
      <c r="CB364" s="91">
        <v>10.8</v>
      </c>
      <c r="CC364" s="91">
        <v>8.6999999999999993</v>
      </c>
      <c r="CD364" s="91">
        <v>7.4</v>
      </c>
      <c r="CE364" s="91">
        <v>10.1</v>
      </c>
      <c r="CH364" s="93">
        <f t="shared" si="146"/>
        <v>7.56</v>
      </c>
      <c r="CI364" s="91">
        <v>5.9</v>
      </c>
      <c r="CJ364" s="91">
        <v>9.6</v>
      </c>
      <c r="CK364" s="91">
        <v>7.7</v>
      </c>
      <c r="CL364" s="91">
        <v>5.9</v>
      </c>
      <c r="CM364" s="91">
        <v>8.6999999999999993</v>
      </c>
      <c r="CP364" s="93">
        <f t="shared" si="147"/>
        <v>6.7200000000000006</v>
      </c>
      <c r="CQ364" s="91">
        <v>5.3</v>
      </c>
      <c r="CR364" s="91">
        <v>7.9</v>
      </c>
      <c r="CS364" s="91">
        <v>7.3</v>
      </c>
      <c r="CT364" s="91">
        <v>5.4</v>
      </c>
      <c r="CU364" s="91">
        <v>7.7</v>
      </c>
    </row>
    <row r="365" spans="3:99">
      <c r="C365" s="92">
        <f t="shared" si="148"/>
        <v>46021</v>
      </c>
      <c r="D365" s="93">
        <f t="shared" si="125"/>
        <v>5.1468520000000018</v>
      </c>
      <c r="E365" s="93">
        <f t="shared" si="126"/>
        <v>6.0400000000000009</v>
      </c>
      <c r="F365" s="93">
        <f t="shared" si="127"/>
        <v>0.25734260000000009</v>
      </c>
      <c r="G365" s="93">
        <f>指導機関用調整項目!$G$2*F365/$F$367</f>
        <v>1.9230430412936464e-003</v>
      </c>
      <c r="H365" s="93">
        <f t="shared" si="149"/>
        <v>21.921872416503643</v>
      </c>
      <c r="J365" s="93">
        <f t="shared" si="128"/>
        <v>7.9666666666666659</v>
      </c>
      <c r="K365" s="93">
        <f t="shared" si="129"/>
        <v>7.48</v>
      </c>
      <c r="L365" s="93">
        <f t="shared" si="130"/>
        <v>8.3000000000000007</v>
      </c>
      <c r="M365" s="93">
        <f t="shared" si="131"/>
        <v>8.379999999999999</v>
      </c>
      <c r="N365" s="93">
        <f t="shared" si="132"/>
        <v>0.66666666666666663</v>
      </c>
      <c r="O365" s="93">
        <f t="shared" si="133"/>
        <v>3.2</v>
      </c>
      <c r="P365" s="93">
        <f t="shared" si="134"/>
        <v>6.0400000000000009</v>
      </c>
      <c r="Q365" s="93">
        <f t="shared" si="135"/>
        <v>8.5599999999999987</v>
      </c>
      <c r="R365" s="93">
        <f t="shared" si="136"/>
        <v>7.3199999999999985</v>
      </c>
      <c r="S365" s="93">
        <f t="shared" si="137"/>
        <v>7.02</v>
      </c>
      <c r="V365" s="93">
        <f t="shared" si="138"/>
        <v>7.9666666666666659</v>
      </c>
      <c r="X365" s="91">
        <v>8.1</v>
      </c>
      <c r="Y365" s="91">
        <v>6.5</v>
      </c>
      <c r="AA365" s="91">
        <v>9.3000000000000007</v>
      </c>
      <c r="AB365" s="92"/>
      <c r="AD365" s="93">
        <f t="shared" si="139"/>
        <v>7.48</v>
      </c>
      <c r="AE365" s="91">
        <v>5.0999999999999996</v>
      </c>
      <c r="AF365" s="91">
        <v>9.1</v>
      </c>
      <c r="AG365" s="91">
        <v>6</v>
      </c>
      <c r="AH365" s="91">
        <v>7.2</v>
      </c>
      <c r="AI365" s="91">
        <v>10</v>
      </c>
      <c r="AJ365" s="92"/>
      <c r="AL365" s="93">
        <f t="shared" si="140"/>
        <v>8.3000000000000007</v>
      </c>
      <c r="AM365" s="91">
        <v>6</v>
      </c>
      <c r="AN365" s="91">
        <v>9.5</v>
      </c>
      <c r="AO365" s="91">
        <v>6.8</v>
      </c>
      <c r="AP365" s="91">
        <v>9.1999999999999993</v>
      </c>
      <c r="AQ365" s="91">
        <v>10</v>
      </c>
      <c r="AR365" s="92"/>
      <c r="AT365" s="93">
        <f t="shared" si="141"/>
        <v>8.379999999999999</v>
      </c>
      <c r="AU365" s="91">
        <v>6.3</v>
      </c>
      <c r="AV365" s="91">
        <v>9.6</v>
      </c>
      <c r="AW365" s="91">
        <v>6.8</v>
      </c>
      <c r="AX365" s="91">
        <v>9.1</v>
      </c>
      <c r="AY365" s="91">
        <v>10.1</v>
      </c>
      <c r="AZ365" s="92"/>
      <c r="BB365" s="93">
        <f t="shared" si="142"/>
        <v>0.66666666666666663</v>
      </c>
      <c r="BC365" s="91">
        <v>-0.7</v>
      </c>
      <c r="BE365" s="91">
        <v>0.3</v>
      </c>
      <c r="BF365" s="91">
        <v>2.4</v>
      </c>
      <c r="BH365" s="92"/>
      <c r="BJ365" s="93">
        <f t="shared" si="143"/>
        <v>3.2</v>
      </c>
      <c r="BK365" s="91">
        <v>0.5</v>
      </c>
      <c r="BL365" s="91">
        <v>3.8</v>
      </c>
      <c r="BM365" s="91">
        <v>1</v>
      </c>
      <c r="BN365" s="91">
        <v>5.9</v>
      </c>
      <c r="BO365" s="91">
        <v>4.8</v>
      </c>
      <c r="BR365" s="93">
        <f t="shared" si="144"/>
        <v>6.0400000000000009</v>
      </c>
      <c r="BS365" s="91">
        <v>3.2</v>
      </c>
      <c r="BT365" s="91">
        <v>8.3000000000000007</v>
      </c>
      <c r="BU365" s="91">
        <v>4.5999999999999996</v>
      </c>
      <c r="BV365" s="91">
        <v>5.7</v>
      </c>
      <c r="BW365" s="91">
        <v>8.4</v>
      </c>
      <c r="BZ365" s="93">
        <f t="shared" si="145"/>
        <v>8.5599999999999987</v>
      </c>
      <c r="CA365" s="91">
        <v>5.9</v>
      </c>
      <c r="CB365" s="91">
        <v>10</v>
      </c>
      <c r="CC365" s="91">
        <v>6.8</v>
      </c>
      <c r="CD365" s="91">
        <v>8.1999999999999993</v>
      </c>
      <c r="CE365" s="91">
        <v>11.9</v>
      </c>
      <c r="CH365" s="93">
        <f t="shared" si="146"/>
        <v>7.3199999999999985</v>
      </c>
      <c r="CI365" s="91">
        <v>5.4</v>
      </c>
      <c r="CJ365" s="91">
        <v>8.5</v>
      </c>
      <c r="CK365" s="91">
        <v>6.3</v>
      </c>
      <c r="CL365" s="91">
        <v>7.1</v>
      </c>
      <c r="CM365" s="91">
        <v>9.3000000000000007</v>
      </c>
      <c r="CP365" s="93">
        <f t="shared" si="147"/>
        <v>7.02</v>
      </c>
      <c r="CQ365" s="91">
        <v>4.5</v>
      </c>
      <c r="CR365" s="91">
        <v>8.1</v>
      </c>
      <c r="CS365" s="91">
        <v>6.3</v>
      </c>
      <c r="CT365" s="91">
        <v>7.1</v>
      </c>
      <c r="CU365" s="91">
        <v>9.1</v>
      </c>
    </row>
    <row r="366" spans="3:99">
      <c r="C366" s="92">
        <f t="shared" si="148"/>
        <v>46022</v>
      </c>
      <c r="D366" s="93">
        <f t="shared" si="125"/>
        <v>3.5044960000000001</v>
      </c>
      <c r="E366" s="93">
        <f t="shared" si="126"/>
        <v>4.42</v>
      </c>
      <c r="F366" s="93">
        <f t="shared" si="127"/>
        <v>0.17522480000000001</v>
      </c>
      <c r="G366" s="93">
        <f>指導機関用調整項目!$G$2*F366/$F$367</f>
        <v>1.3094016781600515e-003</v>
      </c>
      <c r="H366" s="93">
        <f t="shared" si="149"/>
        <v>21.923181818181828</v>
      </c>
      <c r="J366" s="93">
        <f t="shared" si="128"/>
        <v>9.5333333333333332</v>
      </c>
      <c r="K366" s="93">
        <f t="shared" si="129"/>
        <v>7.1199999999999992</v>
      </c>
      <c r="L366" s="93">
        <f t="shared" si="130"/>
        <v>8.24</v>
      </c>
      <c r="M366" s="93">
        <f t="shared" si="131"/>
        <v>8.2799999999999994</v>
      </c>
      <c r="N366" s="93">
        <f t="shared" si="132"/>
        <v>-0.4</v>
      </c>
      <c r="O366" s="93">
        <f t="shared" si="133"/>
        <v>3.94</v>
      </c>
      <c r="P366" s="93">
        <f t="shared" si="134"/>
        <v>4.42</v>
      </c>
      <c r="Q366" s="93">
        <f t="shared" si="135"/>
        <v>8.1999999999999993</v>
      </c>
      <c r="R366" s="93">
        <f t="shared" si="136"/>
        <v>7.3</v>
      </c>
      <c r="S366" s="93">
        <f t="shared" si="137"/>
        <v>6.5400000000000009</v>
      </c>
      <c r="V366" s="93">
        <f t="shared" si="138"/>
        <v>9.5333333333333332</v>
      </c>
      <c r="X366" s="91">
        <v>11.9</v>
      </c>
      <c r="Y366" s="91">
        <v>5</v>
      </c>
      <c r="AA366" s="91">
        <v>11.7</v>
      </c>
      <c r="AB366" s="92"/>
      <c r="AD366" s="93">
        <f t="shared" si="139"/>
        <v>7.1199999999999992</v>
      </c>
      <c r="AE366" s="91">
        <v>5.2</v>
      </c>
      <c r="AF366" s="91">
        <v>9.6</v>
      </c>
      <c r="AG366" s="91">
        <v>5.6</v>
      </c>
      <c r="AH366" s="91">
        <v>4.2</v>
      </c>
      <c r="AI366" s="91">
        <v>11</v>
      </c>
      <c r="AJ366" s="92"/>
      <c r="AL366" s="93">
        <f t="shared" si="140"/>
        <v>8.24</v>
      </c>
      <c r="AM366" s="91">
        <v>6.4</v>
      </c>
      <c r="AN366" s="91">
        <v>10.9</v>
      </c>
      <c r="AO366" s="91">
        <v>7.3</v>
      </c>
      <c r="AP366" s="91">
        <v>5.3</v>
      </c>
      <c r="AQ366" s="91">
        <v>11.3</v>
      </c>
      <c r="AR366" s="92"/>
      <c r="AT366" s="93">
        <f t="shared" si="141"/>
        <v>8.2799999999999994</v>
      </c>
      <c r="AU366" s="91">
        <v>6.2</v>
      </c>
      <c r="AV366" s="91">
        <v>12.5</v>
      </c>
      <c r="AW366" s="91">
        <v>6.7</v>
      </c>
      <c r="AX366" s="91">
        <v>5.3</v>
      </c>
      <c r="AY366" s="91">
        <v>10.7</v>
      </c>
      <c r="AZ366" s="92"/>
      <c r="BB366" s="93">
        <f t="shared" si="142"/>
        <v>-0.4</v>
      </c>
      <c r="BC366" s="91">
        <v>-0.1</v>
      </c>
      <c r="BE366" s="91">
        <v>0.2</v>
      </c>
      <c r="BF366" s="91">
        <v>-1.3</v>
      </c>
      <c r="BH366" s="92"/>
      <c r="BJ366" s="93">
        <f t="shared" si="143"/>
        <v>3.94</v>
      </c>
      <c r="BK366" s="91">
        <v>0.6</v>
      </c>
      <c r="BL366" s="91">
        <v>9.1</v>
      </c>
      <c r="BM366" s="91">
        <v>1.4</v>
      </c>
      <c r="BN366" s="91">
        <v>2.4</v>
      </c>
      <c r="BO366" s="91">
        <v>6.2</v>
      </c>
      <c r="BR366" s="93">
        <f t="shared" si="144"/>
        <v>4.42</v>
      </c>
      <c r="BS366" s="91">
        <v>4.0999999999999996</v>
      </c>
      <c r="BT366" s="91">
        <v>11</v>
      </c>
      <c r="BU366" s="91">
        <v>4.5999999999999996</v>
      </c>
      <c r="BV366" s="91">
        <v>1.6</v>
      </c>
      <c r="BW366" s="91">
        <v>0.8</v>
      </c>
      <c r="BZ366" s="93">
        <f t="shared" si="145"/>
        <v>8.1999999999999993</v>
      </c>
      <c r="CA366" s="91">
        <v>7.3</v>
      </c>
      <c r="CB366" s="91">
        <v>12.7</v>
      </c>
      <c r="CC366" s="91">
        <v>7.3</v>
      </c>
      <c r="CD366" s="91">
        <v>3.6</v>
      </c>
      <c r="CE366" s="91">
        <v>10.1</v>
      </c>
      <c r="CH366" s="93">
        <f t="shared" si="146"/>
        <v>7.3</v>
      </c>
      <c r="CI366" s="91">
        <v>6.2</v>
      </c>
      <c r="CJ366" s="91">
        <v>11.9</v>
      </c>
      <c r="CK366" s="91">
        <v>6.6</v>
      </c>
      <c r="CL366" s="91">
        <v>3.2</v>
      </c>
      <c r="CM366" s="91">
        <v>8.6</v>
      </c>
      <c r="CP366" s="93">
        <f t="shared" si="147"/>
        <v>6.5400000000000009</v>
      </c>
      <c r="CQ366" s="91">
        <v>5.0999999999999996</v>
      </c>
      <c r="CR366" s="91">
        <v>10.7</v>
      </c>
      <c r="CS366" s="91">
        <v>5.7</v>
      </c>
      <c r="CT366" s="91">
        <v>2.6</v>
      </c>
      <c r="CU366" s="91">
        <v>8.6</v>
      </c>
    </row>
    <row r="367" spans="3:99">
      <c r="F367" s="93">
        <f>SUM(F2:F366)</f>
        <v>2933.7713655999996</v>
      </c>
      <c r="G367" s="93">
        <f>SUM(G2:G366)</f>
        <v>21.923181818181828</v>
      </c>
      <c r="H367" s="93"/>
      <c r="AA367" s="91">
        <v>4.2</v>
      </c>
      <c r="AE367" s="91">
        <v>7.1</v>
      </c>
      <c r="AI367" s="91">
        <v>4.0999999999999996</v>
      </c>
      <c r="AM367" s="91">
        <v>8</v>
      </c>
      <c r="AQ367" s="91">
        <v>4.8</v>
      </c>
      <c r="AU367" s="91">
        <v>9</v>
      </c>
      <c r="AY367" s="91">
        <v>4.9000000000000004</v>
      </c>
      <c r="BC367" s="91">
        <v>3.2</v>
      </c>
      <c r="BK367" s="91">
        <v>5.4</v>
      </c>
      <c r="BO367" s="91">
        <v>1.4</v>
      </c>
      <c r="BS367" s="91">
        <v>6.1</v>
      </c>
      <c r="CA367" s="91">
        <v>9.1</v>
      </c>
      <c r="CE367" s="91">
        <v>3.1</v>
      </c>
      <c r="CI367" s="91">
        <v>7.8</v>
      </c>
      <c r="CM367" s="91">
        <v>2.7</v>
      </c>
      <c r="CQ367" s="91">
        <v>7.3</v>
      </c>
      <c r="CU367" s="91">
        <v>2.7</v>
      </c>
    </row>
    <row r="369" spans="3:3">
      <c r="C369" s="91" t="s">
        <v>142</v>
      </c>
    </row>
  </sheetData>
  <sheetProtection password="DDC9" sheet="1" objects="1" scenarios="1"/>
  <phoneticPr fontId="1" type="Hiragana"/>
  <pageMargins left="0.7" right="0.7" top="0.75" bottom="0.75" header="0.3" footer="0.3"/>
  <pageSetup paperSize="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theme="0" tint="-0.25"/>
  </sheetPr>
  <dimension ref="A1:DM375"/>
  <sheetViews>
    <sheetView workbookViewId="0">
      <selection sqref="A1:XFD1048576"/>
    </sheetView>
  </sheetViews>
  <sheetFormatPr defaultRowHeight="18"/>
  <cols>
    <col min="1" max="3" width="8.796875" style="91" customWidth="1"/>
    <col min="4" max="4" width="16.5" style="91" bestFit="1" customWidth="1"/>
    <col min="5" max="18" width="7" style="91" customWidth="1"/>
    <col min="19" max="19" width="9.19921875" style="91" customWidth="1"/>
    <col min="20" max="39" width="8.796875" style="91" customWidth="1"/>
    <col min="40" max="40" width="12.19921875" style="91" bestFit="1" customWidth="1"/>
    <col min="41" max="47" width="8.796875" style="91" customWidth="1"/>
    <col min="48" max="48" width="12.19921875" style="91" bestFit="1" customWidth="1"/>
    <col min="49" max="55" width="8.796875" style="91" customWidth="1"/>
    <col min="56" max="56" width="12.19921875" style="91" bestFit="1" customWidth="1"/>
    <col min="57" max="63" width="8.796875" style="91" customWidth="1"/>
    <col min="64" max="64" width="12.19921875" style="91" bestFit="1" customWidth="1"/>
    <col min="65" max="71" width="8.796875" style="91" customWidth="1"/>
    <col min="72" max="72" width="12.19921875" style="91" bestFit="1" customWidth="1"/>
    <col min="73" max="79" width="8.796875" style="91" customWidth="1"/>
    <col min="80" max="80" width="12.19921875" style="91" bestFit="1" customWidth="1"/>
    <col min="81" max="87" width="8.796875" style="91" customWidth="1"/>
    <col min="88" max="88" width="12.19921875" style="91" bestFit="1" customWidth="1"/>
    <col min="89" max="95" width="8.796875" style="91" customWidth="1"/>
    <col min="96" max="96" width="12.19921875" style="91" bestFit="1" customWidth="1"/>
    <col min="97" max="103" width="8.796875" style="91" customWidth="1"/>
    <col min="104" max="104" width="12.19921875" style="91" bestFit="1" customWidth="1"/>
    <col min="105" max="111" width="8.796875" style="91" customWidth="1"/>
    <col min="112" max="112" width="12.19921875" style="91" bestFit="1" customWidth="1"/>
    <col min="113" max="16384" width="8.796875" style="91" customWidth="1"/>
  </cols>
  <sheetData>
    <row r="1" spans="1:117">
      <c r="A1" s="91" t="s">
        <v>82</v>
      </c>
      <c r="C1" s="91">
        <v>2025</v>
      </c>
      <c r="D1" s="91" t="s">
        <v>116</v>
      </c>
      <c r="E1" s="91">
        <v>0</v>
      </c>
      <c r="F1" s="91">
        <v>10</v>
      </c>
      <c r="G1" s="91">
        <v>20</v>
      </c>
      <c r="H1" s="91">
        <v>30</v>
      </c>
      <c r="I1" s="91">
        <v>40</v>
      </c>
      <c r="J1" s="91">
        <v>50</v>
      </c>
      <c r="K1" s="91">
        <v>70</v>
      </c>
      <c r="L1" s="91">
        <v>0</v>
      </c>
      <c r="M1" s="91">
        <v>10</v>
      </c>
      <c r="N1" s="91">
        <v>20</v>
      </c>
      <c r="O1" s="91">
        <v>30</v>
      </c>
      <c r="P1" s="91">
        <v>40</v>
      </c>
      <c r="Q1" s="91">
        <v>50</v>
      </c>
      <c r="R1" s="91">
        <v>70</v>
      </c>
      <c r="S1" s="91" t="s">
        <v>34</v>
      </c>
      <c r="T1" s="91" t="s">
        <v>42</v>
      </c>
      <c r="V1" s="91" t="s">
        <v>169</v>
      </c>
      <c r="AB1" s="91" t="s">
        <v>61</v>
      </c>
      <c r="AC1" s="91" t="s">
        <v>90</v>
      </c>
      <c r="AD1" s="91" t="s">
        <v>89</v>
      </c>
      <c r="AE1" s="91" t="s">
        <v>87</v>
      </c>
      <c r="AF1" s="91" t="s">
        <v>92</v>
      </c>
      <c r="AG1" s="91" t="s">
        <v>73</v>
      </c>
      <c r="AH1" s="91" t="s">
        <v>79</v>
      </c>
      <c r="AI1" s="91" t="s">
        <v>83</v>
      </c>
      <c r="AJ1" s="91" t="s">
        <v>84</v>
      </c>
      <c r="AK1" s="91" t="s">
        <v>86</v>
      </c>
      <c r="AM1" s="91" t="s">
        <v>61</v>
      </c>
      <c r="AN1" s="91" t="s">
        <v>80</v>
      </c>
      <c r="AO1" s="91">
        <v>2024</v>
      </c>
      <c r="AP1" s="91">
        <v>2023</v>
      </c>
      <c r="AQ1" s="91">
        <v>2022</v>
      </c>
      <c r="AR1" s="91">
        <v>2021</v>
      </c>
      <c r="AS1" s="91">
        <v>2020</v>
      </c>
      <c r="AU1" s="91" t="s">
        <v>90</v>
      </c>
      <c r="AV1" s="91" t="s">
        <v>80</v>
      </c>
      <c r="AW1" s="91">
        <v>2024</v>
      </c>
      <c r="AX1" s="91">
        <v>2023</v>
      </c>
      <c r="AY1" s="91">
        <v>2022</v>
      </c>
      <c r="AZ1" s="91">
        <v>2021</v>
      </c>
      <c r="BA1" s="91">
        <v>2020</v>
      </c>
      <c r="BC1" s="91" t="s">
        <v>89</v>
      </c>
      <c r="BD1" s="91" t="s">
        <v>80</v>
      </c>
      <c r="BE1" s="91">
        <v>2024</v>
      </c>
      <c r="BF1" s="91">
        <v>2023</v>
      </c>
      <c r="BG1" s="91">
        <v>2022</v>
      </c>
      <c r="BH1" s="91">
        <v>2021</v>
      </c>
      <c r="BI1" s="91">
        <v>2020</v>
      </c>
      <c r="BK1" s="91" t="s">
        <v>87</v>
      </c>
      <c r="BL1" s="91" t="s">
        <v>80</v>
      </c>
      <c r="BM1" s="91">
        <v>2024</v>
      </c>
      <c r="BN1" s="91">
        <v>2023</v>
      </c>
      <c r="BO1" s="91">
        <v>2022</v>
      </c>
      <c r="BP1" s="91">
        <v>2021</v>
      </c>
      <c r="BQ1" s="91">
        <v>2020</v>
      </c>
      <c r="BS1" s="91" t="s">
        <v>92</v>
      </c>
      <c r="BT1" s="91" t="s">
        <v>80</v>
      </c>
      <c r="BU1" s="91">
        <v>2024</v>
      </c>
      <c r="BV1" s="91">
        <v>2023</v>
      </c>
      <c r="BW1" s="91">
        <v>2022</v>
      </c>
      <c r="BX1" s="91">
        <v>2021</v>
      </c>
      <c r="BY1" s="91">
        <v>2020</v>
      </c>
      <c r="CA1" s="91" t="s">
        <v>73</v>
      </c>
      <c r="CB1" s="91" t="s">
        <v>80</v>
      </c>
      <c r="CC1" s="91">
        <v>2024</v>
      </c>
      <c r="CD1" s="91">
        <v>2023</v>
      </c>
      <c r="CE1" s="91">
        <v>2022</v>
      </c>
      <c r="CF1" s="91">
        <v>2021</v>
      </c>
      <c r="CG1" s="91">
        <v>2020</v>
      </c>
      <c r="CI1" s="91" t="s">
        <v>79</v>
      </c>
      <c r="CJ1" s="91" t="s">
        <v>80</v>
      </c>
      <c r="CK1" s="91">
        <v>2024</v>
      </c>
      <c r="CL1" s="91">
        <v>2023</v>
      </c>
      <c r="CM1" s="91">
        <v>2022</v>
      </c>
      <c r="CN1" s="91">
        <v>2021</v>
      </c>
      <c r="CO1" s="91">
        <v>2020</v>
      </c>
      <c r="CQ1" s="91" t="s">
        <v>83</v>
      </c>
      <c r="CR1" s="91" t="s">
        <v>80</v>
      </c>
      <c r="CS1" s="91">
        <v>2024</v>
      </c>
      <c r="CT1" s="91">
        <v>2023</v>
      </c>
      <c r="CU1" s="91">
        <v>2022</v>
      </c>
      <c r="CV1" s="91">
        <v>2021</v>
      </c>
      <c r="CW1" s="91">
        <v>2020</v>
      </c>
      <c r="CY1" s="91" t="s">
        <v>84</v>
      </c>
      <c r="CZ1" s="91" t="s">
        <v>80</v>
      </c>
      <c r="DA1" s="91">
        <v>2024</v>
      </c>
      <c r="DB1" s="91">
        <v>2023</v>
      </c>
      <c r="DC1" s="91">
        <v>2022</v>
      </c>
      <c r="DD1" s="91">
        <v>2021</v>
      </c>
      <c r="DE1" s="91">
        <v>2020</v>
      </c>
      <c r="DG1" s="91" t="s">
        <v>86</v>
      </c>
      <c r="DH1" s="91" t="s">
        <v>80</v>
      </c>
      <c r="DI1" s="91">
        <v>2024</v>
      </c>
      <c r="DJ1" s="91">
        <v>2023</v>
      </c>
      <c r="DK1" s="91">
        <v>2022</v>
      </c>
      <c r="DL1" s="91">
        <v>2021</v>
      </c>
      <c r="DM1" s="91">
        <v>2020</v>
      </c>
    </row>
    <row r="2" spans="1:117">
      <c r="A2" s="91" t="s">
        <v>61</v>
      </c>
      <c r="C2" s="92">
        <v>45658</v>
      </c>
      <c r="D2" s="93">
        <f t="shared" ref="D2:D65" si="0">INDEX(AB2:AK2,,MATCH($A$14,$AB$1:$AK$1,FALSE))</f>
        <v>0</v>
      </c>
      <c r="E2" s="93" t="str">
        <f t="shared" ref="E2:K65" si="1">IF($D2&gt;E$1,$D2,"")</f>
        <v/>
      </c>
      <c r="F2" s="93" t="str">
        <f t="shared" si="1"/>
        <v/>
      </c>
      <c r="G2" s="93" t="str">
        <f t="shared" si="1"/>
        <v/>
      </c>
      <c r="H2" s="93" t="str">
        <f t="shared" si="1"/>
        <v/>
      </c>
      <c r="I2" s="93" t="str">
        <f t="shared" si="1"/>
        <v/>
      </c>
      <c r="J2" s="93" t="str">
        <f t="shared" si="1"/>
        <v/>
      </c>
      <c r="K2" s="93" t="str">
        <f t="shared" si="1"/>
        <v/>
      </c>
      <c r="L2" s="93">
        <f t="shared" ref="L2:L65" si="2">IF(COUNT(E2:K2)=0,0,"")</f>
        <v>0</v>
      </c>
      <c r="M2" s="93" t="str">
        <f t="shared" ref="M2:M65" si="3">IF(COUNT(E2:K2)=1,1,"")</f>
        <v/>
      </c>
      <c r="N2" s="93" t="str">
        <f t="shared" ref="N2:N65" si="4">IF(COUNT(E2:K2)=2,2,"")</f>
        <v/>
      </c>
      <c r="O2" s="93" t="str">
        <f t="shared" ref="O2:O65" si="5">IF(COUNT(E2:K2)=3,3,"")</f>
        <v/>
      </c>
      <c r="P2" s="93" t="str">
        <f t="shared" ref="P2:P65" si="6">IF(COUNT(E2:K2)=4,4,"")</f>
        <v/>
      </c>
      <c r="Q2" s="93" t="str">
        <f t="shared" ref="Q2:Q65" si="7">IF(COUNT(E2:K2)=5,5,"")</f>
        <v/>
      </c>
      <c r="R2" s="93" t="str">
        <f t="shared" ref="R2:R65" si="8">IF(COUNT(E2:K2)=7,7,"")</f>
        <v/>
      </c>
      <c r="S2" s="93">
        <f t="shared" ref="S2:S65" si="9">SUM(L2:R2)</f>
        <v>0</v>
      </c>
      <c r="T2" s="91">
        <f t="shared" ref="T2:T65" si="10">INDEX($L$372:$R$372,MATCH(S2,$L$368:$R$368,FALSE))</f>
        <v>0</v>
      </c>
      <c r="AA2" s="93"/>
      <c r="AB2" s="93">
        <f t="shared" ref="AB2:AB65" si="11">AN2</f>
        <v>0</v>
      </c>
      <c r="AC2" s="93">
        <f t="shared" ref="AC2:AC65" si="12">AV2</f>
        <v>0</v>
      </c>
      <c r="AD2" s="93">
        <f t="shared" ref="AD2:AD65" si="13">BD2</f>
        <v>0</v>
      </c>
      <c r="AE2" s="93">
        <f t="shared" ref="AE2:AE65" si="14">BL2</f>
        <v>0</v>
      </c>
      <c r="AF2" s="93">
        <f t="shared" ref="AF2:AF65" si="15">BT2</f>
        <v>0</v>
      </c>
      <c r="AG2" s="93">
        <f t="shared" ref="AG2:AG65" si="16">CB2</f>
        <v>0</v>
      </c>
      <c r="AH2" s="93">
        <f t="shared" ref="AH2:AH65" si="17">CJ2</f>
        <v>0</v>
      </c>
      <c r="AI2" s="93">
        <f t="shared" ref="AI2:AI65" si="18">CR2</f>
        <v>0</v>
      </c>
      <c r="AJ2" s="93">
        <f t="shared" ref="AJ2:AJ65" si="19">CZ2</f>
        <v>0</v>
      </c>
      <c r="AK2" s="93">
        <f t="shared" ref="AK2:AK65" si="20">DH2</f>
        <v>0</v>
      </c>
      <c r="AN2" s="93">
        <f t="shared" ref="AN2:AN65" si="21">AVERAGE(AO2:AS2)</f>
        <v>0</v>
      </c>
      <c r="AO2" s="91">
        <v>0</v>
      </c>
      <c r="AP2" s="91">
        <v>0</v>
      </c>
      <c r="AQ2" s="91">
        <v>0</v>
      </c>
      <c r="AR2" s="91">
        <v>0</v>
      </c>
      <c r="AS2" s="91">
        <v>0</v>
      </c>
      <c r="AT2" s="92"/>
      <c r="AV2" s="93">
        <f t="shared" ref="AV2:AV65" si="22">AVERAGE(AW2:BA2)</f>
        <v>0</v>
      </c>
      <c r="AW2" s="91">
        <v>0</v>
      </c>
      <c r="AX2" s="91">
        <v>0</v>
      </c>
      <c r="AY2" s="91">
        <v>0</v>
      </c>
      <c r="AZ2" s="91">
        <v>0</v>
      </c>
      <c r="BA2" s="91">
        <v>0</v>
      </c>
      <c r="BB2" s="92"/>
      <c r="BD2" s="93">
        <f t="shared" ref="BD2:BD65" si="23">AVERAGE(BE2:BI2)</f>
        <v>0</v>
      </c>
      <c r="BE2" s="91">
        <v>0</v>
      </c>
      <c r="BF2" s="91">
        <v>0</v>
      </c>
      <c r="BG2" s="91">
        <v>0</v>
      </c>
      <c r="BH2" s="91">
        <v>0</v>
      </c>
      <c r="BI2" s="91">
        <v>0</v>
      </c>
      <c r="BJ2" s="92"/>
      <c r="BL2" s="93">
        <f t="shared" ref="BL2:BL65" si="24">AVERAGE(BM2:BQ2)</f>
        <v>0</v>
      </c>
      <c r="BM2" s="91">
        <v>0</v>
      </c>
      <c r="BN2" s="91">
        <v>0</v>
      </c>
      <c r="BO2" s="91">
        <v>0</v>
      </c>
      <c r="BP2" s="91">
        <v>0</v>
      </c>
      <c r="BQ2" s="91">
        <v>0</v>
      </c>
      <c r="BR2" s="92"/>
      <c r="BT2" s="93">
        <f t="shared" ref="BT2:BT65" si="25">AVERAGE(BU2:BY2)</f>
        <v>0</v>
      </c>
      <c r="BU2" s="91">
        <v>0</v>
      </c>
      <c r="BV2" s="91">
        <v>0</v>
      </c>
      <c r="BW2" s="91">
        <v>0</v>
      </c>
      <c r="BX2" s="91">
        <v>0</v>
      </c>
      <c r="BY2" s="91">
        <v>0</v>
      </c>
      <c r="BZ2" s="92"/>
      <c r="CB2" s="93">
        <f t="shared" ref="CB2:CB65" si="26">AVERAGE(CC2:CG2)</f>
        <v>0</v>
      </c>
      <c r="CC2" s="91">
        <v>0</v>
      </c>
      <c r="CD2" s="91">
        <v>0</v>
      </c>
      <c r="CE2" s="91">
        <v>0</v>
      </c>
      <c r="CF2" s="91">
        <v>0</v>
      </c>
      <c r="CG2" s="91">
        <v>0</v>
      </c>
      <c r="CJ2" s="93">
        <f t="shared" ref="CJ2:CJ65" si="27">AVERAGE(CK2:CO2)</f>
        <v>0</v>
      </c>
      <c r="CL2" s="91">
        <v>0</v>
      </c>
      <c r="CM2" s="91">
        <v>0</v>
      </c>
      <c r="CN2" s="91">
        <v>0</v>
      </c>
      <c r="CO2" s="91">
        <v>0</v>
      </c>
      <c r="CR2" s="93">
        <f t="shared" ref="CR2:CR65" si="28">AVERAGE(CS2:CW2)</f>
        <v>0</v>
      </c>
      <c r="CS2" s="91">
        <v>0</v>
      </c>
      <c r="CT2" s="91">
        <v>0</v>
      </c>
      <c r="CU2" s="91">
        <v>0</v>
      </c>
      <c r="CV2" s="91">
        <v>0</v>
      </c>
      <c r="CW2" s="91">
        <v>0</v>
      </c>
      <c r="CZ2" s="93">
        <f t="shared" ref="CZ2:CZ65" si="29">AVERAGE(DA2:DE2)</f>
        <v>0</v>
      </c>
      <c r="DA2" s="91">
        <v>0</v>
      </c>
      <c r="DB2" s="91">
        <v>0</v>
      </c>
      <c r="DC2" s="91">
        <v>0</v>
      </c>
      <c r="DD2" s="91">
        <v>0</v>
      </c>
      <c r="DE2" s="91">
        <v>0</v>
      </c>
      <c r="DH2" s="93">
        <f t="shared" ref="DH2:DH65" si="30">AVERAGE(DI2:DM2)</f>
        <v>0</v>
      </c>
      <c r="DI2" s="91">
        <v>0</v>
      </c>
      <c r="DJ2" s="91">
        <v>0</v>
      </c>
      <c r="DK2" s="91">
        <v>0</v>
      </c>
      <c r="DL2" s="91">
        <v>0</v>
      </c>
      <c r="DM2" s="91">
        <v>0</v>
      </c>
    </row>
    <row r="3" spans="1:117">
      <c r="A3" s="91" t="s">
        <v>90</v>
      </c>
      <c r="C3" s="92">
        <f t="shared" ref="C3:C66" si="31">C2+1</f>
        <v>45659</v>
      </c>
      <c r="D3" s="93">
        <f t="shared" si="0"/>
        <v>0</v>
      </c>
      <c r="E3" s="93" t="str">
        <f t="shared" si="1"/>
        <v/>
      </c>
      <c r="F3" s="93" t="str">
        <f t="shared" si="1"/>
        <v/>
      </c>
      <c r="G3" s="93" t="str">
        <f t="shared" si="1"/>
        <v/>
      </c>
      <c r="H3" s="93" t="str">
        <f t="shared" si="1"/>
        <v/>
      </c>
      <c r="I3" s="93" t="str">
        <f t="shared" si="1"/>
        <v/>
      </c>
      <c r="J3" s="93" t="str">
        <f t="shared" si="1"/>
        <v/>
      </c>
      <c r="K3" s="93" t="str">
        <f t="shared" si="1"/>
        <v/>
      </c>
      <c r="L3" s="93">
        <f t="shared" si="2"/>
        <v>0</v>
      </c>
      <c r="M3" s="93" t="str">
        <f t="shared" si="3"/>
        <v/>
      </c>
      <c r="N3" s="93" t="str">
        <f t="shared" si="4"/>
        <v/>
      </c>
      <c r="O3" s="93" t="str">
        <f t="shared" si="5"/>
        <v/>
      </c>
      <c r="P3" s="93" t="str">
        <f t="shared" si="6"/>
        <v/>
      </c>
      <c r="Q3" s="93" t="str">
        <f t="shared" si="7"/>
        <v/>
      </c>
      <c r="R3" s="93" t="str">
        <f t="shared" si="8"/>
        <v/>
      </c>
      <c r="S3" s="93">
        <f t="shared" si="9"/>
        <v>0</v>
      </c>
      <c r="T3" s="91">
        <f t="shared" si="10"/>
        <v>0</v>
      </c>
      <c r="AB3" s="93">
        <f t="shared" si="11"/>
        <v>0.7</v>
      </c>
      <c r="AC3" s="93">
        <f t="shared" si="12"/>
        <v>0.7</v>
      </c>
      <c r="AD3" s="93">
        <f t="shared" si="13"/>
        <v>0.8</v>
      </c>
      <c r="AE3" s="93">
        <f t="shared" si="14"/>
        <v>1</v>
      </c>
      <c r="AF3" s="93">
        <f t="shared" si="15"/>
        <v>1.6</v>
      </c>
      <c r="AG3" s="93">
        <f t="shared" si="16"/>
        <v>1.4</v>
      </c>
      <c r="AH3" s="93">
        <f t="shared" si="17"/>
        <v>0</v>
      </c>
      <c r="AI3" s="93">
        <f t="shared" si="18"/>
        <v>0.2</v>
      </c>
      <c r="AJ3" s="93">
        <f t="shared" si="19"/>
        <v>0.4</v>
      </c>
      <c r="AK3" s="93">
        <f t="shared" si="20"/>
        <v>0.2</v>
      </c>
      <c r="AN3" s="93">
        <f t="shared" si="21"/>
        <v>0.7</v>
      </c>
      <c r="AO3" s="91">
        <v>3.5</v>
      </c>
      <c r="AP3" s="91">
        <v>0</v>
      </c>
      <c r="AQ3" s="91">
        <v>0</v>
      </c>
      <c r="AR3" s="91">
        <v>0</v>
      </c>
      <c r="AS3" s="91">
        <v>0</v>
      </c>
      <c r="AT3" s="92"/>
      <c r="AV3" s="93">
        <f t="shared" si="22"/>
        <v>0.7</v>
      </c>
      <c r="AW3" s="91">
        <v>3.5</v>
      </c>
      <c r="AX3" s="91">
        <v>0</v>
      </c>
      <c r="AY3" s="91">
        <v>0</v>
      </c>
      <c r="AZ3" s="91">
        <v>0</v>
      </c>
      <c r="BA3" s="91">
        <v>0</v>
      </c>
      <c r="BB3" s="92"/>
      <c r="BD3" s="93">
        <f t="shared" si="23"/>
        <v>0.8</v>
      </c>
      <c r="BE3" s="91">
        <v>4</v>
      </c>
      <c r="BF3" s="91">
        <v>0</v>
      </c>
      <c r="BG3" s="91">
        <v>0</v>
      </c>
      <c r="BH3" s="91">
        <v>0</v>
      </c>
      <c r="BI3" s="91">
        <v>0</v>
      </c>
      <c r="BJ3" s="92"/>
      <c r="BL3" s="93">
        <f t="shared" si="24"/>
        <v>1</v>
      </c>
      <c r="BM3" s="91">
        <v>5</v>
      </c>
      <c r="BN3" s="91">
        <v>0</v>
      </c>
      <c r="BO3" s="91">
        <v>0</v>
      </c>
      <c r="BP3" s="91">
        <v>0</v>
      </c>
      <c r="BQ3" s="91">
        <v>0</v>
      </c>
      <c r="BR3" s="92"/>
      <c r="BT3" s="93">
        <f t="shared" si="25"/>
        <v>1.6</v>
      </c>
      <c r="BU3" s="91">
        <v>8</v>
      </c>
      <c r="BV3" s="91">
        <v>0</v>
      </c>
      <c r="BW3" s="91">
        <v>0</v>
      </c>
      <c r="BX3" s="91">
        <v>0</v>
      </c>
      <c r="BY3" s="91">
        <v>0</v>
      </c>
      <c r="BZ3" s="92"/>
      <c r="CB3" s="93">
        <f t="shared" si="26"/>
        <v>1.4</v>
      </c>
      <c r="CC3" s="91">
        <v>7</v>
      </c>
      <c r="CD3" s="91">
        <v>0</v>
      </c>
      <c r="CE3" s="91">
        <v>0</v>
      </c>
      <c r="CF3" s="91">
        <v>0</v>
      </c>
      <c r="CG3" s="91">
        <v>0</v>
      </c>
      <c r="CJ3" s="93">
        <f t="shared" si="27"/>
        <v>0</v>
      </c>
      <c r="CL3" s="91">
        <v>0</v>
      </c>
      <c r="CM3" s="91">
        <v>0</v>
      </c>
      <c r="CN3" s="91">
        <v>0</v>
      </c>
      <c r="CO3" s="91">
        <v>0</v>
      </c>
      <c r="CR3" s="93">
        <f t="shared" si="28"/>
        <v>0.2</v>
      </c>
      <c r="CS3" s="91">
        <v>1</v>
      </c>
      <c r="CT3" s="91">
        <v>0</v>
      </c>
      <c r="CU3" s="91">
        <v>0</v>
      </c>
      <c r="CV3" s="91">
        <v>0</v>
      </c>
      <c r="CW3" s="91">
        <v>0</v>
      </c>
      <c r="CZ3" s="93">
        <f t="shared" si="29"/>
        <v>0.4</v>
      </c>
      <c r="DA3" s="91">
        <v>2</v>
      </c>
      <c r="DB3" s="91">
        <v>0</v>
      </c>
      <c r="DC3" s="91">
        <v>0</v>
      </c>
      <c r="DD3" s="91">
        <v>0</v>
      </c>
      <c r="DE3" s="91">
        <v>0</v>
      </c>
      <c r="DH3" s="93">
        <f t="shared" si="30"/>
        <v>0.2</v>
      </c>
      <c r="DI3" s="91">
        <v>1</v>
      </c>
      <c r="DJ3" s="91">
        <v>0</v>
      </c>
      <c r="DK3" s="91">
        <v>0</v>
      </c>
      <c r="DL3" s="91">
        <v>0</v>
      </c>
      <c r="DM3" s="91">
        <v>0</v>
      </c>
    </row>
    <row r="4" spans="1:117">
      <c r="A4" s="91" t="s">
        <v>89</v>
      </c>
      <c r="C4" s="92">
        <f t="shared" si="31"/>
        <v>45660</v>
      </c>
      <c r="D4" s="93">
        <f t="shared" si="0"/>
        <v>0</v>
      </c>
      <c r="E4" s="93" t="str">
        <f t="shared" si="1"/>
        <v/>
      </c>
      <c r="F4" s="93" t="str">
        <f t="shared" si="1"/>
        <v/>
      </c>
      <c r="G4" s="93" t="str">
        <f t="shared" si="1"/>
        <v/>
      </c>
      <c r="H4" s="93" t="str">
        <f t="shared" si="1"/>
        <v/>
      </c>
      <c r="I4" s="93" t="str">
        <f t="shared" si="1"/>
        <v/>
      </c>
      <c r="J4" s="93" t="str">
        <f t="shared" si="1"/>
        <v/>
      </c>
      <c r="K4" s="93" t="str">
        <f t="shared" si="1"/>
        <v/>
      </c>
      <c r="L4" s="93">
        <f t="shared" si="2"/>
        <v>0</v>
      </c>
      <c r="M4" s="93" t="str">
        <f t="shared" si="3"/>
        <v/>
      </c>
      <c r="N4" s="93" t="str">
        <f t="shared" si="4"/>
        <v/>
      </c>
      <c r="O4" s="93" t="str">
        <f t="shared" si="5"/>
        <v/>
      </c>
      <c r="P4" s="93" t="str">
        <f t="shared" si="6"/>
        <v/>
      </c>
      <c r="Q4" s="93" t="str">
        <f t="shared" si="7"/>
        <v/>
      </c>
      <c r="R4" s="93" t="str">
        <f t="shared" si="8"/>
        <v/>
      </c>
      <c r="S4" s="93">
        <f t="shared" si="9"/>
        <v>0</v>
      </c>
      <c r="T4" s="91">
        <f t="shared" si="10"/>
        <v>0</v>
      </c>
      <c r="AB4" s="93">
        <f t="shared" si="11"/>
        <v>0.2</v>
      </c>
      <c r="AC4" s="93">
        <f t="shared" si="12"/>
        <v>0.2</v>
      </c>
      <c r="AD4" s="93">
        <f t="shared" si="13"/>
        <v>0.3</v>
      </c>
      <c r="AE4" s="93">
        <f t="shared" si="14"/>
        <v>0.3</v>
      </c>
      <c r="AF4" s="93">
        <f t="shared" si="15"/>
        <v>0.4</v>
      </c>
      <c r="AG4" s="93">
        <f t="shared" si="16"/>
        <v>0.3</v>
      </c>
      <c r="AH4" s="93">
        <f t="shared" si="17"/>
        <v>0</v>
      </c>
      <c r="AI4" s="93">
        <f t="shared" si="18"/>
        <v>0.4</v>
      </c>
      <c r="AJ4" s="93">
        <f t="shared" si="19"/>
        <v>0.3</v>
      </c>
      <c r="AK4" s="93">
        <f t="shared" si="20"/>
        <v>0.4</v>
      </c>
      <c r="AN4" s="93">
        <f t="shared" si="21"/>
        <v>0.2</v>
      </c>
      <c r="AO4" s="91">
        <v>1</v>
      </c>
      <c r="AP4" s="91">
        <v>0</v>
      </c>
      <c r="AQ4" s="91">
        <v>0</v>
      </c>
      <c r="AR4" s="91">
        <v>0</v>
      </c>
      <c r="AS4" s="91">
        <v>0</v>
      </c>
      <c r="AT4" s="92"/>
      <c r="AV4" s="93">
        <f t="shared" si="22"/>
        <v>0.2</v>
      </c>
      <c r="AW4" s="91">
        <v>1</v>
      </c>
      <c r="AX4" s="91">
        <v>0</v>
      </c>
      <c r="AY4" s="91">
        <v>0</v>
      </c>
      <c r="AZ4" s="91">
        <v>0</v>
      </c>
      <c r="BA4" s="91">
        <v>0</v>
      </c>
      <c r="BB4" s="92"/>
      <c r="BD4" s="93">
        <f t="shared" si="23"/>
        <v>0.3</v>
      </c>
      <c r="BE4" s="91">
        <v>1.5</v>
      </c>
      <c r="BF4" s="91">
        <v>0</v>
      </c>
      <c r="BG4" s="91">
        <v>0</v>
      </c>
      <c r="BH4" s="91">
        <v>0</v>
      </c>
      <c r="BI4" s="91">
        <v>0</v>
      </c>
      <c r="BJ4" s="92"/>
      <c r="BL4" s="93">
        <f t="shared" si="24"/>
        <v>0.3</v>
      </c>
      <c r="BM4" s="91">
        <v>1.5</v>
      </c>
      <c r="BN4" s="91">
        <v>0</v>
      </c>
      <c r="BO4" s="91">
        <v>0</v>
      </c>
      <c r="BP4" s="91">
        <v>0</v>
      </c>
      <c r="BQ4" s="91">
        <v>0</v>
      </c>
      <c r="BR4" s="92"/>
      <c r="BT4" s="93">
        <f t="shared" si="25"/>
        <v>0.4</v>
      </c>
      <c r="BU4" s="91">
        <v>2</v>
      </c>
      <c r="BV4" s="91">
        <v>0</v>
      </c>
      <c r="BW4" s="91">
        <v>0</v>
      </c>
      <c r="BX4" s="91">
        <v>0</v>
      </c>
      <c r="BY4" s="91">
        <v>0</v>
      </c>
      <c r="BZ4" s="92"/>
      <c r="CB4" s="93">
        <f t="shared" si="26"/>
        <v>0.3</v>
      </c>
      <c r="CC4" s="91">
        <v>1.5</v>
      </c>
      <c r="CD4" s="91">
        <v>0</v>
      </c>
      <c r="CE4" s="91">
        <v>0</v>
      </c>
      <c r="CF4" s="91">
        <v>0</v>
      </c>
      <c r="CG4" s="91">
        <v>0</v>
      </c>
      <c r="CJ4" s="93">
        <f t="shared" si="27"/>
        <v>0</v>
      </c>
      <c r="CL4" s="91">
        <v>0</v>
      </c>
      <c r="CM4" s="91">
        <v>0</v>
      </c>
      <c r="CN4" s="91">
        <v>0</v>
      </c>
      <c r="CO4" s="91">
        <v>0</v>
      </c>
      <c r="CR4" s="93">
        <f t="shared" si="28"/>
        <v>0.4</v>
      </c>
      <c r="CS4" s="91">
        <v>2</v>
      </c>
      <c r="CT4" s="91">
        <v>0</v>
      </c>
      <c r="CU4" s="91">
        <v>0</v>
      </c>
      <c r="CV4" s="91">
        <v>0</v>
      </c>
      <c r="CW4" s="91">
        <v>0</v>
      </c>
      <c r="CZ4" s="93">
        <f t="shared" si="29"/>
        <v>0.3</v>
      </c>
      <c r="DA4" s="91">
        <v>1.5</v>
      </c>
      <c r="DB4" s="91">
        <v>0</v>
      </c>
      <c r="DC4" s="91">
        <v>0</v>
      </c>
      <c r="DD4" s="91">
        <v>0</v>
      </c>
      <c r="DE4" s="91">
        <v>0</v>
      </c>
      <c r="DH4" s="93">
        <f t="shared" si="30"/>
        <v>0.4</v>
      </c>
      <c r="DI4" s="91">
        <v>2</v>
      </c>
      <c r="DJ4" s="91">
        <v>0</v>
      </c>
      <c r="DK4" s="91">
        <v>0</v>
      </c>
      <c r="DL4" s="91">
        <v>0</v>
      </c>
      <c r="DM4" s="91">
        <v>0</v>
      </c>
    </row>
    <row r="5" spans="1:117">
      <c r="A5" s="91" t="s">
        <v>87</v>
      </c>
      <c r="C5" s="92">
        <f t="shared" si="31"/>
        <v>45661</v>
      </c>
      <c r="D5" s="93">
        <f t="shared" si="0"/>
        <v>0</v>
      </c>
      <c r="E5" s="93" t="str">
        <f t="shared" si="1"/>
        <v/>
      </c>
      <c r="F5" s="93" t="str">
        <f t="shared" si="1"/>
        <v/>
      </c>
      <c r="G5" s="93" t="str">
        <f t="shared" si="1"/>
        <v/>
      </c>
      <c r="H5" s="93" t="str">
        <f t="shared" si="1"/>
        <v/>
      </c>
      <c r="I5" s="93" t="str">
        <f t="shared" si="1"/>
        <v/>
      </c>
      <c r="J5" s="93" t="str">
        <f t="shared" si="1"/>
        <v/>
      </c>
      <c r="K5" s="93" t="str">
        <f t="shared" si="1"/>
        <v/>
      </c>
      <c r="L5" s="93">
        <f t="shared" si="2"/>
        <v>0</v>
      </c>
      <c r="M5" s="93" t="str">
        <f t="shared" si="3"/>
        <v/>
      </c>
      <c r="N5" s="93" t="str">
        <f t="shared" si="4"/>
        <v/>
      </c>
      <c r="O5" s="93" t="str">
        <f t="shared" si="5"/>
        <v/>
      </c>
      <c r="P5" s="93" t="str">
        <f t="shared" si="6"/>
        <v/>
      </c>
      <c r="Q5" s="93" t="str">
        <f t="shared" si="7"/>
        <v/>
      </c>
      <c r="R5" s="93" t="str">
        <f t="shared" si="8"/>
        <v/>
      </c>
      <c r="S5" s="93">
        <f t="shared" si="9"/>
        <v>0</v>
      </c>
      <c r="T5" s="91">
        <f t="shared" si="10"/>
        <v>0</v>
      </c>
      <c r="AB5" s="93">
        <f t="shared" si="11"/>
        <v>0</v>
      </c>
      <c r="AC5" s="93">
        <f t="shared" si="12"/>
        <v>0</v>
      </c>
      <c r="AD5" s="93">
        <f t="shared" si="13"/>
        <v>0</v>
      </c>
      <c r="AE5" s="93">
        <f t="shared" si="14"/>
        <v>0</v>
      </c>
      <c r="AF5" s="93">
        <f t="shared" si="15"/>
        <v>0</v>
      </c>
      <c r="AG5" s="93">
        <f t="shared" si="16"/>
        <v>0</v>
      </c>
      <c r="AH5" s="93">
        <f t="shared" si="17"/>
        <v>0</v>
      </c>
      <c r="AI5" s="93">
        <f t="shared" si="18"/>
        <v>0</v>
      </c>
      <c r="AJ5" s="93">
        <f t="shared" si="19"/>
        <v>0.2</v>
      </c>
      <c r="AK5" s="93">
        <f t="shared" si="20"/>
        <v>0.2</v>
      </c>
      <c r="AN5" s="93">
        <f t="shared" si="21"/>
        <v>0</v>
      </c>
      <c r="AO5" s="91">
        <v>0</v>
      </c>
      <c r="AP5" s="91">
        <v>0</v>
      </c>
      <c r="AQ5" s="91">
        <v>0</v>
      </c>
      <c r="AR5" s="91">
        <v>0</v>
      </c>
      <c r="AS5" s="91">
        <v>0</v>
      </c>
      <c r="AT5" s="92"/>
      <c r="AV5" s="93">
        <f t="shared" si="22"/>
        <v>0</v>
      </c>
      <c r="AW5" s="91">
        <v>0</v>
      </c>
      <c r="AX5" s="91">
        <v>0</v>
      </c>
      <c r="AY5" s="91">
        <v>0</v>
      </c>
      <c r="AZ5" s="91">
        <v>0</v>
      </c>
      <c r="BA5" s="91">
        <v>0</v>
      </c>
      <c r="BB5" s="92"/>
      <c r="BD5" s="93">
        <f t="shared" si="23"/>
        <v>0</v>
      </c>
      <c r="BE5" s="91">
        <v>0</v>
      </c>
      <c r="BF5" s="91">
        <v>0</v>
      </c>
      <c r="BG5" s="91">
        <v>0</v>
      </c>
      <c r="BH5" s="91">
        <v>0</v>
      </c>
      <c r="BI5" s="91">
        <v>0</v>
      </c>
      <c r="BJ5" s="92"/>
      <c r="BL5" s="93">
        <f t="shared" si="24"/>
        <v>0</v>
      </c>
      <c r="BM5" s="91">
        <v>0</v>
      </c>
      <c r="BN5" s="91">
        <v>0</v>
      </c>
      <c r="BO5" s="91">
        <v>0</v>
      </c>
      <c r="BP5" s="91">
        <v>0</v>
      </c>
      <c r="BQ5" s="91">
        <v>0</v>
      </c>
      <c r="BR5" s="92"/>
      <c r="BT5" s="93">
        <f t="shared" si="25"/>
        <v>0</v>
      </c>
      <c r="BU5" s="91">
        <v>0</v>
      </c>
      <c r="BV5" s="91">
        <v>0</v>
      </c>
      <c r="BW5" s="91">
        <v>0</v>
      </c>
      <c r="BX5" s="91">
        <v>0</v>
      </c>
      <c r="BY5" s="91">
        <v>0</v>
      </c>
      <c r="BZ5" s="92"/>
      <c r="CB5" s="93">
        <f t="shared" si="26"/>
        <v>0</v>
      </c>
      <c r="CC5" s="91">
        <v>0</v>
      </c>
      <c r="CD5" s="91">
        <v>0</v>
      </c>
      <c r="CE5" s="91">
        <v>0</v>
      </c>
      <c r="CF5" s="91">
        <v>0</v>
      </c>
      <c r="CG5" s="91">
        <v>0</v>
      </c>
      <c r="CJ5" s="93">
        <f t="shared" si="27"/>
        <v>0</v>
      </c>
      <c r="CL5" s="91">
        <v>0</v>
      </c>
      <c r="CM5" s="91">
        <v>0</v>
      </c>
      <c r="CN5" s="91">
        <v>0</v>
      </c>
      <c r="CO5" s="91">
        <v>0</v>
      </c>
      <c r="CR5" s="93">
        <f t="shared" si="28"/>
        <v>0</v>
      </c>
      <c r="CS5" s="91">
        <v>0</v>
      </c>
      <c r="CT5" s="91">
        <v>0</v>
      </c>
      <c r="CU5" s="91">
        <v>0</v>
      </c>
      <c r="CV5" s="91">
        <v>0</v>
      </c>
      <c r="CW5" s="91">
        <v>0</v>
      </c>
      <c r="CZ5" s="93">
        <f t="shared" si="29"/>
        <v>0.2</v>
      </c>
      <c r="DA5" s="91">
        <v>1</v>
      </c>
      <c r="DB5" s="91">
        <v>0</v>
      </c>
      <c r="DC5" s="91">
        <v>0</v>
      </c>
      <c r="DD5" s="91">
        <v>0</v>
      </c>
      <c r="DE5" s="91">
        <v>0</v>
      </c>
      <c r="DH5" s="93">
        <f t="shared" si="30"/>
        <v>0.2</v>
      </c>
      <c r="DI5" s="91">
        <v>1</v>
      </c>
      <c r="DJ5" s="91">
        <v>0</v>
      </c>
      <c r="DK5" s="91">
        <v>0</v>
      </c>
      <c r="DL5" s="91">
        <v>0</v>
      </c>
      <c r="DM5" s="91">
        <v>0</v>
      </c>
    </row>
    <row r="6" spans="1:117">
      <c r="A6" s="91" t="s">
        <v>92</v>
      </c>
      <c r="C6" s="92">
        <f t="shared" si="31"/>
        <v>45662</v>
      </c>
      <c r="D6" s="93">
        <f t="shared" si="0"/>
        <v>0</v>
      </c>
      <c r="E6" s="93" t="str">
        <f t="shared" si="1"/>
        <v/>
      </c>
      <c r="F6" s="93" t="str">
        <f t="shared" si="1"/>
        <v/>
      </c>
      <c r="G6" s="93" t="str">
        <f t="shared" si="1"/>
        <v/>
      </c>
      <c r="H6" s="93" t="str">
        <f t="shared" si="1"/>
        <v/>
      </c>
      <c r="I6" s="93" t="str">
        <f t="shared" si="1"/>
        <v/>
      </c>
      <c r="J6" s="93" t="str">
        <f t="shared" si="1"/>
        <v/>
      </c>
      <c r="K6" s="93" t="str">
        <f t="shared" si="1"/>
        <v/>
      </c>
      <c r="L6" s="93">
        <f t="shared" si="2"/>
        <v>0</v>
      </c>
      <c r="M6" s="93" t="str">
        <f t="shared" si="3"/>
        <v/>
      </c>
      <c r="N6" s="93" t="str">
        <f t="shared" si="4"/>
        <v/>
      </c>
      <c r="O6" s="93" t="str">
        <f t="shared" si="5"/>
        <v/>
      </c>
      <c r="P6" s="93" t="str">
        <f t="shared" si="6"/>
        <v/>
      </c>
      <c r="Q6" s="93" t="str">
        <f t="shared" si="7"/>
        <v/>
      </c>
      <c r="R6" s="93" t="str">
        <f t="shared" si="8"/>
        <v/>
      </c>
      <c r="S6" s="93">
        <f t="shared" si="9"/>
        <v>0</v>
      </c>
      <c r="T6" s="91">
        <f t="shared" si="10"/>
        <v>0</v>
      </c>
      <c r="AB6" s="93">
        <f t="shared" si="11"/>
        <v>0</v>
      </c>
      <c r="AC6" s="93">
        <f t="shared" si="12"/>
        <v>0</v>
      </c>
      <c r="AD6" s="93">
        <f t="shared" si="13"/>
        <v>0</v>
      </c>
      <c r="AE6" s="93">
        <f t="shared" si="14"/>
        <v>0</v>
      </c>
      <c r="AF6" s="93">
        <f t="shared" si="15"/>
        <v>0</v>
      </c>
      <c r="AG6" s="93">
        <f t="shared" si="16"/>
        <v>0</v>
      </c>
      <c r="AH6" s="93">
        <f t="shared" si="17"/>
        <v>0</v>
      </c>
      <c r="AI6" s="93">
        <f t="shared" si="18"/>
        <v>0</v>
      </c>
      <c r="AJ6" s="93">
        <f t="shared" si="19"/>
        <v>0</v>
      </c>
      <c r="AK6" s="93">
        <f t="shared" si="20"/>
        <v>0</v>
      </c>
      <c r="AN6" s="93">
        <f t="shared" si="21"/>
        <v>0</v>
      </c>
      <c r="AO6" s="91">
        <v>0</v>
      </c>
      <c r="AP6" s="91">
        <v>0</v>
      </c>
      <c r="AQ6" s="91">
        <v>0</v>
      </c>
      <c r="AR6" s="91">
        <v>0</v>
      </c>
      <c r="AS6" s="91">
        <v>0</v>
      </c>
      <c r="AT6" s="92"/>
      <c r="AV6" s="93">
        <f t="shared" si="22"/>
        <v>0</v>
      </c>
      <c r="AW6" s="91">
        <v>0</v>
      </c>
      <c r="AX6" s="91">
        <v>0</v>
      </c>
      <c r="AY6" s="91">
        <v>0</v>
      </c>
      <c r="AZ6" s="91">
        <v>0</v>
      </c>
      <c r="BA6" s="91">
        <v>0</v>
      </c>
      <c r="BB6" s="92"/>
      <c r="BD6" s="93">
        <f t="shared" si="23"/>
        <v>0</v>
      </c>
      <c r="BE6" s="91">
        <v>0</v>
      </c>
      <c r="BF6" s="91">
        <v>0</v>
      </c>
      <c r="BG6" s="91">
        <v>0</v>
      </c>
      <c r="BH6" s="91">
        <v>0</v>
      </c>
      <c r="BI6" s="91">
        <v>0</v>
      </c>
      <c r="BJ6" s="92"/>
      <c r="BL6" s="93">
        <f t="shared" si="24"/>
        <v>0</v>
      </c>
      <c r="BM6" s="91">
        <v>0</v>
      </c>
      <c r="BN6" s="91">
        <v>0</v>
      </c>
      <c r="BO6" s="91">
        <v>0</v>
      </c>
      <c r="BP6" s="91">
        <v>0</v>
      </c>
      <c r="BQ6" s="91">
        <v>0</v>
      </c>
      <c r="BR6" s="92"/>
      <c r="BT6" s="93">
        <f t="shared" si="25"/>
        <v>0</v>
      </c>
      <c r="BU6" s="91">
        <v>0</v>
      </c>
      <c r="BV6" s="91">
        <v>0</v>
      </c>
      <c r="BW6" s="91">
        <v>0</v>
      </c>
      <c r="BX6" s="91">
        <v>0</v>
      </c>
      <c r="BY6" s="91">
        <v>0</v>
      </c>
      <c r="BZ6" s="92"/>
      <c r="CB6" s="93">
        <f t="shared" si="26"/>
        <v>0</v>
      </c>
      <c r="CC6" s="91">
        <v>0</v>
      </c>
      <c r="CD6" s="91">
        <v>0</v>
      </c>
      <c r="CE6" s="91">
        <v>0</v>
      </c>
      <c r="CF6" s="91">
        <v>0</v>
      </c>
      <c r="CG6" s="91">
        <v>0</v>
      </c>
      <c r="CJ6" s="93">
        <f t="shared" si="27"/>
        <v>0</v>
      </c>
      <c r="CL6" s="91">
        <v>0</v>
      </c>
      <c r="CM6" s="91">
        <v>0</v>
      </c>
      <c r="CN6" s="91">
        <v>0</v>
      </c>
      <c r="CO6" s="91">
        <v>0</v>
      </c>
      <c r="CR6" s="93">
        <f t="shared" si="28"/>
        <v>0</v>
      </c>
      <c r="CS6" s="91">
        <v>0</v>
      </c>
      <c r="CT6" s="91">
        <v>0</v>
      </c>
      <c r="CU6" s="91">
        <v>0</v>
      </c>
      <c r="CV6" s="91">
        <v>0</v>
      </c>
      <c r="CW6" s="91">
        <v>0</v>
      </c>
      <c r="CZ6" s="93">
        <f t="shared" si="29"/>
        <v>0</v>
      </c>
      <c r="DA6" s="91">
        <v>0</v>
      </c>
      <c r="DB6" s="91">
        <v>0</v>
      </c>
      <c r="DC6" s="91">
        <v>0</v>
      </c>
      <c r="DD6" s="91">
        <v>0</v>
      </c>
      <c r="DE6" s="91">
        <v>0</v>
      </c>
      <c r="DH6" s="93">
        <f t="shared" si="30"/>
        <v>0</v>
      </c>
      <c r="DI6" s="91">
        <v>0</v>
      </c>
      <c r="DJ6" s="91">
        <v>0</v>
      </c>
      <c r="DK6" s="91">
        <v>0</v>
      </c>
      <c r="DL6" s="91">
        <v>0</v>
      </c>
      <c r="DM6" s="91">
        <v>0</v>
      </c>
    </row>
    <row r="7" spans="1:117">
      <c r="A7" s="91" t="s">
        <v>73</v>
      </c>
      <c r="C7" s="92">
        <f t="shared" si="31"/>
        <v>45663</v>
      </c>
      <c r="D7" s="93">
        <f t="shared" si="0"/>
        <v>0.75</v>
      </c>
      <c r="E7" s="93">
        <f t="shared" si="1"/>
        <v>0.75</v>
      </c>
      <c r="F7" s="93" t="str">
        <f t="shared" si="1"/>
        <v/>
      </c>
      <c r="G7" s="93" t="str">
        <f t="shared" si="1"/>
        <v/>
      </c>
      <c r="H7" s="93" t="str">
        <f t="shared" si="1"/>
        <v/>
      </c>
      <c r="I7" s="93" t="str">
        <f t="shared" si="1"/>
        <v/>
      </c>
      <c r="J7" s="93" t="str">
        <f t="shared" si="1"/>
        <v/>
      </c>
      <c r="K7" s="93" t="str">
        <f t="shared" si="1"/>
        <v/>
      </c>
      <c r="L7" s="93" t="str">
        <f t="shared" si="2"/>
        <v/>
      </c>
      <c r="M7" s="93">
        <f t="shared" si="3"/>
        <v>1</v>
      </c>
      <c r="N7" s="93" t="str">
        <f t="shared" si="4"/>
        <v/>
      </c>
      <c r="O7" s="93" t="str">
        <f t="shared" si="5"/>
        <v/>
      </c>
      <c r="P7" s="93" t="str">
        <f t="shared" si="6"/>
        <v/>
      </c>
      <c r="Q7" s="93" t="str">
        <f t="shared" si="7"/>
        <v/>
      </c>
      <c r="R7" s="93" t="str">
        <f t="shared" si="8"/>
        <v/>
      </c>
      <c r="S7" s="93">
        <f t="shared" si="9"/>
        <v>1</v>
      </c>
      <c r="T7" s="91">
        <f t="shared" si="10"/>
        <v>0</v>
      </c>
      <c r="AB7" s="93">
        <f t="shared" si="11"/>
        <v>1</v>
      </c>
      <c r="AC7" s="93">
        <f t="shared" si="12"/>
        <v>0.5</v>
      </c>
      <c r="AD7" s="93">
        <f t="shared" si="13"/>
        <v>0.7</v>
      </c>
      <c r="AE7" s="93">
        <f t="shared" si="14"/>
        <v>0.7</v>
      </c>
      <c r="AF7" s="93">
        <f t="shared" si="15"/>
        <v>1.2</v>
      </c>
      <c r="AG7" s="93">
        <f t="shared" si="16"/>
        <v>1.2</v>
      </c>
      <c r="AH7" s="93">
        <f t="shared" si="17"/>
        <v>0.75</v>
      </c>
      <c r="AI7" s="93">
        <f t="shared" si="18"/>
        <v>0.5</v>
      </c>
      <c r="AJ7" s="93">
        <f t="shared" si="19"/>
        <v>0.4</v>
      </c>
      <c r="AK7" s="93">
        <f t="shared" si="20"/>
        <v>1</v>
      </c>
      <c r="AN7" s="93">
        <f t="shared" si="21"/>
        <v>1</v>
      </c>
      <c r="AO7" s="91">
        <v>0</v>
      </c>
      <c r="AP7" s="91">
        <v>0</v>
      </c>
      <c r="AQ7" s="91">
        <v>5</v>
      </c>
      <c r="AR7" s="91">
        <v>0</v>
      </c>
      <c r="AS7" s="91">
        <v>0</v>
      </c>
      <c r="AT7" s="92"/>
      <c r="AV7" s="93">
        <f t="shared" si="22"/>
        <v>0.5</v>
      </c>
      <c r="AW7" s="91">
        <v>0</v>
      </c>
      <c r="AX7" s="91">
        <v>0</v>
      </c>
      <c r="AY7" s="91">
        <v>2.5</v>
      </c>
      <c r="AZ7" s="91">
        <v>0</v>
      </c>
      <c r="BA7" s="91">
        <v>0</v>
      </c>
      <c r="BB7" s="92"/>
      <c r="BD7" s="93">
        <f t="shared" si="23"/>
        <v>0.7</v>
      </c>
      <c r="BE7" s="91">
        <v>0</v>
      </c>
      <c r="BF7" s="91">
        <v>0</v>
      </c>
      <c r="BG7" s="91">
        <v>3.5</v>
      </c>
      <c r="BH7" s="91">
        <v>0</v>
      </c>
      <c r="BI7" s="91">
        <v>0</v>
      </c>
      <c r="BJ7" s="92"/>
      <c r="BL7" s="93">
        <f t="shared" si="24"/>
        <v>0.7</v>
      </c>
      <c r="BM7" s="91">
        <v>0</v>
      </c>
      <c r="BN7" s="91">
        <v>0</v>
      </c>
      <c r="BO7" s="91">
        <v>3.5</v>
      </c>
      <c r="BP7" s="91">
        <v>0</v>
      </c>
      <c r="BQ7" s="91">
        <v>0</v>
      </c>
      <c r="BR7" s="92"/>
      <c r="BT7" s="93">
        <f t="shared" si="25"/>
        <v>1.2</v>
      </c>
      <c r="BU7" s="91">
        <v>0</v>
      </c>
      <c r="BV7" s="91">
        <v>0</v>
      </c>
      <c r="BW7" s="91">
        <v>6</v>
      </c>
      <c r="BX7" s="91">
        <v>0</v>
      </c>
      <c r="BY7" s="91">
        <v>0</v>
      </c>
      <c r="BZ7" s="92"/>
      <c r="CB7" s="93">
        <f t="shared" si="26"/>
        <v>1.2</v>
      </c>
      <c r="CC7" s="91">
        <v>0</v>
      </c>
      <c r="CD7" s="91">
        <v>0</v>
      </c>
      <c r="CE7" s="91">
        <v>6</v>
      </c>
      <c r="CF7" s="91">
        <v>0</v>
      </c>
      <c r="CG7" s="91">
        <v>0</v>
      </c>
      <c r="CJ7" s="93">
        <f t="shared" si="27"/>
        <v>0.75</v>
      </c>
      <c r="CL7" s="91">
        <v>0</v>
      </c>
      <c r="CM7" s="91">
        <v>3</v>
      </c>
      <c r="CN7" s="91">
        <v>0</v>
      </c>
      <c r="CO7" s="91">
        <v>0</v>
      </c>
      <c r="CR7" s="93">
        <f t="shared" si="28"/>
        <v>0.5</v>
      </c>
      <c r="CS7" s="91">
        <v>0</v>
      </c>
      <c r="CT7" s="91">
        <v>0</v>
      </c>
      <c r="CU7" s="91">
        <v>2.5</v>
      </c>
      <c r="CV7" s="91">
        <v>0</v>
      </c>
      <c r="CW7" s="91">
        <v>0</v>
      </c>
      <c r="CZ7" s="93">
        <f t="shared" si="29"/>
        <v>0.4</v>
      </c>
      <c r="DA7" s="91">
        <v>0</v>
      </c>
      <c r="DB7" s="91">
        <v>0</v>
      </c>
      <c r="DC7" s="91">
        <v>2</v>
      </c>
      <c r="DD7" s="91">
        <v>0</v>
      </c>
      <c r="DE7" s="91">
        <v>0</v>
      </c>
      <c r="DH7" s="93">
        <f t="shared" si="30"/>
        <v>1</v>
      </c>
      <c r="DI7" s="91">
        <v>0</v>
      </c>
      <c r="DJ7" s="91">
        <v>0</v>
      </c>
      <c r="DK7" s="91">
        <v>5</v>
      </c>
      <c r="DL7" s="91">
        <v>0</v>
      </c>
      <c r="DM7" s="91">
        <v>0</v>
      </c>
    </row>
    <row r="8" spans="1:117">
      <c r="A8" s="91" t="s">
        <v>79</v>
      </c>
      <c r="C8" s="92">
        <f t="shared" si="31"/>
        <v>45664</v>
      </c>
      <c r="D8" s="93">
        <f t="shared" si="0"/>
        <v>0.125</v>
      </c>
      <c r="E8" s="93">
        <f t="shared" si="1"/>
        <v>0.125</v>
      </c>
      <c r="F8" s="93" t="str">
        <f t="shared" si="1"/>
        <v/>
      </c>
      <c r="G8" s="93" t="str">
        <f t="shared" si="1"/>
        <v/>
      </c>
      <c r="H8" s="93" t="str">
        <f t="shared" si="1"/>
        <v/>
      </c>
      <c r="I8" s="93" t="str">
        <f t="shared" si="1"/>
        <v/>
      </c>
      <c r="J8" s="93" t="str">
        <f t="shared" si="1"/>
        <v/>
      </c>
      <c r="K8" s="93" t="str">
        <f t="shared" si="1"/>
        <v/>
      </c>
      <c r="L8" s="93" t="str">
        <f t="shared" si="2"/>
        <v/>
      </c>
      <c r="M8" s="93">
        <f t="shared" si="3"/>
        <v>1</v>
      </c>
      <c r="N8" s="93" t="str">
        <f t="shared" si="4"/>
        <v/>
      </c>
      <c r="O8" s="93" t="str">
        <f t="shared" si="5"/>
        <v/>
      </c>
      <c r="P8" s="93" t="str">
        <f t="shared" si="6"/>
        <v/>
      </c>
      <c r="Q8" s="93" t="str">
        <f t="shared" si="7"/>
        <v/>
      </c>
      <c r="R8" s="93" t="str">
        <f t="shared" si="8"/>
        <v/>
      </c>
      <c r="S8" s="93">
        <f t="shared" si="9"/>
        <v>1</v>
      </c>
      <c r="T8" s="91">
        <f t="shared" si="10"/>
        <v>0</v>
      </c>
      <c r="AB8" s="93">
        <f t="shared" si="11"/>
        <v>0.1</v>
      </c>
      <c r="AC8" s="93">
        <f t="shared" si="12"/>
        <v>0</v>
      </c>
      <c r="AD8" s="93">
        <f t="shared" si="13"/>
        <v>0</v>
      </c>
      <c r="AE8" s="93">
        <f t="shared" si="14"/>
        <v>0.1</v>
      </c>
      <c r="AF8" s="93">
        <f t="shared" si="15"/>
        <v>1.2</v>
      </c>
      <c r="AG8" s="93">
        <f t="shared" si="16"/>
        <v>0.8</v>
      </c>
      <c r="AH8" s="93">
        <f t="shared" si="17"/>
        <v>0.125</v>
      </c>
      <c r="AI8" s="93">
        <f t="shared" si="18"/>
        <v>0</v>
      </c>
      <c r="AJ8" s="93">
        <f t="shared" si="19"/>
        <v>0.4</v>
      </c>
      <c r="AK8" s="93">
        <f t="shared" si="20"/>
        <v>1.1000000000000001</v>
      </c>
      <c r="AN8" s="93">
        <f t="shared" si="21"/>
        <v>0.1</v>
      </c>
      <c r="AO8" s="91">
        <v>0</v>
      </c>
      <c r="AP8" s="91">
        <v>0</v>
      </c>
      <c r="AQ8" s="91">
        <v>0</v>
      </c>
      <c r="AR8" s="91">
        <v>0</v>
      </c>
      <c r="AS8" s="91">
        <v>0.5</v>
      </c>
      <c r="AT8" s="92"/>
      <c r="AV8" s="93">
        <f t="shared" si="22"/>
        <v>0</v>
      </c>
      <c r="AW8" s="91">
        <v>0</v>
      </c>
      <c r="AX8" s="91">
        <v>0</v>
      </c>
      <c r="AY8" s="91">
        <v>0</v>
      </c>
      <c r="AZ8" s="91">
        <v>0</v>
      </c>
      <c r="BA8" s="91">
        <v>0</v>
      </c>
      <c r="BB8" s="92"/>
      <c r="BD8" s="93">
        <f t="shared" si="23"/>
        <v>0</v>
      </c>
      <c r="BE8" s="91">
        <v>0</v>
      </c>
      <c r="BF8" s="91">
        <v>0</v>
      </c>
      <c r="BG8" s="91">
        <v>0</v>
      </c>
      <c r="BH8" s="91">
        <v>0</v>
      </c>
      <c r="BI8" s="91">
        <v>0</v>
      </c>
      <c r="BJ8" s="92"/>
      <c r="BL8" s="93">
        <f t="shared" si="24"/>
        <v>0.1</v>
      </c>
      <c r="BM8" s="91">
        <v>0</v>
      </c>
      <c r="BN8" s="91">
        <v>0</v>
      </c>
      <c r="BO8" s="91">
        <v>0</v>
      </c>
      <c r="BP8" s="91">
        <v>0</v>
      </c>
      <c r="BQ8" s="91">
        <v>0.5</v>
      </c>
      <c r="BR8" s="92"/>
      <c r="BT8" s="93">
        <f t="shared" si="25"/>
        <v>1.2</v>
      </c>
      <c r="BU8" s="91">
        <v>0</v>
      </c>
      <c r="BV8" s="91">
        <v>0</v>
      </c>
      <c r="BW8" s="91">
        <v>0</v>
      </c>
      <c r="BX8" s="91">
        <v>0</v>
      </c>
      <c r="BY8" s="91">
        <v>6</v>
      </c>
      <c r="BZ8" s="92"/>
      <c r="CB8" s="93">
        <f t="shared" si="26"/>
        <v>0.8</v>
      </c>
      <c r="CC8" s="91">
        <v>0</v>
      </c>
      <c r="CD8" s="91">
        <v>0</v>
      </c>
      <c r="CE8" s="91">
        <v>0</v>
      </c>
      <c r="CF8" s="91">
        <v>0</v>
      </c>
      <c r="CG8" s="91">
        <v>4</v>
      </c>
      <c r="CJ8" s="93">
        <f t="shared" si="27"/>
        <v>0.125</v>
      </c>
      <c r="CL8" s="91">
        <v>0</v>
      </c>
      <c r="CM8" s="91">
        <v>0</v>
      </c>
      <c r="CN8" s="91">
        <v>0</v>
      </c>
      <c r="CO8" s="91">
        <v>0.5</v>
      </c>
      <c r="CR8" s="93">
        <f t="shared" si="28"/>
        <v>0</v>
      </c>
      <c r="CS8" s="91">
        <v>0</v>
      </c>
      <c r="CT8" s="91">
        <v>0</v>
      </c>
      <c r="CU8" s="91">
        <v>0</v>
      </c>
      <c r="CV8" s="91">
        <v>0</v>
      </c>
      <c r="CW8" s="91">
        <v>0</v>
      </c>
      <c r="CZ8" s="93">
        <f t="shared" si="29"/>
        <v>0.4</v>
      </c>
      <c r="DA8" s="91">
        <v>0</v>
      </c>
      <c r="DB8" s="91">
        <v>0</v>
      </c>
      <c r="DC8" s="91">
        <v>0</v>
      </c>
      <c r="DD8" s="91">
        <v>0</v>
      </c>
      <c r="DE8" s="91">
        <v>2</v>
      </c>
      <c r="DH8" s="93">
        <f t="shared" si="30"/>
        <v>1.1000000000000001</v>
      </c>
      <c r="DI8" s="91">
        <v>0</v>
      </c>
      <c r="DJ8" s="91">
        <v>0</v>
      </c>
      <c r="DK8" s="91">
        <v>0</v>
      </c>
      <c r="DL8" s="91">
        <v>0</v>
      </c>
      <c r="DM8" s="91">
        <v>5.5</v>
      </c>
    </row>
    <row r="9" spans="1:117">
      <c r="A9" s="91" t="s">
        <v>83</v>
      </c>
      <c r="C9" s="92">
        <f t="shared" si="31"/>
        <v>45665</v>
      </c>
      <c r="D9" s="93">
        <f t="shared" si="0"/>
        <v>7.625</v>
      </c>
      <c r="E9" s="93">
        <f t="shared" si="1"/>
        <v>7.625</v>
      </c>
      <c r="F9" s="93" t="str">
        <f t="shared" si="1"/>
        <v/>
      </c>
      <c r="G9" s="93" t="str">
        <f t="shared" si="1"/>
        <v/>
      </c>
      <c r="H9" s="93" t="str">
        <f t="shared" si="1"/>
        <v/>
      </c>
      <c r="I9" s="93" t="str">
        <f t="shared" si="1"/>
        <v/>
      </c>
      <c r="J9" s="93" t="str">
        <f t="shared" si="1"/>
        <v/>
      </c>
      <c r="K9" s="93" t="str">
        <f t="shared" si="1"/>
        <v/>
      </c>
      <c r="L9" s="93" t="str">
        <f t="shared" si="2"/>
        <v/>
      </c>
      <c r="M9" s="93">
        <f t="shared" si="3"/>
        <v>1</v>
      </c>
      <c r="N9" s="93" t="str">
        <f t="shared" si="4"/>
        <v/>
      </c>
      <c r="O9" s="93" t="str">
        <f t="shared" si="5"/>
        <v/>
      </c>
      <c r="P9" s="93" t="str">
        <f t="shared" si="6"/>
        <v/>
      </c>
      <c r="Q9" s="93" t="str">
        <f t="shared" si="7"/>
        <v/>
      </c>
      <c r="R9" s="93" t="str">
        <f t="shared" si="8"/>
        <v/>
      </c>
      <c r="S9" s="93">
        <f t="shared" si="9"/>
        <v>1</v>
      </c>
      <c r="T9" s="91">
        <f t="shared" si="10"/>
        <v>0</v>
      </c>
      <c r="AB9" s="93">
        <f t="shared" si="11"/>
        <v>4.2</v>
      </c>
      <c r="AC9" s="93">
        <f t="shared" si="12"/>
        <v>5.8</v>
      </c>
      <c r="AD9" s="93">
        <f t="shared" si="13"/>
        <v>5.9</v>
      </c>
      <c r="AE9" s="93">
        <f t="shared" si="14"/>
        <v>6.2</v>
      </c>
      <c r="AF9" s="93">
        <f t="shared" si="15"/>
        <v>7.6</v>
      </c>
      <c r="AG9" s="93">
        <f t="shared" si="16"/>
        <v>7.6</v>
      </c>
      <c r="AH9" s="93">
        <f t="shared" si="17"/>
        <v>7.625</v>
      </c>
      <c r="AI9" s="93">
        <f t="shared" si="18"/>
        <v>3.7</v>
      </c>
      <c r="AJ9" s="93">
        <f t="shared" si="19"/>
        <v>3.4</v>
      </c>
      <c r="AK9" s="93">
        <f t="shared" si="20"/>
        <v>6.9</v>
      </c>
      <c r="AN9" s="93">
        <f t="shared" si="21"/>
        <v>4.2</v>
      </c>
      <c r="AO9" s="91">
        <v>0</v>
      </c>
      <c r="AP9" s="91">
        <v>0</v>
      </c>
      <c r="AQ9" s="91">
        <v>0</v>
      </c>
      <c r="AR9" s="91">
        <v>0</v>
      </c>
      <c r="AS9" s="91">
        <v>21</v>
      </c>
      <c r="AT9" s="92"/>
      <c r="AV9" s="93">
        <f t="shared" si="22"/>
        <v>5.8</v>
      </c>
      <c r="AW9" s="91">
        <v>0</v>
      </c>
      <c r="AX9" s="91">
        <v>0</v>
      </c>
      <c r="AY9" s="91">
        <v>0</v>
      </c>
      <c r="AZ9" s="91">
        <v>0</v>
      </c>
      <c r="BA9" s="91">
        <v>29</v>
      </c>
      <c r="BB9" s="92"/>
      <c r="BD9" s="93">
        <f t="shared" si="23"/>
        <v>5.9</v>
      </c>
      <c r="BE9" s="91">
        <v>0</v>
      </c>
      <c r="BF9" s="91">
        <v>0</v>
      </c>
      <c r="BG9" s="91">
        <v>0</v>
      </c>
      <c r="BH9" s="91">
        <v>0</v>
      </c>
      <c r="BI9" s="91">
        <v>29.5</v>
      </c>
      <c r="BJ9" s="92"/>
      <c r="BL9" s="93">
        <f t="shared" si="24"/>
        <v>6.2</v>
      </c>
      <c r="BM9" s="91">
        <v>0</v>
      </c>
      <c r="BN9" s="91">
        <v>0</v>
      </c>
      <c r="BO9" s="91">
        <v>0</v>
      </c>
      <c r="BP9" s="91">
        <v>0</v>
      </c>
      <c r="BQ9" s="91">
        <v>31</v>
      </c>
      <c r="BR9" s="92"/>
      <c r="BT9" s="93">
        <f t="shared" si="25"/>
        <v>7.6</v>
      </c>
      <c r="BU9" s="91">
        <v>0</v>
      </c>
      <c r="BV9" s="91">
        <v>0</v>
      </c>
      <c r="BW9" s="91">
        <v>0</v>
      </c>
      <c r="BX9" s="91">
        <v>0</v>
      </c>
      <c r="BY9" s="91">
        <v>38</v>
      </c>
      <c r="BZ9" s="92"/>
      <c r="CB9" s="93">
        <f t="shared" si="26"/>
        <v>7.6</v>
      </c>
      <c r="CC9" s="91">
        <v>0</v>
      </c>
      <c r="CD9" s="91">
        <v>0</v>
      </c>
      <c r="CE9" s="91">
        <v>0</v>
      </c>
      <c r="CF9" s="91">
        <v>0</v>
      </c>
      <c r="CG9" s="91">
        <v>38</v>
      </c>
      <c r="CJ9" s="93">
        <f t="shared" si="27"/>
        <v>7.625</v>
      </c>
      <c r="CL9" s="91">
        <v>0</v>
      </c>
      <c r="CM9" s="91">
        <v>0</v>
      </c>
      <c r="CN9" s="91">
        <v>0</v>
      </c>
      <c r="CO9" s="91">
        <v>30.5</v>
      </c>
      <c r="CR9" s="93">
        <f t="shared" si="28"/>
        <v>3.7</v>
      </c>
      <c r="CS9" s="91">
        <v>0</v>
      </c>
      <c r="CT9" s="91">
        <v>0</v>
      </c>
      <c r="CU9" s="91">
        <v>0</v>
      </c>
      <c r="CV9" s="91">
        <v>0</v>
      </c>
      <c r="CW9" s="91">
        <v>18.5</v>
      </c>
      <c r="CZ9" s="93">
        <f t="shared" si="29"/>
        <v>3.4</v>
      </c>
      <c r="DA9" s="91">
        <v>0</v>
      </c>
      <c r="DB9" s="91">
        <v>0</v>
      </c>
      <c r="DC9" s="91">
        <v>0</v>
      </c>
      <c r="DD9" s="91">
        <v>0</v>
      </c>
      <c r="DE9" s="91">
        <v>17</v>
      </c>
      <c r="DH9" s="93">
        <f t="shared" si="30"/>
        <v>6.9</v>
      </c>
      <c r="DI9" s="91">
        <v>0</v>
      </c>
      <c r="DJ9" s="91">
        <v>0</v>
      </c>
      <c r="DK9" s="91">
        <v>0</v>
      </c>
      <c r="DL9" s="91">
        <v>0</v>
      </c>
      <c r="DM9" s="91">
        <v>34.5</v>
      </c>
    </row>
    <row r="10" spans="1:117">
      <c r="A10" s="91" t="s">
        <v>84</v>
      </c>
      <c r="C10" s="92">
        <f t="shared" si="31"/>
        <v>45666</v>
      </c>
      <c r="D10" s="93">
        <f t="shared" si="0"/>
        <v>0</v>
      </c>
      <c r="E10" s="93" t="str">
        <f t="shared" si="1"/>
        <v/>
      </c>
      <c r="F10" s="93" t="str">
        <f t="shared" si="1"/>
        <v/>
      </c>
      <c r="G10" s="93" t="str">
        <f t="shared" si="1"/>
        <v/>
      </c>
      <c r="H10" s="93" t="str">
        <f t="shared" si="1"/>
        <v/>
      </c>
      <c r="I10" s="93" t="str">
        <f t="shared" si="1"/>
        <v/>
      </c>
      <c r="J10" s="93" t="str">
        <f t="shared" si="1"/>
        <v/>
      </c>
      <c r="K10" s="93" t="str">
        <f t="shared" si="1"/>
        <v/>
      </c>
      <c r="L10" s="93">
        <f t="shared" si="2"/>
        <v>0</v>
      </c>
      <c r="M10" s="93" t="str">
        <f t="shared" si="3"/>
        <v/>
      </c>
      <c r="N10" s="93" t="str">
        <f t="shared" si="4"/>
        <v/>
      </c>
      <c r="O10" s="93" t="str">
        <f t="shared" si="5"/>
        <v/>
      </c>
      <c r="P10" s="93" t="str">
        <f t="shared" si="6"/>
        <v/>
      </c>
      <c r="Q10" s="93" t="str">
        <f t="shared" si="7"/>
        <v/>
      </c>
      <c r="R10" s="93" t="str">
        <f t="shared" si="8"/>
        <v/>
      </c>
      <c r="S10" s="93">
        <f t="shared" si="9"/>
        <v>0</v>
      </c>
      <c r="T10" s="91">
        <f t="shared" si="10"/>
        <v>0</v>
      </c>
      <c r="AB10" s="93">
        <f t="shared" si="11"/>
        <v>0</v>
      </c>
      <c r="AC10" s="93">
        <f t="shared" si="12"/>
        <v>0</v>
      </c>
      <c r="AD10" s="93">
        <f t="shared" si="13"/>
        <v>0</v>
      </c>
      <c r="AE10" s="93">
        <f t="shared" si="14"/>
        <v>0</v>
      </c>
      <c r="AF10" s="93">
        <f t="shared" si="15"/>
        <v>0</v>
      </c>
      <c r="AG10" s="93">
        <f t="shared" si="16"/>
        <v>0</v>
      </c>
      <c r="AH10" s="93">
        <f t="shared" si="17"/>
        <v>0</v>
      </c>
      <c r="AI10" s="93">
        <f t="shared" si="18"/>
        <v>0</v>
      </c>
      <c r="AJ10" s="93">
        <f t="shared" si="19"/>
        <v>0</v>
      </c>
      <c r="AK10" s="93">
        <f t="shared" si="20"/>
        <v>0</v>
      </c>
      <c r="AN10" s="93">
        <f t="shared" si="21"/>
        <v>0</v>
      </c>
      <c r="AO10" s="91">
        <v>0</v>
      </c>
      <c r="AP10" s="91">
        <v>0</v>
      </c>
      <c r="AQ10" s="91">
        <v>0</v>
      </c>
      <c r="AR10" s="91">
        <v>0</v>
      </c>
      <c r="AS10" s="91">
        <v>0</v>
      </c>
      <c r="AT10" s="92"/>
      <c r="AV10" s="93">
        <f t="shared" si="22"/>
        <v>0</v>
      </c>
      <c r="AW10" s="91">
        <v>0</v>
      </c>
      <c r="AX10" s="91">
        <v>0</v>
      </c>
      <c r="AY10" s="91">
        <v>0</v>
      </c>
      <c r="AZ10" s="91">
        <v>0</v>
      </c>
      <c r="BA10" s="91">
        <v>0</v>
      </c>
      <c r="BB10" s="92"/>
      <c r="BD10" s="93">
        <f t="shared" si="23"/>
        <v>0</v>
      </c>
      <c r="BE10" s="91">
        <v>0</v>
      </c>
      <c r="BF10" s="91">
        <v>0</v>
      </c>
      <c r="BG10" s="91">
        <v>0</v>
      </c>
      <c r="BH10" s="91">
        <v>0</v>
      </c>
      <c r="BI10" s="91">
        <v>0</v>
      </c>
      <c r="BJ10" s="92"/>
      <c r="BL10" s="93">
        <f t="shared" si="24"/>
        <v>0</v>
      </c>
      <c r="BM10" s="91">
        <v>0</v>
      </c>
      <c r="BN10" s="91">
        <v>0</v>
      </c>
      <c r="BO10" s="91">
        <v>0</v>
      </c>
      <c r="BP10" s="91">
        <v>0</v>
      </c>
      <c r="BQ10" s="91">
        <v>0</v>
      </c>
      <c r="BR10" s="92"/>
      <c r="BT10" s="93">
        <f t="shared" si="25"/>
        <v>0</v>
      </c>
      <c r="BU10" s="91">
        <v>0</v>
      </c>
      <c r="BV10" s="91">
        <v>0</v>
      </c>
      <c r="BW10" s="91">
        <v>0</v>
      </c>
      <c r="BX10" s="91">
        <v>0</v>
      </c>
      <c r="BY10" s="91">
        <v>0</v>
      </c>
      <c r="BZ10" s="92"/>
      <c r="CB10" s="93">
        <f t="shared" si="26"/>
        <v>0</v>
      </c>
      <c r="CC10" s="91">
        <v>0</v>
      </c>
      <c r="CD10" s="91">
        <v>0</v>
      </c>
      <c r="CE10" s="91">
        <v>0</v>
      </c>
      <c r="CF10" s="91">
        <v>0</v>
      </c>
      <c r="CG10" s="91">
        <v>0</v>
      </c>
      <c r="CJ10" s="93">
        <f t="shared" si="27"/>
        <v>0</v>
      </c>
      <c r="CL10" s="91">
        <v>0</v>
      </c>
      <c r="CM10" s="91">
        <v>0</v>
      </c>
      <c r="CN10" s="91">
        <v>0</v>
      </c>
      <c r="CO10" s="91">
        <v>0</v>
      </c>
      <c r="CR10" s="93">
        <f t="shared" si="28"/>
        <v>0</v>
      </c>
      <c r="CS10" s="91">
        <v>0</v>
      </c>
      <c r="CT10" s="91">
        <v>0</v>
      </c>
      <c r="CU10" s="91">
        <v>0</v>
      </c>
      <c r="CV10" s="91">
        <v>0</v>
      </c>
      <c r="CW10" s="91">
        <v>0</v>
      </c>
      <c r="CZ10" s="93">
        <f t="shared" si="29"/>
        <v>0</v>
      </c>
      <c r="DA10" s="91">
        <v>0</v>
      </c>
      <c r="DB10" s="91">
        <v>0</v>
      </c>
      <c r="DC10" s="91">
        <v>0</v>
      </c>
      <c r="DD10" s="91">
        <v>0</v>
      </c>
      <c r="DE10" s="91">
        <v>0</v>
      </c>
      <c r="DH10" s="93">
        <f t="shared" si="30"/>
        <v>0</v>
      </c>
      <c r="DI10" s="91">
        <v>0</v>
      </c>
      <c r="DJ10" s="91">
        <v>0</v>
      </c>
      <c r="DK10" s="91">
        <v>0</v>
      </c>
      <c r="DL10" s="91">
        <v>0</v>
      </c>
      <c r="DM10" s="91">
        <v>0</v>
      </c>
    </row>
    <row r="11" spans="1:117">
      <c r="A11" s="91" t="s">
        <v>86</v>
      </c>
      <c r="C11" s="92">
        <f t="shared" si="31"/>
        <v>45667</v>
      </c>
      <c r="D11" s="93">
        <f t="shared" si="0"/>
        <v>0</v>
      </c>
      <c r="E11" s="93" t="str">
        <f t="shared" si="1"/>
        <v/>
      </c>
      <c r="F11" s="93" t="str">
        <f t="shared" si="1"/>
        <v/>
      </c>
      <c r="G11" s="93" t="str">
        <f t="shared" si="1"/>
        <v/>
      </c>
      <c r="H11" s="93" t="str">
        <f t="shared" si="1"/>
        <v/>
      </c>
      <c r="I11" s="93" t="str">
        <f t="shared" si="1"/>
        <v/>
      </c>
      <c r="J11" s="93" t="str">
        <f t="shared" si="1"/>
        <v/>
      </c>
      <c r="K11" s="93" t="str">
        <f t="shared" si="1"/>
        <v/>
      </c>
      <c r="L11" s="93">
        <f t="shared" si="2"/>
        <v>0</v>
      </c>
      <c r="M11" s="93" t="str">
        <f t="shared" si="3"/>
        <v/>
      </c>
      <c r="N11" s="93" t="str">
        <f t="shared" si="4"/>
        <v/>
      </c>
      <c r="O11" s="93" t="str">
        <f t="shared" si="5"/>
        <v/>
      </c>
      <c r="P11" s="93" t="str">
        <f t="shared" si="6"/>
        <v/>
      </c>
      <c r="Q11" s="93" t="str">
        <f t="shared" si="7"/>
        <v/>
      </c>
      <c r="R11" s="93" t="str">
        <f t="shared" si="8"/>
        <v/>
      </c>
      <c r="S11" s="93">
        <f t="shared" si="9"/>
        <v>0</v>
      </c>
      <c r="T11" s="91">
        <f t="shared" si="10"/>
        <v>0</v>
      </c>
      <c r="AB11" s="93">
        <f t="shared" si="11"/>
        <v>0</v>
      </c>
      <c r="AC11" s="93">
        <f t="shared" si="12"/>
        <v>0</v>
      </c>
      <c r="AD11" s="93">
        <f t="shared" si="13"/>
        <v>0</v>
      </c>
      <c r="AE11" s="93">
        <f t="shared" si="14"/>
        <v>0.1</v>
      </c>
      <c r="AF11" s="93">
        <f t="shared" si="15"/>
        <v>0</v>
      </c>
      <c r="AG11" s="93">
        <f t="shared" si="16"/>
        <v>0</v>
      </c>
      <c r="AH11" s="93">
        <f t="shared" si="17"/>
        <v>0</v>
      </c>
      <c r="AI11" s="93">
        <f t="shared" si="18"/>
        <v>0</v>
      </c>
      <c r="AJ11" s="93">
        <f t="shared" si="19"/>
        <v>0</v>
      </c>
      <c r="AK11" s="93">
        <f t="shared" si="20"/>
        <v>0</v>
      </c>
      <c r="AN11" s="93">
        <f t="shared" si="21"/>
        <v>0</v>
      </c>
      <c r="AO11" s="91">
        <v>0</v>
      </c>
      <c r="AP11" s="91">
        <v>0</v>
      </c>
      <c r="AQ11" s="91">
        <v>0</v>
      </c>
      <c r="AR11" s="91">
        <v>0</v>
      </c>
      <c r="AS11" s="91">
        <v>0</v>
      </c>
      <c r="AT11" s="92"/>
      <c r="AV11" s="93">
        <f t="shared" si="22"/>
        <v>0</v>
      </c>
      <c r="AW11" s="91">
        <v>0</v>
      </c>
      <c r="AX11" s="91">
        <v>0</v>
      </c>
      <c r="AY11" s="91">
        <v>0</v>
      </c>
      <c r="AZ11" s="91">
        <v>0</v>
      </c>
      <c r="BA11" s="91">
        <v>0</v>
      </c>
      <c r="BB11" s="92"/>
      <c r="BD11" s="93">
        <f t="shared" si="23"/>
        <v>0</v>
      </c>
      <c r="BE11" s="91">
        <v>0</v>
      </c>
      <c r="BF11" s="91">
        <v>0</v>
      </c>
      <c r="BG11" s="91">
        <v>0</v>
      </c>
      <c r="BH11" s="91">
        <v>0</v>
      </c>
      <c r="BI11" s="91">
        <v>0</v>
      </c>
      <c r="BJ11" s="92"/>
      <c r="BL11" s="93">
        <f t="shared" si="24"/>
        <v>0.1</v>
      </c>
      <c r="BM11" s="91">
        <v>0</v>
      </c>
      <c r="BN11" s="91">
        <v>0</v>
      </c>
      <c r="BO11" s="91">
        <v>0</v>
      </c>
      <c r="BP11" s="91">
        <v>0</v>
      </c>
      <c r="BQ11" s="91">
        <v>0.5</v>
      </c>
      <c r="BR11" s="92"/>
      <c r="BT11" s="93">
        <f t="shared" si="25"/>
        <v>0</v>
      </c>
      <c r="BU11" s="91">
        <v>0</v>
      </c>
      <c r="BV11" s="91">
        <v>0</v>
      </c>
      <c r="BW11" s="91">
        <v>0</v>
      </c>
      <c r="BX11" s="91">
        <v>0</v>
      </c>
      <c r="BY11" s="91">
        <v>0</v>
      </c>
      <c r="BZ11" s="92"/>
      <c r="CB11" s="93">
        <f t="shared" si="26"/>
        <v>0</v>
      </c>
      <c r="CC11" s="91">
        <v>0</v>
      </c>
      <c r="CD11" s="91">
        <v>0</v>
      </c>
      <c r="CE11" s="91">
        <v>0</v>
      </c>
      <c r="CF11" s="91">
        <v>0</v>
      </c>
      <c r="CG11" s="91">
        <v>0</v>
      </c>
      <c r="CJ11" s="93">
        <f t="shared" si="27"/>
        <v>0</v>
      </c>
      <c r="CL11" s="91">
        <v>0</v>
      </c>
      <c r="CM11" s="91">
        <v>0</v>
      </c>
      <c r="CN11" s="91">
        <v>0</v>
      </c>
      <c r="CO11" s="91">
        <v>0</v>
      </c>
      <c r="CR11" s="93">
        <f t="shared" si="28"/>
        <v>0</v>
      </c>
      <c r="CS11" s="91">
        <v>0</v>
      </c>
      <c r="CT11" s="91">
        <v>0</v>
      </c>
      <c r="CU11" s="91">
        <v>0</v>
      </c>
      <c r="CV11" s="91">
        <v>0</v>
      </c>
      <c r="CW11" s="91">
        <v>0</v>
      </c>
      <c r="CZ11" s="93">
        <f t="shared" si="29"/>
        <v>0</v>
      </c>
      <c r="DA11" s="91">
        <v>0</v>
      </c>
      <c r="DB11" s="91">
        <v>0</v>
      </c>
      <c r="DC11" s="91">
        <v>0</v>
      </c>
      <c r="DD11" s="91">
        <v>0</v>
      </c>
      <c r="DE11" s="91">
        <v>0</v>
      </c>
      <c r="DH11" s="93">
        <f t="shared" si="30"/>
        <v>0</v>
      </c>
      <c r="DI11" s="91">
        <v>0</v>
      </c>
      <c r="DJ11" s="91">
        <v>0</v>
      </c>
      <c r="DK11" s="91">
        <v>0</v>
      </c>
      <c r="DL11" s="91">
        <v>0</v>
      </c>
      <c r="DM11" s="91">
        <v>0</v>
      </c>
    </row>
    <row r="12" spans="1:117">
      <c r="C12" s="92">
        <f t="shared" si="31"/>
        <v>45668</v>
      </c>
      <c r="D12" s="93">
        <f t="shared" si="0"/>
        <v>2.25</v>
      </c>
      <c r="E12" s="93">
        <f t="shared" si="1"/>
        <v>2.25</v>
      </c>
      <c r="F12" s="93" t="str">
        <f t="shared" si="1"/>
        <v/>
      </c>
      <c r="G12" s="93" t="str">
        <f t="shared" si="1"/>
        <v/>
      </c>
      <c r="H12" s="93" t="str">
        <f t="shared" si="1"/>
        <v/>
      </c>
      <c r="I12" s="93" t="str">
        <f t="shared" si="1"/>
        <v/>
      </c>
      <c r="J12" s="93" t="str">
        <f t="shared" si="1"/>
        <v/>
      </c>
      <c r="K12" s="93" t="str">
        <f t="shared" si="1"/>
        <v/>
      </c>
      <c r="L12" s="93" t="str">
        <f t="shared" si="2"/>
        <v/>
      </c>
      <c r="M12" s="93">
        <f t="shared" si="3"/>
        <v>1</v>
      </c>
      <c r="N12" s="93" t="str">
        <f t="shared" si="4"/>
        <v/>
      </c>
      <c r="O12" s="93" t="str">
        <f t="shared" si="5"/>
        <v/>
      </c>
      <c r="P12" s="93" t="str">
        <f t="shared" si="6"/>
        <v/>
      </c>
      <c r="Q12" s="93" t="str">
        <f t="shared" si="7"/>
        <v/>
      </c>
      <c r="R12" s="93" t="str">
        <f t="shared" si="8"/>
        <v/>
      </c>
      <c r="S12" s="93">
        <f t="shared" si="9"/>
        <v>1</v>
      </c>
      <c r="T12" s="91">
        <f t="shared" si="10"/>
        <v>0</v>
      </c>
      <c r="AB12" s="93">
        <f t="shared" si="11"/>
        <v>3.1</v>
      </c>
      <c r="AC12" s="93">
        <f t="shared" si="12"/>
        <v>2.9</v>
      </c>
      <c r="AD12" s="93">
        <f t="shared" si="13"/>
        <v>2.9</v>
      </c>
      <c r="AE12" s="93">
        <f t="shared" si="14"/>
        <v>2.1</v>
      </c>
      <c r="AF12" s="93">
        <f t="shared" si="15"/>
        <v>3.7</v>
      </c>
      <c r="AG12" s="93">
        <f t="shared" si="16"/>
        <v>3.2</v>
      </c>
      <c r="AH12" s="93">
        <f t="shared" si="17"/>
        <v>2.25</v>
      </c>
      <c r="AI12" s="93">
        <f t="shared" si="18"/>
        <v>2.8</v>
      </c>
      <c r="AJ12" s="93">
        <f t="shared" si="19"/>
        <v>2.8</v>
      </c>
      <c r="AK12" s="93">
        <f t="shared" si="20"/>
        <v>2.6</v>
      </c>
      <c r="AN12" s="93">
        <f t="shared" si="21"/>
        <v>3.1</v>
      </c>
      <c r="AO12" s="91">
        <v>0</v>
      </c>
      <c r="AP12" s="91">
        <v>0</v>
      </c>
      <c r="AQ12" s="91">
        <v>15.5</v>
      </c>
      <c r="AR12" s="91">
        <v>0</v>
      </c>
      <c r="AS12" s="91">
        <v>0</v>
      </c>
      <c r="AT12" s="92"/>
      <c r="AV12" s="93">
        <f t="shared" si="22"/>
        <v>2.9</v>
      </c>
      <c r="AW12" s="91">
        <v>0</v>
      </c>
      <c r="AX12" s="91">
        <v>0</v>
      </c>
      <c r="AY12" s="91">
        <v>14.5</v>
      </c>
      <c r="AZ12" s="91">
        <v>0</v>
      </c>
      <c r="BA12" s="91">
        <v>0</v>
      </c>
      <c r="BB12" s="92"/>
      <c r="BD12" s="93">
        <f t="shared" si="23"/>
        <v>2.9</v>
      </c>
      <c r="BE12" s="91">
        <v>0</v>
      </c>
      <c r="BF12" s="91">
        <v>0</v>
      </c>
      <c r="BG12" s="91">
        <v>14.5</v>
      </c>
      <c r="BH12" s="91">
        <v>0</v>
      </c>
      <c r="BI12" s="91">
        <v>0</v>
      </c>
      <c r="BJ12" s="92"/>
      <c r="BL12" s="93">
        <f t="shared" si="24"/>
        <v>2.1</v>
      </c>
      <c r="BM12" s="91">
        <v>0</v>
      </c>
      <c r="BN12" s="91">
        <v>0</v>
      </c>
      <c r="BO12" s="91">
        <v>10.5</v>
      </c>
      <c r="BP12" s="91">
        <v>0</v>
      </c>
      <c r="BQ12" s="91">
        <v>0</v>
      </c>
      <c r="BR12" s="92"/>
      <c r="BT12" s="93">
        <f t="shared" si="25"/>
        <v>3.7</v>
      </c>
      <c r="BU12" s="91">
        <v>0</v>
      </c>
      <c r="BV12" s="91">
        <v>0</v>
      </c>
      <c r="BW12" s="91">
        <v>18.5</v>
      </c>
      <c r="BX12" s="91">
        <v>0</v>
      </c>
      <c r="BY12" s="91">
        <v>0</v>
      </c>
      <c r="BZ12" s="92"/>
      <c r="CB12" s="93">
        <f t="shared" si="26"/>
        <v>3.2</v>
      </c>
      <c r="CC12" s="91">
        <v>0</v>
      </c>
      <c r="CD12" s="91">
        <v>0</v>
      </c>
      <c r="CE12" s="91">
        <v>16</v>
      </c>
      <c r="CF12" s="91">
        <v>0</v>
      </c>
      <c r="CG12" s="91">
        <v>0</v>
      </c>
      <c r="CJ12" s="93">
        <f t="shared" si="27"/>
        <v>2.25</v>
      </c>
      <c r="CL12" s="91">
        <v>0</v>
      </c>
      <c r="CM12" s="91">
        <v>9</v>
      </c>
      <c r="CN12" s="91">
        <v>0</v>
      </c>
      <c r="CO12" s="91">
        <v>0</v>
      </c>
      <c r="CR12" s="93">
        <f t="shared" si="28"/>
        <v>2.8</v>
      </c>
      <c r="CS12" s="91">
        <v>0</v>
      </c>
      <c r="CT12" s="91">
        <v>0</v>
      </c>
      <c r="CU12" s="91">
        <v>13</v>
      </c>
      <c r="CV12" s="91">
        <v>0</v>
      </c>
      <c r="CW12" s="91">
        <v>1</v>
      </c>
      <c r="CZ12" s="93">
        <f t="shared" si="29"/>
        <v>2.8</v>
      </c>
      <c r="DA12" s="91">
        <v>0</v>
      </c>
      <c r="DB12" s="91">
        <v>0</v>
      </c>
      <c r="DC12" s="91">
        <v>14</v>
      </c>
      <c r="DD12" s="91">
        <v>0</v>
      </c>
      <c r="DE12" s="91">
        <v>0</v>
      </c>
      <c r="DH12" s="93">
        <f t="shared" si="30"/>
        <v>2.6</v>
      </c>
      <c r="DI12" s="91">
        <v>0</v>
      </c>
      <c r="DJ12" s="91">
        <v>0</v>
      </c>
      <c r="DK12" s="91">
        <v>13</v>
      </c>
      <c r="DL12" s="91">
        <v>0</v>
      </c>
      <c r="DM12" s="91">
        <v>0</v>
      </c>
    </row>
    <row r="13" spans="1:117">
      <c r="A13" s="91" t="s">
        <v>94</v>
      </c>
      <c r="C13" s="92">
        <f t="shared" si="31"/>
        <v>45669</v>
      </c>
      <c r="D13" s="93">
        <f t="shared" si="0"/>
        <v>1.25</v>
      </c>
      <c r="E13" s="93">
        <f t="shared" si="1"/>
        <v>1.25</v>
      </c>
      <c r="F13" s="93" t="str">
        <f t="shared" si="1"/>
        <v/>
      </c>
      <c r="G13" s="93" t="str">
        <f t="shared" si="1"/>
        <v/>
      </c>
      <c r="H13" s="93" t="str">
        <f t="shared" si="1"/>
        <v/>
      </c>
      <c r="I13" s="93" t="str">
        <f t="shared" si="1"/>
        <v/>
      </c>
      <c r="J13" s="93" t="str">
        <f t="shared" si="1"/>
        <v/>
      </c>
      <c r="K13" s="93" t="str">
        <f t="shared" si="1"/>
        <v/>
      </c>
      <c r="L13" s="93" t="str">
        <f t="shared" si="2"/>
        <v/>
      </c>
      <c r="M13" s="93">
        <f t="shared" si="3"/>
        <v>1</v>
      </c>
      <c r="N13" s="93" t="str">
        <f t="shared" si="4"/>
        <v/>
      </c>
      <c r="O13" s="93" t="str">
        <f t="shared" si="5"/>
        <v/>
      </c>
      <c r="P13" s="93" t="str">
        <f t="shared" si="6"/>
        <v/>
      </c>
      <c r="Q13" s="93" t="str">
        <f t="shared" si="7"/>
        <v/>
      </c>
      <c r="R13" s="93" t="str">
        <f t="shared" si="8"/>
        <v/>
      </c>
      <c r="S13" s="93">
        <f t="shared" si="9"/>
        <v>1</v>
      </c>
      <c r="T13" s="91">
        <f t="shared" si="10"/>
        <v>0</v>
      </c>
      <c r="AB13" s="93">
        <f t="shared" si="11"/>
        <v>0.6</v>
      </c>
      <c r="AC13" s="93">
        <f t="shared" si="12"/>
        <v>0.9</v>
      </c>
      <c r="AD13" s="93">
        <f t="shared" si="13"/>
        <v>0.2</v>
      </c>
      <c r="AE13" s="93">
        <f t="shared" si="14"/>
        <v>0.8</v>
      </c>
      <c r="AF13" s="93">
        <f t="shared" si="15"/>
        <v>1.5</v>
      </c>
      <c r="AG13" s="93">
        <f t="shared" si="16"/>
        <v>1.2</v>
      </c>
      <c r="AH13" s="93">
        <f t="shared" si="17"/>
        <v>1.25</v>
      </c>
      <c r="AI13" s="93">
        <f t="shared" si="18"/>
        <v>1.1000000000000001</v>
      </c>
      <c r="AJ13" s="93">
        <f t="shared" si="19"/>
        <v>0.8</v>
      </c>
      <c r="AK13" s="93">
        <f t="shared" si="20"/>
        <v>0.8</v>
      </c>
      <c r="AN13" s="93">
        <f t="shared" si="21"/>
        <v>0.6</v>
      </c>
      <c r="AO13" s="91">
        <v>0</v>
      </c>
      <c r="AP13" s="91">
        <v>0</v>
      </c>
      <c r="AQ13" s="91">
        <v>0</v>
      </c>
      <c r="AR13" s="91">
        <v>3</v>
      </c>
      <c r="AS13" s="91">
        <v>0</v>
      </c>
      <c r="AT13" s="92"/>
      <c r="AV13" s="93">
        <f t="shared" si="22"/>
        <v>0.9</v>
      </c>
      <c r="AW13" s="91">
        <v>0</v>
      </c>
      <c r="AX13" s="91">
        <v>0</v>
      </c>
      <c r="AY13" s="91">
        <v>0</v>
      </c>
      <c r="AZ13" s="91">
        <v>4.5</v>
      </c>
      <c r="BA13" s="91">
        <v>0</v>
      </c>
      <c r="BB13" s="92"/>
      <c r="BD13" s="93">
        <f t="shared" si="23"/>
        <v>0.2</v>
      </c>
      <c r="BE13" s="91">
        <v>0</v>
      </c>
      <c r="BF13" s="91">
        <v>0</v>
      </c>
      <c r="BG13" s="91">
        <v>0</v>
      </c>
      <c r="BH13" s="91">
        <v>1</v>
      </c>
      <c r="BI13" s="91">
        <v>0</v>
      </c>
      <c r="BJ13" s="92"/>
      <c r="BL13" s="93">
        <f t="shared" si="24"/>
        <v>0.8</v>
      </c>
      <c r="BM13" s="91">
        <v>0</v>
      </c>
      <c r="BN13" s="91">
        <v>0</v>
      </c>
      <c r="BO13" s="91">
        <v>0</v>
      </c>
      <c r="BP13" s="91">
        <v>4</v>
      </c>
      <c r="BQ13" s="91">
        <v>0</v>
      </c>
      <c r="BR13" s="92"/>
      <c r="BT13" s="93">
        <f t="shared" si="25"/>
        <v>1.5</v>
      </c>
      <c r="BU13" s="91">
        <v>0</v>
      </c>
      <c r="BV13" s="91">
        <v>0</v>
      </c>
      <c r="BW13" s="91">
        <v>0</v>
      </c>
      <c r="BX13" s="91">
        <v>7.5</v>
      </c>
      <c r="BY13" s="91">
        <v>0</v>
      </c>
      <c r="BZ13" s="92"/>
      <c r="CB13" s="93">
        <f t="shared" si="26"/>
        <v>1.2</v>
      </c>
      <c r="CC13" s="91">
        <v>0</v>
      </c>
      <c r="CD13" s="91">
        <v>0</v>
      </c>
      <c r="CE13" s="91">
        <v>0.5</v>
      </c>
      <c r="CF13" s="91">
        <v>5.5</v>
      </c>
      <c r="CG13" s="91">
        <v>0</v>
      </c>
      <c r="CJ13" s="93">
        <f t="shared" si="27"/>
        <v>1.25</v>
      </c>
      <c r="CL13" s="91">
        <v>0</v>
      </c>
      <c r="CM13" s="91">
        <v>0</v>
      </c>
      <c r="CN13" s="91">
        <v>5</v>
      </c>
      <c r="CO13" s="91">
        <v>0</v>
      </c>
      <c r="CR13" s="93">
        <f t="shared" si="28"/>
        <v>1.1000000000000001</v>
      </c>
      <c r="CS13" s="91">
        <v>0</v>
      </c>
      <c r="CT13" s="91">
        <v>0</v>
      </c>
      <c r="CU13" s="91">
        <v>0</v>
      </c>
      <c r="CV13" s="91">
        <v>5.5</v>
      </c>
      <c r="CW13" s="91">
        <v>0</v>
      </c>
      <c r="CZ13" s="93">
        <f t="shared" si="29"/>
        <v>0.8</v>
      </c>
      <c r="DA13" s="91">
        <v>0</v>
      </c>
      <c r="DB13" s="91">
        <v>0</v>
      </c>
      <c r="DC13" s="91">
        <v>0</v>
      </c>
      <c r="DD13" s="91">
        <v>4</v>
      </c>
      <c r="DE13" s="91">
        <v>0</v>
      </c>
      <c r="DH13" s="93">
        <f t="shared" si="30"/>
        <v>0.8</v>
      </c>
      <c r="DI13" s="91">
        <v>0</v>
      </c>
      <c r="DJ13" s="91">
        <v>0</v>
      </c>
      <c r="DK13" s="91">
        <v>0</v>
      </c>
      <c r="DL13" s="91">
        <v>4</v>
      </c>
      <c r="DM13" s="91">
        <v>0</v>
      </c>
    </row>
    <row r="14" spans="1:117">
      <c r="A14" s="91" t="str">
        <f>施肥設計試算シート!E3</f>
        <v>菊川牧之原</v>
      </c>
      <c r="C14" s="92">
        <f t="shared" si="31"/>
        <v>45670</v>
      </c>
      <c r="D14" s="93">
        <f t="shared" si="0"/>
        <v>1.25</v>
      </c>
      <c r="E14" s="93">
        <f t="shared" si="1"/>
        <v>1.25</v>
      </c>
      <c r="F14" s="93" t="str">
        <f t="shared" si="1"/>
        <v/>
      </c>
      <c r="G14" s="93" t="str">
        <f t="shared" si="1"/>
        <v/>
      </c>
      <c r="H14" s="93" t="str">
        <f t="shared" si="1"/>
        <v/>
      </c>
      <c r="I14" s="93" t="str">
        <f t="shared" si="1"/>
        <v/>
      </c>
      <c r="J14" s="93" t="str">
        <f t="shared" si="1"/>
        <v/>
      </c>
      <c r="K14" s="93" t="str">
        <f t="shared" si="1"/>
        <v/>
      </c>
      <c r="L14" s="93" t="str">
        <f t="shared" si="2"/>
        <v/>
      </c>
      <c r="M14" s="93">
        <f t="shared" si="3"/>
        <v>1</v>
      </c>
      <c r="N14" s="93" t="str">
        <f t="shared" si="4"/>
        <v/>
      </c>
      <c r="O14" s="93" t="str">
        <f t="shared" si="5"/>
        <v/>
      </c>
      <c r="P14" s="93" t="str">
        <f t="shared" si="6"/>
        <v/>
      </c>
      <c r="Q14" s="93" t="str">
        <f t="shared" si="7"/>
        <v/>
      </c>
      <c r="R14" s="93" t="str">
        <f t="shared" si="8"/>
        <v/>
      </c>
      <c r="S14" s="93">
        <f t="shared" si="9"/>
        <v>1</v>
      </c>
      <c r="T14" s="91">
        <f t="shared" si="10"/>
        <v>0</v>
      </c>
      <c r="AB14" s="93">
        <f t="shared" si="11"/>
        <v>0.1</v>
      </c>
      <c r="AC14" s="93">
        <f t="shared" si="12"/>
        <v>0</v>
      </c>
      <c r="AD14" s="93">
        <f t="shared" si="13"/>
        <v>0.5</v>
      </c>
      <c r="AE14" s="93">
        <f t="shared" si="14"/>
        <v>0.6</v>
      </c>
      <c r="AF14" s="93">
        <f t="shared" si="15"/>
        <v>1.5</v>
      </c>
      <c r="AG14" s="93">
        <f t="shared" si="16"/>
        <v>1.3</v>
      </c>
      <c r="AH14" s="93">
        <f t="shared" si="17"/>
        <v>1.25</v>
      </c>
      <c r="AI14" s="93">
        <f t="shared" si="18"/>
        <v>0.5</v>
      </c>
      <c r="AJ14" s="93">
        <f t="shared" si="19"/>
        <v>2</v>
      </c>
      <c r="AK14" s="93">
        <f t="shared" si="20"/>
        <v>1.3</v>
      </c>
      <c r="AN14" s="93">
        <f t="shared" si="21"/>
        <v>0.1</v>
      </c>
      <c r="AO14" s="91">
        <v>0</v>
      </c>
      <c r="AP14" s="91">
        <v>0.5</v>
      </c>
      <c r="AQ14" s="91">
        <v>0</v>
      </c>
      <c r="AR14" s="91">
        <v>0</v>
      </c>
      <c r="AS14" s="91">
        <v>0</v>
      </c>
      <c r="AT14" s="92"/>
      <c r="AV14" s="93">
        <f t="shared" si="22"/>
        <v>0</v>
      </c>
      <c r="AW14" s="91">
        <v>0</v>
      </c>
      <c r="AX14" s="91">
        <v>0</v>
      </c>
      <c r="AY14" s="91">
        <v>0</v>
      </c>
      <c r="AZ14" s="91">
        <v>0</v>
      </c>
      <c r="BA14" s="91">
        <v>0</v>
      </c>
      <c r="BB14" s="92"/>
      <c r="BD14" s="93">
        <f t="shared" si="23"/>
        <v>0.5</v>
      </c>
      <c r="BE14" s="91">
        <v>0</v>
      </c>
      <c r="BF14" s="91">
        <v>2.5</v>
      </c>
      <c r="BG14" s="91">
        <v>0</v>
      </c>
      <c r="BH14" s="91">
        <v>0</v>
      </c>
      <c r="BI14" s="91">
        <v>0</v>
      </c>
      <c r="BJ14" s="92"/>
      <c r="BL14" s="93">
        <f t="shared" si="24"/>
        <v>0.6</v>
      </c>
      <c r="BM14" s="91">
        <v>0</v>
      </c>
      <c r="BN14" s="91">
        <v>3</v>
      </c>
      <c r="BO14" s="91">
        <v>0</v>
      </c>
      <c r="BP14" s="91">
        <v>0</v>
      </c>
      <c r="BQ14" s="91">
        <v>0</v>
      </c>
      <c r="BR14" s="92"/>
      <c r="BT14" s="93">
        <f t="shared" si="25"/>
        <v>1.5</v>
      </c>
      <c r="BU14" s="91">
        <v>0</v>
      </c>
      <c r="BV14" s="91">
        <v>7</v>
      </c>
      <c r="BW14" s="91">
        <v>0.5</v>
      </c>
      <c r="BX14" s="91">
        <v>0</v>
      </c>
      <c r="BY14" s="91">
        <v>0</v>
      </c>
      <c r="BZ14" s="92"/>
      <c r="CB14" s="93">
        <f t="shared" si="26"/>
        <v>1.3</v>
      </c>
      <c r="CC14" s="91">
        <v>0</v>
      </c>
      <c r="CD14" s="91">
        <v>6.5</v>
      </c>
      <c r="CE14" s="91">
        <v>0</v>
      </c>
      <c r="CF14" s="91">
        <v>0</v>
      </c>
      <c r="CG14" s="91">
        <v>0</v>
      </c>
      <c r="CJ14" s="93">
        <f t="shared" si="27"/>
        <v>1.25</v>
      </c>
      <c r="CL14" s="91">
        <v>5</v>
      </c>
      <c r="CM14" s="91">
        <v>0</v>
      </c>
      <c r="CN14" s="91">
        <v>0</v>
      </c>
      <c r="CO14" s="91">
        <v>0</v>
      </c>
      <c r="CR14" s="93">
        <f t="shared" si="28"/>
        <v>0.5</v>
      </c>
      <c r="CS14" s="91">
        <v>0</v>
      </c>
      <c r="CT14" s="91">
        <v>2.5</v>
      </c>
      <c r="CU14" s="91">
        <v>0</v>
      </c>
      <c r="CV14" s="91">
        <v>0</v>
      </c>
      <c r="CW14" s="91">
        <v>0</v>
      </c>
      <c r="CZ14" s="93">
        <f t="shared" si="29"/>
        <v>2</v>
      </c>
      <c r="DA14" s="91">
        <v>0</v>
      </c>
      <c r="DB14" s="91">
        <v>10</v>
      </c>
      <c r="DC14" s="91">
        <v>0</v>
      </c>
      <c r="DD14" s="91">
        <v>0</v>
      </c>
      <c r="DE14" s="91">
        <v>0</v>
      </c>
      <c r="DH14" s="93">
        <f t="shared" si="30"/>
        <v>1.3</v>
      </c>
      <c r="DI14" s="91">
        <v>1</v>
      </c>
      <c r="DJ14" s="91">
        <v>5.5</v>
      </c>
      <c r="DK14" s="91">
        <v>0</v>
      </c>
      <c r="DL14" s="91">
        <v>0</v>
      </c>
      <c r="DM14" s="91">
        <v>0</v>
      </c>
    </row>
    <row r="15" spans="1:117">
      <c r="C15" s="92">
        <f t="shared" si="31"/>
        <v>45671</v>
      </c>
      <c r="D15" s="93">
        <f t="shared" si="0"/>
        <v>6.375</v>
      </c>
      <c r="E15" s="93">
        <f t="shared" si="1"/>
        <v>6.375</v>
      </c>
      <c r="F15" s="93" t="str">
        <f t="shared" si="1"/>
        <v/>
      </c>
      <c r="G15" s="93" t="str">
        <f t="shared" si="1"/>
        <v/>
      </c>
      <c r="H15" s="93" t="str">
        <f t="shared" si="1"/>
        <v/>
      </c>
      <c r="I15" s="93" t="str">
        <f t="shared" si="1"/>
        <v/>
      </c>
      <c r="J15" s="93" t="str">
        <f t="shared" si="1"/>
        <v/>
      </c>
      <c r="K15" s="93" t="str">
        <f t="shared" si="1"/>
        <v/>
      </c>
      <c r="L15" s="93" t="str">
        <f t="shared" si="2"/>
        <v/>
      </c>
      <c r="M15" s="93">
        <f t="shared" si="3"/>
        <v>1</v>
      </c>
      <c r="N15" s="93" t="str">
        <f t="shared" si="4"/>
        <v/>
      </c>
      <c r="O15" s="93" t="str">
        <f t="shared" si="5"/>
        <v/>
      </c>
      <c r="P15" s="93" t="str">
        <f t="shared" si="6"/>
        <v/>
      </c>
      <c r="Q15" s="93" t="str">
        <f t="shared" si="7"/>
        <v/>
      </c>
      <c r="R15" s="93" t="str">
        <f t="shared" si="8"/>
        <v/>
      </c>
      <c r="S15" s="93">
        <f t="shared" si="9"/>
        <v>1</v>
      </c>
      <c r="T15" s="91">
        <f t="shared" si="10"/>
        <v>0</v>
      </c>
      <c r="AB15" s="93">
        <f t="shared" si="11"/>
        <v>3.8</v>
      </c>
      <c r="AC15" s="93">
        <f t="shared" si="12"/>
        <v>0.6</v>
      </c>
      <c r="AD15" s="93">
        <f t="shared" si="13"/>
        <v>2.1</v>
      </c>
      <c r="AE15" s="93">
        <f t="shared" si="14"/>
        <v>2.6</v>
      </c>
      <c r="AF15" s="93">
        <f t="shared" si="15"/>
        <v>1.4</v>
      </c>
      <c r="AG15" s="93">
        <f t="shared" si="16"/>
        <v>2.9</v>
      </c>
      <c r="AH15" s="93">
        <f t="shared" si="17"/>
        <v>6.375</v>
      </c>
      <c r="AI15" s="93">
        <f t="shared" si="18"/>
        <v>9</v>
      </c>
      <c r="AJ15" s="93">
        <f t="shared" si="19"/>
        <v>8.4</v>
      </c>
      <c r="AK15" s="93">
        <f t="shared" si="20"/>
        <v>4.9000000000000004</v>
      </c>
      <c r="AN15" s="93">
        <f t="shared" si="21"/>
        <v>3.8</v>
      </c>
      <c r="AO15" s="91">
        <v>0</v>
      </c>
      <c r="AP15" s="91">
        <v>19</v>
      </c>
      <c r="AQ15" s="91">
        <v>0</v>
      </c>
      <c r="AR15" s="91">
        <v>0</v>
      </c>
      <c r="AS15" s="91">
        <v>0</v>
      </c>
      <c r="AT15" s="92"/>
      <c r="AV15" s="93">
        <f t="shared" si="22"/>
        <v>0.6</v>
      </c>
      <c r="AW15" s="91">
        <v>0</v>
      </c>
      <c r="AX15" s="91">
        <v>3</v>
      </c>
      <c r="AY15" s="91">
        <v>0</v>
      </c>
      <c r="AZ15" s="91">
        <v>0</v>
      </c>
      <c r="BA15" s="91">
        <v>0</v>
      </c>
      <c r="BB15" s="92"/>
      <c r="BD15" s="93">
        <f t="shared" si="23"/>
        <v>2.1</v>
      </c>
      <c r="BE15" s="91">
        <v>0</v>
      </c>
      <c r="BF15" s="91">
        <v>10</v>
      </c>
      <c r="BG15" s="91">
        <v>0</v>
      </c>
      <c r="BH15" s="91">
        <v>0</v>
      </c>
      <c r="BI15" s="91">
        <v>0.5</v>
      </c>
      <c r="BJ15" s="92"/>
      <c r="BL15" s="93">
        <f t="shared" si="24"/>
        <v>2.6</v>
      </c>
      <c r="BM15" s="91">
        <v>0</v>
      </c>
      <c r="BN15" s="91">
        <v>11.5</v>
      </c>
      <c r="BO15" s="91">
        <v>0</v>
      </c>
      <c r="BP15" s="91">
        <v>0</v>
      </c>
      <c r="BQ15" s="91">
        <v>1.5</v>
      </c>
      <c r="BR15" s="92"/>
      <c r="BT15" s="93">
        <f t="shared" si="25"/>
        <v>1.4</v>
      </c>
      <c r="BU15" s="91">
        <v>0</v>
      </c>
      <c r="BV15" s="91">
        <v>7</v>
      </c>
      <c r="BW15" s="91">
        <v>0</v>
      </c>
      <c r="BX15" s="91">
        <v>0</v>
      </c>
      <c r="BY15" s="91">
        <v>0</v>
      </c>
      <c r="BZ15" s="92"/>
      <c r="CB15" s="93">
        <f t="shared" si="26"/>
        <v>2.9</v>
      </c>
      <c r="CC15" s="91">
        <v>0</v>
      </c>
      <c r="CD15" s="91">
        <v>14.5</v>
      </c>
      <c r="CE15" s="91">
        <v>0</v>
      </c>
      <c r="CF15" s="91">
        <v>0</v>
      </c>
      <c r="CG15" s="91">
        <v>0</v>
      </c>
      <c r="CJ15" s="93">
        <f t="shared" si="27"/>
        <v>6.375</v>
      </c>
      <c r="CL15" s="91">
        <v>24.5</v>
      </c>
      <c r="CM15" s="91">
        <v>0</v>
      </c>
      <c r="CN15" s="91">
        <v>0</v>
      </c>
      <c r="CO15" s="91">
        <v>1</v>
      </c>
      <c r="CR15" s="93">
        <f t="shared" si="28"/>
        <v>9</v>
      </c>
      <c r="CS15" s="91">
        <v>0</v>
      </c>
      <c r="CT15" s="91">
        <v>45</v>
      </c>
      <c r="CU15" s="91">
        <v>0</v>
      </c>
      <c r="CV15" s="91">
        <v>0</v>
      </c>
      <c r="CW15" s="91">
        <v>0</v>
      </c>
      <c r="CZ15" s="93">
        <f t="shared" si="29"/>
        <v>8.4</v>
      </c>
      <c r="DA15" s="91">
        <v>0</v>
      </c>
      <c r="DB15" s="91">
        <v>40</v>
      </c>
      <c r="DC15" s="91">
        <v>0</v>
      </c>
      <c r="DD15" s="91">
        <v>0</v>
      </c>
      <c r="DE15" s="91">
        <v>2</v>
      </c>
      <c r="DH15" s="93">
        <f t="shared" si="30"/>
        <v>4.9000000000000004</v>
      </c>
      <c r="DI15" s="91">
        <v>0</v>
      </c>
      <c r="DJ15" s="91">
        <v>24</v>
      </c>
      <c r="DK15" s="91">
        <v>0</v>
      </c>
      <c r="DL15" s="91">
        <v>0</v>
      </c>
      <c r="DM15" s="91">
        <v>0.5</v>
      </c>
    </row>
    <row r="16" spans="1:117">
      <c r="C16" s="92">
        <f t="shared" si="31"/>
        <v>45672</v>
      </c>
      <c r="D16" s="93">
        <f t="shared" si="0"/>
        <v>3</v>
      </c>
      <c r="E16" s="93">
        <f t="shared" si="1"/>
        <v>3</v>
      </c>
      <c r="F16" s="93" t="str">
        <f t="shared" si="1"/>
        <v/>
      </c>
      <c r="G16" s="93" t="str">
        <f t="shared" si="1"/>
        <v/>
      </c>
      <c r="H16" s="93" t="str">
        <f t="shared" si="1"/>
        <v/>
      </c>
      <c r="I16" s="93" t="str">
        <f t="shared" si="1"/>
        <v/>
      </c>
      <c r="J16" s="93" t="str">
        <f t="shared" si="1"/>
        <v/>
      </c>
      <c r="K16" s="93" t="str">
        <f t="shared" si="1"/>
        <v/>
      </c>
      <c r="L16" s="93" t="str">
        <f t="shared" si="2"/>
        <v/>
      </c>
      <c r="M16" s="93">
        <f t="shared" si="3"/>
        <v>1</v>
      </c>
      <c r="N16" s="93" t="str">
        <f t="shared" si="4"/>
        <v/>
      </c>
      <c r="O16" s="93" t="str">
        <f t="shared" si="5"/>
        <v/>
      </c>
      <c r="P16" s="93" t="str">
        <f t="shared" si="6"/>
        <v/>
      </c>
      <c r="Q16" s="93" t="str">
        <f t="shared" si="7"/>
        <v/>
      </c>
      <c r="R16" s="93" t="str">
        <f t="shared" si="8"/>
        <v/>
      </c>
      <c r="S16" s="93">
        <f t="shared" si="9"/>
        <v>1</v>
      </c>
      <c r="T16" s="91">
        <f t="shared" si="10"/>
        <v>0</v>
      </c>
      <c r="AB16" s="93">
        <f t="shared" si="11"/>
        <v>3.2</v>
      </c>
      <c r="AC16" s="93">
        <f t="shared" si="12"/>
        <v>2.1</v>
      </c>
      <c r="AD16" s="93">
        <f t="shared" si="13"/>
        <v>2.2999999999999998</v>
      </c>
      <c r="AE16" s="93">
        <f t="shared" si="14"/>
        <v>2.5</v>
      </c>
      <c r="AF16" s="93">
        <f t="shared" si="15"/>
        <v>1.6</v>
      </c>
      <c r="AG16" s="93">
        <f t="shared" si="16"/>
        <v>1.4</v>
      </c>
      <c r="AH16" s="93">
        <f t="shared" si="17"/>
        <v>3</v>
      </c>
      <c r="AI16" s="93">
        <f t="shared" si="18"/>
        <v>1.6</v>
      </c>
      <c r="AJ16" s="93">
        <f t="shared" si="19"/>
        <v>2.2999999999999998</v>
      </c>
      <c r="AK16" s="93">
        <f t="shared" si="20"/>
        <v>1.2</v>
      </c>
      <c r="AN16" s="93">
        <f t="shared" si="21"/>
        <v>3.2</v>
      </c>
      <c r="AO16" s="91">
        <v>0</v>
      </c>
      <c r="AP16" s="91">
        <v>4.5</v>
      </c>
      <c r="AQ16" s="91">
        <v>0</v>
      </c>
      <c r="AR16" s="91">
        <v>0</v>
      </c>
      <c r="AS16" s="91">
        <v>11.5</v>
      </c>
      <c r="AT16" s="92"/>
      <c r="AV16" s="93">
        <f t="shared" si="22"/>
        <v>2.1</v>
      </c>
      <c r="AW16" s="91">
        <v>0</v>
      </c>
      <c r="AX16" s="91">
        <v>3.5</v>
      </c>
      <c r="AY16" s="91">
        <v>0</v>
      </c>
      <c r="AZ16" s="91">
        <v>0</v>
      </c>
      <c r="BA16" s="91">
        <v>7</v>
      </c>
      <c r="BB16" s="92"/>
      <c r="BD16" s="93">
        <f t="shared" si="23"/>
        <v>2.2999999999999998</v>
      </c>
      <c r="BE16" s="91">
        <v>0</v>
      </c>
      <c r="BF16" s="91">
        <v>3.5</v>
      </c>
      <c r="BG16" s="91">
        <v>0</v>
      </c>
      <c r="BH16" s="91">
        <v>0</v>
      </c>
      <c r="BI16" s="91">
        <v>8</v>
      </c>
      <c r="BJ16" s="92"/>
      <c r="BL16" s="93">
        <f t="shared" si="24"/>
        <v>2.5</v>
      </c>
      <c r="BM16" s="91">
        <v>0</v>
      </c>
      <c r="BN16" s="91">
        <v>4.5</v>
      </c>
      <c r="BO16" s="91">
        <v>0</v>
      </c>
      <c r="BP16" s="91">
        <v>0</v>
      </c>
      <c r="BQ16" s="91">
        <v>8</v>
      </c>
      <c r="BR16" s="92"/>
      <c r="BT16" s="93">
        <f t="shared" si="25"/>
        <v>1.6</v>
      </c>
      <c r="BU16" s="91">
        <v>0.5</v>
      </c>
      <c r="BV16" s="91">
        <v>5.5</v>
      </c>
      <c r="BW16" s="91">
        <v>0</v>
      </c>
      <c r="BX16" s="91">
        <v>0</v>
      </c>
      <c r="BY16" s="91">
        <v>2</v>
      </c>
      <c r="BZ16" s="92"/>
      <c r="CB16" s="93">
        <f t="shared" si="26"/>
        <v>1.4</v>
      </c>
      <c r="CC16" s="91">
        <v>0</v>
      </c>
      <c r="CD16" s="91">
        <v>5.5</v>
      </c>
      <c r="CE16" s="91">
        <v>0</v>
      </c>
      <c r="CF16" s="91">
        <v>0</v>
      </c>
      <c r="CG16" s="91">
        <v>1.5</v>
      </c>
      <c r="CJ16" s="93">
        <f t="shared" si="27"/>
        <v>3</v>
      </c>
      <c r="CL16" s="91">
        <v>3</v>
      </c>
      <c r="CM16" s="91">
        <v>0</v>
      </c>
      <c r="CN16" s="91">
        <v>0</v>
      </c>
      <c r="CO16" s="91">
        <v>9</v>
      </c>
      <c r="CR16" s="93">
        <f t="shared" si="28"/>
        <v>1.6</v>
      </c>
      <c r="CS16" s="91">
        <v>0</v>
      </c>
      <c r="CT16" s="91">
        <v>3.5</v>
      </c>
      <c r="CU16" s="91">
        <v>0</v>
      </c>
      <c r="CV16" s="91">
        <v>0</v>
      </c>
      <c r="CW16" s="91">
        <v>4.5</v>
      </c>
      <c r="CZ16" s="93">
        <f t="shared" si="29"/>
        <v>2.2999999999999998</v>
      </c>
      <c r="DA16" s="91">
        <v>0</v>
      </c>
      <c r="DB16" s="91">
        <v>4</v>
      </c>
      <c r="DC16" s="91">
        <v>0</v>
      </c>
      <c r="DD16" s="91">
        <v>0</v>
      </c>
      <c r="DE16" s="91">
        <v>7.5</v>
      </c>
      <c r="DH16" s="93">
        <f t="shared" si="30"/>
        <v>1.2</v>
      </c>
      <c r="DI16" s="91">
        <v>0</v>
      </c>
      <c r="DJ16" s="91">
        <v>1.5</v>
      </c>
      <c r="DK16" s="91">
        <v>0</v>
      </c>
      <c r="DL16" s="91">
        <v>0</v>
      </c>
      <c r="DM16" s="91">
        <v>4.5</v>
      </c>
    </row>
    <row r="17" spans="1:117">
      <c r="A17" s="91" t="s">
        <v>117</v>
      </c>
      <c r="B17" s="91" t="s">
        <v>118</v>
      </c>
      <c r="C17" s="92">
        <f t="shared" si="31"/>
        <v>45673</v>
      </c>
      <c r="D17" s="93">
        <f t="shared" si="0"/>
        <v>0.125</v>
      </c>
      <c r="E17" s="93">
        <f t="shared" si="1"/>
        <v>0.125</v>
      </c>
      <c r="F17" s="93" t="str">
        <f t="shared" si="1"/>
        <v/>
      </c>
      <c r="G17" s="93" t="str">
        <f t="shared" si="1"/>
        <v/>
      </c>
      <c r="H17" s="93" t="str">
        <f t="shared" si="1"/>
        <v/>
      </c>
      <c r="I17" s="93" t="str">
        <f t="shared" si="1"/>
        <v/>
      </c>
      <c r="J17" s="93" t="str">
        <f t="shared" si="1"/>
        <v/>
      </c>
      <c r="K17" s="93" t="str">
        <f t="shared" si="1"/>
        <v/>
      </c>
      <c r="L17" s="93" t="str">
        <f t="shared" si="2"/>
        <v/>
      </c>
      <c r="M17" s="93">
        <f t="shared" si="3"/>
        <v>1</v>
      </c>
      <c r="N17" s="93" t="str">
        <f t="shared" si="4"/>
        <v/>
      </c>
      <c r="O17" s="93" t="str">
        <f t="shared" si="5"/>
        <v/>
      </c>
      <c r="P17" s="93" t="str">
        <f t="shared" si="6"/>
        <v/>
      </c>
      <c r="Q17" s="93" t="str">
        <f t="shared" si="7"/>
        <v/>
      </c>
      <c r="R17" s="93" t="str">
        <f t="shared" si="8"/>
        <v/>
      </c>
      <c r="S17" s="93">
        <f t="shared" si="9"/>
        <v>1</v>
      </c>
      <c r="T17" s="91">
        <f t="shared" si="10"/>
        <v>0</v>
      </c>
      <c r="AB17" s="93">
        <f t="shared" si="11"/>
        <v>0.8</v>
      </c>
      <c r="AC17" s="93">
        <f t="shared" si="12"/>
        <v>1</v>
      </c>
      <c r="AD17" s="93">
        <f t="shared" si="13"/>
        <v>0.2</v>
      </c>
      <c r="AE17" s="93">
        <f t="shared" si="14"/>
        <v>0.1</v>
      </c>
      <c r="AF17" s="93">
        <f t="shared" si="15"/>
        <v>0.7</v>
      </c>
      <c r="AG17" s="93">
        <f t="shared" si="16"/>
        <v>0.2</v>
      </c>
      <c r="AH17" s="93">
        <f t="shared" si="17"/>
        <v>0.125</v>
      </c>
      <c r="AI17" s="93">
        <f t="shared" si="18"/>
        <v>0.3</v>
      </c>
      <c r="AJ17" s="93">
        <f t="shared" si="19"/>
        <v>0.1</v>
      </c>
      <c r="AK17" s="93">
        <f t="shared" si="20"/>
        <v>0</v>
      </c>
      <c r="AN17" s="93">
        <f t="shared" si="21"/>
        <v>0.8</v>
      </c>
      <c r="AO17" s="91">
        <v>0</v>
      </c>
      <c r="AP17" s="91">
        <v>4</v>
      </c>
      <c r="AQ17" s="91">
        <v>0</v>
      </c>
      <c r="AR17" s="91">
        <v>0</v>
      </c>
      <c r="AS17" s="91">
        <v>0</v>
      </c>
      <c r="AT17" s="92"/>
      <c r="AV17" s="93">
        <f t="shared" si="22"/>
        <v>1</v>
      </c>
      <c r="AW17" s="91">
        <v>0</v>
      </c>
      <c r="AX17" s="91">
        <v>5</v>
      </c>
      <c r="AY17" s="91">
        <v>0</v>
      </c>
      <c r="AZ17" s="91">
        <v>0</v>
      </c>
      <c r="BA17" s="91">
        <v>0</v>
      </c>
      <c r="BB17" s="92"/>
      <c r="BD17" s="93">
        <f t="shared" si="23"/>
        <v>0.2</v>
      </c>
      <c r="BE17" s="91">
        <v>0</v>
      </c>
      <c r="BF17" s="91">
        <v>1</v>
      </c>
      <c r="BG17" s="91">
        <v>0</v>
      </c>
      <c r="BH17" s="91">
        <v>0</v>
      </c>
      <c r="BI17" s="91">
        <v>0</v>
      </c>
      <c r="BJ17" s="92"/>
      <c r="BL17" s="93">
        <f t="shared" si="24"/>
        <v>0.1</v>
      </c>
      <c r="BM17" s="91">
        <v>0</v>
      </c>
      <c r="BN17" s="91">
        <v>0.5</v>
      </c>
      <c r="BO17" s="91">
        <v>0</v>
      </c>
      <c r="BP17" s="91">
        <v>0</v>
      </c>
      <c r="BQ17" s="91">
        <v>0</v>
      </c>
      <c r="BR17" s="92"/>
      <c r="BT17" s="93">
        <f t="shared" si="25"/>
        <v>0.7</v>
      </c>
      <c r="BU17" s="91">
        <v>0</v>
      </c>
      <c r="BV17" s="91">
        <v>0.5</v>
      </c>
      <c r="BW17" s="91">
        <v>0</v>
      </c>
      <c r="BX17" s="91">
        <v>3</v>
      </c>
      <c r="BY17" s="91">
        <v>0</v>
      </c>
      <c r="BZ17" s="92"/>
      <c r="CB17" s="93">
        <f t="shared" si="26"/>
        <v>0.2</v>
      </c>
      <c r="CC17" s="91">
        <v>0</v>
      </c>
      <c r="CD17" s="91">
        <v>0.5</v>
      </c>
      <c r="CE17" s="91">
        <v>0</v>
      </c>
      <c r="CF17" s="91">
        <v>0.5</v>
      </c>
      <c r="CG17" s="91">
        <v>0</v>
      </c>
      <c r="CJ17" s="93">
        <f t="shared" si="27"/>
        <v>0.125</v>
      </c>
      <c r="CL17" s="91">
        <v>0.5</v>
      </c>
      <c r="CM17" s="91">
        <v>0</v>
      </c>
      <c r="CN17" s="91">
        <v>0</v>
      </c>
      <c r="CO17" s="91">
        <v>0</v>
      </c>
      <c r="CR17" s="93">
        <f t="shared" si="28"/>
        <v>0.3</v>
      </c>
      <c r="CS17" s="91">
        <v>0</v>
      </c>
      <c r="CT17" s="91">
        <v>1.5</v>
      </c>
      <c r="CU17" s="91">
        <v>0</v>
      </c>
      <c r="CV17" s="91">
        <v>0</v>
      </c>
      <c r="CW17" s="91">
        <v>0</v>
      </c>
      <c r="CZ17" s="93">
        <f t="shared" si="29"/>
        <v>0.1</v>
      </c>
      <c r="DA17" s="91">
        <v>0</v>
      </c>
      <c r="DB17" s="91">
        <v>0</v>
      </c>
      <c r="DC17" s="91">
        <v>0</v>
      </c>
      <c r="DD17" s="91">
        <v>0.5</v>
      </c>
      <c r="DE17" s="91">
        <v>0</v>
      </c>
      <c r="DH17" s="93">
        <f t="shared" si="30"/>
        <v>0</v>
      </c>
      <c r="DI17" s="91">
        <v>0</v>
      </c>
      <c r="DJ17" s="91">
        <v>0</v>
      </c>
      <c r="DK17" s="91">
        <v>0</v>
      </c>
      <c r="DL17" s="91">
        <v>0</v>
      </c>
      <c r="DM17" s="91">
        <v>0</v>
      </c>
    </row>
    <row r="18" spans="1:117">
      <c r="A18" s="91" t="s">
        <v>85</v>
      </c>
      <c r="B18" s="91">
        <v>1</v>
      </c>
      <c r="C18" s="92">
        <f t="shared" si="31"/>
        <v>45674</v>
      </c>
      <c r="D18" s="93">
        <f t="shared" si="0"/>
        <v>1.875</v>
      </c>
      <c r="E18" s="93">
        <f t="shared" si="1"/>
        <v>1.875</v>
      </c>
      <c r="F18" s="93" t="str">
        <f t="shared" si="1"/>
        <v/>
      </c>
      <c r="G18" s="93" t="str">
        <f t="shared" si="1"/>
        <v/>
      </c>
      <c r="H18" s="93" t="str">
        <f t="shared" si="1"/>
        <v/>
      </c>
      <c r="I18" s="93" t="str">
        <f t="shared" si="1"/>
        <v/>
      </c>
      <c r="J18" s="93" t="str">
        <f t="shared" si="1"/>
        <v/>
      </c>
      <c r="K18" s="93" t="str">
        <f t="shared" si="1"/>
        <v/>
      </c>
      <c r="L18" s="93" t="str">
        <f t="shared" si="2"/>
        <v/>
      </c>
      <c r="M18" s="93">
        <f t="shared" si="3"/>
        <v>1</v>
      </c>
      <c r="N18" s="93" t="str">
        <f t="shared" si="4"/>
        <v/>
      </c>
      <c r="O18" s="93" t="str">
        <f t="shared" si="5"/>
        <v/>
      </c>
      <c r="P18" s="93" t="str">
        <f t="shared" si="6"/>
        <v/>
      </c>
      <c r="Q18" s="93" t="str">
        <f t="shared" si="7"/>
        <v/>
      </c>
      <c r="R18" s="93" t="str">
        <f t="shared" si="8"/>
        <v/>
      </c>
      <c r="S18" s="93">
        <f t="shared" si="9"/>
        <v>1</v>
      </c>
      <c r="T18" s="91">
        <f t="shared" si="10"/>
        <v>0</v>
      </c>
      <c r="AB18" s="93">
        <f t="shared" si="11"/>
        <v>0.2</v>
      </c>
      <c r="AC18" s="93">
        <f t="shared" si="12"/>
        <v>0.2</v>
      </c>
      <c r="AD18" s="93">
        <f t="shared" si="13"/>
        <v>0.1</v>
      </c>
      <c r="AE18" s="93">
        <f t="shared" si="14"/>
        <v>0.4</v>
      </c>
      <c r="AF18" s="93">
        <f t="shared" si="15"/>
        <v>0.3</v>
      </c>
      <c r="AG18" s="93">
        <f t="shared" si="16"/>
        <v>0.7</v>
      </c>
      <c r="AH18" s="93">
        <f t="shared" si="17"/>
        <v>1.875</v>
      </c>
      <c r="AI18" s="93">
        <f t="shared" si="18"/>
        <v>1.3</v>
      </c>
      <c r="AJ18" s="93">
        <f t="shared" si="19"/>
        <v>1.6</v>
      </c>
      <c r="AK18" s="93">
        <f t="shared" si="20"/>
        <v>1</v>
      </c>
      <c r="AN18" s="93">
        <f t="shared" si="21"/>
        <v>0.2</v>
      </c>
      <c r="AO18" s="91">
        <v>0</v>
      </c>
      <c r="AP18" s="91">
        <v>0</v>
      </c>
      <c r="AQ18" s="91">
        <v>0</v>
      </c>
      <c r="AR18" s="91">
        <v>0</v>
      </c>
      <c r="AS18" s="91">
        <v>1</v>
      </c>
      <c r="AT18" s="92"/>
      <c r="AV18" s="93">
        <f t="shared" si="22"/>
        <v>0.2</v>
      </c>
      <c r="AW18" s="91">
        <v>0</v>
      </c>
      <c r="AX18" s="91">
        <v>0</v>
      </c>
      <c r="AY18" s="91">
        <v>0</v>
      </c>
      <c r="AZ18" s="91">
        <v>0</v>
      </c>
      <c r="BA18" s="91">
        <v>1</v>
      </c>
      <c r="BB18" s="92"/>
      <c r="BD18" s="93">
        <f t="shared" si="23"/>
        <v>0.1</v>
      </c>
      <c r="BE18" s="91">
        <v>0</v>
      </c>
      <c r="BF18" s="91">
        <v>0</v>
      </c>
      <c r="BG18" s="91">
        <v>0</v>
      </c>
      <c r="BH18" s="91">
        <v>0</v>
      </c>
      <c r="BI18" s="91">
        <v>0.5</v>
      </c>
      <c r="BJ18" s="92"/>
      <c r="BL18" s="93">
        <f t="shared" si="24"/>
        <v>0.4</v>
      </c>
      <c r="BM18" s="91">
        <v>0</v>
      </c>
      <c r="BN18" s="91">
        <v>0</v>
      </c>
      <c r="BO18" s="91">
        <v>0</v>
      </c>
      <c r="BP18" s="91">
        <v>0</v>
      </c>
      <c r="BQ18" s="91">
        <v>2</v>
      </c>
      <c r="BR18" s="92"/>
      <c r="BT18" s="93">
        <f t="shared" si="25"/>
        <v>0.3</v>
      </c>
      <c r="BU18" s="91">
        <v>0</v>
      </c>
      <c r="BV18" s="91">
        <v>0</v>
      </c>
      <c r="BW18" s="91">
        <v>0</v>
      </c>
      <c r="BX18" s="91">
        <v>0</v>
      </c>
      <c r="BY18" s="91">
        <v>1.5</v>
      </c>
      <c r="BZ18" s="92"/>
      <c r="CB18" s="93">
        <f t="shared" si="26"/>
        <v>0.7</v>
      </c>
      <c r="CC18" s="91">
        <v>0</v>
      </c>
      <c r="CD18" s="91">
        <v>0</v>
      </c>
      <c r="CE18" s="91">
        <v>0</v>
      </c>
      <c r="CF18" s="91">
        <v>0</v>
      </c>
      <c r="CG18" s="91">
        <v>3.5</v>
      </c>
      <c r="CJ18" s="93">
        <f t="shared" si="27"/>
        <v>1.875</v>
      </c>
      <c r="CL18" s="91">
        <v>0</v>
      </c>
      <c r="CM18" s="91">
        <v>0</v>
      </c>
      <c r="CN18" s="91">
        <v>0</v>
      </c>
      <c r="CO18" s="91">
        <v>7.5</v>
      </c>
      <c r="CR18" s="93">
        <f t="shared" si="28"/>
        <v>1.3</v>
      </c>
      <c r="CS18" s="91">
        <v>0</v>
      </c>
      <c r="CT18" s="91">
        <v>0</v>
      </c>
      <c r="CU18" s="91">
        <v>0</v>
      </c>
      <c r="CV18" s="91">
        <v>0</v>
      </c>
      <c r="CW18" s="91">
        <v>6.5</v>
      </c>
      <c r="CZ18" s="93">
        <f t="shared" si="29"/>
        <v>1.6</v>
      </c>
      <c r="DA18" s="91">
        <v>0</v>
      </c>
      <c r="DB18" s="91">
        <v>0</v>
      </c>
      <c r="DC18" s="91">
        <v>0</v>
      </c>
      <c r="DD18" s="91">
        <v>0</v>
      </c>
      <c r="DE18" s="91">
        <v>8</v>
      </c>
      <c r="DH18" s="93">
        <f t="shared" si="30"/>
        <v>1</v>
      </c>
      <c r="DI18" s="91">
        <v>0</v>
      </c>
      <c r="DJ18" s="91">
        <v>0</v>
      </c>
      <c r="DK18" s="91">
        <v>0</v>
      </c>
      <c r="DL18" s="91">
        <v>0</v>
      </c>
      <c r="DM18" s="91">
        <v>5</v>
      </c>
    </row>
    <row r="19" spans="1:117">
      <c r="A19" s="91">
        <v>10</v>
      </c>
      <c r="B19" s="91">
        <v>0.95</v>
      </c>
      <c r="C19" s="92">
        <f t="shared" si="31"/>
        <v>45675</v>
      </c>
      <c r="D19" s="93">
        <f t="shared" si="0"/>
        <v>1.125</v>
      </c>
      <c r="E19" s="93">
        <f t="shared" si="1"/>
        <v>1.125</v>
      </c>
      <c r="F19" s="93" t="str">
        <f t="shared" si="1"/>
        <v/>
      </c>
      <c r="G19" s="93" t="str">
        <f t="shared" si="1"/>
        <v/>
      </c>
      <c r="H19" s="93" t="str">
        <f t="shared" si="1"/>
        <v/>
      </c>
      <c r="I19" s="93" t="str">
        <f t="shared" si="1"/>
        <v/>
      </c>
      <c r="J19" s="93" t="str">
        <f t="shared" si="1"/>
        <v/>
      </c>
      <c r="K19" s="93" t="str">
        <f t="shared" si="1"/>
        <v/>
      </c>
      <c r="L19" s="93" t="str">
        <f t="shared" si="2"/>
        <v/>
      </c>
      <c r="M19" s="93">
        <f t="shared" si="3"/>
        <v>1</v>
      </c>
      <c r="N19" s="93" t="str">
        <f t="shared" si="4"/>
        <v/>
      </c>
      <c r="O19" s="93" t="str">
        <f t="shared" si="5"/>
        <v/>
      </c>
      <c r="P19" s="93" t="str">
        <f t="shared" si="6"/>
        <v/>
      </c>
      <c r="Q19" s="93" t="str">
        <f t="shared" si="7"/>
        <v/>
      </c>
      <c r="R19" s="93" t="str">
        <f t="shared" si="8"/>
        <v/>
      </c>
      <c r="S19" s="93">
        <f t="shared" si="9"/>
        <v>1</v>
      </c>
      <c r="T19" s="91">
        <f t="shared" si="10"/>
        <v>0</v>
      </c>
      <c r="AB19" s="93">
        <f t="shared" si="11"/>
        <v>2.2000000000000002</v>
      </c>
      <c r="AC19" s="93">
        <f t="shared" si="12"/>
        <v>1</v>
      </c>
      <c r="AD19" s="93">
        <f t="shared" si="13"/>
        <v>0.5</v>
      </c>
      <c r="AE19" s="93">
        <f t="shared" si="14"/>
        <v>0.4</v>
      </c>
      <c r="AF19" s="93">
        <f t="shared" si="15"/>
        <v>1.7</v>
      </c>
      <c r="AG19" s="93">
        <f t="shared" si="16"/>
        <v>1.4</v>
      </c>
      <c r="AH19" s="93">
        <f t="shared" si="17"/>
        <v>1.125</v>
      </c>
      <c r="AI19" s="93">
        <f t="shared" si="18"/>
        <v>1</v>
      </c>
      <c r="AJ19" s="93">
        <f t="shared" si="19"/>
        <v>1.4</v>
      </c>
      <c r="AK19" s="93">
        <f t="shared" si="20"/>
        <v>1</v>
      </c>
      <c r="AN19" s="93">
        <f t="shared" si="21"/>
        <v>2.2000000000000002</v>
      </c>
      <c r="AO19" s="91">
        <v>0</v>
      </c>
      <c r="AP19" s="91">
        <v>0</v>
      </c>
      <c r="AQ19" s="91">
        <v>0</v>
      </c>
      <c r="AR19" s="91">
        <v>0</v>
      </c>
      <c r="AS19" s="91">
        <v>11</v>
      </c>
      <c r="AT19" s="92"/>
      <c r="AV19" s="93">
        <f t="shared" si="22"/>
        <v>1</v>
      </c>
      <c r="AW19" s="91">
        <v>0</v>
      </c>
      <c r="AX19" s="91">
        <v>0</v>
      </c>
      <c r="AY19" s="91">
        <v>0</v>
      </c>
      <c r="AZ19" s="91">
        <v>0</v>
      </c>
      <c r="BA19" s="91">
        <v>5</v>
      </c>
      <c r="BB19" s="92"/>
      <c r="BD19" s="93">
        <f t="shared" si="23"/>
        <v>0.5</v>
      </c>
      <c r="BE19" s="91">
        <v>0</v>
      </c>
      <c r="BF19" s="91">
        <v>0</v>
      </c>
      <c r="BG19" s="91">
        <v>0</v>
      </c>
      <c r="BH19" s="91">
        <v>0</v>
      </c>
      <c r="BI19" s="91">
        <v>2.5</v>
      </c>
      <c r="BJ19" s="92"/>
      <c r="BL19" s="93">
        <f t="shared" si="24"/>
        <v>0.4</v>
      </c>
      <c r="BM19" s="91">
        <v>0</v>
      </c>
      <c r="BN19" s="91">
        <v>0</v>
      </c>
      <c r="BO19" s="91">
        <v>0</v>
      </c>
      <c r="BP19" s="91">
        <v>0</v>
      </c>
      <c r="BQ19" s="91">
        <v>2</v>
      </c>
      <c r="BR19" s="92"/>
      <c r="BT19" s="93">
        <f t="shared" si="25"/>
        <v>1.7</v>
      </c>
      <c r="BU19" s="91">
        <v>0</v>
      </c>
      <c r="BV19" s="91">
        <v>0</v>
      </c>
      <c r="BW19" s="91">
        <v>0</v>
      </c>
      <c r="BX19" s="91">
        <v>0</v>
      </c>
      <c r="BY19" s="91">
        <v>8.5</v>
      </c>
      <c r="BZ19" s="92"/>
      <c r="CB19" s="93">
        <f t="shared" si="26"/>
        <v>1.4</v>
      </c>
      <c r="CC19" s="91">
        <v>1</v>
      </c>
      <c r="CD19" s="91">
        <v>0</v>
      </c>
      <c r="CE19" s="91">
        <v>0</v>
      </c>
      <c r="CF19" s="91">
        <v>0</v>
      </c>
      <c r="CG19" s="91">
        <v>6</v>
      </c>
      <c r="CJ19" s="93">
        <f t="shared" si="27"/>
        <v>1.125</v>
      </c>
      <c r="CL19" s="91">
        <v>0</v>
      </c>
      <c r="CM19" s="91">
        <v>0</v>
      </c>
      <c r="CN19" s="91">
        <v>0</v>
      </c>
      <c r="CO19" s="91">
        <v>4.5</v>
      </c>
      <c r="CR19" s="93">
        <f t="shared" si="28"/>
        <v>1</v>
      </c>
      <c r="CS19" s="91">
        <v>0</v>
      </c>
      <c r="CT19" s="91">
        <v>0</v>
      </c>
      <c r="CU19" s="91">
        <v>0</v>
      </c>
      <c r="CV19" s="91">
        <v>0</v>
      </c>
      <c r="CW19" s="91">
        <v>5</v>
      </c>
      <c r="CZ19" s="93">
        <f t="shared" si="29"/>
        <v>1.4</v>
      </c>
      <c r="DA19" s="91">
        <v>1.5</v>
      </c>
      <c r="DB19" s="91">
        <v>0</v>
      </c>
      <c r="DC19" s="91">
        <v>0</v>
      </c>
      <c r="DD19" s="91">
        <v>0</v>
      </c>
      <c r="DE19" s="91">
        <v>5.5</v>
      </c>
      <c r="DH19" s="93">
        <f t="shared" si="30"/>
        <v>1</v>
      </c>
      <c r="DI19" s="91">
        <v>2</v>
      </c>
      <c r="DJ19" s="91">
        <v>0</v>
      </c>
      <c r="DK19" s="91">
        <v>0</v>
      </c>
      <c r="DL19" s="91">
        <v>0</v>
      </c>
      <c r="DM19" s="91">
        <v>3</v>
      </c>
    </row>
    <row r="20" spans="1:117">
      <c r="A20" s="91">
        <v>15</v>
      </c>
      <c r="B20" s="91">
        <v>0.9</v>
      </c>
      <c r="C20" s="92">
        <f t="shared" si="31"/>
        <v>45676</v>
      </c>
      <c r="D20" s="93">
        <f t="shared" si="0"/>
        <v>0</v>
      </c>
      <c r="E20" s="93" t="str">
        <f t="shared" si="1"/>
        <v/>
      </c>
      <c r="F20" s="93" t="str">
        <f t="shared" si="1"/>
        <v/>
      </c>
      <c r="G20" s="93" t="str">
        <f t="shared" si="1"/>
        <v/>
      </c>
      <c r="H20" s="93" t="str">
        <f t="shared" si="1"/>
        <v/>
      </c>
      <c r="I20" s="93" t="str">
        <f t="shared" si="1"/>
        <v/>
      </c>
      <c r="J20" s="93" t="str">
        <f t="shared" si="1"/>
        <v/>
      </c>
      <c r="K20" s="93" t="str">
        <f t="shared" si="1"/>
        <v/>
      </c>
      <c r="L20" s="93">
        <f t="shared" si="2"/>
        <v>0</v>
      </c>
      <c r="M20" s="93" t="str">
        <f t="shared" si="3"/>
        <v/>
      </c>
      <c r="N20" s="93" t="str">
        <f t="shared" si="4"/>
        <v/>
      </c>
      <c r="O20" s="93" t="str">
        <f t="shared" si="5"/>
        <v/>
      </c>
      <c r="P20" s="93" t="str">
        <f t="shared" si="6"/>
        <v/>
      </c>
      <c r="Q20" s="93" t="str">
        <f t="shared" si="7"/>
        <v/>
      </c>
      <c r="R20" s="93" t="str">
        <f t="shared" si="8"/>
        <v/>
      </c>
      <c r="S20" s="93">
        <f t="shared" si="9"/>
        <v>0</v>
      </c>
      <c r="T20" s="91">
        <f t="shared" si="10"/>
        <v>0</v>
      </c>
      <c r="AB20" s="93">
        <f t="shared" si="11"/>
        <v>0</v>
      </c>
      <c r="AC20" s="93">
        <f t="shared" si="12"/>
        <v>0</v>
      </c>
      <c r="AD20" s="93">
        <f t="shared" si="13"/>
        <v>0.1</v>
      </c>
      <c r="AE20" s="93">
        <f t="shared" si="14"/>
        <v>0</v>
      </c>
      <c r="AF20" s="93">
        <f t="shared" si="15"/>
        <v>0.1</v>
      </c>
      <c r="AG20" s="93">
        <f t="shared" si="16"/>
        <v>0</v>
      </c>
      <c r="AH20" s="93">
        <f t="shared" si="17"/>
        <v>0</v>
      </c>
      <c r="AI20" s="93">
        <f t="shared" si="18"/>
        <v>0</v>
      </c>
      <c r="AJ20" s="93">
        <f t="shared" si="19"/>
        <v>0</v>
      </c>
      <c r="AK20" s="93">
        <f t="shared" si="20"/>
        <v>0</v>
      </c>
      <c r="AN20" s="93">
        <f t="shared" si="21"/>
        <v>0</v>
      </c>
      <c r="AO20" s="91">
        <v>0</v>
      </c>
      <c r="AP20" s="91">
        <v>0</v>
      </c>
      <c r="AQ20" s="91">
        <v>0</v>
      </c>
      <c r="AR20" s="91">
        <v>0</v>
      </c>
      <c r="AS20" s="91">
        <v>0</v>
      </c>
      <c r="AT20" s="92"/>
      <c r="AV20" s="93">
        <f t="shared" si="22"/>
        <v>0</v>
      </c>
      <c r="AW20" s="91">
        <v>0</v>
      </c>
      <c r="AX20" s="91">
        <v>0</v>
      </c>
      <c r="AY20" s="91">
        <v>0</v>
      </c>
      <c r="AZ20" s="91">
        <v>0</v>
      </c>
      <c r="BA20" s="91">
        <v>0</v>
      </c>
      <c r="BB20" s="92"/>
      <c r="BD20" s="93">
        <f t="shared" si="23"/>
        <v>0.1</v>
      </c>
      <c r="BE20" s="91">
        <v>0</v>
      </c>
      <c r="BF20" s="91">
        <v>0.5</v>
      </c>
      <c r="BG20" s="91">
        <v>0</v>
      </c>
      <c r="BH20" s="91">
        <v>0</v>
      </c>
      <c r="BI20" s="91">
        <v>0</v>
      </c>
      <c r="BJ20" s="92"/>
      <c r="BL20" s="93">
        <f t="shared" si="24"/>
        <v>0</v>
      </c>
      <c r="BM20" s="91">
        <v>0</v>
      </c>
      <c r="BN20" s="91">
        <v>0</v>
      </c>
      <c r="BO20" s="91">
        <v>0</v>
      </c>
      <c r="BP20" s="91">
        <v>0</v>
      </c>
      <c r="BQ20" s="91">
        <v>0</v>
      </c>
      <c r="BR20" s="92"/>
      <c r="BT20" s="93">
        <f t="shared" si="25"/>
        <v>0.1</v>
      </c>
      <c r="BU20" s="91">
        <v>0</v>
      </c>
      <c r="BV20" s="91">
        <v>0</v>
      </c>
      <c r="BW20" s="91">
        <v>0</v>
      </c>
      <c r="BX20" s="91">
        <v>0</v>
      </c>
      <c r="BY20" s="91">
        <v>0.5</v>
      </c>
      <c r="BZ20" s="92"/>
      <c r="CB20" s="93">
        <f t="shared" si="26"/>
        <v>0</v>
      </c>
      <c r="CC20" s="91">
        <v>0</v>
      </c>
      <c r="CD20" s="91">
        <v>0</v>
      </c>
      <c r="CE20" s="91">
        <v>0</v>
      </c>
      <c r="CF20" s="91">
        <v>0</v>
      </c>
      <c r="CG20" s="91">
        <v>0</v>
      </c>
      <c r="CJ20" s="93">
        <f t="shared" si="27"/>
        <v>0</v>
      </c>
      <c r="CL20" s="91">
        <v>0</v>
      </c>
      <c r="CM20" s="91">
        <v>0</v>
      </c>
      <c r="CN20" s="91">
        <v>0</v>
      </c>
      <c r="CO20" s="91">
        <v>0</v>
      </c>
      <c r="CR20" s="93">
        <f t="shared" si="28"/>
        <v>0</v>
      </c>
      <c r="CS20" s="91">
        <v>0</v>
      </c>
      <c r="CT20" s="91">
        <v>0</v>
      </c>
      <c r="CU20" s="91">
        <v>0</v>
      </c>
      <c r="CV20" s="91">
        <v>0</v>
      </c>
      <c r="CW20" s="91">
        <v>0</v>
      </c>
      <c r="CZ20" s="93">
        <f t="shared" si="29"/>
        <v>0</v>
      </c>
      <c r="DA20" s="91">
        <v>0</v>
      </c>
      <c r="DB20" s="91">
        <v>0</v>
      </c>
      <c r="DC20" s="91">
        <v>0</v>
      </c>
      <c r="DD20" s="91">
        <v>0</v>
      </c>
      <c r="DE20" s="91">
        <v>0</v>
      </c>
      <c r="DH20" s="93">
        <f t="shared" si="30"/>
        <v>0</v>
      </c>
      <c r="DI20" s="91">
        <v>0</v>
      </c>
      <c r="DJ20" s="91">
        <v>0</v>
      </c>
      <c r="DK20" s="91">
        <v>0</v>
      </c>
      <c r="DL20" s="91">
        <v>0</v>
      </c>
      <c r="DM20" s="91">
        <v>0</v>
      </c>
    </row>
    <row r="21" spans="1:117">
      <c r="A21" s="91">
        <v>20</v>
      </c>
      <c r="B21" s="91">
        <v>0.85</v>
      </c>
      <c r="C21" s="92">
        <f t="shared" si="31"/>
        <v>45677</v>
      </c>
      <c r="D21" s="93">
        <f t="shared" si="0"/>
        <v>0</v>
      </c>
      <c r="E21" s="93" t="str">
        <f t="shared" si="1"/>
        <v/>
      </c>
      <c r="F21" s="93" t="str">
        <f t="shared" si="1"/>
        <v/>
      </c>
      <c r="G21" s="93" t="str">
        <f t="shared" si="1"/>
        <v/>
      </c>
      <c r="H21" s="93" t="str">
        <f t="shared" si="1"/>
        <v/>
      </c>
      <c r="I21" s="93" t="str">
        <f t="shared" si="1"/>
        <v/>
      </c>
      <c r="J21" s="93" t="str">
        <f t="shared" si="1"/>
        <v/>
      </c>
      <c r="K21" s="93" t="str">
        <f t="shared" si="1"/>
        <v/>
      </c>
      <c r="L21" s="93">
        <f t="shared" si="2"/>
        <v>0</v>
      </c>
      <c r="M21" s="93" t="str">
        <f t="shared" si="3"/>
        <v/>
      </c>
      <c r="N21" s="93" t="str">
        <f t="shared" si="4"/>
        <v/>
      </c>
      <c r="O21" s="93" t="str">
        <f t="shared" si="5"/>
        <v/>
      </c>
      <c r="P21" s="93" t="str">
        <f t="shared" si="6"/>
        <v/>
      </c>
      <c r="Q21" s="93" t="str">
        <f t="shared" si="7"/>
        <v/>
      </c>
      <c r="R21" s="93" t="str">
        <f t="shared" si="8"/>
        <v/>
      </c>
      <c r="S21" s="93">
        <f t="shared" si="9"/>
        <v>0</v>
      </c>
      <c r="T21" s="91">
        <f t="shared" si="10"/>
        <v>0</v>
      </c>
      <c r="AB21" s="93">
        <f t="shared" si="11"/>
        <v>3.6</v>
      </c>
      <c r="AC21" s="93">
        <f t="shared" si="12"/>
        <v>3.5</v>
      </c>
      <c r="AD21" s="93">
        <f t="shared" si="13"/>
        <v>4.0999999999999996</v>
      </c>
      <c r="AE21" s="93">
        <f t="shared" si="14"/>
        <v>3.3</v>
      </c>
      <c r="AF21" s="93">
        <f t="shared" si="15"/>
        <v>5.2</v>
      </c>
      <c r="AG21" s="93">
        <f t="shared" si="16"/>
        <v>3.7</v>
      </c>
      <c r="AH21" s="93">
        <f t="shared" si="17"/>
        <v>0</v>
      </c>
      <c r="AI21" s="93">
        <f t="shared" si="18"/>
        <v>0.3</v>
      </c>
      <c r="AJ21" s="93">
        <f t="shared" si="19"/>
        <v>2.1</v>
      </c>
      <c r="AK21" s="93">
        <f t="shared" si="20"/>
        <v>1</v>
      </c>
      <c r="AN21" s="93">
        <f t="shared" si="21"/>
        <v>3.6</v>
      </c>
      <c r="AO21" s="91">
        <v>18</v>
      </c>
      <c r="AP21" s="91">
        <v>0</v>
      </c>
      <c r="AQ21" s="91">
        <v>0</v>
      </c>
      <c r="AR21" s="91">
        <v>0</v>
      </c>
      <c r="AS21" s="91">
        <v>0</v>
      </c>
      <c r="AT21" s="92"/>
      <c r="AV21" s="93">
        <f t="shared" si="22"/>
        <v>3.5</v>
      </c>
      <c r="AW21" s="91">
        <v>17.5</v>
      </c>
      <c r="AX21" s="91">
        <v>0</v>
      </c>
      <c r="AY21" s="91">
        <v>0</v>
      </c>
      <c r="AZ21" s="91">
        <v>0</v>
      </c>
      <c r="BA21" s="91">
        <v>0</v>
      </c>
      <c r="BB21" s="92"/>
      <c r="BD21" s="93">
        <f t="shared" si="23"/>
        <v>4.0999999999999996</v>
      </c>
      <c r="BE21" s="91">
        <v>20.5</v>
      </c>
      <c r="BF21" s="91">
        <v>0</v>
      </c>
      <c r="BG21" s="91">
        <v>0</v>
      </c>
      <c r="BH21" s="91">
        <v>0</v>
      </c>
      <c r="BI21" s="91">
        <v>0</v>
      </c>
      <c r="BJ21" s="92"/>
      <c r="BL21" s="93">
        <f t="shared" si="24"/>
        <v>3.3</v>
      </c>
      <c r="BM21" s="91">
        <v>16.5</v>
      </c>
      <c r="BN21" s="91">
        <v>0</v>
      </c>
      <c r="BO21" s="91">
        <v>0</v>
      </c>
      <c r="BP21" s="91">
        <v>0</v>
      </c>
      <c r="BQ21" s="91">
        <v>0</v>
      </c>
      <c r="BR21" s="92"/>
      <c r="BT21" s="93">
        <f t="shared" si="25"/>
        <v>5.2</v>
      </c>
      <c r="BU21" s="91">
        <v>26</v>
      </c>
      <c r="BV21" s="91">
        <v>0</v>
      </c>
      <c r="BW21" s="91">
        <v>0</v>
      </c>
      <c r="BX21" s="91">
        <v>0</v>
      </c>
      <c r="BY21" s="91">
        <v>0</v>
      </c>
      <c r="BZ21" s="92"/>
      <c r="CB21" s="93">
        <f t="shared" si="26"/>
        <v>3.7</v>
      </c>
      <c r="CC21" s="91">
        <v>18.5</v>
      </c>
      <c r="CD21" s="91">
        <v>0</v>
      </c>
      <c r="CE21" s="91">
        <v>0</v>
      </c>
      <c r="CF21" s="91">
        <v>0</v>
      </c>
      <c r="CG21" s="91">
        <v>0</v>
      </c>
      <c r="CJ21" s="93">
        <f t="shared" si="27"/>
        <v>0</v>
      </c>
      <c r="CL21" s="91">
        <v>0</v>
      </c>
      <c r="CM21" s="91">
        <v>0</v>
      </c>
      <c r="CN21" s="91">
        <v>0</v>
      </c>
      <c r="CO21" s="91">
        <v>0</v>
      </c>
      <c r="CR21" s="93">
        <f t="shared" si="28"/>
        <v>0.3</v>
      </c>
      <c r="CS21" s="91">
        <v>1.5</v>
      </c>
      <c r="CT21" s="91">
        <v>0</v>
      </c>
      <c r="CU21" s="91">
        <v>0</v>
      </c>
      <c r="CV21" s="91">
        <v>0</v>
      </c>
      <c r="CW21" s="91">
        <v>0</v>
      </c>
      <c r="CZ21" s="93">
        <f t="shared" si="29"/>
        <v>2.1</v>
      </c>
      <c r="DA21" s="91">
        <v>10.5</v>
      </c>
      <c r="DB21" s="91">
        <v>0</v>
      </c>
      <c r="DC21" s="91">
        <v>0</v>
      </c>
      <c r="DD21" s="91">
        <v>0</v>
      </c>
      <c r="DE21" s="91">
        <v>0</v>
      </c>
      <c r="DH21" s="93">
        <f t="shared" si="30"/>
        <v>1</v>
      </c>
      <c r="DI21" s="91">
        <v>5</v>
      </c>
      <c r="DJ21" s="91">
        <v>0</v>
      </c>
      <c r="DK21" s="91">
        <v>0</v>
      </c>
      <c r="DL21" s="91">
        <v>0</v>
      </c>
      <c r="DM21" s="91">
        <v>0</v>
      </c>
    </row>
    <row r="22" spans="1:117">
      <c r="A22" s="91">
        <v>25</v>
      </c>
      <c r="B22" s="91">
        <v>0.8</v>
      </c>
      <c r="C22" s="92">
        <f t="shared" si="31"/>
        <v>45678</v>
      </c>
      <c r="D22" s="93">
        <f t="shared" si="0"/>
        <v>0</v>
      </c>
      <c r="E22" s="93" t="str">
        <f t="shared" si="1"/>
        <v/>
      </c>
      <c r="F22" s="93" t="str">
        <f t="shared" si="1"/>
        <v/>
      </c>
      <c r="G22" s="93" t="str">
        <f t="shared" si="1"/>
        <v/>
      </c>
      <c r="H22" s="93" t="str">
        <f t="shared" si="1"/>
        <v/>
      </c>
      <c r="I22" s="93" t="str">
        <f t="shared" si="1"/>
        <v/>
      </c>
      <c r="J22" s="93" t="str">
        <f t="shared" si="1"/>
        <v/>
      </c>
      <c r="K22" s="93" t="str">
        <f t="shared" si="1"/>
        <v/>
      </c>
      <c r="L22" s="93">
        <f t="shared" si="2"/>
        <v>0</v>
      </c>
      <c r="M22" s="93" t="str">
        <f t="shared" si="3"/>
        <v/>
      </c>
      <c r="N22" s="93" t="str">
        <f t="shared" si="4"/>
        <v/>
      </c>
      <c r="O22" s="93" t="str">
        <f t="shared" si="5"/>
        <v/>
      </c>
      <c r="P22" s="93" t="str">
        <f t="shared" si="6"/>
        <v/>
      </c>
      <c r="Q22" s="93" t="str">
        <f t="shared" si="7"/>
        <v/>
      </c>
      <c r="R22" s="93" t="str">
        <f t="shared" si="8"/>
        <v/>
      </c>
      <c r="S22" s="93">
        <f t="shared" si="9"/>
        <v>0</v>
      </c>
      <c r="T22" s="91">
        <f t="shared" si="10"/>
        <v>0</v>
      </c>
      <c r="AB22" s="93">
        <f t="shared" si="11"/>
        <v>8.6</v>
      </c>
      <c r="AC22" s="93">
        <f t="shared" si="12"/>
        <v>10.199999999999999</v>
      </c>
      <c r="AD22" s="93">
        <f t="shared" si="13"/>
        <v>9</v>
      </c>
      <c r="AE22" s="93">
        <f t="shared" si="14"/>
        <v>8.1</v>
      </c>
      <c r="AF22" s="93">
        <f t="shared" si="15"/>
        <v>11</v>
      </c>
      <c r="AG22" s="93">
        <f t="shared" si="16"/>
        <v>9.6999999999999993</v>
      </c>
      <c r="AH22" s="93">
        <f t="shared" si="17"/>
        <v>0</v>
      </c>
      <c r="AI22" s="93">
        <f t="shared" si="18"/>
        <v>2.2999999999999998</v>
      </c>
      <c r="AJ22" s="93">
        <f t="shared" si="19"/>
        <v>3.1</v>
      </c>
      <c r="AK22" s="93">
        <f t="shared" si="20"/>
        <v>4.9000000000000004</v>
      </c>
      <c r="AN22" s="93">
        <f t="shared" si="21"/>
        <v>8.6</v>
      </c>
      <c r="AO22" s="91">
        <v>43</v>
      </c>
      <c r="AP22" s="91">
        <v>0</v>
      </c>
      <c r="AQ22" s="91">
        <v>0</v>
      </c>
      <c r="AR22" s="91">
        <v>0</v>
      </c>
      <c r="AS22" s="91">
        <v>0</v>
      </c>
      <c r="AT22" s="92"/>
      <c r="AV22" s="93">
        <f t="shared" si="22"/>
        <v>10.199999999999999</v>
      </c>
      <c r="AW22" s="91">
        <v>51</v>
      </c>
      <c r="AX22" s="91">
        <v>0</v>
      </c>
      <c r="AY22" s="91">
        <v>0</v>
      </c>
      <c r="AZ22" s="91">
        <v>0</v>
      </c>
      <c r="BA22" s="91">
        <v>0</v>
      </c>
      <c r="BB22" s="92"/>
      <c r="BD22" s="93">
        <f t="shared" si="23"/>
        <v>9</v>
      </c>
      <c r="BE22" s="91">
        <v>45</v>
      </c>
      <c r="BF22" s="91">
        <v>0</v>
      </c>
      <c r="BG22" s="91">
        <v>0</v>
      </c>
      <c r="BH22" s="91">
        <v>0</v>
      </c>
      <c r="BI22" s="91">
        <v>0</v>
      </c>
      <c r="BJ22" s="92"/>
      <c r="BL22" s="93">
        <f t="shared" si="24"/>
        <v>8.1</v>
      </c>
      <c r="BM22" s="91">
        <v>40.5</v>
      </c>
      <c r="BN22" s="91">
        <v>0</v>
      </c>
      <c r="BO22" s="91">
        <v>0</v>
      </c>
      <c r="BP22" s="91">
        <v>0</v>
      </c>
      <c r="BQ22" s="91">
        <v>0</v>
      </c>
      <c r="BR22" s="92"/>
      <c r="BT22" s="93">
        <f t="shared" si="25"/>
        <v>11</v>
      </c>
      <c r="BU22" s="91">
        <v>55</v>
      </c>
      <c r="BV22" s="91">
        <v>0</v>
      </c>
      <c r="BW22" s="91">
        <v>0</v>
      </c>
      <c r="BX22" s="91">
        <v>0</v>
      </c>
      <c r="BY22" s="91">
        <v>0</v>
      </c>
      <c r="BZ22" s="92"/>
      <c r="CB22" s="93">
        <f t="shared" si="26"/>
        <v>9.6999999999999993</v>
      </c>
      <c r="CC22" s="91">
        <v>48.5</v>
      </c>
      <c r="CD22" s="91">
        <v>0</v>
      </c>
      <c r="CE22" s="91">
        <v>0</v>
      </c>
      <c r="CF22" s="91">
        <v>0</v>
      </c>
      <c r="CG22" s="91">
        <v>0</v>
      </c>
      <c r="CJ22" s="93">
        <f t="shared" si="27"/>
        <v>0</v>
      </c>
      <c r="CL22" s="91">
        <v>0</v>
      </c>
      <c r="CM22" s="91">
        <v>0</v>
      </c>
      <c r="CN22" s="91">
        <v>0</v>
      </c>
      <c r="CO22" s="91">
        <v>0</v>
      </c>
      <c r="CR22" s="93">
        <f t="shared" si="28"/>
        <v>2.2999999999999998</v>
      </c>
      <c r="CS22" s="91">
        <v>11.5</v>
      </c>
      <c r="CT22" s="91">
        <v>0</v>
      </c>
      <c r="CU22" s="91">
        <v>0</v>
      </c>
      <c r="CV22" s="91">
        <v>0</v>
      </c>
      <c r="CW22" s="91">
        <v>0</v>
      </c>
      <c r="CZ22" s="93">
        <f t="shared" si="29"/>
        <v>3.1</v>
      </c>
      <c r="DA22" s="91">
        <v>15.5</v>
      </c>
      <c r="DB22" s="91">
        <v>0</v>
      </c>
      <c r="DC22" s="91">
        <v>0</v>
      </c>
      <c r="DD22" s="91">
        <v>0</v>
      </c>
      <c r="DE22" s="91">
        <v>0</v>
      </c>
      <c r="DH22" s="93">
        <f t="shared" si="30"/>
        <v>4.9000000000000004</v>
      </c>
      <c r="DI22" s="91">
        <v>24.5</v>
      </c>
      <c r="DJ22" s="91">
        <v>0</v>
      </c>
      <c r="DK22" s="91">
        <v>0</v>
      </c>
      <c r="DL22" s="91">
        <v>0</v>
      </c>
      <c r="DM22" s="91">
        <v>0</v>
      </c>
    </row>
    <row r="23" spans="1:117">
      <c r="A23" s="91">
        <v>30</v>
      </c>
      <c r="B23" s="91">
        <v>0.7</v>
      </c>
      <c r="C23" s="92">
        <f t="shared" si="31"/>
        <v>45679</v>
      </c>
      <c r="D23" s="93">
        <f t="shared" si="0"/>
        <v>0</v>
      </c>
      <c r="E23" s="93" t="str">
        <f t="shared" si="1"/>
        <v/>
      </c>
      <c r="F23" s="93" t="str">
        <f t="shared" si="1"/>
        <v/>
      </c>
      <c r="G23" s="93" t="str">
        <f t="shared" si="1"/>
        <v/>
      </c>
      <c r="H23" s="93" t="str">
        <f t="shared" si="1"/>
        <v/>
      </c>
      <c r="I23" s="93" t="str">
        <f t="shared" si="1"/>
        <v/>
      </c>
      <c r="J23" s="93" t="str">
        <f t="shared" si="1"/>
        <v/>
      </c>
      <c r="K23" s="93" t="str">
        <f t="shared" si="1"/>
        <v/>
      </c>
      <c r="L23" s="93">
        <f t="shared" si="2"/>
        <v>0</v>
      </c>
      <c r="M23" s="93" t="str">
        <f t="shared" si="3"/>
        <v/>
      </c>
      <c r="N23" s="93" t="str">
        <f t="shared" si="4"/>
        <v/>
      </c>
      <c r="O23" s="93" t="str">
        <f t="shared" si="5"/>
        <v/>
      </c>
      <c r="P23" s="93" t="str">
        <f t="shared" si="6"/>
        <v/>
      </c>
      <c r="Q23" s="93" t="str">
        <f t="shared" si="7"/>
        <v/>
      </c>
      <c r="R23" s="93" t="str">
        <f t="shared" si="8"/>
        <v/>
      </c>
      <c r="S23" s="93">
        <f t="shared" si="9"/>
        <v>0</v>
      </c>
      <c r="T23" s="91">
        <f t="shared" si="10"/>
        <v>0</v>
      </c>
      <c r="AB23" s="93">
        <f t="shared" si="11"/>
        <v>0.4</v>
      </c>
      <c r="AC23" s="93">
        <f t="shared" si="12"/>
        <v>0</v>
      </c>
      <c r="AD23" s="93">
        <f t="shared" si="13"/>
        <v>0</v>
      </c>
      <c r="AE23" s="93">
        <f t="shared" si="14"/>
        <v>0</v>
      </c>
      <c r="AF23" s="93">
        <f t="shared" si="15"/>
        <v>0.3</v>
      </c>
      <c r="AG23" s="93">
        <f t="shared" si="16"/>
        <v>0.2</v>
      </c>
      <c r="AH23" s="93">
        <f t="shared" si="17"/>
        <v>0</v>
      </c>
      <c r="AI23" s="93">
        <f t="shared" si="18"/>
        <v>0.1</v>
      </c>
      <c r="AJ23" s="93">
        <f t="shared" si="19"/>
        <v>0</v>
      </c>
      <c r="AK23" s="93">
        <f t="shared" si="20"/>
        <v>0</v>
      </c>
      <c r="AN23" s="93">
        <f t="shared" si="21"/>
        <v>0.4</v>
      </c>
      <c r="AO23" s="91">
        <v>2</v>
      </c>
      <c r="AP23" s="91">
        <v>0</v>
      </c>
      <c r="AQ23" s="91">
        <v>0</v>
      </c>
      <c r="AR23" s="91">
        <v>0</v>
      </c>
      <c r="AS23" s="91">
        <v>0</v>
      </c>
      <c r="AT23" s="92"/>
      <c r="AV23" s="93">
        <f t="shared" si="22"/>
        <v>0</v>
      </c>
      <c r="AW23" s="91">
        <v>0</v>
      </c>
      <c r="AX23" s="91">
        <v>0</v>
      </c>
      <c r="AY23" s="91">
        <v>0</v>
      </c>
      <c r="AZ23" s="91">
        <v>0</v>
      </c>
      <c r="BA23" s="91">
        <v>0</v>
      </c>
      <c r="BB23" s="92"/>
      <c r="BD23" s="93">
        <f t="shared" si="23"/>
        <v>0</v>
      </c>
      <c r="BE23" s="91">
        <v>0</v>
      </c>
      <c r="BF23" s="91">
        <v>0</v>
      </c>
      <c r="BG23" s="91">
        <v>0</v>
      </c>
      <c r="BH23" s="91">
        <v>0</v>
      </c>
      <c r="BI23" s="91">
        <v>0</v>
      </c>
      <c r="BJ23" s="92"/>
      <c r="BL23" s="93">
        <f t="shared" si="24"/>
        <v>0</v>
      </c>
      <c r="BM23" s="91">
        <v>0</v>
      </c>
      <c r="BN23" s="91">
        <v>0</v>
      </c>
      <c r="BO23" s="91">
        <v>0</v>
      </c>
      <c r="BP23" s="91">
        <v>0</v>
      </c>
      <c r="BQ23" s="91">
        <v>0</v>
      </c>
      <c r="BR23" s="92"/>
      <c r="BT23" s="93">
        <f t="shared" si="25"/>
        <v>0.3</v>
      </c>
      <c r="BU23" s="91">
        <v>1.5</v>
      </c>
      <c r="BV23" s="91">
        <v>0</v>
      </c>
      <c r="BW23" s="91">
        <v>0</v>
      </c>
      <c r="BX23" s="91">
        <v>0</v>
      </c>
      <c r="BY23" s="91">
        <v>0</v>
      </c>
      <c r="BZ23" s="92"/>
      <c r="CB23" s="93">
        <f t="shared" si="26"/>
        <v>0.2</v>
      </c>
      <c r="CC23" s="91">
        <v>1</v>
      </c>
      <c r="CD23" s="91">
        <v>0</v>
      </c>
      <c r="CE23" s="91">
        <v>0</v>
      </c>
      <c r="CF23" s="91">
        <v>0</v>
      </c>
      <c r="CG23" s="91">
        <v>0</v>
      </c>
      <c r="CJ23" s="93">
        <f t="shared" si="27"/>
        <v>0</v>
      </c>
      <c r="CL23" s="91">
        <v>0</v>
      </c>
      <c r="CM23" s="91">
        <v>0</v>
      </c>
      <c r="CN23" s="91">
        <v>0</v>
      </c>
      <c r="CO23" s="91">
        <v>0</v>
      </c>
      <c r="CR23" s="93">
        <f t="shared" si="28"/>
        <v>0.1</v>
      </c>
      <c r="CS23" s="91">
        <v>0.5</v>
      </c>
      <c r="CT23" s="91">
        <v>0</v>
      </c>
      <c r="CU23" s="91">
        <v>0</v>
      </c>
      <c r="CV23" s="91">
        <v>0</v>
      </c>
      <c r="CW23" s="91">
        <v>0</v>
      </c>
      <c r="CZ23" s="93">
        <f t="shared" si="29"/>
        <v>0</v>
      </c>
      <c r="DA23" s="91">
        <v>0</v>
      </c>
      <c r="DB23" s="91">
        <v>0</v>
      </c>
      <c r="DC23" s="91">
        <v>0</v>
      </c>
      <c r="DD23" s="91">
        <v>0</v>
      </c>
      <c r="DE23" s="91">
        <v>0</v>
      </c>
      <c r="DH23" s="93">
        <f t="shared" si="30"/>
        <v>0</v>
      </c>
      <c r="DI23" s="91">
        <v>0</v>
      </c>
      <c r="DJ23" s="91">
        <v>0</v>
      </c>
      <c r="DK23" s="91">
        <v>0</v>
      </c>
      <c r="DL23" s="91">
        <v>0</v>
      </c>
      <c r="DM23" s="91">
        <v>0</v>
      </c>
    </row>
    <row r="24" spans="1:117">
      <c r="A24" s="91">
        <v>35</v>
      </c>
      <c r="B24" s="91">
        <v>0.6</v>
      </c>
      <c r="C24" s="92">
        <f t="shared" si="31"/>
        <v>45680</v>
      </c>
      <c r="D24" s="93">
        <f t="shared" si="0"/>
        <v>13</v>
      </c>
      <c r="E24" s="93">
        <f t="shared" si="1"/>
        <v>13</v>
      </c>
      <c r="F24" s="93">
        <f t="shared" si="1"/>
        <v>13</v>
      </c>
      <c r="G24" s="93" t="str">
        <f t="shared" si="1"/>
        <v/>
      </c>
      <c r="H24" s="93" t="str">
        <f t="shared" si="1"/>
        <v/>
      </c>
      <c r="I24" s="93" t="str">
        <f t="shared" si="1"/>
        <v/>
      </c>
      <c r="J24" s="93" t="str">
        <f t="shared" si="1"/>
        <v/>
      </c>
      <c r="K24" s="93" t="str">
        <f t="shared" si="1"/>
        <v/>
      </c>
      <c r="L24" s="93" t="str">
        <f t="shared" si="2"/>
        <v/>
      </c>
      <c r="M24" s="93" t="str">
        <f t="shared" si="3"/>
        <v/>
      </c>
      <c r="N24" s="93">
        <f t="shared" si="4"/>
        <v>2</v>
      </c>
      <c r="O24" s="93" t="str">
        <f t="shared" si="5"/>
        <v/>
      </c>
      <c r="P24" s="93" t="str">
        <f t="shared" si="6"/>
        <v/>
      </c>
      <c r="Q24" s="93" t="str">
        <f t="shared" si="7"/>
        <v/>
      </c>
      <c r="R24" s="93" t="str">
        <f t="shared" si="8"/>
        <v/>
      </c>
      <c r="S24" s="93">
        <f t="shared" si="9"/>
        <v>2</v>
      </c>
      <c r="T24" s="91">
        <f t="shared" si="10"/>
        <v>4.3808800852329341e-002</v>
      </c>
      <c r="AB24" s="93">
        <f t="shared" si="11"/>
        <v>8</v>
      </c>
      <c r="AC24" s="93">
        <f t="shared" si="12"/>
        <v>6.9</v>
      </c>
      <c r="AD24" s="93">
        <f t="shared" si="13"/>
        <v>9.9</v>
      </c>
      <c r="AE24" s="93">
        <f t="shared" si="14"/>
        <v>11.7</v>
      </c>
      <c r="AF24" s="93">
        <f t="shared" si="15"/>
        <v>10.4</v>
      </c>
      <c r="AG24" s="93">
        <f t="shared" si="16"/>
        <v>10.5</v>
      </c>
      <c r="AH24" s="93">
        <f t="shared" si="17"/>
        <v>13</v>
      </c>
      <c r="AI24" s="93">
        <f t="shared" si="18"/>
        <v>10</v>
      </c>
      <c r="AJ24" s="93">
        <f t="shared" si="19"/>
        <v>10.1</v>
      </c>
      <c r="AK24" s="93">
        <f t="shared" si="20"/>
        <v>10.5</v>
      </c>
      <c r="AN24" s="93">
        <f t="shared" si="21"/>
        <v>8</v>
      </c>
      <c r="AO24" s="91">
        <v>0</v>
      </c>
      <c r="AP24" s="91">
        <v>0.5</v>
      </c>
      <c r="AQ24" s="91">
        <v>3.5</v>
      </c>
      <c r="AR24" s="91">
        <v>13.5</v>
      </c>
      <c r="AS24" s="91">
        <v>22.5</v>
      </c>
      <c r="AT24" s="92"/>
      <c r="AV24" s="93">
        <f t="shared" si="22"/>
        <v>6.9</v>
      </c>
      <c r="AW24" s="91">
        <v>0</v>
      </c>
      <c r="AX24" s="91">
        <v>0</v>
      </c>
      <c r="AY24" s="91">
        <v>2</v>
      </c>
      <c r="AZ24" s="91">
        <v>13.5</v>
      </c>
      <c r="BA24" s="91">
        <v>19</v>
      </c>
      <c r="BB24" s="92"/>
      <c r="BD24" s="93">
        <f t="shared" si="23"/>
        <v>9.9</v>
      </c>
      <c r="BE24" s="91">
        <v>0</v>
      </c>
      <c r="BF24" s="91">
        <v>0</v>
      </c>
      <c r="BG24" s="91">
        <v>5</v>
      </c>
      <c r="BH24" s="91">
        <v>18</v>
      </c>
      <c r="BI24" s="91">
        <v>26.5</v>
      </c>
      <c r="BJ24" s="92"/>
      <c r="BL24" s="93">
        <f t="shared" si="24"/>
        <v>11.7</v>
      </c>
      <c r="BM24" s="91">
        <v>0</v>
      </c>
      <c r="BN24" s="91">
        <v>0</v>
      </c>
      <c r="BO24" s="91">
        <v>6.5</v>
      </c>
      <c r="BP24" s="91">
        <v>20.5</v>
      </c>
      <c r="BQ24" s="91">
        <v>31.5</v>
      </c>
      <c r="BR24" s="92"/>
      <c r="BT24" s="93">
        <f t="shared" si="25"/>
        <v>10.4</v>
      </c>
      <c r="BU24" s="91">
        <v>0</v>
      </c>
      <c r="BV24" s="91">
        <v>0</v>
      </c>
      <c r="BW24" s="91">
        <v>1.5</v>
      </c>
      <c r="BX24" s="91">
        <v>19</v>
      </c>
      <c r="BY24" s="91">
        <v>31.5</v>
      </c>
      <c r="BZ24" s="92"/>
      <c r="CB24" s="93">
        <f t="shared" si="26"/>
        <v>10.5</v>
      </c>
      <c r="CC24" s="91">
        <v>0</v>
      </c>
      <c r="CD24" s="91">
        <v>0</v>
      </c>
      <c r="CE24" s="91">
        <v>5.5</v>
      </c>
      <c r="CF24" s="91">
        <v>20.5</v>
      </c>
      <c r="CG24" s="91">
        <v>26.5</v>
      </c>
      <c r="CJ24" s="93">
        <f t="shared" si="27"/>
        <v>13</v>
      </c>
      <c r="CL24" s="91">
        <v>0.5</v>
      </c>
      <c r="CM24" s="91">
        <v>7</v>
      </c>
      <c r="CN24" s="91">
        <v>23.5</v>
      </c>
      <c r="CO24" s="91">
        <v>21</v>
      </c>
      <c r="CR24" s="93">
        <f t="shared" si="28"/>
        <v>10</v>
      </c>
      <c r="CS24" s="91">
        <v>0</v>
      </c>
      <c r="CT24" s="91">
        <v>1</v>
      </c>
      <c r="CU24" s="91">
        <v>8.5</v>
      </c>
      <c r="CV24" s="91">
        <v>23</v>
      </c>
      <c r="CW24" s="91">
        <v>17.5</v>
      </c>
      <c r="CZ24" s="93">
        <f t="shared" si="29"/>
        <v>10.1</v>
      </c>
      <c r="DA24" s="91">
        <v>0</v>
      </c>
      <c r="DB24" s="91">
        <v>0</v>
      </c>
      <c r="DC24" s="91">
        <v>8</v>
      </c>
      <c r="DD24" s="91">
        <v>28</v>
      </c>
      <c r="DE24" s="91">
        <v>14.5</v>
      </c>
      <c r="DH24" s="93">
        <f t="shared" si="30"/>
        <v>10.5</v>
      </c>
      <c r="DI24" s="91">
        <v>0</v>
      </c>
      <c r="DJ24" s="91">
        <v>0</v>
      </c>
      <c r="DK24" s="91">
        <v>8.5</v>
      </c>
      <c r="DL24" s="91">
        <v>28</v>
      </c>
      <c r="DM24" s="91">
        <v>16</v>
      </c>
    </row>
    <row r="25" spans="1:117">
      <c r="A25" s="91">
        <v>40</v>
      </c>
      <c r="B25" s="91">
        <v>0.5</v>
      </c>
      <c r="C25" s="92">
        <f t="shared" si="31"/>
        <v>45681</v>
      </c>
      <c r="D25" s="93">
        <f t="shared" si="0"/>
        <v>3.125</v>
      </c>
      <c r="E25" s="93">
        <f t="shared" si="1"/>
        <v>3.125</v>
      </c>
      <c r="F25" s="93" t="str">
        <f t="shared" si="1"/>
        <v/>
      </c>
      <c r="G25" s="93" t="str">
        <f t="shared" si="1"/>
        <v/>
      </c>
      <c r="H25" s="93" t="str">
        <f t="shared" si="1"/>
        <v/>
      </c>
      <c r="I25" s="93" t="str">
        <f t="shared" si="1"/>
        <v/>
      </c>
      <c r="J25" s="93" t="str">
        <f t="shared" si="1"/>
        <v/>
      </c>
      <c r="K25" s="93" t="str">
        <f t="shared" si="1"/>
        <v/>
      </c>
      <c r="L25" s="93" t="str">
        <f t="shared" si="2"/>
        <v/>
      </c>
      <c r="M25" s="93">
        <f t="shared" si="3"/>
        <v>1</v>
      </c>
      <c r="N25" s="93" t="str">
        <f t="shared" si="4"/>
        <v/>
      </c>
      <c r="O25" s="93" t="str">
        <f t="shared" si="5"/>
        <v/>
      </c>
      <c r="P25" s="93" t="str">
        <f t="shared" si="6"/>
        <v/>
      </c>
      <c r="Q25" s="93" t="str">
        <f t="shared" si="7"/>
        <v/>
      </c>
      <c r="R25" s="93" t="str">
        <f t="shared" si="8"/>
        <v/>
      </c>
      <c r="S25" s="93">
        <f t="shared" si="9"/>
        <v>1</v>
      </c>
      <c r="T25" s="91">
        <f t="shared" si="10"/>
        <v>0</v>
      </c>
      <c r="AB25" s="93">
        <f t="shared" si="11"/>
        <v>1.1000000000000001</v>
      </c>
      <c r="AC25" s="93">
        <f t="shared" si="12"/>
        <v>1.4</v>
      </c>
      <c r="AD25" s="93">
        <f t="shared" si="13"/>
        <v>1.4</v>
      </c>
      <c r="AE25" s="93">
        <f t="shared" si="14"/>
        <v>1.5</v>
      </c>
      <c r="AF25" s="93">
        <f t="shared" si="15"/>
        <v>3.6</v>
      </c>
      <c r="AG25" s="93">
        <f t="shared" si="16"/>
        <v>2.4</v>
      </c>
      <c r="AH25" s="93">
        <f t="shared" si="17"/>
        <v>3.125</v>
      </c>
      <c r="AI25" s="93">
        <f t="shared" si="18"/>
        <v>2.6</v>
      </c>
      <c r="AJ25" s="93">
        <f t="shared" si="19"/>
        <v>1.9</v>
      </c>
      <c r="AK25" s="93">
        <f t="shared" si="20"/>
        <v>2.1</v>
      </c>
      <c r="AN25" s="93">
        <f t="shared" si="21"/>
        <v>1.1000000000000001</v>
      </c>
      <c r="AO25" s="91">
        <v>0</v>
      </c>
      <c r="AP25" s="91">
        <v>0</v>
      </c>
      <c r="AQ25" s="91">
        <v>0.5</v>
      </c>
      <c r="AR25" s="91">
        <v>5</v>
      </c>
      <c r="AS25" s="91">
        <v>0</v>
      </c>
      <c r="AT25" s="92"/>
      <c r="AV25" s="93">
        <f t="shared" si="22"/>
        <v>1.4</v>
      </c>
      <c r="AW25" s="91">
        <v>0</v>
      </c>
      <c r="AX25" s="91">
        <v>0</v>
      </c>
      <c r="AY25" s="91">
        <v>0</v>
      </c>
      <c r="AZ25" s="91">
        <v>7</v>
      </c>
      <c r="BA25" s="91">
        <v>0</v>
      </c>
      <c r="BB25" s="92"/>
      <c r="BD25" s="93">
        <f t="shared" si="23"/>
        <v>1.4</v>
      </c>
      <c r="BE25" s="91">
        <v>0</v>
      </c>
      <c r="BF25" s="91">
        <v>0</v>
      </c>
      <c r="BG25" s="91">
        <v>0.5</v>
      </c>
      <c r="BH25" s="91">
        <v>6.5</v>
      </c>
      <c r="BI25" s="91">
        <v>0</v>
      </c>
      <c r="BJ25" s="92"/>
      <c r="BL25" s="93">
        <f t="shared" si="24"/>
        <v>1.5</v>
      </c>
      <c r="BM25" s="91">
        <v>0</v>
      </c>
      <c r="BN25" s="91">
        <v>0</v>
      </c>
      <c r="BO25" s="91">
        <v>0</v>
      </c>
      <c r="BP25" s="91">
        <v>7.5</v>
      </c>
      <c r="BQ25" s="91">
        <v>0</v>
      </c>
      <c r="BR25" s="92"/>
      <c r="BT25" s="93">
        <f t="shared" si="25"/>
        <v>3.6</v>
      </c>
      <c r="BU25" s="91">
        <v>0</v>
      </c>
      <c r="BV25" s="91">
        <v>0</v>
      </c>
      <c r="BW25" s="91">
        <v>0.5</v>
      </c>
      <c r="BX25" s="91">
        <v>17.5</v>
      </c>
      <c r="BY25" s="91">
        <v>0</v>
      </c>
      <c r="BZ25" s="92"/>
      <c r="CB25" s="93">
        <f t="shared" si="26"/>
        <v>2.4</v>
      </c>
      <c r="CC25" s="91">
        <v>0</v>
      </c>
      <c r="CD25" s="91">
        <v>0</v>
      </c>
      <c r="CE25" s="91">
        <v>0</v>
      </c>
      <c r="CF25" s="91">
        <v>12</v>
      </c>
      <c r="CG25" s="91">
        <v>0</v>
      </c>
      <c r="CJ25" s="93">
        <f t="shared" si="27"/>
        <v>3.125</v>
      </c>
      <c r="CL25" s="91">
        <v>0.5</v>
      </c>
      <c r="CM25" s="91">
        <v>1</v>
      </c>
      <c r="CN25" s="91">
        <v>11</v>
      </c>
      <c r="CO25" s="91">
        <v>0</v>
      </c>
      <c r="CR25" s="93">
        <f t="shared" si="28"/>
        <v>2.6</v>
      </c>
      <c r="CS25" s="91">
        <v>0</v>
      </c>
      <c r="CT25" s="91">
        <v>2</v>
      </c>
      <c r="CU25" s="91">
        <v>2</v>
      </c>
      <c r="CV25" s="91">
        <v>9</v>
      </c>
      <c r="CW25" s="91">
        <v>0</v>
      </c>
      <c r="CZ25" s="93">
        <f t="shared" si="29"/>
        <v>1.9</v>
      </c>
      <c r="DA25" s="91">
        <v>0</v>
      </c>
      <c r="DB25" s="91">
        <v>0.5</v>
      </c>
      <c r="DC25" s="91">
        <v>1</v>
      </c>
      <c r="DD25" s="91">
        <v>8</v>
      </c>
      <c r="DE25" s="91">
        <v>0</v>
      </c>
      <c r="DH25" s="93">
        <f t="shared" si="30"/>
        <v>2.1</v>
      </c>
      <c r="DI25" s="91">
        <v>0</v>
      </c>
      <c r="DJ25" s="91">
        <v>1</v>
      </c>
      <c r="DK25" s="91">
        <v>0.5</v>
      </c>
      <c r="DL25" s="91">
        <v>9</v>
      </c>
      <c r="DM25" s="91">
        <v>0</v>
      </c>
    </row>
    <row r="26" spans="1:117">
      <c r="A26" s="91">
        <v>50</v>
      </c>
      <c r="B26" s="91">
        <v>0.4</v>
      </c>
      <c r="C26" s="92">
        <f t="shared" si="31"/>
        <v>45682</v>
      </c>
      <c r="D26" s="93">
        <f t="shared" si="0"/>
        <v>0.25</v>
      </c>
      <c r="E26" s="93">
        <f t="shared" si="1"/>
        <v>0.25</v>
      </c>
      <c r="F26" s="93" t="str">
        <f t="shared" si="1"/>
        <v/>
      </c>
      <c r="G26" s="93" t="str">
        <f t="shared" si="1"/>
        <v/>
      </c>
      <c r="H26" s="93" t="str">
        <f t="shared" si="1"/>
        <v/>
      </c>
      <c r="I26" s="93" t="str">
        <f t="shared" si="1"/>
        <v/>
      </c>
      <c r="J26" s="93" t="str">
        <f t="shared" si="1"/>
        <v/>
      </c>
      <c r="K26" s="93" t="str">
        <f t="shared" si="1"/>
        <v/>
      </c>
      <c r="L26" s="93" t="str">
        <f t="shared" si="2"/>
        <v/>
      </c>
      <c r="M26" s="93">
        <f t="shared" si="3"/>
        <v>1</v>
      </c>
      <c r="N26" s="93" t="str">
        <f t="shared" si="4"/>
        <v/>
      </c>
      <c r="O26" s="93" t="str">
        <f t="shared" si="5"/>
        <v/>
      </c>
      <c r="P26" s="93" t="str">
        <f t="shared" si="6"/>
        <v/>
      </c>
      <c r="Q26" s="93" t="str">
        <f t="shared" si="7"/>
        <v/>
      </c>
      <c r="R26" s="93" t="str">
        <f t="shared" si="8"/>
        <v/>
      </c>
      <c r="S26" s="93">
        <f t="shared" si="9"/>
        <v>1</v>
      </c>
      <c r="T26" s="91">
        <f t="shared" si="10"/>
        <v>0</v>
      </c>
      <c r="AB26" s="93">
        <f t="shared" si="11"/>
        <v>0.7</v>
      </c>
      <c r="AC26" s="93">
        <f t="shared" si="12"/>
        <v>0.6</v>
      </c>
      <c r="AD26" s="93">
        <f t="shared" si="13"/>
        <v>0.3</v>
      </c>
      <c r="AE26" s="93">
        <f t="shared" si="14"/>
        <v>0.2</v>
      </c>
      <c r="AF26" s="93">
        <f t="shared" si="15"/>
        <v>0</v>
      </c>
      <c r="AG26" s="93">
        <f t="shared" si="16"/>
        <v>0</v>
      </c>
      <c r="AH26" s="93">
        <f t="shared" si="17"/>
        <v>0.25</v>
      </c>
      <c r="AI26" s="93">
        <f t="shared" si="18"/>
        <v>0.3</v>
      </c>
      <c r="AJ26" s="93">
        <f t="shared" si="19"/>
        <v>0.5</v>
      </c>
      <c r="AK26" s="93">
        <f t="shared" si="20"/>
        <v>0.2</v>
      </c>
      <c r="AN26" s="93">
        <f t="shared" si="21"/>
        <v>0.7</v>
      </c>
      <c r="AO26" s="91">
        <v>0</v>
      </c>
      <c r="AP26" s="91">
        <v>0</v>
      </c>
      <c r="AQ26" s="91">
        <v>0</v>
      </c>
      <c r="AR26" s="91">
        <v>3.5</v>
      </c>
      <c r="AS26" s="91">
        <v>0</v>
      </c>
      <c r="AT26" s="92"/>
      <c r="AV26" s="93">
        <f t="shared" si="22"/>
        <v>0.6</v>
      </c>
      <c r="AW26" s="91">
        <v>0</v>
      </c>
      <c r="AX26" s="91">
        <v>0</v>
      </c>
      <c r="AY26" s="91">
        <v>0</v>
      </c>
      <c r="AZ26" s="91">
        <v>3</v>
      </c>
      <c r="BA26" s="91">
        <v>0</v>
      </c>
      <c r="BB26" s="92"/>
      <c r="BD26" s="93">
        <f t="shared" si="23"/>
        <v>0.3</v>
      </c>
      <c r="BE26" s="91">
        <v>0</v>
      </c>
      <c r="BF26" s="91">
        <v>0</v>
      </c>
      <c r="BG26" s="91">
        <v>0.5</v>
      </c>
      <c r="BH26" s="91">
        <v>1</v>
      </c>
      <c r="BI26" s="91">
        <v>0</v>
      </c>
      <c r="BJ26" s="92"/>
      <c r="BL26" s="93">
        <f t="shared" si="24"/>
        <v>0.2</v>
      </c>
      <c r="BM26" s="91">
        <v>0</v>
      </c>
      <c r="BN26" s="91">
        <v>0</v>
      </c>
      <c r="BO26" s="91">
        <v>0.5</v>
      </c>
      <c r="BP26" s="91">
        <v>0.5</v>
      </c>
      <c r="BQ26" s="91">
        <v>0</v>
      </c>
      <c r="BR26" s="92"/>
      <c r="BT26" s="93">
        <f t="shared" si="25"/>
        <v>0</v>
      </c>
      <c r="BU26" s="91">
        <v>0</v>
      </c>
      <c r="BV26" s="91">
        <v>0</v>
      </c>
      <c r="BW26" s="91">
        <v>0</v>
      </c>
      <c r="BX26" s="91">
        <v>0</v>
      </c>
      <c r="BY26" s="91">
        <v>0</v>
      </c>
      <c r="BZ26" s="92"/>
      <c r="CB26" s="93">
        <f t="shared" si="26"/>
        <v>0</v>
      </c>
      <c r="CC26" s="91">
        <v>0</v>
      </c>
      <c r="CD26" s="91">
        <v>0</v>
      </c>
      <c r="CE26" s="91">
        <v>0</v>
      </c>
      <c r="CF26" s="91">
        <v>0</v>
      </c>
      <c r="CG26" s="91">
        <v>0</v>
      </c>
      <c r="CJ26" s="93">
        <f t="shared" si="27"/>
        <v>0.25</v>
      </c>
      <c r="CL26" s="91">
        <v>0</v>
      </c>
      <c r="CM26" s="91">
        <v>1</v>
      </c>
      <c r="CN26" s="91">
        <v>0</v>
      </c>
      <c r="CO26" s="91">
        <v>0</v>
      </c>
      <c r="CR26" s="93">
        <f t="shared" si="28"/>
        <v>0.3</v>
      </c>
      <c r="CS26" s="91">
        <v>0</v>
      </c>
      <c r="CT26" s="91">
        <v>0</v>
      </c>
      <c r="CU26" s="91">
        <v>1</v>
      </c>
      <c r="CV26" s="91">
        <v>0.5</v>
      </c>
      <c r="CW26" s="91">
        <v>0</v>
      </c>
      <c r="CZ26" s="93">
        <f t="shared" si="29"/>
        <v>0.5</v>
      </c>
      <c r="DA26" s="91">
        <v>0</v>
      </c>
      <c r="DB26" s="91">
        <v>0</v>
      </c>
      <c r="DC26" s="91">
        <v>0</v>
      </c>
      <c r="DD26" s="91">
        <v>0</v>
      </c>
      <c r="DE26" s="91">
        <v>2.5</v>
      </c>
      <c r="DH26" s="93">
        <f t="shared" si="30"/>
        <v>0.2</v>
      </c>
      <c r="DI26" s="91">
        <v>0</v>
      </c>
      <c r="DJ26" s="91">
        <v>0</v>
      </c>
      <c r="DK26" s="91">
        <v>0</v>
      </c>
      <c r="DL26" s="91">
        <v>0</v>
      </c>
      <c r="DM26" s="91">
        <v>1</v>
      </c>
    </row>
    <row r="27" spans="1:117">
      <c r="A27" s="91">
        <v>60</v>
      </c>
      <c r="B27" s="91">
        <v>0.3</v>
      </c>
      <c r="C27" s="92">
        <f t="shared" si="31"/>
        <v>45683</v>
      </c>
      <c r="D27" s="93">
        <f t="shared" si="0"/>
        <v>3.5</v>
      </c>
      <c r="E27" s="93">
        <f t="shared" si="1"/>
        <v>3.5</v>
      </c>
      <c r="F27" s="93" t="str">
        <f t="shared" si="1"/>
        <v/>
      </c>
      <c r="G27" s="93" t="str">
        <f t="shared" si="1"/>
        <v/>
      </c>
      <c r="H27" s="93" t="str">
        <f t="shared" si="1"/>
        <v/>
      </c>
      <c r="I27" s="93" t="str">
        <f t="shared" si="1"/>
        <v/>
      </c>
      <c r="J27" s="93" t="str">
        <f t="shared" si="1"/>
        <v/>
      </c>
      <c r="K27" s="93" t="str">
        <f t="shared" si="1"/>
        <v/>
      </c>
      <c r="L27" s="93" t="str">
        <f t="shared" si="2"/>
        <v/>
      </c>
      <c r="M27" s="93">
        <f t="shared" si="3"/>
        <v>1</v>
      </c>
      <c r="N27" s="93" t="str">
        <f t="shared" si="4"/>
        <v/>
      </c>
      <c r="O27" s="93" t="str">
        <f t="shared" si="5"/>
        <v/>
      </c>
      <c r="P27" s="93" t="str">
        <f t="shared" si="6"/>
        <v/>
      </c>
      <c r="Q27" s="93" t="str">
        <f t="shared" si="7"/>
        <v/>
      </c>
      <c r="R27" s="93" t="str">
        <f t="shared" si="8"/>
        <v/>
      </c>
      <c r="S27" s="93">
        <f t="shared" si="9"/>
        <v>1</v>
      </c>
      <c r="T27" s="91">
        <f t="shared" si="10"/>
        <v>0</v>
      </c>
      <c r="AB27" s="93">
        <f t="shared" si="11"/>
        <v>2.2000000000000002</v>
      </c>
      <c r="AC27" s="93">
        <f t="shared" si="12"/>
        <v>2.2999999999999998</v>
      </c>
      <c r="AD27" s="93">
        <f t="shared" si="13"/>
        <v>2.2000000000000002</v>
      </c>
      <c r="AE27" s="93">
        <f t="shared" si="14"/>
        <v>2.5</v>
      </c>
      <c r="AF27" s="93">
        <f t="shared" si="15"/>
        <v>2.5</v>
      </c>
      <c r="AG27" s="93">
        <f t="shared" si="16"/>
        <v>2.8</v>
      </c>
      <c r="AH27" s="93">
        <f t="shared" si="17"/>
        <v>3.5</v>
      </c>
      <c r="AI27" s="93">
        <f t="shared" si="18"/>
        <v>3.2</v>
      </c>
      <c r="AJ27" s="93">
        <f t="shared" si="19"/>
        <v>4</v>
      </c>
      <c r="AK27" s="93">
        <f t="shared" si="20"/>
        <v>2.8</v>
      </c>
      <c r="AN27" s="93">
        <f t="shared" si="21"/>
        <v>2.2000000000000002</v>
      </c>
      <c r="AO27" s="91">
        <v>0</v>
      </c>
      <c r="AP27" s="91">
        <v>0</v>
      </c>
      <c r="AQ27" s="91">
        <v>0</v>
      </c>
      <c r="AR27" s="91">
        <v>0</v>
      </c>
      <c r="AS27" s="91">
        <v>11</v>
      </c>
      <c r="AT27" s="92"/>
      <c r="AV27" s="93">
        <f t="shared" si="22"/>
        <v>2.2999999999999998</v>
      </c>
      <c r="AW27" s="91">
        <v>0</v>
      </c>
      <c r="AX27" s="91">
        <v>0</v>
      </c>
      <c r="AY27" s="91">
        <v>0</v>
      </c>
      <c r="AZ27" s="91">
        <v>1</v>
      </c>
      <c r="BA27" s="91">
        <v>10.5</v>
      </c>
      <c r="BB27" s="92"/>
      <c r="BD27" s="93">
        <f t="shared" si="23"/>
        <v>2.2000000000000002</v>
      </c>
      <c r="BE27" s="91">
        <v>0</v>
      </c>
      <c r="BF27" s="91">
        <v>0</v>
      </c>
      <c r="BG27" s="91">
        <v>0</v>
      </c>
      <c r="BH27" s="91">
        <v>1</v>
      </c>
      <c r="BI27" s="91">
        <v>10</v>
      </c>
      <c r="BJ27" s="92"/>
      <c r="BL27" s="93">
        <f t="shared" si="24"/>
        <v>2.5</v>
      </c>
      <c r="BM27" s="91">
        <v>0</v>
      </c>
      <c r="BN27" s="91">
        <v>0</v>
      </c>
      <c r="BO27" s="91">
        <v>0</v>
      </c>
      <c r="BP27" s="91">
        <v>2.5</v>
      </c>
      <c r="BQ27" s="91">
        <v>10</v>
      </c>
      <c r="BR27" s="92"/>
      <c r="BT27" s="93">
        <f t="shared" si="25"/>
        <v>2.5</v>
      </c>
      <c r="BU27" s="91">
        <v>0</v>
      </c>
      <c r="BV27" s="91">
        <v>0</v>
      </c>
      <c r="BW27" s="91">
        <v>0</v>
      </c>
      <c r="BX27" s="91">
        <v>3.5</v>
      </c>
      <c r="BY27" s="91">
        <v>9</v>
      </c>
      <c r="BZ27" s="92"/>
      <c r="CB27" s="93">
        <f t="shared" si="26"/>
        <v>2.8</v>
      </c>
      <c r="CC27" s="91">
        <v>0</v>
      </c>
      <c r="CD27" s="91">
        <v>0</v>
      </c>
      <c r="CE27" s="91">
        <v>0</v>
      </c>
      <c r="CF27" s="91">
        <v>2</v>
      </c>
      <c r="CG27" s="91">
        <v>12</v>
      </c>
      <c r="CJ27" s="93">
        <f t="shared" si="27"/>
        <v>3.5</v>
      </c>
      <c r="CL27" s="91">
        <v>0</v>
      </c>
      <c r="CM27" s="91">
        <v>0</v>
      </c>
      <c r="CN27" s="91">
        <v>2.5</v>
      </c>
      <c r="CO27" s="91">
        <v>11.5</v>
      </c>
      <c r="CR27" s="93">
        <f t="shared" si="28"/>
        <v>3.2</v>
      </c>
      <c r="CS27" s="91">
        <v>0</v>
      </c>
      <c r="CT27" s="91">
        <v>0</v>
      </c>
      <c r="CU27" s="91">
        <v>0</v>
      </c>
      <c r="CV27" s="91">
        <v>5.5</v>
      </c>
      <c r="CW27" s="91">
        <v>10.5</v>
      </c>
      <c r="CZ27" s="93">
        <f t="shared" si="29"/>
        <v>4</v>
      </c>
      <c r="DA27" s="91">
        <v>0</v>
      </c>
      <c r="DB27" s="91">
        <v>0</v>
      </c>
      <c r="DC27" s="91">
        <v>0</v>
      </c>
      <c r="DD27" s="91">
        <v>7.5</v>
      </c>
      <c r="DE27" s="91">
        <v>12.5</v>
      </c>
      <c r="DH27" s="93">
        <f t="shared" si="30"/>
        <v>2.8</v>
      </c>
      <c r="DI27" s="91">
        <v>0</v>
      </c>
      <c r="DJ27" s="91">
        <v>0</v>
      </c>
      <c r="DK27" s="91">
        <v>0</v>
      </c>
      <c r="DL27" s="91">
        <v>4</v>
      </c>
      <c r="DM27" s="91">
        <v>10</v>
      </c>
    </row>
    <row r="28" spans="1:117">
      <c r="A28" s="91">
        <v>70</v>
      </c>
      <c r="B28" s="91">
        <v>0.2</v>
      </c>
      <c r="C28" s="92">
        <f t="shared" si="31"/>
        <v>45684</v>
      </c>
      <c r="D28" s="93">
        <f t="shared" si="0"/>
        <v>14.625</v>
      </c>
      <c r="E28" s="93">
        <f t="shared" si="1"/>
        <v>14.625</v>
      </c>
      <c r="F28" s="93">
        <f t="shared" si="1"/>
        <v>14.625</v>
      </c>
      <c r="G28" s="93" t="str">
        <f t="shared" si="1"/>
        <v/>
      </c>
      <c r="H28" s="93" t="str">
        <f t="shared" si="1"/>
        <v/>
      </c>
      <c r="I28" s="93" t="str">
        <f t="shared" si="1"/>
        <v/>
      </c>
      <c r="J28" s="93" t="str">
        <f t="shared" si="1"/>
        <v/>
      </c>
      <c r="K28" s="93" t="str">
        <f t="shared" si="1"/>
        <v/>
      </c>
      <c r="L28" s="93" t="str">
        <f t="shared" si="2"/>
        <v/>
      </c>
      <c r="M28" s="93" t="str">
        <f t="shared" si="3"/>
        <v/>
      </c>
      <c r="N28" s="93">
        <f t="shared" si="4"/>
        <v>2</v>
      </c>
      <c r="O28" s="93" t="str">
        <f t="shared" si="5"/>
        <v/>
      </c>
      <c r="P28" s="93" t="str">
        <f t="shared" si="6"/>
        <v/>
      </c>
      <c r="Q28" s="93" t="str">
        <f t="shared" si="7"/>
        <v/>
      </c>
      <c r="R28" s="93" t="str">
        <f t="shared" si="8"/>
        <v/>
      </c>
      <c r="S28" s="93">
        <f t="shared" si="9"/>
        <v>2</v>
      </c>
      <c r="T28" s="91">
        <f t="shared" si="10"/>
        <v>4.3808800852329341e-002</v>
      </c>
      <c r="AB28" s="93">
        <f t="shared" si="11"/>
        <v>6.1</v>
      </c>
      <c r="AC28" s="93">
        <f t="shared" si="12"/>
        <v>4.3</v>
      </c>
      <c r="AD28" s="93">
        <f t="shared" si="13"/>
        <v>7.2</v>
      </c>
      <c r="AE28" s="93">
        <f t="shared" si="14"/>
        <v>7.1</v>
      </c>
      <c r="AF28" s="93">
        <f t="shared" si="15"/>
        <v>6.8</v>
      </c>
      <c r="AG28" s="93">
        <f t="shared" si="16"/>
        <v>7.3</v>
      </c>
      <c r="AH28" s="93">
        <f t="shared" si="17"/>
        <v>14.625</v>
      </c>
      <c r="AI28" s="93">
        <f t="shared" si="18"/>
        <v>7.9</v>
      </c>
      <c r="AJ28" s="93">
        <f t="shared" si="19"/>
        <v>10.4</v>
      </c>
      <c r="AK28" s="93">
        <f t="shared" si="20"/>
        <v>5.4</v>
      </c>
      <c r="AN28" s="93">
        <f t="shared" si="21"/>
        <v>6.1</v>
      </c>
      <c r="AO28" s="91">
        <v>0</v>
      </c>
      <c r="AP28" s="91">
        <v>4.5</v>
      </c>
      <c r="AQ28" s="91">
        <v>0</v>
      </c>
      <c r="AR28" s="91">
        <v>21.5</v>
      </c>
      <c r="AS28" s="91">
        <v>4.5</v>
      </c>
      <c r="AT28" s="92"/>
      <c r="AV28" s="93">
        <f t="shared" si="22"/>
        <v>4.3</v>
      </c>
      <c r="AW28" s="91">
        <v>0</v>
      </c>
      <c r="AX28" s="91">
        <v>0</v>
      </c>
      <c r="AY28" s="91">
        <v>0</v>
      </c>
      <c r="AZ28" s="91">
        <v>14.5</v>
      </c>
      <c r="BA28" s="91">
        <v>7</v>
      </c>
      <c r="BB28" s="92"/>
      <c r="BD28" s="93">
        <f t="shared" si="23"/>
        <v>7.2</v>
      </c>
      <c r="BE28" s="91">
        <v>0</v>
      </c>
      <c r="BF28" s="91">
        <v>0</v>
      </c>
      <c r="BG28" s="91">
        <v>0</v>
      </c>
      <c r="BH28" s="91">
        <v>20</v>
      </c>
      <c r="BI28" s="91">
        <v>16</v>
      </c>
      <c r="BJ28" s="92"/>
      <c r="BL28" s="93">
        <f t="shared" si="24"/>
        <v>7.1</v>
      </c>
      <c r="BM28" s="91">
        <v>0</v>
      </c>
      <c r="BN28" s="91">
        <v>0</v>
      </c>
      <c r="BO28" s="91">
        <v>0</v>
      </c>
      <c r="BP28" s="91">
        <v>24</v>
      </c>
      <c r="BQ28" s="91">
        <v>11.5</v>
      </c>
      <c r="BR28" s="92"/>
      <c r="BT28" s="93">
        <f t="shared" si="25"/>
        <v>6.8</v>
      </c>
      <c r="BU28" s="91">
        <v>0</v>
      </c>
      <c r="BV28" s="91">
        <v>1</v>
      </c>
      <c r="BW28" s="91">
        <v>0</v>
      </c>
      <c r="BX28" s="91">
        <v>24</v>
      </c>
      <c r="BY28" s="91">
        <v>9</v>
      </c>
      <c r="BZ28" s="92"/>
      <c r="CB28" s="93">
        <f t="shared" si="26"/>
        <v>7.3</v>
      </c>
      <c r="CC28" s="91">
        <v>0</v>
      </c>
      <c r="CD28" s="91">
        <v>0</v>
      </c>
      <c r="CE28" s="91">
        <v>0</v>
      </c>
      <c r="CF28" s="91">
        <v>25.5</v>
      </c>
      <c r="CG28" s="91">
        <v>11</v>
      </c>
      <c r="CJ28" s="93">
        <f t="shared" si="27"/>
        <v>14.625</v>
      </c>
      <c r="CL28" s="91">
        <v>1.5</v>
      </c>
      <c r="CM28" s="91">
        <v>0</v>
      </c>
      <c r="CN28" s="91">
        <v>45</v>
      </c>
      <c r="CO28" s="91">
        <v>12</v>
      </c>
      <c r="CR28" s="93">
        <f t="shared" si="28"/>
        <v>7.9</v>
      </c>
      <c r="CS28" s="91">
        <v>0</v>
      </c>
      <c r="CT28" s="91">
        <v>3.5</v>
      </c>
      <c r="CU28" s="91">
        <v>0</v>
      </c>
      <c r="CV28" s="91">
        <v>29</v>
      </c>
      <c r="CW28" s="91">
        <v>7</v>
      </c>
      <c r="CZ28" s="93">
        <f t="shared" si="29"/>
        <v>10.4</v>
      </c>
      <c r="DA28" s="91">
        <v>0</v>
      </c>
      <c r="DB28" s="91">
        <v>3.5</v>
      </c>
      <c r="DC28" s="91">
        <v>0</v>
      </c>
      <c r="DD28" s="91">
        <v>40.5</v>
      </c>
      <c r="DE28" s="91">
        <v>8</v>
      </c>
      <c r="DH28" s="93">
        <f t="shared" si="30"/>
        <v>5.4</v>
      </c>
      <c r="DI28" s="91">
        <v>0</v>
      </c>
      <c r="DJ28" s="91">
        <v>2</v>
      </c>
      <c r="DK28" s="91">
        <v>0</v>
      </c>
      <c r="DL28" s="91">
        <v>17.5</v>
      </c>
      <c r="DM28" s="91">
        <v>7.5</v>
      </c>
    </row>
    <row r="29" spans="1:117">
      <c r="A29" s="91">
        <v>80</v>
      </c>
      <c r="B29" s="91">
        <v>0.1</v>
      </c>
      <c r="C29" s="92">
        <f t="shared" si="31"/>
        <v>45685</v>
      </c>
      <c r="D29" s="93">
        <f t="shared" si="0"/>
        <v>2.25</v>
      </c>
      <c r="E29" s="93">
        <f t="shared" si="1"/>
        <v>2.25</v>
      </c>
      <c r="F29" s="93" t="str">
        <f t="shared" si="1"/>
        <v/>
      </c>
      <c r="G29" s="93" t="str">
        <f t="shared" si="1"/>
        <v/>
      </c>
      <c r="H29" s="93" t="str">
        <f t="shared" si="1"/>
        <v/>
      </c>
      <c r="I29" s="93" t="str">
        <f t="shared" si="1"/>
        <v/>
      </c>
      <c r="J29" s="93" t="str">
        <f t="shared" si="1"/>
        <v/>
      </c>
      <c r="K29" s="93" t="str">
        <f t="shared" si="1"/>
        <v/>
      </c>
      <c r="L29" s="93" t="str">
        <f t="shared" si="2"/>
        <v/>
      </c>
      <c r="M29" s="93">
        <f t="shared" si="3"/>
        <v>1</v>
      </c>
      <c r="N29" s="93" t="str">
        <f t="shared" si="4"/>
        <v/>
      </c>
      <c r="O29" s="93" t="str">
        <f t="shared" si="5"/>
        <v/>
      </c>
      <c r="P29" s="93" t="str">
        <f t="shared" si="6"/>
        <v/>
      </c>
      <c r="Q29" s="93" t="str">
        <f t="shared" si="7"/>
        <v/>
      </c>
      <c r="R29" s="93" t="str">
        <f t="shared" si="8"/>
        <v/>
      </c>
      <c r="S29" s="93">
        <f t="shared" si="9"/>
        <v>1</v>
      </c>
      <c r="T29" s="91">
        <f t="shared" si="10"/>
        <v>0</v>
      </c>
      <c r="AB29" s="93">
        <f t="shared" si="11"/>
        <v>2.9</v>
      </c>
      <c r="AC29" s="93">
        <f t="shared" si="12"/>
        <v>4.7</v>
      </c>
      <c r="AD29" s="93">
        <f t="shared" si="13"/>
        <v>4.4000000000000004</v>
      </c>
      <c r="AE29" s="93">
        <f t="shared" si="14"/>
        <v>3.7</v>
      </c>
      <c r="AF29" s="93">
        <f t="shared" si="15"/>
        <v>8.1</v>
      </c>
      <c r="AG29" s="93">
        <f t="shared" si="16"/>
        <v>5.2</v>
      </c>
      <c r="AH29" s="93">
        <f t="shared" si="17"/>
        <v>2.25</v>
      </c>
      <c r="AI29" s="93">
        <f t="shared" si="18"/>
        <v>2</v>
      </c>
      <c r="AJ29" s="93">
        <f t="shared" si="19"/>
        <v>1.5</v>
      </c>
      <c r="AK29" s="93">
        <f t="shared" si="20"/>
        <v>1.7</v>
      </c>
      <c r="AN29" s="93">
        <f t="shared" si="21"/>
        <v>2.9</v>
      </c>
      <c r="AO29" s="91">
        <v>0</v>
      </c>
      <c r="AP29" s="91">
        <v>0</v>
      </c>
      <c r="AQ29" s="91">
        <v>0</v>
      </c>
      <c r="AR29" s="91">
        <v>4</v>
      </c>
      <c r="AS29" s="91">
        <v>10.5</v>
      </c>
      <c r="AT29" s="92"/>
      <c r="AV29" s="93">
        <f t="shared" si="22"/>
        <v>4.7</v>
      </c>
      <c r="AW29" s="91">
        <v>0</v>
      </c>
      <c r="AX29" s="91">
        <v>0</v>
      </c>
      <c r="AY29" s="91">
        <v>0</v>
      </c>
      <c r="AZ29" s="91">
        <v>1.5</v>
      </c>
      <c r="BA29" s="91">
        <v>22</v>
      </c>
      <c r="BB29" s="92"/>
      <c r="BD29" s="93">
        <f t="shared" si="23"/>
        <v>4.4000000000000004</v>
      </c>
      <c r="BE29" s="91">
        <v>0</v>
      </c>
      <c r="BF29" s="91">
        <v>0</v>
      </c>
      <c r="BG29" s="91">
        <v>0</v>
      </c>
      <c r="BH29" s="91">
        <v>8</v>
      </c>
      <c r="BI29" s="91">
        <v>14</v>
      </c>
      <c r="BJ29" s="92"/>
      <c r="BL29" s="93">
        <f t="shared" si="24"/>
        <v>3.7</v>
      </c>
      <c r="BM29" s="91">
        <v>0</v>
      </c>
      <c r="BN29" s="91">
        <v>0</v>
      </c>
      <c r="BO29" s="91">
        <v>0</v>
      </c>
      <c r="BP29" s="91">
        <v>5.5</v>
      </c>
      <c r="BQ29" s="91">
        <v>13</v>
      </c>
      <c r="BR29" s="92"/>
      <c r="BT29" s="93">
        <f t="shared" si="25"/>
        <v>8.1</v>
      </c>
      <c r="BU29" s="91">
        <v>0</v>
      </c>
      <c r="BV29" s="91">
        <v>0</v>
      </c>
      <c r="BW29" s="91">
        <v>0</v>
      </c>
      <c r="BX29" s="91">
        <v>8.5</v>
      </c>
      <c r="BY29" s="91">
        <v>32</v>
      </c>
      <c r="BZ29" s="92"/>
      <c r="CB29" s="93">
        <f t="shared" si="26"/>
        <v>5.2</v>
      </c>
      <c r="CC29" s="91">
        <v>0</v>
      </c>
      <c r="CD29" s="91">
        <v>0</v>
      </c>
      <c r="CE29" s="91">
        <v>0</v>
      </c>
      <c r="CF29" s="91">
        <v>7</v>
      </c>
      <c r="CG29" s="91">
        <v>19</v>
      </c>
      <c r="CJ29" s="93">
        <f t="shared" si="27"/>
        <v>2.25</v>
      </c>
      <c r="CL29" s="91">
        <v>0.5</v>
      </c>
      <c r="CM29" s="91">
        <v>0</v>
      </c>
      <c r="CN29" s="91">
        <v>3</v>
      </c>
      <c r="CO29" s="91">
        <v>5.5</v>
      </c>
      <c r="CR29" s="93">
        <f t="shared" si="28"/>
        <v>2</v>
      </c>
      <c r="CS29" s="91">
        <v>0</v>
      </c>
      <c r="CT29" s="91">
        <v>0</v>
      </c>
      <c r="CU29" s="91">
        <v>0</v>
      </c>
      <c r="CV29" s="91">
        <v>6</v>
      </c>
      <c r="CW29" s="91">
        <v>4</v>
      </c>
      <c r="CZ29" s="93">
        <f t="shared" si="29"/>
        <v>1.5</v>
      </c>
      <c r="DA29" s="91">
        <v>0</v>
      </c>
      <c r="DB29" s="91">
        <v>0</v>
      </c>
      <c r="DC29" s="91">
        <v>0</v>
      </c>
      <c r="DD29" s="91">
        <v>4</v>
      </c>
      <c r="DE29" s="91">
        <v>3.5</v>
      </c>
      <c r="DH29" s="93">
        <f t="shared" si="30"/>
        <v>1.7</v>
      </c>
      <c r="DI29" s="91">
        <v>0</v>
      </c>
      <c r="DJ29" s="91">
        <v>0</v>
      </c>
      <c r="DK29" s="91">
        <v>0</v>
      </c>
      <c r="DL29" s="91">
        <v>3.5</v>
      </c>
      <c r="DM29" s="91">
        <v>5</v>
      </c>
    </row>
    <row r="30" spans="1:117">
      <c r="C30" s="92">
        <f t="shared" si="31"/>
        <v>45686</v>
      </c>
      <c r="D30" s="93">
        <f t="shared" si="0"/>
        <v>0</v>
      </c>
      <c r="E30" s="93" t="str">
        <f t="shared" si="1"/>
        <v/>
      </c>
      <c r="F30" s="93" t="str">
        <f t="shared" si="1"/>
        <v/>
      </c>
      <c r="G30" s="93" t="str">
        <f t="shared" si="1"/>
        <v/>
      </c>
      <c r="H30" s="93" t="str">
        <f t="shared" si="1"/>
        <v/>
      </c>
      <c r="I30" s="93" t="str">
        <f t="shared" si="1"/>
        <v/>
      </c>
      <c r="J30" s="93" t="str">
        <f t="shared" si="1"/>
        <v/>
      </c>
      <c r="K30" s="93" t="str">
        <f t="shared" si="1"/>
        <v/>
      </c>
      <c r="L30" s="93">
        <f t="shared" si="2"/>
        <v>0</v>
      </c>
      <c r="M30" s="93" t="str">
        <f t="shared" si="3"/>
        <v/>
      </c>
      <c r="N30" s="93" t="str">
        <f t="shared" si="4"/>
        <v/>
      </c>
      <c r="O30" s="93" t="str">
        <f t="shared" si="5"/>
        <v/>
      </c>
      <c r="P30" s="93" t="str">
        <f t="shared" si="6"/>
        <v/>
      </c>
      <c r="Q30" s="93" t="str">
        <f t="shared" si="7"/>
        <v/>
      </c>
      <c r="R30" s="93" t="str">
        <f t="shared" si="8"/>
        <v/>
      </c>
      <c r="S30" s="93">
        <f t="shared" si="9"/>
        <v>0</v>
      </c>
      <c r="T30" s="91">
        <f t="shared" si="10"/>
        <v>0</v>
      </c>
      <c r="AB30" s="93">
        <f t="shared" si="11"/>
        <v>0.4</v>
      </c>
      <c r="AC30" s="93">
        <f t="shared" si="12"/>
        <v>0.7</v>
      </c>
      <c r="AD30" s="93">
        <f t="shared" si="13"/>
        <v>0.3</v>
      </c>
      <c r="AE30" s="93">
        <f t="shared" si="14"/>
        <v>0.1</v>
      </c>
      <c r="AF30" s="93">
        <f t="shared" si="15"/>
        <v>0.3</v>
      </c>
      <c r="AG30" s="93">
        <f t="shared" si="16"/>
        <v>0.1</v>
      </c>
      <c r="AH30" s="93">
        <f t="shared" si="17"/>
        <v>0</v>
      </c>
      <c r="AI30" s="93">
        <f t="shared" si="18"/>
        <v>0.1</v>
      </c>
      <c r="AJ30" s="93">
        <f t="shared" si="19"/>
        <v>0.3</v>
      </c>
      <c r="AK30" s="93">
        <f t="shared" si="20"/>
        <v>0.5</v>
      </c>
      <c r="AN30" s="93">
        <f t="shared" si="21"/>
        <v>0.4</v>
      </c>
      <c r="AO30" s="91">
        <v>0</v>
      </c>
      <c r="AP30" s="91">
        <v>0</v>
      </c>
      <c r="AQ30" s="91">
        <v>0</v>
      </c>
      <c r="AR30" s="91">
        <v>1</v>
      </c>
      <c r="AS30" s="91">
        <v>1</v>
      </c>
      <c r="AT30" s="92"/>
      <c r="AV30" s="93">
        <f t="shared" si="22"/>
        <v>0.7</v>
      </c>
      <c r="AW30" s="91">
        <v>0</v>
      </c>
      <c r="AX30" s="91">
        <v>0</v>
      </c>
      <c r="AY30" s="91">
        <v>0</v>
      </c>
      <c r="AZ30" s="91">
        <v>0</v>
      </c>
      <c r="BA30" s="91">
        <v>3.5</v>
      </c>
      <c r="BB30" s="92"/>
      <c r="BD30" s="93">
        <f t="shared" si="23"/>
        <v>0.3</v>
      </c>
      <c r="BE30" s="91">
        <v>0</v>
      </c>
      <c r="BF30" s="91">
        <v>0</v>
      </c>
      <c r="BG30" s="91">
        <v>0</v>
      </c>
      <c r="BH30" s="91">
        <v>0</v>
      </c>
      <c r="BI30" s="91">
        <v>1.5</v>
      </c>
      <c r="BJ30" s="92"/>
      <c r="BL30" s="93">
        <f t="shared" si="24"/>
        <v>0.1</v>
      </c>
      <c r="BM30" s="91">
        <v>0</v>
      </c>
      <c r="BN30" s="91">
        <v>0</v>
      </c>
      <c r="BO30" s="91">
        <v>0</v>
      </c>
      <c r="BP30" s="91">
        <v>0</v>
      </c>
      <c r="BQ30" s="91">
        <v>0.5</v>
      </c>
      <c r="BR30" s="92"/>
      <c r="BT30" s="93">
        <f t="shared" si="25"/>
        <v>0.3</v>
      </c>
      <c r="BU30" s="91">
        <v>0</v>
      </c>
      <c r="BV30" s="91">
        <v>0</v>
      </c>
      <c r="BW30" s="91">
        <v>0</v>
      </c>
      <c r="BX30" s="91">
        <v>0.5</v>
      </c>
      <c r="BY30" s="91">
        <v>1</v>
      </c>
      <c r="BZ30" s="92"/>
      <c r="CB30" s="93">
        <f t="shared" si="26"/>
        <v>0.1</v>
      </c>
      <c r="CC30" s="91">
        <v>0</v>
      </c>
      <c r="CD30" s="91">
        <v>0</v>
      </c>
      <c r="CE30" s="91">
        <v>0</v>
      </c>
      <c r="CF30" s="91">
        <v>0.5</v>
      </c>
      <c r="CG30" s="91">
        <v>0</v>
      </c>
      <c r="CJ30" s="93">
        <f t="shared" si="27"/>
        <v>0</v>
      </c>
      <c r="CL30" s="91">
        <v>0</v>
      </c>
      <c r="CM30" s="91">
        <v>0</v>
      </c>
      <c r="CN30" s="91">
        <v>0</v>
      </c>
      <c r="CO30" s="91">
        <v>0</v>
      </c>
      <c r="CR30" s="93">
        <f t="shared" si="28"/>
        <v>0.1</v>
      </c>
      <c r="CS30" s="91">
        <v>0</v>
      </c>
      <c r="CT30" s="91">
        <v>0</v>
      </c>
      <c r="CU30" s="91">
        <v>0</v>
      </c>
      <c r="CV30" s="91">
        <v>0</v>
      </c>
      <c r="CW30" s="91">
        <v>0.5</v>
      </c>
      <c r="CZ30" s="93">
        <f t="shared" si="29"/>
        <v>0.3</v>
      </c>
      <c r="DA30" s="91">
        <v>0</v>
      </c>
      <c r="DB30" s="91">
        <v>0</v>
      </c>
      <c r="DC30" s="91">
        <v>0</v>
      </c>
      <c r="DD30" s="91">
        <v>0</v>
      </c>
      <c r="DE30" s="91">
        <v>1.5</v>
      </c>
      <c r="DH30" s="93">
        <f t="shared" si="30"/>
        <v>0.5</v>
      </c>
      <c r="DI30" s="91">
        <v>0</v>
      </c>
      <c r="DJ30" s="91">
        <v>0</v>
      </c>
      <c r="DK30" s="91">
        <v>0</v>
      </c>
      <c r="DL30" s="91">
        <v>0.5</v>
      </c>
      <c r="DM30" s="91">
        <v>2</v>
      </c>
    </row>
    <row r="31" spans="1:117">
      <c r="C31" s="92">
        <f t="shared" si="31"/>
        <v>45687</v>
      </c>
      <c r="D31" s="93">
        <f t="shared" si="0"/>
        <v>0</v>
      </c>
      <c r="E31" s="93" t="str">
        <f t="shared" si="1"/>
        <v/>
      </c>
      <c r="F31" s="93" t="str">
        <f t="shared" si="1"/>
        <v/>
      </c>
      <c r="G31" s="93" t="str">
        <f t="shared" si="1"/>
        <v/>
      </c>
      <c r="H31" s="93" t="str">
        <f t="shared" si="1"/>
        <v/>
      </c>
      <c r="I31" s="93" t="str">
        <f t="shared" si="1"/>
        <v/>
      </c>
      <c r="J31" s="93" t="str">
        <f t="shared" si="1"/>
        <v/>
      </c>
      <c r="K31" s="93" t="str">
        <f t="shared" si="1"/>
        <v/>
      </c>
      <c r="L31" s="93">
        <f t="shared" si="2"/>
        <v>0</v>
      </c>
      <c r="M31" s="93" t="str">
        <f t="shared" si="3"/>
        <v/>
      </c>
      <c r="N31" s="93" t="str">
        <f t="shared" si="4"/>
        <v/>
      </c>
      <c r="O31" s="93" t="str">
        <f t="shared" si="5"/>
        <v/>
      </c>
      <c r="P31" s="93" t="str">
        <f t="shared" si="6"/>
        <v/>
      </c>
      <c r="Q31" s="93" t="str">
        <f t="shared" si="7"/>
        <v/>
      </c>
      <c r="R31" s="93" t="str">
        <f t="shared" si="8"/>
        <v/>
      </c>
      <c r="S31" s="93">
        <f t="shared" si="9"/>
        <v>0</v>
      </c>
      <c r="T31" s="91">
        <f t="shared" si="10"/>
        <v>0</v>
      </c>
      <c r="AB31" s="93">
        <f t="shared" si="11"/>
        <v>0</v>
      </c>
      <c r="AC31" s="93">
        <f t="shared" si="12"/>
        <v>0</v>
      </c>
      <c r="AD31" s="93">
        <f t="shared" si="13"/>
        <v>0</v>
      </c>
      <c r="AE31" s="93">
        <f t="shared" si="14"/>
        <v>0</v>
      </c>
      <c r="AF31" s="93">
        <f t="shared" si="15"/>
        <v>0</v>
      </c>
      <c r="AG31" s="93">
        <f t="shared" si="16"/>
        <v>0</v>
      </c>
      <c r="AH31" s="93">
        <f t="shared" si="17"/>
        <v>0</v>
      </c>
      <c r="AI31" s="93">
        <f t="shared" si="18"/>
        <v>0</v>
      </c>
      <c r="AJ31" s="93">
        <f t="shared" si="19"/>
        <v>0</v>
      </c>
      <c r="AK31" s="93">
        <f t="shared" si="20"/>
        <v>0</v>
      </c>
      <c r="AN31" s="93">
        <f t="shared" si="21"/>
        <v>0</v>
      </c>
      <c r="AO31" s="91">
        <v>0</v>
      </c>
      <c r="AP31" s="91">
        <v>0</v>
      </c>
      <c r="AQ31" s="91">
        <v>0</v>
      </c>
      <c r="AR31" s="91">
        <v>0</v>
      </c>
      <c r="AS31" s="91">
        <v>0</v>
      </c>
      <c r="AT31" s="92"/>
      <c r="AV31" s="93">
        <f t="shared" si="22"/>
        <v>0</v>
      </c>
      <c r="AW31" s="91">
        <v>0</v>
      </c>
      <c r="AX31" s="91">
        <v>0</v>
      </c>
      <c r="AY31" s="91">
        <v>0</v>
      </c>
      <c r="AZ31" s="91">
        <v>0</v>
      </c>
      <c r="BA31" s="91">
        <v>0</v>
      </c>
      <c r="BB31" s="92"/>
      <c r="BD31" s="93">
        <f t="shared" si="23"/>
        <v>0</v>
      </c>
      <c r="BE31" s="91">
        <v>0</v>
      </c>
      <c r="BF31" s="91">
        <v>0</v>
      </c>
      <c r="BG31" s="91">
        <v>0</v>
      </c>
      <c r="BH31" s="91">
        <v>0</v>
      </c>
      <c r="BI31" s="91">
        <v>0</v>
      </c>
      <c r="BJ31" s="92"/>
      <c r="BL31" s="93">
        <f t="shared" si="24"/>
        <v>0</v>
      </c>
      <c r="BM31" s="91">
        <v>0</v>
      </c>
      <c r="BN31" s="91">
        <v>0</v>
      </c>
      <c r="BO31" s="91">
        <v>0</v>
      </c>
      <c r="BP31" s="91">
        <v>0</v>
      </c>
      <c r="BQ31" s="91">
        <v>0</v>
      </c>
      <c r="BR31" s="92"/>
      <c r="BT31" s="93">
        <f t="shared" si="25"/>
        <v>0</v>
      </c>
      <c r="BU31" s="91">
        <v>0</v>
      </c>
      <c r="BV31" s="91">
        <v>0</v>
      </c>
      <c r="BW31" s="91">
        <v>0</v>
      </c>
      <c r="BX31" s="91">
        <v>0</v>
      </c>
      <c r="BY31" s="91">
        <v>0</v>
      </c>
      <c r="BZ31" s="92"/>
      <c r="CB31" s="93">
        <f t="shared" si="26"/>
        <v>0</v>
      </c>
      <c r="CC31" s="91">
        <v>0</v>
      </c>
      <c r="CD31" s="91">
        <v>0</v>
      </c>
      <c r="CE31" s="91">
        <v>0</v>
      </c>
      <c r="CF31" s="91">
        <v>0</v>
      </c>
      <c r="CG31" s="91">
        <v>0</v>
      </c>
      <c r="CJ31" s="93">
        <f t="shared" si="27"/>
        <v>0</v>
      </c>
      <c r="CL31" s="91">
        <v>0</v>
      </c>
      <c r="CM31" s="91">
        <v>0</v>
      </c>
      <c r="CN31" s="91">
        <v>0</v>
      </c>
      <c r="CO31" s="91">
        <v>0</v>
      </c>
      <c r="CR31" s="93">
        <f t="shared" si="28"/>
        <v>0</v>
      </c>
      <c r="CS31" s="91">
        <v>0</v>
      </c>
      <c r="CT31" s="91">
        <v>0</v>
      </c>
      <c r="CU31" s="91">
        <v>0</v>
      </c>
      <c r="CV31" s="91">
        <v>0</v>
      </c>
      <c r="CW31" s="91">
        <v>0</v>
      </c>
      <c r="CZ31" s="93">
        <f t="shared" si="29"/>
        <v>0</v>
      </c>
      <c r="DA31" s="91">
        <v>0</v>
      </c>
      <c r="DB31" s="91">
        <v>0</v>
      </c>
      <c r="DC31" s="91">
        <v>0</v>
      </c>
      <c r="DD31" s="91">
        <v>0</v>
      </c>
      <c r="DE31" s="91">
        <v>0</v>
      </c>
      <c r="DH31" s="93">
        <f t="shared" si="30"/>
        <v>0</v>
      </c>
      <c r="DI31" s="91">
        <v>0</v>
      </c>
      <c r="DJ31" s="91">
        <v>0</v>
      </c>
      <c r="DK31" s="91">
        <v>0</v>
      </c>
      <c r="DL31" s="91">
        <v>0</v>
      </c>
      <c r="DM31" s="91">
        <v>0</v>
      </c>
    </row>
    <row r="32" spans="1:117">
      <c r="C32" s="92">
        <f t="shared" si="31"/>
        <v>45688</v>
      </c>
      <c r="D32" s="93">
        <f t="shared" si="0"/>
        <v>0</v>
      </c>
      <c r="E32" s="93" t="str">
        <f t="shared" si="1"/>
        <v/>
      </c>
      <c r="F32" s="93" t="str">
        <f t="shared" si="1"/>
        <v/>
      </c>
      <c r="G32" s="93" t="str">
        <f t="shared" si="1"/>
        <v/>
      </c>
      <c r="H32" s="93" t="str">
        <f t="shared" si="1"/>
        <v/>
      </c>
      <c r="I32" s="93" t="str">
        <f t="shared" si="1"/>
        <v/>
      </c>
      <c r="J32" s="93" t="str">
        <f t="shared" si="1"/>
        <v/>
      </c>
      <c r="K32" s="93" t="str">
        <f t="shared" si="1"/>
        <v/>
      </c>
      <c r="L32" s="93">
        <f t="shared" si="2"/>
        <v>0</v>
      </c>
      <c r="M32" s="93" t="str">
        <f t="shared" si="3"/>
        <v/>
      </c>
      <c r="N32" s="93" t="str">
        <f t="shared" si="4"/>
        <v/>
      </c>
      <c r="O32" s="93" t="str">
        <f t="shared" si="5"/>
        <v/>
      </c>
      <c r="P32" s="93" t="str">
        <f t="shared" si="6"/>
        <v/>
      </c>
      <c r="Q32" s="93" t="str">
        <f t="shared" si="7"/>
        <v/>
      </c>
      <c r="R32" s="93" t="str">
        <f t="shared" si="8"/>
        <v/>
      </c>
      <c r="S32" s="93">
        <f t="shared" si="9"/>
        <v>0</v>
      </c>
      <c r="T32" s="91">
        <f t="shared" si="10"/>
        <v>0</v>
      </c>
      <c r="AB32" s="93">
        <f t="shared" si="11"/>
        <v>1.1000000000000001</v>
      </c>
      <c r="AC32" s="93">
        <f t="shared" si="12"/>
        <v>0</v>
      </c>
      <c r="AD32" s="93">
        <f t="shared" si="13"/>
        <v>1</v>
      </c>
      <c r="AE32" s="93">
        <f t="shared" si="14"/>
        <v>0.5</v>
      </c>
      <c r="AF32" s="93">
        <f t="shared" si="15"/>
        <v>0.6</v>
      </c>
      <c r="AG32" s="93">
        <f t="shared" si="16"/>
        <v>0.9</v>
      </c>
      <c r="AH32" s="93">
        <f t="shared" si="17"/>
        <v>0</v>
      </c>
      <c r="AI32" s="93">
        <f t="shared" si="18"/>
        <v>0.7</v>
      </c>
      <c r="AJ32" s="93">
        <f t="shared" si="19"/>
        <v>0.4</v>
      </c>
      <c r="AK32" s="93">
        <f t="shared" si="20"/>
        <v>0.6</v>
      </c>
      <c r="AN32" s="93">
        <f t="shared" si="21"/>
        <v>1.1000000000000001</v>
      </c>
      <c r="AO32" s="91">
        <v>5.5</v>
      </c>
      <c r="AP32" s="91">
        <v>0</v>
      </c>
      <c r="AQ32" s="91">
        <v>0</v>
      </c>
      <c r="AR32" s="91">
        <v>0</v>
      </c>
      <c r="AS32" s="91">
        <v>0</v>
      </c>
      <c r="AT32" s="92"/>
      <c r="AV32" s="93">
        <f t="shared" si="22"/>
        <v>0</v>
      </c>
      <c r="AW32" s="91">
        <v>0</v>
      </c>
      <c r="AX32" s="91">
        <v>0</v>
      </c>
      <c r="AY32" s="91">
        <v>0</v>
      </c>
      <c r="AZ32" s="91">
        <v>0</v>
      </c>
      <c r="BA32" s="91">
        <v>0</v>
      </c>
      <c r="BB32" s="92"/>
      <c r="BD32" s="93">
        <f t="shared" si="23"/>
        <v>1</v>
      </c>
      <c r="BE32" s="91">
        <v>1.5</v>
      </c>
      <c r="BF32" s="91">
        <v>3.5</v>
      </c>
      <c r="BG32" s="91">
        <v>0</v>
      </c>
      <c r="BH32" s="91">
        <v>0</v>
      </c>
      <c r="BI32" s="91">
        <v>0</v>
      </c>
      <c r="BJ32" s="92"/>
      <c r="BL32" s="93">
        <f t="shared" si="24"/>
        <v>0.5</v>
      </c>
      <c r="BM32" s="91">
        <v>2.5</v>
      </c>
      <c r="BN32" s="91">
        <v>0</v>
      </c>
      <c r="BO32" s="91">
        <v>0</v>
      </c>
      <c r="BP32" s="91">
        <v>0</v>
      </c>
      <c r="BQ32" s="91">
        <v>0</v>
      </c>
      <c r="BR32" s="92"/>
      <c r="BT32" s="93">
        <f t="shared" si="25"/>
        <v>0.6</v>
      </c>
      <c r="BU32" s="91">
        <v>3</v>
      </c>
      <c r="BV32" s="91">
        <v>0</v>
      </c>
      <c r="BW32" s="91">
        <v>0</v>
      </c>
      <c r="BX32" s="91">
        <v>0</v>
      </c>
      <c r="BY32" s="91">
        <v>0</v>
      </c>
      <c r="BZ32" s="92"/>
      <c r="CB32" s="93">
        <f t="shared" si="26"/>
        <v>0.9</v>
      </c>
      <c r="CC32" s="91">
        <v>4.5</v>
      </c>
      <c r="CD32" s="91">
        <v>0</v>
      </c>
      <c r="CE32" s="91">
        <v>0</v>
      </c>
      <c r="CF32" s="91">
        <v>0</v>
      </c>
      <c r="CG32" s="91">
        <v>0</v>
      </c>
      <c r="CJ32" s="93">
        <f t="shared" si="27"/>
        <v>0</v>
      </c>
      <c r="CL32" s="91">
        <v>0</v>
      </c>
      <c r="CM32" s="91">
        <v>0</v>
      </c>
      <c r="CN32" s="91">
        <v>0</v>
      </c>
      <c r="CO32" s="91">
        <v>0</v>
      </c>
      <c r="CR32" s="93">
        <f t="shared" si="28"/>
        <v>0.7</v>
      </c>
      <c r="CS32" s="91">
        <v>3.5</v>
      </c>
      <c r="CT32" s="91">
        <v>0</v>
      </c>
      <c r="CU32" s="91">
        <v>0</v>
      </c>
      <c r="CV32" s="91">
        <v>0</v>
      </c>
      <c r="CW32" s="91">
        <v>0</v>
      </c>
      <c r="CZ32" s="93">
        <f t="shared" si="29"/>
        <v>0.4</v>
      </c>
      <c r="DA32" s="91">
        <v>2</v>
      </c>
      <c r="DB32" s="91">
        <v>0</v>
      </c>
      <c r="DC32" s="91">
        <v>0</v>
      </c>
      <c r="DD32" s="91">
        <v>0</v>
      </c>
      <c r="DE32" s="91">
        <v>0</v>
      </c>
      <c r="DH32" s="93">
        <f t="shared" si="30"/>
        <v>0.6</v>
      </c>
      <c r="DI32" s="91">
        <v>3</v>
      </c>
      <c r="DJ32" s="91">
        <v>0</v>
      </c>
      <c r="DK32" s="91">
        <v>0</v>
      </c>
      <c r="DL32" s="91">
        <v>0</v>
      </c>
      <c r="DM32" s="91">
        <v>0</v>
      </c>
    </row>
    <row r="33" spans="3:117">
      <c r="C33" s="92">
        <f t="shared" si="31"/>
        <v>45689</v>
      </c>
      <c r="D33" s="93">
        <f t="shared" si="0"/>
        <v>0.75</v>
      </c>
      <c r="E33" s="93">
        <f t="shared" si="1"/>
        <v>0.75</v>
      </c>
      <c r="F33" s="93" t="str">
        <f t="shared" si="1"/>
        <v/>
      </c>
      <c r="G33" s="93" t="str">
        <f t="shared" si="1"/>
        <v/>
      </c>
      <c r="H33" s="93" t="str">
        <f t="shared" si="1"/>
        <v/>
      </c>
      <c r="I33" s="93" t="str">
        <f t="shared" si="1"/>
        <v/>
      </c>
      <c r="J33" s="93" t="str">
        <f t="shared" si="1"/>
        <v/>
      </c>
      <c r="K33" s="93" t="str">
        <f t="shared" si="1"/>
        <v/>
      </c>
      <c r="L33" s="93" t="str">
        <f t="shared" si="2"/>
        <v/>
      </c>
      <c r="M33" s="93">
        <f t="shared" si="3"/>
        <v>1</v>
      </c>
      <c r="N33" s="93" t="str">
        <f t="shared" si="4"/>
        <v/>
      </c>
      <c r="O33" s="93" t="str">
        <f t="shared" si="5"/>
        <v/>
      </c>
      <c r="P33" s="93" t="str">
        <f t="shared" si="6"/>
        <v/>
      </c>
      <c r="Q33" s="93" t="str">
        <f t="shared" si="7"/>
        <v/>
      </c>
      <c r="R33" s="93" t="str">
        <f t="shared" si="8"/>
        <v/>
      </c>
      <c r="S33" s="93">
        <f t="shared" si="9"/>
        <v>1</v>
      </c>
      <c r="T33" s="91">
        <f t="shared" si="10"/>
        <v>0</v>
      </c>
      <c r="AB33" s="93">
        <f t="shared" si="11"/>
        <v>2</v>
      </c>
      <c r="AC33" s="93">
        <f t="shared" si="12"/>
        <v>1.3</v>
      </c>
      <c r="AD33" s="93">
        <f t="shared" si="13"/>
        <v>0.9</v>
      </c>
      <c r="AE33" s="93">
        <f t="shared" si="14"/>
        <v>1</v>
      </c>
      <c r="AF33" s="93">
        <f t="shared" si="15"/>
        <v>4.5</v>
      </c>
      <c r="AG33" s="93">
        <f t="shared" si="16"/>
        <v>5.2</v>
      </c>
      <c r="AH33" s="93">
        <f t="shared" si="17"/>
        <v>0.75</v>
      </c>
      <c r="AI33" s="93">
        <f t="shared" si="18"/>
        <v>1.9</v>
      </c>
      <c r="AJ33" s="93">
        <f t="shared" si="19"/>
        <v>0.8</v>
      </c>
      <c r="AK33" s="93">
        <f t="shared" si="20"/>
        <v>1.8</v>
      </c>
      <c r="AN33" s="93">
        <f t="shared" si="21"/>
        <v>2</v>
      </c>
      <c r="AO33" s="91">
        <v>4.5</v>
      </c>
      <c r="AP33" s="91">
        <v>0</v>
      </c>
      <c r="AQ33" s="91">
        <v>0</v>
      </c>
      <c r="AR33" s="91">
        <v>5.5</v>
      </c>
      <c r="AS33" s="91">
        <v>0</v>
      </c>
      <c r="AT33" s="92"/>
      <c r="AV33" s="93">
        <f t="shared" si="22"/>
        <v>1.3</v>
      </c>
      <c r="AW33" s="91">
        <v>3</v>
      </c>
      <c r="AX33" s="91">
        <v>0</v>
      </c>
      <c r="AY33" s="91">
        <v>0</v>
      </c>
      <c r="AZ33" s="91">
        <v>3.5</v>
      </c>
      <c r="BA33" s="91">
        <v>0</v>
      </c>
      <c r="BB33" s="92"/>
      <c r="BD33" s="93">
        <f t="shared" si="23"/>
        <v>0.9</v>
      </c>
      <c r="BE33" s="91">
        <v>3</v>
      </c>
      <c r="BF33" s="91">
        <v>0</v>
      </c>
      <c r="BG33" s="91">
        <v>0</v>
      </c>
      <c r="BH33" s="91">
        <v>1.5</v>
      </c>
      <c r="BI33" s="91">
        <v>0</v>
      </c>
      <c r="BJ33" s="92"/>
      <c r="BL33" s="93">
        <f t="shared" si="24"/>
        <v>1</v>
      </c>
      <c r="BM33" s="91">
        <v>3.5</v>
      </c>
      <c r="BN33" s="91">
        <v>0</v>
      </c>
      <c r="BO33" s="91">
        <v>0</v>
      </c>
      <c r="BP33" s="91">
        <v>1.5</v>
      </c>
      <c r="BQ33" s="91">
        <v>0</v>
      </c>
      <c r="BR33" s="92"/>
      <c r="BT33" s="93">
        <f t="shared" si="25"/>
        <v>4.5</v>
      </c>
      <c r="BU33" s="91">
        <v>6</v>
      </c>
      <c r="BV33" s="91">
        <v>0</v>
      </c>
      <c r="BW33" s="91">
        <v>0</v>
      </c>
      <c r="BX33" s="91">
        <v>16.5</v>
      </c>
      <c r="BY33" s="91">
        <v>0</v>
      </c>
      <c r="BZ33" s="92"/>
      <c r="CB33" s="93">
        <f t="shared" si="26"/>
        <v>5.2</v>
      </c>
      <c r="CC33" s="91">
        <v>5.5</v>
      </c>
      <c r="CD33" s="91">
        <v>0.5</v>
      </c>
      <c r="CE33" s="91">
        <v>0</v>
      </c>
      <c r="CF33" s="91">
        <v>20</v>
      </c>
      <c r="CG33" s="91">
        <v>0</v>
      </c>
      <c r="CJ33" s="93">
        <f t="shared" si="27"/>
        <v>0.75</v>
      </c>
      <c r="CL33" s="91">
        <v>0</v>
      </c>
      <c r="CM33" s="91">
        <v>0</v>
      </c>
      <c r="CN33" s="91">
        <v>3</v>
      </c>
      <c r="CO33" s="91">
        <v>0</v>
      </c>
      <c r="CR33" s="93">
        <f t="shared" si="28"/>
        <v>1.9</v>
      </c>
      <c r="CS33" s="91">
        <v>9.5</v>
      </c>
      <c r="CT33" s="91">
        <v>0</v>
      </c>
      <c r="CU33" s="91">
        <v>0</v>
      </c>
      <c r="CV33" s="91">
        <v>0</v>
      </c>
      <c r="CW33" s="91">
        <v>0</v>
      </c>
      <c r="CZ33" s="93">
        <f t="shared" si="29"/>
        <v>0.8</v>
      </c>
      <c r="DA33" s="91">
        <v>2.5</v>
      </c>
      <c r="DB33" s="91">
        <v>0</v>
      </c>
      <c r="DC33" s="91">
        <v>0</v>
      </c>
      <c r="DD33" s="91">
        <v>1.5</v>
      </c>
      <c r="DE33" s="91">
        <v>0</v>
      </c>
      <c r="DH33" s="93">
        <f t="shared" si="30"/>
        <v>1.8</v>
      </c>
      <c r="DI33" s="91">
        <v>2.5</v>
      </c>
      <c r="DJ33" s="91">
        <v>0</v>
      </c>
      <c r="DK33" s="91">
        <v>0</v>
      </c>
      <c r="DL33" s="91">
        <v>6.5</v>
      </c>
      <c r="DM33" s="91">
        <v>0</v>
      </c>
    </row>
    <row r="34" spans="3:117">
      <c r="C34" s="92">
        <f t="shared" si="31"/>
        <v>45690</v>
      </c>
      <c r="D34" s="93">
        <f t="shared" si="0"/>
        <v>7.75</v>
      </c>
      <c r="E34" s="93">
        <f t="shared" si="1"/>
        <v>7.75</v>
      </c>
      <c r="F34" s="93" t="str">
        <f t="shared" si="1"/>
        <v/>
      </c>
      <c r="G34" s="93" t="str">
        <f t="shared" si="1"/>
        <v/>
      </c>
      <c r="H34" s="93" t="str">
        <f t="shared" si="1"/>
        <v/>
      </c>
      <c r="I34" s="93" t="str">
        <f t="shared" si="1"/>
        <v/>
      </c>
      <c r="J34" s="93" t="str">
        <f t="shared" si="1"/>
        <v/>
      </c>
      <c r="K34" s="93" t="str">
        <f t="shared" si="1"/>
        <v/>
      </c>
      <c r="L34" s="93" t="str">
        <f t="shared" si="2"/>
        <v/>
      </c>
      <c r="M34" s="93">
        <f t="shared" si="3"/>
        <v>1</v>
      </c>
      <c r="N34" s="93" t="str">
        <f t="shared" si="4"/>
        <v/>
      </c>
      <c r="O34" s="93" t="str">
        <f t="shared" si="5"/>
        <v/>
      </c>
      <c r="P34" s="93" t="str">
        <f t="shared" si="6"/>
        <v/>
      </c>
      <c r="Q34" s="93" t="str">
        <f t="shared" si="7"/>
        <v/>
      </c>
      <c r="R34" s="93" t="str">
        <f t="shared" si="8"/>
        <v/>
      </c>
      <c r="S34" s="93">
        <f t="shared" si="9"/>
        <v>1</v>
      </c>
      <c r="T34" s="91">
        <f t="shared" si="10"/>
        <v>0</v>
      </c>
      <c r="AB34" s="93">
        <f t="shared" si="11"/>
        <v>6.2</v>
      </c>
      <c r="AC34" s="93">
        <f t="shared" si="12"/>
        <v>3.8</v>
      </c>
      <c r="AD34" s="93">
        <f t="shared" si="13"/>
        <v>7.5</v>
      </c>
      <c r="AE34" s="93">
        <f t="shared" si="14"/>
        <v>8.4</v>
      </c>
      <c r="AF34" s="93">
        <f t="shared" si="15"/>
        <v>4.2</v>
      </c>
      <c r="AG34" s="93">
        <f t="shared" si="16"/>
        <v>7.7</v>
      </c>
      <c r="AH34" s="93">
        <f t="shared" si="17"/>
        <v>7.75</v>
      </c>
      <c r="AI34" s="93">
        <f t="shared" si="18"/>
        <v>3.3</v>
      </c>
      <c r="AJ34" s="93">
        <f t="shared" si="19"/>
        <v>4.7</v>
      </c>
      <c r="AK34" s="93">
        <f t="shared" si="20"/>
        <v>6.1</v>
      </c>
      <c r="AN34" s="93">
        <f t="shared" si="21"/>
        <v>6.2</v>
      </c>
      <c r="AO34" s="91">
        <v>0</v>
      </c>
      <c r="AP34" s="91">
        <v>0</v>
      </c>
      <c r="AQ34" s="91">
        <v>0</v>
      </c>
      <c r="AR34" s="91">
        <v>31</v>
      </c>
      <c r="AS34" s="91">
        <v>0</v>
      </c>
      <c r="AT34" s="92"/>
      <c r="AV34" s="93">
        <f t="shared" si="22"/>
        <v>3.8</v>
      </c>
      <c r="AW34" s="91">
        <v>0</v>
      </c>
      <c r="AX34" s="91">
        <v>0</v>
      </c>
      <c r="AY34" s="91">
        <v>0</v>
      </c>
      <c r="AZ34" s="91">
        <v>19</v>
      </c>
      <c r="BA34" s="91">
        <v>0</v>
      </c>
      <c r="BB34" s="92"/>
      <c r="BD34" s="93">
        <f t="shared" si="23"/>
        <v>7.5</v>
      </c>
      <c r="BE34" s="91">
        <v>0</v>
      </c>
      <c r="BF34" s="91">
        <v>0</v>
      </c>
      <c r="BG34" s="91">
        <v>0</v>
      </c>
      <c r="BH34" s="91">
        <v>37.5</v>
      </c>
      <c r="BI34" s="91">
        <v>0</v>
      </c>
      <c r="BJ34" s="92"/>
      <c r="BL34" s="93">
        <f t="shared" si="24"/>
        <v>8.4</v>
      </c>
      <c r="BM34" s="91">
        <v>0</v>
      </c>
      <c r="BN34" s="91">
        <v>0</v>
      </c>
      <c r="BO34" s="91">
        <v>0</v>
      </c>
      <c r="BP34" s="91">
        <v>42</v>
      </c>
      <c r="BQ34" s="91">
        <v>0</v>
      </c>
      <c r="BR34" s="92"/>
      <c r="BT34" s="93">
        <f t="shared" si="25"/>
        <v>4.2</v>
      </c>
      <c r="BU34" s="91">
        <v>0</v>
      </c>
      <c r="BV34" s="91">
        <v>0</v>
      </c>
      <c r="BW34" s="91">
        <v>0</v>
      </c>
      <c r="BX34" s="91">
        <v>21</v>
      </c>
      <c r="BY34" s="91">
        <v>0</v>
      </c>
      <c r="BZ34" s="92"/>
      <c r="CB34" s="93">
        <f t="shared" si="26"/>
        <v>7.7</v>
      </c>
      <c r="CC34" s="91">
        <v>0</v>
      </c>
      <c r="CD34" s="91">
        <v>0</v>
      </c>
      <c r="CE34" s="91">
        <v>0</v>
      </c>
      <c r="CF34" s="91">
        <v>38.5</v>
      </c>
      <c r="CG34" s="91">
        <v>0</v>
      </c>
      <c r="CJ34" s="93">
        <f t="shared" si="27"/>
        <v>7.75</v>
      </c>
      <c r="CL34" s="91">
        <v>0</v>
      </c>
      <c r="CM34" s="91">
        <v>0</v>
      </c>
      <c r="CN34" s="91">
        <v>31</v>
      </c>
      <c r="CO34" s="91">
        <v>0</v>
      </c>
      <c r="CR34" s="93">
        <f t="shared" si="28"/>
        <v>3.3</v>
      </c>
      <c r="CS34" s="91">
        <v>0</v>
      </c>
      <c r="CT34" s="91">
        <v>0</v>
      </c>
      <c r="CU34" s="91">
        <v>0</v>
      </c>
      <c r="CV34" s="91">
        <v>16.5</v>
      </c>
      <c r="CW34" s="91">
        <v>0</v>
      </c>
      <c r="CZ34" s="93">
        <f t="shared" si="29"/>
        <v>4.7</v>
      </c>
      <c r="DA34" s="91">
        <v>0</v>
      </c>
      <c r="DB34" s="91">
        <v>0</v>
      </c>
      <c r="DC34" s="91">
        <v>0</v>
      </c>
      <c r="DD34" s="91">
        <v>23.5</v>
      </c>
      <c r="DE34" s="91">
        <v>0</v>
      </c>
      <c r="DH34" s="93">
        <f t="shared" si="30"/>
        <v>6.1</v>
      </c>
      <c r="DI34" s="91">
        <v>0</v>
      </c>
      <c r="DJ34" s="91">
        <v>0</v>
      </c>
      <c r="DK34" s="91">
        <v>0</v>
      </c>
      <c r="DL34" s="91">
        <v>30.5</v>
      </c>
      <c r="DM34" s="91">
        <v>0</v>
      </c>
    </row>
    <row r="35" spans="3:117">
      <c r="C35" s="92">
        <f t="shared" si="31"/>
        <v>45691</v>
      </c>
      <c r="D35" s="93">
        <f t="shared" si="0"/>
        <v>0</v>
      </c>
      <c r="E35" s="93" t="str">
        <f t="shared" si="1"/>
        <v/>
      </c>
      <c r="F35" s="93" t="str">
        <f t="shared" si="1"/>
        <v/>
      </c>
      <c r="G35" s="93" t="str">
        <f t="shared" si="1"/>
        <v/>
      </c>
      <c r="H35" s="93" t="str">
        <f t="shared" si="1"/>
        <v/>
      </c>
      <c r="I35" s="93" t="str">
        <f t="shared" si="1"/>
        <v/>
      </c>
      <c r="J35" s="93" t="str">
        <f t="shared" si="1"/>
        <v/>
      </c>
      <c r="K35" s="93" t="str">
        <f t="shared" si="1"/>
        <v/>
      </c>
      <c r="L35" s="93">
        <f t="shared" si="2"/>
        <v>0</v>
      </c>
      <c r="M35" s="93" t="str">
        <f t="shared" si="3"/>
        <v/>
      </c>
      <c r="N35" s="93" t="str">
        <f t="shared" si="4"/>
        <v/>
      </c>
      <c r="O35" s="93" t="str">
        <f t="shared" si="5"/>
        <v/>
      </c>
      <c r="P35" s="93" t="str">
        <f t="shared" si="6"/>
        <v/>
      </c>
      <c r="Q35" s="93" t="str">
        <f t="shared" si="7"/>
        <v/>
      </c>
      <c r="R35" s="93" t="str">
        <f t="shared" si="8"/>
        <v/>
      </c>
      <c r="S35" s="93">
        <f t="shared" si="9"/>
        <v>0</v>
      </c>
      <c r="T35" s="91">
        <f t="shared" si="10"/>
        <v>0</v>
      </c>
      <c r="AB35" s="93">
        <f t="shared" si="11"/>
        <v>0</v>
      </c>
      <c r="AC35" s="93">
        <f t="shared" si="12"/>
        <v>0</v>
      </c>
      <c r="AD35" s="93">
        <f t="shared" si="13"/>
        <v>0</v>
      </c>
      <c r="AE35" s="93">
        <f t="shared" si="14"/>
        <v>0</v>
      </c>
      <c r="AF35" s="93">
        <f t="shared" si="15"/>
        <v>0</v>
      </c>
      <c r="AG35" s="93">
        <f t="shared" si="16"/>
        <v>0</v>
      </c>
      <c r="AH35" s="93">
        <f t="shared" si="17"/>
        <v>0</v>
      </c>
      <c r="AI35" s="93">
        <f t="shared" si="18"/>
        <v>0.2</v>
      </c>
      <c r="AJ35" s="93">
        <f t="shared" si="19"/>
        <v>0.1</v>
      </c>
      <c r="AK35" s="93">
        <f t="shared" si="20"/>
        <v>0.2</v>
      </c>
      <c r="AN35" s="93">
        <f t="shared" si="21"/>
        <v>0</v>
      </c>
      <c r="AO35" s="91">
        <v>0</v>
      </c>
      <c r="AP35" s="91">
        <v>0</v>
      </c>
      <c r="AQ35" s="91">
        <v>0</v>
      </c>
      <c r="AR35" s="91">
        <v>0</v>
      </c>
      <c r="AS35" s="91">
        <v>0</v>
      </c>
      <c r="AT35" s="92"/>
      <c r="AV35" s="93">
        <f t="shared" si="22"/>
        <v>0</v>
      </c>
      <c r="AW35" s="91">
        <v>0</v>
      </c>
      <c r="AX35" s="91">
        <v>0</v>
      </c>
      <c r="AY35" s="91">
        <v>0</v>
      </c>
      <c r="AZ35" s="91">
        <v>0</v>
      </c>
      <c r="BA35" s="91">
        <v>0</v>
      </c>
      <c r="BB35" s="92"/>
      <c r="BD35" s="93">
        <f t="shared" si="23"/>
        <v>0</v>
      </c>
      <c r="BE35" s="91">
        <v>0</v>
      </c>
      <c r="BF35" s="91">
        <v>0</v>
      </c>
      <c r="BG35" s="91">
        <v>0</v>
      </c>
      <c r="BH35" s="91">
        <v>0</v>
      </c>
      <c r="BI35" s="91">
        <v>0</v>
      </c>
      <c r="BJ35" s="92"/>
      <c r="BL35" s="93">
        <f t="shared" si="24"/>
        <v>0</v>
      </c>
      <c r="BM35" s="91">
        <v>0</v>
      </c>
      <c r="BN35" s="91">
        <v>0</v>
      </c>
      <c r="BO35" s="91">
        <v>0</v>
      </c>
      <c r="BP35" s="91">
        <v>0</v>
      </c>
      <c r="BQ35" s="91">
        <v>0</v>
      </c>
      <c r="BR35" s="92"/>
      <c r="BT35" s="93">
        <f t="shared" si="25"/>
        <v>0</v>
      </c>
      <c r="BU35" s="91">
        <v>0</v>
      </c>
      <c r="BV35" s="91">
        <v>0</v>
      </c>
      <c r="BW35" s="91">
        <v>0</v>
      </c>
      <c r="BX35" s="91">
        <v>0</v>
      </c>
      <c r="BY35" s="91">
        <v>0</v>
      </c>
      <c r="BZ35" s="92"/>
      <c r="CB35" s="93">
        <f t="shared" si="26"/>
        <v>0</v>
      </c>
      <c r="CC35" s="91">
        <v>0</v>
      </c>
      <c r="CD35" s="91">
        <v>0</v>
      </c>
      <c r="CE35" s="91">
        <v>0</v>
      </c>
      <c r="CF35" s="91">
        <v>0</v>
      </c>
      <c r="CG35" s="91">
        <v>0</v>
      </c>
      <c r="CJ35" s="93">
        <f t="shared" si="27"/>
        <v>0</v>
      </c>
      <c r="CL35" s="91">
        <v>0</v>
      </c>
      <c r="CM35" s="91">
        <v>0</v>
      </c>
      <c r="CN35" s="91">
        <v>0</v>
      </c>
      <c r="CO35" s="91">
        <v>0</v>
      </c>
      <c r="CR35" s="93">
        <f t="shared" si="28"/>
        <v>0.2</v>
      </c>
      <c r="CS35" s="91">
        <v>1</v>
      </c>
      <c r="CT35" s="91">
        <v>0</v>
      </c>
      <c r="CU35" s="91">
        <v>0</v>
      </c>
      <c r="CV35" s="91">
        <v>0</v>
      </c>
      <c r="CW35" s="91">
        <v>0</v>
      </c>
      <c r="CZ35" s="93">
        <f t="shared" si="29"/>
        <v>0.1</v>
      </c>
      <c r="DA35" s="91">
        <v>0.5</v>
      </c>
      <c r="DB35" s="91">
        <v>0</v>
      </c>
      <c r="DC35" s="91">
        <v>0</v>
      </c>
      <c r="DD35" s="91">
        <v>0</v>
      </c>
      <c r="DE35" s="91">
        <v>0</v>
      </c>
      <c r="DH35" s="93">
        <f t="shared" si="30"/>
        <v>0.2</v>
      </c>
      <c r="DI35" s="91">
        <v>1</v>
      </c>
      <c r="DJ35" s="91">
        <v>0</v>
      </c>
      <c r="DK35" s="91">
        <v>0</v>
      </c>
      <c r="DL35" s="91">
        <v>0</v>
      </c>
      <c r="DM35" s="91">
        <v>0</v>
      </c>
    </row>
    <row r="36" spans="3:117">
      <c r="C36" s="92">
        <f t="shared" si="31"/>
        <v>45692</v>
      </c>
      <c r="D36" s="93">
        <f t="shared" si="0"/>
        <v>0</v>
      </c>
      <c r="E36" s="93" t="str">
        <f t="shared" si="1"/>
        <v/>
      </c>
      <c r="F36" s="93" t="str">
        <f t="shared" si="1"/>
        <v/>
      </c>
      <c r="G36" s="93" t="str">
        <f t="shared" si="1"/>
        <v/>
      </c>
      <c r="H36" s="93" t="str">
        <f t="shared" si="1"/>
        <v/>
      </c>
      <c r="I36" s="93" t="str">
        <f t="shared" si="1"/>
        <v/>
      </c>
      <c r="J36" s="93" t="str">
        <f t="shared" si="1"/>
        <v/>
      </c>
      <c r="K36" s="93" t="str">
        <f t="shared" si="1"/>
        <v/>
      </c>
      <c r="L36" s="93">
        <f t="shared" si="2"/>
        <v>0</v>
      </c>
      <c r="M36" s="93" t="str">
        <f t="shared" si="3"/>
        <v/>
      </c>
      <c r="N36" s="93" t="str">
        <f t="shared" si="4"/>
        <v/>
      </c>
      <c r="O36" s="93" t="str">
        <f t="shared" si="5"/>
        <v/>
      </c>
      <c r="P36" s="93" t="str">
        <f t="shared" si="6"/>
        <v/>
      </c>
      <c r="Q36" s="93" t="str">
        <f t="shared" si="7"/>
        <v/>
      </c>
      <c r="R36" s="93" t="str">
        <f t="shared" si="8"/>
        <v/>
      </c>
      <c r="S36" s="93">
        <f t="shared" si="9"/>
        <v>0</v>
      </c>
      <c r="T36" s="91">
        <f t="shared" si="10"/>
        <v>0</v>
      </c>
      <c r="AB36" s="93">
        <f t="shared" si="11"/>
        <v>1.3</v>
      </c>
      <c r="AC36" s="93">
        <f t="shared" si="12"/>
        <v>0.6</v>
      </c>
      <c r="AD36" s="93">
        <f t="shared" si="13"/>
        <v>1</v>
      </c>
      <c r="AE36" s="93">
        <f t="shared" si="14"/>
        <v>1.1000000000000001</v>
      </c>
      <c r="AF36" s="93">
        <f t="shared" si="15"/>
        <v>0.7</v>
      </c>
      <c r="AG36" s="93">
        <f t="shared" si="16"/>
        <v>0.9</v>
      </c>
      <c r="AH36" s="93">
        <f t="shared" si="17"/>
        <v>0</v>
      </c>
      <c r="AI36" s="93">
        <f t="shared" si="18"/>
        <v>2.1</v>
      </c>
      <c r="AJ36" s="93">
        <f t="shared" si="19"/>
        <v>1.3</v>
      </c>
      <c r="AK36" s="93">
        <f t="shared" si="20"/>
        <v>1.3</v>
      </c>
      <c r="AN36" s="93">
        <f t="shared" si="21"/>
        <v>1.3</v>
      </c>
      <c r="AO36" s="91">
        <v>6.5</v>
      </c>
      <c r="AP36" s="91">
        <v>0</v>
      </c>
      <c r="AQ36" s="91">
        <v>0</v>
      </c>
      <c r="AR36" s="91">
        <v>0</v>
      </c>
      <c r="AS36" s="91">
        <v>0</v>
      </c>
      <c r="AT36" s="92"/>
      <c r="AV36" s="93">
        <f t="shared" si="22"/>
        <v>0.6</v>
      </c>
      <c r="AW36" s="91">
        <v>3</v>
      </c>
      <c r="AX36" s="91">
        <v>0</v>
      </c>
      <c r="AY36" s="91">
        <v>0</v>
      </c>
      <c r="AZ36" s="91">
        <v>0</v>
      </c>
      <c r="BA36" s="91">
        <v>0</v>
      </c>
      <c r="BB36" s="92"/>
      <c r="BD36" s="93">
        <f t="shared" si="23"/>
        <v>1</v>
      </c>
      <c r="BE36" s="91">
        <v>5</v>
      </c>
      <c r="BF36" s="91">
        <v>0</v>
      </c>
      <c r="BG36" s="91">
        <v>0</v>
      </c>
      <c r="BH36" s="91">
        <v>0</v>
      </c>
      <c r="BI36" s="91">
        <v>0</v>
      </c>
      <c r="BJ36" s="92"/>
      <c r="BL36" s="93">
        <f t="shared" si="24"/>
        <v>1.1000000000000001</v>
      </c>
      <c r="BM36" s="91">
        <v>5.5</v>
      </c>
      <c r="BN36" s="91">
        <v>0</v>
      </c>
      <c r="BO36" s="91">
        <v>0</v>
      </c>
      <c r="BP36" s="91">
        <v>0</v>
      </c>
      <c r="BQ36" s="91">
        <v>0</v>
      </c>
      <c r="BR36" s="92"/>
      <c r="BT36" s="93">
        <f t="shared" si="25"/>
        <v>0.7</v>
      </c>
      <c r="BU36" s="91">
        <v>3.5</v>
      </c>
      <c r="BV36" s="91">
        <v>0</v>
      </c>
      <c r="BW36" s="91">
        <v>0</v>
      </c>
      <c r="BX36" s="91">
        <v>0</v>
      </c>
      <c r="BY36" s="91">
        <v>0</v>
      </c>
      <c r="BZ36" s="92"/>
      <c r="CB36" s="93">
        <f t="shared" si="26"/>
        <v>0.9</v>
      </c>
      <c r="CC36" s="91">
        <v>4.5</v>
      </c>
      <c r="CD36" s="91">
        <v>0</v>
      </c>
      <c r="CE36" s="91">
        <v>0</v>
      </c>
      <c r="CF36" s="91">
        <v>0</v>
      </c>
      <c r="CG36" s="91">
        <v>0</v>
      </c>
      <c r="CJ36" s="93">
        <f t="shared" si="27"/>
        <v>0</v>
      </c>
      <c r="CL36" s="91">
        <v>0</v>
      </c>
      <c r="CM36" s="91">
        <v>0</v>
      </c>
      <c r="CN36" s="91">
        <v>0</v>
      </c>
      <c r="CO36" s="91">
        <v>0</v>
      </c>
      <c r="CR36" s="93">
        <f t="shared" si="28"/>
        <v>2.1</v>
      </c>
      <c r="CS36" s="91">
        <v>10.5</v>
      </c>
      <c r="CT36" s="91">
        <v>0</v>
      </c>
      <c r="CU36" s="91">
        <v>0</v>
      </c>
      <c r="CV36" s="91">
        <v>0</v>
      </c>
      <c r="CW36" s="91">
        <v>0</v>
      </c>
      <c r="CZ36" s="93">
        <f t="shared" si="29"/>
        <v>1.3</v>
      </c>
      <c r="DA36" s="91">
        <v>6.5</v>
      </c>
      <c r="DB36" s="91">
        <v>0</v>
      </c>
      <c r="DC36" s="91">
        <v>0</v>
      </c>
      <c r="DD36" s="91">
        <v>0</v>
      </c>
      <c r="DE36" s="91">
        <v>0</v>
      </c>
      <c r="DH36" s="93">
        <f t="shared" si="30"/>
        <v>1.3</v>
      </c>
      <c r="DI36" s="91">
        <v>6.5</v>
      </c>
      <c r="DJ36" s="91">
        <v>0</v>
      </c>
      <c r="DK36" s="91">
        <v>0</v>
      </c>
      <c r="DL36" s="91">
        <v>0</v>
      </c>
      <c r="DM36" s="91">
        <v>0</v>
      </c>
    </row>
    <row r="37" spans="3:117">
      <c r="C37" s="92">
        <f t="shared" si="31"/>
        <v>45693</v>
      </c>
      <c r="D37" s="93">
        <f t="shared" si="0"/>
        <v>0</v>
      </c>
      <c r="E37" s="93" t="str">
        <f t="shared" si="1"/>
        <v/>
      </c>
      <c r="F37" s="93" t="str">
        <f t="shared" si="1"/>
        <v/>
      </c>
      <c r="G37" s="93" t="str">
        <f t="shared" si="1"/>
        <v/>
      </c>
      <c r="H37" s="93" t="str">
        <f t="shared" si="1"/>
        <v/>
      </c>
      <c r="I37" s="93" t="str">
        <f t="shared" si="1"/>
        <v/>
      </c>
      <c r="J37" s="93" t="str">
        <f t="shared" si="1"/>
        <v/>
      </c>
      <c r="K37" s="93" t="str">
        <f t="shared" si="1"/>
        <v/>
      </c>
      <c r="L37" s="93">
        <f t="shared" si="2"/>
        <v>0</v>
      </c>
      <c r="M37" s="93" t="str">
        <f t="shared" si="3"/>
        <v/>
      </c>
      <c r="N37" s="93" t="str">
        <f t="shared" si="4"/>
        <v/>
      </c>
      <c r="O37" s="93" t="str">
        <f t="shared" si="5"/>
        <v/>
      </c>
      <c r="P37" s="93" t="str">
        <f t="shared" si="6"/>
        <v/>
      </c>
      <c r="Q37" s="93" t="str">
        <f t="shared" si="7"/>
        <v/>
      </c>
      <c r="R37" s="93" t="str">
        <f t="shared" si="8"/>
        <v/>
      </c>
      <c r="S37" s="93">
        <f t="shared" si="9"/>
        <v>0</v>
      </c>
      <c r="T37" s="91">
        <f t="shared" si="10"/>
        <v>0</v>
      </c>
      <c r="AB37" s="93">
        <f t="shared" si="11"/>
        <v>5.2</v>
      </c>
      <c r="AC37" s="93">
        <f t="shared" si="12"/>
        <v>6.1</v>
      </c>
      <c r="AD37" s="93">
        <f t="shared" si="13"/>
        <v>6.7</v>
      </c>
      <c r="AE37" s="93">
        <f t="shared" si="14"/>
        <v>4.8</v>
      </c>
      <c r="AF37" s="93">
        <f t="shared" si="15"/>
        <v>8.1</v>
      </c>
      <c r="AG37" s="93">
        <f t="shared" si="16"/>
        <v>6.3</v>
      </c>
      <c r="AH37" s="93">
        <f t="shared" si="17"/>
        <v>0</v>
      </c>
      <c r="AI37" s="93">
        <f t="shared" si="18"/>
        <v>4.3</v>
      </c>
      <c r="AJ37" s="93">
        <f t="shared" si="19"/>
        <v>2.7</v>
      </c>
      <c r="AK37" s="93">
        <f t="shared" si="20"/>
        <v>2.7</v>
      </c>
      <c r="AN37" s="93">
        <f t="shared" si="21"/>
        <v>5.2</v>
      </c>
      <c r="AO37" s="91">
        <v>26</v>
      </c>
      <c r="AP37" s="91">
        <v>0</v>
      </c>
      <c r="AQ37" s="91">
        <v>0</v>
      </c>
      <c r="AR37" s="91">
        <v>0</v>
      </c>
      <c r="AS37" s="91">
        <v>0</v>
      </c>
      <c r="AT37" s="92"/>
      <c r="AV37" s="93">
        <f t="shared" si="22"/>
        <v>6.1</v>
      </c>
      <c r="AW37" s="91">
        <v>30.5</v>
      </c>
      <c r="AX37" s="91">
        <v>0</v>
      </c>
      <c r="AY37" s="91">
        <v>0</v>
      </c>
      <c r="AZ37" s="91">
        <v>0</v>
      </c>
      <c r="BA37" s="91">
        <v>0</v>
      </c>
      <c r="BB37" s="92"/>
      <c r="BD37" s="93">
        <f t="shared" si="23"/>
        <v>6.7</v>
      </c>
      <c r="BE37" s="91">
        <v>33.5</v>
      </c>
      <c r="BF37" s="91">
        <v>0</v>
      </c>
      <c r="BG37" s="91">
        <v>0</v>
      </c>
      <c r="BH37" s="91">
        <v>0</v>
      </c>
      <c r="BI37" s="91">
        <v>0</v>
      </c>
      <c r="BJ37" s="92"/>
      <c r="BL37" s="93">
        <f t="shared" si="24"/>
        <v>4.8</v>
      </c>
      <c r="BM37" s="91">
        <v>24</v>
      </c>
      <c r="BN37" s="91">
        <v>0</v>
      </c>
      <c r="BO37" s="91">
        <v>0</v>
      </c>
      <c r="BP37" s="91">
        <v>0</v>
      </c>
      <c r="BQ37" s="91">
        <v>0</v>
      </c>
      <c r="BR37" s="92"/>
      <c r="BT37" s="93">
        <f t="shared" si="25"/>
        <v>8.1</v>
      </c>
      <c r="BU37" s="91">
        <v>39</v>
      </c>
      <c r="BV37" s="91">
        <v>0</v>
      </c>
      <c r="BW37" s="91">
        <v>1.5</v>
      </c>
      <c r="BX37" s="91">
        <v>0</v>
      </c>
      <c r="BY37" s="91">
        <v>0</v>
      </c>
      <c r="BZ37" s="92"/>
      <c r="CB37" s="93">
        <f t="shared" si="26"/>
        <v>6.3</v>
      </c>
      <c r="CC37" s="91">
        <v>31.5</v>
      </c>
      <c r="CD37" s="91">
        <v>0</v>
      </c>
      <c r="CE37" s="91">
        <v>0</v>
      </c>
      <c r="CF37" s="91">
        <v>0</v>
      </c>
      <c r="CG37" s="91">
        <v>0</v>
      </c>
      <c r="CJ37" s="93">
        <f t="shared" si="27"/>
        <v>0</v>
      </c>
      <c r="CL37" s="91">
        <v>0</v>
      </c>
      <c r="CM37" s="91">
        <v>0</v>
      </c>
      <c r="CN37" s="91">
        <v>0</v>
      </c>
      <c r="CO37" s="91">
        <v>0</v>
      </c>
      <c r="CR37" s="93">
        <f t="shared" si="28"/>
        <v>4.3</v>
      </c>
      <c r="CS37" s="91">
        <v>21.5</v>
      </c>
      <c r="CT37" s="91">
        <v>0</v>
      </c>
      <c r="CU37" s="91">
        <v>0</v>
      </c>
      <c r="CV37" s="91">
        <v>0</v>
      </c>
      <c r="CW37" s="91">
        <v>0</v>
      </c>
      <c r="CZ37" s="93">
        <f t="shared" si="29"/>
        <v>2.7</v>
      </c>
      <c r="DA37" s="91">
        <v>13.5</v>
      </c>
      <c r="DB37" s="91">
        <v>0</v>
      </c>
      <c r="DC37" s="91">
        <v>0</v>
      </c>
      <c r="DD37" s="91">
        <v>0</v>
      </c>
      <c r="DE37" s="91">
        <v>0</v>
      </c>
      <c r="DH37" s="93">
        <f t="shared" si="30"/>
        <v>2.7</v>
      </c>
      <c r="DI37" s="91">
        <v>13.5</v>
      </c>
      <c r="DJ37" s="91">
        <v>0</v>
      </c>
      <c r="DK37" s="91">
        <v>0</v>
      </c>
      <c r="DL37" s="91">
        <v>0</v>
      </c>
      <c r="DM37" s="91">
        <v>0</v>
      </c>
    </row>
    <row r="38" spans="3:117">
      <c r="C38" s="92">
        <f t="shared" si="31"/>
        <v>45694</v>
      </c>
      <c r="D38" s="93">
        <f t="shared" si="0"/>
        <v>0</v>
      </c>
      <c r="E38" s="93" t="str">
        <f t="shared" si="1"/>
        <v/>
      </c>
      <c r="F38" s="93" t="str">
        <f t="shared" si="1"/>
        <v/>
      </c>
      <c r="G38" s="93" t="str">
        <f t="shared" si="1"/>
        <v/>
      </c>
      <c r="H38" s="93" t="str">
        <f t="shared" si="1"/>
        <v/>
      </c>
      <c r="I38" s="93" t="str">
        <f t="shared" si="1"/>
        <v/>
      </c>
      <c r="J38" s="93" t="str">
        <f t="shared" si="1"/>
        <v/>
      </c>
      <c r="K38" s="93" t="str">
        <f t="shared" si="1"/>
        <v/>
      </c>
      <c r="L38" s="93">
        <f t="shared" si="2"/>
        <v>0</v>
      </c>
      <c r="M38" s="93" t="str">
        <f t="shared" si="3"/>
        <v/>
      </c>
      <c r="N38" s="93" t="str">
        <f t="shared" si="4"/>
        <v/>
      </c>
      <c r="O38" s="93" t="str">
        <f t="shared" si="5"/>
        <v/>
      </c>
      <c r="P38" s="93" t="str">
        <f t="shared" si="6"/>
        <v/>
      </c>
      <c r="Q38" s="93" t="str">
        <f t="shared" si="7"/>
        <v/>
      </c>
      <c r="R38" s="93" t="str">
        <f t="shared" si="8"/>
        <v/>
      </c>
      <c r="S38" s="93">
        <f t="shared" si="9"/>
        <v>0</v>
      </c>
      <c r="T38" s="91">
        <f t="shared" si="10"/>
        <v>0</v>
      </c>
      <c r="AB38" s="93">
        <f t="shared" si="11"/>
        <v>0.1</v>
      </c>
      <c r="AC38" s="93">
        <f t="shared" si="12"/>
        <v>0.4</v>
      </c>
      <c r="AD38" s="93">
        <f t="shared" si="13"/>
        <v>0.3</v>
      </c>
      <c r="AE38" s="93">
        <f t="shared" si="14"/>
        <v>0.6</v>
      </c>
      <c r="AF38" s="93">
        <f t="shared" si="15"/>
        <v>1.6</v>
      </c>
      <c r="AG38" s="93">
        <f t="shared" si="16"/>
        <v>1.4</v>
      </c>
      <c r="AH38" s="93">
        <f t="shared" si="17"/>
        <v>0</v>
      </c>
      <c r="AI38" s="93">
        <f t="shared" si="18"/>
        <v>0.5</v>
      </c>
      <c r="AJ38" s="93">
        <f t="shared" si="19"/>
        <v>0.4</v>
      </c>
      <c r="AK38" s="93">
        <f t="shared" si="20"/>
        <v>0.2</v>
      </c>
      <c r="AN38" s="93">
        <f t="shared" si="21"/>
        <v>0.1</v>
      </c>
      <c r="AO38" s="91">
        <v>0.5</v>
      </c>
      <c r="AP38" s="91">
        <v>0</v>
      </c>
      <c r="AQ38" s="91">
        <v>0</v>
      </c>
      <c r="AR38" s="91">
        <v>0</v>
      </c>
      <c r="AS38" s="91">
        <v>0</v>
      </c>
      <c r="AT38" s="92"/>
      <c r="AV38" s="93">
        <f t="shared" si="22"/>
        <v>0.4</v>
      </c>
      <c r="AW38" s="91">
        <v>2</v>
      </c>
      <c r="AX38" s="91">
        <v>0</v>
      </c>
      <c r="AY38" s="91">
        <v>0</v>
      </c>
      <c r="AZ38" s="91">
        <v>0</v>
      </c>
      <c r="BA38" s="91">
        <v>0</v>
      </c>
      <c r="BB38" s="92"/>
      <c r="BD38" s="93">
        <f t="shared" si="23"/>
        <v>0.3</v>
      </c>
      <c r="BE38" s="91">
        <v>1.5</v>
      </c>
      <c r="BF38" s="91">
        <v>0</v>
      </c>
      <c r="BG38" s="91">
        <v>0</v>
      </c>
      <c r="BH38" s="91">
        <v>0</v>
      </c>
      <c r="BI38" s="91">
        <v>0</v>
      </c>
      <c r="BJ38" s="92"/>
      <c r="BL38" s="93">
        <f t="shared" si="24"/>
        <v>0.6</v>
      </c>
      <c r="BM38" s="91">
        <v>3</v>
      </c>
      <c r="BN38" s="91">
        <v>0</v>
      </c>
      <c r="BO38" s="91">
        <v>0</v>
      </c>
      <c r="BP38" s="91">
        <v>0</v>
      </c>
      <c r="BQ38" s="91">
        <v>0</v>
      </c>
      <c r="BR38" s="92"/>
      <c r="BT38" s="93">
        <f t="shared" si="25"/>
        <v>1.6</v>
      </c>
      <c r="BU38" s="91">
        <v>8</v>
      </c>
      <c r="BV38" s="91">
        <v>0</v>
      </c>
      <c r="BW38" s="91">
        <v>0</v>
      </c>
      <c r="BX38" s="91">
        <v>0</v>
      </c>
      <c r="BY38" s="91">
        <v>0</v>
      </c>
      <c r="BZ38" s="92"/>
      <c r="CB38" s="93">
        <f t="shared" si="26"/>
        <v>1.4</v>
      </c>
      <c r="CC38" s="91">
        <v>6.5</v>
      </c>
      <c r="CD38" s="91">
        <v>0</v>
      </c>
      <c r="CE38" s="91">
        <v>0.5</v>
      </c>
      <c r="CF38" s="91">
        <v>0</v>
      </c>
      <c r="CG38" s="91">
        <v>0</v>
      </c>
      <c r="CJ38" s="93">
        <f t="shared" si="27"/>
        <v>0</v>
      </c>
      <c r="CL38" s="91">
        <v>0</v>
      </c>
      <c r="CM38" s="91">
        <v>0</v>
      </c>
      <c r="CN38" s="91">
        <v>0</v>
      </c>
      <c r="CO38" s="91">
        <v>0</v>
      </c>
      <c r="CR38" s="93">
        <f t="shared" si="28"/>
        <v>0.5</v>
      </c>
      <c r="CS38" s="91">
        <v>2.5</v>
      </c>
      <c r="CT38" s="91">
        <v>0</v>
      </c>
      <c r="CU38" s="91">
        <v>0</v>
      </c>
      <c r="CV38" s="91">
        <v>0</v>
      </c>
      <c r="CW38" s="91">
        <v>0</v>
      </c>
      <c r="CZ38" s="93">
        <f t="shared" si="29"/>
        <v>0.4</v>
      </c>
      <c r="DA38" s="91">
        <v>2</v>
      </c>
      <c r="DB38" s="91">
        <v>0</v>
      </c>
      <c r="DC38" s="91">
        <v>0</v>
      </c>
      <c r="DD38" s="91">
        <v>0</v>
      </c>
      <c r="DE38" s="91">
        <v>0</v>
      </c>
      <c r="DH38" s="93">
        <f t="shared" si="30"/>
        <v>0.2</v>
      </c>
      <c r="DI38" s="91">
        <v>1</v>
      </c>
      <c r="DJ38" s="91">
        <v>0</v>
      </c>
      <c r="DK38" s="91">
        <v>0</v>
      </c>
      <c r="DL38" s="91">
        <v>0</v>
      </c>
      <c r="DM38" s="91">
        <v>0</v>
      </c>
    </row>
    <row r="39" spans="3:117">
      <c r="C39" s="92">
        <f t="shared" si="31"/>
        <v>45695</v>
      </c>
      <c r="D39" s="93">
        <f t="shared" si="0"/>
        <v>0</v>
      </c>
      <c r="E39" s="93" t="str">
        <f t="shared" si="1"/>
        <v/>
      </c>
      <c r="F39" s="93" t="str">
        <f t="shared" si="1"/>
        <v/>
      </c>
      <c r="G39" s="93" t="str">
        <f t="shared" si="1"/>
        <v/>
      </c>
      <c r="H39" s="93" t="str">
        <f t="shared" si="1"/>
        <v/>
      </c>
      <c r="I39" s="93" t="str">
        <f t="shared" si="1"/>
        <v/>
      </c>
      <c r="J39" s="93" t="str">
        <f t="shared" si="1"/>
        <v/>
      </c>
      <c r="K39" s="93" t="str">
        <f t="shared" si="1"/>
        <v/>
      </c>
      <c r="L39" s="93">
        <f t="shared" si="2"/>
        <v>0</v>
      </c>
      <c r="M39" s="93" t="str">
        <f t="shared" si="3"/>
        <v/>
      </c>
      <c r="N39" s="93" t="str">
        <f t="shared" si="4"/>
        <v/>
      </c>
      <c r="O39" s="93" t="str">
        <f t="shared" si="5"/>
        <v/>
      </c>
      <c r="P39" s="93" t="str">
        <f t="shared" si="6"/>
        <v/>
      </c>
      <c r="Q39" s="93" t="str">
        <f t="shared" si="7"/>
        <v/>
      </c>
      <c r="R39" s="93" t="str">
        <f t="shared" si="8"/>
        <v/>
      </c>
      <c r="S39" s="93">
        <f t="shared" si="9"/>
        <v>0</v>
      </c>
      <c r="T39" s="91">
        <f t="shared" si="10"/>
        <v>0</v>
      </c>
      <c r="AB39" s="93">
        <f t="shared" si="11"/>
        <v>0.1</v>
      </c>
      <c r="AC39" s="93">
        <f t="shared" si="12"/>
        <v>0.1</v>
      </c>
      <c r="AD39" s="93">
        <f t="shared" si="13"/>
        <v>0</v>
      </c>
      <c r="AE39" s="93">
        <f t="shared" si="14"/>
        <v>0</v>
      </c>
      <c r="AF39" s="93">
        <f t="shared" si="15"/>
        <v>0</v>
      </c>
      <c r="AG39" s="93">
        <f t="shared" si="16"/>
        <v>0</v>
      </c>
      <c r="AH39" s="93">
        <f t="shared" si="17"/>
        <v>0</v>
      </c>
      <c r="AI39" s="93">
        <f t="shared" si="18"/>
        <v>0.5</v>
      </c>
      <c r="AJ39" s="93">
        <f t="shared" si="19"/>
        <v>0</v>
      </c>
      <c r="AK39" s="93">
        <f t="shared" si="20"/>
        <v>0</v>
      </c>
      <c r="AN39" s="93">
        <f t="shared" si="21"/>
        <v>0.1</v>
      </c>
      <c r="AO39" s="91">
        <v>0.5</v>
      </c>
      <c r="AP39" s="91">
        <v>0</v>
      </c>
      <c r="AQ39" s="91">
        <v>0</v>
      </c>
      <c r="AR39" s="91">
        <v>0</v>
      </c>
      <c r="AS39" s="91">
        <v>0</v>
      </c>
      <c r="AT39" s="92"/>
      <c r="AV39" s="93">
        <f t="shared" si="22"/>
        <v>0.1</v>
      </c>
      <c r="AW39" s="91">
        <v>0.5</v>
      </c>
      <c r="AX39" s="91">
        <v>0</v>
      </c>
      <c r="AY39" s="91">
        <v>0</v>
      </c>
      <c r="AZ39" s="91">
        <v>0</v>
      </c>
      <c r="BA39" s="91">
        <v>0</v>
      </c>
      <c r="BB39" s="92"/>
      <c r="BD39" s="93">
        <f t="shared" si="23"/>
        <v>0</v>
      </c>
      <c r="BE39" s="91">
        <v>0</v>
      </c>
      <c r="BF39" s="91">
        <v>0</v>
      </c>
      <c r="BG39" s="91">
        <v>0</v>
      </c>
      <c r="BH39" s="91">
        <v>0</v>
      </c>
      <c r="BI39" s="91">
        <v>0</v>
      </c>
      <c r="BJ39" s="92"/>
      <c r="BL39" s="93">
        <f t="shared" si="24"/>
        <v>0</v>
      </c>
      <c r="BM39" s="91">
        <v>0</v>
      </c>
      <c r="BN39" s="91">
        <v>0</v>
      </c>
      <c r="BO39" s="91">
        <v>0</v>
      </c>
      <c r="BP39" s="91">
        <v>0</v>
      </c>
      <c r="BQ39" s="91">
        <v>0</v>
      </c>
      <c r="BR39" s="92"/>
      <c r="BT39" s="93">
        <f t="shared" si="25"/>
        <v>0</v>
      </c>
      <c r="BU39" s="91">
        <v>0</v>
      </c>
      <c r="BV39" s="91">
        <v>0</v>
      </c>
      <c r="BW39" s="91">
        <v>0</v>
      </c>
      <c r="BX39" s="91">
        <v>0</v>
      </c>
      <c r="BY39" s="91">
        <v>0</v>
      </c>
      <c r="BZ39" s="92"/>
      <c r="CB39" s="93">
        <f t="shared" si="26"/>
        <v>0</v>
      </c>
      <c r="CC39" s="91">
        <v>0</v>
      </c>
      <c r="CD39" s="91">
        <v>0</v>
      </c>
      <c r="CE39" s="91">
        <v>0</v>
      </c>
      <c r="CF39" s="91">
        <v>0</v>
      </c>
      <c r="CG39" s="91">
        <v>0</v>
      </c>
      <c r="CJ39" s="93">
        <f t="shared" si="27"/>
        <v>0</v>
      </c>
      <c r="CL39" s="91">
        <v>0</v>
      </c>
      <c r="CM39" s="91">
        <v>0</v>
      </c>
      <c r="CN39" s="91">
        <v>0</v>
      </c>
      <c r="CO39" s="91">
        <v>0</v>
      </c>
      <c r="CR39" s="93">
        <f t="shared" si="28"/>
        <v>0.5</v>
      </c>
      <c r="CS39" s="91">
        <v>0</v>
      </c>
      <c r="CT39" s="91">
        <v>0</v>
      </c>
      <c r="CU39" s="91">
        <v>0</v>
      </c>
      <c r="CV39" s="91">
        <v>0</v>
      </c>
      <c r="CW39" s="91">
        <v>2.5</v>
      </c>
      <c r="CZ39" s="93">
        <f t="shared" si="29"/>
        <v>0</v>
      </c>
      <c r="DA39" s="91">
        <v>0</v>
      </c>
      <c r="DB39" s="91">
        <v>0</v>
      </c>
      <c r="DC39" s="91">
        <v>0</v>
      </c>
      <c r="DD39" s="91">
        <v>0</v>
      </c>
      <c r="DE39" s="91">
        <v>0</v>
      </c>
      <c r="DH39" s="93">
        <f t="shared" si="30"/>
        <v>0</v>
      </c>
      <c r="DI39" s="91">
        <v>0</v>
      </c>
      <c r="DJ39" s="91">
        <v>0</v>
      </c>
      <c r="DK39" s="91">
        <v>0</v>
      </c>
      <c r="DL39" s="91">
        <v>0</v>
      </c>
      <c r="DM39" s="91">
        <v>0</v>
      </c>
    </row>
    <row r="40" spans="3:117">
      <c r="C40" s="92">
        <f t="shared" si="31"/>
        <v>45696</v>
      </c>
      <c r="D40" s="93">
        <f t="shared" si="0"/>
        <v>0</v>
      </c>
      <c r="E40" s="93" t="str">
        <f t="shared" si="1"/>
        <v/>
      </c>
      <c r="F40" s="93" t="str">
        <f t="shared" si="1"/>
        <v/>
      </c>
      <c r="G40" s="93" t="str">
        <f t="shared" si="1"/>
        <v/>
      </c>
      <c r="H40" s="93" t="str">
        <f t="shared" si="1"/>
        <v/>
      </c>
      <c r="I40" s="93" t="str">
        <f t="shared" si="1"/>
        <v/>
      </c>
      <c r="J40" s="93" t="str">
        <f t="shared" si="1"/>
        <v/>
      </c>
      <c r="K40" s="93" t="str">
        <f t="shared" si="1"/>
        <v/>
      </c>
      <c r="L40" s="93">
        <f t="shared" si="2"/>
        <v>0</v>
      </c>
      <c r="M40" s="93" t="str">
        <f t="shared" si="3"/>
        <v/>
      </c>
      <c r="N40" s="93" t="str">
        <f t="shared" si="4"/>
        <v/>
      </c>
      <c r="O40" s="93" t="str">
        <f t="shared" si="5"/>
        <v/>
      </c>
      <c r="P40" s="93" t="str">
        <f t="shared" si="6"/>
        <v/>
      </c>
      <c r="Q40" s="93" t="str">
        <f t="shared" si="7"/>
        <v/>
      </c>
      <c r="R40" s="93" t="str">
        <f t="shared" si="8"/>
        <v/>
      </c>
      <c r="S40" s="93">
        <f t="shared" si="9"/>
        <v>0</v>
      </c>
      <c r="T40" s="91">
        <f t="shared" si="10"/>
        <v>0</v>
      </c>
      <c r="AB40" s="93">
        <f t="shared" si="11"/>
        <v>0.4</v>
      </c>
      <c r="AC40" s="93">
        <f t="shared" si="12"/>
        <v>0.3</v>
      </c>
      <c r="AD40" s="93">
        <f t="shared" si="13"/>
        <v>0</v>
      </c>
      <c r="AE40" s="93">
        <f t="shared" si="14"/>
        <v>0</v>
      </c>
      <c r="AF40" s="93">
        <f t="shared" si="15"/>
        <v>0</v>
      </c>
      <c r="AG40" s="93">
        <f t="shared" si="16"/>
        <v>0</v>
      </c>
      <c r="AH40" s="93">
        <f t="shared" si="17"/>
        <v>0</v>
      </c>
      <c r="AI40" s="93">
        <f t="shared" si="18"/>
        <v>0</v>
      </c>
      <c r="AJ40" s="93">
        <f t="shared" si="19"/>
        <v>0</v>
      </c>
      <c r="AK40" s="93">
        <f t="shared" si="20"/>
        <v>0</v>
      </c>
      <c r="AN40" s="93">
        <f t="shared" si="21"/>
        <v>0.4</v>
      </c>
      <c r="AO40" s="91">
        <v>0</v>
      </c>
      <c r="AP40" s="91">
        <v>2</v>
      </c>
      <c r="AQ40" s="91">
        <v>0</v>
      </c>
      <c r="AR40" s="91">
        <v>0</v>
      </c>
      <c r="AS40" s="91">
        <v>0</v>
      </c>
      <c r="AT40" s="92"/>
      <c r="AV40" s="93">
        <f t="shared" si="22"/>
        <v>0.3</v>
      </c>
      <c r="AW40" s="91">
        <v>0</v>
      </c>
      <c r="AX40" s="91">
        <v>1.5</v>
      </c>
      <c r="AY40" s="91">
        <v>0</v>
      </c>
      <c r="AZ40" s="91">
        <v>0</v>
      </c>
      <c r="BA40" s="91">
        <v>0</v>
      </c>
      <c r="BB40" s="92"/>
      <c r="BD40" s="93">
        <f t="shared" si="23"/>
        <v>0</v>
      </c>
      <c r="BE40" s="91">
        <v>0</v>
      </c>
      <c r="BF40" s="91">
        <v>0</v>
      </c>
      <c r="BG40" s="91">
        <v>0</v>
      </c>
      <c r="BH40" s="91">
        <v>0</v>
      </c>
      <c r="BI40" s="91">
        <v>0</v>
      </c>
      <c r="BJ40" s="92"/>
      <c r="BL40" s="93">
        <f t="shared" si="24"/>
        <v>0</v>
      </c>
      <c r="BM40" s="91">
        <v>0</v>
      </c>
      <c r="BN40" s="91">
        <v>0</v>
      </c>
      <c r="BO40" s="91">
        <v>0</v>
      </c>
      <c r="BP40" s="91">
        <v>0</v>
      </c>
      <c r="BQ40" s="91">
        <v>0</v>
      </c>
      <c r="BR40" s="92"/>
      <c r="BT40" s="93">
        <f t="shared" si="25"/>
        <v>0</v>
      </c>
      <c r="BU40" s="91">
        <v>0</v>
      </c>
      <c r="BV40" s="91">
        <v>0</v>
      </c>
      <c r="BW40" s="91">
        <v>0</v>
      </c>
      <c r="BX40" s="91">
        <v>0</v>
      </c>
      <c r="BY40" s="91">
        <v>0</v>
      </c>
      <c r="BZ40" s="92"/>
      <c r="CB40" s="93">
        <f t="shared" si="26"/>
        <v>0</v>
      </c>
      <c r="CC40" s="91">
        <v>0</v>
      </c>
      <c r="CD40" s="91">
        <v>0</v>
      </c>
      <c r="CE40" s="91">
        <v>0</v>
      </c>
      <c r="CF40" s="91">
        <v>0</v>
      </c>
      <c r="CG40" s="91">
        <v>0</v>
      </c>
      <c r="CJ40" s="93">
        <f t="shared" si="27"/>
        <v>0</v>
      </c>
      <c r="CL40" s="91">
        <v>0</v>
      </c>
      <c r="CM40" s="91">
        <v>0</v>
      </c>
      <c r="CN40" s="91">
        <v>0</v>
      </c>
      <c r="CO40" s="91">
        <v>0</v>
      </c>
      <c r="CR40" s="93">
        <f t="shared" si="28"/>
        <v>0</v>
      </c>
      <c r="CS40" s="91">
        <v>0</v>
      </c>
      <c r="CT40" s="91">
        <v>0</v>
      </c>
      <c r="CU40" s="91">
        <v>0</v>
      </c>
      <c r="CV40" s="91">
        <v>0</v>
      </c>
      <c r="CW40" s="91">
        <v>0</v>
      </c>
      <c r="CZ40" s="93">
        <f t="shared" si="29"/>
        <v>0</v>
      </c>
      <c r="DA40" s="91">
        <v>0</v>
      </c>
      <c r="DB40" s="91">
        <v>0</v>
      </c>
      <c r="DC40" s="91">
        <v>0</v>
      </c>
      <c r="DD40" s="91">
        <v>0</v>
      </c>
      <c r="DE40" s="91">
        <v>0</v>
      </c>
      <c r="DH40" s="93">
        <f t="shared" si="30"/>
        <v>0</v>
      </c>
      <c r="DI40" s="91">
        <v>0</v>
      </c>
      <c r="DJ40" s="91">
        <v>0</v>
      </c>
      <c r="DK40" s="91">
        <v>0</v>
      </c>
      <c r="DL40" s="91">
        <v>0</v>
      </c>
      <c r="DM40" s="91">
        <v>0</v>
      </c>
    </row>
    <row r="41" spans="3:117">
      <c r="C41" s="92">
        <f t="shared" si="31"/>
        <v>45697</v>
      </c>
      <c r="D41" s="93">
        <f t="shared" si="0"/>
        <v>0</v>
      </c>
      <c r="E41" s="93" t="str">
        <f t="shared" si="1"/>
        <v/>
      </c>
      <c r="F41" s="93" t="str">
        <f t="shared" si="1"/>
        <v/>
      </c>
      <c r="G41" s="93" t="str">
        <f t="shared" si="1"/>
        <v/>
      </c>
      <c r="H41" s="93" t="str">
        <f t="shared" si="1"/>
        <v/>
      </c>
      <c r="I41" s="93" t="str">
        <f t="shared" si="1"/>
        <v/>
      </c>
      <c r="J41" s="93" t="str">
        <f t="shared" si="1"/>
        <v/>
      </c>
      <c r="K41" s="93" t="str">
        <f t="shared" si="1"/>
        <v/>
      </c>
      <c r="L41" s="93">
        <f t="shared" si="2"/>
        <v>0</v>
      </c>
      <c r="M41" s="93" t="str">
        <f t="shared" si="3"/>
        <v/>
      </c>
      <c r="N41" s="93" t="str">
        <f t="shared" si="4"/>
        <v/>
      </c>
      <c r="O41" s="93" t="str">
        <f t="shared" si="5"/>
        <v/>
      </c>
      <c r="P41" s="93" t="str">
        <f t="shared" si="6"/>
        <v/>
      </c>
      <c r="Q41" s="93" t="str">
        <f t="shared" si="7"/>
        <v/>
      </c>
      <c r="R41" s="93" t="str">
        <f t="shared" si="8"/>
        <v/>
      </c>
      <c r="S41" s="93">
        <f t="shared" si="9"/>
        <v>0</v>
      </c>
      <c r="T41" s="91">
        <f t="shared" si="10"/>
        <v>0</v>
      </c>
      <c r="AB41" s="93">
        <f t="shared" si="11"/>
        <v>0</v>
      </c>
      <c r="AC41" s="93">
        <f t="shared" si="12"/>
        <v>0</v>
      </c>
      <c r="AD41" s="93">
        <f t="shared" si="13"/>
        <v>0</v>
      </c>
      <c r="AE41" s="93">
        <f t="shared" si="14"/>
        <v>0</v>
      </c>
      <c r="AF41" s="93">
        <f t="shared" si="15"/>
        <v>0</v>
      </c>
      <c r="AG41" s="93">
        <f t="shared" si="16"/>
        <v>0</v>
      </c>
      <c r="AH41" s="93">
        <f t="shared" si="17"/>
        <v>0</v>
      </c>
      <c r="AI41" s="93">
        <f t="shared" si="18"/>
        <v>0</v>
      </c>
      <c r="AJ41" s="93">
        <f t="shared" si="19"/>
        <v>0</v>
      </c>
      <c r="AK41" s="93">
        <f t="shared" si="20"/>
        <v>0</v>
      </c>
      <c r="AN41" s="93">
        <f t="shared" si="21"/>
        <v>0</v>
      </c>
      <c r="AO41" s="91">
        <v>0</v>
      </c>
      <c r="AP41" s="91">
        <v>0</v>
      </c>
      <c r="AQ41" s="91">
        <v>0</v>
      </c>
      <c r="AR41" s="91">
        <v>0</v>
      </c>
      <c r="AS41" s="91">
        <v>0</v>
      </c>
      <c r="AT41" s="92"/>
      <c r="AV41" s="93">
        <f t="shared" si="22"/>
        <v>0</v>
      </c>
      <c r="AW41" s="91">
        <v>0</v>
      </c>
      <c r="AX41" s="91">
        <v>0</v>
      </c>
      <c r="AY41" s="91">
        <v>0</v>
      </c>
      <c r="AZ41" s="91">
        <v>0</v>
      </c>
      <c r="BA41" s="91">
        <v>0</v>
      </c>
      <c r="BB41" s="92"/>
      <c r="BD41" s="93">
        <f t="shared" si="23"/>
        <v>0</v>
      </c>
      <c r="BE41" s="91">
        <v>0</v>
      </c>
      <c r="BF41" s="91">
        <v>0</v>
      </c>
      <c r="BG41" s="91">
        <v>0</v>
      </c>
      <c r="BH41" s="91">
        <v>0</v>
      </c>
      <c r="BI41" s="91">
        <v>0</v>
      </c>
      <c r="BJ41" s="92"/>
      <c r="BL41" s="93">
        <f t="shared" si="24"/>
        <v>0</v>
      </c>
      <c r="BM41" s="91">
        <v>0</v>
      </c>
      <c r="BN41" s="91">
        <v>0</v>
      </c>
      <c r="BO41" s="91">
        <v>0</v>
      </c>
      <c r="BP41" s="91">
        <v>0</v>
      </c>
      <c r="BQ41" s="91">
        <v>0</v>
      </c>
      <c r="BR41" s="92"/>
      <c r="BT41" s="93">
        <f t="shared" si="25"/>
        <v>0</v>
      </c>
      <c r="BU41" s="91">
        <v>0</v>
      </c>
      <c r="BV41" s="91">
        <v>0</v>
      </c>
      <c r="BW41" s="91">
        <v>0</v>
      </c>
      <c r="BX41" s="91">
        <v>0</v>
      </c>
      <c r="BY41" s="91">
        <v>0</v>
      </c>
      <c r="BZ41" s="92"/>
      <c r="CB41" s="93">
        <f t="shared" si="26"/>
        <v>0</v>
      </c>
      <c r="CC41" s="91">
        <v>0</v>
      </c>
      <c r="CD41" s="91">
        <v>0</v>
      </c>
      <c r="CE41" s="91">
        <v>0</v>
      </c>
      <c r="CF41" s="91">
        <v>0</v>
      </c>
      <c r="CG41" s="91">
        <v>0</v>
      </c>
      <c r="CJ41" s="93">
        <f t="shared" si="27"/>
        <v>0</v>
      </c>
      <c r="CL41" s="91">
        <v>0</v>
      </c>
      <c r="CM41" s="91">
        <v>0</v>
      </c>
      <c r="CN41" s="91">
        <v>0</v>
      </c>
      <c r="CO41" s="91">
        <v>0</v>
      </c>
      <c r="CR41" s="93">
        <f t="shared" si="28"/>
        <v>0</v>
      </c>
      <c r="CS41" s="91">
        <v>0</v>
      </c>
      <c r="CT41" s="91">
        <v>0</v>
      </c>
      <c r="CU41" s="91">
        <v>0</v>
      </c>
      <c r="CV41" s="91">
        <v>0</v>
      </c>
      <c r="CW41" s="91">
        <v>0</v>
      </c>
      <c r="CZ41" s="93">
        <f t="shared" si="29"/>
        <v>0</v>
      </c>
      <c r="DA41" s="91">
        <v>0</v>
      </c>
      <c r="DB41" s="91">
        <v>0</v>
      </c>
      <c r="DC41" s="91">
        <v>0</v>
      </c>
      <c r="DD41" s="91">
        <v>0</v>
      </c>
      <c r="DE41" s="91">
        <v>0</v>
      </c>
      <c r="DH41" s="93">
        <f t="shared" si="30"/>
        <v>0</v>
      </c>
      <c r="DI41" s="91">
        <v>0</v>
      </c>
      <c r="DJ41" s="91">
        <v>0</v>
      </c>
      <c r="DK41" s="91">
        <v>0</v>
      </c>
      <c r="DL41" s="91">
        <v>0</v>
      </c>
      <c r="DM41" s="91">
        <v>0</v>
      </c>
    </row>
    <row r="42" spans="3:117">
      <c r="C42" s="92">
        <f t="shared" si="31"/>
        <v>45698</v>
      </c>
      <c r="D42" s="93">
        <f t="shared" si="0"/>
        <v>8.25</v>
      </c>
      <c r="E42" s="93">
        <f t="shared" si="1"/>
        <v>8.25</v>
      </c>
      <c r="F42" s="93" t="str">
        <f t="shared" si="1"/>
        <v/>
      </c>
      <c r="G42" s="93" t="str">
        <f t="shared" si="1"/>
        <v/>
      </c>
      <c r="H42" s="93" t="str">
        <f t="shared" si="1"/>
        <v/>
      </c>
      <c r="I42" s="93" t="str">
        <f t="shared" si="1"/>
        <v/>
      </c>
      <c r="J42" s="93" t="str">
        <f t="shared" si="1"/>
        <v/>
      </c>
      <c r="K42" s="93" t="str">
        <f t="shared" si="1"/>
        <v/>
      </c>
      <c r="L42" s="93" t="str">
        <f t="shared" si="2"/>
        <v/>
      </c>
      <c r="M42" s="93">
        <f t="shared" si="3"/>
        <v>1</v>
      </c>
      <c r="N42" s="93" t="str">
        <f t="shared" si="4"/>
        <v/>
      </c>
      <c r="O42" s="93" t="str">
        <f t="shared" si="5"/>
        <v/>
      </c>
      <c r="P42" s="93" t="str">
        <f t="shared" si="6"/>
        <v/>
      </c>
      <c r="Q42" s="93" t="str">
        <f t="shared" si="7"/>
        <v/>
      </c>
      <c r="R42" s="93" t="str">
        <f t="shared" si="8"/>
        <v/>
      </c>
      <c r="S42" s="93">
        <f t="shared" si="9"/>
        <v>1</v>
      </c>
      <c r="T42" s="91">
        <f t="shared" si="10"/>
        <v>0</v>
      </c>
      <c r="AB42" s="93">
        <f t="shared" si="11"/>
        <v>6.9</v>
      </c>
      <c r="AC42" s="93">
        <f t="shared" si="12"/>
        <v>9.6999999999999993</v>
      </c>
      <c r="AD42" s="93">
        <f t="shared" si="13"/>
        <v>9.5</v>
      </c>
      <c r="AE42" s="93">
        <f t="shared" si="14"/>
        <v>11.3</v>
      </c>
      <c r="AF42" s="93">
        <f t="shared" si="15"/>
        <v>20.399999999999999</v>
      </c>
      <c r="AG42" s="93">
        <f t="shared" si="16"/>
        <v>16.399999999999999</v>
      </c>
      <c r="AH42" s="93">
        <f t="shared" si="17"/>
        <v>8.25</v>
      </c>
      <c r="AI42" s="93">
        <f t="shared" si="18"/>
        <v>12</v>
      </c>
      <c r="AJ42" s="93">
        <f t="shared" si="19"/>
        <v>5.9</v>
      </c>
      <c r="AK42" s="93">
        <f t="shared" si="20"/>
        <v>9.9</v>
      </c>
      <c r="AN42" s="93">
        <f t="shared" si="21"/>
        <v>6.9</v>
      </c>
      <c r="AO42" s="91">
        <v>0</v>
      </c>
      <c r="AP42" s="91">
        <v>20.5</v>
      </c>
      <c r="AQ42" s="91">
        <v>14</v>
      </c>
      <c r="AR42" s="91">
        <v>0</v>
      </c>
      <c r="AS42" s="91">
        <v>0</v>
      </c>
      <c r="AT42" s="92"/>
      <c r="AV42" s="93">
        <f t="shared" si="22"/>
        <v>9.6999999999999993</v>
      </c>
      <c r="AW42" s="91">
        <v>0</v>
      </c>
      <c r="AX42" s="91">
        <v>29</v>
      </c>
      <c r="AY42" s="91">
        <v>19.5</v>
      </c>
      <c r="AZ42" s="91">
        <v>0</v>
      </c>
      <c r="BA42" s="91">
        <v>0</v>
      </c>
      <c r="BB42" s="92"/>
      <c r="BD42" s="93">
        <f t="shared" si="23"/>
        <v>9.5</v>
      </c>
      <c r="BE42" s="91">
        <v>0</v>
      </c>
      <c r="BF42" s="91">
        <v>26.5</v>
      </c>
      <c r="BG42" s="91">
        <v>21</v>
      </c>
      <c r="BH42" s="91">
        <v>0</v>
      </c>
      <c r="BI42" s="91">
        <v>0</v>
      </c>
      <c r="BJ42" s="92"/>
      <c r="BL42" s="93">
        <f t="shared" si="24"/>
        <v>11.3</v>
      </c>
      <c r="BM42" s="91">
        <v>0</v>
      </c>
      <c r="BN42" s="91">
        <v>27</v>
      </c>
      <c r="BO42" s="91">
        <v>29.5</v>
      </c>
      <c r="BP42" s="91">
        <v>0</v>
      </c>
      <c r="BQ42" s="91">
        <v>0</v>
      </c>
      <c r="BR42" s="92"/>
      <c r="BT42" s="93">
        <f t="shared" si="25"/>
        <v>20.399999999999999</v>
      </c>
      <c r="BU42" s="91">
        <v>0</v>
      </c>
      <c r="BV42" s="91">
        <v>61</v>
      </c>
      <c r="BW42" s="91">
        <v>41</v>
      </c>
      <c r="BX42" s="91">
        <v>0</v>
      </c>
      <c r="BY42" s="91">
        <v>0</v>
      </c>
      <c r="BZ42" s="92"/>
      <c r="CB42" s="93">
        <f t="shared" si="26"/>
        <v>16.399999999999999</v>
      </c>
      <c r="CC42" s="91">
        <v>0</v>
      </c>
      <c r="CD42" s="91">
        <v>49</v>
      </c>
      <c r="CE42" s="91">
        <v>33</v>
      </c>
      <c r="CF42" s="91">
        <v>0</v>
      </c>
      <c r="CG42" s="91">
        <v>0</v>
      </c>
      <c r="CJ42" s="93">
        <f t="shared" si="27"/>
        <v>8.25</v>
      </c>
      <c r="CL42" s="91">
        <v>12</v>
      </c>
      <c r="CM42" s="91">
        <v>21</v>
      </c>
      <c r="CN42" s="91">
        <v>0</v>
      </c>
      <c r="CO42" s="91">
        <v>0</v>
      </c>
      <c r="CR42" s="93">
        <f t="shared" si="28"/>
        <v>12</v>
      </c>
      <c r="CS42" s="91">
        <v>0</v>
      </c>
      <c r="CT42" s="91">
        <v>45</v>
      </c>
      <c r="CU42" s="91">
        <v>15</v>
      </c>
      <c r="CV42" s="91">
        <v>0</v>
      </c>
      <c r="CW42" s="91">
        <v>0</v>
      </c>
      <c r="CZ42" s="93">
        <f t="shared" si="29"/>
        <v>5.9</v>
      </c>
      <c r="DA42" s="91">
        <v>0</v>
      </c>
      <c r="DB42" s="91">
        <v>11</v>
      </c>
      <c r="DC42" s="91">
        <v>18.5</v>
      </c>
      <c r="DD42" s="91">
        <v>0</v>
      </c>
      <c r="DE42" s="91">
        <v>0</v>
      </c>
      <c r="DH42" s="93">
        <f t="shared" si="30"/>
        <v>9.9</v>
      </c>
      <c r="DI42" s="91">
        <v>0</v>
      </c>
      <c r="DJ42" s="91">
        <v>24.5</v>
      </c>
      <c r="DK42" s="91">
        <v>25</v>
      </c>
      <c r="DL42" s="91">
        <v>0</v>
      </c>
      <c r="DM42" s="91">
        <v>0</v>
      </c>
    </row>
    <row r="43" spans="3:117">
      <c r="C43" s="92">
        <f t="shared" si="31"/>
        <v>45699</v>
      </c>
      <c r="D43" s="93">
        <f t="shared" si="0"/>
        <v>0</v>
      </c>
      <c r="E43" s="93" t="str">
        <f t="shared" si="1"/>
        <v/>
      </c>
      <c r="F43" s="93" t="str">
        <f t="shared" si="1"/>
        <v/>
      </c>
      <c r="G43" s="93" t="str">
        <f t="shared" si="1"/>
        <v/>
      </c>
      <c r="H43" s="93" t="str">
        <f t="shared" si="1"/>
        <v/>
      </c>
      <c r="I43" s="93" t="str">
        <f t="shared" si="1"/>
        <v/>
      </c>
      <c r="J43" s="93" t="str">
        <f t="shared" si="1"/>
        <v/>
      </c>
      <c r="K43" s="93" t="str">
        <f t="shared" si="1"/>
        <v/>
      </c>
      <c r="L43" s="93">
        <f t="shared" si="2"/>
        <v>0</v>
      </c>
      <c r="M43" s="93" t="str">
        <f t="shared" si="3"/>
        <v/>
      </c>
      <c r="N43" s="93" t="str">
        <f t="shared" si="4"/>
        <v/>
      </c>
      <c r="O43" s="93" t="str">
        <f t="shared" si="5"/>
        <v/>
      </c>
      <c r="P43" s="93" t="str">
        <f t="shared" si="6"/>
        <v/>
      </c>
      <c r="Q43" s="93" t="str">
        <f t="shared" si="7"/>
        <v/>
      </c>
      <c r="R43" s="93" t="str">
        <f t="shared" si="8"/>
        <v/>
      </c>
      <c r="S43" s="93">
        <f t="shared" si="9"/>
        <v>0</v>
      </c>
      <c r="T43" s="91">
        <f t="shared" si="10"/>
        <v>0</v>
      </c>
      <c r="AB43" s="93">
        <f t="shared" si="11"/>
        <v>0</v>
      </c>
      <c r="AC43" s="93">
        <f t="shared" si="12"/>
        <v>0</v>
      </c>
      <c r="AD43" s="93">
        <f t="shared" si="13"/>
        <v>0</v>
      </c>
      <c r="AE43" s="93">
        <f t="shared" si="14"/>
        <v>0</v>
      </c>
      <c r="AF43" s="93">
        <f t="shared" si="15"/>
        <v>0</v>
      </c>
      <c r="AG43" s="93">
        <f t="shared" si="16"/>
        <v>0</v>
      </c>
      <c r="AH43" s="93">
        <f t="shared" si="17"/>
        <v>0</v>
      </c>
      <c r="AI43" s="93">
        <f t="shared" si="18"/>
        <v>0</v>
      </c>
      <c r="AJ43" s="93">
        <f t="shared" si="19"/>
        <v>0.1</v>
      </c>
      <c r="AK43" s="93">
        <f t="shared" si="20"/>
        <v>0</v>
      </c>
      <c r="AN43" s="93">
        <f t="shared" si="21"/>
        <v>0</v>
      </c>
      <c r="AO43" s="91">
        <v>0</v>
      </c>
      <c r="AP43" s="91">
        <v>0</v>
      </c>
      <c r="AQ43" s="91">
        <v>0</v>
      </c>
      <c r="AR43" s="91">
        <v>0</v>
      </c>
      <c r="AS43" s="91">
        <v>0</v>
      </c>
      <c r="AT43" s="92"/>
      <c r="AV43" s="93">
        <f t="shared" si="22"/>
        <v>0</v>
      </c>
      <c r="AW43" s="91">
        <v>0</v>
      </c>
      <c r="AX43" s="91">
        <v>0</v>
      </c>
      <c r="AY43" s="91">
        <v>0</v>
      </c>
      <c r="AZ43" s="91">
        <v>0</v>
      </c>
      <c r="BA43" s="91">
        <v>0</v>
      </c>
      <c r="BB43" s="92"/>
      <c r="BD43" s="93">
        <f t="shared" si="23"/>
        <v>0</v>
      </c>
      <c r="BE43" s="91">
        <v>0</v>
      </c>
      <c r="BF43" s="91">
        <v>0</v>
      </c>
      <c r="BG43" s="91">
        <v>0</v>
      </c>
      <c r="BH43" s="91">
        <v>0</v>
      </c>
      <c r="BI43" s="91">
        <v>0</v>
      </c>
      <c r="BJ43" s="92"/>
      <c r="BL43" s="93">
        <f t="shared" si="24"/>
        <v>0</v>
      </c>
      <c r="BM43" s="91">
        <v>0</v>
      </c>
      <c r="BN43" s="91">
        <v>0</v>
      </c>
      <c r="BO43" s="91">
        <v>0</v>
      </c>
      <c r="BP43" s="91">
        <v>0</v>
      </c>
      <c r="BQ43" s="91">
        <v>0</v>
      </c>
      <c r="BR43" s="92"/>
      <c r="BT43" s="93">
        <f t="shared" si="25"/>
        <v>0</v>
      </c>
      <c r="BU43" s="91">
        <v>0</v>
      </c>
      <c r="BV43" s="91">
        <v>0</v>
      </c>
      <c r="BW43" s="91">
        <v>0</v>
      </c>
      <c r="BX43" s="91">
        <v>0</v>
      </c>
      <c r="BY43" s="91">
        <v>0</v>
      </c>
      <c r="BZ43" s="92"/>
      <c r="CB43" s="93">
        <f t="shared" si="26"/>
        <v>0</v>
      </c>
      <c r="CC43" s="91">
        <v>0</v>
      </c>
      <c r="CD43" s="91">
        <v>0</v>
      </c>
      <c r="CE43" s="91">
        <v>0</v>
      </c>
      <c r="CF43" s="91">
        <v>0</v>
      </c>
      <c r="CG43" s="91">
        <v>0</v>
      </c>
      <c r="CJ43" s="93">
        <f t="shared" si="27"/>
        <v>0</v>
      </c>
      <c r="CL43" s="91">
        <v>0</v>
      </c>
      <c r="CM43" s="91">
        <v>0</v>
      </c>
      <c r="CN43" s="91">
        <v>0</v>
      </c>
      <c r="CO43" s="91">
        <v>0</v>
      </c>
      <c r="CR43" s="93">
        <f t="shared" si="28"/>
        <v>0</v>
      </c>
      <c r="CS43" s="91">
        <v>0</v>
      </c>
      <c r="CT43" s="91">
        <v>0</v>
      </c>
      <c r="CU43" s="91">
        <v>0</v>
      </c>
      <c r="CV43" s="91">
        <v>0</v>
      </c>
      <c r="CW43" s="91">
        <v>0</v>
      </c>
      <c r="CZ43" s="93">
        <f t="shared" si="29"/>
        <v>0.1</v>
      </c>
      <c r="DA43" s="91">
        <v>0</v>
      </c>
      <c r="DB43" s="91">
        <v>0</v>
      </c>
      <c r="DC43" s="91">
        <v>0.5</v>
      </c>
      <c r="DD43" s="91">
        <v>0</v>
      </c>
      <c r="DE43" s="91">
        <v>0</v>
      </c>
      <c r="DH43" s="93">
        <f t="shared" si="30"/>
        <v>0</v>
      </c>
      <c r="DI43" s="91">
        <v>0</v>
      </c>
      <c r="DJ43" s="91">
        <v>0</v>
      </c>
      <c r="DK43" s="91">
        <v>0</v>
      </c>
      <c r="DL43" s="91">
        <v>0</v>
      </c>
      <c r="DM43" s="91">
        <v>0</v>
      </c>
    </row>
    <row r="44" spans="3:117">
      <c r="C44" s="92">
        <f t="shared" si="31"/>
        <v>45700</v>
      </c>
      <c r="D44" s="93">
        <f t="shared" si="0"/>
        <v>0.5</v>
      </c>
      <c r="E44" s="93">
        <f t="shared" si="1"/>
        <v>0.5</v>
      </c>
      <c r="F44" s="93" t="str">
        <f t="shared" si="1"/>
        <v/>
      </c>
      <c r="G44" s="93" t="str">
        <f t="shared" si="1"/>
        <v/>
      </c>
      <c r="H44" s="93" t="str">
        <f t="shared" si="1"/>
        <v/>
      </c>
      <c r="I44" s="93" t="str">
        <f t="shared" si="1"/>
        <v/>
      </c>
      <c r="J44" s="93" t="str">
        <f t="shared" si="1"/>
        <v/>
      </c>
      <c r="K44" s="93" t="str">
        <f t="shared" si="1"/>
        <v/>
      </c>
      <c r="L44" s="93" t="str">
        <f t="shared" si="2"/>
        <v/>
      </c>
      <c r="M44" s="93">
        <f t="shared" si="3"/>
        <v>1</v>
      </c>
      <c r="N44" s="93" t="str">
        <f t="shared" si="4"/>
        <v/>
      </c>
      <c r="O44" s="93" t="str">
        <f t="shared" si="5"/>
        <v/>
      </c>
      <c r="P44" s="93" t="str">
        <f t="shared" si="6"/>
        <v/>
      </c>
      <c r="Q44" s="93" t="str">
        <f t="shared" si="7"/>
        <v/>
      </c>
      <c r="R44" s="93" t="str">
        <f t="shared" si="8"/>
        <v/>
      </c>
      <c r="S44" s="93">
        <f t="shared" si="9"/>
        <v>1</v>
      </c>
      <c r="T44" s="91">
        <f t="shared" si="10"/>
        <v>0</v>
      </c>
      <c r="AB44" s="93">
        <f t="shared" si="11"/>
        <v>0</v>
      </c>
      <c r="AC44" s="93">
        <f t="shared" si="12"/>
        <v>0</v>
      </c>
      <c r="AD44" s="93">
        <f t="shared" si="13"/>
        <v>0</v>
      </c>
      <c r="AE44" s="93">
        <f t="shared" si="14"/>
        <v>0.1</v>
      </c>
      <c r="AF44" s="93">
        <f t="shared" si="15"/>
        <v>0</v>
      </c>
      <c r="AG44" s="93">
        <f t="shared" si="16"/>
        <v>0.3</v>
      </c>
      <c r="AH44" s="93">
        <f t="shared" si="17"/>
        <v>0.5</v>
      </c>
      <c r="AI44" s="93">
        <f t="shared" si="18"/>
        <v>0.6</v>
      </c>
      <c r="AJ44" s="93">
        <f t="shared" si="19"/>
        <v>0.3</v>
      </c>
      <c r="AK44" s="93">
        <f t="shared" si="20"/>
        <v>0.2</v>
      </c>
      <c r="AN44" s="93">
        <f t="shared" si="21"/>
        <v>0</v>
      </c>
      <c r="AO44" s="91">
        <v>0</v>
      </c>
      <c r="AP44" s="91">
        <v>0</v>
      </c>
      <c r="AQ44" s="91">
        <v>0</v>
      </c>
      <c r="AR44" s="91">
        <v>0</v>
      </c>
      <c r="AS44" s="91">
        <v>0</v>
      </c>
      <c r="AT44" s="92"/>
      <c r="AV44" s="93">
        <f t="shared" si="22"/>
        <v>0</v>
      </c>
      <c r="AW44" s="91">
        <v>0</v>
      </c>
      <c r="AX44" s="91">
        <v>0</v>
      </c>
      <c r="AY44" s="91">
        <v>0</v>
      </c>
      <c r="AZ44" s="91">
        <v>0</v>
      </c>
      <c r="BA44" s="91">
        <v>0</v>
      </c>
      <c r="BB44" s="92"/>
      <c r="BD44" s="93">
        <f t="shared" si="23"/>
        <v>0</v>
      </c>
      <c r="BE44" s="91">
        <v>0</v>
      </c>
      <c r="BF44" s="91">
        <v>0</v>
      </c>
      <c r="BG44" s="91">
        <v>0</v>
      </c>
      <c r="BH44" s="91">
        <v>0</v>
      </c>
      <c r="BI44" s="91">
        <v>0</v>
      </c>
      <c r="BJ44" s="92"/>
      <c r="BL44" s="93">
        <f t="shared" si="24"/>
        <v>0.1</v>
      </c>
      <c r="BM44" s="91">
        <v>0</v>
      </c>
      <c r="BN44" s="91">
        <v>0.5</v>
      </c>
      <c r="BO44" s="91">
        <v>0</v>
      </c>
      <c r="BP44" s="91">
        <v>0</v>
      </c>
      <c r="BQ44" s="91">
        <v>0</v>
      </c>
      <c r="BR44" s="92"/>
      <c r="BT44" s="93">
        <f t="shared" si="25"/>
        <v>0</v>
      </c>
      <c r="BU44" s="91">
        <v>0</v>
      </c>
      <c r="BV44" s="91">
        <v>0</v>
      </c>
      <c r="BW44" s="91">
        <v>0</v>
      </c>
      <c r="BX44" s="91">
        <v>0</v>
      </c>
      <c r="BY44" s="91">
        <v>0</v>
      </c>
      <c r="BZ44" s="92"/>
      <c r="CB44" s="93">
        <f t="shared" si="26"/>
        <v>0.3</v>
      </c>
      <c r="CC44" s="91">
        <v>0</v>
      </c>
      <c r="CD44" s="91">
        <v>1.5</v>
      </c>
      <c r="CE44" s="91">
        <v>0</v>
      </c>
      <c r="CF44" s="91">
        <v>0</v>
      </c>
      <c r="CG44" s="91">
        <v>0</v>
      </c>
      <c r="CJ44" s="93">
        <f t="shared" si="27"/>
        <v>0.5</v>
      </c>
      <c r="CL44" s="91">
        <v>1.5</v>
      </c>
      <c r="CM44" s="91">
        <v>0</v>
      </c>
      <c r="CN44" s="91">
        <v>0</v>
      </c>
      <c r="CO44" s="91">
        <v>0.5</v>
      </c>
      <c r="CR44" s="93">
        <f t="shared" si="28"/>
        <v>0.6</v>
      </c>
      <c r="CS44" s="91">
        <v>0</v>
      </c>
      <c r="CT44" s="91">
        <v>2.5</v>
      </c>
      <c r="CU44" s="91">
        <v>0</v>
      </c>
      <c r="CV44" s="91">
        <v>0</v>
      </c>
      <c r="CW44" s="91">
        <v>0.5</v>
      </c>
      <c r="CZ44" s="93">
        <f t="shared" si="29"/>
        <v>0.3</v>
      </c>
      <c r="DA44" s="91">
        <v>0</v>
      </c>
      <c r="DB44" s="91">
        <v>1</v>
      </c>
      <c r="DC44" s="91">
        <v>0</v>
      </c>
      <c r="DD44" s="91">
        <v>0</v>
      </c>
      <c r="DE44" s="91">
        <v>0.5</v>
      </c>
      <c r="DH44" s="93">
        <f t="shared" si="30"/>
        <v>0.2</v>
      </c>
      <c r="DI44" s="91">
        <v>0</v>
      </c>
      <c r="DJ44" s="91">
        <v>0</v>
      </c>
      <c r="DK44" s="91">
        <v>0</v>
      </c>
      <c r="DL44" s="91">
        <v>0</v>
      </c>
      <c r="DM44" s="91">
        <v>1</v>
      </c>
    </row>
    <row r="45" spans="3:117">
      <c r="C45" s="92">
        <f t="shared" si="31"/>
        <v>45701</v>
      </c>
      <c r="D45" s="93">
        <f t="shared" si="0"/>
        <v>13</v>
      </c>
      <c r="E45" s="93">
        <f t="shared" si="1"/>
        <v>13</v>
      </c>
      <c r="F45" s="93">
        <f t="shared" si="1"/>
        <v>13</v>
      </c>
      <c r="G45" s="93" t="str">
        <f t="shared" si="1"/>
        <v/>
      </c>
      <c r="H45" s="93" t="str">
        <f t="shared" si="1"/>
        <v/>
      </c>
      <c r="I45" s="93" t="str">
        <f t="shared" si="1"/>
        <v/>
      </c>
      <c r="J45" s="93" t="str">
        <f t="shared" si="1"/>
        <v/>
      </c>
      <c r="K45" s="93" t="str">
        <f t="shared" si="1"/>
        <v/>
      </c>
      <c r="L45" s="93" t="str">
        <f t="shared" si="2"/>
        <v/>
      </c>
      <c r="M45" s="93" t="str">
        <f t="shared" si="3"/>
        <v/>
      </c>
      <c r="N45" s="93">
        <f t="shared" si="4"/>
        <v>2</v>
      </c>
      <c r="O45" s="93" t="str">
        <f t="shared" si="5"/>
        <v/>
      </c>
      <c r="P45" s="93" t="str">
        <f t="shared" si="6"/>
        <v/>
      </c>
      <c r="Q45" s="93" t="str">
        <f t="shared" si="7"/>
        <v/>
      </c>
      <c r="R45" s="93" t="str">
        <f t="shared" si="8"/>
        <v/>
      </c>
      <c r="S45" s="93">
        <f t="shared" si="9"/>
        <v>2</v>
      </c>
      <c r="T45" s="91">
        <f t="shared" si="10"/>
        <v>4.3808800852329341e-002</v>
      </c>
      <c r="AB45" s="93">
        <f t="shared" si="11"/>
        <v>12.3</v>
      </c>
      <c r="AC45" s="93">
        <f t="shared" si="12"/>
        <v>6.7</v>
      </c>
      <c r="AD45" s="93">
        <f t="shared" si="13"/>
        <v>8.5</v>
      </c>
      <c r="AE45" s="93">
        <f t="shared" si="14"/>
        <v>9.4</v>
      </c>
      <c r="AF45" s="93">
        <f t="shared" si="15"/>
        <v>10.199999999999999</v>
      </c>
      <c r="AG45" s="93">
        <f t="shared" si="16"/>
        <v>9.6</v>
      </c>
      <c r="AH45" s="93">
        <f t="shared" si="17"/>
        <v>13</v>
      </c>
      <c r="AI45" s="93">
        <f t="shared" si="18"/>
        <v>8.6999999999999993</v>
      </c>
      <c r="AJ45" s="93">
        <f t="shared" si="19"/>
        <v>8.4</v>
      </c>
      <c r="AK45" s="93">
        <f t="shared" si="20"/>
        <v>9.1</v>
      </c>
      <c r="AN45" s="93">
        <f t="shared" si="21"/>
        <v>12.3</v>
      </c>
      <c r="AO45" s="91">
        <v>0</v>
      </c>
      <c r="AP45" s="91">
        <v>11.5</v>
      </c>
      <c r="AQ45" s="91">
        <v>15.5</v>
      </c>
      <c r="AR45" s="91">
        <v>0</v>
      </c>
      <c r="AS45" s="91">
        <v>34.5</v>
      </c>
      <c r="AT45" s="92"/>
      <c r="AV45" s="93">
        <f t="shared" si="22"/>
        <v>6.7</v>
      </c>
      <c r="AW45" s="91">
        <v>0</v>
      </c>
      <c r="AX45" s="91">
        <v>9</v>
      </c>
      <c r="AY45" s="91">
        <v>11.5</v>
      </c>
      <c r="AZ45" s="91">
        <v>0</v>
      </c>
      <c r="BA45" s="91">
        <v>13</v>
      </c>
      <c r="BB45" s="92"/>
      <c r="BD45" s="93">
        <f t="shared" si="23"/>
        <v>8.5</v>
      </c>
      <c r="BE45" s="91">
        <v>0</v>
      </c>
      <c r="BF45" s="91">
        <v>10</v>
      </c>
      <c r="BG45" s="91">
        <v>12</v>
      </c>
      <c r="BH45" s="91">
        <v>0</v>
      </c>
      <c r="BI45" s="91">
        <v>20.5</v>
      </c>
      <c r="BJ45" s="92"/>
      <c r="BL45" s="93">
        <f t="shared" si="24"/>
        <v>9.4</v>
      </c>
      <c r="BM45" s="91">
        <v>0</v>
      </c>
      <c r="BN45" s="91">
        <v>9</v>
      </c>
      <c r="BO45" s="91">
        <v>12.5</v>
      </c>
      <c r="BP45" s="91">
        <v>0</v>
      </c>
      <c r="BQ45" s="91">
        <v>25.5</v>
      </c>
      <c r="BR45" s="92"/>
      <c r="BT45" s="93">
        <f t="shared" si="25"/>
        <v>10.199999999999999</v>
      </c>
      <c r="BU45" s="91">
        <v>0</v>
      </c>
      <c r="BV45" s="91">
        <v>12</v>
      </c>
      <c r="BW45" s="91">
        <v>10</v>
      </c>
      <c r="BX45" s="91">
        <v>0</v>
      </c>
      <c r="BY45" s="91">
        <v>29</v>
      </c>
      <c r="BZ45" s="92"/>
      <c r="CB45" s="93">
        <f t="shared" si="26"/>
        <v>9.6</v>
      </c>
      <c r="CC45" s="91">
        <v>0</v>
      </c>
      <c r="CD45" s="91">
        <v>9</v>
      </c>
      <c r="CE45" s="91">
        <v>11.5</v>
      </c>
      <c r="CF45" s="91">
        <v>0</v>
      </c>
      <c r="CG45" s="91">
        <v>27.5</v>
      </c>
      <c r="CJ45" s="93">
        <f t="shared" si="27"/>
        <v>13</v>
      </c>
      <c r="CL45" s="91">
        <v>15</v>
      </c>
      <c r="CM45" s="91">
        <v>8.5</v>
      </c>
      <c r="CN45" s="91">
        <v>0</v>
      </c>
      <c r="CO45" s="91">
        <v>28.5</v>
      </c>
      <c r="CR45" s="93">
        <f t="shared" si="28"/>
        <v>8.6999999999999993</v>
      </c>
      <c r="CS45" s="91">
        <v>0</v>
      </c>
      <c r="CT45" s="91">
        <v>14</v>
      </c>
      <c r="CU45" s="91">
        <v>7.5</v>
      </c>
      <c r="CV45" s="91">
        <v>0</v>
      </c>
      <c r="CW45" s="91">
        <v>22</v>
      </c>
      <c r="CZ45" s="93">
        <f t="shared" si="29"/>
        <v>8.4</v>
      </c>
      <c r="DA45" s="91">
        <v>0</v>
      </c>
      <c r="DB45" s="91">
        <v>9.5</v>
      </c>
      <c r="DC45" s="91">
        <v>8</v>
      </c>
      <c r="DD45" s="91">
        <v>0</v>
      </c>
      <c r="DE45" s="91">
        <v>24.5</v>
      </c>
      <c r="DH45" s="93">
        <f t="shared" si="30"/>
        <v>9.1</v>
      </c>
      <c r="DI45" s="91">
        <v>0</v>
      </c>
      <c r="DJ45" s="91">
        <v>10.5</v>
      </c>
      <c r="DK45" s="91">
        <v>10</v>
      </c>
      <c r="DL45" s="91">
        <v>0</v>
      </c>
      <c r="DM45" s="91">
        <v>25</v>
      </c>
    </row>
    <row r="46" spans="3:117">
      <c r="C46" s="92">
        <f t="shared" si="31"/>
        <v>45702</v>
      </c>
      <c r="D46" s="93">
        <f t="shared" si="0"/>
        <v>0.625</v>
      </c>
      <c r="E46" s="93">
        <f t="shared" si="1"/>
        <v>0.625</v>
      </c>
      <c r="F46" s="93" t="str">
        <f t="shared" si="1"/>
        <v/>
      </c>
      <c r="G46" s="93" t="str">
        <f t="shared" si="1"/>
        <v/>
      </c>
      <c r="H46" s="93" t="str">
        <f t="shared" si="1"/>
        <v/>
      </c>
      <c r="I46" s="93" t="str">
        <f t="shared" si="1"/>
        <v/>
      </c>
      <c r="J46" s="93" t="str">
        <f t="shared" si="1"/>
        <v/>
      </c>
      <c r="K46" s="93" t="str">
        <f t="shared" si="1"/>
        <v/>
      </c>
      <c r="L46" s="93" t="str">
        <f t="shared" si="2"/>
        <v/>
      </c>
      <c r="M46" s="93">
        <f t="shared" si="3"/>
        <v>1</v>
      </c>
      <c r="N46" s="93" t="str">
        <f t="shared" si="4"/>
        <v/>
      </c>
      <c r="O46" s="93" t="str">
        <f t="shared" si="5"/>
        <v/>
      </c>
      <c r="P46" s="93" t="str">
        <f t="shared" si="6"/>
        <v/>
      </c>
      <c r="Q46" s="93" t="str">
        <f t="shared" si="7"/>
        <v/>
      </c>
      <c r="R46" s="93" t="str">
        <f t="shared" si="8"/>
        <v/>
      </c>
      <c r="S46" s="93">
        <f t="shared" si="9"/>
        <v>1</v>
      </c>
      <c r="T46" s="91">
        <f t="shared" si="10"/>
        <v>0</v>
      </c>
      <c r="AB46" s="93">
        <f t="shared" si="11"/>
        <v>3.6</v>
      </c>
      <c r="AC46" s="93">
        <f t="shared" si="12"/>
        <v>1</v>
      </c>
      <c r="AD46" s="93">
        <f t="shared" si="13"/>
        <v>0.4</v>
      </c>
      <c r="AE46" s="93">
        <f t="shared" si="14"/>
        <v>0.1</v>
      </c>
      <c r="AF46" s="93">
        <f t="shared" si="15"/>
        <v>0.8</v>
      </c>
      <c r="AG46" s="93">
        <f t="shared" si="16"/>
        <v>0.9</v>
      </c>
      <c r="AH46" s="93">
        <f t="shared" si="17"/>
        <v>0.625</v>
      </c>
      <c r="AI46" s="93">
        <f t="shared" si="18"/>
        <v>0.5</v>
      </c>
      <c r="AJ46" s="93">
        <f t="shared" si="19"/>
        <v>0.3</v>
      </c>
      <c r="AK46" s="93">
        <f t="shared" si="20"/>
        <v>0.4</v>
      </c>
      <c r="AN46" s="93">
        <f t="shared" si="21"/>
        <v>3.6</v>
      </c>
      <c r="AO46" s="91">
        <v>0</v>
      </c>
      <c r="AP46" s="91">
        <v>15</v>
      </c>
      <c r="AQ46" s="91">
        <v>2</v>
      </c>
      <c r="AR46" s="91">
        <v>0</v>
      </c>
      <c r="AS46" s="91">
        <v>1</v>
      </c>
      <c r="AT46" s="92"/>
      <c r="AV46" s="93">
        <f t="shared" si="22"/>
        <v>1</v>
      </c>
      <c r="AW46" s="91">
        <v>0</v>
      </c>
      <c r="AX46" s="91">
        <v>3</v>
      </c>
      <c r="AY46" s="91">
        <v>0.5</v>
      </c>
      <c r="AZ46" s="91">
        <v>0</v>
      </c>
      <c r="BA46" s="91">
        <v>1.5</v>
      </c>
      <c r="BB46" s="92"/>
      <c r="BD46" s="93">
        <f t="shared" si="23"/>
        <v>0.4</v>
      </c>
      <c r="BE46" s="91">
        <v>0</v>
      </c>
      <c r="BF46" s="91">
        <v>0.5</v>
      </c>
      <c r="BG46" s="91">
        <v>0.5</v>
      </c>
      <c r="BH46" s="91">
        <v>0.5</v>
      </c>
      <c r="BI46" s="91">
        <v>0.5</v>
      </c>
      <c r="BJ46" s="92"/>
      <c r="BL46" s="93">
        <f t="shared" si="24"/>
        <v>0.1</v>
      </c>
      <c r="BM46" s="91">
        <v>0</v>
      </c>
      <c r="BN46" s="91">
        <v>0</v>
      </c>
      <c r="BO46" s="91">
        <v>0</v>
      </c>
      <c r="BP46" s="91">
        <v>0</v>
      </c>
      <c r="BQ46" s="91">
        <v>0.5</v>
      </c>
      <c r="BR46" s="92"/>
      <c r="BT46" s="93">
        <f t="shared" si="25"/>
        <v>0.8</v>
      </c>
      <c r="BU46" s="91">
        <v>0</v>
      </c>
      <c r="BV46" s="91">
        <v>0</v>
      </c>
      <c r="BW46" s="91">
        <v>2.5</v>
      </c>
      <c r="BX46" s="91">
        <v>0.5</v>
      </c>
      <c r="BY46" s="91">
        <v>1</v>
      </c>
      <c r="BZ46" s="92"/>
      <c r="CB46" s="93">
        <f t="shared" si="26"/>
        <v>0.9</v>
      </c>
      <c r="CC46" s="91">
        <v>0</v>
      </c>
      <c r="CD46" s="91">
        <v>0</v>
      </c>
      <c r="CE46" s="91">
        <v>4</v>
      </c>
      <c r="CF46" s="91">
        <v>0</v>
      </c>
      <c r="CG46" s="91">
        <v>0.5</v>
      </c>
      <c r="CJ46" s="93">
        <f t="shared" si="27"/>
        <v>0.625</v>
      </c>
      <c r="CL46" s="91">
        <v>0</v>
      </c>
      <c r="CM46" s="91">
        <v>1.5</v>
      </c>
      <c r="CN46" s="91">
        <v>0</v>
      </c>
      <c r="CO46" s="91">
        <v>1</v>
      </c>
      <c r="CR46" s="93">
        <f t="shared" si="28"/>
        <v>0.5</v>
      </c>
      <c r="CS46" s="91">
        <v>0</v>
      </c>
      <c r="CT46" s="91">
        <v>0</v>
      </c>
      <c r="CU46" s="91">
        <v>1</v>
      </c>
      <c r="CV46" s="91">
        <v>0</v>
      </c>
      <c r="CW46" s="91">
        <v>1.5</v>
      </c>
      <c r="CZ46" s="93">
        <f t="shared" si="29"/>
        <v>0.3</v>
      </c>
      <c r="DA46" s="91">
        <v>0</v>
      </c>
      <c r="DB46" s="91">
        <v>0</v>
      </c>
      <c r="DC46" s="91">
        <v>1</v>
      </c>
      <c r="DD46" s="91">
        <v>0</v>
      </c>
      <c r="DE46" s="91">
        <v>0.5</v>
      </c>
      <c r="DH46" s="93">
        <f t="shared" si="30"/>
        <v>0.4</v>
      </c>
      <c r="DI46" s="91">
        <v>0</v>
      </c>
      <c r="DJ46" s="91">
        <v>0</v>
      </c>
      <c r="DK46" s="91">
        <v>0.5</v>
      </c>
      <c r="DL46" s="91">
        <v>0</v>
      </c>
      <c r="DM46" s="91">
        <v>1.5</v>
      </c>
    </row>
    <row r="47" spans="3:117">
      <c r="C47" s="92">
        <f t="shared" si="31"/>
        <v>45703</v>
      </c>
      <c r="D47" s="93">
        <f t="shared" si="0"/>
        <v>16</v>
      </c>
      <c r="E47" s="93">
        <f t="shared" si="1"/>
        <v>16</v>
      </c>
      <c r="F47" s="93">
        <f t="shared" si="1"/>
        <v>16</v>
      </c>
      <c r="G47" s="93" t="str">
        <f t="shared" si="1"/>
        <v/>
      </c>
      <c r="H47" s="93" t="str">
        <f t="shared" si="1"/>
        <v/>
      </c>
      <c r="I47" s="93" t="str">
        <f t="shared" si="1"/>
        <v/>
      </c>
      <c r="J47" s="93" t="str">
        <f t="shared" si="1"/>
        <v/>
      </c>
      <c r="K47" s="93" t="str">
        <f t="shared" si="1"/>
        <v/>
      </c>
      <c r="L47" s="93" t="str">
        <f t="shared" si="2"/>
        <v/>
      </c>
      <c r="M47" s="93" t="str">
        <f t="shared" si="3"/>
        <v/>
      </c>
      <c r="N47" s="93">
        <f t="shared" si="4"/>
        <v>2</v>
      </c>
      <c r="O47" s="93" t="str">
        <f t="shared" si="5"/>
        <v/>
      </c>
      <c r="P47" s="93" t="str">
        <f t="shared" si="6"/>
        <v/>
      </c>
      <c r="Q47" s="93" t="str">
        <f t="shared" si="7"/>
        <v/>
      </c>
      <c r="R47" s="93" t="str">
        <f t="shared" si="8"/>
        <v/>
      </c>
      <c r="S47" s="93">
        <f t="shared" si="9"/>
        <v>2</v>
      </c>
      <c r="T47" s="91">
        <f t="shared" si="10"/>
        <v>4.3808800852329341e-002</v>
      </c>
      <c r="AB47" s="93">
        <f t="shared" si="11"/>
        <v>10.9</v>
      </c>
      <c r="AC47" s="93">
        <f t="shared" si="12"/>
        <v>9.8000000000000007</v>
      </c>
      <c r="AD47" s="93">
        <f t="shared" si="13"/>
        <v>12.4</v>
      </c>
      <c r="AE47" s="93">
        <f t="shared" si="14"/>
        <v>14</v>
      </c>
      <c r="AF47" s="93">
        <f t="shared" si="15"/>
        <v>13.6</v>
      </c>
      <c r="AG47" s="93">
        <f t="shared" si="16"/>
        <v>13.8</v>
      </c>
      <c r="AH47" s="93">
        <f t="shared" si="17"/>
        <v>16</v>
      </c>
      <c r="AI47" s="93">
        <f t="shared" si="18"/>
        <v>19.399999999999999</v>
      </c>
      <c r="AJ47" s="93">
        <f t="shared" si="19"/>
        <v>10.8</v>
      </c>
      <c r="AK47" s="93">
        <f t="shared" si="20"/>
        <v>10.199999999999999</v>
      </c>
      <c r="AN47" s="93">
        <f t="shared" si="21"/>
        <v>10.9</v>
      </c>
      <c r="AO47" s="91">
        <v>19</v>
      </c>
      <c r="AP47" s="91">
        <v>0</v>
      </c>
      <c r="AQ47" s="91">
        <v>0.5</v>
      </c>
      <c r="AR47" s="91">
        <v>35</v>
      </c>
      <c r="AS47" s="91">
        <v>0</v>
      </c>
      <c r="AT47" s="92"/>
      <c r="AV47" s="93">
        <f t="shared" si="22"/>
        <v>9.8000000000000007</v>
      </c>
      <c r="AW47" s="91">
        <v>5.5</v>
      </c>
      <c r="AX47" s="91">
        <v>0</v>
      </c>
      <c r="AY47" s="91">
        <v>0</v>
      </c>
      <c r="AZ47" s="91">
        <v>43.5</v>
      </c>
      <c r="BA47" s="91">
        <v>0</v>
      </c>
      <c r="BB47" s="92"/>
      <c r="BD47" s="93">
        <f t="shared" si="23"/>
        <v>12.4</v>
      </c>
      <c r="BE47" s="91">
        <v>18.5</v>
      </c>
      <c r="BF47" s="91">
        <v>0.5</v>
      </c>
      <c r="BG47" s="91">
        <v>0</v>
      </c>
      <c r="BH47" s="91">
        <v>43</v>
      </c>
      <c r="BI47" s="91">
        <v>0</v>
      </c>
      <c r="BJ47" s="92"/>
      <c r="BL47" s="93">
        <f t="shared" si="24"/>
        <v>14</v>
      </c>
      <c r="BM47" s="91">
        <v>20</v>
      </c>
      <c r="BN47" s="91">
        <v>0</v>
      </c>
      <c r="BO47" s="91">
        <v>0</v>
      </c>
      <c r="BP47" s="91">
        <v>50</v>
      </c>
      <c r="BQ47" s="91">
        <v>0</v>
      </c>
      <c r="BR47" s="92"/>
      <c r="BT47" s="93">
        <f t="shared" si="25"/>
        <v>13.6</v>
      </c>
      <c r="BU47" s="91">
        <v>19</v>
      </c>
      <c r="BV47" s="91">
        <v>0</v>
      </c>
      <c r="BW47" s="91">
        <v>0</v>
      </c>
      <c r="BX47" s="91">
        <v>49</v>
      </c>
      <c r="BY47" s="91">
        <v>0</v>
      </c>
      <c r="BZ47" s="92"/>
      <c r="CB47" s="93">
        <f t="shared" si="26"/>
        <v>13.8</v>
      </c>
      <c r="CC47" s="91">
        <v>27</v>
      </c>
      <c r="CD47" s="91">
        <v>0</v>
      </c>
      <c r="CE47" s="91">
        <v>0</v>
      </c>
      <c r="CF47" s="91">
        <v>42</v>
      </c>
      <c r="CG47" s="91">
        <v>0</v>
      </c>
      <c r="CJ47" s="93">
        <f t="shared" si="27"/>
        <v>16</v>
      </c>
      <c r="CL47" s="91">
        <v>0</v>
      </c>
      <c r="CM47" s="91">
        <v>0</v>
      </c>
      <c r="CN47" s="91">
        <v>64</v>
      </c>
      <c r="CO47" s="91">
        <v>0</v>
      </c>
      <c r="CR47" s="93">
        <f t="shared" si="28"/>
        <v>19.399999999999999</v>
      </c>
      <c r="CS47" s="91">
        <v>20</v>
      </c>
      <c r="CT47" s="91">
        <v>2.5</v>
      </c>
      <c r="CU47" s="91">
        <v>1</v>
      </c>
      <c r="CV47" s="91">
        <v>73.5</v>
      </c>
      <c r="CW47" s="91">
        <v>0</v>
      </c>
      <c r="CZ47" s="93">
        <f t="shared" si="29"/>
        <v>10.8</v>
      </c>
      <c r="DA47" s="91">
        <v>15.5</v>
      </c>
      <c r="DB47" s="91">
        <v>0</v>
      </c>
      <c r="DC47" s="91">
        <v>0</v>
      </c>
      <c r="DD47" s="91">
        <v>38.5</v>
      </c>
      <c r="DE47" s="91">
        <v>0</v>
      </c>
      <c r="DH47" s="93">
        <f t="shared" si="30"/>
        <v>10.199999999999999</v>
      </c>
      <c r="DI47" s="91">
        <v>23</v>
      </c>
      <c r="DJ47" s="91">
        <v>0</v>
      </c>
      <c r="DK47" s="91">
        <v>0</v>
      </c>
      <c r="DL47" s="91">
        <v>28</v>
      </c>
      <c r="DM47" s="91">
        <v>0</v>
      </c>
    </row>
    <row r="48" spans="3:117">
      <c r="C48" s="92">
        <f t="shared" si="31"/>
        <v>45704</v>
      </c>
      <c r="D48" s="93">
        <f t="shared" si="0"/>
        <v>8.5</v>
      </c>
      <c r="E48" s="93">
        <f t="shared" si="1"/>
        <v>8.5</v>
      </c>
      <c r="F48" s="93" t="str">
        <f t="shared" si="1"/>
        <v/>
      </c>
      <c r="G48" s="93" t="str">
        <f t="shared" si="1"/>
        <v/>
      </c>
      <c r="H48" s="93" t="str">
        <f t="shared" si="1"/>
        <v/>
      </c>
      <c r="I48" s="93" t="str">
        <f t="shared" si="1"/>
        <v/>
      </c>
      <c r="J48" s="93" t="str">
        <f t="shared" si="1"/>
        <v/>
      </c>
      <c r="K48" s="93" t="str">
        <f t="shared" si="1"/>
        <v/>
      </c>
      <c r="L48" s="93" t="str">
        <f t="shared" si="2"/>
        <v/>
      </c>
      <c r="M48" s="93">
        <f t="shared" si="3"/>
        <v>1</v>
      </c>
      <c r="N48" s="93" t="str">
        <f t="shared" si="4"/>
        <v/>
      </c>
      <c r="O48" s="93" t="str">
        <f t="shared" si="5"/>
        <v/>
      </c>
      <c r="P48" s="93" t="str">
        <f t="shared" si="6"/>
        <v/>
      </c>
      <c r="Q48" s="93" t="str">
        <f t="shared" si="7"/>
        <v/>
      </c>
      <c r="R48" s="93" t="str">
        <f t="shared" si="8"/>
        <v/>
      </c>
      <c r="S48" s="93">
        <f t="shared" si="9"/>
        <v>1</v>
      </c>
      <c r="T48" s="91">
        <f t="shared" si="10"/>
        <v>0</v>
      </c>
      <c r="AB48" s="93">
        <f t="shared" si="11"/>
        <v>8.6999999999999993</v>
      </c>
      <c r="AC48" s="93">
        <f t="shared" si="12"/>
        <v>6.6</v>
      </c>
      <c r="AD48" s="93">
        <f t="shared" si="13"/>
        <v>7</v>
      </c>
      <c r="AE48" s="93">
        <f t="shared" si="14"/>
        <v>8</v>
      </c>
      <c r="AF48" s="93">
        <f t="shared" si="15"/>
        <v>14.7</v>
      </c>
      <c r="AG48" s="93">
        <f t="shared" si="16"/>
        <v>10.8</v>
      </c>
      <c r="AH48" s="93">
        <f t="shared" si="17"/>
        <v>8.5</v>
      </c>
      <c r="AI48" s="93">
        <f t="shared" si="18"/>
        <v>6.4</v>
      </c>
      <c r="AJ48" s="93">
        <f t="shared" si="19"/>
        <v>4.3</v>
      </c>
      <c r="AK48" s="93">
        <f t="shared" si="20"/>
        <v>4.5999999999999996</v>
      </c>
      <c r="AN48" s="93">
        <f t="shared" si="21"/>
        <v>8.6999999999999993</v>
      </c>
      <c r="AO48" s="91">
        <v>2</v>
      </c>
      <c r="AP48" s="91">
        <v>0</v>
      </c>
      <c r="AQ48" s="91">
        <v>0</v>
      </c>
      <c r="AR48" s="91">
        <v>0</v>
      </c>
      <c r="AS48" s="91">
        <v>41.5</v>
      </c>
      <c r="AT48" s="92"/>
      <c r="AV48" s="93">
        <f t="shared" si="22"/>
        <v>6.6</v>
      </c>
      <c r="AW48" s="91">
        <v>0.5</v>
      </c>
      <c r="AX48" s="91">
        <v>0</v>
      </c>
      <c r="AY48" s="91">
        <v>0</v>
      </c>
      <c r="AZ48" s="91">
        <v>0</v>
      </c>
      <c r="BA48" s="91">
        <v>32.5</v>
      </c>
      <c r="BB48" s="92"/>
      <c r="BD48" s="93">
        <f t="shared" si="23"/>
        <v>7</v>
      </c>
      <c r="BE48" s="91">
        <v>0</v>
      </c>
      <c r="BF48" s="91">
        <v>0</v>
      </c>
      <c r="BG48" s="91">
        <v>0</v>
      </c>
      <c r="BH48" s="91">
        <v>0</v>
      </c>
      <c r="BI48" s="91">
        <v>35</v>
      </c>
      <c r="BJ48" s="92"/>
      <c r="BL48" s="93">
        <f t="shared" si="24"/>
        <v>8</v>
      </c>
      <c r="BM48" s="91">
        <v>0</v>
      </c>
      <c r="BN48" s="91">
        <v>0</v>
      </c>
      <c r="BO48" s="91">
        <v>0</v>
      </c>
      <c r="BP48" s="91">
        <v>0</v>
      </c>
      <c r="BQ48" s="91">
        <v>40</v>
      </c>
      <c r="BR48" s="92"/>
      <c r="BT48" s="93">
        <f t="shared" si="25"/>
        <v>14.7</v>
      </c>
      <c r="BU48" s="91">
        <v>0.5</v>
      </c>
      <c r="BV48" s="91">
        <v>0</v>
      </c>
      <c r="BW48" s="91">
        <v>0</v>
      </c>
      <c r="BX48" s="91">
        <v>0.5</v>
      </c>
      <c r="BY48" s="91">
        <v>72.5</v>
      </c>
      <c r="BZ48" s="92"/>
      <c r="CB48" s="93">
        <f t="shared" si="26"/>
        <v>10.8</v>
      </c>
      <c r="CC48" s="91">
        <v>0</v>
      </c>
      <c r="CD48" s="91">
        <v>0</v>
      </c>
      <c r="CE48" s="91">
        <v>0</v>
      </c>
      <c r="CF48" s="91">
        <v>0</v>
      </c>
      <c r="CG48" s="91">
        <v>54</v>
      </c>
      <c r="CJ48" s="93">
        <f t="shared" si="27"/>
        <v>8.5</v>
      </c>
      <c r="CL48" s="91">
        <v>0</v>
      </c>
      <c r="CM48" s="91">
        <v>0</v>
      </c>
      <c r="CN48" s="91">
        <v>0</v>
      </c>
      <c r="CO48" s="91">
        <v>34</v>
      </c>
      <c r="CR48" s="93">
        <f t="shared" si="28"/>
        <v>6.4</v>
      </c>
      <c r="CS48" s="91">
        <v>0</v>
      </c>
      <c r="CT48" s="91">
        <v>0.5</v>
      </c>
      <c r="CU48" s="91">
        <v>0</v>
      </c>
      <c r="CV48" s="91">
        <v>0</v>
      </c>
      <c r="CW48" s="91">
        <v>31.5</v>
      </c>
      <c r="CZ48" s="93">
        <f t="shared" si="29"/>
        <v>4.3</v>
      </c>
      <c r="DA48" s="91">
        <v>0</v>
      </c>
      <c r="DB48" s="91">
        <v>0</v>
      </c>
      <c r="DC48" s="91">
        <v>0</v>
      </c>
      <c r="DD48" s="91">
        <v>0</v>
      </c>
      <c r="DE48" s="91">
        <v>21.5</v>
      </c>
      <c r="DH48" s="93">
        <f t="shared" si="30"/>
        <v>4.5999999999999996</v>
      </c>
      <c r="DI48" s="91">
        <v>0</v>
      </c>
      <c r="DJ48" s="91">
        <v>0</v>
      </c>
      <c r="DK48" s="91">
        <v>0</v>
      </c>
      <c r="DL48" s="91">
        <v>0</v>
      </c>
      <c r="DM48" s="91">
        <v>23</v>
      </c>
    </row>
    <row r="49" spans="3:117">
      <c r="C49" s="92">
        <f t="shared" si="31"/>
        <v>45705</v>
      </c>
      <c r="D49" s="93">
        <f t="shared" si="0"/>
        <v>0.375</v>
      </c>
      <c r="E49" s="93">
        <f t="shared" si="1"/>
        <v>0.375</v>
      </c>
      <c r="F49" s="93" t="str">
        <f t="shared" si="1"/>
        <v/>
      </c>
      <c r="G49" s="93" t="str">
        <f t="shared" si="1"/>
        <v/>
      </c>
      <c r="H49" s="93" t="str">
        <f t="shared" si="1"/>
        <v/>
      </c>
      <c r="I49" s="93" t="str">
        <f t="shared" si="1"/>
        <v/>
      </c>
      <c r="J49" s="93" t="str">
        <f t="shared" si="1"/>
        <v/>
      </c>
      <c r="K49" s="93" t="str">
        <f t="shared" si="1"/>
        <v/>
      </c>
      <c r="L49" s="93" t="str">
        <f t="shared" si="2"/>
        <v/>
      </c>
      <c r="M49" s="93">
        <f t="shared" si="3"/>
        <v>1</v>
      </c>
      <c r="N49" s="93" t="str">
        <f t="shared" si="4"/>
        <v/>
      </c>
      <c r="O49" s="93" t="str">
        <f t="shared" si="5"/>
        <v/>
      </c>
      <c r="P49" s="93" t="str">
        <f t="shared" si="6"/>
        <v/>
      </c>
      <c r="Q49" s="93" t="str">
        <f t="shared" si="7"/>
        <v/>
      </c>
      <c r="R49" s="93" t="str">
        <f t="shared" si="8"/>
        <v/>
      </c>
      <c r="S49" s="93">
        <f t="shared" si="9"/>
        <v>1</v>
      </c>
      <c r="T49" s="91">
        <f t="shared" si="10"/>
        <v>0</v>
      </c>
      <c r="AB49" s="93">
        <f t="shared" si="11"/>
        <v>0</v>
      </c>
      <c r="AC49" s="93">
        <f t="shared" si="12"/>
        <v>0</v>
      </c>
      <c r="AD49" s="93">
        <f t="shared" si="13"/>
        <v>0.1</v>
      </c>
      <c r="AE49" s="93">
        <f t="shared" si="14"/>
        <v>0</v>
      </c>
      <c r="AF49" s="93">
        <f t="shared" si="15"/>
        <v>0.2</v>
      </c>
      <c r="AG49" s="93">
        <f t="shared" si="16"/>
        <v>0.5</v>
      </c>
      <c r="AH49" s="93">
        <f t="shared" si="17"/>
        <v>0.375</v>
      </c>
      <c r="AI49" s="93">
        <f t="shared" si="18"/>
        <v>0.3</v>
      </c>
      <c r="AJ49" s="93">
        <f t="shared" si="19"/>
        <v>0.4</v>
      </c>
      <c r="AK49" s="93">
        <f t="shared" si="20"/>
        <v>0.4</v>
      </c>
      <c r="AN49" s="93">
        <f t="shared" si="21"/>
        <v>0</v>
      </c>
      <c r="AO49" s="91">
        <v>0</v>
      </c>
      <c r="AP49" s="91">
        <v>0</v>
      </c>
      <c r="AQ49" s="91">
        <v>0</v>
      </c>
      <c r="AR49" s="91">
        <v>0</v>
      </c>
      <c r="AS49" s="91">
        <v>0</v>
      </c>
      <c r="AT49" s="92"/>
      <c r="AV49" s="93">
        <f t="shared" si="22"/>
        <v>0</v>
      </c>
      <c r="AW49" s="91">
        <v>0</v>
      </c>
      <c r="AX49" s="91">
        <v>0</v>
      </c>
      <c r="AY49" s="91">
        <v>0</v>
      </c>
      <c r="AZ49" s="91">
        <v>0</v>
      </c>
      <c r="BA49" s="91">
        <v>0</v>
      </c>
      <c r="BB49" s="92"/>
      <c r="BD49" s="93">
        <f t="shared" si="23"/>
        <v>0.1</v>
      </c>
      <c r="BE49" s="91">
        <v>0</v>
      </c>
      <c r="BF49" s="91">
        <v>0</v>
      </c>
      <c r="BG49" s="91">
        <v>0</v>
      </c>
      <c r="BH49" s="91">
        <v>0</v>
      </c>
      <c r="BI49" s="91">
        <v>0.5</v>
      </c>
      <c r="BJ49" s="92"/>
      <c r="BL49" s="93">
        <f t="shared" si="24"/>
        <v>0</v>
      </c>
      <c r="BM49" s="91">
        <v>0</v>
      </c>
      <c r="BN49" s="91">
        <v>0</v>
      </c>
      <c r="BO49" s="91">
        <v>0</v>
      </c>
      <c r="BP49" s="91">
        <v>0</v>
      </c>
      <c r="BQ49" s="91">
        <v>0</v>
      </c>
      <c r="BR49" s="92"/>
      <c r="BT49" s="93">
        <f t="shared" si="25"/>
        <v>0.2</v>
      </c>
      <c r="BU49" s="91">
        <v>0</v>
      </c>
      <c r="BV49" s="91">
        <v>0</v>
      </c>
      <c r="BW49" s="91">
        <v>0</v>
      </c>
      <c r="BX49" s="91">
        <v>0</v>
      </c>
      <c r="BY49" s="91">
        <v>1</v>
      </c>
      <c r="BZ49" s="92"/>
      <c r="CB49" s="93">
        <f t="shared" si="26"/>
        <v>0.5</v>
      </c>
      <c r="CC49" s="91">
        <v>0.5</v>
      </c>
      <c r="CD49" s="91">
        <v>0</v>
      </c>
      <c r="CE49" s="91">
        <v>0</v>
      </c>
      <c r="CF49" s="91">
        <v>0</v>
      </c>
      <c r="CG49" s="91">
        <v>2</v>
      </c>
      <c r="CJ49" s="93">
        <f t="shared" si="27"/>
        <v>0.375</v>
      </c>
      <c r="CL49" s="91">
        <v>0</v>
      </c>
      <c r="CM49" s="91">
        <v>0</v>
      </c>
      <c r="CN49" s="91">
        <v>0</v>
      </c>
      <c r="CO49" s="91">
        <v>1.5</v>
      </c>
      <c r="CR49" s="93">
        <f t="shared" si="28"/>
        <v>0.3</v>
      </c>
      <c r="CS49" s="91">
        <v>0</v>
      </c>
      <c r="CT49" s="91">
        <v>0</v>
      </c>
      <c r="CU49" s="91">
        <v>0</v>
      </c>
      <c r="CV49" s="91">
        <v>0</v>
      </c>
      <c r="CW49" s="91">
        <v>1.5</v>
      </c>
      <c r="CZ49" s="93">
        <f t="shared" si="29"/>
        <v>0.4</v>
      </c>
      <c r="DA49" s="91">
        <v>0</v>
      </c>
      <c r="DB49" s="91">
        <v>0</v>
      </c>
      <c r="DC49" s="91">
        <v>0</v>
      </c>
      <c r="DD49" s="91">
        <v>0</v>
      </c>
      <c r="DE49" s="91">
        <v>2</v>
      </c>
      <c r="DH49" s="93">
        <f t="shared" si="30"/>
        <v>0.4</v>
      </c>
      <c r="DI49" s="91">
        <v>0</v>
      </c>
      <c r="DJ49" s="91">
        <v>0</v>
      </c>
      <c r="DK49" s="91">
        <v>0</v>
      </c>
      <c r="DL49" s="91">
        <v>0</v>
      </c>
      <c r="DM49" s="91">
        <v>2</v>
      </c>
    </row>
    <row r="50" spans="3:117">
      <c r="C50" s="92">
        <f t="shared" si="31"/>
        <v>45706</v>
      </c>
      <c r="D50" s="93">
        <f t="shared" si="0"/>
        <v>0</v>
      </c>
      <c r="E50" s="93" t="str">
        <f t="shared" si="1"/>
        <v/>
      </c>
      <c r="F50" s="93" t="str">
        <f t="shared" si="1"/>
        <v/>
      </c>
      <c r="G50" s="93" t="str">
        <f t="shared" si="1"/>
        <v/>
      </c>
      <c r="H50" s="93" t="str">
        <f t="shared" si="1"/>
        <v/>
      </c>
      <c r="I50" s="93" t="str">
        <f t="shared" si="1"/>
        <v/>
      </c>
      <c r="J50" s="93" t="str">
        <f t="shared" si="1"/>
        <v/>
      </c>
      <c r="K50" s="93" t="str">
        <f t="shared" si="1"/>
        <v/>
      </c>
      <c r="L50" s="93">
        <f t="shared" si="2"/>
        <v>0</v>
      </c>
      <c r="M50" s="93" t="str">
        <f t="shared" si="3"/>
        <v/>
      </c>
      <c r="N50" s="93" t="str">
        <f t="shared" si="4"/>
        <v/>
      </c>
      <c r="O50" s="93" t="str">
        <f t="shared" si="5"/>
        <v/>
      </c>
      <c r="P50" s="93" t="str">
        <f t="shared" si="6"/>
        <v/>
      </c>
      <c r="Q50" s="93" t="str">
        <f t="shared" si="7"/>
        <v/>
      </c>
      <c r="R50" s="93" t="str">
        <f t="shared" si="8"/>
        <v/>
      </c>
      <c r="S50" s="93">
        <f t="shared" si="9"/>
        <v>0</v>
      </c>
      <c r="T50" s="91">
        <f t="shared" si="10"/>
        <v>0</v>
      </c>
      <c r="AB50" s="93">
        <f t="shared" si="11"/>
        <v>0</v>
      </c>
      <c r="AC50" s="93">
        <f t="shared" si="12"/>
        <v>0</v>
      </c>
      <c r="AD50" s="93">
        <f t="shared" si="13"/>
        <v>0</v>
      </c>
      <c r="AE50" s="93">
        <f t="shared" si="14"/>
        <v>0</v>
      </c>
      <c r="AF50" s="93">
        <f t="shared" si="15"/>
        <v>0.9</v>
      </c>
      <c r="AG50" s="93">
        <f t="shared" si="16"/>
        <v>0.8</v>
      </c>
      <c r="AH50" s="93">
        <f t="shared" si="17"/>
        <v>0</v>
      </c>
      <c r="AI50" s="93">
        <f t="shared" si="18"/>
        <v>0.1</v>
      </c>
      <c r="AJ50" s="93">
        <f t="shared" si="19"/>
        <v>0.2</v>
      </c>
      <c r="AK50" s="93">
        <f t="shared" si="20"/>
        <v>0.1</v>
      </c>
      <c r="AN50" s="93">
        <f t="shared" si="21"/>
        <v>0</v>
      </c>
      <c r="AO50" s="91">
        <v>0</v>
      </c>
      <c r="AP50" s="91">
        <v>0</v>
      </c>
      <c r="AQ50" s="91">
        <v>0</v>
      </c>
      <c r="AR50" s="91">
        <v>0</v>
      </c>
      <c r="AS50" s="91">
        <v>0</v>
      </c>
      <c r="AT50" s="92"/>
      <c r="AV50" s="93">
        <f t="shared" si="22"/>
        <v>0</v>
      </c>
      <c r="AW50" s="91">
        <v>0</v>
      </c>
      <c r="AX50" s="91">
        <v>0</v>
      </c>
      <c r="AY50" s="91">
        <v>0</v>
      </c>
      <c r="AZ50" s="91">
        <v>0</v>
      </c>
      <c r="BA50" s="91">
        <v>0</v>
      </c>
      <c r="BB50" s="92"/>
      <c r="BD50" s="93">
        <f t="shared" si="23"/>
        <v>0</v>
      </c>
      <c r="BE50" s="91">
        <v>0</v>
      </c>
      <c r="BF50" s="91">
        <v>0</v>
      </c>
      <c r="BG50" s="91">
        <v>0</v>
      </c>
      <c r="BH50" s="91">
        <v>0</v>
      </c>
      <c r="BI50" s="91">
        <v>0</v>
      </c>
      <c r="BJ50" s="92"/>
      <c r="BL50" s="93">
        <f t="shared" si="24"/>
        <v>0</v>
      </c>
      <c r="BM50" s="91">
        <v>0</v>
      </c>
      <c r="BN50" s="91">
        <v>0</v>
      </c>
      <c r="BO50" s="91">
        <v>0</v>
      </c>
      <c r="BP50" s="91">
        <v>0</v>
      </c>
      <c r="BQ50" s="91">
        <v>0</v>
      </c>
      <c r="BR50" s="92"/>
      <c r="BT50" s="93">
        <f t="shared" si="25"/>
        <v>0.9</v>
      </c>
      <c r="BU50" s="91">
        <v>3.5</v>
      </c>
      <c r="BV50" s="91">
        <v>1</v>
      </c>
      <c r="BW50" s="91">
        <v>0</v>
      </c>
      <c r="BX50" s="91">
        <v>0</v>
      </c>
      <c r="BY50" s="91">
        <v>0</v>
      </c>
      <c r="BZ50" s="92"/>
      <c r="CB50" s="93">
        <f t="shared" si="26"/>
        <v>0.8</v>
      </c>
      <c r="CC50" s="91">
        <v>2</v>
      </c>
      <c r="CD50" s="91">
        <v>2</v>
      </c>
      <c r="CE50" s="91">
        <v>0</v>
      </c>
      <c r="CF50" s="91">
        <v>0</v>
      </c>
      <c r="CG50" s="91">
        <v>0</v>
      </c>
      <c r="CJ50" s="93">
        <f t="shared" si="27"/>
        <v>0</v>
      </c>
      <c r="CL50" s="91">
        <v>0</v>
      </c>
      <c r="CM50" s="91">
        <v>0</v>
      </c>
      <c r="CN50" s="91">
        <v>0</v>
      </c>
      <c r="CO50" s="91">
        <v>0</v>
      </c>
      <c r="CR50" s="93">
        <f t="shared" si="28"/>
        <v>0.1</v>
      </c>
      <c r="CS50" s="91">
        <v>0.5</v>
      </c>
      <c r="CT50" s="91">
        <v>0</v>
      </c>
      <c r="CU50" s="91">
        <v>0</v>
      </c>
      <c r="CV50" s="91">
        <v>0</v>
      </c>
      <c r="CW50" s="91">
        <v>0</v>
      </c>
      <c r="CZ50" s="93">
        <f t="shared" si="29"/>
        <v>0.2</v>
      </c>
      <c r="DA50" s="91">
        <v>1</v>
      </c>
      <c r="DB50" s="91">
        <v>0</v>
      </c>
      <c r="DC50" s="91">
        <v>0</v>
      </c>
      <c r="DD50" s="91">
        <v>0</v>
      </c>
      <c r="DE50" s="91">
        <v>0</v>
      </c>
      <c r="DH50" s="93">
        <f t="shared" si="30"/>
        <v>0.1</v>
      </c>
      <c r="DI50" s="91">
        <v>0.5</v>
      </c>
      <c r="DJ50" s="91">
        <v>0</v>
      </c>
      <c r="DK50" s="91">
        <v>0</v>
      </c>
      <c r="DL50" s="91">
        <v>0</v>
      </c>
      <c r="DM50" s="91">
        <v>0</v>
      </c>
    </row>
    <row r="51" spans="3:117">
      <c r="C51" s="92">
        <f t="shared" si="31"/>
        <v>45707</v>
      </c>
      <c r="D51" s="93">
        <f t="shared" si="0"/>
        <v>4.5</v>
      </c>
      <c r="E51" s="93">
        <f t="shared" si="1"/>
        <v>4.5</v>
      </c>
      <c r="F51" s="93" t="str">
        <f t="shared" si="1"/>
        <v/>
      </c>
      <c r="G51" s="93" t="str">
        <f t="shared" si="1"/>
        <v/>
      </c>
      <c r="H51" s="93" t="str">
        <f t="shared" si="1"/>
        <v/>
      </c>
      <c r="I51" s="93" t="str">
        <f t="shared" si="1"/>
        <v/>
      </c>
      <c r="J51" s="93" t="str">
        <f t="shared" si="1"/>
        <v/>
      </c>
      <c r="K51" s="93" t="str">
        <f t="shared" si="1"/>
        <v/>
      </c>
      <c r="L51" s="93" t="str">
        <f t="shared" si="2"/>
        <v/>
      </c>
      <c r="M51" s="93">
        <f t="shared" si="3"/>
        <v>1</v>
      </c>
      <c r="N51" s="93" t="str">
        <f t="shared" si="4"/>
        <v/>
      </c>
      <c r="O51" s="93" t="str">
        <f t="shared" si="5"/>
        <v/>
      </c>
      <c r="P51" s="93" t="str">
        <f t="shared" si="6"/>
        <v/>
      </c>
      <c r="Q51" s="93" t="str">
        <f t="shared" si="7"/>
        <v/>
      </c>
      <c r="R51" s="93" t="str">
        <f t="shared" si="8"/>
        <v/>
      </c>
      <c r="S51" s="93">
        <f t="shared" si="9"/>
        <v>1</v>
      </c>
      <c r="T51" s="91">
        <f t="shared" si="10"/>
        <v>0</v>
      </c>
      <c r="AB51" s="93">
        <f t="shared" si="11"/>
        <v>6</v>
      </c>
      <c r="AC51" s="93">
        <f t="shared" si="12"/>
        <v>17.5</v>
      </c>
      <c r="AD51" s="93">
        <f t="shared" si="13"/>
        <v>14.1</v>
      </c>
      <c r="AE51" s="93">
        <f t="shared" si="14"/>
        <v>18.3</v>
      </c>
      <c r="AF51" s="93">
        <f t="shared" si="15"/>
        <v>34.299999999999997</v>
      </c>
      <c r="AG51" s="93">
        <f t="shared" si="16"/>
        <v>38.6</v>
      </c>
      <c r="AH51" s="93">
        <f t="shared" si="17"/>
        <v>4.5</v>
      </c>
      <c r="AI51" s="93">
        <f t="shared" si="18"/>
        <v>14</v>
      </c>
      <c r="AJ51" s="93">
        <f t="shared" si="19"/>
        <v>6.7</v>
      </c>
      <c r="AK51" s="93">
        <f t="shared" si="20"/>
        <v>23.1</v>
      </c>
      <c r="AN51" s="93">
        <f t="shared" si="21"/>
        <v>6</v>
      </c>
      <c r="AO51" s="91">
        <v>7.5</v>
      </c>
      <c r="AP51" s="91">
        <v>12.5</v>
      </c>
      <c r="AQ51" s="91">
        <v>10</v>
      </c>
      <c r="AR51" s="91">
        <v>0</v>
      </c>
      <c r="AS51" s="91">
        <v>0</v>
      </c>
      <c r="AT51" s="92"/>
      <c r="AV51" s="93">
        <f t="shared" si="22"/>
        <v>17.5</v>
      </c>
      <c r="AW51" s="91">
        <v>73</v>
      </c>
      <c r="AX51" s="91">
        <v>3</v>
      </c>
      <c r="AY51" s="91">
        <v>11.5</v>
      </c>
      <c r="AZ51" s="91">
        <v>0</v>
      </c>
      <c r="BA51" s="91">
        <v>0</v>
      </c>
      <c r="BB51" s="92"/>
      <c r="BD51" s="93">
        <f t="shared" si="23"/>
        <v>14.1</v>
      </c>
      <c r="BE51" s="91">
        <v>46.5</v>
      </c>
      <c r="BF51" s="91">
        <v>11.5</v>
      </c>
      <c r="BG51" s="91">
        <v>12.5</v>
      </c>
      <c r="BH51" s="91">
        <v>0</v>
      </c>
      <c r="BI51" s="91">
        <v>0</v>
      </c>
      <c r="BJ51" s="92"/>
      <c r="BL51" s="93">
        <f t="shared" si="24"/>
        <v>18.3</v>
      </c>
      <c r="BM51" s="91">
        <v>63.5</v>
      </c>
      <c r="BN51" s="91">
        <v>17</v>
      </c>
      <c r="BO51" s="91">
        <v>11</v>
      </c>
      <c r="BP51" s="91">
        <v>0</v>
      </c>
      <c r="BQ51" s="91">
        <v>0</v>
      </c>
      <c r="BR51" s="92"/>
      <c r="BT51" s="93">
        <f t="shared" si="25"/>
        <v>34.299999999999997</v>
      </c>
      <c r="BU51" s="91">
        <v>92.5</v>
      </c>
      <c r="BV51" s="91">
        <v>56.5</v>
      </c>
      <c r="BW51" s="91">
        <v>22.5</v>
      </c>
      <c r="BX51" s="91">
        <v>0</v>
      </c>
      <c r="BY51" s="91">
        <v>0</v>
      </c>
      <c r="BZ51" s="92"/>
      <c r="CB51" s="93">
        <f t="shared" si="26"/>
        <v>38.6</v>
      </c>
      <c r="CC51" s="91">
        <v>118</v>
      </c>
      <c r="CD51" s="91">
        <v>60.5</v>
      </c>
      <c r="CE51" s="91">
        <v>14.5</v>
      </c>
      <c r="CF51" s="91">
        <v>0</v>
      </c>
      <c r="CG51" s="91">
        <v>0</v>
      </c>
      <c r="CJ51" s="93">
        <f t="shared" si="27"/>
        <v>4.5</v>
      </c>
      <c r="CL51" s="91">
        <v>11</v>
      </c>
      <c r="CM51" s="91">
        <v>7</v>
      </c>
      <c r="CN51" s="91">
        <v>0</v>
      </c>
      <c r="CO51" s="91">
        <v>0</v>
      </c>
      <c r="CR51" s="93">
        <f t="shared" si="28"/>
        <v>14</v>
      </c>
      <c r="CS51" s="91">
        <v>47</v>
      </c>
      <c r="CT51" s="91">
        <v>4</v>
      </c>
      <c r="CU51" s="91">
        <v>19</v>
      </c>
      <c r="CV51" s="91">
        <v>0</v>
      </c>
      <c r="CW51" s="91">
        <v>0</v>
      </c>
      <c r="CZ51" s="93">
        <f t="shared" si="29"/>
        <v>6.7</v>
      </c>
      <c r="DA51" s="91">
        <v>24</v>
      </c>
      <c r="DB51" s="91">
        <v>3.5</v>
      </c>
      <c r="DC51" s="91">
        <v>6</v>
      </c>
      <c r="DD51" s="91">
        <v>0</v>
      </c>
      <c r="DE51" s="91">
        <v>0</v>
      </c>
      <c r="DH51" s="93">
        <f t="shared" si="30"/>
        <v>23.1</v>
      </c>
      <c r="DI51" s="91">
        <v>103.5</v>
      </c>
      <c r="DJ51" s="91">
        <v>5.5</v>
      </c>
      <c r="DK51" s="91">
        <v>6.5</v>
      </c>
      <c r="DL51" s="91">
        <v>0</v>
      </c>
      <c r="DM51" s="91">
        <v>0</v>
      </c>
    </row>
    <row r="52" spans="3:117">
      <c r="C52" s="92">
        <f t="shared" si="31"/>
        <v>45708</v>
      </c>
      <c r="D52" s="93">
        <f t="shared" si="0"/>
        <v>0.875</v>
      </c>
      <c r="E52" s="93">
        <f t="shared" si="1"/>
        <v>0.875</v>
      </c>
      <c r="F52" s="93" t="str">
        <f t="shared" si="1"/>
        <v/>
      </c>
      <c r="G52" s="93" t="str">
        <f t="shared" si="1"/>
        <v/>
      </c>
      <c r="H52" s="93" t="str">
        <f t="shared" si="1"/>
        <v/>
      </c>
      <c r="I52" s="93" t="str">
        <f t="shared" si="1"/>
        <v/>
      </c>
      <c r="J52" s="93" t="str">
        <f t="shared" si="1"/>
        <v/>
      </c>
      <c r="K52" s="93" t="str">
        <f t="shared" si="1"/>
        <v/>
      </c>
      <c r="L52" s="93" t="str">
        <f t="shared" si="2"/>
        <v/>
      </c>
      <c r="M52" s="93">
        <f t="shared" si="3"/>
        <v>1</v>
      </c>
      <c r="N52" s="93" t="str">
        <f t="shared" si="4"/>
        <v/>
      </c>
      <c r="O52" s="93" t="str">
        <f t="shared" si="5"/>
        <v/>
      </c>
      <c r="P52" s="93" t="str">
        <f t="shared" si="6"/>
        <v/>
      </c>
      <c r="Q52" s="93" t="str">
        <f t="shared" si="7"/>
        <v/>
      </c>
      <c r="R52" s="93" t="str">
        <f t="shared" si="8"/>
        <v/>
      </c>
      <c r="S52" s="93">
        <f t="shared" si="9"/>
        <v>1</v>
      </c>
      <c r="T52" s="91">
        <f t="shared" si="10"/>
        <v>0</v>
      </c>
      <c r="AB52" s="93">
        <f t="shared" si="11"/>
        <v>4.8</v>
      </c>
      <c r="AC52" s="93">
        <f t="shared" si="12"/>
        <v>4.4000000000000004</v>
      </c>
      <c r="AD52" s="93">
        <f t="shared" si="13"/>
        <v>9.5</v>
      </c>
      <c r="AE52" s="93">
        <f t="shared" si="14"/>
        <v>9.8000000000000007</v>
      </c>
      <c r="AF52" s="93">
        <f t="shared" si="15"/>
        <v>2.5</v>
      </c>
      <c r="AG52" s="93">
        <f t="shared" si="16"/>
        <v>2.7</v>
      </c>
      <c r="AH52" s="93">
        <f t="shared" si="17"/>
        <v>0.875</v>
      </c>
      <c r="AI52" s="93">
        <f t="shared" si="18"/>
        <v>1.1000000000000001</v>
      </c>
      <c r="AJ52" s="93">
        <f t="shared" si="19"/>
        <v>1.3</v>
      </c>
      <c r="AK52" s="93">
        <f t="shared" si="20"/>
        <v>4</v>
      </c>
      <c r="AN52" s="93">
        <f t="shared" si="21"/>
        <v>4.8</v>
      </c>
      <c r="AO52" s="91">
        <v>17</v>
      </c>
      <c r="AP52" s="91">
        <v>0</v>
      </c>
      <c r="AQ52" s="91">
        <v>7</v>
      </c>
      <c r="AR52" s="91">
        <v>0</v>
      </c>
      <c r="AS52" s="91">
        <v>0</v>
      </c>
      <c r="AT52" s="92"/>
      <c r="AV52" s="93">
        <f t="shared" si="22"/>
        <v>4.4000000000000004</v>
      </c>
      <c r="AW52" s="91">
        <v>17.5</v>
      </c>
      <c r="AX52" s="91">
        <v>0</v>
      </c>
      <c r="AY52" s="91">
        <v>4.5</v>
      </c>
      <c r="AZ52" s="91">
        <v>0</v>
      </c>
      <c r="BA52" s="91">
        <v>0</v>
      </c>
      <c r="BB52" s="92"/>
      <c r="BD52" s="93">
        <f t="shared" si="23"/>
        <v>9.5</v>
      </c>
      <c r="BE52" s="91">
        <v>43.5</v>
      </c>
      <c r="BF52" s="91">
        <v>0</v>
      </c>
      <c r="BG52" s="91">
        <v>4</v>
      </c>
      <c r="BH52" s="91">
        <v>0</v>
      </c>
      <c r="BI52" s="91">
        <v>0</v>
      </c>
      <c r="BJ52" s="92"/>
      <c r="BL52" s="93">
        <f t="shared" si="24"/>
        <v>9.8000000000000007</v>
      </c>
      <c r="BM52" s="91">
        <v>47</v>
      </c>
      <c r="BN52" s="91">
        <v>0</v>
      </c>
      <c r="BO52" s="91">
        <v>2</v>
      </c>
      <c r="BP52" s="91">
        <v>0</v>
      </c>
      <c r="BQ52" s="91">
        <v>0</v>
      </c>
      <c r="BR52" s="92"/>
      <c r="BT52" s="93">
        <f t="shared" si="25"/>
        <v>2.5</v>
      </c>
      <c r="BU52" s="91">
        <v>8</v>
      </c>
      <c r="BV52" s="91">
        <v>0</v>
      </c>
      <c r="BW52" s="91">
        <v>4.5</v>
      </c>
      <c r="BX52" s="91">
        <v>0</v>
      </c>
      <c r="BY52" s="91">
        <v>0</v>
      </c>
      <c r="BZ52" s="92"/>
      <c r="CB52" s="93">
        <f t="shared" si="26"/>
        <v>2.7</v>
      </c>
      <c r="CC52" s="91">
        <v>7.5</v>
      </c>
      <c r="CD52" s="91">
        <v>0</v>
      </c>
      <c r="CE52" s="91">
        <v>6</v>
      </c>
      <c r="CF52" s="91">
        <v>0</v>
      </c>
      <c r="CG52" s="91">
        <v>0</v>
      </c>
      <c r="CJ52" s="93">
        <f t="shared" si="27"/>
        <v>0.875</v>
      </c>
      <c r="CL52" s="91">
        <v>0</v>
      </c>
      <c r="CM52" s="91">
        <v>3.5</v>
      </c>
      <c r="CN52" s="91">
        <v>0</v>
      </c>
      <c r="CO52" s="91">
        <v>0</v>
      </c>
      <c r="CR52" s="93">
        <f t="shared" si="28"/>
        <v>1.1000000000000001</v>
      </c>
      <c r="CS52" s="91">
        <v>2.5</v>
      </c>
      <c r="CT52" s="91">
        <v>0</v>
      </c>
      <c r="CU52" s="91">
        <v>3</v>
      </c>
      <c r="CV52" s="91">
        <v>0</v>
      </c>
      <c r="CW52" s="91">
        <v>0</v>
      </c>
      <c r="CZ52" s="93">
        <f t="shared" si="29"/>
        <v>1.3</v>
      </c>
      <c r="DA52" s="91">
        <v>3</v>
      </c>
      <c r="DB52" s="91">
        <v>0</v>
      </c>
      <c r="DC52" s="91">
        <v>3.5</v>
      </c>
      <c r="DD52" s="91">
        <v>0</v>
      </c>
      <c r="DE52" s="91">
        <v>0</v>
      </c>
      <c r="DH52" s="93">
        <f t="shared" si="30"/>
        <v>4</v>
      </c>
      <c r="DI52" s="91">
        <v>17</v>
      </c>
      <c r="DJ52" s="91">
        <v>0</v>
      </c>
      <c r="DK52" s="91">
        <v>3</v>
      </c>
      <c r="DL52" s="91">
        <v>0</v>
      </c>
      <c r="DM52" s="91">
        <v>0</v>
      </c>
    </row>
    <row r="53" spans="3:117">
      <c r="C53" s="92">
        <f t="shared" si="31"/>
        <v>45709</v>
      </c>
      <c r="D53" s="93">
        <f t="shared" si="0"/>
        <v>0</v>
      </c>
      <c r="E53" s="93" t="str">
        <f t="shared" si="1"/>
        <v/>
      </c>
      <c r="F53" s="93" t="str">
        <f t="shared" si="1"/>
        <v/>
      </c>
      <c r="G53" s="93" t="str">
        <f t="shared" si="1"/>
        <v/>
      </c>
      <c r="H53" s="93" t="str">
        <f t="shared" si="1"/>
        <v/>
      </c>
      <c r="I53" s="93" t="str">
        <f t="shared" si="1"/>
        <v/>
      </c>
      <c r="J53" s="93" t="str">
        <f t="shared" si="1"/>
        <v/>
      </c>
      <c r="K53" s="93" t="str">
        <f t="shared" si="1"/>
        <v/>
      </c>
      <c r="L53" s="93">
        <f t="shared" si="2"/>
        <v>0</v>
      </c>
      <c r="M53" s="93" t="str">
        <f t="shared" si="3"/>
        <v/>
      </c>
      <c r="N53" s="93" t="str">
        <f t="shared" si="4"/>
        <v/>
      </c>
      <c r="O53" s="93" t="str">
        <f t="shared" si="5"/>
        <v/>
      </c>
      <c r="P53" s="93" t="str">
        <f t="shared" si="6"/>
        <v/>
      </c>
      <c r="Q53" s="93" t="str">
        <f t="shared" si="7"/>
        <v/>
      </c>
      <c r="R53" s="93" t="str">
        <f t="shared" si="8"/>
        <v/>
      </c>
      <c r="S53" s="93">
        <f t="shared" si="9"/>
        <v>0</v>
      </c>
      <c r="T53" s="91">
        <f t="shared" si="10"/>
        <v>0</v>
      </c>
      <c r="AB53" s="93">
        <f t="shared" si="11"/>
        <v>3.2</v>
      </c>
      <c r="AC53" s="93">
        <f t="shared" si="12"/>
        <v>2.2000000000000002</v>
      </c>
      <c r="AD53" s="93">
        <f t="shared" si="13"/>
        <v>2.6</v>
      </c>
      <c r="AE53" s="93">
        <f t="shared" si="14"/>
        <v>2</v>
      </c>
      <c r="AF53" s="93">
        <f t="shared" si="15"/>
        <v>5.9</v>
      </c>
      <c r="AG53" s="93">
        <f t="shared" si="16"/>
        <v>5.3</v>
      </c>
      <c r="AH53" s="93">
        <f t="shared" si="17"/>
        <v>0</v>
      </c>
      <c r="AI53" s="93">
        <f t="shared" si="18"/>
        <v>5.0999999999999996</v>
      </c>
      <c r="AJ53" s="93">
        <f t="shared" si="19"/>
        <v>2.2999999999999998</v>
      </c>
      <c r="AK53" s="93">
        <f t="shared" si="20"/>
        <v>1.8</v>
      </c>
      <c r="AN53" s="93">
        <f t="shared" si="21"/>
        <v>3.2</v>
      </c>
      <c r="AO53" s="91">
        <v>16</v>
      </c>
      <c r="AP53" s="91">
        <v>0</v>
      </c>
      <c r="AQ53" s="91">
        <v>0</v>
      </c>
      <c r="AR53" s="91">
        <v>0</v>
      </c>
      <c r="AS53" s="91">
        <v>0</v>
      </c>
      <c r="AT53" s="92"/>
      <c r="AV53" s="93">
        <f t="shared" si="22"/>
        <v>2.2000000000000002</v>
      </c>
      <c r="AW53" s="91">
        <v>11</v>
      </c>
      <c r="AX53" s="91">
        <v>0</v>
      </c>
      <c r="AY53" s="91">
        <v>0</v>
      </c>
      <c r="AZ53" s="91">
        <v>0</v>
      </c>
      <c r="BA53" s="91">
        <v>0</v>
      </c>
      <c r="BB53" s="92"/>
      <c r="BD53" s="93">
        <f t="shared" si="23"/>
        <v>2.6</v>
      </c>
      <c r="BE53" s="91">
        <v>12</v>
      </c>
      <c r="BF53" s="91">
        <v>1</v>
      </c>
      <c r="BG53" s="91">
        <v>0</v>
      </c>
      <c r="BH53" s="91">
        <v>0</v>
      </c>
      <c r="BI53" s="91">
        <v>0</v>
      </c>
      <c r="BJ53" s="92"/>
      <c r="BL53" s="93">
        <f t="shared" si="24"/>
        <v>2</v>
      </c>
      <c r="BM53" s="91">
        <v>10</v>
      </c>
      <c r="BN53" s="91">
        <v>0</v>
      </c>
      <c r="BO53" s="91">
        <v>0</v>
      </c>
      <c r="BP53" s="91">
        <v>0</v>
      </c>
      <c r="BQ53" s="91">
        <v>0</v>
      </c>
      <c r="BR53" s="92"/>
      <c r="BT53" s="93">
        <f t="shared" si="25"/>
        <v>5.9</v>
      </c>
      <c r="BU53" s="91">
        <v>29.5</v>
      </c>
      <c r="BV53" s="91">
        <v>0</v>
      </c>
      <c r="BW53" s="91">
        <v>0</v>
      </c>
      <c r="BX53" s="91">
        <v>0</v>
      </c>
      <c r="BY53" s="91">
        <v>0</v>
      </c>
      <c r="BZ53" s="92"/>
      <c r="CB53" s="93">
        <f t="shared" si="26"/>
        <v>5.3</v>
      </c>
      <c r="CC53" s="91">
        <v>26.5</v>
      </c>
      <c r="CD53" s="91">
        <v>0</v>
      </c>
      <c r="CE53" s="91">
        <v>0</v>
      </c>
      <c r="CF53" s="91">
        <v>0</v>
      </c>
      <c r="CG53" s="91">
        <v>0</v>
      </c>
      <c r="CJ53" s="93">
        <f t="shared" si="27"/>
        <v>0</v>
      </c>
      <c r="CL53" s="91">
        <v>0</v>
      </c>
      <c r="CM53" s="91">
        <v>0</v>
      </c>
      <c r="CN53" s="91">
        <v>0</v>
      </c>
      <c r="CO53" s="91">
        <v>0</v>
      </c>
      <c r="CR53" s="93">
        <f t="shared" si="28"/>
        <v>5.0999999999999996</v>
      </c>
      <c r="CS53" s="91">
        <v>25.5</v>
      </c>
      <c r="CT53" s="91">
        <v>0</v>
      </c>
      <c r="CU53" s="91">
        <v>0</v>
      </c>
      <c r="CV53" s="91">
        <v>0</v>
      </c>
      <c r="CW53" s="91">
        <v>0</v>
      </c>
      <c r="CZ53" s="93">
        <f t="shared" si="29"/>
        <v>2.2999999999999998</v>
      </c>
      <c r="DA53" s="91">
        <v>11.5</v>
      </c>
      <c r="DB53" s="91">
        <v>0</v>
      </c>
      <c r="DC53" s="91">
        <v>0</v>
      </c>
      <c r="DD53" s="91">
        <v>0</v>
      </c>
      <c r="DE53" s="91">
        <v>0</v>
      </c>
      <c r="DH53" s="93">
        <f t="shared" si="30"/>
        <v>1.8</v>
      </c>
      <c r="DI53" s="91">
        <v>9</v>
      </c>
      <c r="DJ53" s="91">
        <v>0</v>
      </c>
      <c r="DK53" s="91">
        <v>0</v>
      </c>
      <c r="DL53" s="91">
        <v>0</v>
      </c>
      <c r="DM53" s="91">
        <v>0</v>
      </c>
    </row>
    <row r="54" spans="3:117">
      <c r="C54" s="92">
        <f t="shared" si="31"/>
        <v>45710</v>
      </c>
      <c r="D54" s="93">
        <f t="shared" si="0"/>
        <v>4.375</v>
      </c>
      <c r="E54" s="93">
        <f t="shared" si="1"/>
        <v>4.375</v>
      </c>
      <c r="F54" s="93" t="str">
        <f t="shared" si="1"/>
        <v/>
      </c>
      <c r="G54" s="93" t="str">
        <f t="shared" si="1"/>
        <v/>
      </c>
      <c r="H54" s="93" t="str">
        <f t="shared" si="1"/>
        <v/>
      </c>
      <c r="I54" s="93" t="str">
        <f t="shared" si="1"/>
        <v/>
      </c>
      <c r="J54" s="93" t="str">
        <f t="shared" si="1"/>
        <v/>
      </c>
      <c r="K54" s="93" t="str">
        <f t="shared" si="1"/>
        <v/>
      </c>
      <c r="L54" s="93" t="str">
        <f t="shared" si="2"/>
        <v/>
      </c>
      <c r="M54" s="93">
        <f t="shared" si="3"/>
        <v>1</v>
      </c>
      <c r="N54" s="93" t="str">
        <f t="shared" si="4"/>
        <v/>
      </c>
      <c r="O54" s="93" t="str">
        <f t="shared" si="5"/>
        <v/>
      </c>
      <c r="P54" s="93" t="str">
        <f t="shared" si="6"/>
        <v/>
      </c>
      <c r="Q54" s="93" t="str">
        <f t="shared" si="7"/>
        <v/>
      </c>
      <c r="R54" s="93" t="str">
        <f t="shared" si="8"/>
        <v/>
      </c>
      <c r="S54" s="93">
        <f t="shared" si="9"/>
        <v>1</v>
      </c>
      <c r="T54" s="91">
        <f t="shared" si="10"/>
        <v>0</v>
      </c>
      <c r="AB54" s="93">
        <f t="shared" si="11"/>
        <v>9.3000000000000007</v>
      </c>
      <c r="AC54" s="93">
        <f t="shared" si="12"/>
        <v>9.1</v>
      </c>
      <c r="AD54" s="93">
        <f t="shared" si="13"/>
        <v>10.9</v>
      </c>
      <c r="AE54" s="93">
        <f t="shared" si="14"/>
        <v>9.1999999999999993</v>
      </c>
      <c r="AF54" s="93">
        <f t="shared" si="15"/>
        <v>11.7</v>
      </c>
      <c r="AG54" s="93">
        <f t="shared" si="16"/>
        <v>12.7</v>
      </c>
      <c r="AH54" s="93">
        <f t="shared" si="17"/>
        <v>4.375</v>
      </c>
      <c r="AI54" s="93">
        <f t="shared" si="18"/>
        <v>7.9</v>
      </c>
      <c r="AJ54" s="93">
        <f t="shared" si="19"/>
        <v>5.6</v>
      </c>
      <c r="AK54" s="93">
        <f t="shared" si="20"/>
        <v>10.3</v>
      </c>
      <c r="AN54" s="93">
        <f t="shared" si="21"/>
        <v>9.3000000000000007</v>
      </c>
      <c r="AO54" s="91">
        <v>29.5</v>
      </c>
      <c r="AP54" s="91">
        <v>0</v>
      </c>
      <c r="AQ54" s="91">
        <v>0</v>
      </c>
      <c r="AR54" s="91">
        <v>0</v>
      </c>
      <c r="AS54" s="91">
        <v>17</v>
      </c>
      <c r="AT54" s="92"/>
      <c r="AV54" s="93">
        <f t="shared" si="22"/>
        <v>9.1</v>
      </c>
      <c r="AW54" s="91">
        <v>26.5</v>
      </c>
      <c r="AX54" s="91">
        <v>0</v>
      </c>
      <c r="AY54" s="91">
        <v>0</v>
      </c>
      <c r="AZ54" s="91">
        <v>0</v>
      </c>
      <c r="BA54" s="91">
        <v>19</v>
      </c>
      <c r="BB54" s="92"/>
      <c r="BD54" s="93">
        <f t="shared" si="23"/>
        <v>10.9</v>
      </c>
      <c r="BE54" s="91">
        <v>37.5</v>
      </c>
      <c r="BF54" s="91">
        <v>0</v>
      </c>
      <c r="BG54" s="91">
        <v>0</v>
      </c>
      <c r="BH54" s="91">
        <v>0</v>
      </c>
      <c r="BI54" s="91">
        <v>17</v>
      </c>
      <c r="BJ54" s="92"/>
      <c r="BL54" s="93">
        <f t="shared" si="24"/>
        <v>9.1999999999999993</v>
      </c>
      <c r="BM54" s="91">
        <v>25.5</v>
      </c>
      <c r="BN54" s="91">
        <v>0</v>
      </c>
      <c r="BO54" s="91">
        <v>0</v>
      </c>
      <c r="BP54" s="91">
        <v>0</v>
      </c>
      <c r="BQ54" s="91">
        <v>20.5</v>
      </c>
      <c r="BR54" s="92"/>
      <c r="BT54" s="93">
        <f t="shared" si="25"/>
        <v>11.7</v>
      </c>
      <c r="BU54" s="91">
        <v>35</v>
      </c>
      <c r="BV54" s="91">
        <v>0</v>
      </c>
      <c r="BW54" s="91">
        <v>0</v>
      </c>
      <c r="BX54" s="91">
        <v>0</v>
      </c>
      <c r="BY54" s="91">
        <v>23.5</v>
      </c>
      <c r="BZ54" s="92"/>
      <c r="CB54" s="93">
        <f t="shared" si="26"/>
        <v>12.7</v>
      </c>
      <c r="CC54" s="91">
        <v>41.5</v>
      </c>
      <c r="CD54" s="91">
        <v>0</v>
      </c>
      <c r="CE54" s="91">
        <v>0</v>
      </c>
      <c r="CF54" s="91">
        <v>0</v>
      </c>
      <c r="CG54" s="91">
        <v>22</v>
      </c>
      <c r="CJ54" s="93">
        <f t="shared" si="27"/>
        <v>4.375</v>
      </c>
      <c r="CL54" s="91">
        <v>0</v>
      </c>
      <c r="CM54" s="91">
        <v>0</v>
      </c>
      <c r="CN54" s="91">
        <v>0</v>
      </c>
      <c r="CO54" s="91">
        <v>17.5</v>
      </c>
      <c r="CR54" s="93">
        <f t="shared" si="28"/>
        <v>7.9</v>
      </c>
      <c r="CS54" s="91">
        <v>31.5</v>
      </c>
      <c r="CT54" s="91">
        <v>0</v>
      </c>
      <c r="CU54" s="91">
        <v>0</v>
      </c>
      <c r="CV54" s="91">
        <v>0</v>
      </c>
      <c r="CW54" s="91">
        <v>8</v>
      </c>
      <c r="CZ54" s="93">
        <f t="shared" si="29"/>
        <v>5.6</v>
      </c>
      <c r="DA54" s="91">
        <v>21</v>
      </c>
      <c r="DB54" s="91">
        <v>0</v>
      </c>
      <c r="DC54" s="91">
        <v>0</v>
      </c>
      <c r="DD54" s="91">
        <v>0</v>
      </c>
      <c r="DE54" s="91">
        <v>7</v>
      </c>
      <c r="DH54" s="93">
        <f t="shared" si="30"/>
        <v>10.3</v>
      </c>
      <c r="DI54" s="91">
        <v>30</v>
      </c>
      <c r="DJ54" s="91">
        <v>0</v>
      </c>
      <c r="DK54" s="91">
        <v>0</v>
      </c>
      <c r="DL54" s="91">
        <v>0</v>
      </c>
      <c r="DM54" s="91">
        <v>21.5</v>
      </c>
    </row>
    <row r="55" spans="3:117">
      <c r="C55" s="92">
        <f t="shared" si="31"/>
        <v>45711</v>
      </c>
      <c r="D55" s="93">
        <f t="shared" si="0"/>
        <v>0</v>
      </c>
      <c r="E55" s="93" t="str">
        <f t="shared" si="1"/>
        <v/>
      </c>
      <c r="F55" s="93" t="str">
        <f t="shared" si="1"/>
        <v/>
      </c>
      <c r="G55" s="93" t="str">
        <f t="shared" si="1"/>
        <v/>
      </c>
      <c r="H55" s="93" t="str">
        <f t="shared" si="1"/>
        <v/>
      </c>
      <c r="I55" s="93" t="str">
        <f t="shared" si="1"/>
        <v/>
      </c>
      <c r="J55" s="93" t="str">
        <f t="shared" si="1"/>
        <v/>
      </c>
      <c r="K55" s="93" t="str">
        <f t="shared" si="1"/>
        <v/>
      </c>
      <c r="L55" s="93">
        <f t="shared" si="2"/>
        <v>0</v>
      </c>
      <c r="M55" s="93" t="str">
        <f t="shared" si="3"/>
        <v/>
      </c>
      <c r="N55" s="93" t="str">
        <f t="shared" si="4"/>
        <v/>
      </c>
      <c r="O55" s="93" t="str">
        <f t="shared" si="5"/>
        <v/>
      </c>
      <c r="P55" s="93" t="str">
        <f t="shared" si="6"/>
        <v/>
      </c>
      <c r="Q55" s="93" t="str">
        <f t="shared" si="7"/>
        <v/>
      </c>
      <c r="R55" s="93" t="str">
        <f t="shared" si="8"/>
        <v/>
      </c>
      <c r="S55" s="93">
        <f t="shared" si="9"/>
        <v>0</v>
      </c>
      <c r="T55" s="91">
        <f t="shared" si="10"/>
        <v>0</v>
      </c>
      <c r="AB55" s="93">
        <f t="shared" si="11"/>
        <v>4.4000000000000004</v>
      </c>
      <c r="AC55" s="93">
        <f t="shared" si="12"/>
        <v>3.7</v>
      </c>
      <c r="AD55" s="93">
        <f t="shared" si="13"/>
        <v>4.2</v>
      </c>
      <c r="AE55" s="93">
        <f t="shared" si="14"/>
        <v>3.3</v>
      </c>
      <c r="AF55" s="93">
        <f t="shared" si="15"/>
        <v>3.2</v>
      </c>
      <c r="AG55" s="93">
        <f t="shared" si="16"/>
        <v>3</v>
      </c>
      <c r="AH55" s="93">
        <f t="shared" si="17"/>
        <v>0</v>
      </c>
      <c r="AI55" s="93">
        <f t="shared" si="18"/>
        <v>5.2</v>
      </c>
      <c r="AJ55" s="93">
        <f t="shared" si="19"/>
        <v>3.4</v>
      </c>
      <c r="AK55" s="93">
        <f t="shared" si="20"/>
        <v>3.5</v>
      </c>
      <c r="AN55" s="93">
        <f t="shared" si="21"/>
        <v>4.4000000000000004</v>
      </c>
      <c r="AO55" s="91">
        <v>22</v>
      </c>
      <c r="AP55" s="91">
        <v>0</v>
      </c>
      <c r="AQ55" s="91">
        <v>0</v>
      </c>
      <c r="AR55" s="91">
        <v>0</v>
      </c>
      <c r="AS55" s="91">
        <v>0</v>
      </c>
      <c r="AT55" s="92"/>
      <c r="AV55" s="93">
        <f t="shared" si="22"/>
        <v>3.7</v>
      </c>
      <c r="AW55" s="91">
        <v>18.5</v>
      </c>
      <c r="AX55" s="91">
        <v>0</v>
      </c>
      <c r="AY55" s="91">
        <v>0</v>
      </c>
      <c r="AZ55" s="91">
        <v>0</v>
      </c>
      <c r="BA55" s="91">
        <v>0</v>
      </c>
      <c r="BB55" s="92"/>
      <c r="BD55" s="93">
        <f t="shared" si="23"/>
        <v>4.2</v>
      </c>
      <c r="BE55" s="91">
        <v>21</v>
      </c>
      <c r="BF55" s="91">
        <v>0</v>
      </c>
      <c r="BG55" s="91">
        <v>0</v>
      </c>
      <c r="BH55" s="91">
        <v>0</v>
      </c>
      <c r="BI55" s="91">
        <v>0</v>
      </c>
      <c r="BJ55" s="92"/>
      <c r="BL55" s="93">
        <f t="shared" si="24"/>
        <v>3.3</v>
      </c>
      <c r="BM55" s="91">
        <v>16.5</v>
      </c>
      <c r="BN55" s="91">
        <v>0</v>
      </c>
      <c r="BO55" s="91">
        <v>0</v>
      </c>
      <c r="BP55" s="91">
        <v>0</v>
      </c>
      <c r="BQ55" s="91">
        <v>0</v>
      </c>
      <c r="BR55" s="92"/>
      <c r="BT55" s="93">
        <f t="shared" si="25"/>
        <v>3.2</v>
      </c>
      <c r="BU55" s="91">
        <v>15.5</v>
      </c>
      <c r="BV55" s="91">
        <v>0</v>
      </c>
      <c r="BW55" s="91">
        <v>0</v>
      </c>
      <c r="BX55" s="91">
        <v>0.5</v>
      </c>
      <c r="BY55" s="91">
        <v>0</v>
      </c>
      <c r="BZ55" s="92"/>
      <c r="CB55" s="93">
        <f t="shared" si="26"/>
        <v>3</v>
      </c>
      <c r="CC55" s="91">
        <v>15</v>
      </c>
      <c r="CD55" s="91">
        <v>0</v>
      </c>
      <c r="CE55" s="91">
        <v>0</v>
      </c>
      <c r="CF55" s="91">
        <v>0</v>
      </c>
      <c r="CG55" s="91">
        <v>0</v>
      </c>
      <c r="CJ55" s="93">
        <f t="shared" si="27"/>
        <v>0</v>
      </c>
      <c r="CL55" s="91">
        <v>0</v>
      </c>
      <c r="CM55" s="91">
        <v>0</v>
      </c>
      <c r="CN55" s="91">
        <v>0</v>
      </c>
      <c r="CO55" s="91">
        <v>0</v>
      </c>
      <c r="CR55" s="93">
        <f t="shared" si="28"/>
        <v>5.2</v>
      </c>
      <c r="CS55" s="91">
        <v>26</v>
      </c>
      <c r="CT55" s="91">
        <v>0</v>
      </c>
      <c r="CU55" s="91">
        <v>0</v>
      </c>
      <c r="CV55" s="91">
        <v>0</v>
      </c>
      <c r="CW55" s="91">
        <v>0</v>
      </c>
      <c r="CZ55" s="93">
        <f t="shared" si="29"/>
        <v>3.4</v>
      </c>
      <c r="DA55" s="91">
        <v>17</v>
      </c>
      <c r="DB55" s="91">
        <v>0</v>
      </c>
      <c r="DC55" s="91">
        <v>0</v>
      </c>
      <c r="DD55" s="91">
        <v>0</v>
      </c>
      <c r="DE55" s="91">
        <v>0</v>
      </c>
      <c r="DH55" s="93">
        <f t="shared" si="30"/>
        <v>3.5</v>
      </c>
      <c r="DI55" s="91">
        <v>17</v>
      </c>
      <c r="DJ55" s="91">
        <v>0</v>
      </c>
      <c r="DK55" s="91">
        <v>0</v>
      </c>
      <c r="DL55" s="91">
        <v>0</v>
      </c>
      <c r="DM55" s="91">
        <v>0.5</v>
      </c>
    </row>
    <row r="56" spans="3:117">
      <c r="C56" s="92">
        <f t="shared" si="31"/>
        <v>45712</v>
      </c>
      <c r="D56" s="93">
        <f t="shared" si="0"/>
        <v>0.5</v>
      </c>
      <c r="E56" s="93">
        <f t="shared" si="1"/>
        <v>0.5</v>
      </c>
      <c r="F56" s="93" t="str">
        <f t="shared" si="1"/>
        <v/>
      </c>
      <c r="G56" s="93" t="str">
        <f t="shared" si="1"/>
        <v/>
      </c>
      <c r="H56" s="93" t="str">
        <f t="shared" si="1"/>
        <v/>
      </c>
      <c r="I56" s="93" t="str">
        <f t="shared" si="1"/>
        <v/>
      </c>
      <c r="J56" s="93" t="str">
        <f t="shared" si="1"/>
        <v/>
      </c>
      <c r="K56" s="93" t="str">
        <f t="shared" si="1"/>
        <v/>
      </c>
      <c r="L56" s="93" t="str">
        <f t="shared" si="2"/>
        <v/>
      </c>
      <c r="M56" s="93">
        <f t="shared" si="3"/>
        <v>1</v>
      </c>
      <c r="N56" s="93" t="str">
        <f t="shared" si="4"/>
        <v/>
      </c>
      <c r="O56" s="93" t="str">
        <f t="shared" si="5"/>
        <v/>
      </c>
      <c r="P56" s="93" t="str">
        <f t="shared" si="6"/>
        <v/>
      </c>
      <c r="Q56" s="93" t="str">
        <f t="shared" si="7"/>
        <v/>
      </c>
      <c r="R56" s="93" t="str">
        <f t="shared" si="8"/>
        <v/>
      </c>
      <c r="S56" s="93">
        <f t="shared" si="9"/>
        <v>1</v>
      </c>
      <c r="T56" s="91">
        <f t="shared" si="10"/>
        <v>0</v>
      </c>
      <c r="AB56" s="93">
        <f t="shared" si="11"/>
        <v>0.5</v>
      </c>
      <c r="AC56" s="93">
        <f t="shared" si="12"/>
        <v>0.4</v>
      </c>
      <c r="AD56" s="93">
        <f t="shared" si="13"/>
        <v>0.5</v>
      </c>
      <c r="AE56" s="93">
        <f t="shared" si="14"/>
        <v>0.5</v>
      </c>
      <c r="AF56" s="93">
        <f t="shared" si="15"/>
        <v>0.6</v>
      </c>
      <c r="AG56" s="93">
        <f t="shared" si="16"/>
        <v>0.4</v>
      </c>
      <c r="AH56" s="93">
        <f t="shared" si="17"/>
        <v>0.5</v>
      </c>
      <c r="AI56" s="93">
        <f t="shared" si="18"/>
        <v>0.3</v>
      </c>
      <c r="AJ56" s="93">
        <f t="shared" si="19"/>
        <v>0.2</v>
      </c>
      <c r="AK56" s="93">
        <f t="shared" si="20"/>
        <v>0.4</v>
      </c>
      <c r="AN56" s="93">
        <f t="shared" si="21"/>
        <v>0.5</v>
      </c>
      <c r="AO56" s="91">
        <v>0</v>
      </c>
      <c r="AP56" s="91">
        <v>2</v>
      </c>
      <c r="AQ56" s="91">
        <v>0</v>
      </c>
      <c r="AR56" s="91">
        <v>0.5</v>
      </c>
      <c r="AS56" s="91">
        <v>0</v>
      </c>
      <c r="AT56" s="92"/>
      <c r="AV56" s="93">
        <f t="shared" si="22"/>
        <v>0.4</v>
      </c>
      <c r="AW56" s="91">
        <v>0</v>
      </c>
      <c r="AX56" s="91">
        <v>2</v>
      </c>
      <c r="AY56" s="91">
        <v>0</v>
      </c>
      <c r="AZ56" s="91">
        <v>0</v>
      </c>
      <c r="BA56" s="91">
        <v>0</v>
      </c>
      <c r="BB56" s="92"/>
      <c r="BD56" s="93">
        <f t="shared" si="23"/>
        <v>0.5</v>
      </c>
      <c r="BE56" s="91">
        <v>0</v>
      </c>
      <c r="BF56" s="91">
        <v>2.5</v>
      </c>
      <c r="BG56" s="91">
        <v>0</v>
      </c>
      <c r="BH56" s="91">
        <v>0</v>
      </c>
      <c r="BI56" s="91">
        <v>0</v>
      </c>
      <c r="BJ56" s="92"/>
      <c r="BL56" s="93">
        <f t="shared" si="24"/>
        <v>0.5</v>
      </c>
      <c r="BM56" s="91">
        <v>0</v>
      </c>
      <c r="BN56" s="91">
        <v>2.5</v>
      </c>
      <c r="BO56" s="91">
        <v>0</v>
      </c>
      <c r="BP56" s="91">
        <v>0</v>
      </c>
      <c r="BQ56" s="91">
        <v>0</v>
      </c>
      <c r="BR56" s="92"/>
      <c r="BT56" s="93">
        <f t="shared" si="25"/>
        <v>0.6</v>
      </c>
      <c r="BU56" s="91">
        <v>0</v>
      </c>
      <c r="BV56" s="91">
        <v>3</v>
      </c>
      <c r="BW56" s="91">
        <v>0</v>
      </c>
      <c r="BX56" s="91">
        <v>0</v>
      </c>
      <c r="BY56" s="91">
        <v>0</v>
      </c>
      <c r="BZ56" s="92"/>
      <c r="CB56" s="93">
        <f t="shared" si="26"/>
        <v>0.4</v>
      </c>
      <c r="CC56" s="91">
        <v>0.5</v>
      </c>
      <c r="CD56" s="91">
        <v>1.5</v>
      </c>
      <c r="CE56" s="91">
        <v>0</v>
      </c>
      <c r="CF56" s="91">
        <v>0</v>
      </c>
      <c r="CG56" s="91">
        <v>0</v>
      </c>
      <c r="CJ56" s="93">
        <f t="shared" si="27"/>
        <v>0.5</v>
      </c>
      <c r="CL56" s="91">
        <v>2</v>
      </c>
      <c r="CM56" s="91">
        <v>0</v>
      </c>
      <c r="CN56" s="91">
        <v>0</v>
      </c>
      <c r="CO56" s="91">
        <v>0</v>
      </c>
      <c r="CR56" s="93">
        <f t="shared" si="28"/>
        <v>0.3</v>
      </c>
      <c r="CS56" s="91">
        <v>0</v>
      </c>
      <c r="CT56" s="91">
        <v>1.5</v>
      </c>
      <c r="CU56" s="91">
        <v>0</v>
      </c>
      <c r="CV56" s="91">
        <v>0</v>
      </c>
      <c r="CW56" s="91">
        <v>0</v>
      </c>
      <c r="CZ56" s="93">
        <f t="shared" si="29"/>
        <v>0.2</v>
      </c>
      <c r="DA56" s="91">
        <v>0</v>
      </c>
      <c r="DB56" s="91">
        <v>1</v>
      </c>
      <c r="DC56" s="91">
        <v>0</v>
      </c>
      <c r="DD56" s="91">
        <v>0</v>
      </c>
      <c r="DE56" s="91">
        <v>0</v>
      </c>
      <c r="DH56" s="93">
        <f t="shared" si="30"/>
        <v>0.4</v>
      </c>
      <c r="DI56" s="91">
        <v>0.5</v>
      </c>
      <c r="DJ56" s="91">
        <v>1.5</v>
      </c>
      <c r="DK56" s="91">
        <v>0</v>
      </c>
      <c r="DL56" s="91">
        <v>0</v>
      </c>
      <c r="DM56" s="91">
        <v>0</v>
      </c>
    </row>
    <row r="57" spans="3:117">
      <c r="C57" s="92">
        <f t="shared" si="31"/>
        <v>45713</v>
      </c>
      <c r="D57" s="93">
        <f t="shared" si="0"/>
        <v>0.25</v>
      </c>
      <c r="E57" s="93">
        <f t="shared" si="1"/>
        <v>0.25</v>
      </c>
      <c r="F57" s="93" t="str">
        <f t="shared" si="1"/>
        <v/>
      </c>
      <c r="G57" s="93" t="str">
        <f t="shared" si="1"/>
        <v/>
      </c>
      <c r="H57" s="93" t="str">
        <f t="shared" si="1"/>
        <v/>
      </c>
      <c r="I57" s="93" t="str">
        <f t="shared" si="1"/>
        <v/>
      </c>
      <c r="J57" s="93" t="str">
        <f t="shared" si="1"/>
        <v/>
      </c>
      <c r="K57" s="93" t="str">
        <f t="shared" si="1"/>
        <v/>
      </c>
      <c r="L57" s="93" t="str">
        <f t="shared" si="2"/>
        <v/>
      </c>
      <c r="M57" s="93">
        <f t="shared" si="3"/>
        <v>1</v>
      </c>
      <c r="N57" s="93" t="str">
        <f t="shared" si="4"/>
        <v/>
      </c>
      <c r="O57" s="93" t="str">
        <f t="shared" si="5"/>
        <v/>
      </c>
      <c r="P57" s="93" t="str">
        <f t="shared" si="6"/>
        <v/>
      </c>
      <c r="Q57" s="93" t="str">
        <f t="shared" si="7"/>
        <v/>
      </c>
      <c r="R57" s="93" t="str">
        <f t="shared" si="8"/>
        <v/>
      </c>
      <c r="S57" s="93">
        <f t="shared" si="9"/>
        <v>1</v>
      </c>
      <c r="T57" s="91">
        <f t="shared" si="10"/>
        <v>0</v>
      </c>
      <c r="AB57" s="93">
        <f t="shared" si="11"/>
        <v>2.7</v>
      </c>
      <c r="AC57" s="93">
        <f t="shared" si="12"/>
        <v>4.9000000000000004</v>
      </c>
      <c r="AD57" s="93">
        <f t="shared" si="13"/>
        <v>4</v>
      </c>
      <c r="AE57" s="93">
        <f t="shared" si="14"/>
        <v>4.9000000000000004</v>
      </c>
      <c r="AF57" s="93">
        <f t="shared" si="15"/>
        <v>3.8</v>
      </c>
      <c r="AG57" s="93">
        <f t="shared" si="16"/>
        <v>3.4</v>
      </c>
      <c r="AH57" s="93">
        <f t="shared" si="17"/>
        <v>0.25</v>
      </c>
      <c r="AI57" s="93">
        <f t="shared" si="18"/>
        <v>2.9</v>
      </c>
      <c r="AJ57" s="93">
        <f t="shared" si="19"/>
        <v>0.9</v>
      </c>
      <c r="AK57" s="93">
        <f t="shared" si="20"/>
        <v>1.6</v>
      </c>
      <c r="AN57" s="93">
        <f t="shared" si="21"/>
        <v>2.7</v>
      </c>
      <c r="AO57" s="91">
        <v>12.5</v>
      </c>
      <c r="AP57" s="91">
        <v>1</v>
      </c>
      <c r="AQ57" s="91">
        <v>0</v>
      </c>
      <c r="AR57" s="91">
        <v>0</v>
      </c>
      <c r="AS57" s="91">
        <v>0</v>
      </c>
      <c r="AT57" s="92"/>
      <c r="AV57" s="93">
        <f t="shared" si="22"/>
        <v>4.9000000000000004</v>
      </c>
      <c r="AW57" s="91">
        <v>22</v>
      </c>
      <c r="AX57" s="91">
        <v>2</v>
      </c>
      <c r="AY57" s="91">
        <v>0</v>
      </c>
      <c r="AZ57" s="91">
        <v>0</v>
      </c>
      <c r="BA57" s="91">
        <v>0.5</v>
      </c>
      <c r="BB57" s="92"/>
      <c r="BD57" s="93">
        <f t="shared" si="23"/>
        <v>4</v>
      </c>
      <c r="BE57" s="91">
        <v>19.5</v>
      </c>
      <c r="BF57" s="91">
        <v>0</v>
      </c>
      <c r="BG57" s="91">
        <v>0</v>
      </c>
      <c r="BH57" s="91">
        <v>0</v>
      </c>
      <c r="BI57" s="91">
        <v>0.5</v>
      </c>
      <c r="BJ57" s="92"/>
      <c r="BL57" s="93">
        <f t="shared" si="24"/>
        <v>4.9000000000000004</v>
      </c>
      <c r="BM57" s="91">
        <v>23</v>
      </c>
      <c r="BN57" s="91">
        <v>0</v>
      </c>
      <c r="BO57" s="91">
        <v>0</v>
      </c>
      <c r="BP57" s="91">
        <v>0</v>
      </c>
      <c r="BQ57" s="91">
        <v>1.5</v>
      </c>
      <c r="BR57" s="92"/>
      <c r="BT57" s="93">
        <f t="shared" si="25"/>
        <v>3.8</v>
      </c>
      <c r="BU57" s="91">
        <v>17</v>
      </c>
      <c r="BV57" s="91">
        <v>0.5</v>
      </c>
      <c r="BW57" s="91">
        <v>0</v>
      </c>
      <c r="BX57" s="91">
        <v>0</v>
      </c>
      <c r="BY57" s="91">
        <v>1.5</v>
      </c>
      <c r="BZ57" s="92"/>
      <c r="CB57" s="93">
        <f t="shared" si="26"/>
        <v>3.4</v>
      </c>
      <c r="CC57" s="91">
        <v>14</v>
      </c>
      <c r="CD57" s="91">
        <v>0</v>
      </c>
      <c r="CE57" s="91">
        <v>0</v>
      </c>
      <c r="CF57" s="91">
        <v>0</v>
      </c>
      <c r="CG57" s="91">
        <v>3</v>
      </c>
      <c r="CJ57" s="93">
        <f t="shared" si="27"/>
        <v>0.25</v>
      </c>
      <c r="CL57" s="91">
        <v>0</v>
      </c>
      <c r="CM57" s="91">
        <v>0</v>
      </c>
      <c r="CN57" s="91">
        <v>0</v>
      </c>
      <c r="CO57" s="91">
        <v>1</v>
      </c>
      <c r="CR57" s="93">
        <f t="shared" si="28"/>
        <v>2.9</v>
      </c>
      <c r="CS57" s="91">
        <v>7.5</v>
      </c>
      <c r="CT57" s="91">
        <v>0</v>
      </c>
      <c r="CU57" s="91">
        <v>0</v>
      </c>
      <c r="CV57" s="91">
        <v>0</v>
      </c>
      <c r="CW57" s="91">
        <v>7</v>
      </c>
      <c r="CZ57" s="93">
        <f t="shared" si="29"/>
        <v>0.9</v>
      </c>
      <c r="DA57" s="91">
        <v>4.5</v>
      </c>
      <c r="DB57" s="91">
        <v>0</v>
      </c>
      <c r="DC57" s="91">
        <v>0</v>
      </c>
      <c r="DD57" s="91">
        <v>0</v>
      </c>
      <c r="DE57" s="91">
        <v>0</v>
      </c>
      <c r="DH57" s="93">
        <f t="shared" si="30"/>
        <v>1.6</v>
      </c>
      <c r="DI57" s="91">
        <v>8</v>
      </c>
      <c r="DJ57" s="91">
        <v>0</v>
      </c>
      <c r="DK57" s="91">
        <v>0</v>
      </c>
      <c r="DL57" s="91">
        <v>0</v>
      </c>
      <c r="DM57" s="91">
        <v>0</v>
      </c>
    </row>
    <row r="58" spans="3:117">
      <c r="C58" s="92">
        <f t="shared" si="31"/>
        <v>45714</v>
      </c>
      <c r="D58" s="93">
        <f t="shared" si="0"/>
        <v>2.5</v>
      </c>
      <c r="E58" s="93">
        <f t="shared" si="1"/>
        <v>2.5</v>
      </c>
      <c r="F58" s="93" t="str">
        <f t="shared" si="1"/>
        <v/>
      </c>
      <c r="G58" s="93" t="str">
        <f t="shared" si="1"/>
        <v/>
      </c>
      <c r="H58" s="93" t="str">
        <f t="shared" si="1"/>
        <v/>
      </c>
      <c r="I58" s="93" t="str">
        <f t="shared" si="1"/>
        <v/>
      </c>
      <c r="J58" s="93" t="str">
        <f t="shared" si="1"/>
        <v/>
      </c>
      <c r="K58" s="93" t="str">
        <f t="shared" si="1"/>
        <v/>
      </c>
      <c r="L58" s="93" t="str">
        <f t="shared" si="2"/>
        <v/>
      </c>
      <c r="M58" s="93">
        <f t="shared" si="3"/>
        <v>1</v>
      </c>
      <c r="N58" s="93" t="str">
        <f t="shared" si="4"/>
        <v/>
      </c>
      <c r="O58" s="93" t="str">
        <f t="shared" si="5"/>
        <v/>
      </c>
      <c r="P58" s="93" t="str">
        <f t="shared" si="6"/>
        <v/>
      </c>
      <c r="Q58" s="93" t="str">
        <f t="shared" si="7"/>
        <v/>
      </c>
      <c r="R58" s="93" t="str">
        <f t="shared" si="8"/>
        <v/>
      </c>
      <c r="S58" s="93">
        <f t="shared" si="9"/>
        <v>1</v>
      </c>
      <c r="T58" s="91">
        <f t="shared" si="10"/>
        <v>0</v>
      </c>
      <c r="AB58" s="93">
        <f t="shared" si="11"/>
        <v>0.7</v>
      </c>
      <c r="AC58" s="93">
        <f t="shared" si="12"/>
        <v>0.6</v>
      </c>
      <c r="AD58" s="93">
        <f t="shared" si="13"/>
        <v>1</v>
      </c>
      <c r="AE58" s="93">
        <f t="shared" si="14"/>
        <v>1.7</v>
      </c>
      <c r="AF58" s="93">
        <f t="shared" si="15"/>
        <v>2.1</v>
      </c>
      <c r="AG58" s="93">
        <f t="shared" si="16"/>
        <v>1.9</v>
      </c>
      <c r="AH58" s="93">
        <f t="shared" si="17"/>
        <v>2.5</v>
      </c>
      <c r="AI58" s="93">
        <f t="shared" si="18"/>
        <v>2.8</v>
      </c>
      <c r="AJ58" s="93">
        <f t="shared" si="19"/>
        <v>1.7</v>
      </c>
      <c r="AK58" s="93">
        <f t="shared" si="20"/>
        <v>1.2</v>
      </c>
      <c r="AN58" s="93">
        <f t="shared" si="21"/>
        <v>0.7</v>
      </c>
      <c r="AO58" s="91">
        <v>1</v>
      </c>
      <c r="AP58" s="91">
        <v>0</v>
      </c>
      <c r="AQ58" s="91">
        <v>0</v>
      </c>
      <c r="AR58" s="91">
        <v>1</v>
      </c>
      <c r="AS58" s="91">
        <v>1.5</v>
      </c>
      <c r="AT58" s="92"/>
      <c r="AV58" s="93">
        <f t="shared" si="22"/>
        <v>0.6</v>
      </c>
      <c r="AW58" s="91">
        <v>0</v>
      </c>
      <c r="AX58" s="91">
        <v>0</v>
      </c>
      <c r="AY58" s="91">
        <v>0</v>
      </c>
      <c r="AZ58" s="91">
        <v>0.5</v>
      </c>
      <c r="BA58" s="91">
        <v>2.5</v>
      </c>
      <c r="BB58" s="92"/>
      <c r="BD58" s="93">
        <f t="shared" si="23"/>
        <v>1</v>
      </c>
      <c r="BE58" s="91">
        <v>0</v>
      </c>
      <c r="BF58" s="91">
        <v>0</v>
      </c>
      <c r="BG58" s="91">
        <v>0</v>
      </c>
      <c r="BH58" s="91">
        <v>1</v>
      </c>
      <c r="BI58" s="91">
        <v>4</v>
      </c>
      <c r="BJ58" s="92"/>
      <c r="BL58" s="93">
        <f t="shared" si="24"/>
        <v>1.7</v>
      </c>
      <c r="BM58" s="91">
        <v>0.5</v>
      </c>
      <c r="BN58" s="91">
        <v>0</v>
      </c>
      <c r="BO58" s="91">
        <v>0</v>
      </c>
      <c r="BP58" s="91">
        <v>3</v>
      </c>
      <c r="BQ58" s="91">
        <v>5</v>
      </c>
      <c r="BR58" s="92"/>
      <c r="BT58" s="93">
        <f t="shared" si="25"/>
        <v>2.1</v>
      </c>
      <c r="BU58" s="91">
        <v>1</v>
      </c>
      <c r="BV58" s="91">
        <v>0</v>
      </c>
      <c r="BW58" s="91">
        <v>0</v>
      </c>
      <c r="BX58" s="91">
        <v>0</v>
      </c>
      <c r="BY58" s="91">
        <v>9.5</v>
      </c>
      <c r="BZ58" s="92"/>
      <c r="CB58" s="93">
        <f t="shared" si="26"/>
        <v>1.9</v>
      </c>
      <c r="CC58" s="91">
        <v>0</v>
      </c>
      <c r="CD58" s="91">
        <v>0</v>
      </c>
      <c r="CE58" s="91">
        <v>0</v>
      </c>
      <c r="CF58" s="91">
        <v>0</v>
      </c>
      <c r="CG58" s="91">
        <v>9.5</v>
      </c>
      <c r="CJ58" s="93">
        <f t="shared" si="27"/>
        <v>2.5</v>
      </c>
      <c r="CL58" s="91">
        <v>0</v>
      </c>
      <c r="CM58" s="91">
        <v>0</v>
      </c>
      <c r="CN58" s="91">
        <v>4.5</v>
      </c>
      <c r="CO58" s="91">
        <v>5.5</v>
      </c>
      <c r="CR58" s="93">
        <f t="shared" si="28"/>
        <v>2.8</v>
      </c>
      <c r="CS58" s="91">
        <v>0</v>
      </c>
      <c r="CT58" s="91">
        <v>0</v>
      </c>
      <c r="CU58" s="91">
        <v>0</v>
      </c>
      <c r="CV58" s="91">
        <v>3.5</v>
      </c>
      <c r="CW58" s="91">
        <v>10.5</v>
      </c>
      <c r="CZ58" s="93">
        <f t="shared" si="29"/>
        <v>1.7</v>
      </c>
      <c r="DA58" s="91">
        <v>0</v>
      </c>
      <c r="DB58" s="91">
        <v>0</v>
      </c>
      <c r="DC58" s="91">
        <v>0</v>
      </c>
      <c r="DD58" s="91">
        <v>3.5</v>
      </c>
      <c r="DE58" s="91">
        <v>5</v>
      </c>
      <c r="DH58" s="93">
        <f t="shared" si="30"/>
        <v>1.2</v>
      </c>
      <c r="DI58" s="91">
        <v>0</v>
      </c>
      <c r="DJ58" s="91">
        <v>0</v>
      </c>
      <c r="DK58" s="91">
        <v>0</v>
      </c>
      <c r="DL58" s="91">
        <v>1</v>
      </c>
      <c r="DM58" s="91">
        <v>5</v>
      </c>
    </row>
    <row r="59" spans="3:117">
      <c r="C59" s="92">
        <f t="shared" si="31"/>
        <v>45715</v>
      </c>
      <c r="D59" s="93">
        <f t="shared" si="0"/>
        <v>0</v>
      </c>
      <c r="E59" s="93" t="str">
        <f t="shared" si="1"/>
        <v/>
      </c>
      <c r="F59" s="93" t="str">
        <f t="shared" si="1"/>
        <v/>
      </c>
      <c r="G59" s="93" t="str">
        <f t="shared" si="1"/>
        <v/>
      </c>
      <c r="H59" s="93" t="str">
        <f t="shared" si="1"/>
        <v/>
      </c>
      <c r="I59" s="93" t="str">
        <f t="shared" si="1"/>
        <v/>
      </c>
      <c r="J59" s="93" t="str">
        <f t="shared" si="1"/>
        <v/>
      </c>
      <c r="K59" s="93" t="str">
        <f t="shared" si="1"/>
        <v/>
      </c>
      <c r="L59" s="93">
        <f t="shared" si="2"/>
        <v>0</v>
      </c>
      <c r="M59" s="93" t="str">
        <f t="shared" si="3"/>
        <v/>
      </c>
      <c r="N59" s="93" t="str">
        <f t="shared" si="4"/>
        <v/>
      </c>
      <c r="O59" s="93" t="str">
        <f t="shared" si="5"/>
        <v/>
      </c>
      <c r="P59" s="93" t="str">
        <f t="shared" si="6"/>
        <v/>
      </c>
      <c r="Q59" s="93" t="str">
        <f t="shared" si="7"/>
        <v/>
      </c>
      <c r="R59" s="93" t="str">
        <f t="shared" si="8"/>
        <v/>
      </c>
      <c r="S59" s="93">
        <f t="shared" si="9"/>
        <v>0</v>
      </c>
      <c r="T59" s="91">
        <f t="shared" si="10"/>
        <v>0</v>
      </c>
      <c r="AB59" s="93">
        <f t="shared" si="11"/>
        <v>0.1</v>
      </c>
      <c r="AC59" s="93">
        <f t="shared" si="12"/>
        <v>0.1</v>
      </c>
      <c r="AD59" s="93">
        <f t="shared" si="13"/>
        <v>0.2</v>
      </c>
      <c r="AE59" s="93">
        <f t="shared" si="14"/>
        <v>0</v>
      </c>
      <c r="AF59" s="93">
        <f t="shared" si="15"/>
        <v>0</v>
      </c>
      <c r="AG59" s="93">
        <f t="shared" si="16"/>
        <v>0</v>
      </c>
      <c r="AH59" s="93">
        <f t="shared" si="17"/>
        <v>0</v>
      </c>
      <c r="AI59" s="93">
        <f t="shared" si="18"/>
        <v>1.4</v>
      </c>
      <c r="AJ59" s="93">
        <f t="shared" si="19"/>
        <v>0</v>
      </c>
      <c r="AK59" s="93">
        <f t="shared" si="20"/>
        <v>0</v>
      </c>
      <c r="AN59" s="93">
        <f t="shared" si="21"/>
        <v>0.1</v>
      </c>
      <c r="AO59" s="91">
        <v>0</v>
      </c>
      <c r="AP59" s="91">
        <v>0</v>
      </c>
      <c r="AQ59" s="91">
        <v>0</v>
      </c>
      <c r="AR59" s="91">
        <v>0</v>
      </c>
      <c r="AS59" s="91">
        <v>0.5</v>
      </c>
      <c r="AT59" s="92"/>
      <c r="AV59" s="93">
        <f t="shared" si="22"/>
        <v>0.1</v>
      </c>
      <c r="AW59" s="91">
        <v>0</v>
      </c>
      <c r="AX59" s="91">
        <v>0</v>
      </c>
      <c r="AY59" s="91">
        <v>0</v>
      </c>
      <c r="AZ59" s="91">
        <v>0</v>
      </c>
      <c r="BA59" s="91">
        <v>0.5</v>
      </c>
      <c r="BB59" s="92"/>
      <c r="BD59" s="93">
        <f t="shared" si="23"/>
        <v>0.2</v>
      </c>
      <c r="BE59" s="91">
        <v>0</v>
      </c>
      <c r="BF59" s="91">
        <v>0</v>
      </c>
      <c r="BG59" s="91">
        <v>0</v>
      </c>
      <c r="BH59" s="91">
        <v>0</v>
      </c>
      <c r="BI59" s="91">
        <v>1</v>
      </c>
      <c r="BJ59" s="92"/>
      <c r="BL59" s="93">
        <f t="shared" si="24"/>
        <v>0</v>
      </c>
      <c r="BM59" s="91">
        <v>0</v>
      </c>
      <c r="BN59" s="91">
        <v>0</v>
      </c>
      <c r="BO59" s="91">
        <v>0</v>
      </c>
      <c r="BP59" s="91">
        <v>0</v>
      </c>
      <c r="BQ59" s="91">
        <v>0</v>
      </c>
      <c r="BR59" s="92"/>
      <c r="BT59" s="93">
        <f t="shared" si="25"/>
        <v>0</v>
      </c>
      <c r="BU59" s="91">
        <v>0</v>
      </c>
      <c r="BV59" s="91">
        <v>0</v>
      </c>
      <c r="BW59" s="91">
        <v>0</v>
      </c>
      <c r="BX59" s="91">
        <v>0</v>
      </c>
      <c r="BY59" s="91">
        <v>0</v>
      </c>
      <c r="BZ59" s="92"/>
      <c r="CB59" s="93">
        <f t="shared" si="26"/>
        <v>0</v>
      </c>
      <c r="CC59" s="91">
        <v>0</v>
      </c>
      <c r="CD59" s="91">
        <v>0</v>
      </c>
      <c r="CE59" s="91">
        <v>0</v>
      </c>
      <c r="CF59" s="91">
        <v>0</v>
      </c>
      <c r="CG59" s="91">
        <v>0</v>
      </c>
      <c r="CJ59" s="93">
        <f t="shared" si="27"/>
        <v>0</v>
      </c>
      <c r="CL59" s="91">
        <v>0</v>
      </c>
      <c r="CM59" s="91">
        <v>0</v>
      </c>
      <c r="CN59" s="91">
        <v>0</v>
      </c>
      <c r="CO59" s="91">
        <v>0</v>
      </c>
      <c r="CR59" s="93">
        <f t="shared" si="28"/>
        <v>1.4</v>
      </c>
      <c r="CS59" s="91">
        <v>0</v>
      </c>
      <c r="CT59" s="91">
        <v>0</v>
      </c>
      <c r="CU59" s="91">
        <v>0</v>
      </c>
      <c r="CV59" s="91">
        <v>0</v>
      </c>
      <c r="CW59" s="91">
        <v>7</v>
      </c>
      <c r="CZ59" s="93">
        <f t="shared" si="29"/>
        <v>0</v>
      </c>
      <c r="DA59" s="91">
        <v>0</v>
      </c>
      <c r="DB59" s="91">
        <v>0</v>
      </c>
      <c r="DC59" s="91">
        <v>0</v>
      </c>
      <c r="DD59" s="91">
        <v>0</v>
      </c>
      <c r="DE59" s="91">
        <v>0</v>
      </c>
      <c r="DH59" s="93">
        <f t="shared" si="30"/>
        <v>0</v>
      </c>
      <c r="DI59" s="91">
        <v>0</v>
      </c>
      <c r="DJ59" s="91">
        <v>0</v>
      </c>
      <c r="DK59" s="91">
        <v>0</v>
      </c>
      <c r="DL59" s="91">
        <v>0</v>
      </c>
      <c r="DM59" s="91">
        <v>0</v>
      </c>
    </row>
    <row r="60" spans="3:117">
      <c r="C60" s="92">
        <f t="shared" si="31"/>
        <v>45716</v>
      </c>
      <c r="D60" s="93">
        <f t="shared" si="0"/>
        <v>0</v>
      </c>
      <c r="E60" s="93" t="str">
        <f t="shared" si="1"/>
        <v/>
      </c>
      <c r="F60" s="93" t="str">
        <f t="shared" si="1"/>
        <v/>
      </c>
      <c r="G60" s="93" t="str">
        <f t="shared" si="1"/>
        <v/>
      </c>
      <c r="H60" s="93" t="str">
        <f t="shared" si="1"/>
        <v/>
      </c>
      <c r="I60" s="93" t="str">
        <f t="shared" si="1"/>
        <v/>
      </c>
      <c r="J60" s="93" t="str">
        <f t="shared" si="1"/>
        <v/>
      </c>
      <c r="K60" s="93" t="str">
        <f t="shared" si="1"/>
        <v/>
      </c>
      <c r="L60" s="93">
        <f t="shared" si="2"/>
        <v>0</v>
      </c>
      <c r="M60" s="93" t="str">
        <f t="shared" si="3"/>
        <v/>
      </c>
      <c r="N60" s="93" t="str">
        <f t="shared" si="4"/>
        <v/>
      </c>
      <c r="O60" s="93" t="str">
        <f t="shared" si="5"/>
        <v/>
      </c>
      <c r="P60" s="93" t="str">
        <f t="shared" si="6"/>
        <v/>
      </c>
      <c r="Q60" s="93" t="str">
        <f t="shared" si="7"/>
        <v/>
      </c>
      <c r="R60" s="93" t="str">
        <f t="shared" si="8"/>
        <v/>
      </c>
      <c r="S60" s="93">
        <f t="shared" si="9"/>
        <v>0</v>
      </c>
      <c r="T60" s="91">
        <f t="shared" si="10"/>
        <v>0</v>
      </c>
      <c r="AB60" s="93">
        <f t="shared" si="11"/>
        <v>0</v>
      </c>
      <c r="AC60" s="93">
        <f t="shared" si="12"/>
        <v>0</v>
      </c>
      <c r="AD60" s="93">
        <f t="shared" si="13"/>
        <v>0</v>
      </c>
      <c r="AE60" s="93">
        <f t="shared" si="14"/>
        <v>0.1</v>
      </c>
      <c r="AF60" s="93">
        <f t="shared" si="15"/>
        <v>0</v>
      </c>
      <c r="AG60" s="93">
        <f t="shared" si="16"/>
        <v>0</v>
      </c>
      <c r="AH60" s="93">
        <f t="shared" si="17"/>
        <v>0</v>
      </c>
      <c r="AI60" s="93">
        <f t="shared" si="18"/>
        <v>0.2</v>
      </c>
      <c r="AJ60" s="93">
        <f t="shared" si="19"/>
        <v>0.1</v>
      </c>
      <c r="AK60" s="93">
        <f t="shared" si="20"/>
        <v>0</v>
      </c>
      <c r="AN60" s="93">
        <f t="shared" si="21"/>
        <v>0</v>
      </c>
      <c r="AO60" s="91">
        <v>0</v>
      </c>
      <c r="AP60" s="91">
        <v>0</v>
      </c>
      <c r="AQ60" s="91">
        <v>0</v>
      </c>
      <c r="AR60" s="91">
        <v>0</v>
      </c>
      <c r="AS60" s="91">
        <v>0</v>
      </c>
      <c r="AT60" s="92"/>
      <c r="AV60" s="93">
        <f t="shared" si="22"/>
        <v>0</v>
      </c>
      <c r="AW60" s="91">
        <v>0</v>
      </c>
      <c r="AX60" s="91">
        <v>0</v>
      </c>
      <c r="AY60" s="91">
        <v>0</v>
      </c>
      <c r="AZ60" s="91">
        <v>0</v>
      </c>
      <c r="BA60" s="91">
        <v>0</v>
      </c>
      <c r="BB60" s="92"/>
      <c r="BD60" s="93">
        <f t="shared" si="23"/>
        <v>0</v>
      </c>
      <c r="BE60" s="91">
        <v>0</v>
      </c>
      <c r="BF60" s="91">
        <v>0</v>
      </c>
      <c r="BG60" s="91">
        <v>0</v>
      </c>
      <c r="BH60" s="91">
        <v>0</v>
      </c>
      <c r="BI60" s="91">
        <v>0</v>
      </c>
      <c r="BJ60" s="92"/>
      <c r="BL60" s="93">
        <f t="shared" si="24"/>
        <v>0.1</v>
      </c>
      <c r="BM60" s="91">
        <v>0</v>
      </c>
      <c r="BN60" s="91">
        <v>0</v>
      </c>
      <c r="BO60" s="91">
        <v>0</v>
      </c>
      <c r="BP60" s="91">
        <v>0</v>
      </c>
      <c r="BQ60" s="91">
        <v>0.5</v>
      </c>
      <c r="BR60" s="92"/>
      <c r="BT60" s="93">
        <f t="shared" si="25"/>
        <v>0</v>
      </c>
      <c r="BU60" s="91">
        <v>0</v>
      </c>
      <c r="BV60" s="91">
        <v>0</v>
      </c>
      <c r="BW60" s="91">
        <v>0</v>
      </c>
      <c r="BX60" s="91">
        <v>0</v>
      </c>
      <c r="BY60" s="91">
        <v>0</v>
      </c>
      <c r="BZ60" s="92"/>
      <c r="CB60" s="93">
        <f t="shared" si="26"/>
        <v>0</v>
      </c>
      <c r="CC60" s="91">
        <v>0</v>
      </c>
      <c r="CD60" s="91">
        <v>0</v>
      </c>
      <c r="CE60" s="91">
        <v>0</v>
      </c>
      <c r="CF60" s="91">
        <v>0</v>
      </c>
      <c r="CG60" s="91">
        <v>0</v>
      </c>
      <c r="CJ60" s="93">
        <f t="shared" si="27"/>
        <v>0</v>
      </c>
      <c r="CL60" s="91">
        <v>0</v>
      </c>
      <c r="CM60" s="91">
        <v>0</v>
      </c>
      <c r="CN60" s="91">
        <v>0</v>
      </c>
      <c r="CO60" s="91">
        <v>0</v>
      </c>
      <c r="CR60" s="93">
        <f t="shared" si="28"/>
        <v>0.2</v>
      </c>
      <c r="CS60" s="91">
        <v>0</v>
      </c>
      <c r="CT60" s="91">
        <v>0</v>
      </c>
      <c r="CU60" s="91">
        <v>0</v>
      </c>
      <c r="CV60" s="91">
        <v>0</v>
      </c>
      <c r="CW60" s="91">
        <v>1</v>
      </c>
      <c r="CZ60" s="93">
        <f t="shared" si="29"/>
        <v>0.1</v>
      </c>
      <c r="DA60" s="91">
        <v>0</v>
      </c>
      <c r="DB60" s="91">
        <v>0</v>
      </c>
      <c r="DC60" s="91">
        <v>0</v>
      </c>
      <c r="DD60" s="91">
        <v>0</v>
      </c>
      <c r="DE60" s="91">
        <v>0.5</v>
      </c>
      <c r="DH60" s="93">
        <f t="shared" si="30"/>
        <v>0</v>
      </c>
      <c r="DI60" s="91">
        <v>0</v>
      </c>
      <c r="DJ60" s="91">
        <v>0</v>
      </c>
      <c r="DK60" s="91">
        <v>0</v>
      </c>
      <c r="DL60" s="91">
        <v>0</v>
      </c>
      <c r="DM60" s="91">
        <v>0</v>
      </c>
    </row>
    <row r="61" spans="3:117">
      <c r="C61" s="92">
        <f t="shared" si="31"/>
        <v>45717</v>
      </c>
      <c r="D61" s="93">
        <f t="shared" si="0"/>
        <v>4.25</v>
      </c>
      <c r="E61" s="93">
        <f t="shared" si="1"/>
        <v>4.25</v>
      </c>
      <c r="F61" s="93" t="str">
        <f t="shared" si="1"/>
        <v/>
      </c>
      <c r="G61" s="93" t="str">
        <f t="shared" si="1"/>
        <v/>
      </c>
      <c r="H61" s="93" t="str">
        <f t="shared" si="1"/>
        <v/>
      </c>
      <c r="I61" s="93" t="str">
        <f t="shared" si="1"/>
        <v/>
      </c>
      <c r="J61" s="93" t="str">
        <f t="shared" si="1"/>
        <v/>
      </c>
      <c r="K61" s="93" t="str">
        <f t="shared" si="1"/>
        <v/>
      </c>
      <c r="L61" s="93" t="str">
        <f t="shared" si="2"/>
        <v/>
      </c>
      <c r="M61" s="93">
        <f t="shared" si="3"/>
        <v>1</v>
      </c>
      <c r="N61" s="93" t="str">
        <f t="shared" si="4"/>
        <v/>
      </c>
      <c r="O61" s="93" t="str">
        <f t="shared" si="5"/>
        <v/>
      </c>
      <c r="P61" s="93" t="str">
        <f t="shared" si="6"/>
        <v/>
      </c>
      <c r="Q61" s="93" t="str">
        <f t="shared" si="7"/>
        <v/>
      </c>
      <c r="R61" s="93" t="str">
        <f t="shared" si="8"/>
        <v/>
      </c>
      <c r="S61" s="93">
        <f t="shared" si="9"/>
        <v>1</v>
      </c>
      <c r="T61" s="91">
        <f t="shared" si="10"/>
        <v>0</v>
      </c>
      <c r="AB61" s="93">
        <f t="shared" si="11"/>
        <v>3.4</v>
      </c>
      <c r="AC61" s="93">
        <f t="shared" si="12"/>
        <v>2.2999999999999998</v>
      </c>
      <c r="AD61" s="93">
        <f t="shared" si="13"/>
        <v>3.4</v>
      </c>
      <c r="AE61" s="93">
        <f t="shared" si="14"/>
        <v>3.5</v>
      </c>
      <c r="AF61" s="93">
        <f t="shared" si="15"/>
        <v>3.6</v>
      </c>
      <c r="AG61" s="93">
        <f t="shared" si="16"/>
        <v>3.2</v>
      </c>
      <c r="AH61" s="93">
        <f t="shared" si="17"/>
        <v>4.25</v>
      </c>
      <c r="AI61" s="93">
        <f t="shared" si="18"/>
        <v>9.4</v>
      </c>
      <c r="AJ61" s="93">
        <f t="shared" si="19"/>
        <v>5.8</v>
      </c>
      <c r="AK61" s="93">
        <f t="shared" si="20"/>
        <v>4</v>
      </c>
      <c r="AN61" s="93">
        <f t="shared" si="21"/>
        <v>3.4</v>
      </c>
      <c r="AO61" s="91">
        <v>2.5</v>
      </c>
      <c r="AP61" s="91">
        <v>0.5</v>
      </c>
      <c r="AQ61" s="91">
        <v>2</v>
      </c>
      <c r="AR61" s="91">
        <v>0</v>
      </c>
      <c r="AS61" s="91">
        <v>12</v>
      </c>
      <c r="AT61" s="92"/>
      <c r="AV61" s="93">
        <f t="shared" si="22"/>
        <v>2.2999999999999998</v>
      </c>
      <c r="AW61" s="91">
        <v>6.5</v>
      </c>
      <c r="AX61" s="91">
        <v>0</v>
      </c>
      <c r="AY61" s="91">
        <v>0</v>
      </c>
      <c r="AZ61" s="91">
        <v>0</v>
      </c>
      <c r="BA61" s="91">
        <v>5</v>
      </c>
      <c r="BB61" s="92"/>
      <c r="BD61" s="93">
        <f t="shared" si="23"/>
        <v>3.4</v>
      </c>
      <c r="BE61" s="91">
        <v>6</v>
      </c>
      <c r="BF61" s="91">
        <v>0</v>
      </c>
      <c r="BG61" s="91">
        <v>0.5</v>
      </c>
      <c r="BH61" s="91">
        <v>0</v>
      </c>
      <c r="BI61" s="91">
        <v>10.5</v>
      </c>
      <c r="BJ61" s="92"/>
      <c r="BL61" s="93">
        <f t="shared" si="24"/>
        <v>3.5</v>
      </c>
      <c r="BM61" s="91">
        <v>6.5</v>
      </c>
      <c r="BN61" s="91">
        <v>0.5</v>
      </c>
      <c r="BO61" s="91">
        <v>1</v>
      </c>
      <c r="BP61" s="91">
        <v>0</v>
      </c>
      <c r="BQ61" s="91">
        <v>9.5</v>
      </c>
      <c r="BR61" s="92"/>
      <c r="BT61" s="93">
        <f t="shared" si="25"/>
        <v>3.6</v>
      </c>
      <c r="BU61" s="91">
        <v>8.5</v>
      </c>
      <c r="BV61" s="91">
        <v>0</v>
      </c>
      <c r="BW61" s="91">
        <v>3.5</v>
      </c>
      <c r="BX61" s="91">
        <v>0</v>
      </c>
      <c r="BY61" s="91">
        <v>6</v>
      </c>
      <c r="BZ61" s="92"/>
      <c r="CB61" s="93">
        <f t="shared" si="26"/>
        <v>3.2</v>
      </c>
      <c r="CC61" s="91">
        <v>10</v>
      </c>
      <c r="CD61" s="91">
        <v>1</v>
      </c>
      <c r="CE61" s="91">
        <v>2</v>
      </c>
      <c r="CF61" s="91">
        <v>0</v>
      </c>
      <c r="CG61" s="91">
        <v>3</v>
      </c>
      <c r="CJ61" s="93">
        <f t="shared" si="27"/>
        <v>4.25</v>
      </c>
      <c r="CL61" s="91">
        <v>1</v>
      </c>
      <c r="CM61" s="91">
        <v>5.5</v>
      </c>
      <c r="CN61" s="91">
        <v>0</v>
      </c>
      <c r="CO61" s="91">
        <v>10.5</v>
      </c>
      <c r="CR61" s="93">
        <f t="shared" si="28"/>
        <v>9.4</v>
      </c>
      <c r="CS61" s="91">
        <v>26</v>
      </c>
      <c r="CT61" s="91">
        <v>0</v>
      </c>
      <c r="CU61" s="91">
        <v>7</v>
      </c>
      <c r="CV61" s="91">
        <v>1</v>
      </c>
      <c r="CW61" s="91">
        <v>13</v>
      </c>
      <c r="CZ61" s="93">
        <f t="shared" si="29"/>
        <v>5.8</v>
      </c>
      <c r="DA61" s="91">
        <v>11.5</v>
      </c>
      <c r="DB61" s="91">
        <v>0.5</v>
      </c>
      <c r="DC61" s="91">
        <v>6</v>
      </c>
      <c r="DD61" s="91">
        <v>0</v>
      </c>
      <c r="DE61" s="91">
        <v>11</v>
      </c>
      <c r="DH61" s="93">
        <f t="shared" si="30"/>
        <v>4</v>
      </c>
      <c r="DI61" s="91">
        <v>7</v>
      </c>
      <c r="DJ61" s="91">
        <v>0.5</v>
      </c>
      <c r="DK61" s="91">
        <v>3.5</v>
      </c>
      <c r="DL61" s="91">
        <v>0</v>
      </c>
      <c r="DM61" s="91">
        <v>9</v>
      </c>
    </row>
    <row r="62" spans="3:117">
      <c r="C62" s="92">
        <f t="shared" si="31"/>
        <v>45718</v>
      </c>
      <c r="D62" s="93">
        <f t="shared" si="0"/>
        <v>7</v>
      </c>
      <c r="E62" s="93">
        <f t="shared" si="1"/>
        <v>7</v>
      </c>
      <c r="F62" s="93" t="str">
        <f t="shared" si="1"/>
        <v/>
      </c>
      <c r="G62" s="93" t="str">
        <f t="shared" si="1"/>
        <v/>
      </c>
      <c r="H62" s="93" t="str">
        <f t="shared" si="1"/>
        <v/>
      </c>
      <c r="I62" s="93" t="str">
        <f t="shared" si="1"/>
        <v/>
      </c>
      <c r="J62" s="93" t="str">
        <f t="shared" si="1"/>
        <v/>
      </c>
      <c r="K62" s="93" t="str">
        <f t="shared" si="1"/>
        <v/>
      </c>
      <c r="L62" s="93" t="str">
        <f t="shared" si="2"/>
        <v/>
      </c>
      <c r="M62" s="93">
        <f t="shared" si="3"/>
        <v>1</v>
      </c>
      <c r="N62" s="93" t="str">
        <f t="shared" si="4"/>
        <v/>
      </c>
      <c r="O62" s="93" t="str">
        <f t="shared" si="5"/>
        <v/>
      </c>
      <c r="P62" s="93" t="str">
        <f t="shared" si="6"/>
        <v/>
      </c>
      <c r="Q62" s="93" t="str">
        <f t="shared" si="7"/>
        <v/>
      </c>
      <c r="R62" s="93" t="str">
        <f t="shared" si="8"/>
        <v/>
      </c>
      <c r="S62" s="93">
        <f t="shared" si="9"/>
        <v>1</v>
      </c>
      <c r="T62" s="91">
        <f t="shared" si="10"/>
        <v>0</v>
      </c>
      <c r="AB62" s="93">
        <f t="shared" si="11"/>
        <v>7</v>
      </c>
      <c r="AC62" s="93">
        <f t="shared" si="12"/>
        <v>7.8</v>
      </c>
      <c r="AD62" s="93">
        <f t="shared" si="13"/>
        <v>9.1999999999999993</v>
      </c>
      <c r="AE62" s="93">
        <f t="shared" si="14"/>
        <v>10.6</v>
      </c>
      <c r="AF62" s="93">
        <f t="shared" si="15"/>
        <v>17</v>
      </c>
      <c r="AG62" s="93">
        <f t="shared" si="16"/>
        <v>15.5</v>
      </c>
      <c r="AH62" s="93">
        <f t="shared" si="17"/>
        <v>7</v>
      </c>
      <c r="AI62" s="93">
        <f t="shared" si="18"/>
        <v>10.6</v>
      </c>
      <c r="AJ62" s="93">
        <f t="shared" si="19"/>
        <v>6.6</v>
      </c>
      <c r="AK62" s="93">
        <f t="shared" si="20"/>
        <v>13.1</v>
      </c>
      <c r="AN62" s="93">
        <f t="shared" si="21"/>
        <v>7</v>
      </c>
      <c r="AO62" s="91">
        <v>18.5</v>
      </c>
      <c r="AP62" s="91">
        <v>5</v>
      </c>
      <c r="AQ62" s="91">
        <v>0</v>
      </c>
      <c r="AR62" s="91">
        <v>11.5</v>
      </c>
      <c r="AS62" s="91">
        <v>0</v>
      </c>
      <c r="AT62" s="92"/>
      <c r="AV62" s="93">
        <f t="shared" si="22"/>
        <v>7.8</v>
      </c>
      <c r="AW62" s="91">
        <v>16.5</v>
      </c>
      <c r="AX62" s="91">
        <v>2.5</v>
      </c>
      <c r="AY62" s="91">
        <v>0</v>
      </c>
      <c r="AZ62" s="91">
        <v>20</v>
      </c>
      <c r="BA62" s="91">
        <v>0</v>
      </c>
      <c r="BB62" s="92"/>
      <c r="BD62" s="93">
        <f t="shared" si="23"/>
        <v>9.1999999999999993</v>
      </c>
      <c r="BE62" s="91">
        <v>15.5</v>
      </c>
      <c r="BF62" s="91">
        <v>3</v>
      </c>
      <c r="BG62" s="91">
        <v>0</v>
      </c>
      <c r="BH62" s="91">
        <v>27.5</v>
      </c>
      <c r="BI62" s="91">
        <v>0</v>
      </c>
      <c r="BJ62" s="92"/>
      <c r="BL62" s="93">
        <f t="shared" si="24"/>
        <v>10.6</v>
      </c>
      <c r="BM62" s="91">
        <v>15.5</v>
      </c>
      <c r="BN62" s="91">
        <v>4</v>
      </c>
      <c r="BO62" s="91">
        <v>0</v>
      </c>
      <c r="BP62" s="91">
        <v>33.5</v>
      </c>
      <c r="BQ62" s="91">
        <v>0</v>
      </c>
      <c r="BR62" s="92"/>
      <c r="BT62" s="93">
        <f t="shared" si="25"/>
        <v>17</v>
      </c>
      <c r="BU62" s="91">
        <v>22</v>
      </c>
      <c r="BV62" s="91">
        <v>8.5</v>
      </c>
      <c r="BW62" s="91">
        <v>0</v>
      </c>
      <c r="BX62" s="91">
        <v>54.5</v>
      </c>
      <c r="BY62" s="91">
        <v>0</v>
      </c>
      <c r="BZ62" s="92"/>
      <c r="CB62" s="93">
        <f t="shared" si="26"/>
        <v>15.5</v>
      </c>
      <c r="CC62" s="91">
        <v>18.5</v>
      </c>
      <c r="CD62" s="91">
        <v>14.5</v>
      </c>
      <c r="CE62" s="91">
        <v>0</v>
      </c>
      <c r="CF62" s="91">
        <v>44.5</v>
      </c>
      <c r="CG62" s="91">
        <v>0</v>
      </c>
      <c r="CJ62" s="93">
        <f t="shared" si="27"/>
        <v>7</v>
      </c>
      <c r="CL62" s="91">
        <v>7.5</v>
      </c>
      <c r="CM62" s="91">
        <v>0</v>
      </c>
      <c r="CN62" s="91">
        <v>20.5</v>
      </c>
      <c r="CO62" s="91">
        <v>0</v>
      </c>
      <c r="CR62" s="93">
        <f t="shared" si="28"/>
        <v>10.6</v>
      </c>
      <c r="CS62" s="91">
        <v>36.5</v>
      </c>
      <c r="CT62" s="91">
        <v>7</v>
      </c>
      <c r="CU62" s="91">
        <v>0</v>
      </c>
      <c r="CV62" s="91">
        <v>9.5</v>
      </c>
      <c r="CW62" s="91">
        <v>0</v>
      </c>
      <c r="CZ62" s="93">
        <f t="shared" si="29"/>
        <v>6.6</v>
      </c>
      <c r="DA62" s="91">
        <v>13</v>
      </c>
      <c r="DB62" s="91">
        <v>5.5</v>
      </c>
      <c r="DC62" s="91">
        <v>0.5</v>
      </c>
      <c r="DD62" s="91">
        <v>14</v>
      </c>
      <c r="DE62" s="91">
        <v>0</v>
      </c>
      <c r="DH62" s="93">
        <f t="shared" si="30"/>
        <v>13.1</v>
      </c>
      <c r="DI62" s="91">
        <v>7.5</v>
      </c>
      <c r="DJ62" s="91">
        <v>17.5</v>
      </c>
      <c r="DK62" s="91">
        <v>0</v>
      </c>
      <c r="DL62" s="91">
        <v>40.5</v>
      </c>
      <c r="DM62" s="91">
        <v>0</v>
      </c>
    </row>
    <row r="63" spans="3:117">
      <c r="C63" s="92">
        <f t="shared" si="31"/>
        <v>45719</v>
      </c>
      <c r="D63" s="93">
        <f t="shared" si="0"/>
        <v>1.25</v>
      </c>
      <c r="E63" s="93">
        <f t="shared" si="1"/>
        <v>1.25</v>
      </c>
      <c r="F63" s="93" t="str">
        <f t="shared" si="1"/>
        <v/>
      </c>
      <c r="G63" s="93" t="str">
        <f t="shared" si="1"/>
        <v/>
      </c>
      <c r="H63" s="93" t="str">
        <f t="shared" si="1"/>
        <v/>
      </c>
      <c r="I63" s="93" t="str">
        <f t="shared" si="1"/>
        <v/>
      </c>
      <c r="J63" s="93" t="str">
        <f t="shared" si="1"/>
        <v/>
      </c>
      <c r="K63" s="93" t="str">
        <f t="shared" si="1"/>
        <v/>
      </c>
      <c r="L63" s="93" t="str">
        <f t="shared" si="2"/>
        <v/>
      </c>
      <c r="M63" s="93">
        <f t="shared" si="3"/>
        <v>1</v>
      </c>
      <c r="N63" s="93" t="str">
        <f t="shared" si="4"/>
        <v/>
      </c>
      <c r="O63" s="93" t="str">
        <f t="shared" si="5"/>
        <v/>
      </c>
      <c r="P63" s="93" t="str">
        <f t="shared" si="6"/>
        <v/>
      </c>
      <c r="Q63" s="93" t="str">
        <f t="shared" si="7"/>
        <v/>
      </c>
      <c r="R63" s="93" t="str">
        <f t="shared" si="8"/>
        <v/>
      </c>
      <c r="S63" s="93">
        <f t="shared" si="9"/>
        <v>1</v>
      </c>
      <c r="T63" s="91">
        <f t="shared" si="10"/>
        <v>0</v>
      </c>
      <c r="AB63" s="93">
        <f t="shared" si="11"/>
        <v>1.6</v>
      </c>
      <c r="AC63" s="93">
        <f t="shared" si="12"/>
        <v>1.1000000000000001</v>
      </c>
      <c r="AD63" s="93">
        <f t="shared" si="13"/>
        <v>1.3</v>
      </c>
      <c r="AE63" s="93">
        <f t="shared" si="14"/>
        <v>0.8</v>
      </c>
      <c r="AF63" s="93">
        <f t="shared" si="15"/>
        <v>0.5</v>
      </c>
      <c r="AG63" s="93">
        <f t="shared" si="16"/>
        <v>0.2</v>
      </c>
      <c r="AH63" s="93">
        <f t="shared" si="17"/>
        <v>1.25</v>
      </c>
      <c r="AI63" s="93">
        <f t="shared" si="18"/>
        <v>0.6</v>
      </c>
      <c r="AJ63" s="93">
        <f t="shared" si="19"/>
        <v>0.6</v>
      </c>
      <c r="AK63" s="93">
        <f t="shared" si="20"/>
        <v>0.3</v>
      </c>
      <c r="AN63" s="93">
        <f t="shared" si="21"/>
        <v>1.6</v>
      </c>
      <c r="AO63" s="91">
        <v>0</v>
      </c>
      <c r="AP63" s="91">
        <v>0</v>
      </c>
      <c r="AQ63" s="91">
        <v>0</v>
      </c>
      <c r="AR63" s="91">
        <v>1.5</v>
      </c>
      <c r="AS63" s="91">
        <v>6.5</v>
      </c>
      <c r="AT63" s="92"/>
      <c r="AV63" s="93">
        <f t="shared" si="22"/>
        <v>1.1000000000000001</v>
      </c>
      <c r="AW63" s="91">
        <v>0</v>
      </c>
      <c r="AX63" s="91">
        <v>0</v>
      </c>
      <c r="AY63" s="91">
        <v>0</v>
      </c>
      <c r="AZ63" s="91">
        <v>0</v>
      </c>
      <c r="BA63" s="91">
        <v>5.5</v>
      </c>
      <c r="BB63" s="92"/>
      <c r="BD63" s="93">
        <f t="shared" si="23"/>
        <v>1.3</v>
      </c>
      <c r="BE63" s="91">
        <v>0</v>
      </c>
      <c r="BF63" s="91">
        <v>0</v>
      </c>
      <c r="BG63" s="91">
        <v>0</v>
      </c>
      <c r="BH63" s="91">
        <v>0</v>
      </c>
      <c r="BI63" s="91">
        <v>6.5</v>
      </c>
      <c r="BJ63" s="92"/>
      <c r="BL63" s="93">
        <f t="shared" si="24"/>
        <v>0.8</v>
      </c>
      <c r="BM63" s="91">
        <v>0</v>
      </c>
      <c r="BN63" s="91">
        <v>0</v>
      </c>
      <c r="BO63" s="91">
        <v>0</v>
      </c>
      <c r="BP63" s="91">
        <v>0</v>
      </c>
      <c r="BQ63" s="91">
        <v>4</v>
      </c>
      <c r="BR63" s="92"/>
      <c r="BT63" s="93">
        <f t="shared" si="25"/>
        <v>0.5</v>
      </c>
      <c r="BU63" s="91">
        <v>0</v>
      </c>
      <c r="BV63" s="91">
        <v>0</v>
      </c>
      <c r="BW63" s="91">
        <v>0</v>
      </c>
      <c r="BX63" s="91">
        <v>0</v>
      </c>
      <c r="BY63" s="91">
        <v>2.5</v>
      </c>
      <c r="BZ63" s="92"/>
      <c r="CB63" s="93">
        <f t="shared" si="26"/>
        <v>0.2</v>
      </c>
      <c r="CC63" s="91">
        <v>0</v>
      </c>
      <c r="CD63" s="91">
        <v>0</v>
      </c>
      <c r="CE63" s="91">
        <v>0</v>
      </c>
      <c r="CF63" s="91">
        <v>0</v>
      </c>
      <c r="CG63" s="91">
        <v>1</v>
      </c>
      <c r="CJ63" s="93">
        <f t="shared" si="27"/>
        <v>1.25</v>
      </c>
      <c r="CL63" s="91">
        <v>0</v>
      </c>
      <c r="CM63" s="91">
        <v>0</v>
      </c>
      <c r="CN63" s="91">
        <v>0.5</v>
      </c>
      <c r="CO63" s="91">
        <v>4.5</v>
      </c>
      <c r="CR63" s="93">
        <f t="shared" si="28"/>
        <v>0.6</v>
      </c>
      <c r="CS63" s="91">
        <v>0</v>
      </c>
      <c r="CT63" s="91">
        <v>0</v>
      </c>
      <c r="CU63" s="91">
        <v>0</v>
      </c>
      <c r="CV63" s="91">
        <v>0</v>
      </c>
      <c r="CW63" s="91">
        <v>3</v>
      </c>
      <c r="CZ63" s="93">
        <f t="shared" si="29"/>
        <v>0.6</v>
      </c>
      <c r="DA63" s="91">
        <v>0</v>
      </c>
      <c r="DB63" s="91">
        <v>0</v>
      </c>
      <c r="DC63" s="91">
        <v>0</v>
      </c>
      <c r="DD63" s="91">
        <v>0</v>
      </c>
      <c r="DE63" s="91">
        <v>3</v>
      </c>
      <c r="DH63" s="93">
        <f t="shared" si="30"/>
        <v>0.3</v>
      </c>
      <c r="DI63" s="91">
        <v>0</v>
      </c>
      <c r="DJ63" s="91">
        <v>0</v>
      </c>
      <c r="DK63" s="91">
        <v>0</v>
      </c>
      <c r="DL63" s="91">
        <v>0</v>
      </c>
      <c r="DM63" s="91">
        <v>1.5</v>
      </c>
    </row>
    <row r="64" spans="3:117">
      <c r="C64" s="92">
        <f t="shared" si="31"/>
        <v>45720</v>
      </c>
      <c r="D64" s="93">
        <f t="shared" si="0"/>
        <v>0</v>
      </c>
      <c r="E64" s="93" t="str">
        <f t="shared" si="1"/>
        <v/>
      </c>
      <c r="F64" s="93" t="str">
        <f t="shared" si="1"/>
        <v/>
      </c>
      <c r="G64" s="93" t="str">
        <f t="shared" si="1"/>
        <v/>
      </c>
      <c r="H64" s="93" t="str">
        <f t="shared" si="1"/>
        <v/>
      </c>
      <c r="I64" s="93" t="str">
        <f t="shared" si="1"/>
        <v/>
      </c>
      <c r="J64" s="93" t="str">
        <f t="shared" si="1"/>
        <v/>
      </c>
      <c r="K64" s="93" t="str">
        <f t="shared" si="1"/>
        <v/>
      </c>
      <c r="L64" s="93">
        <f t="shared" si="2"/>
        <v>0</v>
      </c>
      <c r="M64" s="93" t="str">
        <f t="shared" si="3"/>
        <v/>
      </c>
      <c r="N64" s="93" t="str">
        <f t="shared" si="4"/>
        <v/>
      </c>
      <c r="O64" s="93" t="str">
        <f t="shared" si="5"/>
        <v/>
      </c>
      <c r="P64" s="93" t="str">
        <f t="shared" si="6"/>
        <v/>
      </c>
      <c r="Q64" s="93" t="str">
        <f t="shared" si="7"/>
        <v/>
      </c>
      <c r="R64" s="93" t="str">
        <f t="shared" si="8"/>
        <v/>
      </c>
      <c r="S64" s="93">
        <f t="shared" si="9"/>
        <v>0</v>
      </c>
      <c r="T64" s="91">
        <f t="shared" si="10"/>
        <v>0</v>
      </c>
      <c r="AB64" s="93">
        <f t="shared" si="11"/>
        <v>0</v>
      </c>
      <c r="AC64" s="93">
        <f t="shared" si="12"/>
        <v>0</v>
      </c>
      <c r="AD64" s="93">
        <f t="shared" si="13"/>
        <v>0</v>
      </c>
      <c r="AE64" s="93">
        <f t="shared" si="14"/>
        <v>0</v>
      </c>
      <c r="AF64" s="93">
        <f t="shared" si="15"/>
        <v>0</v>
      </c>
      <c r="AG64" s="93">
        <f t="shared" si="16"/>
        <v>0</v>
      </c>
      <c r="AH64" s="93">
        <f t="shared" si="17"/>
        <v>0</v>
      </c>
      <c r="AI64" s="93">
        <f t="shared" si="18"/>
        <v>0</v>
      </c>
      <c r="AJ64" s="93">
        <f t="shared" si="19"/>
        <v>0</v>
      </c>
      <c r="AK64" s="93">
        <f t="shared" si="20"/>
        <v>0</v>
      </c>
      <c r="AN64" s="93">
        <f t="shared" si="21"/>
        <v>0</v>
      </c>
      <c r="AO64" s="91">
        <v>0</v>
      </c>
      <c r="AP64" s="91">
        <v>0</v>
      </c>
      <c r="AQ64" s="91">
        <v>0</v>
      </c>
      <c r="AR64" s="91">
        <v>0</v>
      </c>
      <c r="AS64" s="91">
        <v>0</v>
      </c>
      <c r="AT64" s="92"/>
      <c r="AV64" s="93">
        <f t="shared" si="22"/>
        <v>0</v>
      </c>
      <c r="AW64" s="91">
        <v>0</v>
      </c>
      <c r="AX64" s="91">
        <v>0</v>
      </c>
      <c r="AY64" s="91">
        <v>0</v>
      </c>
      <c r="AZ64" s="91">
        <v>0</v>
      </c>
      <c r="BA64" s="91">
        <v>0</v>
      </c>
      <c r="BB64" s="92"/>
      <c r="BD64" s="93">
        <f t="shared" si="23"/>
        <v>0</v>
      </c>
      <c r="BE64" s="91">
        <v>0</v>
      </c>
      <c r="BF64" s="91">
        <v>0</v>
      </c>
      <c r="BG64" s="91">
        <v>0</v>
      </c>
      <c r="BH64" s="91">
        <v>0</v>
      </c>
      <c r="BI64" s="91">
        <v>0</v>
      </c>
      <c r="BJ64" s="92"/>
      <c r="BL64" s="93">
        <f t="shared" si="24"/>
        <v>0</v>
      </c>
      <c r="BM64" s="91">
        <v>0</v>
      </c>
      <c r="BN64" s="91">
        <v>0</v>
      </c>
      <c r="BO64" s="91">
        <v>0</v>
      </c>
      <c r="BP64" s="91">
        <v>0</v>
      </c>
      <c r="BQ64" s="91">
        <v>0</v>
      </c>
      <c r="BR64" s="92"/>
      <c r="BT64" s="93">
        <f t="shared" si="25"/>
        <v>0</v>
      </c>
      <c r="BU64" s="91">
        <v>0</v>
      </c>
      <c r="BV64" s="91">
        <v>0</v>
      </c>
      <c r="BW64" s="91">
        <v>0</v>
      </c>
      <c r="BX64" s="91">
        <v>0</v>
      </c>
      <c r="BY64" s="91">
        <v>0</v>
      </c>
      <c r="BZ64" s="92"/>
      <c r="CB64" s="93">
        <f t="shared" si="26"/>
        <v>0</v>
      </c>
      <c r="CC64" s="91">
        <v>0</v>
      </c>
      <c r="CD64" s="91">
        <v>0</v>
      </c>
      <c r="CE64" s="91">
        <v>0</v>
      </c>
      <c r="CF64" s="91">
        <v>0</v>
      </c>
      <c r="CG64" s="91">
        <v>0</v>
      </c>
      <c r="CJ64" s="93">
        <f t="shared" si="27"/>
        <v>0</v>
      </c>
      <c r="CL64" s="91">
        <v>0</v>
      </c>
      <c r="CM64" s="91">
        <v>0</v>
      </c>
      <c r="CN64" s="91">
        <v>0</v>
      </c>
      <c r="CO64" s="91">
        <v>0</v>
      </c>
      <c r="CR64" s="93">
        <f t="shared" si="28"/>
        <v>0</v>
      </c>
      <c r="CS64" s="91">
        <v>0</v>
      </c>
      <c r="CT64" s="91">
        <v>0</v>
      </c>
      <c r="CU64" s="91">
        <v>0</v>
      </c>
      <c r="CV64" s="91">
        <v>0</v>
      </c>
      <c r="CW64" s="91">
        <v>0</v>
      </c>
      <c r="CZ64" s="93">
        <f t="shared" si="29"/>
        <v>0</v>
      </c>
      <c r="DA64" s="91">
        <v>0</v>
      </c>
      <c r="DB64" s="91">
        <v>0</v>
      </c>
      <c r="DC64" s="91">
        <v>0</v>
      </c>
      <c r="DD64" s="91">
        <v>0</v>
      </c>
      <c r="DE64" s="91">
        <v>0</v>
      </c>
      <c r="DH64" s="93">
        <f t="shared" si="30"/>
        <v>0</v>
      </c>
      <c r="DI64" s="91">
        <v>0</v>
      </c>
      <c r="DJ64" s="91">
        <v>0</v>
      </c>
      <c r="DK64" s="91">
        <v>0</v>
      </c>
      <c r="DL64" s="91">
        <v>0</v>
      </c>
      <c r="DM64" s="91">
        <v>0</v>
      </c>
    </row>
    <row r="65" spans="3:117">
      <c r="C65" s="92">
        <f t="shared" si="31"/>
        <v>45721</v>
      </c>
      <c r="D65" s="93">
        <f t="shared" si="0"/>
        <v>6.875</v>
      </c>
      <c r="E65" s="93">
        <f t="shared" si="1"/>
        <v>6.875</v>
      </c>
      <c r="F65" s="93" t="str">
        <f t="shared" si="1"/>
        <v/>
      </c>
      <c r="G65" s="93" t="str">
        <f t="shared" si="1"/>
        <v/>
      </c>
      <c r="H65" s="93" t="str">
        <f t="shared" si="1"/>
        <v/>
      </c>
      <c r="I65" s="93" t="str">
        <f t="shared" si="1"/>
        <v/>
      </c>
      <c r="J65" s="93" t="str">
        <f t="shared" si="1"/>
        <v/>
      </c>
      <c r="K65" s="93" t="str">
        <f t="shared" si="1"/>
        <v/>
      </c>
      <c r="L65" s="93" t="str">
        <f t="shared" si="2"/>
        <v/>
      </c>
      <c r="M65" s="93">
        <f t="shared" si="3"/>
        <v>1</v>
      </c>
      <c r="N65" s="93" t="str">
        <f t="shared" si="4"/>
        <v/>
      </c>
      <c r="O65" s="93" t="str">
        <f t="shared" si="5"/>
        <v/>
      </c>
      <c r="P65" s="93" t="str">
        <f t="shared" si="6"/>
        <v/>
      </c>
      <c r="Q65" s="93" t="str">
        <f t="shared" si="7"/>
        <v/>
      </c>
      <c r="R65" s="93" t="str">
        <f t="shared" si="8"/>
        <v/>
      </c>
      <c r="S65" s="93">
        <f t="shared" si="9"/>
        <v>1</v>
      </c>
      <c r="T65" s="91">
        <f t="shared" si="10"/>
        <v>0</v>
      </c>
      <c r="AB65" s="93">
        <f t="shared" si="11"/>
        <v>7</v>
      </c>
      <c r="AC65" s="93">
        <f t="shared" si="12"/>
        <v>6.1</v>
      </c>
      <c r="AD65" s="93">
        <f t="shared" si="13"/>
        <v>5.9</v>
      </c>
      <c r="AE65" s="93">
        <f t="shared" si="14"/>
        <v>6.4</v>
      </c>
      <c r="AF65" s="93">
        <f t="shared" si="15"/>
        <v>7.2</v>
      </c>
      <c r="AG65" s="93">
        <f t="shared" si="16"/>
        <v>6.4</v>
      </c>
      <c r="AH65" s="93">
        <f t="shared" si="17"/>
        <v>6.875</v>
      </c>
      <c r="AI65" s="93">
        <f t="shared" si="18"/>
        <v>4.5999999999999996</v>
      </c>
      <c r="AJ65" s="93">
        <f t="shared" si="19"/>
        <v>4.5</v>
      </c>
      <c r="AK65" s="93">
        <f t="shared" si="20"/>
        <v>5.8</v>
      </c>
      <c r="AN65" s="93">
        <f t="shared" si="21"/>
        <v>7</v>
      </c>
      <c r="AO65" s="91">
        <v>0</v>
      </c>
      <c r="AP65" s="91">
        <v>20</v>
      </c>
      <c r="AQ65" s="91">
        <v>0</v>
      </c>
      <c r="AR65" s="91">
        <v>7.5</v>
      </c>
      <c r="AS65" s="91">
        <v>7.5</v>
      </c>
      <c r="AT65" s="92"/>
      <c r="AV65" s="93">
        <f t="shared" si="22"/>
        <v>6.1</v>
      </c>
      <c r="AW65" s="91">
        <v>0</v>
      </c>
      <c r="AX65" s="91">
        <v>12</v>
      </c>
      <c r="AY65" s="91">
        <v>0</v>
      </c>
      <c r="AZ65" s="91">
        <v>8</v>
      </c>
      <c r="BA65" s="91">
        <v>10.5</v>
      </c>
      <c r="BB65" s="92"/>
      <c r="BD65" s="93">
        <f t="shared" si="23"/>
        <v>5.9</v>
      </c>
      <c r="BE65" s="91">
        <v>0</v>
      </c>
      <c r="BF65" s="91">
        <v>10</v>
      </c>
      <c r="BG65" s="91">
        <v>0</v>
      </c>
      <c r="BH65" s="91">
        <v>8</v>
      </c>
      <c r="BI65" s="91">
        <v>11.5</v>
      </c>
      <c r="BJ65" s="92"/>
      <c r="BL65" s="93">
        <f t="shared" si="24"/>
        <v>6.4</v>
      </c>
      <c r="BM65" s="91">
        <v>0</v>
      </c>
      <c r="BN65" s="91">
        <v>9.5</v>
      </c>
      <c r="BO65" s="91">
        <v>0</v>
      </c>
      <c r="BP65" s="91">
        <v>8.5</v>
      </c>
      <c r="BQ65" s="91">
        <v>14</v>
      </c>
      <c r="BR65" s="92"/>
      <c r="BT65" s="93">
        <f t="shared" si="25"/>
        <v>7.2</v>
      </c>
      <c r="BU65" s="91">
        <v>0</v>
      </c>
      <c r="BV65" s="91">
        <v>7</v>
      </c>
      <c r="BW65" s="91">
        <v>0</v>
      </c>
      <c r="BX65" s="91">
        <v>13.5</v>
      </c>
      <c r="BY65" s="91">
        <v>15.5</v>
      </c>
      <c r="BZ65" s="92"/>
      <c r="CB65" s="93">
        <f t="shared" si="26"/>
        <v>6.4</v>
      </c>
      <c r="CC65" s="91">
        <v>0</v>
      </c>
      <c r="CD65" s="91">
        <v>8</v>
      </c>
      <c r="CE65" s="91">
        <v>0</v>
      </c>
      <c r="CF65" s="91">
        <v>13</v>
      </c>
      <c r="CG65" s="91">
        <v>11</v>
      </c>
      <c r="CJ65" s="93">
        <f t="shared" si="27"/>
        <v>6.875</v>
      </c>
      <c r="CL65" s="91">
        <v>9</v>
      </c>
      <c r="CM65" s="91">
        <v>0</v>
      </c>
      <c r="CN65" s="91">
        <v>7</v>
      </c>
      <c r="CO65" s="91">
        <v>11.5</v>
      </c>
      <c r="CR65" s="93">
        <f t="shared" si="28"/>
        <v>4.5999999999999996</v>
      </c>
      <c r="CS65" s="91">
        <v>0</v>
      </c>
      <c r="CT65" s="91">
        <v>7.5</v>
      </c>
      <c r="CU65" s="91">
        <v>0</v>
      </c>
      <c r="CV65" s="91">
        <v>7</v>
      </c>
      <c r="CW65" s="91">
        <v>8.5</v>
      </c>
      <c r="CZ65" s="93">
        <f t="shared" si="29"/>
        <v>4.5</v>
      </c>
      <c r="DA65" s="91">
        <v>0</v>
      </c>
      <c r="DB65" s="91">
        <v>8</v>
      </c>
      <c r="DC65" s="91">
        <v>0</v>
      </c>
      <c r="DD65" s="91">
        <v>4</v>
      </c>
      <c r="DE65" s="91">
        <v>10.5</v>
      </c>
      <c r="DH65" s="93">
        <f t="shared" si="30"/>
        <v>5.8</v>
      </c>
      <c r="DI65" s="91">
        <v>0</v>
      </c>
      <c r="DJ65" s="91">
        <v>9.5</v>
      </c>
      <c r="DK65" s="91">
        <v>0</v>
      </c>
      <c r="DL65" s="91">
        <v>10.5</v>
      </c>
      <c r="DM65" s="91">
        <v>9</v>
      </c>
    </row>
    <row r="66" spans="3:117">
      <c r="C66" s="92">
        <f t="shared" si="31"/>
        <v>45722</v>
      </c>
      <c r="D66" s="93">
        <f t="shared" ref="D66:D129" si="32">INDEX(AB66:AK66,,MATCH($A$14,$AB$1:$AK$1,FALSE))</f>
        <v>0.25</v>
      </c>
      <c r="E66" s="93">
        <f t="shared" ref="E66:K129" si="33">IF($D66&gt;E$1,$D66,"")</f>
        <v>0.25</v>
      </c>
      <c r="F66" s="93" t="str">
        <f t="shared" si="33"/>
        <v/>
      </c>
      <c r="G66" s="93" t="str">
        <f t="shared" si="33"/>
        <v/>
      </c>
      <c r="H66" s="93" t="str">
        <f t="shared" si="33"/>
        <v/>
      </c>
      <c r="I66" s="93" t="str">
        <f t="shared" si="33"/>
        <v/>
      </c>
      <c r="J66" s="93" t="str">
        <f t="shared" si="33"/>
        <v/>
      </c>
      <c r="K66" s="93" t="str">
        <f t="shared" si="33"/>
        <v/>
      </c>
      <c r="L66" s="93" t="str">
        <f t="shared" ref="L66:L129" si="34">IF(COUNT(E66:K66)=0,0,"")</f>
        <v/>
      </c>
      <c r="M66" s="93">
        <f t="shared" ref="M66:M129" si="35">IF(COUNT(E66:K66)=1,1,"")</f>
        <v>1</v>
      </c>
      <c r="N66" s="93" t="str">
        <f t="shared" ref="N66:N129" si="36">IF(COUNT(E66:K66)=2,2,"")</f>
        <v/>
      </c>
      <c r="O66" s="93" t="str">
        <f t="shared" ref="O66:O129" si="37">IF(COUNT(E66:K66)=3,3,"")</f>
        <v/>
      </c>
      <c r="P66" s="93" t="str">
        <f t="shared" ref="P66:P129" si="38">IF(COUNT(E66:K66)=4,4,"")</f>
        <v/>
      </c>
      <c r="Q66" s="93" t="str">
        <f t="shared" ref="Q66:Q129" si="39">IF(COUNT(E66:K66)=5,5,"")</f>
        <v/>
      </c>
      <c r="R66" s="93" t="str">
        <f t="shared" ref="R66:R129" si="40">IF(COUNT(E66:K66)=7,7,"")</f>
        <v/>
      </c>
      <c r="S66" s="93">
        <f t="shared" ref="S66:S129" si="41">SUM(L66:R66)</f>
        <v>1</v>
      </c>
      <c r="T66" s="91">
        <f t="shared" ref="T66:T129" si="42">INDEX($L$372:$R$372,MATCH(S66,$L$368:$R$368,FALSE))</f>
        <v>0</v>
      </c>
      <c r="AB66" s="93">
        <f t="shared" ref="AB66:AB129" si="43">AN66</f>
        <v>6.5</v>
      </c>
      <c r="AC66" s="93">
        <f t="shared" ref="AC66:AC129" si="44">AV66</f>
        <v>5.9</v>
      </c>
      <c r="AD66" s="93">
        <f t="shared" ref="AD66:AD129" si="45">BD66</f>
        <v>7.5</v>
      </c>
      <c r="AE66" s="93">
        <f t="shared" ref="AE66:AE129" si="46">BL66</f>
        <v>6.2</v>
      </c>
      <c r="AF66" s="93">
        <f t="shared" ref="AF66:AF129" si="47">BT66</f>
        <v>9</v>
      </c>
      <c r="AG66" s="93">
        <f t="shared" ref="AG66:AG129" si="48">CB66</f>
        <v>6.9</v>
      </c>
      <c r="AH66" s="93">
        <f t="shared" ref="AH66:AH129" si="49">CJ66</f>
        <v>0.25</v>
      </c>
      <c r="AI66" s="93">
        <f t="shared" ref="AI66:AI129" si="50">CR66</f>
        <v>3.2</v>
      </c>
      <c r="AJ66" s="93">
        <f t="shared" ref="AJ66:AJ129" si="51">CZ66</f>
        <v>1.3</v>
      </c>
      <c r="AK66" s="93">
        <f t="shared" ref="AK66:AK129" si="52">DH66</f>
        <v>2.2999999999999998</v>
      </c>
      <c r="AN66" s="93">
        <f t="shared" ref="AN66:AN129" si="53">AVERAGE(AO66:AS66)</f>
        <v>6.5</v>
      </c>
      <c r="AO66" s="91">
        <v>29.5</v>
      </c>
      <c r="AP66" s="91">
        <v>0.5</v>
      </c>
      <c r="AQ66" s="91">
        <v>0</v>
      </c>
      <c r="AR66" s="91">
        <v>1.5</v>
      </c>
      <c r="AS66" s="91">
        <v>1</v>
      </c>
      <c r="AT66" s="92"/>
      <c r="AV66" s="93">
        <f t="shared" ref="AV66:AV129" si="54">AVERAGE(AW66:BA66)</f>
        <v>5.9</v>
      </c>
      <c r="AW66" s="91">
        <v>28</v>
      </c>
      <c r="AX66" s="91">
        <v>0.5</v>
      </c>
      <c r="AY66" s="91">
        <v>0</v>
      </c>
      <c r="AZ66" s="91">
        <v>0.5</v>
      </c>
      <c r="BA66" s="91">
        <v>0.5</v>
      </c>
      <c r="BB66" s="92"/>
      <c r="BD66" s="93">
        <f t="shared" ref="BD66:BD129" si="55">AVERAGE(BE66:BI66)</f>
        <v>7.5</v>
      </c>
      <c r="BE66" s="91">
        <v>35.5</v>
      </c>
      <c r="BF66" s="91">
        <v>0.5</v>
      </c>
      <c r="BG66" s="91">
        <v>0</v>
      </c>
      <c r="BH66" s="91">
        <v>1</v>
      </c>
      <c r="BI66" s="91">
        <v>0.5</v>
      </c>
      <c r="BJ66" s="92"/>
      <c r="BL66" s="93">
        <f t="shared" ref="BL66:BL129" si="56">AVERAGE(BM66:BQ66)</f>
        <v>6.2</v>
      </c>
      <c r="BM66" s="91">
        <v>29</v>
      </c>
      <c r="BN66" s="91">
        <v>0</v>
      </c>
      <c r="BO66" s="91">
        <v>0</v>
      </c>
      <c r="BP66" s="91">
        <v>1.5</v>
      </c>
      <c r="BQ66" s="91">
        <v>0.5</v>
      </c>
      <c r="BR66" s="92"/>
      <c r="BT66" s="93">
        <f t="shared" ref="BT66:BT129" si="57">AVERAGE(BU66:BY66)</f>
        <v>9</v>
      </c>
      <c r="BU66" s="91">
        <v>44.5</v>
      </c>
      <c r="BV66" s="91">
        <v>0.5</v>
      </c>
      <c r="BW66" s="91">
        <v>0</v>
      </c>
      <c r="BX66" s="91">
        <v>0</v>
      </c>
      <c r="BY66" s="91">
        <v>0</v>
      </c>
      <c r="BZ66" s="92"/>
      <c r="CB66" s="93">
        <f t="shared" ref="CB66:CB129" si="58">AVERAGE(CC66:CG66)</f>
        <v>6.9</v>
      </c>
      <c r="CC66" s="91">
        <v>33.5</v>
      </c>
      <c r="CD66" s="91">
        <v>0.5</v>
      </c>
      <c r="CE66" s="91">
        <v>0</v>
      </c>
      <c r="CF66" s="91">
        <v>0.5</v>
      </c>
      <c r="CG66" s="91">
        <v>0</v>
      </c>
      <c r="CJ66" s="93">
        <f t="shared" ref="CJ66:CJ129" si="59">AVERAGE(CK66:CO66)</f>
        <v>0.25</v>
      </c>
      <c r="CL66" s="91">
        <v>0</v>
      </c>
      <c r="CM66" s="91">
        <v>0</v>
      </c>
      <c r="CN66" s="91">
        <v>1</v>
      </c>
      <c r="CO66" s="91">
        <v>0</v>
      </c>
      <c r="CR66" s="93">
        <f t="shared" ref="CR66:CR129" si="60">AVERAGE(CS66:CW66)</f>
        <v>3.2</v>
      </c>
      <c r="CS66" s="91">
        <v>13.5</v>
      </c>
      <c r="CT66" s="91">
        <v>0</v>
      </c>
      <c r="CU66" s="91">
        <v>0</v>
      </c>
      <c r="CV66" s="91">
        <v>2</v>
      </c>
      <c r="CW66" s="91">
        <v>0.5</v>
      </c>
      <c r="CZ66" s="93">
        <f t="shared" ref="CZ66:CZ129" si="61">AVERAGE(DA66:DE66)</f>
        <v>1.3</v>
      </c>
      <c r="DA66" s="91">
        <v>5.5</v>
      </c>
      <c r="DB66" s="91">
        <v>0</v>
      </c>
      <c r="DC66" s="91">
        <v>0</v>
      </c>
      <c r="DD66" s="91">
        <v>1</v>
      </c>
      <c r="DE66" s="91">
        <v>0</v>
      </c>
      <c r="DH66" s="93">
        <f t="shared" ref="DH66:DH129" si="62">AVERAGE(DI66:DM66)</f>
        <v>2.2999999999999998</v>
      </c>
      <c r="DI66" s="91">
        <v>10</v>
      </c>
      <c r="DJ66" s="91">
        <v>0</v>
      </c>
      <c r="DK66" s="91">
        <v>0</v>
      </c>
      <c r="DL66" s="91">
        <v>1.5</v>
      </c>
      <c r="DM66" s="91">
        <v>0</v>
      </c>
    </row>
    <row r="67" spans="3:117">
      <c r="C67" s="92">
        <f t="shared" ref="C67:C130" si="63">C66+1</f>
        <v>45723</v>
      </c>
      <c r="D67" s="93">
        <f t="shared" si="32"/>
        <v>0</v>
      </c>
      <c r="E67" s="93" t="str">
        <f t="shared" si="33"/>
        <v/>
      </c>
      <c r="F67" s="93" t="str">
        <f t="shared" si="33"/>
        <v/>
      </c>
      <c r="G67" s="93" t="str">
        <f t="shared" si="33"/>
        <v/>
      </c>
      <c r="H67" s="93" t="str">
        <f t="shared" si="33"/>
        <v/>
      </c>
      <c r="I67" s="93" t="str">
        <f t="shared" si="33"/>
        <v/>
      </c>
      <c r="J67" s="93" t="str">
        <f t="shared" si="33"/>
        <v/>
      </c>
      <c r="K67" s="93" t="str">
        <f t="shared" si="33"/>
        <v/>
      </c>
      <c r="L67" s="93">
        <f t="shared" si="34"/>
        <v>0</v>
      </c>
      <c r="M67" s="93" t="str">
        <f t="shared" si="35"/>
        <v/>
      </c>
      <c r="N67" s="93" t="str">
        <f t="shared" si="36"/>
        <v/>
      </c>
      <c r="O67" s="93" t="str">
        <f t="shared" si="37"/>
        <v/>
      </c>
      <c r="P67" s="93" t="str">
        <f t="shared" si="38"/>
        <v/>
      </c>
      <c r="Q67" s="93" t="str">
        <f t="shared" si="39"/>
        <v/>
      </c>
      <c r="R67" s="93" t="str">
        <f t="shared" si="40"/>
        <v/>
      </c>
      <c r="S67" s="93">
        <f t="shared" si="41"/>
        <v>0</v>
      </c>
      <c r="T67" s="91">
        <f t="shared" si="42"/>
        <v>0</v>
      </c>
      <c r="AB67" s="93">
        <f t="shared" si="43"/>
        <v>1.9</v>
      </c>
      <c r="AC67" s="93">
        <f t="shared" si="44"/>
        <v>1.7</v>
      </c>
      <c r="AD67" s="93">
        <f t="shared" si="45"/>
        <v>1.8</v>
      </c>
      <c r="AE67" s="93">
        <f t="shared" si="46"/>
        <v>2.1</v>
      </c>
      <c r="AF67" s="93">
        <f t="shared" si="47"/>
        <v>3.8</v>
      </c>
      <c r="AG67" s="93">
        <f t="shared" si="48"/>
        <v>3.2</v>
      </c>
      <c r="AH67" s="93">
        <f t="shared" si="49"/>
        <v>0</v>
      </c>
      <c r="AI67" s="93">
        <f t="shared" si="50"/>
        <v>2.9</v>
      </c>
      <c r="AJ67" s="93">
        <f t="shared" si="51"/>
        <v>0.5</v>
      </c>
      <c r="AK67" s="93">
        <f t="shared" si="52"/>
        <v>0.6</v>
      </c>
      <c r="AN67" s="93">
        <f t="shared" si="53"/>
        <v>1.9</v>
      </c>
      <c r="AO67" s="91">
        <v>8.5</v>
      </c>
      <c r="AP67" s="91">
        <v>0</v>
      </c>
      <c r="AQ67" s="91">
        <v>1</v>
      </c>
      <c r="AR67" s="91">
        <v>0</v>
      </c>
      <c r="AS67" s="91">
        <v>0</v>
      </c>
      <c r="AT67" s="92"/>
      <c r="AV67" s="93">
        <f t="shared" si="54"/>
        <v>1.7</v>
      </c>
      <c r="AW67" s="91">
        <v>8.5</v>
      </c>
      <c r="AX67" s="91">
        <v>0</v>
      </c>
      <c r="AY67" s="91">
        <v>0</v>
      </c>
      <c r="AZ67" s="91">
        <v>0</v>
      </c>
      <c r="BA67" s="91">
        <v>0</v>
      </c>
      <c r="BB67" s="92"/>
      <c r="BD67" s="93">
        <f t="shared" si="55"/>
        <v>1.8</v>
      </c>
      <c r="BE67" s="91">
        <v>9</v>
      </c>
      <c r="BF67" s="91">
        <v>0</v>
      </c>
      <c r="BG67" s="91">
        <v>0</v>
      </c>
      <c r="BH67" s="91">
        <v>0</v>
      </c>
      <c r="BI67" s="91">
        <v>0</v>
      </c>
      <c r="BJ67" s="92"/>
      <c r="BL67" s="93">
        <f t="shared" si="56"/>
        <v>2.1</v>
      </c>
      <c r="BM67" s="91">
        <v>10.5</v>
      </c>
      <c r="BN67" s="91">
        <v>0</v>
      </c>
      <c r="BO67" s="91">
        <v>0</v>
      </c>
      <c r="BP67" s="91">
        <v>0</v>
      </c>
      <c r="BQ67" s="91">
        <v>0</v>
      </c>
      <c r="BR67" s="92"/>
      <c r="BT67" s="93">
        <f t="shared" si="57"/>
        <v>3.8</v>
      </c>
      <c r="BU67" s="91">
        <v>18.5</v>
      </c>
      <c r="BV67" s="91">
        <v>0</v>
      </c>
      <c r="BW67" s="91">
        <v>0</v>
      </c>
      <c r="BX67" s="91">
        <v>0.5</v>
      </c>
      <c r="BY67" s="91">
        <v>0</v>
      </c>
      <c r="BZ67" s="92"/>
      <c r="CB67" s="93">
        <f t="shared" si="58"/>
        <v>3.2</v>
      </c>
      <c r="CC67" s="91">
        <v>15</v>
      </c>
      <c r="CD67" s="91">
        <v>0</v>
      </c>
      <c r="CE67" s="91">
        <v>0</v>
      </c>
      <c r="CF67" s="91">
        <v>1</v>
      </c>
      <c r="CG67" s="91">
        <v>0</v>
      </c>
      <c r="CJ67" s="93">
        <f t="shared" si="59"/>
        <v>0</v>
      </c>
      <c r="CL67" s="91">
        <v>0</v>
      </c>
      <c r="CM67" s="91">
        <v>0</v>
      </c>
      <c r="CN67" s="91">
        <v>0</v>
      </c>
      <c r="CO67" s="91">
        <v>0</v>
      </c>
      <c r="CR67" s="93">
        <f t="shared" si="60"/>
        <v>2.9</v>
      </c>
      <c r="CS67" s="91">
        <v>14.5</v>
      </c>
      <c r="CT67" s="91">
        <v>0</v>
      </c>
      <c r="CU67" s="91">
        <v>0</v>
      </c>
      <c r="CV67" s="91">
        <v>0</v>
      </c>
      <c r="CW67" s="91">
        <v>0</v>
      </c>
      <c r="CZ67" s="93">
        <f t="shared" si="61"/>
        <v>0.5</v>
      </c>
      <c r="DA67" s="91">
        <v>2.5</v>
      </c>
      <c r="DB67" s="91">
        <v>0</v>
      </c>
      <c r="DC67" s="91">
        <v>0</v>
      </c>
      <c r="DD67" s="91">
        <v>0</v>
      </c>
      <c r="DE67" s="91">
        <v>0</v>
      </c>
      <c r="DH67" s="93">
        <f t="shared" si="62"/>
        <v>0.6</v>
      </c>
      <c r="DI67" s="91">
        <v>2.5</v>
      </c>
      <c r="DJ67" s="91">
        <v>0</v>
      </c>
      <c r="DK67" s="91">
        <v>0</v>
      </c>
      <c r="DL67" s="91">
        <v>0.5</v>
      </c>
      <c r="DM67" s="91">
        <v>0</v>
      </c>
    </row>
    <row r="68" spans="3:117">
      <c r="C68" s="92">
        <f t="shared" si="63"/>
        <v>45724</v>
      </c>
      <c r="D68" s="93">
        <f t="shared" si="32"/>
        <v>1</v>
      </c>
      <c r="E68" s="93">
        <f t="shared" si="33"/>
        <v>1</v>
      </c>
      <c r="F68" s="93" t="str">
        <f t="shared" si="33"/>
        <v/>
      </c>
      <c r="G68" s="93" t="str">
        <f t="shared" si="33"/>
        <v/>
      </c>
      <c r="H68" s="93" t="str">
        <f t="shared" si="33"/>
        <v/>
      </c>
      <c r="I68" s="93" t="str">
        <f t="shared" si="33"/>
        <v/>
      </c>
      <c r="J68" s="93" t="str">
        <f t="shared" si="33"/>
        <v/>
      </c>
      <c r="K68" s="93" t="str">
        <f t="shared" si="33"/>
        <v/>
      </c>
      <c r="L68" s="93" t="str">
        <f t="shared" si="34"/>
        <v/>
      </c>
      <c r="M68" s="93">
        <f t="shared" si="35"/>
        <v>1</v>
      </c>
      <c r="N68" s="93" t="str">
        <f t="shared" si="36"/>
        <v/>
      </c>
      <c r="O68" s="93" t="str">
        <f t="shared" si="37"/>
        <v/>
      </c>
      <c r="P68" s="93" t="str">
        <f t="shared" si="38"/>
        <v/>
      </c>
      <c r="Q68" s="93" t="str">
        <f t="shared" si="39"/>
        <v/>
      </c>
      <c r="R68" s="93" t="str">
        <f t="shared" si="40"/>
        <v/>
      </c>
      <c r="S68" s="93">
        <f t="shared" si="41"/>
        <v>1</v>
      </c>
      <c r="T68" s="91">
        <f t="shared" si="42"/>
        <v>0</v>
      </c>
      <c r="AB68" s="93">
        <f t="shared" si="43"/>
        <v>1.3</v>
      </c>
      <c r="AC68" s="93">
        <f t="shared" si="44"/>
        <v>0.9</v>
      </c>
      <c r="AD68" s="93">
        <f t="shared" si="45"/>
        <v>0.8</v>
      </c>
      <c r="AE68" s="93">
        <f t="shared" si="46"/>
        <v>0.7</v>
      </c>
      <c r="AF68" s="93">
        <f t="shared" si="47"/>
        <v>1.1000000000000001</v>
      </c>
      <c r="AG68" s="93">
        <f t="shared" si="48"/>
        <v>1.7</v>
      </c>
      <c r="AH68" s="93">
        <f t="shared" si="49"/>
        <v>1</v>
      </c>
      <c r="AI68" s="93">
        <f t="shared" si="50"/>
        <v>1.5</v>
      </c>
      <c r="AJ68" s="93">
        <f t="shared" si="51"/>
        <v>1.3</v>
      </c>
      <c r="AK68" s="93">
        <f t="shared" si="52"/>
        <v>1.9</v>
      </c>
      <c r="AN68" s="93">
        <f t="shared" si="53"/>
        <v>1.3</v>
      </c>
      <c r="AO68" s="91">
        <v>2.5</v>
      </c>
      <c r="AP68" s="91">
        <v>0</v>
      </c>
      <c r="AQ68" s="91">
        <v>0.5</v>
      </c>
      <c r="AR68" s="91">
        <v>3.5</v>
      </c>
      <c r="AS68" s="91">
        <v>0</v>
      </c>
      <c r="AT68" s="92"/>
      <c r="AV68" s="93">
        <f t="shared" si="54"/>
        <v>0.9</v>
      </c>
      <c r="AW68" s="91">
        <v>2.5</v>
      </c>
      <c r="AX68" s="91">
        <v>0</v>
      </c>
      <c r="AY68" s="91">
        <v>0</v>
      </c>
      <c r="AZ68" s="91">
        <v>2</v>
      </c>
      <c r="BA68" s="91">
        <v>0</v>
      </c>
      <c r="BB68" s="92"/>
      <c r="BD68" s="93">
        <f t="shared" si="55"/>
        <v>0.8</v>
      </c>
      <c r="BE68" s="91">
        <v>0</v>
      </c>
      <c r="BF68" s="91">
        <v>0</v>
      </c>
      <c r="BG68" s="91">
        <v>0</v>
      </c>
      <c r="BH68" s="91">
        <v>4</v>
      </c>
      <c r="BI68" s="91">
        <v>0</v>
      </c>
      <c r="BJ68" s="92"/>
      <c r="BL68" s="93">
        <f t="shared" si="56"/>
        <v>0.7</v>
      </c>
      <c r="BM68" s="91">
        <v>0.5</v>
      </c>
      <c r="BN68" s="91">
        <v>0</v>
      </c>
      <c r="BO68" s="91">
        <v>0</v>
      </c>
      <c r="BP68" s="91">
        <v>3</v>
      </c>
      <c r="BQ68" s="91">
        <v>0</v>
      </c>
      <c r="BR68" s="92"/>
      <c r="BT68" s="93">
        <f t="shared" si="57"/>
        <v>1.1000000000000001</v>
      </c>
      <c r="BU68" s="91">
        <v>0</v>
      </c>
      <c r="BV68" s="91">
        <v>0</v>
      </c>
      <c r="BW68" s="91">
        <v>0</v>
      </c>
      <c r="BX68" s="91">
        <v>5.5</v>
      </c>
      <c r="BY68" s="91">
        <v>0</v>
      </c>
      <c r="BZ68" s="92"/>
      <c r="CB68" s="93">
        <f t="shared" si="58"/>
        <v>1.7</v>
      </c>
      <c r="CC68" s="91">
        <v>0.5</v>
      </c>
      <c r="CD68" s="91">
        <v>0</v>
      </c>
      <c r="CE68" s="91">
        <v>0</v>
      </c>
      <c r="CF68" s="91">
        <v>8</v>
      </c>
      <c r="CG68" s="91">
        <v>0</v>
      </c>
      <c r="CJ68" s="93">
        <f t="shared" si="59"/>
        <v>1</v>
      </c>
      <c r="CL68" s="91">
        <v>0</v>
      </c>
      <c r="CM68" s="91">
        <v>0</v>
      </c>
      <c r="CN68" s="91">
        <v>4</v>
      </c>
      <c r="CO68" s="91">
        <v>0</v>
      </c>
      <c r="CR68" s="93">
        <f t="shared" si="60"/>
        <v>1.5</v>
      </c>
      <c r="CS68" s="91">
        <v>5</v>
      </c>
      <c r="CT68" s="91">
        <v>0</v>
      </c>
      <c r="CU68" s="91">
        <v>0</v>
      </c>
      <c r="CV68" s="91">
        <v>2.5</v>
      </c>
      <c r="CW68" s="91">
        <v>0</v>
      </c>
      <c r="CZ68" s="93">
        <f t="shared" si="61"/>
        <v>1.3</v>
      </c>
      <c r="DA68" s="91">
        <v>3</v>
      </c>
      <c r="DB68" s="91">
        <v>0</v>
      </c>
      <c r="DC68" s="91">
        <v>0</v>
      </c>
      <c r="DD68" s="91">
        <v>3.5</v>
      </c>
      <c r="DE68" s="91">
        <v>0</v>
      </c>
      <c r="DH68" s="93">
        <f t="shared" si="62"/>
        <v>1.9</v>
      </c>
      <c r="DI68" s="91">
        <v>1</v>
      </c>
      <c r="DJ68" s="91">
        <v>0</v>
      </c>
      <c r="DK68" s="91">
        <v>0</v>
      </c>
      <c r="DL68" s="91">
        <v>8.5</v>
      </c>
      <c r="DM68" s="91">
        <v>0</v>
      </c>
    </row>
    <row r="69" spans="3:117">
      <c r="C69" s="92">
        <f t="shared" si="63"/>
        <v>45725</v>
      </c>
      <c r="D69" s="93">
        <f t="shared" si="32"/>
        <v>13.75</v>
      </c>
      <c r="E69" s="93">
        <f t="shared" si="33"/>
        <v>13.75</v>
      </c>
      <c r="F69" s="93">
        <f t="shared" si="33"/>
        <v>13.75</v>
      </c>
      <c r="G69" s="93" t="str">
        <f t="shared" si="33"/>
        <v/>
      </c>
      <c r="H69" s="93" t="str">
        <f t="shared" si="33"/>
        <v/>
      </c>
      <c r="I69" s="93" t="str">
        <f t="shared" si="33"/>
        <v/>
      </c>
      <c r="J69" s="93" t="str">
        <f t="shared" si="33"/>
        <v/>
      </c>
      <c r="K69" s="93" t="str">
        <f t="shared" si="33"/>
        <v/>
      </c>
      <c r="L69" s="93" t="str">
        <f t="shared" si="34"/>
        <v/>
      </c>
      <c r="M69" s="93" t="str">
        <f t="shared" si="35"/>
        <v/>
      </c>
      <c r="N69" s="93">
        <f t="shared" si="36"/>
        <v>2</v>
      </c>
      <c r="O69" s="93" t="str">
        <f t="shared" si="37"/>
        <v/>
      </c>
      <c r="P69" s="93" t="str">
        <f t="shared" si="38"/>
        <v/>
      </c>
      <c r="Q69" s="93" t="str">
        <f t="shared" si="39"/>
        <v/>
      </c>
      <c r="R69" s="93" t="str">
        <f t="shared" si="40"/>
        <v/>
      </c>
      <c r="S69" s="93">
        <f t="shared" si="41"/>
        <v>2</v>
      </c>
      <c r="T69" s="91">
        <f t="shared" si="42"/>
        <v>4.3808800852329341e-002</v>
      </c>
      <c r="AB69" s="93">
        <f t="shared" si="43"/>
        <v>6.5</v>
      </c>
      <c r="AC69" s="93">
        <f t="shared" si="44"/>
        <v>5.5</v>
      </c>
      <c r="AD69" s="93">
        <f t="shared" si="45"/>
        <v>6.8</v>
      </c>
      <c r="AE69" s="93">
        <f t="shared" si="46"/>
        <v>7.9</v>
      </c>
      <c r="AF69" s="93">
        <f t="shared" si="47"/>
        <v>10.3</v>
      </c>
      <c r="AG69" s="93">
        <f t="shared" si="48"/>
        <v>8.3000000000000007</v>
      </c>
      <c r="AH69" s="93">
        <f t="shared" si="49"/>
        <v>13.75</v>
      </c>
      <c r="AI69" s="93">
        <f t="shared" si="50"/>
        <v>8.8000000000000007</v>
      </c>
      <c r="AJ69" s="93">
        <f t="shared" si="51"/>
        <v>14.2</v>
      </c>
      <c r="AK69" s="93">
        <f t="shared" si="52"/>
        <v>10.8</v>
      </c>
      <c r="AN69" s="93">
        <f t="shared" si="53"/>
        <v>6.5</v>
      </c>
      <c r="AO69" s="91">
        <v>5.5</v>
      </c>
      <c r="AP69" s="91">
        <v>0</v>
      </c>
      <c r="AQ69" s="91">
        <v>0</v>
      </c>
      <c r="AR69" s="91">
        <v>0</v>
      </c>
      <c r="AS69" s="91">
        <v>27</v>
      </c>
      <c r="AT69" s="92"/>
      <c r="AV69" s="93">
        <f t="shared" si="54"/>
        <v>5.5</v>
      </c>
      <c r="AW69" s="91">
        <v>0.5</v>
      </c>
      <c r="AX69" s="91">
        <v>0</v>
      </c>
      <c r="AY69" s="91">
        <v>0</v>
      </c>
      <c r="AZ69" s="91">
        <v>0</v>
      </c>
      <c r="BA69" s="91">
        <v>27</v>
      </c>
      <c r="BB69" s="92"/>
      <c r="BD69" s="93">
        <f t="shared" si="55"/>
        <v>6.8</v>
      </c>
      <c r="BE69" s="91">
        <v>0.5</v>
      </c>
      <c r="BF69" s="91">
        <v>0</v>
      </c>
      <c r="BG69" s="91">
        <v>0</v>
      </c>
      <c r="BH69" s="91">
        <v>0</v>
      </c>
      <c r="BI69" s="91">
        <v>33.5</v>
      </c>
      <c r="BJ69" s="92"/>
      <c r="BL69" s="93">
        <f t="shared" si="56"/>
        <v>7.9</v>
      </c>
      <c r="BM69" s="91">
        <v>0</v>
      </c>
      <c r="BN69" s="91">
        <v>0</v>
      </c>
      <c r="BO69" s="91">
        <v>0</v>
      </c>
      <c r="BP69" s="91">
        <v>0</v>
      </c>
      <c r="BQ69" s="91">
        <v>39.5</v>
      </c>
      <c r="BR69" s="92"/>
      <c r="BT69" s="93">
        <f t="shared" si="57"/>
        <v>10.3</v>
      </c>
      <c r="BU69" s="91">
        <v>0.5</v>
      </c>
      <c r="BV69" s="91">
        <v>0</v>
      </c>
      <c r="BW69" s="91">
        <v>0</v>
      </c>
      <c r="BX69" s="91">
        <v>0</v>
      </c>
      <c r="BY69" s="91">
        <v>51</v>
      </c>
      <c r="BZ69" s="92"/>
      <c r="CB69" s="93">
        <f t="shared" si="58"/>
        <v>8.3000000000000007</v>
      </c>
      <c r="CC69" s="91">
        <v>0</v>
      </c>
      <c r="CD69" s="91">
        <v>0</v>
      </c>
      <c r="CE69" s="91">
        <v>0</v>
      </c>
      <c r="CF69" s="91">
        <v>0</v>
      </c>
      <c r="CG69" s="91">
        <v>41.5</v>
      </c>
      <c r="CJ69" s="93">
        <f t="shared" si="59"/>
        <v>13.75</v>
      </c>
      <c r="CL69" s="91">
        <v>0</v>
      </c>
      <c r="CM69" s="91">
        <v>0</v>
      </c>
      <c r="CN69" s="91">
        <v>0</v>
      </c>
      <c r="CO69" s="91">
        <v>55</v>
      </c>
      <c r="CR69" s="93">
        <f t="shared" si="60"/>
        <v>8.8000000000000007</v>
      </c>
      <c r="CS69" s="91">
        <v>0</v>
      </c>
      <c r="CT69" s="91">
        <v>0</v>
      </c>
      <c r="CU69" s="91">
        <v>0</v>
      </c>
      <c r="CV69" s="91">
        <v>0</v>
      </c>
      <c r="CW69" s="91">
        <v>44</v>
      </c>
      <c r="CZ69" s="93">
        <f t="shared" si="61"/>
        <v>14.2</v>
      </c>
      <c r="DA69" s="91">
        <v>0</v>
      </c>
      <c r="DB69" s="91">
        <v>0</v>
      </c>
      <c r="DC69" s="91">
        <v>0</v>
      </c>
      <c r="DD69" s="91">
        <v>0</v>
      </c>
      <c r="DE69" s="91">
        <v>71</v>
      </c>
      <c r="DH69" s="93">
        <f t="shared" si="62"/>
        <v>10.8</v>
      </c>
      <c r="DI69" s="91">
        <v>0</v>
      </c>
      <c r="DJ69" s="91">
        <v>0</v>
      </c>
      <c r="DK69" s="91">
        <v>0</v>
      </c>
      <c r="DL69" s="91">
        <v>0</v>
      </c>
      <c r="DM69" s="91">
        <v>54</v>
      </c>
    </row>
    <row r="70" spans="3:117">
      <c r="C70" s="92">
        <f t="shared" si="63"/>
        <v>45726</v>
      </c>
      <c r="D70" s="93">
        <f t="shared" si="32"/>
        <v>0</v>
      </c>
      <c r="E70" s="93" t="str">
        <f t="shared" si="33"/>
        <v/>
      </c>
      <c r="F70" s="93" t="str">
        <f t="shared" si="33"/>
        <v/>
      </c>
      <c r="G70" s="93" t="str">
        <f t="shared" si="33"/>
        <v/>
      </c>
      <c r="H70" s="93" t="str">
        <f t="shared" si="33"/>
        <v/>
      </c>
      <c r="I70" s="93" t="str">
        <f t="shared" si="33"/>
        <v/>
      </c>
      <c r="J70" s="93" t="str">
        <f t="shared" si="33"/>
        <v/>
      </c>
      <c r="K70" s="93" t="str">
        <f t="shared" si="33"/>
        <v/>
      </c>
      <c r="L70" s="93">
        <f t="shared" si="34"/>
        <v>0</v>
      </c>
      <c r="M70" s="93" t="str">
        <f t="shared" si="35"/>
        <v/>
      </c>
      <c r="N70" s="93" t="str">
        <f t="shared" si="36"/>
        <v/>
      </c>
      <c r="O70" s="93" t="str">
        <f t="shared" si="37"/>
        <v/>
      </c>
      <c r="P70" s="93" t="str">
        <f t="shared" si="38"/>
        <v/>
      </c>
      <c r="Q70" s="93" t="str">
        <f t="shared" si="39"/>
        <v/>
      </c>
      <c r="R70" s="93" t="str">
        <f t="shared" si="40"/>
        <v/>
      </c>
      <c r="S70" s="93">
        <f t="shared" si="41"/>
        <v>0</v>
      </c>
      <c r="T70" s="91">
        <f t="shared" si="42"/>
        <v>0</v>
      </c>
      <c r="AB70" s="93">
        <f t="shared" si="43"/>
        <v>0.2</v>
      </c>
      <c r="AC70" s="93">
        <f t="shared" si="44"/>
        <v>1.2</v>
      </c>
      <c r="AD70" s="93">
        <f t="shared" si="45"/>
        <v>4.3</v>
      </c>
      <c r="AE70" s="93">
        <f t="shared" si="46"/>
        <v>1.7</v>
      </c>
      <c r="AF70" s="93">
        <f t="shared" si="47"/>
        <v>0.5</v>
      </c>
      <c r="AG70" s="93">
        <f t="shared" si="48"/>
        <v>1.3</v>
      </c>
      <c r="AH70" s="93">
        <f t="shared" si="49"/>
        <v>0</v>
      </c>
      <c r="AI70" s="93">
        <f t="shared" si="50"/>
        <v>2.1</v>
      </c>
      <c r="AJ70" s="93">
        <f t="shared" si="51"/>
        <v>0</v>
      </c>
      <c r="AK70" s="93">
        <f t="shared" si="52"/>
        <v>2.2999999999999998</v>
      </c>
      <c r="AN70" s="93">
        <f t="shared" si="53"/>
        <v>0.2</v>
      </c>
      <c r="AO70" s="91">
        <v>0</v>
      </c>
      <c r="AP70" s="91">
        <v>1</v>
      </c>
      <c r="AQ70" s="91">
        <v>0</v>
      </c>
      <c r="AR70" s="91">
        <v>0</v>
      </c>
      <c r="AS70" s="91">
        <v>0</v>
      </c>
      <c r="AT70" s="92"/>
      <c r="AV70" s="93">
        <f t="shared" si="54"/>
        <v>1.2</v>
      </c>
      <c r="AW70" s="91">
        <v>0</v>
      </c>
      <c r="AX70" s="91">
        <v>6</v>
      </c>
      <c r="AY70" s="91">
        <v>0</v>
      </c>
      <c r="AZ70" s="91">
        <v>0</v>
      </c>
      <c r="BA70" s="91">
        <v>0</v>
      </c>
      <c r="BB70" s="92"/>
      <c r="BD70" s="93">
        <f t="shared" si="55"/>
        <v>4.3</v>
      </c>
      <c r="BE70" s="91">
        <v>0</v>
      </c>
      <c r="BF70" s="91">
        <v>21.5</v>
      </c>
      <c r="BG70" s="91">
        <v>0</v>
      </c>
      <c r="BH70" s="91">
        <v>0</v>
      </c>
      <c r="BI70" s="91">
        <v>0</v>
      </c>
      <c r="BJ70" s="92"/>
      <c r="BL70" s="93">
        <f t="shared" si="56"/>
        <v>1.7</v>
      </c>
      <c r="BM70" s="91">
        <v>0</v>
      </c>
      <c r="BN70" s="91">
        <v>8.5</v>
      </c>
      <c r="BO70" s="91">
        <v>0</v>
      </c>
      <c r="BP70" s="91">
        <v>0</v>
      </c>
      <c r="BQ70" s="91">
        <v>0</v>
      </c>
      <c r="BR70" s="92"/>
      <c r="BT70" s="93">
        <f t="shared" si="57"/>
        <v>0.5</v>
      </c>
      <c r="BU70" s="91">
        <v>0</v>
      </c>
      <c r="BV70" s="91">
        <v>2.5</v>
      </c>
      <c r="BW70" s="91">
        <v>0</v>
      </c>
      <c r="BX70" s="91">
        <v>0</v>
      </c>
      <c r="BY70" s="91">
        <v>0</v>
      </c>
      <c r="BZ70" s="92"/>
      <c r="CB70" s="93">
        <f t="shared" si="58"/>
        <v>1.3</v>
      </c>
      <c r="CC70" s="91">
        <v>0</v>
      </c>
      <c r="CD70" s="91">
        <v>6.5</v>
      </c>
      <c r="CE70" s="91">
        <v>0</v>
      </c>
      <c r="CF70" s="91">
        <v>0</v>
      </c>
      <c r="CG70" s="91">
        <v>0</v>
      </c>
      <c r="CJ70" s="93">
        <f t="shared" si="59"/>
        <v>0</v>
      </c>
      <c r="CL70" s="91">
        <v>0</v>
      </c>
      <c r="CM70" s="91">
        <v>0</v>
      </c>
      <c r="CN70" s="91">
        <v>0</v>
      </c>
      <c r="CO70" s="91">
        <v>0</v>
      </c>
      <c r="CR70" s="93">
        <f t="shared" si="60"/>
        <v>2.1</v>
      </c>
      <c r="CS70" s="91">
        <v>0</v>
      </c>
      <c r="CT70" s="91">
        <v>10.5</v>
      </c>
      <c r="CU70" s="91">
        <v>0</v>
      </c>
      <c r="CV70" s="91">
        <v>0</v>
      </c>
      <c r="CW70" s="91">
        <v>0</v>
      </c>
      <c r="CZ70" s="93">
        <f t="shared" si="61"/>
        <v>0</v>
      </c>
      <c r="DA70" s="91">
        <v>0</v>
      </c>
      <c r="DB70" s="91">
        <v>0</v>
      </c>
      <c r="DC70" s="91">
        <v>0</v>
      </c>
      <c r="DD70" s="91">
        <v>0</v>
      </c>
      <c r="DE70" s="91">
        <v>0</v>
      </c>
      <c r="DH70" s="93">
        <f t="shared" si="62"/>
        <v>2.2999999999999998</v>
      </c>
      <c r="DI70" s="91">
        <v>0</v>
      </c>
      <c r="DJ70" s="91">
        <v>11.5</v>
      </c>
      <c r="DK70" s="91">
        <v>0</v>
      </c>
      <c r="DL70" s="91">
        <v>0</v>
      </c>
      <c r="DM70" s="91">
        <v>0</v>
      </c>
    </row>
    <row r="71" spans="3:117">
      <c r="C71" s="92">
        <f t="shared" si="63"/>
        <v>45727</v>
      </c>
      <c r="D71" s="93">
        <f t="shared" si="32"/>
        <v>19.875</v>
      </c>
      <c r="E71" s="93">
        <f t="shared" si="33"/>
        <v>19.875</v>
      </c>
      <c r="F71" s="93">
        <f t="shared" si="33"/>
        <v>19.875</v>
      </c>
      <c r="G71" s="93" t="str">
        <f t="shared" si="33"/>
        <v/>
      </c>
      <c r="H71" s="93" t="str">
        <f t="shared" si="33"/>
        <v/>
      </c>
      <c r="I71" s="93" t="str">
        <f t="shared" si="33"/>
        <v/>
      </c>
      <c r="J71" s="93" t="str">
        <f t="shared" si="33"/>
        <v/>
      </c>
      <c r="K71" s="93" t="str">
        <f t="shared" si="33"/>
        <v/>
      </c>
      <c r="L71" s="93" t="str">
        <f t="shared" si="34"/>
        <v/>
      </c>
      <c r="M71" s="93" t="str">
        <f t="shared" si="35"/>
        <v/>
      </c>
      <c r="N71" s="93">
        <f t="shared" si="36"/>
        <v>2</v>
      </c>
      <c r="O71" s="93" t="str">
        <f t="shared" si="37"/>
        <v/>
      </c>
      <c r="P71" s="93" t="str">
        <f t="shared" si="38"/>
        <v/>
      </c>
      <c r="Q71" s="93" t="str">
        <f t="shared" si="39"/>
        <v/>
      </c>
      <c r="R71" s="93" t="str">
        <f t="shared" si="40"/>
        <v/>
      </c>
      <c r="S71" s="93">
        <f t="shared" si="41"/>
        <v>2</v>
      </c>
      <c r="T71" s="91">
        <f t="shared" si="42"/>
        <v>4.3808800852329341e-002</v>
      </c>
      <c r="AB71" s="93">
        <f t="shared" si="43"/>
        <v>10.8</v>
      </c>
      <c r="AC71" s="93">
        <f t="shared" si="44"/>
        <v>7.3</v>
      </c>
      <c r="AD71" s="93">
        <f t="shared" si="45"/>
        <v>11.5</v>
      </c>
      <c r="AE71" s="93">
        <f t="shared" si="46"/>
        <v>14</v>
      </c>
      <c r="AF71" s="93">
        <f t="shared" si="47"/>
        <v>6.3</v>
      </c>
      <c r="AG71" s="93">
        <f t="shared" si="48"/>
        <v>9.3000000000000007</v>
      </c>
      <c r="AH71" s="93">
        <f t="shared" si="49"/>
        <v>19.875</v>
      </c>
      <c r="AI71" s="93">
        <f t="shared" si="50"/>
        <v>6.9</v>
      </c>
      <c r="AJ71" s="93">
        <f t="shared" si="51"/>
        <v>12.1</v>
      </c>
      <c r="AK71" s="93">
        <f t="shared" si="52"/>
        <v>10.5</v>
      </c>
      <c r="AN71" s="93">
        <f t="shared" si="53"/>
        <v>10.8</v>
      </c>
      <c r="AO71" s="91">
        <v>0</v>
      </c>
      <c r="AP71" s="91">
        <v>0</v>
      </c>
      <c r="AQ71" s="91">
        <v>0</v>
      </c>
      <c r="AR71" s="91">
        <v>0</v>
      </c>
      <c r="AS71" s="91">
        <v>54</v>
      </c>
      <c r="AT71" s="92"/>
      <c r="AV71" s="93">
        <f t="shared" si="54"/>
        <v>7.3</v>
      </c>
      <c r="AW71" s="91">
        <v>0</v>
      </c>
      <c r="AX71" s="91">
        <v>0</v>
      </c>
      <c r="AY71" s="91">
        <v>0</v>
      </c>
      <c r="AZ71" s="91">
        <v>0</v>
      </c>
      <c r="BA71" s="91">
        <v>36.5</v>
      </c>
      <c r="BB71" s="92"/>
      <c r="BD71" s="93">
        <f t="shared" si="55"/>
        <v>11.5</v>
      </c>
      <c r="BE71" s="91">
        <v>0</v>
      </c>
      <c r="BF71" s="91">
        <v>0</v>
      </c>
      <c r="BG71" s="91">
        <v>0</v>
      </c>
      <c r="BH71" s="91">
        <v>0</v>
      </c>
      <c r="BI71" s="91">
        <v>57.5</v>
      </c>
      <c r="BJ71" s="92"/>
      <c r="BL71" s="93">
        <f t="shared" si="56"/>
        <v>14</v>
      </c>
      <c r="BM71" s="91">
        <v>0</v>
      </c>
      <c r="BN71" s="91">
        <v>0</v>
      </c>
      <c r="BO71" s="91">
        <v>0</v>
      </c>
      <c r="BP71" s="91">
        <v>0</v>
      </c>
      <c r="BQ71" s="91">
        <v>70</v>
      </c>
      <c r="BR71" s="92"/>
      <c r="BT71" s="93">
        <f t="shared" si="57"/>
        <v>6.3</v>
      </c>
      <c r="BU71" s="91">
        <v>0</v>
      </c>
      <c r="BV71" s="91">
        <v>0</v>
      </c>
      <c r="BW71" s="91">
        <v>0</v>
      </c>
      <c r="BX71" s="91">
        <v>0</v>
      </c>
      <c r="BY71" s="91">
        <v>31.5</v>
      </c>
      <c r="BZ71" s="92"/>
      <c r="CB71" s="93">
        <f t="shared" si="58"/>
        <v>9.3000000000000007</v>
      </c>
      <c r="CC71" s="91">
        <v>0</v>
      </c>
      <c r="CD71" s="91">
        <v>0</v>
      </c>
      <c r="CE71" s="91">
        <v>0</v>
      </c>
      <c r="CF71" s="91">
        <v>0</v>
      </c>
      <c r="CG71" s="91">
        <v>46.5</v>
      </c>
      <c r="CJ71" s="93">
        <f t="shared" si="59"/>
        <v>19.875</v>
      </c>
      <c r="CL71" s="91">
        <v>0</v>
      </c>
      <c r="CM71" s="91">
        <v>0</v>
      </c>
      <c r="CN71" s="91">
        <v>0</v>
      </c>
      <c r="CO71" s="91">
        <v>79.5</v>
      </c>
      <c r="CR71" s="93">
        <f t="shared" si="60"/>
        <v>6.9</v>
      </c>
      <c r="CS71" s="91">
        <v>0</v>
      </c>
      <c r="CT71" s="91">
        <v>0</v>
      </c>
      <c r="CU71" s="91">
        <v>0</v>
      </c>
      <c r="CV71" s="91">
        <v>0</v>
      </c>
      <c r="CW71" s="91">
        <v>34.5</v>
      </c>
      <c r="CZ71" s="93">
        <f t="shared" si="61"/>
        <v>12.1</v>
      </c>
      <c r="DA71" s="91">
        <v>0</v>
      </c>
      <c r="DB71" s="91">
        <v>0</v>
      </c>
      <c r="DC71" s="91">
        <v>0</v>
      </c>
      <c r="DD71" s="91">
        <v>0</v>
      </c>
      <c r="DE71" s="91">
        <v>60.5</v>
      </c>
      <c r="DH71" s="93">
        <f t="shared" si="62"/>
        <v>10.5</v>
      </c>
      <c r="DI71" s="91">
        <v>0</v>
      </c>
      <c r="DJ71" s="91">
        <v>0</v>
      </c>
      <c r="DK71" s="91">
        <v>0</v>
      </c>
      <c r="DL71" s="91">
        <v>0</v>
      </c>
      <c r="DM71" s="91">
        <v>52.5</v>
      </c>
    </row>
    <row r="72" spans="3:117">
      <c r="C72" s="92">
        <f t="shared" si="63"/>
        <v>45728</v>
      </c>
      <c r="D72" s="93">
        <f t="shared" si="32"/>
        <v>2.375</v>
      </c>
      <c r="E72" s="93">
        <f t="shared" si="33"/>
        <v>2.375</v>
      </c>
      <c r="F72" s="93" t="str">
        <f t="shared" si="33"/>
        <v/>
      </c>
      <c r="G72" s="93" t="str">
        <f t="shared" si="33"/>
        <v/>
      </c>
      <c r="H72" s="93" t="str">
        <f t="shared" si="33"/>
        <v/>
      </c>
      <c r="I72" s="93" t="str">
        <f t="shared" si="33"/>
        <v/>
      </c>
      <c r="J72" s="93" t="str">
        <f t="shared" si="33"/>
        <v/>
      </c>
      <c r="K72" s="93" t="str">
        <f t="shared" si="33"/>
        <v/>
      </c>
      <c r="L72" s="93" t="str">
        <f t="shared" si="34"/>
        <v/>
      </c>
      <c r="M72" s="93">
        <f t="shared" si="35"/>
        <v>1</v>
      </c>
      <c r="N72" s="93" t="str">
        <f t="shared" si="36"/>
        <v/>
      </c>
      <c r="O72" s="93" t="str">
        <f t="shared" si="37"/>
        <v/>
      </c>
      <c r="P72" s="93" t="str">
        <f t="shared" si="38"/>
        <v/>
      </c>
      <c r="Q72" s="93" t="str">
        <f t="shared" si="39"/>
        <v/>
      </c>
      <c r="R72" s="93" t="str">
        <f t="shared" si="40"/>
        <v/>
      </c>
      <c r="S72" s="93">
        <f t="shared" si="41"/>
        <v>1</v>
      </c>
      <c r="T72" s="91">
        <f t="shared" si="42"/>
        <v>0</v>
      </c>
      <c r="AB72" s="93">
        <f t="shared" si="43"/>
        <v>1.3</v>
      </c>
      <c r="AC72" s="93">
        <f t="shared" si="44"/>
        <v>1.6</v>
      </c>
      <c r="AD72" s="93">
        <f t="shared" si="45"/>
        <v>1.2</v>
      </c>
      <c r="AE72" s="93">
        <f t="shared" si="46"/>
        <v>1.2</v>
      </c>
      <c r="AF72" s="93">
        <f t="shared" si="47"/>
        <v>2.2999999999999998</v>
      </c>
      <c r="AG72" s="93">
        <f t="shared" si="48"/>
        <v>2.1</v>
      </c>
      <c r="AH72" s="93">
        <f t="shared" si="49"/>
        <v>2.375</v>
      </c>
      <c r="AI72" s="93">
        <f t="shared" si="50"/>
        <v>3.1</v>
      </c>
      <c r="AJ72" s="93">
        <f t="shared" si="51"/>
        <v>2.4</v>
      </c>
      <c r="AK72" s="93">
        <f t="shared" si="52"/>
        <v>1.8</v>
      </c>
      <c r="AN72" s="93">
        <f t="shared" si="53"/>
        <v>1.3</v>
      </c>
      <c r="AO72" s="91">
        <v>0</v>
      </c>
      <c r="AP72" s="91">
        <v>0</v>
      </c>
      <c r="AQ72" s="91">
        <v>0</v>
      </c>
      <c r="AR72" s="91">
        <v>6.5</v>
      </c>
      <c r="AS72" s="91">
        <v>0</v>
      </c>
      <c r="AT72" s="92"/>
      <c r="AV72" s="93">
        <f t="shared" si="54"/>
        <v>1.6</v>
      </c>
      <c r="AW72" s="91">
        <v>0</v>
      </c>
      <c r="AX72" s="91">
        <v>1</v>
      </c>
      <c r="AY72" s="91">
        <v>0</v>
      </c>
      <c r="AZ72" s="91">
        <v>7</v>
      </c>
      <c r="BA72" s="91">
        <v>0</v>
      </c>
      <c r="BB72" s="92"/>
      <c r="BD72" s="93">
        <f t="shared" si="55"/>
        <v>1.2</v>
      </c>
      <c r="BE72" s="91">
        <v>0</v>
      </c>
      <c r="BF72" s="91">
        <v>0</v>
      </c>
      <c r="BG72" s="91">
        <v>0</v>
      </c>
      <c r="BH72" s="91">
        <v>6</v>
      </c>
      <c r="BI72" s="91">
        <v>0</v>
      </c>
      <c r="BJ72" s="92"/>
      <c r="BL72" s="93">
        <f t="shared" si="56"/>
        <v>1.2</v>
      </c>
      <c r="BM72" s="91">
        <v>0</v>
      </c>
      <c r="BN72" s="91">
        <v>0</v>
      </c>
      <c r="BO72" s="91">
        <v>0</v>
      </c>
      <c r="BP72" s="91">
        <v>6</v>
      </c>
      <c r="BQ72" s="91">
        <v>0</v>
      </c>
      <c r="BR72" s="92"/>
      <c r="BT72" s="93">
        <f t="shared" si="57"/>
        <v>2.2999999999999998</v>
      </c>
      <c r="BU72" s="91">
        <v>0</v>
      </c>
      <c r="BV72" s="91">
        <v>0</v>
      </c>
      <c r="BW72" s="91">
        <v>0</v>
      </c>
      <c r="BX72" s="91">
        <v>11.5</v>
      </c>
      <c r="BY72" s="91">
        <v>0</v>
      </c>
      <c r="BZ72" s="92"/>
      <c r="CB72" s="93">
        <f t="shared" si="58"/>
        <v>2.1</v>
      </c>
      <c r="CC72" s="91">
        <v>0</v>
      </c>
      <c r="CD72" s="91">
        <v>0</v>
      </c>
      <c r="CE72" s="91">
        <v>0</v>
      </c>
      <c r="CF72" s="91">
        <v>10.5</v>
      </c>
      <c r="CG72" s="91">
        <v>0</v>
      </c>
      <c r="CJ72" s="93">
        <f t="shared" si="59"/>
        <v>2.375</v>
      </c>
      <c r="CL72" s="91">
        <v>0</v>
      </c>
      <c r="CM72" s="91">
        <v>0</v>
      </c>
      <c r="CN72" s="91">
        <v>9.5</v>
      </c>
      <c r="CO72" s="91">
        <v>0</v>
      </c>
      <c r="CR72" s="93">
        <f t="shared" si="60"/>
        <v>3.1</v>
      </c>
      <c r="CS72" s="91">
        <v>0</v>
      </c>
      <c r="CT72" s="91">
        <v>0</v>
      </c>
      <c r="CU72" s="91">
        <v>0</v>
      </c>
      <c r="CV72" s="91">
        <v>15.5</v>
      </c>
      <c r="CW72" s="91">
        <v>0</v>
      </c>
      <c r="CZ72" s="93">
        <f t="shared" si="61"/>
        <v>2.4</v>
      </c>
      <c r="DA72" s="91">
        <v>0</v>
      </c>
      <c r="DB72" s="91">
        <v>0</v>
      </c>
      <c r="DC72" s="91">
        <v>0</v>
      </c>
      <c r="DD72" s="91">
        <v>12</v>
      </c>
      <c r="DE72" s="91">
        <v>0</v>
      </c>
      <c r="DH72" s="93">
        <f t="shared" si="62"/>
        <v>1.8</v>
      </c>
      <c r="DI72" s="91">
        <v>0</v>
      </c>
      <c r="DJ72" s="91">
        <v>0</v>
      </c>
      <c r="DK72" s="91">
        <v>0</v>
      </c>
      <c r="DL72" s="91">
        <v>9</v>
      </c>
      <c r="DM72" s="91">
        <v>0</v>
      </c>
    </row>
    <row r="73" spans="3:117">
      <c r="C73" s="92">
        <f t="shared" si="63"/>
        <v>45729</v>
      </c>
      <c r="D73" s="93">
        <f t="shared" si="32"/>
        <v>10.5</v>
      </c>
      <c r="E73" s="93">
        <f t="shared" si="33"/>
        <v>10.5</v>
      </c>
      <c r="F73" s="93">
        <f t="shared" si="33"/>
        <v>10.5</v>
      </c>
      <c r="G73" s="93" t="str">
        <f t="shared" si="33"/>
        <v/>
      </c>
      <c r="H73" s="93" t="str">
        <f t="shared" si="33"/>
        <v/>
      </c>
      <c r="I73" s="93" t="str">
        <f t="shared" si="33"/>
        <v/>
      </c>
      <c r="J73" s="93" t="str">
        <f t="shared" si="33"/>
        <v/>
      </c>
      <c r="K73" s="93" t="str">
        <f t="shared" si="33"/>
        <v/>
      </c>
      <c r="L73" s="93" t="str">
        <f t="shared" si="34"/>
        <v/>
      </c>
      <c r="M73" s="93" t="str">
        <f t="shared" si="35"/>
        <v/>
      </c>
      <c r="N73" s="93">
        <f t="shared" si="36"/>
        <v>2</v>
      </c>
      <c r="O73" s="93" t="str">
        <f t="shared" si="37"/>
        <v/>
      </c>
      <c r="P73" s="93" t="str">
        <f t="shared" si="38"/>
        <v/>
      </c>
      <c r="Q73" s="93" t="str">
        <f t="shared" si="39"/>
        <v/>
      </c>
      <c r="R73" s="93" t="str">
        <f t="shared" si="40"/>
        <v/>
      </c>
      <c r="S73" s="93">
        <f t="shared" si="41"/>
        <v>2</v>
      </c>
      <c r="T73" s="91">
        <f t="shared" si="42"/>
        <v>4.3808800852329341e-002</v>
      </c>
      <c r="AB73" s="93">
        <f t="shared" si="43"/>
        <v>19.100000000000001</v>
      </c>
      <c r="AC73" s="93">
        <f t="shared" si="44"/>
        <v>22.1</v>
      </c>
      <c r="AD73" s="93">
        <f t="shared" si="45"/>
        <v>29.1</v>
      </c>
      <c r="AE73" s="93">
        <f t="shared" si="46"/>
        <v>27.6</v>
      </c>
      <c r="AF73" s="93">
        <f t="shared" si="47"/>
        <v>30.9</v>
      </c>
      <c r="AG73" s="93">
        <f t="shared" si="48"/>
        <v>24.8</v>
      </c>
      <c r="AH73" s="93">
        <f t="shared" si="49"/>
        <v>10.5</v>
      </c>
      <c r="AI73" s="93">
        <f t="shared" si="50"/>
        <v>14.6</v>
      </c>
      <c r="AJ73" s="93">
        <f t="shared" si="51"/>
        <v>13.3</v>
      </c>
      <c r="AK73" s="93">
        <f t="shared" si="52"/>
        <v>18.2</v>
      </c>
      <c r="AN73" s="93">
        <f t="shared" si="53"/>
        <v>19.100000000000001</v>
      </c>
      <c r="AO73" s="91">
        <v>39.5</v>
      </c>
      <c r="AP73" s="91">
        <v>17</v>
      </c>
      <c r="AQ73" s="91">
        <v>0</v>
      </c>
      <c r="AR73" s="91">
        <v>39</v>
      </c>
      <c r="AS73" s="91">
        <v>0</v>
      </c>
      <c r="AT73" s="92"/>
      <c r="AV73" s="93">
        <f t="shared" si="54"/>
        <v>22.1</v>
      </c>
      <c r="AW73" s="91">
        <v>66.5</v>
      </c>
      <c r="AX73" s="91">
        <v>16</v>
      </c>
      <c r="AY73" s="91">
        <v>0</v>
      </c>
      <c r="AZ73" s="91">
        <v>28</v>
      </c>
      <c r="BA73" s="91">
        <v>0</v>
      </c>
      <c r="BB73" s="92"/>
      <c r="BD73" s="93">
        <f t="shared" si="55"/>
        <v>29.1</v>
      </c>
      <c r="BE73" s="91">
        <v>93.5</v>
      </c>
      <c r="BF73" s="91">
        <v>15</v>
      </c>
      <c r="BG73" s="91">
        <v>0</v>
      </c>
      <c r="BH73" s="91">
        <v>37</v>
      </c>
      <c r="BI73" s="91">
        <v>0</v>
      </c>
      <c r="BJ73" s="92"/>
      <c r="BL73" s="93">
        <f t="shared" si="56"/>
        <v>27.6</v>
      </c>
      <c r="BM73" s="91">
        <v>81.5</v>
      </c>
      <c r="BN73" s="91">
        <v>22.5</v>
      </c>
      <c r="BO73" s="91">
        <v>0</v>
      </c>
      <c r="BP73" s="91">
        <v>34</v>
      </c>
      <c r="BQ73" s="91">
        <v>0</v>
      </c>
      <c r="BR73" s="92"/>
      <c r="BT73" s="93">
        <f t="shared" si="57"/>
        <v>30.9</v>
      </c>
      <c r="BU73" s="91">
        <v>68.5</v>
      </c>
      <c r="BV73" s="91">
        <v>33</v>
      </c>
      <c r="BW73" s="91">
        <v>0</v>
      </c>
      <c r="BX73" s="91">
        <v>53</v>
      </c>
      <c r="BY73" s="91">
        <v>0</v>
      </c>
      <c r="BZ73" s="92"/>
      <c r="CB73" s="93">
        <f t="shared" si="58"/>
        <v>24.8</v>
      </c>
      <c r="CC73" s="91">
        <v>65.5</v>
      </c>
      <c r="CD73" s="91">
        <v>26.5</v>
      </c>
      <c r="CE73" s="91">
        <v>0</v>
      </c>
      <c r="CF73" s="91">
        <v>32</v>
      </c>
      <c r="CG73" s="91">
        <v>0</v>
      </c>
      <c r="CJ73" s="93">
        <f t="shared" si="59"/>
        <v>10.5</v>
      </c>
      <c r="CL73" s="91">
        <v>25.5</v>
      </c>
      <c r="CM73" s="91">
        <v>0</v>
      </c>
      <c r="CN73" s="91">
        <v>16.5</v>
      </c>
      <c r="CO73" s="91">
        <v>0</v>
      </c>
      <c r="CR73" s="93">
        <f t="shared" si="60"/>
        <v>14.6</v>
      </c>
      <c r="CS73" s="91">
        <v>21.5</v>
      </c>
      <c r="CT73" s="91">
        <v>14</v>
      </c>
      <c r="CU73" s="91">
        <v>0</v>
      </c>
      <c r="CV73" s="91">
        <v>37.5</v>
      </c>
      <c r="CW73" s="91">
        <v>0</v>
      </c>
      <c r="CZ73" s="93">
        <f t="shared" si="61"/>
        <v>13.3</v>
      </c>
      <c r="DA73" s="91">
        <v>28.5</v>
      </c>
      <c r="DB73" s="91">
        <v>23</v>
      </c>
      <c r="DC73" s="91">
        <v>0</v>
      </c>
      <c r="DD73" s="91">
        <v>15</v>
      </c>
      <c r="DE73" s="91">
        <v>0</v>
      </c>
      <c r="DH73" s="93">
        <f t="shared" si="62"/>
        <v>18.2</v>
      </c>
      <c r="DI73" s="91">
        <v>58</v>
      </c>
      <c r="DJ73" s="91">
        <v>18.5</v>
      </c>
      <c r="DK73" s="91">
        <v>1</v>
      </c>
      <c r="DL73" s="91">
        <v>13.5</v>
      </c>
      <c r="DM73" s="91">
        <v>0</v>
      </c>
    </row>
    <row r="74" spans="3:117">
      <c r="C74" s="92">
        <f t="shared" si="63"/>
        <v>45730</v>
      </c>
      <c r="D74" s="93">
        <f t="shared" si="32"/>
        <v>1</v>
      </c>
      <c r="E74" s="93">
        <f t="shared" si="33"/>
        <v>1</v>
      </c>
      <c r="F74" s="93" t="str">
        <f t="shared" si="33"/>
        <v/>
      </c>
      <c r="G74" s="93" t="str">
        <f t="shared" si="33"/>
        <v/>
      </c>
      <c r="H74" s="93" t="str">
        <f t="shared" si="33"/>
        <v/>
      </c>
      <c r="I74" s="93" t="str">
        <f t="shared" si="33"/>
        <v/>
      </c>
      <c r="J74" s="93" t="str">
        <f t="shared" si="33"/>
        <v/>
      </c>
      <c r="K74" s="93" t="str">
        <f t="shared" si="33"/>
        <v/>
      </c>
      <c r="L74" s="93" t="str">
        <f t="shared" si="34"/>
        <v/>
      </c>
      <c r="M74" s="93">
        <f t="shared" si="35"/>
        <v>1</v>
      </c>
      <c r="N74" s="93" t="str">
        <f t="shared" si="36"/>
        <v/>
      </c>
      <c r="O74" s="93" t="str">
        <f t="shared" si="37"/>
        <v/>
      </c>
      <c r="P74" s="93" t="str">
        <f t="shared" si="38"/>
        <v/>
      </c>
      <c r="Q74" s="93" t="str">
        <f t="shared" si="39"/>
        <v/>
      </c>
      <c r="R74" s="93" t="str">
        <f t="shared" si="40"/>
        <v/>
      </c>
      <c r="S74" s="93">
        <f t="shared" si="41"/>
        <v>1</v>
      </c>
      <c r="T74" s="91">
        <f t="shared" si="42"/>
        <v>0</v>
      </c>
      <c r="AB74" s="93">
        <f t="shared" si="43"/>
        <v>1.9</v>
      </c>
      <c r="AC74" s="93">
        <f t="shared" si="44"/>
        <v>2</v>
      </c>
      <c r="AD74" s="93">
        <f t="shared" si="45"/>
        <v>2.1</v>
      </c>
      <c r="AE74" s="93">
        <f t="shared" si="46"/>
        <v>5.2</v>
      </c>
      <c r="AF74" s="93">
        <f t="shared" si="47"/>
        <v>1.4</v>
      </c>
      <c r="AG74" s="93">
        <f t="shared" si="48"/>
        <v>5.2</v>
      </c>
      <c r="AH74" s="93">
        <f t="shared" si="49"/>
        <v>1</v>
      </c>
      <c r="AI74" s="93">
        <f t="shared" si="50"/>
        <v>0.9</v>
      </c>
      <c r="AJ74" s="93">
        <f t="shared" si="51"/>
        <v>0.8</v>
      </c>
      <c r="AK74" s="93">
        <f t="shared" si="52"/>
        <v>1.9</v>
      </c>
      <c r="AN74" s="93">
        <f t="shared" si="53"/>
        <v>1.9</v>
      </c>
      <c r="AO74" s="91">
        <v>6.5</v>
      </c>
      <c r="AP74" s="91">
        <v>0</v>
      </c>
      <c r="AQ74" s="91">
        <v>3</v>
      </c>
      <c r="AR74" s="91">
        <v>0</v>
      </c>
      <c r="AS74" s="91">
        <v>0</v>
      </c>
      <c r="AT74" s="92"/>
      <c r="AV74" s="93">
        <f t="shared" si="54"/>
        <v>2</v>
      </c>
      <c r="AW74" s="91">
        <v>0</v>
      </c>
      <c r="AX74" s="91">
        <v>0</v>
      </c>
      <c r="AY74" s="91">
        <v>10</v>
      </c>
      <c r="AZ74" s="91">
        <v>0</v>
      </c>
      <c r="BA74" s="91">
        <v>0</v>
      </c>
      <c r="BB74" s="92"/>
      <c r="BD74" s="93">
        <f t="shared" si="55"/>
        <v>2.1</v>
      </c>
      <c r="BE74" s="91">
        <v>0.5</v>
      </c>
      <c r="BF74" s="91">
        <v>0</v>
      </c>
      <c r="BG74" s="91">
        <v>10</v>
      </c>
      <c r="BH74" s="91">
        <v>0</v>
      </c>
      <c r="BI74" s="91">
        <v>0</v>
      </c>
      <c r="BJ74" s="92"/>
      <c r="BL74" s="93">
        <f t="shared" si="56"/>
        <v>5.2</v>
      </c>
      <c r="BM74" s="91">
        <v>6</v>
      </c>
      <c r="BN74" s="91">
        <v>0</v>
      </c>
      <c r="BO74" s="91">
        <v>20</v>
      </c>
      <c r="BP74" s="91">
        <v>0</v>
      </c>
      <c r="BQ74" s="91">
        <v>0</v>
      </c>
      <c r="BR74" s="92"/>
      <c r="BT74" s="93">
        <f t="shared" si="57"/>
        <v>1.4</v>
      </c>
      <c r="BU74" s="91">
        <v>0</v>
      </c>
      <c r="BV74" s="91">
        <v>0</v>
      </c>
      <c r="BW74" s="91">
        <v>7</v>
      </c>
      <c r="BX74" s="91">
        <v>0</v>
      </c>
      <c r="BY74" s="91">
        <v>0</v>
      </c>
      <c r="BZ74" s="92"/>
      <c r="CB74" s="93">
        <f t="shared" si="58"/>
        <v>5.2</v>
      </c>
      <c r="CC74" s="91">
        <v>0</v>
      </c>
      <c r="CD74" s="91">
        <v>0</v>
      </c>
      <c r="CE74" s="91">
        <v>26</v>
      </c>
      <c r="CF74" s="91">
        <v>0</v>
      </c>
      <c r="CG74" s="91">
        <v>0</v>
      </c>
      <c r="CJ74" s="93">
        <f t="shared" si="59"/>
        <v>1</v>
      </c>
      <c r="CL74" s="91">
        <v>0</v>
      </c>
      <c r="CM74" s="91">
        <v>4</v>
      </c>
      <c r="CN74" s="91">
        <v>0</v>
      </c>
      <c r="CO74" s="91">
        <v>0</v>
      </c>
      <c r="CR74" s="93">
        <f t="shared" si="60"/>
        <v>0.9</v>
      </c>
      <c r="CS74" s="91">
        <v>0</v>
      </c>
      <c r="CT74" s="91">
        <v>0</v>
      </c>
      <c r="CU74" s="91">
        <v>4.5</v>
      </c>
      <c r="CV74" s="91">
        <v>0</v>
      </c>
      <c r="CW74" s="91">
        <v>0</v>
      </c>
      <c r="CZ74" s="93">
        <f t="shared" si="61"/>
        <v>0.8</v>
      </c>
      <c r="DA74" s="91">
        <v>0</v>
      </c>
      <c r="DB74" s="91">
        <v>0</v>
      </c>
      <c r="DC74" s="91">
        <v>4</v>
      </c>
      <c r="DD74" s="91">
        <v>0</v>
      </c>
      <c r="DE74" s="91">
        <v>0</v>
      </c>
      <c r="DH74" s="93">
        <f t="shared" si="62"/>
        <v>1.9</v>
      </c>
      <c r="DI74" s="91">
        <v>0</v>
      </c>
      <c r="DJ74" s="91">
        <v>0</v>
      </c>
      <c r="DK74" s="91">
        <v>9.5</v>
      </c>
      <c r="DL74" s="91">
        <v>0</v>
      </c>
      <c r="DM74" s="91">
        <v>0</v>
      </c>
    </row>
    <row r="75" spans="3:117">
      <c r="C75" s="92">
        <f t="shared" si="63"/>
        <v>45731</v>
      </c>
      <c r="D75" s="93">
        <f t="shared" si="32"/>
        <v>4.75</v>
      </c>
      <c r="E75" s="93">
        <f t="shared" si="33"/>
        <v>4.75</v>
      </c>
      <c r="F75" s="93" t="str">
        <f t="shared" si="33"/>
        <v/>
      </c>
      <c r="G75" s="93" t="str">
        <f t="shared" si="33"/>
        <v/>
      </c>
      <c r="H75" s="93" t="str">
        <f t="shared" si="33"/>
        <v/>
      </c>
      <c r="I75" s="93" t="str">
        <f t="shared" si="33"/>
        <v/>
      </c>
      <c r="J75" s="93" t="str">
        <f t="shared" si="33"/>
        <v/>
      </c>
      <c r="K75" s="93" t="str">
        <f t="shared" si="33"/>
        <v/>
      </c>
      <c r="L75" s="93" t="str">
        <f t="shared" si="34"/>
        <v/>
      </c>
      <c r="M75" s="93">
        <f t="shared" si="35"/>
        <v>1</v>
      </c>
      <c r="N75" s="93" t="str">
        <f t="shared" si="36"/>
        <v/>
      </c>
      <c r="O75" s="93" t="str">
        <f t="shared" si="37"/>
        <v/>
      </c>
      <c r="P75" s="93" t="str">
        <f t="shared" si="38"/>
        <v/>
      </c>
      <c r="Q75" s="93" t="str">
        <f t="shared" si="39"/>
        <v/>
      </c>
      <c r="R75" s="93" t="str">
        <f t="shared" si="40"/>
        <v/>
      </c>
      <c r="S75" s="93">
        <f t="shared" si="41"/>
        <v>1</v>
      </c>
      <c r="T75" s="91">
        <f t="shared" si="42"/>
        <v>0</v>
      </c>
      <c r="AB75" s="93">
        <f t="shared" si="43"/>
        <v>5.3</v>
      </c>
      <c r="AC75" s="93">
        <f t="shared" si="44"/>
        <v>3.8</v>
      </c>
      <c r="AD75" s="93">
        <f t="shared" si="45"/>
        <v>4.5999999999999996</v>
      </c>
      <c r="AE75" s="93">
        <f t="shared" si="46"/>
        <v>4.3</v>
      </c>
      <c r="AF75" s="93">
        <f t="shared" si="47"/>
        <v>2.8</v>
      </c>
      <c r="AG75" s="93">
        <f t="shared" si="48"/>
        <v>2.6</v>
      </c>
      <c r="AH75" s="93">
        <f t="shared" si="49"/>
        <v>4.75</v>
      </c>
      <c r="AI75" s="93">
        <f t="shared" si="50"/>
        <v>3.4</v>
      </c>
      <c r="AJ75" s="93">
        <f t="shared" si="51"/>
        <v>3.1</v>
      </c>
      <c r="AK75" s="93">
        <f t="shared" si="52"/>
        <v>3</v>
      </c>
      <c r="AN75" s="93">
        <f t="shared" si="53"/>
        <v>5.3</v>
      </c>
      <c r="AO75" s="91">
        <v>0</v>
      </c>
      <c r="AP75" s="91">
        <v>0</v>
      </c>
      <c r="AQ75" s="91">
        <v>0</v>
      </c>
      <c r="AR75" s="91">
        <v>0</v>
      </c>
      <c r="AS75" s="91">
        <v>26.5</v>
      </c>
      <c r="AT75" s="92"/>
      <c r="AV75" s="93">
        <f t="shared" si="54"/>
        <v>3.8</v>
      </c>
      <c r="AW75" s="91">
        <v>0</v>
      </c>
      <c r="AX75" s="91">
        <v>0</v>
      </c>
      <c r="AY75" s="91">
        <v>0</v>
      </c>
      <c r="AZ75" s="91">
        <v>0</v>
      </c>
      <c r="BA75" s="91">
        <v>19</v>
      </c>
      <c r="BB75" s="92"/>
      <c r="BD75" s="93">
        <f t="shared" si="55"/>
        <v>4.5999999999999996</v>
      </c>
      <c r="BE75" s="91">
        <v>0</v>
      </c>
      <c r="BF75" s="91">
        <v>0</v>
      </c>
      <c r="BG75" s="91">
        <v>0</v>
      </c>
      <c r="BH75" s="91">
        <v>0</v>
      </c>
      <c r="BI75" s="91">
        <v>23</v>
      </c>
      <c r="BJ75" s="92"/>
      <c r="BL75" s="93">
        <f t="shared" si="56"/>
        <v>4.3</v>
      </c>
      <c r="BM75" s="91">
        <v>0</v>
      </c>
      <c r="BN75" s="91">
        <v>0</v>
      </c>
      <c r="BO75" s="91">
        <v>0.5</v>
      </c>
      <c r="BP75" s="91">
        <v>0</v>
      </c>
      <c r="BQ75" s="91">
        <v>21</v>
      </c>
      <c r="BR75" s="92"/>
      <c r="BT75" s="93">
        <f t="shared" si="57"/>
        <v>2.8</v>
      </c>
      <c r="BU75" s="91">
        <v>0</v>
      </c>
      <c r="BV75" s="91">
        <v>0</v>
      </c>
      <c r="BW75" s="91">
        <v>1.5</v>
      </c>
      <c r="BX75" s="91">
        <v>0</v>
      </c>
      <c r="BY75" s="91">
        <v>12.5</v>
      </c>
      <c r="BZ75" s="92"/>
      <c r="CB75" s="93">
        <f t="shared" si="58"/>
        <v>2.6</v>
      </c>
      <c r="CC75" s="91">
        <v>0</v>
      </c>
      <c r="CD75" s="91">
        <v>0</v>
      </c>
      <c r="CE75" s="91">
        <v>2</v>
      </c>
      <c r="CF75" s="91">
        <v>0</v>
      </c>
      <c r="CG75" s="91">
        <v>11</v>
      </c>
      <c r="CJ75" s="93">
        <f t="shared" si="59"/>
        <v>4.75</v>
      </c>
      <c r="CL75" s="91">
        <v>0</v>
      </c>
      <c r="CM75" s="91">
        <v>0</v>
      </c>
      <c r="CN75" s="91">
        <v>0</v>
      </c>
      <c r="CO75" s="91">
        <v>19</v>
      </c>
      <c r="CR75" s="93">
        <f t="shared" si="60"/>
        <v>3.4</v>
      </c>
      <c r="CS75" s="91">
        <v>0</v>
      </c>
      <c r="CT75" s="91">
        <v>0</v>
      </c>
      <c r="CU75" s="91">
        <v>0</v>
      </c>
      <c r="CV75" s="91">
        <v>0</v>
      </c>
      <c r="CW75" s="91">
        <v>17</v>
      </c>
      <c r="CZ75" s="93">
        <f t="shared" si="61"/>
        <v>3.1</v>
      </c>
      <c r="DA75" s="91">
        <v>0</v>
      </c>
      <c r="DB75" s="91">
        <v>0</v>
      </c>
      <c r="DC75" s="91">
        <v>0</v>
      </c>
      <c r="DD75" s="91">
        <v>0</v>
      </c>
      <c r="DE75" s="91">
        <v>15.5</v>
      </c>
      <c r="DH75" s="93">
        <f t="shared" si="62"/>
        <v>3</v>
      </c>
      <c r="DI75" s="91">
        <v>0</v>
      </c>
      <c r="DJ75" s="91">
        <v>0</v>
      </c>
      <c r="DK75" s="91">
        <v>0.5</v>
      </c>
      <c r="DL75" s="91">
        <v>0</v>
      </c>
      <c r="DM75" s="91">
        <v>14.5</v>
      </c>
    </row>
    <row r="76" spans="3:117">
      <c r="C76" s="92">
        <f t="shared" si="63"/>
        <v>45732</v>
      </c>
      <c r="D76" s="93">
        <f t="shared" si="32"/>
        <v>0</v>
      </c>
      <c r="E76" s="93" t="str">
        <f t="shared" si="33"/>
        <v/>
      </c>
      <c r="F76" s="93" t="str">
        <f t="shared" si="33"/>
        <v/>
      </c>
      <c r="G76" s="93" t="str">
        <f t="shared" si="33"/>
        <v/>
      </c>
      <c r="H76" s="93" t="str">
        <f t="shared" si="33"/>
        <v/>
      </c>
      <c r="I76" s="93" t="str">
        <f t="shared" si="33"/>
        <v/>
      </c>
      <c r="J76" s="93" t="str">
        <f t="shared" si="33"/>
        <v/>
      </c>
      <c r="K76" s="93" t="str">
        <f t="shared" si="33"/>
        <v/>
      </c>
      <c r="L76" s="93">
        <f t="shared" si="34"/>
        <v>0</v>
      </c>
      <c r="M76" s="93" t="str">
        <f t="shared" si="35"/>
        <v/>
      </c>
      <c r="N76" s="93" t="str">
        <f t="shared" si="36"/>
        <v/>
      </c>
      <c r="O76" s="93" t="str">
        <f t="shared" si="37"/>
        <v/>
      </c>
      <c r="P76" s="93" t="str">
        <f t="shared" si="38"/>
        <v/>
      </c>
      <c r="Q76" s="93" t="str">
        <f t="shared" si="39"/>
        <v/>
      </c>
      <c r="R76" s="93" t="str">
        <f t="shared" si="40"/>
        <v/>
      </c>
      <c r="S76" s="93">
        <f t="shared" si="41"/>
        <v>0</v>
      </c>
      <c r="T76" s="91">
        <f t="shared" si="42"/>
        <v>0</v>
      </c>
      <c r="AB76" s="93">
        <f t="shared" si="43"/>
        <v>0</v>
      </c>
      <c r="AC76" s="93">
        <f t="shared" si="44"/>
        <v>0</v>
      </c>
      <c r="AD76" s="93">
        <f t="shared" si="45"/>
        <v>0</v>
      </c>
      <c r="AE76" s="93">
        <f t="shared" si="46"/>
        <v>0</v>
      </c>
      <c r="AF76" s="93">
        <f t="shared" si="47"/>
        <v>0</v>
      </c>
      <c r="AG76" s="93">
        <f t="shared" si="48"/>
        <v>0</v>
      </c>
      <c r="AH76" s="93">
        <f t="shared" si="49"/>
        <v>0</v>
      </c>
      <c r="AI76" s="93">
        <f t="shared" si="50"/>
        <v>0</v>
      </c>
      <c r="AJ76" s="93">
        <f t="shared" si="51"/>
        <v>0</v>
      </c>
      <c r="AK76" s="93">
        <f t="shared" si="52"/>
        <v>0</v>
      </c>
      <c r="AN76" s="93">
        <f t="shared" si="53"/>
        <v>0</v>
      </c>
      <c r="AO76" s="91">
        <v>0</v>
      </c>
      <c r="AP76" s="91">
        <v>0</v>
      </c>
      <c r="AQ76" s="91">
        <v>0</v>
      </c>
      <c r="AR76" s="91">
        <v>0</v>
      </c>
      <c r="AS76" s="91">
        <v>0</v>
      </c>
      <c r="AT76" s="92"/>
      <c r="AV76" s="93">
        <f t="shared" si="54"/>
        <v>0</v>
      </c>
      <c r="AW76" s="91">
        <v>0</v>
      </c>
      <c r="AX76" s="91">
        <v>0</v>
      </c>
      <c r="AY76" s="91">
        <v>0</v>
      </c>
      <c r="AZ76" s="91">
        <v>0</v>
      </c>
      <c r="BA76" s="91">
        <v>0</v>
      </c>
      <c r="BB76" s="92"/>
      <c r="BD76" s="93">
        <f t="shared" si="55"/>
        <v>0</v>
      </c>
      <c r="BE76" s="91">
        <v>0</v>
      </c>
      <c r="BF76" s="91">
        <v>0</v>
      </c>
      <c r="BG76" s="91">
        <v>0</v>
      </c>
      <c r="BH76" s="91">
        <v>0</v>
      </c>
      <c r="BI76" s="91">
        <v>0</v>
      </c>
      <c r="BJ76" s="92"/>
      <c r="BL76" s="93">
        <f t="shared" si="56"/>
        <v>0</v>
      </c>
      <c r="BM76" s="91">
        <v>0</v>
      </c>
      <c r="BN76" s="91">
        <v>0</v>
      </c>
      <c r="BO76" s="91">
        <v>0</v>
      </c>
      <c r="BP76" s="91">
        <v>0</v>
      </c>
      <c r="BQ76" s="91">
        <v>0</v>
      </c>
      <c r="BR76" s="92"/>
      <c r="BT76" s="93">
        <f t="shared" si="57"/>
        <v>0</v>
      </c>
      <c r="BU76" s="91">
        <v>0</v>
      </c>
      <c r="BV76" s="91">
        <v>0</v>
      </c>
      <c r="BW76" s="91">
        <v>0</v>
      </c>
      <c r="BX76" s="91">
        <v>0</v>
      </c>
      <c r="BY76" s="91">
        <v>0</v>
      </c>
      <c r="BZ76" s="92"/>
      <c r="CB76" s="93">
        <f t="shared" si="58"/>
        <v>0</v>
      </c>
      <c r="CC76" s="91">
        <v>0</v>
      </c>
      <c r="CD76" s="91">
        <v>0</v>
      </c>
      <c r="CE76" s="91">
        <v>0</v>
      </c>
      <c r="CF76" s="91">
        <v>0</v>
      </c>
      <c r="CG76" s="91">
        <v>0</v>
      </c>
      <c r="CJ76" s="93">
        <f t="shared" si="59"/>
        <v>0</v>
      </c>
      <c r="CL76" s="91">
        <v>0</v>
      </c>
      <c r="CM76" s="91">
        <v>0</v>
      </c>
      <c r="CN76" s="91">
        <v>0</v>
      </c>
      <c r="CO76" s="91">
        <v>0</v>
      </c>
      <c r="CR76" s="93">
        <f t="shared" si="60"/>
        <v>0</v>
      </c>
      <c r="CS76" s="91">
        <v>0</v>
      </c>
      <c r="CT76" s="91">
        <v>0</v>
      </c>
      <c r="CU76" s="91">
        <v>0</v>
      </c>
      <c r="CV76" s="91">
        <v>0</v>
      </c>
      <c r="CW76" s="91">
        <v>0</v>
      </c>
      <c r="CZ76" s="93">
        <f t="shared" si="61"/>
        <v>0</v>
      </c>
      <c r="DA76" s="91">
        <v>0</v>
      </c>
      <c r="DB76" s="91">
        <v>0</v>
      </c>
      <c r="DC76" s="91">
        <v>0</v>
      </c>
      <c r="DD76" s="91">
        <v>0</v>
      </c>
      <c r="DE76" s="91">
        <v>0</v>
      </c>
      <c r="DH76" s="93">
        <f t="shared" si="62"/>
        <v>0</v>
      </c>
      <c r="DI76" s="91">
        <v>0</v>
      </c>
      <c r="DJ76" s="91">
        <v>0</v>
      </c>
      <c r="DK76" s="91">
        <v>0</v>
      </c>
      <c r="DL76" s="91">
        <v>0</v>
      </c>
      <c r="DM76" s="91">
        <v>0</v>
      </c>
    </row>
    <row r="77" spans="3:117">
      <c r="C77" s="92">
        <f t="shared" si="63"/>
        <v>45733</v>
      </c>
      <c r="D77" s="93">
        <f t="shared" si="32"/>
        <v>0.25</v>
      </c>
      <c r="E77" s="93">
        <f t="shared" si="33"/>
        <v>0.25</v>
      </c>
      <c r="F77" s="93" t="str">
        <f t="shared" si="33"/>
        <v/>
      </c>
      <c r="G77" s="93" t="str">
        <f t="shared" si="33"/>
        <v/>
      </c>
      <c r="H77" s="93" t="str">
        <f t="shared" si="33"/>
        <v/>
      </c>
      <c r="I77" s="93" t="str">
        <f t="shared" si="33"/>
        <v/>
      </c>
      <c r="J77" s="93" t="str">
        <f t="shared" si="33"/>
        <v/>
      </c>
      <c r="K77" s="93" t="str">
        <f t="shared" si="33"/>
        <v/>
      </c>
      <c r="L77" s="93" t="str">
        <f t="shared" si="34"/>
        <v/>
      </c>
      <c r="M77" s="93">
        <f t="shared" si="35"/>
        <v>1</v>
      </c>
      <c r="N77" s="93" t="str">
        <f t="shared" si="36"/>
        <v/>
      </c>
      <c r="O77" s="93" t="str">
        <f t="shared" si="37"/>
        <v/>
      </c>
      <c r="P77" s="93" t="str">
        <f t="shared" si="38"/>
        <v/>
      </c>
      <c r="Q77" s="93" t="str">
        <f t="shared" si="39"/>
        <v/>
      </c>
      <c r="R77" s="93" t="str">
        <f t="shared" si="40"/>
        <v/>
      </c>
      <c r="S77" s="93">
        <f t="shared" si="41"/>
        <v>1</v>
      </c>
      <c r="T77" s="91">
        <f t="shared" si="42"/>
        <v>0</v>
      </c>
      <c r="AB77" s="93">
        <f t="shared" si="43"/>
        <v>0</v>
      </c>
      <c r="AC77" s="93">
        <f t="shared" si="44"/>
        <v>0.2</v>
      </c>
      <c r="AD77" s="93">
        <f t="shared" si="45"/>
        <v>0.2</v>
      </c>
      <c r="AE77" s="93">
        <f t="shared" si="46"/>
        <v>0.2</v>
      </c>
      <c r="AF77" s="93">
        <f t="shared" si="47"/>
        <v>1.1000000000000001</v>
      </c>
      <c r="AG77" s="93">
        <f t="shared" si="48"/>
        <v>0.9</v>
      </c>
      <c r="AH77" s="93">
        <f t="shared" si="49"/>
        <v>0.25</v>
      </c>
      <c r="AI77" s="93">
        <f t="shared" si="50"/>
        <v>0.1</v>
      </c>
      <c r="AJ77" s="93">
        <f t="shared" si="51"/>
        <v>0.1</v>
      </c>
      <c r="AK77" s="93">
        <f t="shared" si="52"/>
        <v>0.2</v>
      </c>
      <c r="AN77" s="93">
        <f t="shared" si="53"/>
        <v>0</v>
      </c>
      <c r="AO77" s="91">
        <v>0</v>
      </c>
      <c r="AP77" s="91">
        <v>0</v>
      </c>
      <c r="AQ77" s="91">
        <v>0</v>
      </c>
      <c r="AR77" s="91">
        <v>0</v>
      </c>
      <c r="AS77" s="91">
        <v>0</v>
      </c>
      <c r="AT77" s="92"/>
      <c r="AV77" s="93">
        <f t="shared" si="54"/>
        <v>0.2</v>
      </c>
      <c r="AW77" s="91">
        <v>0</v>
      </c>
      <c r="AX77" s="91">
        <v>1</v>
      </c>
      <c r="AY77" s="91">
        <v>0</v>
      </c>
      <c r="AZ77" s="91">
        <v>0</v>
      </c>
      <c r="BA77" s="91">
        <v>0</v>
      </c>
      <c r="BB77" s="92"/>
      <c r="BD77" s="93">
        <f t="shared" si="55"/>
        <v>0.2</v>
      </c>
      <c r="BE77" s="91">
        <v>0</v>
      </c>
      <c r="BF77" s="91">
        <v>1</v>
      </c>
      <c r="BG77" s="91">
        <v>0</v>
      </c>
      <c r="BH77" s="91">
        <v>0</v>
      </c>
      <c r="BI77" s="91">
        <v>0</v>
      </c>
      <c r="BJ77" s="92"/>
      <c r="BL77" s="93">
        <f t="shared" si="56"/>
        <v>0.2</v>
      </c>
      <c r="BM77" s="91">
        <v>0</v>
      </c>
      <c r="BN77" s="91">
        <v>1</v>
      </c>
      <c r="BO77" s="91">
        <v>0</v>
      </c>
      <c r="BP77" s="91">
        <v>0</v>
      </c>
      <c r="BQ77" s="91">
        <v>0</v>
      </c>
      <c r="BR77" s="92"/>
      <c r="BT77" s="93">
        <f t="shared" si="57"/>
        <v>1.1000000000000001</v>
      </c>
      <c r="BU77" s="91">
        <v>0</v>
      </c>
      <c r="BV77" s="91">
        <v>5.5</v>
      </c>
      <c r="BW77" s="91">
        <v>0</v>
      </c>
      <c r="BX77" s="91">
        <v>0</v>
      </c>
      <c r="BY77" s="91">
        <v>0</v>
      </c>
      <c r="BZ77" s="92"/>
      <c r="CB77" s="93">
        <f t="shared" si="58"/>
        <v>0.9</v>
      </c>
      <c r="CC77" s="91">
        <v>0</v>
      </c>
      <c r="CD77" s="91">
        <v>4.5</v>
      </c>
      <c r="CE77" s="91">
        <v>0</v>
      </c>
      <c r="CF77" s="91">
        <v>0</v>
      </c>
      <c r="CG77" s="91">
        <v>0</v>
      </c>
      <c r="CJ77" s="93">
        <f t="shared" si="59"/>
        <v>0.25</v>
      </c>
      <c r="CL77" s="91">
        <v>1</v>
      </c>
      <c r="CM77" s="91">
        <v>0</v>
      </c>
      <c r="CN77" s="91">
        <v>0</v>
      </c>
      <c r="CO77" s="91">
        <v>0</v>
      </c>
      <c r="CR77" s="93">
        <f t="shared" si="60"/>
        <v>0.1</v>
      </c>
      <c r="CS77" s="91">
        <v>0</v>
      </c>
      <c r="CT77" s="91">
        <v>0.5</v>
      </c>
      <c r="CU77" s="91">
        <v>0</v>
      </c>
      <c r="CV77" s="91">
        <v>0</v>
      </c>
      <c r="CW77" s="91">
        <v>0</v>
      </c>
      <c r="CZ77" s="93">
        <f t="shared" si="61"/>
        <v>0.1</v>
      </c>
      <c r="DA77" s="91">
        <v>0</v>
      </c>
      <c r="DB77" s="91">
        <v>0.5</v>
      </c>
      <c r="DC77" s="91">
        <v>0</v>
      </c>
      <c r="DD77" s="91">
        <v>0</v>
      </c>
      <c r="DE77" s="91">
        <v>0</v>
      </c>
      <c r="DH77" s="93">
        <f t="shared" si="62"/>
        <v>0.2</v>
      </c>
      <c r="DI77" s="91">
        <v>0</v>
      </c>
      <c r="DJ77" s="91">
        <v>1</v>
      </c>
      <c r="DK77" s="91">
        <v>0</v>
      </c>
      <c r="DL77" s="91">
        <v>0</v>
      </c>
      <c r="DM77" s="91">
        <v>0</v>
      </c>
    </row>
    <row r="78" spans="3:117">
      <c r="C78" s="92">
        <f t="shared" si="63"/>
        <v>45734</v>
      </c>
      <c r="D78" s="93">
        <f t="shared" si="32"/>
        <v>17</v>
      </c>
      <c r="E78" s="93">
        <f t="shared" si="33"/>
        <v>17</v>
      </c>
      <c r="F78" s="93">
        <f t="shared" si="33"/>
        <v>17</v>
      </c>
      <c r="G78" s="93" t="str">
        <f t="shared" si="33"/>
        <v/>
      </c>
      <c r="H78" s="93" t="str">
        <f t="shared" si="33"/>
        <v/>
      </c>
      <c r="I78" s="93" t="str">
        <f t="shared" si="33"/>
        <v/>
      </c>
      <c r="J78" s="93" t="str">
        <f t="shared" si="33"/>
        <v/>
      </c>
      <c r="K78" s="93" t="str">
        <f t="shared" si="33"/>
        <v/>
      </c>
      <c r="L78" s="93" t="str">
        <f t="shared" si="34"/>
        <v/>
      </c>
      <c r="M78" s="93" t="str">
        <f t="shared" si="35"/>
        <v/>
      </c>
      <c r="N78" s="93">
        <f t="shared" si="36"/>
        <v>2</v>
      </c>
      <c r="O78" s="93" t="str">
        <f t="shared" si="37"/>
        <v/>
      </c>
      <c r="P78" s="93" t="str">
        <f t="shared" si="38"/>
        <v/>
      </c>
      <c r="Q78" s="93" t="str">
        <f t="shared" si="39"/>
        <v/>
      </c>
      <c r="R78" s="93" t="str">
        <f t="shared" si="40"/>
        <v/>
      </c>
      <c r="S78" s="93">
        <f t="shared" si="41"/>
        <v>2</v>
      </c>
      <c r="T78" s="91">
        <f t="shared" si="42"/>
        <v>4.3808800852329341e-002</v>
      </c>
      <c r="AB78" s="93">
        <f t="shared" si="43"/>
        <v>17</v>
      </c>
      <c r="AC78" s="93">
        <f t="shared" si="44"/>
        <v>14.5</v>
      </c>
      <c r="AD78" s="93">
        <f t="shared" si="45"/>
        <v>17.3</v>
      </c>
      <c r="AE78" s="93">
        <f t="shared" si="46"/>
        <v>15.7</v>
      </c>
      <c r="AF78" s="93">
        <f t="shared" si="47"/>
        <v>19.399999999999999</v>
      </c>
      <c r="AG78" s="93">
        <f t="shared" si="48"/>
        <v>15.9</v>
      </c>
      <c r="AH78" s="93">
        <f t="shared" si="49"/>
        <v>17</v>
      </c>
      <c r="AI78" s="93">
        <f t="shared" si="50"/>
        <v>14.4</v>
      </c>
      <c r="AJ78" s="93">
        <f t="shared" si="51"/>
        <v>8.4</v>
      </c>
      <c r="AK78" s="93">
        <f t="shared" si="52"/>
        <v>11.5</v>
      </c>
      <c r="AN78" s="93">
        <f t="shared" si="53"/>
        <v>17</v>
      </c>
      <c r="AO78" s="91">
        <v>0</v>
      </c>
      <c r="AP78" s="91">
        <v>42</v>
      </c>
      <c r="AQ78" s="91">
        <v>43</v>
      </c>
      <c r="AR78" s="91">
        <v>0</v>
      </c>
      <c r="AS78" s="91">
        <v>0</v>
      </c>
      <c r="AT78" s="92"/>
      <c r="AV78" s="93">
        <f t="shared" si="54"/>
        <v>14.5</v>
      </c>
      <c r="AW78" s="91">
        <v>0</v>
      </c>
      <c r="AX78" s="91">
        <v>34.5</v>
      </c>
      <c r="AY78" s="91">
        <v>38</v>
      </c>
      <c r="AZ78" s="91">
        <v>0</v>
      </c>
      <c r="BA78" s="91">
        <v>0</v>
      </c>
      <c r="BB78" s="92"/>
      <c r="BD78" s="93">
        <f t="shared" si="55"/>
        <v>17.3</v>
      </c>
      <c r="BE78" s="91">
        <v>0</v>
      </c>
      <c r="BF78" s="91">
        <v>35.5</v>
      </c>
      <c r="BG78" s="91">
        <v>51</v>
      </c>
      <c r="BH78" s="91">
        <v>0</v>
      </c>
      <c r="BI78" s="91">
        <v>0</v>
      </c>
      <c r="BJ78" s="92"/>
      <c r="BL78" s="93">
        <f t="shared" si="56"/>
        <v>15.7</v>
      </c>
      <c r="BM78" s="91">
        <v>0</v>
      </c>
      <c r="BN78" s="91">
        <v>36</v>
      </c>
      <c r="BO78" s="91">
        <v>42.5</v>
      </c>
      <c r="BP78" s="91">
        <v>0</v>
      </c>
      <c r="BQ78" s="91">
        <v>0</v>
      </c>
      <c r="BR78" s="92"/>
      <c r="BT78" s="93">
        <f t="shared" si="57"/>
        <v>19.399999999999999</v>
      </c>
      <c r="BU78" s="91">
        <v>0</v>
      </c>
      <c r="BV78" s="91">
        <v>53</v>
      </c>
      <c r="BW78" s="91">
        <v>44</v>
      </c>
      <c r="BX78" s="91">
        <v>0</v>
      </c>
      <c r="BY78" s="91">
        <v>0</v>
      </c>
      <c r="BZ78" s="92"/>
      <c r="CB78" s="93">
        <f t="shared" si="58"/>
        <v>15.9</v>
      </c>
      <c r="CC78" s="91">
        <v>0</v>
      </c>
      <c r="CD78" s="91">
        <v>37</v>
      </c>
      <c r="CE78" s="91">
        <v>42.5</v>
      </c>
      <c r="CF78" s="91">
        <v>0</v>
      </c>
      <c r="CG78" s="91">
        <v>0</v>
      </c>
      <c r="CJ78" s="93">
        <f t="shared" si="59"/>
        <v>17</v>
      </c>
      <c r="CL78" s="91">
        <v>33.5</v>
      </c>
      <c r="CM78" s="91">
        <v>34.5</v>
      </c>
      <c r="CN78" s="91">
        <v>0</v>
      </c>
      <c r="CO78" s="91">
        <v>0</v>
      </c>
      <c r="CR78" s="93">
        <f t="shared" si="60"/>
        <v>14.4</v>
      </c>
      <c r="CS78" s="91">
        <v>0</v>
      </c>
      <c r="CT78" s="91">
        <v>34</v>
      </c>
      <c r="CU78" s="91">
        <v>38</v>
      </c>
      <c r="CV78" s="91">
        <v>0</v>
      </c>
      <c r="CW78" s="91">
        <v>0</v>
      </c>
      <c r="CZ78" s="93">
        <f t="shared" si="61"/>
        <v>8.4</v>
      </c>
      <c r="DA78" s="91">
        <v>0</v>
      </c>
      <c r="DB78" s="91">
        <v>25</v>
      </c>
      <c r="DC78" s="91">
        <v>17</v>
      </c>
      <c r="DD78" s="91">
        <v>0</v>
      </c>
      <c r="DE78" s="91">
        <v>0</v>
      </c>
      <c r="DH78" s="93">
        <f t="shared" si="62"/>
        <v>11.5</v>
      </c>
      <c r="DI78" s="91">
        <v>0.5</v>
      </c>
      <c r="DJ78" s="91">
        <v>28</v>
      </c>
      <c r="DK78" s="91">
        <v>29</v>
      </c>
      <c r="DL78" s="91">
        <v>0</v>
      </c>
      <c r="DM78" s="91">
        <v>0</v>
      </c>
    </row>
    <row r="79" spans="3:117">
      <c r="C79" s="92">
        <f t="shared" si="63"/>
        <v>45735</v>
      </c>
      <c r="D79" s="93">
        <f t="shared" si="32"/>
        <v>0.375</v>
      </c>
      <c r="E79" s="93">
        <f t="shared" si="33"/>
        <v>0.375</v>
      </c>
      <c r="F79" s="93" t="str">
        <f t="shared" si="33"/>
        <v/>
      </c>
      <c r="G79" s="93" t="str">
        <f t="shared" si="33"/>
        <v/>
      </c>
      <c r="H79" s="93" t="str">
        <f t="shared" si="33"/>
        <v/>
      </c>
      <c r="I79" s="93" t="str">
        <f t="shared" si="33"/>
        <v/>
      </c>
      <c r="J79" s="93" t="str">
        <f t="shared" si="33"/>
        <v/>
      </c>
      <c r="K79" s="93" t="str">
        <f t="shared" si="33"/>
        <v/>
      </c>
      <c r="L79" s="93" t="str">
        <f t="shared" si="34"/>
        <v/>
      </c>
      <c r="M79" s="93">
        <f t="shared" si="35"/>
        <v>1</v>
      </c>
      <c r="N79" s="93" t="str">
        <f t="shared" si="36"/>
        <v/>
      </c>
      <c r="O79" s="93" t="str">
        <f t="shared" si="37"/>
        <v/>
      </c>
      <c r="P79" s="93" t="str">
        <f t="shared" si="38"/>
        <v/>
      </c>
      <c r="Q79" s="93" t="str">
        <f t="shared" si="39"/>
        <v/>
      </c>
      <c r="R79" s="93" t="str">
        <f t="shared" si="40"/>
        <v/>
      </c>
      <c r="S79" s="93">
        <f t="shared" si="41"/>
        <v>1</v>
      </c>
      <c r="T79" s="91">
        <f t="shared" si="42"/>
        <v>0</v>
      </c>
      <c r="AB79" s="93">
        <f t="shared" si="43"/>
        <v>0.5</v>
      </c>
      <c r="AC79" s="93">
        <f t="shared" si="44"/>
        <v>0.2</v>
      </c>
      <c r="AD79" s="93">
        <f t="shared" si="45"/>
        <v>0.2</v>
      </c>
      <c r="AE79" s="93">
        <f t="shared" si="46"/>
        <v>0.2</v>
      </c>
      <c r="AF79" s="93">
        <f t="shared" si="47"/>
        <v>0.9</v>
      </c>
      <c r="AG79" s="93">
        <f t="shared" si="48"/>
        <v>0.5</v>
      </c>
      <c r="AH79" s="93">
        <f t="shared" si="49"/>
        <v>0.375</v>
      </c>
      <c r="AI79" s="93">
        <f t="shared" si="50"/>
        <v>0.3</v>
      </c>
      <c r="AJ79" s="93">
        <f t="shared" si="51"/>
        <v>0.4</v>
      </c>
      <c r="AK79" s="93">
        <f t="shared" si="52"/>
        <v>0.5</v>
      </c>
      <c r="AN79" s="93">
        <f t="shared" si="53"/>
        <v>0.5</v>
      </c>
      <c r="AO79" s="91">
        <v>0</v>
      </c>
      <c r="AP79" s="91">
        <v>1</v>
      </c>
      <c r="AQ79" s="91">
        <v>1.5</v>
      </c>
      <c r="AR79" s="91">
        <v>0</v>
      </c>
      <c r="AS79" s="91">
        <v>0</v>
      </c>
      <c r="AT79" s="92"/>
      <c r="AV79" s="93">
        <f t="shared" si="54"/>
        <v>0.2</v>
      </c>
      <c r="AW79" s="91">
        <v>0</v>
      </c>
      <c r="AX79" s="91">
        <v>0</v>
      </c>
      <c r="AY79" s="91">
        <v>1</v>
      </c>
      <c r="AZ79" s="91">
        <v>0</v>
      </c>
      <c r="BA79" s="91">
        <v>0</v>
      </c>
      <c r="BB79" s="92"/>
      <c r="BD79" s="93">
        <f t="shared" si="55"/>
        <v>0.2</v>
      </c>
      <c r="BE79" s="91">
        <v>0</v>
      </c>
      <c r="BF79" s="91">
        <v>0.5</v>
      </c>
      <c r="BG79" s="91">
        <v>0.5</v>
      </c>
      <c r="BH79" s="91">
        <v>0</v>
      </c>
      <c r="BI79" s="91">
        <v>0</v>
      </c>
      <c r="BJ79" s="92"/>
      <c r="BL79" s="93">
        <f t="shared" si="56"/>
        <v>0.2</v>
      </c>
      <c r="BM79" s="91">
        <v>0</v>
      </c>
      <c r="BN79" s="91">
        <v>0</v>
      </c>
      <c r="BO79" s="91">
        <v>1</v>
      </c>
      <c r="BP79" s="91">
        <v>0</v>
      </c>
      <c r="BQ79" s="91">
        <v>0</v>
      </c>
      <c r="BR79" s="92"/>
      <c r="BT79" s="93">
        <f t="shared" si="57"/>
        <v>0.9</v>
      </c>
      <c r="BU79" s="91">
        <v>0</v>
      </c>
      <c r="BV79" s="91">
        <v>3.5</v>
      </c>
      <c r="BW79" s="91">
        <v>1</v>
      </c>
      <c r="BX79" s="91">
        <v>0</v>
      </c>
      <c r="BY79" s="91">
        <v>0</v>
      </c>
      <c r="BZ79" s="92"/>
      <c r="CB79" s="93">
        <f t="shared" si="58"/>
        <v>0.5</v>
      </c>
      <c r="CC79" s="91">
        <v>0</v>
      </c>
      <c r="CD79" s="91">
        <v>2</v>
      </c>
      <c r="CE79" s="91">
        <v>0.5</v>
      </c>
      <c r="CF79" s="91">
        <v>0</v>
      </c>
      <c r="CG79" s="91">
        <v>0</v>
      </c>
      <c r="CJ79" s="93">
        <f t="shared" si="59"/>
        <v>0.375</v>
      </c>
      <c r="CL79" s="91">
        <v>0</v>
      </c>
      <c r="CM79" s="91">
        <v>1.5</v>
      </c>
      <c r="CN79" s="91">
        <v>0</v>
      </c>
      <c r="CO79" s="91">
        <v>0</v>
      </c>
      <c r="CR79" s="93">
        <f t="shared" si="60"/>
        <v>0.3</v>
      </c>
      <c r="CS79" s="91">
        <v>0</v>
      </c>
      <c r="CT79" s="91">
        <v>0</v>
      </c>
      <c r="CU79" s="91">
        <v>1.5</v>
      </c>
      <c r="CV79" s="91">
        <v>0</v>
      </c>
      <c r="CW79" s="91">
        <v>0</v>
      </c>
      <c r="CZ79" s="93">
        <f t="shared" si="61"/>
        <v>0.4</v>
      </c>
      <c r="DA79" s="91">
        <v>0</v>
      </c>
      <c r="DB79" s="91">
        <v>0</v>
      </c>
      <c r="DC79" s="91">
        <v>2</v>
      </c>
      <c r="DD79" s="91">
        <v>0</v>
      </c>
      <c r="DE79" s="91">
        <v>0</v>
      </c>
      <c r="DH79" s="93">
        <f t="shared" si="62"/>
        <v>0.5</v>
      </c>
      <c r="DI79" s="91">
        <v>0</v>
      </c>
      <c r="DJ79" s="91">
        <v>0</v>
      </c>
      <c r="DK79" s="91">
        <v>2.5</v>
      </c>
      <c r="DL79" s="91">
        <v>0</v>
      </c>
      <c r="DM79" s="91">
        <v>0</v>
      </c>
    </row>
    <row r="80" spans="3:117">
      <c r="C80" s="92">
        <f t="shared" si="63"/>
        <v>45736</v>
      </c>
      <c r="D80" s="93">
        <f t="shared" si="32"/>
        <v>2.125</v>
      </c>
      <c r="E80" s="93">
        <f t="shared" si="33"/>
        <v>2.125</v>
      </c>
      <c r="F80" s="93" t="str">
        <f t="shared" si="33"/>
        <v/>
      </c>
      <c r="G80" s="93" t="str">
        <f t="shared" si="33"/>
        <v/>
      </c>
      <c r="H80" s="93" t="str">
        <f t="shared" si="33"/>
        <v/>
      </c>
      <c r="I80" s="93" t="str">
        <f t="shared" si="33"/>
        <v/>
      </c>
      <c r="J80" s="93" t="str">
        <f t="shared" si="33"/>
        <v/>
      </c>
      <c r="K80" s="93" t="str">
        <f t="shared" si="33"/>
        <v/>
      </c>
      <c r="L80" s="93" t="str">
        <f t="shared" si="34"/>
        <v/>
      </c>
      <c r="M80" s="93">
        <f t="shared" si="35"/>
        <v>1</v>
      </c>
      <c r="N80" s="93" t="str">
        <f t="shared" si="36"/>
        <v/>
      </c>
      <c r="O80" s="93" t="str">
        <f t="shared" si="37"/>
        <v/>
      </c>
      <c r="P80" s="93" t="str">
        <f t="shared" si="38"/>
        <v/>
      </c>
      <c r="Q80" s="93" t="str">
        <f t="shared" si="39"/>
        <v/>
      </c>
      <c r="R80" s="93" t="str">
        <f t="shared" si="40"/>
        <v/>
      </c>
      <c r="S80" s="93">
        <f t="shared" si="41"/>
        <v>1</v>
      </c>
      <c r="T80" s="91">
        <f t="shared" si="42"/>
        <v>0</v>
      </c>
      <c r="AB80" s="93">
        <f t="shared" si="43"/>
        <v>1.3</v>
      </c>
      <c r="AC80" s="93">
        <f t="shared" si="44"/>
        <v>0.8</v>
      </c>
      <c r="AD80" s="93">
        <f t="shared" si="45"/>
        <v>1</v>
      </c>
      <c r="AE80" s="93">
        <f t="shared" si="46"/>
        <v>1.2</v>
      </c>
      <c r="AF80" s="93">
        <f t="shared" si="47"/>
        <v>0.9</v>
      </c>
      <c r="AG80" s="93">
        <f t="shared" si="48"/>
        <v>0.5</v>
      </c>
      <c r="AH80" s="93">
        <f t="shared" si="49"/>
        <v>2.125</v>
      </c>
      <c r="AI80" s="93">
        <f t="shared" si="50"/>
        <v>2.4</v>
      </c>
      <c r="AJ80" s="93">
        <f t="shared" si="51"/>
        <v>1.8</v>
      </c>
      <c r="AK80" s="93">
        <f t="shared" si="52"/>
        <v>0.8</v>
      </c>
      <c r="AN80" s="93">
        <f t="shared" si="53"/>
        <v>1.3</v>
      </c>
      <c r="AO80" s="91">
        <v>0</v>
      </c>
      <c r="AP80" s="91">
        <v>0</v>
      </c>
      <c r="AQ80" s="91">
        <v>0</v>
      </c>
      <c r="AR80" s="91">
        <v>0</v>
      </c>
      <c r="AS80" s="91">
        <v>6.5</v>
      </c>
      <c r="AT80" s="92"/>
      <c r="AV80" s="93">
        <f t="shared" si="54"/>
        <v>0.8</v>
      </c>
      <c r="AW80" s="91">
        <v>0</v>
      </c>
      <c r="AX80" s="91">
        <v>0</v>
      </c>
      <c r="AY80" s="91">
        <v>0</v>
      </c>
      <c r="AZ80" s="91">
        <v>0</v>
      </c>
      <c r="BA80" s="91">
        <v>4</v>
      </c>
      <c r="BB80" s="92"/>
      <c r="BD80" s="93">
        <f t="shared" si="55"/>
        <v>1</v>
      </c>
      <c r="BE80" s="91">
        <v>0</v>
      </c>
      <c r="BF80" s="91">
        <v>0</v>
      </c>
      <c r="BG80" s="91">
        <v>0</v>
      </c>
      <c r="BH80" s="91">
        <v>0</v>
      </c>
      <c r="BI80" s="91">
        <v>5</v>
      </c>
      <c r="BJ80" s="92"/>
      <c r="BL80" s="93">
        <f t="shared" si="56"/>
        <v>1.2</v>
      </c>
      <c r="BM80" s="91">
        <v>0</v>
      </c>
      <c r="BN80" s="91">
        <v>0</v>
      </c>
      <c r="BO80" s="91">
        <v>0</v>
      </c>
      <c r="BP80" s="91">
        <v>0</v>
      </c>
      <c r="BQ80" s="91">
        <v>6</v>
      </c>
      <c r="BR80" s="92"/>
      <c r="BT80" s="93">
        <f t="shared" si="57"/>
        <v>0.9</v>
      </c>
      <c r="BU80" s="91">
        <v>0</v>
      </c>
      <c r="BV80" s="91">
        <v>0</v>
      </c>
      <c r="BW80" s="91">
        <v>0</v>
      </c>
      <c r="BX80" s="91">
        <v>0</v>
      </c>
      <c r="BY80" s="91">
        <v>4.5</v>
      </c>
      <c r="BZ80" s="92"/>
      <c r="CB80" s="93">
        <f t="shared" si="58"/>
        <v>0.5</v>
      </c>
      <c r="CC80" s="91">
        <v>0</v>
      </c>
      <c r="CD80" s="91">
        <v>0</v>
      </c>
      <c r="CE80" s="91">
        <v>0</v>
      </c>
      <c r="CF80" s="91">
        <v>0</v>
      </c>
      <c r="CG80" s="91">
        <v>2.5</v>
      </c>
      <c r="CJ80" s="93">
        <f t="shared" si="59"/>
        <v>2.125</v>
      </c>
      <c r="CL80" s="91">
        <v>0</v>
      </c>
      <c r="CM80" s="91">
        <v>0</v>
      </c>
      <c r="CN80" s="91">
        <v>0</v>
      </c>
      <c r="CO80" s="91">
        <v>8.5</v>
      </c>
      <c r="CR80" s="93">
        <f t="shared" si="60"/>
        <v>2.4</v>
      </c>
      <c r="CS80" s="91">
        <v>0</v>
      </c>
      <c r="CT80" s="91">
        <v>0</v>
      </c>
      <c r="CU80" s="91">
        <v>0</v>
      </c>
      <c r="CV80" s="91">
        <v>0</v>
      </c>
      <c r="CW80" s="91">
        <v>12</v>
      </c>
      <c r="CZ80" s="93">
        <f t="shared" si="61"/>
        <v>1.8</v>
      </c>
      <c r="DA80" s="91">
        <v>0.5</v>
      </c>
      <c r="DB80" s="91">
        <v>0</v>
      </c>
      <c r="DC80" s="91">
        <v>0</v>
      </c>
      <c r="DD80" s="91">
        <v>0</v>
      </c>
      <c r="DE80" s="91">
        <v>8.5</v>
      </c>
      <c r="DH80" s="93">
        <f t="shared" si="62"/>
        <v>0.8</v>
      </c>
      <c r="DI80" s="91">
        <v>0</v>
      </c>
      <c r="DJ80" s="91">
        <v>0</v>
      </c>
      <c r="DK80" s="91">
        <v>0</v>
      </c>
      <c r="DL80" s="91">
        <v>0.5</v>
      </c>
      <c r="DM80" s="91">
        <v>3.5</v>
      </c>
    </row>
    <row r="81" spans="3:117">
      <c r="C81" s="92">
        <f t="shared" si="63"/>
        <v>45737</v>
      </c>
      <c r="D81" s="93">
        <f t="shared" si="32"/>
        <v>26.125</v>
      </c>
      <c r="E81" s="93">
        <f t="shared" si="33"/>
        <v>26.125</v>
      </c>
      <c r="F81" s="93">
        <f t="shared" si="33"/>
        <v>26.125</v>
      </c>
      <c r="G81" s="93">
        <f t="shared" si="33"/>
        <v>26.125</v>
      </c>
      <c r="H81" s="93" t="str">
        <f t="shared" si="33"/>
        <v/>
      </c>
      <c r="I81" s="93" t="str">
        <f t="shared" si="33"/>
        <v/>
      </c>
      <c r="J81" s="93" t="str">
        <f t="shared" si="33"/>
        <v/>
      </c>
      <c r="K81" s="93" t="str">
        <f t="shared" si="33"/>
        <v/>
      </c>
      <c r="L81" s="93" t="str">
        <f t="shared" si="34"/>
        <v/>
      </c>
      <c r="M81" s="93" t="str">
        <f t="shared" si="35"/>
        <v/>
      </c>
      <c r="N81" s="93" t="str">
        <f t="shared" si="36"/>
        <v/>
      </c>
      <c r="O81" s="93">
        <f t="shared" si="37"/>
        <v>3</v>
      </c>
      <c r="P81" s="93" t="str">
        <f t="shared" si="38"/>
        <v/>
      </c>
      <c r="Q81" s="93" t="str">
        <f t="shared" si="39"/>
        <v/>
      </c>
      <c r="R81" s="93" t="str">
        <f t="shared" si="40"/>
        <v/>
      </c>
      <c r="S81" s="93">
        <f t="shared" si="41"/>
        <v>3</v>
      </c>
      <c r="T81" s="91">
        <f t="shared" si="42"/>
        <v>6.7001695421209581e-002</v>
      </c>
      <c r="AB81" s="93">
        <f t="shared" si="43"/>
        <v>6.9</v>
      </c>
      <c r="AC81" s="93">
        <f t="shared" si="44"/>
        <v>17.8</v>
      </c>
      <c r="AD81" s="93">
        <f t="shared" si="45"/>
        <v>22.4</v>
      </c>
      <c r="AE81" s="93">
        <f t="shared" si="46"/>
        <v>27.1</v>
      </c>
      <c r="AF81" s="93">
        <f t="shared" si="47"/>
        <v>32.700000000000003</v>
      </c>
      <c r="AG81" s="93">
        <f t="shared" si="48"/>
        <v>33</v>
      </c>
      <c r="AH81" s="93">
        <f t="shared" si="49"/>
        <v>26.125</v>
      </c>
      <c r="AI81" s="93">
        <f t="shared" si="50"/>
        <v>9.8000000000000007</v>
      </c>
      <c r="AJ81" s="93">
        <f t="shared" si="51"/>
        <v>12.9</v>
      </c>
      <c r="AK81" s="93">
        <f t="shared" si="52"/>
        <v>29.1</v>
      </c>
      <c r="AN81" s="93">
        <f t="shared" si="53"/>
        <v>6.9</v>
      </c>
      <c r="AO81" s="91">
        <v>0</v>
      </c>
      <c r="AP81" s="91">
        <v>0</v>
      </c>
      <c r="AQ81" s="91">
        <v>0</v>
      </c>
      <c r="AR81" s="91">
        <v>34.5</v>
      </c>
      <c r="AS81" s="91">
        <v>0</v>
      </c>
      <c r="AT81" s="92"/>
      <c r="AV81" s="93">
        <f t="shared" si="54"/>
        <v>17.8</v>
      </c>
      <c r="AW81" s="91">
        <v>0</v>
      </c>
      <c r="AX81" s="91">
        <v>0</v>
      </c>
      <c r="AY81" s="91">
        <v>0</v>
      </c>
      <c r="AZ81" s="91">
        <v>89</v>
      </c>
      <c r="BA81" s="91">
        <v>0</v>
      </c>
      <c r="BB81" s="92"/>
      <c r="BD81" s="93">
        <f t="shared" si="55"/>
        <v>22.4</v>
      </c>
      <c r="BE81" s="91">
        <v>0</v>
      </c>
      <c r="BF81" s="91">
        <v>0</v>
      </c>
      <c r="BG81" s="91">
        <v>0</v>
      </c>
      <c r="BH81" s="91">
        <v>112</v>
      </c>
      <c r="BI81" s="91">
        <v>0</v>
      </c>
      <c r="BJ81" s="92"/>
      <c r="BL81" s="93">
        <f t="shared" si="56"/>
        <v>27.1</v>
      </c>
      <c r="BM81" s="91">
        <v>0</v>
      </c>
      <c r="BN81" s="91">
        <v>0</v>
      </c>
      <c r="BO81" s="91">
        <v>0</v>
      </c>
      <c r="BP81" s="91">
        <v>135.5</v>
      </c>
      <c r="BQ81" s="91">
        <v>0</v>
      </c>
      <c r="BR81" s="92"/>
      <c r="BT81" s="93">
        <f t="shared" si="57"/>
        <v>32.700000000000003</v>
      </c>
      <c r="BU81" s="91">
        <v>1.5</v>
      </c>
      <c r="BV81" s="91">
        <v>0</v>
      </c>
      <c r="BW81" s="91">
        <v>0</v>
      </c>
      <c r="BX81" s="91">
        <v>162</v>
      </c>
      <c r="BY81" s="91">
        <v>0</v>
      </c>
      <c r="BZ81" s="92"/>
      <c r="CB81" s="93">
        <f t="shared" si="58"/>
        <v>33</v>
      </c>
      <c r="CC81" s="91">
        <v>2</v>
      </c>
      <c r="CD81" s="91">
        <v>0</v>
      </c>
      <c r="CE81" s="91">
        <v>0</v>
      </c>
      <c r="CF81" s="91">
        <v>163</v>
      </c>
      <c r="CG81" s="91">
        <v>0</v>
      </c>
      <c r="CJ81" s="93">
        <f t="shared" si="59"/>
        <v>26.125</v>
      </c>
      <c r="CL81" s="91">
        <v>0</v>
      </c>
      <c r="CM81" s="91">
        <v>0</v>
      </c>
      <c r="CN81" s="91">
        <v>104.5</v>
      </c>
      <c r="CO81" s="91">
        <v>0</v>
      </c>
      <c r="CR81" s="93">
        <f t="shared" si="60"/>
        <v>9.8000000000000007</v>
      </c>
      <c r="CS81" s="91">
        <v>4</v>
      </c>
      <c r="CT81" s="91">
        <v>0.5</v>
      </c>
      <c r="CU81" s="91">
        <v>0</v>
      </c>
      <c r="CV81" s="91">
        <v>44.5</v>
      </c>
      <c r="CW81" s="91">
        <v>0</v>
      </c>
      <c r="CZ81" s="93">
        <f t="shared" si="61"/>
        <v>12.9</v>
      </c>
      <c r="DA81" s="91">
        <v>0</v>
      </c>
      <c r="DB81" s="91">
        <v>0</v>
      </c>
      <c r="DC81" s="91">
        <v>0</v>
      </c>
      <c r="DD81" s="91">
        <v>64.5</v>
      </c>
      <c r="DE81" s="91">
        <v>0</v>
      </c>
      <c r="DH81" s="93">
        <f t="shared" si="62"/>
        <v>29.1</v>
      </c>
      <c r="DI81" s="91">
        <v>1</v>
      </c>
      <c r="DJ81" s="91">
        <v>0</v>
      </c>
      <c r="DK81" s="91">
        <v>0</v>
      </c>
      <c r="DL81" s="91">
        <v>143.5</v>
      </c>
      <c r="DM81" s="91">
        <v>1</v>
      </c>
    </row>
    <row r="82" spans="3:117">
      <c r="C82" s="92">
        <f t="shared" si="63"/>
        <v>45738</v>
      </c>
      <c r="D82" s="93">
        <f t="shared" si="32"/>
        <v>4.5</v>
      </c>
      <c r="E82" s="93">
        <f t="shared" si="33"/>
        <v>4.5</v>
      </c>
      <c r="F82" s="93" t="str">
        <f t="shared" si="33"/>
        <v/>
      </c>
      <c r="G82" s="93" t="str">
        <f t="shared" si="33"/>
        <v/>
      </c>
      <c r="H82" s="93" t="str">
        <f t="shared" si="33"/>
        <v/>
      </c>
      <c r="I82" s="93" t="str">
        <f t="shared" si="33"/>
        <v/>
      </c>
      <c r="J82" s="93" t="str">
        <f t="shared" si="33"/>
        <v/>
      </c>
      <c r="K82" s="93" t="str">
        <f t="shared" si="33"/>
        <v/>
      </c>
      <c r="L82" s="93" t="str">
        <f t="shared" si="34"/>
        <v/>
      </c>
      <c r="M82" s="93">
        <f t="shared" si="35"/>
        <v>1</v>
      </c>
      <c r="N82" s="93" t="str">
        <f t="shared" si="36"/>
        <v/>
      </c>
      <c r="O82" s="93" t="str">
        <f t="shared" si="37"/>
        <v/>
      </c>
      <c r="P82" s="93" t="str">
        <f t="shared" si="38"/>
        <v/>
      </c>
      <c r="Q82" s="93" t="str">
        <f t="shared" si="39"/>
        <v/>
      </c>
      <c r="R82" s="93" t="str">
        <f t="shared" si="40"/>
        <v/>
      </c>
      <c r="S82" s="93">
        <f t="shared" si="41"/>
        <v>1</v>
      </c>
      <c r="T82" s="91">
        <f t="shared" si="42"/>
        <v>0</v>
      </c>
      <c r="AB82" s="93">
        <f t="shared" si="43"/>
        <v>3.2</v>
      </c>
      <c r="AC82" s="93">
        <f t="shared" si="44"/>
        <v>3.1</v>
      </c>
      <c r="AD82" s="93">
        <f t="shared" si="45"/>
        <v>3.6</v>
      </c>
      <c r="AE82" s="93">
        <f t="shared" si="46"/>
        <v>3.4</v>
      </c>
      <c r="AF82" s="93">
        <f t="shared" si="47"/>
        <v>3.1</v>
      </c>
      <c r="AG82" s="93">
        <f t="shared" si="48"/>
        <v>3.3</v>
      </c>
      <c r="AH82" s="93">
        <f t="shared" si="49"/>
        <v>4.5</v>
      </c>
      <c r="AI82" s="93">
        <f t="shared" si="50"/>
        <v>3.6</v>
      </c>
      <c r="AJ82" s="93">
        <f t="shared" si="51"/>
        <v>2.4</v>
      </c>
      <c r="AK82" s="93">
        <f t="shared" si="52"/>
        <v>2.4</v>
      </c>
      <c r="AN82" s="93">
        <f t="shared" si="53"/>
        <v>3.2</v>
      </c>
      <c r="AO82" s="91">
        <v>0</v>
      </c>
      <c r="AP82" s="91">
        <v>0</v>
      </c>
      <c r="AQ82" s="91">
        <v>15</v>
      </c>
      <c r="AR82" s="91">
        <v>1</v>
      </c>
      <c r="AS82" s="91">
        <v>0</v>
      </c>
      <c r="AT82" s="92"/>
      <c r="AV82" s="93">
        <f t="shared" si="54"/>
        <v>3.1</v>
      </c>
      <c r="AW82" s="91">
        <v>0</v>
      </c>
      <c r="AX82" s="91">
        <v>0</v>
      </c>
      <c r="AY82" s="91">
        <v>15</v>
      </c>
      <c r="AZ82" s="91">
        <v>0.5</v>
      </c>
      <c r="BA82" s="91">
        <v>0</v>
      </c>
      <c r="BB82" s="92"/>
      <c r="BD82" s="93">
        <f t="shared" si="55"/>
        <v>3.6</v>
      </c>
      <c r="BE82" s="91">
        <v>0</v>
      </c>
      <c r="BF82" s="91">
        <v>0</v>
      </c>
      <c r="BG82" s="91">
        <v>15.5</v>
      </c>
      <c r="BH82" s="91">
        <v>2.5</v>
      </c>
      <c r="BI82" s="91">
        <v>0</v>
      </c>
      <c r="BJ82" s="92"/>
      <c r="BL82" s="93">
        <f t="shared" si="56"/>
        <v>3.4</v>
      </c>
      <c r="BM82" s="91">
        <v>0</v>
      </c>
      <c r="BN82" s="91">
        <v>0</v>
      </c>
      <c r="BO82" s="91">
        <v>17</v>
      </c>
      <c r="BP82" s="91">
        <v>0</v>
      </c>
      <c r="BQ82" s="91">
        <v>0</v>
      </c>
      <c r="BR82" s="92"/>
      <c r="BT82" s="93">
        <f t="shared" si="57"/>
        <v>3.1</v>
      </c>
      <c r="BU82" s="91">
        <v>0</v>
      </c>
      <c r="BV82" s="91">
        <v>0</v>
      </c>
      <c r="BW82" s="91">
        <v>15.5</v>
      </c>
      <c r="BX82" s="91">
        <v>0</v>
      </c>
      <c r="BY82" s="91">
        <v>0</v>
      </c>
      <c r="BZ82" s="92"/>
      <c r="CB82" s="93">
        <f t="shared" si="58"/>
        <v>3.3</v>
      </c>
      <c r="CC82" s="91">
        <v>0</v>
      </c>
      <c r="CD82" s="91">
        <v>0</v>
      </c>
      <c r="CE82" s="91">
        <v>16.5</v>
      </c>
      <c r="CF82" s="91">
        <v>0</v>
      </c>
      <c r="CG82" s="91">
        <v>0</v>
      </c>
      <c r="CJ82" s="93">
        <f t="shared" si="59"/>
        <v>4.5</v>
      </c>
      <c r="CL82" s="91">
        <v>0</v>
      </c>
      <c r="CM82" s="91">
        <v>18</v>
      </c>
      <c r="CN82" s="91">
        <v>0</v>
      </c>
      <c r="CO82" s="91">
        <v>0</v>
      </c>
      <c r="CR82" s="93">
        <f t="shared" si="60"/>
        <v>3.6</v>
      </c>
      <c r="CS82" s="91">
        <v>0</v>
      </c>
      <c r="CT82" s="91">
        <v>0</v>
      </c>
      <c r="CU82" s="91">
        <v>18</v>
      </c>
      <c r="CV82" s="91">
        <v>0</v>
      </c>
      <c r="CW82" s="91">
        <v>0</v>
      </c>
      <c r="CZ82" s="93">
        <f t="shared" si="61"/>
        <v>2.4</v>
      </c>
      <c r="DA82" s="91">
        <v>0</v>
      </c>
      <c r="DB82" s="91">
        <v>0</v>
      </c>
      <c r="DC82" s="91">
        <v>12</v>
      </c>
      <c r="DD82" s="91">
        <v>0</v>
      </c>
      <c r="DE82" s="91">
        <v>0</v>
      </c>
      <c r="DH82" s="93">
        <f t="shared" si="62"/>
        <v>2.4</v>
      </c>
      <c r="DI82" s="91">
        <v>0</v>
      </c>
      <c r="DJ82" s="91">
        <v>0</v>
      </c>
      <c r="DK82" s="91">
        <v>12</v>
      </c>
      <c r="DL82" s="91">
        <v>0</v>
      </c>
      <c r="DM82" s="91">
        <v>0</v>
      </c>
    </row>
    <row r="83" spans="3:117">
      <c r="C83" s="92">
        <f t="shared" si="63"/>
        <v>45739</v>
      </c>
      <c r="D83" s="93">
        <f t="shared" si="32"/>
        <v>12.25</v>
      </c>
      <c r="E83" s="93">
        <f t="shared" si="33"/>
        <v>12.25</v>
      </c>
      <c r="F83" s="93">
        <f t="shared" si="33"/>
        <v>12.25</v>
      </c>
      <c r="G83" s="93" t="str">
        <f t="shared" si="33"/>
        <v/>
      </c>
      <c r="H83" s="93" t="str">
        <f t="shared" si="33"/>
        <v/>
      </c>
      <c r="I83" s="93" t="str">
        <f t="shared" si="33"/>
        <v/>
      </c>
      <c r="J83" s="93" t="str">
        <f t="shared" si="33"/>
        <v/>
      </c>
      <c r="K83" s="93" t="str">
        <f t="shared" si="33"/>
        <v/>
      </c>
      <c r="L83" s="93" t="str">
        <f t="shared" si="34"/>
        <v/>
      </c>
      <c r="M83" s="93" t="str">
        <f t="shared" si="35"/>
        <v/>
      </c>
      <c r="N83" s="93">
        <f t="shared" si="36"/>
        <v>2</v>
      </c>
      <c r="O83" s="93" t="str">
        <f t="shared" si="37"/>
        <v/>
      </c>
      <c r="P83" s="93" t="str">
        <f t="shared" si="38"/>
        <v/>
      </c>
      <c r="Q83" s="93" t="str">
        <f t="shared" si="39"/>
        <v/>
      </c>
      <c r="R83" s="93" t="str">
        <f t="shared" si="40"/>
        <v/>
      </c>
      <c r="S83" s="93">
        <f t="shared" si="41"/>
        <v>2</v>
      </c>
      <c r="T83" s="91">
        <f t="shared" si="42"/>
        <v>4.3808800852329341e-002</v>
      </c>
      <c r="AB83" s="93">
        <f t="shared" si="43"/>
        <v>5.9</v>
      </c>
      <c r="AC83" s="93">
        <f t="shared" si="44"/>
        <v>7.8</v>
      </c>
      <c r="AD83" s="93">
        <f t="shared" si="45"/>
        <v>10.4</v>
      </c>
      <c r="AE83" s="93">
        <f t="shared" si="46"/>
        <v>11.6</v>
      </c>
      <c r="AF83" s="93">
        <f t="shared" si="47"/>
        <v>8.5</v>
      </c>
      <c r="AG83" s="93">
        <f t="shared" si="48"/>
        <v>8.6</v>
      </c>
      <c r="AH83" s="93">
        <f t="shared" si="49"/>
        <v>12.25</v>
      </c>
      <c r="AI83" s="93">
        <f t="shared" si="50"/>
        <v>6.1</v>
      </c>
      <c r="AJ83" s="93">
        <f t="shared" si="51"/>
        <v>6.6</v>
      </c>
      <c r="AK83" s="93">
        <f t="shared" si="52"/>
        <v>9.6999999999999993</v>
      </c>
      <c r="AN83" s="93">
        <f t="shared" si="53"/>
        <v>5.9</v>
      </c>
      <c r="AO83" s="91">
        <v>0</v>
      </c>
      <c r="AP83" s="91">
        <v>29</v>
      </c>
      <c r="AQ83" s="91">
        <v>0.5</v>
      </c>
      <c r="AR83" s="91">
        <v>0</v>
      </c>
      <c r="AS83" s="91">
        <v>0</v>
      </c>
      <c r="AT83" s="92"/>
      <c r="AV83" s="93">
        <f t="shared" si="54"/>
        <v>7.8</v>
      </c>
      <c r="AW83" s="91">
        <v>0</v>
      </c>
      <c r="AX83" s="91">
        <v>39</v>
      </c>
      <c r="AY83" s="91">
        <v>0</v>
      </c>
      <c r="AZ83" s="91">
        <v>0</v>
      </c>
      <c r="BA83" s="91">
        <v>0</v>
      </c>
      <c r="BB83" s="92"/>
      <c r="BD83" s="93">
        <f t="shared" si="55"/>
        <v>10.4</v>
      </c>
      <c r="BE83" s="91">
        <v>0</v>
      </c>
      <c r="BF83" s="91">
        <v>52</v>
      </c>
      <c r="BG83" s="91">
        <v>0</v>
      </c>
      <c r="BH83" s="91">
        <v>0</v>
      </c>
      <c r="BI83" s="91">
        <v>0</v>
      </c>
      <c r="BJ83" s="92"/>
      <c r="BL83" s="93">
        <f t="shared" si="56"/>
        <v>11.6</v>
      </c>
      <c r="BM83" s="91">
        <v>0</v>
      </c>
      <c r="BN83" s="91">
        <v>58</v>
      </c>
      <c r="BO83" s="91">
        <v>0</v>
      </c>
      <c r="BP83" s="91">
        <v>0</v>
      </c>
      <c r="BQ83" s="91">
        <v>0</v>
      </c>
      <c r="BR83" s="92"/>
      <c r="BT83" s="93">
        <f t="shared" si="57"/>
        <v>8.5</v>
      </c>
      <c r="BU83" s="91">
        <v>0</v>
      </c>
      <c r="BV83" s="91">
        <v>42</v>
      </c>
      <c r="BW83" s="91">
        <v>0.5</v>
      </c>
      <c r="BX83" s="91">
        <v>0</v>
      </c>
      <c r="BY83" s="91">
        <v>0</v>
      </c>
      <c r="BZ83" s="92"/>
      <c r="CB83" s="93">
        <f t="shared" si="58"/>
        <v>8.6</v>
      </c>
      <c r="CC83" s="91">
        <v>0</v>
      </c>
      <c r="CD83" s="91">
        <v>43</v>
      </c>
      <c r="CE83" s="91">
        <v>0</v>
      </c>
      <c r="CF83" s="91">
        <v>0</v>
      </c>
      <c r="CG83" s="91">
        <v>0</v>
      </c>
      <c r="CJ83" s="93">
        <f t="shared" si="59"/>
        <v>12.25</v>
      </c>
      <c r="CL83" s="91">
        <v>49</v>
      </c>
      <c r="CM83" s="91">
        <v>0</v>
      </c>
      <c r="CN83" s="91">
        <v>0</v>
      </c>
      <c r="CO83" s="91">
        <v>0</v>
      </c>
      <c r="CR83" s="93">
        <f t="shared" si="60"/>
        <v>6.1</v>
      </c>
      <c r="CS83" s="91">
        <v>0</v>
      </c>
      <c r="CT83" s="91">
        <v>30.5</v>
      </c>
      <c r="CU83" s="91">
        <v>0</v>
      </c>
      <c r="CV83" s="91">
        <v>0</v>
      </c>
      <c r="CW83" s="91">
        <v>0</v>
      </c>
      <c r="CZ83" s="93">
        <f t="shared" si="61"/>
        <v>6.6</v>
      </c>
      <c r="DA83" s="91">
        <v>0</v>
      </c>
      <c r="DB83" s="91">
        <v>33</v>
      </c>
      <c r="DC83" s="91">
        <v>0</v>
      </c>
      <c r="DD83" s="91">
        <v>0</v>
      </c>
      <c r="DE83" s="91">
        <v>0</v>
      </c>
      <c r="DH83" s="93">
        <f t="shared" si="62"/>
        <v>9.6999999999999993</v>
      </c>
      <c r="DI83" s="91">
        <v>0</v>
      </c>
      <c r="DJ83" s="91">
        <v>48.5</v>
      </c>
      <c r="DK83" s="91">
        <v>0</v>
      </c>
      <c r="DL83" s="91">
        <v>0</v>
      </c>
      <c r="DM83" s="91">
        <v>0</v>
      </c>
    </row>
    <row r="84" spans="3:117">
      <c r="C84" s="92">
        <f t="shared" si="63"/>
        <v>45740</v>
      </c>
      <c r="D84" s="93">
        <f t="shared" si="32"/>
        <v>0.125</v>
      </c>
      <c r="E84" s="93">
        <f t="shared" si="33"/>
        <v>0.125</v>
      </c>
      <c r="F84" s="93" t="str">
        <f t="shared" si="33"/>
        <v/>
      </c>
      <c r="G84" s="93" t="str">
        <f t="shared" si="33"/>
        <v/>
      </c>
      <c r="H84" s="93" t="str">
        <f t="shared" si="33"/>
        <v/>
      </c>
      <c r="I84" s="93" t="str">
        <f t="shared" si="33"/>
        <v/>
      </c>
      <c r="J84" s="93" t="str">
        <f t="shared" si="33"/>
        <v/>
      </c>
      <c r="K84" s="93" t="str">
        <f t="shared" si="33"/>
        <v/>
      </c>
      <c r="L84" s="93" t="str">
        <f t="shared" si="34"/>
        <v/>
      </c>
      <c r="M84" s="93">
        <f t="shared" si="35"/>
        <v>1</v>
      </c>
      <c r="N84" s="93" t="str">
        <f t="shared" si="36"/>
        <v/>
      </c>
      <c r="O84" s="93" t="str">
        <f t="shared" si="37"/>
        <v/>
      </c>
      <c r="P84" s="93" t="str">
        <f t="shared" si="38"/>
        <v/>
      </c>
      <c r="Q84" s="93" t="str">
        <f t="shared" si="39"/>
        <v/>
      </c>
      <c r="R84" s="93" t="str">
        <f t="shared" si="40"/>
        <v/>
      </c>
      <c r="S84" s="93">
        <f t="shared" si="41"/>
        <v>1</v>
      </c>
      <c r="T84" s="91">
        <f t="shared" si="42"/>
        <v>0</v>
      </c>
      <c r="AB84" s="93">
        <f t="shared" si="43"/>
        <v>2.4</v>
      </c>
      <c r="AC84" s="93">
        <f t="shared" si="44"/>
        <v>4.0999999999999996</v>
      </c>
      <c r="AD84" s="93">
        <f t="shared" si="45"/>
        <v>3.3</v>
      </c>
      <c r="AE84" s="93">
        <f t="shared" si="46"/>
        <v>3.8</v>
      </c>
      <c r="AF84" s="93">
        <f t="shared" si="47"/>
        <v>6</v>
      </c>
      <c r="AG84" s="93">
        <f t="shared" si="48"/>
        <v>5.5</v>
      </c>
      <c r="AH84" s="93">
        <f t="shared" si="49"/>
        <v>0.125</v>
      </c>
      <c r="AI84" s="93">
        <f t="shared" si="50"/>
        <v>6.7</v>
      </c>
      <c r="AJ84" s="93">
        <f t="shared" si="51"/>
        <v>4.2</v>
      </c>
      <c r="AK84" s="93">
        <f t="shared" si="52"/>
        <v>4.0999999999999996</v>
      </c>
      <c r="AN84" s="93">
        <f t="shared" si="53"/>
        <v>2.4</v>
      </c>
      <c r="AO84" s="91">
        <v>9</v>
      </c>
      <c r="AP84" s="91">
        <v>0</v>
      </c>
      <c r="AQ84" s="91">
        <v>0.5</v>
      </c>
      <c r="AR84" s="91">
        <v>0</v>
      </c>
      <c r="AS84" s="91">
        <v>2.5</v>
      </c>
      <c r="AT84" s="92"/>
      <c r="AV84" s="93">
        <f t="shared" si="54"/>
        <v>4.0999999999999996</v>
      </c>
      <c r="AW84" s="91">
        <v>12</v>
      </c>
      <c r="AX84" s="91">
        <v>8.5</v>
      </c>
      <c r="AY84" s="91">
        <v>0</v>
      </c>
      <c r="AZ84" s="91">
        <v>0</v>
      </c>
      <c r="BA84" s="91">
        <v>0</v>
      </c>
      <c r="BB84" s="92"/>
      <c r="BD84" s="93">
        <f t="shared" si="55"/>
        <v>3.3</v>
      </c>
      <c r="BE84" s="91">
        <v>16</v>
      </c>
      <c r="BF84" s="91">
        <v>0</v>
      </c>
      <c r="BG84" s="91">
        <v>0</v>
      </c>
      <c r="BH84" s="91">
        <v>0</v>
      </c>
      <c r="BI84" s="91">
        <v>0.5</v>
      </c>
      <c r="BJ84" s="92"/>
      <c r="BL84" s="93">
        <f t="shared" si="56"/>
        <v>3.8</v>
      </c>
      <c r="BM84" s="91">
        <v>19</v>
      </c>
      <c r="BN84" s="91">
        <v>0</v>
      </c>
      <c r="BO84" s="91">
        <v>0</v>
      </c>
      <c r="BP84" s="91">
        <v>0</v>
      </c>
      <c r="BQ84" s="91">
        <v>0</v>
      </c>
      <c r="BR84" s="92"/>
      <c r="BT84" s="93">
        <f t="shared" si="57"/>
        <v>6</v>
      </c>
      <c r="BU84" s="91">
        <v>25</v>
      </c>
      <c r="BV84" s="91">
        <v>5</v>
      </c>
      <c r="BW84" s="91">
        <v>0</v>
      </c>
      <c r="BX84" s="91">
        <v>0</v>
      </c>
      <c r="BY84" s="91">
        <v>0</v>
      </c>
      <c r="BZ84" s="92"/>
      <c r="CB84" s="93">
        <f t="shared" si="58"/>
        <v>5.5</v>
      </c>
      <c r="CC84" s="91">
        <v>26.5</v>
      </c>
      <c r="CD84" s="91">
        <v>1</v>
      </c>
      <c r="CE84" s="91">
        <v>0</v>
      </c>
      <c r="CF84" s="91">
        <v>0</v>
      </c>
      <c r="CG84" s="91">
        <v>0</v>
      </c>
      <c r="CJ84" s="93">
        <f t="shared" si="59"/>
        <v>0.125</v>
      </c>
      <c r="CL84" s="91">
        <v>0</v>
      </c>
      <c r="CM84" s="91">
        <v>0.5</v>
      </c>
      <c r="CN84" s="91">
        <v>0</v>
      </c>
      <c r="CO84" s="91">
        <v>0</v>
      </c>
      <c r="CR84" s="93">
        <f t="shared" si="60"/>
        <v>6.7</v>
      </c>
      <c r="CS84" s="91">
        <v>33.5</v>
      </c>
      <c r="CT84" s="91">
        <v>0</v>
      </c>
      <c r="CU84" s="91">
        <v>0</v>
      </c>
      <c r="CV84" s="91">
        <v>0</v>
      </c>
      <c r="CW84" s="91">
        <v>0</v>
      </c>
      <c r="CZ84" s="93">
        <f t="shared" si="61"/>
        <v>4.2</v>
      </c>
      <c r="DA84" s="91">
        <v>21</v>
      </c>
      <c r="DB84" s="91">
        <v>0</v>
      </c>
      <c r="DC84" s="91">
        <v>0</v>
      </c>
      <c r="DD84" s="91">
        <v>0</v>
      </c>
      <c r="DE84" s="91">
        <v>0</v>
      </c>
      <c r="DH84" s="93">
        <f t="shared" si="62"/>
        <v>4.0999999999999996</v>
      </c>
      <c r="DI84" s="91">
        <v>20</v>
      </c>
      <c r="DJ84" s="91">
        <v>0</v>
      </c>
      <c r="DK84" s="91">
        <v>0.5</v>
      </c>
      <c r="DL84" s="91">
        <v>0</v>
      </c>
      <c r="DM84" s="91">
        <v>0</v>
      </c>
    </row>
    <row r="85" spans="3:117">
      <c r="C85" s="92">
        <f t="shared" si="63"/>
        <v>45741</v>
      </c>
      <c r="D85" s="93">
        <f t="shared" si="32"/>
        <v>1.75</v>
      </c>
      <c r="E85" s="93">
        <f t="shared" si="33"/>
        <v>1.75</v>
      </c>
      <c r="F85" s="93" t="str">
        <f t="shared" si="33"/>
        <v/>
      </c>
      <c r="G85" s="93" t="str">
        <f t="shared" si="33"/>
        <v/>
      </c>
      <c r="H85" s="93" t="str">
        <f t="shared" si="33"/>
        <v/>
      </c>
      <c r="I85" s="93" t="str">
        <f t="shared" si="33"/>
        <v/>
      </c>
      <c r="J85" s="93" t="str">
        <f t="shared" si="33"/>
        <v/>
      </c>
      <c r="K85" s="93" t="str">
        <f t="shared" si="33"/>
        <v/>
      </c>
      <c r="L85" s="93" t="str">
        <f t="shared" si="34"/>
        <v/>
      </c>
      <c r="M85" s="93">
        <f t="shared" si="35"/>
        <v>1</v>
      </c>
      <c r="N85" s="93" t="str">
        <f t="shared" si="36"/>
        <v/>
      </c>
      <c r="O85" s="93" t="str">
        <f t="shared" si="37"/>
        <v/>
      </c>
      <c r="P85" s="93" t="str">
        <f t="shared" si="38"/>
        <v/>
      </c>
      <c r="Q85" s="93" t="str">
        <f t="shared" si="39"/>
        <v/>
      </c>
      <c r="R85" s="93" t="str">
        <f t="shared" si="40"/>
        <v/>
      </c>
      <c r="S85" s="93">
        <f t="shared" si="41"/>
        <v>1</v>
      </c>
      <c r="T85" s="91">
        <f t="shared" si="42"/>
        <v>0</v>
      </c>
      <c r="AB85" s="93">
        <f t="shared" si="43"/>
        <v>3.2</v>
      </c>
      <c r="AC85" s="93">
        <f t="shared" si="44"/>
        <v>3</v>
      </c>
      <c r="AD85" s="93">
        <f t="shared" si="45"/>
        <v>2.8</v>
      </c>
      <c r="AE85" s="93">
        <f t="shared" si="46"/>
        <v>2.7</v>
      </c>
      <c r="AF85" s="93">
        <f t="shared" si="47"/>
        <v>5.3</v>
      </c>
      <c r="AG85" s="93">
        <f t="shared" si="48"/>
        <v>4.7</v>
      </c>
      <c r="AH85" s="93">
        <f t="shared" si="49"/>
        <v>1.75</v>
      </c>
      <c r="AI85" s="93">
        <f t="shared" si="50"/>
        <v>4</v>
      </c>
      <c r="AJ85" s="93">
        <f t="shared" si="51"/>
        <v>2.2000000000000002</v>
      </c>
      <c r="AK85" s="93">
        <f t="shared" si="52"/>
        <v>5.0999999999999996</v>
      </c>
      <c r="AN85" s="93">
        <f t="shared" si="53"/>
        <v>3.2</v>
      </c>
      <c r="AO85" s="91">
        <v>0</v>
      </c>
      <c r="AP85" s="91">
        <v>16</v>
      </c>
      <c r="AQ85" s="91">
        <v>0</v>
      </c>
      <c r="AR85" s="91">
        <v>0</v>
      </c>
      <c r="AS85" s="91">
        <v>0</v>
      </c>
      <c r="AT85" s="92"/>
      <c r="AV85" s="93">
        <f t="shared" si="54"/>
        <v>3</v>
      </c>
      <c r="AW85" s="91">
        <v>0</v>
      </c>
      <c r="AX85" s="91">
        <v>15</v>
      </c>
      <c r="AY85" s="91">
        <v>0</v>
      </c>
      <c r="AZ85" s="91">
        <v>0</v>
      </c>
      <c r="BA85" s="91">
        <v>0</v>
      </c>
      <c r="BB85" s="92"/>
      <c r="BD85" s="93">
        <f t="shared" si="55"/>
        <v>2.8</v>
      </c>
      <c r="BE85" s="91">
        <v>0</v>
      </c>
      <c r="BF85" s="91">
        <v>14</v>
      </c>
      <c r="BG85" s="91">
        <v>0</v>
      </c>
      <c r="BH85" s="91">
        <v>0</v>
      </c>
      <c r="BI85" s="91">
        <v>0</v>
      </c>
      <c r="BJ85" s="92"/>
      <c r="BL85" s="93">
        <f t="shared" si="56"/>
        <v>2.7</v>
      </c>
      <c r="BM85" s="91">
        <v>0</v>
      </c>
      <c r="BN85" s="91">
        <v>13.5</v>
      </c>
      <c r="BO85" s="91">
        <v>0</v>
      </c>
      <c r="BP85" s="91">
        <v>0</v>
      </c>
      <c r="BQ85" s="91">
        <v>0</v>
      </c>
      <c r="BR85" s="92"/>
      <c r="BT85" s="93">
        <f t="shared" si="57"/>
        <v>5.3</v>
      </c>
      <c r="BU85" s="91">
        <v>0</v>
      </c>
      <c r="BV85" s="91">
        <v>26.5</v>
      </c>
      <c r="BW85" s="91">
        <v>0</v>
      </c>
      <c r="BX85" s="91">
        <v>0</v>
      </c>
      <c r="BY85" s="91">
        <v>0</v>
      </c>
      <c r="BZ85" s="92"/>
      <c r="CB85" s="93">
        <f t="shared" si="58"/>
        <v>4.7</v>
      </c>
      <c r="CC85" s="91">
        <v>0</v>
      </c>
      <c r="CD85" s="91">
        <v>23.5</v>
      </c>
      <c r="CE85" s="91">
        <v>0</v>
      </c>
      <c r="CF85" s="91">
        <v>0</v>
      </c>
      <c r="CG85" s="91">
        <v>0</v>
      </c>
      <c r="CJ85" s="93">
        <f t="shared" si="59"/>
        <v>1.75</v>
      </c>
      <c r="CL85" s="91">
        <v>7</v>
      </c>
      <c r="CM85" s="91">
        <v>0</v>
      </c>
      <c r="CN85" s="91">
        <v>0</v>
      </c>
      <c r="CO85" s="91">
        <v>0</v>
      </c>
      <c r="CR85" s="93">
        <f t="shared" si="60"/>
        <v>4</v>
      </c>
      <c r="CS85" s="91">
        <v>5</v>
      </c>
      <c r="CT85" s="91">
        <v>15</v>
      </c>
      <c r="CU85" s="91">
        <v>0</v>
      </c>
      <c r="CV85" s="91">
        <v>0</v>
      </c>
      <c r="CW85" s="91">
        <v>0</v>
      </c>
      <c r="CZ85" s="93">
        <f t="shared" si="61"/>
        <v>2.2000000000000002</v>
      </c>
      <c r="DA85" s="91">
        <v>3</v>
      </c>
      <c r="DB85" s="91">
        <v>8</v>
      </c>
      <c r="DC85" s="91">
        <v>0</v>
      </c>
      <c r="DD85" s="91">
        <v>0</v>
      </c>
      <c r="DE85" s="91">
        <v>0</v>
      </c>
      <c r="DH85" s="93">
        <f t="shared" si="62"/>
        <v>5.0999999999999996</v>
      </c>
      <c r="DI85" s="91">
        <v>1</v>
      </c>
      <c r="DJ85" s="91">
        <v>24.5</v>
      </c>
      <c r="DK85" s="91">
        <v>0</v>
      </c>
      <c r="DL85" s="91">
        <v>0</v>
      </c>
      <c r="DM85" s="91">
        <v>0</v>
      </c>
    </row>
    <row r="86" spans="3:117">
      <c r="C86" s="92">
        <f t="shared" si="63"/>
        <v>45742</v>
      </c>
      <c r="D86" s="93">
        <f t="shared" si="32"/>
        <v>29.75</v>
      </c>
      <c r="E86" s="93">
        <f t="shared" si="33"/>
        <v>29.75</v>
      </c>
      <c r="F86" s="93">
        <f t="shared" si="33"/>
        <v>29.75</v>
      </c>
      <c r="G86" s="93">
        <f t="shared" si="33"/>
        <v>29.75</v>
      </c>
      <c r="H86" s="93" t="str">
        <f t="shared" si="33"/>
        <v/>
      </c>
      <c r="I86" s="93" t="str">
        <f t="shared" si="33"/>
        <v/>
      </c>
      <c r="J86" s="93" t="str">
        <f t="shared" si="33"/>
        <v/>
      </c>
      <c r="K86" s="93" t="str">
        <f t="shared" si="33"/>
        <v/>
      </c>
      <c r="L86" s="93" t="str">
        <f t="shared" si="34"/>
        <v/>
      </c>
      <c r="M86" s="93" t="str">
        <f t="shared" si="35"/>
        <v/>
      </c>
      <c r="N86" s="93" t="str">
        <f t="shared" si="36"/>
        <v/>
      </c>
      <c r="O86" s="93">
        <f t="shared" si="37"/>
        <v>3</v>
      </c>
      <c r="P86" s="93" t="str">
        <f t="shared" si="38"/>
        <v/>
      </c>
      <c r="Q86" s="93" t="str">
        <f t="shared" si="39"/>
        <v/>
      </c>
      <c r="R86" s="93" t="str">
        <f t="shared" si="40"/>
        <v/>
      </c>
      <c r="S86" s="93">
        <f t="shared" si="41"/>
        <v>3</v>
      </c>
      <c r="T86" s="91">
        <f t="shared" si="42"/>
        <v>6.7001695421209581e-002</v>
      </c>
      <c r="AB86" s="93">
        <f t="shared" si="43"/>
        <v>13.6</v>
      </c>
      <c r="AC86" s="93">
        <f t="shared" si="44"/>
        <v>14.7</v>
      </c>
      <c r="AD86" s="93">
        <f t="shared" si="45"/>
        <v>16.600000000000001</v>
      </c>
      <c r="AE86" s="93">
        <f t="shared" si="46"/>
        <v>22.2</v>
      </c>
      <c r="AF86" s="93">
        <f t="shared" si="47"/>
        <v>22</v>
      </c>
      <c r="AG86" s="93">
        <f t="shared" si="48"/>
        <v>22.3</v>
      </c>
      <c r="AH86" s="93">
        <f t="shared" si="49"/>
        <v>29.75</v>
      </c>
      <c r="AI86" s="93">
        <f t="shared" si="50"/>
        <v>15.8</v>
      </c>
      <c r="AJ86" s="93">
        <f t="shared" si="51"/>
        <v>16.600000000000001</v>
      </c>
      <c r="AK86" s="93">
        <f t="shared" si="52"/>
        <v>17.2</v>
      </c>
      <c r="AN86" s="93">
        <f t="shared" si="53"/>
        <v>13.6</v>
      </c>
      <c r="AO86" s="91">
        <v>2.5</v>
      </c>
      <c r="AP86" s="91">
        <v>25.5</v>
      </c>
      <c r="AQ86" s="91">
        <v>40</v>
      </c>
      <c r="AR86" s="91">
        <v>0</v>
      </c>
      <c r="AS86" s="91">
        <v>0</v>
      </c>
      <c r="AT86" s="92"/>
      <c r="AV86" s="93">
        <f t="shared" si="54"/>
        <v>14.7</v>
      </c>
      <c r="AW86" s="91">
        <v>2.5</v>
      </c>
      <c r="AX86" s="91">
        <v>26</v>
      </c>
      <c r="AY86" s="91">
        <v>45</v>
      </c>
      <c r="AZ86" s="91">
        <v>0</v>
      </c>
      <c r="BA86" s="91">
        <v>0</v>
      </c>
      <c r="BB86" s="92"/>
      <c r="BD86" s="93">
        <f t="shared" si="55"/>
        <v>16.600000000000001</v>
      </c>
      <c r="BE86" s="91">
        <v>2</v>
      </c>
      <c r="BF86" s="91">
        <v>26</v>
      </c>
      <c r="BG86" s="91">
        <v>55</v>
      </c>
      <c r="BH86" s="91">
        <v>0</v>
      </c>
      <c r="BI86" s="91">
        <v>0</v>
      </c>
      <c r="BJ86" s="92"/>
      <c r="BL86" s="93">
        <f t="shared" si="56"/>
        <v>22.2</v>
      </c>
      <c r="BM86" s="91">
        <v>4</v>
      </c>
      <c r="BN86" s="91">
        <v>27.5</v>
      </c>
      <c r="BO86" s="91">
        <v>79.5</v>
      </c>
      <c r="BP86" s="91">
        <v>0</v>
      </c>
      <c r="BQ86" s="91">
        <v>0</v>
      </c>
      <c r="BR86" s="92"/>
      <c r="BT86" s="93">
        <f t="shared" si="57"/>
        <v>22</v>
      </c>
      <c r="BU86" s="91">
        <v>12.5</v>
      </c>
      <c r="BV86" s="91">
        <v>40</v>
      </c>
      <c r="BW86" s="91">
        <v>57.5</v>
      </c>
      <c r="BX86" s="91">
        <v>0</v>
      </c>
      <c r="BY86" s="91">
        <v>0</v>
      </c>
      <c r="BZ86" s="92"/>
      <c r="CB86" s="93">
        <f t="shared" si="58"/>
        <v>22.3</v>
      </c>
      <c r="CC86" s="91">
        <v>7</v>
      </c>
      <c r="CD86" s="91">
        <v>33.5</v>
      </c>
      <c r="CE86" s="91">
        <v>71</v>
      </c>
      <c r="CF86" s="91">
        <v>0</v>
      </c>
      <c r="CG86" s="91">
        <v>0</v>
      </c>
      <c r="CJ86" s="93">
        <f t="shared" si="59"/>
        <v>29.75</v>
      </c>
      <c r="CL86" s="91">
        <v>25.5</v>
      </c>
      <c r="CM86" s="91">
        <v>93.5</v>
      </c>
      <c r="CN86" s="91">
        <v>0</v>
      </c>
      <c r="CO86" s="91">
        <v>0</v>
      </c>
      <c r="CR86" s="93">
        <f t="shared" si="60"/>
        <v>15.8</v>
      </c>
      <c r="CS86" s="91">
        <v>4</v>
      </c>
      <c r="CT86" s="91">
        <v>23.5</v>
      </c>
      <c r="CU86" s="91">
        <v>51.5</v>
      </c>
      <c r="CV86" s="91">
        <v>0</v>
      </c>
      <c r="CW86" s="91">
        <v>0</v>
      </c>
      <c r="CZ86" s="93">
        <f t="shared" si="61"/>
        <v>16.600000000000001</v>
      </c>
      <c r="DA86" s="91">
        <v>5</v>
      </c>
      <c r="DB86" s="91">
        <v>12</v>
      </c>
      <c r="DC86" s="91">
        <v>66</v>
      </c>
      <c r="DD86" s="91">
        <v>0</v>
      </c>
      <c r="DE86" s="91">
        <v>0</v>
      </c>
      <c r="DH86" s="93">
        <f t="shared" si="62"/>
        <v>17.2</v>
      </c>
      <c r="DI86" s="91">
        <v>4</v>
      </c>
      <c r="DJ86" s="91">
        <v>26.5</v>
      </c>
      <c r="DK86" s="91">
        <v>55.5</v>
      </c>
      <c r="DL86" s="91">
        <v>0</v>
      </c>
      <c r="DM86" s="91">
        <v>0</v>
      </c>
    </row>
    <row r="87" spans="3:117">
      <c r="C87" s="92">
        <f t="shared" si="63"/>
        <v>45743</v>
      </c>
      <c r="D87" s="93">
        <f t="shared" si="32"/>
        <v>0.25</v>
      </c>
      <c r="E87" s="93">
        <f t="shared" si="33"/>
        <v>0.25</v>
      </c>
      <c r="F87" s="93" t="str">
        <f t="shared" si="33"/>
        <v/>
      </c>
      <c r="G87" s="93" t="str">
        <f t="shared" si="33"/>
        <v/>
      </c>
      <c r="H87" s="93" t="str">
        <f t="shared" si="33"/>
        <v/>
      </c>
      <c r="I87" s="93" t="str">
        <f t="shared" si="33"/>
        <v/>
      </c>
      <c r="J87" s="93" t="str">
        <f t="shared" si="33"/>
        <v/>
      </c>
      <c r="K87" s="93" t="str">
        <f t="shared" si="33"/>
        <v/>
      </c>
      <c r="L87" s="93" t="str">
        <f t="shared" si="34"/>
        <v/>
      </c>
      <c r="M87" s="93">
        <f t="shared" si="35"/>
        <v>1</v>
      </c>
      <c r="N87" s="93" t="str">
        <f t="shared" si="36"/>
        <v/>
      </c>
      <c r="O87" s="93" t="str">
        <f t="shared" si="37"/>
        <v/>
      </c>
      <c r="P87" s="93" t="str">
        <f t="shared" si="38"/>
        <v/>
      </c>
      <c r="Q87" s="93" t="str">
        <f t="shared" si="39"/>
        <v/>
      </c>
      <c r="R87" s="93" t="str">
        <f t="shared" si="40"/>
        <v/>
      </c>
      <c r="S87" s="93">
        <f t="shared" si="41"/>
        <v>1</v>
      </c>
      <c r="T87" s="91">
        <f t="shared" si="42"/>
        <v>0</v>
      </c>
      <c r="AB87" s="93">
        <f t="shared" si="43"/>
        <v>13.5</v>
      </c>
      <c r="AC87" s="93">
        <f t="shared" si="44"/>
        <v>10.8</v>
      </c>
      <c r="AD87" s="93">
        <f t="shared" si="45"/>
        <v>12.9</v>
      </c>
      <c r="AE87" s="93">
        <f t="shared" si="46"/>
        <v>13.5</v>
      </c>
      <c r="AF87" s="93">
        <f t="shared" si="47"/>
        <v>15.3</v>
      </c>
      <c r="AG87" s="93">
        <f t="shared" si="48"/>
        <v>14.6</v>
      </c>
      <c r="AH87" s="93">
        <f t="shared" si="49"/>
        <v>0.25</v>
      </c>
      <c r="AI87" s="93">
        <f t="shared" si="50"/>
        <v>15.3</v>
      </c>
      <c r="AJ87" s="93">
        <f t="shared" si="51"/>
        <v>9.4</v>
      </c>
      <c r="AK87" s="93">
        <f t="shared" si="52"/>
        <v>8.5</v>
      </c>
      <c r="AN87" s="93">
        <f t="shared" si="53"/>
        <v>13.5</v>
      </c>
      <c r="AO87" s="91">
        <v>63.5</v>
      </c>
      <c r="AP87" s="91">
        <v>0</v>
      </c>
      <c r="AQ87" s="91">
        <v>4</v>
      </c>
      <c r="AR87" s="91">
        <v>0</v>
      </c>
      <c r="AS87" s="91">
        <v>0</v>
      </c>
      <c r="AT87" s="92"/>
      <c r="AV87" s="93">
        <f t="shared" si="54"/>
        <v>10.8</v>
      </c>
      <c r="AW87" s="91">
        <v>53.5</v>
      </c>
      <c r="AX87" s="91">
        <v>0</v>
      </c>
      <c r="AY87" s="91">
        <v>0.5</v>
      </c>
      <c r="AZ87" s="91">
        <v>0</v>
      </c>
      <c r="BA87" s="91">
        <v>0</v>
      </c>
      <c r="BB87" s="92"/>
      <c r="BD87" s="93">
        <f t="shared" si="55"/>
        <v>12.9</v>
      </c>
      <c r="BE87" s="91">
        <v>64</v>
      </c>
      <c r="BF87" s="91">
        <v>0</v>
      </c>
      <c r="BG87" s="91">
        <v>0.5</v>
      </c>
      <c r="BH87" s="91">
        <v>0</v>
      </c>
      <c r="BI87" s="91">
        <v>0</v>
      </c>
      <c r="BJ87" s="92"/>
      <c r="BL87" s="93">
        <f t="shared" si="56"/>
        <v>13.5</v>
      </c>
      <c r="BM87" s="91">
        <v>67</v>
      </c>
      <c r="BN87" s="91">
        <v>0</v>
      </c>
      <c r="BO87" s="91">
        <v>0.5</v>
      </c>
      <c r="BP87" s="91">
        <v>0</v>
      </c>
      <c r="BQ87" s="91">
        <v>0</v>
      </c>
      <c r="BR87" s="92"/>
      <c r="BT87" s="93">
        <f t="shared" si="57"/>
        <v>15.3</v>
      </c>
      <c r="BU87" s="91">
        <v>76</v>
      </c>
      <c r="BV87" s="91">
        <v>0</v>
      </c>
      <c r="BW87" s="91">
        <v>0.5</v>
      </c>
      <c r="BX87" s="91">
        <v>0</v>
      </c>
      <c r="BY87" s="91">
        <v>0</v>
      </c>
      <c r="BZ87" s="92"/>
      <c r="CB87" s="93">
        <f t="shared" si="58"/>
        <v>14.6</v>
      </c>
      <c r="CC87" s="91">
        <v>72.5</v>
      </c>
      <c r="CD87" s="91">
        <v>0</v>
      </c>
      <c r="CE87" s="91">
        <v>0.5</v>
      </c>
      <c r="CF87" s="91">
        <v>0</v>
      </c>
      <c r="CG87" s="91">
        <v>0</v>
      </c>
      <c r="CJ87" s="93">
        <f t="shared" si="59"/>
        <v>0.25</v>
      </c>
      <c r="CL87" s="91">
        <v>0</v>
      </c>
      <c r="CM87" s="91">
        <v>1</v>
      </c>
      <c r="CN87" s="91">
        <v>0</v>
      </c>
      <c r="CO87" s="91">
        <v>0</v>
      </c>
      <c r="CR87" s="93">
        <f t="shared" si="60"/>
        <v>15.3</v>
      </c>
      <c r="CS87" s="91">
        <v>68</v>
      </c>
      <c r="CT87" s="91">
        <v>0</v>
      </c>
      <c r="CU87" s="91">
        <v>8.5</v>
      </c>
      <c r="CV87" s="91">
        <v>0</v>
      </c>
      <c r="CW87" s="91">
        <v>0</v>
      </c>
      <c r="CZ87" s="93">
        <f t="shared" si="61"/>
        <v>9.4</v>
      </c>
      <c r="DA87" s="91">
        <v>45.5</v>
      </c>
      <c r="DB87" s="91">
        <v>0.5</v>
      </c>
      <c r="DC87" s="91">
        <v>1</v>
      </c>
      <c r="DD87" s="91">
        <v>0</v>
      </c>
      <c r="DE87" s="91">
        <v>0</v>
      </c>
      <c r="DH87" s="93">
        <f t="shared" si="62"/>
        <v>8.5</v>
      </c>
      <c r="DI87" s="91">
        <v>42</v>
      </c>
      <c r="DJ87" s="91">
        <v>0</v>
      </c>
      <c r="DK87" s="91">
        <v>0.5</v>
      </c>
      <c r="DL87" s="91">
        <v>0</v>
      </c>
      <c r="DM87" s="91">
        <v>0</v>
      </c>
    </row>
    <row r="88" spans="3:117">
      <c r="C88" s="92">
        <f t="shared" si="63"/>
        <v>45744</v>
      </c>
      <c r="D88" s="93">
        <f t="shared" si="32"/>
        <v>31.375</v>
      </c>
      <c r="E88" s="93">
        <f t="shared" si="33"/>
        <v>31.375</v>
      </c>
      <c r="F88" s="93">
        <f t="shared" si="33"/>
        <v>31.375</v>
      </c>
      <c r="G88" s="93">
        <f t="shared" si="33"/>
        <v>31.375</v>
      </c>
      <c r="H88" s="93">
        <f t="shared" si="33"/>
        <v>31.375</v>
      </c>
      <c r="I88" s="93" t="str">
        <f t="shared" si="33"/>
        <v/>
      </c>
      <c r="J88" s="93" t="str">
        <f t="shared" si="33"/>
        <v/>
      </c>
      <c r="K88" s="93" t="str">
        <f t="shared" si="33"/>
        <v/>
      </c>
      <c r="L88" s="93" t="str">
        <f t="shared" si="34"/>
        <v/>
      </c>
      <c r="M88" s="93" t="str">
        <f t="shared" si="35"/>
        <v/>
      </c>
      <c r="N88" s="93" t="str">
        <f t="shared" si="36"/>
        <v/>
      </c>
      <c r="O88" s="93" t="str">
        <f t="shared" si="37"/>
        <v/>
      </c>
      <c r="P88" s="93">
        <f t="shared" si="38"/>
        <v>4</v>
      </c>
      <c r="Q88" s="93" t="str">
        <f t="shared" si="39"/>
        <v/>
      </c>
      <c r="R88" s="93" t="str">
        <f t="shared" si="40"/>
        <v/>
      </c>
      <c r="S88" s="93">
        <f t="shared" si="41"/>
        <v>4</v>
      </c>
      <c r="T88" s="91">
        <f t="shared" si="42"/>
        <v>0.14237860277007036</v>
      </c>
      <c r="AB88" s="93">
        <f t="shared" si="43"/>
        <v>8.3000000000000007</v>
      </c>
      <c r="AC88" s="93">
        <f t="shared" si="44"/>
        <v>13.9</v>
      </c>
      <c r="AD88" s="93">
        <f t="shared" si="45"/>
        <v>19.399999999999999</v>
      </c>
      <c r="AE88" s="93">
        <f t="shared" si="46"/>
        <v>25.7</v>
      </c>
      <c r="AF88" s="93">
        <f t="shared" si="47"/>
        <v>18.399999999999999</v>
      </c>
      <c r="AG88" s="93">
        <f t="shared" si="48"/>
        <v>24.2</v>
      </c>
      <c r="AH88" s="93">
        <f t="shared" si="49"/>
        <v>31.375</v>
      </c>
      <c r="AI88" s="93">
        <f t="shared" si="50"/>
        <v>10.7</v>
      </c>
      <c r="AJ88" s="93">
        <f t="shared" si="51"/>
        <v>20.100000000000001</v>
      </c>
      <c r="AK88" s="93">
        <f t="shared" si="52"/>
        <v>30.9</v>
      </c>
      <c r="AN88" s="93">
        <f t="shared" si="53"/>
        <v>8.3000000000000007</v>
      </c>
      <c r="AO88" s="91">
        <v>0.5</v>
      </c>
      <c r="AP88" s="91">
        <v>1.5</v>
      </c>
      <c r="AQ88" s="91">
        <v>0</v>
      </c>
      <c r="AR88" s="91">
        <v>24</v>
      </c>
      <c r="AS88" s="91">
        <v>15.5</v>
      </c>
      <c r="AT88" s="92"/>
      <c r="AV88" s="93">
        <f t="shared" si="54"/>
        <v>13.9</v>
      </c>
      <c r="AW88" s="91">
        <v>2.5</v>
      </c>
      <c r="AX88" s="91">
        <v>1</v>
      </c>
      <c r="AY88" s="91">
        <v>0</v>
      </c>
      <c r="AZ88" s="91">
        <v>56</v>
      </c>
      <c r="BA88" s="91">
        <v>10</v>
      </c>
      <c r="BB88" s="92"/>
      <c r="BD88" s="93">
        <f t="shared" si="55"/>
        <v>19.399999999999999</v>
      </c>
      <c r="BE88" s="91">
        <v>1.5</v>
      </c>
      <c r="BF88" s="91">
        <v>0.5</v>
      </c>
      <c r="BG88" s="91">
        <v>0</v>
      </c>
      <c r="BH88" s="91">
        <v>77.5</v>
      </c>
      <c r="BI88" s="91">
        <v>17.5</v>
      </c>
      <c r="BJ88" s="92"/>
      <c r="BL88" s="93">
        <f t="shared" si="56"/>
        <v>25.7</v>
      </c>
      <c r="BM88" s="91">
        <v>5</v>
      </c>
      <c r="BN88" s="91">
        <v>3</v>
      </c>
      <c r="BO88" s="91">
        <v>0</v>
      </c>
      <c r="BP88" s="91">
        <v>103.5</v>
      </c>
      <c r="BQ88" s="91">
        <v>17</v>
      </c>
      <c r="BR88" s="92"/>
      <c r="BT88" s="93">
        <f t="shared" si="57"/>
        <v>18.399999999999999</v>
      </c>
      <c r="BU88" s="91">
        <v>7.5</v>
      </c>
      <c r="BV88" s="91">
        <v>0.5</v>
      </c>
      <c r="BW88" s="91">
        <v>0</v>
      </c>
      <c r="BX88" s="91">
        <v>59.5</v>
      </c>
      <c r="BY88" s="91">
        <v>24.5</v>
      </c>
      <c r="BZ88" s="92"/>
      <c r="CB88" s="93">
        <f t="shared" si="58"/>
        <v>24.2</v>
      </c>
      <c r="CC88" s="91">
        <v>0.5</v>
      </c>
      <c r="CD88" s="91">
        <v>0</v>
      </c>
      <c r="CE88" s="91">
        <v>0</v>
      </c>
      <c r="CF88" s="91">
        <v>69.5</v>
      </c>
      <c r="CG88" s="91">
        <v>51</v>
      </c>
      <c r="CJ88" s="93">
        <f t="shared" si="59"/>
        <v>31.375</v>
      </c>
      <c r="CL88" s="91">
        <v>0</v>
      </c>
      <c r="CM88" s="91">
        <v>0</v>
      </c>
      <c r="CN88" s="91">
        <v>101</v>
      </c>
      <c r="CO88" s="91">
        <v>24.5</v>
      </c>
      <c r="CR88" s="93">
        <f t="shared" si="60"/>
        <v>10.7</v>
      </c>
      <c r="CS88" s="91">
        <v>0</v>
      </c>
      <c r="CT88" s="91">
        <v>0</v>
      </c>
      <c r="CU88" s="91">
        <v>0</v>
      </c>
      <c r="CV88" s="91">
        <v>44</v>
      </c>
      <c r="CW88" s="91">
        <v>9.5</v>
      </c>
      <c r="CZ88" s="93">
        <f t="shared" si="61"/>
        <v>20.100000000000001</v>
      </c>
      <c r="DA88" s="91">
        <v>0</v>
      </c>
      <c r="DB88" s="91">
        <v>0</v>
      </c>
      <c r="DC88" s="91">
        <v>0</v>
      </c>
      <c r="DD88" s="91">
        <v>83</v>
      </c>
      <c r="DE88" s="91">
        <v>17.5</v>
      </c>
      <c r="DH88" s="93">
        <f t="shared" si="62"/>
        <v>30.9</v>
      </c>
      <c r="DI88" s="91">
        <v>0</v>
      </c>
      <c r="DJ88" s="91">
        <v>0</v>
      </c>
      <c r="DK88" s="91">
        <v>0</v>
      </c>
      <c r="DL88" s="91">
        <v>104</v>
      </c>
      <c r="DM88" s="91">
        <v>50.5</v>
      </c>
    </row>
    <row r="89" spans="3:117">
      <c r="C89" s="92">
        <f t="shared" si="63"/>
        <v>45745</v>
      </c>
      <c r="D89" s="93">
        <f t="shared" si="32"/>
        <v>9.125</v>
      </c>
      <c r="E89" s="93">
        <f t="shared" si="33"/>
        <v>9.125</v>
      </c>
      <c r="F89" s="93" t="str">
        <f t="shared" si="33"/>
        <v/>
      </c>
      <c r="G89" s="93" t="str">
        <f t="shared" si="33"/>
        <v/>
      </c>
      <c r="H89" s="93" t="str">
        <f t="shared" si="33"/>
        <v/>
      </c>
      <c r="I89" s="93" t="str">
        <f t="shared" si="33"/>
        <v/>
      </c>
      <c r="J89" s="93" t="str">
        <f t="shared" si="33"/>
        <v/>
      </c>
      <c r="K89" s="93" t="str">
        <f t="shared" si="33"/>
        <v/>
      </c>
      <c r="L89" s="93" t="str">
        <f t="shared" si="34"/>
        <v/>
      </c>
      <c r="M89" s="93">
        <f t="shared" si="35"/>
        <v>1</v>
      </c>
      <c r="N89" s="93" t="str">
        <f t="shared" si="36"/>
        <v/>
      </c>
      <c r="O89" s="93" t="str">
        <f t="shared" si="37"/>
        <v/>
      </c>
      <c r="P89" s="93" t="str">
        <f t="shared" si="38"/>
        <v/>
      </c>
      <c r="Q89" s="93" t="str">
        <f t="shared" si="39"/>
        <v/>
      </c>
      <c r="R89" s="93" t="str">
        <f t="shared" si="40"/>
        <v/>
      </c>
      <c r="S89" s="93">
        <f t="shared" si="41"/>
        <v>1</v>
      </c>
      <c r="T89" s="91">
        <f t="shared" si="42"/>
        <v>0</v>
      </c>
      <c r="AB89" s="93">
        <f t="shared" si="43"/>
        <v>12.5</v>
      </c>
      <c r="AC89" s="93">
        <f t="shared" si="44"/>
        <v>17.5</v>
      </c>
      <c r="AD89" s="93">
        <f t="shared" si="45"/>
        <v>33.700000000000003</v>
      </c>
      <c r="AE89" s="93">
        <f t="shared" si="46"/>
        <v>36.1</v>
      </c>
      <c r="AF89" s="93">
        <f t="shared" si="47"/>
        <v>14.8</v>
      </c>
      <c r="AG89" s="93">
        <f t="shared" si="48"/>
        <v>15.1</v>
      </c>
      <c r="AH89" s="93">
        <f t="shared" si="49"/>
        <v>9.125</v>
      </c>
      <c r="AI89" s="93">
        <f t="shared" si="50"/>
        <v>13.4</v>
      </c>
      <c r="AJ89" s="93">
        <f t="shared" si="51"/>
        <v>9.1999999999999993</v>
      </c>
      <c r="AK89" s="93">
        <f t="shared" si="52"/>
        <v>17.3</v>
      </c>
      <c r="AN89" s="93">
        <f t="shared" si="53"/>
        <v>12.5</v>
      </c>
      <c r="AO89" s="91">
        <v>9</v>
      </c>
      <c r="AP89" s="91">
        <v>3.5</v>
      </c>
      <c r="AQ89" s="91">
        <v>1.5</v>
      </c>
      <c r="AR89" s="91">
        <v>34</v>
      </c>
      <c r="AS89" s="91">
        <v>14.5</v>
      </c>
      <c r="AT89" s="92"/>
      <c r="AV89" s="93">
        <f t="shared" si="54"/>
        <v>17.5</v>
      </c>
      <c r="AW89" s="91">
        <v>25</v>
      </c>
      <c r="AX89" s="91">
        <v>0</v>
      </c>
      <c r="AY89" s="91">
        <v>0</v>
      </c>
      <c r="AZ89" s="91">
        <v>39.5</v>
      </c>
      <c r="BA89" s="91">
        <v>23</v>
      </c>
      <c r="BB89" s="92"/>
      <c r="BD89" s="93">
        <f t="shared" si="55"/>
        <v>33.700000000000003</v>
      </c>
      <c r="BE89" s="91">
        <v>46.5</v>
      </c>
      <c r="BF89" s="91">
        <v>0</v>
      </c>
      <c r="BG89" s="91">
        <v>0</v>
      </c>
      <c r="BH89" s="91">
        <v>77</v>
      </c>
      <c r="BI89" s="91">
        <v>45</v>
      </c>
      <c r="BJ89" s="92"/>
      <c r="BL89" s="93">
        <f t="shared" si="56"/>
        <v>36.1</v>
      </c>
      <c r="BM89" s="91">
        <v>77</v>
      </c>
      <c r="BN89" s="91">
        <v>0</v>
      </c>
      <c r="BO89" s="91">
        <v>0</v>
      </c>
      <c r="BP89" s="91">
        <v>73.5</v>
      </c>
      <c r="BQ89" s="91">
        <v>30</v>
      </c>
      <c r="BR89" s="92"/>
      <c r="BT89" s="93">
        <f t="shared" si="57"/>
        <v>14.8</v>
      </c>
      <c r="BU89" s="91">
        <v>38</v>
      </c>
      <c r="BV89" s="91">
        <v>0</v>
      </c>
      <c r="BW89" s="91">
        <v>1.5</v>
      </c>
      <c r="BX89" s="91">
        <v>14.5</v>
      </c>
      <c r="BY89" s="91">
        <v>20</v>
      </c>
      <c r="BZ89" s="92"/>
      <c r="CB89" s="93">
        <f t="shared" si="58"/>
        <v>15.1</v>
      </c>
      <c r="CC89" s="91">
        <v>36</v>
      </c>
      <c r="CD89" s="91">
        <v>0</v>
      </c>
      <c r="CE89" s="91">
        <v>0.5</v>
      </c>
      <c r="CF89" s="91">
        <v>15</v>
      </c>
      <c r="CG89" s="91">
        <v>24</v>
      </c>
      <c r="CJ89" s="93">
        <f t="shared" si="59"/>
        <v>9.125</v>
      </c>
      <c r="CL89" s="91">
        <v>0</v>
      </c>
      <c r="CM89" s="91">
        <v>0</v>
      </c>
      <c r="CN89" s="91">
        <v>5</v>
      </c>
      <c r="CO89" s="91">
        <v>31.5</v>
      </c>
      <c r="CR89" s="93">
        <f t="shared" si="60"/>
        <v>13.4</v>
      </c>
      <c r="CS89" s="91">
        <v>25.5</v>
      </c>
      <c r="CT89" s="91">
        <v>0</v>
      </c>
      <c r="CU89" s="91">
        <v>2.5</v>
      </c>
      <c r="CV89" s="91">
        <v>1.5</v>
      </c>
      <c r="CW89" s="91">
        <v>37.5</v>
      </c>
      <c r="CZ89" s="93">
        <f t="shared" si="61"/>
        <v>9.1999999999999993</v>
      </c>
      <c r="DA89" s="91">
        <v>28</v>
      </c>
      <c r="DB89" s="91">
        <v>0</v>
      </c>
      <c r="DC89" s="91">
        <v>0</v>
      </c>
      <c r="DD89" s="91">
        <v>2</v>
      </c>
      <c r="DE89" s="91">
        <v>16</v>
      </c>
      <c r="DH89" s="93">
        <f t="shared" si="62"/>
        <v>17.3</v>
      </c>
      <c r="DI89" s="91">
        <v>32.5</v>
      </c>
      <c r="DJ89" s="91">
        <v>0</v>
      </c>
      <c r="DK89" s="91">
        <v>1.5</v>
      </c>
      <c r="DL89" s="91">
        <v>18.5</v>
      </c>
      <c r="DM89" s="91">
        <v>34</v>
      </c>
    </row>
    <row r="90" spans="3:117">
      <c r="C90" s="92">
        <f t="shared" si="63"/>
        <v>45746</v>
      </c>
      <c r="D90" s="93">
        <f t="shared" si="32"/>
        <v>11.375</v>
      </c>
      <c r="E90" s="93">
        <f t="shared" si="33"/>
        <v>11.375</v>
      </c>
      <c r="F90" s="93">
        <f t="shared" si="33"/>
        <v>11.375</v>
      </c>
      <c r="G90" s="93" t="str">
        <f t="shared" si="33"/>
        <v/>
      </c>
      <c r="H90" s="93" t="str">
        <f t="shared" si="33"/>
        <v/>
      </c>
      <c r="I90" s="93" t="str">
        <f t="shared" si="33"/>
        <v/>
      </c>
      <c r="J90" s="93" t="str">
        <f t="shared" si="33"/>
        <v/>
      </c>
      <c r="K90" s="93" t="str">
        <f t="shared" si="33"/>
        <v/>
      </c>
      <c r="L90" s="93" t="str">
        <f t="shared" si="34"/>
        <v/>
      </c>
      <c r="M90" s="93" t="str">
        <f t="shared" si="35"/>
        <v/>
      </c>
      <c r="N90" s="93">
        <f t="shared" si="36"/>
        <v>2</v>
      </c>
      <c r="O90" s="93" t="str">
        <f t="shared" si="37"/>
        <v/>
      </c>
      <c r="P90" s="93" t="str">
        <f t="shared" si="38"/>
        <v/>
      </c>
      <c r="Q90" s="93" t="str">
        <f t="shared" si="39"/>
        <v/>
      </c>
      <c r="R90" s="93" t="str">
        <f t="shared" si="40"/>
        <v/>
      </c>
      <c r="S90" s="93">
        <f t="shared" si="41"/>
        <v>2</v>
      </c>
      <c r="T90" s="91">
        <f t="shared" si="42"/>
        <v>4.3808800852329341e-002</v>
      </c>
      <c r="AB90" s="93">
        <f t="shared" si="43"/>
        <v>18.2</v>
      </c>
      <c r="AC90" s="93">
        <f t="shared" si="44"/>
        <v>30</v>
      </c>
      <c r="AD90" s="93">
        <f t="shared" si="45"/>
        <v>32.4</v>
      </c>
      <c r="AE90" s="93">
        <f t="shared" si="46"/>
        <v>34.299999999999997</v>
      </c>
      <c r="AF90" s="93">
        <f t="shared" si="47"/>
        <v>33.299999999999997</v>
      </c>
      <c r="AG90" s="93">
        <f t="shared" si="48"/>
        <v>30.8</v>
      </c>
      <c r="AH90" s="93">
        <f t="shared" si="49"/>
        <v>11.375</v>
      </c>
      <c r="AI90" s="93">
        <f t="shared" si="50"/>
        <v>16.899999999999999</v>
      </c>
      <c r="AJ90" s="93">
        <f t="shared" si="51"/>
        <v>15.9</v>
      </c>
      <c r="AK90" s="93">
        <f t="shared" si="52"/>
        <v>28.7</v>
      </c>
      <c r="AN90" s="93">
        <f t="shared" si="53"/>
        <v>18.2</v>
      </c>
      <c r="AO90" s="91">
        <v>34.5</v>
      </c>
      <c r="AP90" s="91">
        <v>0</v>
      </c>
      <c r="AQ90" s="91">
        <v>0.5</v>
      </c>
      <c r="AR90" s="91">
        <v>0</v>
      </c>
      <c r="AS90" s="91">
        <v>56</v>
      </c>
      <c r="AT90" s="92"/>
      <c r="AV90" s="93">
        <f t="shared" si="54"/>
        <v>30</v>
      </c>
      <c r="AW90" s="91">
        <v>93</v>
      </c>
      <c r="AX90" s="91">
        <v>0</v>
      </c>
      <c r="AY90" s="91">
        <v>0</v>
      </c>
      <c r="AZ90" s="91">
        <v>0</v>
      </c>
      <c r="BA90" s="91">
        <v>57</v>
      </c>
      <c r="BB90" s="92"/>
      <c r="BD90" s="93">
        <f t="shared" si="55"/>
        <v>32.4</v>
      </c>
      <c r="BE90" s="91">
        <v>103</v>
      </c>
      <c r="BF90" s="91">
        <v>0</v>
      </c>
      <c r="BG90" s="91">
        <v>0.5</v>
      </c>
      <c r="BH90" s="91">
        <v>0</v>
      </c>
      <c r="BI90" s="91">
        <v>58.5</v>
      </c>
      <c r="BJ90" s="92"/>
      <c r="BL90" s="93">
        <f t="shared" si="56"/>
        <v>34.299999999999997</v>
      </c>
      <c r="BM90" s="91">
        <v>118</v>
      </c>
      <c r="BN90" s="91">
        <v>0</v>
      </c>
      <c r="BO90" s="91">
        <v>0</v>
      </c>
      <c r="BP90" s="91">
        <v>0</v>
      </c>
      <c r="BQ90" s="91">
        <v>53.5</v>
      </c>
      <c r="BR90" s="92"/>
      <c r="BT90" s="93">
        <f t="shared" si="57"/>
        <v>33.299999999999997</v>
      </c>
      <c r="BU90" s="91">
        <v>111</v>
      </c>
      <c r="BV90" s="91">
        <v>0</v>
      </c>
      <c r="BW90" s="91">
        <v>0.5</v>
      </c>
      <c r="BX90" s="91">
        <v>0</v>
      </c>
      <c r="BY90" s="91">
        <v>55</v>
      </c>
      <c r="BZ90" s="92"/>
      <c r="CB90" s="93">
        <f t="shared" si="58"/>
        <v>30.8</v>
      </c>
      <c r="CC90" s="91">
        <v>103</v>
      </c>
      <c r="CD90" s="91">
        <v>0</v>
      </c>
      <c r="CE90" s="91">
        <v>0</v>
      </c>
      <c r="CF90" s="91">
        <v>0</v>
      </c>
      <c r="CG90" s="91">
        <v>51</v>
      </c>
      <c r="CJ90" s="93">
        <f t="shared" si="59"/>
        <v>11.375</v>
      </c>
      <c r="CL90" s="91">
        <v>0</v>
      </c>
      <c r="CM90" s="91">
        <v>1</v>
      </c>
      <c r="CN90" s="91">
        <v>0</v>
      </c>
      <c r="CO90" s="91">
        <v>44.5</v>
      </c>
      <c r="CR90" s="93">
        <f t="shared" si="60"/>
        <v>16.899999999999999</v>
      </c>
      <c r="CS90" s="91">
        <v>43</v>
      </c>
      <c r="CT90" s="91">
        <v>0</v>
      </c>
      <c r="CU90" s="91">
        <v>1</v>
      </c>
      <c r="CV90" s="91">
        <v>0</v>
      </c>
      <c r="CW90" s="91">
        <v>40.5</v>
      </c>
      <c r="CZ90" s="93">
        <f t="shared" si="61"/>
        <v>15.9</v>
      </c>
      <c r="DA90" s="91">
        <v>38</v>
      </c>
      <c r="DB90" s="91">
        <v>0</v>
      </c>
      <c r="DC90" s="91">
        <v>0</v>
      </c>
      <c r="DD90" s="91">
        <v>0</v>
      </c>
      <c r="DE90" s="91">
        <v>41.5</v>
      </c>
      <c r="DH90" s="93">
        <f t="shared" si="62"/>
        <v>28.7</v>
      </c>
      <c r="DI90" s="91">
        <v>91.5</v>
      </c>
      <c r="DJ90" s="91">
        <v>0</v>
      </c>
      <c r="DK90" s="91">
        <v>0</v>
      </c>
      <c r="DL90" s="91">
        <v>0</v>
      </c>
      <c r="DM90" s="91">
        <v>52</v>
      </c>
    </row>
    <row r="91" spans="3:117">
      <c r="C91" s="92">
        <f t="shared" si="63"/>
        <v>45747</v>
      </c>
      <c r="D91" s="93">
        <f t="shared" si="32"/>
        <v>0.125</v>
      </c>
      <c r="E91" s="93">
        <f t="shared" si="33"/>
        <v>0.125</v>
      </c>
      <c r="F91" s="93" t="str">
        <f t="shared" si="33"/>
        <v/>
      </c>
      <c r="G91" s="93" t="str">
        <f t="shared" si="33"/>
        <v/>
      </c>
      <c r="H91" s="93" t="str">
        <f t="shared" si="33"/>
        <v/>
      </c>
      <c r="I91" s="93" t="str">
        <f t="shared" si="33"/>
        <v/>
      </c>
      <c r="J91" s="93" t="str">
        <f t="shared" si="33"/>
        <v/>
      </c>
      <c r="K91" s="93" t="str">
        <f t="shared" si="33"/>
        <v/>
      </c>
      <c r="L91" s="93" t="str">
        <f t="shared" si="34"/>
        <v/>
      </c>
      <c r="M91" s="93">
        <f t="shared" si="35"/>
        <v>1</v>
      </c>
      <c r="N91" s="93" t="str">
        <f t="shared" si="36"/>
        <v/>
      </c>
      <c r="O91" s="93" t="str">
        <f t="shared" si="37"/>
        <v/>
      </c>
      <c r="P91" s="93" t="str">
        <f t="shared" si="38"/>
        <v/>
      </c>
      <c r="Q91" s="93" t="str">
        <f t="shared" si="39"/>
        <v/>
      </c>
      <c r="R91" s="93" t="str">
        <f t="shared" si="40"/>
        <v/>
      </c>
      <c r="S91" s="93">
        <f t="shared" si="41"/>
        <v>1</v>
      </c>
      <c r="T91" s="91">
        <f t="shared" si="42"/>
        <v>0</v>
      </c>
      <c r="AB91" s="93">
        <f t="shared" si="43"/>
        <v>0.4</v>
      </c>
      <c r="AC91" s="93">
        <f t="shared" si="44"/>
        <v>0.4</v>
      </c>
      <c r="AD91" s="93">
        <f t="shared" si="45"/>
        <v>0</v>
      </c>
      <c r="AE91" s="93">
        <f t="shared" si="46"/>
        <v>0.1</v>
      </c>
      <c r="AF91" s="93">
        <f t="shared" si="47"/>
        <v>0</v>
      </c>
      <c r="AG91" s="93">
        <f t="shared" si="48"/>
        <v>0.1</v>
      </c>
      <c r="AH91" s="93">
        <f t="shared" si="49"/>
        <v>0.125</v>
      </c>
      <c r="AI91" s="93">
        <f t="shared" si="50"/>
        <v>0</v>
      </c>
      <c r="AJ91" s="93">
        <f t="shared" si="51"/>
        <v>0.2</v>
      </c>
      <c r="AK91" s="93">
        <f t="shared" si="52"/>
        <v>0.2</v>
      </c>
      <c r="AN91" s="93">
        <f t="shared" si="53"/>
        <v>0.4</v>
      </c>
      <c r="AO91" s="91">
        <v>0</v>
      </c>
      <c r="AP91" s="91">
        <v>0</v>
      </c>
      <c r="AQ91" s="91">
        <v>2</v>
      </c>
      <c r="AR91" s="91">
        <v>0</v>
      </c>
      <c r="AS91" s="91">
        <v>0</v>
      </c>
      <c r="AT91" s="92"/>
      <c r="AV91" s="93">
        <f t="shared" si="54"/>
        <v>0.4</v>
      </c>
      <c r="AW91" s="91">
        <v>0</v>
      </c>
      <c r="AX91" s="91">
        <v>0</v>
      </c>
      <c r="AY91" s="91">
        <v>2</v>
      </c>
      <c r="AZ91" s="91">
        <v>0</v>
      </c>
      <c r="BA91" s="91">
        <v>0</v>
      </c>
      <c r="BB91" s="92"/>
      <c r="BD91" s="93">
        <f t="shared" si="55"/>
        <v>0</v>
      </c>
      <c r="BE91" s="91">
        <v>0</v>
      </c>
      <c r="BF91" s="91">
        <v>0</v>
      </c>
      <c r="BG91" s="91">
        <v>0</v>
      </c>
      <c r="BH91" s="91">
        <v>0</v>
      </c>
      <c r="BI91" s="91">
        <v>0</v>
      </c>
      <c r="BJ91" s="92"/>
      <c r="BL91" s="93">
        <f t="shared" si="56"/>
        <v>0.1</v>
      </c>
      <c r="BM91" s="91">
        <v>0</v>
      </c>
      <c r="BN91" s="91">
        <v>0</v>
      </c>
      <c r="BO91" s="91">
        <v>0.5</v>
      </c>
      <c r="BP91" s="91">
        <v>0</v>
      </c>
      <c r="BQ91" s="91">
        <v>0</v>
      </c>
      <c r="BR91" s="92"/>
      <c r="BT91" s="93">
        <f t="shared" si="57"/>
        <v>0</v>
      </c>
      <c r="BU91" s="91">
        <v>0</v>
      </c>
      <c r="BV91" s="91">
        <v>0</v>
      </c>
      <c r="BW91" s="91">
        <v>0</v>
      </c>
      <c r="BX91" s="91">
        <v>0</v>
      </c>
      <c r="BY91" s="91">
        <v>0</v>
      </c>
      <c r="BZ91" s="92"/>
      <c r="CB91" s="93">
        <f t="shared" si="58"/>
        <v>0.1</v>
      </c>
      <c r="CC91" s="91">
        <v>0</v>
      </c>
      <c r="CD91" s="91">
        <v>0</v>
      </c>
      <c r="CE91" s="91">
        <v>0</v>
      </c>
      <c r="CF91" s="91">
        <v>0</v>
      </c>
      <c r="CG91" s="91">
        <v>0.5</v>
      </c>
      <c r="CJ91" s="93">
        <f t="shared" si="59"/>
        <v>0.125</v>
      </c>
      <c r="CL91" s="91">
        <v>0</v>
      </c>
      <c r="CM91" s="91">
        <v>0</v>
      </c>
      <c r="CN91" s="91">
        <v>0</v>
      </c>
      <c r="CO91" s="91">
        <v>0.5</v>
      </c>
      <c r="CR91" s="93">
        <f t="shared" si="60"/>
        <v>0</v>
      </c>
      <c r="CS91" s="91">
        <v>0</v>
      </c>
      <c r="CT91" s="91">
        <v>0</v>
      </c>
      <c r="CU91" s="91">
        <v>0</v>
      </c>
      <c r="CV91" s="91">
        <v>0</v>
      </c>
      <c r="CW91" s="91">
        <v>0</v>
      </c>
      <c r="CZ91" s="93">
        <f t="shared" si="61"/>
        <v>0.2</v>
      </c>
      <c r="DA91" s="91">
        <v>0</v>
      </c>
      <c r="DB91" s="91">
        <v>0</v>
      </c>
      <c r="DC91" s="91">
        <v>0</v>
      </c>
      <c r="DD91" s="91">
        <v>0</v>
      </c>
      <c r="DE91" s="91">
        <v>1</v>
      </c>
      <c r="DH91" s="93">
        <f t="shared" si="62"/>
        <v>0.2</v>
      </c>
      <c r="DI91" s="91">
        <v>0</v>
      </c>
      <c r="DJ91" s="91">
        <v>0</v>
      </c>
      <c r="DK91" s="91">
        <v>0</v>
      </c>
      <c r="DL91" s="91">
        <v>0</v>
      </c>
      <c r="DM91" s="91">
        <v>1</v>
      </c>
    </row>
    <row r="92" spans="3:117">
      <c r="C92" s="92">
        <f t="shared" si="63"/>
        <v>45748</v>
      </c>
      <c r="D92" s="93">
        <f t="shared" si="32"/>
        <v>1</v>
      </c>
      <c r="E92" s="93">
        <f t="shared" si="33"/>
        <v>1</v>
      </c>
      <c r="F92" s="93" t="str">
        <f t="shared" si="33"/>
        <v/>
      </c>
      <c r="G92" s="93" t="str">
        <f t="shared" si="33"/>
        <v/>
      </c>
      <c r="H92" s="93" t="str">
        <f t="shared" si="33"/>
        <v/>
      </c>
      <c r="I92" s="93" t="str">
        <f t="shared" si="33"/>
        <v/>
      </c>
      <c r="J92" s="93" t="str">
        <f t="shared" si="33"/>
        <v/>
      </c>
      <c r="K92" s="93" t="str">
        <f t="shared" si="33"/>
        <v/>
      </c>
      <c r="L92" s="93" t="str">
        <f t="shared" si="34"/>
        <v/>
      </c>
      <c r="M92" s="93">
        <f t="shared" si="35"/>
        <v>1</v>
      </c>
      <c r="N92" s="93" t="str">
        <f t="shared" si="36"/>
        <v/>
      </c>
      <c r="O92" s="93" t="str">
        <f t="shared" si="37"/>
        <v/>
      </c>
      <c r="P92" s="93" t="str">
        <f t="shared" si="38"/>
        <v/>
      </c>
      <c r="Q92" s="93" t="str">
        <f t="shared" si="39"/>
        <v/>
      </c>
      <c r="R92" s="93" t="str">
        <f t="shared" si="40"/>
        <v/>
      </c>
      <c r="S92" s="93">
        <f t="shared" si="41"/>
        <v>1</v>
      </c>
      <c r="T92" s="91">
        <f t="shared" si="42"/>
        <v>0</v>
      </c>
      <c r="AB92" s="93">
        <f t="shared" si="43"/>
        <v>4.7</v>
      </c>
      <c r="AC92" s="93">
        <f t="shared" si="44"/>
        <v>6.2</v>
      </c>
      <c r="AD92" s="93">
        <f t="shared" si="45"/>
        <v>5.8</v>
      </c>
      <c r="AE92" s="93">
        <f t="shared" si="46"/>
        <v>2.5</v>
      </c>
      <c r="AF92" s="93">
        <f t="shared" si="47"/>
        <v>4.2</v>
      </c>
      <c r="AG92" s="93">
        <f t="shared" si="48"/>
        <v>3</v>
      </c>
      <c r="AH92" s="93">
        <f t="shared" si="49"/>
        <v>1</v>
      </c>
      <c r="AI92" s="93">
        <f t="shared" si="50"/>
        <v>2.7</v>
      </c>
      <c r="AJ92" s="93">
        <f t="shared" si="51"/>
        <v>0.1</v>
      </c>
      <c r="AK92" s="93">
        <f t="shared" si="52"/>
        <v>0.2</v>
      </c>
      <c r="AN92" s="93">
        <f t="shared" si="53"/>
        <v>4.7</v>
      </c>
      <c r="AO92" s="91">
        <v>0</v>
      </c>
      <c r="AP92" s="91">
        <v>0</v>
      </c>
      <c r="AQ92" s="91">
        <v>23</v>
      </c>
      <c r="AR92" s="91">
        <v>0</v>
      </c>
      <c r="AS92" s="91">
        <v>0.5</v>
      </c>
      <c r="AT92" s="92"/>
      <c r="AV92" s="93">
        <f t="shared" si="54"/>
        <v>6.2</v>
      </c>
      <c r="AW92" s="91">
        <v>0</v>
      </c>
      <c r="AX92" s="91">
        <v>0</v>
      </c>
      <c r="AY92" s="91">
        <v>31</v>
      </c>
      <c r="AZ92" s="91">
        <v>0</v>
      </c>
      <c r="BA92" s="91">
        <v>0</v>
      </c>
      <c r="BB92" s="92"/>
      <c r="BD92" s="93">
        <f t="shared" si="55"/>
        <v>5.8</v>
      </c>
      <c r="BE92" s="91">
        <v>0</v>
      </c>
      <c r="BF92" s="91">
        <v>0</v>
      </c>
      <c r="BG92" s="91">
        <v>28</v>
      </c>
      <c r="BH92" s="91">
        <v>0</v>
      </c>
      <c r="BI92" s="91">
        <v>1</v>
      </c>
      <c r="BJ92" s="92"/>
      <c r="BL92" s="93">
        <f t="shared" si="56"/>
        <v>2.5</v>
      </c>
      <c r="BM92" s="91">
        <v>0</v>
      </c>
      <c r="BN92" s="91">
        <v>0</v>
      </c>
      <c r="BO92" s="91">
        <v>12</v>
      </c>
      <c r="BP92" s="91">
        <v>0</v>
      </c>
      <c r="BQ92" s="91">
        <v>0.5</v>
      </c>
      <c r="BR92" s="92"/>
      <c r="BT92" s="93">
        <f t="shared" si="57"/>
        <v>4.2</v>
      </c>
      <c r="BU92" s="91">
        <v>0</v>
      </c>
      <c r="BV92" s="91">
        <v>0</v>
      </c>
      <c r="BW92" s="91">
        <v>13</v>
      </c>
      <c r="BX92" s="91">
        <v>0</v>
      </c>
      <c r="BY92" s="91">
        <v>8</v>
      </c>
      <c r="BZ92" s="92"/>
      <c r="CB92" s="93">
        <f t="shared" si="58"/>
        <v>3</v>
      </c>
      <c r="CC92" s="91">
        <v>0</v>
      </c>
      <c r="CD92" s="91">
        <v>0</v>
      </c>
      <c r="CE92" s="91">
        <v>5</v>
      </c>
      <c r="CF92" s="91">
        <v>0</v>
      </c>
      <c r="CG92" s="91">
        <v>10</v>
      </c>
      <c r="CJ92" s="93">
        <f t="shared" si="59"/>
        <v>1</v>
      </c>
      <c r="CL92" s="91">
        <v>0</v>
      </c>
      <c r="CM92" s="91">
        <v>4</v>
      </c>
      <c r="CN92" s="91">
        <v>0</v>
      </c>
      <c r="CO92" s="91">
        <v>0</v>
      </c>
      <c r="CR92" s="93">
        <f t="shared" si="60"/>
        <v>2.7</v>
      </c>
      <c r="CS92" s="91">
        <v>0</v>
      </c>
      <c r="CT92" s="91">
        <v>0</v>
      </c>
      <c r="CU92" s="91">
        <v>13.5</v>
      </c>
      <c r="CV92" s="91">
        <v>0</v>
      </c>
      <c r="CW92" s="91">
        <v>0</v>
      </c>
      <c r="CZ92" s="93">
        <f t="shared" si="61"/>
        <v>0.1</v>
      </c>
      <c r="DA92" s="91">
        <v>0</v>
      </c>
      <c r="DB92" s="91">
        <v>0</v>
      </c>
      <c r="DC92" s="91">
        <v>0.5</v>
      </c>
      <c r="DD92" s="91">
        <v>0</v>
      </c>
      <c r="DE92" s="91">
        <v>0</v>
      </c>
      <c r="DH92" s="93">
        <f t="shared" si="62"/>
        <v>0.2</v>
      </c>
      <c r="DI92" s="91">
        <v>0</v>
      </c>
      <c r="DJ92" s="91">
        <v>0</v>
      </c>
      <c r="DK92" s="91">
        <v>0</v>
      </c>
      <c r="DL92" s="91">
        <v>0</v>
      </c>
      <c r="DM92" s="91">
        <v>1</v>
      </c>
    </row>
    <row r="93" spans="3:117">
      <c r="C93" s="92">
        <f t="shared" si="63"/>
        <v>45749</v>
      </c>
      <c r="D93" s="93">
        <f t="shared" si="32"/>
        <v>7.375</v>
      </c>
      <c r="E93" s="93">
        <f t="shared" si="33"/>
        <v>7.375</v>
      </c>
      <c r="F93" s="93" t="str">
        <f t="shared" si="33"/>
        <v/>
      </c>
      <c r="G93" s="93" t="str">
        <f t="shared" si="33"/>
        <v/>
      </c>
      <c r="H93" s="93" t="str">
        <f t="shared" si="33"/>
        <v/>
      </c>
      <c r="I93" s="93" t="str">
        <f t="shared" si="33"/>
        <v/>
      </c>
      <c r="J93" s="93" t="str">
        <f t="shared" si="33"/>
        <v/>
      </c>
      <c r="K93" s="93" t="str">
        <f t="shared" si="33"/>
        <v/>
      </c>
      <c r="L93" s="93" t="str">
        <f t="shared" si="34"/>
        <v/>
      </c>
      <c r="M93" s="93">
        <f t="shared" si="35"/>
        <v>1</v>
      </c>
      <c r="N93" s="93" t="str">
        <f t="shared" si="36"/>
        <v/>
      </c>
      <c r="O93" s="93" t="str">
        <f t="shared" si="37"/>
        <v/>
      </c>
      <c r="P93" s="93" t="str">
        <f t="shared" si="38"/>
        <v/>
      </c>
      <c r="Q93" s="93" t="str">
        <f t="shared" si="39"/>
        <v/>
      </c>
      <c r="R93" s="93" t="str">
        <f t="shared" si="40"/>
        <v/>
      </c>
      <c r="S93" s="93">
        <f t="shared" si="41"/>
        <v>1</v>
      </c>
      <c r="T93" s="91">
        <f t="shared" si="42"/>
        <v>0</v>
      </c>
      <c r="AB93" s="93">
        <f t="shared" si="43"/>
        <v>9.1</v>
      </c>
      <c r="AC93" s="93">
        <f t="shared" si="44"/>
        <v>7.4</v>
      </c>
      <c r="AD93" s="93">
        <f t="shared" si="45"/>
        <v>9.5</v>
      </c>
      <c r="AE93" s="93">
        <f t="shared" si="46"/>
        <v>8.9</v>
      </c>
      <c r="AF93" s="93">
        <f t="shared" si="47"/>
        <v>9.3000000000000007</v>
      </c>
      <c r="AG93" s="93">
        <f t="shared" si="48"/>
        <v>7.2</v>
      </c>
      <c r="AH93" s="93">
        <f t="shared" si="49"/>
        <v>7.375</v>
      </c>
      <c r="AI93" s="93">
        <f t="shared" si="50"/>
        <v>6.1</v>
      </c>
      <c r="AJ93" s="93">
        <f t="shared" si="51"/>
        <v>7.4</v>
      </c>
      <c r="AK93" s="93">
        <f t="shared" si="52"/>
        <v>5.5</v>
      </c>
      <c r="AN93" s="93">
        <f t="shared" si="53"/>
        <v>9.1</v>
      </c>
      <c r="AO93" s="91">
        <v>0.5</v>
      </c>
      <c r="AP93" s="91">
        <v>0</v>
      </c>
      <c r="AQ93" s="91">
        <v>0</v>
      </c>
      <c r="AR93" s="91">
        <v>0</v>
      </c>
      <c r="AS93" s="91">
        <v>45</v>
      </c>
      <c r="AT93" s="92"/>
      <c r="AV93" s="93">
        <f t="shared" si="54"/>
        <v>7.4</v>
      </c>
      <c r="AW93" s="91">
        <v>0.5</v>
      </c>
      <c r="AX93" s="91">
        <v>0</v>
      </c>
      <c r="AY93" s="91">
        <v>0</v>
      </c>
      <c r="AZ93" s="91">
        <v>0</v>
      </c>
      <c r="BA93" s="91">
        <v>36.5</v>
      </c>
      <c r="BB93" s="92"/>
      <c r="BD93" s="93">
        <f t="shared" si="55"/>
        <v>9.5</v>
      </c>
      <c r="BE93" s="91">
        <v>0</v>
      </c>
      <c r="BF93" s="91">
        <v>0</v>
      </c>
      <c r="BG93" s="91">
        <v>0.5</v>
      </c>
      <c r="BH93" s="91">
        <v>0</v>
      </c>
      <c r="BI93" s="91">
        <v>47</v>
      </c>
      <c r="BJ93" s="92"/>
      <c r="BL93" s="93">
        <f t="shared" si="56"/>
        <v>8.9</v>
      </c>
      <c r="BM93" s="91">
        <v>0</v>
      </c>
      <c r="BN93" s="91">
        <v>0</v>
      </c>
      <c r="BO93" s="91">
        <v>0</v>
      </c>
      <c r="BP93" s="91">
        <v>0</v>
      </c>
      <c r="BQ93" s="91">
        <v>44.5</v>
      </c>
      <c r="BR93" s="92"/>
      <c r="BT93" s="93">
        <f t="shared" si="57"/>
        <v>9.3000000000000007</v>
      </c>
      <c r="BU93" s="91">
        <v>0.5</v>
      </c>
      <c r="BV93" s="91">
        <v>0</v>
      </c>
      <c r="BW93" s="91">
        <v>2.5</v>
      </c>
      <c r="BX93" s="91">
        <v>0</v>
      </c>
      <c r="BY93" s="91">
        <v>43.5</v>
      </c>
      <c r="BZ93" s="92"/>
      <c r="CB93" s="93">
        <f t="shared" si="58"/>
        <v>7.2</v>
      </c>
      <c r="CC93" s="91">
        <v>0</v>
      </c>
      <c r="CD93" s="91">
        <v>0.5</v>
      </c>
      <c r="CE93" s="91">
        <v>1.5</v>
      </c>
      <c r="CF93" s="91">
        <v>0</v>
      </c>
      <c r="CG93" s="91">
        <v>34</v>
      </c>
      <c r="CJ93" s="93">
        <f t="shared" si="59"/>
        <v>7.375</v>
      </c>
      <c r="CL93" s="91">
        <v>0</v>
      </c>
      <c r="CM93" s="91">
        <v>0</v>
      </c>
      <c r="CN93" s="91">
        <v>0</v>
      </c>
      <c r="CO93" s="91">
        <v>29.5</v>
      </c>
      <c r="CR93" s="93">
        <f t="shared" si="60"/>
        <v>6.1</v>
      </c>
      <c r="CS93" s="91">
        <v>0</v>
      </c>
      <c r="CT93" s="91">
        <v>0</v>
      </c>
      <c r="CU93" s="91">
        <v>0</v>
      </c>
      <c r="CV93" s="91">
        <v>0</v>
      </c>
      <c r="CW93" s="91">
        <v>30.5</v>
      </c>
      <c r="CZ93" s="93">
        <f t="shared" si="61"/>
        <v>7.4</v>
      </c>
      <c r="DA93" s="91">
        <v>0</v>
      </c>
      <c r="DB93" s="91">
        <v>0</v>
      </c>
      <c r="DC93" s="91">
        <v>0</v>
      </c>
      <c r="DD93" s="91">
        <v>0</v>
      </c>
      <c r="DE93" s="91">
        <v>37</v>
      </c>
      <c r="DH93" s="93">
        <f t="shared" si="62"/>
        <v>5.5</v>
      </c>
      <c r="DI93" s="91">
        <v>0</v>
      </c>
      <c r="DJ93" s="91">
        <v>0</v>
      </c>
      <c r="DK93" s="91">
        <v>0.5</v>
      </c>
      <c r="DL93" s="91">
        <v>0</v>
      </c>
      <c r="DM93" s="91">
        <v>27</v>
      </c>
    </row>
    <row r="94" spans="3:117">
      <c r="C94" s="92">
        <f t="shared" si="63"/>
        <v>45750</v>
      </c>
      <c r="D94" s="93">
        <f t="shared" si="32"/>
        <v>7.75</v>
      </c>
      <c r="E94" s="93">
        <f t="shared" si="33"/>
        <v>7.75</v>
      </c>
      <c r="F94" s="93" t="str">
        <f t="shared" si="33"/>
        <v/>
      </c>
      <c r="G94" s="93" t="str">
        <f t="shared" si="33"/>
        <v/>
      </c>
      <c r="H94" s="93" t="str">
        <f t="shared" si="33"/>
        <v/>
      </c>
      <c r="I94" s="93" t="str">
        <f t="shared" si="33"/>
        <v/>
      </c>
      <c r="J94" s="93" t="str">
        <f t="shared" si="33"/>
        <v/>
      </c>
      <c r="K94" s="93" t="str">
        <f t="shared" si="33"/>
        <v/>
      </c>
      <c r="L94" s="93" t="str">
        <f t="shared" si="34"/>
        <v/>
      </c>
      <c r="M94" s="93">
        <f t="shared" si="35"/>
        <v>1</v>
      </c>
      <c r="N94" s="93" t="str">
        <f t="shared" si="36"/>
        <v/>
      </c>
      <c r="O94" s="93" t="str">
        <f t="shared" si="37"/>
        <v/>
      </c>
      <c r="P94" s="93" t="str">
        <f t="shared" si="38"/>
        <v/>
      </c>
      <c r="Q94" s="93" t="str">
        <f t="shared" si="39"/>
        <v/>
      </c>
      <c r="R94" s="93" t="str">
        <f t="shared" si="40"/>
        <v/>
      </c>
      <c r="S94" s="93">
        <f t="shared" si="41"/>
        <v>1</v>
      </c>
      <c r="T94" s="91">
        <f t="shared" si="42"/>
        <v>0</v>
      </c>
      <c r="AB94" s="93">
        <f t="shared" si="43"/>
        <v>3.7</v>
      </c>
      <c r="AC94" s="93">
        <f t="shared" si="44"/>
        <v>7.7</v>
      </c>
      <c r="AD94" s="93">
        <f t="shared" si="45"/>
        <v>5.5</v>
      </c>
      <c r="AE94" s="93">
        <f t="shared" si="46"/>
        <v>6</v>
      </c>
      <c r="AF94" s="93">
        <f t="shared" si="47"/>
        <v>9</v>
      </c>
      <c r="AG94" s="93">
        <f t="shared" si="48"/>
        <v>9</v>
      </c>
      <c r="AH94" s="93">
        <f t="shared" si="49"/>
        <v>7.75</v>
      </c>
      <c r="AI94" s="93">
        <f t="shared" si="50"/>
        <v>5.7</v>
      </c>
      <c r="AJ94" s="93">
        <f t="shared" si="51"/>
        <v>5.0999999999999996</v>
      </c>
      <c r="AK94" s="93">
        <f t="shared" si="52"/>
        <v>3.8</v>
      </c>
      <c r="AN94" s="93">
        <f t="shared" si="53"/>
        <v>3.7</v>
      </c>
      <c r="AO94" s="91">
        <v>0</v>
      </c>
      <c r="AP94" s="91">
        <v>0</v>
      </c>
      <c r="AQ94" s="91">
        <v>18.5</v>
      </c>
      <c r="AR94" s="91">
        <v>0</v>
      </c>
      <c r="AS94" s="91">
        <v>0</v>
      </c>
      <c r="AT94" s="92"/>
      <c r="AV94" s="93">
        <f t="shared" si="54"/>
        <v>7.7</v>
      </c>
      <c r="AW94" s="91">
        <v>0</v>
      </c>
      <c r="AX94" s="91">
        <v>0</v>
      </c>
      <c r="AY94" s="91">
        <v>38.5</v>
      </c>
      <c r="AZ94" s="91">
        <v>0</v>
      </c>
      <c r="BA94" s="91">
        <v>0</v>
      </c>
      <c r="BB94" s="92"/>
      <c r="BD94" s="93">
        <f t="shared" si="55"/>
        <v>5.5</v>
      </c>
      <c r="BE94" s="91">
        <v>0</v>
      </c>
      <c r="BF94" s="91">
        <v>0</v>
      </c>
      <c r="BG94" s="91">
        <v>27.5</v>
      </c>
      <c r="BH94" s="91">
        <v>0</v>
      </c>
      <c r="BI94" s="91">
        <v>0</v>
      </c>
      <c r="BJ94" s="92"/>
      <c r="BL94" s="93">
        <f t="shared" si="56"/>
        <v>6</v>
      </c>
      <c r="BM94" s="91">
        <v>0</v>
      </c>
      <c r="BN94" s="91">
        <v>0</v>
      </c>
      <c r="BO94" s="91">
        <v>30</v>
      </c>
      <c r="BP94" s="91">
        <v>0</v>
      </c>
      <c r="BQ94" s="91">
        <v>0</v>
      </c>
      <c r="BR94" s="92"/>
      <c r="BT94" s="93">
        <f t="shared" si="57"/>
        <v>9</v>
      </c>
      <c r="BU94" s="91">
        <v>0</v>
      </c>
      <c r="BV94" s="91">
        <v>0</v>
      </c>
      <c r="BW94" s="91">
        <v>45</v>
      </c>
      <c r="BX94" s="91">
        <v>0</v>
      </c>
      <c r="BY94" s="91">
        <v>0</v>
      </c>
      <c r="BZ94" s="92"/>
      <c r="CB94" s="93">
        <f t="shared" si="58"/>
        <v>9</v>
      </c>
      <c r="CC94" s="91">
        <v>0</v>
      </c>
      <c r="CD94" s="91">
        <v>0</v>
      </c>
      <c r="CE94" s="91">
        <v>45</v>
      </c>
      <c r="CF94" s="91">
        <v>0</v>
      </c>
      <c r="CG94" s="91">
        <v>0</v>
      </c>
      <c r="CJ94" s="93">
        <f t="shared" si="59"/>
        <v>7.75</v>
      </c>
      <c r="CL94" s="91">
        <v>0</v>
      </c>
      <c r="CM94" s="91">
        <v>30</v>
      </c>
      <c r="CN94" s="91">
        <v>1</v>
      </c>
      <c r="CO94" s="91">
        <v>0</v>
      </c>
      <c r="CR94" s="93">
        <f t="shared" si="60"/>
        <v>5.7</v>
      </c>
      <c r="CS94" s="91">
        <v>0</v>
      </c>
      <c r="CT94" s="91">
        <v>0</v>
      </c>
      <c r="CU94" s="91">
        <v>28.5</v>
      </c>
      <c r="CV94" s="91">
        <v>0</v>
      </c>
      <c r="CW94" s="91">
        <v>0</v>
      </c>
      <c r="CZ94" s="93">
        <f t="shared" si="61"/>
        <v>5.0999999999999996</v>
      </c>
      <c r="DA94" s="91">
        <v>0</v>
      </c>
      <c r="DB94" s="91">
        <v>0</v>
      </c>
      <c r="DC94" s="91">
        <v>25.5</v>
      </c>
      <c r="DD94" s="91">
        <v>0</v>
      </c>
      <c r="DE94" s="91">
        <v>0</v>
      </c>
      <c r="DH94" s="93">
        <f t="shared" si="62"/>
        <v>3.8</v>
      </c>
      <c r="DI94" s="91">
        <v>0</v>
      </c>
      <c r="DJ94" s="91">
        <v>0</v>
      </c>
      <c r="DK94" s="91">
        <v>19</v>
      </c>
      <c r="DL94" s="91">
        <v>0</v>
      </c>
      <c r="DM94" s="91">
        <v>0</v>
      </c>
    </row>
    <row r="95" spans="3:117">
      <c r="C95" s="92">
        <f t="shared" si="63"/>
        <v>45751</v>
      </c>
      <c r="D95" s="93">
        <f t="shared" si="32"/>
        <v>10.125</v>
      </c>
      <c r="E95" s="93">
        <f t="shared" si="33"/>
        <v>10.125</v>
      </c>
      <c r="F95" s="93">
        <f t="shared" si="33"/>
        <v>10.125</v>
      </c>
      <c r="G95" s="93" t="str">
        <f t="shared" si="33"/>
        <v/>
      </c>
      <c r="H95" s="93" t="str">
        <f t="shared" si="33"/>
        <v/>
      </c>
      <c r="I95" s="93" t="str">
        <f t="shared" si="33"/>
        <v/>
      </c>
      <c r="J95" s="93" t="str">
        <f t="shared" si="33"/>
        <v/>
      </c>
      <c r="K95" s="93" t="str">
        <f t="shared" si="33"/>
        <v/>
      </c>
      <c r="L95" s="93" t="str">
        <f t="shared" si="34"/>
        <v/>
      </c>
      <c r="M95" s="93" t="str">
        <f t="shared" si="35"/>
        <v/>
      </c>
      <c r="N95" s="93">
        <f t="shared" si="36"/>
        <v>2</v>
      </c>
      <c r="O95" s="93" t="str">
        <f t="shared" si="37"/>
        <v/>
      </c>
      <c r="P95" s="93" t="str">
        <f t="shared" si="38"/>
        <v/>
      </c>
      <c r="Q95" s="93" t="str">
        <f t="shared" si="39"/>
        <v/>
      </c>
      <c r="R95" s="93" t="str">
        <f t="shared" si="40"/>
        <v/>
      </c>
      <c r="S95" s="93">
        <f t="shared" si="41"/>
        <v>2</v>
      </c>
      <c r="T95" s="91">
        <f t="shared" si="42"/>
        <v>4.3808800852329341e-002</v>
      </c>
      <c r="AB95" s="93">
        <f t="shared" si="43"/>
        <v>14.9</v>
      </c>
      <c r="AC95" s="93">
        <f t="shared" si="44"/>
        <v>13.2</v>
      </c>
      <c r="AD95" s="93">
        <f t="shared" si="45"/>
        <v>16</v>
      </c>
      <c r="AE95" s="93">
        <f t="shared" si="46"/>
        <v>17.899999999999999</v>
      </c>
      <c r="AF95" s="93">
        <f t="shared" si="47"/>
        <v>21.5</v>
      </c>
      <c r="AG95" s="93">
        <f t="shared" si="48"/>
        <v>14.7</v>
      </c>
      <c r="AH95" s="93">
        <f t="shared" si="49"/>
        <v>10.125</v>
      </c>
      <c r="AI95" s="93">
        <f t="shared" si="50"/>
        <v>11.2</v>
      </c>
      <c r="AJ95" s="93">
        <f t="shared" si="51"/>
        <v>10</v>
      </c>
      <c r="AK95" s="93">
        <f t="shared" si="52"/>
        <v>9.1999999999999993</v>
      </c>
      <c r="AN95" s="93">
        <f t="shared" si="53"/>
        <v>14.9</v>
      </c>
      <c r="AO95" s="91">
        <v>31.5</v>
      </c>
      <c r="AP95" s="91">
        <v>0</v>
      </c>
      <c r="AQ95" s="91">
        <v>23.5</v>
      </c>
      <c r="AR95" s="91">
        <v>19.5</v>
      </c>
      <c r="AS95" s="91">
        <v>0</v>
      </c>
      <c r="AT95" s="92"/>
      <c r="AV95" s="93">
        <f t="shared" si="54"/>
        <v>13.2</v>
      </c>
      <c r="AW95" s="91">
        <v>28</v>
      </c>
      <c r="AX95" s="91">
        <v>0</v>
      </c>
      <c r="AY95" s="91">
        <v>27.5</v>
      </c>
      <c r="AZ95" s="91">
        <v>10.5</v>
      </c>
      <c r="BA95" s="91">
        <v>0</v>
      </c>
      <c r="BB95" s="92"/>
      <c r="BD95" s="93">
        <f t="shared" si="55"/>
        <v>16</v>
      </c>
      <c r="BE95" s="91">
        <v>40.5</v>
      </c>
      <c r="BF95" s="91">
        <v>0</v>
      </c>
      <c r="BG95" s="91">
        <v>23.5</v>
      </c>
      <c r="BH95" s="91">
        <v>16</v>
      </c>
      <c r="BI95" s="91">
        <v>0</v>
      </c>
      <c r="BJ95" s="92"/>
      <c r="BL95" s="93">
        <f t="shared" si="56"/>
        <v>17.899999999999999</v>
      </c>
      <c r="BM95" s="91">
        <v>43</v>
      </c>
      <c r="BN95" s="91">
        <v>0</v>
      </c>
      <c r="BO95" s="91">
        <v>24</v>
      </c>
      <c r="BP95" s="91">
        <v>22.5</v>
      </c>
      <c r="BQ95" s="91">
        <v>0</v>
      </c>
      <c r="BR95" s="92"/>
      <c r="BT95" s="93">
        <f t="shared" si="57"/>
        <v>21.5</v>
      </c>
      <c r="BU95" s="91">
        <v>59</v>
      </c>
      <c r="BV95" s="91">
        <v>0</v>
      </c>
      <c r="BW95" s="91">
        <v>25.5</v>
      </c>
      <c r="BX95" s="91">
        <v>23</v>
      </c>
      <c r="BY95" s="91">
        <v>0</v>
      </c>
      <c r="BZ95" s="92"/>
      <c r="CB95" s="93">
        <f t="shared" si="58"/>
        <v>14.7</v>
      </c>
      <c r="CC95" s="91">
        <v>38.5</v>
      </c>
      <c r="CD95" s="91">
        <v>0</v>
      </c>
      <c r="CE95" s="91">
        <v>17</v>
      </c>
      <c r="CF95" s="91">
        <v>18</v>
      </c>
      <c r="CG95" s="91">
        <v>0</v>
      </c>
      <c r="CJ95" s="93">
        <f t="shared" si="59"/>
        <v>10.125</v>
      </c>
      <c r="CL95" s="91">
        <v>0</v>
      </c>
      <c r="CM95" s="91">
        <v>18</v>
      </c>
      <c r="CN95" s="91">
        <v>22.5</v>
      </c>
      <c r="CO95" s="91">
        <v>0</v>
      </c>
      <c r="CR95" s="93">
        <f t="shared" si="60"/>
        <v>11.2</v>
      </c>
      <c r="CS95" s="91">
        <v>28.5</v>
      </c>
      <c r="CT95" s="91">
        <v>0</v>
      </c>
      <c r="CU95" s="91">
        <v>14</v>
      </c>
      <c r="CV95" s="91">
        <v>13.5</v>
      </c>
      <c r="CW95" s="91">
        <v>0</v>
      </c>
      <c r="CZ95" s="93">
        <f t="shared" si="61"/>
        <v>10</v>
      </c>
      <c r="DA95" s="91">
        <v>28</v>
      </c>
      <c r="DB95" s="91">
        <v>0</v>
      </c>
      <c r="DC95" s="91">
        <v>7</v>
      </c>
      <c r="DD95" s="91">
        <v>15</v>
      </c>
      <c r="DE95" s="91">
        <v>0</v>
      </c>
      <c r="DH95" s="93">
        <f t="shared" si="62"/>
        <v>9.1999999999999993</v>
      </c>
      <c r="DI95" s="91">
        <v>29.5</v>
      </c>
      <c r="DJ95" s="91">
        <v>0</v>
      </c>
      <c r="DK95" s="91">
        <v>5.5</v>
      </c>
      <c r="DL95" s="91">
        <v>11</v>
      </c>
      <c r="DM95" s="91">
        <v>0</v>
      </c>
    </row>
    <row r="96" spans="3:117">
      <c r="C96" s="92">
        <f t="shared" si="63"/>
        <v>45752</v>
      </c>
      <c r="D96" s="93">
        <f t="shared" si="32"/>
        <v>9.625</v>
      </c>
      <c r="E96" s="93">
        <f t="shared" si="33"/>
        <v>9.625</v>
      </c>
      <c r="F96" s="93" t="str">
        <f t="shared" si="33"/>
        <v/>
      </c>
      <c r="G96" s="93" t="str">
        <f t="shared" si="33"/>
        <v/>
      </c>
      <c r="H96" s="93" t="str">
        <f t="shared" si="33"/>
        <v/>
      </c>
      <c r="I96" s="93" t="str">
        <f t="shared" si="33"/>
        <v/>
      </c>
      <c r="J96" s="93" t="str">
        <f t="shared" si="33"/>
        <v/>
      </c>
      <c r="K96" s="93" t="str">
        <f t="shared" si="33"/>
        <v/>
      </c>
      <c r="L96" s="93" t="str">
        <f t="shared" si="34"/>
        <v/>
      </c>
      <c r="M96" s="93">
        <f t="shared" si="35"/>
        <v>1</v>
      </c>
      <c r="N96" s="93" t="str">
        <f t="shared" si="36"/>
        <v/>
      </c>
      <c r="O96" s="93" t="str">
        <f t="shared" si="37"/>
        <v/>
      </c>
      <c r="P96" s="93" t="str">
        <f t="shared" si="38"/>
        <v/>
      </c>
      <c r="Q96" s="93" t="str">
        <f t="shared" si="39"/>
        <v/>
      </c>
      <c r="R96" s="93" t="str">
        <f t="shared" si="40"/>
        <v/>
      </c>
      <c r="S96" s="93">
        <f t="shared" si="41"/>
        <v>1</v>
      </c>
      <c r="T96" s="91">
        <f t="shared" si="42"/>
        <v>0</v>
      </c>
      <c r="AB96" s="93">
        <f t="shared" si="43"/>
        <v>6.5</v>
      </c>
      <c r="AC96" s="93">
        <f t="shared" si="44"/>
        <v>5.0999999999999996</v>
      </c>
      <c r="AD96" s="93">
        <f t="shared" si="45"/>
        <v>5.9</v>
      </c>
      <c r="AE96" s="93">
        <f t="shared" si="46"/>
        <v>5.9</v>
      </c>
      <c r="AF96" s="93">
        <f t="shared" si="47"/>
        <v>4.3</v>
      </c>
      <c r="AG96" s="93">
        <f t="shared" si="48"/>
        <v>3</v>
      </c>
      <c r="AH96" s="93">
        <f t="shared" si="49"/>
        <v>9.625</v>
      </c>
      <c r="AI96" s="93">
        <f t="shared" si="50"/>
        <v>4.2</v>
      </c>
      <c r="AJ96" s="93">
        <f t="shared" si="51"/>
        <v>5.6</v>
      </c>
      <c r="AK96" s="93">
        <f t="shared" si="52"/>
        <v>1.1000000000000001</v>
      </c>
      <c r="AN96" s="93">
        <f t="shared" si="53"/>
        <v>6.5</v>
      </c>
      <c r="AO96" s="91">
        <v>9.5</v>
      </c>
      <c r="AP96" s="91">
        <v>0</v>
      </c>
      <c r="AQ96" s="91">
        <v>0</v>
      </c>
      <c r="AR96" s="91">
        <v>23</v>
      </c>
      <c r="AS96" s="91">
        <v>0</v>
      </c>
      <c r="AT96" s="92"/>
      <c r="AV96" s="93">
        <f t="shared" si="54"/>
        <v>5.0999999999999996</v>
      </c>
      <c r="AW96" s="91">
        <v>5</v>
      </c>
      <c r="AX96" s="91">
        <v>0</v>
      </c>
      <c r="AY96" s="91">
        <v>0</v>
      </c>
      <c r="AZ96" s="91">
        <v>20.5</v>
      </c>
      <c r="BA96" s="91">
        <v>0</v>
      </c>
      <c r="BB96" s="92"/>
      <c r="BD96" s="93">
        <f t="shared" si="55"/>
        <v>5.9</v>
      </c>
      <c r="BE96" s="91">
        <v>3.5</v>
      </c>
      <c r="BF96" s="91">
        <v>0</v>
      </c>
      <c r="BG96" s="91">
        <v>0</v>
      </c>
      <c r="BH96" s="91">
        <v>26</v>
      </c>
      <c r="BI96" s="91">
        <v>0</v>
      </c>
      <c r="BJ96" s="92"/>
      <c r="BL96" s="93">
        <f t="shared" si="56"/>
        <v>5.9</v>
      </c>
      <c r="BM96" s="91">
        <v>3</v>
      </c>
      <c r="BN96" s="91">
        <v>0</v>
      </c>
      <c r="BO96" s="91">
        <v>0</v>
      </c>
      <c r="BP96" s="91">
        <v>26.5</v>
      </c>
      <c r="BQ96" s="91">
        <v>0</v>
      </c>
      <c r="BR96" s="92"/>
      <c r="BT96" s="93">
        <f t="shared" si="57"/>
        <v>4.3</v>
      </c>
      <c r="BU96" s="91">
        <v>11.5</v>
      </c>
      <c r="BV96" s="91">
        <v>0</v>
      </c>
      <c r="BW96" s="91">
        <v>0</v>
      </c>
      <c r="BX96" s="91">
        <v>10</v>
      </c>
      <c r="BY96" s="91">
        <v>0</v>
      </c>
      <c r="BZ96" s="92"/>
      <c r="CB96" s="93">
        <f t="shared" si="58"/>
        <v>3</v>
      </c>
      <c r="CC96" s="91">
        <v>6</v>
      </c>
      <c r="CD96" s="91">
        <v>0</v>
      </c>
      <c r="CE96" s="91">
        <v>0</v>
      </c>
      <c r="CF96" s="91">
        <v>9</v>
      </c>
      <c r="CG96" s="91">
        <v>0</v>
      </c>
      <c r="CJ96" s="93">
        <f t="shared" si="59"/>
        <v>9.625</v>
      </c>
      <c r="CL96" s="91">
        <v>0</v>
      </c>
      <c r="CM96" s="91">
        <v>0</v>
      </c>
      <c r="CN96" s="91">
        <v>36</v>
      </c>
      <c r="CO96" s="91">
        <v>2.5</v>
      </c>
      <c r="CR96" s="93">
        <f t="shared" si="60"/>
        <v>4.2</v>
      </c>
      <c r="CS96" s="91">
        <v>1</v>
      </c>
      <c r="CT96" s="91">
        <v>0</v>
      </c>
      <c r="CU96" s="91">
        <v>0</v>
      </c>
      <c r="CV96" s="91">
        <v>20</v>
      </c>
      <c r="CW96" s="91">
        <v>0</v>
      </c>
      <c r="CZ96" s="93">
        <f t="shared" si="61"/>
        <v>5.6</v>
      </c>
      <c r="DA96" s="91">
        <v>0.5</v>
      </c>
      <c r="DB96" s="91">
        <v>0</v>
      </c>
      <c r="DC96" s="91">
        <v>0</v>
      </c>
      <c r="DD96" s="91">
        <v>27.5</v>
      </c>
      <c r="DE96" s="91">
        <v>0</v>
      </c>
      <c r="DH96" s="93">
        <f t="shared" si="62"/>
        <v>1.1000000000000001</v>
      </c>
      <c r="DI96" s="91">
        <v>0.5</v>
      </c>
      <c r="DJ96" s="91">
        <v>0</v>
      </c>
      <c r="DK96" s="91">
        <v>0</v>
      </c>
      <c r="DL96" s="91">
        <v>5</v>
      </c>
      <c r="DM96" s="91">
        <v>0</v>
      </c>
    </row>
    <row r="97" spans="3:117">
      <c r="C97" s="92">
        <f t="shared" si="63"/>
        <v>45753</v>
      </c>
      <c r="D97" s="93">
        <f t="shared" si="32"/>
        <v>0.5</v>
      </c>
      <c r="E97" s="93">
        <f t="shared" si="33"/>
        <v>0.5</v>
      </c>
      <c r="F97" s="93" t="str">
        <f t="shared" si="33"/>
        <v/>
      </c>
      <c r="G97" s="93" t="str">
        <f t="shared" si="33"/>
        <v/>
      </c>
      <c r="H97" s="93" t="str">
        <f t="shared" si="33"/>
        <v/>
      </c>
      <c r="I97" s="93" t="str">
        <f t="shared" si="33"/>
        <v/>
      </c>
      <c r="J97" s="93" t="str">
        <f t="shared" si="33"/>
        <v/>
      </c>
      <c r="K97" s="93" t="str">
        <f t="shared" si="33"/>
        <v/>
      </c>
      <c r="L97" s="93" t="str">
        <f t="shared" si="34"/>
        <v/>
      </c>
      <c r="M97" s="93">
        <f t="shared" si="35"/>
        <v>1</v>
      </c>
      <c r="N97" s="93" t="str">
        <f t="shared" si="36"/>
        <v/>
      </c>
      <c r="O97" s="93" t="str">
        <f t="shared" si="37"/>
        <v/>
      </c>
      <c r="P97" s="93" t="str">
        <f t="shared" si="38"/>
        <v/>
      </c>
      <c r="Q97" s="93" t="str">
        <f t="shared" si="39"/>
        <v/>
      </c>
      <c r="R97" s="93" t="str">
        <f t="shared" si="40"/>
        <v/>
      </c>
      <c r="S97" s="93">
        <f t="shared" si="41"/>
        <v>1</v>
      </c>
      <c r="T97" s="91">
        <f t="shared" si="42"/>
        <v>0</v>
      </c>
      <c r="AB97" s="93">
        <f t="shared" si="43"/>
        <v>1.1000000000000001</v>
      </c>
      <c r="AC97" s="93">
        <f t="shared" si="44"/>
        <v>0.4</v>
      </c>
      <c r="AD97" s="93">
        <f t="shared" si="45"/>
        <v>0.8</v>
      </c>
      <c r="AE97" s="93">
        <f t="shared" si="46"/>
        <v>0.8</v>
      </c>
      <c r="AF97" s="93">
        <f t="shared" si="47"/>
        <v>2.6</v>
      </c>
      <c r="AG97" s="93">
        <f t="shared" si="48"/>
        <v>4.5</v>
      </c>
      <c r="AH97" s="93">
        <f t="shared" si="49"/>
        <v>0.5</v>
      </c>
      <c r="AI97" s="93">
        <f t="shared" si="50"/>
        <v>1.4</v>
      </c>
      <c r="AJ97" s="93">
        <f t="shared" si="51"/>
        <v>0.6</v>
      </c>
      <c r="AK97" s="93">
        <f t="shared" si="52"/>
        <v>2.9</v>
      </c>
      <c r="AN97" s="93">
        <f t="shared" si="53"/>
        <v>1.1000000000000001</v>
      </c>
      <c r="AO97" s="91">
        <v>2</v>
      </c>
      <c r="AP97" s="91">
        <v>3.5</v>
      </c>
      <c r="AQ97" s="91">
        <v>0</v>
      </c>
      <c r="AR97" s="91">
        <v>0</v>
      </c>
      <c r="AS97" s="91">
        <v>0</v>
      </c>
      <c r="AT97" s="92"/>
      <c r="AV97" s="93">
        <f t="shared" si="54"/>
        <v>0.4</v>
      </c>
      <c r="AW97" s="91">
        <v>1</v>
      </c>
      <c r="AX97" s="91">
        <v>1</v>
      </c>
      <c r="AY97" s="91">
        <v>0</v>
      </c>
      <c r="AZ97" s="91">
        <v>0</v>
      </c>
      <c r="BA97" s="91">
        <v>0</v>
      </c>
      <c r="BB97" s="92"/>
      <c r="BD97" s="93">
        <f t="shared" si="55"/>
        <v>0.8</v>
      </c>
      <c r="BE97" s="91">
        <v>3.5</v>
      </c>
      <c r="BF97" s="91">
        <v>0</v>
      </c>
      <c r="BG97" s="91">
        <v>0</v>
      </c>
      <c r="BH97" s="91">
        <v>0.5</v>
      </c>
      <c r="BI97" s="91">
        <v>0</v>
      </c>
      <c r="BJ97" s="92"/>
      <c r="BL97" s="93">
        <f t="shared" si="56"/>
        <v>0.8</v>
      </c>
      <c r="BM97" s="91">
        <v>4</v>
      </c>
      <c r="BN97" s="91">
        <v>0</v>
      </c>
      <c r="BO97" s="91">
        <v>0</v>
      </c>
      <c r="BP97" s="91">
        <v>0</v>
      </c>
      <c r="BQ97" s="91">
        <v>0</v>
      </c>
      <c r="BR97" s="92"/>
      <c r="BT97" s="93">
        <f t="shared" si="57"/>
        <v>2.6</v>
      </c>
      <c r="BU97" s="91">
        <v>4.5</v>
      </c>
      <c r="BV97" s="91">
        <v>8.5</v>
      </c>
      <c r="BW97" s="91">
        <v>0</v>
      </c>
      <c r="BX97" s="91">
        <v>0</v>
      </c>
      <c r="BY97" s="91">
        <v>0</v>
      </c>
      <c r="BZ97" s="92"/>
      <c r="CB97" s="93">
        <f t="shared" si="58"/>
        <v>4.5</v>
      </c>
      <c r="CC97" s="91">
        <v>6.5</v>
      </c>
      <c r="CD97" s="91">
        <v>16</v>
      </c>
      <c r="CE97" s="91">
        <v>0</v>
      </c>
      <c r="CF97" s="91">
        <v>0</v>
      </c>
      <c r="CG97" s="91">
        <v>0</v>
      </c>
      <c r="CJ97" s="93">
        <f t="shared" si="59"/>
        <v>0.5</v>
      </c>
      <c r="CL97" s="91">
        <v>2</v>
      </c>
      <c r="CM97" s="91">
        <v>0</v>
      </c>
      <c r="CN97" s="91">
        <v>0</v>
      </c>
      <c r="CO97" s="91">
        <v>0</v>
      </c>
      <c r="CR97" s="93">
        <f t="shared" si="60"/>
        <v>1.4</v>
      </c>
      <c r="CS97" s="91">
        <v>5</v>
      </c>
      <c r="CT97" s="91">
        <v>1.5</v>
      </c>
      <c r="CU97" s="91">
        <v>0</v>
      </c>
      <c r="CV97" s="91">
        <v>0</v>
      </c>
      <c r="CW97" s="91">
        <v>0.5</v>
      </c>
      <c r="CZ97" s="93">
        <f t="shared" si="61"/>
        <v>0.6</v>
      </c>
      <c r="DA97" s="91">
        <v>2.5</v>
      </c>
      <c r="DB97" s="91">
        <v>0.5</v>
      </c>
      <c r="DC97" s="91">
        <v>0</v>
      </c>
      <c r="DD97" s="91">
        <v>0</v>
      </c>
      <c r="DE97" s="91">
        <v>0</v>
      </c>
      <c r="DH97" s="93">
        <f t="shared" si="62"/>
        <v>2.9</v>
      </c>
      <c r="DI97" s="91">
        <v>6.5</v>
      </c>
      <c r="DJ97" s="91">
        <v>8</v>
      </c>
      <c r="DK97" s="91">
        <v>0</v>
      </c>
      <c r="DL97" s="91">
        <v>0</v>
      </c>
      <c r="DM97" s="91">
        <v>0</v>
      </c>
    </row>
    <row r="98" spans="3:117">
      <c r="C98" s="92">
        <f t="shared" si="63"/>
        <v>45754</v>
      </c>
      <c r="D98" s="93">
        <f t="shared" si="32"/>
        <v>17.75</v>
      </c>
      <c r="E98" s="93">
        <f t="shared" si="33"/>
        <v>17.75</v>
      </c>
      <c r="F98" s="93">
        <f t="shared" si="33"/>
        <v>17.75</v>
      </c>
      <c r="G98" s="93" t="str">
        <f t="shared" si="33"/>
        <v/>
      </c>
      <c r="H98" s="93" t="str">
        <f t="shared" si="33"/>
        <v/>
      </c>
      <c r="I98" s="93" t="str">
        <f t="shared" si="33"/>
        <v/>
      </c>
      <c r="J98" s="93" t="str">
        <f t="shared" si="33"/>
        <v/>
      </c>
      <c r="K98" s="93" t="str">
        <f t="shared" si="33"/>
        <v/>
      </c>
      <c r="L98" s="93" t="str">
        <f t="shared" si="34"/>
        <v/>
      </c>
      <c r="M98" s="93" t="str">
        <f t="shared" si="35"/>
        <v/>
      </c>
      <c r="N98" s="93">
        <f t="shared" si="36"/>
        <v>2</v>
      </c>
      <c r="O98" s="93" t="str">
        <f t="shared" si="37"/>
        <v/>
      </c>
      <c r="P98" s="93" t="str">
        <f t="shared" si="38"/>
        <v/>
      </c>
      <c r="Q98" s="93" t="str">
        <f t="shared" si="39"/>
        <v/>
      </c>
      <c r="R98" s="93" t="str">
        <f t="shared" si="40"/>
        <v/>
      </c>
      <c r="S98" s="93">
        <f t="shared" si="41"/>
        <v>2</v>
      </c>
      <c r="T98" s="91">
        <f t="shared" si="42"/>
        <v>4.3808800852329341e-002</v>
      </c>
      <c r="AB98" s="93">
        <f t="shared" si="43"/>
        <v>9.3000000000000007</v>
      </c>
      <c r="AC98" s="93">
        <f t="shared" si="44"/>
        <v>11.8</v>
      </c>
      <c r="AD98" s="93">
        <f t="shared" si="45"/>
        <v>12.6</v>
      </c>
      <c r="AE98" s="93">
        <f t="shared" si="46"/>
        <v>12.6</v>
      </c>
      <c r="AF98" s="93">
        <f t="shared" si="47"/>
        <v>20.2</v>
      </c>
      <c r="AG98" s="93">
        <f t="shared" si="48"/>
        <v>19.2</v>
      </c>
      <c r="AH98" s="93">
        <f t="shared" si="49"/>
        <v>17.75</v>
      </c>
      <c r="AI98" s="93">
        <f t="shared" si="50"/>
        <v>5.8</v>
      </c>
      <c r="AJ98" s="93">
        <f t="shared" si="51"/>
        <v>6.9</v>
      </c>
      <c r="AK98" s="93">
        <f t="shared" si="52"/>
        <v>20.2</v>
      </c>
      <c r="AN98" s="93">
        <f t="shared" si="53"/>
        <v>9.3000000000000007</v>
      </c>
      <c r="AO98" s="91">
        <v>0</v>
      </c>
      <c r="AP98" s="91">
        <v>46.5</v>
      </c>
      <c r="AQ98" s="91">
        <v>0</v>
      </c>
      <c r="AR98" s="91">
        <v>0</v>
      </c>
      <c r="AS98" s="91">
        <v>0</v>
      </c>
      <c r="AT98" s="92"/>
      <c r="AV98" s="93">
        <f t="shared" si="54"/>
        <v>11.8</v>
      </c>
      <c r="AW98" s="91">
        <v>0</v>
      </c>
      <c r="AX98" s="91">
        <v>59</v>
      </c>
      <c r="AY98" s="91">
        <v>0</v>
      </c>
      <c r="AZ98" s="91">
        <v>0</v>
      </c>
      <c r="BA98" s="91">
        <v>0</v>
      </c>
      <c r="BB98" s="92"/>
      <c r="BD98" s="93">
        <f t="shared" si="55"/>
        <v>12.6</v>
      </c>
      <c r="BE98" s="91">
        <v>0</v>
      </c>
      <c r="BF98" s="91">
        <v>63</v>
      </c>
      <c r="BG98" s="91">
        <v>0</v>
      </c>
      <c r="BH98" s="91">
        <v>0</v>
      </c>
      <c r="BI98" s="91">
        <v>0</v>
      </c>
      <c r="BJ98" s="92"/>
      <c r="BL98" s="93">
        <f t="shared" si="56"/>
        <v>12.6</v>
      </c>
      <c r="BM98" s="91">
        <v>0</v>
      </c>
      <c r="BN98" s="91">
        <v>63</v>
      </c>
      <c r="BO98" s="91">
        <v>0</v>
      </c>
      <c r="BP98" s="91">
        <v>0</v>
      </c>
      <c r="BQ98" s="91">
        <v>0</v>
      </c>
      <c r="BR98" s="92"/>
      <c r="BT98" s="93">
        <f t="shared" si="57"/>
        <v>20.2</v>
      </c>
      <c r="BU98" s="91">
        <v>0.5</v>
      </c>
      <c r="BV98" s="91">
        <v>99.5</v>
      </c>
      <c r="BW98" s="91">
        <v>0</v>
      </c>
      <c r="BX98" s="91">
        <v>1</v>
      </c>
      <c r="BY98" s="91">
        <v>0</v>
      </c>
      <c r="BZ98" s="92"/>
      <c r="CB98" s="93">
        <f t="shared" si="58"/>
        <v>19.2</v>
      </c>
      <c r="CC98" s="91">
        <v>0</v>
      </c>
      <c r="CD98" s="91">
        <v>96</v>
      </c>
      <c r="CE98" s="91">
        <v>0</v>
      </c>
      <c r="CF98" s="91">
        <v>0</v>
      </c>
      <c r="CG98" s="91">
        <v>0</v>
      </c>
      <c r="CJ98" s="93">
        <f t="shared" si="59"/>
        <v>17.75</v>
      </c>
      <c r="CL98" s="91">
        <v>71</v>
      </c>
      <c r="CM98" s="91">
        <v>0</v>
      </c>
      <c r="CN98" s="91">
        <v>0</v>
      </c>
      <c r="CO98" s="91">
        <v>0</v>
      </c>
      <c r="CR98" s="93">
        <f t="shared" si="60"/>
        <v>5.8</v>
      </c>
      <c r="CS98" s="91">
        <v>0</v>
      </c>
      <c r="CT98" s="91">
        <v>29</v>
      </c>
      <c r="CU98" s="91">
        <v>0</v>
      </c>
      <c r="CV98" s="91">
        <v>0</v>
      </c>
      <c r="CW98" s="91">
        <v>0</v>
      </c>
      <c r="CZ98" s="93">
        <f t="shared" si="61"/>
        <v>6.9</v>
      </c>
      <c r="DA98" s="91">
        <v>0</v>
      </c>
      <c r="DB98" s="91">
        <v>34.5</v>
      </c>
      <c r="DC98" s="91">
        <v>0</v>
      </c>
      <c r="DD98" s="91">
        <v>0</v>
      </c>
      <c r="DE98" s="91">
        <v>0</v>
      </c>
      <c r="DH98" s="93">
        <f t="shared" si="62"/>
        <v>20.2</v>
      </c>
      <c r="DI98" s="91">
        <v>0</v>
      </c>
      <c r="DJ98" s="91">
        <v>100.5</v>
      </c>
      <c r="DK98" s="91">
        <v>0</v>
      </c>
      <c r="DL98" s="91">
        <v>0.5</v>
      </c>
      <c r="DM98" s="91">
        <v>0</v>
      </c>
    </row>
    <row r="99" spans="3:117">
      <c r="C99" s="92">
        <f t="shared" si="63"/>
        <v>45755</v>
      </c>
      <c r="D99" s="93">
        <f t="shared" si="32"/>
        <v>0</v>
      </c>
      <c r="E99" s="93" t="str">
        <f t="shared" si="33"/>
        <v/>
      </c>
      <c r="F99" s="93" t="str">
        <f t="shared" si="33"/>
        <v/>
      </c>
      <c r="G99" s="93" t="str">
        <f t="shared" si="33"/>
        <v/>
      </c>
      <c r="H99" s="93" t="str">
        <f t="shared" si="33"/>
        <v/>
      </c>
      <c r="I99" s="93" t="str">
        <f t="shared" si="33"/>
        <v/>
      </c>
      <c r="J99" s="93" t="str">
        <f t="shared" si="33"/>
        <v/>
      </c>
      <c r="K99" s="93" t="str">
        <f t="shared" si="33"/>
        <v/>
      </c>
      <c r="L99" s="93">
        <f t="shared" si="34"/>
        <v>0</v>
      </c>
      <c r="M99" s="93" t="str">
        <f t="shared" si="35"/>
        <v/>
      </c>
      <c r="N99" s="93" t="str">
        <f t="shared" si="36"/>
        <v/>
      </c>
      <c r="O99" s="93" t="str">
        <f t="shared" si="37"/>
        <v/>
      </c>
      <c r="P99" s="93" t="str">
        <f t="shared" si="38"/>
        <v/>
      </c>
      <c r="Q99" s="93" t="str">
        <f t="shared" si="39"/>
        <v/>
      </c>
      <c r="R99" s="93" t="str">
        <f t="shared" si="40"/>
        <v/>
      </c>
      <c r="S99" s="93">
        <f t="shared" si="41"/>
        <v>0</v>
      </c>
      <c r="T99" s="91">
        <f t="shared" si="42"/>
        <v>0</v>
      </c>
      <c r="AB99" s="93">
        <f t="shared" si="43"/>
        <v>0.2</v>
      </c>
      <c r="AC99" s="93">
        <f t="shared" si="44"/>
        <v>0</v>
      </c>
      <c r="AD99" s="93">
        <f t="shared" si="45"/>
        <v>0.2</v>
      </c>
      <c r="AE99" s="93">
        <f t="shared" si="46"/>
        <v>0.4</v>
      </c>
      <c r="AF99" s="93">
        <f t="shared" si="47"/>
        <v>0.1</v>
      </c>
      <c r="AG99" s="93">
        <f t="shared" si="48"/>
        <v>0</v>
      </c>
      <c r="AH99" s="93">
        <f t="shared" si="49"/>
        <v>0</v>
      </c>
      <c r="AI99" s="93">
        <f t="shared" si="50"/>
        <v>0.7</v>
      </c>
      <c r="AJ99" s="93">
        <f t="shared" si="51"/>
        <v>0</v>
      </c>
      <c r="AK99" s="93">
        <f t="shared" si="52"/>
        <v>0</v>
      </c>
      <c r="AN99" s="93">
        <f t="shared" si="53"/>
        <v>0.2</v>
      </c>
      <c r="AO99" s="91">
        <v>1</v>
      </c>
      <c r="AP99" s="91">
        <v>0</v>
      </c>
      <c r="AQ99" s="91">
        <v>0</v>
      </c>
      <c r="AR99" s="91">
        <v>0</v>
      </c>
      <c r="AS99" s="91">
        <v>0</v>
      </c>
      <c r="AT99" s="92"/>
      <c r="AV99" s="93">
        <f t="shared" si="54"/>
        <v>0</v>
      </c>
      <c r="AW99" s="91">
        <v>0</v>
      </c>
      <c r="AX99" s="91">
        <v>0</v>
      </c>
      <c r="AY99" s="91">
        <v>0</v>
      </c>
      <c r="AZ99" s="91">
        <v>0</v>
      </c>
      <c r="BA99" s="91">
        <v>0</v>
      </c>
      <c r="BB99" s="92"/>
      <c r="BD99" s="93">
        <f t="shared" si="55"/>
        <v>0.2</v>
      </c>
      <c r="BE99" s="91">
        <v>1</v>
      </c>
      <c r="BF99" s="91">
        <v>0</v>
      </c>
      <c r="BG99" s="91">
        <v>0</v>
      </c>
      <c r="BH99" s="91">
        <v>0</v>
      </c>
      <c r="BI99" s="91">
        <v>0</v>
      </c>
      <c r="BJ99" s="92"/>
      <c r="BL99" s="93">
        <f t="shared" si="56"/>
        <v>0.4</v>
      </c>
      <c r="BM99" s="91">
        <v>2</v>
      </c>
      <c r="BN99" s="91">
        <v>0</v>
      </c>
      <c r="BO99" s="91">
        <v>0</v>
      </c>
      <c r="BP99" s="91">
        <v>0</v>
      </c>
      <c r="BQ99" s="91">
        <v>0</v>
      </c>
      <c r="BR99" s="92"/>
      <c r="BT99" s="93">
        <f t="shared" si="57"/>
        <v>0.1</v>
      </c>
      <c r="BU99" s="91">
        <v>0</v>
      </c>
      <c r="BV99" s="91">
        <v>0</v>
      </c>
      <c r="BW99" s="91">
        <v>0</v>
      </c>
      <c r="BX99" s="91">
        <v>0.5</v>
      </c>
      <c r="BY99" s="91">
        <v>0</v>
      </c>
      <c r="BZ99" s="92"/>
      <c r="CB99" s="93">
        <f t="shared" si="58"/>
        <v>0</v>
      </c>
      <c r="CC99" s="91">
        <v>0</v>
      </c>
      <c r="CD99" s="91">
        <v>0</v>
      </c>
      <c r="CE99" s="91">
        <v>0</v>
      </c>
      <c r="CF99" s="91">
        <v>0</v>
      </c>
      <c r="CG99" s="91">
        <v>0</v>
      </c>
      <c r="CJ99" s="93">
        <f t="shared" si="59"/>
        <v>0</v>
      </c>
      <c r="CL99" s="91">
        <v>0</v>
      </c>
      <c r="CM99" s="91">
        <v>0</v>
      </c>
      <c r="CN99" s="91">
        <v>0</v>
      </c>
      <c r="CO99" s="91">
        <v>0</v>
      </c>
      <c r="CR99" s="93">
        <f t="shared" si="60"/>
        <v>0.7</v>
      </c>
      <c r="CS99" s="91">
        <v>1</v>
      </c>
      <c r="CT99" s="91">
        <v>0</v>
      </c>
      <c r="CU99" s="91">
        <v>0</v>
      </c>
      <c r="CV99" s="91">
        <v>2.5</v>
      </c>
      <c r="CW99" s="91">
        <v>0</v>
      </c>
      <c r="CZ99" s="93">
        <f t="shared" si="61"/>
        <v>0</v>
      </c>
      <c r="DA99" s="91">
        <v>0</v>
      </c>
      <c r="DB99" s="91">
        <v>0</v>
      </c>
      <c r="DC99" s="91">
        <v>0</v>
      </c>
      <c r="DD99" s="91">
        <v>0</v>
      </c>
      <c r="DE99" s="91">
        <v>0</v>
      </c>
      <c r="DH99" s="93">
        <f t="shared" si="62"/>
        <v>0</v>
      </c>
      <c r="DI99" s="91">
        <v>0</v>
      </c>
      <c r="DJ99" s="91">
        <v>0</v>
      </c>
      <c r="DK99" s="91">
        <v>0</v>
      </c>
      <c r="DL99" s="91">
        <v>0</v>
      </c>
      <c r="DM99" s="91">
        <v>0</v>
      </c>
    </row>
    <row r="100" spans="3:117">
      <c r="C100" s="92">
        <f t="shared" si="63"/>
        <v>45756</v>
      </c>
      <c r="D100" s="93">
        <f t="shared" si="32"/>
        <v>0</v>
      </c>
      <c r="E100" s="93" t="str">
        <f t="shared" si="33"/>
        <v/>
      </c>
      <c r="F100" s="93" t="str">
        <f t="shared" si="33"/>
        <v/>
      </c>
      <c r="G100" s="93" t="str">
        <f t="shared" si="33"/>
        <v/>
      </c>
      <c r="H100" s="93" t="str">
        <f t="shared" si="33"/>
        <v/>
      </c>
      <c r="I100" s="93" t="str">
        <f t="shared" si="33"/>
        <v/>
      </c>
      <c r="J100" s="93" t="str">
        <f t="shared" si="33"/>
        <v/>
      </c>
      <c r="K100" s="93" t="str">
        <f t="shared" si="33"/>
        <v/>
      </c>
      <c r="L100" s="93">
        <f t="shared" si="34"/>
        <v>0</v>
      </c>
      <c r="M100" s="93" t="str">
        <f t="shared" si="35"/>
        <v/>
      </c>
      <c r="N100" s="93" t="str">
        <f t="shared" si="36"/>
        <v/>
      </c>
      <c r="O100" s="93" t="str">
        <f t="shared" si="37"/>
        <v/>
      </c>
      <c r="P100" s="93" t="str">
        <f t="shared" si="38"/>
        <v/>
      </c>
      <c r="Q100" s="93" t="str">
        <f t="shared" si="39"/>
        <v/>
      </c>
      <c r="R100" s="93" t="str">
        <f t="shared" si="40"/>
        <v/>
      </c>
      <c r="S100" s="93">
        <f t="shared" si="41"/>
        <v>0</v>
      </c>
      <c r="T100" s="91">
        <f t="shared" si="42"/>
        <v>0</v>
      </c>
      <c r="AB100" s="93">
        <f t="shared" si="43"/>
        <v>0.1</v>
      </c>
      <c r="AC100" s="93">
        <f t="shared" si="44"/>
        <v>0.1</v>
      </c>
      <c r="AD100" s="93">
        <f t="shared" si="45"/>
        <v>0</v>
      </c>
      <c r="AE100" s="93">
        <f t="shared" si="46"/>
        <v>0</v>
      </c>
      <c r="AF100" s="93">
        <f t="shared" si="47"/>
        <v>1.6</v>
      </c>
      <c r="AG100" s="93">
        <f t="shared" si="48"/>
        <v>1.3</v>
      </c>
      <c r="AH100" s="93">
        <f t="shared" si="49"/>
        <v>0</v>
      </c>
      <c r="AI100" s="93">
        <f t="shared" si="50"/>
        <v>0.3</v>
      </c>
      <c r="AJ100" s="93">
        <f t="shared" si="51"/>
        <v>0.1</v>
      </c>
      <c r="AK100" s="93">
        <f t="shared" si="52"/>
        <v>0.7</v>
      </c>
      <c r="AN100" s="93">
        <f t="shared" si="53"/>
        <v>0.1</v>
      </c>
      <c r="AO100" s="91">
        <v>0.5</v>
      </c>
      <c r="AP100" s="91">
        <v>0</v>
      </c>
      <c r="AQ100" s="91">
        <v>0</v>
      </c>
      <c r="AR100" s="91">
        <v>0</v>
      </c>
      <c r="AS100" s="91">
        <v>0</v>
      </c>
      <c r="AT100" s="92"/>
      <c r="AV100" s="93">
        <f t="shared" si="54"/>
        <v>0.1</v>
      </c>
      <c r="AW100" s="91">
        <v>0.5</v>
      </c>
      <c r="AX100" s="91">
        <v>0</v>
      </c>
      <c r="AY100" s="91">
        <v>0</v>
      </c>
      <c r="AZ100" s="91">
        <v>0</v>
      </c>
      <c r="BA100" s="91">
        <v>0</v>
      </c>
      <c r="BB100" s="92"/>
      <c r="BD100" s="93">
        <f t="shared" si="55"/>
        <v>0</v>
      </c>
      <c r="BE100" s="91">
        <v>0</v>
      </c>
      <c r="BF100" s="91">
        <v>0</v>
      </c>
      <c r="BG100" s="91">
        <v>0</v>
      </c>
      <c r="BH100" s="91">
        <v>0</v>
      </c>
      <c r="BI100" s="91">
        <v>0</v>
      </c>
      <c r="BJ100" s="92"/>
      <c r="BL100" s="93">
        <f t="shared" si="56"/>
        <v>0</v>
      </c>
      <c r="BM100" s="91">
        <v>0</v>
      </c>
      <c r="BN100" s="91">
        <v>0</v>
      </c>
      <c r="BO100" s="91">
        <v>0</v>
      </c>
      <c r="BP100" s="91">
        <v>0</v>
      </c>
      <c r="BQ100" s="91">
        <v>0</v>
      </c>
      <c r="BR100" s="92"/>
      <c r="BT100" s="93">
        <f t="shared" si="57"/>
        <v>1.6</v>
      </c>
      <c r="BU100" s="91">
        <v>8</v>
      </c>
      <c r="BV100" s="91">
        <v>0</v>
      </c>
      <c r="BW100" s="91">
        <v>0</v>
      </c>
      <c r="BX100" s="91">
        <v>0</v>
      </c>
      <c r="BY100" s="91">
        <v>0</v>
      </c>
      <c r="BZ100" s="92"/>
      <c r="CB100" s="93">
        <f t="shared" si="58"/>
        <v>1.3</v>
      </c>
      <c r="CC100" s="91">
        <v>6.5</v>
      </c>
      <c r="CD100" s="91">
        <v>0</v>
      </c>
      <c r="CE100" s="91">
        <v>0</v>
      </c>
      <c r="CF100" s="91">
        <v>0</v>
      </c>
      <c r="CG100" s="91">
        <v>0</v>
      </c>
      <c r="CJ100" s="93">
        <f t="shared" si="59"/>
        <v>0</v>
      </c>
      <c r="CL100" s="91">
        <v>0</v>
      </c>
      <c r="CM100" s="91">
        <v>0</v>
      </c>
      <c r="CN100" s="91">
        <v>0</v>
      </c>
      <c r="CO100" s="91">
        <v>0</v>
      </c>
      <c r="CR100" s="93">
        <f t="shared" si="60"/>
        <v>0.3</v>
      </c>
      <c r="CS100" s="91">
        <v>1.5</v>
      </c>
      <c r="CT100" s="91">
        <v>0</v>
      </c>
      <c r="CU100" s="91">
        <v>0</v>
      </c>
      <c r="CV100" s="91">
        <v>0</v>
      </c>
      <c r="CW100" s="91">
        <v>0</v>
      </c>
      <c r="CZ100" s="93">
        <f t="shared" si="61"/>
        <v>0.1</v>
      </c>
      <c r="DA100" s="91">
        <v>0.5</v>
      </c>
      <c r="DB100" s="91">
        <v>0</v>
      </c>
      <c r="DC100" s="91">
        <v>0</v>
      </c>
      <c r="DD100" s="91">
        <v>0</v>
      </c>
      <c r="DE100" s="91">
        <v>0</v>
      </c>
      <c r="DH100" s="93">
        <f t="shared" si="62"/>
        <v>0.7</v>
      </c>
      <c r="DI100" s="91">
        <v>3.5</v>
      </c>
      <c r="DJ100" s="91">
        <v>0</v>
      </c>
      <c r="DK100" s="91">
        <v>0</v>
      </c>
      <c r="DL100" s="91">
        <v>0</v>
      </c>
      <c r="DM100" s="91">
        <v>0</v>
      </c>
    </row>
    <row r="101" spans="3:117">
      <c r="C101" s="92">
        <f t="shared" si="63"/>
        <v>45757</v>
      </c>
      <c r="D101" s="93">
        <f t="shared" si="32"/>
        <v>0</v>
      </c>
      <c r="E101" s="93" t="str">
        <f t="shared" si="33"/>
        <v/>
      </c>
      <c r="F101" s="93" t="str">
        <f t="shared" si="33"/>
        <v/>
      </c>
      <c r="G101" s="93" t="str">
        <f t="shared" si="33"/>
        <v/>
      </c>
      <c r="H101" s="93" t="str">
        <f t="shared" si="33"/>
        <v/>
      </c>
      <c r="I101" s="93" t="str">
        <f t="shared" si="33"/>
        <v/>
      </c>
      <c r="J101" s="93" t="str">
        <f t="shared" si="33"/>
        <v/>
      </c>
      <c r="K101" s="93" t="str">
        <f t="shared" si="33"/>
        <v/>
      </c>
      <c r="L101" s="93">
        <f t="shared" si="34"/>
        <v>0</v>
      </c>
      <c r="M101" s="93" t="str">
        <f t="shared" si="35"/>
        <v/>
      </c>
      <c r="N101" s="93" t="str">
        <f t="shared" si="36"/>
        <v/>
      </c>
      <c r="O101" s="93" t="str">
        <f t="shared" si="37"/>
        <v/>
      </c>
      <c r="P101" s="93" t="str">
        <f t="shared" si="38"/>
        <v/>
      </c>
      <c r="Q101" s="93" t="str">
        <f t="shared" si="39"/>
        <v/>
      </c>
      <c r="R101" s="93" t="str">
        <f t="shared" si="40"/>
        <v/>
      </c>
      <c r="S101" s="93">
        <f t="shared" si="41"/>
        <v>0</v>
      </c>
      <c r="T101" s="91">
        <f t="shared" si="42"/>
        <v>0</v>
      </c>
      <c r="AB101" s="93">
        <f t="shared" si="43"/>
        <v>13.5</v>
      </c>
      <c r="AC101" s="93">
        <f t="shared" si="44"/>
        <v>18.399999999999999</v>
      </c>
      <c r="AD101" s="93">
        <f t="shared" si="45"/>
        <v>18.399999999999999</v>
      </c>
      <c r="AE101" s="93">
        <f t="shared" si="46"/>
        <v>18.3</v>
      </c>
      <c r="AF101" s="93">
        <f t="shared" si="47"/>
        <v>21.6</v>
      </c>
      <c r="AG101" s="93">
        <f t="shared" si="48"/>
        <v>19.600000000000001</v>
      </c>
      <c r="AH101" s="93">
        <f t="shared" si="49"/>
        <v>0</v>
      </c>
      <c r="AI101" s="93">
        <f t="shared" si="50"/>
        <v>9.9</v>
      </c>
      <c r="AJ101" s="93">
        <f t="shared" si="51"/>
        <v>7.7</v>
      </c>
      <c r="AK101" s="93">
        <f t="shared" si="52"/>
        <v>17.600000000000001</v>
      </c>
      <c r="AN101" s="93">
        <f t="shared" si="53"/>
        <v>13.5</v>
      </c>
      <c r="AO101" s="91">
        <v>67.5</v>
      </c>
      <c r="AP101" s="91">
        <v>0</v>
      </c>
      <c r="AQ101" s="91">
        <v>0</v>
      </c>
      <c r="AR101" s="91">
        <v>0</v>
      </c>
      <c r="AS101" s="91">
        <v>0</v>
      </c>
      <c r="AT101" s="92"/>
      <c r="AV101" s="93">
        <f t="shared" si="54"/>
        <v>18.399999999999999</v>
      </c>
      <c r="AW101" s="91">
        <v>92</v>
      </c>
      <c r="AX101" s="91">
        <v>0</v>
      </c>
      <c r="AY101" s="91">
        <v>0</v>
      </c>
      <c r="AZ101" s="91">
        <v>0</v>
      </c>
      <c r="BA101" s="91">
        <v>0</v>
      </c>
      <c r="BB101" s="92"/>
      <c r="BD101" s="93">
        <f t="shared" si="55"/>
        <v>18.399999999999999</v>
      </c>
      <c r="BE101" s="91">
        <v>92</v>
      </c>
      <c r="BF101" s="91">
        <v>0</v>
      </c>
      <c r="BG101" s="91">
        <v>0</v>
      </c>
      <c r="BH101" s="91">
        <v>0</v>
      </c>
      <c r="BI101" s="91">
        <v>0</v>
      </c>
      <c r="BJ101" s="92"/>
      <c r="BL101" s="93">
        <f t="shared" si="56"/>
        <v>18.3</v>
      </c>
      <c r="BM101" s="91">
        <v>91.5</v>
      </c>
      <c r="BN101" s="91">
        <v>0</v>
      </c>
      <c r="BO101" s="91">
        <v>0</v>
      </c>
      <c r="BP101" s="91">
        <v>0</v>
      </c>
      <c r="BQ101" s="91">
        <v>0</v>
      </c>
      <c r="BR101" s="92"/>
      <c r="BT101" s="93">
        <f t="shared" si="57"/>
        <v>21.6</v>
      </c>
      <c r="BU101" s="91">
        <v>108</v>
      </c>
      <c r="BV101" s="91">
        <v>0</v>
      </c>
      <c r="BW101" s="91">
        <v>0</v>
      </c>
      <c r="BX101" s="91">
        <v>0</v>
      </c>
      <c r="BY101" s="91">
        <v>0</v>
      </c>
      <c r="BZ101" s="92"/>
      <c r="CB101" s="93">
        <f t="shared" si="58"/>
        <v>19.600000000000001</v>
      </c>
      <c r="CC101" s="91">
        <v>98</v>
      </c>
      <c r="CD101" s="91">
        <v>0</v>
      </c>
      <c r="CE101" s="91">
        <v>0</v>
      </c>
      <c r="CF101" s="91">
        <v>0</v>
      </c>
      <c r="CG101" s="91">
        <v>0</v>
      </c>
      <c r="CJ101" s="93">
        <f t="shared" si="59"/>
        <v>0</v>
      </c>
      <c r="CL101" s="91">
        <v>0</v>
      </c>
      <c r="CM101" s="91">
        <v>0</v>
      </c>
      <c r="CN101" s="91">
        <v>0</v>
      </c>
      <c r="CO101" s="91">
        <v>0</v>
      </c>
      <c r="CR101" s="93">
        <f t="shared" si="60"/>
        <v>9.9</v>
      </c>
      <c r="CS101" s="91">
        <v>49.5</v>
      </c>
      <c r="CT101" s="91">
        <v>0</v>
      </c>
      <c r="CU101" s="91">
        <v>0</v>
      </c>
      <c r="CV101" s="91">
        <v>0</v>
      </c>
      <c r="CW101" s="91">
        <v>0</v>
      </c>
      <c r="CZ101" s="93">
        <f t="shared" si="61"/>
        <v>7.7</v>
      </c>
      <c r="DA101" s="91">
        <v>38.5</v>
      </c>
      <c r="DB101" s="91">
        <v>0</v>
      </c>
      <c r="DC101" s="91">
        <v>0</v>
      </c>
      <c r="DD101" s="91">
        <v>0</v>
      </c>
      <c r="DE101" s="91">
        <v>0</v>
      </c>
      <c r="DH101" s="93">
        <f t="shared" si="62"/>
        <v>17.600000000000001</v>
      </c>
      <c r="DI101" s="91">
        <v>88</v>
      </c>
      <c r="DJ101" s="91">
        <v>0</v>
      </c>
      <c r="DK101" s="91">
        <v>0</v>
      </c>
      <c r="DL101" s="91">
        <v>0</v>
      </c>
      <c r="DM101" s="91">
        <v>0</v>
      </c>
    </row>
    <row r="102" spans="3:117">
      <c r="C102" s="92">
        <f t="shared" si="63"/>
        <v>45758</v>
      </c>
      <c r="D102" s="93">
        <f t="shared" si="32"/>
        <v>0</v>
      </c>
      <c r="E102" s="93" t="str">
        <f t="shared" si="33"/>
        <v/>
      </c>
      <c r="F102" s="93" t="str">
        <f t="shared" si="33"/>
        <v/>
      </c>
      <c r="G102" s="93" t="str">
        <f t="shared" si="33"/>
        <v/>
      </c>
      <c r="H102" s="93" t="str">
        <f t="shared" si="33"/>
        <v/>
      </c>
      <c r="I102" s="93" t="str">
        <f t="shared" si="33"/>
        <v/>
      </c>
      <c r="J102" s="93" t="str">
        <f t="shared" si="33"/>
        <v/>
      </c>
      <c r="K102" s="93" t="str">
        <f t="shared" si="33"/>
        <v/>
      </c>
      <c r="L102" s="93">
        <f t="shared" si="34"/>
        <v>0</v>
      </c>
      <c r="M102" s="93" t="str">
        <f t="shared" si="35"/>
        <v/>
      </c>
      <c r="N102" s="93" t="str">
        <f t="shared" si="36"/>
        <v/>
      </c>
      <c r="O102" s="93" t="str">
        <f t="shared" si="37"/>
        <v/>
      </c>
      <c r="P102" s="93" t="str">
        <f t="shared" si="38"/>
        <v/>
      </c>
      <c r="Q102" s="93" t="str">
        <f t="shared" si="39"/>
        <v/>
      </c>
      <c r="R102" s="93" t="str">
        <f t="shared" si="40"/>
        <v/>
      </c>
      <c r="S102" s="93">
        <f t="shared" si="41"/>
        <v>0</v>
      </c>
      <c r="T102" s="91">
        <f t="shared" si="42"/>
        <v>0</v>
      </c>
      <c r="AB102" s="93">
        <f t="shared" si="43"/>
        <v>0</v>
      </c>
      <c r="AC102" s="93">
        <f t="shared" si="44"/>
        <v>0</v>
      </c>
      <c r="AD102" s="93">
        <f t="shared" si="45"/>
        <v>0</v>
      </c>
      <c r="AE102" s="93">
        <f t="shared" si="46"/>
        <v>0</v>
      </c>
      <c r="AF102" s="93">
        <f t="shared" si="47"/>
        <v>0.1</v>
      </c>
      <c r="AG102" s="93">
        <f t="shared" si="48"/>
        <v>0</v>
      </c>
      <c r="AH102" s="93">
        <f t="shared" si="49"/>
        <v>0</v>
      </c>
      <c r="AI102" s="93">
        <f t="shared" si="50"/>
        <v>0</v>
      </c>
      <c r="AJ102" s="93">
        <f t="shared" si="51"/>
        <v>0</v>
      </c>
      <c r="AK102" s="93">
        <f t="shared" si="52"/>
        <v>0</v>
      </c>
      <c r="AN102" s="93">
        <f t="shared" si="53"/>
        <v>0</v>
      </c>
      <c r="AO102" s="91">
        <v>0</v>
      </c>
      <c r="AP102" s="91">
        <v>0</v>
      </c>
      <c r="AQ102" s="91">
        <v>0</v>
      </c>
      <c r="AR102" s="91">
        <v>0</v>
      </c>
      <c r="AS102" s="91">
        <v>0</v>
      </c>
      <c r="AT102" s="92"/>
      <c r="AV102" s="93">
        <f t="shared" si="54"/>
        <v>0</v>
      </c>
      <c r="AW102" s="91">
        <v>0</v>
      </c>
      <c r="AX102" s="91">
        <v>0</v>
      </c>
      <c r="AY102" s="91">
        <v>0</v>
      </c>
      <c r="AZ102" s="91">
        <v>0</v>
      </c>
      <c r="BA102" s="91">
        <v>0</v>
      </c>
      <c r="BB102" s="92"/>
      <c r="BD102" s="93">
        <f t="shared" si="55"/>
        <v>0</v>
      </c>
      <c r="BE102" s="91">
        <v>0</v>
      </c>
      <c r="BF102" s="91">
        <v>0</v>
      </c>
      <c r="BG102" s="91">
        <v>0</v>
      </c>
      <c r="BH102" s="91">
        <v>0</v>
      </c>
      <c r="BI102" s="91">
        <v>0</v>
      </c>
      <c r="BJ102" s="92"/>
      <c r="BL102" s="93">
        <f t="shared" si="56"/>
        <v>0</v>
      </c>
      <c r="BM102" s="91">
        <v>0</v>
      </c>
      <c r="BN102" s="91">
        <v>0</v>
      </c>
      <c r="BO102" s="91">
        <v>0</v>
      </c>
      <c r="BP102" s="91">
        <v>0</v>
      </c>
      <c r="BQ102" s="91">
        <v>0</v>
      </c>
      <c r="BR102" s="92"/>
      <c r="BT102" s="93">
        <f t="shared" si="57"/>
        <v>0.1</v>
      </c>
      <c r="BU102" s="91">
        <v>0.5</v>
      </c>
      <c r="BV102" s="91">
        <v>0</v>
      </c>
      <c r="BW102" s="91">
        <v>0</v>
      </c>
      <c r="BX102" s="91">
        <v>0</v>
      </c>
      <c r="BY102" s="91">
        <v>0</v>
      </c>
      <c r="BZ102" s="92"/>
      <c r="CB102" s="93">
        <f t="shared" si="58"/>
        <v>0</v>
      </c>
      <c r="CC102" s="91">
        <v>0</v>
      </c>
      <c r="CD102" s="91">
        <v>0</v>
      </c>
      <c r="CE102" s="91">
        <v>0</v>
      </c>
      <c r="CF102" s="91">
        <v>0</v>
      </c>
      <c r="CG102" s="91">
        <v>0</v>
      </c>
      <c r="CJ102" s="93">
        <f t="shared" si="59"/>
        <v>0</v>
      </c>
      <c r="CL102" s="91">
        <v>0</v>
      </c>
      <c r="CM102" s="91">
        <v>0</v>
      </c>
      <c r="CN102" s="91">
        <v>0</v>
      </c>
      <c r="CO102" s="91">
        <v>0</v>
      </c>
      <c r="CR102" s="93">
        <f t="shared" si="60"/>
        <v>0</v>
      </c>
      <c r="CS102" s="91">
        <v>0</v>
      </c>
      <c r="CT102" s="91">
        <v>0</v>
      </c>
      <c r="CU102" s="91">
        <v>0</v>
      </c>
      <c r="CV102" s="91">
        <v>0</v>
      </c>
      <c r="CW102" s="91">
        <v>0</v>
      </c>
      <c r="CZ102" s="93">
        <f t="shared" si="61"/>
        <v>0</v>
      </c>
      <c r="DA102" s="91">
        <v>0</v>
      </c>
      <c r="DB102" s="91">
        <v>0</v>
      </c>
      <c r="DC102" s="91">
        <v>0</v>
      </c>
      <c r="DD102" s="91">
        <v>0</v>
      </c>
      <c r="DE102" s="91">
        <v>0</v>
      </c>
      <c r="DH102" s="93">
        <f t="shared" si="62"/>
        <v>0</v>
      </c>
      <c r="DI102" s="91">
        <v>0</v>
      </c>
      <c r="DJ102" s="91">
        <v>0</v>
      </c>
      <c r="DK102" s="91">
        <v>0</v>
      </c>
      <c r="DL102" s="91">
        <v>0</v>
      </c>
      <c r="DM102" s="91">
        <v>0</v>
      </c>
    </row>
    <row r="103" spans="3:117">
      <c r="C103" s="92">
        <f t="shared" si="63"/>
        <v>45759</v>
      </c>
      <c r="D103" s="93">
        <f t="shared" si="32"/>
        <v>0</v>
      </c>
      <c r="E103" s="93" t="str">
        <f t="shared" si="33"/>
        <v/>
      </c>
      <c r="F103" s="93" t="str">
        <f t="shared" si="33"/>
        <v/>
      </c>
      <c r="G103" s="93" t="str">
        <f t="shared" si="33"/>
        <v/>
      </c>
      <c r="H103" s="93" t="str">
        <f t="shared" si="33"/>
        <v/>
      </c>
      <c r="I103" s="93" t="str">
        <f t="shared" si="33"/>
        <v/>
      </c>
      <c r="J103" s="93" t="str">
        <f t="shared" si="33"/>
        <v/>
      </c>
      <c r="K103" s="93" t="str">
        <f t="shared" si="33"/>
        <v/>
      </c>
      <c r="L103" s="93">
        <f t="shared" si="34"/>
        <v>0</v>
      </c>
      <c r="M103" s="93" t="str">
        <f t="shared" si="35"/>
        <v/>
      </c>
      <c r="N103" s="93" t="str">
        <f t="shared" si="36"/>
        <v/>
      </c>
      <c r="O103" s="93" t="str">
        <f t="shared" si="37"/>
        <v/>
      </c>
      <c r="P103" s="93" t="str">
        <f t="shared" si="38"/>
        <v/>
      </c>
      <c r="Q103" s="93" t="str">
        <f t="shared" si="39"/>
        <v/>
      </c>
      <c r="R103" s="93" t="str">
        <f t="shared" si="40"/>
        <v/>
      </c>
      <c r="S103" s="93">
        <f t="shared" si="41"/>
        <v>0</v>
      </c>
      <c r="T103" s="91">
        <f t="shared" si="42"/>
        <v>0</v>
      </c>
      <c r="AB103" s="93">
        <f t="shared" si="43"/>
        <v>0</v>
      </c>
      <c r="AC103" s="93">
        <f t="shared" si="44"/>
        <v>0.3</v>
      </c>
      <c r="AD103" s="93">
        <f t="shared" si="45"/>
        <v>0</v>
      </c>
      <c r="AE103" s="93">
        <f t="shared" si="46"/>
        <v>0.1</v>
      </c>
      <c r="AF103" s="93">
        <f t="shared" si="47"/>
        <v>0.1</v>
      </c>
      <c r="AG103" s="93">
        <f t="shared" si="48"/>
        <v>0.2</v>
      </c>
      <c r="AH103" s="93">
        <f t="shared" si="49"/>
        <v>0</v>
      </c>
      <c r="AI103" s="93">
        <f t="shared" si="50"/>
        <v>0</v>
      </c>
      <c r="AJ103" s="93">
        <f t="shared" si="51"/>
        <v>0.1</v>
      </c>
      <c r="AK103" s="93">
        <f t="shared" si="52"/>
        <v>1.7</v>
      </c>
      <c r="AN103" s="93">
        <f t="shared" si="53"/>
        <v>0</v>
      </c>
      <c r="AO103" s="91">
        <v>0</v>
      </c>
      <c r="AP103" s="91">
        <v>0</v>
      </c>
      <c r="AQ103" s="91">
        <v>0</v>
      </c>
      <c r="AR103" s="91">
        <v>0</v>
      </c>
      <c r="AS103" s="91">
        <v>0</v>
      </c>
      <c r="AT103" s="92"/>
      <c r="AV103" s="93">
        <f t="shared" si="54"/>
        <v>0.3</v>
      </c>
      <c r="AW103" s="91">
        <v>0</v>
      </c>
      <c r="AX103" s="91">
        <v>0</v>
      </c>
      <c r="AY103" s="91">
        <v>0</v>
      </c>
      <c r="AZ103" s="91">
        <v>0</v>
      </c>
      <c r="BA103" s="91">
        <v>1.5</v>
      </c>
      <c r="BB103" s="92"/>
      <c r="BD103" s="93">
        <f t="shared" si="55"/>
        <v>0</v>
      </c>
      <c r="BE103" s="91">
        <v>0</v>
      </c>
      <c r="BF103" s="91">
        <v>0</v>
      </c>
      <c r="BG103" s="91">
        <v>0</v>
      </c>
      <c r="BH103" s="91">
        <v>0</v>
      </c>
      <c r="BI103" s="91">
        <v>0</v>
      </c>
      <c r="BJ103" s="92"/>
      <c r="BL103" s="93">
        <f t="shared" si="56"/>
        <v>0.1</v>
      </c>
      <c r="BM103" s="91">
        <v>0</v>
      </c>
      <c r="BN103" s="91">
        <v>0.5</v>
      </c>
      <c r="BO103" s="91">
        <v>0</v>
      </c>
      <c r="BP103" s="91">
        <v>0</v>
      </c>
      <c r="BQ103" s="91">
        <v>0</v>
      </c>
      <c r="BR103" s="92"/>
      <c r="BT103" s="93">
        <f t="shared" si="57"/>
        <v>0.1</v>
      </c>
      <c r="BU103" s="91">
        <v>0</v>
      </c>
      <c r="BV103" s="91">
        <v>0.5</v>
      </c>
      <c r="BW103" s="91">
        <v>0</v>
      </c>
      <c r="BX103" s="91">
        <v>0</v>
      </c>
      <c r="BY103" s="91">
        <v>0</v>
      </c>
      <c r="BZ103" s="92"/>
      <c r="CB103" s="93">
        <f t="shared" si="58"/>
        <v>0.2</v>
      </c>
      <c r="CC103" s="91">
        <v>0</v>
      </c>
      <c r="CD103" s="91">
        <v>1</v>
      </c>
      <c r="CE103" s="91">
        <v>0</v>
      </c>
      <c r="CF103" s="91">
        <v>0</v>
      </c>
      <c r="CG103" s="91">
        <v>0</v>
      </c>
      <c r="CJ103" s="93">
        <f t="shared" si="59"/>
        <v>0</v>
      </c>
      <c r="CL103" s="91">
        <v>0</v>
      </c>
      <c r="CM103" s="91">
        <v>0</v>
      </c>
      <c r="CN103" s="91">
        <v>0</v>
      </c>
      <c r="CO103" s="91">
        <v>0</v>
      </c>
      <c r="CR103" s="93">
        <f t="shared" si="60"/>
        <v>0</v>
      </c>
      <c r="CS103" s="91">
        <v>0</v>
      </c>
      <c r="CT103" s="91">
        <v>0</v>
      </c>
      <c r="CU103" s="91">
        <v>0</v>
      </c>
      <c r="CV103" s="91">
        <v>0</v>
      </c>
      <c r="CW103" s="91">
        <v>0</v>
      </c>
      <c r="CZ103" s="93">
        <f t="shared" si="61"/>
        <v>0.1</v>
      </c>
      <c r="DA103" s="91">
        <v>0</v>
      </c>
      <c r="DB103" s="91">
        <v>0.5</v>
      </c>
      <c r="DC103" s="91">
        <v>0</v>
      </c>
      <c r="DD103" s="91">
        <v>0</v>
      </c>
      <c r="DE103" s="91">
        <v>0</v>
      </c>
      <c r="DH103" s="93">
        <f t="shared" si="62"/>
        <v>1.7</v>
      </c>
      <c r="DI103" s="91">
        <v>0</v>
      </c>
      <c r="DJ103" s="91">
        <v>8.5</v>
      </c>
      <c r="DK103" s="91">
        <v>0</v>
      </c>
      <c r="DL103" s="91">
        <v>0</v>
      </c>
      <c r="DM103" s="91">
        <v>0</v>
      </c>
    </row>
    <row r="104" spans="3:117">
      <c r="C104" s="92">
        <f t="shared" si="63"/>
        <v>45760</v>
      </c>
      <c r="D104" s="93">
        <f t="shared" si="32"/>
        <v>4.25</v>
      </c>
      <c r="E104" s="93">
        <f t="shared" si="33"/>
        <v>4.25</v>
      </c>
      <c r="F104" s="93" t="str">
        <f t="shared" si="33"/>
        <v/>
      </c>
      <c r="G104" s="93" t="str">
        <f t="shared" si="33"/>
        <v/>
      </c>
      <c r="H104" s="93" t="str">
        <f t="shared" si="33"/>
        <v/>
      </c>
      <c r="I104" s="93" t="str">
        <f t="shared" si="33"/>
        <v/>
      </c>
      <c r="J104" s="93" t="str">
        <f t="shared" si="33"/>
        <v/>
      </c>
      <c r="K104" s="93" t="str">
        <f t="shared" si="33"/>
        <v/>
      </c>
      <c r="L104" s="93" t="str">
        <f t="shared" si="34"/>
        <v/>
      </c>
      <c r="M104" s="93">
        <f t="shared" si="35"/>
        <v>1</v>
      </c>
      <c r="N104" s="93" t="str">
        <f t="shared" si="36"/>
        <v/>
      </c>
      <c r="O104" s="93" t="str">
        <f t="shared" si="37"/>
        <v/>
      </c>
      <c r="P104" s="93" t="str">
        <f t="shared" si="38"/>
        <v/>
      </c>
      <c r="Q104" s="93" t="str">
        <f t="shared" si="39"/>
        <v/>
      </c>
      <c r="R104" s="93" t="str">
        <f t="shared" si="40"/>
        <v/>
      </c>
      <c r="S104" s="93">
        <f t="shared" si="41"/>
        <v>1</v>
      </c>
      <c r="T104" s="91">
        <f t="shared" si="42"/>
        <v>0</v>
      </c>
      <c r="AB104" s="93">
        <f t="shared" si="43"/>
        <v>2.5</v>
      </c>
      <c r="AC104" s="93">
        <f t="shared" si="44"/>
        <v>3.3</v>
      </c>
      <c r="AD104" s="93">
        <f t="shared" si="45"/>
        <v>4</v>
      </c>
      <c r="AE104" s="93">
        <f t="shared" si="46"/>
        <v>4.3</v>
      </c>
      <c r="AF104" s="93">
        <f t="shared" si="47"/>
        <v>6.6</v>
      </c>
      <c r="AG104" s="93">
        <f t="shared" si="48"/>
        <v>6.2</v>
      </c>
      <c r="AH104" s="93">
        <f t="shared" si="49"/>
        <v>4.25</v>
      </c>
      <c r="AI104" s="93">
        <f t="shared" si="50"/>
        <v>4.0999999999999996</v>
      </c>
      <c r="AJ104" s="93">
        <f t="shared" si="51"/>
        <v>4</v>
      </c>
      <c r="AK104" s="93">
        <f t="shared" si="52"/>
        <v>5.7</v>
      </c>
      <c r="AN104" s="93">
        <f t="shared" si="53"/>
        <v>2.5</v>
      </c>
      <c r="AO104" s="91">
        <v>1</v>
      </c>
      <c r="AP104" s="91">
        <v>0</v>
      </c>
      <c r="AQ104" s="91">
        <v>0</v>
      </c>
      <c r="AR104" s="91">
        <v>9</v>
      </c>
      <c r="AS104" s="91">
        <v>2.5</v>
      </c>
      <c r="AT104" s="92"/>
      <c r="AV104" s="93">
        <f t="shared" si="54"/>
        <v>3.3</v>
      </c>
      <c r="AW104" s="91">
        <v>0</v>
      </c>
      <c r="AX104" s="91">
        <v>0</v>
      </c>
      <c r="AY104" s="91">
        <v>0</v>
      </c>
      <c r="AZ104" s="91">
        <v>13</v>
      </c>
      <c r="BA104" s="91">
        <v>3.5</v>
      </c>
      <c r="BB104" s="92"/>
      <c r="BD104" s="93">
        <f t="shared" si="55"/>
        <v>4</v>
      </c>
      <c r="BE104" s="91">
        <v>0</v>
      </c>
      <c r="BF104" s="91">
        <v>0</v>
      </c>
      <c r="BG104" s="91">
        <v>0</v>
      </c>
      <c r="BH104" s="91">
        <v>14.5</v>
      </c>
      <c r="BI104" s="91">
        <v>5.5</v>
      </c>
      <c r="BJ104" s="92"/>
      <c r="BL104" s="93">
        <f t="shared" si="56"/>
        <v>4.3</v>
      </c>
      <c r="BM104" s="91">
        <v>0</v>
      </c>
      <c r="BN104" s="91">
        <v>0</v>
      </c>
      <c r="BO104" s="91">
        <v>0</v>
      </c>
      <c r="BP104" s="91">
        <v>17</v>
      </c>
      <c r="BQ104" s="91">
        <v>4.5</v>
      </c>
      <c r="BR104" s="92"/>
      <c r="BT104" s="93">
        <f t="shared" si="57"/>
        <v>6.6</v>
      </c>
      <c r="BU104" s="91">
        <v>0</v>
      </c>
      <c r="BV104" s="91">
        <v>0</v>
      </c>
      <c r="BW104" s="91">
        <v>0</v>
      </c>
      <c r="BX104" s="91">
        <v>24</v>
      </c>
      <c r="BY104" s="91">
        <v>9</v>
      </c>
      <c r="BZ104" s="92"/>
      <c r="CB104" s="93">
        <f t="shared" si="58"/>
        <v>6.2</v>
      </c>
      <c r="CC104" s="91">
        <v>0</v>
      </c>
      <c r="CD104" s="91">
        <v>0</v>
      </c>
      <c r="CE104" s="91">
        <v>0</v>
      </c>
      <c r="CF104" s="91">
        <v>25.5</v>
      </c>
      <c r="CG104" s="91">
        <v>5.5</v>
      </c>
      <c r="CJ104" s="93">
        <f t="shared" si="59"/>
        <v>4.25</v>
      </c>
      <c r="CL104" s="91">
        <v>0</v>
      </c>
      <c r="CM104" s="91">
        <v>0</v>
      </c>
      <c r="CN104" s="91">
        <v>14.5</v>
      </c>
      <c r="CO104" s="91">
        <v>2.5</v>
      </c>
      <c r="CR104" s="93">
        <f t="shared" si="60"/>
        <v>4.0999999999999996</v>
      </c>
      <c r="CS104" s="91">
        <v>0</v>
      </c>
      <c r="CT104" s="91">
        <v>0</v>
      </c>
      <c r="CU104" s="91">
        <v>0</v>
      </c>
      <c r="CV104" s="91">
        <v>18.5</v>
      </c>
      <c r="CW104" s="91">
        <v>2</v>
      </c>
      <c r="CZ104" s="93">
        <f t="shared" si="61"/>
        <v>4</v>
      </c>
      <c r="DA104" s="91">
        <v>0</v>
      </c>
      <c r="DB104" s="91">
        <v>0.5</v>
      </c>
      <c r="DC104" s="91">
        <v>0</v>
      </c>
      <c r="DD104" s="91">
        <v>18.5</v>
      </c>
      <c r="DE104" s="91">
        <v>1</v>
      </c>
      <c r="DH104" s="93">
        <f t="shared" si="62"/>
        <v>5.7</v>
      </c>
      <c r="DI104" s="91">
        <v>0</v>
      </c>
      <c r="DJ104" s="91">
        <v>0</v>
      </c>
      <c r="DK104" s="91">
        <v>0</v>
      </c>
      <c r="DL104" s="91">
        <v>23.5</v>
      </c>
      <c r="DM104" s="91">
        <v>5</v>
      </c>
    </row>
    <row r="105" spans="3:117">
      <c r="C105" s="92">
        <f t="shared" si="63"/>
        <v>45761</v>
      </c>
      <c r="D105" s="93">
        <f t="shared" si="32"/>
        <v>12.625</v>
      </c>
      <c r="E105" s="93">
        <f t="shared" si="33"/>
        <v>12.625</v>
      </c>
      <c r="F105" s="93">
        <f t="shared" si="33"/>
        <v>12.625</v>
      </c>
      <c r="G105" s="93" t="str">
        <f t="shared" si="33"/>
        <v/>
      </c>
      <c r="H105" s="93" t="str">
        <f t="shared" si="33"/>
        <v/>
      </c>
      <c r="I105" s="93" t="str">
        <f t="shared" si="33"/>
        <v/>
      </c>
      <c r="J105" s="93" t="str">
        <f t="shared" si="33"/>
        <v/>
      </c>
      <c r="K105" s="93" t="str">
        <f t="shared" si="33"/>
        <v/>
      </c>
      <c r="L105" s="93" t="str">
        <f t="shared" si="34"/>
        <v/>
      </c>
      <c r="M105" s="93" t="str">
        <f t="shared" si="35"/>
        <v/>
      </c>
      <c r="N105" s="93">
        <f t="shared" si="36"/>
        <v>2</v>
      </c>
      <c r="O105" s="93" t="str">
        <f t="shared" si="37"/>
        <v/>
      </c>
      <c r="P105" s="93" t="str">
        <f t="shared" si="38"/>
        <v/>
      </c>
      <c r="Q105" s="93" t="str">
        <f t="shared" si="39"/>
        <v/>
      </c>
      <c r="R105" s="93" t="str">
        <f t="shared" si="40"/>
        <v/>
      </c>
      <c r="S105" s="93">
        <f t="shared" si="41"/>
        <v>2</v>
      </c>
      <c r="T105" s="91">
        <f t="shared" si="42"/>
        <v>4.3808800852329341e-002</v>
      </c>
      <c r="AB105" s="93">
        <f t="shared" si="43"/>
        <v>8.6999999999999993</v>
      </c>
      <c r="AC105" s="93">
        <f t="shared" si="44"/>
        <v>7.3</v>
      </c>
      <c r="AD105" s="93">
        <f t="shared" si="45"/>
        <v>9.9</v>
      </c>
      <c r="AE105" s="93">
        <f t="shared" si="46"/>
        <v>9.1</v>
      </c>
      <c r="AF105" s="93">
        <f t="shared" si="47"/>
        <v>14.8</v>
      </c>
      <c r="AG105" s="93">
        <f t="shared" si="48"/>
        <v>10.199999999999999</v>
      </c>
      <c r="AH105" s="93">
        <f t="shared" si="49"/>
        <v>12.625</v>
      </c>
      <c r="AI105" s="93">
        <f t="shared" si="50"/>
        <v>6.1</v>
      </c>
      <c r="AJ105" s="93">
        <f t="shared" si="51"/>
        <v>5</v>
      </c>
      <c r="AK105" s="93">
        <f t="shared" si="52"/>
        <v>7.3</v>
      </c>
      <c r="AN105" s="93">
        <f t="shared" si="53"/>
        <v>8.6999999999999993</v>
      </c>
      <c r="AO105" s="91">
        <v>0</v>
      </c>
      <c r="AP105" s="91">
        <v>0</v>
      </c>
      <c r="AQ105" s="91">
        <v>0</v>
      </c>
      <c r="AR105" s="91">
        <v>10</v>
      </c>
      <c r="AS105" s="91">
        <v>33.5</v>
      </c>
      <c r="AT105" s="92"/>
      <c r="AV105" s="93">
        <f t="shared" si="54"/>
        <v>7.3</v>
      </c>
      <c r="AW105" s="91">
        <v>0</v>
      </c>
      <c r="AX105" s="91">
        <v>0</v>
      </c>
      <c r="AY105" s="91">
        <v>1</v>
      </c>
      <c r="AZ105" s="91">
        <v>10</v>
      </c>
      <c r="BA105" s="91">
        <v>25.5</v>
      </c>
      <c r="BB105" s="92"/>
      <c r="BD105" s="93">
        <f t="shared" si="55"/>
        <v>9.9</v>
      </c>
      <c r="BE105" s="91">
        <v>0</v>
      </c>
      <c r="BF105" s="91">
        <v>0</v>
      </c>
      <c r="BG105" s="91">
        <v>2.5</v>
      </c>
      <c r="BH105" s="91">
        <v>10</v>
      </c>
      <c r="BI105" s="91">
        <v>37</v>
      </c>
      <c r="BJ105" s="92"/>
      <c r="BL105" s="93">
        <f t="shared" si="56"/>
        <v>9.1</v>
      </c>
      <c r="BM105" s="91">
        <v>0</v>
      </c>
      <c r="BN105" s="91">
        <v>0</v>
      </c>
      <c r="BO105" s="91">
        <v>6</v>
      </c>
      <c r="BP105" s="91">
        <v>8.5</v>
      </c>
      <c r="BQ105" s="91">
        <v>31</v>
      </c>
      <c r="BR105" s="92"/>
      <c r="BT105" s="93">
        <f t="shared" si="57"/>
        <v>14.8</v>
      </c>
      <c r="BU105" s="91">
        <v>0</v>
      </c>
      <c r="BV105" s="91">
        <v>0</v>
      </c>
      <c r="BW105" s="91">
        <v>4.5</v>
      </c>
      <c r="BX105" s="91">
        <v>15</v>
      </c>
      <c r="BY105" s="91">
        <v>54.5</v>
      </c>
      <c r="BZ105" s="92"/>
      <c r="CB105" s="93">
        <f t="shared" si="58"/>
        <v>10.199999999999999</v>
      </c>
      <c r="CC105" s="91">
        <v>0</v>
      </c>
      <c r="CD105" s="91">
        <v>0</v>
      </c>
      <c r="CE105" s="91">
        <v>3.5</v>
      </c>
      <c r="CF105" s="91">
        <v>11</v>
      </c>
      <c r="CG105" s="91">
        <v>36.5</v>
      </c>
      <c r="CJ105" s="93">
        <f t="shared" si="59"/>
        <v>12.625</v>
      </c>
      <c r="CL105" s="91">
        <v>0</v>
      </c>
      <c r="CM105" s="91">
        <v>8</v>
      </c>
      <c r="CN105" s="91">
        <v>15</v>
      </c>
      <c r="CO105" s="91">
        <v>27.5</v>
      </c>
      <c r="CR105" s="93">
        <f t="shared" si="60"/>
        <v>6.1</v>
      </c>
      <c r="CS105" s="91">
        <v>0</v>
      </c>
      <c r="CT105" s="91">
        <v>0</v>
      </c>
      <c r="CU105" s="91">
        <v>1</v>
      </c>
      <c r="CV105" s="91">
        <v>7.5</v>
      </c>
      <c r="CW105" s="91">
        <v>22</v>
      </c>
      <c r="CZ105" s="93">
        <f t="shared" si="61"/>
        <v>5</v>
      </c>
      <c r="DA105" s="91">
        <v>0</v>
      </c>
      <c r="DB105" s="91">
        <v>0</v>
      </c>
      <c r="DC105" s="91">
        <v>3</v>
      </c>
      <c r="DD105" s="91">
        <v>4</v>
      </c>
      <c r="DE105" s="91">
        <v>18</v>
      </c>
      <c r="DH105" s="93">
        <f t="shared" si="62"/>
        <v>7.3</v>
      </c>
      <c r="DI105" s="91">
        <v>0</v>
      </c>
      <c r="DJ105" s="91">
        <v>0</v>
      </c>
      <c r="DK105" s="91">
        <v>7</v>
      </c>
      <c r="DL105" s="91">
        <v>11</v>
      </c>
      <c r="DM105" s="91">
        <v>18.5</v>
      </c>
    </row>
    <row r="106" spans="3:117">
      <c r="C106" s="92">
        <f t="shared" si="63"/>
        <v>45762</v>
      </c>
      <c r="D106" s="93">
        <f t="shared" si="32"/>
        <v>14.25</v>
      </c>
      <c r="E106" s="93">
        <f t="shared" si="33"/>
        <v>14.25</v>
      </c>
      <c r="F106" s="93">
        <f t="shared" si="33"/>
        <v>14.25</v>
      </c>
      <c r="G106" s="93" t="str">
        <f t="shared" si="33"/>
        <v/>
      </c>
      <c r="H106" s="93" t="str">
        <f t="shared" si="33"/>
        <v/>
      </c>
      <c r="I106" s="93" t="str">
        <f t="shared" si="33"/>
        <v/>
      </c>
      <c r="J106" s="93" t="str">
        <f t="shared" si="33"/>
        <v/>
      </c>
      <c r="K106" s="93" t="str">
        <f t="shared" si="33"/>
        <v/>
      </c>
      <c r="L106" s="93" t="str">
        <f t="shared" si="34"/>
        <v/>
      </c>
      <c r="M106" s="93" t="str">
        <f t="shared" si="35"/>
        <v/>
      </c>
      <c r="N106" s="93">
        <f t="shared" si="36"/>
        <v>2</v>
      </c>
      <c r="O106" s="93" t="str">
        <f t="shared" si="37"/>
        <v/>
      </c>
      <c r="P106" s="93" t="str">
        <f t="shared" si="38"/>
        <v/>
      </c>
      <c r="Q106" s="93" t="str">
        <f t="shared" si="39"/>
        <v/>
      </c>
      <c r="R106" s="93" t="str">
        <f t="shared" si="40"/>
        <v/>
      </c>
      <c r="S106" s="93">
        <f t="shared" si="41"/>
        <v>2</v>
      </c>
      <c r="T106" s="91">
        <f t="shared" si="42"/>
        <v>4.3808800852329341e-002</v>
      </c>
      <c r="AB106" s="93">
        <f t="shared" si="43"/>
        <v>17.399999999999999</v>
      </c>
      <c r="AC106" s="93">
        <f t="shared" si="44"/>
        <v>14</v>
      </c>
      <c r="AD106" s="93">
        <f t="shared" si="45"/>
        <v>14.5</v>
      </c>
      <c r="AE106" s="93">
        <f t="shared" si="46"/>
        <v>15.7</v>
      </c>
      <c r="AF106" s="93">
        <f t="shared" si="47"/>
        <v>16.399999999999999</v>
      </c>
      <c r="AG106" s="93">
        <f t="shared" si="48"/>
        <v>15</v>
      </c>
      <c r="AH106" s="93">
        <f t="shared" si="49"/>
        <v>14.25</v>
      </c>
      <c r="AI106" s="93">
        <f t="shared" si="50"/>
        <v>12.8</v>
      </c>
      <c r="AJ106" s="93">
        <f t="shared" si="51"/>
        <v>6.7</v>
      </c>
      <c r="AK106" s="93">
        <f t="shared" si="52"/>
        <v>8.5</v>
      </c>
      <c r="AN106" s="93">
        <f t="shared" si="53"/>
        <v>17.399999999999999</v>
      </c>
      <c r="AO106" s="91">
        <v>0</v>
      </c>
      <c r="AP106" s="91">
        <v>53</v>
      </c>
      <c r="AQ106" s="91">
        <v>34</v>
      </c>
      <c r="AR106" s="91">
        <v>0</v>
      </c>
      <c r="AS106" s="91">
        <v>0</v>
      </c>
      <c r="AT106" s="92"/>
      <c r="AV106" s="93">
        <f t="shared" si="54"/>
        <v>14</v>
      </c>
      <c r="AW106" s="91">
        <v>0</v>
      </c>
      <c r="AX106" s="91">
        <v>55.5</v>
      </c>
      <c r="AY106" s="91">
        <v>14.5</v>
      </c>
      <c r="AZ106" s="91">
        <v>0</v>
      </c>
      <c r="BA106" s="91">
        <v>0</v>
      </c>
      <c r="BB106" s="92"/>
      <c r="BD106" s="93">
        <f t="shared" si="55"/>
        <v>14.5</v>
      </c>
      <c r="BE106" s="91">
        <v>0</v>
      </c>
      <c r="BF106" s="91">
        <v>59</v>
      </c>
      <c r="BG106" s="91">
        <v>13</v>
      </c>
      <c r="BH106" s="91">
        <v>0</v>
      </c>
      <c r="BI106" s="91">
        <v>0.5</v>
      </c>
      <c r="BJ106" s="92"/>
      <c r="BL106" s="93">
        <f t="shared" si="56"/>
        <v>15.7</v>
      </c>
      <c r="BM106" s="91">
        <v>0</v>
      </c>
      <c r="BN106" s="91">
        <v>65</v>
      </c>
      <c r="BO106" s="91">
        <v>13.5</v>
      </c>
      <c r="BP106" s="91">
        <v>0</v>
      </c>
      <c r="BQ106" s="91">
        <v>0</v>
      </c>
      <c r="BR106" s="92"/>
      <c r="BT106" s="93">
        <f t="shared" si="57"/>
        <v>16.399999999999999</v>
      </c>
      <c r="BU106" s="91">
        <v>0</v>
      </c>
      <c r="BV106" s="91">
        <v>71.5</v>
      </c>
      <c r="BW106" s="91">
        <v>10.5</v>
      </c>
      <c r="BX106" s="91">
        <v>0</v>
      </c>
      <c r="BY106" s="91">
        <v>0</v>
      </c>
      <c r="BZ106" s="92"/>
      <c r="CB106" s="93">
        <f t="shared" si="58"/>
        <v>15</v>
      </c>
      <c r="CC106" s="91">
        <v>0</v>
      </c>
      <c r="CD106" s="91">
        <v>66.5</v>
      </c>
      <c r="CE106" s="91">
        <v>8.5</v>
      </c>
      <c r="CF106" s="91">
        <v>0</v>
      </c>
      <c r="CG106" s="91">
        <v>0</v>
      </c>
      <c r="CJ106" s="93">
        <f t="shared" si="59"/>
        <v>14.25</v>
      </c>
      <c r="CL106" s="91">
        <v>46</v>
      </c>
      <c r="CM106" s="91">
        <v>11</v>
      </c>
      <c r="CN106" s="91">
        <v>0</v>
      </c>
      <c r="CO106" s="91">
        <v>0</v>
      </c>
      <c r="CR106" s="93">
        <f t="shared" si="60"/>
        <v>12.8</v>
      </c>
      <c r="CS106" s="91">
        <v>0</v>
      </c>
      <c r="CT106" s="91">
        <v>53.5</v>
      </c>
      <c r="CU106" s="91">
        <v>10.5</v>
      </c>
      <c r="CV106" s="91">
        <v>0</v>
      </c>
      <c r="CW106" s="91">
        <v>0</v>
      </c>
      <c r="CZ106" s="93">
        <f t="shared" si="61"/>
        <v>6.7</v>
      </c>
      <c r="DA106" s="91">
        <v>0</v>
      </c>
      <c r="DB106" s="91">
        <v>30</v>
      </c>
      <c r="DC106" s="91">
        <v>3.5</v>
      </c>
      <c r="DD106" s="91">
        <v>0</v>
      </c>
      <c r="DE106" s="91">
        <v>0</v>
      </c>
      <c r="DH106" s="93">
        <f t="shared" si="62"/>
        <v>8.5</v>
      </c>
      <c r="DI106" s="91">
        <v>0</v>
      </c>
      <c r="DJ106" s="91">
        <v>40.5</v>
      </c>
      <c r="DK106" s="91">
        <v>2</v>
      </c>
      <c r="DL106" s="91">
        <v>0</v>
      </c>
      <c r="DM106" s="91">
        <v>0</v>
      </c>
    </row>
    <row r="107" spans="3:117">
      <c r="C107" s="92">
        <f t="shared" si="63"/>
        <v>45763</v>
      </c>
      <c r="D107" s="93">
        <f t="shared" si="32"/>
        <v>1.25</v>
      </c>
      <c r="E107" s="93">
        <f t="shared" si="33"/>
        <v>1.25</v>
      </c>
      <c r="F107" s="93" t="str">
        <f t="shared" si="33"/>
        <v/>
      </c>
      <c r="G107" s="93" t="str">
        <f t="shared" si="33"/>
        <v/>
      </c>
      <c r="H107" s="93" t="str">
        <f t="shared" si="33"/>
        <v/>
      </c>
      <c r="I107" s="93" t="str">
        <f t="shared" si="33"/>
        <v/>
      </c>
      <c r="J107" s="93" t="str">
        <f t="shared" si="33"/>
        <v/>
      </c>
      <c r="K107" s="93" t="str">
        <f t="shared" si="33"/>
        <v/>
      </c>
      <c r="L107" s="93" t="str">
        <f t="shared" si="34"/>
        <v/>
      </c>
      <c r="M107" s="93">
        <f t="shared" si="35"/>
        <v>1</v>
      </c>
      <c r="N107" s="93" t="str">
        <f t="shared" si="36"/>
        <v/>
      </c>
      <c r="O107" s="93" t="str">
        <f t="shared" si="37"/>
        <v/>
      </c>
      <c r="P107" s="93" t="str">
        <f t="shared" si="38"/>
        <v/>
      </c>
      <c r="Q107" s="93" t="str">
        <f t="shared" si="39"/>
        <v/>
      </c>
      <c r="R107" s="93" t="str">
        <f t="shared" si="40"/>
        <v/>
      </c>
      <c r="S107" s="93">
        <f t="shared" si="41"/>
        <v>1</v>
      </c>
      <c r="T107" s="91">
        <f t="shared" si="42"/>
        <v>0</v>
      </c>
      <c r="AB107" s="93">
        <f t="shared" si="43"/>
        <v>1.6</v>
      </c>
      <c r="AC107" s="93">
        <f t="shared" si="44"/>
        <v>1.4</v>
      </c>
      <c r="AD107" s="93">
        <f t="shared" si="45"/>
        <v>1.5</v>
      </c>
      <c r="AE107" s="93">
        <f t="shared" si="46"/>
        <v>0.9</v>
      </c>
      <c r="AF107" s="93">
        <f t="shared" si="47"/>
        <v>2.8</v>
      </c>
      <c r="AG107" s="93">
        <f t="shared" si="48"/>
        <v>1.1000000000000001</v>
      </c>
      <c r="AH107" s="93">
        <f t="shared" si="49"/>
        <v>1.25</v>
      </c>
      <c r="AI107" s="93">
        <f t="shared" si="50"/>
        <v>0.5</v>
      </c>
      <c r="AJ107" s="93">
        <f t="shared" si="51"/>
        <v>0.3</v>
      </c>
      <c r="AK107" s="93">
        <f t="shared" si="52"/>
        <v>0.4</v>
      </c>
      <c r="AN107" s="93">
        <f t="shared" si="53"/>
        <v>1.6</v>
      </c>
      <c r="AO107" s="91">
        <v>0</v>
      </c>
      <c r="AP107" s="91">
        <v>6.5</v>
      </c>
      <c r="AQ107" s="91">
        <v>1.5</v>
      </c>
      <c r="AR107" s="91">
        <v>0</v>
      </c>
      <c r="AS107" s="91">
        <v>0</v>
      </c>
      <c r="AT107" s="92"/>
      <c r="AV107" s="93">
        <f t="shared" si="54"/>
        <v>1.4</v>
      </c>
      <c r="AW107" s="91">
        <v>0</v>
      </c>
      <c r="AX107" s="91">
        <v>5</v>
      </c>
      <c r="AY107" s="91">
        <v>1.5</v>
      </c>
      <c r="AZ107" s="91">
        <v>0.5</v>
      </c>
      <c r="BA107" s="91">
        <v>0</v>
      </c>
      <c r="BB107" s="92"/>
      <c r="BD107" s="93">
        <f t="shared" si="55"/>
        <v>1.5</v>
      </c>
      <c r="BE107" s="91">
        <v>0</v>
      </c>
      <c r="BF107" s="91">
        <v>4</v>
      </c>
      <c r="BG107" s="91">
        <v>3</v>
      </c>
      <c r="BH107" s="91">
        <v>0.5</v>
      </c>
      <c r="BI107" s="91">
        <v>0</v>
      </c>
      <c r="BJ107" s="92"/>
      <c r="BL107" s="93">
        <f t="shared" si="56"/>
        <v>0.9</v>
      </c>
      <c r="BM107" s="91">
        <v>0</v>
      </c>
      <c r="BN107" s="91">
        <v>3.5</v>
      </c>
      <c r="BO107" s="91">
        <v>0.5</v>
      </c>
      <c r="BP107" s="91">
        <v>0.5</v>
      </c>
      <c r="BQ107" s="91">
        <v>0</v>
      </c>
      <c r="BR107" s="92"/>
      <c r="BT107" s="93">
        <f t="shared" si="57"/>
        <v>2.8</v>
      </c>
      <c r="BU107" s="91">
        <v>0</v>
      </c>
      <c r="BV107" s="91">
        <v>1.5</v>
      </c>
      <c r="BW107" s="91">
        <v>8</v>
      </c>
      <c r="BX107" s="91">
        <v>4.5</v>
      </c>
      <c r="BY107" s="91">
        <v>0</v>
      </c>
      <c r="BZ107" s="92"/>
      <c r="CB107" s="93">
        <f t="shared" si="58"/>
        <v>1.1000000000000001</v>
      </c>
      <c r="CC107" s="91">
        <v>0</v>
      </c>
      <c r="CD107" s="91">
        <v>1</v>
      </c>
      <c r="CE107" s="91">
        <v>1</v>
      </c>
      <c r="CF107" s="91">
        <v>3.5</v>
      </c>
      <c r="CG107" s="91">
        <v>0</v>
      </c>
      <c r="CJ107" s="93">
        <f t="shared" si="59"/>
        <v>1.25</v>
      </c>
      <c r="CL107" s="91">
        <v>3</v>
      </c>
      <c r="CM107" s="91">
        <v>1</v>
      </c>
      <c r="CN107" s="91">
        <v>1</v>
      </c>
      <c r="CO107" s="91">
        <v>0</v>
      </c>
      <c r="CR107" s="93">
        <f t="shared" si="60"/>
        <v>0.5</v>
      </c>
      <c r="CS107" s="91">
        <v>0</v>
      </c>
      <c r="CT107" s="91">
        <v>2</v>
      </c>
      <c r="CU107" s="91">
        <v>0.5</v>
      </c>
      <c r="CV107" s="91">
        <v>0</v>
      </c>
      <c r="CW107" s="91">
        <v>0</v>
      </c>
      <c r="CZ107" s="93">
        <f t="shared" si="61"/>
        <v>0.3</v>
      </c>
      <c r="DA107" s="91">
        <v>0</v>
      </c>
      <c r="DB107" s="91">
        <v>1</v>
      </c>
      <c r="DC107" s="91">
        <v>0</v>
      </c>
      <c r="DD107" s="91">
        <v>0.5</v>
      </c>
      <c r="DE107" s="91">
        <v>0</v>
      </c>
      <c r="DH107" s="93">
        <f t="shared" si="62"/>
        <v>0.4</v>
      </c>
      <c r="DI107" s="91">
        <v>0</v>
      </c>
      <c r="DJ107" s="91">
        <v>1</v>
      </c>
      <c r="DK107" s="91">
        <v>0</v>
      </c>
      <c r="DL107" s="91">
        <v>1</v>
      </c>
      <c r="DM107" s="91">
        <v>0</v>
      </c>
    </row>
    <row r="108" spans="3:117">
      <c r="C108" s="92">
        <f t="shared" si="63"/>
        <v>45764</v>
      </c>
      <c r="D108" s="93">
        <f t="shared" si="32"/>
        <v>31.375</v>
      </c>
      <c r="E108" s="93">
        <f t="shared" si="33"/>
        <v>31.375</v>
      </c>
      <c r="F108" s="93">
        <f t="shared" si="33"/>
        <v>31.375</v>
      </c>
      <c r="G108" s="93">
        <f t="shared" si="33"/>
        <v>31.375</v>
      </c>
      <c r="H108" s="93">
        <f t="shared" si="33"/>
        <v>31.375</v>
      </c>
      <c r="I108" s="93" t="str">
        <f t="shared" si="33"/>
        <v/>
      </c>
      <c r="J108" s="93" t="str">
        <f t="shared" si="33"/>
        <v/>
      </c>
      <c r="K108" s="93" t="str">
        <f t="shared" si="33"/>
        <v/>
      </c>
      <c r="L108" s="93" t="str">
        <f t="shared" si="34"/>
        <v/>
      </c>
      <c r="M108" s="93" t="str">
        <f t="shared" si="35"/>
        <v/>
      </c>
      <c r="N108" s="93" t="str">
        <f t="shared" si="36"/>
        <v/>
      </c>
      <c r="O108" s="93" t="str">
        <f t="shared" si="37"/>
        <v/>
      </c>
      <c r="P108" s="93">
        <f t="shared" si="38"/>
        <v>4</v>
      </c>
      <c r="Q108" s="93" t="str">
        <f t="shared" si="39"/>
        <v/>
      </c>
      <c r="R108" s="93" t="str">
        <f t="shared" si="40"/>
        <v/>
      </c>
      <c r="S108" s="93">
        <f t="shared" si="41"/>
        <v>4</v>
      </c>
      <c r="T108" s="91">
        <f t="shared" si="42"/>
        <v>0.14237860277007036</v>
      </c>
      <c r="AB108" s="93">
        <f t="shared" si="43"/>
        <v>10</v>
      </c>
      <c r="AC108" s="93">
        <f t="shared" si="44"/>
        <v>12.8</v>
      </c>
      <c r="AD108" s="93">
        <f t="shared" si="45"/>
        <v>11.9</v>
      </c>
      <c r="AE108" s="93">
        <f t="shared" si="46"/>
        <v>17.5</v>
      </c>
      <c r="AF108" s="93">
        <f t="shared" si="47"/>
        <v>19.100000000000001</v>
      </c>
      <c r="AG108" s="93">
        <f t="shared" si="48"/>
        <v>17.5</v>
      </c>
      <c r="AH108" s="93">
        <f t="shared" si="49"/>
        <v>31.375</v>
      </c>
      <c r="AI108" s="93">
        <f t="shared" si="50"/>
        <v>11.3</v>
      </c>
      <c r="AJ108" s="93">
        <f t="shared" si="51"/>
        <v>14.6</v>
      </c>
      <c r="AK108" s="93">
        <f t="shared" si="52"/>
        <v>18.2</v>
      </c>
      <c r="AN108" s="93">
        <f t="shared" si="53"/>
        <v>10</v>
      </c>
      <c r="AO108" s="91">
        <v>0</v>
      </c>
      <c r="AP108" s="91">
        <v>0</v>
      </c>
      <c r="AQ108" s="91">
        <v>1.5</v>
      </c>
      <c r="AR108" s="91">
        <v>35.5</v>
      </c>
      <c r="AS108" s="91">
        <v>13</v>
      </c>
      <c r="AT108" s="92"/>
      <c r="AV108" s="93">
        <f t="shared" si="54"/>
        <v>12.8</v>
      </c>
      <c r="AW108" s="91">
        <v>0</v>
      </c>
      <c r="AX108" s="91">
        <v>0</v>
      </c>
      <c r="AY108" s="91">
        <v>4.5</v>
      </c>
      <c r="AZ108" s="91">
        <v>43.5</v>
      </c>
      <c r="BA108" s="91">
        <v>16</v>
      </c>
      <c r="BB108" s="92"/>
      <c r="BD108" s="93">
        <f t="shared" si="55"/>
        <v>11.9</v>
      </c>
      <c r="BE108" s="91">
        <v>0</v>
      </c>
      <c r="BF108" s="91">
        <v>0</v>
      </c>
      <c r="BG108" s="91">
        <v>4.5</v>
      </c>
      <c r="BH108" s="91">
        <v>49.5</v>
      </c>
      <c r="BI108" s="91">
        <v>5.5</v>
      </c>
      <c r="BJ108" s="92"/>
      <c r="BL108" s="93">
        <f t="shared" si="56"/>
        <v>17.5</v>
      </c>
      <c r="BM108" s="91">
        <v>0</v>
      </c>
      <c r="BN108" s="91">
        <v>0</v>
      </c>
      <c r="BO108" s="91">
        <v>5.5</v>
      </c>
      <c r="BP108" s="91">
        <v>71.5</v>
      </c>
      <c r="BQ108" s="91">
        <v>10.5</v>
      </c>
      <c r="BR108" s="92"/>
      <c r="BT108" s="93">
        <f t="shared" si="57"/>
        <v>19.100000000000001</v>
      </c>
      <c r="BU108" s="91">
        <v>3.5</v>
      </c>
      <c r="BV108" s="91">
        <v>0</v>
      </c>
      <c r="BW108" s="91">
        <v>16.5</v>
      </c>
      <c r="BX108" s="91">
        <v>73.5</v>
      </c>
      <c r="BY108" s="91">
        <v>2</v>
      </c>
      <c r="BZ108" s="92"/>
      <c r="CB108" s="93">
        <f t="shared" si="58"/>
        <v>17.5</v>
      </c>
      <c r="CC108" s="91">
        <v>3.5</v>
      </c>
      <c r="CD108" s="91">
        <v>0</v>
      </c>
      <c r="CE108" s="91">
        <v>13.5</v>
      </c>
      <c r="CF108" s="91">
        <v>69.5</v>
      </c>
      <c r="CG108" s="91">
        <v>1</v>
      </c>
      <c r="CJ108" s="93">
        <f t="shared" si="59"/>
        <v>31.375</v>
      </c>
      <c r="CL108" s="91">
        <v>0</v>
      </c>
      <c r="CM108" s="91">
        <v>8.5</v>
      </c>
      <c r="CN108" s="91">
        <v>117</v>
      </c>
      <c r="CO108" s="91">
        <v>0</v>
      </c>
      <c r="CR108" s="93">
        <f t="shared" si="60"/>
        <v>11.3</v>
      </c>
      <c r="CS108" s="91">
        <v>0</v>
      </c>
      <c r="CT108" s="91">
        <v>0.5</v>
      </c>
      <c r="CU108" s="91">
        <v>2.5</v>
      </c>
      <c r="CV108" s="91">
        <v>53.5</v>
      </c>
      <c r="CW108" s="91">
        <v>0</v>
      </c>
      <c r="CZ108" s="93">
        <f t="shared" si="61"/>
        <v>14.6</v>
      </c>
      <c r="DA108" s="91">
        <v>0</v>
      </c>
      <c r="DB108" s="91">
        <v>0</v>
      </c>
      <c r="DC108" s="91">
        <v>7.5</v>
      </c>
      <c r="DD108" s="91">
        <v>65.5</v>
      </c>
      <c r="DE108" s="91">
        <v>0</v>
      </c>
      <c r="DH108" s="93">
        <f t="shared" si="62"/>
        <v>18.2</v>
      </c>
      <c r="DI108" s="91">
        <v>3.5</v>
      </c>
      <c r="DJ108" s="91">
        <v>0</v>
      </c>
      <c r="DK108" s="91">
        <v>12</v>
      </c>
      <c r="DL108" s="91">
        <v>75.5</v>
      </c>
      <c r="DM108" s="91">
        <v>0</v>
      </c>
    </row>
    <row r="109" spans="3:117">
      <c r="C109" s="92">
        <f t="shared" si="63"/>
        <v>45765</v>
      </c>
      <c r="D109" s="93">
        <f t="shared" si="32"/>
        <v>5.375</v>
      </c>
      <c r="E109" s="93">
        <f t="shared" si="33"/>
        <v>5.375</v>
      </c>
      <c r="F109" s="93" t="str">
        <f t="shared" si="33"/>
        <v/>
      </c>
      <c r="G109" s="93" t="str">
        <f t="shared" si="33"/>
        <v/>
      </c>
      <c r="H109" s="93" t="str">
        <f t="shared" si="33"/>
        <v/>
      </c>
      <c r="I109" s="93" t="str">
        <f t="shared" si="33"/>
        <v/>
      </c>
      <c r="J109" s="93" t="str">
        <f t="shared" si="33"/>
        <v/>
      </c>
      <c r="K109" s="93" t="str">
        <f t="shared" si="33"/>
        <v/>
      </c>
      <c r="L109" s="93" t="str">
        <f t="shared" si="34"/>
        <v/>
      </c>
      <c r="M109" s="93">
        <f t="shared" si="35"/>
        <v>1</v>
      </c>
      <c r="N109" s="93" t="str">
        <f t="shared" si="36"/>
        <v/>
      </c>
      <c r="O109" s="93" t="str">
        <f t="shared" si="37"/>
        <v/>
      </c>
      <c r="P109" s="93" t="str">
        <f t="shared" si="38"/>
        <v/>
      </c>
      <c r="Q109" s="93" t="str">
        <f t="shared" si="39"/>
        <v/>
      </c>
      <c r="R109" s="93" t="str">
        <f t="shared" si="40"/>
        <v/>
      </c>
      <c r="S109" s="93">
        <f t="shared" si="41"/>
        <v>1</v>
      </c>
      <c r="T109" s="91">
        <f t="shared" si="42"/>
        <v>0</v>
      </c>
      <c r="AB109" s="93">
        <f t="shared" si="43"/>
        <v>6.5</v>
      </c>
      <c r="AC109" s="93">
        <f t="shared" si="44"/>
        <v>6.7</v>
      </c>
      <c r="AD109" s="93">
        <f t="shared" si="45"/>
        <v>7</v>
      </c>
      <c r="AE109" s="93">
        <f t="shared" si="46"/>
        <v>9.3000000000000007</v>
      </c>
      <c r="AF109" s="93">
        <f t="shared" si="47"/>
        <v>10.199999999999999</v>
      </c>
      <c r="AG109" s="93">
        <f t="shared" si="48"/>
        <v>8.9</v>
      </c>
      <c r="AH109" s="93">
        <f t="shared" si="49"/>
        <v>5.375</v>
      </c>
      <c r="AI109" s="93">
        <f t="shared" si="50"/>
        <v>6.3</v>
      </c>
      <c r="AJ109" s="93">
        <f t="shared" si="51"/>
        <v>10.6</v>
      </c>
      <c r="AK109" s="93">
        <f t="shared" si="52"/>
        <v>12.8</v>
      </c>
      <c r="AN109" s="93">
        <f t="shared" si="53"/>
        <v>6.5</v>
      </c>
      <c r="AO109" s="91">
        <v>9</v>
      </c>
      <c r="AP109" s="91">
        <v>0</v>
      </c>
      <c r="AQ109" s="91">
        <v>19.5</v>
      </c>
      <c r="AR109" s="91">
        <v>0.5</v>
      </c>
      <c r="AS109" s="91">
        <v>3.5</v>
      </c>
      <c r="AT109" s="92"/>
      <c r="AV109" s="93">
        <f t="shared" si="54"/>
        <v>6.7</v>
      </c>
      <c r="AW109" s="91">
        <v>4.5</v>
      </c>
      <c r="AX109" s="91">
        <v>0</v>
      </c>
      <c r="AY109" s="91">
        <v>21</v>
      </c>
      <c r="AZ109" s="91">
        <v>0</v>
      </c>
      <c r="BA109" s="91">
        <v>8</v>
      </c>
      <c r="BB109" s="92"/>
      <c r="BD109" s="93">
        <f t="shared" si="55"/>
        <v>7</v>
      </c>
      <c r="BE109" s="91">
        <v>11</v>
      </c>
      <c r="BF109" s="91">
        <v>0</v>
      </c>
      <c r="BG109" s="91">
        <v>13.5</v>
      </c>
      <c r="BH109" s="91">
        <v>0</v>
      </c>
      <c r="BI109" s="91">
        <v>10.5</v>
      </c>
      <c r="BJ109" s="92"/>
      <c r="BL109" s="93">
        <f t="shared" si="56"/>
        <v>9.3000000000000007</v>
      </c>
      <c r="BM109" s="91">
        <v>16</v>
      </c>
      <c r="BN109" s="91">
        <v>0</v>
      </c>
      <c r="BO109" s="91">
        <v>16</v>
      </c>
      <c r="BP109" s="91">
        <v>0</v>
      </c>
      <c r="BQ109" s="91">
        <v>14.5</v>
      </c>
      <c r="BR109" s="92"/>
      <c r="BT109" s="93">
        <f t="shared" si="57"/>
        <v>10.199999999999999</v>
      </c>
      <c r="BU109" s="91">
        <v>7.5</v>
      </c>
      <c r="BV109" s="91">
        <v>3.5</v>
      </c>
      <c r="BW109" s="91">
        <v>32</v>
      </c>
      <c r="BX109" s="91">
        <v>0</v>
      </c>
      <c r="BY109" s="91">
        <v>8</v>
      </c>
      <c r="BZ109" s="92"/>
      <c r="CB109" s="93">
        <f t="shared" si="58"/>
        <v>8.9</v>
      </c>
      <c r="CC109" s="91">
        <v>13</v>
      </c>
      <c r="CD109" s="91">
        <v>1</v>
      </c>
      <c r="CE109" s="91">
        <v>23</v>
      </c>
      <c r="CF109" s="91">
        <v>0</v>
      </c>
      <c r="CG109" s="91">
        <v>7.5</v>
      </c>
      <c r="CJ109" s="93">
        <f t="shared" si="59"/>
        <v>5.375</v>
      </c>
      <c r="CL109" s="91">
        <v>1.5</v>
      </c>
      <c r="CM109" s="91">
        <v>10</v>
      </c>
      <c r="CN109" s="91">
        <v>0</v>
      </c>
      <c r="CO109" s="91">
        <v>10</v>
      </c>
      <c r="CR109" s="93">
        <f t="shared" si="60"/>
        <v>6.3</v>
      </c>
      <c r="CS109" s="91">
        <v>17.5</v>
      </c>
      <c r="CT109" s="91">
        <v>0</v>
      </c>
      <c r="CU109" s="91">
        <v>4.5</v>
      </c>
      <c r="CV109" s="91">
        <v>0</v>
      </c>
      <c r="CW109" s="91">
        <v>9.5</v>
      </c>
      <c r="CZ109" s="93">
        <f t="shared" si="61"/>
        <v>10.6</v>
      </c>
      <c r="DA109" s="91">
        <v>35</v>
      </c>
      <c r="DB109" s="91">
        <v>0.5</v>
      </c>
      <c r="DC109" s="91">
        <v>11.5</v>
      </c>
      <c r="DD109" s="91">
        <v>0</v>
      </c>
      <c r="DE109" s="91">
        <v>6</v>
      </c>
      <c r="DH109" s="93">
        <f t="shared" si="62"/>
        <v>12.8</v>
      </c>
      <c r="DI109" s="91">
        <v>35.5</v>
      </c>
      <c r="DJ109" s="91">
        <v>1</v>
      </c>
      <c r="DK109" s="91">
        <v>17</v>
      </c>
      <c r="DL109" s="91">
        <v>0</v>
      </c>
      <c r="DM109" s="91">
        <v>10.5</v>
      </c>
    </row>
    <row r="110" spans="3:117">
      <c r="C110" s="92">
        <f t="shared" si="63"/>
        <v>45766</v>
      </c>
      <c r="D110" s="93">
        <f t="shared" si="32"/>
        <v>25.875</v>
      </c>
      <c r="E110" s="93">
        <f t="shared" si="33"/>
        <v>25.875</v>
      </c>
      <c r="F110" s="93">
        <f t="shared" si="33"/>
        <v>25.875</v>
      </c>
      <c r="G110" s="93">
        <f t="shared" si="33"/>
        <v>25.875</v>
      </c>
      <c r="H110" s="93" t="str">
        <f t="shared" si="33"/>
        <v/>
      </c>
      <c r="I110" s="93" t="str">
        <f t="shared" si="33"/>
        <v/>
      </c>
      <c r="J110" s="93" t="str">
        <f t="shared" si="33"/>
        <v/>
      </c>
      <c r="K110" s="93" t="str">
        <f t="shared" si="33"/>
        <v/>
      </c>
      <c r="L110" s="93" t="str">
        <f t="shared" si="34"/>
        <v/>
      </c>
      <c r="M110" s="93" t="str">
        <f t="shared" si="35"/>
        <v/>
      </c>
      <c r="N110" s="93" t="str">
        <f t="shared" si="36"/>
        <v/>
      </c>
      <c r="O110" s="93">
        <f t="shared" si="37"/>
        <v>3</v>
      </c>
      <c r="P110" s="93" t="str">
        <f t="shared" si="38"/>
        <v/>
      </c>
      <c r="Q110" s="93" t="str">
        <f t="shared" si="39"/>
        <v/>
      </c>
      <c r="R110" s="93" t="str">
        <f t="shared" si="40"/>
        <v/>
      </c>
      <c r="S110" s="93">
        <f t="shared" si="41"/>
        <v>3</v>
      </c>
      <c r="T110" s="91">
        <f t="shared" si="42"/>
        <v>6.7001695421209581e-002</v>
      </c>
      <c r="AB110" s="93">
        <f t="shared" si="43"/>
        <v>11.2</v>
      </c>
      <c r="AC110" s="93">
        <f t="shared" si="44"/>
        <v>18.8</v>
      </c>
      <c r="AD110" s="93">
        <f t="shared" si="45"/>
        <v>20.6</v>
      </c>
      <c r="AE110" s="93">
        <f t="shared" si="46"/>
        <v>22.1</v>
      </c>
      <c r="AF110" s="93">
        <f t="shared" si="47"/>
        <v>17.399999999999999</v>
      </c>
      <c r="AG110" s="93">
        <f t="shared" si="48"/>
        <v>17.2</v>
      </c>
      <c r="AH110" s="93">
        <f t="shared" si="49"/>
        <v>25.875</v>
      </c>
      <c r="AI110" s="93">
        <f t="shared" si="50"/>
        <v>12.2</v>
      </c>
      <c r="AJ110" s="93">
        <f t="shared" si="51"/>
        <v>10.4</v>
      </c>
      <c r="AK110" s="93">
        <f t="shared" si="52"/>
        <v>19.600000000000001</v>
      </c>
      <c r="AN110" s="93">
        <f t="shared" si="53"/>
        <v>11.2</v>
      </c>
      <c r="AO110" s="91">
        <v>0.5</v>
      </c>
      <c r="AP110" s="91">
        <v>1</v>
      </c>
      <c r="AQ110" s="91">
        <v>0</v>
      </c>
      <c r="AR110" s="91">
        <v>0</v>
      </c>
      <c r="AS110" s="91">
        <v>54.5</v>
      </c>
      <c r="AT110" s="92"/>
      <c r="AV110" s="93">
        <f t="shared" si="54"/>
        <v>18.8</v>
      </c>
      <c r="AW110" s="91">
        <v>0</v>
      </c>
      <c r="AX110" s="91">
        <v>0.5</v>
      </c>
      <c r="AY110" s="91">
        <v>0</v>
      </c>
      <c r="AZ110" s="91">
        <v>0</v>
      </c>
      <c r="BA110" s="91">
        <v>93.5</v>
      </c>
      <c r="BB110" s="92"/>
      <c r="BD110" s="93">
        <f t="shared" si="55"/>
        <v>20.6</v>
      </c>
      <c r="BE110" s="91">
        <v>0.5</v>
      </c>
      <c r="BF110" s="91">
        <v>2</v>
      </c>
      <c r="BG110" s="91">
        <v>0</v>
      </c>
      <c r="BH110" s="91">
        <v>0</v>
      </c>
      <c r="BI110" s="91">
        <v>100.5</v>
      </c>
      <c r="BJ110" s="92"/>
      <c r="BL110" s="93">
        <f t="shared" si="56"/>
        <v>22.1</v>
      </c>
      <c r="BM110" s="91">
        <v>0</v>
      </c>
      <c r="BN110" s="91">
        <v>0.5</v>
      </c>
      <c r="BO110" s="91">
        <v>0</v>
      </c>
      <c r="BP110" s="91">
        <v>0</v>
      </c>
      <c r="BQ110" s="91">
        <v>110</v>
      </c>
      <c r="BR110" s="92"/>
      <c r="BT110" s="93">
        <f t="shared" si="57"/>
        <v>17.399999999999999</v>
      </c>
      <c r="BU110" s="91">
        <v>1.5</v>
      </c>
      <c r="BV110" s="91">
        <v>4.5</v>
      </c>
      <c r="BW110" s="91">
        <v>0</v>
      </c>
      <c r="BX110" s="91">
        <v>0</v>
      </c>
      <c r="BY110" s="91">
        <v>81</v>
      </c>
      <c r="BZ110" s="92"/>
      <c r="CB110" s="93">
        <f t="shared" si="58"/>
        <v>17.2</v>
      </c>
      <c r="CC110" s="91">
        <v>2</v>
      </c>
      <c r="CD110" s="91">
        <v>5</v>
      </c>
      <c r="CE110" s="91">
        <v>0</v>
      </c>
      <c r="CF110" s="91">
        <v>0</v>
      </c>
      <c r="CG110" s="91">
        <v>79</v>
      </c>
      <c r="CJ110" s="93">
        <f t="shared" si="59"/>
        <v>25.875</v>
      </c>
      <c r="CL110" s="91">
        <v>2.5</v>
      </c>
      <c r="CM110" s="91">
        <v>0</v>
      </c>
      <c r="CN110" s="91">
        <v>0</v>
      </c>
      <c r="CO110" s="91">
        <v>101</v>
      </c>
      <c r="CR110" s="93">
        <f t="shared" si="60"/>
        <v>12.2</v>
      </c>
      <c r="CS110" s="91">
        <v>2</v>
      </c>
      <c r="CT110" s="91">
        <v>1</v>
      </c>
      <c r="CU110" s="91">
        <v>0</v>
      </c>
      <c r="CV110" s="91">
        <v>0</v>
      </c>
      <c r="CW110" s="91">
        <v>58</v>
      </c>
      <c r="CZ110" s="93">
        <f t="shared" si="61"/>
        <v>10.4</v>
      </c>
      <c r="DA110" s="91">
        <v>3.5</v>
      </c>
      <c r="DB110" s="91">
        <v>2</v>
      </c>
      <c r="DC110" s="91">
        <v>0</v>
      </c>
      <c r="DD110" s="91">
        <v>0</v>
      </c>
      <c r="DE110" s="91">
        <v>46.5</v>
      </c>
      <c r="DH110" s="93">
        <f t="shared" si="62"/>
        <v>19.600000000000001</v>
      </c>
      <c r="DI110" s="91">
        <v>13.5</v>
      </c>
      <c r="DJ110" s="91">
        <v>3.5</v>
      </c>
      <c r="DK110" s="91">
        <v>0</v>
      </c>
      <c r="DL110" s="91">
        <v>0</v>
      </c>
      <c r="DM110" s="91">
        <v>81</v>
      </c>
    </row>
    <row r="111" spans="3:117">
      <c r="C111" s="92">
        <f t="shared" si="63"/>
        <v>45767</v>
      </c>
      <c r="D111" s="93">
        <f t="shared" si="32"/>
        <v>0</v>
      </c>
      <c r="E111" s="93" t="str">
        <f t="shared" si="33"/>
        <v/>
      </c>
      <c r="F111" s="93" t="str">
        <f t="shared" si="33"/>
        <v/>
      </c>
      <c r="G111" s="93" t="str">
        <f t="shared" si="33"/>
        <v/>
      </c>
      <c r="H111" s="93" t="str">
        <f t="shared" si="33"/>
        <v/>
      </c>
      <c r="I111" s="93" t="str">
        <f t="shared" si="33"/>
        <v/>
      </c>
      <c r="J111" s="93" t="str">
        <f t="shared" si="33"/>
        <v/>
      </c>
      <c r="K111" s="93" t="str">
        <f t="shared" si="33"/>
        <v/>
      </c>
      <c r="L111" s="93">
        <f t="shared" si="34"/>
        <v>0</v>
      </c>
      <c r="M111" s="93" t="str">
        <f t="shared" si="35"/>
        <v/>
      </c>
      <c r="N111" s="93" t="str">
        <f t="shared" si="36"/>
        <v/>
      </c>
      <c r="O111" s="93" t="str">
        <f t="shared" si="37"/>
        <v/>
      </c>
      <c r="P111" s="93" t="str">
        <f t="shared" si="38"/>
        <v/>
      </c>
      <c r="Q111" s="93" t="str">
        <f t="shared" si="39"/>
        <v/>
      </c>
      <c r="R111" s="93" t="str">
        <f t="shared" si="40"/>
        <v/>
      </c>
      <c r="S111" s="93">
        <f t="shared" si="41"/>
        <v>0</v>
      </c>
      <c r="T111" s="91">
        <f t="shared" si="42"/>
        <v>0</v>
      </c>
      <c r="AB111" s="93">
        <f t="shared" si="43"/>
        <v>0.1</v>
      </c>
      <c r="AC111" s="93">
        <f t="shared" si="44"/>
        <v>0</v>
      </c>
      <c r="AD111" s="93">
        <f t="shared" si="45"/>
        <v>0</v>
      </c>
      <c r="AE111" s="93">
        <f t="shared" si="46"/>
        <v>1.2</v>
      </c>
      <c r="AF111" s="93">
        <f t="shared" si="47"/>
        <v>0.2</v>
      </c>
      <c r="AG111" s="93">
        <f t="shared" si="48"/>
        <v>0.6</v>
      </c>
      <c r="AH111" s="93">
        <f t="shared" si="49"/>
        <v>0</v>
      </c>
      <c r="AI111" s="93">
        <f t="shared" si="50"/>
        <v>0</v>
      </c>
      <c r="AJ111" s="93">
        <f t="shared" si="51"/>
        <v>0</v>
      </c>
      <c r="AK111" s="93">
        <f t="shared" si="52"/>
        <v>0.1</v>
      </c>
      <c r="AN111" s="93">
        <f t="shared" si="53"/>
        <v>0.1</v>
      </c>
      <c r="AO111" s="91">
        <v>0</v>
      </c>
      <c r="AP111" s="91">
        <v>0</v>
      </c>
      <c r="AQ111" s="91">
        <v>0.5</v>
      </c>
      <c r="AR111" s="91">
        <v>0</v>
      </c>
      <c r="AS111" s="91">
        <v>0</v>
      </c>
      <c r="AT111" s="92"/>
      <c r="AV111" s="93">
        <f t="shared" si="54"/>
        <v>0</v>
      </c>
      <c r="AW111" s="91">
        <v>0</v>
      </c>
      <c r="AX111" s="91">
        <v>0</v>
      </c>
      <c r="AY111" s="91">
        <v>0</v>
      </c>
      <c r="AZ111" s="91">
        <v>0</v>
      </c>
      <c r="BA111" s="91">
        <v>0</v>
      </c>
      <c r="BB111" s="92"/>
      <c r="BD111" s="93">
        <f t="shared" si="55"/>
        <v>0</v>
      </c>
      <c r="BE111" s="91">
        <v>0</v>
      </c>
      <c r="BF111" s="91">
        <v>0</v>
      </c>
      <c r="BG111" s="91">
        <v>0</v>
      </c>
      <c r="BH111" s="91">
        <v>0</v>
      </c>
      <c r="BI111" s="91">
        <v>0</v>
      </c>
      <c r="BJ111" s="92"/>
      <c r="BL111" s="93">
        <f t="shared" si="56"/>
        <v>1.2</v>
      </c>
      <c r="BM111" s="91">
        <v>0</v>
      </c>
      <c r="BN111" s="91">
        <v>0</v>
      </c>
      <c r="BO111" s="91">
        <v>6</v>
      </c>
      <c r="BP111" s="91">
        <v>0</v>
      </c>
      <c r="BQ111" s="91">
        <v>0</v>
      </c>
      <c r="BR111" s="92"/>
      <c r="BT111" s="93">
        <f t="shared" si="57"/>
        <v>0.2</v>
      </c>
      <c r="BU111" s="91">
        <v>0</v>
      </c>
      <c r="BV111" s="91">
        <v>0</v>
      </c>
      <c r="BW111" s="91">
        <v>0</v>
      </c>
      <c r="BX111" s="91">
        <v>0</v>
      </c>
      <c r="BY111" s="91">
        <v>1</v>
      </c>
      <c r="BZ111" s="92"/>
      <c r="CB111" s="93">
        <f t="shared" si="58"/>
        <v>0.6</v>
      </c>
      <c r="CC111" s="91">
        <v>0</v>
      </c>
      <c r="CD111" s="91">
        <v>0</v>
      </c>
      <c r="CE111" s="91">
        <v>3</v>
      </c>
      <c r="CF111" s="91">
        <v>0</v>
      </c>
      <c r="CG111" s="91">
        <v>0</v>
      </c>
      <c r="CJ111" s="93">
        <f t="shared" si="59"/>
        <v>0</v>
      </c>
      <c r="CL111" s="91">
        <v>0</v>
      </c>
      <c r="CM111" s="91">
        <v>0</v>
      </c>
      <c r="CN111" s="91">
        <v>0</v>
      </c>
      <c r="CO111" s="91">
        <v>0</v>
      </c>
      <c r="CR111" s="93">
        <f t="shared" si="60"/>
        <v>0</v>
      </c>
      <c r="CS111" s="91">
        <v>0</v>
      </c>
      <c r="CT111" s="91">
        <v>0</v>
      </c>
      <c r="CU111" s="91">
        <v>0</v>
      </c>
      <c r="CV111" s="91">
        <v>0</v>
      </c>
      <c r="CW111" s="91">
        <v>0</v>
      </c>
      <c r="CZ111" s="93">
        <f t="shared" si="61"/>
        <v>0</v>
      </c>
      <c r="DA111" s="91">
        <v>0</v>
      </c>
      <c r="DB111" s="91">
        <v>0</v>
      </c>
      <c r="DC111" s="91">
        <v>0</v>
      </c>
      <c r="DD111" s="91">
        <v>0</v>
      </c>
      <c r="DE111" s="91">
        <v>0</v>
      </c>
      <c r="DH111" s="93">
        <f t="shared" si="62"/>
        <v>0.1</v>
      </c>
      <c r="DI111" s="91">
        <v>0</v>
      </c>
      <c r="DJ111" s="91">
        <v>0</v>
      </c>
      <c r="DK111" s="91">
        <v>0.5</v>
      </c>
      <c r="DL111" s="91">
        <v>0</v>
      </c>
      <c r="DM111" s="91">
        <v>0</v>
      </c>
    </row>
    <row r="112" spans="3:117">
      <c r="C112" s="92">
        <f t="shared" si="63"/>
        <v>45768</v>
      </c>
      <c r="D112" s="93">
        <f t="shared" si="32"/>
        <v>13.75</v>
      </c>
      <c r="E112" s="93">
        <f t="shared" si="33"/>
        <v>13.75</v>
      </c>
      <c r="F112" s="93">
        <f t="shared" si="33"/>
        <v>13.75</v>
      </c>
      <c r="G112" s="93" t="str">
        <f t="shared" si="33"/>
        <v/>
      </c>
      <c r="H112" s="93" t="str">
        <f t="shared" si="33"/>
        <v/>
      </c>
      <c r="I112" s="93" t="str">
        <f t="shared" si="33"/>
        <v/>
      </c>
      <c r="J112" s="93" t="str">
        <f t="shared" si="33"/>
        <v/>
      </c>
      <c r="K112" s="93" t="str">
        <f t="shared" si="33"/>
        <v/>
      </c>
      <c r="L112" s="93" t="str">
        <f t="shared" si="34"/>
        <v/>
      </c>
      <c r="M112" s="93" t="str">
        <f t="shared" si="35"/>
        <v/>
      </c>
      <c r="N112" s="93">
        <f t="shared" si="36"/>
        <v>2</v>
      </c>
      <c r="O112" s="93" t="str">
        <f t="shared" si="37"/>
        <v/>
      </c>
      <c r="P112" s="93" t="str">
        <f t="shared" si="38"/>
        <v/>
      </c>
      <c r="Q112" s="93" t="str">
        <f t="shared" si="39"/>
        <v/>
      </c>
      <c r="R112" s="93" t="str">
        <f t="shared" si="40"/>
        <v/>
      </c>
      <c r="S112" s="93">
        <f t="shared" si="41"/>
        <v>2</v>
      </c>
      <c r="T112" s="91">
        <f t="shared" si="42"/>
        <v>4.3808800852329341e-002</v>
      </c>
      <c r="AB112" s="93">
        <f t="shared" si="43"/>
        <v>7.1</v>
      </c>
      <c r="AC112" s="93">
        <f t="shared" si="44"/>
        <v>11.2</v>
      </c>
      <c r="AD112" s="93">
        <f t="shared" si="45"/>
        <v>13.4</v>
      </c>
      <c r="AE112" s="93">
        <f t="shared" si="46"/>
        <v>14.6</v>
      </c>
      <c r="AF112" s="93">
        <f t="shared" si="47"/>
        <v>17.7</v>
      </c>
      <c r="AG112" s="93">
        <f t="shared" si="48"/>
        <v>15.8</v>
      </c>
      <c r="AH112" s="93">
        <f t="shared" si="49"/>
        <v>13.75</v>
      </c>
      <c r="AI112" s="93">
        <f t="shared" si="50"/>
        <v>14.5</v>
      </c>
      <c r="AJ112" s="93">
        <f t="shared" si="51"/>
        <v>9.3000000000000007</v>
      </c>
      <c r="AK112" s="93">
        <f t="shared" si="52"/>
        <v>10.8</v>
      </c>
      <c r="AN112" s="93">
        <f t="shared" si="53"/>
        <v>7.1</v>
      </c>
      <c r="AO112" s="91">
        <v>0</v>
      </c>
      <c r="AP112" s="91">
        <v>0</v>
      </c>
      <c r="AQ112" s="91">
        <v>16</v>
      </c>
      <c r="AR112" s="91">
        <v>0</v>
      </c>
      <c r="AS112" s="91">
        <v>19.5</v>
      </c>
      <c r="AT112" s="92"/>
      <c r="AV112" s="93">
        <f t="shared" si="54"/>
        <v>11.2</v>
      </c>
      <c r="AW112" s="91">
        <v>0</v>
      </c>
      <c r="AX112" s="91">
        <v>0</v>
      </c>
      <c r="AY112" s="91">
        <v>29</v>
      </c>
      <c r="AZ112" s="91">
        <v>0</v>
      </c>
      <c r="BA112" s="91">
        <v>27</v>
      </c>
      <c r="BB112" s="92"/>
      <c r="BD112" s="93">
        <f t="shared" si="55"/>
        <v>13.4</v>
      </c>
      <c r="BE112" s="91">
        <v>0</v>
      </c>
      <c r="BF112" s="91">
        <v>0</v>
      </c>
      <c r="BG112" s="91">
        <v>34</v>
      </c>
      <c r="BH112" s="91">
        <v>0</v>
      </c>
      <c r="BI112" s="91">
        <v>33</v>
      </c>
      <c r="BJ112" s="92"/>
      <c r="BL112" s="93">
        <f t="shared" si="56"/>
        <v>14.6</v>
      </c>
      <c r="BM112" s="91">
        <v>0</v>
      </c>
      <c r="BN112" s="91">
        <v>0</v>
      </c>
      <c r="BO112" s="91">
        <v>39.5</v>
      </c>
      <c r="BP112" s="91">
        <v>0</v>
      </c>
      <c r="BQ112" s="91">
        <v>33.5</v>
      </c>
      <c r="BR112" s="92"/>
      <c r="BT112" s="93">
        <f t="shared" si="57"/>
        <v>17.7</v>
      </c>
      <c r="BU112" s="91">
        <v>0</v>
      </c>
      <c r="BV112" s="91">
        <v>0</v>
      </c>
      <c r="BW112" s="91">
        <v>49</v>
      </c>
      <c r="BX112" s="91">
        <v>0</v>
      </c>
      <c r="BY112" s="91">
        <v>39.5</v>
      </c>
      <c r="BZ112" s="92"/>
      <c r="CB112" s="93">
        <f t="shared" si="58"/>
        <v>15.8</v>
      </c>
      <c r="CC112" s="91">
        <v>0</v>
      </c>
      <c r="CD112" s="91">
        <v>0</v>
      </c>
      <c r="CE112" s="91">
        <v>47</v>
      </c>
      <c r="CF112" s="91">
        <v>0</v>
      </c>
      <c r="CG112" s="91">
        <v>32</v>
      </c>
      <c r="CJ112" s="93">
        <f t="shared" si="59"/>
        <v>13.75</v>
      </c>
      <c r="CL112" s="91">
        <v>0</v>
      </c>
      <c r="CM112" s="91">
        <v>38.5</v>
      </c>
      <c r="CN112" s="91">
        <v>0</v>
      </c>
      <c r="CO112" s="91">
        <v>16.5</v>
      </c>
      <c r="CR112" s="93">
        <f t="shared" si="60"/>
        <v>14.5</v>
      </c>
      <c r="CS112" s="91">
        <v>0</v>
      </c>
      <c r="CT112" s="91">
        <v>0</v>
      </c>
      <c r="CU112" s="91">
        <v>53.5</v>
      </c>
      <c r="CV112" s="91">
        <v>0</v>
      </c>
      <c r="CW112" s="91">
        <v>19</v>
      </c>
      <c r="CZ112" s="93">
        <f t="shared" si="61"/>
        <v>9.3000000000000007</v>
      </c>
      <c r="DA112" s="91">
        <v>0</v>
      </c>
      <c r="DB112" s="91">
        <v>0</v>
      </c>
      <c r="DC112" s="91">
        <v>37</v>
      </c>
      <c r="DD112" s="91">
        <v>0</v>
      </c>
      <c r="DE112" s="91">
        <v>9.5</v>
      </c>
      <c r="DH112" s="93">
        <f t="shared" si="62"/>
        <v>10.8</v>
      </c>
      <c r="DI112" s="91">
        <v>0</v>
      </c>
      <c r="DJ112" s="91">
        <v>0</v>
      </c>
      <c r="DK112" s="91">
        <v>37</v>
      </c>
      <c r="DL112" s="91">
        <v>0</v>
      </c>
      <c r="DM112" s="91">
        <v>17</v>
      </c>
    </row>
    <row r="113" spans="3:117">
      <c r="C113" s="92">
        <f t="shared" si="63"/>
        <v>45769</v>
      </c>
      <c r="D113" s="93">
        <f t="shared" si="32"/>
        <v>3.125</v>
      </c>
      <c r="E113" s="93">
        <f t="shared" si="33"/>
        <v>3.125</v>
      </c>
      <c r="F113" s="93" t="str">
        <f t="shared" si="33"/>
        <v/>
      </c>
      <c r="G113" s="93" t="str">
        <f t="shared" si="33"/>
        <v/>
      </c>
      <c r="H113" s="93" t="str">
        <f t="shared" si="33"/>
        <v/>
      </c>
      <c r="I113" s="93" t="str">
        <f t="shared" si="33"/>
        <v/>
      </c>
      <c r="J113" s="93" t="str">
        <f t="shared" si="33"/>
        <v/>
      </c>
      <c r="K113" s="93" t="str">
        <f t="shared" si="33"/>
        <v/>
      </c>
      <c r="L113" s="93" t="str">
        <f t="shared" si="34"/>
        <v/>
      </c>
      <c r="M113" s="93">
        <f t="shared" si="35"/>
        <v>1</v>
      </c>
      <c r="N113" s="93" t="str">
        <f t="shared" si="36"/>
        <v/>
      </c>
      <c r="O113" s="93" t="str">
        <f t="shared" si="37"/>
        <v/>
      </c>
      <c r="P113" s="93" t="str">
        <f t="shared" si="38"/>
        <v/>
      </c>
      <c r="Q113" s="93" t="str">
        <f t="shared" si="39"/>
        <v/>
      </c>
      <c r="R113" s="93" t="str">
        <f t="shared" si="40"/>
        <v/>
      </c>
      <c r="S113" s="93">
        <f t="shared" si="41"/>
        <v>1</v>
      </c>
      <c r="T113" s="91">
        <f t="shared" si="42"/>
        <v>0</v>
      </c>
      <c r="AB113" s="93">
        <f t="shared" si="43"/>
        <v>9.3000000000000007</v>
      </c>
      <c r="AC113" s="93">
        <f t="shared" si="44"/>
        <v>7.3</v>
      </c>
      <c r="AD113" s="93">
        <f t="shared" si="45"/>
        <v>7.5</v>
      </c>
      <c r="AE113" s="93">
        <f t="shared" si="46"/>
        <v>7.7</v>
      </c>
      <c r="AF113" s="93">
        <f t="shared" si="47"/>
        <v>7</v>
      </c>
      <c r="AG113" s="93">
        <f t="shared" si="48"/>
        <v>7.6</v>
      </c>
      <c r="AH113" s="93">
        <f t="shared" si="49"/>
        <v>3.125</v>
      </c>
      <c r="AI113" s="93">
        <f t="shared" si="50"/>
        <v>12.6</v>
      </c>
      <c r="AJ113" s="93">
        <f t="shared" si="51"/>
        <v>7</v>
      </c>
      <c r="AK113" s="93">
        <f t="shared" si="52"/>
        <v>9.1999999999999993</v>
      </c>
      <c r="AN113" s="93">
        <f t="shared" si="53"/>
        <v>9.3000000000000007</v>
      </c>
      <c r="AO113" s="91">
        <v>11.5</v>
      </c>
      <c r="AP113" s="91">
        <v>0.5</v>
      </c>
      <c r="AQ113" s="91">
        <v>34.5</v>
      </c>
      <c r="AR113" s="91">
        <v>0</v>
      </c>
      <c r="AS113" s="91">
        <v>0</v>
      </c>
      <c r="AT113" s="92"/>
      <c r="AV113" s="93">
        <f t="shared" si="54"/>
        <v>7.3</v>
      </c>
      <c r="AW113" s="91">
        <v>13.5</v>
      </c>
      <c r="AX113" s="91">
        <v>0</v>
      </c>
      <c r="AY113" s="91">
        <v>23</v>
      </c>
      <c r="AZ113" s="91">
        <v>0</v>
      </c>
      <c r="BA113" s="91">
        <v>0</v>
      </c>
      <c r="BB113" s="92"/>
      <c r="BD113" s="93">
        <f t="shared" si="55"/>
        <v>7.5</v>
      </c>
      <c r="BE113" s="91">
        <v>17.5</v>
      </c>
      <c r="BF113" s="91">
        <v>0</v>
      </c>
      <c r="BG113" s="91">
        <v>20</v>
      </c>
      <c r="BH113" s="91">
        <v>0</v>
      </c>
      <c r="BI113" s="91">
        <v>0</v>
      </c>
      <c r="BJ113" s="92"/>
      <c r="BL113" s="93">
        <f t="shared" si="56"/>
        <v>7.7</v>
      </c>
      <c r="BM113" s="91">
        <v>18.5</v>
      </c>
      <c r="BN113" s="91">
        <v>0</v>
      </c>
      <c r="BO113" s="91">
        <v>20</v>
      </c>
      <c r="BP113" s="91">
        <v>0</v>
      </c>
      <c r="BQ113" s="91">
        <v>0</v>
      </c>
      <c r="BR113" s="92"/>
      <c r="BT113" s="93">
        <f t="shared" si="57"/>
        <v>7</v>
      </c>
      <c r="BU113" s="91">
        <v>15.5</v>
      </c>
      <c r="BV113" s="91">
        <v>0</v>
      </c>
      <c r="BW113" s="91">
        <v>19.5</v>
      </c>
      <c r="BX113" s="91">
        <v>0</v>
      </c>
      <c r="BY113" s="91">
        <v>0</v>
      </c>
      <c r="BZ113" s="92"/>
      <c r="CB113" s="93">
        <f t="shared" si="58"/>
        <v>7.6</v>
      </c>
      <c r="CC113" s="91">
        <v>21</v>
      </c>
      <c r="CD113" s="91">
        <v>2</v>
      </c>
      <c r="CE113" s="91">
        <v>15</v>
      </c>
      <c r="CF113" s="91">
        <v>0</v>
      </c>
      <c r="CG113" s="91">
        <v>0</v>
      </c>
      <c r="CJ113" s="93">
        <f t="shared" si="59"/>
        <v>3.125</v>
      </c>
      <c r="CL113" s="91">
        <v>0</v>
      </c>
      <c r="CM113" s="91">
        <v>12.5</v>
      </c>
      <c r="CN113" s="91">
        <v>0</v>
      </c>
      <c r="CO113" s="91">
        <v>0</v>
      </c>
      <c r="CR113" s="93">
        <f t="shared" si="60"/>
        <v>12.6</v>
      </c>
      <c r="CS113" s="91">
        <v>37</v>
      </c>
      <c r="CT113" s="91">
        <v>0</v>
      </c>
      <c r="CU113" s="91">
        <v>26</v>
      </c>
      <c r="CV113" s="91">
        <v>0</v>
      </c>
      <c r="CW113" s="91">
        <v>0</v>
      </c>
      <c r="CZ113" s="93">
        <f t="shared" si="61"/>
        <v>7</v>
      </c>
      <c r="DA113" s="91">
        <v>25</v>
      </c>
      <c r="DB113" s="91">
        <v>0</v>
      </c>
      <c r="DC113" s="91">
        <v>10</v>
      </c>
      <c r="DD113" s="91">
        <v>0</v>
      </c>
      <c r="DE113" s="91">
        <v>0</v>
      </c>
      <c r="DH113" s="93">
        <f t="shared" si="62"/>
        <v>9.1999999999999993</v>
      </c>
      <c r="DI113" s="91">
        <v>32</v>
      </c>
      <c r="DJ113" s="91">
        <v>0</v>
      </c>
      <c r="DK113" s="91">
        <v>14</v>
      </c>
      <c r="DL113" s="91">
        <v>0</v>
      </c>
      <c r="DM113" s="91">
        <v>0</v>
      </c>
    </row>
    <row r="114" spans="3:117">
      <c r="C114" s="92">
        <f t="shared" si="63"/>
        <v>45770</v>
      </c>
      <c r="D114" s="93">
        <f t="shared" si="32"/>
        <v>0</v>
      </c>
      <c r="E114" s="93" t="str">
        <f t="shared" si="33"/>
        <v/>
      </c>
      <c r="F114" s="93" t="str">
        <f t="shared" si="33"/>
        <v/>
      </c>
      <c r="G114" s="93" t="str">
        <f t="shared" si="33"/>
        <v/>
      </c>
      <c r="H114" s="93" t="str">
        <f t="shared" si="33"/>
        <v/>
      </c>
      <c r="I114" s="93" t="str">
        <f t="shared" si="33"/>
        <v/>
      </c>
      <c r="J114" s="93" t="str">
        <f t="shared" si="33"/>
        <v/>
      </c>
      <c r="K114" s="93" t="str">
        <f t="shared" si="33"/>
        <v/>
      </c>
      <c r="L114" s="93">
        <f t="shared" si="34"/>
        <v>0</v>
      </c>
      <c r="M114" s="93" t="str">
        <f t="shared" si="35"/>
        <v/>
      </c>
      <c r="N114" s="93" t="str">
        <f t="shared" si="36"/>
        <v/>
      </c>
      <c r="O114" s="93" t="str">
        <f t="shared" si="37"/>
        <v/>
      </c>
      <c r="P114" s="93" t="str">
        <f t="shared" si="38"/>
        <v/>
      </c>
      <c r="Q114" s="93" t="str">
        <f t="shared" si="39"/>
        <v/>
      </c>
      <c r="R114" s="93" t="str">
        <f t="shared" si="40"/>
        <v/>
      </c>
      <c r="S114" s="93">
        <f t="shared" si="41"/>
        <v>0</v>
      </c>
      <c r="T114" s="91">
        <f t="shared" si="42"/>
        <v>0</v>
      </c>
      <c r="AB114" s="93">
        <f t="shared" si="43"/>
        <v>1.4</v>
      </c>
      <c r="AC114" s="93">
        <f t="shared" si="44"/>
        <v>0.4</v>
      </c>
      <c r="AD114" s="93">
        <f t="shared" si="45"/>
        <v>1.8</v>
      </c>
      <c r="AE114" s="93">
        <f t="shared" si="46"/>
        <v>1</v>
      </c>
      <c r="AF114" s="93">
        <f t="shared" si="47"/>
        <v>0.4</v>
      </c>
      <c r="AG114" s="93">
        <f t="shared" si="48"/>
        <v>0.5</v>
      </c>
      <c r="AH114" s="93">
        <f t="shared" si="49"/>
        <v>0</v>
      </c>
      <c r="AI114" s="93">
        <f t="shared" si="50"/>
        <v>1.8</v>
      </c>
      <c r="AJ114" s="93">
        <f t="shared" si="51"/>
        <v>0.5</v>
      </c>
      <c r="AK114" s="93">
        <f t="shared" si="52"/>
        <v>0.1</v>
      </c>
      <c r="AN114" s="93">
        <f t="shared" si="53"/>
        <v>1.4</v>
      </c>
      <c r="AO114" s="91">
        <v>7</v>
      </c>
      <c r="AP114" s="91">
        <v>0</v>
      </c>
      <c r="AQ114" s="91">
        <v>0</v>
      </c>
      <c r="AR114" s="91">
        <v>0</v>
      </c>
      <c r="AS114" s="91">
        <v>0</v>
      </c>
      <c r="AT114" s="92"/>
      <c r="AV114" s="93">
        <f t="shared" si="54"/>
        <v>0.4</v>
      </c>
      <c r="AW114" s="91">
        <v>2</v>
      </c>
      <c r="AX114" s="91">
        <v>0</v>
      </c>
      <c r="AY114" s="91">
        <v>0</v>
      </c>
      <c r="AZ114" s="91">
        <v>0</v>
      </c>
      <c r="BA114" s="91">
        <v>0</v>
      </c>
      <c r="BB114" s="92"/>
      <c r="BD114" s="93">
        <f t="shared" si="55"/>
        <v>1.8</v>
      </c>
      <c r="BE114" s="91">
        <v>9</v>
      </c>
      <c r="BF114" s="91">
        <v>0</v>
      </c>
      <c r="BG114" s="91">
        <v>0</v>
      </c>
      <c r="BH114" s="91">
        <v>0</v>
      </c>
      <c r="BI114" s="91">
        <v>0</v>
      </c>
      <c r="BJ114" s="92"/>
      <c r="BL114" s="93">
        <f t="shared" si="56"/>
        <v>1</v>
      </c>
      <c r="BM114" s="91">
        <v>5</v>
      </c>
      <c r="BN114" s="91">
        <v>0</v>
      </c>
      <c r="BO114" s="91">
        <v>0</v>
      </c>
      <c r="BP114" s="91">
        <v>0</v>
      </c>
      <c r="BQ114" s="91">
        <v>0</v>
      </c>
      <c r="BR114" s="92"/>
      <c r="BT114" s="93">
        <f t="shared" si="57"/>
        <v>0.4</v>
      </c>
      <c r="BU114" s="91">
        <v>2</v>
      </c>
      <c r="BV114" s="91">
        <v>0</v>
      </c>
      <c r="BW114" s="91">
        <v>0</v>
      </c>
      <c r="BX114" s="91">
        <v>0</v>
      </c>
      <c r="BY114" s="91">
        <v>0</v>
      </c>
      <c r="BZ114" s="92"/>
      <c r="CB114" s="93">
        <f t="shared" si="58"/>
        <v>0.5</v>
      </c>
      <c r="CC114" s="91">
        <v>2.5</v>
      </c>
      <c r="CD114" s="91">
        <v>0</v>
      </c>
      <c r="CE114" s="91">
        <v>0</v>
      </c>
      <c r="CF114" s="91">
        <v>0</v>
      </c>
      <c r="CG114" s="91">
        <v>0</v>
      </c>
      <c r="CJ114" s="93">
        <f t="shared" si="59"/>
        <v>0</v>
      </c>
      <c r="CL114" s="91">
        <v>0</v>
      </c>
      <c r="CM114" s="91">
        <v>0</v>
      </c>
      <c r="CN114" s="91">
        <v>0</v>
      </c>
      <c r="CO114" s="91">
        <v>0</v>
      </c>
      <c r="CR114" s="93">
        <f t="shared" si="60"/>
        <v>1.8</v>
      </c>
      <c r="CS114" s="91">
        <v>9</v>
      </c>
      <c r="CT114" s="91">
        <v>0</v>
      </c>
      <c r="CU114" s="91">
        <v>0</v>
      </c>
      <c r="CV114" s="91">
        <v>0</v>
      </c>
      <c r="CW114" s="91">
        <v>0</v>
      </c>
      <c r="CZ114" s="93">
        <f t="shared" si="61"/>
        <v>0.5</v>
      </c>
      <c r="DA114" s="91">
        <v>2.5</v>
      </c>
      <c r="DB114" s="91">
        <v>0</v>
      </c>
      <c r="DC114" s="91">
        <v>0</v>
      </c>
      <c r="DD114" s="91">
        <v>0</v>
      </c>
      <c r="DE114" s="91">
        <v>0</v>
      </c>
      <c r="DH114" s="93">
        <f t="shared" si="62"/>
        <v>0.1</v>
      </c>
      <c r="DI114" s="91">
        <v>0.5</v>
      </c>
      <c r="DJ114" s="91">
        <v>0</v>
      </c>
      <c r="DK114" s="91">
        <v>0</v>
      </c>
      <c r="DL114" s="91">
        <v>0</v>
      </c>
      <c r="DM114" s="91">
        <v>0</v>
      </c>
    </row>
    <row r="115" spans="3:117">
      <c r="C115" s="92">
        <f t="shared" si="63"/>
        <v>45771</v>
      </c>
      <c r="D115" s="93">
        <f t="shared" si="32"/>
        <v>3.375</v>
      </c>
      <c r="E115" s="93">
        <f t="shared" si="33"/>
        <v>3.375</v>
      </c>
      <c r="F115" s="93" t="str">
        <f t="shared" si="33"/>
        <v/>
      </c>
      <c r="G115" s="93" t="str">
        <f t="shared" si="33"/>
        <v/>
      </c>
      <c r="H115" s="93" t="str">
        <f t="shared" si="33"/>
        <v/>
      </c>
      <c r="I115" s="93" t="str">
        <f t="shared" si="33"/>
        <v/>
      </c>
      <c r="J115" s="93" t="str">
        <f t="shared" si="33"/>
        <v/>
      </c>
      <c r="K115" s="93" t="str">
        <f t="shared" si="33"/>
        <v/>
      </c>
      <c r="L115" s="93" t="str">
        <f t="shared" si="34"/>
        <v/>
      </c>
      <c r="M115" s="93">
        <f t="shared" si="35"/>
        <v>1</v>
      </c>
      <c r="N115" s="93" t="str">
        <f t="shared" si="36"/>
        <v/>
      </c>
      <c r="O115" s="93" t="str">
        <f t="shared" si="37"/>
        <v/>
      </c>
      <c r="P115" s="93" t="str">
        <f t="shared" si="38"/>
        <v/>
      </c>
      <c r="Q115" s="93" t="str">
        <f t="shared" si="39"/>
        <v/>
      </c>
      <c r="R115" s="93" t="str">
        <f t="shared" si="40"/>
        <v/>
      </c>
      <c r="S115" s="93">
        <f t="shared" si="41"/>
        <v>1</v>
      </c>
      <c r="T115" s="91">
        <f t="shared" si="42"/>
        <v>0</v>
      </c>
      <c r="AB115" s="93">
        <f t="shared" si="43"/>
        <v>2.6</v>
      </c>
      <c r="AC115" s="93">
        <f t="shared" si="44"/>
        <v>2.9</v>
      </c>
      <c r="AD115" s="93">
        <f t="shared" si="45"/>
        <v>2.9</v>
      </c>
      <c r="AE115" s="93">
        <f t="shared" si="46"/>
        <v>2.9</v>
      </c>
      <c r="AF115" s="93">
        <f t="shared" si="47"/>
        <v>3.3</v>
      </c>
      <c r="AG115" s="93">
        <f t="shared" si="48"/>
        <v>3.2</v>
      </c>
      <c r="AH115" s="93">
        <f t="shared" si="49"/>
        <v>3.375</v>
      </c>
      <c r="AI115" s="93">
        <f t="shared" si="50"/>
        <v>4.4000000000000004</v>
      </c>
      <c r="AJ115" s="93">
        <f t="shared" si="51"/>
        <v>2.6</v>
      </c>
      <c r="AK115" s="93">
        <f t="shared" si="52"/>
        <v>2.9</v>
      </c>
      <c r="AN115" s="93">
        <f t="shared" si="53"/>
        <v>2.6</v>
      </c>
      <c r="AO115" s="91">
        <v>0</v>
      </c>
      <c r="AP115" s="91">
        <v>0</v>
      </c>
      <c r="AQ115" s="91">
        <v>13</v>
      </c>
      <c r="AR115" s="91">
        <v>0</v>
      </c>
      <c r="AS115" s="91">
        <v>0</v>
      </c>
      <c r="AT115" s="92"/>
      <c r="AV115" s="93">
        <f t="shared" si="54"/>
        <v>2.9</v>
      </c>
      <c r="AW115" s="91">
        <v>0</v>
      </c>
      <c r="AX115" s="91">
        <v>0</v>
      </c>
      <c r="AY115" s="91">
        <v>13</v>
      </c>
      <c r="AZ115" s="91">
        <v>0</v>
      </c>
      <c r="BA115" s="91">
        <v>1.5</v>
      </c>
      <c r="BB115" s="92"/>
      <c r="BD115" s="93">
        <f t="shared" si="55"/>
        <v>2.9</v>
      </c>
      <c r="BE115" s="91">
        <v>0</v>
      </c>
      <c r="BF115" s="91">
        <v>0</v>
      </c>
      <c r="BG115" s="91">
        <v>14</v>
      </c>
      <c r="BH115" s="91">
        <v>0</v>
      </c>
      <c r="BI115" s="91">
        <v>0.5</v>
      </c>
      <c r="BJ115" s="92"/>
      <c r="BL115" s="93">
        <f t="shared" si="56"/>
        <v>2.9</v>
      </c>
      <c r="BM115" s="91">
        <v>0</v>
      </c>
      <c r="BN115" s="91">
        <v>0</v>
      </c>
      <c r="BO115" s="91">
        <v>14.5</v>
      </c>
      <c r="BP115" s="91">
        <v>0</v>
      </c>
      <c r="BQ115" s="91">
        <v>0</v>
      </c>
      <c r="BR115" s="92"/>
      <c r="BT115" s="93">
        <f t="shared" si="57"/>
        <v>3.3</v>
      </c>
      <c r="BU115" s="91">
        <v>2</v>
      </c>
      <c r="BV115" s="91">
        <v>0</v>
      </c>
      <c r="BW115" s="91">
        <v>14.5</v>
      </c>
      <c r="BX115" s="91">
        <v>0</v>
      </c>
      <c r="BY115" s="91">
        <v>0</v>
      </c>
      <c r="BZ115" s="92"/>
      <c r="CB115" s="93">
        <f t="shared" si="58"/>
        <v>3.2</v>
      </c>
      <c r="CC115" s="91">
        <v>0.5</v>
      </c>
      <c r="CD115" s="91">
        <v>0</v>
      </c>
      <c r="CE115" s="91">
        <v>15.5</v>
      </c>
      <c r="CF115" s="91">
        <v>0</v>
      </c>
      <c r="CG115" s="91">
        <v>0</v>
      </c>
      <c r="CJ115" s="93">
        <f t="shared" si="59"/>
        <v>3.375</v>
      </c>
      <c r="CL115" s="91">
        <v>0</v>
      </c>
      <c r="CM115" s="91">
        <v>13.5</v>
      </c>
      <c r="CN115" s="91">
        <v>0</v>
      </c>
      <c r="CO115" s="91">
        <v>0</v>
      </c>
      <c r="CR115" s="93">
        <f t="shared" si="60"/>
        <v>4.4000000000000004</v>
      </c>
      <c r="CS115" s="91">
        <v>1</v>
      </c>
      <c r="CT115" s="91">
        <v>0</v>
      </c>
      <c r="CU115" s="91">
        <v>21</v>
      </c>
      <c r="CV115" s="91">
        <v>0</v>
      </c>
      <c r="CW115" s="91">
        <v>0</v>
      </c>
      <c r="CZ115" s="93">
        <f t="shared" si="61"/>
        <v>2.6</v>
      </c>
      <c r="DA115" s="91">
        <v>0.5</v>
      </c>
      <c r="DB115" s="91">
        <v>0</v>
      </c>
      <c r="DC115" s="91">
        <v>12.5</v>
      </c>
      <c r="DD115" s="91">
        <v>0</v>
      </c>
      <c r="DE115" s="91">
        <v>0</v>
      </c>
      <c r="DH115" s="93">
        <f t="shared" si="62"/>
        <v>2.9</v>
      </c>
      <c r="DI115" s="91">
        <v>1.5</v>
      </c>
      <c r="DJ115" s="91">
        <v>0</v>
      </c>
      <c r="DK115" s="91">
        <v>13</v>
      </c>
      <c r="DL115" s="91">
        <v>0</v>
      </c>
      <c r="DM115" s="91">
        <v>0</v>
      </c>
    </row>
    <row r="116" spans="3:117">
      <c r="C116" s="92">
        <f t="shared" si="63"/>
        <v>45772</v>
      </c>
      <c r="D116" s="93">
        <f t="shared" si="32"/>
        <v>0</v>
      </c>
      <c r="E116" s="93" t="str">
        <f t="shared" si="33"/>
        <v/>
      </c>
      <c r="F116" s="93" t="str">
        <f t="shared" si="33"/>
        <v/>
      </c>
      <c r="G116" s="93" t="str">
        <f t="shared" si="33"/>
        <v/>
      </c>
      <c r="H116" s="93" t="str">
        <f t="shared" si="33"/>
        <v/>
      </c>
      <c r="I116" s="93" t="str">
        <f t="shared" si="33"/>
        <v/>
      </c>
      <c r="J116" s="93" t="str">
        <f t="shared" si="33"/>
        <v/>
      </c>
      <c r="K116" s="93" t="str">
        <f t="shared" si="33"/>
        <v/>
      </c>
      <c r="L116" s="93">
        <f t="shared" si="34"/>
        <v>0</v>
      </c>
      <c r="M116" s="93" t="str">
        <f t="shared" si="35"/>
        <v/>
      </c>
      <c r="N116" s="93" t="str">
        <f t="shared" si="36"/>
        <v/>
      </c>
      <c r="O116" s="93" t="str">
        <f t="shared" si="37"/>
        <v/>
      </c>
      <c r="P116" s="93" t="str">
        <f t="shared" si="38"/>
        <v/>
      </c>
      <c r="Q116" s="93" t="str">
        <f t="shared" si="39"/>
        <v/>
      </c>
      <c r="R116" s="93" t="str">
        <f t="shared" si="40"/>
        <v/>
      </c>
      <c r="S116" s="93">
        <f t="shared" si="41"/>
        <v>0</v>
      </c>
      <c r="T116" s="91">
        <f t="shared" si="42"/>
        <v>0</v>
      </c>
      <c r="AB116" s="93">
        <f t="shared" si="43"/>
        <v>1.6</v>
      </c>
      <c r="AC116" s="93">
        <f t="shared" si="44"/>
        <v>2.4</v>
      </c>
      <c r="AD116" s="93">
        <f t="shared" si="45"/>
        <v>3</v>
      </c>
      <c r="AE116" s="93">
        <f t="shared" si="46"/>
        <v>4.2</v>
      </c>
      <c r="AF116" s="93">
        <f t="shared" si="47"/>
        <v>7.4</v>
      </c>
      <c r="AG116" s="93">
        <f t="shared" si="48"/>
        <v>3.8</v>
      </c>
      <c r="AH116" s="93">
        <f t="shared" si="49"/>
        <v>0</v>
      </c>
      <c r="AI116" s="93">
        <f t="shared" si="50"/>
        <v>5.3</v>
      </c>
      <c r="AJ116" s="93">
        <f t="shared" si="51"/>
        <v>1.6</v>
      </c>
      <c r="AK116" s="93">
        <f t="shared" si="52"/>
        <v>0.9</v>
      </c>
      <c r="AN116" s="93">
        <f t="shared" si="53"/>
        <v>1.6</v>
      </c>
      <c r="AO116" s="91">
        <v>7</v>
      </c>
      <c r="AP116" s="91">
        <v>1</v>
      </c>
      <c r="AQ116" s="91">
        <v>0</v>
      </c>
      <c r="AR116" s="91">
        <v>0</v>
      </c>
      <c r="AS116" s="91">
        <v>0</v>
      </c>
      <c r="AT116" s="92"/>
      <c r="AV116" s="93">
        <f t="shared" si="54"/>
        <v>2.4</v>
      </c>
      <c r="AW116" s="91">
        <v>11.5</v>
      </c>
      <c r="AX116" s="91">
        <v>0.5</v>
      </c>
      <c r="AY116" s="91">
        <v>0</v>
      </c>
      <c r="AZ116" s="91">
        <v>0</v>
      </c>
      <c r="BA116" s="91">
        <v>0</v>
      </c>
      <c r="BB116" s="92"/>
      <c r="BD116" s="93">
        <f t="shared" si="55"/>
        <v>3</v>
      </c>
      <c r="BE116" s="91">
        <v>15</v>
      </c>
      <c r="BF116" s="91">
        <v>0</v>
      </c>
      <c r="BG116" s="91">
        <v>0</v>
      </c>
      <c r="BH116" s="91">
        <v>0</v>
      </c>
      <c r="BI116" s="91">
        <v>0</v>
      </c>
      <c r="BJ116" s="92"/>
      <c r="BL116" s="93">
        <f t="shared" si="56"/>
        <v>4.2</v>
      </c>
      <c r="BM116" s="91">
        <v>20.5</v>
      </c>
      <c r="BN116" s="91">
        <v>0.5</v>
      </c>
      <c r="BO116" s="91">
        <v>0</v>
      </c>
      <c r="BP116" s="91">
        <v>0</v>
      </c>
      <c r="BQ116" s="91">
        <v>0</v>
      </c>
      <c r="BR116" s="92"/>
      <c r="BT116" s="93">
        <f t="shared" si="57"/>
        <v>7.4</v>
      </c>
      <c r="BU116" s="91">
        <v>30</v>
      </c>
      <c r="BV116" s="91">
        <v>6</v>
      </c>
      <c r="BW116" s="91">
        <v>0</v>
      </c>
      <c r="BX116" s="91">
        <v>0.5</v>
      </c>
      <c r="BY116" s="91">
        <v>0.5</v>
      </c>
      <c r="BZ116" s="92"/>
      <c r="CB116" s="93">
        <f t="shared" si="58"/>
        <v>3.8</v>
      </c>
      <c r="CC116" s="91">
        <v>16.5</v>
      </c>
      <c r="CD116" s="91">
        <v>2.5</v>
      </c>
      <c r="CE116" s="91">
        <v>0</v>
      </c>
      <c r="CF116" s="91">
        <v>0</v>
      </c>
      <c r="CG116" s="91">
        <v>0</v>
      </c>
      <c r="CJ116" s="93">
        <f t="shared" si="59"/>
        <v>0</v>
      </c>
      <c r="CL116" s="91">
        <v>0</v>
      </c>
      <c r="CM116" s="91">
        <v>0</v>
      </c>
      <c r="CN116" s="91">
        <v>0</v>
      </c>
      <c r="CO116" s="91">
        <v>0</v>
      </c>
      <c r="CR116" s="93">
        <f t="shared" si="60"/>
        <v>5.3</v>
      </c>
      <c r="CS116" s="91">
        <v>26.5</v>
      </c>
      <c r="CT116" s="91">
        <v>0</v>
      </c>
      <c r="CU116" s="91">
        <v>0</v>
      </c>
      <c r="CV116" s="91">
        <v>0</v>
      </c>
      <c r="CW116" s="91">
        <v>0</v>
      </c>
      <c r="CZ116" s="93">
        <f t="shared" si="61"/>
        <v>1.6</v>
      </c>
      <c r="DA116" s="91">
        <v>8</v>
      </c>
      <c r="DB116" s="91">
        <v>0</v>
      </c>
      <c r="DC116" s="91">
        <v>0</v>
      </c>
      <c r="DD116" s="91">
        <v>0</v>
      </c>
      <c r="DE116" s="91">
        <v>0</v>
      </c>
      <c r="DH116" s="93">
        <f t="shared" si="62"/>
        <v>0.9</v>
      </c>
      <c r="DI116" s="91">
        <v>4</v>
      </c>
      <c r="DJ116" s="91">
        <v>0.5</v>
      </c>
      <c r="DK116" s="91">
        <v>0</v>
      </c>
      <c r="DL116" s="91">
        <v>0</v>
      </c>
      <c r="DM116" s="91">
        <v>0</v>
      </c>
    </row>
    <row r="117" spans="3:117">
      <c r="C117" s="92">
        <f t="shared" si="63"/>
        <v>45773</v>
      </c>
      <c r="D117" s="93">
        <f t="shared" si="32"/>
        <v>17.5</v>
      </c>
      <c r="E117" s="93">
        <f t="shared" si="33"/>
        <v>17.5</v>
      </c>
      <c r="F117" s="93">
        <f t="shared" si="33"/>
        <v>17.5</v>
      </c>
      <c r="G117" s="93" t="str">
        <f t="shared" si="33"/>
        <v/>
      </c>
      <c r="H117" s="93" t="str">
        <f t="shared" si="33"/>
        <v/>
      </c>
      <c r="I117" s="93" t="str">
        <f t="shared" si="33"/>
        <v/>
      </c>
      <c r="J117" s="93" t="str">
        <f t="shared" si="33"/>
        <v/>
      </c>
      <c r="K117" s="93" t="str">
        <f t="shared" si="33"/>
        <v/>
      </c>
      <c r="L117" s="93" t="str">
        <f t="shared" si="34"/>
        <v/>
      </c>
      <c r="M117" s="93" t="str">
        <f t="shared" si="35"/>
        <v/>
      </c>
      <c r="N117" s="93">
        <f t="shared" si="36"/>
        <v>2</v>
      </c>
      <c r="O117" s="93" t="str">
        <f t="shared" si="37"/>
        <v/>
      </c>
      <c r="P117" s="93" t="str">
        <f t="shared" si="38"/>
        <v/>
      </c>
      <c r="Q117" s="93" t="str">
        <f t="shared" si="39"/>
        <v/>
      </c>
      <c r="R117" s="93" t="str">
        <f t="shared" si="40"/>
        <v/>
      </c>
      <c r="S117" s="93">
        <f t="shared" si="41"/>
        <v>2</v>
      </c>
      <c r="T117" s="91">
        <f t="shared" si="42"/>
        <v>4.3808800852329341e-002</v>
      </c>
      <c r="AB117" s="93">
        <f t="shared" si="43"/>
        <v>12.3</v>
      </c>
      <c r="AC117" s="93">
        <f t="shared" si="44"/>
        <v>14.5</v>
      </c>
      <c r="AD117" s="93">
        <f t="shared" si="45"/>
        <v>16.8</v>
      </c>
      <c r="AE117" s="93">
        <f t="shared" si="46"/>
        <v>18.2</v>
      </c>
      <c r="AF117" s="93">
        <f t="shared" si="47"/>
        <v>28.6</v>
      </c>
      <c r="AG117" s="93">
        <f t="shared" si="48"/>
        <v>22.5</v>
      </c>
      <c r="AH117" s="93">
        <f t="shared" si="49"/>
        <v>17.5</v>
      </c>
      <c r="AI117" s="93">
        <f t="shared" si="50"/>
        <v>12</v>
      </c>
      <c r="AJ117" s="93">
        <f t="shared" si="51"/>
        <v>10.1</v>
      </c>
      <c r="AK117" s="93">
        <f t="shared" si="52"/>
        <v>17.600000000000001</v>
      </c>
      <c r="AN117" s="93">
        <f t="shared" si="53"/>
        <v>12.3</v>
      </c>
      <c r="AO117" s="91">
        <v>1</v>
      </c>
      <c r="AP117" s="91">
        <v>49</v>
      </c>
      <c r="AQ117" s="91">
        <v>11.5</v>
      </c>
      <c r="AR117" s="91">
        <v>0</v>
      </c>
      <c r="AS117" s="91">
        <v>0</v>
      </c>
      <c r="AT117" s="92"/>
      <c r="AV117" s="93">
        <f t="shared" si="54"/>
        <v>14.5</v>
      </c>
      <c r="AW117" s="91">
        <v>0</v>
      </c>
      <c r="AX117" s="91">
        <v>49</v>
      </c>
      <c r="AY117" s="91">
        <v>23.5</v>
      </c>
      <c r="AZ117" s="91">
        <v>0</v>
      </c>
      <c r="BA117" s="91">
        <v>0</v>
      </c>
      <c r="BB117" s="92"/>
      <c r="BD117" s="93">
        <f t="shared" si="55"/>
        <v>16.8</v>
      </c>
      <c r="BE117" s="91">
        <v>0</v>
      </c>
      <c r="BF117" s="91">
        <v>60</v>
      </c>
      <c r="BG117" s="91">
        <v>24</v>
      </c>
      <c r="BH117" s="91">
        <v>0</v>
      </c>
      <c r="BI117" s="91">
        <v>0</v>
      </c>
      <c r="BJ117" s="92"/>
      <c r="BL117" s="93">
        <f t="shared" si="56"/>
        <v>18.2</v>
      </c>
      <c r="BM117" s="91">
        <v>0</v>
      </c>
      <c r="BN117" s="91">
        <v>66.5</v>
      </c>
      <c r="BO117" s="91">
        <v>24.5</v>
      </c>
      <c r="BP117" s="91">
        <v>0</v>
      </c>
      <c r="BQ117" s="91">
        <v>0</v>
      </c>
      <c r="BR117" s="92"/>
      <c r="BT117" s="93">
        <f t="shared" si="57"/>
        <v>28.6</v>
      </c>
      <c r="BU117" s="91">
        <v>0</v>
      </c>
      <c r="BV117" s="91">
        <v>73</v>
      </c>
      <c r="BW117" s="91">
        <v>70</v>
      </c>
      <c r="BX117" s="91">
        <v>0</v>
      </c>
      <c r="BY117" s="91">
        <v>0</v>
      </c>
      <c r="BZ117" s="92"/>
      <c r="CB117" s="93">
        <f t="shared" si="58"/>
        <v>22.5</v>
      </c>
      <c r="CC117" s="91">
        <v>0</v>
      </c>
      <c r="CD117" s="91">
        <v>58</v>
      </c>
      <c r="CE117" s="91">
        <v>54.5</v>
      </c>
      <c r="CF117" s="91">
        <v>0</v>
      </c>
      <c r="CG117" s="91">
        <v>0</v>
      </c>
      <c r="CJ117" s="93">
        <f t="shared" si="59"/>
        <v>17.5</v>
      </c>
      <c r="CL117" s="91">
        <v>51</v>
      </c>
      <c r="CM117" s="91">
        <v>19</v>
      </c>
      <c r="CN117" s="91">
        <v>0</v>
      </c>
      <c r="CO117" s="91">
        <v>0</v>
      </c>
      <c r="CR117" s="93">
        <f t="shared" si="60"/>
        <v>12</v>
      </c>
      <c r="CS117" s="91">
        <v>0</v>
      </c>
      <c r="CT117" s="91">
        <v>56</v>
      </c>
      <c r="CU117" s="91">
        <v>4</v>
      </c>
      <c r="CV117" s="91">
        <v>0</v>
      </c>
      <c r="CW117" s="91">
        <v>0</v>
      </c>
      <c r="CZ117" s="93">
        <f t="shared" si="61"/>
        <v>10.1</v>
      </c>
      <c r="DA117" s="91">
        <v>0</v>
      </c>
      <c r="DB117" s="91">
        <v>43</v>
      </c>
      <c r="DC117" s="91">
        <v>7.5</v>
      </c>
      <c r="DD117" s="91">
        <v>0</v>
      </c>
      <c r="DE117" s="91">
        <v>0</v>
      </c>
      <c r="DH117" s="93">
        <f t="shared" si="62"/>
        <v>17.600000000000001</v>
      </c>
      <c r="DI117" s="91">
        <v>0</v>
      </c>
      <c r="DJ117" s="91">
        <v>50.5</v>
      </c>
      <c r="DK117" s="91">
        <v>37.5</v>
      </c>
      <c r="DL117" s="91">
        <v>0</v>
      </c>
      <c r="DM117" s="91">
        <v>0</v>
      </c>
    </row>
    <row r="118" spans="3:117">
      <c r="C118" s="92">
        <f t="shared" si="63"/>
        <v>45774</v>
      </c>
      <c r="D118" s="93">
        <f t="shared" si="32"/>
        <v>6.375</v>
      </c>
      <c r="E118" s="93">
        <f t="shared" si="33"/>
        <v>6.375</v>
      </c>
      <c r="F118" s="93" t="str">
        <f t="shared" si="33"/>
        <v/>
      </c>
      <c r="G118" s="93" t="str">
        <f t="shared" si="33"/>
        <v/>
      </c>
      <c r="H118" s="93" t="str">
        <f t="shared" si="33"/>
        <v/>
      </c>
      <c r="I118" s="93" t="str">
        <f t="shared" si="33"/>
        <v/>
      </c>
      <c r="J118" s="93" t="str">
        <f t="shared" si="33"/>
        <v/>
      </c>
      <c r="K118" s="93" t="str">
        <f t="shared" si="33"/>
        <v/>
      </c>
      <c r="L118" s="93" t="str">
        <f t="shared" si="34"/>
        <v/>
      </c>
      <c r="M118" s="93">
        <f t="shared" si="35"/>
        <v>1</v>
      </c>
      <c r="N118" s="93" t="str">
        <f t="shared" si="36"/>
        <v/>
      </c>
      <c r="O118" s="93" t="str">
        <f t="shared" si="37"/>
        <v/>
      </c>
      <c r="P118" s="93" t="str">
        <f t="shared" si="38"/>
        <v/>
      </c>
      <c r="Q118" s="93" t="str">
        <f t="shared" si="39"/>
        <v/>
      </c>
      <c r="R118" s="93" t="str">
        <f t="shared" si="40"/>
        <v/>
      </c>
      <c r="S118" s="93">
        <f t="shared" si="41"/>
        <v>1</v>
      </c>
      <c r="T118" s="91">
        <f t="shared" si="42"/>
        <v>0</v>
      </c>
      <c r="AB118" s="93">
        <f t="shared" si="43"/>
        <v>2.1</v>
      </c>
      <c r="AC118" s="93">
        <f t="shared" si="44"/>
        <v>1</v>
      </c>
      <c r="AD118" s="93">
        <f t="shared" si="45"/>
        <v>2</v>
      </c>
      <c r="AE118" s="93">
        <f t="shared" si="46"/>
        <v>4.5</v>
      </c>
      <c r="AF118" s="93">
        <f t="shared" si="47"/>
        <v>3.3</v>
      </c>
      <c r="AG118" s="93">
        <f t="shared" si="48"/>
        <v>3.3</v>
      </c>
      <c r="AH118" s="93">
        <f t="shared" si="49"/>
        <v>6.375</v>
      </c>
      <c r="AI118" s="93">
        <f t="shared" si="50"/>
        <v>3.1</v>
      </c>
      <c r="AJ118" s="93">
        <f t="shared" si="51"/>
        <v>4.5999999999999996</v>
      </c>
      <c r="AK118" s="93">
        <f t="shared" si="52"/>
        <v>5.3</v>
      </c>
      <c r="AN118" s="93">
        <f t="shared" si="53"/>
        <v>2.1</v>
      </c>
      <c r="AO118" s="91">
        <v>0</v>
      </c>
      <c r="AP118" s="91">
        <v>0</v>
      </c>
      <c r="AQ118" s="91">
        <v>10.5</v>
      </c>
      <c r="AR118" s="91">
        <v>0</v>
      </c>
      <c r="AS118" s="91">
        <v>0</v>
      </c>
      <c r="AT118" s="92"/>
      <c r="AV118" s="93">
        <f t="shared" si="54"/>
        <v>1</v>
      </c>
      <c r="AW118" s="91">
        <v>0</v>
      </c>
      <c r="AX118" s="91">
        <v>0</v>
      </c>
      <c r="AY118" s="91">
        <v>5</v>
      </c>
      <c r="AZ118" s="91">
        <v>0</v>
      </c>
      <c r="BA118" s="91">
        <v>0</v>
      </c>
      <c r="BB118" s="92"/>
      <c r="BD118" s="93">
        <f t="shared" si="55"/>
        <v>2</v>
      </c>
      <c r="BE118" s="91">
        <v>0</v>
      </c>
      <c r="BF118" s="91">
        <v>0</v>
      </c>
      <c r="BG118" s="91">
        <v>10</v>
      </c>
      <c r="BH118" s="91">
        <v>0</v>
      </c>
      <c r="BI118" s="91">
        <v>0</v>
      </c>
      <c r="BJ118" s="92"/>
      <c r="BL118" s="93">
        <f t="shared" si="56"/>
        <v>4.5</v>
      </c>
      <c r="BM118" s="91">
        <v>0</v>
      </c>
      <c r="BN118" s="91">
        <v>0</v>
      </c>
      <c r="BO118" s="91">
        <v>22.5</v>
      </c>
      <c r="BP118" s="91">
        <v>0</v>
      </c>
      <c r="BQ118" s="91">
        <v>0</v>
      </c>
      <c r="BR118" s="92"/>
      <c r="BT118" s="93">
        <f t="shared" si="57"/>
        <v>3.3</v>
      </c>
      <c r="BU118" s="91">
        <v>0</v>
      </c>
      <c r="BV118" s="91">
        <v>0</v>
      </c>
      <c r="BW118" s="91">
        <v>15</v>
      </c>
      <c r="BX118" s="91">
        <v>0</v>
      </c>
      <c r="BY118" s="91">
        <v>1.5</v>
      </c>
      <c r="BZ118" s="92"/>
      <c r="CB118" s="93">
        <f t="shared" si="58"/>
        <v>3.3</v>
      </c>
      <c r="CC118" s="91">
        <v>0</v>
      </c>
      <c r="CD118" s="91">
        <v>0</v>
      </c>
      <c r="CE118" s="91">
        <v>16.5</v>
      </c>
      <c r="CF118" s="91">
        <v>0</v>
      </c>
      <c r="CG118" s="91">
        <v>0</v>
      </c>
      <c r="CJ118" s="93">
        <f t="shared" si="59"/>
        <v>6.375</v>
      </c>
      <c r="CL118" s="91">
        <v>0</v>
      </c>
      <c r="CM118" s="91">
        <v>25.5</v>
      </c>
      <c r="CN118" s="91">
        <v>0</v>
      </c>
      <c r="CO118" s="91">
        <v>0</v>
      </c>
      <c r="CR118" s="93">
        <f t="shared" si="60"/>
        <v>3.1</v>
      </c>
      <c r="CS118" s="91">
        <v>0</v>
      </c>
      <c r="CT118" s="91">
        <v>0</v>
      </c>
      <c r="CU118" s="91">
        <v>15.5</v>
      </c>
      <c r="CV118" s="91">
        <v>0</v>
      </c>
      <c r="CW118" s="91">
        <v>0</v>
      </c>
      <c r="CZ118" s="93">
        <f t="shared" si="61"/>
        <v>4.5999999999999996</v>
      </c>
      <c r="DA118" s="91">
        <v>0</v>
      </c>
      <c r="DB118" s="91">
        <v>0</v>
      </c>
      <c r="DC118" s="91">
        <v>23</v>
      </c>
      <c r="DD118" s="91">
        <v>0</v>
      </c>
      <c r="DE118" s="91">
        <v>0</v>
      </c>
      <c r="DH118" s="93">
        <f t="shared" si="62"/>
        <v>5.3</v>
      </c>
      <c r="DI118" s="91">
        <v>0</v>
      </c>
      <c r="DJ118" s="91">
        <v>0</v>
      </c>
      <c r="DK118" s="91">
        <v>26.5</v>
      </c>
      <c r="DL118" s="91">
        <v>0</v>
      </c>
      <c r="DM118" s="91">
        <v>0</v>
      </c>
    </row>
    <row r="119" spans="3:117">
      <c r="C119" s="92">
        <f t="shared" si="63"/>
        <v>45775</v>
      </c>
      <c r="D119" s="93">
        <f t="shared" si="32"/>
        <v>0</v>
      </c>
      <c r="E119" s="93" t="str">
        <f t="shared" si="33"/>
        <v/>
      </c>
      <c r="F119" s="93" t="str">
        <f t="shared" si="33"/>
        <v/>
      </c>
      <c r="G119" s="93" t="str">
        <f t="shared" si="33"/>
        <v/>
      </c>
      <c r="H119" s="93" t="str">
        <f t="shared" si="33"/>
        <v/>
      </c>
      <c r="I119" s="93" t="str">
        <f t="shared" si="33"/>
        <v/>
      </c>
      <c r="J119" s="93" t="str">
        <f t="shared" si="33"/>
        <v/>
      </c>
      <c r="K119" s="93" t="str">
        <f t="shared" si="33"/>
        <v/>
      </c>
      <c r="L119" s="93">
        <f t="shared" si="34"/>
        <v>0</v>
      </c>
      <c r="M119" s="93" t="str">
        <f t="shared" si="35"/>
        <v/>
      </c>
      <c r="N119" s="93" t="str">
        <f t="shared" si="36"/>
        <v/>
      </c>
      <c r="O119" s="93" t="str">
        <f t="shared" si="37"/>
        <v/>
      </c>
      <c r="P119" s="93" t="str">
        <f t="shared" si="38"/>
        <v/>
      </c>
      <c r="Q119" s="93" t="str">
        <f t="shared" si="39"/>
        <v/>
      </c>
      <c r="R119" s="93" t="str">
        <f t="shared" si="40"/>
        <v/>
      </c>
      <c r="S119" s="93">
        <f t="shared" si="41"/>
        <v>0</v>
      </c>
      <c r="T119" s="91">
        <f t="shared" si="42"/>
        <v>0</v>
      </c>
      <c r="AB119" s="93">
        <f t="shared" si="43"/>
        <v>0.2</v>
      </c>
      <c r="AC119" s="93">
        <f t="shared" si="44"/>
        <v>0</v>
      </c>
      <c r="AD119" s="93">
        <f t="shared" si="45"/>
        <v>0.1</v>
      </c>
      <c r="AE119" s="93">
        <f t="shared" si="46"/>
        <v>0</v>
      </c>
      <c r="AF119" s="93">
        <f t="shared" si="47"/>
        <v>0.5</v>
      </c>
      <c r="AG119" s="93">
        <f t="shared" si="48"/>
        <v>0.6</v>
      </c>
      <c r="AH119" s="93">
        <f t="shared" si="49"/>
        <v>0</v>
      </c>
      <c r="AI119" s="93">
        <f t="shared" si="50"/>
        <v>0.9</v>
      </c>
      <c r="AJ119" s="93">
        <f t="shared" si="51"/>
        <v>0.2</v>
      </c>
      <c r="AK119" s="93">
        <f t="shared" si="52"/>
        <v>0.1</v>
      </c>
      <c r="AN119" s="93">
        <f t="shared" si="53"/>
        <v>0.2</v>
      </c>
      <c r="AO119" s="91">
        <v>1</v>
      </c>
      <c r="AP119" s="91">
        <v>0</v>
      </c>
      <c r="AQ119" s="91">
        <v>0</v>
      </c>
      <c r="AR119" s="91">
        <v>0</v>
      </c>
      <c r="AS119" s="91">
        <v>0</v>
      </c>
      <c r="AT119" s="92"/>
      <c r="AV119" s="93">
        <f t="shared" si="54"/>
        <v>0</v>
      </c>
      <c r="AW119" s="91">
        <v>0</v>
      </c>
      <c r="AX119" s="91">
        <v>0</v>
      </c>
      <c r="AY119" s="91">
        <v>0</v>
      </c>
      <c r="AZ119" s="91">
        <v>0</v>
      </c>
      <c r="BA119" s="91">
        <v>0</v>
      </c>
      <c r="BB119" s="92"/>
      <c r="BD119" s="93">
        <f t="shared" si="55"/>
        <v>0.1</v>
      </c>
      <c r="BE119" s="91">
        <v>0.5</v>
      </c>
      <c r="BF119" s="91">
        <v>0</v>
      </c>
      <c r="BG119" s="91">
        <v>0</v>
      </c>
      <c r="BH119" s="91">
        <v>0</v>
      </c>
      <c r="BI119" s="91">
        <v>0</v>
      </c>
      <c r="BJ119" s="92"/>
      <c r="BL119" s="93">
        <f t="shared" si="56"/>
        <v>0</v>
      </c>
      <c r="BM119" s="91">
        <v>0</v>
      </c>
      <c r="BN119" s="91">
        <v>0</v>
      </c>
      <c r="BO119" s="91">
        <v>0</v>
      </c>
      <c r="BP119" s="91">
        <v>0</v>
      </c>
      <c r="BQ119" s="91">
        <v>0</v>
      </c>
      <c r="BR119" s="92"/>
      <c r="BT119" s="93">
        <f t="shared" si="57"/>
        <v>0.5</v>
      </c>
      <c r="BU119" s="91">
        <v>1.5</v>
      </c>
      <c r="BV119" s="91">
        <v>0</v>
      </c>
      <c r="BW119" s="91">
        <v>0</v>
      </c>
      <c r="BX119" s="91">
        <v>1</v>
      </c>
      <c r="BY119" s="91">
        <v>0</v>
      </c>
      <c r="BZ119" s="92"/>
      <c r="CB119" s="93">
        <f t="shared" si="58"/>
        <v>0.6</v>
      </c>
      <c r="CC119" s="91">
        <v>1.5</v>
      </c>
      <c r="CD119" s="91">
        <v>0</v>
      </c>
      <c r="CE119" s="91">
        <v>0</v>
      </c>
      <c r="CF119" s="91">
        <v>1.5</v>
      </c>
      <c r="CG119" s="91">
        <v>0</v>
      </c>
      <c r="CJ119" s="93">
        <f t="shared" si="59"/>
        <v>0</v>
      </c>
      <c r="CL119" s="91">
        <v>0</v>
      </c>
      <c r="CM119" s="91">
        <v>0</v>
      </c>
      <c r="CN119" s="91">
        <v>0</v>
      </c>
      <c r="CO119" s="91">
        <v>0</v>
      </c>
      <c r="CR119" s="93">
        <f t="shared" si="60"/>
        <v>0.9</v>
      </c>
      <c r="CS119" s="91">
        <v>2.5</v>
      </c>
      <c r="CT119" s="91">
        <v>0</v>
      </c>
      <c r="CU119" s="91">
        <v>0</v>
      </c>
      <c r="CV119" s="91">
        <v>2</v>
      </c>
      <c r="CW119" s="91">
        <v>0</v>
      </c>
      <c r="CZ119" s="93">
        <f t="shared" si="61"/>
        <v>0.2</v>
      </c>
      <c r="DA119" s="91">
        <v>1</v>
      </c>
      <c r="DB119" s="91">
        <v>0</v>
      </c>
      <c r="DC119" s="91">
        <v>0</v>
      </c>
      <c r="DD119" s="91">
        <v>0</v>
      </c>
      <c r="DE119" s="91">
        <v>0</v>
      </c>
      <c r="DH119" s="93">
        <f t="shared" si="62"/>
        <v>0.1</v>
      </c>
      <c r="DI119" s="91">
        <v>0.5</v>
      </c>
      <c r="DJ119" s="91">
        <v>0</v>
      </c>
      <c r="DK119" s="91">
        <v>0</v>
      </c>
      <c r="DL119" s="91">
        <v>0</v>
      </c>
      <c r="DM119" s="91">
        <v>0</v>
      </c>
    </row>
    <row r="120" spans="3:117">
      <c r="C120" s="92">
        <f t="shared" si="63"/>
        <v>45776</v>
      </c>
      <c r="D120" s="93">
        <f t="shared" si="32"/>
        <v>29.125</v>
      </c>
      <c r="E120" s="93">
        <f t="shared" si="33"/>
        <v>29.125</v>
      </c>
      <c r="F120" s="93">
        <f t="shared" si="33"/>
        <v>29.125</v>
      </c>
      <c r="G120" s="93">
        <f t="shared" si="33"/>
        <v>29.125</v>
      </c>
      <c r="H120" s="93" t="str">
        <f t="shared" si="33"/>
        <v/>
      </c>
      <c r="I120" s="93" t="str">
        <f t="shared" si="33"/>
        <v/>
      </c>
      <c r="J120" s="93" t="str">
        <f t="shared" si="33"/>
        <v/>
      </c>
      <c r="K120" s="93" t="str">
        <f t="shared" si="33"/>
        <v/>
      </c>
      <c r="L120" s="93" t="str">
        <f t="shared" si="34"/>
        <v/>
      </c>
      <c r="M120" s="93" t="str">
        <f t="shared" si="35"/>
        <v/>
      </c>
      <c r="N120" s="93" t="str">
        <f t="shared" si="36"/>
        <v/>
      </c>
      <c r="O120" s="93">
        <f t="shared" si="37"/>
        <v>3</v>
      </c>
      <c r="P120" s="93" t="str">
        <f t="shared" si="38"/>
        <v/>
      </c>
      <c r="Q120" s="93" t="str">
        <f t="shared" si="39"/>
        <v/>
      </c>
      <c r="R120" s="93" t="str">
        <f t="shared" si="40"/>
        <v/>
      </c>
      <c r="S120" s="93">
        <f t="shared" si="41"/>
        <v>3</v>
      </c>
      <c r="T120" s="91">
        <f t="shared" si="42"/>
        <v>6.7001695421209581e-002</v>
      </c>
      <c r="AB120" s="93">
        <f t="shared" si="43"/>
        <v>31.6</v>
      </c>
      <c r="AC120" s="93">
        <f t="shared" si="44"/>
        <v>29.1</v>
      </c>
      <c r="AD120" s="93">
        <f t="shared" si="45"/>
        <v>31.2</v>
      </c>
      <c r="AE120" s="93">
        <f t="shared" si="46"/>
        <v>32.9</v>
      </c>
      <c r="AF120" s="93">
        <f t="shared" si="47"/>
        <v>37.6</v>
      </c>
      <c r="AG120" s="93">
        <f t="shared" si="48"/>
        <v>35.799999999999997</v>
      </c>
      <c r="AH120" s="93">
        <f t="shared" si="49"/>
        <v>29.125</v>
      </c>
      <c r="AI120" s="93">
        <f t="shared" si="50"/>
        <v>23.3</v>
      </c>
      <c r="AJ120" s="93">
        <f t="shared" si="51"/>
        <v>19.8</v>
      </c>
      <c r="AK120" s="93">
        <f t="shared" si="52"/>
        <v>25.4</v>
      </c>
      <c r="AN120" s="93">
        <f t="shared" si="53"/>
        <v>31.6</v>
      </c>
      <c r="AO120" s="91">
        <v>0</v>
      </c>
      <c r="AP120" s="91">
        <v>1</v>
      </c>
      <c r="AQ120" s="91">
        <v>88</v>
      </c>
      <c r="AR120" s="91">
        <v>69</v>
      </c>
      <c r="AS120" s="91">
        <v>0</v>
      </c>
      <c r="AT120" s="92"/>
      <c r="AV120" s="93">
        <f t="shared" si="54"/>
        <v>29.1</v>
      </c>
      <c r="AW120" s="91">
        <v>0</v>
      </c>
      <c r="AX120" s="91">
        <v>2.5</v>
      </c>
      <c r="AY120" s="91">
        <v>58</v>
      </c>
      <c r="AZ120" s="91">
        <v>85</v>
      </c>
      <c r="BA120" s="91">
        <v>0</v>
      </c>
      <c r="BB120" s="92"/>
      <c r="BD120" s="93">
        <f t="shared" si="55"/>
        <v>31.2</v>
      </c>
      <c r="BE120" s="91">
        <v>0</v>
      </c>
      <c r="BF120" s="91">
        <v>4</v>
      </c>
      <c r="BG120" s="91">
        <v>71.5</v>
      </c>
      <c r="BH120" s="91">
        <v>80.5</v>
      </c>
      <c r="BI120" s="91">
        <v>0</v>
      </c>
      <c r="BJ120" s="92"/>
      <c r="BL120" s="93">
        <f t="shared" si="56"/>
        <v>32.9</v>
      </c>
      <c r="BM120" s="91">
        <v>0</v>
      </c>
      <c r="BN120" s="91">
        <v>4.5</v>
      </c>
      <c r="BO120" s="91">
        <v>85.5</v>
      </c>
      <c r="BP120" s="91">
        <v>74.5</v>
      </c>
      <c r="BQ120" s="91">
        <v>0</v>
      </c>
      <c r="BR120" s="92"/>
      <c r="BT120" s="93">
        <f t="shared" si="57"/>
        <v>37.6</v>
      </c>
      <c r="BU120" s="91">
        <v>0</v>
      </c>
      <c r="BV120" s="91">
        <v>11.5</v>
      </c>
      <c r="BW120" s="91">
        <v>67</v>
      </c>
      <c r="BX120" s="91">
        <v>109.5</v>
      </c>
      <c r="BY120" s="91">
        <v>0</v>
      </c>
      <c r="BZ120" s="92"/>
      <c r="CB120" s="93">
        <f t="shared" si="58"/>
        <v>35.799999999999997</v>
      </c>
      <c r="CC120" s="91">
        <v>0</v>
      </c>
      <c r="CD120" s="91">
        <v>9</v>
      </c>
      <c r="CE120" s="91">
        <v>63</v>
      </c>
      <c r="CF120" s="91">
        <v>107</v>
      </c>
      <c r="CG120" s="91">
        <v>0</v>
      </c>
      <c r="CJ120" s="93">
        <f t="shared" si="59"/>
        <v>29.125</v>
      </c>
      <c r="CL120" s="91">
        <v>4</v>
      </c>
      <c r="CM120" s="91">
        <v>51.5</v>
      </c>
      <c r="CN120" s="91">
        <v>61</v>
      </c>
      <c r="CO120" s="91">
        <v>0</v>
      </c>
      <c r="CR120" s="93">
        <f t="shared" si="60"/>
        <v>23.3</v>
      </c>
      <c r="CS120" s="91">
        <v>0</v>
      </c>
      <c r="CT120" s="91">
        <v>6</v>
      </c>
      <c r="CU120" s="91">
        <v>79.5</v>
      </c>
      <c r="CV120" s="91">
        <v>31</v>
      </c>
      <c r="CW120" s="91">
        <v>0</v>
      </c>
      <c r="CZ120" s="93">
        <f t="shared" si="61"/>
        <v>19.8</v>
      </c>
      <c r="DA120" s="91">
        <v>0</v>
      </c>
      <c r="DB120" s="91">
        <v>5.5</v>
      </c>
      <c r="DC120" s="91">
        <v>43.5</v>
      </c>
      <c r="DD120" s="91">
        <v>50</v>
      </c>
      <c r="DE120" s="91">
        <v>0</v>
      </c>
      <c r="DH120" s="93">
        <f t="shared" si="62"/>
        <v>25.4</v>
      </c>
      <c r="DI120" s="91">
        <v>0</v>
      </c>
      <c r="DJ120" s="91">
        <v>6.5</v>
      </c>
      <c r="DK120" s="91">
        <v>36</v>
      </c>
      <c r="DL120" s="91">
        <v>84.5</v>
      </c>
      <c r="DM120" s="91">
        <v>0</v>
      </c>
    </row>
    <row r="121" spans="3:117">
      <c r="C121" s="92">
        <f t="shared" si="63"/>
        <v>45777</v>
      </c>
      <c r="D121" s="93">
        <f t="shared" si="32"/>
        <v>5.125</v>
      </c>
      <c r="E121" s="93">
        <f t="shared" si="33"/>
        <v>5.125</v>
      </c>
      <c r="F121" s="93" t="str">
        <f t="shared" si="33"/>
        <v/>
      </c>
      <c r="G121" s="93" t="str">
        <f t="shared" si="33"/>
        <v/>
      </c>
      <c r="H121" s="93" t="str">
        <f t="shared" si="33"/>
        <v/>
      </c>
      <c r="I121" s="93" t="str">
        <f t="shared" si="33"/>
        <v/>
      </c>
      <c r="J121" s="93" t="str">
        <f t="shared" si="33"/>
        <v/>
      </c>
      <c r="K121" s="93" t="str">
        <f t="shared" si="33"/>
        <v/>
      </c>
      <c r="L121" s="93" t="str">
        <f t="shared" si="34"/>
        <v/>
      </c>
      <c r="M121" s="93">
        <f t="shared" si="35"/>
        <v>1</v>
      </c>
      <c r="N121" s="93" t="str">
        <f t="shared" si="36"/>
        <v/>
      </c>
      <c r="O121" s="93" t="str">
        <f t="shared" si="37"/>
        <v/>
      </c>
      <c r="P121" s="93" t="str">
        <f t="shared" si="38"/>
        <v/>
      </c>
      <c r="Q121" s="93" t="str">
        <f t="shared" si="39"/>
        <v/>
      </c>
      <c r="R121" s="93" t="str">
        <f t="shared" si="40"/>
        <v/>
      </c>
      <c r="S121" s="93">
        <f t="shared" si="41"/>
        <v>1</v>
      </c>
      <c r="T121" s="91">
        <f t="shared" si="42"/>
        <v>0</v>
      </c>
      <c r="AB121" s="93">
        <f t="shared" si="43"/>
        <v>3</v>
      </c>
      <c r="AC121" s="93">
        <f t="shared" si="44"/>
        <v>3.7</v>
      </c>
      <c r="AD121" s="93">
        <f t="shared" si="45"/>
        <v>3.6</v>
      </c>
      <c r="AE121" s="93">
        <f t="shared" si="46"/>
        <v>4.2</v>
      </c>
      <c r="AF121" s="93">
        <f t="shared" si="47"/>
        <v>9.3000000000000007</v>
      </c>
      <c r="AG121" s="93">
        <f t="shared" si="48"/>
        <v>6.8</v>
      </c>
      <c r="AH121" s="93">
        <f t="shared" si="49"/>
        <v>5.125</v>
      </c>
      <c r="AI121" s="93">
        <f t="shared" si="50"/>
        <v>2.2999999999999998</v>
      </c>
      <c r="AJ121" s="93">
        <f t="shared" si="51"/>
        <v>1.6</v>
      </c>
      <c r="AK121" s="93">
        <f t="shared" si="52"/>
        <v>7.1</v>
      </c>
      <c r="AN121" s="93">
        <f t="shared" si="53"/>
        <v>3</v>
      </c>
      <c r="AO121" s="91">
        <v>0</v>
      </c>
      <c r="AP121" s="91">
        <v>15</v>
      </c>
      <c r="AQ121" s="91">
        <v>0</v>
      </c>
      <c r="AR121" s="91">
        <v>0</v>
      </c>
      <c r="AS121" s="91">
        <v>0</v>
      </c>
      <c r="AT121" s="92"/>
      <c r="AV121" s="93">
        <f t="shared" si="54"/>
        <v>3.7</v>
      </c>
      <c r="AW121" s="91">
        <v>0</v>
      </c>
      <c r="AX121" s="91">
        <v>18.5</v>
      </c>
      <c r="AY121" s="91">
        <v>0</v>
      </c>
      <c r="AZ121" s="91">
        <v>0</v>
      </c>
      <c r="BA121" s="91">
        <v>0</v>
      </c>
      <c r="BB121" s="92"/>
      <c r="BD121" s="93">
        <f t="shared" si="55"/>
        <v>3.6</v>
      </c>
      <c r="BE121" s="91">
        <v>0</v>
      </c>
      <c r="BF121" s="91">
        <v>18</v>
      </c>
      <c r="BG121" s="91">
        <v>0</v>
      </c>
      <c r="BH121" s="91">
        <v>0</v>
      </c>
      <c r="BI121" s="91">
        <v>0</v>
      </c>
      <c r="BJ121" s="92"/>
      <c r="BL121" s="93">
        <f t="shared" si="56"/>
        <v>4.2</v>
      </c>
      <c r="BM121" s="91">
        <v>0</v>
      </c>
      <c r="BN121" s="91">
        <v>21</v>
      </c>
      <c r="BO121" s="91">
        <v>0</v>
      </c>
      <c r="BP121" s="91">
        <v>0</v>
      </c>
      <c r="BQ121" s="91">
        <v>0</v>
      </c>
      <c r="BR121" s="92"/>
      <c r="BT121" s="93">
        <f t="shared" si="57"/>
        <v>9.3000000000000007</v>
      </c>
      <c r="BU121" s="91">
        <v>0</v>
      </c>
      <c r="BV121" s="91">
        <v>42.5</v>
      </c>
      <c r="BW121" s="91">
        <v>4</v>
      </c>
      <c r="BX121" s="91">
        <v>0</v>
      </c>
      <c r="BY121" s="91">
        <v>0</v>
      </c>
      <c r="BZ121" s="92"/>
      <c r="CB121" s="93">
        <f t="shared" si="58"/>
        <v>6.8</v>
      </c>
      <c r="CC121" s="91">
        <v>0</v>
      </c>
      <c r="CD121" s="91">
        <v>32.5</v>
      </c>
      <c r="CE121" s="91">
        <v>1.5</v>
      </c>
      <c r="CF121" s="91">
        <v>0</v>
      </c>
      <c r="CG121" s="91">
        <v>0</v>
      </c>
      <c r="CJ121" s="93">
        <f t="shared" si="59"/>
        <v>5.125</v>
      </c>
      <c r="CL121" s="91">
        <v>20.5</v>
      </c>
      <c r="CM121" s="91">
        <v>0</v>
      </c>
      <c r="CN121" s="91">
        <v>0</v>
      </c>
      <c r="CO121" s="91">
        <v>0</v>
      </c>
      <c r="CR121" s="93">
        <f t="shared" si="60"/>
        <v>2.2999999999999998</v>
      </c>
      <c r="CS121" s="91">
        <v>0</v>
      </c>
      <c r="CT121" s="91">
        <v>11</v>
      </c>
      <c r="CU121" s="91">
        <v>0.5</v>
      </c>
      <c r="CV121" s="91">
        <v>0</v>
      </c>
      <c r="CW121" s="91">
        <v>0</v>
      </c>
      <c r="CZ121" s="93">
        <f t="shared" si="61"/>
        <v>1.6</v>
      </c>
      <c r="DA121" s="91">
        <v>0</v>
      </c>
      <c r="DB121" s="91">
        <v>8</v>
      </c>
      <c r="DC121" s="91">
        <v>0</v>
      </c>
      <c r="DD121" s="91">
        <v>0</v>
      </c>
      <c r="DE121" s="91">
        <v>0</v>
      </c>
      <c r="DH121" s="93">
        <f t="shared" si="62"/>
        <v>7.1</v>
      </c>
      <c r="DI121" s="91">
        <v>0</v>
      </c>
      <c r="DJ121" s="91">
        <v>35.5</v>
      </c>
      <c r="DK121" s="91">
        <v>0</v>
      </c>
      <c r="DL121" s="91">
        <v>0</v>
      </c>
      <c r="DM121" s="91">
        <v>0</v>
      </c>
    </row>
    <row r="122" spans="3:117">
      <c r="C122" s="92">
        <f t="shared" si="63"/>
        <v>45778</v>
      </c>
      <c r="D122" s="93">
        <f t="shared" si="32"/>
        <v>10.125</v>
      </c>
      <c r="E122" s="93">
        <f t="shared" si="33"/>
        <v>10.125</v>
      </c>
      <c r="F122" s="93">
        <f t="shared" si="33"/>
        <v>10.125</v>
      </c>
      <c r="G122" s="93" t="str">
        <f t="shared" si="33"/>
        <v/>
      </c>
      <c r="H122" s="93" t="str">
        <f t="shared" si="33"/>
        <v/>
      </c>
      <c r="I122" s="93" t="str">
        <f t="shared" si="33"/>
        <v/>
      </c>
      <c r="J122" s="93" t="str">
        <f t="shared" si="33"/>
        <v/>
      </c>
      <c r="K122" s="93" t="str">
        <f t="shared" si="33"/>
        <v/>
      </c>
      <c r="L122" s="93" t="str">
        <f t="shared" si="34"/>
        <v/>
      </c>
      <c r="M122" s="93" t="str">
        <f t="shared" si="35"/>
        <v/>
      </c>
      <c r="N122" s="93">
        <f t="shared" si="36"/>
        <v>2</v>
      </c>
      <c r="O122" s="93" t="str">
        <f t="shared" si="37"/>
        <v/>
      </c>
      <c r="P122" s="93" t="str">
        <f t="shared" si="38"/>
        <v/>
      </c>
      <c r="Q122" s="93" t="str">
        <f t="shared" si="39"/>
        <v/>
      </c>
      <c r="R122" s="93" t="str">
        <f t="shared" si="40"/>
        <v/>
      </c>
      <c r="S122" s="93">
        <f t="shared" si="41"/>
        <v>2</v>
      </c>
      <c r="T122" s="91">
        <f t="shared" si="42"/>
        <v>4.3808800852329341e-002</v>
      </c>
      <c r="AB122" s="93">
        <f t="shared" si="43"/>
        <v>11.4</v>
      </c>
      <c r="AC122" s="93">
        <f t="shared" si="44"/>
        <v>5.4</v>
      </c>
      <c r="AD122" s="93">
        <f t="shared" si="45"/>
        <v>8.4</v>
      </c>
      <c r="AE122" s="93">
        <f t="shared" si="46"/>
        <v>9.6999999999999993</v>
      </c>
      <c r="AF122" s="93">
        <f t="shared" si="47"/>
        <v>7.7</v>
      </c>
      <c r="AG122" s="93">
        <f t="shared" si="48"/>
        <v>8.6</v>
      </c>
      <c r="AH122" s="93">
        <f t="shared" si="49"/>
        <v>10.125</v>
      </c>
      <c r="AI122" s="93">
        <f t="shared" si="50"/>
        <v>8.3000000000000007</v>
      </c>
      <c r="AJ122" s="93">
        <f t="shared" si="51"/>
        <v>6.8</v>
      </c>
      <c r="AK122" s="93">
        <f t="shared" si="52"/>
        <v>4.3</v>
      </c>
      <c r="AN122" s="93">
        <f t="shared" si="53"/>
        <v>11.4</v>
      </c>
      <c r="AO122" s="91">
        <v>4</v>
      </c>
      <c r="AP122" s="91">
        <v>0</v>
      </c>
      <c r="AQ122" s="91">
        <v>5.5</v>
      </c>
      <c r="AR122" s="91">
        <v>47.5</v>
      </c>
      <c r="AS122" s="91">
        <v>0</v>
      </c>
      <c r="AT122" s="92"/>
      <c r="AV122" s="93">
        <f t="shared" si="54"/>
        <v>5.4</v>
      </c>
      <c r="AW122" s="91">
        <v>2.5</v>
      </c>
      <c r="AX122" s="91">
        <v>0</v>
      </c>
      <c r="AY122" s="91">
        <v>6</v>
      </c>
      <c r="AZ122" s="91">
        <v>18.5</v>
      </c>
      <c r="BA122" s="91">
        <v>0</v>
      </c>
      <c r="BB122" s="92"/>
      <c r="BD122" s="93">
        <f t="shared" si="55"/>
        <v>8.4</v>
      </c>
      <c r="BE122" s="91">
        <v>5.5</v>
      </c>
      <c r="BF122" s="91">
        <v>0</v>
      </c>
      <c r="BG122" s="91">
        <v>8</v>
      </c>
      <c r="BH122" s="91">
        <v>28.5</v>
      </c>
      <c r="BI122" s="91">
        <v>0</v>
      </c>
      <c r="BJ122" s="92"/>
      <c r="BL122" s="93">
        <f t="shared" si="56"/>
        <v>9.6999999999999993</v>
      </c>
      <c r="BM122" s="91">
        <v>6.5</v>
      </c>
      <c r="BN122" s="91">
        <v>0</v>
      </c>
      <c r="BO122" s="91">
        <v>8</v>
      </c>
      <c r="BP122" s="91">
        <v>34</v>
      </c>
      <c r="BQ122" s="91">
        <v>0</v>
      </c>
      <c r="BR122" s="92"/>
      <c r="BT122" s="93">
        <f t="shared" si="57"/>
        <v>7.7</v>
      </c>
      <c r="BU122" s="91">
        <v>3.5</v>
      </c>
      <c r="BV122" s="91">
        <v>0</v>
      </c>
      <c r="BW122" s="91">
        <v>10</v>
      </c>
      <c r="BX122" s="91">
        <v>25</v>
      </c>
      <c r="BY122" s="91">
        <v>0</v>
      </c>
      <c r="BZ122" s="92"/>
      <c r="CB122" s="93">
        <f t="shared" si="58"/>
        <v>8.6</v>
      </c>
      <c r="CC122" s="91">
        <v>3</v>
      </c>
      <c r="CD122" s="91">
        <v>0</v>
      </c>
      <c r="CE122" s="91">
        <v>6.5</v>
      </c>
      <c r="CF122" s="91">
        <v>33.5</v>
      </c>
      <c r="CG122" s="91">
        <v>0</v>
      </c>
      <c r="CJ122" s="93">
        <f t="shared" si="59"/>
        <v>10.125</v>
      </c>
      <c r="CL122" s="91">
        <v>0</v>
      </c>
      <c r="CM122" s="91">
        <v>7</v>
      </c>
      <c r="CN122" s="91">
        <v>33.5</v>
      </c>
      <c r="CO122" s="91">
        <v>0</v>
      </c>
      <c r="CR122" s="93">
        <f t="shared" si="60"/>
        <v>8.3000000000000007</v>
      </c>
      <c r="CS122" s="91">
        <v>7</v>
      </c>
      <c r="CT122" s="91">
        <v>0</v>
      </c>
      <c r="CU122" s="91">
        <v>15</v>
      </c>
      <c r="CV122" s="91">
        <v>19.5</v>
      </c>
      <c r="CW122" s="91">
        <v>0</v>
      </c>
      <c r="CZ122" s="93">
        <f t="shared" si="61"/>
        <v>6.8</v>
      </c>
      <c r="DA122" s="91">
        <v>6</v>
      </c>
      <c r="DB122" s="91">
        <v>0</v>
      </c>
      <c r="DC122" s="91">
        <v>6</v>
      </c>
      <c r="DD122" s="91">
        <v>22</v>
      </c>
      <c r="DE122" s="91">
        <v>0</v>
      </c>
      <c r="DH122" s="93">
        <f t="shared" si="62"/>
        <v>4.3</v>
      </c>
      <c r="DI122" s="91">
        <v>1</v>
      </c>
      <c r="DJ122" s="91">
        <v>0</v>
      </c>
      <c r="DK122" s="91">
        <v>5</v>
      </c>
      <c r="DL122" s="91">
        <v>15.5</v>
      </c>
      <c r="DM122" s="91">
        <v>0</v>
      </c>
    </row>
    <row r="123" spans="3:117">
      <c r="C123" s="92">
        <f t="shared" si="63"/>
        <v>45779</v>
      </c>
      <c r="D123" s="93">
        <f t="shared" si="32"/>
        <v>0</v>
      </c>
      <c r="E123" s="93" t="str">
        <f t="shared" si="33"/>
        <v/>
      </c>
      <c r="F123" s="93" t="str">
        <f t="shared" si="33"/>
        <v/>
      </c>
      <c r="G123" s="93" t="str">
        <f t="shared" si="33"/>
        <v/>
      </c>
      <c r="H123" s="93" t="str">
        <f t="shared" si="33"/>
        <v/>
      </c>
      <c r="I123" s="93" t="str">
        <f t="shared" si="33"/>
        <v/>
      </c>
      <c r="J123" s="93" t="str">
        <f t="shared" si="33"/>
        <v/>
      </c>
      <c r="K123" s="93" t="str">
        <f t="shared" si="33"/>
        <v/>
      </c>
      <c r="L123" s="93">
        <f t="shared" si="34"/>
        <v>0</v>
      </c>
      <c r="M123" s="93" t="str">
        <f t="shared" si="35"/>
        <v/>
      </c>
      <c r="N123" s="93" t="str">
        <f t="shared" si="36"/>
        <v/>
      </c>
      <c r="O123" s="93" t="str">
        <f t="shared" si="37"/>
        <v/>
      </c>
      <c r="P123" s="93" t="str">
        <f t="shared" si="38"/>
        <v/>
      </c>
      <c r="Q123" s="93" t="str">
        <f t="shared" si="39"/>
        <v/>
      </c>
      <c r="R123" s="93" t="str">
        <f t="shared" si="40"/>
        <v/>
      </c>
      <c r="S123" s="93">
        <f t="shared" si="41"/>
        <v>0</v>
      </c>
      <c r="T123" s="91">
        <f t="shared" si="42"/>
        <v>0</v>
      </c>
      <c r="AB123" s="93">
        <f t="shared" si="43"/>
        <v>4.5</v>
      </c>
      <c r="AC123" s="93">
        <f t="shared" si="44"/>
        <v>3.6</v>
      </c>
      <c r="AD123" s="93">
        <f t="shared" si="45"/>
        <v>6.1</v>
      </c>
      <c r="AE123" s="93">
        <f t="shared" si="46"/>
        <v>5</v>
      </c>
      <c r="AF123" s="93">
        <f t="shared" si="47"/>
        <v>6.9</v>
      </c>
      <c r="AG123" s="93">
        <f t="shared" si="48"/>
        <v>6.5</v>
      </c>
      <c r="AH123" s="93">
        <f t="shared" si="49"/>
        <v>0</v>
      </c>
      <c r="AI123" s="93">
        <f t="shared" si="50"/>
        <v>3.4</v>
      </c>
      <c r="AJ123" s="93">
        <f t="shared" si="51"/>
        <v>3.4</v>
      </c>
      <c r="AK123" s="93">
        <f t="shared" si="52"/>
        <v>6.7</v>
      </c>
      <c r="AN123" s="93">
        <f t="shared" si="53"/>
        <v>4.5</v>
      </c>
      <c r="AO123" s="91">
        <v>22</v>
      </c>
      <c r="AP123" s="91">
        <v>0</v>
      </c>
      <c r="AQ123" s="91">
        <v>0.5</v>
      </c>
      <c r="AR123" s="91">
        <v>0</v>
      </c>
      <c r="AS123" s="91">
        <v>0</v>
      </c>
      <c r="AT123" s="92"/>
      <c r="AV123" s="93">
        <f t="shared" si="54"/>
        <v>3.6</v>
      </c>
      <c r="AW123" s="91">
        <v>18</v>
      </c>
      <c r="AX123" s="91">
        <v>0</v>
      </c>
      <c r="AY123" s="91">
        <v>0</v>
      </c>
      <c r="AZ123" s="91">
        <v>0</v>
      </c>
      <c r="BA123" s="91">
        <v>0</v>
      </c>
      <c r="BB123" s="92"/>
      <c r="BD123" s="93">
        <f t="shared" si="55"/>
        <v>6.1</v>
      </c>
      <c r="BE123" s="91">
        <v>30.5</v>
      </c>
      <c r="BF123" s="91">
        <v>0</v>
      </c>
      <c r="BG123" s="91">
        <v>0</v>
      </c>
      <c r="BH123" s="91">
        <v>0</v>
      </c>
      <c r="BI123" s="91">
        <v>0</v>
      </c>
      <c r="BJ123" s="92"/>
      <c r="BL123" s="93">
        <f t="shared" si="56"/>
        <v>5</v>
      </c>
      <c r="BM123" s="91">
        <v>25</v>
      </c>
      <c r="BN123" s="91">
        <v>0</v>
      </c>
      <c r="BO123" s="91">
        <v>0</v>
      </c>
      <c r="BP123" s="91">
        <v>0</v>
      </c>
      <c r="BQ123" s="91">
        <v>0</v>
      </c>
      <c r="BR123" s="92"/>
      <c r="BT123" s="93">
        <f t="shared" si="57"/>
        <v>6.9</v>
      </c>
      <c r="BU123" s="91">
        <v>34</v>
      </c>
      <c r="BV123" s="91">
        <v>0</v>
      </c>
      <c r="BW123" s="91">
        <v>0</v>
      </c>
      <c r="BX123" s="91">
        <v>0.5</v>
      </c>
      <c r="BY123" s="91">
        <v>0</v>
      </c>
      <c r="BZ123" s="92"/>
      <c r="CB123" s="93">
        <f t="shared" si="58"/>
        <v>6.5</v>
      </c>
      <c r="CC123" s="91">
        <v>32.5</v>
      </c>
      <c r="CD123" s="91">
        <v>0</v>
      </c>
      <c r="CE123" s="91">
        <v>0</v>
      </c>
      <c r="CF123" s="91">
        <v>0</v>
      </c>
      <c r="CG123" s="91">
        <v>0</v>
      </c>
      <c r="CJ123" s="93">
        <f t="shared" si="59"/>
        <v>0</v>
      </c>
      <c r="CL123" s="91">
        <v>0</v>
      </c>
      <c r="CM123" s="91">
        <v>0</v>
      </c>
      <c r="CN123" s="91">
        <v>0</v>
      </c>
      <c r="CO123" s="91">
        <v>0</v>
      </c>
      <c r="CR123" s="93">
        <f t="shared" si="60"/>
        <v>3.4</v>
      </c>
      <c r="CS123" s="91">
        <v>17</v>
      </c>
      <c r="CT123" s="91">
        <v>0</v>
      </c>
      <c r="CU123" s="91">
        <v>0</v>
      </c>
      <c r="CV123" s="91">
        <v>0</v>
      </c>
      <c r="CW123" s="91">
        <v>0</v>
      </c>
      <c r="CZ123" s="93">
        <f t="shared" si="61"/>
        <v>3.4</v>
      </c>
      <c r="DA123" s="91">
        <v>17</v>
      </c>
      <c r="DB123" s="91">
        <v>0</v>
      </c>
      <c r="DC123" s="91">
        <v>0</v>
      </c>
      <c r="DD123" s="91">
        <v>0</v>
      </c>
      <c r="DE123" s="91">
        <v>0</v>
      </c>
      <c r="DH123" s="93">
        <f t="shared" si="62"/>
        <v>6.7</v>
      </c>
      <c r="DI123" s="91">
        <v>33</v>
      </c>
      <c r="DJ123" s="91">
        <v>0</v>
      </c>
      <c r="DK123" s="91">
        <v>0</v>
      </c>
      <c r="DL123" s="91">
        <v>0.5</v>
      </c>
      <c r="DM123" s="91">
        <v>0</v>
      </c>
    </row>
    <row r="124" spans="3:117">
      <c r="C124" s="92">
        <f t="shared" si="63"/>
        <v>45780</v>
      </c>
      <c r="D124" s="93">
        <f t="shared" si="32"/>
        <v>0</v>
      </c>
      <c r="E124" s="93" t="str">
        <f t="shared" si="33"/>
        <v/>
      </c>
      <c r="F124" s="93" t="str">
        <f t="shared" si="33"/>
        <v/>
      </c>
      <c r="G124" s="93" t="str">
        <f t="shared" si="33"/>
        <v/>
      </c>
      <c r="H124" s="93" t="str">
        <f t="shared" si="33"/>
        <v/>
      </c>
      <c r="I124" s="93" t="str">
        <f t="shared" si="33"/>
        <v/>
      </c>
      <c r="J124" s="93" t="str">
        <f t="shared" si="33"/>
        <v/>
      </c>
      <c r="K124" s="93" t="str">
        <f t="shared" si="33"/>
        <v/>
      </c>
      <c r="L124" s="93">
        <f t="shared" si="34"/>
        <v>0</v>
      </c>
      <c r="M124" s="93" t="str">
        <f t="shared" si="35"/>
        <v/>
      </c>
      <c r="N124" s="93" t="str">
        <f t="shared" si="36"/>
        <v/>
      </c>
      <c r="O124" s="93" t="str">
        <f t="shared" si="37"/>
        <v/>
      </c>
      <c r="P124" s="93" t="str">
        <f t="shared" si="38"/>
        <v/>
      </c>
      <c r="Q124" s="93" t="str">
        <f t="shared" si="39"/>
        <v/>
      </c>
      <c r="R124" s="93" t="str">
        <f t="shared" si="40"/>
        <v/>
      </c>
      <c r="S124" s="93">
        <f t="shared" si="41"/>
        <v>0</v>
      </c>
      <c r="T124" s="91">
        <f t="shared" si="42"/>
        <v>0</v>
      </c>
      <c r="AB124" s="93">
        <f t="shared" si="43"/>
        <v>1.1000000000000001</v>
      </c>
      <c r="AC124" s="93">
        <f t="shared" si="44"/>
        <v>1.4</v>
      </c>
      <c r="AD124" s="93">
        <f t="shared" si="45"/>
        <v>1.4</v>
      </c>
      <c r="AE124" s="93">
        <f t="shared" si="46"/>
        <v>1.5</v>
      </c>
      <c r="AF124" s="93">
        <f t="shared" si="47"/>
        <v>2.7</v>
      </c>
      <c r="AG124" s="93">
        <f t="shared" si="48"/>
        <v>1.4</v>
      </c>
      <c r="AH124" s="93">
        <f t="shared" si="49"/>
        <v>0</v>
      </c>
      <c r="AI124" s="93">
        <f t="shared" si="50"/>
        <v>2.1</v>
      </c>
      <c r="AJ124" s="93">
        <f t="shared" si="51"/>
        <v>2.2000000000000002</v>
      </c>
      <c r="AK124" s="93">
        <f t="shared" si="52"/>
        <v>1.6</v>
      </c>
      <c r="AN124" s="93">
        <f t="shared" si="53"/>
        <v>1.1000000000000001</v>
      </c>
      <c r="AO124" s="91">
        <v>5.5</v>
      </c>
      <c r="AP124" s="91">
        <v>0</v>
      </c>
      <c r="AQ124" s="91">
        <v>0</v>
      </c>
      <c r="AR124" s="91">
        <v>0</v>
      </c>
      <c r="AS124" s="91">
        <v>0</v>
      </c>
      <c r="AT124" s="92"/>
      <c r="AV124" s="93">
        <f t="shared" si="54"/>
        <v>1.4</v>
      </c>
      <c r="AW124" s="91">
        <v>7</v>
      </c>
      <c r="AX124" s="91">
        <v>0</v>
      </c>
      <c r="AY124" s="91">
        <v>0</v>
      </c>
      <c r="AZ124" s="91">
        <v>0</v>
      </c>
      <c r="BA124" s="91">
        <v>0</v>
      </c>
      <c r="BB124" s="92"/>
      <c r="BD124" s="93">
        <f t="shared" si="55"/>
        <v>1.4</v>
      </c>
      <c r="BE124" s="91">
        <v>7</v>
      </c>
      <c r="BF124" s="91">
        <v>0</v>
      </c>
      <c r="BG124" s="91">
        <v>0</v>
      </c>
      <c r="BH124" s="91">
        <v>0</v>
      </c>
      <c r="BI124" s="91">
        <v>0</v>
      </c>
      <c r="BJ124" s="92"/>
      <c r="BL124" s="93">
        <f t="shared" si="56"/>
        <v>1.5</v>
      </c>
      <c r="BM124" s="91">
        <v>7.5</v>
      </c>
      <c r="BN124" s="91">
        <v>0</v>
      </c>
      <c r="BO124" s="91">
        <v>0</v>
      </c>
      <c r="BP124" s="91">
        <v>0</v>
      </c>
      <c r="BQ124" s="91">
        <v>0</v>
      </c>
      <c r="BR124" s="92"/>
      <c r="BT124" s="93">
        <f t="shared" si="57"/>
        <v>2.7</v>
      </c>
      <c r="BU124" s="91">
        <v>13.5</v>
      </c>
      <c r="BV124" s="91">
        <v>0</v>
      </c>
      <c r="BW124" s="91">
        <v>0</v>
      </c>
      <c r="BX124" s="91">
        <v>0</v>
      </c>
      <c r="BY124" s="91">
        <v>0</v>
      </c>
      <c r="BZ124" s="92"/>
      <c r="CB124" s="93">
        <f t="shared" si="58"/>
        <v>1.4</v>
      </c>
      <c r="CC124" s="91">
        <v>7</v>
      </c>
      <c r="CD124" s="91">
        <v>0</v>
      </c>
      <c r="CE124" s="91">
        <v>0</v>
      </c>
      <c r="CF124" s="91">
        <v>0</v>
      </c>
      <c r="CG124" s="91">
        <v>0</v>
      </c>
      <c r="CJ124" s="93">
        <f t="shared" si="59"/>
        <v>0</v>
      </c>
      <c r="CL124" s="91">
        <v>0</v>
      </c>
      <c r="CM124" s="91">
        <v>0</v>
      </c>
      <c r="CN124" s="91">
        <v>0</v>
      </c>
      <c r="CO124" s="91">
        <v>0</v>
      </c>
      <c r="CR124" s="93">
        <f t="shared" si="60"/>
        <v>2.1</v>
      </c>
      <c r="CS124" s="91">
        <v>10.5</v>
      </c>
      <c r="CT124" s="91">
        <v>0</v>
      </c>
      <c r="CU124" s="91">
        <v>0</v>
      </c>
      <c r="CV124" s="91">
        <v>0</v>
      </c>
      <c r="CW124" s="91">
        <v>0</v>
      </c>
      <c r="CZ124" s="93">
        <f t="shared" si="61"/>
        <v>2.2000000000000002</v>
      </c>
      <c r="DA124" s="91">
        <v>11</v>
      </c>
      <c r="DB124" s="91">
        <v>0</v>
      </c>
      <c r="DC124" s="91">
        <v>0</v>
      </c>
      <c r="DD124" s="91">
        <v>0</v>
      </c>
      <c r="DE124" s="91">
        <v>0</v>
      </c>
      <c r="DH124" s="93">
        <f t="shared" si="62"/>
        <v>1.6</v>
      </c>
      <c r="DI124" s="91">
        <v>8</v>
      </c>
      <c r="DJ124" s="91">
        <v>0</v>
      </c>
      <c r="DK124" s="91">
        <v>0</v>
      </c>
      <c r="DL124" s="91">
        <v>0</v>
      </c>
      <c r="DM124" s="91">
        <v>0</v>
      </c>
    </row>
    <row r="125" spans="3:117">
      <c r="C125" s="92">
        <f t="shared" si="63"/>
        <v>45781</v>
      </c>
      <c r="D125" s="93">
        <f t="shared" si="32"/>
        <v>0</v>
      </c>
      <c r="E125" s="93" t="str">
        <f t="shared" si="33"/>
        <v/>
      </c>
      <c r="F125" s="93" t="str">
        <f t="shared" si="33"/>
        <v/>
      </c>
      <c r="G125" s="93" t="str">
        <f t="shared" si="33"/>
        <v/>
      </c>
      <c r="H125" s="93" t="str">
        <f t="shared" si="33"/>
        <v/>
      </c>
      <c r="I125" s="93" t="str">
        <f t="shared" si="33"/>
        <v/>
      </c>
      <c r="J125" s="93" t="str">
        <f t="shared" si="33"/>
        <v/>
      </c>
      <c r="K125" s="93" t="str">
        <f t="shared" si="33"/>
        <v/>
      </c>
      <c r="L125" s="93">
        <f t="shared" si="34"/>
        <v>0</v>
      </c>
      <c r="M125" s="93" t="str">
        <f t="shared" si="35"/>
        <v/>
      </c>
      <c r="N125" s="93" t="str">
        <f t="shared" si="36"/>
        <v/>
      </c>
      <c r="O125" s="93" t="str">
        <f t="shared" si="37"/>
        <v/>
      </c>
      <c r="P125" s="93" t="str">
        <f t="shared" si="38"/>
        <v/>
      </c>
      <c r="Q125" s="93" t="str">
        <f t="shared" si="39"/>
        <v/>
      </c>
      <c r="R125" s="93" t="str">
        <f t="shared" si="40"/>
        <v/>
      </c>
      <c r="S125" s="93">
        <f t="shared" si="41"/>
        <v>0</v>
      </c>
      <c r="T125" s="91">
        <f t="shared" si="42"/>
        <v>0</v>
      </c>
      <c r="AB125" s="93">
        <f t="shared" si="43"/>
        <v>0</v>
      </c>
      <c r="AC125" s="93">
        <f t="shared" si="44"/>
        <v>0</v>
      </c>
      <c r="AD125" s="93">
        <f t="shared" si="45"/>
        <v>0</v>
      </c>
      <c r="AE125" s="93">
        <f t="shared" si="46"/>
        <v>0</v>
      </c>
      <c r="AF125" s="93">
        <f t="shared" si="47"/>
        <v>0</v>
      </c>
      <c r="AG125" s="93">
        <f t="shared" si="48"/>
        <v>0</v>
      </c>
      <c r="AH125" s="93">
        <f t="shared" si="49"/>
        <v>0</v>
      </c>
      <c r="AI125" s="93">
        <f t="shared" si="50"/>
        <v>0</v>
      </c>
      <c r="AJ125" s="93">
        <f t="shared" si="51"/>
        <v>0</v>
      </c>
      <c r="AK125" s="93">
        <f t="shared" si="52"/>
        <v>0</v>
      </c>
      <c r="AN125" s="93">
        <f t="shared" si="53"/>
        <v>0</v>
      </c>
      <c r="AO125" s="91">
        <v>0</v>
      </c>
      <c r="AP125" s="91">
        <v>0</v>
      </c>
      <c r="AQ125" s="91">
        <v>0</v>
      </c>
      <c r="AR125" s="91">
        <v>0</v>
      </c>
      <c r="AS125" s="91">
        <v>0</v>
      </c>
      <c r="AT125" s="92"/>
      <c r="AV125" s="93">
        <f t="shared" si="54"/>
        <v>0</v>
      </c>
      <c r="AW125" s="91">
        <v>0</v>
      </c>
      <c r="AX125" s="91">
        <v>0</v>
      </c>
      <c r="AY125" s="91">
        <v>0</v>
      </c>
      <c r="AZ125" s="91">
        <v>0</v>
      </c>
      <c r="BA125" s="91">
        <v>0</v>
      </c>
      <c r="BB125" s="92"/>
      <c r="BD125" s="93">
        <f t="shared" si="55"/>
        <v>0</v>
      </c>
      <c r="BE125" s="91">
        <v>0</v>
      </c>
      <c r="BF125" s="91">
        <v>0</v>
      </c>
      <c r="BG125" s="91">
        <v>0</v>
      </c>
      <c r="BH125" s="91">
        <v>0</v>
      </c>
      <c r="BI125" s="91">
        <v>0</v>
      </c>
      <c r="BJ125" s="92"/>
      <c r="BL125" s="93">
        <f t="shared" si="56"/>
        <v>0</v>
      </c>
      <c r="BM125" s="91">
        <v>0</v>
      </c>
      <c r="BN125" s="91">
        <v>0</v>
      </c>
      <c r="BO125" s="91">
        <v>0</v>
      </c>
      <c r="BP125" s="91">
        <v>0</v>
      </c>
      <c r="BQ125" s="91">
        <v>0</v>
      </c>
      <c r="BR125" s="92"/>
      <c r="BT125" s="93">
        <f t="shared" si="57"/>
        <v>0</v>
      </c>
      <c r="BU125" s="91">
        <v>0</v>
      </c>
      <c r="BV125" s="91">
        <v>0</v>
      </c>
      <c r="BW125" s="91">
        <v>0</v>
      </c>
      <c r="BX125" s="91">
        <v>0</v>
      </c>
      <c r="BY125" s="91">
        <v>0</v>
      </c>
      <c r="BZ125" s="92"/>
      <c r="CB125" s="93">
        <f t="shared" si="58"/>
        <v>0</v>
      </c>
      <c r="CC125" s="91">
        <v>0</v>
      </c>
      <c r="CD125" s="91">
        <v>0</v>
      </c>
      <c r="CE125" s="91">
        <v>0</v>
      </c>
      <c r="CF125" s="91">
        <v>0</v>
      </c>
      <c r="CG125" s="91">
        <v>0</v>
      </c>
      <c r="CJ125" s="93">
        <f t="shared" si="59"/>
        <v>0</v>
      </c>
      <c r="CL125" s="91">
        <v>0</v>
      </c>
      <c r="CM125" s="91">
        <v>0</v>
      </c>
      <c r="CN125" s="91">
        <v>0</v>
      </c>
      <c r="CO125" s="91">
        <v>0</v>
      </c>
      <c r="CR125" s="93">
        <f t="shared" si="60"/>
        <v>0</v>
      </c>
      <c r="CS125" s="91">
        <v>0</v>
      </c>
      <c r="CT125" s="91">
        <v>0</v>
      </c>
      <c r="CU125" s="91">
        <v>0</v>
      </c>
      <c r="CV125" s="91">
        <v>0</v>
      </c>
      <c r="CW125" s="91">
        <v>0</v>
      </c>
      <c r="CZ125" s="93">
        <f t="shared" si="61"/>
        <v>0</v>
      </c>
      <c r="DA125" s="91">
        <v>0</v>
      </c>
      <c r="DB125" s="91">
        <v>0</v>
      </c>
      <c r="DC125" s="91">
        <v>0</v>
      </c>
      <c r="DD125" s="91">
        <v>0</v>
      </c>
      <c r="DE125" s="91">
        <v>0</v>
      </c>
      <c r="DH125" s="93">
        <f t="shared" si="62"/>
        <v>0</v>
      </c>
      <c r="DI125" s="91">
        <v>0</v>
      </c>
      <c r="DJ125" s="91">
        <v>0</v>
      </c>
      <c r="DK125" s="91">
        <v>0</v>
      </c>
      <c r="DL125" s="91">
        <v>0</v>
      </c>
      <c r="DM125" s="91">
        <v>0</v>
      </c>
    </row>
    <row r="126" spans="3:117">
      <c r="C126" s="92">
        <f t="shared" si="63"/>
        <v>45782</v>
      </c>
      <c r="D126" s="93">
        <f t="shared" si="32"/>
        <v>8.625</v>
      </c>
      <c r="E126" s="93">
        <f t="shared" si="33"/>
        <v>8.625</v>
      </c>
      <c r="F126" s="93" t="str">
        <f t="shared" si="33"/>
        <v/>
      </c>
      <c r="G126" s="93" t="str">
        <f t="shared" si="33"/>
        <v/>
      </c>
      <c r="H126" s="93" t="str">
        <f t="shared" si="33"/>
        <v/>
      </c>
      <c r="I126" s="93" t="str">
        <f t="shared" si="33"/>
        <v/>
      </c>
      <c r="J126" s="93" t="str">
        <f t="shared" si="33"/>
        <v/>
      </c>
      <c r="K126" s="93" t="str">
        <f t="shared" si="33"/>
        <v/>
      </c>
      <c r="L126" s="93" t="str">
        <f t="shared" si="34"/>
        <v/>
      </c>
      <c r="M126" s="93">
        <f t="shared" si="35"/>
        <v>1</v>
      </c>
      <c r="N126" s="93" t="str">
        <f t="shared" si="36"/>
        <v/>
      </c>
      <c r="O126" s="93" t="str">
        <f t="shared" si="37"/>
        <v/>
      </c>
      <c r="P126" s="93" t="str">
        <f t="shared" si="38"/>
        <v/>
      </c>
      <c r="Q126" s="93" t="str">
        <f t="shared" si="39"/>
        <v/>
      </c>
      <c r="R126" s="93" t="str">
        <f t="shared" si="40"/>
        <v/>
      </c>
      <c r="S126" s="93">
        <f t="shared" si="41"/>
        <v>1</v>
      </c>
      <c r="T126" s="91">
        <f t="shared" si="42"/>
        <v>0</v>
      </c>
      <c r="AB126" s="93">
        <f t="shared" si="43"/>
        <v>1.8</v>
      </c>
      <c r="AC126" s="93">
        <f t="shared" si="44"/>
        <v>1.5</v>
      </c>
      <c r="AD126" s="93">
        <f t="shared" si="45"/>
        <v>4.9000000000000004</v>
      </c>
      <c r="AE126" s="93">
        <f t="shared" si="46"/>
        <v>5.8</v>
      </c>
      <c r="AF126" s="93">
        <f t="shared" si="47"/>
        <v>5.4</v>
      </c>
      <c r="AG126" s="93">
        <f t="shared" si="48"/>
        <v>6.5</v>
      </c>
      <c r="AH126" s="93">
        <f t="shared" si="49"/>
        <v>8.625</v>
      </c>
      <c r="AI126" s="93">
        <f t="shared" si="50"/>
        <v>5.9</v>
      </c>
      <c r="AJ126" s="93">
        <f t="shared" si="51"/>
        <v>6.3</v>
      </c>
      <c r="AK126" s="93">
        <f t="shared" si="52"/>
        <v>8.5</v>
      </c>
      <c r="AN126" s="93">
        <f t="shared" si="53"/>
        <v>1.8</v>
      </c>
      <c r="AO126" s="91">
        <v>0</v>
      </c>
      <c r="AP126" s="91">
        <v>0</v>
      </c>
      <c r="AQ126" s="91">
        <v>0</v>
      </c>
      <c r="AR126" s="91">
        <v>3</v>
      </c>
      <c r="AS126" s="91">
        <v>6</v>
      </c>
      <c r="AT126" s="92"/>
      <c r="AV126" s="93">
        <f t="shared" si="54"/>
        <v>1.5</v>
      </c>
      <c r="AW126" s="91">
        <v>0</v>
      </c>
      <c r="AX126" s="91">
        <v>0</v>
      </c>
      <c r="AY126" s="91">
        <v>0</v>
      </c>
      <c r="AZ126" s="91">
        <v>5</v>
      </c>
      <c r="BA126" s="91">
        <v>2.5</v>
      </c>
      <c r="BB126" s="92"/>
      <c r="BD126" s="93">
        <f t="shared" si="55"/>
        <v>4.9000000000000004</v>
      </c>
      <c r="BE126" s="91">
        <v>0</v>
      </c>
      <c r="BF126" s="91">
        <v>0</v>
      </c>
      <c r="BG126" s="91">
        <v>0</v>
      </c>
      <c r="BH126" s="91">
        <v>13.5</v>
      </c>
      <c r="BI126" s="91">
        <v>11</v>
      </c>
      <c r="BJ126" s="92"/>
      <c r="BL126" s="93">
        <f t="shared" si="56"/>
        <v>5.8</v>
      </c>
      <c r="BM126" s="91">
        <v>0</v>
      </c>
      <c r="BN126" s="91">
        <v>0</v>
      </c>
      <c r="BO126" s="91">
        <v>0</v>
      </c>
      <c r="BP126" s="91">
        <v>20</v>
      </c>
      <c r="BQ126" s="91">
        <v>9</v>
      </c>
      <c r="BR126" s="92"/>
      <c r="BT126" s="93">
        <f t="shared" si="57"/>
        <v>5.4</v>
      </c>
      <c r="BU126" s="91">
        <v>0</v>
      </c>
      <c r="BV126" s="91">
        <v>0</v>
      </c>
      <c r="BW126" s="91">
        <v>0</v>
      </c>
      <c r="BX126" s="91">
        <v>22.5</v>
      </c>
      <c r="BY126" s="91">
        <v>4.5</v>
      </c>
      <c r="BZ126" s="92"/>
      <c r="CB126" s="93">
        <f t="shared" si="58"/>
        <v>6.5</v>
      </c>
      <c r="CC126" s="91">
        <v>0</v>
      </c>
      <c r="CD126" s="91">
        <v>0</v>
      </c>
      <c r="CE126" s="91">
        <v>0</v>
      </c>
      <c r="CF126" s="91">
        <v>27.5</v>
      </c>
      <c r="CG126" s="91">
        <v>5</v>
      </c>
      <c r="CJ126" s="93">
        <f t="shared" si="59"/>
        <v>8.625</v>
      </c>
      <c r="CL126" s="91">
        <v>0</v>
      </c>
      <c r="CM126" s="91">
        <v>0</v>
      </c>
      <c r="CN126" s="91">
        <v>26.5</v>
      </c>
      <c r="CO126" s="91">
        <v>8</v>
      </c>
      <c r="CR126" s="93">
        <f t="shared" si="60"/>
        <v>5.9</v>
      </c>
      <c r="CS126" s="91">
        <v>0</v>
      </c>
      <c r="CT126" s="91">
        <v>0</v>
      </c>
      <c r="CU126" s="91">
        <v>0</v>
      </c>
      <c r="CV126" s="91">
        <v>20</v>
      </c>
      <c r="CW126" s="91">
        <v>9.5</v>
      </c>
      <c r="CZ126" s="93">
        <f t="shared" si="61"/>
        <v>6.3</v>
      </c>
      <c r="DA126" s="91">
        <v>0</v>
      </c>
      <c r="DB126" s="91">
        <v>0</v>
      </c>
      <c r="DC126" s="91">
        <v>0</v>
      </c>
      <c r="DD126" s="91">
        <v>23.5</v>
      </c>
      <c r="DE126" s="91">
        <v>8</v>
      </c>
      <c r="DH126" s="93">
        <f t="shared" si="62"/>
        <v>8.5</v>
      </c>
      <c r="DI126" s="91">
        <v>0</v>
      </c>
      <c r="DJ126" s="91">
        <v>0</v>
      </c>
      <c r="DK126" s="91">
        <v>0</v>
      </c>
      <c r="DL126" s="91">
        <v>34.5</v>
      </c>
      <c r="DM126" s="91">
        <v>8</v>
      </c>
    </row>
    <row r="127" spans="3:117">
      <c r="C127" s="92">
        <f t="shared" si="63"/>
        <v>45783</v>
      </c>
      <c r="D127" s="93">
        <f t="shared" si="32"/>
        <v>1.125</v>
      </c>
      <c r="E127" s="93">
        <f t="shared" si="33"/>
        <v>1.125</v>
      </c>
      <c r="F127" s="93" t="str">
        <f t="shared" si="33"/>
        <v/>
      </c>
      <c r="G127" s="93" t="str">
        <f t="shared" si="33"/>
        <v/>
      </c>
      <c r="H127" s="93" t="str">
        <f t="shared" si="33"/>
        <v/>
      </c>
      <c r="I127" s="93" t="str">
        <f t="shared" si="33"/>
        <v/>
      </c>
      <c r="J127" s="93" t="str">
        <f t="shared" si="33"/>
        <v/>
      </c>
      <c r="K127" s="93" t="str">
        <f t="shared" si="33"/>
        <v/>
      </c>
      <c r="L127" s="93" t="str">
        <f t="shared" si="34"/>
        <v/>
      </c>
      <c r="M127" s="93">
        <f t="shared" si="35"/>
        <v>1</v>
      </c>
      <c r="N127" s="93" t="str">
        <f t="shared" si="36"/>
        <v/>
      </c>
      <c r="O127" s="93" t="str">
        <f t="shared" si="37"/>
        <v/>
      </c>
      <c r="P127" s="93" t="str">
        <f t="shared" si="38"/>
        <v/>
      </c>
      <c r="Q127" s="93" t="str">
        <f t="shared" si="39"/>
        <v/>
      </c>
      <c r="R127" s="93" t="str">
        <f t="shared" si="40"/>
        <v/>
      </c>
      <c r="S127" s="93">
        <f t="shared" si="41"/>
        <v>1</v>
      </c>
      <c r="T127" s="91">
        <f t="shared" si="42"/>
        <v>0</v>
      </c>
      <c r="AB127" s="93">
        <f t="shared" si="43"/>
        <v>0.4</v>
      </c>
      <c r="AC127" s="93">
        <f t="shared" si="44"/>
        <v>0.8</v>
      </c>
      <c r="AD127" s="93">
        <f t="shared" si="45"/>
        <v>0.6</v>
      </c>
      <c r="AE127" s="93">
        <f t="shared" si="46"/>
        <v>1.2</v>
      </c>
      <c r="AF127" s="93">
        <f t="shared" si="47"/>
        <v>1</v>
      </c>
      <c r="AG127" s="93">
        <f t="shared" si="48"/>
        <v>1.1000000000000001</v>
      </c>
      <c r="AH127" s="93">
        <f t="shared" si="49"/>
        <v>1.125</v>
      </c>
      <c r="AI127" s="93">
        <f t="shared" si="50"/>
        <v>2.5</v>
      </c>
      <c r="AJ127" s="93">
        <f t="shared" si="51"/>
        <v>1</v>
      </c>
      <c r="AK127" s="93">
        <f t="shared" si="52"/>
        <v>0.4</v>
      </c>
      <c r="AN127" s="93">
        <f t="shared" si="53"/>
        <v>0.4</v>
      </c>
      <c r="AO127" s="91">
        <v>0</v>
      </c>
      <c r="AP127" s="91">
        <v>0</v>
      </c>
      <c r="AQ127" s="91">
        <v>0</v>
      </c>
      <c r="AR127" s="91">
        <v>2</v>
      </c>
      <c r="AS127" s="91">
        <v>0</v>
      </c>
      <c r="AT127" s="92"/>
      <c r="AV127" s="93">
        <f t="shared" si="54"/>
        <v>0.8</v>
      </c>
      <c r="AW127" s="91">
        <v>0</v>
      </c>
      <c r="AX127" s="91">
        <v>0</v>
      </c>
      <c r="AY127" s="91">
        <v>0</v>
      </c>
      <c r="AZ127" s="91">
        <v>4</v>
      </c>
      <c r="BA127" s="91">
        <v>0</v>
      </c>
      <c r="BB127" s="92"/>
      <c r="BD127" s="93">
        <f t="shared" si="55"/>
        <v>0.6</v>
      </c>
      <c r="BE127" s="91">
        <v>0</v>
      </c>
      <c r="BF127" s="91">
        <v>0</v>
      </c>
      <c r="BG127" s="91">
        <v>0</v>
      </c>
      <c r="BH127" s="91">
        <v>3</v>
      </c>
      <c r="BI127" s="91">
        <v>0</v>
      </c>
      <c r="BJ127" s="92"/>
      <c r="BL127" s="93">
        <f t="shared" si="56"/>
        <v>1.2</v>
      </c>
      <c r="BM127" s="91">
        <v>0</v>
      </c>
      <c r="BN127" s="91">
        <v>0</v>
      </c>
      <c r="BO127" s="91">
        <v>0</v>
      </c>
      <c r="BP127" s="91">
        <v>6</v>
      </c>
      <c r="BQ127" s="91">
        <v>0</v>
      </c>
      <c r="BR127" s="92"/>
      <c r="BT127" s="93">
        <f t="shared" si="57"/>
        <v>1</v>
      </c>
      <c r="BU127" s="91">
        <v>0</v>
      </c>
      <c r="BV127" s="91">
        <v>0</v>
      </c>
      <c r="BW127" s="91">
        <v>0</v>
      </c>
      <c r="BX127" s="91">
        <v>4</v>
      </c>
      <c r="BZ127" s="92"/>
      <c r="CB127" s="93">
        <f t="shared" si="58"/>
        <v>1.1000000000000001</v>
      </c>
      <c r="CC127" s="91">
        <v>0</v>
      </c>
      <c r="CD127" s="91">
        <v>3</v>
      </c>
      <c r="CE127" s="91">
        <v>0</v>
      </c>
      <c r="CF127" s="91">
        <v>2.5</v>
      </c>
      <c r="CG127" s="91">
        <v>0</v>
      </c>
      <c r="CJ127" s="93">
        <f t="shared" si="59"/>
        <v>1.125</v>
      </c>
      <c r="CL127" s="91">
        <v>0</v>
      </c>
      <c r="CM127" s="91">
        <v>0</v>
      </c>
      <c r="CN127" s="91">
        <v>4.5</v>
      </c>
      <c r="CO127" s="91">
        <v>0</v>
      </c>
      <c r="CR127" s="93">
        <f t="shared" si="60"/>
        <v>2.5</v>
      </c>
      <c r="CS127" s="91">
        <v>0</v>
      </c>
      <c r="CT127" s="91">
        <v>0</v>
      </c>
      <c r="CU127" s="91">
        <v>0</v>
      </c>
      <c r="CV127" s="91">
        <v>10</v>
      </c>
      <c r="CZ127" s="93">
        <f t="shared" si="61"/>
        <v>1</v>
      </c>
      <c r="DA127" s="91">
        <v>0</v>
      </c>
      <c r="DB127" s="91">
        <v>0</v>
      </c>
      <c r="DC127" s="91">
        <v>0</v>
      </c>
      <c r="DD127" s="91">
        <v>5</v>
      </c>
      <c r="DE127" s="91">
        <v>0</v>
      </c>
      <c r="DH127" s="93">
        <f t="shared" si="62"/>
        <v>0.4</v>
      </c>
      <c r="DI127" s="91">
        <v>0</v>
      </c>
      <c r="DJ127" s="91">
        <v>0</v>
      </c>
      <c r="DK127" s="91">
        <v>0</v>
      </c>
      <c r="DL127" s="91">
        <v>2</v>
      </c>
      <c r="DM127" s="91">
        <v>0</v>
      </c>
    </row>
    <row r="128" spans="3:117">
      <c r="C128" s="92">
        <f t="shared" si="63"/>
        <v>45784</v>
      </c>
      <c r="D128" s="93">
        <f t="shared" si="32"/>
        <v>26.125</v>
      </c>
      <c r="E128" s="93">
        <f t="shared" si="33"/>
        <v>26.125</v>
      </c>
      <c r="F128" s="93">
        <f t="shared" si="33"/>
        <v>26.125</v>
      </c>
      <c r="G128" s="93">
        <f t="shared" si="33"/>
        <v>26.125</v>
      </c>
      <c r="H128" s="93" t="str">
        <f t="shared" si="33"/>
        <v/>
      </c>
      <c r="I128" s="93" t="str">
        <f t="shared" si="33"/>
        <v/>
      </c>
      <c r="J128" s="93" t="str">
        <f t="shared" si="33"/>
        <v/>
      </c>
      <c r="K128" s="93" t="str">
        <f t="shared" si="33"/>
        <v/>
      </c>
      <c r="L128" s="93" t="str">
        <f t="shared" si="34"/>
        <v/>
      </c>
      <c r="M128" s="93" t="str">
        <f t="shared" si="35"/>
        <v/>
      </c>
      <c r="N128" s="93" t="str">
        <f t="shared" si="36"/>
        <v/>
      </c>
      <c r="O128" s="93">
        <f t="shared" si="37"/>
        <v>3</v>
      </c>
      <c r="P128" s="93" t="str">
        <f t="shared" si="38"/>
        <v/>
      </c>
      <c r="Q128" s="93" t="str">
        <f t="shared" si="39"/>
        <v/>
      </c>
      <c r="R128" s="93" t="str">
        <f t="shared" si="40"/>
        <v/>
      </c>
      <c r="S128" s="93">
        <f t="shared" si="41"/>
        <v>3</v>
      </c>
      <c r="T128" s="91">
        <f t="shared" si="42"/>
        <v>6.7001695421209581e-002</v>
      </c>
      <c r="AB128" s="93">
        <f t="shared" si="43"/>
        <v>16</v>
      </c>
      <c r="AC128" s="93">
        <f t="shared" si="44"/>
        <v>14.8</v>
      </c>
      <c r="AD128" s="93">
        <f t="shared" si="45"/>
        <v>16</v>
      </c>
      <c r="AE128" s="93">
        <f t="shared" si="46"/>
        <v>16.8</v>
      </c>
      <c r="AF128" s="93">
        <f t="shared" si="47"/>
        <v>32</v>
      </c>
      <c r="AG128" s="93">
        <f t="shared" si="48"/>
        <v>33.5</v>
      </c>
      <c r="AH128" s="93">
        <f t="shared" si="49"/>
        <v>26.125</v>
      </c>
      <c r="AI128" s="93">
        <f t="shared" si="50"/>
        <v>8.1</v>
      </c>
      <c r="AJ128" s="93">
        <f t="shared" si="51"/>
        <v>12.3</v>
      </c>
      <c r="AK128" s="93">
        <f t="shared" si="52"/>
        <v>30.7</v>
      </c>
      <c r="AN128" s="93">
        <f t="shared" si="53"/>
        <v>16</v>
      </c>
      <c r="AO128" s="91">
        <v>0</v>
      </c>
      <c r="AP128" s="91">
        <v>67.5</v>
      </c>
      <c r="AQ128" s="91">
        <v>0</v>
      </c>
      <c r="AR128" s="91">
        <v>4.5</v>
      </c>
      <c r="AS128" s="91">
        <v>8</v>
      </c>
      <c r="AT128" s="92"/>
      <c r="AV128" s="93">
        <f t="shared" si="54"/>
        <v>14.8</v>
      </c>
      <c r="AW128" s="91">
        <v>0</v>
      </c>
      <c r="AX128" s="91">
        <v>64.5</v>
      </c>
      <c r="AY128" s="91">
        <v>0.5</v>
      </c>
      <c r="AZ128" s="91">
        <v>3.5</v>
      </c>
      <c r="BA128" s="91">
        <v>5.5</v>
      </c>
      <c r="BB128" s="92"/>
      <c r="BD128" s="93">
        <f t="shared" si="55"/>
        <v>16</v>
      </c>
      <c r="BE128" s="91">
        <v>0</v>
      </c>
      <c r="BF128" s="91">
        <v>75</v>
      </c>
      <c r="BG128" s="91">
        <v>0</v>
      </c>
      <c r="BH128" s="91">
        <v>4.5</v>
      </c>
      <c r="BI128" s="91">
        <v>0.5</v>
      </c>
      <c r="BJ128" s="92"/>
      <c r="BL128" s="93">
        <f t="shared" si="56"/>
        <v>16.8</v>
      </c>
      <c r="BM128" s="91">
        <v>0</v>
      </c>
      <c r="BN128" s="91">
        <v>80.5</v>
      </c>
      <c r="BO128" s="91">
        <v>0</v>
      </c>
      <c r="BP128" s="91">
        <v>3.5</v>
      </c>
      <c r="BQ128" s="91">
        <v>0</v>
      </c>
      <c r="BR128" s="92"/>
      <c r="BT128" s="93">
        <f t="shared" si="57"/>
        <v>32</v>
      </c>
      <c r="BU128" s="91">
        <v>0</v>
      </c>
      <c r="BV128" s="91">
        <v>120</v>
      </c>
      <c r="BW128" s="91">
        <v>0</v>
      </c>
      <c r="BX128" s="91">
        <v>8</v>
      </c>
      <c r="BZ128" s="92"/>
      <c r="CB128" s="93">
        <f t="shared" si="58"/>
        <v>33.5</v>
      </c>
      <c r="CC128" s="91">
        <v>0</v>
      </c>
      <c r="CD128" s="91">
        <v>155.5</v>
      </c>
      <c r="CE128" s="91">
        <v>0</v>
      </c>
      <c r="CF128" s="91">
        <v>8</v>
      </c>
      <c r="CG128" s="91">
        <v>4</v>
      </c>
      <c r="CJ128" s="93">
        <f t="shared" si="59"/>
        <v>26.125</v>
      </c>
      <c r="CL128" s="91">
        <v>97</v>
      </c>
      <c r="CM128" s="91">
        <v>0</v>
      </c>
      <c r="CN128" s="91">
        <v>6.5</v>
      </c>
      <c r="CO128" s="91">
        <v>1</v>
      </c>
      <c r="CR128" s="93">
        <f t="shared" si="60"/>
        <v>8.1</v>
      </c>
      <c r="CS128" s="91">
        <v>0</v>
      </c>
      <c r="CT128" s="91">
        <v>30</v>
      </c>
      <c r="CU128" s="91">
        <v>0</v>
      </c>
      <c r="CV128" s="91">
        <v>6.5</v>
      </c>
      <c r="CW128" s="91">
        <v>4</v>
      </c>
      <c r="CZ128" s="93">
        <f t="shared" si="61"/>
        <v>12.3</v>
      </c>
      <c r="DA128" s="91">
        <v>0</v>
      </c>
      <c r="DB128" s="91">
        <v>52</v>
      </c>
      <c r="DC128" s="91">
        <v>0</v>
      </c>
      <c r="DD128" s="91">
        <v>9</v>
      </c>
      <c r="DE128" s="91">
        <v>0.5</v>
      </c>
      <c r="DH128" s="93">
        <f t="shared" si="62"/>
        <v>30.7</v>
      </c>
      <c r="DI128" s="91">
        <v>0</v>
      </c>
      <c r="DJ128" s="91">
        <v>140</v>
      </c>
      <c r="DK128" s="91">
        <v>0</v>
      </c>
      <c r="DL128" s="91">
        <v>13.5</v>
      </c>
      <c r="DM128" s="91">
        <v>0</v>
      </c>
    </row>
    <row r="129" spans="3:117">
      <c r="C129" s="92">
        <f t="shared" si="63"/>
        <v>45785</v>
      </c>
      <c r="D129" s="93">
        <f t="shared" si="32"/>
        <v>8.375</v>
      </c>
      <c r="E129" s="93">
        <f t="shared" si="33"/>
        <v>8.375</v>
      </c>
      <c r="F129" s="93" t="str">
        <f t="shared" si="33"/>
        <v/>
      </c>
      <c r="G129" s="93" t="str">
        <f t="shared" si="33"/>
        <v/>
      </c>
      <c r="H129" s="93" t="str">
        <f t="shared" si="33"/>
        <v/>
      </c>
      <c r="I129" s="93" t="str">
        <f t="shared" si="33"/>
        <v/>
      </c>
      <c r="J129" s="93" t="str">
        <f t="shared" si="33"/>
        <v/>
      </c>
      <c r="K129" s="93" t="str">
        <f t="shared" si="33"/>
        <v/>
      </c>
      <c r="L129" s="93" t="str">
        <f t="shared" si="34"/>
        <v/>
      </c>
      <c r="M129" s="93">
        <f t="shared" si="35"/>
        <v>1</v>
      </c>
      <c r="N129" s="93" t="str">
        <f t="shared" si="36"/>
        <v/>
      </c>
      <c r="O129" s="93" t="str">
        <f t="shared" si="37"/>
        <v/>
      </c>
      <c r="P129" s="93" t="str">
        <f t="shared" si="38"/>
        <v/>
      </c>
      <c r="Q129" s="93" t="str">
        <f t="shared" si="39"/>
        <v/>
      </c>
      <c r="R129" s="93" t="str">
        <f t="shared" si="40"/>
        <v/>
      </c>
      <c r="S129" s="93">
        <f t="shared" si="41"/>
        <v>1</v>
      </c>
      <c r="T129" s="91">
        <f t="shared" si="42"/>
        <v>0</v>
      </c>
      <c r="AB129" s="93">
        <f t="shared" si="43"/>
        <v>16.600000000000001</v>
      </c>
      <c r="AC129" s="93">
        <f t="shared" si="44"/>
        <v>18.8</v>
      </c>
      <c r="AD129" s="93">
        <f t="shared" si="45"/>
        <v>21.4</v>
      </c>
      <c r="AE129" s="93">
        <f t="shared" si="46"/>
        <v>23.4</v>
      </c>
      <c r="AF129" s="93">
        <f t="shared" si="47"/>
        <v>27.125</v>
      </c>
      <c r="AG129" s="93">
        <f t="shared" si="48"/>
        <v>22.7</v>
      </c>
      <c r="AH129" s="93">
        <f t="shared" si="49"/>
        <v>8.375</v>
      </c>
      <c r="AI129" s="93">
        <f t="shared" si="50"/>
        <v>11</v>
      </c>
      <c r="AJ129" s="93">
        <f t="shared" si="51"/>
        <v>11.5</v>
      </c>
      <c r="AK129" s="93">
        <f t="shared" si="52"/>
        <v>23.2</v>
      </c>
      <c r="AN129" s="93">
        <f t="shared" si="53"/>
        <v>16.600000000000001</v>
      </c>
      <c r="AO129" s="91">
        <v>24</v>
      </c>
      <c r="AP129" s="91">
        <v>59</v>
      </c>
      <c r="AQ129" s="91">
        <v>0</v>
      </c>
      <c r="AR129" s="91">
        <v>0</v>
      </c>
      <c r="AS129" s="91">
        <v>0</v>
      </c>
      <c r="AT129" s="92"/>
      <c r="AV129" s="93">
        <f t="shared" si="54"/>
        <v>18.8</v>
      </c>
      <c r="AW129" s="91">
        <v>39</v>
      </c>
      <c r="AX129" s="91">
        <v>54.5</v>
      </c>
      <c r="AY129" s="91">
        <v>0</v>
      </c>
      <c r="AZ129" s="91">
        <v>0</v>
      </c>
      <c r="BA129" s="91">
        <v>0.5</v>
      </c>
      <c r="BB129" s="92"/>
      <c r="BD129" s="93">
        <f t="shared" si="55"/>
        <v>21.4</v>
      </c>
      <c r="BE129" s="91">
        <v>54</v>
      </c>
      <c r="BF129" s="91">
        <v>53</v>
      </c>
      <c r="BG129" s="91">
        <v>0</v>
      </c>
      <c r="BH129" s="91">
        <v>0</v>
      </c>
      <c r="BI129" s="91">
        <v>0</v>
      </c>
      <c r="BJ129" s="92"/>
      <c r="BL129" s="93">
        <f t="shared" si="56"/>
        <v>23.4</v>
      </c>
      <c r="BM129" s="91">
        <v>64.5</v>
      </c>
      <c r="BN129" s="91">
        <v>52.5</v>
      </c>
      <c r="BO129" s="91">
        <v>0</v>
      </c>
      <c r="BP129" s="91">
        <v>0</v>
      </c>
      <c r="BQ129" s="91">
        <v>0</v>
      </c>
      <c r="BR129" s="92"/>
      <c r="BT129" s="93">
        <f t="shared" si="57"/>
        <v>27.125</v>
      </c>
      <c r="BU129" s="91">
        <v>33.5</v>
      </c>
      <c r="BV129" s="91">
        <v>75</v>
      </c>
      <c r="BW129" s="91">
        <v>0</v>
      </c>
      <c r="BX129" s="91">
        <v>0</v>
      </c>
      <c r="BZ129" s="92"/>
      <c r="CB129" s="93">
        <f t="shared" si="58"/>
        <v>22.7</v>
      </c>
      <c r="CC129" s="91">
        <v>50.5</v>
      </c>
      <c r="CD129" s="91">
        <v>63</v>
      </c>
      <c r="CE129" s="91">
        <v>0</v>
      </c>
      <c r="CF129" s="91">
        <v>0</v>
      </c>
      <c r="CG129" s="91">
        <v>0</v>
      </c>
      <c r="CJ129" s="93">
        <f t="shared" si="59"/>
        <v>8.375</v>
      </c>
      <c r="CL129" s="91">
        <v>33.5</v>
      </c>
      <c r="CM129" s="91">
        <v>0</v>
      </c>
      <c r="CN129" s="91">
        <v>0</v>
      </c>
      <c r="CO129" s="91">
        <v>0</v>
      </c>
      <c r="CR129" s="93">
        <f t="shared" si="60"/>
        <v>11</v>
      </c>
      <c r="CS129" s="91">
        <v>34.5</v>
      </c>
      <c r="CT129" s="91">
        <v>20</v>
      </c>
      <c r="CU129" s="91">
        <v>0</v>
      </c>
      <c r="CV129" s="91">
        <v>0</v>
      </c>
      <c r="CW129" s="91">
        <v>0.5</v>
      </c>
      <c r="CZ129" s="93">
        <f t="shared" si="61"/>
        <v>11.5</v>
      </c>
      <c r="DA129" s="91">
        <v>32</v>
      </c>
      <c r="DB129" s="91">
        <v>25.5</v>
      </c>
      <c r="DC129" s="91">
        <v>0</v>
      </c>
      <c r="DD129" s="91">
        <v>0</v>
      </c>
      <c r="DE129" s="91">
        <v>0</v>
      </c>
      <c r="DH129" s="93">
        <f t="shared" si="62"/>
        <v>23.2</v>
      </c>
      <c r="DI129" s="91">
        <v>69.5</v>
      </c>
      <c r="DJ129" s="91">
        <v>46.5</v>
      </c>
      <c r="DK129" s="91">
        <v>0</v>
      </c>
      <c r="DL129" s="91">
        <v>0</v>
      </c>
      <c r="DM129" s="91">
        <v>0</v>
      </c>
    </row>
    <row r="130" spans="3:117">
      <c r="C130" s="92">
        <f t="shared" si="63"/>
        <v>45786</v>
      </c>
      <c r="D130" s="93">
        <f t="shared" ref="D130:D193" si="64">INDEX(AB130:AK130,,MATCH($A$14,$AB$1:$AK$1,FALSE))</f>
        <v>2.875</v>
      </c>
      <c r="E130" s="93">
        <f t="shared" ref="E130:K193" si="65">IF($D130&gt;E$1,$D130,"")</f>
        <v>2.875</v>
      </c>
      <c r="F130" s="93" t="str">
        <f t="shared" si="65"/>
        <v/>
      </c>
      <c r="G130" s="93" t="str">
        <f t="shared" si="65"/>
        <v/>
      </c>
      <c r="H130" s="93" t="str">
        <f t="shared" si="65"/>
        <v/>
      </c>
      <c r="I130" s="93" t="str">
        <f t="shared" si="65"/>
        <v/>
      </c>
      <c r="J130" s="93" t="str">
        <f t="shared" si="65"/>
        <v/>
      </c>
      <c r="K130" s="93" t="str">
        <f t="shared" si="65"/>
        <v/>
      </c>
      <c r="L130" s="93" t="str">
        <f t="shared" ref="L130:L193" si="66">IF(COUNT(E130:K130)=0,0,"")</f>
        <v/>
      </c>
      <c r="M130" s="93">
        <f t="shared" ref="M130:M193" si="67">IF(COUNT(E130:K130)=1,1,"")</f>
        <v>1</v>
      </c>
      <c r="N130" s="93" t="str">
        <f t="shared" ref="N130:N193" si="68">IF(COUNT(E130:K130)=2,2,"")</f>
        <v/>
      </c>
      <c r="O130" s="93" t="str">
        <f t="shared" ref="O130:O193" si="69">IF(COUNT(E130:K130)=3,3,"")</f>
        <v/>
      </c>
      <c r="P130" s="93" t="str">
        <f t="shared" ref="P130:P193" si="70">IF(COUNT(E130:K130)=4,4,"")</f>
        <v/>
      </c>
      <c r="Q130" s="93" t="str">
        <f t="shared" ref="Q130:Q193" si="71">IF(COUNT(E130:K130)=5,5,"")</f>
        <v/>
      </c>
      <c r="R130" s="93" t="str">
        <f t="shared" ref="R130:R193" si="72">IF(COUNT(E130:K130)=7,7,"")</f>
        <v/>
      </c>
      <c r="S130" s="93">
        <f t="shared" ref="S130:S193" si="73">SUM(L130:R130)</f>
        <v>1</v>
      </c>
      <c r="T130" s="91">
        <f t="shared" ref="T130:T193" si="74">INDEX($L$372:$R$372,MATCH(S130,$L$368:$R$368,FALSE))</f>
        <v>0</v>
      </c>
      <c r="AB130" s="93">
        <f t="shared" ref="AB130:AB193" si="75">AN130</f>
        <v>2.6</v>
      </c>
      <c r="AC130" s="93">
        <f t="shared" ref="AC130:AC193" si="76">AV130</f>
        <v>3.4</v>
      </c>
      <c r="AD130" s="93">
        <f t="shared" ref="AD130:AD193" si="77">BD130</f>
        <v>3.3</v>
      </c>
      <c r="AE130" s="93">
        <f t="shared" ref="AE130:AE193" si="78">BL130</f>
        <v>2.7</v>
      </c>
      <c r="AF130" s="93">
        <f t="shared" ref="AF130:AF193" si="79">BT130</f>
        <v>4.625</v>
      </c>
      <c r="AG130" s="93">
        <f t="shared" ref="AG130:AG193" si="80">CB130</f>
        <v>2.9</v>
      </c>
      <c r="AH130" s="93">
        <f t="shared" ref="AH130:AH193" si="81">CJ130</f>
        <v>2.875</v>
      </c>
      <c r="AI130" s="93">
        <f t="shared" ref="AI130:AI193" si="82">CR130</f>
        <v>2.8</v>
      </c>
      <c r="AJ130" s="93">
        <f t="shared" ref="AJ130:AJ193" si="83">CZ130</f>
        <v>2.4</v>
      </c>
      <c r="AK130" s="93">
        <f t="shared" ref="AK130:AK193" si="84">DH130</f>
        <v>2.8</v>
      </c>
      <c r="AN130" s="93">
        <f t="shared" ref="AN130:AN193" si="85">AVERAGE(AO130:AS130)</f>
        <v>2.6</v>
      </c>
      <c r="AO130" s="91">
        <v>0</v>
      </c>
      <c r="AP130" s="91">
        <v>0</v>
      </c>
      <c r="AQ130" s="91">
        <v>13</v>
      </c>
      <c r="AR130" s="91">
        <v>0</v>
      </c>
      <c r="AS130" s="91">
        <v>0</v>
      </c>
      <c r="AT130" s="92"/>
      <c r="AV130" s="93">
        <f t="shared" ref="AV130:AV193" si="86">AVERAGE(AW130:BA130)</f>
        <v>3.4</v>
      </c>
      <c r="AW130" s="91">
        <v>0</v>
      </c>
      <c r="AX130" s="91">
        <v>0</v>
      </c>
      <c r="AY130" s="91">
        <v>17</v>
      </c>
      <c r="AZ130" s="91">
        <v>0</v>
      </c>
      <c r="BA130" s="91">
        <v>0</v>
      </c>
      <c r="BB130" s="92"/>
      <c r="BD130" s="93">
        <f t="shared" ref="BD130:BD193" si="87">AVERAGE(BE130:BI130)</f>
        <v>3.3</v>
      </c>
      <c r="BE130" s="91">
        <v>0</v>
      </c>
      <c r="BF130" s="91">
        <v>0</v>
      </c>
      <c r="BG130" s="91">
        <v>16.5</v>
      </c>
      <c r="BH130" s="91">
        <v>0</v>
      </c>
      <c r="BI130" s="91">
        <v>0</v>
      </c>
      <c r="BJ130" s="92"/>
      <c r="BL130" s="93">
        <f t="shared" ref="BL130:BL193" si="88">AVERAGE(BM130:BQ130)</f>
        <v>2.7</v>
      </c>
      <c r="BM130" s="91">
        <v>0</v>
      </c>
      <c r="BN130" s="91">
        <v>0</v>
      </c>
      <c r="BO130" s="91">
        <v>13.5</v>
      </c>
      <c r="BP130" s="91">
        <v>0</v>
      </c>
      <c r="BQ130" s="91">
        <v>0</v>
      </c>
      <c r="BR130" s="92"/>
      <c r="BT130" s="93">
        <f t="shared" ref="BT130:BT193" si="89">AVERAGE(BU130:BY130)</f>
        <v>4.625</v>
      </c>
      <c r="BU130" s="91">
        <v>0</v>
      </c>
      <c r="BV130" s="91">
        <v>0</v>
      </c>
      <c r="BW130" s="91">
        <v>18.5</v>
      </c>
      <c r="BX130" s="91">
        <v>0</v>
      </c>
      <c r="BZ130" s="92"/>
      <c r="CB130" s="93">
        <f t="shared" ref="CB130:CB193" si="90">AVERAGE(CC130:CG130)</f>
        <v>2.9</v>
      </c>
      <c r="CC130" s="91">
        <v>0</v>
      </c>
      <c r="CD130" s="91">
        <v>0</v>
      </c>
      <c r="CE130" s="91">
        <v>14.5</v>
      </c>
      <c r="CF130" s="91">
        <v>0</v>
      </c>
      <c r="CG130" s="91">
        <v>0</v>
      </c>
      <c r="CJ130" s="93">
        <f t="shared" ref="CJ130:CJ193" si="91">AVERAGE(CK130:CO130)</f>
        <v>2.875</v>
      </c>
      <c r="CL130" s="91">
        <v>0</v>
      </c>
      <c r="CM130" s="91">
        <v>11.5</v>
      </c>
      <c r="CN130" s="91">
        <v>0</v>
      </c>
      <c r="CO130" s="91">
        <v>0</v>
      </c>
      <c r="CR130" s="93">
        <f t="shared" ref="CR130:CR193" si="92">AVERAGE(CS130:CW130)</f>
        <v>2.8</v>
      </c>
      <c r="CS130" s="91">
        <v>0</v>
      </c>
      <c r="CT130" s="91">
        <v>0</v>
      </c>
      <c r="CU130" s="91">
        <v>14</v>
      </c>
      <c r="CV130" s="91">
        <v>0</v>
      </c>
      <c r="CW130" s="91">
        <v>0</v>
      </c>
      <c r="CZ130" s="93">
        <f t="shared" ref="CZ130:CZ193" si="93">AVERAGE(DA130:DE130)</f>
        <v>2.4</v>
      </c>
      <c r="DA130" s="91">
        <v>0</v>
      </c>
      <c r="DB130" s="91">
        <v>0</v>
      </c>
      <c r="DC130" s="91">
        <v>12</v>
      </c>
      <c r="DD130" s="91">
        <v>0</v>
      </c>
      <c r="DE130" s="91">
        <v>0</v>
      </c>
      <c r="DH130" s="93">
        <f t="shared" ref="DH130:DH193" si="94">AVERAGE(DI130:DM130)</f>
        <v>2.8</v>
      </c>
      <c r="DI130" s="91">
        <v>0</v>
      </c>
      <c r="DJ130" s="91">
        <v>0</v>
      </c>
      <c r="DK130" s="91">
        <v>14</v>
      </c>
      <c r="DL130" s="91">
        <v>0</v>
      </c>
      <c r="DM130" s="91">
        <v>0</v>
      </c>
    </row>
    <row r="131" spans="3:117">
      <c r="C131" s="92">
        <f t="shared" ref="C131:C194" si="95">C130+1</f>
        <v>45787</v>
      </c>
      <c r="D131" s="93">
        <f t="shared" si="64"/>
        <v>0.25</v>
      </c>
      <c r="E131" s="93">
        <f t="shared" si="65"/>
        <v>0.25</v>
      </c>
      <c r="F131" s="93" t="str">
        <f t="shared" si="65"/>
        <v/>
      </c>
      <c r="G131" s="93" t="str">
        <f t="shared" si="65"/>
        <v/>
      </c>
      <c r="H131" s="93" t="str">
        <f t="shared" si="65"/>
        <v/>
      </c>
      <c r="I131" s="93" t="str">
        <f t="shared" si="65"/>
        <v/>
      </c>
      <c r="J131" s="93" t="str">
        <f t="shared" si="65"/>
        <v/>
      </c>
      <c r="K131" s="93" t="str">
        <f t="shared" si="65"/>
        <v/>
      </c>
      <c r="L131" s="93" t="str">
        <f t="shared" si="66"/>
        <v/>
      </c>
      <c r="M131" s="93">
        <f t="shared" si="67"/>
        <v>1</v>
      </c>
      <c r="N131" s="93" t="str">
        <f t="shared" si="68"/>
        <v/>
      </c>
      <c r="O131" s="93" t="str">
        <f t="shared" si="69"/>
        <v/>
      </c>
      <c r="P131" s="93" t="str">
        <f t="shared" si="70"/>
        <v/>
      </c>
      <c r="Q131" s="93" t="str">
        <f t="shared" si="71"/>
        <v/>
      </c>
      <c r="R131" s="93" t="str">
        <f t="shared" si="72"/>
        <v/>
      </c>
      <c r="S131" s="93">
        <f t="shared" si="73"/>
        <v>1</v>
      </c>
      <c r="T131" s="91">
        <f t="shared" si="74"/>
        <v>0</v>
      </c>
      <c r="AB131" s="93">
        <f t="shared" si="75"/>
        <v>0.9</v>
      </c>
      <c r="AC131" s="93">
        <f t="shared" si="76"/>
        <v>0.5</v>
      </c>
      <c r="AD131" s="93">
        <f t="shared" si="77"/>
        <v>0.5</v>
      </c>
      <c r="AE131" s="93">
        <f t="shared" si="78"/>
        <v>0.4</v>
      </c>
      <c r="AF131" s="93">
        <f t="shared" si="79"/>
        <v>0.375</v>
      </c>
      <c r="AG131" s="93">
        <f t="shared" si="80"/>
        <v>0.1</v>
      </c>
      <c r="AH131" s="93">
        <f t="shared" si="81"/>
        <v>0.25</v>
      </c>
      <c r="AI131" s="93">
        <f t="shared" si="82"/>
        <v>0.8</v>
      </c>
      <c r="AJ131" s="93">
        <f t="shared" si="83"/>
        <v>0.1</v>
      </c>
      <c r="AK131" s="93">
        <f t="shared" si="84"/>
        <v>0</v>
      </c>
      <c r="AN131" s="93">
        <f t="shared" si="85"/>
        <v>0.9</v>
      </c>
      <c r="AO131" s="91">
        <v>3</v>
      </c>
      <c r="AP131" s="91">
        <v>0</v>
      </c>
      <c r="AQ131" s="91">
        <v>1.5</v>
      </c>
      <c r="AR131" s="91">
        <v>0</v>
      </c>
      <c r="AS131" s="91">
        <v>0</v>
      </c>
      <c r="AT131" s="92"/>
      <c r="AV131" s="93">
        <f t="shared" si="86"/>
        <v>0.5</v>
      </c>
      <c r="AW131" s="91">
        <v>1.5</v>
      </c>
      <c r="AX131" s="91">
        <v>0</v>
      </c>
      <c r="AY131" s="91">
        <v>1</v>
      </c>
      <c r="AZ131" s="91">
        <v>0</v>
      </c>
      <c r="BA131" s="91">
        <v>0</v>
      </c>
      <c r="BB131" s="92"/>
      <c r="BD131" s="93">
        <f t="shared" si="87"/>
        <v>0.5</v>
      </c>
      <c r="BE131" s="91">
        <v>1.5</v>
      </c>
      <c r="BF131" s="91">
        <v>0</v>
      </c>
      <c r="BG131" s="91">
        <v>1</v>
      </c>
      <c r="BH131" s="91">
        <v>0</v>
      </c>
      <c r="BI131" s="91">
        <v>0</v>
      </c>
      <c r="BJ131" s="92"/>
      <c r="BL131" s="93">
        <f t="shared" si="88"/>
        <v>0.4</v>
      </c>
      <c r="BM131" s="91">
        <v>1.5</v>
      </c>
      <c r="BN131" s="91">
        <v>0</v>
      </c>
      <c r="BO131" s="91">
        <v>0.5</v>
      </c>
      <c r="BP131" s="91">
        <v>0</v>
      </c>
      <c r="BQ131" s="91">
        <v>0</v>
      </c>
      <c r="BR131" s="92"/>
      <c r="BT131" s="93">
        <f t="shared" si="89"/>
        <v>0.375</v>
      </c>
      <c r="BU131" s="91">
        <v>0</v>
      </c>
      <c r="BV131" s="91">
        <v>0</v>
      </c>
      <c r="BW131" s="91">
        <v>1.5</v>
      </c>
      <c r="BX131" s="91">
        <v>0</v>
      </c>
      <c r="BZ131" s="92"/>
      <c r="CB131" s="93">
        <f t="shared" si="90"/>
        <v>0.1</v>
      </c>
      <c r="CC131" s="91">
        <v>0</v>
      </c>
      <c r="CD131" s="91">
        <v>0</v>
      </c>
      <c r="CE131" s="91">
        <v>0.5</v>
      </c>
      <c r="CF131" s="91">
        <v>0</v>
      </c>
      <c r="CG131" s="91">
        <v>0</v>
      </c>
      <c r="CJ131" s="93">
        <f t="shared" si="91"/>
        <v>0.25</v>
      </c>
      <c r="CL131" s="91">
        <v>0</v>
      </c>
      <c r="CM131" s="91">
        <v>1</v>
      </c>
      <c r="CN131" s="91">
        <v>0</v>
      </c>
      <c r="CO131" s="91">
        <v>0</v>
      </c>
      <c r="CR131" s="93">
        <f t="shared" si="92"/>
        <v>0.8</v>
      </c>
      <c r="CS131" s="91">
        <v>1.5</v>
      </c>
      <c r="CT131" s="91">
        <v>0</v>
      </c>
      <c r="CU131" s="91">
        <v>2.5</v>
      </c>
      <c r="CV131" s="91">
        <v>0</v>
      </c>
      <c r="CW131" s="91">
        <v>0</v>
      </c>
      <c r="CZ131" s="93">
        <f t="shared" si="93"/>
        <v>0.1</v>
      </c>
      <c r="DA131" s="91">
        <v>0</v>
      </c>
      <c r="DB131" s="91">
        <v>0</v>
      </c>
      <c r="DC131" s="91">
        <v>0.5</v>
      </c>
      <c r="DD131" s="91">
        <v>0</v>
      </c>
      <c r="DE131" s="91">
        <v>0</v>
      </c>
      <c r="DH131" s="93">
        <f t="shared" si="94"/>
        <v>0</v>
      </c>
      <c r="DI131" s="91">
        <v>0</v>
      </c>
      <c r="DJ131" s="91">
        <v>0</v>
      </c>
      <c r="DK131" s="91">
        <v>0</v>
      </c>
      <c r="DL131" s="91">
        <v>0</v>
      </c>
      <c r="DM131" s="91">
        <v>0</v>
      </c>
    </row>
    <row r="132" spans="3:117">
      <c r="C132" s="92">
        <f t="shared" si="95"/>
        <v>45788</v>
      </c>
      <c r="D132" s="93">
        <f t="shared" si="64"/>
        <v>6.25</v>
      </c>
      <c r="E132" s="93">
        <f t="shared" si="65"/>
        <v>6.25</v>
      </c>
      <c r="F132" s="93" t="str">
        <f t="shared" si="65"/>
        <v/>
      </c>
      <c r="G132" s="93" t="str">
        <f t="shared" si="65"/>
        <v/>
      </c>
      <c r="H132" s="93" t="str">
        <f t="shared" si="65"/>
        <v/>
      </c>
      <c r="I132" s="93" t="str">
        <f t="shared" si="65"/>
        <v/>
      </c>
      <c r="J132" s="93" t="str">
        <f t="shared" si="65"/>
        <v/>
      </c>
      <c r="K132" s="93" t="str">
        <f t="shared" si="65"/>
        <v/>
      </c>
      <c r="L132" s="93" t="str">
        <f t="shared" si="66"/>
        <v/>
      </c>
      <c r="M132" s="93">
        <f t="shared" si="67"/>
        <v>1</v>
      </c>
      <c r="N132" s="93" t="str">
        <f t="shared" si="68"/>
        <v/>
      </c>
      <c r="O132" s="93" t="str">
        <f t="shared" si="69"/>
        <v/>
      </c>
      <c r="P132" s="93" t="str">
        <f t="shared" si="70"/>
        <v/>
      </c>
      <c r="Q132" s="93" t="str">
        <f t="shared" si="71"/>
        <v/>
      </c>
      <c r="R132" s="93" t="str">
        <f t="shared" si="72"/>
        <v/>
      </c>
      <c r="S132" s="93">
        <f t="shared" si="73"/>
        <v>1</v>
      </c>
      <c r="T132" s="91">
        <f t="shared" si="74"/>
        <v>0</v>
      </c>
      <c r="AB132" s="93">
        <f t="shared" si="75"/>
        <v>4.0999999999999996</v>
      </c>
      <c r="AC132" s="93">
        <f t="shared" si="76"/>
        <v>3.2</v>
      </c>
      <c r="AD132" s="93">
        <f t="shared" si="77"/>
        <v>4.5</v>
      </c>
      <c r="AE132" s="93">
        <f t="shared" si="78"/>
        <v>7.6</v>
      </c>
      <c r="AF132" s="93">
        <f t="shared" si="79"/>
        <v>0</v>
      </c>
      <c r="AG132" s="93">
        <f t="shared" si="80"/>
        <v>3.5</v>
      </c>
      <c r="AH132" s="93">
        <f t="shared" si="81"/>
        <v>6.25</v>
      </c>
      <c r="AI132" s="93">
        <f t="shared" si="82"/>
        <v>2.9</v>
      </c>
      <c r="AJ132" s="93">
        <f t="shared" si="83"/>
        <v>3.7</v>
      </c>
      <c r="AK132" s="93">
        <f t="shared" si="84"/>
        <v>7</v>
      </c>
      <c r="AN132" s="93">
        <f t="shared" si="85"/>
        <v>4.0999999999999996</v>
      </c>
      <c r="AO132" s="91">
        <v>0</v>
      </c>
      <c r="AP132" s="91">
        <v>0</v>
      </c>
      <c r="AQ132" s="91">
        <v>0</v>
      </c>
      <c r="AR132" s="91">
        <v>0</v>
      </c>
      <c r="AS132" s="91">
        <v>20.5</v>
      </c>
      <c r="AT132" s="92"/>
      <c r="AV132" s="93">
        <f t="shared" si="86"/>
        <v>3.2</v>
      </c>
      <c r="AW132" s="91">
        <v>0</v>
      </c>
      <c r="AX132" s="91">
        <v>2.5</v>
      </c>
      <c r="AY132" s="91">
        <v>0</v>
      </c>
      <c r="AZ132" s="91">
        <v>0</v>
      </c>
      <c r="BA132" s="91">
        <v>13.5</v>
      </c>
      <c r="BB132" s="92"/>
      <c r="BD132" s="93">
        <f t="shared" si="87"/>
        <v>4.5</v>
      </c>
      <c r="BE132" s="91">
        <v>0</v>
      </c>
      <c r="BF132" s="91">
        <v>1.5</v>
      </c>
      <c r="BG132" s="91">
        <v>0</v>
      </c>
      <c r="BH132" s="91">
        <v>0</v>
      </c>
      <c r="BI132" s="91">
        <v>21</v>
      </c>
      <c r="BJ132" s="92"/>
      <c r="BL132" s="93">
        <f t="shared" si="88"/>
        <v>7.6</v>
      </c>
      <c r="BM132" s="91">
        <v>0</v>
      </c>
      <c r="BN132" s="91">
        <v>17.5</v>
      </c>
      <c r="BO132" s="91">
        <v>0</v>
      </c>
      <c r="BP132" s="91">
        <v>0</v>
      </c>
      <c r="BQ132" s="91">
        <v>20.5</v>
      </c>
      <c r="BR132" s="92"/>
      <c r="BT132" s="93">
        <f t="shared" si="89"/>
        <v>0</v>
      </c>
      <c r="BU132" s="91">
        <v>0</v>
      </c>
      <c r="BV132" s="91">
        <v>0</v>
      </c>
      <c r="BW132" s="91">
        <v>0</v>
      </c>
      <c r="BX132" s="91">
        <v>0</v>
      </c>
      <c r="BZ132" s="92"/>
      <c r="CB132" s="93">
        <f t="shared" si="90"/>
        <v>3.5</v>
      </c>
      <c r="CC132" s="91">
        <v>0</v>
      </c>
      <c r="CD132" s="91">
        <v>0</v>
      </c>
      <c r="CE132" s="91">
        <v>0</v>
      </c>
      <c r="CF132" s="91">
        <v>0</v>
      </c>
      <c r="CG132" s="91">
        <v>17.5</v>
      </c>
      <c r="CJ132" s="93">
        <f t="shared" si="91"/>
        <v>6.25</v>
      </c>
      <c r="CL132" s="91">
        <v>5</v>
      </c>
      <c r="CM132" s="91">
        <v>0</v>
      </c>
      <c r="CN132" s="91">
        <v>0</v>
      </c>
      <c r="CO132" s="91">
        <v>20</v>
      </c>
      <c r="CR132" s="93">
        <f t="shared" si="92"/>
        <v>2.9</v>
      </c>
      <c r="CS132" s="91">
        <v>0</v>
      </c>
      <c r="CT132" s="91">
        <v>0</v>
      </c>
      <c r="CU132" s="91">
        <v>0</v>
      </c>
      <c r="CV132" s="91">
        <v>0</v>
      </c>
      <c r="CW132" s="91">
        <v>14.5</v>
      </c>
      <c r="CZ132" s="93">
        <f t="shared" si="93"/>
        <v>3.7</v>
      </c>
      <c r="DA132" s="91">
        <v>0</v>
      </c>
      <c r="DB132" s="91">
        <v>0</v>
      </c>
      <c r="DC132" s="91">
        <v>0</v>
      </c>
      <c r="DD132" s="91">
        <v>0</v>
      </c>
      <c r="DE132" s="91">
        <v>18.5</v>
      </c>
      <c r="DH132" s="93">
        <f t="shared" si="94"/>
        <v>7</v>
      </c>
      <c r="DI132" s="91">
        <v>0</v>
      </c>
      <c r="DJ132" s="91">
        <v>0</v>
      </c>
      <c r="DK132" s="91">
        <v>0</v>
      </c>
      <c r="DL132" s="91">
        <v>0</v>
      </c>
      <c r="DM132" s="91">
        <v>35</v>
      </c>
    </row>
    <row r="133" spans="3:117">
      <c r="C133" s="92">
        <f t="shared" si="95"/>
        <v>45789</v>
      </c>
      <c r="D133" s="93">
        <f t="shared" si="64"/>
        <v>5.125</v>
      </c>
      <c r="E133" s="93">
        <f t="shared" si="65"/>
        <v>5.125</v>
      </c>
      <c r="F133" s="93" t="str">
        <f t="shared" si="65"/>
        <v/>
      </c>
      <c r="G133" s="93" t="str">
        <f t="shared" si="65"/>
        <v/>
      </c>
      <c r="H133" s="93" t="str">
        <f t="shared" si="65"/>
        <v/>
      </c>
      <c r="I133" s="93" t="str">
        <f t="shared" si="65"/>
        <v/>
      </c>
      <c r="J133" s="93" t="str">
        <f t="shared" si="65"/>
        <v/>
      </c>
      <c r="K133" s="93" t="str">
        <f t="shared" si="65"/>
        <v/>
      </c>
      <c r="L133" s="93" t="str">
        <f t="shared" si="66"/>
        <v/>
      </c>
      <c r="M133" s="93">
        <f t="shared" si="67"/>
        <v>1</v>
      </c>
      <c r="N133" s="93" t="str">
        <f t="shared" si="68"/>
        <v/>
      </c>
      <c r="O133" s="93" t="str">
        <f t="shared" si="69"/>
        <v/>
      </c>
      <c r="P133" s="93" t="str">
        <f t="shared" si="70"/>
        <v/>
      </c>
      <c r="Q133" s="93" t="str">
        <f t="shared" si="71"/>
        <v/>
      </c>
      <c r="R133" s="93" t="str">
        <f t="shared" si="72"/>
        <v/>
      </c>
      <c r="S133" s="93">
        <f t="shared" si="73"/>
        <v>1</v>
      </c>
      <c r="T133" s="91">
        <f t="shared" si="74"/>
        <v>0</v>
      </c>
      <c r="AB133" s="93">
        <f t="shared" si="75"/>
        <v>2.375</v>
      </c>
      <c r="AC133" s="93">
        <f t="shared" si="76"/>
        <v>1.2</v>
      </c>
      <c r="AD133" s="93">
        <f t="shared" si="77"/>
        <v>3</v>
      </c>
      <c r="AE133" s="93">
        <f t="shared" si="78"/>
        <v>2.6</v>
      </c>
      <c r="AF133" s="93">
        <f t="shared" si="79"/>
        <v>2.625</v>
      </c>
      <c r="AG133" s="93">
        <f t="shared" si="80"/>
        <v>3.2</v>
      </c>
      <c r="AH133" s="93">
        <f t="shared" si="81"/>
        <v>5.125</v>
      </c>
      <c r="AI133" s="93">
        <f t="shared" si="82"/>
        <v>3.625</v>
      </c>
      <c r="AJ133" s="93">
        <f t="shared" si="83"/>
        <v>4</v>
      </c>
      <c r="AK133" s="93">
        <f t="shared" si="84"/>
        <v>2.9</v>
      </c>
      <c r="AN133" s="93">
        <f t="shared" si="85"/>
        <v>2.375</v>
      </c>
      <c r="AP133" s="91">
        <v>0</v>
      </c>
      <c r="AQ133" s="91">
        <v>5.5</v>
      </c>
      <c r="AR133" s="91">
        <v>0</v>
      </c>
      <c r="AS133" s="91">
        <v>4</v>
      </c>
      <c r="AT133" s="92"/>
      <c r="AV133" s="93">
        <f t="shared" si="86"/>
        <v>1.2</v>
      </c>
      <c r="AW133" s="91">
        <v>0</v>
      </c>
      <c r="AX133" s="91">
        <v>0.5</v>
      </c>
      <c r="AY133" s="91">
        <v>5</v>
      </c>
      <c r="AZ133" s="91">
        <v>0</v>
      </c>
      <c r="BA133" s="91">
        <v>0.5</v>
      </c>
      <c r="BB133" s="92"/>
      <c r="BD133" s="93">
        <f t="shared" si="87"/>
        <v>3</v>
      </c>
      <c r="BE133" s="91">
        <v>0</v>
      </c>
      <c r="BF133" s="91">
        <v>6</v>
      </c>
      <c r="BG133" s="91">
        <v>8</v>
      </c>
      <c r="BH133" s="91">
        <v>0</v>
      </c>
      <c r="BI133" s="91">
        <v>1</v>
      </c>
      <c r="BJ133" s="92"/>
      <c r="BL133" s="93">
        <f t="shared" si="88"/>
        <v>2.6</v>
      </c>
      <c r="BM133" s="91">
        <v>0</v>
      </c>
      <c r="BN133" s="91">
        <v>0</v>
      </c>
      <c r="BO133" s="91">
        <v>11</v>
      </c>
      <c r="BP133" s="91">
        <v>0.5</v>
      </c>
      <c r="BQ133" s="91">
        <v>1.5</v>
      </c>
      <c r="BR133" s="92"/>
      <c r="BT133" s="93">
        <f t="shared" si="89"/>
        <v>2.625</v>
      </c>
      <c r="BU133" s="91">
        <v>0</v>
      </c>
      <c r="BV133" s="91">
        <v>0</v>
      </c>
      <c r="BW133" s="91">
        <v>10.5</v>
      </c>
      <c r="BX133" s="91">
        <v>0</v>
      </c>
      <c r="BZ133" s="92"/>
      <c r="CB133" s="93">
        <f t="shared" si="90"/>
        <v>3.2</v>
      </c>
      <c r="CC133" s="91">
        <v>0</v>
      </c>
      <c r="CD133" s="91">
        <v>0.5</v>
      </c>
      <c r="CE133" s="91">
        <v>14</v>
      </c>
      <c r="CF133" s="91">
        <v>0.5</v>
      </c>
      <c r="CG133" s="91">
        <v>1</v>
      </c>
      <c r="CJ133" s="93">
        <f t="shared" si="91"/>
        <v>5.125</v>
      </c>
      <c r="CL133" s="91">
        <v>0</v>
      </c>
      <c r="CM133" s="91">
        <v>14.5</v>
      </c>
      <c r="CN133" s="91">
        <v>2</v>
      </c>
      <c r="CO133" s="91">
        <v>4</v>
      </c>
      <c r="CR133" s="93">
        <f t="shared" si="92"/>
        <v>3.625</v>
      </c>
      <c r="CS133" s="91">
        <v>0</v>
      </c>
      <c r="CT133" s="91">
        <v>0</v>
      </c>
      <c r="CU133" s="91">
        <v>14</v>
      </c>
      <c r="CV133" s="91">
        <v>0.5</v>
      </c>
      <c r="CZ133" s="93">
        <f t="shared" si="93"/>
        <v>4</v>
      </c>
      <c r="DA133" s="91">
        <v>0</v>
      </c>
      <c r="DB133" s="91">
        <v>0</v>
      </c>
      <c r="DC133" s="91">
        <v>18.5</v>
      </c>
      <c r="DD133" s="91">
        <v>0.5</v>
      </c>
      <c r="DE133" s="91">
        <v>1</v>
      </c>
      <c r="DH133" s="93">
        <f t="shared" si="94"/>
        <v>2.9</v>
      </c>
      <c r="DI133" s="91">
        <v>0</v>
      </c>
      <c r="DJ133" s="91">
        <v>0</v>
      </c>
      <c r="DK133" s="91">
        <v>13</v>
      </c>
      <c r="DL133" s="91">
        <v>0.5</v>
      </c>
      <c r="DM133" s="91">
        <v>1</v>
      </c>
    </row>
    <row r="134" spans="3:117">
      <c r="C134" s="92">
        <f t="shared" si="95"/>
        <v>45790</v>
      </c>
      <c r="D134" s="93">
        <f t="shared" si="64"/>
        <v>39</v>
      </c>
      <c r="E134" s="93">
        <f t="shared" si="65"/>
        <v>39</v>
      </c>
      <c r="F134" s="93">
        <f t="shared" si="65"/>
        <v>39</v>
      </c>
      <c r="G134" s="93">
        <f t="shared" si="65"/>
        <v>39</v>
      </c>
      <c r="H134" s="93">
        <f t="shared" si="65"/>
        <v>39</v>
      </c>
      <c r="I134" s="93" t="str">
        <f t="shared" si="65"/>
        <v/>
      </c>
      <c r="J134" s="93" t="str">
        <f t="shared" si="65"/>
        <v/>
      </c>
      <c r="K134" s="93" t="str">
        <f t="shared" si="65"/>
        <v/>
      </c>
      <c r="L134" s="93" t="str">
        <f t="shared" si="66"/>
        <v/>
      </c>
      <c r="M134" s="93" t="str">
        <f t="shared" si="67"/>
        <v/>
      </c>
      <c r="N134" s="93" t="str">
        <f t="shared" si="68"/>
        <v/>
      </c>
      <c r="O134" s="93" t="str">
        <f t="shared" si="69"/>
        <v/>
      </c>
      <c r="P134" s="93">
        <f t="shared" si="70"/>
        <v>4</v>
      </c>
      <c r="Q134" s="93" t="str">
        <f t="shared" si="71"/>
        <v/>
      </c>
      <c r="R134" s="93" t="str">
        <f t="shared" si="72"/>
        <v/>
      </c>
      <c r="S134" s="93">
        <f t="shared" si="73"/>
        <v>4</v>
      </c>
      <c r="T134" s="91">
        <f t="shared" si="74"/>
        <v>0.14237860277007036</v>
      </c>
      <c r="AB134" s="93">
        <f t="shared" si="75"/>
        <v>21.75</v>
      </c>
      <c r="AC134" s="93">
        <f t="shared" si="76"/>
        <v>14.4</v>
      </c>
      <c r="AD134" s="93">
        <f t="shared" si="77"/>
        <v>27.2</v>
      </c>
      <c r="AE134" s="93">
        <f t="shared" si="78"/>
        <v>26.7</v>
      </c>
      <c r="AF134" s="93">
        <f t="shared" si="79"/>
        <v>25.375</v>
      </c>
      <c r="AG134" s="93">
        <f t="shared" si="80"/>
        <v>16.7</v>
      </c>
      <c r="AH134" s="93">
        <f t="shared" si="81"/>
        <v>39</v>
      </c>
      <c r="AI134" s="93">
        <f t="shared" si="82"/>
        <v>44.6</v>
      </c>
      <c r="AJ134" s="93">
        <f t="shared" si="83"/>
        <v>25.1</v>
      </c>
      <c r="AK134" s="93">
        <f t="shared" si="84"/>
        <v>20.5</v>
      </c>
      <c r="AN134" s="93">
        <f t="shared" si="85"/>
        <v>21.75</v>
      </c>
      <c r="AP134" s="91">
        <v>13</v>
      </c>
      <c r="AQ134" s="91">
        <v>71</v>
      </c>
      <c r="AR134" s="91">
        <v>3</v>
      </c>
      <c r="AS134" s="91">
        <v>0</v>
      </c>
      <c r="AT134" s="92"/>
      <c r="AV134" s="93">
        <f t="shared" si="86"/>
        <v>14.4</v>
      </c>
      <c r="AW134" s="91">
        <v>0</v>
      </c>
      <c r="AX134" s="91">
        <v>22.5</v>
      </c>
      <c r="AY134" s="91">
        <v>46.5</v>
      </c>
      <c r="AZ134" s="91">
        <v>3</v>
      </c>
      <c r="BA134" s="91">
        <v>0</v>
      </c>
      <c r="BB134" s="92"/>
      <c r="BD134" s="93">
        <f t="shared" si="87"/>
        <v>27.2</v>
      </c>
      <c r="BE134" s="91">
        <v>0</v>
      </c>
      <c r="BF134" s="91">
        <v>68.5</v>
      </c>
      <c r="BG134" s="91">
        <v>63</v>
      </c>
      <c r="BH134" s="91">
        <v>4.5</v>
      </c>
      <c r="BI134" s="91">
        <v>0</v>
      </c>
      <c r="BJ134" s="92"/>
      <c r="BL134" s="93">
        <f t="shared" si="88"/>
        <v>26.7</v>
      </c>
      <c r="BM134" s="91">
        <v>0</v>
      </c>
      <c r="BN134" s="91">
        <v>59.5</v>
      </c>
      <c r="BO134" s="91">
        <v>69.5</v>
      </c>
      <c r="BP134" s="91">
        <v>4.5</v>
      </c>
      <c r="BQ134" s="91">
        <v>0</v>
      </c>
      <c r="BR134" s="92"/>
      <c r="BT134" s="93">
        <f t="shared" si="89"/>
        <v>25.375</v>
      </c>
      <c r="BU134" s="91">
        <v>0.5</v>
      </c>
      <c r="BV134" s="91">
        <v>38</v>
      </c>
      <c r="BW134" s="91">
        <v>57</v>
      </c>
      <c r="BX134" s="91">
        <v>6</v>
      </c>
      <c r="BZ134" s="92"/>
      <c r="CB134" s="93">
        <f t="shared" si="90"/>
        <v>16.7</v>
      </c>
      <c r="CC134" s="91">
        <v>0</v>
      </c>
      <c r="CD134" s="91">
        <v>20</v>
      </c>
      <c r="CE134" s="91">
        <v>57.5</v>
      </c>
      <c r="CF134" s="91">
        <v>6</v>
      </c>
      <c r="CG134" s="91">
        <v>0</v>
      </c>
      <c r="CJ134" s="93">
        <f t="shared" si="91"/>
        <v>39</v>
      </c>
      <c r="CL134" s="91">
        <v>46</v>
      </c>
      <c r="CM134" s="91">
        <v>104.5</v>
      </c>
      <c r="CN134" s="91">
        <v>5.5</v>
      </c>
      <c r="CO134" s="91">
        <v>0</v>
      </c>
      <c r="CR134" s="93">
        <f t="shared" si="92"/>
        <v>44.6</v>
      </c>
      <c r="CS134" s="91">
        <v>1</v>
      </c>
      <c r="CT134" s="91">
        <v>116.5</v>
      </c>
      <c r="CU134" s="91">
        <v>101</v>
      </c>
      <c r="CV134" s="91">
        <v>4.5</v>
      </c>
      <c r="CW134" s="91">
        <v>0</v>
      </c>
      <c r="CZ134" s="93">
        <f t="shared" si="93"/>
        <v>25.1</v>
      </c>
      <c r="DA134" s="91">
        <v>0.5</v>
      </c>
      <c r="DB134" s="91">
        <v>63.5</v>
      </c>
      <c r="DC134" s="91">
        <v>57</v>
      </c>
      <c r="DD134" s="91">
        <v>4.5</v>
      </c>
      <c r="DE134" s="91">
        <v>0</v>
      </c>
      <c r="DH134" s="93">
        <f t="shared" si="94"/>
        <v>20.5</v>
      </c>
      <c r="DI134" s="91">
        <v>0.5</v>
      </c>
      <c r="DJ134" s="91">
        <v>38.5</v>
      </c>
      <c r="DK134" s="91">
        <v>59.5</v>
      </c>
      <c r="DL134" s="91">
        <v>4</v>
      </c>
      <c r="DM134" s="91">
        <v>0</v>
      </c>
    </row>
    <row r="135" spans="3:117">
      <c r="C135" s="92">
        <f t="shared" si="95"/>
        <v>45791</v>
      </c>
      <c r="D135" s="93">
        <f t="shared" si="64"/>
        <v>34.375</v>
      </c>
      <c r="E135" s="93">
        <f t="shared" si="65"/>
        <v>34.375</v>
      </c>
      <c r="F135" s="93">
        <f t="shared" si="65"/>
        <v>34.375</v>
      </c>
      <c r="G135" s="93">
        <f t="shared" si="65"/>
        <v>34.375</v>
      </c>
      <c r="H135" s="93">
        <f t="shared" si="65"/>
        <v>34.375</v>
      </c>
      <c r="I135" s="93" t="str">
        <f t="shared" si="65"/>
        <v/>
      </c>
      <c r="J135" s="93" t="str">
        <f t="shared" si="65"/>
        <v/>
      </c>
      <c r="K135" s="93" t="str">
        <f t="shared" si="65"/>
        <v/>
      </c>
      <c r="L135" s="93" t="str">
        <f t="shared" si="66"/>
        <v/>
      </c>
      <c r="M135" s="93" t="str">
        <f t="shared" si="67"/>
        <v/>
      </c>
      <c r="N135" s="93" t="str">
        <f t="shared" si="68"/>
        <v/>
      </c>
      <c r="O135" s="93" t="str">
        <f t="shared" si="69"/>
        <v/>
      </c>
      <c r="P135" s="93">
        <f t="shared" si="70"/>
        <v>4</v>
      </c>
      <c r="Q135" s="93" t="str">
        <f t="shared" si="71"/>
        <v/>
      </c>
      <c r="R135" s="93" t="str">
        <f t="shared" si="72"/>
        <v/>
      </c>
      <c r="S135" s="93">
        <f t="shared" si="73"/>
        <v>4</v>
      </c>
      <c r="T135" s="91">
        <f t="shared" si="74"/>
        <v>0.14237860277007036</v>
      </c>
      <c r="AB135" s="93">
        <f t="shared" si="75"/>
        <v>33.799999999999997</v>
      </c>
      <c r="AC135" s="93">
        <f t="shared" si="76"/>
        <v>29.3</v>
      </c>
      <c r="AD135" s="93">
        <f t="shared" si="77"/>
        <v>38.1</v>
      </c>
      <c r="AE135" s="93">
        <f t="shared" si="78"/>
        <v>43.5</v>
      </c>
      <c r="AF135" s="93">
        <f t="shared" si="79"/>
        <v>38.125</v>
      </c>
      <c r="AG135" s="93">
        <f t="shared" si="80"/>
        <v>33.9</v>
      </c>
      <c r="AH135" s="93">
        <f t="shared" si="81"/>
        <v>34.375</v>
      </c>
      <c r="AI135" s="93">
        <f t="shared" si="82"/>
        <v>50.9</v>
      </c>
      <c r="AJ135" s="93">
        <f t="shared" si="83"/>
        <v>34.799999999999997</v>
      </c>
      <c r="AK135" s="93">
        <f t="shared" si="84"/>
        <v>35.9</v>
      </c>
      <c r="AN135" s="93">
        <f t="shared" si="85"/>
        <v>33.799999999999997</v>
      </c>
      <c r="AO135" s="91">
        <v>91.5</v>
      </c>
      <c r="AP135" s="91">
        <v>13</v>
      </c>
      <c r="AQ135" s="91">
        <v>64.5</v>
      </c>
      <c r="AR135" s="91">
        <v>0</v>
      </c>
      <c r="AS135" s="91">
        <v>0</v>
      </c>
      <c r="AT135" s="92"/>
      <c r="AV135" s="93">
        <f t="shared" si="86"/>
        <v>29.3</v>
      </c>
      <c r="AW135" s="91">
        <v>98</v>
      </c>
      <c r="AX135" s="91">
        <v>14.5</v>
      </c>
      <c r="AY135" s="91">
        <v>34</v>
      </c>
      <c r="AZ135" s="91">
        <v>0</v>
      </c>
      <c r="BA135" s="91">
        <v>0</v>
      </c>
      <c r="BB135" s="92"/>
      <c r="BD135" s="93">
        <f t="shared" si="87"/>
        <v>38.1</v>
      </c>
      <c r="BE135" s="91">
        <v>118.5</v>
      </c>
      <c r="BF135" s="91">
        <v>18</v>
      </c>
      <c r="BG135" s="91">
        <v>54</v>
      </c>
      <c r="BH135" s="91">
        <v>0</v>
      </c>
      <c r="BI135" s="91">
        <v>0</v>
      </c>
      <c r="BJ135" s="92"/>
      <c r="BL135" s="93">
        <f t="shared" si="88"/>
        <v>43.5</v>
      </c>
      <c r="BM135" s="91">
        <v>129</v>
      </c>
      <c r="BN135" s="91">
        <v>29</v>
      </c>
      <c r="BO135" s="91">
        <v>59.5</v>
      </c>
      <c r="BP135" s="91">
        <v>0</v>
      </c>
      <c r="BQ135" s="91">
        <v>0</v>
      </c>
      <c r="BR135" s="92"/>
      <c r="BT135" s="93">
        <f t="shared" si="89"/>
        <v>38.125</v>
      </c>
      <c r="BU135" s="91">
        <v>95.5</v>
      </c>
      <c r="BV135" s="91">
        <v>19</v>
      </c>
      <c r="BW135" s="91">
        <v>38</v>
      </c>
      <c r="BX135" s="91">
        <v>0</v>
      </c>
      <c r="BZ135" s="92"/>
      <c r="CB135" s="93">
        <f t="shared" si="90"/>
        <v>33.9</v>
      </c>
      <c r="CC135" s="91">
        <v>99.5</v>
      </c>
      <c r="CD135" s="91">
        <v>17.5</v>
      </c>
      <c r="CE135" s="91">
        <v>52.5</v>
      </c>
      <c r="CF135" s="91">
        <v>0</v>
      </c>
      <c r="CG135" s="91">
        <v>0</v>
      </c>
      <c r="CJ135" s="93">
        <f t="shared" si="91"/>
        <v>34.375</v>
      </c>
      <c r="CL135" s="91">
        <v>38.5</v>
      </c>
      <c r="CM135" s="91">
        <v>99</v>
      </c>
      <c r="CN135" s="91">
        <v>0</v>
      </c>
      <c r="CO135" s="91">
        <v>0</v>
      </c>
      <c r="CR135" s="93">
        <f t="shared" si="92"/>
        <v>50.9</v>
      </c>
      <c r="CS135" s="91">
        <v>111</v>
      </c>
      <c r="CT135" s="91">
        <v>78.5</v>
      </c>
      <c r="CU135" s="91">
        <v>65</v>
      </c>
      <c r="CV135" s="91">
        <v>0</v>
      </c>
      <c r="CW135" s="91">
        <v>0</v>
      </c>
      <c r="CZ135" s="93">
        <f t="shared" si="93"/>
        <v>34.799999999999997</v>
      </c>
      <c r="DA135" s="91">
        <v>78.5</v>
      </c>
      <c r="DB135" s="91">
        <v>25.5</v>
      </c>
      <c r="DC135" s="91">
        <v>70</v>
      </c>
      <c r="DD135" s="91">
        <v>0</v>
      </c>
      <c r="DE135" s="91">
        <v>0</v>
      </c>
      <c r="DH135" s="93">
        <f t="shared" si="94"/>
        <v>35.9</v>
      </c>
      <c r="DI135" s="91">
        <v>106.5</v>
      </c>
      <c r="DJ135" s="91">
        <v>11</v>
      </c>
      <c r="DK135" s="91">
        <v>62</v>
      </c>
      <c r="DL135" s="91">
        <v>0</v>
      </c>
      <c r="DM135" s="91">
        <v>0</v>
      </c>
    </row>
    <row r="136" spans="3:117">
      <c r="C136" s="92">
        <f t="shared" si="95"/>
        <v>45792</v>
      </c>
      <c r="D136" s="93">
        <f t="shared" si="64"/>
        <v>3.875</v>
      </c>
      <c r="E136" s="93">
        <f t="shared" si="65"/>
        <v>3.875</v>
      </c>
      <c r="F136" s="93" t="str">
        <f t="shared" si="65"/>
        <v/>
      </c>
      <c r="G136" s="93" t="str">
        <f t="shared" si="65"/>
        <v/>
      </c>
      <c r="H136" s="93" t="str">
        <f t="shared" si="65"/>
        <v/>
      </c>
      <c r="I136" s="93" t="str">
        <f t="shared" si="65"/>
        <v/>
      </c>
      <c r="J136" s="93" t="str">
        <f t="shared" si="65"/>
        <v/>
      </c>
      <c r="K136" s="93" t="str">
        <f t="shared" si="65"/>
        <v/>
      </c>
      <c r="L136" s="93" t="str">
        <f t="shared" si="66"/>
        <v/>
      </c>
      <c r="M136" s="93">
        <f t="shared" si="67"/>
        <v>1</v>
      </c>
      <c r="N136" s="93" t="str">
        <f t="shared" si="68"/>
        <v/>
      </c>
      <c r="O136" s="93" t="str">
        <f t="shared" si="69"/>
        <v/>
      </c>
      <c r="P136" s="93" t="str">
        <f t="shared" si="70"/>
        <v/>
      </c>
      <c r="Q136" s="93" t="str">
        <f t="shared" si="71"/>
        <v/>
      </c>
      <c r="R136" s="93" t="str">
        <f t="shared" si="72"/>
        <v/>
      </c>
      <c r="S136" s="93">
        <f t="shared" si="73"/>
        <v>1</v>
      </c>
      <c r="T136" s="91">
        <f t="shared" si="74"/>
        <v>0</v>
      </c>
      <c r="AB136" s="93">
        <f t="shared" si="75"/>
        <v>4.9000000000000004</v>
      </c>
      <c r="AC136" s="93">
        <f t="shared" si="76"/>
        <v>5.6</v>
      </c>
      <c r="AD136" s="93">
        <f t="shared" si="77"/>
        <v>3.6</v>
      </c>
      <c r="AE136" s="93">
        <f t="shared" si="78"/>
        <v>3</v>
      </c>
      <c r="AF136" s="93">
        <f t="shared" si="79"/>
        <v>3.125</v>
      </c>
      <c r="AG136" s="93">
        <f t="shared" si="80"/>
        <v>2.1</v>
      </c>
      <c r="AH136" s="93">
        <f t="shared" si="81"/>
        <v>3.875</v>
      </c>
      <c r="AI136" s="93">
        <f t="shared" si="82"/>
        <v>3.1</v>
      </c>
      <c r="AJ136" s="93">
        <f t="shared" si="83"/>
        <v>0.3</v>
      </c>
      <c r="AK136" s="93">
        <f t="shared" si="84"/>
        <v>0.1</v>
      </c>
      <c r="AN136" s="93">
        <f t="shared" si="85"/>
        <v>4.9000000000000004</v>
      </c>
      <c r="AO136" s="91">
        <v>0</v>
      </c>
      <c r="AP136" s="91">
        <v>20</v>
      </c>
      <c r="AQ136" s="91">
        <v>4.5</v>
      </c>
      <c r="AR136" s="91">
        <v>0</v>
      </c>
      <c r="AS136" s="91">
        <v>0</v>
      </c>
      <c r="AT136" s="92"/>
      <c r="AV136" s="93">
        <f t="shared" si="86"/>
        <v>5.6</v>
      </c>
      <c r="AW136" s="91">
        <v>5</v>
      </c>
      <c r="AX136" s="91">
        <v>21</v>
      </c>
      <c r="AY136" s="91">
        <v>2</v>
      </c>
      <c r="AZ136" s="91">
        <v>0</v>
      </c>
      <c r="BA136" s="91">
        <v>0</v>
      </c>
      <c r="BB136" s="92"/>
      <c r="BD136" s="93">
        <f t="shared" si="87"/>
        <v>3.6</v>
      </c>
      <c r="BE136" s="91">
        <v>0.5</v>
      </c>
      <c r="BF136" s="91">
        <v>17.5</v>
      </c>
      <c r="BG136" s="91">
        <v>0</v>
      </c>
      <c r="BH136" s="91">
        <v>0</v>
      </c>
      <c r="BI136" s="91">
        <v>0</v>
      </c>
      <c r="BJ136" s="92"/>
      <c r="BL136" s="93">
        <f t="shared" si="88"/>
        <v>3</v>
      </c>
      <c r="BM136" s="91">
        <v>0</v>
      </c>
      <c r="BN136" s="91">
        <v>15</v>
      </c>
      <c r="BO136" s="91">
        <v>0</v>
      </c>
      <c r="BP136" s="91">
        <v>0</v>
      </c>
      <c r="BQ136" s="91">
        <v>0</v>
      </c>
      <c r="BR136" s="92"/>
      <c r="BT136" s="93">
        <f t="shared" si="89"/>
        <v>3.125</v>
      </c>
      <c r="BU136" s="91">
        <v>0</v>
      </c>
      <c r="BV136" s="91">
        <v>12.5</v>
      </c>
      <c r="BW136" s="91">
        <v>0</v>
      </c>
      <c r="BX136" s="91">
        <v>0</v>
      </c>
      <c r="BZ136" s="92"/>
      <c r="CB136" s="93">
        <f t="shared" si="90"/>
        <v>2.1</v>
      </c>
      <c r="CC136" s="91">
        <v>0</v>
      </c>
      <c r="CD136" s="91">
        <v>10.5</v>
      </c>
      <c r="CE136" s="91">
        <v>0</v>
      </c>
      <c r="CF136" s="91">
        <v>0</v>
      </c>
      <c r="CG136" s="91">
        <v>0</v>
      </c>
      <c r="CJ136" s="93">
        <f t="shared" si="91"/>
        <v>3.875</v>
      </c>
      <c r="CL136" s="91">
        <v>15.5</v>
      </c>
      <c r="CM136" s="91">
        <v>0</v>
      </c>
      <c r="CN136" s="91">
        <v>0</v>
      </c>
      <c r="CO136" s="91">
        <v>0</v>
      </c>
      <c r="CR136" s="93">
        <f t="shared" si="92"/>
        <v>3.1</v>
      </c>
      <c r="CS136" s="91">
        <v>0</v>
      </c>
      <c r="CT136" s="91">
        <v>15</v>
      </c>
      <c r="CU136" s="91">
        <v>0.5</v>
      </c>
      <c r="CV136" s="91">
        <v>0</v>
      </c>
      <c r="CW136" s="91">
        <v>0</v>
      </c>
      <c r="CZ136" s="93">
        <f t="shared" si="93"/>
        <v>0.3</v>
      </c>
      <c r="DA136" s="91">
        <v>0</v>
      </c>
      <c r="DB136" s="91">
        <v>1.5</v>
      </c>
      <c r="DC136" s="91">
        <v>0</v>
      </c>
      <c r="DD136" s="91">
        <v>0</v>
      </c>
      <c r="DE136" s="91">
        <v>0</v>
      </c>
      <c r="DH136" s="93">
        <f t="shared" si="94"/>
        <v>0.1</v>
      </c>
      <c r="DI136" s="91">
        <v>0</v>
      </c>
      <c r="DJ136" s="91">
        <v>0.5</v>
      </c>
      <c r="DK136" s="91">
        <v>0</v>
      </c>
      <c r="DL136" s="91">
        <v>0</v>
      </c>
      <c r="DM136" s="91">
        <v>0</v>
      </c>
    </row>
    <row r="137" spans="3:117">
      <c r="C137" s="92">
        <f t="shared" si="95"/>
        <v>45793</v>
      </c>
      <c r="D137" s="93">
        <f t="shared" si="64"/>
        <v>1</v>
      </c>
      <c r="E137" s="93">
        <f t="shared" si="65"/>
        <v>1</v>
      </c>
      <c r="F137" s="93" t="str">
        <f t="shared" si="65"/>
        <v/>
      </c>
      <c r="G137" s="93" t="str">
        <f t="shared" si="65"/>
        <v/>
      </c>
      <c r="H137" s="93" t="str">
        <f t="shared" si="65"/>
        <v/>
      </c>
      <c r="I137" s="93" t="str">
        <f t="shared" si="65"/>
        <v/>
      </c>
      <c r="J137" s="93" t="str">
        <f t="shared" si="65"/>
        <v/>
      </c>
      <c r="K137" s="93" t="str">
        <f t="shared" si="65"/>
        <v/>
      </c>
      <c r="L137" s="93" t="str">
        <f t="shared" si="66"/>
        <v/>
      </c>
      <c r="M137" s="93">
        <f t="shared" si="67"/>
        <v>1</v>
      </c>
      <c r="N137" s="93" t="str">
        <f t="shared" si="68"/>
        <v/>
      </c>
      <c r="O137" s="93" t="str">
        <f t="shared" si="69"/>
        <v/>
      </c>
      <c r="P137" s="93" t="str">
        <f t="shared" si="70"/>
        <v/>
      </c>
      <c r="Q137" s="93" t="str">
        <f t="shared" si="71"/>
        <v/>
      </c>
      <c r="R137" s="93" t="str">
        <f t="shared" si="72"/>
        <v/>
      </c>
      <c r="S137" s="93">
        <f t="shared" si="73"/>
        <v>1</v>
      </c>
      <c r="T137" s="91">
        <f t="shared" si="74"/>
        <v>0</v>
      </c>
      <c r="AB137" s="93">
        <f t="shared" si="75"/>
        <v>2.4</v>
      </c>
      <c r="AC137" s="93">
        <f t="shared" si="76"/>
        <v>1.5</v>
      </c>
      <c r="AD137" s="93">
        <f t="shared" si="77"/>
        <v>1</v>
      </c>
      <c r="AE137" s="93">
        <f t="shared" si="78"/>
        <v>1.2</v>
      </c>
      <c r="AF137" s="93">
        <f t="shared" si="79"/>
        <v>8.375</v>
      </c>
      <c r="AG137" s="93">
        <f t="shared" si="80"/>
        <v>4.4000000000000004</v>
      </c>
      <c r="AH137" s="93">
        <f t="shared" si="81"/>
        <v>1</v>
      </c>
      <c r="AI137" s="93">
        <f t="shared" si="82"/>
        <v>1.1000000000000001</v>
      </c>
      <c r="AJ137" s="93">
        <f t="shared" si="83"/>
        <v>1.6</v>
      </c>
      <c r="AK137" s="93">
        <f t="shared" si="84"/>
        <v>2.1</v>
      </c>
      <c r="AN137" s="93">
        <f t="shared" si="85"/>
        <v>2.4</v>
      </c>
      <c r="AO137" s="91">
        <v>6</v>
      </c>
      <c r="AP137" s="91">
        <v>0</v>
      </c>
      <c r="AQ137" s="91">
        <v>5.5</v>
      </c>
      <c r="AR137" s="91">
        <v>0.5</v>
      </c>
      <c r="AS137" s="91">
        <v>0</v>
      </c>
      <c r="AT137" s="92"/>
      <c r="AV137" s="93">
        <f t="shared" si="86"/>
        <v>1.5</v>
      </c>
      <c r="AW137" s="91">
        <v>3</v>
      </c>
      <c r="AX137" s="91">
        <v>0</v>
      </c>
      <c r="AY137" s="91">
        <v>3.5</v>
      </c>
      <c r="AZ137" s="91">
        <v>1</v>
      </c>
      <c r="BA137" s="91">
        <v>0</v>
      </c>
      <c r="BB137" s="92"/>
      <c r="BD137" s="93">
        <f t="shared" si="87"/>
        <v>1</v>
      </c>
      <c r="BE137" s="91">
        <v>2</v>
      </c>
      <c r="BF137" s="91">
        <v>0</v>
      </c>
      <c r="BG137" s="91">
        <v>2</v>
      </c>
      <c r="BH137" s="91">
        <v>1</v>
      </c>
      <c r="BI137" s="91">
        <v>0</v>
      </c>
      <c r="BJ137" s="92"/>
      <c r="BL137" s="93">
        <f t="shared" si="88"/>
        <v>1.2</v>
      </c>
      <c r="BM137" s="91">
        <v>2</v>
      </c>
      <c r="BN137" s="91">
        <v>0</v>
      </c>
      <c r="BO137" s="91">
        <v>2.5</v>
      </c>
      <c r="BP137" s="91">
        <v>1.5</v>
      </c>
      <c r="BQ137" s="91">
        <v>0</v>
      </c>
      <c r="BR137" s="92"/>
      <c r="BT137" s="93">
        <f t="shared" si="89"/>
        <v>8.375</v>
      </c>
      <c r="BU137" s="91">
        <v>16.5</v>
      </c>
      <c r="BV137" s="91">
        <v>0</v>
      </c>
      <c r="BW137" s="91">
        <v>0.5</v>
      </c>
      <c r="BX137" s="91">
        <v>16.5</v>
      </c>
      <c r="BZ137" s="92"/>
      <c r="CB137" s="93">
        <f t="shared" si="90"/>
        <v>4.4000000000000004</v>
      </c>
      <c r="CC137" s="91">
        <v>11.5</v>
      </c>
      <c r="CD137" s="91">
        <v>0</v>
      </c>
      <c r="CE137" s="91">
        <v>0</v>
      </c>
      <c r="CF137" s="91">
        <v>10.5</v>
      </c>
      <c r="CG137" s="91">
        <v>0</v>
      </c>
      <c r="CJ137" s="93">
        <f t="shared" si="91"/>
        <v>1</v>
      </c>
      <c r="CL137" s="91">
        <v>0</v>
      </c>
      <c r="CM137" s="91">
        <v>1.5</v>
      </c>
      <c r="CN137" s="91">
        <v>2.5</v>
      </c>
      <c r="CO137" s="91">
        <v>0</v>
      </c>
      <c r="CR137" s="93">
        <f t="shared" si="92"/>
        <v>1.1000000000000001</v>
      </c>
      <c r="CS137" s="91">
        <v>2.5</v>
      </c>
      <c r="CT137" s="91">
        <v>0</v>
      </c>
      <c r="CU137" s="91">
        <v>2.5</v>
      </c>
      <c r="CV137" s="91">
        <v>0.5</v>
      </c>
      <c r="CW137" s="91">
        <v>0</v>
      </c>
      <c r="CZ137" s="93">
        <f t="shared" si="93"/>
        <v>1.6</v>
      </c>
      <c r="DA137" s="91">
        <v>4.5</v>
      </c>
      <c r="DB137" s="91">
        <v>0</v>
      </c>
      <c r="DC137" s="91">
        <v>1</v>
      </c>
      <c r="DD137" s="91">
        <v>2.5</v>
      </c>
      <c r="DE137" s="91">
        <v>0</v>
      </c>
      <c r="DH137" s="93">
        <f t="shared" si="94"/>
        <v>2.1</v>
      </c>
      <c r="DI137" s="91">
        <v>7</v>
      </c>
      <c r="DJ137" s="91">
        <v>0</v>
      </c>
      <c r="DK137" s="91">
        <v>0</v>
      </c>
      <c r="DL137" s="91">
        <v>3.5</v>
      </c>
      <c r="DM137" s="91">
        <v>0</v>
      </c>
    </row>
    <row r="138" spans="3:117">
      <c r="C138" s="92">
        <f t="shared" si="95"/>
        <v>45794</v>
      </c>
      <c r="D138" s="93">
        <f t="shared" si="64"/>
        <v>14.5</v>
      </c>
      <c r="E138" s="93">
        <f t="shared" si="65"/>
        <v>14.5</v>
      </c>
      <c r="F138" s="93">
        <f t="shared" si="65"/>
        <v>14.5</v>
      </c>
      <c r="G138" s="93" t="str">
        <f t="shared" si="65"/>
        <v/>
      </c>
      <c r="H138" s="93" t="str">
        <f t="shared" si="65"/>
        <v/>
      </c>
      <c r="I138" s="93" t="str">
        <f t="shared" si="65"/>
        <v/>
      </c>
      <c r="J138" s="93" t="str">
        <f t="shared" si="65"/>
        <v/>
      </c>
      <c r="K138" s="93" t="str">
        <f t="shared" si="65"/>
        <v/>
      </c>
      <c r="L138" s="93" t="str">
        <f t="shared" si="66"/>
        <v/>
      </c>
      <c r="M138" s="93" t="str">
        <f t="shared" si="67"/>
        <v/>
      </c>
      <c r="N138" s="93">
        <f t="shared" si="68"/>
        <v>2</v>
      </c>
      <c r="O138" s="93" t="str">
        <f t="shared" si="69"/>
        <v/>
      </c>
      <c r="P138" s="93" t="str">
        <f t="shared" si="70"/>
        <v/>
      </c>
      <c r="Q138" s="93" t="str">
        <f t="shared" si="71"/>
        <v/>
      </c>
      <c r="R138" s="93" t="str">
        <f t="shared" si="72"/>
        <v/>
      </c>
      <c r="S138" s="93">
        <f t="shared" si="73"/>
        <v>2</v>
      </c>
      <c r="T138" s="91">
        <f t="shared" si="74"/>
        <v>4.3808800852329341e-002</v>
      </c>
      <c r="AB138" s="93">
        <f t="shared" si="75"/>
        <v>5.6</v>
      </c>
      <c r="AC138" s="93">
        <f t="shared" si="76"/>
        <v>5.4</v>
      </c>
      <c r="AD138" s="93">
        <f t="shared" si="77"/>
        <v>7.3</v>
      </c>
      <c r="AE138" s="93">
        <f t="shared" si="78"/>
        <v>8.6999999999999993</v>
      </c>
      <c r="AF138" s="93">
        <f t="shared" si="79"/>
        <v>6.25</v>
      </c>
      <c r="AG138" s="93">
        <f t="shared" si="80"/>
        <v>9.6</v>
      </c>
      <c r="AH138" s="93">
        <f t="shared" si="81"/>
        <v>14.5</v>
      </c>
      <c r="AI138" s="93">
        <f t="shared" si="82"/>
        <v>8.8000000000000007</v>
      </c>
      <c r="AJ138" s="93">
        <f t="shared" si="83"/>
        <v>9.9</v>
      </c>
      <c r="AK138" s="93">
        <f t="shared" si="84"/>
        <v>13.5</v>
      </c>
      <c r="AN138" s="93">
        <f t="shared" si="85"/>
        <v>5.6</v>
      </c>
      <c r="AO138" s="91">
        <v>2.5</v>
      </c>
      <c r="AP138" s="91">
        <v>0</v>
      </c>
      <c r="AQ138" s="91">
        <v>0.5</v>
      </c>
      <c r="AR138" s="91">
        <v>3.5</v>
      </c>
      <c r="AS138" s="91">
        <v>21.5</v>
      </c>
      <c r="AT138" s="92"/>
      <c r="AV138" s="93">
        <f t="shared" si="86"/>
        <v>5.4</v>
      </c>
      <c r="AW138" s="91">
        <v>2.5</v>
      </c>
      <c r="AX138" s="91">
        <v>0</v>
      </c>
      <c r="AY138" s="91">
        <v>0.5</v>
      </c>
      <c r="AZ138" s="91">
        <v>4</v>
      </c>
      <c r="BA138" s="91">
        <v>20</v>
      </c>
      <c r="BB138" s="92"/>
      <c r="BD138" s="93">
        <f t="shared" si="87"/>
        <v>7.3</v>
      </c>
      <c r="BE138" s="91">
        <v>0.5</v>
      </c>
      <c r="BF138" s="91">
        <v>0</v>
      </c>
      <c r="BG138" s="91">
        <v>0.5</v>
      </c>
      <c r="BH138" s="91">
        <v>7</v>
      </c>
      <c r="BI138" s="91">
        <v>28.5</v>
      </c>
      <c r="BJ138" s="92"/>
      <c r="BL138" s="93">
        <f t="shared" si="88"/>
        <v>8.6999999999999993</v>
      </c>
      <c r="BM138" s="91">
        <v>2</v>
      </c>
      <c r="BN138" s="91">
        <v>0</v>
      </c>
      <c r="BO138" s="91">
        <v>0.5</v>
      </c>
      <c r="BP138" s="91">
        <v>6</v>
      </c>
      <c r="BQ138" s="91">
        <v>35</v>
      </c>
      <c r="BR138" s="92"/>
      <c r="BT138" s="93">
        <f t="shared" si="89"/>
        <v>6.25</v>
      </c>
      <c r="BU138" s="91">
        <v>9</v>
      </c>
      <c r="BV138" s="91">
        <v>0</v>
      </c>
      <c r="BW138" s="91">
        <v>0.5</v>
      </c>
      <c r="BX138" s="91">
        <v>15.5</v>
      </c>
      <c r="BZ138" s="92"/>
      <c r="CB138" s="93">
        <f t="shared" si="90"/>
        <v>9.6</v>
      </c>
      <c r="CC138" s="91">
        <v>5</v>
      </c>
      <c r="CD138" s="91">
        <v>0</v>
      </c>
      <c r="CE138" s="91">
        <v>0</v>
      </c>
      <c r="CF138" s="91">
        <v>10.5</v>
      </c>
      <c r="CG138" s="91">
        <v>32.5</v>
      </c>
      <c r="CJ138" s="93">
        <f t="shared" si="91"/>
        <v>14.5</v>
      </c>
      <c r="CL138" s="91">
        <v>0</v>
      </c>
      <c r="CM138" s="91">
        <v>0.5</v>
      </c>
      <c r="CN138" s="91">
        <v>15</v>
      </c>
      <c r="CO138" s="91">
        <v>42.5</v>
      </c>
      <c r="CR138" s="93">
        <f t="shared" si="92"/>
        <v>8.8000000000000007</v>
      </c>
      <c r="CS138" s="91">
        <v>0.5</v>
      </c>
      <c r="CT138" s="91">
        <v>0</v>
      </c>
      <c r="CU138" s="91">
        <v>0.5</v>
      </c>
      <c r="CV138" s="91">
        <v>5</v>
      </c>
      <c r="CW138" s="91">
        <v>38</v>
      </c>
      <c r="CZ138" s="93">
        <f t="shared" si="93"/>
        <v>9.9</v>
      </c>
      <c r="DA138" s="91">
        <v>0.5</v>
      </c>
      <c r="DB138" s="91">
        <v>0</v>
      </c>
      <c r="DC138" s="91">
        <v>0</v>
      </c>
      <c r="DD138" s="91">
        <v>8.5</v>
      </c>
      <c r="DE138" s="91">
        <v>40.5</v>
      </c>
      <c r="DH138" s="93">
        <f t="shared" si="94"/>
        <v>13.5</v>
      </c>
      <c r="DI138" s="91">
        <v>1.5</v>
      </c>
      <c r="DJ138" s="91">
        <v>0</v>
      </c>
      <c r="DK138" s="91">
        <v>0</v>
      </c>
      <c r="DL138" s="91">
        <v>22.5</v>
      </c>
      <c r="DM138" s="91">
        <v>43.5</v>
      </c>
    </row>
    <row r="139" spans="3:117">
      <c r="C139" s="92">
        <f t="shared" si="95"/>
        <v>45795</v>
      </c>
      <c r="D139" s="93">
        <f t="shared" si="64"/>
        <v>0.125</v>
      </c>
      <c r="E139" s="93">
        <f t="shared" si="65"/>
        <v>0.125</v>
      </c>
      <c r="F139" s="93" t="str">
        <f t="shared" si="65"/>
        <v/>
      </c>
      <c r="G139" s="93" t="str">
        <f t="shared" si="65"/>
        <v/>
      </c>
      <c r="H139" s="93" t="str">
        <f t="shared" si="65"/>
        <v/>
      </c>
      <c r="I139" s="93" t="str">
        <f t="shared" si="65"/>
        <v/>
      </c>
      <c r="J139" s="93" t="str">
        <f t="shared" si="65"/>
        <v/>
      </c>
      <c r="K139" s="93" t="str">
        <f t="shared" si="65"/>
        <v/>
      </c>
      <c r="L139" s="93" t="str">
        <f t="shared" si="66"/>
        <v/>
      </c>
      <c r="M139" s="93">
        <f t="shared" si="67"/>
        <v>1</v>
      </c>
      <c r="N139" s="93" t="str">
        <f t="shared" si="68"/>
        <v/>
      </c>
      <c r="O139" s="93" t="str">
        <f t="shared" si="69"/>
        <v/>
      </c>
      <c r="P139" s="93" t="str">
        <f t="shared" si="70"/>
        <v/>
      </c>
      <c r="Q139" s="93" t="str">
        <f t="shared" si="71"/>
        <v/>
      </c>
      <c r="R139" s="93" t="str">
        <f t="shared" si="72"/>
        <v/>
      </c>
      <c r="S139" s="93">
        <f t="shared" si="73"/>
        <v>1</v>
      </c>
      <c r="T139" s="91">
        <f t="shared" si="74"/>
        <v>0</v>
      </c>
      <c r="AB139" s="93">
        <f t="shared" si="75"/>
        <v>0</v>
      </c>
      <c r="AC139" s="93">
        <f t="shared" si="76"/>
        <v>0.1</v>
      </c>
      <c r="AD139" s="93">
        <f t="shared" si="77"/>
        <v>0.1</v>
      </c>
      <c r="AE139" s="93">
        <f t="shared" si="78"/>
        <v>0.1</v>
      </c>
      <c r="AF139" s="93">
        <f t="shared" si="79"/>
        <v>0.5</v>
      </c>
      <c r="AG139" s="93">
        <f t="shared" si="80"/>
        <v>0.1</v>
      </c>
      <c r="AH139" s="93">
        <f t="shared" si="81"/>
        <v>0.125</v>
      </c>
      <c r="AI139" s="93">
        <f t="shared" si="82"/>
        <v>0.5</v>
      </c>
      <c r="AJ139" s="93">
        <f t="shared" si="83"/>
        <v>0.3</v>
      </c>
      <c r="AK139" s="93">
        <f t="shared" si="84"/>
        <v>0.4</v>
      </c>
      <c r="AN139" s="93">
        <f t="shared" si="85"/>
        <v>0</v>
      </c>
      <c r="AO139" s="91">
        <v>0</v>
      </c>
      <c r="AP139" s="91">
        <v>0</v>
      </c>
      <c r="AQ139" s="91">
        <v>0</v>
      </c>
      <c r="AR139" s="91">
        <v>0</v>
      </c>
      <c r="AS139" s="91">
        <v>0</v>
      </c>
      <c r="AT139" s="92"/>
      <c r="AV139" s="93">
        <f t="shared" si="86"/>
        <v>0.1</v>
      </c>
      <c r="AW139" s="91">
        <v>0</v>
      </c>
      <c r="AX139" s="91">
        <v>0</v>
      </c>
      <c r="AY139" s="91">
        <v>0</v>
      </c>
      <c r="AZ139" s="91">
        <v>0.5</v>
      </c>
      <c r="BA139" s="91">
        <v>0</v>
      </c>
      <c r="BB139" s="92"/>
      <c r="BD139" s="93">
        <f t="shared" si="87"/>
        <v>0.1</v>
      </c>
      <c r="BE139" s="91">
        <v>0</v>
      </c>
      <c r="BF139" s="91">
        <v>0</v>
      </c>
      <c r="BG139" s="91">
        <v>0</v>
      </c>
      <c r="BH139" s="91">
        <v>0.5</v>
      </c>
      <c r="BI139" s="91">
        <v>0</v>
      </c>
      <c r="BJ139" s="92"/>
      <c r="BL139" s="93">
        <f t="shared" si="88"/>
        <v>0.1</v>
      </c>
      <c r="BM139" s="91">
        <v>0</v>
      </c>
      <c r="BN139" s="91">
        <v>0</v>
      </c>
      <c r="BO139" s="91">
        <v>0</v>
      </c>
      <c r="BP139" s="91">
        <v>0.5</v>
      </c>
      <c r="BQ139" s="91">
        <v>0</v>
      </c>
      <c r="BR139" s="92"/>
      <c r="BT139" s="93">
        <f t="shared" si="89"/>
        <v>0.5</v>
      </c>
      <c r="BU139" s="91">
        <v>0</v>
      </c>
      <c r="BV139" s="91">
        <v>0</v>
      </c>
      <c r="BW139" s="91">
        <v>0</v>
      </c>
      <c r="BX139" s="91">
        <v>2</v>
      </c>
      <c r="BZ139" s="92"/>
      <c r="CB139" s="93">
        <f t="shared" si="90"/>
        <v>0.1</v>
      </c>
      <c r="CC139" s="91">
        <v>0</v>
      </c>
      <c r="CD139" s="91">
        <v>0</v>
      </c>
      <c r="CE139" s="91">
        <v>0</v>
      </c>
      <c r="CF139" s="91">
        <v>0.5</v>
      </c>
      <c r="CG139" s="91">
        <v>0</v>
      </c>
      <c r="CJ139" s="93">
        <f t="shared" si="91"/>
        <v>0.125</v>
      </c>
      <c r="CL139" s="91">
        <v>0</v>
      </c>
      <c r="CM139" s="91">
        <v>0</v>
      </c>
      <c r="CN139" s="91">
        <v>0.5</v>
      </c>
      <c r="CO139" s="91">
        <v>0</v>
      </c>
      <c r="CR139" s="93">
        <f t="shared" si="92"/>
        <v>0.5</v>
      </c>
      <c r="CS139" s="91">
        <v>0</v>
      </c>
      <c r="CT139" s="91">
        <v>0</v>
      </c>
      <c r="CU139" s="91">
        <v>0</v>
      </c>
      <c r="CV139" s="91">
        <v>2.5</v>
      </c>
      <c r="CW139" s="91">
        <v>0</v>
      </c>
      <c r="CZ139" s="93">
        <f t="shared" si="93"/>
        <v>0.3</v>
      </c>
      <c r="DA139" s="91">
        <v>0</v>
      </c>
      <c r="DB139" s="91">
        <v>0</v>
      </c>
      <c r="DC139" s="91">
        <v>0</v>
      </c>
      <c r="DD139" s="91">
        <v>1</v>
      </c>
      <c r="DE139" s="91">
        <v>0.5</v>
      </c>
      <c r="DH139" s="93">
        <f t="shared" si="94"/>
        <v>0.4</v>
      </c>
      <c r="DI139" s="91">
        <v>0</v>
      </c>
      <c r="DJ139" s="91">
        <v>0</v>
      </c>
      <c r="DK139" s="91">
        <v>0</v>
      </c>
      <c r="DL139" s="91">
        <v>2</v>
      </c>
      <c r="DM139" s="91">
        <v>0</v>
      </c>
    </row>
    <row r="140" spans="3:117">
      <c r="C140" s="92">
        <f t="shared" si="95"/>
        <v>45796</v>
      </c>
      <c r="D140" s="93">
        <f t="shared" si="64"/>
        <v>21.375</v>
      </c>
      <c r="E140" s="93">
        <f t="shared" si="65"/>
        <v>21.375</v>
      </c>
      <c r="F140" s="93">
        <f t="shared" si="65"/>
        <v>21.375</v>
      </c>
      <c r="G140" s="93">
        <f t="shared" si="65"/>
        <v>21.375</v>
      </c>
      <c r="H140" s="93" t="str">
        <f t="shared" si="65"/>
        <v/>
      </c>
      <c r="I140" s="93" t="str">
        <f t="shared" si="65"/>
        <v/>
      </c>
      <c r="J140" s="93" t="str">
        <f t="shared" si="65"/>
        <v/>
      </c>
      <c r="K140" s="93" t="str">
        <f t="shared" si="65"/>
        <v/>
      </c>
      <c r="L140" s="93" t="str">
        <f t="shared" si="66"/>
        <v/>
      </c>
      <c r="M140" s="93" t="str">
        <f t="shared" si="67"/>
        <v/>
      </c>
      <c r="N140" s="93" t="str">
        <f t="shared" si="68"/>
        <v/>
      </c>
      <c r="O140" s="93">
        <f t="shared" si="69"/>
        <v>3</v>
      </c>
      <c r="P140" s="93" t="str">
        <f t="shared" si="70"/>
        <v/>
      </c>
      <c r="Q140" s="93" t="str">
        <f t="shared" si="71"/>
        <v/>
      </c>
      <c r="R140" s="93" t="str">
        <f t="shared" si="72"/>
        <v/>
      </c>
      <c r="S140" s="93">
        <f t="shared" si="73"/>
        <v>3</v>
      </c>
      <c r="T140" s="91">
        <f t="shared" si="74"/>
        <v>6.7001695421209581e-002</v>
      </c>
      <c r="AB140" s="93">
        <f t="shared" si="75"/>
        <v>10.9</v>
      </c>
      <c r="AC140" s="93">
        <f t="shared" si="76"/>
        <v>11.8</v>
      </c>
      <c r="AD140" s="93">
        <f t="shared" si="77"/>
        <v>13</v>
      </c>
      <c r="AE140" s="93">
        <f t="shared" si="78"/>
        <v>15.4</v>
      </c>
      <c r="AF140" s="93">
        <f t="shared" si="79"/>
        <v>12.125</v>
      </c>
      <c r="AG140" s="93">
        <f t="shared" si="80"/>
        <v>12.8</v>
      </c>
      <c r="AH140" s="93">
        <f t="shared" si="81"/>
        <v>21.375</v>
      </c>
      <c r="AI140" s="93">
        <f t="shared" si="82"/>
        <v>23.3</v>
      </c>
      <c r="AJ140" s="93">
        <f t="shared" si="83"/>
        <v>15.4</v>
      </c>
      <c r="AK140" s="93">
        <f t="shared" si="84"/>
        <v>19.8</v>
      </c>
      <c r="AN140" s="93">
        <f t="shared" si="85"/>
        <v>10.9</v>
      </c>
      <c r="AO140" s="91">
        <v>0</v>
      </c>
      <c r="AP140" s="91">
        <v>26</v>
      </c>
      <c r="AQ140" s="91">
        <v>0</v>
      </c>
      <c r="AR140" s="91">
        <v>26</v>
      </c>
      <c r="AS140" s="91">
        <v>2.5</v>
      </c>
      <c r="AT140" s="92"/>
      <c r="AV140" s="93">
        <f t="shared" si="86"/>
        <v>11.8</v>
      </c>
      <c r="AW140" s="91">
        <v>0</v>
      </c>
      <c r="AX140" s="91">
        <v>26</v>
      </c>
      <c r="AY140" s="91">
        <v>0</v>
      </c>
      <c r="AZ140" s="91">
        <v>29.5</v>
      </c>
      <c r="BA140" s="91">
        <v>3.5</v>
      </c>
      <c r="BB140" s="92"/>
      <c r="BD140" s="93">
        <f t="shared" si="87"/>
        <v>13</v>
      </c>
      <c r="BE140" s="91">
        <v>0</v>
      </c>
      <c r="BF140" s="91">
        <v>35.5</v>
      </c>
      <c r="BG140" s="91">
        <v>0</v>
      </c>
      <c r="BH140" s="91">
        <v>25</v>
      </c>
      <c r="BI140" s="91">
        <v>4.5</v>
      </c>
      <c r="BJ140" s="92"/>
      <c r="BL140" s="93">
        <f t="shared" si="88"/>
        <v>15.4</v>
      </c>
      <c r="BM140" s="91">
        <v>0</v>
      </c>
      <c r="BN140" s="91">
        <v>50</v>
      </c>
      <c r="BO140" s="91">
        <v>0</v>
      </c>
      <c r="BP140" s="91">
        <v>21.5</v>
      </c>
      <c r="BQ140" s="91">
        <v>5.5</v>
      </c>
      <c r="BR140" s="92"/>
      <c r="BT140" s="93">
        <f t="shared" si="89"/>
        <v>12.125</v>
      </c>
      <c r="BU140" s="91">
        <v>0</v>
      </c>
      <c r="BV140" s="91">
        <v>38</v>
      </c>
      <c r="BW140" s="91">
        <v>0</v>
      </c>
      <c r="BX140" s="91">
        <v>10.5</v>
      </c>
      <c r="BZ140" s="92"/>
      <c r="CB140" s="93">
        <f t="shared" si="90"/>
        <v>12.8</v>
      </c>
      <c r="CC140" s="91">
        <v>0</v>
      </c>
      <c r="CD140" s="91">
        <v>47.5</v>
      </c>
      <c r="CE140" s="91">
        <v>0</v>
      </c>
      <c r="CF140" s="91">
        <v>12</v>
      </c>
      <c r="CG140" s="91">
        <v>4.5</v>
      </c>
      <c r="CJ140" s="93">
        <f t="shared" si="91"/>
        <v>21.375</v>
      </c>
      <c r="CL140" s="91">
        <v>51.5</v>
      </c>
      <c r="CM140" s="91">
        <v>0</v>
      </c>
      <c r="CN140" s="91">
        <v>26.5</v>
      </c>
      <c r="CO140" s="91">
        <v>7.5</v>
      </c>
      <c r="CR140" s="93">
        <f t="shared" si="92"/>
        <v>23.3</v>
      </c>
      <c r="CS140" s="91">
        <v>0</v>
      </c>
      <c r="CT140" s="91">
        <v>63.5</v>
      </c>
      <c r="CU140" s="91">
        <v>0</v>
      </c>
      <c r="CV140" s="91">
        <v>46</v>
      </c>
      <c r="CW140" s="91">
        <v>7</v>
      </c>
      <c r="CZ140" s="93">
        <f t="shared" si="93"/>
        <v>15.4</v>
      </c>
      <c r="DA140" s="91">
        <v>0</v>
      </c>
      <c r="DB140" s="91">
        <v>43</v>
      </c>
      <c r="DC140" s="91">
        <v>0</v>
      </c>
      <c r="DD140" s="91">
        <v>26.5</v>
      </c>
      <c r="DE140" s="91">
        <v>7.5</v>
      </c>
      <c r="DH140" s="93">
        <f t="shared" si="94"/>
        <v>19.8</v>
      </c>
      <c r="DI140" s="91">
        <v>0</v>
      </c>
      <c r="DJ140" s="91">
        <v>74.5</v>
      </c>
      <c r="DK140" s="91">
        <v>0</v>
      </c>
      <c r="DL140" s="91">
        <v>19</v>
      </c>
      <c r="DM140" s="91">
        <v>5.5</v>
      </c>
    </row>
    <row r="141" spans="3:117">
      <c r="C141" s="92">
        <f t="shared" si="95"/>
        <v>45797</v>
      </c>
      <c r="D141" s="93">
        <f t="shared" si="64"/>
        <v>19.375</v>
      </c>
      <c r="E141" s="93">
        <f t="shared" si="65"/>
        <v>19.375</v>
      </c>
      <c r="F141" s="93">
        <f t="shared" si="65"/>
        <v>19.375</v>
      </c>
      <c r="G141" s="93" t="str">
        <f t="shared" si="65"/>
        <v/>
      </c>
      <c r="H141" s="93" t="str">
        <f t="shared" si="65"/>
        <v/>
      </c>
      <c r="I141" s="93" t="str">
        <f t="shared" si="65"/>
        <v/>
      </c>
      <c r="J141" s="93" t="str">
        <f t="shared" si="65"/>
        <v/>
      </c>
      <c r="K141" s="93" t="str">
        <f t="shared" si="65"/>
        <v/>
      </c>
      <c r="L141" s="93" t="str">
        <f t="shared" si="66"/>
        <v/>
      </c>
      <c r="M141" s="93" t="str">
        <f t="shared" si="67"/>
        <v/>
      </c>
      <c r="N141" s="93">
        <f t="shared" si="68"/>
        <v>2</v>
      </c>
      <c r="O141" s="93" t="str">
        <f t="shared" si="69"/>
        <v/>
      </c>
      <c r="P141" s="93" t="str">
        <f t="shared" si="70"/>
        <v/>
      </c>
      <c r="Q141" s="93" t="str">
        <f t="shared" si="71"/>
        <v/>
      </c>
      <c r="R141" s="93" t="str">
        <f t="shared" si="72"/>
        <v/>
      </c>
      <c r="S141" s="93">
        <f t="shared" si="73"/>
        <v>2</v>
      </c>
      <c r="T141" s="91">
        <f t="shared" si="74"/>
        <v>4.3808800852329341e-002</v>
      </c>
      <c r="AB141" s="93">
        <f t="shared" si="75"/>
        <v>13.7</v>
      </c>
      <c r="AC141" s="93">
        <f t="shared" si="76"/>
        <v>18.899999999999999</v>
      </c>
      <c r="AD141" s="93">
        <f t="shared" si="77"/>
        <v>19.600000000000001</v>
      </c>
      <c r="AE141" s="93">
        <f t="shared" si="78"/>
        <v>20.9</v>
      </c>
      <c r="AF141" s="93">
        <f t="shared" si="79"/>
        <v>18.625</v>
      </c>
      <c r="AG141" s="93">
        <f t="shared" si="80"/>
        <v>29.9</v>
      </c>
      <c r="AH141" s="93">
        <f t="shared" si="81"/>
        <v>19.375</v>
      </c>
      <c r="AI141" s="93">
        <f t="shared" si="82"/>
        <v>26.1</v>
      </c>
      <c r="AJ141" s="93">
        <f t="shared" si="83"/>
        <v>18.3</v>
      </c>
      <c r="AK141" s="93">
        <f t="shared" si="84"/>
        <v>24.5</v>
      </c>
      <c r="AN141" s="93">
        <f t="shared" si="85"/>
        <v>13.7</v>
      </c>
      <c r="AO141" s="91">
        <v>8</v>
      </c>
      <c r="AP141" s="91">
        <v>0</v>
      </c>
      <c r="AQ141" s="91">
        <v>0</v>
      </c>
      <c r="AR141" s="91">
        <v>21.5</v>
      </c>
      <c r="AS141" s="91">
        <v>39</v>
      </c>
      <c r="AT141" s="92"/>
      <c r="AV141" s="93">
        <f t="shared" si="86"/>
        <v>18.899999999999999</v>
      </c>
      <c r="AW141" s="91">
        <v>6.5</v>
      </c>
      <c r="AX141" s="91">
        <v>0</v>
      </c>
      <c r="AY141" s="91">
        <v>0</v>
      </c>
      <c r="AZ141" s="91">
        <v>25.5</v>
      </c>
      <c r="BA141" s="91">
        <v>62.5</v>
      </c>
      <c r="BB141" s="92"/>
      <c r="BD141" s="93">
        <f t="shared" si="87"/>
        <v>19.600000000000001</v>
      </c>
      <c r="BE141" s="91">
        <v>14.5</v>
      </c>
      <c r="BF141" s="91">
        <v>0</v>
      </c>
      <c r="BG141" s="91">
        <v>0</v>
      </c>
      <c r="BH141" s="91">
        <v>33</v>
      </c>
      <c r="BI141" s="91">
        <v>50.5</v>
      </c>
      <c r="BJ141" s="92"/>
      <c r="BL141" s="93">
        <f t="shared" si="88"/>
        <v>20.9</v>
      </c>
      <c r="BM141" s="91">
        <v>15.5</v>
      </c>
      <c r="BN141" s="91">
        <v>0</v>
      </c>
      <c r="BO141" s="91">
        <v>0</v>
      </c>
      <c r="BP141" s="91">
        <v>39.5</v>
      </c>
      <c r="BQ141" s="91">
        <v>49.5</v>
      </c>
      <c r="BR141" s="92"/>
      <c r="BT141" s="93">
        <f t="shared" si="89"/>
        <v>18.625</v>
      </c>
      <c r="BU141" s="91">
        <v>18</v>
      </c>
      <c r="BV141" s="91">
        <v>1.5</v>
      </c>
      <c r="BW141" s="91">
        <v>0</v>
      </c>
      <c r="BX141" s="91">
        <v>55</v>
      </c>
      <c r="BZ141" s="92"/>
      <c r="CB141" s="93">
        <f t="shared" si="90"/>
        <v>29.9</v>
      </c>
      <c r="CC141" s="91">
        <v>16.5</v>
      </c>
      <c r="CD141" s="91">
        <v>0.5</v>
      </c>
      <c r="CE141" s="91">
        <v>0</v>
      </c>
      <c r="CF141" s="91">
        <v>57.5</v>
      </c>
      <c r="CG141" s="91">
        <v>75</v>
      </c>
      <c r="CJ141" s="93">
        <f t="shared" si="91"/>
        <v>19.375</v>
      </c>
      <c r="CL141" s="91">
        <v>1.5</v>
      </c>
      <c r="CM141" s="91">
        <v>0</v>
      </c>
      <c r="CN141" s="91">
        <v>46</v>
      </c>
      <c r="CO141" s="91">
        <v>30</v>
      </c>
      <c r="CR141" s="93">
        <f t="shared" si="92"/>
        <v>26.1</v>
      </c>
      <c r="CS141" s="91">
        <v>21.5</v>
      </c>
      <c r="CT141" s="91">
        <v>1</v>
      </c>
      <c r="CU141" s="91">
        <v>0</v>
      </c>
      <c r="CV141" s="91">
        <v>84</v>
      </c>
      <c r="CW141" s="91">
        <v>24</v>
      </c>
      <c r="CZ141" s="93">
        <f t="shared" si="93"/>
        <v>18.3</v>
      </c>
      <c r="DA141" s="91">
        <v>23</v>
      </c>
      <c r="DB141" s="91">
        <v>0</v>
      </c>
      <c r="DC141" s="91">
        <v>0</v>
      </c>
      <c r="DD141" s="91">
        <v>41.5</v>
      </c>
      <c r="DE141" s="91">
        <v>27</v>
      </c>
      <c r="DH141" s="93">
        <f t="shared" si="94"/>
        <v>24.5</v>
      </c>
      <c r="DI141" s="91">
        <v>19.5</v>
      </c>
      <c r="DJ141" s="91">
        <v>0.5</v>
      </c>
      <c r="DK141" s="91">
        <v>0</v>
      </c>
      <c r="DL141" s="91">
        <v>65.5</v>
      </c>
      <c r="DM141" s="91">
        <v>37</v>
      </c>
    </row>
    <row r="142" spans="3:117">
      <c r="C142" s="92">
        <f t="shared" si="95"/>
        <v>45798</v>
      </c>
      <c r="D142" s="93">
        <f t="shared" si="64"/>
        <v>16.5</v>
      </c>
      <c r="E142" s="93">
        <f t="shared" si="65"/>
        <v>16.5</v>
      </c>
      <c r="F142" s="93">
        <f t="shared" si="65"/>
        <v>16.5</v>
      </c>
      <c r="G142" s="93" t="str">
        <f t="shared" si="65"/>
        <v/>
      </c>
      <c r="H142" s="93" t="str">
        <f t="shared" si="65"/>
        <v/>
      </c>
      <c r="I142" s="93" t="str">
        <f t="shared" si="65"/>
        <v/>
      </c>
      <c r="J142" s="93" t="str">
        <f t="shared" si="65"/>
        <v/>
      </c>
      <c r="K142" s="93" t="str">
        <f t="shared" si="65"/>
        <v/>
      </c>
      <c r="L142" s="93" t="str">
        <f t="shared" si="66"/>
        <v/>
      </c>
      <c r="M142" s="93" t="str">
        <f t="shared" si="67"/>
        <v/>
      </c>
      <c r="N142" s="93">
        <f t="shared" si="68"/>
        <v>2</v>
      </c>
      <c r="O142" s="93" t="str">
        <f t="shared" si="69"/>
        <v/>
      </c>
      <c r="P142" s="93" t="str">
        <f t="shared" si="70"/>
        <v/>
      </c>
      <c r="Q142" s="93" t="str">
        <f t="shared" si="71"/>
        <v/>
      </c>
      <c r="R142" s="93" t="str">
        <f t="shared" si="72"/>
        <v/>
      </c>
      <c r="S142" s="93">
        <f t="shared" si="73"/>
        <v>2</v>
      </c>
      <c r="T142" s="91">
        <f t="shared" si="74"/>
        <v>4.3808800852329341e-002</v>
      </c>
      <c r="AB142" s="93">
        <f t="shared" si="75"/>
        <v>13.8</v>
      </c>
      <c r="AC142" s="93">
        <f t="shared" si="76"/>
        <v>24.1</v>
      </c>
      <c r="AD142" s="93">
        <f t="shared" si="77"/>
        <v>27.1</v>
      </c>
      <c r="AE142" s="93">
        <f t="shared" si="78"/>
        <v>31.6</v>
      </c>
      <c r="AF142" s="93">
        <f t="shared" si="79"/>
        <v>46</v>
      </c>
      <c r="AG142" s="93">
        <f t="shared" si="80"/>
        <v>33.9</v>
      </c>
      <c r="AH142" s="93">
        <f t="shared" si="81"/>
        <v>16.5</v>
      </c>
      <c r="AI142" s="93">
        <f t="shared" si="82"/>
        <v>12.3</v>
      </c>
      <c r="AJ142" s="93">
        <f t="shared" si="83"/>
        <v>12.8</v>
      </c>
      <c r="AK142" s="93">
        <f t="shared" si="84"/>
        <v>26.5</v>
      </c>
      <c r="AN142" s="93">
        <f t="shared" si="85"/>
        <v>13.8</v>
      </c>
      <c r="AO142" s="91">
        <v>35.5</v>
      </c>
      <c r="AP142" s="91">
        <v>0</v>
      </c>
      <c r="AQ142" s="91">
        <v>1.5</v>
      </c>
      <c r="AR142" s="91">
        <v>31.5</v>
      </c>
      <c r="AS142" s="91">
        <v>0.5</v>
      </c>
      <c r="AT142" s="92"/>
      <c r="AV142" s="93">
        <f t="shared" si="86"/>
        <v>24.1</v>
      </c>
      <c r="AW142" s="91">
        <v>57</v>
      </c>
      <c r="AX142" s="91">
        <v>0</v>
      </c>
      <c r="AY142" s="91">
        <v>7.5</v>
      </c>
      <c r="AZ142" s="91">
        <v>54</v>
      </c>
      <c r="BA142" s="91">
        <v>2</v>
      </c>
      <c r="BB142" s="92"/>
      <c r="BD142" s="93">
        <f t="shared" si="87"/>
        <v>27.1</v>
      </c>
      <c r="BE142" s="91">
        <v>63</v>
      </c>
      <c r="BF142" s="91">
        <v>0</v>
      </c>
      <c r="BG142" s="91">
        <v>7</v>
      </c>
      <c r="BH142" s="91">
        <v>65</v>
      </c>
      <c r="BI142" s="91">
        <v>0.5</v>
      </c>
      <c r="BJ142" s="92"/>
      <c r="BL142" s="93">
        <f t="shared" si="88"/>
        <v>31.6</v>
      </c>
      <c r="BM142" s="91">
        <v>61.5</v>
      </c>
      <c r="BN142" s="91">
        <v>0</v>
      </c>
      <c r="BO142" s="91">
        <v>23</v>
      </c>
      <c r="BP142" s="91">
        <v>73</v>
      </c>
      <c r="BQ142" s="91">
        <v>0.5</v>
      </c>
      <c r="BR142" s="92"/>
      <c r="BT142" s="93">
        <f t="shared" si="89"/>
        <v>46</v>
      </c>
      <c r="BU142" s="91">
        <v>60</v>
      </c>
      <c r="BV142" s="91">
        <v>0.5</v>
      </c>
      <c r="BW142" s="91">
        <v>3.5</v>
      </c>
      <c r="BX142" s="91">
        <v>120</v>
      </c>
      <c r="BZ142" s="92"/>
      <c r="CB142" s="93">
        <f t="shared" si="90"/>
        <v>33.9</v>
      </c>
      <c r="CC142" s="91">
        <v>53.5</v>
      </c>
      <c r="CD142" s="91">
        <v>0</v>
      </c>
      <c r="CE142" s="91">
        <v>5.5</v>
      </c>
      <c r="CF142" s="91">
        <v>106</v>
      </c>
      <c r="CG142" s="91">
        <v>4.5</v>
      </c>
      <c r="CJ142" s="93">
        <f t="shared" si="91"/>
        <v>16.5</v>
      </c>
      <c r="CL142" s="91">
        <v>0</v>
      </c>
      <c r="CM142" s="91">
        <v>4.5</v>
      </c>
      <c r="CN142" s="91">
        <v>61.5</v>
      </c>
      <c r="CO142" s="91">
        <v>0</v>
      </c>
      <c r="CR142" s="93">
        <f t="shared" si="92"/>
        <v>12.3</v>
      </c>
      <c r="CS142" s="91">
        <v>24.5</v>
      </c>
      <c r="CT142" s="91">
        <v>0</v>
      </c>
      <c r="CU142" s="91">
        <v>4</v>
      </c>
      <c r="CV142" s="91">
        <v>33</v>
      </c>
      <c r="CW142" s="91">
        <v>0</v>
      </c>
      <c r="CZ142" s="93">
        <f t="shared" si="93"/>
        <v>12.8</v>
      </c>
      <c r="DA142" s="91">
        <v>28</v>
      </c>
      <c r="DB142" s="91">
        <v>0</v>
      </c>
      <c r="DC142" s="91">
        <v>6.5</v>
      </c>
      <c r="DD142" s="91">
        <v>29.5</v>
      </c>
      <c r="DE142" s="91">
        <v>0</v>
      </c>
      <c r="DH142" s="93">
        <f t="shared" si="94"/>
        <v>26.5</v>
      </c>
      <c r="DI142" s="91">
        <v>39</v>
      </c>
      <c r="DJ142" s="91">
        <v>0</v>
      </c>
      <c r="DK142" s="91">
        <v>5.5</v>
      </c>
      <c r="DL142" s="91">
        <v>88</v>
      </c>
      <c r="DM142" s="91">
        <v>0</v>
      </c>
    </row>
    <row r="143" spans="3:117">
      <c r="C143" s="92">
        <f t="shared" si="95"/>
        <v>45799</v>
      </c>
      <c r="D143" s="93">
        <f t="shared" si="64"/>
        <v>2</v>
      </c>
      <c r="E143" s="93">
        <f t="shared" si="65"/>
        <v>2</v>
      </c>
      <c r="F143" s="93" t="str">
        <f t="shared" si="65"/>
        <v/>
      </c>
      <c r="G143" s="93" t="str">
        <f t="shared" si="65"/>
        <v/>
      </c>
      <c r="H143" s="93" t="str">
        <f t="shared" si="65"/>
        <v/>
      </c>
      <c r="I143" s="93" t="str">
        <f t="shared" si="65"/>
        <v/>
      </c>
      <c r="J143" s="93" t="str">
        <f t="shared" si="65"/>
        <v/>
      </c>
      <c r="K143" s="93" t="str">
        <f t="shared" si="65"/>
        <v/>
      </c>
      <c r="L143" s="93" t="str">
        <f t="shared" si="66"/>
        <v/>
      </c>
      <c r="M143" s="93">
        <f t="shared" si="67"/>
        <v>1</v>
      </c>
      <c r="N143" s="93" t="str">
        <f t="shared" si="68"/>
        <v/>
      </c>
      <c r="O143" s="93" t="str">
        <f t="shared" si="69"/>
        <v/>
      </c>
      <c r="P143" s="93" t="str">
        <f t="shared" si="70"/>
        <v/>
      </c>
      <c r="Q143" s="93" t="str">
        <f t="shared" si="71"/>
        <v/>
      </c>
      <c r="R143" s="93" t="str">
        <f t="shared" si="72"/>
        <v/>
      </c>
      <c r="S143" s="93">
        <f t="shared" si="73"/>
        <v>1</v>
      </c>
      <c r="T143" s="91">
        <f t="shared" si="74"/>
        <v>0</v>
      </c>
      <c r="AB143" s="93">
        <f t="shared" si="75"/>
        <v>1.9</v>
      </c>
      <c r="AC143" s="93">
        <f t="shared" si="76"/>
        <v>0.6</v>
      </c>
      <c r="AD143" s="93">
        <f t="shared" si="77"/>
        <v>0.9</v>
      </c>
      <c r="AE143" s="93">
        <f t="shared" si="78"/>
        <v>0.9</v>
      </c>
      <c r="AF143" s="93">
        <f t="shared" si="79"/>
        <v>1.125</v>
      </c>
      <c r="AG143" s="93">
        <f t="shared" si="80"/>
        <v>1.3</v>
      </c>
      <c r="AH143" s="93">
        <f t="shared" si="81"/>
        <v>2</v>
      </c>
      <c r="AI143" s="93">
        <f t="shared" si="82"/>
        <v>1.6</v>
      </c>
      <c r="AJ143" s="93">
        <f t="shared" si="83"/>
        <v>1.6</v>
      </c>
      <c r="AK143" s="93">
        <f t="shared" si="84"/>
        <v>0.9</v>
      </c>
      <c r="AN143" s="93">
        <f t="shared" si="85"/>
        <v>1.9</v>
      </c>
      <c r="AO143" s="91">
        <v>0</v>
      </c>
      <c r="AP143" s="91">
        <v>0</v>
      </c>
      <c r="AQ143" s="91">
        <v>4.5</v>
      </c>
      <c r="AR143" s="91">
        <v>4.5</v>
      </c>
      <c r="AS143" s="91">
        <v>0.5</v>
      </c>
      <c r="AT143" s="92"/>
      <c r="AV143" s="93">
        <f t="shared" si="86"/>
        <v>0.6</v>
      </c>
      <c r="AW143" s="91">
        <v>0</v>
      </c>
      <c r="AX143" s="91">
        <v>0</v>
      </c>
      <c r="AY143" s="91">
        <v>0</v>
      </c>
      <c r="AZ143" s="91">
        <v>3</v>
      </c>
      <c r="BA143" s="91">
        <v>0</v>
      </c>
      <c r="BB143" s="92"/>
      <c r="BD143" s="93">
        <f t="shared" si="87"/>
        <v>0.9</v>
      </c>
      <c r="BE143" s="91">
        <v>0</v>
      </c>
      <c r="BF143" s="91">
        <v>0</v>
      </c>
      <c r="BG143" s="91">
        <v>0.5</v>
      </c>
      <c r="BH143" s="91">
        <v>4</v>
      </c>
      <c r="BI143" s="91">
        <v>0</v>
      </c>
      <c r="BJ143" s="92"/>
      <c r="BL143" s="93">
        <f t="shared" si="88"/>
        <v>0.9</v>
      </c>
      <c r="BM143" s="91">
        <v>0</v>
      </c>
      <c r="BN143" s="91">
        <v>0</v>
      </c>
      <c r="BO143" s="91">
        <v>0.5</v>
      </c>
      <c r="BP143" s="91">
        <v>4</v>
      </c>
      <c r="BQ143" s="91">
        <v>0</v>
      </c>
      <c r="BR143" s="92"/>
      <c r="BT143" s="93">
        <f t="shared" si="89"/>
        <v>1.125</v>
      </c>
      <c r="BU143" s="91">
        <v>0</v>
      </c>
      <c r="BV143" s="91">
        <v>2.5</v>
      </c>
      <c r="BW143" s="91">
        <v>0</v>
      </c>
      <c r="BX143" s="91">
        <v>2</v>
      </c>
      <c r="BZ143" s="92"/>
      <c r="CB143" s="93">
        <f t="shared" si="90"/>
        <v>1.3</v>
      </c>
      <c r="CC143" s="91">
        <v>0</v>
      </c>
      <c r="CD143" s="91">
        <v>2.5</v>
      </c>
      <c r="CE143" s="91">
        <v>0.5</v>
      </c>
      <c r="CF143" s="91">
        <v>2.5</v>
      </c>
      <c r="CG143" s="91">
        <v>1</v>
      </c>
      <c r="CJ143" s="93">
        <f t="shared" si="91"/>
        <v>2</v>
      </c>
      <c r="CL143" s="91">
        <v>0</v>
      </c>
      <c r="CM143" s="91">
        <v>0.5</v>
      </c>
      <c r="CN143" s="91">
        <v>7.5</v>
      </c>
      <c r="CO143" s="91">
        <v>0</v>
      </c>
      <c r="CR143" s="93">
        <f t="shared" si="92"/>
        <v>1.6</v>
      </c>
      <c r="CS143" s="91">
        <v>0</v>
      </c>
      <c r="CT143" s="91">
        <v>0</v>
      </c>
      <c r="CU143" s="91">
        <v>0</v>
      </c>
      <c r="CV143" s="91">
        <v>7</v>
      </c>
      <c r="CW143" s="91">
        <v>1</v>
      </c>
      <c r="CZ143" s="93">
        <f t="shared" si="93"/>
        <v>1.6</v>
      </c>
      <c r="DA143" s="91">
        <v>0</v>
      </c>
      <c r="DB143" s="91">
        <v>0</v>
      </c>
      <c r="DC143" s="91">
        <v>0.5</v>
      </c>
      <c r="DD143" s="91">
        <v>7.5</v>
      </c>
      <c r="DE143" s="91">
        <v>0</v>
      </c>
      <c r="DH143" s="93">
        <f t="shared" si="94"/>
        <v>0.9</v>
      </c>
      <c r="DI143" s="91">
        <v>0</v>
      </c>
      <c r="DJ143" s="91">
        <v>0</v>
      </c>
      <c r="DK143" s="91">
        <v>0.5</v>
      </c>
      <c r="DL143" s="91">
        <v>3.5</v>
      </c>
      <c r="DM143" s="91">
        <v>0.5</v>
      </c>
    </row>
    <row r="144" spans="3:117">
      <c r="C144" s="92">
        <f t="shared" si="95"/>
        <v>45800</v>
      </c>
      <c r="D144" s="93">
        <f t="shared" si="64"/>
        <v>7.25</v>
      </c>
      <c r="E144" s="93">
        <f t="shared" si="65"/>
        <v>7.25</v>
      </c>
      <c r="F144" s="93" t="str">
        <f t="shared" si="65"/>
        <v/>
      </c>
      <c r="G144" s="93" t="str">
        <f t="shared" si="65"/>
        <v/>
      </c>
      <c r="H144" s="93" t="str">
        <f t="shared" si="65"/>
        <v/>
      </c>
      <c r="I144" s="93" t="str">
        <f t="shared" si="65"/>
        <v/>
      </c>
      <c r="J144" s="93" t="str">
        <f t="shared" si="65"/>
        <v/>
      </c>
      <c r="K144" s="93" t="str">
        <f t="shared" si="65"/>
        <v/>
      </c>
      <c r="L144" s="93" t="str">
        <f t="shared" si="66"/>
        <v/>
      </c>
      <c r="M144" s="93">
        <f t="shared" si="67"/>
        <v>1</v>
      </c>
      <c r="N144" s="93" t="str">
        <f t="shared" si="68"/>
        <v/>
      </c>
      <c r="O144" s="93" t="str">
        <f t="shared" si="69"/>
        <v/>
      </c>
      <c r="P144" s="93" t="str">
        <f t="shared" si="70"/>
        <v/>
      </c>
      <c r="Q144" s="93" t="str">
        <f t="shared" si="71"/>
        <v/>
      </c>
      <c r="R144" s="93" t="str">
        <f t="shared" si="72"/>
        <v/>
      </c>
      <c r="S144" s="93">
        <f t="shared" si="73"/>
        <v>1</v>
      </c>
      <c r="T144" s="91">
        <f t="shared" si="74"/>
        <v>0</v>
      </c>
      <c r="AB144" s="93">
        <f t="shared" si="75"/>
        <v>2.6</v>
      </c>
      <c r="AC144" s="93">
        <f t="shared" si="76"/>
        <v>11.4</v>
      </c>
      <c r="AD144" s="93">
        <f t="shared" si="77"/>
        <v>8.9</v>
      </c>
      <c r="AE144" s="93">
        <f t="shared" si="78"/>
        <v>11.2</v>
      </c>
      <c r="AF144" s="93">
        <f t="shared" si="79"/>
        <v>7.75</v>
      </c>
      <c r="AG144" s="93">
        <f t="shared" si="80"/>
        <v>3.9</v>
      </c>
      <c r="AH144" s="93">
        <f t="shared" si="81"/>
        <v>7.25</v>
      </c>
      <c r="AI144" s="93">
        <f t="shared" si="82"/>
        <v>1.4</v>
      </c>
      <c r="AJ144" s="93">
        <f t="shared" si="83"/>
        <v>4.3</v>
      </c>
      <c r="AK144" s="93">
        <f t="shared" si="84"/>
        <v>6.2</v>
      </c>
      <c r="AN144" s="93">
        <f t="shared" si="85"/>
        <v>2.6</v>
      </c>
      <c r="AO144" s="91">
        <v>0</v>
      </c>
      <c r="AP144" s="91">
        <v>11.5</v>
      </c>
      <c r="AQ144" s="91">
        <v>1.5</v>
      </c>
      <c r="AR144" s="91">
        <v>0</v>
      </c>
      <c r="AS144" s="91">
        <v>0</v>
      </c>
      <c r="AT144" s="92"/>
      <c r="AV144" s="93">
        <f t="shared" si="86"/>
        <v>11.4</v>
      </c>
      <c r="AW144" s="91">
        <v>0</v>
      </c>
      <c r="AX144" s="91">
        <v>56.5</v>
      </c>
      <c r="AY144" s="91">
        <v>0.5</v>
      </c>
      <c r="AZ144" s="91">
        <v>0</v>
      </c>
      <c r="BA144" s="91">
        <v>0</v>
      </c>
      <c r="BB144" s="92"/>
      <c r="BD144" s="93">
        <f t="shared" si="87"/>
        <v>8.9</v>
      </c>
      <c r="BE144" s="91">
        <v>0</v>
      </c>
      <c r="BF144" s="91">
        <v>44.5</v>
      </c>
      <c r="BG144" s="91">
        <v>0</v>
      </c>
      <c r="BH144" s="91">
        <v>0</v>
      </c>
      <c r="BI144" s="91">
        <v>0</v>
      </c>
      <c r="BJ144" s="92"/>
      <c r="BL144" s="93">
        <f t="shared" si="88"/>
        <v>11.2</v>
      </c>
      <c r="BM144" s="91">
        <v>0</v>
      </c>
      <c r="BN144" s="91">
        <v>56</v>
      </c>
      <c r="BO144" s="91">
        <v>0</v>
      </c>
      <c r="BP144" s="91">
        <v>0</v>
      </c>
      <c r="BQ144" s="91">
        <v>0</v>
      </c>
      <c r="BR144" s="92"/>
      <c r="BT144" s="93">
        <f t="shared" si="89"/>
        <v>7.75</v>
      </c>
      <c r="BU144" s="91">
        <v>0</v>
      </c>
      <c r="BV144" s="91">
        <v>27</v>
      </c>
      <c r="BW144" s="91">
        <v>4</v>
      </c>
      <c r="BX144" s="91">
        <v>0</v>
      </c>
      <c r="BZ144" s="92"/>
      <c r="CB144" s="93">
        <f t="shared" si="90"/>
        <v>3.9</v>
      </c>
      <c r="CC144" s="91">
        <v>0</v>
      </c>
      <c r="CD144" s="91">
        <v>17</v>
      </c>
      <c r="CE144" s="91">
        <v>2.5</v>
      </c>
      <c r="CF144" s="91">
        <v>0</v>
      </c>
      <c r="CG144" s="91">
        <v>0</v>
      </c>
      <c r="CJ144" s="93">
        <f t="shared" si="91"/>
        <v>7.25</v>
      </c>
      <c r="CL144" s="91">
        <v>28</v>
      </c>
      <c r="CM144" s="91">
        <v>1</v>
      </c>
      <c r="CN144" s="91">
        <v>0</v>
      </c>
      <c r="CO144" s="91">
        <v>0</v>
      </c>
      <c r="CR144" s="93">
        <f t="shared" si="92"/>
        <v>1.4</v>
      </c>
      <c r="CS144" s="91">
        <v>0</v>
      </c>
      <c r="CT144" s="91">
        <v>5.5</v>
      </c>
      <c r="CU144" s="91">
        <v>1.5</v>
      </c>
      <c r="CV144" s="91">
        <v>0</v>
      </c>
      <c r="CW144" s="91">
        <v>0</v>
      </c>
      <c r="CZ144" s="93">
        <f t="shared" si="93"/>
        <v>4.3</v>
      </c>
      <c r="DA144" s="91">
        <v>0</v>
      </c>
      <c r="DB144" s="91">
        <v>20.5</v>
      </c>
      <c r="DC144" s="91">
        <v>1</v>
      </c>
      <c r="DD144" s="91">
        <v>0</v>
      </c>
      <c r="DE144" s="91">
        <v>0</v>
      </c>
      <c r="DH144" s="93">
        <f t="shared" si="94"/>
        <v>6.2</v>
      </c>
      <c r="DI144" s="91">
        <v>0</v>
      </c>
      <c r="DJ144" s="91">
        <v>30.5</v>
      </c>
      <c r="DK144" s="91">
        <v>0.5</v>
      </c>
      <c r="DL144" s="91">
        <v>0</v>
      </c>
      <c r="DM144" s="91">
        <v>0</v>
      </c>
    </row>
    <row r="145" spans="3:117">
      <c r="C145" s="92">
        <f t="shared" si="95"/>
        <v>45801</v>
      </c>
      <c r="D145" s="93">
        <f t="shared" si="64"/>
        <v>0.75</v>
      </c>
      <c r="E145" s="93">
        <f t="shared" si="65"/>
        <v>0.75</v>
      </c>
      <c r="F145" s="93" t="str">
        <f t="shared" si="65"/>
        <v/>
      </c>
      <c r="G145" s="93" t="str">
        <f t="shared" si="65"/>
        <v/>
      </c>
      <c r="H145" s="93" t="str">
        <f t="shared" si="65"/>
        <v/>
      </c>
      <c r="I145" s="93" t="str">
        <f t="shared" si="65"/>
        <v/>
      </c>
      <c r="J145" s="93" t="str">
        <f t="shared" si="65"/>
        <v/>
      </c>
      <c r="K145" s="93" t="str">
        <f t="shared" si="65"/>
        <v/>
      </c>
      <c r="L145" s="93" t="str">
        <f t="shared" si="66"/>
        <v/>
      </c>
      <c r="M145" s="93">
        <f t="shared" si="67"/>
        <v>1</v>
      </c>
      <c r="N145" s="93" t="str">
        <f t="shared" si="68"/>
        <v/>
      </c>
      <c r="O145" s="93" t="str">
        <f t="shared" si="69"/>
        <v/>
      </c>
      <c r="P145" s="93" t="str">
        <f t="shared" si="70"/>
        <v/>
      </c>
      <c r="Q145" s="93" t="str">
        <f t="shared" si="71"/>
        <v/>
      </c>
      <c r="R145" s="93" t="str">
        <f t="shared" si="72"/>
        <v/>
      </c>
      <c r="S145" s="93">
        <f t="shared" si="73"/>
        <v>1</v>
      </c>
      <c r="T145" s="91">
        <f t="shared" si="74"/>
        <v>0</v>
      </c>
      <c r="AB145" s="93">
        <f t="shared" si="75"/>
        <v>0</v>
      </c>
      <c r="AC145" s="93">
        <f t="shared" si="76"/>
        <v>0</v>
      </c>
      <c r="AD145" s="93">
        <f t="shared" si="77"/>
        <v>0</v>
      </c>
      <c r="AE145" s="93">
        <f t="shared" si="78"/>
        <v>0</v>
      </c>
      <c r="AF145" s="93">
        <f t="shared" si="79"/>
        <v>0.5</v>
      </c>
      <c r="AG145" s="93">
        <f t="shared" si="80"/>
        <v>0.1</v>
      </c>
      <c r="AH145" s="93">
        <f t="shared" si="81"/>
        <v>0.75</v>
      </c>
      <c r="AI145" s="93">
        <f t="shared" si="82"/>
        <v>0.8</v>
      </c>
      <c r="AJ145" s="93">
        <f t="shared" si="83"/>
        <v>0.3</v>
      </c>
      <c r="AK145" s="93">
        <f t="shared" si="84"/>
        <v>0.2</v>
      </c>
      <c r="AN145" s="93">
        <f t="shared" si="85"/>
        <v>0</v>
      </c>
      <c r="AO145" s="91">
        <v>0</v>
      </c>
      <c r="AP145" s="91">
        <v>0</v>
      </c>
      <c r="AQ145" s="91">
        <v>0</v>
      </c>
      <c r="AR145" s="91">
        <v>0</v>
      </c>
      <c r="AS145" s="91">
        <v>0</v>
      </c>
      <c r="AT145" s="92"/>
      <c r="AV145" s="93">
        <f t="shared" si="86"/>
        <v>0</v>
      </c>
      <c r="AW145" s="91">
        <v>0</v>
      </c>
      <c r="AX145" s="91">
        <v>0</v>
      </c>
      <c r="AY145" s="91">
        <v>0</v>
      </c>
      <c r="AZ145" s="91">
        <v>0</v>
      </c>
      <c r="BA145" s="91">
        <v>0</v>
      </c>
      <c r="BB145" s="92"/>
      <c r="BD145" s="93">
        <f t="shared" si="87"/>
        <v>0</v>
      </c>
      <c r="BE145" s="91">
        <v>0</v>
      </c>
      <c r="BF145" s="91">
        <v>0</v>
      </c>
      <c r="BG145" s="91">
        <v>0</v>
      </c>
      <c r="BH145" s="91">
        <v>0</v>
      </c>
      <c r="BI145" s="91">
        <v>0</v>
      </c>
      <c r="BJ145" s="92"/>
      <c r="BL145" s="93">
        <f t="shared" si="88"/>
        <v>0</v>
      </c>
      <c r="BM145" s="91">
        <v>0</v>
      </c>
      <c r="BN145" s="91">
        <v>0</v>
      </c>
      <c r="BO145" s="91">
        <v>0</v>
      </c>
      <c r="BP145" s="91">
        <v>0</v>
      </c>
      <c r="BQ145" s="91">
        <v>0</v>
      </c>
      <c r="BR145" s="92"/>
      <c r="BT145" s="93">
        <f t="shared" si="89"/>
        <v>0.5</v>
      </c>
      <c r="BU145" s="91">
        <v>0</v>
      </c>
      <c r="BV145" s="91">
        <v>0</v>
      </c>
      <c r="BW145" s="91">
        <v>0</v>
      </c>
      <c r="BX145" s="91">
        <v>2</v>
      </c>
      <c r="BZ145" s="92"/>
      <c r="CB145" s="93">
        <f t="shared" si="90"/>
        <v>0.1</v>
      </c>
      <c r="CC145" s="91">
        <v>0</v>
      </c>
      <c r="CD145" s="91">
        <v>0.5</v>
      </c>
      <c r="CE145" s="91">
        <v>0</v>
      </c>
      <c r="CF145" s="91">
        <v>0</v>
      </c>
      <c r="CG145" s="91">
        <v>0</v>
      </c>
      <c r="CJ145" s="93">
        <f t="shared" si="91"/>
        <v>0.75</v>
      </c>
      <c r="CL145" s="91">
        <v>0</v>
      </c>
      <c r="CM145" s="91">
        <v>1</v>
      </c>
      <c r="CN145" s="91">
        <v>2</v>
      </c>
      <c r="CO145" s="91">
        <v>0</v>
      </c>
      <c r="CR145" s="93">
        <f t="shared" si="92"/>
        <v>0.8</v>
      </c>
      <c r="CS145" s="91">
        <v>0</v>
      </c>
      <c r="CT145" s="91">
        <v>0</v>
      </c>
      <c r="CU145" s="91">
        <v>0</v>
      </c>
      <c r="CV145" s="91">
        <v>4</v>
      </c>
      <c r="CW145" s="91">
        <v>0</v>
      </c>
      <c r="CZ145" s="93">
        <f t="shared" si="93"/>
        <v>0.3</v>
      </c>
      <c r="DA145" s="91">
        <v>0</v>
      </c>
      <c r="DB145" s="91">
        <v>0</v>
      </c>
      <c r="DC145" s="91">
        <v>0</v>
      </c>
      <c r="DD145" s="91">
        <v>1.5</v>
      </c>
      <c r="DE145" s="91">
        <v>0</v>
      </c>
      <c r="DH145" s="93">
        <f t="shared" si="94"/>
        <v>0.2</v>
      </c>
      <c r="DI145" s="91">
        <v>0</v>
      </c>
      <c r="DJ145" s="91">
        <v>0</v>
      </c>
      <c r="DK145" s="91">
        <v>0</v>
      </c>
      <c r="DL145" s="91">
        <v>1</v>
      </c>
      <c r="DM145" s="91">
        <v>0</v>
      </c>
    </row>
    <row r="146" spans="3:117">
      <c r="C146" s="92">
        <f t="shared" si="95"/>
        <v>45802</v>
      </c>
      <c r="D146" s="93">
        <f t="shared" si="64"/>
        <v>0</v>
      </c>
      <c r="E146" s="93" t="str">
        <f t="shared" si="65"/>
        <v/>
      </c>
      <c r="F146" s="93" t="str">
        <f t="shared" si="65"/>
        <v/>
      </c>
      <c r="G146" s="93" t="str">
        <f t="shared" si="65"/>
        <v/>
      </c>
      <c r="H146" s="93" t="str">
        <f t="shared" si="65"/>
        <v/>
      </c>
      <c r="I146" s="93" t="str">
        <f t="shared" si="65"/>
        <v/>
      </c>
      <c r="J146" s="93" t="str">
        <f t="shared" si="65"/>
        <v/>
      </c>
      <c r="K146" s="93" t="str">
        <f t="shared" si="65"/>
        <v/>
      </c>
      <c r="L146" s="93">
        <f t="shared" si="66"/>
        <v>0</v>
      </c>
      <c r="M146" s="93" t="str">
        <f t="shared" si="67"/>
        <v/>
      </c>
      <c r="N146" s="93" t="str">
        <f t="shared" si="68"/>
        <v/>
      </c>
      <c r="O146" s="93" t="str">
        <f t="shared" si="69"/>
        <v/>
      </c>
      <c r="P146" s="93" t="str">
        <f t="shared" si="70"/>
        <v/>
      </c>
      <c r="Q146" s="93" t="str">
        <f t="shared" si="71"/>
        <v/>
      </c>
      <c r="R146" s="93" t="str">
        <f t="shared" si="72"/>
        <v/>
      </c>
      <c r="S146" s="93">
        <f t="shared" si="73"/>
        <v>0</v>
      </c>
      <c r="T146" s="91">
        <f t="shared" si="74"/>
        <v>0</v>
      </c>
      <c r="AB146" s="93">
        <f t="shared" si="75"/>
        <v>0</v>
      </c>
      <c r="AC146" s="93">
        <f t="shared" si="76"/>
        <v>0</v>
      </c>
      <c r="AD146" s="93">
        <f t="shared" si="77"/>
        <v>0</v>
      </c>
      <c r="AE146" s="93">
        <f t="shared" si="78"/>
        <v>0</v>
      </c>
      <c r="AF146" s="93">
        <f t="shared" si="79"/>
        <v>0.125</v>
      </c>
      <c r="AG146" s="93">
        <f t="shared" si="80"/>
        <v>0.1</v>
      </c>
      <c r="AH146" s="93">
        <f t="shared" si="81"/>
        <v>0</v>
      </c>
      <c r="AI146" s="93">
        <f t="shared" si="82"/>
        <v>0</v>
      </c>
      <c r="AJ146" s="93">
        <f t="shared" si="83"/>
        <v>0.1</v>
      </c>
      <c r="AK146" s="93">
        <f t="shared" si="84"/>
        <v>0</v>
      </c>
      <c r="AN146" s="93">
        <f t="shared" si="85"/>
        <v>0</v>
      </c>
      <c r="AO146" s="91">
        <v>0</v>
      </c>
      <c r="AP146" s="91">
        <v>0</v>
      </c>
      <c r="AQ146" s="91">
        <v>0</v>
      </c>
      <c r="AR146" s="91">
        <v>0</v>
      </c>
      <c r="AS146" s="91">
        <v>0</v>
      </c>
      <c r="AT146" s="92"/>
      <c r="AV146" s="93">
        <f t="shared" si="86"/>
        <v>0</v>
      </c>
      <c r="AW146" s="91">
        <v>0</v>
      </c>
      <c r="AX146" s="91">
        <v>0</v>
      </c>
      <c r="AY146" s="91">
        <v>0</v>
      </c>
      <c r="AZ146" s="91">
        <v>0</v>
      </c>
      <c r="BA146" s="91">
        <v>0</v>
      </c>
      <c r="BB146" s="92"/>
      <c r="BD146" s="93">
        <f t="shared" si="87"/>
        <v>0</v>
      </c>
      <c r="BE146" s="91">
        <v>0</v>
      </c>
      <c r="BF146" s="91">
        <v>0</v>
      </c>
      <c r="BG146" s="91">
        <v>0</v>
      </c>
      <c r="BH146" s="91">
        <v>0</v>
      </c>
      <c r="BI146" s="91">
        <v>0</v>
      </c>
      <c r="BJ146" s="92"/>
      <c r="BL146" s="93">
        <f t="shared" si="88"/>
        <v>0</v>
      </c>
      <c r="BM146" s="91">
        <v>0</v>
      </c>
      <c r="BN146" s="91">
        <v>0</v>
      </c>
      <c r="BO146" s="91">
        <v>0</v>
      </c>
      <c r="BP146" s="91">
        <v>0</v>
      </c>
      <c r="BQ146" s="91">
        <v>0</v>
      </c>
      <c r="BR146" s="92"/>
      <c r="BT146" s="93">
        <f t="shared" si="89"/>
        <v>0.125</v>
      </c>
      <c r="BU146" s="91">
        <v>0</v>
      </c>
      <c r="BV146" s="91">
        <v>0.5</v>
      </c>
      <c r="BW146" s="91">
        <v>0</v>
      </c>
      <c r="BX146" s="91">
        <v>0</v>
      </c>
      <c r="BZ146" s="92"/>
      <c r="CB146" s="93">
        <f t="shared" si="90"/>
        <v>0.1</v>
      </c>
      <c r="CC146" s="91">
        <v>0</v>
      </c>
      <c r="CD146" s="91">
        <v>0.5</v>
      </c>
      <c r="CE146" s="91">
        <v>0</v>
      </c>
      <c r="CF146" s="91">
        <v>0</v>
      </c>
      <c r="CG146" s="91">
        <v>0</v>
      </c>
      <c r="CJ146" s="93">
        <f t="shared" si="91"/>
        <v>0</v>
      </c>
      <c r="CL146" s="91">
        <v>0</v>
      </c>
      <c r="CM146" s="91">
        <v>0</v>
      </c>
      <c r="CN146" s="91">
        <v>0</v>
      </c>
      <c r="CO146" s="91">
        <v>0</v>
      </c>
      <c r="CR146" s="93">
        <f t="shared" si="92"/>
        <v>0</v>
      </c>
      <c r="CS146" s="91">
        <v>0</v>
      </c>
      <c r="CT146" s="91">
        <v>0</v>
      </c>
      <c r="CU146" s="91">
        <v>0</v>
      </c>
      <c r="CV146" s="91">
        <v>0</v>
      </c>
      <c r="CW146" s="91">
        <v>0</v>
      </c>
      <c r="CZ146" s="93">
        <f t="shared" si="93"/>
        <v>0.1</v>
      </c>
      <c r="DA146" s="91">
        <v>0</v>
      </c>
      <c r="DB146" s="91">
        <v>0</v>
      </c>
      <c r="DC146" s="91">
        <v>0</v>
      </c>
      <c r="DD146" s="91">
        <v>0.5</v>
      </c>
      <c r="DE146" s="91">
        <v>0</v>
      </c>
      <c r="DH146" s="93">
        <f t="shared" si="94"/>
        <v>0</v>
      </c>
      <c r="DI146" s="91">
        <v>0</v>
      </c>
      <c r="DJ146" s="91">
        <v>0</v>
      </c>
      <c r="DK146" s="91">
        <v>0</v>
      </c>
      <c r="DL146" s="91">
        <v>0</v>
      </c>
      <c r="DM146" s="91">
        <v>0</v>
      </c>
    </row>
    <row r="147" spans="3:117">
      <c r="C147" s="92">
        <f t="shared" si="95"/>
        <v>45803</v>
      </c>
      <c r="D147" s="93">
        <f t="shared" si="64"/>
        <v>1.5</v>
      </c>
      <c r="E147" s="93">
        <f t="shared" si="65"/>
        <v>1.5</v>
      </c>
      <c r="F147" s="93" t="str">
        <f t="shared" si="65"/>
        <v/>
      </c>
      <c r="G147" s="93" t="str">
        <f t="shared" si="65"/>
        <v/>
      </c>
      <c r="H147" s="93" t="str">
        <f t="shared" si="65"/>
        <v/>
      </c>
      <c r="I147" s="93" t="str">
        <f t="shared" si="65"/>
        <v/>
      </c>
      <c r="J147" s="93" t="str">
        <f t="shared" si="65"/>
        <v/>
      </c>
      <c r="K147" s="93" t="str">
        <f t="shared" si="65"/>
        <v/>
      </c>
      <c r="L147" s="93" t="str">
        <f t="shared" si="66"/>
        <v/>
      </c>
      <c r="M147" s="93">
        <f t="shared" si="67"/>
        <v>1</v>
      </c>
      <c r="N147" s="93" t="str">
        <f t="shared" si="68"/>
        <v/>
      </c>
      <c r="O147" s="93" t="str">
        <f t="shared" si="69"/>
        <v/>
      </c>
      <c r="P147" s="93" t="str">
        <f t="shared" si="70"/>
        <v/>
      </c>
      <c r="Q147" s="93" t="str">
        <f t="shared" si="71"/>
        <v/>
      </c>
      <c r="R147" s="93" t="str">
        <f t="shared" si="72"/>
        <v/>
      </c>
      <c r="S147" s="93">
        <f t="shared" si="73"/>
        <v>1</v>
      </c>
      <c r="T147" s="91">
        <f t="shared" si="74"/>
        <v>0</v>
      </c>
      <c r="AB147" s="93">
        <f t="shared" si="75"/>
        <v>0.4</v>
      </c>
      <c r="AC147" s="93">
        <f t="shared" si="76"/>
        <v>0.4</v>
      </c>
      <c r="AD147" s="93">
        <f t="shared" si="77"/>
        <v>0.3</v>
      </c>
      <c r="AE147" s="93">
        <f t="shared" si="78"/>
        <v>1.2</v>
      </c>
      <c r="AF147" s="93">
        <f t="shared" si="79"/>
        <v>2.5</v>
      </c>
      <c r="AG147" s="93">
        <f t="shared" si="80"/>
        <v>2</v>
      </c>
      <c r="AH147" s="93">
        <f t="shared" si="81"/>
        <v>1.5</v>
      </c>
      <c r="AI147" s="93">
        <f t="shared" si="82"/>
        <v>0.2</v>
      </c>
      <c r="AJ147" s="93">
        <f t="shared" si="83"/>
        <v>3</v>
      </c>
      <c r="AK147" s="93">
        <f t="shared" si="84"/>
        <v>4.7</v>
      </c>
      <c r="AN147" s="93">
        <f t="shared" si="85"/>
        <v>0.4</v>
      </c>
      <c r="AO147" s="91">
        <v>1</v>
      </c>
      <c r="AP147" s="91">
        <v>0</v>
      </c>
      <c r="AQ147" s="91">
        <v>1</v>
      </c>
      <c r="AR147" s="91">
        <v>0</v>
      </c>
      <c r="AS147" s="91">
        <v>0</v>
      </c>
      <c r="AT147" s="92"/>
      <c r="AV147" s="93">
        <f t="shared" si="86"/>
        <v>0.4</v>
      </c>
      <c r="AW147" s="91">
        <v>0.5</v>
      </c>
      <c r="AX147" s="91">
        <v>0</v>
      </c>
      <c r="AY147" s="91">
        <v>1.5</v>
      </c>
      <c r="AZ147" s="91">
        <v>0</v>
      </c>
      <c r="BA147" s="91">
        <v>0</v>
      </c>
      <c r="BB147" s="92"/>
      <c r="BD147" s="93">
        <f t="shared" si="87"/>
        <v>0.3</v>
      </c>
      <c r="BE147" s="91">
        <v>0</v>
      </c>
      <c r="BF147" s="91">
        <v>0</v>
      </c>
      <c r="BG147" s="91">
        <v>1.5</v>
      </c>
      <c r="BH147" s="91">
        <v>0</v>
      </c>
      <c r="BI147" s="91">
        <v>0</v>
      </c>
      <c r="BJ147" s="92"/>
      <c r="BL147" s="93">
        <f t="shared" si="88"/>
        <v>1.2</v>
      </c>
      <c r="BM147" s="91">
        <v>0</v>
      </c>
      <c r="BN147" s="91">
        <v>0</v>
      </c>
      <c r="BO147" s="91">
        <v>6</v>
      </c>
      <c r="BP147" s="91">
        <v>0</v>
      </c>
      <c r="BQ147" s="91">
        <v>0</v>
      </c>
      <c r="BR147" s="92"/>
      <c r="BT147" s="93">
        <f t="shared" si="89"/>
        <v>2.5</v>
      </c>
      <c r="BU147" s="91">
        <v>0</v>
      </c>
      <c r="BV147" s="91">
        <v>0</v>
      </c>
      <c r="BW147" s="91">
        <v>10</v>
      </c>
      <c r="BX147" s="91">
        <v>0</v>
      </c>
      <c r="BZ147" s="92"/>
      <c r="CB147" s="93">
        <f t="shared" si="90"/>
        <v>2</v>
      </c>
      <c r="CC147" s="91">
        <v>0</v>
      </c>
      <c r="CD147" s="91">
        <v>0</v>
      </c>
      <c r="CE147" s="91">
        <v>10</v>
      </c>
      <c r="CF147" s="91">
        <v>0</v>
      </c>
      <c r="CG147" s="91">
        <v>0</v>
      </c>
      <c r="CJ147" s="93">
        <f t="shared" si="91"/>
        <v>1.5</v>
      </c>
      <c r="CL147" s="91">
        <v>0</v>
      </c>
      <c r="CM147" s="91">
        <v>6</v>
      </c>
      <c r="CN147" s="91">
        <v>0</v>
      </c>
      <c r="CO147" s="91">
        <v>0</v>
      </c>
      <c r="CR147" s="93">
        <f t="shared" si="92"/>
        <v>0.2</v>
      </c>
      <c r="CS147" s="91">
        <v>0</v>
      </c>
      <c r="CT147" s="91">
        <v>0</v>
      </c>
      <c r="CU147" s="91">
        <v>1</v>
      </c>
      <c r="CV147" s="91">
        <v>0</v>
      </c>
      <c r="CW147" s="91">
        <v>0</v>
      </c>
      <c r="CZ147" s="93">
        <f t="shared" si="93"/>
        <v>3</v>
      </c>
      <c r="DA147" s="91">
        <v>0</v>
      </c>
      <c r="DB147" s="91">
        <v>0</v>
      </c>
      <c r="DC147" s="91">
        <v>15</v>
      </c>
      <c r="DD147" s="91">
        <v>0</v>
      </c>
      <c r="DE147" s="91">
        <v>0</v>
      </c>
      <c r="DH147" s="93">
        <f t="shared" si="94"/>
        <v>4.7</v>
      </c>
      <c r="DI147" s="91">
        <v>0</v>
      </c>
      <c r="DJ147" s="91">
        <v>0</v>
      </c>
      <c r="DK147" s="91">
        <v>23.5</v>
      </c>
      <c r="DL147" s="91">
        <v>0</v>
      </c>
      <c r="DM147" s="91">
        <v>0</v>
      </c>
    </row>
    <row r="148" spans="3:117">
      <c r="C148" s="92">
        <f t="shared" si="95"/>
        <v>45804</v>
      </c>
      <c r="D148" s="93">
        <f t="shared" si="64"/>
        <v>26.25</v>
      </c>
      <c r="E148" s="93">
        <f t="shared" si="65"/>
        <v>26.25</v>
      </c>
      <c r="F148" s="93">
        <f t="shared" si="65"/>
        <v>26.25</v>
      </c>
      <c r="G148" s="93">
        <f t="shared" si="65"/>
        <v>26.25</v>
      </c>
      <c r="H148" s="93" t="str">
        <f t="shared" si="65"/>
        <v/>
      </c>
      <c r="I148" s="93" t="str">
        <f t="shared" si="65"/>
        <v/>
      </c>
      <c r="J148" s="93" t="str">
        <f t="shared" si="65"/>
        <v/>
      </c>
      <c r="K148" s="93" t="str">
        <f t="shared" si="65"/>
        <v/>
      </c>
      <c r="L148" s="93" t="str">
        <f t="shared" si="66"/>
        <v/>
      </c>
      <c r="M148" s="93" t="str">
        <f t="shared" si="67"/>
        <v/>
      </c>
      <c r="N148" s="93" t="str">
        <f t="shared" si="68"/>
        <v/>
      </c>
      <c r="O148" s="93">
        <f t="shared" si="69"/>
        <v>3</v>
      </c>
      <c r="P148" s="93" t="str">
        <f t="shared" si="70"/>
        <v/>
      </c>
      <c r="Q148" s="93" t="str">
        <f t="shared" si="71"/>
        <v/>
      </c>
      <c r="R148" s="93" t="str">
        <f t="shared" si="72"/>
        <v/>
      </c>
      <c r="S148" s="93">
        <f t="shared" si="73"/>
        <v>3</v>
      </c>
      <c r="T148" s="91">
        <f t="shared" si="74"/>
        <v>6.7001695421209581e-002</v>
      </c>
      <c r="AB148" s="93">
        <f t="shared" si="75"/>
        <v>16.7</v>
      </c>
      <c r="AC148" s="93">
        <f t="shared" si="76"/>
        <v>26.4</v>
      </c>
      <c r="AD148" s="93">
        <f t="shared" si="77"/>
        <v>35.1</v>
      </c>
      <c r="AE148" s="93">
        <f t="shared" si="78"/>
        <v>31.9</v>
      </c>
      <c r="AF148" s="93">
        <f t="shared" si="79"/>
        <v>47.75</v>
      </c>
      <c r="AG148" s="93">
        <f t="shared" si="80"/>
        <v>36.9</v>
      </c>
      <c r="AH148" s="93">
        <f t="shared" si="81"/>
        <v>26.25</v>
      </c>
      <c r="AI148" s="93">
        <f t="shared" si="82"/>
        <v>15.1</v>
      </c>
      <c r="AJ148" s="93">
        <f t="shared" si="83"/>
        <v>17.5</v>
      </c>
      <c r="AK148" s="93">
        <f t="shared" si="84"/>
        <v>27.5</v>
      </c>
      <c r="AN148" s="93">
        <f t="shared" si="85"/>
        <v>16.7</v>
      </c>
      <c r="AO148" s="91">
        <v>0</v>
      </c>
      <c r="AP148" s="91">
        <v>0</v>
      </c>
      <c r="AQ148" s="91">
        <v>17</v>
      </c>
      <c r="AR148" s="91">
        <v>66.5</v>
      </c>
      <c r="AS148" s="91">
        <v>0</v>
      </c>
      <c r="AT148" s="92"/>
      <c r="AV148" s="93">
        <f t="shared" si="86"/>
        <v>26.4</v>
      </c>
      <c r="AW148" s="91">
        <v>0.5</v>
      </c>
      <c r="AX148" s="91">
        <v>0</v>
      </c>
      <c r="AY148" s="91">
        <v>61</v>
      </c>
      <c r="AZ148" s="91">
        <v>70.5</v>
      </c>
      <c r="BA148" s="91">
        <v>0</v>
      </c>
      <c r="BB148" s="92"/>
      <c r="BD148" s="93">
        <f t="shared" si="87"/>
        <v>35.1</v>
      </c>
      <c r="BE148" s="91">
        <v>0</v>
      </c>
      <c r="BF148" s="91">
        <v>0</v>
      </c>
      <c r="BG148" s="91">
        <v>100.5</v>
      </c>
      <c r="BH148" s="91">
        <v>75</v>
      </c>
      <c r="BI148" s="91">
        <v>0</v>
      </c>
      <c r="BJ148" s="92"/>
      <c r="BL148" s="93">
        <f t="shared" si="88"/>
        <v>31.9</v>
      </c>
      <c r="BM148" s="91">
        <v>0</v>
      </c>
      <c r="BN148" s="91">
        <v>0</v>
      </c>
      <c r="BO148" s="91">
        <v>76</v>
      </c>
      <c r="BP148" s="91">
        <v>83.5</v>
      </c>
      <c r="BQ148" s="91">
        <v>0</v>
      </c>
      <c r="BR148" s="92"/>
      <c r="BT148" s="93">
        <f t="shared" si="89"/>
        <v>47.75</v>
      </c>
      <c r="BU148" s="91">
        <v>0</v>
      </c>
      <c r="BV148" s="91">
        <v>0</v>
      </c>
      <c r="BW148" s="91">
        <v>100.5</v>
      </c>
      <c r="BX148" s="91">
        <v>90.5</v>
      </c>
      <c r="BZ148" s="92"/>
      <c r="CB148" s="93">
        <f t="shared" si="90"/>
        <v>36.9</v>
      </c>
      <c r="CC148" s="91">
        <v>0</v>
      </c>
      <c r="CD148" s="91">
        <v>0</v>
      </c>
      <c r="CE148" s="91">
        <v>104</v>
      </c>
      <c r="CF148" s="91">
        <v>80.5</v>
      </c>
      <c r="CG148" s="91">
        <v>0</v>
      </c>
      <c r="CJ148" s="93">
        <f t="shared" si="91"/>
        <v>26.25</v>
      </c>
      <c r="CL148" s="91">
        <v>0</v>
      </c>
      <c r="CM148" s="91">
        <v>55.5</v>
      </c>
      <c r="CN148" s="91">
        <v>49.5</v>
      </c>
      <c r="CO148" s="91">
        <v>0</v>
      </c>
      <c r="CR148" s="93">
        <f t="shared" si="92"/>
        <v>15.1</v>
      </c>
      <c r="CS148" s="91">
        <v>0</v>
      </c>
      <c r="CT148" s="91">
        <v>0</v>
      </c>
      <c r="CU148" s="91">
        <v>20</v>
      </c>
      <c r="CV148" s="91">
        <v>55.5</v>
      </c>
      <c r="CW148" s="91">
        <v>0</v>
      </c>
      <c r="CZ148" s="93">
        <f t="shared" si="93"/>
        <v>17.5</v>
      </c>
      <c r="DA148" s="91">
        <v>0</v>
      </c>
      <c r="DB148" s="91">
        <v>0</v>
      </c>
      <c r="DC148" s="91">
        <v>45.5</v>
      </c>
      <c r="DD148" s="91">
        <v>42</v>
      </c>
      <c r="DE148" s="91">
        <v>0</v>
      </c>
      <c r="DH148" s="93">
        <f t="shared" si="94"/>
        <v>27.5</v>
      </c>
      <c r="DI148" s="91">
        <v>0</v>
      </c>
      <c r="DJ148" s="91">
        <v>0</v>
      </c>
      <c r="DK148" s="91">
        <v>96</v>
      </c>
      <c r="DL148" s="91">
        <v>41.5</v>
      </c>
      <c r="DM148" s="91">
        <v>0</v>
      </c>
    </row>
    <row r="149" spans="3:117">
      <c r="C149" s="92">
        <f t="shared" si="95"/>
        <v>45805</v>
      </c>
      <c r="D149" s="93">
        <f t="shared" si="64"/>
        <v>0</v>
      </c>
      <c r="E149" s="93" t="str">
        <f t="shared" si="65"/>
        <v/>
      </c>
      <c r="F149" s="93" t="str">
        <f t="shared" si="65"/>
        <v/>
      </c>
      <c r="G149" s="93" t="str">
        <f t="shared" si="65"/>
        <v/>
      </c>
      <c r="H149" s="93" t="str">
        <f t="shared" si="65"/>
        <v/>
      </c>
      <c r="I149" s="93" t="str">
        <f t="shared" si="65"/>
        <v/>
      </c>
      <c r="J149" s="93" t="str">
        <f t="shared" si="65"/>
        <v/>
      </c>
      <c r="K149" s="93" t="str">
        <f t="shared" si="65"/>
        <v/>
      </c>
      <c r="L149" s="93">
        <f t="shared" si="66"/>
        <v>0</v>
      </c>
      <c r="M149" s="93" t="str">
        <f t="shared" si="67"/>
        <v/>
      </c>
      <c r="N149" s="93" t="str">
        <f t="shared" si="68"/>
        <v/>
      </c>
      <c r="O149" s="93" t="str">
        <f t="shared" si="69"/>
        <v/>
      </c>
      <c r="P149" s="93" t="str">
        <f t="shared" si="70"/>
        <v/>
      </c>
      <c r="Q149" s="93" t="str">
        <f t="shared" si="71"/>
        <v/>
      </c>
      <c r="R149" s="93" t="str">
        <f t="shared" si="72"/>
        <v/>
      </c>
      <c r="S149" s="93">
        <f t="shared" si="73"/>
        <v>0</v>
      </c>
      <c r="T149" s="91">
        <f t="shared" si="74"/>
        <v>0</v>
      </c>
      <c r="AB149" s="93">
        <f t="shared" si="75"/>
        <v>2.9</v>
      </c>
      <c r="AC149" s="93">
        <f t="shared" si="76"/>
        <v>0.4</v>
      </c>
      <c r="AD149" s="93">
        <f t="shared" si="77"/>
        <v>1.5</v>
      </c>
      <c r="AE149" s="93">
        <f t="shared" si="78"/>
        <v>2.5</v>
      </c>
      <c r="AF149" s="93">
        <f t="shared" si="79"/>
        <v>5</v>
      </c>
      <c r="AG149" s="93">
        <f t="shared" si="80"/>
        <v>3.2</v>
      </c>
      <c r="AH149" s="93">
        <f t="shared" si="81"/>
        <v>0</v>
      </c>
      <c r="AI149" s="93">
        <f t="shared" si="82"/>
        <v>4.3</v>
      </c>
      <c r="AJ149" s="93">
        <f t="shared" si="83"/>
        <v>8.6</v>
      </c>
      <c r="AK149" s="93">
        <f t="shared" si="84"/>
        <v>3.8</v>
      </c>
      <c r="AN149" s="93">
        <f t="shared" si="85"/>
        <v>2.9</v>
      </c>
      <c r="AO149" s="91">
        <v>14.5</v>
      </c>
      <c r="AP149" s="91">
        <v>0</v>
      </c>
      <c r="AQ149" s="91">
        <v>0</v>
      </c>
      <c r="AR149" s="91">
        <v>0</v>
      </c>
      <c r="AS149" s="91">
        <v>0</v>
      </c>
      <c r="AT149" s="92"/>
      <c r="AV149" s="93">
        <f t="shared" si="86"/>
        <v>0.4</v>
      </c>
      <c r="AW149" s="91">
        <v>1.5</v>
      </c>
      <c r="AX149" s="91">
        <v>0</v>
      </c>
      <c r="AY149" s="91">
        <v>0</v>
      </c>
      <c r="AZ149" s="91">
        <v>0.5</v>
      </c>
      <c r="BA149" s="91">
        <v>0</v>
      </c>
      <c r="BB149" s="92"/>
      <c r="BD149" s="93">
        <f t="shared" si="87"/>
        <v>1.5</v>
      </c>
      <c r="BE149" s="91">
        <v>7.5</v>
      </c>
      <c r="BF149" s="91">
        <v>0</v>
      </c>
      <c r="BG149" s="91">
        <v>0</v>
      </c>
      <c r="BH149" s="91">
        <v>0</v>
      </c>
      <c r="BI149" s="91">
        <v>0</v>
      </c>
      <c r="BJ149" s="92"/>
      <c r="BL149" s="93">
        <f t="shared" si="88"/>
        <v>2.5</v>
      </c>
      <c r="BM149" s="91">
        <v>12.5</v>
      </c>
      <c r="BN149" s="91">
        <v>0</v>
      </c>
      <c r="BO149" s="91">
        <v>0</v>
      </c>
      <c r="BP149" s="91">
        <v>0</v>
      </c>
      <c r="BQ149" s="91">
        <v>0</v>
      </c>
      <c r="BR149" s="92"/>
      <c r="BT149" s="93">
        <f t="shared" si="89"/>
        <v>5</v>
      </c>
      <c r="BU149" s="91">
        <v>20</v>
      </c>
      <c r="BV149" s="91">
        <v>0</v>
      </c>
      <c r="BW149" s="91">
        <v>0</v>
      </c>
      <c r="BX149" s="91">
        <v>0</v>
      </c>
      <c r="BZ149" s="92"/>
      <c r="CB149" s="93">
        <f t="shared" si="90"/>
        <v>3.2</v>
      </c>
      <c r="CC149" s="91">
        <v>16</v>
      </c>
      <c r="CD149" s="91">
        <v>0</v>
      </c>
      <c r="CE149" s="91">
        <v>0</v>
      </c>
      <c r="CF149" s="91">
        <v>0</v>
      </c>
      <c r="CG149" s="91">
        <v>0</v>
      </c>
      <c r="CJ149" s="93">
        <f t="shared" si="91"/>
        <v>0</v>
      </c>
      <c r="CL149" s="91">
        <v>0</v>
      </c>
      <c r="CM149" s="91">
        <v>0</v>
      </c>
      <c r="CN149" s="91">
        <v>0</v>
      </c>
      <c r="CO149" s="91">
        <v>0</v>
      </c>
      <c r="CR149" s="93">
        <f t="shared" si="92"/>
        <v>4.3</v>
      </c>
      <c r="CS149" s="91">
        <v>21.5</v>
      </c>
      <c r="CT149" s="91">
        <v>0</v>
      </c>
      <c r="CU149" s="91">
        <v>0</v>
      </c>
      <c r="CV149" s="91">
        <v>0</v>
      </c>
      <c r="CW149" s="91">
        <v>0</v>
      </c>
      <c r="CZ149" s="93">
        <f t="shared" si="93"/>
        <v>8.6</v>
      </c>
      <c r="DA149" s="91">
        <v>43</v>
      </c>
      <c r="DB149" s="91">
        <v>0</v>
      </c>
      <c r="DC149" s="91">
        <v>0</v>
      </c>
      <c r="DD149" s="91">
        <v>0</v>
      </c>
      <c r="DE149" s="91">
        <v>0</v>
      </c>
      <c r="DH149" s="93">
        <f t="shared" si="94"/>
        <v>3.8</v>
      </c>
      <c r="DI149" s="91">
        <v>19</v>
      </c>
      <c r="DJ149" s="91">
        <v>0</v>
      </c>
      <c r="DK149" s="91">
        <v>0</v>
      </c>
      <c r="DL149" s="91">
        <v>0</v>
      </c>
      <c r="DM149" s="91">
        <v>0</v>
      </c>
    </row>
    <row r="150" spans="3:117">
      <c r="C150" s="92">
        <f t="shared" si="95"/>
        <v>45806</v>
      </c>
      <c r="D150" s="93">
        <f t="shared" si="64"/>
        <v>3.625</v>
      </c>
      <c r="E150" s="93">
        <f t="shared" si="65"/>
        <v>3.625</v>
      </c>
      <c r="F150" s="93" t="str">
        <f t="shared" si="65"/>
        <v/>
      </c>
      <c r="G150" s="93" t="str">
        <f t="shared" si="65"/>
        <v/>
      </c>
      <c r="H150" s="93" t="str">
        <f t="shared" si="65"/>
        <v/>
      </c>
      <c r="I150" s="93" t="str">
        <f t="shared" si="65"/>
        <v/>
      </c>
      <c r="J150" s="93" t="str">
        <f t="shared" si="65"/>
        <v/>
      </c>
      <c r="K150" s="93" t="str">
        <f t="shared" si="65"/>
        <v/>
      </c>
      <c r="L150" s="93" t="str">
        <f t="shared" si="66"/>
        <v/>
      </c>
      <c r="M150" s="93">
        <f t="shared" si="67"/>
        <v>1</v>
      </c>
      <c r="N150" s="93" t="str">
        <f t="shared" si="68"/>
        <v/>
      </c>
      <c r="O150" s="93" t="str">
        <f t="shared" si="69"/>
        <v/>
      </c>
      <c r="P150" s="93" t="str">
        <f t="shared" si="70"/>
        <v/>
      </c>
      <c r="Q150" s="93" t="str">
        <f t="shared" si="71"/>
        <v/>
      </c>
      <c r="R150" s="93" t="str">
        <f t="shared" si="72"/>
        <v/>
      </c>
      <c r="S150" s="93">
        <f t="shared" si="73"/>
        <v>1</v>
      </c>
      <c r="T150" s="91">
        <f t="shared" si="74"/>
        <v>0</v>
      </c>
      <c r="AB150" s="93">
        <f t="shared" si="75"/>
        <v>18.899999999999999</v>
      </c>
      <c r="AC150" s="93">
        <f t="shared" si="76"/>
        <v>11.4</v>
      </c>
      <c r="AD150" s="93">
        <f t="shared" si="77"/>
        <v>16.7</v>
      </c>
      <c r="AE150" s="93">
        <f t="shared" si="78"/>
        <v>16.3</v>
      </c>
      <c r="AF150" s="93">
        <f t="shared" si="79"/>
        <v>44.5</v>
      </c>
      <c r="AG150" s="93">
        <f t="shared" si="80"/>
        <v>30.8</v>
      </c>
      <c r="AH150" s="93">
        <f t="shared" si="81"/>
        <v>3.625</v>
      </c>
      <c r="AI150" s="93">
        <f t="shared" si="82"/>
        <v>10</v>
      </c>
      <c r="AJ150" s="93">
        <f t="shared" si="83"/>
        <v>9.1</v>
      </c>
      <c r="AK150" s="93">
        <f t="shared" si="84"/>
        <v>25.3</v>
      </c>
      <c r="AN150" s="93">
        <f t="shared" si="85"/>
        <v>18.899999999999999</v>
      </c>
      <c r="AO150" s="91">
        <v>80</v>
      </c>
      <c r="AP150" s="91">
        <v>14.5</v>
      </c>
      <c r="AQ150" s="91">
        <v>0</v>
      </c>
      <c r="AR150" s="91">
        <v>0</v>
      </c>
      <c r="AS150" s="91">
        <v>0</v>
      </c>
      <c r="AT150" s="92"/>
      <c r="AV150" s="93">
        <f t="shared" si="86"/>
        <v>11.4</v>
      </c>
      <c r="AW150" s="91">
        <v>55</v>
      </c>
      <c r="AX150" s="91">
        <v>2</v>
      </c>
      <c r="AY150" s="91">
        <v>0</v>
      </c>
      <c r="AZ150" s="91">
        <v>0</v>
      </c>
      <c r="BA150" s="91">
        <v>0</v>
      </c>
      <c r="BB150" s="92"/>
      <c r="BD150" s="93">
        <f t="shared" si="87"/>
        <v>16.7</v>
      </c>
      <c r="BE150" s="91">
        <v>81.5</v>
      </c>
      <c r="BF150" s="91">
        <v>2</v>
      </c>
      <c r="BG150" s="91">
        <v>0</v>
      </c>
      <c r="BH150" s="91">
        <v>0</v>
      </c>
      <c r="BI150" s="91">
        <v>0</v>
      </c>
      <c r="BJ150" s="92"/>
      <c r="BL150" s="93">
        <f t="shared" si="88"/>
        <v>16.3</v>
      </c>
      <c r="BM150" s="91">
        <v>80</v>
      </c>
      <c r="BN150" s="91">
        <v>1.5</v>
      </c>
      <c r="BO150" s="91">
        <v>0</v>
      </c>
      <c r="BP150" s="91">
        <v>0</v>
      </c>
      <c r="BQ150" s="91">
        <v>0</v>
      </c>
      <c r="BR150" s="92"/>
      <c r="BT150" s="93">
        <f t="shared" si="89"/>
        <v>44.5</v>
      </c>
      <c r="BU150" s="91">
        <v>142.5</v>
      </c>
      <c r="BV150" s="91">
        <v>35.5</v>
      </c>
      <c r="BW150" s="91">
        <v>0</v>
      </c>
      <c r="BX150" s="91">
        <v>0</v>
      </c>
      <c r="BZ150" s="92"/>
      <c r="CB150" s="93">
        <f t="shared" si="90"/>
        <v>30.8</v>
      </c>
      <c r="CC150" s="91">
        <v>139</v>
      </c>
      <c r="CD150" s="91">
        <v>15</v>
      </c>
      <c r="CE150" s="91">
        <v>0</v>
      </c>
      <c r="CF150" s="91">
        <v>0</v>
      </c>
      <c r="CG150" s="91">
        <v>0</v>
      </c>
      <c r="CJ150" s="93">
        <f t="shared" si="91"/>
        <v>3.625</v>
      </c>
      <c r="CL150" s="91">
        <v>14.5</v>
      </c>
      <c r="CM150" s="91">
        <v>0</v>
      </c>
      <c r="CN150" s="91">
        <v>0</v>
      </c>
      <c r="CO150" s="91">
        <v>0</v>
      </c>
      <c r="CR150" s="93">
        <f t="shared" si="92"/>
        <v>10</v>
      </c>
      <c r="CS150" s="91">
        <v>38</v>
      </c>
      <c r="CT150" s="91">
        <v>12</v>
      </c>
      <c r="CU150" s="91">
        <v>0</v>
      </c>
      <c r="CV150" s="91">
        <v>0</v>
      </c>
      <c r="CW150" s="91">
        <v>0</v>
      </c>
      <c r="CZ150" s="93">
        <f t="shared" si="93"/>
        <v>9.1</v>
      </c>
      <c r="DA150" s="91">
        <v>33.5</v>
      </c>
      <c r="DB150" s="91">
        <v>12</v>
      </c>
      <c r="DC150" s="91">
        <v>0</v>
      </c>
      <c r="DD150" s="91">
        <v>0</v>
      </c>
      <c r="DE150" s="91">
        <v>0</v>
      </c>
      <c r="DH150" s="93">
        <f t="shared" si="94"/>
        <v>25.3</v>
      </c>
      <c r="DI150" s="91">
        <v>102</v>
      </c>
      <c r="DJ150" s="91">
        <v>24.5</v>
      </c>
      <c r="DK150" s="91">
        <v>0</v>
      </c>
      <c r="DL150" s="91">
        <v>0</v>
      </c>
      <c r="DM150" s="91">
        <v>0</v>
      </c>
    </row>
    <row r="151" spans="3:117">
      <c r="C151" s="92">
        <f t="shared" si="95"/>
        <v>45807</v>
      </c>
      <c r="D151" s="93">
        <f t="shared" si="64"/>
        <v>2.75</v>
      </c>
      <c r="E151" s="93">
        <f t="shared" si="65"/>
        <v>2.75</v>
      </c>
      <c r="F151" s="93" t="str">
        <f t="shared" si="65"/>
        <v/>
      </c>
      <c r="G151" s="93" t="str">
        <f t="shared" si="65"/>
        <v/>
      </c>
      <c r="H151" s="93" t="str">
        <f t="shared" si="65"/>
        <v/>
      </c>
      <c r="I151" s="93" t="str">
        <f t="shared" si="65"/>
        <v/>
      </c>
      <c r="J151" s="93" t="str">
        <f t="shared" si="65"/>
        <v/>
      </c>
      <c r="K151" s="93" t="str">
        <f t="shared" si="65"/>
        <v/>
      </c>
      <c r="L151" s="93" t="str">
        <f t="shared" si="66"/>
        <v/>
      </c>
      <c r="M151" s="93">
        <f t="shared" si="67"/>
        <v>1</v>
      </c>
      <c r="N151" s="93" t="str">
        <f t="shared" si="68"/>
        <v/>
      </c>
      <c r="O151" s="93" t="str">
        <f t="shared" si="69"/>
        <v/>
      </c>
      <c r="P151" s="93" t="str">
        <f t="shared" si="70"/>
        <v/>
      </c>
      <c r="Q151" s="93" t="str">
        <f t="shared" si="71"/>
        <v/>
      </c>
      <c r="R151" s="93" t="str">
        <f t="shared" si="72"/>
        <v/>
      </c>
      <c r="S151" s="93">
        <f t="shared" si="73"/>
        <v>1</v>
      </c>
      <c r="T151" s="91">
        <f t="shared" si="74"/>
        <v>0</v>
      </c>
      <c r="AB151" s="93">
        <f t="shared" si="75"/>
        <v>3</v>
      </c>
      <c r="AC151" s="93">
        <f t="shared" si="76"/>
        <v>1.2</v>
      </c>
      <c r="AD151" s="93">
        <f t="shared" si="77"/>
        <v>0.6</v>
      </c>
      <c r="AE151" s="93">
        <f t="shared" si="78"/>
        <v>1.1000000000000001</v>
      </c>
      <c r="AF151" s="93">
        <f t="shared" si="79"/>
        <v>1.5</v>
      </c>
      <c r="AG151" s="93">
        <f t="shared" si="80"/>
        <v>5.0999999999999996</v>
      </c>
      <c r="AH151" s="93">
        <f t="shared" si="81"/>
        <v>2.75</v>
      </c>
      <c r="AI151" s="93">
        <f t="shared" si="82"/>
        <v>2.2000000000000002</v>
      </c>
      <c r="AJ151" s="93">
        <f t="shared" si="83"/>
        <v>2.1</v>
      </c>
      <c r="AK151" s="93">
        <f t="shared" si="84"/>
        <v>3</v>
      </c>
      <c r="AN151" s="93">
        <f t="shared" si="85"/>
        <v>3</v>
      </c>
      <c r="AO151" s="91">
        <v>4.5</v>
      </c>
      <c r="AP151" s="91">
        <v>10.5</v>
      </c>
      <c r="AQ151" s="91">
        <v>0</v>
      </c>
      <c r="AR151" s="91">
        <v>0</v>
      </c>
      <c r="AS151" s="91">
        <v>0</v>
      </c>
      <c r="AT151" s="92"/>
      <c r="AV151" s="93">
        <f t="shared" si="86"/>
        <v>1.2</v>
      </c>
      <c r="AW151" s="91">
        <v>0</v>
      </c>
      <c r="AX151" s="91">
        <v>5</v>
      </c>
      <c r="AY151" s="91">
        <v>1</v>
      </c>
      <c r="AZ151" s="91">
        <v>0</v>
      </c>
      <c r="BA151" s="91">
        <v>0</v>
      </c>
      <c r="BB151" s="92"/>
      <c r="BD151" s="93">
        <f t="shared" si="87"/>
        <v>0.6</v>
      </c>
      <c r="BE151" s="91">
        <v>0</v>
      </c>
      <c r="BF151" s="91">
        <v>2</v>
      </c>
      <c r="BG151" s="91">
        <v>1</v>
      </c>
      <c r="BH151" s="91">
        <v>0</v>
      </c>
      <c r="BI151" s="91">
        <v>0</v>
      </c>
      <c r="BJ151" s="92"/>
      <c r="BL151" s="93">
        <f t="shared" si="88"/>
        <v>1.1000000000000001</v>
      </c>
      <c r="BM151" s="91">
        <v>0</v>
      </c>
      <c r="BN151" s="91">
        <v>4</v>
      </c>
      <c r="BO151" s="91">
        <v>1</v>
      </c>
      <c r="BP151" s="91">
        <v>0</v>
      </c>
      <c r="BQ151" s="91">
        <v>0.5</v>
      </c>
      <c r="BR151" s="92"/>
      <c r="BT151" s="93">
        <f t="shared" si="89"/>
        <v>1.5</v>
      </c>
      <c r="BU151" s="91">
        <v>0</v>
      </c>
      <c r="BV151" s="91">
        <v>3</v>
      </c>
      <c r="BW151" s="91">
        <v>3</v>
      </c>
      <c r="BX151" s="91">
        <v>0</v>
      </c>
      <c r="BZ151" s="92"/>
      <c r="CB151" s="93">
        <f t="shared" si="90"/>
        <v>5.0999999999999996</v>
      </c>
      <c r="CC151" s="91">
        <v>0.5</v>
      </c>
      <c r="CD151" s="91">
        <v>2.5</v>
      </c>
      <c r="CE151" s="91">
        <v>3</v>
      </c>
      <c r="CF151" s="91">
        <v>0</v>
      </c>
      <c r="CG151" s="91">
        <v>19.5</v>
      </c>
      <c r="CJ151" s="93">
        <f t="shared" si="91"/>
        <v>2.75</v>
      </c>
      <c r="CL151" s="91">
        <v>7.5</v>
      </c>
      <c r="CM151" s="91">
        <v>2.5</v>
      </c>
      <c r="CN151" s="91">
        <v>0</v>
      </c>
      <c r="CO151" s="91">
        <v>1</v>
      </c>
      <c r="CR151" s="93">
        <f t="shared" si="92"/>
        <v>2.2000000000000002</v>
      </c>
      <c r="CS151" s="91">
        <v>0</v>
      </c>
      <c r="CT151" s="91">
        <v>10</v>
      </c>
      <c r="CU151" s="91">
        <v>1</v>
      </c>
      <c r="CV151" s="91">
        <v>0</v>
      </c>
      <c r="CW151" s="91">
        <v>0</v>
      </c>
      <c r="CZ151" s="93">
        <f t="shared" si="93"/>
        <v>2.1</v>
      </c>
      <c r="DA151" s="91">
        <v>0</v>
      </c>
      <c r="DB151" s="91">
        <v>8.5</v>
      </c>
      <c r="DC151" s="91">
        <v>2</v>
      </c>
      <c r="DD151" s="91">
        <v>0</v>
      </c>
      <c r="DE151" s="91">
        <v>0</v>
      </c>
      <c r="DH151" s="93">
        <f t="shared" si="94"/>
        <v>3</v>
      </c>
      <c r="DI151" s="91">
        <v>0</v>
      </c>
      <c r="DJ151" s="91">
        <v>5</v>
      </c>
      <c r="DK151" s="91">
        <v>10</v>
      </c>
      <c r="DL151" s="91">
        <v>0</v>
      </c>
      <c r="DM151" s="91">
        <v>0</v>
      </c>
    </row>
    <row r="152" spans="3:117">
      <c r="C152" s="92">
        <f t="shared" si="95"/>
        <v>45808</v>
      </c>
      <c r="D152" s="93">
        <f t="shared" si="64"/>
        <v>3</v>
      </c>
      <c r="E152" s="93">
        <f t="shared" si="65"/>
        <v>3</v>
      </c>
      <c r="F152" s="93" t="str">
        <f t="shared" si="65"/>
        <v/>
      </c>
      <c r="G152" s="93" t="str">
        <f t="shared" si="65"/>
        <v/>
      </c>
      <c r="H152" s="93" t="str">
        <f t="shared" si="65"/>
        <v/>
      </c>
      <c r="I152" s="93" t="str">
        <f t="shared" si="65"/>
        <v/>
      </c>
      <c r="J152" s="93" t="str">
        <f t="shared" si="65"/>
        <v/>
      </c>
      <c r="K152" s="93" t="str">
        <f t="shared" si="65"/>
        <v/>
      </c>
      <c r="L152" s="93" t="str">
        <f t="shared" si="66"/>
        <v/>
      </c>
      <c r="M152" s="93">
        <f t="shared" si="67"/>
        <v>1</v>
      </c>
      <c r="N152" s="93" t="str">
        <f t="shared" si="68"/>
        <v/>
      </c>
      <c r="O152" s="93" t="str">
        <f t="shared" si="69"/>
        <v/>
      </c>
      <c r="P152" s="93" t="str">
        <f t="shared" si="70"/>
        <v/>
      </c>
      <c r="Q152" s="93" t="str">
        <f t="shared" si="71"/>
        <v/>
      </c>
      <c r="R152" s="93" t="str">
        <f t="shared" si="72"/>
        <v/>
      </c>
      <c r="S152" s="93">
        <f t="shared" si="73"/>
        <v>1</v>
      </c>
      <c r="T152" s="91">
        <f t="shared" si="74"/>
        <v>0</v>
      </c>
      <c r="AB152" s="93">
        <f t="shared" si="75"/>
        <v>4</v>
      </c>
      <c r="AC152" s="93">
        <f t="shared" si="76"/>
        <v>1.8</v>
      </c>
      <c r="AD152" s="93">
        <f t="shared" si="77"/>
        <v>4.0999999999999996</v>
      </c>
      <c r="AE152" s="93">
        <f t="shared" si="78"/>
        <v>3.7</v>
      </c>
      <c r="AF152" s="93">
        <f t="shared" si="79"/>
        <v>6.375</v>
      </c>
      <c r="AG152" s="93">
        <f t="shared" si="80"/>
        <v>4.5</v>
      </c>
      <c r="AH152" s="93">
        <f t="shared" si="81"/>
        <v>3</v>
      </c>
      <c r="AI152" s="93">
        <f t="shared" si="82"/>
        <v>2.8</v>
      </c>
      <c r="AJ152" s="93">
        <f t="shared" si="83"/>
        <v>2.1</v>
      </c>
      <c r="AK152" s="93">
        <f t="shared" si="84"/>
        <v>1.3</v>
      </c>
      <c r="AN152" s="93">
        <f t="shared" si="85"/>
        <v>4</v>
      </c>
      <c r="AO152" s="91">
        <v>0</v>
      </c>
      <c r="AP152" s="91">
        <v>2</v>
      </c>
      <c r="AQ152" s="91">
        <v>18</v>
      </c>
      <c r="AR152" s="91">
        <v>0</v>
      </c>
      <c r="AS152" s="91">
        <v>0</v>
      </c>
      <c r="AT152" s="92"/>
      <c r="AV152" s="93">
        <f t="shared" si="86"/>
        <v>1.8</v>
      </c>
      <c r="AW152" s="91">
        <v>0</v>
      </c>
      <c r="AX152" s="91">
        <v>1.5</v>
      </c>
      <c r="AY152" s="91">
        <v>7.5</v>
      </c>
      <c r="AZ152" s="91">
        <v>0</v>
      </c>
      <c r="BA152" s="91">
        <v>0</v>
      </c>
      <c r="BB152" s="92"/>
      <c r="BD152" s="93">
        <f t="shared" si="87"/>
        <v>4.0999999999999996</v>
      </c>
      <c r="BE152" s="91">
        <v>0</v>
      </c>
      <c r="BF152" s="91">
        <v>2</v>
      </c>
      <c r="BG152" s="91">
        <v>18.5</v>
      </c>
      <c r="BH152" s="91">
        <v>0</v>
      </c>
      <c r="BI152" s="91">
        <v>0</v>
      </c>
      <c r="BJ152" s="92"/>
      <c r="BL152" s="93">
        <f t="shared" si="88"/>
        <v>3.7</v>
      </c>
      <c r="BM152" s="91">
        <v>0</v>
      </c>
      <c r="BN152" s="91">
        <v>2</v>
      </c>
      <c r="BO152" s="91">
        <v>16.5</v>
      </c>
      <c r="BP152" s="91">
        <v>0</v>
      </c>
      <c r="BQ152" s="91">
        <v>0</v>
      </c>
      <c r="BR152" s="92"/>
      <c r="BT152" s="93">
        <f t="shared" si="89"/>
        <v>6.375</v>
      </c>
      <c r="BU152" s="91">
        <v>1.5</v>
      </c>
      <c r="BV152" s="91">
        <v>1.5</v>
      </c>
      <c r="BW152" s="91">
        <v>22.5</v>
      </c>
      <c r="BX152" s="91">
        <v>0</v>
      </c>
      <c r="BZ152" s="92"/>
      <c r="CB152" s="93">
        <f t="shared" si="90"/>
        <v>4.5</v>
      </c>
      <c r="CC152" s="91">
        <v>0</v>
      </c>
      <c r="CD152" s="91">
        <v>2</v>
      </c>
      <c r="CE152" s="91">
        <v>20.5</v>
      </c>
      <c r="CF152" s="91">
        <v>0</v>
      </c>
      <c r="CG152" s="91">
        <v>0</v>
      </c>
      <c r="CJ152" s="93">
        <f t="shared" si="91"/>
        <v>3</v>
      </c>
      <c r="CL152" s="91">
        <v>4.5</v>
      </c>
      <c r="CM152" s="91">
        <v>7.5</v>
      </c>
      <c r="CN152" s="91">
        <v>0</v>
      </c>
      <c r="CO152" s="91">
        <v>0</v>
      </c>
      <c r="CR152" s="93">
        <f t="shared" si="92"/>
        <v>2.8</v>
      </c>
      <c r="CS152" s="91">
        <v>0</v>
      </c>
      <c r="CT152" s="91">
        <v>4.5</v>
      </c>
      <c r="CU152" s="91">
        <v>9.5</v>
      </c>
      <c r="CV152" s="91">
        <v>0</v>
      </c>
      <c r="CW152" s="91">
        <v>0</v>
      </c>
      <c r="CZ152" s="93">
        <f t="shared" si="93"/>
        <v>2.1</v>
      </c>
      <c r="DA152" s="91">
        <v>0</v>
      </c>
      <c r="DB152" s="91">
        <v>4.5</v>
      </c>
      <c r="DC152" s="91">
        <v>5</v>
      </c>
      <c r="DD152" s="91">
        <v>0</v>
      </c>
      <c r="DE152" s="91">
        <v>1</v>
      </c>
      <c r="DH152" s="93">
        <f t="shared" si="94"/>
        <v>1.3</v>
      </c>
      <c r="DI152" s="91">
        <v>0</v>
      </c>
      <c r="DJ152" s="91">
        <v>2</v>
      </c>
      <c r="DK152" s="91">
        <v>4.5</v>
      </c>
      <c r="DL152" s="91">
        <v>0</v>
      </c>
      <c r="DM152" s="91">
        <v>0</v>
      </c>
    </row>
    <row r="153" spans="3:117">
      <c r="C153" s="92">
        <f t="shared" si="95"/>
        <v>45809</v>
      </c>
      <c r="D153" s="93">
        <f t="shared" si="64"/>
        <v>1.75</v>
      </c>
      <c r="E153" s="93">
        <f t="shared" si="65"/>
        <v>1.75</v>
      </c>
      <c r="F153" s="93" t="str">
        <f t="shared" si="65"/>
        <v/>
      </c>
      <c r="G153" s="93" t="str">
        <f t="shared" si="65"/>
        <v/>
      </c>
      <c r="H153" s="93" t="str">
        <f t="shared" si="65"/>
        <v/>
      </c>
      <c r="I153" s="93" t="str">
        <f t="shared" si="65"/>
        <v/>
      </c>
      <c r="J153" s="93" t="str">
        <f t="shared" si="65"/>
        <v/>
      </c>
      <c r="K153" s="93" t="str">
        <f t="shared" si="65"/>
        <v/>
      </c>
      <c r="L153" s="93" t="str">
        <f t="shared" si="66"/>
        <v/>
      </c>
      <c r="M153" s="93">
        <f t="shared" si="67"/>
        <v>1</v>
      </c>
      <c r="N153" s="93" t="str">
        <f t="shared" si="68"/>
        <v/>
      </c>
      <c r="O153" s="93" t="str">
        <f t="shared" si="69"/>
        <v/>
      </c>
      <c r="P153" s="93" t="str">
        <f t="shared" si="70"/>
        <v/>
      </c>
      <c r="Q153" s="93" t="str">
        <f t="shared" si="71"/>
        <v/>
      </c>
      <c r="R153" s="93" t="str">
        <f t="shared" si="72"/>
        <v/>
      </c>
      <c r="S153" s="93">
        <f t="shared" si="73"/>
        <v>1</v>
      </c>
      <c r="T153" s="91">
        <f t="shared" si="74"/>
        <v>0</v>
      </c>
      <c r="AB153" s="93">
        <f t="shared" si="75"/>
        <v>7.4</v>
      </c>
      <c r="AC153" s="93">
        <f t="shared" si="76"/>
        <v>4.5</v>
      </c>
      <c r="AD153" s="93">
        <f t="shared" si="77"/>
        <v>2.7</v>
      </c>
      <c r="AE153" s="93">
        <f t="shared" si="78"/>
        <v>1.9</v>
      </c>
      <c r="AF153" s="93">
        <f t="shared" si="79"/>
        <v>5.625</v>
      </c>
      <c r="AG153" s="93">
        <f t="shared" si="80"/>
        <v>3.8</v>
      </c>
      <c r="AH153" s="93">
        <f t="shared" si="81"/>
        <v>1.75</v>
      </c>
      <c r="AI153" s="93">
        <f t="shared" si="82"/>
        <v>10.1</v>
      </c>
      <c r="AJ153" s="93">
        <f t="shared" si="83"/>
        <v>3.5</v>
      </c>
      <c r="AK153" s="93">
        <f t="shared" si="84"/>
        <v>3</v>
      </c>
      <c r="AN153" s="93">
        <f t="shared" si="85"/>
        <v>7.4</v>
      </c>
      <c r="AO153" s="91">
        <v>37</v>
      </c>
      <c r="AP153" s="91">
        <v>0</v>
      </c>
      <c r="AQ153" s="91">
        <v>0</v>
      </c>
      <c r="AR153" s="91">
        <v>0</v>
      </c>
      <c r="AS153" s="91">
        <v>0</v>
      </c>
      <c r="AT153" s="92"/>
      <c r="AV153" s="93">
        <f t="shared" si="86"/>
        <v>4.5</v>
      </c>
      <c r="AW153" s="91">
        <v>22.5</v>
      </c>
      <c r="AX153" s="91">
        <v>0</v>
      </c>
      <c r="AY153" s="91">
        <v>0</v>
      </c>
      <c r="AZ153" s="91">
        <v>0</v>
      </c>
      <c r="BA153" s="91">
        <v>0</v>
      </c>
      <c r="BB153" s="92"/>
      <c r="BD153" s="93">
        <f t="shared" si="87"/>
        <v>2.7</v>
      </c>
      <c r="BE153" s="91">
        <v>13</v>
      </c>
      <c r="BF153" s="91">
        <v>0.5</v>
      </c>
      <c r="BG153" s="91">
        <v>0</v>
      </c>
      <c r="BH153" s="91">
        <v>0</v>
      </c>
      <c r="BI153" s="91">
        <v>0</v>
      </c>
      <c r="BJ153" s="92"/>
      <c r="BL153" s="93">
        <f t="shared" si="88"/>
        <v>1.9</v>
      </c>
      <c r="BM153" s="91">
        <v>8</v>
      </c>
      <c r="BN153" s="91">
        <v>1.5</v>
      </c>
      <c r="BO153" s="91">
        <v>0</v>
      </c>
      <c r="BP153" s="91">
        <v>0</v>
      </c>
      <c r="BQ153" s="91">
        <v>0</v>
      </c>
      <c r="BR153" s="92"/>
      <c r="BT153" s="93">
        <f t="shared" si="89"/>
        <v>5.625</v>
      </c>
      <c r="BU153" s="91">
        <v>22.5</v>
      </c>
      <c r="BV153" s="91">
        <v>0</v>
      </c>
      <c r="BW153" s="91">
        <v>0</v>
      </c>
      <c r="BX153" s="91">
        <v>0</v>
      </c>
      <c r="BZ153" s="92"/>
      <c r="CB153" s="93">
        <f t="shared" si="90"/>
        <v>3.8</v>
      </c>
      <c r="CC153" s="91">
        <v>13</v>
      </c>
      <c r="CD153" s="91">
        <v>0</v>
      </c>
      <c r="CE153" s="91">
        <v>0</v>
      </c>
      <c r="CF153" s="91">
        <v>0</v>
      </c>
      <c r="CG153" s="91">
        <v>6</v>
      </c>
      <c r="CJ153" s="93">
        <f t="shared" si="91"/>
        <v>1.75</v>
      </c>
      <c r="CL153" s="91">
        <v>4</v>
      </c>
      <c r="CM153" s="91">
        <v>0</v>
      </c>
      <c r="CN153" s="91">
        <v>0</v>
      </c>
      <c r="CO153" s="91">
        <v>3</v>
      </c>
      <c r="CR153" s="93">
        <f t="shared" si="92"/>
        <v>10.1</v>
      </c>
      <c r="CS153" s="91">
        <v>9</v>
      </c>
      <c r="CT153" s="91">
        <v>5.5</v>
      </c>
      <c r="CU153" s="91">
        <v>0</v>
      </c>
      <c r="CV153" s="91">
        <v>0</v>
      </c>
      <c r="CW153" s="91">
        <v>36</v>
      </c>
      <c r="CZ153" s="93">
        <f t="shared" si="93"/>
        <v>3.5</v>
      </c>
      <c r="DA153" s="91">
        <v>6.5</v>
      </c>
      <c r="DB153" s="91">
        <v>5.5</v>
      </c>
      <c r="DC153" s="91">
        <v>0</v>
      </c>
      <c r="DD153" s="91">
        <v>0</v>
      </c>
      <c r="DE153" s="91">
        <v>5.5</v>
      </c>
      <c r="DH153" s="93">
        <f t="shared" si="94"/>
        <v>3</v>
      </c>
      <c r="DI153" s="91">
        <v>5</v>
      </c>
      <c r="DJ153" s="91">
        <v>6.5</v>
      </c>
      <c r="DK153" s="91">
        <v>0</v>
      </c>
      <c r="DL153" s="91">
        <v>0</v>
      </c>
      <c r="DM153" s="91">
        <v>3.5</v>
      </c>
    </row>
    <row r="154" spans="3:117">
      <c r="C154" s="92">
        <f t="shared" si="95"/>
        <v>45810</v>
      </c>
      <c r="D154" s="93">
        <f t="shared" si="64"/>
        <v>64.625</v>
      </c>
      <c r="E154" s="93">
        <f t="shared" si="65"/>
        <v>64.625</v>
      </c>
      <c r="F154" s="93">
        <f t="shared" si="65"/>
        <v>64.625</v>
      </c>
      <c r="G154" s="93">
        <f t="shared" si="65"/>
        <v>64.625</v>
      </c>
      <c r="H154" s="93">
        <f t="shared" si="65"/>
        <v>64.625</v>
      </c>
      <c r="I154" s="93">
        <f t="shared" si="65"/>
        <v>64.625</v>
      </c>
      <c r="J154" s="93">
        <f t="shared" si="65"/>
        <v>64.625</v>
      </c>
      <c r="K154" s="93" t="str">
        <f t="shared" si="65"/>
        <v/>
      </c>
      <c r="L154" s="93" t="str">
        <f t="shared" si="66"/>
        <v/>
      </c>
      <c r="M154" s="93" t="str">
        <f t="shared" si="67"/>
        <v/>
      </c>
      <c r="N154" s="93" t="str">
        <f t="shared" si="68"/>
        <v/>
      </c>
      <c r="O154" s="93" t="str">
        <f t="shared" si="69"/>
        <v/>
      </c>
      <c r="P154" s="93" t="str">
        <f t="shared" si="70"/>
        <v/>
      </c>
      <c r="Q154" s="93" t="str">
        <f t="shared" si="71"/>
        <v/>
      </c>
      <c r="R154" s="93" t="str">
        <f t="shared" si="72"/>
        <v/>
      </c>
      <c r="S154" s="93">
        <f t="shared" si="73"/>
        <v>0</v>
      </c>
      <c r="T154" s="91">
        <f t="shared" si="74"/>
        <v>0</v>
      </c>
      <c r="AB154" s="93">
        <f t="shared" si="75"/>
        <v>53.1</v>
      </c>
      <c r="AC154" s="93">
        <f t="shared" si="76"/>
        <v>67.099999999999994</v>
      </c>
      <c r="AD154" s="93">
        <f t="shared" si="77"/>
        <v>72</v>
      </c>
      <c r="AE154" s="93">
        <f t="shared" si="78"/>
        <v>71.900000000000006</v>
      </c>
      <c r="AF154" s="93">
        <f t="shared" si="79"/>
        <v>100.75</v>
      </c>
      <c r="AG154" s="93">
        <f t="shared" si="80"/>
        <v>84.8</v>
      </c>
      <c r="AH154" s="93">
        <f t="shared" si="81"/>
        <v>64.625</v>
      </c>
      <c r="AI154" s="93">
        <f t="shared" si="82"/>
        <v>30.8</v>
      </c>
      <c r="AJ154" s="93">
        <f t="shared" si="83"/>
        <v>35.200000000000003</v>
      </c>
      <c r="AK154" s="93">
        <f t="shared" si="84"/>
        <v>85.9</v>
      </c>
      <c r="AN154" s="93">
        <f t="shared" si="85"/>
        <v>53.1</v>
      </c>
      <c r="AO154" s="91">
        <v>5</v>
      </c>
      <c r="AP154" s="91">
        <v>260.5</v>
      </c>
      <c r="AQ154" s="91">
        <v>0</v>
      </c>
      <c r="AR154" s="91">
        <v>0</v>
      </c>
      <c r="AS154" s="91">
        <v>0</v>
      </c>
      <c r="AT154" s="92"/>
      <c r="AV154" s="93">
        <f t="shared" si="86"/>
        <v>67.099999999999994</v>
      </c>
      <c r="AW154" s="91">
        <v>1</v>
      </c>
      <c r="AX154" s="91">
        <v>334.5</v>
      </c>
      <c r="AY154" s="91">
        <v>0</v>
      </c>
      <c r="AZ154" s="91">
        <v>0</v>
      </c>
      <c r="BA154" s="91">
        <v>0</v>
      </c>
      <c r="BB154" s="92"/>
      <c r="BD154" s="93">
        <f t="shared" si="87"/>
        <v>72</v>
      </c>
      <c r="BE154" s="91">
        <v>2.5</v>
      </c>
      <c r="BF154" s="91">
        <v>357.5</v>
      </c>
      <c r="BG154" s="91">
        <v>0</v>
      </c>
      <c r="BH154" s="91">
        <v>0</v>
      </c>
      <c r="BI154" s="91">
        <v>0</v>
      </c>
      <c r="BJ154" s="92"/>
      <c r="BL154" s="93">
        <f t="shared" si="88"/>
        <v>71.900000000000006</v>
      </c>
      <c r="BM154" s="91">
        <v>0.5</v>
      </c>
      <c r="BN154" s="91">
        <v>359</v>
      </c>
      <c r="BO154" s="91">
        <v>0</v>
      </c>
      <c r="BP154" s="91">
        <v>0</v>
      </c>
      <c r="BQ154" s="91">
        <v>0</v>
      </c>
      <c r="BR154" s="92"/>
      <c r="BT154" s="93">
        <f t="shared" si="89"/>
        <v>100.75</v>
      </c>
      <c r="BU154" s="91">
        <v>2.5</v>
      </c>
      <c r="BV154" s="91">
        <v>400.5</v>
      </c>
      <c r="BW154" s="91">
        <v>0</v>
      </c>
      <c r="BX154" s="91">
        <v>0</v>
      </c>
      <c r="BZ154" s="92"/>
      <c r="CB154" s="93">
        <f t="shared" si="90"/>
        <v>84.8</v>
      </c>
      <c r="CC154" s="91">
        <v>0</v>
      </c>
      <c r="CD154" s="91">
        <v>418.5</v>
      </c>
      <c r="CE154" s="91">
        <v>0</v>
      </c>
      <c r="CF154" s="91">
        <v>0</v>
      </c>
      <c r="CG154" s="91">
        <v>5.5</v>
      </c>
      <c r="CJ154" s="93">
        <f t="shared" si="91"/>
        <v>64.625</v>
      </c>
      <c r="CL154" s="91">
        <v>255</v>
      </c>
      <c r="CM154" s="91">
        <v>0</v>
      </c>
      <c r="CN154" s="91">
        <v>0</v>
      </c>
      <c r="CO154" s="91">
        <v>3.5</v>
      </c>
      <c r="CR154" s="93">
        <f t="shared" si="92"/>
        <v>30.8</v>
      </c>
      <c r="CS154" s="91">
        <v>1</v>
      </c>
      <c r="CT154" s="91">
        <v>150</v>
      </c>
      <c r="CU154" s="91">
        <v>0</v>
      </c>
      <c r="CV154" s="91">
        <v>0</v>
      </c>
      <c r="CW154" s="91">
        <v>3</v>
      </c>
      <c r="CZ154" s="93">
        <f t="shared" si="93"/>
        <v>35.200000000000003</v>
      </c>
      <c r="DA154" s="91">
        <v>0</v>
      </c>
      <c r="DB154" s="91">
        <v>169.5</v>
      </c>
      <c r="DC154" s="91">
        <v>0</v>
      </c>
      <c r="DD154" s="91">
        <v>0</v>
      </c>
      <c r="DE154" s="91">
        <v>6.5</v>
      </c>
      <c r="DH154" s="93">
        <f t="shared" si="94"/>
        <v>85.9</v>
      </c>
      <c r="DI154" s="91">
        <v>0</v>
      </c>
      <c r="DJ154" s="91">
        <v>427.5</v>
      </c>
      <c r="DK154" s="91">
        <v>0</v>
      </c>
      <c r="DL154" s="91">
        <v>0</v>
      </c>
      <c r="DM154" s="91">
        <v>2</v>
      </c>
    </row>
    <row r="155" spans="3:117">
      <c r="C155" s="92">
        <f t="shared" si="95"/>
        <v>45811</v>
      </c>
      <c r="D155" s="93">
        <f t="shared" si="64"/>
        <v>7.625</v>
      </c>
      <c r="E155" s="93">
        <f t="shared" si="65"/>
        <v>7.625</v>
      </c>
      <c r="F155" s="93" t="str">
        <f t="shared" si="65"/>
        <v/>
      </c>
      <c r="G155" s="93" t="str">
        <f t="shared" si="65"/>
        <v/>
      </c>
      <c r="H155" s="93" t="str">
        <f t="shared" si="65"/>
        <v/>
      </c>
      <c r="I155" s="93" t="str">
        <f t="shared" si="65"/>
        <v/>
      </c>
      <c r="J155" s="93" t="str">
        <f t="shared" si="65"/>
        <v/>
      </c>
      <c r="K155" s="93" t="str">
        <f t="shared" si="65"/>
        <v/>
      </c>
      <c r="L155" s="93" t="str">
        <f t="shared" si="66"/>
        <v/>
      </c>
      <c r="M155" s="93">
        <f t="shared" si="67"/>
        <v>1</v>
      </c>
      <c r="N155" s="93" t="str">
        <f t="shared" si="68"/>
        <v/>
      </c>
      <c r="O155" s="93" t="str">
        <f t="shared" si="69"/>
        <v/>
      </c>
      <c r="P155" s="93" t="str">
        <f t="shared" si="70"/>
        <v/>
      </c>
      <c r="Q155" s="93" t="str">
        <f t="shared" si="71"/>
        <v/>
      </c>
      <c r="R155" s="93" t="str">
        <f t="shared" si="72"/>
        <v/>
      </c>
      <c r="S155" s="93">
        <f t="shared" si="73"/>
        <v>1</v>
      </c>
      <c r="T155" s="91">
        <f t="shared" si="74"/>
        <v>0</v>
      </c>
      <c r="AB155" s="93">
        <f t="shared" si="75"/>
        <v>19</v>
      </c>
      <c r="AC155" s="93">
        <f t="shared" si="76"/>
        <v>21</v>
      </c>
      <c r="AD155" s="93">
        <f t="shared" si="77"/>
        <v>13.4</v>
      </c>
      <c r="AE155" s="93">
        <f t="shared" si="78"/>
        <v>4.5999999999999996</v>
      </c>
      <c r="AF155" s="93">
        <f t="shared" si="79"/>
        <v>17.125</v>
      </c>
      <c r="AG155" s="93">
        <f t="shared" si="80"/>
        <v>13</v>
      </c>
      <c r="AH155" s="93">
        <f t="shared" si="81"/>
        <v>7.625</v>
      </c>
      <c r="AI155" s="93">
        <f t="shared" si="82"/>
        <v>10</v>
      </c>
      <c r="AJ155" s="93">
        <f t="shared" si="83"/>
        <v>5.6</v>
      </c>
      <c r="AK155" s="93">
        <f t="shared" si="84"/>
        <v>2.1</v>
      </c>
      <c r="AN155" s="93">
        <f t="shared" si="85"/>
        <v>19</v>
      </c>
      <c r="AO155" s="91">
        <v>25</v>
      </c>
      <c r="AP155" s="91">
        <v>67.5</v>
      </c>
      <c r="AQ155" s="91">
        <v>2.5</v>
      </c>
      <c r="AR155" s="91">
        <v>0</v>
      </c>
      <c r="AS155" s="91">
        <v>0</v>
      </c>
      <c r="AT155" s="92"/>
      <c r="AV155" s="93">
        <f t="shared" si="86"/>
        <v>21</v>
      </c>
      <c r="AW155" s="91">
        <v>59</v>
      </c>
      <c r="AX155" s="91">
        <v>42.5</v>
      </c>
      <c r="AY155" s="91">
        <v>1</v>
      </c>
      <c r="AZ155" s="91">
        <v>0</v>
      </c>
      <c r="BA155" s="91">
        <v>2.5</v>
      </c>
      <c r="BB155" s="92"/>
      <c r="BD155" s="93">
        <f t="shared" si="87"/>
        <v>13.4</v>
      </c>
      <c r="BE155" s="91">
        <v>43</v>
      </c>
      <c r="BF155" s="91">
        <v>23</v>
      </c>
      <c r="BG155" s="91">
        <v>0</v>
      </c>
      <c r="BH155" s="91">
        <v>0</v>
      </c>
      <c r="BI155" s="91">
        <v>1</v>
      </c>
      <c r="BJ155" s="92"/>
      <c r="BL155" s="93">
        <f t="shared" si="88"/>
        <v>4.5999999999999996</v>
      </c>
      <c r="BM155" s="91">
        <v>2</v>
      </c>
      <c r="BN155" s="91">
        <v>20.5</v>
      </c>
      <c r="BO155" s="91">
        <v>0</v>
      </c>
      <c r="BP155" s="91">
        <v>0</v>
      </c>
      <c r="BQ155" s="91">
        <v>0.5</v>
      </c>
      <c r="BR155" s="92"/>
      <c r="BT155" s="93">
        <f t="shared" si="89"/>
        <v>17.125</v>
      </c>
      <c r="BU155" s="91">
        <v>36</v>
      </c>
      <c r="BV155" s="91">
        <v>32.5</v>
      </c>
      <c r="BW155" s="91">
        <v>0</v>
      </c>
      <c r="BX155" s="91">
        <v>0</v>
      </c>
      <c r="BZ155" s="92"/>
      <c r="CB155" s="93">
        <f t="shared" si="90"/>
        <v>13</v>
      </c>
      <c r="CC155" s="91">
        <v>48</v>
      </c>
      <c r="CD155" s="91">
        <v>17</v>
      </c>
      <c r="CE155" s="91">
        <v>0</v>
      </c>
      <c r="CF155" s="91">
        <v>0</v>
      </c>
      <c r="CG155" s="91">
        <v>0</v>
      </c>
      <c r="CJ155" s="93">
        <f t="shared" si="91"/>
        <v>7.625</v>
      </c>
      <c r="CL155" s="91">
        <v>28.5</v>
      </c>
      <c r="CM155" s="91">
        <v>0</v>
      </c>
      <c r="CN155" s="91">
        <v>2</v>
      </c>
      <c r="CO155" s="91">
        <v>0</v>
      </c>
      <c r="CR155" s="93">
        <f t="shared" si="92"/>
        <v>10</v>
      </c>
      <c r="CS155" s="91">
        <v>1.5</v>
      </c>
      <c r="CT155" s="91">
        <v>43.5</v>
      </c>
      <c r="CU155" s="91">
        <v>0</v>
      </c>
      <c r="CV155" s="91">
        <v>5</v>
      </c>
      <c r="CW155" s="91">
        <v>0</v>
      </c>
      <c r="CZ155" s="93">
        <f t="shared" si="93"/>
        <v>5.6</v>
      </c>
      <c r="DA155" s="91">
        <v>4.5</v>
      </c>
      <c r="DB155" s="91">
        <v>23</v>
      </c>
      <c r="DC155" s="91">
        <v>0</v>
      </c>
      <c r="DD155" s="91">
        <v>0</v>
      </c>
      <c r="DE155" s="91">
        <v>0.5</v>
      </c>
      <c r="DH155" s="93">
        <f t="shared" si="94"/>
        <v>2.1</v>
      </c>
      <c r="DI155" s="91">
        <v>3</v>
      </c>
      <c r="DJ155" s="91">
        <v>7.5</v>
      </c>
      <c r="DK155" s="91">
        <v>0</v>
      </c>
      <c r="DL155" s="91">
        <v>0</v>
      </c>
      <c r="DM155" s="91">
        <v>0</v>
      </c>
    </row>
    <row r="156" spans="3:117">
      <c r="C156" s="92">
        <f t="shared" si="95"/>
        <v>45812</v>
      </c>
      <c r="D156" s="93">
        <f t="shared" si="64"/>
        <v>18.875</v>
      </c>
      <c r="E156" s="93">
        <f t="shared" si="65"/>
        <v>18.875</v>
      </c>
      <c r="F156" s="93">
        <f t="shared" si="65"/>
        <v>18.875</v>
      </c>
      <c r="G156" s="93" t="str">
        <f t="shared" si="65"/>
        <v/>
      </c>
      <c r="H156" s="93" t="str">
        <f t="shared" si="65"/>
        <v/>
      </c>
      <c r="I156" s="93" t="str">
        <f t="shared" si="65"/>
        <v/>
      </c>
      <c r="J156" s="93" t="str">
        <f t="shared" si="65"/>
        <v/>
      </c>
      <c r="K156" s="93" t="str">
        <f t="shared" si="65"/>
        <v/>
      </c>
      <c r="L156" s="93" t="str">
        <f t="shared" si="66"/>
        <v/>
      </c>
      <c r="M156" s="93" t="str">
        <f t="shared" si="67"/>
        <v/>
      </c>
      <c r="N156" s="93">
        <f t="shared" si="68"/>
        <v>2</v>
      </c>
      <c r="O156" s="93" t="str">
        <f t="shared" si="69"/>
        <v/>
      </c>
      <c r="P156" s="93" t="str">
        <f t="shared" si="70"/>
        <v/>
      </c>
      <c r="Q156" s="93" t="str">
        <f t="shared" si="71"/>
        <v/>
      </c>
      <c r="R156" s="93" t="str">
        <f t="shared" si="72"/>
        <v/>
      </c>
      <c r="S156" s="93">
        <f t="shared" si="73"/>
        <v>2</v>
      </c>
      <c r="T156" s="91">
        <f t="shared" si="74"/>
        <v>4.3808800852329341e-002</v>
      </c>
      <c r="AB156" s="93">
        <f t="shared" si="75"/>
        <v>7.2</v>
      </c>
      <c r="AC156" s="93">
        <f t="shared" si="76"/>
        <v>31.2</v>
      </c>
      <c r="AD156" s="93">
        <f t="shared" si="77"/>
        <v>23</v>
      </c>
      <c r="AE156" s="93">
        <f t="shared" si="78"/>
        <v>28.5</v>
      </c>
      <c r="AF156" s="93">
        <f t="shared" si="79"/>
        <v>22.875</v>
      </c>
      <c r="AG156" s="93">
        <f t="shared" si="80"/>
        <v>23.6</v>
      </c>
      <c r="AH156" s="93">
        <f t="shared" si="81"/>
        <v>18.875</v>
      </c>
      <c r="AI156" s="93">
        <f t="shared" si="82"/>
        <v>5.4</v>
      </c>
      <c r="AJ156" s="93">
        <f t="shared" si="83"/>
        <v>7.9</v>
      </c>
      <c r="AK156" s="93">
        <f t="shared" si="84"/>
        <v>20.399999999999999</v>
      </c>
      <c r="AN156" s="93">
        <f t="shared" si="85"/>
        <v>7.2</v>
      </c>
      <c r="AO156" s="91">
        <v>0</v>
      </c>
      <c r="AP156" s="91">
        <v>0</v>
      </c>
      <c r="AQ156" s="91">
        <v>0</v>
      </c>
      <c r="AR156" s="91">
        <v>36</v>
      </c>
      <c r="AS156" s="91">
        <v>0</v>
      </c>
      <c r="AT156" s="92"/>
      <c r="AV156" s="93">
        <f t="shared" si="86"/>
        <v>31.2</v>
      </c>
      <c r="AW156" s="91">
        <v>16.5</v>
      </c>
      <c r="AX156" s="91">
        <v>0.5</v>
      </c>
      <c r="AY156" s="91">
        <v>0</v>
      </c>
      <c r="AZ156" s="91">
        <v>139</v>
      </c>
      <c r="BA156" s="91">
        <v>0</v>
      </c>
      <c r="BB156" s="92"/>
      <c r="BD156" s="93">
        <f t="shared" si="87"/>
        <v>23</v>
      </c>
      <c r="BE156" s="91">
        <v>0</v>
      </c>
      <c r="BF156" s="91">
        <v>0</v>
      </c>
      <c r="BG156" s="91">
        <v>0</v>
      </c>
      <c r="BH156" s="91">
        <v>115</v>
      </c>
      <c r="BI156" s="91">
        <v>0</v>
      </c>
      <c r="BJ156" s="92"/>
      <c r="BL156" s="93">
        <f t="shared" si="88"/>
        <v>28.5</v>
      </c>
      <c r="BM156" s="91">
        <v>0</v>
      </c>
      <c r="BN156" s="91">
        <v>0</v>
      </c>
      <c r="BO156" s="91">
        <v>0</v>
      </c>
      <c r="BP156" s="91">
        <v>142.5</v>
      </c>
      <c r="BQ156" s="91">
        <v>0</v>
      </c>
      <c r="BR156" s="92"/>
      <c r="BT156" s="93">
        <f t="shared" si="89"/>
        <v>22.875</v>
      </c>
      <c r="BU156" s="91">
        <v>4</v>
      </c>
      <c r="BV156" s="91">
        <v>0</v>
      </c>
      <c r="BW156" s="91">
        <v>0</v>
      </c>
      <c r="BX156" s="91">
        <v>87.5</v>
      </c>
      <c r="BZ156" s="92"/>
      <c r="CB156" s="93">
        <f t="shared" si="90"/>
        <v>23.6</v>
      </c>
      <c r="CC156" s="91">
        <v>0</v>
      </c>
      <c r="CD156" s="91">
        <v>0</v>
      </c>
      <c r="CE156" s="91">
        <v>1.5</v>
      </c>
      <c r="CF156" s="91">
        <v>116.5</v>
      </c>
      <c r="CG156" s="91">
        <v>0</v>
      </c>
      <c r="CJ156" s="93">
        <f t="shared" si="91"/>
        <v>18.875</v>
      </c>
      <c r="CL156" s="91">
        <v>0</v>
      </c>
      <c r="CM156" s="91">
        <v>0</v>
      </c>
      <c r="CN156" s="91">
        <v>75.5</v>
      </c>
      <c r="CO156" s="91">
        <v>0</v>
      </c>
      <c r="CR156" s="93">
        <f t="shared" si="92"/>
        <v>5.4</v>
      </c>
      <c r="CS156" s="91">
        <v>0</v>
      </c>
      <c r="CT156" s="91">
        <v>0</v>
      </c>
      <c r="CU156" s="91">
        <v>0</v>
      </c>
      <c r="CV156" s="91">
        <v>27</v>
      </c>
      <c r="CW156" s="91">
        <v>0</v>
      </c>
      <c r="CZ156" s="93">
        <f t="shared" si="93"/>
        <v>7.9</v>
      </c>
      <c r="DA156" s="91">
        <v>0</v>
      </c>
      <c r="DB156" s="91">
        <v>0</v>
      </c>
      <c r="DC156" s="91">
        <v>0</v>
      </c>
      <c r="DD156" s="91">
        <v>39.5</v>
      </c>
      <c r="DE156" s="91">
        <v>0</v>
      </c>
      <c r="DH156" s="93">
        <f t="shared" si="94"/>
        <v>20.399999999999999</v>
      </c>
      <c r="DI156" s="91">
        <v>0</v>
      </c>
      <c r="DJ156" s="91">
        <v>0</v>
      </c>
      <c r="DK156" s="91">
        <v>0.5</v>
      </c>
      <c r="DL156" s="91">
        <v>101.5</v>
      </c>
      <c r="DM156" s="91">
        <v>0</v>
      </c>
    </row>
    <row r="157" spans="3:117">
      <c r="C157" s="92">
        <f t="shared" si="95"/>
        <v>45813</v>
      </c>
      <c r="D157" s="93">
        <f t="shared" si="64"/>
        <v>0.125</v>
      </c>
      <c r="E157" s="93">
        <f t="shared" si="65"/>
        <v>0.125</v>
      </c>
      <c r="F157" s="93" t="str">
        <f t="shared" si="65"/>
        <v/>
      </c>
      <c r="G157" s="93" t="str">
        <f t="shared" si="65"/>
        <v/>
      </c>
      <c r="H157" s="93" t="str">
        <f t="shared" si="65"/>
        <v/>
      </c>
      <c r="I157" s="93" t="str">
        <f t="shared" si="65"/>
        <v/>
      </c>
      <c r="J157" s="93" t="str">
        <f t="shared" si="65"/>
        <v/>
      </c>
      <c r="K157" s="93" t="str">
        <f t="shared" si="65"/>
        <v/>
      </c>
      <c r="L157" s="93" t="str">
        <f t="shared" si="66"/>
        <v/>
      </c>
      <c r="M157" s="93">
        <f t="shared" si="67"/>
        <v>1</v>
      </c>
      <c r="N157" s="93" t="str">
        <f t="shared" si="68"/>
        <v/>
      </c>
      <c r="O157" s="93" t="str">
        <f t="shared" si="69"/>
        <v/>
      </c>
      <c r="P157" s="93" t="str">
        <f t="shared" si="70"/>
        <v/>
      </c>
      <c r="Q157" s="93" t="str">
        <f t="shared" si="71"/>
        <v/>
      </c>
      <c r="R157" s="93" t="str">
        <f t="shared" si="72"/>
        <v/>
      </c>
      <c r="S157" s="93">
        <f t="shared" si="73"/>
        <v>1</v>
      </c>
      <c r="T157" s="91">
        <f t="shared" si="74"/>
        <v>0</v>
      </c>
      <c r="AB157" s="93">
        <f t="shared" si="75"/>
        <v>0.3</v>
      </c>
      <c r="AC157" s="93">
        <f t="shared" si="76"/>
        <v>0.1</v>
      </c>
      <c r="AD157" s="93">
        <f t="shared" si="77"/>
        <v>0.2</v>
      </c>
      <c r="AE157" s="93">
        <f t="shared" si="78"/>
        <v>1.3</v>
      </c>
      <c r="AF157" s="93">
        <f t="shared" si="79"/>
        <v>0.875</v>
      </c>
      <c r="AG157" s="93">
        <f t="shared" si="80"/>
        <v>2.5</v>
      </c>
      <c r="AH157" s="93">
        <f t="shared" si="81"/>
        <v>0.125</v>
      </c>
      <c r="AI157" s="93">
        <f t="shared" si="82"/>
        <v>0</v>
      </c>
      <c r="AJ157" s="93">
        <f t="shared" si="83"/>
        <v>0.1</v>
      </c>
      <c r="AK157" s="93">
        <f t="shared" si="84"/>
        <v>0.5</v>
      </c>
      <c r="AN157" s="93">
        <f t="shared" si="85"/>
        <v>0.3</v>
      </c>
      <c r="AO157" s="91">
        <v>1</v>
      </c>
      <c r="AP157" s="91">
        <v>0</v>
      </c>
      <c r="AQ157" s="91">
        <v>0.5</v>
      </c>
      <c r="AR157" s="91">
        <v>0</v>
      </c>
      <c r="AS157" s="91">
        <v>0</v>
      </c>
      <c r="AT157" s="92"/>
      <c r="AV157" s="93">
        <f t="shared" si="86"/>
        <v>0.1</v>
      </c>
      <c r="AW157" s="91">
        <v>0.5</v>
      </c>
      <c r="AX157" s="91">
        <v>0</v>
      </c>
      <c r="AY157" s="91">
        <v>0</v>
      </c>
      <c r="AZ157" s="91">
        <v>0</v>
      </c>
      <c r="BA157" s="91">
        <v>0</v>
      </c>
      <c r="BB157" s="92"/>
      <c r="BD157" s="93">
        <f t="shared" si="87"/>
        <v>0.2</v>
      </c>
      <c r="BE157" s="91">
        <v>0.5</v>
      </c>
      <c r="BF157" s="91">
        <v>0</v>
      </c>
      <c r="BG157" s="91">
        <v>0.5</v>
      </c>
      <c r="BH157" s="91">
        <v>0</v>
      </c>
      <c r="BI157" s="91">
        <v>0</v>
      </c>
      <c r="BJ157" s="92"/>
      <c r="BL157" s="93">
        <f t="shared" si="88"/>
        <v>1.3</v>
      </c>
      <c r="BM157" s="91">
        <v>6.5</v>
      </c>
      <c r="BN157" s="91">
        <v>0</v>
      </c>
      <c r="BO157" s="91">
        <v>0</v>
      </c>
      <c r="BP157" s="91">
        <v>0</v>
      </c>
      <c r="BQ157" s="91">
        <v>0</v>
      </c>
      <c r="BR157" s="92"/>
      <c r="BT157" s="93">
        <f t="shared" si="89"/>
        <v>0.875</v>
      </c>
      <c r="BU157" s="91">
        <v>2.5</v>
      </c>
      <c r="BV157" s="91">
        <v>0</v>
      </c>
      <c r="BW157" s="91">
        <v>1</v>
      </c>
      <c r="BX157" s="91">
        <v>0</v>
      </c>
      <c r="BZ157" s="92"/>
      <c r="CB157" s="93">
        <f t="shared" si="90"/>
        <v>2.5</v>
      </c>
      <c r="CC157" s="91">
        <v>3.5</v>
      </c>
      <c r="CD157" s="91">
        <v>0</v>
      </c>
      <c r="CE157" s="91">
        <v>9</v>
      </c>
      <c r="CF157" s="91">
        <v>0</v>
      </c>
      <c r="CG157" s="91">
        <v>0</v>
      </c>
      <c r="CJ157" s="93">
        <f t="shared" si="91"/>
        <v>0.125</v>
      </c>
      <c r="CL157" s="91">
        <v>0</v>
      </c>
      <c r="CM157" s="91">
        <v>0.5</v>
      </c>
      <c r="CN157" s="91">
        <v>0</v>
      </c>
      <c r="CO157" s="91">
        <v>0</v>
      </c>
      <c r="CR157" s="93">
        <f t="shared" si="92"/>
        <v>0</v>
      </c>
      <c r="CS157" s="91">
        <v>0</v>
      </c>
      <c r="CT157" s="91">
        <v>0</v>
      </c>
      <c r="CU157" s="91">
        <v>0</v>
      </c>
      <c r="CV157" s="91">
        <v>0</v>
      </c>
      <c r="CW157" s="91">
        <v>0</v>
      </c>
      <c r="CZ157" s="93">
        <f t="shared" si="93"/>
        <v>0.1</v>
      </c>
      <c r="DA157" s="91">
        <v>0</v>
      </c>
      <c r="DB157" s="91">
        <v>0</v>
      </c>
      <c r="DC157" s="91">
        <v>0.5</v>
      </c>
      <c r="DD157" s="91">
        <v>0</v>
      </c>
      <c r="DE157" s="91">
        <v>0</v>
      </c>
      <c r="DH157" s="93">
        <f t="shared" si="94"/>
        <v>0.5</v>
      </c>
      <c r="DI157" s="91">
        <v>0</v>
      </c>
      <c r="DJ157" s="91">
        <v>0</v>
      </c>
      <c r="DK157" s="91">
        <v>2.5</v>
      </c>
      <c r="DL157" s="91">
        <v>0</v>
      </c>
      <c r="DM157" s="91">
        <v>0</v>
      </c>
    </row>
    <row r="158" spans="3:117">
      <c r="C158" s="92">
        <f t="shared" si="95"/>
        <v>45814</v>
      </c>
      <c r="D158" s="93">
        <f t="shared" si="64"/>
        <v>14.875</v>
      </c>
      <c r="E158" s="93">
        <f t="shared" si="65"/>
        <v>14.875</v>
      </c>
      <c r="F158" s="93">
        <f t="shared" si="65"/>
        <v>14.875</v>
      </c>
      <c r="G158" s="93" t="str">
        <f t="shared" si="65"/>
        <v/>
      </c>
      <c r="H158" s="93" t="str">
        <f t="shared" si="65"/>
        <v/>
      </c>
      <c r="I158" s="93" t="str">
        <f t="shared" si="65"/>
        <v/>
      </c>
      <c r="J158" s="93" t="str">
        <f t="shared" si="65"/>
        <v/>
      </c>
      <c r="K158" s="93" t="str">
        <f t="shared" si="65"/>
        <v/>
      </c>
      <c r="L158" s="93" t="str">
        <f t="shared" si="66"/>
        <v/>
      </c>
      <c r="M158" s="93" t="str">
        <f t="shared" si="67"/>
        <v/>
      </c>
      <c r="N158" s="93">
        <f t="shared" si="68"/>
        <v>2</v>
      </c>
      <c r="O158" s="93" t="str">
        <f t="shared" si="69"/>
        <v/>
      </c>
      <c r="P158" s="93" t="str">
        <f t="shared" si="70"/>
        <v/>
      </c>
      <c r="Q158" s="93" t="str">
        <f t="shared" si="71"/>
        <v/>
      </c>
      <c r="R158" s="93" t="str">
        <f t="shared" si="72"/>
        <v/>
      </c>
      <c r="S158" s="93">
        <f t="shared" si="73"/>
        <v>2</v>
      </c>
      <c r="T158" s="91">
        <f t="shared" si="74"/>
        <v>4.3808800852329341e-002</v>
      </c>
      <c r="AB158" s="93">
        <f t="shared" si="75"/>
        <v>6.7</v>
      </c>
      <c r="AC158" s="93">
        <f t="shared" si="76"/>
        <v>6.8</v>
      </c>
      <c r="AD158" s="93">
        <f t="shared" si="77"/>
        <v>11</v>
      </c>
      <c r="AE158" s="93">
        <f t="shared" si="78"/>
        <v>11.3</v>
      </c>
      <c r="AF158" s="93">
        <f t="shared" si="79"/>
        <v>16.625</v>
      </c>
      <c r="AG158" s="93">
        <f t="shared" si="80"/>
        <v>10.3</v>
      </c>
      <c r="AH158" s="93">
        <f t="shared" si="81"/>
        <v>14.875</v>
      </c>
      <c r="AI158" s="93">
        <f t="shared" si="82"/>
        <v>18.7</v>
      </c>
      <c r="AJ158" s="93">
        <f t="shared" si="83"/>
        <v>8</v>
      </c>
      <c r="AK158" s="93">
        <f t="shared" si="84"/>
        <v>7.2</v>
      </c>
      <c r="AN158" s="93">
        <f t="shared" si="85"/>
        <v>6.7</v>
      </c>
      <c r="AO158" s="91">
        <v>0</v>
      </c>
      <c r="AP158" s="91">
        <v>3.5</v>
      </c>
      <c r="AQ158" s="91">
        <v>26.5</v>
      </c>
      <c r="AR158" s="91">
        <v>3.5</v>
      </c>
      <c r="AS158" s="91">
        <v>0</v>
      </c>
      <c r="AT158" s="92"/>
      <c r="AV158" s="93">
        <f t="shared" si="86"/>
        <v>6.8</v>
      </c>
      <c r="AW158" s="91">
        <v>0</v>
      </c>
      <c r="AX158" s="91">
        <v>4</v>
      </c>
      <c r="AY158" s="91">
        <v>28.5</v>
      </c>
      <c r="AZ158" s="91">
        <v>1.5</v>
      </c>
      <c r="BA158" s="91">
        <v>0</v>
      </c>
      <c r="BB158" s="92"/>
      <c r="BD158" s="93">
        <f t="shared" si="87"/>
        <v>11</v>
      </c>
      <c r="BE158" s="91">
        <v>0</v>
      </c>
      <c r="BF158" s="91">
        <v>4.5</v>
      </c>
      <c r="BG158" s="91">
        <v>48.5</v>
      </c>
      <c r="BH158" s="91">
        <v>2</v>
      </c>
      <c r="BI158" s="91">
        <v>0</v>
      </c>
      <c r="BJ158" s="92"/>
      <c r="BL158" s="93">
        <f t="shared" si="88"/>
        <v>11.3</v>
      </c>
      <c r="BM158" s="91">
        <v>0</v>
      </c>
      <c r="BN158" s="91">
        <v>6.5</v>
      </c>
      <c r="BO158" s="91">
        <v>47</v>
      </c>
      <c r="BP158" s="91">
        <v>3</v>
      </c>
      <c r="BQ158" s="91">
        <v>0</v>
      </c>
      <c r="BR158" s="92"/>
      <c r="BT158" s="93">
        <f t="shared" si="89"/>
        <v>16.625</v>
      </c>
      <c r="BU158" s="91">
        <v>0</v>
      </c>
      <c r="BV158" s="91">
        <v>9</v>
      </c>
      <c r="BW158" s="91">
        <v>56.5</v>
      </c>
      <c r="BX158" s="91">
        <v>1</v>
      </c>
      <c r="BZ158" s="92"/>
      <c r="CB158" s="93">
        <f t="shared" si="90"/>
        <v>10.3</v>
      </c>
      <c r="CC158" s="91">
        <v>0</v>
      </c>
      <c r="CD158" s="91">
        <v>9.5</v>
      </c>
      <c r="CE158" s="91">
        <v>41</v>
      </c>
      <c r="CF158" s="91">
        <v>1</v>
      </c>
      <c r="CG158" s="91">
        <v>0</v>
      </c>
      <c r="CJ158" s="93">
        <f t="shared" si="91"/>
        <v>14.875</v>
      </c>
      <c r="CL158" s="91">
        <v>10.5</v>
      </c>
      <c r="CM158" s="91">
        <v>43</v>
      </c>
      <c r="CN158" s="91">
        <v>6</v>
      </c>
      <c r="CO158" s="91">
        <v>0</v>
      </c>
      <c r="CR158" s="93">
        <f t="shared" si="92"/>
        <v>18.7</v>
      </c>
      <c r="CS158" s="91">
        <v>0</v>
      </c>
      <c r="CT158" s="91">
        <v>23</v>
      </c>
      <c r="CU158" s="91">
        <v>63</v>
      </c>
      <c r="CV158" s="91">
        <v>7.5</v>
      </c>
      <c r="CW158" s="91">
        <v>0</v>
      </c>
      <c r="CZ158" s="93">
        <f t="shared" si="93"/>
        <v>8</v>
      </c>
      <c r="DA158" s="91">
        <v>0</v>
      </c>
      <c r="DB158" s="91">
        <v>11.5</v>
      </c>
      <c r="DC158" s="91">
        <v>23.5</v>
      </c>
      <c r="DD158" s="91">
        <v>5</v>
      </c>
      <c r="DE158" s="91">
        <v>0</v>
      </c>
      <c r="DH158" s="93">
        <f t="shared" si="94"/>
        <v>7.2</v>
      </c>
      <c r="DI158" s="91">
        <v>0</v>
      </c>
      <c r="DJ158" s="91">
        <v>11.5</v>
      </c>
      <c r="DK158" s="91">
        <v>23</v>
      </c>
      <c r="DL158" s="91">
        <v>1.5</v>
      </c>
      <c r="DM158" s="91">
        <v>0</v>
      </c>
    </row>
    <row r="159" spans="3:117">
      <c r="C159" s="92">
        <f t="shared" si="95"/>
        <v>45815</v>
      </c>
      <c r="D159" s="93">
        <f t="shared" si="64"/>
        <v>2</v>
      </c>
      <c r="E159" s="93">
        <f t="shared" si="65"/>
        <v>2</v>
      </c>
      <c r="F159" s="93" t="str">
        <f t="shared" si="65"/>
        <v/>
      </c>
      <c r="G159" s="93" t="str">
        <f t="shared" si="65"/>
        <v/>
      </c>
      <c r="H159" s="93" t="str">
        <f t="shared" si="65"/>
        <v/>
      </c>
      <c r="I159" s="93" t="str">
        <f t="shared" si="65"/>
        <v/>
      </c>
      <c r="J159" s="93" t="str">
        <f t="shared" si="65"/>
        <v/>
      </c>
      <c r="K159" s="93" t="str">
        <f t="shared" si="65"/>
        <v/>
      </c>
      <c r="L159" s="93" t="str">
        <f t="shared" si="66"/>
        <v/>
      </c>
      <c r="M159" s="93">
        <f t="shared" si="67"/>
        <v>1</v>
      </c>
      <c r="N159" s="93" t="str">
        <f t="shared" si="68"/>
        <v/>
      </c>
      <c r="O159" s="93" t="str">
        <f t="shared" si="69"/>
        <v/>
      </c>
      <c r="P159" s="93" t="str">
        <f t="shared" si="70"/>
        <v/>
      </c>
      <c r="Q159" s="93" t="str">
        <f t="shared" si="71"/>
        <v/>
      </c>
      <c r="R159" s="93" t="str">
        <f t="shared" si="72"/>
        <v/>
      </c>
      <c r="S159" s="93">
        <f t="shared" si="73"/>
        <v>1</v>
      </c>
      <c r="T159" s="91">
        <f t="shared" si="74"/>
        <v>0</v>
      </c>
      <c r="AB159" s="93">
        <f t="shared" si="75"/>
        <v>1.5</v>
      </c>
      <c r="AC159" s="93">
        <f t="shared" si="76"/>
        <v>1.2</v>
      </c>
      <c r="AD159" s="93">
        <f t="shared" si="77"/>
        <v>1.8</v>
      </c>
      <c r="AE159" s="93">
        <f t="shared" si="78"/>
        <v>1.8</v>
      </c>
      <c r="AF159" s="93">
        <f t="shared" si="79"/>
        <v>2.75</v>
      </c>
      <c r="AG159" s="93">
        <f t="shared" si="80"/>
        <v>1.6</v>
      </c>
      <c r="AH159" s="93">
        <f t="shared" si="81"/>
        <v>2</v>
      </c>
      <c r="AI159" s="93">
        <f t="shared" si="82"/>
        <v>4.4000000000000004</v>
      </c>
      <c r="AJ159" s="93">
        <f t="shared" si="83"/>
        <v>1.5</v>
      </c>
      <c r="AK159" s="93">
        <f t="shared" si="84"/>
        <v>1.3</v>
      </c>
      <c r="AN159" s="93">
        <f t="shared" si="85"/>
        <v>1.5</v>
      </c>
      <c r="AO159" s="91">
        <v>0</v>
      </c>
      <c r="AP159" s="91">
        <v>4</v>
      </c>
      <c r="AQ159" s="91">
        <v>3.5</v>
      </c>
      <c r="AR159" s="91">
        <v>0</v>
      </c>
      <c r="AS159" s="91">
        <v>0</v>
      </c>
      <c r="AT159" s="92"/>
      <c r="AV159" s="93">
        <f t="shared" si="86"/>
        <v>1.2</v>
      </c>
      <c r="AW159" s="91">
        <v>0</v>
      </c>
      <c r="AX159" s="91">
        <v>4</v>
      </c>
      <c r="AY159" s="91">
        <v>2</v>
      </c>
      <c r="AZ159" s="91">
        <v>0</v>
      </c>
      <c r="BA159" s="91">
        <v>0</v>
      </c>
      <c r="BB159" s="92"/>
      <c r="BD159" s="93">
        <f t="shared" si="87"/>
        <v>1.8</v>
      </c>
      <c r="BE159" s="91">
        <v>0</v>
      </c>
      <c r="BF159" s="91">
        <v>4</v>
      </c>
      <c r="BG159" s="91">
        <v>5</v>
      </c>
      <c r="BH159" s="91">
        <v>0</v>
      </c>
      <c r="BI159" s="91">
        <v>0</v>
      </c>
      <c r="BJ159" s="92"/>
      <c r="BL159" s="93">
        <f t="shared" si="88"/>
        <v>1.8</v>
      </c>
      <c r="BM159" s="91">
        <v>0</v>
      </c>
      <c r="BN159" s="91">
        <v>3.5</v>
      </c>
      <c r="BO159" s="91">
        <v>5.5</v>
      </c>
      <c r="BP159" s="91">
        <v>0</v>
      </c>
      <c r="BQ159" s="91">
        <v>0</v>
      </c>
      <c r="BR159" s="92"/>
      <c r="BT159" s="93">
        <f t="shared" si="89"/>
        <v>2.75</v>
      </c>
      <c r="BU159" s="91">
        <v>0</v>
      </c>
      <c r="BV159" s="91">
        <v>4</v>
      </c>
      <c r="BW159" s="91">
        <v>7</v>
      </c>
      <c r="BX159" s="91">
        <v>0</v>
      </c>
      <c r="BZ159" s="92"/>
      <c r="CB159" s="93">
        <f t="shared" si="90"/>
        <v>1.6</v>
      </c>
      <c r="CC159" s="91">
        <v>0</v>
      </c>
      <c r="CD159" s="91">
        <v>3.5</v>
      </c>
      <c r="CE159" s="91">
        <v>4.5</v>
      </c>
      <c r="CF159" s="91">
        <v>0</v>
      </c>
      <c r="CG159" s="91">
        <v>0</v>
      </c>
      <c r="CJ159" s="93">
        <f t="shared" si="91"/>
        <v>2</v>
      </c>
      <c r="CL159" s="91">
        <v>6.5</v>
      </c>
      <c r="CM159" s="91">
        <v>1.5</v>
      </c>
      <c r="CN159" s="91">
        <v>0</v>
      </c>
      <c r="CO159" s="91">
        <v>0</v>
      </c>
      <c r="CR159" s="93">
        <f t="shared" si="92"/>
        <v>4.4000000000000004</v>
      </c>
      <c r="CS159" s="91">
        <v>0</v>
      </c>
      <c r="CT159" s="91">
        <v>10</v>
      </c>
      <c r="CU159" s="91">
        <v>12</v>
      </c>
      <c r="CV159" s="91">
        <v>0</v>
      </c>
      <c r="CW159" s="91">
        <v>0</v>
      </c>
      <c r="CZ159" s="93">
        <f t="shared" si="93"/>
        <v>1.5</v>
      </c>
      <c r="DA159" s="91">
        <v>0</v>
      </c>
      <c r="DB159" s="91">
        <v>7.5</v>
      </c>
      <c r="DC159" s="91">
        <v>0</v>
      </c>
      <c r="DD159" s="91">
        <v>0</v>
      </c>
      <c r="DE159" s="91">
        <v>0</v>
      </c>
      <c r="DH159" s="93">
        <f t="shared" si="94"/>
        <v>1.3</v>
      </c>
      <c r="DI159" s="91">
        <v>0</v>
      </c>
      <c r="DJ159" s="91">
        <v>5</v>
      </c>
      <c r="DK159" s="91">
        <v>1.5</v>
      </c>
      <c r="DL159" s="91">
        <v>0</v>
      </c>
      <c r="DM159" s="91">
        <v>0</v>
      </c>
    </row>
    <row r="160" spans="3:117">
      <c r="C160" s="92">
        <f t="shared" si="95"/>
        <v>45816</v>
      </c>
      <c r="D160" s="93">
        <f t="shared" si="64"/>
        <v>9.5</v>
      </c>
      <c r="E160" s="93">
        <f t="shared" si="65"/>
        <v>9.5</v>
      </c>
      <c r="F160" s="93" t="str">
        <f t="shared" si="65"/>
        <v/>
      </c>
      <c r="G160" s="93" t="str">
        <f t="shared" si="65"/>
        <v/>
      </c>
      <c r="H160" s="93" t="str">
        <f t="shared" si="65"/>
        <v/>
      </c>
      <c r="I160" s="93" t="str">
        <f t="shared" si="65"/>
        <v/>
      </c>
      <c r="J160" s="93" t="str">
        <f t="shared" si="65"/>
        <v/>
      </c>
      <c r="K160" s="93" t="str">
        <f t="shared" si="65"/>
        <v/>
      </c>
      <c r="L160" s="93" t="str">
        <f t="shared" si="66"/>
        <v/>
      </c>
      <c r="M160" s="93">
        <f t="shared" si="67"/>
        <v>1</v>
      </c>
      <c r="N160" s="93" t="str">
        <f t="shared" si="68"/>
        <v/>
      </c>
      <c r="O160" s="93" t="str">
        <f t="shared" si="69"/>
        <v/>
      </c>
      <c r="P160" s="93" t="str">
        <f t="shared" si="70"/>
        <v/>
      </c>
      <c r="Q160" s="93" t="str">
        <f t="shared" si="71"/>
        <v/>
      </c>
      <c r="R160" s="93" t="str">
        <f t="shared" si="72"/>
        <v/>
      </c>
      <c r="S160" s="93">
        <f t="shared" si="73"/>
        <v>1</v>
      </c>
      <c r="T160" s="91">
        <f t="shared" si="74"/>
        <v>0</v>
      </c>
      <c r="AB160" s="93">
        <f t="shared" si="75"/>
        <v>2.9</v>
      </c>
      <c r="AC160" s="93">
        <f t="shared" si="76"/>
        <v>6.9</v>
      </c>
      <c r="AD160" s="93">
        <f t="shared" si="77"/>
        <v>3.4</v>
      </c>
      <c r="AE160" s="93">
        <f t="shared" si="78"/>
        <v>3.8</v>
      </c>
      <c r="AF160" s="93">
        <f t="shared" si="79"/>
        <v>4.5</v>
      </c>
      <c r="AG160" s="93">
        <f t="shared" si="80"/>
        <v>4.4000000000000004</v>
      </c>
      <c r="AH160" s="93">
        <f t="shared" si="81"/>
        <v>9.5</v>
      </c>
      <c r="AI160" s="93">
        <f t="shared" si="82"/>
        <v>8.8000000000000007</v>
      </c>
      <c r="AJ160" s="93">
        <f t="shared" si="83"/>
        <v>5.2</v>
      </c>
      <c r="AK160" s="93">
        <f t="shared" si="84"/>
        <v>5.8</v>
      </c>
      <c r="AN160" s="93">
        <f t="shared" si="85"/>
        <v>2.9</v>
      </c>
      <c r="AO160" s="91">
        <v>0</v>
      </c>
      <c r="AP160" s="91">
        <v>10</v>
      </c>
      <c r="AQ160" s="91">
        <v>4.5</v>
      </c>
      <c r="AR160" s="91">
        <v>0</v>
      </c>
      <c r="AS160" s="91">
        <v>0</v>
      </c>
      <c r="AT160" s="92"/>
      <c r="AV160" s="93">
        <f t="shared" si="86"/>
        <v>6.9</v>
      </c>
      <c r="AW160" s="91">
        <v>0</v>
      </c>
      <c r="AX160" s="91">
        <v>17</v>
      </c>
      <c r="AY160" s="91">
        <v>17.5</v>
      </c>
      <c r="AZ160" s="91">
        <v>0</v>
      </c>
      <c r="BA160" s="91">
        <v>0</v>
      </c>
      <c r="BB160" s="92"/>
      <c r="BD160" s="93">
        <f t="shared" si="87"/>
        <v>3.4</v>
      </c>
      <c r="BE160" s="91">
        <v>0</v>
      </c>
      <c r="BF160" s="91">
        <v>14.5</v>
      </c>
      <c r="BG160" s="91">
        <v>2.5</v>
      </c>
      <c r="BH160" s="91">
        <v>0</v>
      </c>
      <c r="BI160" s="91">
        <v>0</v>
      </c>
      <c r="BJ160" s="92"/>
      <c r="BL160" s="93">
        <f t="shared" si="88"/>
        <v>3.8</v>
      </c>
      <c r="BM160" s="91">
        <v>0</v>
      </c>
      <c r="BN160" s="91">
        <v>18.5</v>
      </c>
      <c r="BO160" s="91">
        <v>0.5</v>
      </c>
      <c r="BP160" s="91">
        <v>0</v>
      </c>
      <c r="BQ160" s="91">
        <v>0</v>
      </c>
      <c r="BR160" s="92"/>
      <c r="BT160" s="93">
        <f t="shared" si="89"/>
        <v>4.5</v>
      </c>
      <c r="BU160" s="91">
        <v>0</v>
      </c>
      <c r="BV160" s="91">
        <v>18</v>
      </c>
      <c r="BW160" s="91">
        <v>0</v>
      </c>
      <c r="BX160" s="91">
        <v>0</v>
      </c>
      <c r="BZ160" s="92"/>
      <c r="CB160" s="93">
        <f t="shared" si="90"/>
        <v>4.4000000000000004</v>
      </c>
      <c r="CC160" s="91">
        <v>0</v>
      </c>
      <c r="CD160" s="91">
        <v>21.5</v>
      </c>
      <c r="CE160" s="91">
        <v>0.5</v>
      </c>
      <c r="CF160" s="91">
        <v>0</v>
      </c>
      <c r="CG160" s="91">
        <v>0</v>
      </c>
      <c r="CJ160" s="93">
        <f t="shared" si="91"/>
        <v>9.5</v>
      </c>
      <c r="CL160" s="91">
        <v>38</v>
      </c>
      <c r="CM160" s="91">
        <v>0</v>
      </c>
      <c r="CN160" s="91">
        <v>0</v>
      </c>
      <c r="CO160" s="91">
        <v>0</v>
      </c>
      <c r="CR160" s="93">
        <f t="shared" si="92"/>
        <v>8.8000000000000007</v>
      </c>
      <c r="CS160" s="91">
        <v>0</v>
      </c>
      <c r="CT160" s="91">
        <v>39</v>
      </c>
      <c r="CU160" s="91">
        <v>5</v>
      </c>
      <c r="CV160" s="91">
        <v>0</v>
      </c>
      <c r="CW160" s="91">
        <v>0</v>
      </c>
      <c r="CZ160" s="93">
        <f t="shared" si="93"/>
        <v>5.2</v>
      </c>
      <c r="DA160" s="91">
        <v>0</v>
      </c>
      <c r="DB160" s="91">
        <v>26</v>
      </c>
      <c r="DC160" s="91">
        <v>0</v>
      </c>
      <c r="DD160" s="91">
        <v>0</v>
      </c>
      <c r="DE160" s="91">
        <v>0</v>
      </c>
      <c r="DH160" s="93">
        <f t="shared" si="94"/>
        <v>5.8</v>
      </c>
      <c r="DI160" s="91">
        <v>0</v>
      </c>
      <c r="DJ160" s="91">
        <v>29</v>
      </c>
      <c r="DK160" s="91">
        <v>0</v>
      </c>
      <c r="DL160" s="91">
        <v>0</v>
      </c>
      <c r="DM160" s="91">
        <v>0</v>
      </c>
    </row>
    <row r="161" spans="3:117">
      <c r="C161" s="92">
        <f t="shared" si="95"/>
        <v>45817</v>
      </c>
      <c r="D161" s="93">
        <f t="shared" si="64"/>
        <v>20</v>
      </c>
      <c r="E161" s="93">
        <f t="shared" si="65"/>
        <v>20</v>
      </c>
      <c r="F161" s="93">
        <f t="shared" si="65"/>
        <v>20</v>
      </c>
      <c r="G161" s="93" t="str">
        <f t="shared" si="65"/>
        <v/>
      </c>
      <c r="H161" s="93" t="str">
        <f t="shared" si="65"/>
        <v/>
      </c>
      <c r="I161" s="93" t="str">
        <f t="shared" si="65"/>
        <v/>
      </c>
      <c r="J161" s="93" t="str">
        <f t="shared" si="65"/>
        <v/>
      </c>
      <c r="K161" s="93" t="str">
        <f t="shared" si="65"/>
        <v/>
      </c>
      <c r="L161" s="93" t="str">
        <f t="shared" si="66"/>
        <v/>
      </c>
      <c r="M161" s="93" t="str">
        <f t="shared" si="67"/>
        <v/>
      </c>
      <c r="N161" s="93">
        <f t="shared" si="68"/>
        <v>2</v>
      </c>
      <c r="O161" s="93" t="str">
        <f t="shared" si="69"/>
        <v/>
      </c>
      <c r="P161" s="93" t="str">
        <f t="shared" si="70"/>
        <v/>
      </c>
      <c r="Q161" s="93" t="str">
        <f t="shared" si="71"/>
        <v/>
      </c>
      <c r="R161" s="93" t="str">
        <f t="shared" si="72"/>
        <v/>
      </c>
      <c r="S161" s="93">
        <f t="shared" si="73"/>
        <v>2</v>
      </c>
      <c r="T161" s="91">
        <f t="shared" si="74"/>
        <v>4.3808800852329341e-002</v>
      </c>
      <c r="AB161" s="93">
        <f t="shared" si="75"/>
        <v>16.5</v>
      </c>
      <c r="AC161" s="93">
        <f t="shared" si="76"/>
        <v>12.4</v>
      </c>
      <c r="AD161" s="93">
        <f t="shared" si="77"/>
        <v>15.3</v>
      </c>
      <c r="AE161" s="93">
        <f t="shared" si="78"/>
        <v>18.399999999999999</v>
      </c>
      <c r="AF161" s="93">
        <f t="shared" si="79"/>
        <v>24.375</v>
      </c>
      <c r="AG161" s="93">
        <f t="shared" si="80"/>
        <v>20.9</v>
      </c>
      <c r="AH161" s="93">
        <f t="shared" si="81"/>
        <v>20</v>
      </c>
      <c r="AI161" s="93">
        <f t="shared" si="82"/>
        <v>23.5</v>
      </c>
      <c r="AJ161" s="93">
        <f t="shared" si="83"/>
        <v>9.5</v>
      </c>
      <c r="AK161" s="93">
        <f t="shared" si="84"/>
        <v>11.3</v>
      </c>
      <c r="AN161" s="93">
        <f t="shared" si="85"/>
        <v>16.5</v>
      </c>
      <c r="AO161" s="91">
        <v>0</v>
      </c>
      <c r="AP161" s="91">
        <v>82.5</v>
      </c>
      <c r="AQ161" s="91">
        <v>0</v>
      </c>
      <c r="AR161" s="91">
        <v>0</v>
      </c>
      <c r="AS161" s="91">
        <v>0</v>
      </c>
      <c r="AT161" s="92"/>
      <c r="AV161" s="93">
        <f t="shared" si="86"/>
        <v>12.4</v>
      </c>
      <c r="AW161" s="91">
        <v>0</v>
      </c>
      <c r="AX161" s="91">
        <v>62</v>
      </c>
      <c r="AY161" s="91">
        <v>0</v>
      </c>
      <c r="AZ161" s="91">
        <v>0</v>
      </c>
      <c r="BA161" s="91">
        <v>0</v>
      </c>
      <c r="BB161" s="92"/>
      <c r="BD161" s="93">
        <f t="shared" si="87"/>
        <v>15.3</v>
      </c>
      <c r="BE161" s="91">
        <v>0</v>
      </c>
      <c r="BF161" s="91">
        <v>74</v>
      </c>
      <c r="BG161" s="91">
        <v>2.5</v>
      </c>
      <c r="BH161" s="91">
        <v>0</v>
      </c>
      <c r="BI161" s="91">
        <v>0</v>
      </c>
      <c r="BJ161" s="92"/>
      <c r="BL161" s="93">
        <f t="shared" si="88"/>
        <v>18.399999999999999</v>
      </c>
      <c r="BM161" s="91">
        <v>0</v>
      </c>
      <c r="BN161" s="91">
        <v>82.5</v>
      </c>
      <c r="BO161" s="91">
        <v>9.5</v>
      </c>
      <c r="BP161" s="91">
        <v>0</v>
      </c>
      <c r="BQ161" s="91">
        <v>0</v>
      </c>
      <c r="BR161" s="92"/>
      <c r="BT161" s="93">
        <f t="shared" si="89"/>
        <v>24.375</v>
      </c>
      <c r="BU161" s="91">
        <v>0</v>
      </c>
      <c r="BV161" s="91">
        <v>93.5</v>
      </c>
      <c r="BW161" s="91">
        <v>4</v>
      </c>
      <c r="BX161" s="91">
        <v>0</v>
      </c>
      <c r="BZ161" s="92"/>
      <c r="CB161" s="93">
        <f t="shared" si="90"/>
        <v>20.9</v>
      </c>
      <c r="CC161" s="91">
        <v>0</v>
      </c>
      <c r="CD161" s="91">
        <v>92.5</v>
      </c>
      <c r="CE161" s="91">
        <v>12</v>
      </c>
      <c r="CF161" s="91">
        <v>0</v>
      </c>
      <c r="CG161" s="91">
        <v>0</v>
      </c>
      <c r="CJ161" s="93">
        <f t="shared" si="91"/>
        <v>20</v>
      </c>
      <c r="CL161" s="91">
        <v>80</v>
      </c>
      <c r="CM161" s="91">
        <v>0</v>
      </c>
      <c r="CN161" s="91">
        <v>0</v>
      </c>
      <c r="CO161" s="91">
        <v>0</v>
      </c>
      <c r="CR161" s="93">
        <f t="shared" si="92"/>
        <v>23.5</v>
      </c>
      <c r="CS161" s="91">
        <v>0</v>
      </c>
      <c r="CT161" s="91">
        <v>117.5</v>
      </c>
      <c r="CU161" s="91">
        <v>0</v>
      </c>
      <c r="CV161" s="91">
        <v>0</v>
      </c>
      <c r="CW161" s="91">
        <v>0</v>
      </c>
      <c r="CZ161" s="93">
        <f t="shared" si="93"/>
        <v>9.5</v>
      </c>
      <c r="DA161" s="91">
        <v>0</v>
      </c>
      <c r="DB161" s="91">
        <v>47</v>
      </c>
      <c r="DC161" s="91">
        <v>0.5</v>
      </c>
      <c r="DD161" s="91">
        <v>0</v>
      </c>
      <c r="DE161" s="91">
        <v>0</v>
      </c>
      <c r="DH161" s="93">
        <f t="shared" si="94"/>
        <v>11.3</v>
      </c>
      <c r="DI161" s="91">
        <v>0</v>
      </c>
      <c r="DJ161" s="91">
        <v>56.5</v>
      </c>
      <c r="DK161" s="91">
        <v>0</v>
      </c>
      <c r="DL161" s="91">
        <v>0</v>
      </c>
      <c r="DM161" s="91">
        <v>0</v>
      </c>
    </row>
    <row r="162" spans="3:117">
      <c r="C162" s="92">
        <f t="shared" si="95"/>
        <v>45818</v>
      </c>
      <c r="D162" s="93">
        <f t="shared" si="64"/>
        <v>0</v>
      </c>
      <c r="E162" s="93" t="str">
        <f t="shared" si="65"/>
        <v/>
      </c>
      <c r="F162" s="93" t="str">
        <f t="shared" si="65"/>
        <v/>
      </c>
      <c r="G162" s="93" t="str">
        <f t="shared" si="65"/>
        <v/>
      </c>
      <c r="H162" s="93" t="str">
        <f t="shared" si="65"/>
        <v/>
      </c>
      <c r="I162" s="93" t="str">
        <f t="shared" si="65"/>
        <v/>
      </c>
      <c r="J162" s="93" t="str">
        <f t="shared" si="65"/>
        <v/>
      </c>
      <c r="K162" s="93" t="str">
        <f t="shared" si="65"/>
        <v/>
      </c>
      <c r="L162" s="93">
        <f t="shared" si="66"/>
        <v>0</v>
      </c>
      <c r="M162" s="93" t="str">
        <f t="shared" si="67"/>
        <v/>
      </c>
      <c r="N162" s="93" t="str">
        <f t="shared" si="68"/>
        <v/>
      </c>
      <c r="O162" s="93" t="str">
        <f t="shared" si="69"/>
        <v/>
      </c>
      <c r="P162" s="93" t="str">
        <f t="shared" si="70"/>
        <v/>
      </c>
      <c r="Q162" s="93" t="str">
        <f t="shared" si="71"/>
        <v/>
      </c>
      <c r="R162" s="93" t="str">
        <f t="shared" si="72"/>
        <v/>
      </c>
      <c r="S162" s="93">
        <f t="shared" si="73"/>
        <v>0</v>
      </c>
      <c r="T162" s="91">
        <f t="shared" si="74"/>
        <v>0</v>
      </c>
      <c r="AB162" s="93">
        <f t="shared" si="75"/>
        <v>1.2</v>
      </c>
      <c r="AC162" s="93">
        <f t="shared" si="76"/>
        <v>1</v>
      </c>
      <c r="AD162" s="93">
        <f t="shared" si="77"/>
        <v>1.1000000000000001</v>
      </c>
      <c r="AE162" s="93">
        <f t="shared" si="78"/>
        <v>1.4</v>
      </c>
      <c r="AF162" s="93">
        <f t="shared" si="79"/>
        <v>1.125</v>
      </c>
      <c r="AG162" s="93">
        <f t="shared" si="80"/>
        <v>1.3</v>
      </c>
      <c r="AH162" s="93">
        <f t="shared" si="81"/>
        <v>0</v>
      </c>
      <c r="AI162" s="93">
        <f t="shared" si="82"/>
        <v>2.8</v>
      </c>
      <c r="AJ162" s="93">
        <f t="shared" si="83"/>
        <v>2.2000000000000002</v>
      </c>
      <c r="AK162" s="93">
        <f t="shared" si="84"/>
        <v>2.2999999999999998</v>
      </c>
      <c r="AN162" s="93">
        <f t="shared" si="85"/>
        <v>1.2</v>
      </c>
      <c r="AO162" s="91">
        <v>6</v>
      </c>
      <c r="AP162" s="91">
        <v>0</v>
      </c>
      <c r="AQ162" s="91">
        <v>0</v>
      </c>
      <c r="AR162" s="91">
        <v>0</v>
      </c>
      <c r="AS162" s="91">
        <v>0</v>
      </c>
      <c r="AT162" s="92"/>
      <c r="AV162" s="93">
        <f t="shared" si="86"/>
        <v>1</v>
      </c>
      <c r="AW162" s="91">
        <v>4.5</v>
      </c>
      <c r="AX162" s="91">
        <v>0.5</v>
      </c>
      <c r="AY162" s="91">
        <v>0</v>
      </c>
      <c r="AZ162" s="91">
        <v>0</v>
      </c>
      <c r="BA162" s="91">
        <v>0</v>
      </c>
      <c r="BB162" s="92"/>
      <c r="BD162" s="93">
        <f t="shared" si="87"/>
        <v>1.1000000000000001</v>
      </c>
      <c r="BE162" s="91">
        <v>5.5</v>
      </c>
      <c r="BF162" s="91">
        <v>0</v>
      </c>
      <c r="BG162" s="91">
        <v>0</v>
      </c>
      <c r="BH162" s="91">
        <v>0</v>
      </c>
      <c r="BI162" s="91">
        <v>0</v>
      </c>
      <c r="BJ162" s="92"/>
      <c r="BL162" s="93">
        <f t="shared" si="88"/>
        <v>1.4</v>
      </c>
      <c r="BM162" s="91">
        <v>7</v>
      </c>
      <c r="BN162" s="91">
        <v>0</v>
      </c>
      <c r="BO162" s="91">
        <v>0</v>
      </c>
      <c r="BP162" s="91">
        <v>0</v>
      </c>
      <c r="BQ162" s="91">
        <v>0</v>
      </c>
      <c r="BR162" s="92"/>
      <c r="BT162" s="93">
        <f t="shared" si="89"/>
        <v>1.125</v>
      </c>
      <c r="BU162" s="91">
        <v>4.5</v>
      </c>
      <c r="BV162" s="91">
        <v>0</v>
      </c>
      <c r="BW162" s="91">
        <v>0</v>
      </c>
      <c r="BX162" s="91">
        <v>0</v>
      </c>
      <c r="BZ162" s="92"/>
      <c r="CB162" s="93">
        <f t="shared" si="90"/>
        <v>1.3</v>
      </c>
      <c r="CC162" s="91">
        <v>5.5</v>
      </c>
      <c r="CD162" s="91">
        <v>0</v>
      </c>
      <c r="CE162" s="91">
        <v>1</v>
      </c>
      <c r="CF162" s="91">
        <v>0</v>
      </c>
      <c r="CG162" s="91">
        <v>0</v>
      </c>
      <c r="CJ162" s="93">
        <f t="shared" si="91"/>
        <v>0</v>
      </c>
      <c r="CL162" s="91">
        <v>0</v>
      </c>
      <c r="CM162" s="91">
        <v>0</v>
      </c>
      <c r="CN162" s="91">
        <v>0</v>
      </c>
      <c r="CO162" s="91">
        <v>0</v>
      </c>
      <c r="CR162" s="93">
        <f t="shared" si="92"/>
        <v>2.8</v>
      </c>
      <c r="CS162" s="91">
        <v>13</v>
      </c>
      <c r="CT162" s="91">
        <v>0.5</v>
      </c>
      <c r="CU162" s="91">
        <v>0.5</v>
      </c>
      <c r="CV162" s="91">
        <v>0</v>
      </c>
      <c r="CW162" s="91">
        <v>0</v>
      </c>
      <c r="CZ162" s="93">
        <f t="shared" si="93"/>
        <v>2.2000000000000002</v>
      </c>
      <c r="DA162" s="91">
        <v>8</v>
      </c>
      <c r="DB162" s="91">
        <v>0</v>
      </c>
      <c r="DC162" s="91">
        <v>3</v>
      </c>
      <c r="DD162" s="91">
        <v>0</v>
      </c>
      <c r="DE162" s="91">
        <v>0</v>
      </c>
      <c r="DH162" s="93">
        <f t="shared" si="94"/>
        <v>2.2999999999999998</v>
      </c>
      <c r="DI162" s="91">
        <v>8.5</v>
      </c>
      <c r="DJ162" s="91">
        <v>2.5</v>
      </c>
      <c r="DK162" s="91">
        <v>0.5</v>
      </c>
      <c r="DL162" s="91">
        <v>0</v>
      </c>
      <c r="DM162" s="91">
        <v>0</v>
      </c>
    </row>
    <row r="163" spans="3:117">
      <c r="C163" s="92">
        <f t="shared" si="95"/>
        <v>45819</v>
      </c>
      <c r="D163" s="93">
        <f t="shared" si="64"/>
        <v>23.625</v>
      </c>
      <c r="E163" s="93">
        <f t="shared" si="65"/>
        <v>23.625</v>
      </c>
      <c r="F163" s="93">
        <f t="shared" si="65"/>
        <v>23.625</v>
      </c>
      <c r="G163" s="93">
        <f t="shared" si="65"/>
        <v>23.625</v>
      </c>
      <c r="H163" s="93" t="str">
        <f t="shared" si="65"/>
        <v/>
      </c>
      <c r="I163" s="93" t="str">
        <f t="shared" si="65"/>
        <v/>
      </c>
      <c r="J163" s="93" t="str">
        <f t="shared" si="65"/>
        <v/>
      </c>
      <c r="K163" s="93" t="str">
        <f t="shared" si="65"/>
        <v/>
      </c>
      <c r="L163" s="93" t="str">
        <f t="shared" si="66"/>
        <v/>
      </c>
      <c r="M163" s="93" t="str">
        <f t="shared" si="67"/>
        <v/>
      </c>
      <c r="N163" s="93" t="str">
        <f t="shared" si="68"/>
        <v/>
      </c>
      <c r="O163" s="93">
        <f t="shared" si="69"/>
        <v>3</v>
      </c>
      <c r="P163" s="93" t="str">
        <f t="shared" si="70"/>
        <v/>
      </c>
      <c r="Q163" s="93" t="str">
        <f t="shared" si="71"/>
        <v/>
      </c>
      <c r="R163" s="93" t="str">
        <f t="shared" si="72"/>
        <v/>
      </c>
      <c r="S163" s="93">
        <f t="shared" si="73"/>
        <v>3</v>
      </c>
      <c r="T163" s="91">
        <f t="shared" si="74"/>
        <v>6.7001695421209581e-002</v>
      </c>
      <c r="AB163" s="93">
        <f t="shared" si="75"/>
        <v>7.9</v>
      </c>
      <c r="AC163" s="93">
        <f t="shared" si="76"/>
        <v>12</v>
      </c>
      <c r="AD163" s="93">
        <f t="shared" si="77"/>
        <v>13.6</v>
      </c>
      <c r="AE163" s="93">
        <f t="shared" si="78"/>
        <v>19.7</v>
      </c>
      <c r="AF163" s="93">
        <f t="shared" si="79"/>
        <v>13.375</v>
      </c>
      <c r="AG163" s="93">
        <f t="shared" si="80"/>
        <v>14</v>
      </c>
      <c r="AH163" s="93">
        <f t="shared" si="81"/>
        <v>23.625</v>
      </c>
      <c r="AI163" s="93">
        <f t="shared" si="82"/>
        <v>18.899999999999999</v>
      </c>
      <c r="AJ163" s="93">
        <f t="shared" si="83"/>
        <v>15.4</v>
      </c>
      <c r="AK163" s="93">
        <f t="shared" si="84"/>
        <v>13.4</v>
      </c>
      <c r="AN163" s="93">
        <f t="shared" si="85"/>
        <v>7.9</v>
      </c>
      <c r="AO163" s="91">
        <v>14</v>
      </c>
      <c r="AP163" s="91">
        <v>20</v>
      </c>
      <c r="AQ163" s="91">
        <v>4</v>
      </c>
      <c r="AR163" s="91">
        <v>0</v>
      </c>
      <c r="AS163" s="91">
        <v>1.5</v>
      </c>
      <c r="AT163" s="92"/>
      <c r="AV163" s="93">
        <f t="shared" si="86"/>
        <v>12</v>
      </c>
      <c r="AW163" s="91">
        <v>12</v>
      </c>
      <c r="AX163" s="91">
        <v>36.5</v>
      </c>
      <c r="AY163" s="91">
        <v>2.5</v>
      </c>
      <c r="AZ163" s="91">
        <v>0</v>
      </c>
      <c r="BA163" s="91">
        <v>9</v>
      </c>
      <c r="BB163" s="92"/>
      <c r="BD163" s="93">
        <f t="shared" si="87"/>
        <v>13.6</v>
      </c>
      <c r="BE163" s="91">
        <v>11</v>
      </c>
      <c r="BF163" s="91">
        <v>36.5</v>
      </c>
      <c r="BG163" s="91">
        <v>3.5</v>
      </c>
      <c r="BH163" s="91">
        <v>0</v>
      </c>
      <c r="BI163" s="91">
        <v>17</v>
      </c>
      <c r="BJ163" s="92"/>
      <c r="BL163" s="93">
        <f t="shared" si="88"/>
        <v>19.7</v>
      </c>
      <c r="BM163" s="91">
        <v>9.5</v>
      </c>
      <c r="BN163" s="91">
        <v>40</v>
      </c>
      <c r="BO163" s="91">
        <v>24</v>
      </c>
      <c r="BP163" s="91">
        <v>0</v>
      </c>
      <c r="BQ163" s="91">
        <v>25</v>
      </c>
      <c r="BR163" s="92"/>
      <c r="BT163" s="93">
        <f t="shared" si="89"/>
        <v>13.375</v>
      </c>
      <c r="BU163" s="91">
        <v>11.5</v>
      </c>
      <c r="BV163" s="91">
        <v>40</v>
      </c>
      <c r="BW163" s="91">
        <v>2</v>
      </c>
      <c r="BX163" s="91">
        <v>0</v>
      </c>
      <c r="BZ163" s="92"/>
      <c r="CB163" s="93">
        <f t="shared" si="90"/>
        <v>14</v>
      </c>
      <c r="CC163" s="91">
        <v>9.5</v>
      </c>
      <c r="CD163" s="91">
        <v>41</v>
      </c>
      <c r="CE163" s="91">
        <v>2.5</v>
      </c>
      <c r="CF163" s="91">
        <v>0</v>
      </c>
      <c r="CG163" s="91">
        <v>17</v>
      </c>
      <c r="CJ163" s="93">
        <f t="shared" si="91"/>
        <v>23.625</v>
      </c>
      <c r="CL163" s="91">
        <v>51</v>
      </c>
      <c r="CM163" s="91">
        <v>6.5</v>
      </c>
      <c r="CN163" s="91">
        <v>0</v>
      </c>
      <c r="CO163" s="91">
        <v>37</v>
      </c>
      <c r="CR163" s="93">
        <f t="shared" si="92"/>
        <v>18.899999999999999</v>
      </c>
      <c r="CS163" s="91">
        <v>18</v>
      </c>
      <c r="CT163" s="91">
        <v>34.5</v>
      </c>
      <c r="CU163" s="91">
        <v>8.5</v>
      </c>
      <c r="CV163" s="91">
        <v>0</v>
      </c>
      <c r="CW163" s="91">
        <v>33.5</v>
      </c>
      <c r="CZ163" s="93">
        <f t="shared" si="93"/>
        <v>15.4</v>
      </c>
      <c r="DA163" s="91">
        <v>5</v>
      </c>
      <c r="DB163" s="91">
        <v>40.5</v>
      </c>
      <c r="DC163" s="91">
        <v>4</v>
      </c>
      <c r="DD163" s="91">
        <v>0</v>
      </c>
      <c r="DE163" s="91">
        <v>27.5</v>
      </c>
      <c r="DH163" s="93">
        <f t="shared" si="94"/>
        <v>13.4</v>
      </c>
      <c r="DI163" s="91">
        <v>7.5</v>
      </c>
      <c r="DJ163" s="91">
        <v>31</v>
      </c>
      <c r="DK163" s="91">
        <v>2.5</v>
      </c>
      <c r="DL163" s="91">
        <v>0</v>
      </c>
      <c r="DM163" s="91">
        <v>26</v>
      </c>
    </row>
    <row r="164" spans="3:117">
      <c r="C164" s="92">
        <f t="shared" si="95"/>
        <v>45820</v>
      </c>
      <c r="D164" s="93">
        <f t="shared" si="64"/>
        <v>27.375</v>
      </c>
      <c r="E164" s="93">
        <f t="shared" si="65"/>
        <v>27.375</v>
      </c>
      <c r="F164" s="93">
        <f t="shared" si="65"/>
        <v>27.375</v>
      </c>
      <c r="G164" s="93">
        <f t="shared" si="65"/>
        <v>27.375</v>
      </c>
      <c r="H164" s="93" t="str">
        <f t="shared" si="65"/>
        <v/>
      </c>
      <c r="I164" s="93" t="str">
        <f t="shared" si="65"/>
        <v/>
      </c>
      <c r="J164" s="93" t="str">
        <f t="shared" si="65"/>
        <v/>
      </c>
      <c r="K164" s="93" t="str">
        <f t="shared" si="65"/>
        <v/>
      </c>
      <c r="L164" s="93" t="str">
        <f t="shared" si="66"/>
        <v/>
      </c>
      <c r="M164" s="93" t="str">
        <f t="shared" si="67"/>
        <v/>
      </c>
      <c r="N164" s="93" t="str">
        <f t="shared" si="68"/>
        <v/>
      </c>
      <c r="O164" s="93">
        <f t="shared" si="69"/>
        <v>3</v>
      </c>
      <c r="P164" s="93" t="str">
        <f t="shared" si="70"/>
        <v/>
      </c>
      <c r="Q164" s="93" t="str">
        <f t="shared" si="71"/>
        <v/>
      </c>
      <c r="R164" s="93" t="str">
        <f t="shared" si="72"/>
        <v/>
      </c>
      <c r="S164" s="93">
        <f t="shared" si="73"/>
        <v>3</v>
      </c>
      <c r="T164" s="91">
        <f t="shared" si="74"/>
        <v>6.7001695421209581e-002</v>
      </c>
      <c r="AB164" s="93">
        <f t="shared" si="75"/>
        <v>8.6</v>
      </c>
      <c r="AC164" s="93">
        <f t="shared" si="76"/>
        <v>12.2</v>
      </c>
      <c r="AD164" s="93">
        <f t="shared" si="77"/>
        <v>19.3</v>
      </c>
      <c r="AE164" s="93">
        <f t="shared" si="78"/>
        <v>16.7</v>
      </c>
      <c r="AF164" s="93">
        <f t="shared" si="79"/>
        <v>1.625</v>
      </c>
      <c r="AG164" s="93">
        <f t="shared" si="80"/>
        <v>30.5</v>
      </c>
      <c r="AH164" s="93">
        <f t="shared" si="81"/>
        <v>27.375</v>
      </c>
      <c r="AI164" s="93">
        <f t="shared" si="82"/>
        <v>15.5</v>
      </c>
      <c r="AJ164" s="93">
        <f t="shared" si="83"/>
        <v>8.9</v>
      </c>
      <c r="AK164" s="93">
        <f t="shared" si="84"/>
        <v>25.2</v>
      </c>
      <c r="AN164" s="93">
        <f t="shared" si="85"/>
        <v>8.6</v>
      </c>
      <c r="AO164" s="91">
        <v>0</v>
      </c>
      <c r="AP164" s="91">
        <v>15</v>
      </c>
      <c r="AQ164" s="91">
        <v>1.5</v>
      </c>
      <c r="AR164" s="91">
        <v>0</v>
      </c>
      <c r="AS164" s="91">
        <v>26.5</v>
      </c>
      <c r="AT164" s="92"/>
      <c r="AV164" s="93">
        <f t="shared" si="86"/>
        <v>12.2</v>
      </c>
      <c r="AW164" s="91">
        <v>0</v>
      </c>
      <c r="AX164" s="91">
        <v>6.5</v>
      </c>
      <c r="AY164" s="91">
        <v>0.5</v>
      </c>
      <c r="AZ164" s="91">
        <v>0</v>
      </c>
      <c r="BA164" s="91">
        <v>54</v>
      </c>
      <c r="BB164" s="92"/>
      <c r="BD164" s="93">
        <f t="shared" si="87"/>
        <v>19.3</v>
      </c>
      <c r="BE164" s="91">
        <v>0</v>
      </c>
      <c r="BF164" s="91">
        <v>11</v>
      </c>
      <c r="BG164" s="91">
        <v>1.5</v>
      </c>
      <c r="BH164" s="91">
        <v>0</v>
      </c>
      <c r="BI164" s="91">
        <v>84</v>
      </c>
      <c r="BJ164" s="92"/>
      <c r="BL164" s="93">
        <f t="shared" si="88"/>
        <v>16.7</v>
      </c>
      <c r="BM164" s="91">
        <v>0</v>
      </c>
      <c r="BN164" s="91">
        <v>15.5</v>
      </c>
      <c r="BO164" s="91">
        <v>1.5</v>
      </c>
      <c r="BP164" s="91">
        <v>0</v>
      </c>
      <c r="BQ164" s="91">
        <v>66.5</v>
      </c>
      <c r="BR164" s="92"/>
      <c r="BT164" s="93">
        <f t="shared" si="89"/>
        <v>1.625</v>
      </c>
      <c r="BU164" s="91">
        <v>0.5</v>
      </c>
      <c r="BV164" s="91">
        <v>5</v>
      </c>
      <c r="BW164" s="91">
        <v>1</v>
      </c>
      <c r="BX164" s="91">
        <v>0</v>
      </c>
      <c r="BZ164" s="92"/>
      <c r="CB164" s="93">
        <f t="shared" si="90"/>
        <v>30.5</v>
      </c>
      <c r="CC164" s="91">
        <v>6.5</v>
      </c>
      <c r="CD164" s="91">
        <v>7</v>
      </c>
      <c r="CE164" s="91">
        <v>1.5</v>
      </c>
      <c r="CF164" s="91">
        <v>0</v>
      </c>
      <c r="CG164" s="91">
        <v>137.5</v>
      </c>
      <c r="CJ164" s="93">
        <f t="shared" si="91"/>
        <v>27.375</v>
      </c>
      <c r="CL164" s="91">
        <v>16.5</v>
      </c>
      <c r="CM164" s="91">
        <v>7.5</v>
      </c>
      <c r="CN164" s="91">
        <v>0</v>
      </c>
      <c r="CO164" s="91">
        <v>85.5</v>
      </c>
      <c r="CR164" s="93">
        <f t="shared" si="92"/>
        <v>15.5</v>
      </c>
      <c r="CS164" s="91">
        <v>0</v>
      </c>
      <c r="CT164" s="91">
        <v>31.5</v>
      </c>
      <c r="CU164" s="91">
        <v>1</v>
      </c>
      <c r="CV164" s="91">
        <v>0</v>
      </c>
      <c r="CW164" s="91">
        <v>45</v>
      </c>
      <c r="CZ164" s="93">
        <f t="shared" si="93"/>
        <v>8.9</v>
      </c>
      <c r="DA164" s="91">
        <v>0</v>
      </c>
      <c r="DB164" s="91">
        <v>12.5</v>
      </c>
      <c r="DC164" s="91">
        <v>1</v>
      </c>
      <c r="DD164" s="91">
        <v>0</v>
      </c>
      <c r="DE164" s="91">
        <v>31</v>
      </c>
      <c r="DH164" s="93">
        <f t="shared" si="94"/>
        <v>25.2</v>
      </c>
      <c r="DI164" s="91">
        <v>0</v>
      </c>
      <c r="DJ164" s="91">
        <v>10</v>
      </c>
      <c r="DK164" s="91">
        <v>1</v>
      </c>
      <c r="DL164" s="91">
        <v>0</v>
      </c>
      <c r="DM164" s="91">
        <v>115</v>
      </c>
    </row>
    <row r="165" spans="3:117">
      <c r="C165" s="92">
        <f t="shared" si="95"/>
        <v>45821</v>
      </c>
      <c r="D165" s="93">
        <f t="shared" si="64"/>
        <v>2.75</v>
      </c>
      <c r="E165" s="93">
        <f t="shared" si="65"/>
        <v>2.75</v>
      </c>
      <c r="F165" s="93" t="str">
        <f t="shared" si="65"/>
        <v/>
      </c>
      <c r="G165" s="93" t="str">
        <f t="shared" si="65"/>
        <v/>
      </c>
      <c r="H165" s="93" t="str">
        <f t="shared" si="65"/>
        <v/>
      </c>
      <c r="I165" s="93" t="str">
        <f t="shared" si="65"/>
        <v/>
      </c>
      <c r="J165" s="93" t="str">
        <f t="shared" si="65"/>
        <v/>
      </c>
      <c r="K165" s="93" t="str">
        <f t="shared" si="65"/>
        <v/>
      </c>
      <c r="L165" s="93" t="str">
        <f t="shared" si="66"/>
        <v/>
      </c>
      <c r="M165" s="93">
        <f t="shared" si="67"/>
        <v>1</v>
      </c>
      <c r="N165" s="93" t="str">
        <f t="shared" si="68"/>
        <v/>
      </c>
      <c r="O165" s="93" t="str">
        <f t="shared" si="69"/>
        <v/>
      </c>
      <c r="P165" s="93" t="str">
        <f t="shared" si="70"/>
        <v/>
      </c>
      <c r="Q165" s="93" t="str">
        <f t="shared" si="71"/>
        <v/>
      </c>
      <c r="R165" s="93" t="str">
        <f t="shared" si="72"/>
        <v/>
      </c>
      <c r="S165" s="93">
        <f t="shared" si="73"/>
        <v>1</v>
      </c>
      <c r="T165" s="91">
        <f t="shared" si="74"/>
        <v>0</v>
      </c>
      <c r="AB165" s="93">
        <f t="shared" si="75"/>
        <v>4.8</v>
      </c>
      <c r="AC165" s="93">
        <f t="shared" si="76"/>
        <v>0.1</v>
      </c>
      <c r="AD165" s="93">
        <f t="shared" si="77"/>
        <v>0.9</v>
      </c>
      <c r="AE165" s="93">
        <f t="shared" si="78"/>
        <v>2.8</v>
      </c>
      <c r="AF165" s="93">
        <f t="shared" si="79"/>
        <v>0</v>
      </c>
      <c r="AG165" s="93">
        <f t="shared" si="80"/>
        <v>1.1000000000000001</v>
      </c>
      <c r="AH165" s="93">
        <f t="shared" si="81"/>
        <v>2.75</v>
      </c>
      <c r="AI165" s="93">
        <f t="shared" si="82"/>
        <v>5.3</v>
      </c>
      <c r="AJ165" s="93">
        <f t="shared" si="83"/>
        <v>1.4</v>
      </c>
      <c r="AK165" s="93">
        <f t="shared" si="84"/>
        <v>0.7</v>
      </c>
      <c r="AN165" s="93">
        <f t="shared" si="85"/>
        <v>4.8</v>
      </c>
      <c r="AO165" s="91">
        <v>0</v>
      </c>
      <c r="AP165" s="91">
        <v>0</v>
      </c>
      <c r="AQ165" s="91">
        <v>0</v>
      </c>
      <c r="AR165" s="91">
        <v>0</v>
      </c>
      <c r="AS165" s="91">
        <v>24</v>
      </c>
      <c r="AT165" s="92"/>
      <c r="AV165" s="93">
        <f t="shared" si="86"/>
        <v>0.1</v>
      </c>
      <c r="AW165" s="91">
        <v>0</v>
      </c>
      <c r="AX165" s="91">
        <v>0</v>
      </c>
      <c r="AY165" s="91">
        <v>0</v>
      </c>
      <c r="AZ165" s="91">
        <v>0</v>
      </c>
      <c r="BA165" s="91">
        <v>0.5</v>
      </c>
      <c r="BB165" s="92"/>
      <c r="BD165" s="93">
        <f t="shared" si="87"/>
        <v>0.9</v>
      </c>
      <c r="BE165" s="91">
        <v>0</v>
      </c>
      <c r="BF165" s="91">
        <v>0</v>
      </c>
      <c r="BG165" s="91">
        <v>0</v>
      </c>
      <c r="BH165" s="91">
        <v>0</v>
      </c>
      <c r="BI165" s="91">
        <v>4.5</v>
      </c>
      <c r="BJ165" s="92"/>
      <c r="BL165" s="93">
        <f t="shared" si="88"/>
        <v>2.8</v>
      </c>
      <c r="BM165" s="91">
        <v>0</v>
      </c>
      <c r="BN165" s="91">
        <v>0</v>
      </c>
      <c r="BO165" s="91">
        <v>0</v>
      </c>
      <c r="BP165" s="91">
        <v>0.5</v>
      </c>
      <c r="BQ165" s="91">
        <v>13.5</v>
      </c>
      <c r="BR165" s="92"/>
      <c r="BT165" s="93">
        <f t="shared" si="89"/>
        <v>0</v>
      </c>
      <c r="BU165" s="91">
        <v>0</v>
      </c>
      <c r="BV165" s="91">
        <v>0</v>
      </c>
      <c r="BW165" s="91">
        <v>0</v>
      </c>
      <c r="BX165" s="91">
        <v>0</v>
      </c>
      <c r="BZ165" s="92"/>
      <c r="CB165" s="93">
        <f t="shared" si="90"/>
        <v>1.1000000000000001</v>
      </c>
      <c r="CC165" s="91">
        <v>0</v>
      </c>
      <c r="CD165" s="91">
        <v>0</v>
      </c>
      <c r="CE165" s="91">
        <v>0</v>
      </c>
      <c r="CF165" s="91">
        <v>0</v>
      </c>
      <c r="CG165" s="91">
        <v>5.5</v>
      </c>
      <c r="CJ165" s="93">
        <f t="shared" si="91"/>
        <v>2.75</v>
      </c>
      <c r="CL165" s="91">
        <v>0</v>
      </c>
      <c r="CM165" s="91">
        <v>2</v>
      </c>
      <c r="CN165" s="91">
        <v>0</v>
      </c>
      <c r="CO165" s="91">
        <v>9</v>
      </c>
      <c r="CR165" s="93">
        <f t="shared" si="92"/>
        <v>5.3</v>
      </c>
      <c r="CS165" s="91">
        <v>0</v>
      </c>
      <c r="CT165" s="91">
        <v>0</v>
      </c>
      <c r="CU165" s="91">
        <v>16</v>
      </c>
      <c r="CV165" s="91">
        <v>0</v>
      </c>
      <c r="CW165" s="91">
        <v>10.5</v>
      </c>
      <c r="CZ165" s="93">
        <f t="shared" si="93"/>
        <v>1.4</v>
      </c>
      <c r="DA165" s="91">
        <v>0</v>
      </c>
      <c r="DB165" s="91">
        <v>0</v>
      </c>
      <c r="DC165" s="91">
        <v>3.5</v>
      </c>
      <c r="DD165" s="91">
        <v>0</v>
      </c>
      <c r="DE165" s="91">
        <v>3.5</v>
      </c>
      <c r="DH165" s="93">
        <f t="shared" si="94"/>
        <v>0.7</v>
      </c>
      <c r="DI165" s="91">
        <v>0</v>
      </c>
      <c r="DJ165" s="91">
        <v>0</v>
      </c>
      <c r="DK165" s="91">
        <v>0</v>
      </c>
      <c r="DL165" s="91">
        <v>0</v>
      </c>
      <c r="DM165" s="91">
        <v>3.5</v>
      </c>
    </row>
    <row r="166" spans="3:117">
      <c r="C166" s="92">
        <f t="shared" si="95"/>
        <v>45822</v>
      </c>
      <c r="D166" s="93">
        <f t="shared" si="64"/>
        <v>11.125</v>
      </c>
      <c r="E166" s="93">
        <f t="shared" si="65"/>
        <v>11.125</v>
      </c>
      <c r="F166" s="93">
        <f t="shared" si="65"/>
        <v>11.125</v>
      </c>
      <c r="G166" s="93" t="str">
        <f t="shared" si="65"/>
        <v/>
      </c>
      <c r="H166" s="93" t="str">
        <f t="shared" si="65"/>
        <v/>
      </c>
      <c r="I166" s="93" t="str">
        <f t="shared" si="65"/>
        <v/>
      </c>
      <c r="J166" s="93" t="str">
        <f t="shared" si="65"/>
        <v/>
      </c>
      <c r="K166" s="93" t="str">
        <f t="shared" si="65"/>
        <v/>
      </c>
      <c r="L166" s="93" t="str">
        <f t="shared" si="66"/>
        <v/>
      </c>
      <c r="M166" s="93" t="str">
        <f t="shared" si="67"/>
        <v/>
      </c>
      <c r="N166" s="93">
        <f t="shared" si="68"/>
        <v>2</v>
      </c>
      <c r="O166" s="93" t="str">
        <f t="shared" si="69"/>
        <v/>
      </c>
      <c r="P166" s="93" t="str">
        <f t="shared" si="70"/>
        <v/>
      </c>
      <c r="Q166" s="93" t="str">
        <f t="shared" si="71"/>
        <v/>
      </c>
      <c r="R166" s="93" t="str">
        <f t="shared" si="72"/>
        <v/>
      </c>
      <c r="S166" s="93">
        <f t="shared" si="73"/>
        <v>2</v>
      </c>
      <c r="T166" s="91">
        <f t="shared" si="74"/>
        <v>4.3808800852329341e-002</v>
      </c>
      <c r="AB166" s="93">
        <f t="shared" si="75"/>
        <v>13.2</v>
      </c>
      <c r="AC166" s="93">
        <f t="shared" si="76"/>
        <v>8.6999999999999993</v>
      </c>
      <c r="AD166" s="93">
        <f t="shared" si="77"/>
        <v>3.3</v>
      </c>
      <c r="AE166" s="93">
        <f t="shared" si="78"/>
        <v>5.2</v>
      </c>
      <c r="AF166" s="93">
        <f t="shared" si="79"/>
        <v>14.75</v>
      </c>
      <c r="AG166" s="93">
        <f t="shared" si="80"/>
        <v>16</v>
      </c>
      <c r="AH166" s="93">
        <f t="shared" si="81"/>
        <v>11.125</v>
      </c>
      <c r="AI166" s="93">
        <f t="shared" si="82"/>
        <v>4.4000000000000004</v>
      </c>
      <c r="AJ166" s="93">
        <f t="shared" si="83"/>
        <v>6.7</v>
      </c>
      <c r="AK166" s="93">
        <f t="shared" si="84"/>
        <v>9.6</v>
      </c>
      <c r="AN166" s="93">
        <f t="shared" si="85"/>
        <v>13.2</v>
      </c>
      <c r="AO166" s="91">
        <v>0</v>
      </c>
      <c r="AP166" s="91">
        <v>0</v>
      </c>
      <c r="AQ166" s="91">
        <v>9.5</v>
      </c>
      <c r="AR166" s="91">
        <v>15</v>
      </c>
      <c r="AS166" s="91">
        <v>41.5</v>
      </c>
      <c r="AT166" s="92"/>
      <c r="AV166" s="93">
        <f t="shared" si="86"/>
        <v>8.6999999999999993</v>
      </c>
      <c r="AW166" s="91">
        <v>0</v>
      </c>
      <c r="AX166" s="91">
        <v>10</v>
      </c>
      <c r="AY166" s="91">
        <v>9</v>
      </c>
      <c r="AZ166" s="91">
        <v>12</v>
      </c>
      <c r="BA166" s="91">
        <v>12.5</v>
      </c>
      <c r="BB166" s="92"/>
      <c r="BD166" s="93">
        <f t="shared" si="87"/>
        <v>3.3</v>
      </c>
      <c r="BE166" s="91">
        <v>0</v>
      </c>
      <c r="BF166" s="91">
        <v>0.5</v>
      </c>
      <c r="BG166" s="91">
        <v>10</v>
      </c>
      <c r="BH166" s="91">
        <v>2</v>
      </c>
      <c r="BI166" s="91">
        <v>4</v>
      </c>
      <c r="BJ166" s="92"/>
      <c r="BL166" s="93">
        <f t="shared" si="88"/>
        <v>5.2</v>
      </c>
      <c r="BM166" s="91">
        <v>0</v>
      </c>
      <c r="BN166" s="91">
        <v>0.5</v>
      </c>
      <c r="BO166" s="91">
        <v>10.5</v>
      </c>
      <c r="BP166" s="91">
        <v>3.5</v>
      </c>
      <c r="BQ166" s="91">
        <v>11.5</v>
      </c>
      <c r="BR166" s="92"/>
      <c r="BT166" s="93">
        <f t="shared" si="89"/>
        <v>14.75</v>
      </c>
      <c r="BU166" s="91">
        <v>0.5</v>
      </c>
      <c r="BV166" s="91">
        <v>4</v>
      </c>
      <c r="BW166" s="91">
        <v>14</v>
      </c>
      <c r="BX166" s="91">
        <v>40.5</v>
      </c>
      <c r="BZ166" s="92"/>
      <c r="CB166" s="93">
        <f t="shared" si="90"/>
        <v>16</v>
      </c>
      <c r="CC166" s="91">
        <v>1</v>
      </c>
      <c r="CD166" s="91">
        <v>10</v>
      </c>
      <c r="CE166" s="91">
        <v>9</v>
      </c>
      <c r="CF166" s="91">
        <v>44</v>
      </c>
      <c r="CG166" s="91">
        <v>16</v>
      </c>
      <c r="CJ166" s="93">
        <f t="shared" si="91"/>
        <v>11.125</v>
      </c>
      <c r="CL166" s="91">
        <v>1</v>
      </c>
      <c r="CM166" s="91">
        <v>25.5</v>
      </c>
      <c r="CN166" s="91">
        <v>5.5</v>
      </c>
      <c r="CO166" s="91">
        <v>12.5</v>
      </c>
      <c r="CR166" s="93">
        <f t="shared" si="92"/>
        <v>4.4000000000000004</v>
      </c>
      <c r="CS166" s="91">
        <v>0</v>
      </c>
      <c r="CT166" s="91">
        <v>0</v>
      </c>
      <c r="CU166" s="91">
        <v>18</v>
      </c>
      <c r="CV166" s="91">
        <v>1</v>
      </c>
      <c r="CW166" s="91">
        <v>3</v>
      </c>
      <c r="CZ166" s="93">
        <f t="shared" si="93"/>
        <v>6.7</v>
      </c>
      <c r="DA166" s="91">
        <v>0</v>
      </c>
      <c r="DB166" s="91">
        <v>3</v>
      </c>
      <c r="DC166" s="91">
        <v>20</v>
      </c>
      <c r="DD166" s="91">
        <v>1.5</v>
      </c>
      <c r="DE166" s="91">
        <v>9</v>
      </c>
      <c r="DH166" s="93">
        <f t="shared" si="94"/>
        <v>9.6</v>
      </c>
      <c r="DI166" s="91">
        <v>0</v>
      </c>
      <c r="DJ166" s="91">
        <v>14</v>
      </c>
      <c r="DK166" s="91">
        <v>12</v>
      </c>
      <c r="DL166" s="91">
        <v>6.5</v>
      </c>
      <c r="DM166" s="91">
        <v>15.5</v>
      </c>
    </row>
    <row r="167" spans="3:117">
      <c r="C167" s="92">
        <f t="shared" si="95"/>
        <v>45823</v>
      </c>
      <c r="D167" s="93">
        <f t="shared" si="64"/>
        <v>4.5</v>
      </c>
      <c r="E167" s="93">
        <f t="shared" si="65"/>
        <v>4.5</v>
      </c>
      <c r="F167" s="93" t="str">
        <f t="shared" si="65"/>
        <v/>
      </c>
      <c r="G167" s="93" t="str">
        <f t="shared" si="65"/>
        <v/>
      </c>
      <c r="H167" s="93" t="str">
        <f t="shared" si="65"/>
        <v/>
      </c>
      <c r="I167" s="93" t="str">
        <f t="shared" si="65"/>
        <v/>
      </c>
      <c r="J167" s="93" t="str">
        <f t="shared" si="65"/>
        <v/>
      </c>
      <c r="K167" s="93" t="str">
        <f t="shared" si="65"/>
        <v/>
      </c>
      <c r="L167" s="93" t="str">
        <f t="shared" si="66"/>
        <v/>
      </c>
      <c r="M167" s="93">
        <f t="shared" si="67"/>
        <v>1</v>
      </c>
      <c r="N167" s="93" t="str">
        <f t="shared" si="68"/>
        <v/>
      </c>
      <c r="O167" s="93" t="str">
        <f t="shared" si="69"/>
        <v/>
      </c>
      <c r="P167" s="93" t="str">
        <f t="shared" si="70"/>
        <v/>
      </c>
      <c r="Q167" s="93" t="str">
        <f t="shared" si="71"/>
        <v/>
      </c>
      <c r="R167" s="93" t="str">
        <f t="shared" si="72"/>
        <v/>
      </c>
      <c r="S167" s="93">
        <f t="shared" si="73"/>
        <v>1</v>
      </c>
      <c r="T167" s="91">
        <f t="shared" si="74"/>
        <v>0</v>
      </c>
      <c r="AB167" s="93">
        <f t="shared" si="75"/>
        <v>5.5</v>
      </c>
      <c r="AC167" s="93">
        <f t="shared" si="76"/>
        <v>3.1</v>
      </c>
      <c r="AD167" s="93">
        <f t="shared" si="77"/>
        <v>3.7</v>
      </c>
      <c r="AE167" s="93">
        <f t="shared" si="78"/>
        <v>5.6</v>
      </c>
      <c r="AF167" s="93">
        <f t="shared" si="79"/>
        <v>12.75</v>
      </c>
      <c r="AG167" s="93">
        <f t="shared" si="80"/>
        <v>6.9</v>
      </c>
      <c r="AH167" s="93">
        <f t="shared" si="81"/>
        <v>4.5</v>
      </c>
      <c r="AI167" s="93">
        <f t="shared" si="82"/>
        <v>4.8</v>
      </c>
      <c r="AJ167" s="93">
        <f t="shared" si="83"/>
        <v>2.2999999999999998</v>
      </c>
      <c r="AK167" s="93">
        <f t="shared" si="84"/>
        <v>3</v>
      </c>
      <c r="AN167" s="93">
        <f t="shared" si="85"/>
        <v>5.5</v>
      </c>
      <c r="AO167" s="91">
        <v>0</v>
      </c>
      <c r="AP167" s="91">
        <v>5</v>
      </c>
      <c r="AQ167" s="91">
        <v>8.5</v>
      </c>
      <c r="AR167" s="91">
        <v>7.5</v>
      </c>
      <c r="AS167" s="91">
        <v>6.5</v>
      </c>
      <c r="AT167" s="92"/>
      <c r="AV167" s="93">
        <f t="shared" si="86"/>
        <v>3.1</v>
      </c>
      <c r="AW167" s="91">
        <v>0</v>
      </c>
      <c r="AX167" s="91">
        <v>4</v>
      </c>
      <c r="AY167" s="91">
        <v>5</v>
      </c>
      <c r="AZ167" s="91">
        <v>3</v>
      </c>
      <c r="BA167" s="91">
        <v>3.5</v>
      </c>
      <c r="BB167" s="92"/>
      <c r="BD167" s="93">
        <f t="shared" si="87"/>
        <v>3.7</v>
      </c>
      <c r="BE167" s="91">
        <v>0</v>
      </c>
      <c r="BF167" s="91">
        <v>3</v>
      </c>
      <c r="BG167" s="91">
        <v>8.5</v>
      </c>
      <c r="BH167" s="91">
        <v>5</v>
      </c>
      <c r="BI167" s="91">
        <v>2</v>
      </c>
      <c r="BJ167" s="92"/>
      <c r="BL167" s="93">
        <f t="shared" si="88"/>
        <v>5.6</v>
      </c>
      <c r="BM167" s="91">
        <v>0</v>
      </c>
      <c r="BN167" s="91">
        <v>5</v>
      </c>
      <c r="BO167" s="91">
        <v>11.5</v>
      </c>
      <c r="BP167" s="91">
        <v>9</v>
      </c>
      <c r="BQ167" s="91">
        <v>2.5</v>
      </c>
      <c r="BR167" s="92"/>
      <c r="BT167" s="93">
        <f t="shared" si="89"/>
        <v>12.75</v>
      </c>
      <c r="BU167" s="91">
        <v>0</v>
      </c>
      <c r="BV167" s="91">
        <v>3.5</v>
      </c>
      <c r="BW167" s="91">
        <v>12.5</v>
      </c>
      <c r="BX167" s="91">
        <v>35</v>
      </c>
      <c r="BZ167" s="92"/>
      <c r="CB167" s="93">
        <f t="shared" si="90"/>
        <v>6.9</v>
      </c>
      <c r="CC167" s="91">
        <v>0</v>
      </c>
      <c r="CD167" s="91">
        <v>4</v>
      </c>
      <c r="CE167" s="91">
        <v>17</v>
      </c>
      <c r="CF167" s="91">
        <v>0</v>
      </c>
      <c r="CG167" s="91">
        <v>13.5</v>
      </c>
      <c r="CJ167" s="93">
        <f t="shared" si="91"/>
        <v>4.5</v>
      </c>
      <c r="CL167" s="91">
        <v>4.5</v>
      </c>
      <c r="CM167" s="91">
        <v>11.5</v>
      </c>
      <c r="CN167" s="91">
        <v>0</v>
      </c>
      <c r="CO167" s="91">
        <v>2</v>
      </c>
      <c r="CR167" s="93">
        <f t="shared" si="92"/>
        <v>4.8</v>
      </c>
      <c r="CS167" s="91">
        <v>0</v>
      </c>
      <c r="CT167" s="91">
        <v>19.5</v>
      </c>
      <c r="CU167" s="91">
        <v>3</v>
      </c>
      <c r="CV167" s="91">
        <v>0</v>
      </c>
      <c r="CW167" s="91">
        <v>1.5</v>
      </c>
      <c r="CZ167" s="93">
        <f t="shared" si="93"/>
        <v>2.2999999999999998</v>
      </c>
      <c r="DA167" s="91">
        <v>0</v>
      </c>
      <c r="DB167" s="91">
        <v>4.5</v>
      </c>
      <c r="DC167" s="91">
        <v>4.5</v>
      </c>
      <c r="DD167" s="91">
        <v>0</v>
      </c>
      <c r="DE167" s="91">
        <v>2.5</v>
      </c>
      <c r="DH167" s="93">
        <f t="shared" si="94"/>
        <v>3</v>
      </c>
      <c r="DI167" s="91">
        <v>0</v>
      </c>
      <c r="DJ167" s="91">
        <v>2.5</v>
      </c>
      <c r="DK167" s="91">
        <v>6.5</v>
      </c>
      <c r="DL167" s="91">
        <v>0</v>
      </c>
      <c r="DM167" s="91">
        <v>6</v>
      </c>
    </row>
    <row r="168" spans="3:117">
      <c r="C168" s="92">
        <f t="shared" si="95"/>
        <v>45824</v>
      </c>
      <c r="D168" s="93">
        <f t="shared" si="64"/>
        <v>5.625</v>
      </c>
      <c r="E168" s="93">
        <f t="shared" si="65"/>
        <v>5.625</v>
      </c>
      <c r="F168" s="93" t="str">
        <f t="shared" si="65"/>
        <v/>
      </c>
      <c r="G168" s="93" t="str">
        <f t="shared" si="65"/>
        <v/>
      </c>
      <c r="H168" s="93" t="str">
        <f t="shared" si="65"/>
        <v/>
      </c>
      <c r="I168" s="93" t="str">
        <f t="shared" si="65"/>
        <v/>
      </c>
      <c r="J168" s="93" t="str">
        <f t="shared" si="65"/>
        <v/>
      </c>
      <c r="K168" s="93" t="str">
        <f t="shared" si="65"/>
        <v/>
      </c>
      <c r="L168" s="93" t="str">
        <f t="shared" si="66"/>
        <v/>
      </c>
      <c r="M168" s="93">
        <f t="shared" si="67"/>
        <v>1</v>
      </c>
      <c r="N168" s="93" t="str">
        <f t="shared" si="68"/>
        <v/>
      </c>
      <c r="O168" s="93" t="str">
        <f t="shared" si="69"/>
        <v/>
      </c>
      <c r="P168" s="93" t="str">
        <f t="shared" si="70"/>
        <v/>
      </c>
      <c r="Q168" s="93" t="str">
        <f t="shared" si="71"/>
        <v/>
      </c>
      <c r="R168" s="93" t="str">
        <f t="shared" si="72"/>
        <v/>
      </c>
      <c r="S168" s="93">
        <f t="shared" si="73"/>
        <v>1</v>
      </c>
      <c r="T168" s="91">
        <f t="shared" si="74"/>
        <v>0</v>
      </c>
      <c r="AB168" s="93">
        <f t="shared" si="75"/>
        <v>2.8</v>
      </c>
      <c r="AC168" s="93">
        <f t="shared" si="76"/>
        <v>2.7</v>
      </c>
      <c r="AD168" s="93">
        <f t="shared" si="77"/>
        <v>0.8</v>
      </c>
      <c r="AE168" s="93">
        <f t="shared" si="78"/>
        <v>2.5</v>
      </c>
      <c r="AF168" s="93">
        <f t="shared" si="79"/>
        <v>3.375</v>
      </c>
      <c r="AG168" s="93">
        <f t="shared" si="80"/>
        <v>2</v>
      </c>
      <c r="AH168" s="93">
        <f t="shared" si="81"/>
        <v>5.625</v>
      </c>
      <c r="AI168" s="93">
        <f t="shared" si="82"/>
        <v>7.4</v>
      </c>
      <c r="AJ168" s="93">
        <f t="shared" si="83"/>
        <v>3.8</v>
      </c>
      <c r="AK168" s="93">
        <f t="shared" si="84"/>
        <v>2.9</v>
      </c>
      <c r="AN168" s="93">
        <f t="shared" si="85"/>
        <v>2.8</v>
      </c>
      <c r="AO168" s="91">
        <v>6.5</v>
      </c>
      <c r="AP168" s="91">
        <v>0</v>
      </c>
      <c r="AQ168" s="91">
        <v>1</v>
      </c>
      <c r="AR168" s="91">
        <v>6.5</v>
      </c>
      <c r="AS168" s="91">
        <v>0</v>
      </c>
      <c r="AT168" s="92"/>
      <c r="AV168" s="93">
        <f t="shared" si="86"/>
        <v>2.7</v>
      </c>
      <c r="AW168" s="91">
        <v>1</v>
      </c>
      <c r="AX168" s="91">
        <v>0</v>
      </c>
      <c r="AY168" s="91">
        <v>0</v>
      </c>
      <c r="AZ168" s="91">
        <v>12.5</v>
      </c>
      <c r="BA168" s="91">
        <v>0</v>
      </c>
      <c r="BB168" s="92"/>
      <c r="BD168" s="93">
        <f t="shared" si="87"/>
        <v>0.8</v>
      </c>
      <c r="BE168" s="91">
        <v>1</v>
      </c>
      <c r="BF168" s="91">
        <v>0</v>
      </c>
      <c r="BG168" s="91">
        <v>0</v>
      </c>
      <c r="BH168" s="91">
        <v>3</v>
      </c>
      <c r="BI168" s="91">
        <v>0</v>
      </c>
      <c r="BJ168" s="92"/>
      <c r="BL168" s="93">
        <f t="shared" si="88"/>
        <v>2.5</v>
      </c>
      <c r="BM168" s="91">
        <v>0.5</v>
      </c>
      <c r="BN168" s="91">
        <v>0</v>
      </c>
      <c r="BO168" s="91">
        <v>0</v>
      </c>
      <c r="BP168" s="91">
        <v>12</v>
      </c>
      <c r="BQ168" s="91">
        <v>0</v>
      </c>
      <c r="BR168" s="92"/>
      <c r="BT168" s="93">
        <f t="shared" si="89"/>
        <v>3.375</v>
      </c>
      <c r="BU168" s="91">
        <v>1.5</v>
      </c>
      <c r="BV168" s="91">
        <v>0</v>
      </c>
      <c r="BW168" s="91">
        <v>0.5</v>
      </c>
      <c r="BX168" s="91">
        <v>11.5</v>
      </c>
      <c r="BZ168" s="92"/>
      <c r="CB168" s="93">
        <f t="shared" si="90"/>
        <v>2</v>
      </c>
      <c r="CC168" s="91">
        <v>2</v>
      </c>
      <c r="CD168" s="91">
        <v>0</v>
      </c>
      <c r="CE168" s="91">
        <v>0</v>
      </c>
      <c r="CF168" s="91">
        <v>8</v>
      </c>
      <c r="CG168" s="91">
        <v>0</v>
      </c>
      <c r="CJ168" s="93">
        <f t="shared" si="91"/>
        <v>5.625</v>
      </c>
      <c r="CL168" s="91">
        <v>0</v>
      </c>
      <c r="CM168" s="91">
        <v>0</v>
      </c>
      <c r="CN168" s="91">
        <v>22.5</v>
      </c>
      <c r="CO168" s="91">
        <v>0</v>
      </c>
      <c r="CR168" s="93">
        <f t="shared" si="92"/>
        <v>7.4</v>
      </c>
      <c r="CS168" s="91">
        <v>7.5</v>
      </c>
      <c r="CT168" s="91">
        <v>0</v>
      </c>
      <c r="CU168" s="91">
        <v>0</v>
      </c>
      <c r="CV168" s="91">
        <v>29.5</v>
      </c>
      <c r="CW168" s="91">
        <v>0</v>
      </c>
      <c r="CZ168" s="93">
        <f t="shared" si="93"/>
        <v>3.8</v>
      </c>
      <c r="DA168" s="91">
        <v>2.5</v>
      </c>
      <c r="DB168" s="91">
        <v>0</v>
      </c>
      <c r="DC168" s="91">
        <v>0</v>
      </c>
      <c r="DD168" s="91">
        <v>16.5</v>
      </c>
      <c r="DE168" s="91">
        <v>0</v>
      </c>
      <c r="DH168" s="93">
        <f t="shared" si="94"/>
        <v>2.9</v>
      </c>
      <c r="DI168" s="91">
        <v>0</v>
      </c>
      <c r="DJ168" s="91">
        <v>0</v>
      </c>
      <c r="DK168" s="91">
        <v>0</v>
      </c>
      <c r="DL168" s="91">
        <v>14.5</v>
      </c>
      <c r="DM168" s="91">
        <v>0</v>
      </c>
    </row>
    <row r="169" spans="3:117">
      <c r="C169" s="92">
        <f t="shared" si="95"/>
        <v>45825</v>
      </c>
      <c r="D169" s="93">
        <f t="shared" si="64"/>
        <v>0.5</v>
      </c>
      <c r="E169" s="93">
        <f t="shared" si="65"/>
        <v>0.5</v>
      </c>
      <c r="F169" s="93" t="str">
        <f t="shared" si="65"/>
        <v/>
      </c>
      <c r="G169" s="93" t="str">
        <f t="shared" si="65"/>
        <v/>
      </c>
      <c r="H169" s="93" t="str">
        <f t="shared" si="65"/>
        <v/>
      </c>
      <c r="I169" s="93" t="str">
        <f t="shared" si="65"/>
        <v/>
      </c>
      <c r="J169" s="93" t="str">
        <f t="shared" si="65"/>
        <v/>
      </c>
      <c r="K169" s="93" t="str">
        <f t="shared" si="65"/>
        <v/>
      </c>
      <c r="L169" s="93" t="str">
        <f t="shared" si="66"/>
        <v/>
      </c>
      <c r="M169" s="93">
        <f t="shared" si="67"/>
        <v>1</v>
      </c>
      <c r="N169" s="93" t="str">
        <f t="shared" si="68"/>
        <v/>
      </c>
      <c r="O169" s="93" t="str">
        <f t="shared" si="69"/>
        <v/>
      </c>
      <c r="P169" s="93" t="str">
        <f t="shared" si="70"/>
        <v/>
      </c>
      <c r="Q169" s="93" t="str">
        <f t="shared" si="71"/>
        <v/>
      </c>
      <c r="R169" s="93" t="str">
        <f t="shared" si="72"/>
        <v/>
      </c>
      <c r="S169" s="93">
        <f t="shared" si="73"/>
        <v>1</v>
      </c>
      <c r="T169" s="91">
        <f t="shared" si="74"/>
        <v>0</v>
      </c>
      <c r="AB169" s="93">
        <f t="shared" si="75"/>
        <v>3.2</v>
      </c>
      <c r="AC169" s="93">
        <f t="shared" si="76"/>
        <v>10.6</v>
      </c>
      <c r="AD169" s="93">
        <f t="shared" si="77"/>
        <v>3.2</v>
      </c>
      <c r="AE169" s="93">
        <f t="shared" si="78"/>
        <v>4.0999999999999996</v>
      </c>
      <c r="AF169" s="93">
        <f t="shared" si="79"/>
        <v>3.5</v>
      </c>
      <c r="AG169" s="93">
        <f t="shared" si="80"/>
        <v>4</v>
      </c>
      <c r="AH169" s="93">
        <f t="shared" si="81"/>
        <v>0.5</v>
      </c>
      <c r="AI169" s="93">
        <f t="shared" si="82"/>
        <v>0.7</v>
      </c>
      <c r="AJ169" s="93">
        <f t="shared" si="83"/>
        <v>1.3</v>
      </c>
      <c r="AK169" s="93">
        <f t="shared" si="84"/>
        <v>0.8</v>
      </c>
      <c r="AN169" s="93">
        <f t="shared" si="85"/>
        <v>3.2</v>
      </c>
      <c r="AO169" s="91">
        <v>15.5</v>
      </c>
      <c r="AP169" s="91">
        <v>0</v>
      </c>
      <c r="AQ169" s="91">
        <v>0</v>
      </c>
      <c r="AR169" s="91">
        <v>0.5</v>
      </c>
      <c r="AS169" s="91">
        <v>0</v>
      </c>
      <c r="AT169" s="92"/>
      <c r="AV169" s="93">
        <f t="shared" si="86"/>
        <v>10.6</v>
      </c>
      <c r="AW169" s="91">
        <v>11</v>
      </c>
      <c r="AX169" s="91">
        <v>0</v>
      </c>
      <c r="AY169" s="91">
        <v>0</v>
      </c>
      <c r="AZ169" s="91">
        <v>42</v>
      </c>
      <c r="BA169" s="91">
        <v>0</v>
      </c>
      <c r="BB169" s="92"/>
      <c r="BD169" s="93">
        <f t="shared" si="87"/>
        <v>3.2</v>
      </c>
      <c r="BE169" s="91">
        <v>11.5</v>
      </c>
      <c r="BF169" s="91">
        <v>0</v>
      </c>
      <c r="BG169" s="91">
        <v>0</v>
      </c>
      <c r="BH169" s="91">
        <v>4.5</v>
      </c>
      <c r="BI169" s="91">
        <v>0</v>
      </c>
      <c r="BJ169" s="92"/>
      <c r="BL169" s="93">
        <f t="shared" si="88"/>
        <v>4.0999999999999996</v>
      </c>
      <c r="BM169" s="91">
        <v>11.5</v>
      </c>
      <c r="BN169" s="91">
        <v>0</v>
      </c>
      <c r="BO169" s="91">
        <v>0</v>
      </c>
      <c r="BP169" s="91">
        <v>9</v>
      </c>
      <c r="BQ169" s="91">
        <v>0</v>
      </c>
      <c r="BR169" s="92"/>
      <c r="BT169" s="93">
        <f t="shared" si="89"/>
        <v>3.5</v>
      </c>
      <c r="BU169" s="91">
        <v>6</v>
      </c>
      <c r="BV169" s="91">
        <v>0</v>
      </c>
      <c r="BW169" s="91">
        <v>0</v>
      </c>
      <c r="BX169" s="91">
        <v>8</v>
      </c>
      <c r="BZ169" s="92"/>
      <c r="CB169" s="93">
        <f t="shared" si="90"/>
        <v>4</v>
      </c>
      <c r="CC169" s="91">
        <v>5.5</v>
      </c>
      <c r="CD169" s="91">
        <v>0</v>
      </c>
      <c r="CE169" s="91">
        <v>0</v>
      </c>
      <c r="CF169" s="91">
        <v>14.5</v>
      </c>
      <c r="CG169" s="91">
        <v>0</v>
      </c>
      <c r="CJ169" s="93">
        <f t="shared" si="91"/>
        <v>0.5</v>
      </c>
      <c r="CL169" s="91">
        <v>0</v>
      </c>
      <c r="CM169" s="91">
        <v>0</v>
      </c>
      <c r="CN169" s="91">
        <v>2</v>
      </c>
      <c r="CO169" s="91">
        <v>0</v>
      </c>
      <c r="CR169" s="93">
        <f t="shared" si="92"/>
        <v>0.7</v>
      </c>
      <c r="CS169" s="91">
        <v>3</v>
      </c>
      <c r="CT169" s="91">
        <v>0</v>
      </c>
      <c r="CU169" s="91">
        <v>0</v>
      </c>
      <c r="CV169" s="91">
        <v>0.5</v>
      </c>
      <c r="CW169" s="91">
        <v>0</v>
      </c>
      <c r="CZ169" s="93">
        <f t="shared" si="93"/>
        <v>1.3</v>
      </c>
      <c r="DA169" s="91">
        <v>6.5</v>
      </c>
      <c r="DB169" s="91">
        <v>0</v>
      </c>
      <c r="DC169" s="91">
        <v>0</v>
      </c>
      <c r="DD169" s="91">
        <v>0</v>
      </c>
      <c r="DE169" s="91">
        <v>0</v>
      </c>
      <c r="DH169" s="93">
        <f t="shared" si="94"/>
        <v>0.8</v>
      </c>
      <c r="DI169" s="91">
        <v>2.5</v>
      </c>
      <c r="DJ169" s="91">
        <v>0</v>
      </c>
      <c r="DK169" s="91">
        <v>0</v>
      </c>
      <c r="DL169" s="91">
        <v>1.5</v>
      </c>
      <c r="DM169" s="91">
        <v>0</v>
      </c>
    </row>
    <row r="170" spans="3:117">
      <c r="C170" s="92">
        <f t="shared" si="95"/>
        <v>45826</v>
      </c>
      <c r="D170" s="93">
        <f t="shared" si="64"/>
        <v>1.5</v>
      </c>
      <c r="E170" s="93">
        <f t="shared" si="65"/>
        <v>1.5</v>
      </c>
      <c r="F170" s="93" t="str">
        <f t="shared" si="65"/>
        <v/>
      </c>
      <c r="G170" s="93" t="str">
        <f t="shared" si="65"/>
        <v/>
      </c>
      <c r="H170" s="93" t="str">
        <f t="shared" si="65"/>
        <v/>
      </c>
      <c r="I170" s="93" t="str">
        <f t="shared" si="65"/>
        <v/>
      </c>
      <c r="J170" s="93" t="str">
        <f t="shared" si="65"/>
        <v/>
      </c>
      <c r="K170" s="93" t="str">
        <f t="shared" si="65"/>
        <v/>
      </c>
      <c r="L170" s="93" t="str">
        <f t="shared" si="66"/>
        <v/>
      </c>
      <c r="M170" s="93">
        <f t="shared" si="67"/>
        <v>1</v>
      </c>
      <c r="N170" s="93" t="str">
        <f t="shared" si="68"/>
        <v/>
      </c>
      <c r="O170" s="93" t="str">
        <f t="shared" si="69"/>
        <v/>
      </c>
      <c r="P170" s="93" t="str">
        <f t="shared" si="70"/>
        <v/>
      </c>
      <c r="Q170" s="93" t="str">
        <f t="shared" si="71"/>
        <v/>
      </c>
      <c r="R170" s="93" t="str">
        <f t="shared" si="72"/>
        <v/>
      </c>
      <c r="S170" s="93">
        <f t="shared" si="73"/>
        <v>1</v>
      </c>
      <c r="T170" s="91">
        <f t="shared" si="74"/>
        <v>0</v>
      </c>
      <c r="AB170" s="93">
        <f t="shared" si="75"/>
        <v>1.8</v>
      </c>
      <c r="AC170" s="93">
        <f t="shared" si="76"/>
        <v>1.7</v>
      </c>
      <c r="AD170" s="93">
        <f t="shared" si="77"/>
        <v>4</v>
      </c>
      <c r="AE170" s="93">
        <f t="shared" si="78"/>
        <v>3.1</v>
      </c>
      <c r="AF170" s="93">
        <f t="shared" si="79"/>
        <v>3.125</v>
      </c>
      <c r="AG170" s="93">
        <f t="shared" si="80"/>
        <v>2.7</v>
      </c>
      <c r="AH170" s="93">
        <f t="shared" si="81"/>
        <v>1.5</v>
      </c>
      <c r="AI170" s="93">
        <f t="shared" si="82"/>
        <v>3.1</v>
      </c>
      <c r="AJ170" s="93">
        <f t="shared" si="83"/>
        <v>1.2</v>
      </c>
      <c r="AK170" s="93">
        <f t="shared" si="84"/>
        <v>1</v>
      </c>
      <c r="AN170" s="93">
        <f t="shared" si="85"/>
        <v>1.8</v>
      </c>
      <c r="AO170" s="91">
        <v>0</v>
      </c>
      <c r="AP170" s="91">
        <v>0</v>
      </c>
      <c r="AQ170" s="91">
        <v>8.5</v>
      </c>
      <c r="AR170" s="91">
        <v>0.5</v>
      </c>
      <c r="AS170" s="91">
        <v>0</v>
      </c>
      <c r="AT170" s="92"/>
      <c r="AV170" s="93">
        <f t="shared" si="86"/>
        <v>1.7</v>
      </c>
      <c r="AW170" s="91">
        <v>1</v>
      </c>
      <c r="AX170" s="91">
        <v>0</v>
      </c>
      <c r="AY170" s="91">
        <v>7</v>
      </c>
      <c r="AZ170" s="91">
        <v>0.5</v>
      </c>
      <c r="BA170" s="91">
        <v>0</v>
      </c>
      <c r="BB170" s="92"/>
      <c r="BD170" s="93">
        <f t="shared" si="87"/>
        <v>4</v>
      </c>
      <c r="BE170" s="91">
        <v>1.5</v>
      </c>
      <c r="BF170" s="91">
        <v>0</v>
      </c>
      <c r="BG170" s="91">
        <v>18.5</v>
      </c>
      <c r="BH170" s="91">
        <v>0</v>
      </c>
      <c r="BI170" s="91">
        <v>0</v>
      </c>
      <c r="BJ170" s="92"/>
      <c r="BL170" s="93">
        <f t="shared" si="88"/>
        <v>3.1</v>
      </c>
      <c r="BM170" s="91">
        <v>1</v>
      </c>
      <c r="BN170" s="91">
        <v>0</v>
      </c>
      <c r="BO170" s="91">
        <v>14.5</v>
      </c>
      <c r="BP170" s="91">
        <v>0</v>
      </c>
      <c r="BQ170" s="91">
        <v>0</v>
      </c>
      <c r="BR170" s="92"/>
      <c r="BT170" s="93">
        <f t="shared" si="89"/>
        <v>3.125</v>
      </c>
      <c r="BU170" s="91">
        <v>2.5</v>
      </c>
      <c r="BV170" s="91">
        <v>0</v>
      </c>
      <c r="BW170" s="91">
        <v>9.5</v>
      </c>
      <c r="BX170" s="91">
        <v>0.5</v>
      </c>
      <c r="BZ170" s="92"/>
      <c r="CB170" s="93">
        <f t="shared" si="90"/>
        <v>2.7</v>
      </c>
      <c r="CC170" s="91">
        <v>1.5</v>
      </c>
      <c r="CD170" s="91">
        <v>0</v>
      </c>
      <c r="CE170" s="91">
        <v>12</v>
      </c>
      <c r="CF170" s="91">
        <v>0</v>
      </c>
      <c r="CG170" s="91">
        <v>0</v>
      </c>
      <c r="CJ170" s="93">
        <f t="shared" si="91"/>
        <v>1.5</v>
      </c>
      <c r="CL170" s="91">
        <v>0</v>
      </c>
      <c r="CM170" s="91">
        <v>6</v>
      </c>
      <c r="CN170" s="91">
        <v>0</v>
      </c>
      <c r="CO170" s="91">
        <v>0</v>
      </c>
      <c r="CR170" s="93">
        <f t="shared" si="92"/>
        <v>3.1</v>
      </c>
      <c r="CS170" s="91">
        <v>1</v>
      </c>
      <c r="CT170" s="91">
        <v>0</v>
      </c>
      <c r="CU170" s="91">
        <v>14.5</v>
      </c>
      <c r="CV170" s="91">
        <v>0</v>
      </c>
      <c r="CW170" s="91">
        <v>0</v>
      </c>
      <c r="CZ170" s="93">
        <f t="shared" si="93"/>
        <v>1.2</v>
      </c>
      <c r="DA170" s="91">
        <v>0.5</v>
      </c>
      <c r="DB170" s="91">
        <v>0</v>
      </c>
      <c r="DC170" s="91">
        <v>5</v>
      </c>
      <c r="DD170" s="91">
        <v>0.5</v>
      </c>
      <c r="DE170" s="91">
        <v>0</v>
      </c>
      <c r="DH170" s="93">
        <f t="shared" si="94"/>
        <v>1</v>
      </c>
      <c r="DI170" s="91">
        <v>0</v>
      </c>
      <c r="DJ170" s="91">
        <v>0</v>
      </c>
      <c r="DK170" s="91">
        <v>4.5</v>
      </c>
      <c r="DL170" s="91">
        <v>0.5</v>
      </c>
      <c r="DM170" s="91">
        <v>0</v>
      </c>
    </row>
    <row r="171" spans="3:117">
      <c r="C171" s="92">
        <f t="shared" si="95"/>
        <v>45827</v>
      </c>
      <c r="D171" s="93">
        <f t="shared" si="64"/>
        <v>11.375</v>
      </c>
      <c r="E171" s="93">
        <f t="shared" si="65"/>
        <v>11.375</v>
      </c>
      <c r="F171" s="93">
        <f t="shared" si="65"/>
        <v>11.375</v>
      </c>
      <c r="G171" s="93" t="str">
        <f t="shared" si="65"/>
        <v/>
      </c>
      <c r="H171" s="93" t="str">
        <f t="shared" si="65"/>
        <v/>
      </c>
      <c r="I171" s="93" t="str">
        <f t="shared" si="65"/>
        <v/>
      </c>
      <c r="J171" s="93" t="str">
        <f t="shared" si="65"/>
        <v/>
      </c>
      <c r="K171" s="93" t="str">
        <f t="shared" si="65"/>
        <v/>
      </c>
      <c r="L171" s="93" t="str">
        <f t="shared" si="66"/>
        <v/>
      </c>
      <c r="M171" s="93" t="str">
        <f t="shared" si="67"/>
        <v/>
      </c>
      <c r="N171" s="93">
        <f t="shared" si="68"/>
        <v>2</v>
      </c>
      <c r="O171" s="93" t="str">
        <f t="shared" si="69"/>
        <v/>
      </c>
      <c r="P171" s="93" t="str">
        <f t="shared" si="70"/>
        <v/>
      </c>
      <c r="Q171" s="93" t="str">
        <f t="shared" si="71"/>
        <v/>
      </c>
      <c r="R171" s="93" t="str">
        <f t="shared" si="72"/>
        <v/>
      </c>
      <c r="S171" s="93">
        <f t="shared" si="73"/>
        <v>2</v>
      </c>
      <c r="T171" s="91">
        <f t="shared" si="74"/>
        <v>4.3808800852329341e-002</v>
      </c>
      <c r="AB171" s="93">
        <f t="shared" si="75"/>
        <v>52.5</v>
      </c>
      <c r="AC171" s="93">
        <f t="shared" si="76"/>
        <v>37.4</v>
      </c>
      <c r="AD171" s="93">
        <f t="shared" si="77"/>
        <v>36.200000000000003</v>
      </c>
      <c r="AE171" s="93">
        <f t="shared" si="78"/>
        <v>37.799999999999997</v>
      </c>
      <c r="AF171" s="93">
        <f t="shared" si="79"/>
        <v>46.875</v>
      </c>
      <c r="AG171" s="93">
        <f t="shared" si="80"/>
        <v>37.799999999999997</v>
      </c>
      <c r="AH171" s="93">
        <f t="shared" si="81"/>
        <v>11.375</v>
      </c>
      <c r="AI171" s="93">
        <f t="shared" si="82"/>
        <v>45.5</v>
      </c>
      <c r="AJ171" s="93">
        <f t="shared" si="83"/>
        <v>36.1</v>
      </c>
      <c r="AK171" s="93">
        <f t="shared" si="84"/>
        <v>24</v>
      </c>
      <c r="AN171" s="93">
        <f t="shared" si="85"/>
        <v>52.5</v>
      </c>
      <c r="AO171" s="91">
        <v>238.5</v>
      </c>
      <c r="AP171" s="91">
        <v>0</v>
      </c>
      <c r="AQ171" s="91">
        <v>0</v>
      </c>
      <c r="AR171" s="91">
        <v>16.5</v>
      </c>
      <c r="AS171" s="91">
        <v>7.5</v>
      </c>
      <c r="AT171" s="92"/>
      <c r="AV171" s="93">
        <f t="shared" si="86"/>
        <v>37.4</v>
      </c>
      <c r="AW171" s="91">
        <v>159.5</v>
      </c>
      <c r="AX171" s="91">
        <v>2</v>
      </c>
      <c r="AY171" s="91">
        <v>0</v>
      </c>
      <c r="AZ171" s="91">
        <v>17.5</v>
      </c>
      <c r="BA171" s="91">
        <v>8</v>
      </c>
      <c r="BB171" s="92"/>
      <c r="BD171" s="93">
        <f t="shared" si="87"/>
        <v>36.200000000000003</v>
      </c>
      <c r="BE171" s="91">
        <v>140.5</v>
      </c>
      <c r="BF171" s="91">
        <v>10</v>
      </c>
      <c r="BG171" s="91">
        <v>0</v>
      </c>
      <c r="BH171" s="91">
        <v>19.5</v>
      </c>
      <c r="BI171" s="91">
        <v>11</v>
      </c>
      <c r="BJ171" s="92"/>
      <c r="BL171" s="93">
        <f t="shared" si="88"/>
        <v>37.799999999999997</v>
      </c>
      <c r="BM171" s="91">
        <v>149.5</v>
      </c>
      <c r="BN171" s="91">
        <v>1</v>
      </c>
      <c r="BO171" s="91">
        <v>0</v>
      </c>
      <c r="BP171" s="91">
        <v>24.5</v>
      </c>
      <c r="BQ171" s="91">
        <v>14</v>
      </c>
      <c r="BR171" s="92"/>
      <c r="BT171" s="93">
        <f t="shared" si="89"/>
        <v>46.875</v>
      </c>
      <c r="BU171" s="91">
        <v>149.5</v>
      </c>
      <c r="BV171" s="91">
        <v>0.5</v>
      </c>
      <c r="BW171" s="91">
        <v>0</v>
      </c>
      <c r="BX171" s="91">
        <v>37.5</v>
      </c>
      <c r="BZ171" s="92"/>
      <c r="CB171" s="93">
        <f t="shared" si="90"/>
        <v>37.799999999999997</v>
      </c>
      <c r="CC171" s="91">
        <v>135.5</v>
      </c>
      <c r="CD171" s="91">
        <v>9.5</v>
      </c>
      <c r="CE171" s="91">
        <v>0</v>
      </c>
      <c r="CF171" s="91">
        <v>29</v>
      </c>
      <c r="CG171" s="91">
        <v>15</v>
      </c>
      <c r="CJ171" s="93">
        <f t="shared" si="91"/>
        <v>11.375</v>
      </c>
      <c r="CL171" s="91">
        <v>0</v>
      </c>
      <c r="CM171" s="91">
        <v>0</v>
      </c>
      <c r="CN171" s="91">
        <v>32</v>
      </c>
      <c r="CO171" s="91">
        <v>13.5</v>
      </c>
      <c r="CR171" s="93">
        <f t="shared" si="92"/>
        <v>45.5</v>
      </c>
      <c r="CS171" s="91">
        <v>168.5</v>
      </c>
      <c r="CT171" s="91">
        <v>0</v>
      </c>
      <c r="CU171" s="91">
        <v>0</v>
      </c>
      <c r="CV171" s="91">
        <v>42</v>
      </c>
      <c r="CW171" s="91">
        <v>17</v>
      </c>
      <c r="CZ171" s="93">
        <f t="shared" si="93"/>
        <v>36.1</v>
      </c>
      <c r="DA171" s="91">
        <v>127</v>
      </c>
      <c r="DB171" s="91">
        <v>0</v>
      </c>
      <c r="DC171" s="91">
        <v>0</v>
      </c>
      <c r="DD171" s="91">
        <v>36</v>
      </c>
      <c r="DE171" s="91">
        <v>17.5</v>
      </c>
      <c r="DH171" s="93">
        <f t="shared" si="94"/>
        <v>24</v>
      </c>
      <c r="DI171" s="91">
        <v>81</v>
      </c>
      <c r="DJ171" s="91">
        <v>0</v>
      </c>
      <c r="DK171" s="91">
        <v>0</v>
      </c>
      <c r="DL171" s="91">
        <v>28</v>
      </c>
      <c r="DM171" s="91">
        <v>11</v>
      </c>
    </row>
    <row r="172" spans="3:117">
      <c r="C172" s="92">
        <f t="shared" si="95"/>
        <v>45828</v>
      </c>
      <c r="D172" s="93">
        <f t="shared" si="64"/>
        <v>12.25</v>
      </c>
      <c r="E172" s="93">
        <f t="shared" si="65"/>
        <v>12.25</v>
      </c>
      <c r="F172" s="93">
        <f t="shared" si="65"/>
        <v>12.25</v>
      </c>
      <c r="G172" s="93" t="str">
        <f t="shared" si="65"/>
        <v/>
      </c>
      <c r="H172" s="93" t="str">
        <f t="shared" si="65"/>
        <v/>
      </c>
      <c r="I172" s="93" t="str">
        <f t="shared" si="65"/>
        <v/>
      </c>
      <c r="J172" s="93" t="str">
        <f t="shared" si="65"/>
        <v/>
      </c>
      <c r="K172" s="93" t="str">
        <f t="shared" si="65"/>
        <v/>
      </c>
      <c r="L172" s="93" t="str">
        <f t="shared" si="66"/>
        <v/>
      </c>
      <c r="M172" s="93" t="str">
        <f t="shared" si="67"/>
        <v/>
      </c>
      <c r="N172" s="93">
        <f t="shared" si="68"/>
        <v>2</v>
      </c>
      <c r="O172" s="93" t="str">
        <f t="shared" si="69"/>
        <v/>
      </c>
      <c r="P172" s="93" t="str">
        <f t="shared" si="70"/>
        <v/>
      </c>
      <c r="Q172" s="93" t="str">
        <f t="shared" si="71"/>
        <v/>
      </c>
      <c r="R172" s="93" t="str">
        <f t="shared" si="72"/>
        <v/>
      </c>
      <c r="S172" s="93">
        <f t="shared" si="73"/>
        <v>2</v>
      </c>
      <c r="T172" s="91">
        <f t="shared" si="74"/>
        <v>4.3808800852329341e-002</v>
      </c>
      <c r="AB172" s="93">
        <f t="shared" si="75"/>
        <v>12.8</v>
      </c>
      <c r="AC172" s="93">
        <f t="shared" si="76"/>
        <v>9.8000000000000007</v>
      </c>
      <c r="AD172" s="93">
        <f t="shared" si="77"/>
        <v>10.5</v>
      </c>
      <c r="AE172" s="93">
        <f t="shared" si="78"/>
        <v>12.7</v>
      </c>
      <c r="AF172" s="93">
        <f t="shared" si="79"/>
        <v>0.25</v>
      </c>
      <c r="AG172" s="93">
        <f t="shared" si="80"/>
        <v>11.8</v>
      </c>
      <c r="AH172" s="93">
        <f t="shared" si="81"/>
        <v>12.25</v>
      </c>
      <c r="AI172" s="93">
        <f t="shared" si="82"/>
        <v>6</v>
      </c>
      <c r="AJ172" s="93">
        <f t="shared" si="83"/>
        <v>3.4</v>
      </c>
      <c r="AK172" s="93">
        <f t="shared" si="84"/>
        <v>7.3</v>
      </c>
      <c r="AN172" s="93">
        <f t="shared" si="85"/>
        <v>12.8</v>
      </c>
      <c r="AO172" s="91">
        <v>0</v>
      </c>
      <c r="AP172" s="91">
        <v>0</v>
      </c>
      <c r="AQ172" s="91">
        <v>0</v>
      </c>
      <c r="AR172" s="91">
        <v>2.5</v>
      </c>
      <c r="AS172" s="91">
        <v>61.5</v>
      </c>
      <c r="AT172" s="92"/>
      <c r="AV172" s="93">
        <f t="shared" si="86"/>
        <v>9.8000000000000007</v>
      </c>
      <c r="AW172" s="91">
        <v>0</v>
      </c>
      <c r="AX172" s="91">
        <v>0.5</v>
      </c>
      <c r="AY172" s="91">
        <v>0</v>
      </c>
      <c r="AZ172" s="91">
        <v>2</v>
      </c>
      <c r="BA172" s="91">
        <v>46.5</v>
      </c>
      <c r="BB172" s="92"/>
      <c r="BD172" s="93">
        <f t="shared" si="87"/>
        <v>10.5</v>
      </c>
      <c r="BE172" s="91">
        <v>0</v>
      </c>
      <c r="BF172" s="91">
        <v>0</v>
      </c>
      <c r="BG172" s="91">
        <v>0</v>
      </c>
      <c r="BH172" s="91">
        <v>0.5</v>
      </c>
      <c r="BI172" s="91">
        <v>52</v>
      </c>
      <c r="BJ172" s="92"/>
      <c r="BL172" s="93">
        <f t="shared" si="88"/>
        <v>12.7</v>
      </c>
      <c r="BM172" s="91">
        <v>0</v>
      </c>
      <c r="BN172" s="91">
        <v>0</v>
      </c>
      <c r="BO172" s="91">
        <v>0</v>
      </c>
      <c r="BP172" s="91">
        <v>0.5</v>
      </c>
      <c r="BQ172" s="91">
        <v>63</v>
      </c>
      <c r="BR172" s="92"/>
      <c r="BT172" s="93">
        <f t="shared" si="89"/>
        <v>0.25</v>
      </c>
      <c r="BU172" s="91">
        <v>0</v>
      </c>
      <c r="BV172" s="91">
        <v>0</v>
      </c>
      <c r="BW172" s="91">
        <v>0</v>
      </c>
      <c r="BX172" s="91">
        <v>1</v>
      </c>
      <c r="BZ172" s="92"/>
      <c r="CB172" s="93">
        <f t="shared" si="90"/>
        <v>11.8</v>
      </c>
      <c r="CC172" s="91">
        <v>0</v>
      </c>
      <c r="CD172" s="91">
        <v>1.5</v>
      </c>
      <c r="CE172" s="91">
        <v>0</v>
      </c>
      <c r="CF172" s="91">
        <v>0.5</v>
      </c>
      <c r="CG172" s="91">
        <v>57</v>
      </c>
      <c r="CJ172" s="93">
        <f t="shared" si="91"/>
        <v>12.25</v>
      </c>
      <c r="CL172" s="91">
        <v>0</v>
      </c>
      <c r="CM172" s="91">
        <v>0</v>
      </c>
      <c r="CN172" s="91">
        <v>0</v>
      </c>
      <c r="CO172" s="91">
        <v>49</v>
      </c>
      <c r="CR172" s="93">
        <f t="shared" si="92"/>
        <v>6</v>
      </c>
      <c r="CS172" s="91">
        <v>0</v>
      </c>
      <c r="CT172" s="91">
        <v>0</v>
      </c>
      <c r="CU172" s="91">
        <v>0</v>
      </c>
      <c r="CV172" s="91">
        <v>0</v>
      </c>
      <c r="CW172" s="91">
        <v>30</v>
      </c>
      <c r="CZ172" s="93">
        <f t="shared" si="93"/>
        <v>3.4</v>
      </c>
      <c r="DA172" s="91">
        <v>0</v>
      </c>
      <c r="DB172" s="91">
        <v>0</v>
      </c>
      <c r="DC172" s="91">
        <v>0</v>
      </c>
      <c r="DD172" s="91">
        <v>0</v>
      </c>
      <c r="DE172" s="91">
        <v>17</v>
      </c>
      <c r="DH172" s="93">
        <f t="shared" si="94"/>
        <v>7.3</v>
      </c>
      <c r="DI172" s="91">
        <v>0</v>
      </c>
      <c r="DJ172" s="91">
        <v>0</v>
      </c>
      <c r="DK172" s="91">
        <v>0</v>
      </c>
      <c r="DL172" s="91">
        <v>0.5</v>
      </c>
      <c r="DM172" s="91">
        <v>36</v>
      </c>
    </row>
    <row r="173" spans="3:117">
      <c r="C173" s="92">
        <f t="shared" si="95"/>
        <v>45829</v>
      </c>
      <c r="D173" s="93">
        <f t="shared" si="64"/>
        <v>11.5</v>
      </c>
      <c r="E173" s="93">
        <f t="shared" si="65"/>
        <v>11.5</v>
      </c>
      <c r="F173" s="93">
        <f t="shared" si="65"/>
        <v>11.5</v>
      </c>
      <c r="G173" s="93" t="str">
        <f t="shared" si="65"/>
        <v/>
      </c>
      <c r="H173" s="93" t="str">
        <f t="shared" si="65"/>
        <v/>
      </c>
      <c r="I173" s="93" t="str">
        <f t="shared" si="65"/>
        <v/>
      </c>
      <c r="J173" s="93" t="str">
        <f t="shared" si="65"/>
        <v/>
      </c>
      <c r="K173" s="93" t="str">
        <f t="shared" si="65"/>
        <v/>
      </c>
      <c r="L173" s="93" t="str">
        <f t="shared" si="66"/>
        <v/>
      </c>
      <c r="M173" s="93" t="str">
        <f t="shared" si="67"/>
        <v/>
      </c>
      <c r="N173" s="93">
        <f t="shared" si="68"/>
        <v>2</v>
      </c>
      <c r="O173" s="93" t="str">
        <f t="shared" si="69"/>
        <v/>
      </c>
      <c r="P173" s="93" t="str">
        <f t="shared" si="70"/>
        <v/>
      </c>
      <c r="Q173" s="93" t="str">
        <f t="shared" si="71"/>
        <v/>
      </c>
      <c r="R173" s="93" t="str">
        <f t="shared" si="72"/>
        <v/>
      </c>
      <c r="S173" s="93">
        <f t="shared" si="73"/>
        <v>2</v>
      </c>
      <c r="T173" s="91">
        <f t="shared" si="74"/>
        <v>4.3808800852329341e-002</v>
      </c>
      <c r="AB173" s="93">
        <f t="shared" si="75"/>
        <v>5.3</v>
      </c>
      <c r="AC173" s="93">
        <f t="shared" si="76"/>
        <v>10.6</v>
      </c>
      <c r="AD173" s="93">
        <f t="shared" si="77"/>
        <v>9</v>
      </c>
      <c r="AE173" s="93">
        <f t="shared" si="78"/>
        <v>10</v>
      </c>
      <c r="AF173" s="93">
        <f t="shared" si="79"/>
        <v>11.25</v>
      </c>
      <c r="AG173" s="93">
        <f t="shared" si="80"/>
        <v>12</v>
      </c>
      <c r="AH173" s="93">
        <f t="shared" si="81"/>
        <v>11.5</v>
      </c>
      <c r="AI173" s="93">
        <f t="shared" si="82"/>
        <v>18.399999999999999</v>
      </c>
      <c r="AJ173" s="93">
        <f t="shared" si="83"/>
        <v>10.4</v>
      </c>
      <c r="AK173" s="93">
        <f t="shared" si="84"/>
        <v>11</v>
      </c>
      <c r="AN173" s="93">
        <f t="shared" si="85"/>
        <v>5.3</v>
      </c>
      <c r="AO173" s="91">
        <v>0</v>
      </c>
      <c r="AP173" s="91">
        <v>0</v>
      </c>
      <c r="AQ173" s="91">
        <v>26.5</v>
      </c>
      <c r="AR173" s="91">
        <v>0</v>
      </c>
      <c r="AS173" s="91">
        <v>0</v>
      </c>
      <c r="AT173" s="92"/>
      <c r="AV173" s="93">
        <f t="shared" si="86"/>
        <v>10.6</v>
      </c>
      <c r="AW173" s="91">
        <v>0</v>
      </c>
      <c r="AX173" s="91">
        <v>0</v>
      </c>
      <c r="AY173" s="91">
        <v>53</v>
      </c>
      <c r="AZ173" s="91">
        <v>0</v>
      </c>
      <c r="BA173" s="91">
        <v>0</v>
      </c>
      <c r="BB173" s="92"/>
      <c r="BD173" s="93">
        <f t="shared" si="87"/>
        <v>9</v>
      </c>
      <c r="BE173" s="91">
        <v>0</v>
      </c>
      <c r="BF173" s="91">
        <v>0</v>
      </c>
      <c r="BG173" s="91">
        <v>45</v>
      </c>
      <c r="BH173" s="91">
        <v>0</v>
      </c>
      <c r="BI173" s="91">
        <v>0</v>
      </c>
      <c r="BJ173" s="92"/>
      <c r="BL173" s="93">
        <f t="shared" si="88"/>
        <v>10</v>
      </c>
      <c r="BM173" s="91">
        <v>0</v>
      </c>
      <c r="BN173" s="91">
        <v>0</v>
      </c>
      <c r="BO173" s="91">
        <v>50</v>
      </c>
      <c r="BP173" s="91">
        <v>0</v>
      </c>
      <c r="BQ173" s="91">
        <v>0</v>
      </c>
      <c r="BR173" s="92"/>
      <c r="BT173" s="93">
        <f t="shared" si="89"/>
        <v>11.25</v>
      </c>
      <c r="BU173" s="91">
        <v>0</v>
      </c>
      <c r="BV173" s="91">
        <v>0</v>
      </c>
      <c r="BW173" s="91">
        <v>45</v>
      </c>
      <c r="BX173" s="91">
        <v>0</v>
      </c>
      <c r="BZ173" s="92"/>
      <c r="CB173" s="93">
        <f t="shared" si="90"/>
        <v>12</v>
      </c>
      <c r="CC173" s="91">
        <v>0</v>
      </c>
      <c r="CD173" s="91">
        <v>0</v>
      </c>
      <c r="CE173" s="91">
        <v>60</v>
      </c>
      <c r="CF173" s="91">
        <v>0</v>
      </c>
      <c r="CG173" s="91">
        <v>0</v>
      </c>
      <c r="CJ173" s="93">
        <f t="shared" si="91"/>
        <v>11.5</v>
      </c>
      <c r="CL173" s="91">
        <v>0</v>
      </c>
      <c r="CM173" s="91">
        <v>46</v>
      </c>
      <c r="CN173" s="91">
        <v>0</v>
      </c>
      <c r="CO173" s="91">
        <v>0</v>
      </c>
      <c r="CR173" s="93">
        <f t="shared" si="92"/>
        <v>18.399999999999999</v>
      </c>
      <c r="CS173" s="91">
        <v>0</v>
      </c>
      <c r="CT173" s="91">
        <v>0</v>
      </c>
      <c r="CU173" s="91">
        <v>92</v>
      </c>
      <c r="CV173" s="91">
        <v>0</v>
      </c>
      <c r="CW173" s="91">
        <v>0</v>
      </c>
      <c r="CZ173" s="93">
        <f t="shared" si="93"/>
        <v>10.4</v>
      </c>
      <c r="DA173" s="91">
        <v>0</v>
      </c>
      <c r="DB173" s="91">
        <v>0</v>
      </c>
      <c r="DC173" s="91">
        <v>52</v>
      </c>
      <c r="DD173" s="91">
        <v>0</v>
      </c>
      <c r="DE173" s="91">
        <v>0</v>
      </c>
      <c r="DH173" s="93">
        <f t="shared" si="94"/>
        <v>11</v>
      </c>
      <c r="DI173" s="91">
        <v>0</v>
      </c>
      <c r="DJ173" s="91">
        <v>0</v>
      </c>
      <c r="DK173" s="91">
        <v>55</v>
      </c>
      <c r="DL173" s="91">
        <v>0</v>
      </c>
      <c r="DM173" s="91">
        <v>0</v>
      </c>
    </row>
    <row r="174" spans="3:117">
      <c r="C174" s="92">
        <f t="shared" si="95"/>
        <v>45830</v>
      </c>
      <c r="D174" s="93">
        <f t="shared" si="64"/>
        <v>6.875</v>
      </c>
      <c r="E174" s="93">
        <f t="shared" si="65"/>
        <v>6.875</v>
      </c>
      <c r="F174" s="93" t="str">
        <f t="shared" si="65"/>
        <v/>
      </c>
      <c r="G174" s="93" t="str">
        <f t="shared" si="65"/>
        <v/>
      </c>
      <c r="H174" s="93" t="str">
        <f t="shared" si="65"/>
        <v/>
      </c>
      <c r="I174" s="93" t="str">
        <f t="shared" si="65"/>
        <v/>
      </c>
      <c r="J174" s="93" t="str">
        <f t="shared" si="65"/>
        <v/>
      </c>
      <c r="K174" s="93" t="str">
        <f t="shared" si="65"/>
        <v/>
      </c>
      <c r="L174" s="93" t="str">
        <f t="shared" si="66"/>
        <v/>
      </c>
      <c r="M174" s="93">
        <f t="shared" si="67"/>
        <v>1</v>
      </c>
      <c r="N174" s="93" t="str">
        <f t="shared" si="68"/>
        <v/>
      </c>
      <c r="O174" s="93" t="str">
        <f t="shared" si="69"/>
        <v/>
      </c>
      <c r="P174" s="93" t="str">
        <f t="shared" si="70"/>
        <v/>
      </c>
      <c r="Q174" s="93" t="str">
        <f t="shared" si="71"/>
        <v/>
      </c>
      <c r="R174" s="93" t="str">
        <f t="shared" si="72"/>
        <v/>
      </c>
      <c r="S174" s="93">
        <f t="shared" si="73"/>
        <v>1</v>
      </c>
      <c r="T174" s="91">
        <f t="shared" si="74"/>
        <v>0</v>
      </c>
      <c r="AB174" s="93">
        <f t="shared" si="75"/>
        <v>14.9</v>
      </c>
      <c r="AC174" s="93">
        <f t="shared" si="76"/>
        <v>12.1</v>
      </c>
      <c r="AD174" s="93">
        <f t="shared" si="77"/>
        <v>16</v>
      </c>
      <c r="AE174" s="93">
        <f t="shared" si="78"/>
        <v>16.7</v>
      </c>
      <c r="AF174" s="93">
        <f t="shared" si="79"/>
        <v>16.25</v>
      </c>
      <c r="AG174" s="93">
        <f t="shared" si="80"/>
        <v>13.2</v>
      </c>
      <c r="AH174" s="93">
        <f t="shared" si="81"/>
        <v>6.875</v>
      </c>
      <c r="AI174" s="93">
        <f t="shared" si="82"/>
        <v>33.799999999999997</v>
      </c>
      <c r="AJ174" s="93">
        <f t="shared" si="83"/>
        <v>8.9</v>
      </c>
      <c r="AK174" s="93">
        <f t="shared" si="84"/>
        <v>12.2</v>
      </c>
      <c r="AN174" s="93">
        <f t="shared" si="85"/>
        <v>14.9</v>
      </c>
      <c r="AO174" s="91">
        <v>44.5</v>
      </c>
      <c r="AP174" s="91">
        <v>5</v>
      </c>
      <c r="AQ174" s="91">
        <v>25</v>
      </c>
      <c r="AR174" s="91">
        <v>0</v>
      </c>
      <c r="AS174" s="91">
        <v>0</v>
      </c>
      <c r="AT174" s="92"/>
      <c r="AV174" s="93">
        <f t="shared" si="86"/>
        <v>12.1</v>
      </c>
      <c r="AW174" s="91">
        <v>35</v>
      </c>
      <c r="AX174" s="91">
        <v>14.5</v>
      </c>
      <c r="AY174" s="91">
        <v>11</v>
      </c>
      <c r="AZ174" s="91">
        <v>0</v>
      </c>
      <c r="BA174" s="91">
        <v>0</v>
      </c>
      <c r="BB174" s="92"/>
      <c r="BD174" s="93">
        <f t="shared" si="87"/>
        <v>16</v>
      </c>
      <c r="BE174" s="91">
        <v>45</v>
      </c>
      <c r="BF174" s="91">
        <v>14</v>
      </c>
      <c r="BG174" s="91">
        <v>21</v>
      </c>
      <c r="BH174" s="91">
        <v>0</v>
      </c>
      <c r="BI174" s="91">
        <v>0</v>
      </c>
      <c r="BJ174" s="92"/>
      <c r="BL174" s="93">
        <f t="shared" si="88"/>
        <v>16.7</v>
      </c>
      <c r="BM174" s="91">
        <v>44</v>
      </c>
      <c r="BN174" s="91">
        <v>12</v>
      </c>
      <c r="BO174" s="91">
        <v>27.5</v>
      </c>
      <c r="BP174" s="91">
        <v>0</v>
      </c>
      <c r="BQ174" s="91">
        <v>0</v>
      </c>
      <c r="BR174" s="92"/>
      <c r="BT174" s="93">
        <f t="shared" si="89"/>
        <v>16.25</v>
      </c>
      <c r="BU174" s="91">
        <v>27.5</v>
      </c>
      <c r="BV174" s="91">
        <v>30.5</v>
      </c>
      <c r="BW174" s="91">
        <v>6</v>
      </c>
      <c r="BX174" s="91">
        <v>1</v>
      </c>
      <c r="BZ174" s="92"/>
      <c r="CB174" s="93">
        <f t="shared" si="90"/>
        <v>13.2</v>
      </c>
      <c r="CC174" s="91">
        <v>36</v>
      </c>
      <c r="CD174" s="91">
        <v>19.5</v>
      </c>
      <c r="CE174" s="91">
        <v>10.5</v>
      </c>
      <c r="CF174" s="91">
        <v>0</v>
      </c>
      <c r="CG174" s="91">
        <v>0</v>
      </c>
      <c r="CJ174" s="93">
        <f t="shared" si="91"/>
        <v>6.875</v>
      </c>
      <c r="CL174" s="91">
        <v>6</v>
      </c>
      <c r="CM174" s="91">
        <v>21.5</v>
      </c>
      <c r="CN174" s="91">
        <v>0</v>
      </c>
      <c r="CO174" s="91">
        <v>0</v>
      </c>
      <c r="CR174" s="93">
        <f t="shared" si="92"/>
        <v>33.799999999999997</v>
      </c>
      <c r="CS174" s="91">
        <v>102.5</v>
      </c>
      <c r="CT174" s="91">
        <v>11.5</v>
      </c>
      <c r="CU174" s="91">
        <v>55</v>
      </c>
      <c r="CV174" s="91">
        <v>0</v>
      </c>
      <c r="CW174" s="91">
        <v>0</v>
      </c>
      <c r="CZ174" s="93">
        <f t="shared" si="93"/>
        <v>8.9</v>
      </c>
      <c r="DA174" s="91">
        <v>35.5</v>
      </c>
      <c r="DB174" s="91">
        <v>2</v>
      </c>
      <c r="DC174" s="91">
        <v>7</v>
      </c>
      <c r="DD174" s="91">
        <v>0</v>
      </c>
      <c r="DE174" s="91">
        <v>0</v>
      </c>
      <c r="DH174" s="93">
        <f t="shared" si="94"/>
        <v>12.2</v>
      </c>
      <c r="DI174" s="91">
        <v>44</v>
      </c>
      <c r="DJ174" s="91">
        <v>5.5</v>
      </c>
      <c r="DK174" s="91">
        <v>11.5</v>
      </c>
      <c r="DL174" s="91">
        <v>0</v>
      </c>
      <c r="DM174" s="91">
        <v>0</v>
      </c>
    </row>
    <row r="175" spans="3:117">
      <c r="C175" s="92">
        <f t="shared" si="95"/>
        <v>45831</v>
      </c>
      <c r="D175" s="93">
        <f t="shared" si="64"/>
        <v>4.375</v>
      </c>
      <c r="E175" s="93">
        <f t="shared" si="65"/>
        <v>4.375</v>
      </c>
      <c r="F175" s="93" t="str">
        <f t="shared" si="65"/>
        <v/>
      </c>
      <c r="G175" s="93" t="str">
        <f t="shared" si="65"/>
        <v/>
      </c>
      <c r="H175" s="93" t="str">
        <f t="shared" si="65"/>
        <v/>
      </c>
      <c r="I175" s="93" t="str">
        <f t="shared" si="65"/>
        <v/>
      </c>
      <c r="J175" s="93" t="str">
        <f t="shared" si="65"/>
        <v/>
      </c>
      <c r="K175" s="93" t="str">
        <f t="shared" si="65"/>
        <v/>
      </c>
      <c r="L175" s="93" t="str">
        <f t="shared" si="66"/>
        <v/>
      </c>
      <c r="M175" s="93">
        <f t="shared" si="67"/>
        <v>1</v>
      </c>
      <c r="N175" s="93" t="str">
        <f t="shared" si="68"/>
        <v/>
      </c>
      <c r="O175" s="93" t="str">
        <f t="shared" si="69"/>
        <v/>
      </c>
      <c r="P175" s="93" t="str">
        <f t="shared" si="70"/>
        <v/>
      </c>
      <c r="Q175" s="93" t="str">
        <f t="shared" si="71"/>
        <v/>
      </c>
      <c r="R175" s="93" t="str">
        <f t="shared" si="72"/>
        <v/>
      </c>
      <c r="S175" s="93">
        <f t="shared" si="73"/>
        <v>1</v>
      </c>
      <c r="T175" s="91">
        <f t="shared" si="74"/>
        <v>0</v>
      </c>
      <c r="AB175" s="93">
        <f t="shared" si="75"/>
        <v>0.9</v>
      </c>
      <c r="AC175" s="93">
        <f t="shared" si="76"/>
        <v>1.3</v>
      </c>
      <c r="AD175" s="93">
        <f t="shared" si="77"/>
        <v>0.5</v>
      </c>
      <c r="AE175" s="93">
        <f t="shared" si="78"/>
        <v>1.1000000000000001</v>
      </c>
      <c r="AF175" s="93">
        <f t="shared" si="79"/>
        <v>3.25</v>
      </c>
      <c r="AG175" s="93">
        <f t="shared" si="80"/>
        <v>3.6</v>
      </c>
      <c r="AH175" s="93">
        <f t="shared" si="81"/>
        <v>4.375</v>
      </c>
      <c r="AI175" s="93">
        <f t="shared" si="82"/>
        <v>1.3</v>
      </c>
      <c r="AJ175" s="93">
        <f t="shared" si="83"/>
        <v>2.9</v>
      </c>
      <c r="AK175" s="93">
        <f t="shared" si="84"/>
        <v>2.1</v>
      </c>
      <c r="AN175" s="93">
        <f t="shared" si="85"/>
        <v>0.9</v>
      </c>
      <c r="AO175" s="91">
        <v>0.5</v>
      </c>
      <c r="AP175" s="91">
        <v>0</v>
      </c>
      <c r="AQ175" s="91">
        <v>0.5</v>
      </c>
      <c r="AR175" s="91">
        <v>0</v>
      </c>
      <c r="AS175" s="91">
        <v>3.5</v>
      </c>
      <c r="AT175" s="92"/>
      <c r="AV175" s="93">
        <f t="shared" si="86"/>
        <v>1.3</v>
      </c>
      <c r="AW175" s="91">
        <v>0.5</v>
      </c>
      <c r="AX175" s="91">
        <v>0</v>
      </c>
      <c r="AY175" s="91">
        <v>3</v>
      </c>
      <c r="AZ175" s="91">
        <v>0</v>
      </c>
      <c r="BA175" s="91">
        <v>3</v>
      </c>
      <c r="BB175" s="92"/>
      <c r="BD175" s="93">
        <f t="shared" si="87"/>
        <v>0.5</v>
      </c>
      <c r="BE175" s="91">
        <v>0</v>
      </c>
      <c r="BF175" s="91">
        <v>0</v>
      </c>
      <c r="BG175" s="91">
        <v>0</v>
      </c>
      <c r="BH175" s="91">
        <v>0</v>
      </c>
      <c r="BI175" s="91">
        <v>2.5</v>
      </c>
      <c r="BJ175" s="92"/>
      <c r="BL175" s="93">
        <f t="shared" si="88"/>
        <v>1.1000000000000001</v>
      </c>
      <c r="BM175" s="91">
        <v>0</v>
      </c>
      <c r="BN175" s="91">
        <v>0</v>
      </c>
      <c r="BO175" s="91">
        <v>0</v>
      </c>
      <c r="BP175" s="91">
        <v>0</v>
      </c>
      <c r="BQ175" s="91">
        <v>5.5</v>
      </c>
      <c r="BR175" s="92"/>
      <c r="BT175" s="93">
        <f t="shared" si="89"/>
        <v>3.25</v>
      </c>
      <c r="BU175" s="91">
        <v>1</v>
      </c>
      <c r="BV175" s="91">
        <v>0.5</v>
      </c>
      <c r="BW175" s="91">
        <v>4.5</v>
      </c>
      <c r="BX175" s="91">
        <v>7</v>
      </c>
      <c r="BZ175" s="92"/>
      <c r="CB175" s="93">
        <f t="shared" si="90"/>
        <v>3.6</v>
      </c>
      <c r="CC175" s="91">
        <v>0.5</v>
      </c>
      <c r="CD175" s="91">
        <v>0</v>
      </c>
      <c r="CE175" s="91">
        <v>0</v>
      </c>
      <c r="CF175" s="91">
        <v>5</v>
      </c>
      <c r="CG175" s="91">
        <v>12.5</v>
      </c>
      <c r="CJ175" s="93">
        <f t="shared" si="91"/>
        <v>4.375</v>
      </c>
      <c r="CL175" s="91">
        <v>0</v>
      </c>
      <c r="CM175" s="91">
        <v>0</v>
      </c>
      <c r="CN175" s="91">
        <v>0</v>
      </c>
      <c r="CO175" s="91">
        <v>17.5</v>
      </c>
      <c r="CR175" s="93">
        <f t="shared" si="92"/>
        <v>1.3</v>
      </c>
      <c r="CS175" s="91">
        <v>2</v>
      </c>
      <c r="CT175" s="91">
        <v>0</v>
      </c>
      <c r="CU175" s="91">
        <v>0</v>
      </c>
      <c r="CV175" s="91">
        <v>0</v>
      </c>
      <c r="CW175" s="91">
        <v>4.5</v>
      </c>
      <c r="CZ175" s="93">
        <f t="shared" si="93"/>
        <v>2.9</v>
      </c>
      <c r="DA175" s="91">
        <v>1.5</v>
      </c>
      <c r="DB175" s="91">
        <v>0</v>
      </c>
      <c r="DC175" s="91">
        <v>0</v>
      </c>
      <c r="DD175" s="91">
        <v>0</v>
      </c>
      <c r="DE175" s="91">
        <v>13</v>
      </c>
      <c r="DH175" s="93">
        <f t="shared" si="94"/>
        <v>2.1</v>
      </c>
      <c r="DI175" s="91">
        <v>1</v>
      </c>
      <c r="DJ175" s="91">
        <v>0</v>
      </c>
      <c r="DK175" s="91">
        <v>0</v>
      </c>
      <c r="DL175" s="91">
        <v>0</v>
      </c>
      <c r="DM175" s="91">
        <v>9.5</v>
      </c>
    </row>
    <row r="176" spans="3:117">
      <c r="C176" s="92">
        <f t="shared" si="95"/>
        <v>45832</v>
      </c>
      <c r="D176" s="93">
        <f t="shared" si="64"/>
        <v>3.25</v>
      </c>
      <c r="E176" s="93">
        <f t="shared" si="65"/>
        <v>3.25</v>
      </c>
      <c r="F176" s="93" t="str">
        <f t="shared" si="65"/>
        <v/>
      </c>
      <c r="G176" s="93" t="str">
        <f t="shared" si="65"/>
        <v/>
      </c>
      <c r="H176" s="93" t="str">
        <f t="shared" si="65"/>
        <v/>
      </c>
      <c r="I176" s="93" t="str">
        <f t="shared" si="65"/>
        <v/>
      </c>
      <c r="J176" s="93" t="str">
        <f t="shared" si="65"/>
        <v/>
      </c>
      <c r="K176" s="93" t="str">
        <f t="shared" si="65"/>
        <v/>
      </c>
      <c r="L176" s="93" t="str">
        <f t="shared" si="66"/>
        <v/>
      </c>
      <c r="M176" s="93">
        <f t="shared" si="67"/>
        <v>1</v>
      </c>
      <c r="N176" s="93" t="str">
        <f t="shared" si="68"/>
        <v/>
      </c>
      <c r="O176" s="93" t="str">
        <f t="shared" si="69"/>
        <v/>
      </c>
      <c r="P176" s="93" t="str">
        <f t="shared" si="70"/>
        <v/>
      </c>
      <c r="Q176" s="93" t="str">
        <f t="shared" si="71"/>
        <v/>
      </c>
      <c r="R176" s="93" t="str">
        <f t="shared" si="72"/>
        <v/>
      </c>
      <c r="S176" s="93">
        <f t="shared" si="73"/>
        <v>1</v>
      </c>
      <c r="T176" s="91">
        <f t="shared" si="74"/>
        <v>0</v>
      </c>
      <c r="AB176" s="93">
        <f t="shared" si="75"/>
        <v>4.0999999999999996</v>
      </c>
      <c r="AC176" s="93">
        <f t="shared" si="76"/>
        <v>5.7</v>
      </c>
      <c r="AD176" s="93">
        <f t="shared" si="77"/>
        <v>7</v>
      </c>
      <c r="AE176" s="93">
        <f t="shared" si="78"/>
        <v>8.4</v>
      </c>
      <c r="AF176" s="93">
        <f t="shared" si="79"/>
        <v>25.75</v>
      </c>
      <c r="AG176" s="93">
        <f t="shared" si="80"/>
        <v>14.9</v>
      </c>
      <c r="AH176" s="93">
        <f t="shared" si="81"/>
        <v>3.25</v>
      </c>
      <c r="AI176" s="93">
        <f t="shared" si="82"/>
        <v>3.7</v>
      </c>
      <c r="AJ176" s="93">
        <f t="shared" si="83"/>
        <v>5.2</v>
      </c>
      <c r="AK176" s="93">
        <f t="shared" si="84"/>
        <v>10.7</v>
      </c>
      <c r="AN176" s="93">
        <f t="shared" si="85"/>
        <v>4.0999999999999996</v>
      </c>
      <c r="AO176" s="91">
        <v>19.5</v>
      </c>
      <c r="AP176" s="91">
        <v>0</v>
      </c>
      <c r="AQ176" s="91">
        <v>1</v>
      </c>
      <c r="AR176" s="91">
        <v>0</v>
      </c>
      <c r="AS176" s="91">
        <v>0</v>
      </c>
      <c r="AT176" s="92"/>
      <c r="AV176" s="93">
        <f t="shared" si="86"/>
        <v>5.7</v>
      </c>
      <c r="AW176" s="91">
        <v>28</v>
      </c>
      <c r="AX176" s="91">
        <v>0</v>
      </c>
      <c r="AY176" s="91">
        <v>0.5</v>
      </c>
      <c r="AZ176" s="91">
        <v>0</v>
      </c>
      <c r="BA176" s="91">
        <v>0</v>
      </c>
      <c r="BB176" s="92"/>
      <c r="BD176" s="93">
        <f t="shared" si="87"/>
        <v>7</v>
      </c>
      <c r="BE176" s="91">
        <v>34</v>
      </c>
      <c r="BF176" s="91">
        <v>0</v>
      </c>
      <c r="BG176" s="91">
        <v>1</v>
      </c>
      <c r="BH176" s="91">
        <v>0</v>
      </c>
      <c r="BI176" s="91">
        <v>0</v>
      </c>
      <c r="BJ176" s="92"/>
      <c r="BL176" s="93">
        <f t="shared" si="88"/>
        <v>8.4</v>
      </c>
      <c r="BM176" s="91">
        <v>40</v>
      </c>
      <c r="BN176" s="91">
        <v>0</v>
      </c>
      <c r="BO176" s="91">
        <v>2</v>
      </c>
      <c r="BP176" s="91">
        <v>0</v>
      </c>
      <c r="BQ176" s="91">
        <v>0</v>
      </c>
      <c r="BR176" s="92"/>
      <c r="BT176" s="93">
        <f t="shared" si="89"/>
        <v>25.75</v>
      </c>
      <c r="BU176" s="91">
        <v>102</v>
      </c>
      <c r="BV176" s="91">
        <v>0</v>
      </c>
      <c r="BW176" s="91">
        <v>0.5</v>
      </c>
      <c r="BX176" s="91">
        <v>0.5</v>
      </c>
      <c r="BZ176" s="92"/>
      <c r="CB176" s="93">
        <f t="shared" si="90"/>
        <v>14.9</v>
      </c>
      <c r="CC176" s="91">
        <v>72</v>
      </c>
      <c r="CD176" s="91">
        <v>0</v>
      </c>
      <c r="CE176" s="91">
        <v>2.5</v>
      </c>
      <c r="CF176" s="91">
        <v>0</v>
      </c>
      <c r="CG176" s="91">
        <v>0</v>
      </c>
      <c r="CJ176" s="93">
        <f t="shared" si="91"/>
        <v>3.25</v>
      </c>
      <c r="CL176" s="91">
        <v>0</v>
      </c>
      <c r="CM176" s="91">
        <v>1.5</v>
      </c>
      <c r="CN176" s="91">
        <v>11.5</v>
      </c>
      <c r="CO176" s="91">
        <v>0</v>
      </c>
      <c r="CR176" s="93">
        <f t="shared" si="92"/>
        <v>3.7</v>
      </c>
      <c r="CS176" s="91">
        <v>18.5</v>
      </c>
      <c r="CT176" s="91">
        <v>0</v>
      </c>
      <c r="CU176" s="91">
        <v>0</v>
      </c>
      <c r="CV176" s="91">
        <v>0</v>
      </c>
      <c r="CW176" s="91">
        <v>0</v>
      </c>
      <c r="CZ176" s="93">
        <f t="shared" si="93"/>
        <v>5.2</v>
      </c>
      <c r="DA176" s="91">
        <v>23</v>
      </c>
      <c r="DB176" s="91">
        <v>0</v>
      </c>
      <c r="DC176" s="91">
        <v>0.5</v>
      </c>
      <c r="DD176" s="91">
        <v>2.5</v>
      </c>
      <c r="DE176" s="91">
        <v>0</v>
      </c>
      <c r="DH176" s="93">
        <f t="shared" si="94"/>
        <v>10.7</v>
      </c>
      <c r="DI176" s="91">
        <v>43</v>
      </c>
      <c r="DJ176" s="91">
        <v>0</v>
      </c>
      <c r="DK176" s="91">
        <v>3.5</v>
      </c>
      <c r="DL176" s="91">
        <v>6.5</v>
      </c>
      <c r="DM176" s="91">
        <v>0.5</v>
      </c>
    </row>
    <row r="177" spans="3:117">
      <c r="C177" s="92">
        <f t="shared" si="95"/>
        <v>45833</v>
      </c>
      <c r="D177" s="93">
        <f t="shared" si="64"/>
        <v>0.625</v>
      </c>
      <c r="E177" s="93">
        <f t="shared" si="65"/>
        <v>0.625</v>
      </c>
      <c r="F177" s="93" t="str">
        <f t="shared" si="65"/>
        <v/>
      </c>
      <c r="G177" s="93" t="str">
        <f t="shared" si="65"/>
        <v/>
      </c>
      <c r="H177" s="93" t="str">
        <f t="shared" si="65"/>
        <v/>
      </c>
      <c r="I177" s="93" t="str">
        <f t="shared" si="65"/>
        <v/>
      </c>
      <c r="J177" s="93" t="str">
        <f t="shared" si="65"/>
        <v/>
      </c>
      <c r="K177" s="93" t="str">
        <f t="shared" si="65"/>
        <v/>
      </c>
      <c r="L177" s="93" t="str">
        <f t="shared" si="66"/>
        <v/>
      </c>
      <c r="M177" s="93">
        <f t="shared" si="67"/>
        <v>1</v>
      </c>
      <c r="N177" s="93" t="str">
        <f t="shared" si="68"/>
        <v/>
      </c>
      <c r="O177" s="93" t="str">
        <f t="shared" si="69"/>
        <v/>
      </c>
      <c r="P177" s="93" t="str">
        <f t="shared" si="70"/>
        <v/>
      </c>
      <c r="Q177" s="93" t="str">
        <f t="shared" si="71"/>
        <v/>
      </c>
      <c r="R177" s="93" t="str">
        <f t="shared" si="72"/>
        <v/>
      </c>
      <c r="S177" s="93">
        <f t="shared" si="73"/>
        <v>1</v>
      </c>
      <c r="T177" s="91">
        <f t="shared" si="74"/>
        <v>0</v>
      </c>
      <c r="AB177" s="93">
        <f t="shared" si="75"/>
        <v>0</v>
      </c>
      <c r="AC177" s="93">
        <f t="shared" si="76"/>
        <v>0.1</v>
      </c>
      <c r="AD177" s="93">
        <f t="shared" si="77"/>
        <v>0.2</v>
      </c>
      <c r="AE177" s="93">
        <f t="shared" si="78"/>
        <v>1.5</v>
      </c>
      <c r="AF177" s="93">
        <f t="shared" si="79"/>
        <v>0.375</v>
      </c>
      <c r="AG177" s="93">
        <f t="shared" si="80"/>
        <v>1.4</v>
      </c>
      <c r="AH177" s="93">
        <f t="shared" si="81"/>
        <v>0.625</v>
      </c>
      <c r="AI177" s="93">
        <f t="shared" si="82"/>
        <v>2</v>
      </c>
      <c r="AJ177" s="93">
        <f t="shared" si="83"/>
        <v>1.1000000000000001</v>
      </c>
      <c r="AK177" s="93">
        <f t="shared" si="84"/>
        <v>4.0999999999999996</v>
      </c>
      <c r="AN177" s="93">
        <f t="shared" si="85"/>
        <v>0</v>
      </c>
      <c r="AO177" s="91">
        <v>0</v>
      </c>
      <c r="AP177" s="91">
        <v>0</v>
      </c>
      <c r="AQ177" s="91">
        <v>0</v>
      </c>
      <c r="AR177" s="91">
        <v>0</v>
      </c>
      <c r="AS177" s="91">
        <v>0</v>
      </c>
      <c r="AT177" s="92"/>
      <c r="AV177" s="93">
        <f t="shared" si="86"/>
        <v>0.1</v>
      </c>
      <c r="AW177" s="91">
        <v>0.5</v>
      </c>
      <c r="AX177" s="91">
        <v>0</v>
      </c>
      <c r="AY177" s="91">
        <v>0</v>
      </c>
      <c r="AZ177" s="91">
        <v>0</v>
      </c>
      <c r="BA177" s="91">
        <v>0</v>
      </c>
      <c r="BB177" s="92"/>
      <c r="BD177" s="93">
        <f t="shared" si="87"/>
        <v>0.2</v>
      </c>
      <c r="BE177" s="91">
        <v>0.5</v>
      </c>
      <c r="BF177" s="91">
        <v>0</v>
      </c>
      <c r="BG177" s="91">
        <v>0</v>
      </c>
      <c r="BH177" s="91">
        <v>0</v>
      </c>
      <c r="BI177" s="91">
        <v>0.5</v>
      </c>
      <c r="BJ177" s="92"/>
      <c r="BL177" s="93">
        <f t="shared" si="88"/>
        <v>1.5</v>
      </c>
      <c r="BM177" s="91">
        <v>3</v>
      </c>
      <c r="BN177" s="91">
        <v>0</v>
      </c>
      <c r="BO177" s="91">
        <v>0</v>
      </c>
      <c r="BP177" s="91">
        <v>0</v>
      </c>
      <c r="BQ177" s="91">
        <v>4.5</v>
      </c>
      <c r="BR177" s="92"/>
      <c r="BT177" s="93">
        <f t="shared" si="89"/>
        <v>0.375</v>
      </c>
      <c r="BU177" s="91">
        <v>1.5</v>
      </c>
      <c r="BV177" s="91">
        <v>0</v>
      </c>
      <c r="BW177" s="91">
        <v>0</v>
      </c>
      <c r="BX177" s="91">
        <v>0</v>
      </c>
      <c r="BZ177" s="92"/>
      <c r="CB177" s="93">
        <f t="shared" si="90"/>
        <v>1.4</v>
      </c>
      <c r="CC177" s="91">
        <v>2</v>
      </c>
      <c r="CD177" s="91">
        <v>0</v>
      </c>
      <c r="CE177" s="91">
        <v>0.5</v>
      </c>
      <c r="CF177" s="91">
        <v>0.5</v>
      </c>
      <c r="CG177" s="91">
        <v>4</v>
      </c>
      <c r="CJ177" s="93">
        <f t="shared" si="91"/>
        <v>0.625</v>
      </c>
      <c r="CL177" s="91">
        <v>0</v>
      </c>
      <c r="CM177" s="91">
        <v>0</v>
      </c>
      <c r="CN177" s="91">
        <v>0</v>
      </c>
      <c r="CO177" s="91">
        <v>2.5</v>
      </c>
      <c r="CR177" s="93">
        <f t="shared" si="92"/>
        <v>2</v>
      </c>
      <c r="CS177" s="91">
        <v>3</v>
      </c>
      <c r="CT177" s="91">
        <v>0</v>
      </c>
      <c r="CU177" s="91">
        <v>0</v>
      </c>
      <c r="CV177" s="91">
        <v>0</v>
      </c>
      <c r="CW177" s="91">
        <v>7</v>
      </c>
      <c r="CZ177" s="93">
        <f t="shared" si="93"/>
        <v>1.1000000000000001</v>
      </c>
      <c r="DA177" s="91">
        <v>3</v>
      </c>
      <c r="DB177" s="91">
        <v>0</v>
      </c>
      <c r="DC177" s="91">
        <v>0</v>
      </c>
      <c r="DD177" s="91">
        <v>0</v>
      </c>
      <c r="DE177" s="91">
        <v>2.5</v>
      </c>
      <c r="DH177" s="93">
        <f t="shared" si="94"/>
        <v>4.0999999999999996</v>
      </c>
      <c r="DI177" s="91">
        <v>1.5</v>
      </c>
      <c r="DJ177" s="91">
        <v>0</v>
      </c>
      <c r="DK177" s="91">
        <v>0</v>
      </c>
      <c r="DL177" s="91">
        <v>15</v>
      </c>
      <c r="DM177" s="91">
        <v>4</v>
      </c>
    </row>
    <row r="178" spans="3:117">
      <c r="C178" s="92">
        <f t="shared" si="95"/>
        <v>45834</v>
      </c>
      <c r="D178" s="93">
        <f t="shared" si="64"/>
        <v>3.875</v>
      </c>
      <c r="E178" s="93">
        <f t="shared" si="65"/>
        <v>3.875</v>
      </c>
      <c r="F178" s="93" t="str">
        <f t="shared" si="65"/>
        <v/>
      </c>
      <c r="G178" s="93" t="str">
        <f t="shared" si="65"/>
        <v/>
      </c>
      <c r="H178" s="93" t="str">
        <f t="shared" si="65"/>
        <v/>
      </c>
      <c r="I178" s="93" t="str">
        <f t="shared" si="65"/>
        <v/>
      </c>
      <c r="J178" s="93" t="str">
        <f t="shared" si="65"/>
        <v/>
      </c>
      <c r="K178" s="93" t="str">
        <f t="shared" si="65"/>
        <v/>
      </c>
      <c r="L178" s="93" t="str">
        <f t="shared" si="66"/>
        <v/>
      </c>
      <c r="M178" s="93">
        <f t="shared" si="67"/>
        <v>1</v>
      </c>
      <c r="N178" s="93" t="str">
        <f t="shared" si="68"/>
        <v/>
      </c>
      <c r="O178" s="93" t="str">
        <f t="shared" si="69"/>
        <v/>
      </c>
      <c r="P178" s="93" t="str">
        <f t="shared" si="70"/>
        <v/>
      </c>
      <c r="Q178" s="93" t="str">
        <f t="shared" si="71"/>
        <v/>
      </c>
      <c r="R178" s="93" t="str">
        <f t="shared" si="72"/>
        <v/>
      </c>
      <c r="S178" s="93">
        <f t="shared" si="73"/>
        <v>1</v>
      </c>
      <c r="T178" s="91">
        <f t="shared" si="74"/>
        <v>0</v>
      </c>
      <c r="AB178" s="93">
        <f t="shared" si="75"/>
        <v>4.5</v>
      </c>
      <c r="AC178" s="93">
        <f t="shared" si="76"/>
        <v>5.6</v>
      </c>
      <c r="AD178" s="93">
        <f t="shared" si="77"/>
        <v>7.9</v>
      </c>
      <c r="AE178" s="93">
        <f t="shared" si="78"/>
        <v>6</v>
      </c>
      <c r="AF178" s="93">
        <f t="shared" si="79"/>
        <v>0.25</v>
      </c>
      <c r="AG178" s="93">
        <f t="shared" si="80"/>
        <v>5.6</v>
      </c>
      <c r="AH178" s="93">
        <f t="shared" si="81"/>
        <v>3.875</v>
      </c>
      <c r="AI178" s="93">
        <f t="shared" si="82"/>
        <v>3.8</v>
      </c>
      <c r="AJ178" s="93">
        <f t="shared" si="83"/>
        <v>1.9</v>
      </c>
      <c r="AK178" s="93">
        <f t="shared" si="84"/>
        <v>2.4</v>
      </c>
      <c r="AN178" s="93">
        <f t="shared" si="85"/>
        <v>4.5</v>
      </c>
      <c r="AO178" s="91">
        <v>0</v>
      </c>
      <c r="AP178" s="91">
        <v>0</v>
      </c>
      <c r="AQ178" s="91">
        <v>0</v>
      </c>
      <c r="AR178" s="91">
        <v>0</v>
      </c>
      <c r="AS178" s="91">
        <v>22.5</v>
      </c>
      <c r="AT178" s="92"/>
      <c r="AV178" s="93">
        <f t="shared" si="86"/>
        <v>5.6</v>
      </c>
      <c r="AW178" s="91">
        <v>0</v>
      </c>
      <c r="AX178" s="91">
        <v>0</v>
      </c>
      <c r="AY178" s="91">
        <v>0</v>
      </c>
      <c r="AZ178" s="91">
        <v>0</v>
      </c>
      <c r="BA178" s="91">
        <v>28</v>
      </c>
      <c r="BB178" s="92"/>
      <c r="BD178" s="93">
        <f t="shared" si="87"/>
        <v>7.9</v>
      </c>
      <c r="BE178" s="91">
        <v>0</v>
      </c>
      <c r="BF178" s="91">
        <v>0</v>
      </c>
      <c r="BG178" s="91">
        <v>2</v>
      </c>
      <c r="BH178" s="91">
        <v>0</v>
      </c>
      <c r="BI178" s="91">
        <v>37.5</v>
      </c>
      <c r="BJ178" s="92"/>
      <c r="BL178" s="93">
        <f t="shared" si="88"/>
        <v>6</v>
      </c>
      <c r="BM178" s="91">
        <v>0</v>
      </c>
      <c r="BN178" s="91">
        <v>0</v>
      </c>
      <c r="BO178" s="91">
        <v>4.5</v>
      </c>
      <c r="BP178" s="91">
        <v>0</v>
      </c>
      <c r="BQ178" s="91">
        <v>25.5</v>
      </c>
      <c r="BR178" s="92"/>
      <c r="BT178" s="93">
        <f t="shared" si="89"/>
        <v>0.25</v>
      </c>
      <c r="BU178" s="91">
        <v>0</v>
      </c>
      <c r="BV178" s="91">
        <v>0</v>
      </c>
      <c r="BW178" s="91">
        <v>1</v>
      </c>
      <c r="BX178" s="91">
        <v>0</v>
      </c>
      <c r="BZ178" s="92"/>
      <c r="CB178" s="93">
        <f t="shared" si="90"/>
        <v>5.6</v>
      </c>
      <c r="CC178" s="91">
        <v>0</v>
      </c>
      <c r="CD178" s="91">
        <v>0</v>
      </c>
      <c r="CE178" s="91">
        <v>1</v>
      </c>
      <c r="CF178" s="91">
        <v>0</v>
      </c>
      <c r="CG178" s="91">
        <v>27</v>
      </c>
      <c r="CJ178" s="93">
        <f t="shared" si="91"/>
        <v>3.875</v>
      </c>
      <c r="CL178" s="91">
        <v>0</v>
      </c>
      <c r="CM178" s="91">
        <v>2</v>
      </c>
      <c r="CN178" s="91">
        <v>0</v>
      </c>
      <c r="CO178" s="91">
        <v>13.5</v>
      </c>
      <c r="CR178" s="93">
        <f t="shared" si="92"/>
        <v>3.8</v>
      </c>
      <c r="CS178" s="91">
        <v>0</v>
      </c>
      <c r="CT178" s="91">
        <v>0</v>
      </c>
      <c r="CU178" s="91">
        <v>4.5</v>
      </c>
      <c r="CV178" s="91">
        <v>0</v>
      </c>
      <c r="CW178" s="91">
        <v>14.5</v>
      </c>
      <c r="CZ178" s="93">
        <f t="shared" si="93"/>
        <v>1.9</v>
      </c>
      <c r="DA178" s="91">
        <v>0</v>
      </c>
      <c r="DB178" s="91">
        <v>0</v>
      </c>
      <c r="DC178" s="91">
        <v>2</v>
      </c>
      <c r="DD178" s="91">
        <v>0</v>
      </c>
      <c r="DE178" s="91">
        <v>7.5</v>
      </c>
      <c r="DH178" s="93">
        <f t="shared" si="94"/>
        <v>2.4</v>
      </c>
      <c r="DI178" s="91">
        <v>0</v>
      </c>
      <c r="DJ178" s="91">
        <v>0</v>
      </c>
      <c r="DK178" s="91">
        <v>2.5</v>
      </c>
      <c r="DL178" s="91">
        <v>0</v>
      </c>
      <c r="DM178" s="91">
        <v>9.5</v>
      </c>
    </row>
    <row r="179" spans="3:117">
      <c r="C179" s="92">
        <f t="shared" si="95"/>
        <v>45835</v>
      </c>
      <c r="D179" s="93">
        <f t="shared" si="64"/>
        <v>1.125</v>
      </c>
      <c r="E179" s="93">
        <f t="shared" si="65"/>
        <v>1.125</v>
      </c>
      <c r="F179" s="93" t="str">
        <f t="shared" si="65"/>
        <v/>
      </c>
      <c r="G179" s="93" t="str">
        <f t="shared" si="65"/>
        <v/>
      </c>
      <c r="H179" s="93" t="str">
        <f t="shared" si="65"/>
        <v/>
      </c>
      <c r="I179" s="93" t="str">
        <f t="shared" si="65"/>
        <v/>
      </c>
      <c r="J179" s="93" t="str">
        <f t="shared" si="65"/>
        <v/>
      </c>
      <c r="K179" s="93" t="str">
        <f t="shared" si="65"/>
        <v/>
      </c>
      <c r="L179" s="93" t="str">
        <f t="shared" si="66"/>
        <v/>
      </c>
      <c r="M179" s="93">
        <f t="shared" si="67"/>
        <v>1</v>
      </c>
      <c r="N179" s="93" t="str">
        <f t="shared" si="68"/>
        <v/>
      </c>
      <c r="O179" s="93" t="str">
        <f t="shared" si="69"/>
        <v/>
      </c>
      <c r="P179" s="93" t="str">
        <f t="shared" si="70"/>
        <v/>
      </c>
      <c r="Q179" s="93" t="str">
        <f t="shared" si="71"/>
        <v/>
      </c>
      <c r="R179" s="93" t="str">
        <f t="shared" si="72"/>
        <v/>
      </c>
      <c r="S179" s="93">
        <f t="shared" si="73"/>
        <v>1</v>
      </c>
      <c r="T179" s="91">
        <f t="shared" si="74"/>
        <v>0</v>
      </c>
      <c r="AB179" s="93">
        <f t="shared" si="75"/>
        <v>0</v>
      </c>
      <c r="AC179" s="93">
        <f t="shared" si="76"/>
        <v>0</v>
      </c>
      <c r="AD179" s="93">
        <f t="shared" si="77"/>
        <v>0.1</v>
      </c>
      <c r="AE179" s="93">
        <f t="shared" si="78"/>
        <v>0.1</v>
      </c>
      <c r="AF179" s="93">
        <f t="shared" si="79"/>
        <v>0</v>
      </c>
      <c r="AG179" s="93">
        <f t="shared" si="80"/>
        <v>0.2</v>
      </c>
      <c r="AH179" s="93">
        <f t="shared" si="81"/>
        <v>1.125</v>
      </c>
      <c r="AI179" s="93">
        <f t="shared" si="82"/>
        <v>0.2</v>
      </c>
      <c r="AJ179" s="93">
        <f t="shared" si="83"/>
        <v>0.3</v>
      </c>
      <c r="AK179" s="93">
        <f t="shared" si="84"/>
        <v>0.9</v>
      </c>
      <c r="AN179" s="93">
        <f t="shared" si="85"/>
        <v>0</v>
      </c>
      <c r="AO179" s="91">
        <v>0</v>
      </c>
      <c r="AP179" s="91">
        <v>0</v>
      </c>
      <c r="AQ179" s="91">
        <v>0</v>
      </c>
      <c r="AR179" s="91">
        <v>0</v>
      </c>
      <c r="AS179" s="91">
        <v>0</v>
      </c>
      <c r="AT179" s="92"/>
      <c r="AV179" s="93">
        <f t="shared" si="86"/>
        <v>0</v>
      </c>
      <c r="AW179" s="91">
        <v>0</v>
      </c>
      <c r="AX179" s="91">
        <v>0</v>
      </c>
      <c r="AY179" s="91">
        <v>0</v>
      </c>
      <c r="AZ179" s="91">
        <v>0</v>
      </c>
      <c r="BA179" s="91">
        <v>0</v>
      </c>
      <c r="BB179" s="92"/>
      <c r="BD179" s="93">
        <f t="shared" si="87"/>
        <v>0.1</v>
      </c>
      <c r="BE179" s="91">
        <v>0</v>
      </c>
      <c r="BF179" s="91">
        <v>0</v>
      </c>
      <c r="BG179" s="91">
        <v>0</v>
      </c>
      <c r="BH179" s="91">
        <v>0</v>
      </c>
      <c r="BI179" s="91">
        <v>0.5</v>
      </c>
      <c r="BJ179" s="92"/>
      <c r="BL179" s="93">
        <f t="shared" si="88"/>
        <v>0.1</v>
      </c>
      <c r="BM179" s="91">
        <v>0</v>
      </c>
      <c r="BN179" s="91">
        <v>0</v>
      </c>
      <c r="BO179" s="91">
        <v>0</v>
      </c>
      <c r="BP179" s="91">
        <v>0</v>
      </c>
      <c r="BQ179" s="91">
        <v>0.5</v>
      </c>
      <c r="BR179" s="92"/>
      <c r="BT179" s="93">
        <f t="shared" si="89"/>
        <v>0</v>
      </c>
      <c r="BU179" s="91">
        <v>0</v>
      </c>
      <c r="BV179" s="91">
        <v>0</v>
      </c>
      <c r="BW179" s="91">
        <v>0</v>
      </c>
      <c r="BX179" s="91">
        <v>0</v>
      </c>
      <c r="BZ179" s="92"/>
      <c r="CB179" s="93">
        <f t="shared" si="90"/>
        <v>0.2</v>
      </c>
      <c r="CC179" s="91">
        <v>0</v>
      </c>
      <c r="CD179" s="91">
        <v>0</v>
      </c>
      <c r="CE179" s="91">
        <v>0</v>
      </c>
      <c r="CF179" s="91">
        <v>0</v>
      </c>
      <c r="CG179" s="91">
        <v>1</v>
      </c>
      <c r="CJ179" s="93">
        <f t="shared" si="91"/>
        <v>1.125</v>
      </c>
      <c r="CL179" s="91">
        <v>0</v>
      </c>
      <c r="CM179" s="91">
        <v>0</v>
      </c>
      <c r="CN179" s="91">
        <v>0</v>
      </c>
      <c r="CO179" s="91">
        <v>4.5</v>
      </c>
      <c r="CR179" s="93">
        <f t="shared" si="92"/>
        <v>0.2</v>
      </c>
      <c r="CS179" s="91">
        <v>0</v>
      </c>
      <c r="CT179" s="91">
        <v>0</v>
      </c>
      <c r="CU179" s="91">
        <v>0</v>
      </c>
      <c r="CV179" s="91">
        <v>0.5</v>
      </c>
      <c r="CW179" s="91">
        <v>0.5</v>
      </c>
      <c r="CZ179" s="93">
        <f t="shared" si="93"/>
        <v>0.3</v>
      </c>
      <c r="DA179" s="91">
        <v>0</v>
      </c>
      <c r="DB179" s="91">
        <v>0</v>
      </c>
      <c r="DC179" s="91">
        <v>0</v>
      </c>
      <c r="DD179" s="91">
        <v>1</v>
      </c>
      <c r="DE179" s="91">
        <v>0.5</v>
      </c>
      <c r="DH179" s="93">
        <f t="shared" si="94"/>
        <v>0.9</v>
      </c>
      <c r="DI179" s="91">
        <v>0</v>
      </c>
      <c r="DJ179" s="91">
        <v>0</v>
      </c>
      <c r="DK179" s="91">
        <v>0</v>
      </c>
      <c r="DL179" s="91">
        <v>0</v>
      </c>
      <c r="DM179" s="91">
        <v>4.5</v>
      </c>
    </row>
    <row r="180" spans="3:117">
      <c r="C180" s="92">
        <f t="shared" si="95"/>
        <v>45836</v>
      </c>
      <c r="D180" s="93">
        <f t="shared" si="64"/>
        <v>1.375</v>
      </c>
      <c r="E180" s="93">
        <f t="shared" si="65"/>
        <v>1.375</v>
      </c>
      <c r="F180" s="93" t="str">
        <f t="shared" si="65"/>
        <v/>
      </c>
      <c r="G180" s="93" t="str">
        <f t="shared" si="65"/>
        <v/>
      </c>
      <c r="H180" s="93" t="str">
        <f t="shared" si="65"/>
        <v/>
      </c>
      <c r="I180" s="93" t="str">
        <f t="shared" si="65"/>
        <v/>
      </c>
      <c r="J180" s="93" t="str">
        <f t="shared" si="65"/>
        <v/>
      </c>
      <c r="K180" s="93" t="str">
        <f t="shared" si="65"/>
        <v/>
      </c>
      <c r="L180" s="93" t="str">
        <f t="shared" si="66"/>
        <v/>
      </c>
      <c r="M180" s="93">
        <f t="shared" si="67"/>
        <v>1</v>
      </c>
      <c r="N180" s="93" t="str">
        <f t="shared" si="68"/>
        <v/>
      </c>
      <c r="O180" s="93" t="str">
        <f t="shared" si="69"/>
        <v/>
      </c>
      <c r="P180" s="93" t="str">
        <f t="shared" si="70"/>
        <v/>
      </c>
      <c r="Q180" s="93" t="str">
        <f t="shared" si="71"/>
        <v/>
      </c>
      <c r="R180" s="93" t="str">
        <f t="shared" si="72"/>
        <v/>
      </c>
      <c r="S180" s="93">
        <f t="shared" si="73"/>
        <v>1</v>
      </c>
      <c r="T180" s="91">
        <f t="shared" si="74"/>
        <v>0</v>
      </c>
      <c r="AB180" s="93">
        <f t="shared" si="75"/>
        <v>0.6</v>
      </c>
      <c r="AC180" s="93">
        <f t="shared" si="76"/>
        <v>0.3</v>
      </c>
      <c r="AD180" s="93">
        <f t="shared" si="77"/>
        <v>0.9</v>
      </c>
      <c r="AE180" s="93">
        <f t="shared" si="78"/>
        <v>1</v>
      </c>
      <c r="AF180" s="93">
        <f t="shared" si="79"/>
        <v>0.25</v>
      </c>
      <c r="AG180" s="93">
        <f t="shared" si="80"/>
        <v>0.2</v>
      </c>
      <c r="AH180" s="93">
        <f t="shared" si="81"/>
        <v>1.375</v>
      </c>
      <c r="AI180" s="93">
        <f t="shared" si="82"/>
        <v>1.3</v>
      </c>
      <c r="AJ180" s="93">
        <f t="shared" si="83"/>
        <v>0.6</v>
      </c>
      <c r="AK180" s="93">
        <f t="shared" si="84"/>
        <v>0.7</v>
      </c>
      <c r="AN180" s="93">
        <f t="shared" si="85"/>
        <v>0.6</v>
      </c>
      <c r="AO180" s="91">
        <v>0</v>
      </c>
      <c r="AP180" s="91">
        <v>0</v>
      </c>
      <c r="AQ180" s="91">
        <v>0</v>
      </c>
      <c r="AR180" s="91">
        <v>3</v>
      </c>
      <c r="AS180" s="91">
        <v>0</v>
      </c>
      <c r="AT180" s="92"/>
      <c r="AV180" s="93">
        <f t="shared" si="86"/>
        <v>0.3</v>
      </c>
      <c r="AW180" s="91">
        <v>0</v>
      </c>
      <c r="AX180" s="91">
        <v>0</v>
      </c>
      <c r="AY180" s="91">
        <v>0</v>
      </c>
      <c r="AZ180" s="91">
        <v>1.5</v>
      </c>
      <c r="BA180" s="91">
        <v>0</v>
      </c>
      <c r="BB180" s="92"/>
      <c r="BD180" s="93">
        <f t="shared" si="87"/>
        <v>0.9</v>
      </c>
      <c r="BE180" s="91">
        <v>0</v>
      </c>
      <c r="BF180" s="91">
        <v>0</v>
      </c>
      <c r="BG180" s="91">
        <v>0</v>
      </c>
      <c r="BH180" s="91">
        <v>4.5</v>
      </c>
      <c r="BI180" s="91">
        <v>0</v>
      </c>
      <c r="BJ180" s="92"/>
      <c r="BL180" s="93">
        <f t="shared" si="88"/>
        <v>1</v>
      </c>
      <c r="BM180" s="91">
        <v>0.5</v>
      </c>
      <c r="BN180" s="91">
        <v>0</v>
      </c>
      <c r="BO180" s="91">
        <v>0</v>
      </c>
      <c r="BP180" s="91">
        <v>4.5</v>
      </c>
      <c r="BQ180" s="91">
        <v>0</v>
      </c>
      <c r="BR180" s="92"/>
      <c r="BT180" s="93">
        <f t="shared" si="89"/>
        <v>0.25</v>
      </c>
      <c r="BU180" s="91">
        <v>0</v>
      </c>
      <c r="BV180" s="91">
        <v>0</v>
      </c>
      <c r="BW180" s="91">
        <v>0</v>
      </c>
      <c r="BX180" s="91">
        <v>1</v>
      </c>
      <c r="BZ180" s="92"/>
      <c r="CB180" s="93">
        <f t="shared" si="90"/>
        <v>0.2</v>
      </c>
      <c r="CC180" s="91">
        <v>0</v>
      </c>
      <c r="CD180" s="91">
        <v>0</v>
      </c>
      <c r="CE180" s="91">
        <v>0</v>
      </c>
      <c r="CF180" s="91">
        <v>1</v>
      </c>
      <c r="CG180" s="91">
        <v>0</v>
      </c>
      <c r="CJ180" s="93">
        <f t="shared" si="91"/>
        <v>1.375</v>
      </c>
      <c r="CL180" s="91">
        <v>0.5</v>
      </c>
      <c r="CM180" s="91">
        <v>0</v>
      </c>
      <c r="CN180" s="91">
        <v>5</v>
      </c>
      <c r="CO180" s="91">
        <v>0</v>
      </c>
      <c r="CR180" s="93">
        <f t="shared" si="92"/>
        <v>1.3</v>
      </c>
      <c r="CS180" s="91">
        <v>0</v>
      </c>
      <c r="CT180" s="91">
        <v>0</v>
      </c>
      <c r="CU180" s="91">
        <v>0</v>
      </c>
      <c r="CV180" s="91">
        <v>6.5</v>
      </c>
      <c r="CW180" s="91">
        <v>0</v>
      </c>
      <c r="CZ180" s="93">
        <f t="shared" si="93"/>
        <v>0.6</v>
      </c>
      <c r="DA180" s="91">
        <v>0</v>
      </c>
      <c r="DB180" s="91">
        <v>0.5</v>
      </c>
      <c r="DC180" s="91">
        <v>0</v>
      </c>
      <c r="DD180" s="91">
        <v>2.5</v>
      </c>
      <c r="DE180" s="91">
        <v>0</v>
      </c>
      <c r="DH180" s="93">
        <f t="shared" si="94"/>
        <v>0.7</v>
      </c>
      <c r="DI180" s="91">
        <v>0</v>
      </c>
      <c r="DJ180" s="91">
        <v>2</v>
      </c>
      <c r="DK180" s="91">
        <v>0</v>
      </c>
      <c r="DL180" s="91">
        <v>1.5</v>
      </c>
      <c r="DM180" s="91">
        <v>0</v>
      </c>
    </row>
    <row r="181" spans="3:117">
      <c r="C181" s="92">
        <f t="shared" si="95"/>
        <v>45837</v>
      </c>
      <c r="D181" s="93">
        <f t="shared" si="64"/>
        <v>29</v>
      </c>
      <c r="E181" s="93">
        <f t="shared" si="65"/>
        <v>29</v>
      </c>
      <c r="F181" s="93">
        <f t="shared" si="65"/>
        <v>29</v>
      </c>
      <c r="G181" s="93">
        <f t="shared" si="65"/>
        <v>29</v>
      </c>
      <c r="H181" s="93" t="str">
        <f t="shared" si="65"/>
        <v/>
      </c>
      <c r="I181" s="93" t="str">
        <f t="shared" si="65"/>
        <v/>
      </c>
      <c r="J181" s="93" t="str">
        <f t="shared" si="65"/>
        <v/>
      </c>
      <c r="K181" s="93" t="str">
        <f t="shared" si="65"/>
        <v/>
      </c>
      <c r="L181" s="93" t="str">
        <f t="shared" si="66"/>
        <v/>
      </c>
      <c r="M181" s="93" t="str">
        <f t="shared" si="67"/>
        <v/>
      </c>
      <c r="N181" s="93" t="str">
        <f t="shared" si="68"/>
        <v/>
      </c>
      <c r="O181" s="93">
        <f t="shared" si="69"/>
        <v>3</v>
      </c>
      <c r="P181" s="93" t="str">
        <f t="shared" si="70"/>
        <v/>
      </c>
      <c r="Q181" s="93" t="str">
        <f t="shared" si="71"/>
        <v/>
      </c>
      <c r="R181" s="93" t="str">
        <f t="shared" si="72"/>
        <v/>
      </c>
      <c r="S181" s="93">
        <f t="shared" si="73"/>
        <v>3</v>
      </c>
      <c r="T181" s="91">
        <f t="shared" si="74"/>
        <v>6.7001695421209581e-002</v>
      </c>
      <c r="AB181" s="93">
        <f t="shared" si="75"/>
        <v>50.9</v>
      </c>
      <c r="AC181" s="93">
        <f t="shared" si="76"/>
        <v>46.4</v>
      </c>
      <c r="AD181" s="93">
        <f t="shared" si="77"/>
        <v>47.2</v>
      </c>
      <c r="AE181" s="93">
        <f t="shared" si="78"/>
        <v>46.9</v>
      </c>
      <c r="AF181" s="93">
        <f t="shared" si="79"/>
        <v>43.125</v>
      </c>
      <c r="AG181" s="93">
        <f t="shared" si="80"/>
        <v>49</v>
      </c>
      <c r="AH181" s="93">
        <f t="shared" si="81"/>
        <v>29</v>
      </c>
      <c r="AI181" s="93">
        <f t="shared" si="82"/>
        <v>32.700000000000003</v>
      </c>
      <c r="AJ181" s="93">
        <f t="shared" si="83"/>
        <v>34.5</v>
      </c>
      <c r="AK181" s="93">
        <f t="shared" si="84"/>
        <v>52</v>
      </c>
      <c r="AN181" s="93">
        <f t="shared" si="85"/>
        <v>50.9</v>
      </c>
      <c r="AO181" s="91">
        <v>127</v>
      </c>
      <c r="AP181" s="91">
        <v>1</v>
      </c>
      <c r="AQ181" s="91">
        <v>0</v>
      </c>
      <c r="AR181" s="91">
        <v>22</v>
      </c>
      <c r="AS181" s="91">
        <v>104.5</v>
      </c>
      <c r="AT181" s="92"/>
      <c r="AV181" s="93">
        <f t="shared" si="86"/>
        <v>46.4</v>
      </c>
      <c r="AW181" s="91">
        <v>176</v>
      </c>
      <c r="AX181" s="91">
        <v>2.5</v>
      </c>
      <c r="AY181" s="91">
        <v>0</v>
      </c>
      <c r="AZ181" s="91">
        <v>14.5</v>
      </c>
      <c r="BA181" s="91">
        <v>39</v>
      </c>
      <c r="BB181" s="92"/>
      <c r="BD181" s="93">
        <f t="shared" si="87"/>
        <v>47.2</v>
      </c>
      <c r="BE181" s="91">
        <v>171.5</v>
      </c>
      <c r="BF181" s="91">
        <v>1.5</v>
      </c>
      <c r="BG181" s="91">
        <v>0</v>
      </c>
      <c r="BH181" s="91">
        <v>12</v>
      </c>
      <c r="BI181" s="91">
        <v>51</v>
      </c>
      <c r="BJ181" s="92"/>
      <c r="BL181" s="93">
        <f t="shared" si="88"/>
        <v>46.9</v>
      </c>
      <c r="BM181" s="91">
        <v>154.5</v>
      </c>
      <c r="BN181" s="91">
        <v>2.5</v>
      </c>
      <c r="BO181" s="91">
        <v>0</v>
      </c>
      <c r="BP181" s="91">
        <v>9</v>
      </c>
      <c r="BQ181" s="91">
        <v>68.5</v>
      </c>
      <c r="BR181" s="92"/>
      <c r="BT181" s="93">
        <f t="shared" si="89"/>
        <v>43.125</v>
      </c>
      <c r="BU181" s="91">
        <v>152</v>
      </c>
      <c r="BV181" s="91">
        <v>11</v>
      </c>
      <c r="BW181" s="91">
        <v>0</v>
      </c>
      <c r="BX181" s="91">
        <v>9.5</v>
      </c>
      <c r="BZ181" s="92"/>
      <c r="CB181" s="93">
        <f t="shared" si="90"/>
        <v>49</v>
      </c>
      <c r="CC181" s="91">
        <v>190.5</v>
      </c>
      <c r="CD181" s="91">
        <v>10</v>
      </c>
      <c r="CE181" s="91">
        <v>0</v>
      </c>
      <c r="CF181" s="91">
        <v>9.5</v>
      </c>
      <c r="CG181" s="91">
        <v>35</v>
      </c>
      <c r="CJ181" s="93">
        <f t="shared" si="91"/>
        <v>29</v>
      </c>
      <c r="CL181" s="91">
        <v>1</v>
      </c>
      <c r="CM181" s="91">
        <v>0</v>
      </c>
      <c r="CN181" s="91">
        <v>11.5</v>
      </c>
      <c r="CO181" s="91">
        <v>103.5</v>
      </c>
      <c r="CR181" s="93">
        <f t="shared" si="92"/>
        <v>32.700000000000003</v>
      </c>
      <c r="CS181" s="91">
        <v>69</v>
      </c>
      <c r="CT181" s="91">
        <v>0</v>
      </c>
      <c r="CU181" s="91">
        <v>0</v>
      </c>
      <c r="CV181" s="91">
        <v>26.5</v>
      </c>
      <c r="CW181" s="91">
        <v>68</v>
      </c>
      <c r="CZ181" s="93">
        <f t="shared" si="93"/>
        <v>34.5</v>
      </c>
      <c r="DA181" s="91">
        <v>86</v>
      </c>
      <c r="DB181" s="91">
        <v>8</v>
      </c>
      <c r="DC181" s="91">
        <v>0</v>
      </c>
      <c r="DD181" s="91">
        <v>9</v>
      </c>
      <c r="DE181" s="91">
        <v>69.5</v>
      </c>
      <c r="DH181" s="93">
        <f t="shared" si="94"/>
        <v>52</v>
      </c>
      <c r="DI181" s="91">
        <v>214</v>
      </c>
      <c r="DJ181" s="91">
        <v>2.5</v>
      </c>
      <c r="DK181" s="91">
        <v>0</v>
      </c>
      <c r="DL181" s="91">
        <v>8.5</v>
      </c>
      <c r="DM181" s="91">
        <v>35</v>
      </c>
    </row>
    <row r="182" spans="3:117">
      <c r="C182" s="92">
        <f t="shared" si="95"/>
        <v>45838</v>
      </c>
      <c r="D182" s="93">
        <f t="shared" si="64"/>
        <v>0.875</v>
      </c>
      <c r="E182" s="93">
        <f t="shared" si="65"/>
        <v>0.875</v>
      </c>
      <c r="F182" s="93" t="str">
        <f t="shared" si="65"/>
        <v/>
      </c>
      <c r="G182" s="93" t="str">
        <f t="shared" si="65"/>
        <v/>
      </c>
      <c r="H182" s="93" t="str">
        <f t="shared" si="65"/>
        <v/>
      </c>
      <c r="I182" s="93" t="str">
        <f t="shared" si="65"/>
        <v/>
      </c>
      <c r="J182" s="93" t="str">
        <f t="shared" si="65"/>
        <v/>
      </c>
      <c r="K182" s="93" t="str">
        <f t="shared" si="65"/>
        <v/>
      </c>
      <c r="L182" s="93" t="str">
        <f t="shared" si="66"/>
        <v/>
      </c>
      <c r="M182" s="93">
        <f t="shared" si="67"/>
        <v>1</v>
      </c>
      <c r="N182" s="93" t="str">
        <f t="shared" si="68"/>
        <v/>
      </c>
      <c r="O182" s="93" t="str">
        <f t="shared" si="69"/>
        <v/>
      </c>
      <c r="P182" s="93" t="str">
        <f t="shared" si="70"/>
        <v/>
      </c>
      <c r="Q182" s="93" t="str">
        <f t="shared" si="71"/>
        <v/>
      </c>
      <c r="R182" s="93" t="str">
        <f t="shared" si="72"/>
        <v/>
      </c>
      <c r="S182" s="93">
        <f t="shared" si="73"/>
        <v>1</v>
      </c>
      <c r="T182" s="91">
        <f t="shared" si="74"/>
        <v>0</v>
      </c>
      <c r="AB182" s="93">
        <f t="shared" si="75"/>
        <v>3.2</v>
      </c>
      <c r="AC182" s="93">
        <f t="shared" si="76"/>
        <v>1.2</v>
      </c>
      <c r="AD182" s="93">
        <f t="shared" si="77"/>
        <v>1.5</v>
      </c>
      <c r="AE182" s="93">
        <f t="shared" si="78"/>
        <v>0.8</v>
      </c>
      <c r="AF182" s="93">
        <f t="shared" si="79"/>
        <v>6.375</v>
      </c>
      <c r="AG182" s="93">
        <f t="shared" si="80"/>
        <v>8.3000000000000007</v>
      </c>
      <c r="AH182" s="93">
        <f t="shared" si="81"/>
        <v>0.875</v>
      </c>
      <c r="AI182" s="93">
        <f t="shared" si="82"/>
        <v>1.2</v>
      </c>
      <c r="AJ182" s="93">
        <f t="shared" si="83"/>
        <v>0.5</v>
      </c>
      <c r="AK182" s="93">
        <f t="shared" si="84"/>
        <v>2</v>
      </c>
      <c r="AN182" s="93">
        <f t="shared" si="85"/>
        <v>3.2</v>
      </c>
      <c r="AO182" s="91">
        <v>15</v>
      </c>
      <c r="AP182" s="91">
        <v>0.5</v>
      </c>
      <c r="AQ182" s="91">
        <v>0</v>
      </c>
      <c r="AR182" s="91">
        <v>0.5</v>
      </c>
      <c r="AS182" s="91">
        <v>0</v>
      </c>
      <c r="AT182" s="92"/>
      <c r="AV182" s="93">
        <f t="shared" si="86"/>
        <v>1.2</v>
      </c>
      <c r="AW182" s="91">
        <v>1.5</v>
      </c>
      <c r="AX182" s="91">
        <v>2.5</v>
      </c>
      <c r="AY182" s="91">
        <v>0</v>
      </c>
      <c r="AZ182" s="91">
        <v>2</v>
      </c>
      <c r="BA182" s="91">
        <v>0</v>
      </c>
      <c r="BB182" s="92"/>
      <c r="BD182" s="93">
        <f t="shared" si="87"/>
        <v>1.5</v>
      </c>
      <c r="BE182" s="91">
        <v>2</v>
      </c>
      <c r="BF182" s="91">
        <v>1.5</v>
      </c>
      <c r="BG182" s="91">
        <v>0</v>
      </c>
      <c r="BH182" s="91">
        <v>4</v>
      </c>
      <c r="BI182" s="91">
        <v>0</v>
      </c>
      <c r="BJ182" s="92"/>
      <c r="BL182" s="93">
        <f t="shared" si="88"/>
        <v>0.8</v>
      </c>
      <c r="BM182" s="91">
        <v>3.5</v>
      </c>
      <c r="BN182" s="91">
        <v>0.5</v>
      </c>
      <c r="BO182" s="91">
        <v>0</v>
      </c>
      <c r="BP182" s="91">
        <v>0</v>
      </c>
      <c r="BQ182" s="91">
        <v>0</v>
      </c>
      <c r="BR182" s="92"/>
      <c r="BT182" s="93">
        <f t="shared" si="89"/>
        <v>6.375</v>
      </c>
      <c r="BU182" s="91">
        <v>1</v>
      </c>
      <c r="BV182" s="91">
        <v>22</v>
      </c>
      <c r="BW182" s="91">
        <v>0</v>
      </c>
      <c r="BX182" s="91">
        <v>2.5</v>
      </c>
      <c r="BZ182" s="92"/>
      <c r="CB182" s="93">
        <f t="shared" si="90"/>
        <v>8.3000000000000007</v>
      </c>
      <c r="CC182" s="91">
        <v>1.5</v>
      </c>
      <c r="CD182" s="91">
        <v>31</v>
      </c>
      <c r="CE182" s="91">
        <v>0</v>
      </c>
      <c r="CF182" s="91">
        <v>9</v>
      </c>
      <c r="CG182" s="91">
        <v>0</v>
      </c>
      <c r="CJ182" s="93">
        <f t="shared" si="91"/>
        <v>0.875</v>
      </c>
      <c r="CL182" s="91">
        <v>2.5</v>
      </c>
      <c r="CM182" s="91">
        <v>0</v>
      </c>
      <c r="CN182" s="91">
        <v>1</v>
      </c>
      <c r="CO182" s="91">
        <v>0</v>
      </c>
      <c r="CR182" s="93">
        <f t="shared" si="92"/>
        <v>1.2</v>
      </c>
      <c r="CS182" s="91">
        <v>5</v>
      </c>
      <c r="CT182" s="91">
        <v>0</v>
      </c>
      <c r="CU182" s="91">
        <v>0</v>
      </c>
      <c r="CV182" s="91">
        <v>1</v>
      </c>
      <c r="CW182" s="91">
        <v>0</v>
      </c>
      <c r="CZ182" s="93">
        <f t="shared" si="93"/>
        <v>0.5</v>
      </c>
      <c r="DA182" s="91">
        <v>0.5</v>
      </c>
      <c r="DB182" s="91">
        <v>1</v>
      </c>
      <c r="DC182" s="91">
        <v>0</v>
      </c>
      <c r="DD182" s="91">
        <v>0.5</v>
      </c>
      <c r="DE182" s="91">
        <v>0.5</v>
      </c>
      <c r="DH182" s="93">
        <f t="shared" si="94"/>
        <v>2</v>
      </c>
      <c r="DI182" s="91">
        <v>6</v>
      </c>
      <c r="DJ182" s="91">
        <v>3.5</v>
      </c>
      <c r="DK182" s="91">
        <v>0</v>
      </c>
      <c r="DL182" s="91">
        <v>0.5</v>
      </c>
      <c r="DM182" s="91">
        <v>0</v>
      </c>
    </row>
    <row r="183" spans="3:117">
      <c r="C183" s="92">
        <f t="shared" si="95"/>
        <v>45839</v>
      </c>
      <c r="D183" s="93">
        <f t="shared" si="64"/>
        <v>44.875</v>
      </c>
      <c r="E183" s="93">
        <f t="shared" si="65"/>
        <v>44.875</v>
      </c>
      <c r="F183" s="93">
        <f t="shared" si="65"/>
        <v>44.875</v>
      </c>
      <c r="G183" s="93">
        <f t="shared" si="65"/>
        <v>44.875</v>
      </c>
      <c r="H183" s="93">
        <f t="shared" si="65"/>
        <v>44.875</v>
      </c>
      <c r="I183" s="93">
        <f t="shared" si="65"/>
        <v>44.875</v>
      </c>
      <c r="J183" s="93" t="str">
        <f t="shared" si="65"/>
        <v/>
      </c>
      <c r="K183" s="93" t="str">
        <f t="shared" si="65"/>
        <v/>
      </c>
      <c r="L183" s="93" t="str">
        <f t="shared" si="66"/>
        <v/>
      </c>
      <c r="M183" s="93" t="str">
        <f t="shared" si="67"/>
        <v/>
      </c>
      <c r="N183" s="93" t="str">
        <f t="shared" si="68"/>
        <v/>
      </c>
      <c r="O183" s="93" t="str">
        <f t="shared" si="69"/>
        <v/>
      </c>
      <c r="P183" s="93" t="str">
        <f t="shared" si="70"/>
        <v/>
      </c>
      <c r="Q183" s="93">
        <f t="shared" si="71"/>
        <v>5</v>
      </c>
      <c r="R183" s="93" t="str">
        <f t="shared" si="72"/>
        <v/>
      </c>
      <c r="S183" s="93">
        <f t="shared" si="73"/>
        <v>5</v>
      </c>
      <c r="T183" s="91">
        <f t="shared" si="74"/>
        <v>0.22780576443211256</v>
      </c>
      <c r="AB183" s="93">
        <f t="shared" si="75"/>
        <v>33.9</v>
      </c>
      <c r="AC183" s="93">
        <f t="shared" si="76"/>
        <v>43.6</v>
      </c>
      <c r="AD183" s="93">
        <f t="shared" si="77"/>
        <v>46.5</v>
      </c>
      <c r="AE183" s="93">
        <f t="shared" si="78"/>
        <v>49</v>
      </c>
      <c r="AF183" s="93">
        <f t="shared" si="79"/>
        <v>41.625</v>
      </c>
      <c r="AG183" s="93">
        <f t="shared" si="80"/>
        <v>67.400000000000006</v>
      </c>
      <c r="AH183" s="93">
        <f t="shared" si="81"/>
        <v>44.875</v>
      </c>
      <c r="AI183" s="93">
        <f t="shared" si="82"/>
        <v>38.700000000000003</v>
      </c>
      <c r="AJ183" s="93">
        <f t="shared" si="83"/>
        <v>31.1</v>
      </c>
      <c r="AK183" s="93">
        <f t="shared" si="84"/>
        <v>65.5</v>
      </c>
      <c r="AN183" s="93">
        <f t="shared" si="85"/>
        <v>33.9</v>
      </c>
      <c r="AO183" s="91">
        <v>0</v>
      </c>
      <c r="AP183" s="91">
        <v>46.5</v>
      </c>
      <c r="AQ183" s="91">
        <v>0</v>
      </c>
      <c r="AR183" s="91">
        <v>98</v>
      </c>
      <c r="AS183" s="91">
        <v>25</v>
      </c>
      <c r="AT183" s="92"/>
      <c r="AV183" s="93">
        <f t="shared" si="86"/>
        <v>43.6</v>
      </c>
      <c r="AW183" s="91">
        <v>0</v>
      </c>
      <c r="AX183" s="91">
        <v>54</v>
      </c>
      <c r="AY183" s="91">
        <v>0</v>
      </c>
      <c r="AZ183" s="91">
        <v>90.5</v>
      </c>
      <c r="BA183" s="91">
        <v>73.5</v>
      </c>
      <c r="BB183" s="92"/>
      <c r="BD183" s="93">
        <f t="shared" si="87"/>
        <v>46.5</v>
      </c>
      <c r="BE183" s="91">
        <v>0</v>
      </c>
      <c r="BF183" s="91">
        <v>68</v>
      </c>
      <c r="BG183" s="91">
        <v>0</v>
      </c>
      <c r="BH183" s="91">
        <v>90.5</v>
      </c>
      <c r="BI183" s="91">
        <v>74</v>
      </c>
      <c r="BJ183" s="92"/>
      <c r="BL183" s="93">
        <f t="shared" si="88"/>
        <v>49</v>
      </c>
      <c r="BM183" s="91">
        <v>0</v>
      </c>
      <c r="BN183" s="91">
        <v>74.5</v>
      </c>
      <c r="BO183" s="91">
        <v>0</v>
      </c>
      <c r="BP183" s="91">
        <v>99.5</v>
      </c>
      <c r="BQ183" s="91">
        <v>71</v>
      </c>
      <c r="BR183" s="92"/>
      <c r="BT183" s="93">
        <f t="shared" si="89"/>
        <v>41.625</v>
      </c>
      <c r="BU183" s="91">
        <v>2</v>
      </c>
      <c r="BV183" s="91">
        <v>36</v>
      </c>
      <c r="BW183" s="91">
        <v>28.5</v>
      </c>
      <c r="BX183" s="91">
        <v>100</v>
      </c>
      <c r="BZ183" s="92"/>
      <c r="CB183" s="93">
        <f t="shared" si="90"/>
        <v>67.400000000000006</v>
      </c>
      <c r="CC183" s="91">
        <v>7</v>
      </c>
      <c r="CD183" s="91">
        <v>52</v>
      </c>
      <c r="CE183" s="91">
        <v>0</v>
      </c>
      <c r="CF183" s="91">
        <v>95.5</v>
      </c>
      <c r="CG183" s="91">
        <v>182.5</v>
      </c>
      <c r="CJ183" s="93">
        <f t="shared" si="91"/>
        <v>44.875</v>
      </c>
      <c r="CL183" s="91">
        <v>42.5</v>
      </c>
      <c r="CM183" s="91">
        <v>0</v>
      </c>
      <c r="CN183" s="91">
        <v>99.5</v>
      </c>
      <c r="CO183" s="91">
        <v>37.5</v>
      </c>
      <c r="CR183" s="93">
        <f t="shared" si="92"/>
        <v>38.700000000000003</v>
      </c>
      <c r="CS183" s="91">
        <v>1</v>
      </c>
      <c r="CT183" s="91">
        <v>21</v>
      </c>
      <c r="CU183" s="91">
        <v>0</v>
      </c>
      <c r="CV183" s="91">
        <v>147</v>
      </c>
      <c r="CW183" s="91">
        <v>24.5</v>
      </c>
      <c r="CZ183" s="93">
        <f t="shared" si="93"/>
        <v>31.1</v>
      </c>
      <c r="DA183" s="91">
        <v>1.5</v>
      </c>
      <c r="DB183" s="91">
        <v>28.5</v>
      </c>
      <c r="DC183" s="91">
        <v>0</v>
      </c>
      <c r="DD183" s="91">
        <v>95.5</v>
      </c>
      <c r="DE183" s="91">
        <v>30</v>
      </c>
      <c r="DH183" s="93">
        <f t="shared" si="94"/>
        <v>65.5</v>
      </c>
      <c r="DI183" s="91">
        <v>5</v>
      </c>
      <c r="DJ183" s="91">
        <v>91</v>
      </c>
      <c r="DK183" s="91">
        <v>0</v>
      </c>
      <c r="DL183" s="91">
        <v>85</v>
      </c>
      <c r="DM183" s="91">
        <v>146.5</v>
      </c>
    </row>
    <row r="184" spans="3:117">
      <c r="C184" s="92">
        <f t="shared" si="95"/>
        <v>45840</v>
      </c>
      <c r="D184" s="93">
        <f t="shared" si="64"/>
        <v>71.75</v>
      </c>
      <c r="E184" s="93">
        <f t="shared" si="65"/>
        <v>71.75</v>
      </c>
      <c r="F184" s="93">
        <f t="shared" si="65"/>
        <v>71.75</v>
      </c>
      <c r="G184" s="93">
        <f t="shared" si="65"/>
        <v>71.75</v>
      </c>
      <c r="H184" s="93">
        <f t="shared" si="65"/>
        <v>71.75</v>
      </c>
      <c r="I184" s="93">
        <f t="shared" si="65"/>
        <v>71.75</v>
      </c>
      <c r="J184" s="93">
        <f t="shared" si="65"/>
        <v>71.75</v>
      </c>
      <c r="K184" s="93">
        <f t="shared" si="65"/>
        <v>71.75</v>
      </c>
      <c r="L184" s="93" t="str">
        <f t="shared" si="66"/>
        <v/>
      </c>
      <c r="M184" s="93" t="str">
        <f t="shared" si="67"/>
        <v/>
      </c>
      <c r="N184" s="93" t="str">
        <f t="shared" si="68"/>
        <v/>
      </c>
      <c r="O184" s="93" t="str">
        <f t="shared" si="69"/>
        <v/>
      </c>
      <c r="P184" s="93" t="str">
        <f t="shared" si="70"/>
        <v/>
      </c>
      <c r="Q184" s="93" t="str">
        <f t="shared" si="71"/>
        <v/>
      </c>
      <c r="R184" s="93">
        <f t="shared" si="72"/>
        <v>7</v>
      </c>
      <c r="S184" s="93">
        <f t="shared" si="73"/>
        <v>7</v>
      </c>
      <c r="T184" s="91">
        <f t="shared" si="74"/>
        <v>0.45561152886422512</v>
      </c>
      <c r="AB184" s="93">
        <f t="shared" si="75"/>
        <v>66.900000000000006</v>
      </c>
      <c r="AC184" s="93">
        <f t="shared" si="76"/>
        <v>51.6</v>
      </c>
      <c r="AD184" s="93">
        <f t="shared" si="77"/>
        <v>56.4</v>
      </c>
      <c r="AE184" s="93">
        <f t="shared" si="78"/>
        <v>58</v>
      </c>
      <c r="AF184" s="93">
        <f t="shared" si="79"/>
        <v>60.875</v>
      </c>
      <c r="AG184" s="93">
        <f t="shared" si="80"/>
        <v>73.8</v>
      </c>
      <c r="AH184" s="93">
        <f t="shared" si="81"/>
        <v>71.75</v>
      </c>
      <c r="AI184" s="93">
        <f t="shared" si="82"/>
        <v>41.8</v>
      </c>
      <c r="AJ184" s="93">
        <f t="shared" si="83"/>
        <v>40.200000000000003</v>
      </c>
      <c r="AK184" s="93">
        <f t="shared" si="84"/>
        <v>60</v>
      </c>
      <c r="AN184" s="93">
        <f t="shared" si="85"/>
        <v>66.900000000000006</v>
      </c>
      <c r="AO184" s="91">
        <v>3</v>
      </c>
      <c r="AP184" s="91">
        <v>2.5</v>
      </c>
      <c r="AQ184" s="91">
        <v>0</v>
      </c>
      <c r="AR184" s="91">
        <v>178.5</v>
      </c>
      <c r="AS184" s="91">
        <v>150.5</v>
      </c>
      <c r="AT184" s="92"/>
      <c r="AV184" s="93">
        <f t="shared" si="86"/>
        <v>51.6</v>
      </c>
      <c r="AW184" s="91">
        <v>1</v>
      </c>
      <c r="AX184" s="91">
        <v>2</v>
      </c>
      <c r="AY184" s="91">
        <v>0</v>
      </c>
      <c r="AZ184" s="91">
        <v>182</v>
      </c>
      <c r="BA184" s="91">
        <v>73</v>
      </c>
      <c r="BB184" s="92"/>
      <c r="BD184" s="93">
        <f t="shared" si="87"/>
        <v>56.4</v>
      </c>
      <c r="BE184" s="91">
        <v>3</v>
      </c>
      <c r="BF184" s="91">
        <v>2</v>
      </c>
      <c r="BG184" s="91">
        <v>0</v>
      </c>
      <c r="BH184" s="91">
        <v>188</v>
      </c>
      <c r="BI184" s="91">
        <v>89</v>
      </c>
      <c r="BJ184" s="92"/>
      <c r="BL184" s="93">
        <f t="shared" si="88"/>
        <v>58</v>
      </c>
      <c r="BM184" s="91">
        <v>5.5</v>
      </c>
      <c r="BN184" s="91">
        <v>6</v>
      </c>
      <c r="BO184" s="91">
        <v>0</v>
      </c>
      <c r="BP184" s="91">
        <v>187.5</v>
      </c>
      <c r="BQ184" s="91">
        <v>91</v>
      </c>
      <c r="BR184" s="92"/>
      <c r="BT184" s="93">
        <f t="shared" si="89"/>
        <v>60.875</v>
      </c>
      <c r="BU184" s="91">
        <v>34</v>
      </c>
      <c r="BV184" s="91">
        <v>6</v>
      </c>
      <c r="BW184" s="91">
        <v>0.5</v>
      </c>
      <c r="BX184" s="91">
        <v>203</v>
      </c>
      <c r="BZ184" s="92"/>
      <c r="CB184" s="93">
        <f t="shared" si="90"/>
        <v>73.8</v>
      </c>
      <c r="CC184" s="91">
        <v>19</v>
      </c>
      <c r="CD184" s="91">
        <v>3.5</v>
      </c>
      <c r="CE184" s="91">
        <v>0</v>
      </c>
      <c r="CF184" s="91">
        <v>240.5</v>
      </c>
      <c r="CG184" s="91">
        <v>106</v>
      </c>
      <c r="CJ184" s="93">
        <f t="shared" si="91"/>
        <v>71.75</v>
      </c>
      <c r="CL184" s="91">
        <v>4.5</v>
      </c>
      <c r="CM184" s="91">
        <v>0</v>
      </c>
      <c r="CN184" s="91">
        <v>159.5</v>
      </c>
      <c r="CO184" s="91">
        <v>123</v>
      </c>
      <c r="CR184" s="93">
        <f t="shared" si="92"/>
        <v>41.8</v>
      </c>
      <c r="CS184" s="91">
        <v>16</v>
      </c>
      <c r="CT184" s="91">
        <v>4.5</v>
      </c>
      <c r="CU184" s="91">
        <v>0</v>
      </c>
      <c r="CV184" s="91">
        <v>82</v>
      </c>
      <c r="CW184" s="91">
        <v>106.5</v>
      </c>
      <c r="CZ184" s="93">
        <f t="shared" si="93"/>
        <v>40.200000000000003</v>
      </c>
      <c r="DA184" s="91">
        <v>12.5</v>
      </c>
      <c r="DB184" s="91">
        <v>4</v>
      </c>
      <c r="DC184" s="91">
        <v>0</v>
      </c>
      <c r="DD184" s="91">
        <v>107.5</v>
      </c>
      <c r="DE184" s="91">
        <v>77</v>
      </c>
      <c r="DH184" s="93">
        <f t="shared" si="94"/>
        <v>60</v>
      </c>
      <c r="DI184" s="91">
        <v>16.5</v>
      </c>
      <c r="DJ184" s="91">
        <v>5</v>
      </c>
      <c r="DK184" s="91">
        <v>0</v>
      </c>
      <c r="DL184" s="91">
        <v>231.5</v>
      </c>
      <c r="DM184" s="91">
        <v>47</v>
      </c>
    </row>
    <row r="185" spans="3:117">
      <c r="C185" s="92">
        <f t="shared" si="95"/>
        <v>45841</v>
      </c>
      <c r="D185" s="93">
        <f t="shared" si="64"/>
        <v>10.75</v>
      </c>
      <c r="E185" s="93">
        <f t="shared" si="65"/>
        <v>10.75</v>
      </c>
      <c r="F185" s="93">
        <f t="shared" si="65"/>
        <v>10.75</v>
      </c>
      <c r="G185" s="93" t="str">
        <f t="shared" si="65"/>
        <v/>
      </c>
      <c r="H185" s="93" t="str">
        <f t="shared" si="65"/>
        <v/>
      </c>
      <c r="I185" s="93" t="str">
        <f t="shared" si="65"/>
        <v/>
      </c>
      <c r="J185" s="93" t="str">
        <f t="shared" si="65"/>
        <v/>
      </c>
      <c r="K185" s="93" t="str">
        <f t="shared" si="65"/>
        <v/>
      </c>
      <c r="L185" s="93" t="str">
        <f t="shared" si="66"/>
        <v/>
      </c>
      <c r="M185" s="93" t="str">
        <f t="shared" si="67"/>
        <v/>
      </c>
      <c r="N185" s="93">
        <f t="shared" si="68"/>
        <v>2</v>
      </c>
      <c r="O185" s="93" t="str">
        <f t="shared" si="69"/>
        <v/>
      </c>
      <c r="P185" s="93" t="str">
        <f t="shared" si="70"/>
        <v/>
      </c>
      <c r="Q185" s="93" t="str">
        <f t="shared" si="71"/>
        <v/>
      </c>
      <c r="R185" s="93" t="str">
        <f t="shared" si="72"/>
        <v/>
      </c>
      <c r="S185" s="93">
        <f t="shared" si="73"/>
        <v>2</v>
      </c>
      <c r="T185" s="91">
        <f t="shared" si="74"/>
        <v>4.3808800852329341e-002</v>
      </c>
      <c r="AB185" s="93">
        <f t="shared" si="75"/>
        <v>31.7</v>
      </c>
      <c r="AC185" s="93">
        <f t="shared" si="76"/>
        <v>50.3</v>
      </c>
      <c r="AD185" s="93">
        <f t="shared" si="77"/>
        <v>24.5</v>
      </c>
      <c r="AE185" s="93">
        <f t="shared" si="78"/>
        <v>24.7</v>
      </c>
      <c r="AF185" s="93">
        <f t="shared" si="79"/>
        <v>41.875</v>
      </c>
      <c r="AG185" s="93">
        <f t="shared" si="80"/>
        <v>37.299999999999997</v>
      </c>
      <c r="AH185" s="93">
        <f t="shared" si="81"/>
        <v>10.75</v>
      </c>
      <c r="AI185" s="93">
        <f t="shared" si="82"/>
        <v>9.5</v>
      </c>
      <c r="AJ185" s="93">
        <f t="shared" si="83"/>
        <v>9.8000000000000007</v>
      </c>
      <c r="AK185" s="93">
        <f t="shared" si="84"/>
        <v>24.9</v>
      </c>
      <c r="AN185" s="93">
        <f t="shared" si="85"/>
        <v>31.7</v>
      </c>
      <c r="AO185" s="91">
        <v>10</v>
      </c>
      <c r="AP185" s="91">
        <v>0</v>
      </c>
      <c r="AQ185" s="91">
        <v>1.5</v>
      </c>
      <c r="AR185" s="91">
        <v>147</v>
      </c>
      <c r="AS185" s="91">
        <v>0</v>
      </c>
      <c r="AT185" s="92"/>
      <c r="AV185" s="93">
        <f t="shared" si="86"/>
        <v>50.3</v>
      </c>
      <c r="AW185" s="91">
        <v>10.5</v>
      </c>
      <c r="AX185" s="91">
        <v>0</v>
      </c>
      <c r="AY185" s="91">
        <v>1.5</v>
      </c>
      <c r="AZ185" s="91">
        <v>239.5</v>
      </c>
      <c r="BA185" s="91">
        <v>0</v>
      </c>
      <c r="BB185" s="92"/>
      <c r="BD185" s="93">
        <f t="shared" si="87"/>
        <v>24.5</v>
      </c>
      <c r="BE185" s="91">
        <v>13.5</v>
      </c>
      <c r="BF185" s="91">
        <v>0</v>
      </c>
      <c r="BG185" s="91">
        <v>1.5</v>
      </c>
      <c r="BH185" s="91">
        <v>107.5</v>
      </c>
      <c r="BI185" s="91">
        <v>0</v>
      </c>
      <c r="BJ185" s="92"/>
      <c r="BL185" s="93">
        <f t="shared" si="88"/>
        <v>24.7</v>
      </c>
      <c r="BM185" s="91">
        <v>21</v>
      </c>
      <c r="BN185" s="91">
        <v>0</v>
      </c>
      <c r="BO185" s="91">
        <v>2</v>
      </c>
      <c r="BP185" s="91">
        <v>100.5</v>
      </c>
      <c r="BQ185" s="91">
        <v>0</v>
      </c>
      <c r="BR185" s="92"/>
      <c r="BT185" s="93">
        <f t="shared" si="89"/>
        <v>41.875</v>
      </c>
      <c r="BU185" s="91">
        <v>7.5</v>
      </c>
      <c r="BV185" s="91">
        <v>0</v>
      </c>
      <c r="BW185" s="91">
        <v>4</v>
      </c>
      <c r="BX185" s="91">
        <v>156</v>
      </c>
      <c r="BZ185" s="92"/>
      <c r="CB185" s="93">
        <f t="shared" si="90"/>
        <v>37.299999999999997</v>
      </c>
      <c r="CC185" s="91">
        <v>14.5</v>
      </c>
      <c r="CD185" s="91">
        <v>0</v>
      </c>
      <c r="CE185" s="91">
        <v>4.5</v>
      </c>
      <c r="CF185" s="91">
        <v>167.5</v>
      </c>
      <c r="CG185" s="91">
        <v>0</v>
      </c>
      <c r="CJ185" s="93">
        <f t="shared" si="91"/>
        <v>10.75</v>
      </c>
      <c r="CL185" s="91">
        <v>0</v>
      </c>
      <c r="CM185" s="91">
        <v>2.5</v>
      </c>
      <c r="CN185" s="91">
        <v>40.5</v>
      </c>
      <c r="CO185" s="91">
        <v>0</v>
      </c>
      <c r="CR185" s="93">
        <f t="shared" si="92"/>
        <v>9.5</v>
      </c>
      <c r="CS185" s="91">
        <v>2.5</v>
      </c>
      <c r="CT185" s="91">
        <v>0</v>
      </c>
      <c r="CU185" s="91">
        <v>1</v>
      </c>
      <c r="CV185" s="91">
        <v>44</v>
      </c>
      <c r="CW185" s="91">
        <v>0</v>
      </c>
      <c r="CZ185" s="93">
        <f t="shared" si="93"/>
        <v>9.8000000000000007</v>
      </c>
      <c r="DA185" s="91">
        <v>7</v>
      </c>
      <c r="DB185" s="91">
        <v>0</v>
      </c>
      <c r="DC185" s="91">
        <v>2</v>
      </c>
      <c r="DD185" s="91">
        <v>40</v>
      </c>
      <c r="DE185" s="91">
        <v>0</v>
      </c>
      <c r="DH185" s="93">
        <f t="shared" si="94"/>
        <v>24.9</v>
      </c>
      <c r="DI185" s="91">
        <v>23</v>
      </c>
      <c r="DJ185" s="91">
        <v>0</v>
      </c>
      <c r="DK185" s="91">
        <v>9.5</v>
      </c>
      <c r="DL185" s="91">
        <v>92</v>
      </c>
      <c r="DM185" s="91">
        <v>0</v>
      </c>
    </row>
    <row r="186" spans="3:117">
      <c r="C186" s="92">
        <f t="shared" si="95"/>
        <v>45842</v>
      </c>
      <c r="D186" s="93">
        <f t="shared" si="64"/>
        <v>13.25</v>
      </c>
      <c r="E186" s="93">
        <f t="shared" si="65"/>
        <v>13.25</v>
      </c>
      <c r="F186" s="93">
        <f t="shared" si="65"/>
        <v>13.25</v>
      </c>
      <c r="G186" s="93" t="str">
        <f t="shared" si="65"/>
        <v/>
      </c>
      <c r="H186" s="93" t="str">
        <f t="shared" si="65"/>
        <v/>
      </c>
      <c r="I186" s="93" t="str">
        <f t="shared" si="65"/>
        <v/>
      </c>
      <c r="J186" s="93" t="str">
        <f t="shared" si="65"/>
        <v/>
      </c>
      <c r="K186" s="93" t="str">
        <f t="shared" si="65"/>
        <v/>
      </c>
      <c r="L186" s="93" t="str">
        <f t="shared" si="66"/>
        <v/>
      </c>
      <c r="M186" s="93" t="str">
        <f t="shared" si="67"/>
        <v/>
      </c>
      <c r="N186" s="93">
        <f t="shared" si="68"/>
        <v>2</v>
      </c>
      <c r="O186" s="93" t="str">
        <f t="shared" si="69"/>
        <v/>
      </c>
      <c r="P186" s="93" t="str">
        <f t="shared" si="70"/>
        <v/>
      </c>
      <c r="Q186" s="93" t="str">
        <f t="shared" si="71"/>
        <v/>
      </c>
      <c r="R186" s="93" t="str">
        <f t="shared" si="72"/>
        <v/>
      </c>
      <c r="S186" s="93">
        <f t="shared" si="73"/>
        <v>2</v>
      </c>
      <c r="T186" s="91">
        <f t="shared" si="74"/>
        <v>4.3808800852329341e-002</v>
      </c>
      <c r="AB186" s="93">
        <f t="shared" si="75"/>
        <v>22.3</v>
      </c>
      <c r="AC186" s="93">
        <f t="shared" si="76"/>
        <v>8.1999999999999993</v>
      </c>
      <c r="AD186" s="93">
        <f t="shared" si="77"/>
        <v>10.6</v>
      </c>
      <c r="AE186" s="93">
        <f t="shared" si="78"/>
        <v>8.1999999999999993</v>
      </c>
      <c r="AF186" s="93">
        <f t="shared" si="79"/>
        <v>7.625</v>
      </c>
      <c r="AG186" s="93">
        <f t="shared" si="80"/>
        <v>18.600000000000001</v>
      </c>
      <c r="AH186" s="93">
        <f t="shared" si="81"/>
        <v>13.25</v>
      </c>
      <c r="AI186" s="93">
        <f t="shared" si="82"/>
        <v>8.1999999999999993</v>
      </c>
      <c r="AJ186" s="93">
        <f t="shared" si="83"/>
        <v>5.0999999999999996</v>
      </c>
      <c r="AK186" s="93">
        <f t="shared" si="84"/>
        <v>11.7</v>
      </c>
      <c r="AN186" s="93">
        <f t="shared" si="85"/>
        <v>22.3</v>
      </c>
      <c r="AO186" s="91">
        <v>0</v>
      </c>
      <c r="AP186" s="91">
        <v>82</v>
      </c>
      <c r="AQ186" s="91">
        <v>1.5</v>
      </c>
      <c r="AR186" s="91">
        <v>8.5</v>
      </c>
      <c r="AS186" s="91">
        <v>19.5</v>
      </c>
      <c r="AT186" s="92"/>
      <c r="AV186" s="93">
        <f t="shared" si="86"/>
        <v>8.1999999999999993</v>
      </c>
      <c r="AW186" s="91">
        <v>0</v>
      </c>
      <c r="AX186" s="91">
        <v>5.5</v>
      </c>
      <c r="AY186" s="91">
        <v>3</v>
      </c>
      <c r="AZ186" s="91">
        <v>12.5</v>
      </c>
      <c r="BA186" s="91">
        <v>20</v>
      </c>
      <c r="BB186" s="92"/>
      <c r="BD186" s="93">
        <f t="shared" si="87"/>
        <v>10.6</v>
      </c>
      <c r="BE186" s="91">
        <v>0</v>
      </c>
      <c r="BF186" s="91">
        <v>14</v>
      </c>
      <c r="BG186" s="91">
        <v>10</v>
      </c>
      <c r="BH186" s="91">
        <v>8</v>
      </c>
      <c r="BI186" s="91">
        <v>21</v>
      </c>
      <c r="BJ186" s="92"/>
      <c r="BL186" s="93">
        <f t="shared" si="88"/>
        <v>8.1999999999999993</v>
      </c>
      <c r="BM186" s="91">
        <v>0</v>
      </c>
      <c r="BN186" s="91">
        <v>10</v>
      </c>
      <c r="BO186" s="91">
        <v>3</v>
      </c>
      <c r="BP186" s="91">
        <v>6.5</v>
      </c>
      <c r="BQ186" s="91">
        <v>21.5</v>
      </c>
      <c r="BR186" s="92"/>
      <c r="BT186" s="93">
        <f t="shared" si="89"/>
        <v>7.625</v>
      </c>
      <c r="BU186" s="91">
        <v>0.5</v>
      </c>
      <c r="BV186" s="91">
        <v>0</v>
      </c>
      <c r="BW186" s="91">
        <v>28.5</v>
      </c>
      <c r="BX186" s="91">
        <v>1.5</v>
      </c>
      <c r="BZ186" s="92"/>
      <c r="CB186" s="93">
        <f t="shared" si="90"/>
        <v>18.600000000000001</v>
      </c>
      <c r="CC186" s="91">
        <v>0</v>
      </c>
      <c r="CD186" s="91">
        <v>28</v>
      </c>
      <c r="CE186" s="91">
        <v>18</v>
      </c>
      <c r="CF186" s="91">
        <v>15</v>
      </c>
      <c r="CG186" s="91">
        <v>32</v>
      </c>
      <c r="CJ186" s="93">
        <f t="shared" si="91"/>
        <v>13.25</v>
      </c>
      <c r="CL186" s="91">
        <v>25.5</v>
      </c>
      <c r="CM186" s="91">
        <v>2</v>
      </c>
      <c r="CN186" s="91">
        <v>6.5</v>
      </c>
      <c r="CO186" s="91">
        <v>19</v>
      </c>
      <c r="CR186" s="93">
        <f t="shared" si="92"/>
        <v>8.1999999999999993</v>
      </c>
      <c r="CS186" s="91">
        <v>0</v>
      </c>
      <c r="CT186" s="91">
        <v>4</v>
      </c>
      <c r="CU186" s="91">
        <v>2.5</v>
      </c>
      <c r="CV186" s="91">
        <v>3</v>
      </c>
      <c r="CW186" s="91">
        <v>31.5</v>
      </c>
      <c r="CZ186" s="93">
        <f t="shared" si="93"/>
        <v>5.0999999999999996</v>
      </c>
      <c r="DA186" s="91">
        <v>0</v>
      </c>
      <c r="DB186" s="91">
        <v>4.5</v>
      </c>
      <c r="DC186" s="91">
        <v>3.5</v>
      </c>
      <c r="DD186" s="91">
        <v>1</v>
      </c>
      <c r="DE186" s="91">
        <v>16.5</v>
      </c>
      <c r="DH186" s="93">
        <f t="shared" si="94"/>
        <v>11.7</v>
      </c>
      <c r="DI186" s="91">
        <v>0</v>
      </c>
      <c r="DJ186" s="91">
        <v>19</v>
      </c>
      <c r="DK186" s="91">
        <v>2.5</v>
      </c>
      <c r="DL186" s="91">
        <v>19</v>
      </c>
      <c r="DM186" s="91">
        <v>18</v>
      </c>
    </row>
    <row r="187" spans="3:117">
      <c r="C187" s="92">
        <f t="shared" si="95"/>
        <v>45843</v>
      </c>
      <c r="D187" s="93">
        <f t="shared" si="64"/>
        <v>32.625</v>
      </c>
      <c r="E187" s="93">
        <f t="shared" si="65"/>
        <v>32.625</v>
      </c>
      <c r="F187" s="93">
        <f t="shared" si="65"/>
        <v>32.625</v>
      </c>
      <c r="G187" s="93">
        <f t="shared" si="65"/>
        <v>32.625</v>
      </c>
      <c r="H187" s="93">
        <f t="shared" si="65"/>
        <v>32.625</v>
      </c>
      <c r="I187" s="93" t="str">
        <f t="shared" si="65"/>
        <v/>
      </c>
      <c r="J187" s="93" t="str">
        <f t="shared" si="65"/>
        <v/>
      </c>
      <c r="K187" s="93" t="str">
        <f t="shared" si="65"/>
        <v/>
      </c>
      <c r="L187" s="93" t="str">
        <f t="shared" si="66"/>
        <v/>
      </c>
      <c r="M187" s="93" t="str">
        <f t="shared" si="67"/>
        <v/>
      </c>
      <c r="N187" s="93" t="str">
        <f t="shared" si="68"/>
        <v/>
      </c>
      <c r="O187" s="93" t="str">
        <f t="shared" si="69"/>
        <v/>
      </c>
      <c r="P187" s="93">
        <f t="shared" si="70"/>
        <v>4</v>
      </c>
      <c r="Q187" s="93" t="str">
        <f t="shared" si="71"/>
        <v/>
      </c>
      <c r="R187" s="93" t="str">
        <f t="shared" si="72"/>
        <v/>
      </c>
      <c r="S187" s="93">
        <f t="shared" si="73"/>
        <v>4</v>
      </c>
      <c r="T187" s="91">
        <f t="shared" si="74"/>
        <v>0.14237860277007036</v>
      </c>
      <c r="AB187" s="93">
        <f t="shared" si="75"/>
        <v>16.8</v>
      </c>
      <c r="AC187" s="93">
        <f t="shared" si="76"/>
        <v>17.399999999999999</v>
      </c>
      <c r="AD187" s="93">
        <f t="shared" si="77"/>
        <v>24.5</v>
      </c>
      <c r="AE187" s="93">
        <f t="shared" si="78"/>
        <v>33.9</v>
      </c>
      <c r="AF187" s="93">
        <f t="shared" si="79"/>
        <v>18.5</v>
      </c>
      <c r="AG187" s="93">
        <f t="shared" si="80"/>
        <v>52.1</v>
      </c>
      <c r="AH187" s="93">
        <f t="shared" si="81"/>
        <v>32.625</v>
      </c>
      <c r="AI187" s="93">
        <f t="shared" si="82"/>
        <v>26</v>
      </c>
      <c r="AJ187" s="93">
        <f t="shared" si="83"/>
        <v>20.5</v>
      </c>
      <c r="AK187" s="93">
        <f t="shared" si="84"/>
        <v>29.7</v>
      </c>
      <c r="AN187" s="93">
        <f t="shared" si="85"/>
        <v>16.8</v>
      </c>
      <c r="AO187" s="91">
        <v>0</v>
      </c>
      <c r="AP187" s="91">
        <v>0</v>
      </c>
      <c r="AQ187" s="91">
        <v>11</v>
      </c>
      <c r="AR187" s="91">
        <v>3</v>
      </c>
      <c r="AS187" s="91">
        <v>70</v>
      </c>
      <c r="AT187" s="92"/>
      <c r="AV187" s="93">
        <f t="shared" si="86"/>
        <v>17.399999999999999</v>
      </c>
      <c r="AW187" s="91">
        <v>0</v>
      </c>
      <c r="AX187" s="91">
        <v>2</v>
      </c>
      <c r="AY187" s="91">
        <v>25.5</v>
      </c>
      <c r="AZ187" s="91">
        <v>0</v>
      </c>
      <c r="BA187" s="91">
        <v>59.5</v>
      </c>
      <c r="BB187" s="92"/>
      <c r="BD187" s="93">
        <f t="shared" si="87"/>
        <v>24.5</v>
      </c>
      <c r="BE187" s="91">
        <v>0</v>
      </c>
      <c r="BF187" s="91">
        <v>7.5</v>
      </c>
      <c r="BG187" s="91">
        <v>40.5</v>
      </c>
      <c r="BH187" s="91">
        <v>1.5</v>
      </c>
      <c r="BI187" s="91">
        <v>73</v>
      </c>
      <c r="BJ187" s="92"/>
      <c r="BL187" s="93">
        <f t="shared" si="88"/>
        <v>33.9</v>
      </c>
      <c r="BM187" s="91">
        <v>0</v>
      </c>
      <c r="BN187" s="91">
        <v>14</v>
      </c>
      <c r="BO187" s="91">
        <v>67.5</v>
      </c>
      <c r="BP187" s="91">
        <v>0</v>
      </c>
      <c r="BQ187" s="91">
        <v>88</v>
      </c>
      <c r="BR187" s="92"/>
      <c r="BT187" s="93">
        <f t="shared" si="89"/>
        <v>18.5</v>
      </c>
      <c r="BU187" s="91">
        <v>0</v>
      </c>
      <c r="BV187" s="91">
        <v>11.5</v>
      </c>
      <c r="BW187" s="91">
        <v>59.5</v>
      </c>
      <c r="BX187" s="91">
        <v>3</v>
      </c>
      <c r="BZ187" s="92"/>
      <c r="CB187" s="93">
        <f t="shared" si="90"/>
        <v>52.1</v>
      </c>
      <c r="CC187" s="91">
        <v>0</v>
      </c>
      <c r="CD187" s="91">
        <v>13</v>
      </c>
      <c r="CE187" s="91">
        <v>65.5</v>
      </c>
      <c r="CF187" s="91">
        <v>1</v>
      </c>
      <c r="CG187" s="91">
        <v>181</v>
      </c>
      <c r="CJ187" s="93">
        <f t="shared" si="91"/>
        <v>32.625</v>
      </c>
      <c r="CL187" s="91">
        <v>21.5</v>
      </c>
      <c r="CM187" s="91">
        <v>27</v>
      </c>
      <c r="CN187" s="91">
        <v>3.5</v>
      </c>
      <c r="CO187" s="91">
        <v>78.5</v>
      </c>
      <c r="CR187" s="93">
        <f t="shared" si="92"/>
        <v>26</v>
      </c>
      <c r="CS187" s="91">
        <v>0</v>
      </c>
      <c r="CT187" s="91">
        <v>39.5</v>
      </c>
      <c r="CU187" s="91">
        <v>32</v>
      </c>
      <c r="CV187" s="91">
        <v>0.5</v>
      </c>
      <c r="CW187" s="91">
        <v>58</v>
      </c>
      <c r="CZ187" s="93">
        <f t="shared" si="93"/>
        <v>20.5</v>
      </c>
      <c r="DA187" s="91">
        <v>0</v>
      </c>
      <c r="DB187" s="91">
        <v>27.5</v>
      </c>
      <c r="DC187" s="91">
        <v>13.5</v>
      </c>
      <c r="DD187" s="91">
        <v>2.5</v>
      </c>
      <c r="DE187" s="91">
        <v>59</v>
      </c>
      <c r="DH187" s="93">
        <f t="shared" si="94"/>
        <v>29.7</v>
      </c>
      <c r="DI187" s="91">
        <v>0</v>
      </c>
      <c r="DJ187" s="91">
        <v>11.5</v>
      </c>
      <c r="DK187" s="91">
        <v>38</v>
      </c>
      <c r="DL187" s="91">
        <v>0.5</v>
      </c>
      <c r="DM187" s="91">
        <v>98.5</v>
      </c>
    </row>
    <row r="188" spans="3:117">
      <c r="C188" s="92">
        <f t="shared" si="95"/>
        <v>45844</v>
      </c>
      <c r="D188" s="93">
        <f t="shared" si="64"/>
        <v>10.25</v>
      </c>
      <c r="E188" s="93">
        <f t="shared" si="65"/>
        <v>10.25</v>
      </c>
      <c r="F188" s="93">
        <f t="shared" si="65"/>
        <v>10.25</v>
      </c>
      <c r="G188" s="93" t="str">
        <f t="shared" si="65"/>
        <v/>
      </c>
      <c r="H188" s="93" t="str">
        <f t="shared" si="65"/>
        <v/>
      </c>
      <c r="I188" s="93" t="str">
        <f t="shared" si="65"/>
        <v/>
      </c>
      <c r="J188" s="93" t="str">
        <f t="shared" si="65"/>
        <v/>
      </c>
      <c r="K188" s="93" t="str">
        <f t="shared" si="65"/>
        <v/>
      </c>
      <c r="L188" s="93" t="str">
        <f t="shared" si="66"/>
        <v/>
      </c>
      <c r="M188" s="93" t="str">
        <f t="shared" si="67"/>
        <v/>
      </c>
      <c r="N188" s="93">
        <f t="shared" si="68"/>
        <v>2</v>
      </c>
      <c r="O188" s="93" t="str">
        <f t="shared" si="69"/>
        <v/>
      </c>
      <c r="P188" s="93" t="str">
        <f t="shared" si="70"/>
        <v/>
      </c>
      <c r="Q188" s="93" t="str">
        <f t="shared" si="71"/>
        <v/>
      </c>
      <c r="R188" s="93" t="str">
        <f t="shared" si="72"/>
        <v/>
      </c>
      <c r="S188" s="93">
        <f t="shared" si="73"/>
        <v>2</v>
      </c>
      <c r="T188" s="91">
        <f t="shared" si="74"/>
        <v>4.3808800852329341e-002</v>
      </c>
      <c r="AB188" s="93">
        <f t="shared" si="75"/>
        <v>1.9</v>
      </c>
      <c r="AC188" s="93">
        <f t="shared" si="76"/>
        <v>3.2</v>
      </c>
      <c r="AD188" s="93">
        <f t="shared" si="77"/>
        <v>5.4</v>
      </c>
      <c r="AE188" s="93">
        <f t="shared" si="78"/>
        <v>7.9</v>
      </c>
      <c r="AF188" s="93">
        <f t="shared" si="79"/>
        <v>2.625</v>
      </c>
      <c r="AG188" s="93">
        <f t="shared" si="80"/>
        <v>12.7</v>
      </c>
      <c r="AH188" s="93">
        <f t="shared" si="81"/>
        <v>10.25</v>
      </c>
      <c r="AI188" s="93">
        <f t="shared" si="82"/>
        <v>3.5</v>
      </c>
      <c r="AJ188" s="93">
        <f t="shared" si="83"/>
        <v>10.4</v>
      </c>
      <c r="AK188" s="93">
        <f t="shared" si="84"/>
        <v>8</v>
      </c>
      <c r="AN188" s="93">
        <f t="shared" si="85"/>
        <v>1.9</v>
      </c>
      <c r="AO188" s="91">
        <v>0</v>
      </c>
      <c r="AP188" s="91">
        <v>6.5</v>
      </c>
      <c r="AQ188" s="91">
        <v>0</v>
      </c>
      <c r="AR188" s="91">
        <v>0</v>
      </c>
      <c r="AS188" s="91">
        <v>3</v>
      </c>
      <c r="AT188" s="92"/>
      <c r="AV188" s="93">
        <f t="shared" si="86"/>
        <v>3.2</v>
      </c>
      <c r="AW188" s="91">
        <v>0</v>
      </c>
      <c r="AX188" s="91">
        <v>4</v>
      </c>
      <c r="AY188" s="91">
        <v>2</v>
      </c>
      <c r="AZ188" s="91">
        <v>0</v>
      </c>
      <c r="BA188" s="91">
        <v>10</v>
      </c>
      <c r="BB188" s="92"/>
      <c r="BD188" s="93">
        <f t="shared" si="87"/>
        <v>5.4</v>
      </c>
      <c r="BE188" s="91">
        <v>0</v>
      </c>
      <c r="BF188" s="91">
        <v>3.5</v>
      </c>
      <c r="BG188" s="91">
        <v>0.5</v>
      </c>
      <c r="BH188" s="91">
        <v>0</v>
      </c>
      <c r="BI188" s="91">
        <v>23</v>
      </c>
      <c r="BJ188" s="92"/>
      <c r="BL188" s="93">
        <f t="shared" si="88"/>
        <v>7.9</v>
      </c>
      <c r="BM188" s="91">
        <v>0</v>
      </c>
      <c r="BN188" s="91">
        <v>3.5</v>
      </c>
      <c r="BO188" s="91">
        <v>1.5</v>
      </c>
      <c r="BP188" s="91">
        <v>0</v>
      </c>
      <c r="BQ188" s="91">
        <v>34.5</v>
      </c>
      <c r="BR188" s="92"/>
      <c r="BT188" s="93">
        <f t="shared" si="89"/>
        <v>2.625</v>
      </c>
      <c r="BU188" s="91">
        <v>0</v>
      </c>
      <c r="BV188" s="91">
        <v>2.5</v>
      </c>
      <c r="BW188" s="91">
        <v>8</v>
      </c>
      <c r="BX188" s="91">
        <v>0</v>
      </c>
      <c r="BZ188" s="92"/>
      <c r="CB188" s="93">
        <f t="shared" si="90"/>
        <v>12.7</v>
      </c>
      <c r="CC188" s="91">
        <v>0</v>
      </c>
      <c r="CD188" s="91">
        <v>3</v>
      </c>
      <c r="CE188" s="91">
        <v>26.5</v>
      </c>
      <c r="CF188" s="91">
        <v>0</v>
      </c>
      <c r="CG188" s="91">
        <v>34</v>
      </c>
      <c r="CJ188" s="93">
        <f t="shared" si="91"/>
        <v>10.25</v>
      </c>
      <c r="CL188" s="91">
        <v>14</v>
      </c>
      <c r="CM188" s="91">
        <v>1</v>
      </c>
      <c r="CN188" s="91">
        <v>0</v>
      </c>
      <c r="CO188" s="91">
        <v>26</v>
      </c>
      <c r="CR188" s="93">
        <f t="shared" si="92"/>
        <v>3.5</v>
      </c>
      <c r="CS188" s="91">
        <v>0</v>
      </c>
      <c r="CT188" s="91">
        <v>6.5</v>
      </c>
      <c r="CU188" s="91">
        <v>1.5</v>
      </c>
      <c r="CV188" s="91">
        <v>0</v>
      </c>
      <c r="CW188" s="91">
        <v>9.5</v>
      </c>
      <c r="CZ188" s="93">
        <f t="shared" si="93"/>
        <v>10.4</v>
      </c>
      <c r="DA188" s="91">
        <v>0</v>
      </c>
      <c r="DB188" s="91">
        <v>12</v>
      </c>
      <c r="DC188" s="91">
        <v>18</v>
      </c>
      <c r="DD188" s="91">
        <v>0</v>
      </c>
      <c r="DE188" s="91">
        <v>22</v>
      </c>
      <c r="DH188" s="93">
        <f t="shared" si="94"/>
        <v>8</v>
      </c>
      <c r="DI188" s="91">
        <v>0</v>
      </c>
      <c r="DJ188" s="91">
        <v>1.5</v>
      </c>
      <c r="DK188" s="91">
        <v>1.5</v>
      </c>
      <c r="DL188" s="91">
        <v>0</v>
      </c>
      <c r="DM188" s="91">
        <v>37</v>
      </c>
    </row>
    <row r="189" spans="3:117">
      <c r="C189" s="92">
        <f t="shared" si="95"/>
        <v>45845</v>
      </c>
      <c r="D189" s="93">
        <f t="shared" si="64"/>
        <v>19</v>
      </c>
      <c r="E189" s="93">
        <f t="shared" si="65"/>
        <v>19</v>
      </c>
      <c r="F189" s="93">
        <f t="shared" si="65"/>
        <v>19</v>
      </c>
      <c r="G189" s="93" t="str">
        <f t="shared" si="65"/>
        <v/>
      </c>
      <c r="H189" s="93" t="str">
        <f t="shared" si="65"/>
        <v/>
      </c>
      <c r="I189" s="93" t="str">
        <f t="shared" si="65"/>
        <v/>
      </c>
      <c r="J189" s="93" t="str">
        <f t="shared" si="65"/>
        <v/>
      </c>
      <c r="K189" s="93" t="str">
        <f t="shared" si="65"/>
        <v/>
      </c>
      <c r="L189" s="93" t="str">
        <f t="shared" si="66"/>
        <v/>
      </c>
      <c r="M189" s="93" t="str">
        <f t="shared" si="67"/>
        <v/>
      </c>
      <c r="N189" s="93">
        <f t="shared" si="68"/>
        <v>2</v>
      </c>
      <c r="O189" s="93" t="str">
        <f t="shared" si="69"/>
        <v/>
      </c>
      <c r="P189" s="93" t="str">
        <f t="shared" si="70"/>
        <v/>
      </c>
      <c r="Q189" s="93" t="str">
        <f t="shared" si="71"/>
        <v/>
      </c>
      <c r="R189" s="93" t="str">
        <f t="shared" si="72"/>
        <v/>
      </c>
      <c r="S189" s="93">
        <f t="shared" si="73"/>
        <v>2</v>
      </c>
      <c r="T189" s="91">
        <f t="shared" si="74"/>
        <v>4.3808800852329341e-002</v>
      </c>
      <c r="AB189" s="93">
        <f t="shared" si="75"/>
        <v>20.7</v>
      </c>
      <c r="AC189" s="93">
        <f t="shared" si="76"/>
        <v>13.5</v>
      </c>
      <c r="AD189" s="93">
        <f t="shared" si="77"/>
        <v>13.3</v>
      </c>
      <c r="AE189" s="93">
        <f t="shared" si="78"/>
        <v>15.7</v>
      </c>
      <c r="AF189" s="93">
        <f t="shared" si="79"/>
        <v>2.125</v>
      </c>
      <c r="AG189" s="93">
        <f t="shared" si="80"/>
        <v>50.3</v>
      </c>
      <c r="AH189" s="93">
        <f t="shared" si="81"/>
        <v>19</v>
      </c>
      <c r="AI189" s="93">
        <f t="shared" si="82"/>
        <v>9.5</v>
      </c>
      <c r="AJ189" s="93">
        <f t="shared" si="83"/>
        <v>10.4</v>
      </c>
      <c r="AK189" s="93">
        <f t="shared" si="84"/>
        <v>35.5</v>
      </c>
      <c r="AN189" s="93">
        <f t="shared" si="85"/>
        <v>20.7</v>
      </c>
      <c r="AO189" s="91">
        <v>0</v>
      </c>
      <c r="AP189" s="91">
        <v>0</v>
      </c>
      <c r="AQ189" s="91">
        <v>0</v>
      </c>
      <c r="AR189" s="91">
        <v>0.5</v>
      </c>
      <c r="AS189" s="91">
        <v>103</v>
      </c>
      <c r="AT189" s="92"/>
      <c r="AV189" s="93">
        <f t="shared" si="86"/>
        <v>13.5</v>
      </c>
      <c r="AW189" s="91">
        <v>0</v>
      </c>
      <c r="AX189" s="91">
        <v>0</v>
      </c>
      <c r="AY189" s="91">
        <v>1.5</v>
      </c>
      <c r="AZ189" s="91">
        <v>0</v>
      </c>
      <c r="BA189" s="91">
        <v>66</v>
      </c>
      <c r="BB189" s="92"/>
      <c r="BD189" s="93">
        <f t="shared" si="87"/>
        <v>13.3</v>
      </c>
      <c r="BE189" s="91">
        <v>0</v>
      </c>
      <c r="BF189" s="91">
        <v>0</v>
      </c>
      <c r="BG189" s="91">
        <v>0</v>
      </c>
      <c r="BH189" s="91">
        <v>0</v>
      </c>
      <c r="BI189" s="91">
        <v>66.5</v>
      </c>
      <c r="BJ189" s="92"/>
      <c r="BL189" s="93">
        <f t="shared" si="88"/>
        <v>15.7</v>
      </c>
      <c r="BM189" s="91">
        <v>0</v>
      </c>
      <c r="BN189" s="91">
        <v>0</v>
      </c>
      <c r="BO189" s="91">
        <v>1.5</v>
      </c>
      <c r="BP189" s="91">
        <v>0</v>
      </c>
      <c r="BQ189" s="91">
        <v>77</v>
      </c>
      <c r="BR189" s="92"/>
      <c r="BT189" s="93">
        <f t="shared" si="89"/>
        <v>2.125</v>
      </c>
      <c r="BU189" s="91">
        <v>0</v>
      </c>
      <c r="BV189" s="91">
        <v>0</v>
      </c>
      <c r="BW189" s="91">
        <v>5</v>
      </c>
      <c r="BX189" s="91">
        <v>3.5</v>
      </c>
      <c r="BZ189" s="92"/>
      <c r="CB189" s="93">
        <f t="shared" si="90"/>
        <v>50.3</v>
      </c>
      <c r="CC189" s="91">
        <v>0</v>
      </c>
      <c r="CD189" s="91">
        <v>0</v>
      </c>
      <c r="CE189" s="91">
        <v>13</v>
      </c>
      <c r="CF189" s="91">
        <v>2</v>
      </c>
      <c r="CG189" s="91">
        <v>236.5</v>
      </c>
      <c r="CJ189" s="93">
        <f t="shared" si="91"/>
        <v>19</v>
      </c>
      <c r="CL189" s="91">
        <v>0</v>
      </c>
      <c r="CM189" s="91">
        <v>3.5</v>
      </c>
      <c r="CN189" s="91">
        <v>0.5</v>
      </c>
      <c r="CO189" s="91">
        <v>72</v>
      </c>
      <c r="CR189" s="93">
        <f t="shared" si="92"/>
        <v>9.5</v>
      </c>
      <c r="CS189" s="91">
        <v>0</v>
      </c>
      <c r="CT189" s="91">
        <v>0</v>
      </c>
      <c r="CU189" s="91">
        <v>15</v>
      </c>
      <c r="CV189" s="91">
        <v>0</v>
      </c>
      <c r="CW189" s="91">
        <v>32.5</v>
      </c>
      <c r="CZ189" s="93">
        <f t="shared" si="93"/>
        <v>10.4</v>
      </c>
      <c r="DA189" s="91">
        <v>0</v>
      </c>
      <c r="DB189" s="91">
        <v>0</v>
      </c>
      <c r="DC189" s="91">
        <v>0</v>
      </c>
      <c r="DD189" s="91">
        <v>0.5</v>
      </c>
      <c r="DE189" s="91">
        <v>51.5</v>
      </c>
      <c r="DH189" s="93">
        <f t="shared" si="94"/>
        <v>35.5</v>
      </c>
      <c r="DI189" s="91">
        <v>0</v>
      </c>
      <c r="DJ189" s="91">
        <v>1.5</v>
      </c>
      <c r="DK189" s="91">
        <v>19</v>
      </c>
      <c r="DL189" s="91">
        <v>2.5</v>
      </c>
      <c r="DM189" s="91">
        <v>154.5</v>
      </c>
    </row>
    <row r="190" spans="3:117">
      <c r="C190" s="92">
        <f t="shared" si="95"/>
        <v>45846</v>
      </c>
      <c r="D190" s="93">
        <f t="shared" si="64"/>
        <v>9.75</v>
      </c>
      <c r="E190" s="93">
        <f t="shared" si="65"/>
        <v>9.75</v>
      </c>
      <c r="F190" s="93" t="str">
        <f t="shared" si="65"/>
        <v/>
      </c>
      <c r="G190" s="93" t="str">
        <f t="shared" si="65"/>
        <v/>
      </c>
      <c r="H190" s="93" t="str">
        <f t="shared" si="65"/>
        <v/>
      </c>
      <c r="I190" s="93" t="str">
        <f t="shared" si="65"/>
        <v/>
      </c>
      <c r="J190" s="93" t="str">
        <f t="shared" si="65"/>
        <v/>
      </c>
      <c r="K190" s="93" t="str">
        <f t="shared" si="65"/>
        <v/>
      </c>
      <c r="L190" s="93" t="str">
        <f t="shared" si="66"/>
        <v/>
      </c>
      <c r="M190" s="93">
        <f t="shared" si="67"/>
        <v>1</v>
      </c>
      <c r="N190" s="93" t="str">
        <f t="shared" si="68"/>
        <v/>
      </c>
      <c r="O190" s="93" t="str">
        <f t="shared" si="69"/>
        <v/>
      </c>
      <c r="P190" s="93" t="str">
        <f t="shared" si="70"/>
        <v/>
      </c>
      <c r="Q190" s="93" t="str">
        <f t="shared" si="71"/>
        <v/>
      </c>
      <c r="R190" s="93" t="str">
        <f t="shared" si="72"/>
        <v/>
      </c>
      <c r="S190" s="93">
        <f t="shared" si="73"/>
        <v>1</v>
      </c>
      <c r="T190" s="91">
        <f t="shared" si="74"/>
        <v>0</v>
      </c>
      <c r="AB190" s="93">
        <f t="shared" si="75"/>
        <v>5.9</v>
      </c>
      <c r="AC190" s="93">
        <f t="shared" si="76"/>
        <v>10</v>
      </c>
      <c r="AD190" s="93">
        <f t="shared" si="77"/>
        <v>6.8</v>
      </c>
      <c r="AE190" s="93">
        <f t="shared" si="78"/>
        <v>8.6</v>
      </c>
      <c r="AF190" s="93">
        <f t="shared" si="79"/>
        <v>17.75</v>
      </c>
      <c r="AG190" s="93">
        <f t="shared" si="80"/>
        <v>23.7</v>
      </c>
      <c r="AH190" s="93">
        <f t="shared" si="81"/>
        <v>9.75</v>
      </c>
      <c r="AI190" s="93">
        <f t="shared" si="82"/>
        <v>26</v>
      </c>
      <c r="AJ190" s="93">
        <f t="shared" si="83"/>
        <v>24.6</v>
      </c>
      <c r="AK190" s="93">
        <f t="shared" si="84"/>
        <v>12.3</v>
      </c>
      <c r="AN190" s="93">
        <f t="shared" si="85"/>
        <v>5.9</v>
      </c>
      <c r="AO190" s="91">
        <v>0</v>
      </c>
      <c r="AP190" s="91">
        <v>2.5</v>
      </c>
      <c r="AQ190" s="91">
        <v>0</v>
      </c>
      <c r="AR190" s="91">
        <v>26.5</v>
      </c>
      <c r="AS190" s="91">
        <v>0.5</v>
      </c>
      <c r="AT190" s="92"/>
      <c r="AV190" s="93">
        <f t="shared" si="86"/>
        <v>10</v>
      </c>
      <c r="AW190" s="91">
        <v>0</v>
      </c>
      <c r="AX190" s="91">
        <v>9.5</v>
      </c>
      <c r="AY190" s="91">
        <v>0</v>
      </c>
      <c r="AZ190" s="91">
        <v>31.5</v>
      </c>
      <c r="BA190" s="91">
        <v>9</v>
      </c>
      <c r="BB190" s="92"/>
      <c r="BD190" s="93">
        <f t="shared" si="87"/>
        <v>6.8</v>
      </c>
      <c r="BE190" s="91">
        <v>0</v>
      </c>
      <c r="BF190" s="91">
        <v>14</v>
      </c>
      <c r="BG190" s="91">
        <v>3.5</v>
      </c>
      <c r="BH190" s="91">
        <v>14</v>
      </c>
      <c r="BI190" s="91">
        <v>2.5</v>
      </c>
      <c r="BJ190" s="92"/>
      <c r="BL190" s="93">
        <f t="shared" si="88"/>
        <v>8.6</v>
      </c>
      <c r="BM190" s="91">
        <v>0</v>
      </c>
      <c r="BN190" s="91">
        <v>18.5</v>
      </c>
      <c r="BO190" s="91">
        <v>20.5</v>
      </c>
      <c r="BP190" s="91">
        <v>1.5</v>
      </c>
      <c r="BQ190" s="91">
        <v>2.5</v>
      </c>
      <c r="BR190" s="92"/>
      <c r="BT190" s="93">
        <f t="shared" si="89"/>
        <v>17.75</v>
      </c>
      <c r="BU190" s="91">
        <v>0</v>
      </c>
      <c r="BV190" s="91">
        <v>22</v>
      </c>
      <c r="BW190" s="91">
        <v>8</v>
      </c>
      <c r="BX190" s="91">
        <v>41</v>
      </c>
      <c r="BZ190" s="92"/>
      <c r="CB190" s="93">
        <f t="shared" si="90"/>
        <v>23.7</v>
      </c>
      <c r="CC190" s="91">
        <v>0</v>
      </c>
      <c r="CD190" s="91">
        <v>16.5</v>
      </c>
      <c r="CE190" s="91">
        <v>3.5</v>
      </c>
      <c r="CF190" s="91">
        <v>11.5</v>
      </c>
      <c r="CG190" s="91">
        <v>87</v>
      </c>
      <c r="CJ190" s="93">
        <f t="shared" si="91"/>
        <v>9.75</v>
      </c>
      <c r="CL190" s="91">
        <v>9</v>
      </c>
      <c r="CM190" s="91">
        <v>25.5</v>
      </c>
      <c r="CN190" s="91">
        <v>1</v>
      </c>
      <c r="CO190" s="91">
        <v>3.5</v>
      </c>
      <c r="CR190" s="93">
        <f t="shared" si="92"/>
        <v>26</v>
      </c>
      <c r="CS190" s="91">
        <v>0</v>
      </c>
      <c r="CT190" s="91">
        <v>1</v>
      </c>
      <c r="CU190" s="91">
        <v>128.5</v>
      </c>
      <c r="CV190" s="91">
        <v>0.5</v>
      </c>
      <c r="CW190" s="91">
        <v>0</v>
      </c>
      <c r="CZ190" s="93">
        <f t="shared" si="93"/>
        <v>24.6</v>
      </c>
      <c r="DA190" s="91">
        <v>0</v>
      </c>
      <c r="DB190" s="91">
        <v>7.5</v>
      </c>
      <c r="DC190" s="91">
        <v>111</v>
      </c>
      <c r="DD190" s="91">
        <v>2</v>
      </c>
      <c r="DE190" s="91">
        <v>2.5</v>
      </c>
      <c r="DH190" s="93">
        <f t="shared" si="94"/>
        <v>12.3</v>
      </c>
      <c r="DI190" s="91">
        <v>0</v>
      </c>
      <c r="DJ190" s="91">
        <v>10</v>
      </c>
      <c r="DK190" s="91">
        <v>23.5</v>
      </c>
      <c r="DL190" s="91">
        <v>2.5</v>
      </c>
      <c r="DM190" s="91">
        <v>25.5</v>
      </c>
    </row>
    <row r="191" spans="3:117">
      <c r="C191" s="92">
        <f t="shared" si="95"/>
        <v>45847</v>
      </c>
      <c r="D191" s="93">
        <f t="shared" si="64"/>
        <v>42.25</v>
      </c>
      <c r="E191" s="93">
        <f t="shared" si="65"/>
        <v>42.25</v>
      </c>
      <c r="F191" s="93">
        <f t="shared" si="65"/>
        <v>42.25</v>
      </c>
      <c r="G191" s="93">
        <f t="shared" si="65"/>
        <v>42.25</v>
      </c>
      <c r="H191" s="93">
        <f t="shared" si="65"/>
        <v>42.25</v>
      </c>
      <c r="I191" s="93">
        <f t="shared" si="65"/>
        <v>42.25</v>
      </c>
      <c r="J191" s="93" t="str">
        <f t="shared" si="65"/>
        <v/>
      </c>
      <c r="K191" s="93" t="str">
        <f t="shared" si="65"/>
        <v/>
      </c>
      <c r="L191" s="93" t="str">
        <f t="shared" si="66"/>
        <v/>
      </c>
      <c r="M191" s="93" t="str">
        <f t="shared" si="67"/>
        <v/>
      </c>
      <c r="N191" s="93" t="str">
        <f t="shared" si="68"/>
        <v/>
      </c>
      <c r="O191" s="93" t="str">
        <f t="shared" si="69"/>
        <v/>
      </c>
      <c r="P191" s="93" t="str">
        <f t="shared" si="70"/>
        <v/>
      </c>
      <c r="Q191" s="93">
        <f t="shared" si="71"/>
        <v>5</v>
      </c>
      <c r="R191" s="93" t="str">
        <f t="shared" si="72"/>
        <v/>
      </c>
      <c r="S191" s="93">
        <f t="shared" si="73"/>
        <v>5</v>
      </c>
      <c r="T191" s="91">
        <f t="shared" si="74"/>
        <v>0.22780576443211256</v>
      </c>
      <c r="AB191" s="93">
        <f t="shared" si="75"/>
        <v>5.3</v>
      </c>
      <c r="AC191" s="93">
        <f t="shared" si="76"/>
        <v>10.7</v>
      </c>
      <c r="AD191" s="93">
        <f t="shared" si="77"/>
        <v>10.8</v>
      </c>
      <c r="AE191" s="93">
        <f t="shared" si="78"/>
        <v>8.6</v>
      </c>
      <c r="AF191" s="93">
        <f t="shared" si="79"/>
        <v>9.875</v>
      </c>
      <c r="AG191" s="93">
        <f t="shared" si="80"/>
        <v>23.9</v>
      </c>
      <c r="AH191" s="93">
        <f t="shared" si="81"/>
        <v>42.25</v>
      </c>
      <c r="AI191" s="93">
        <f t="shared" si="82"/>
        <v>35.200000000000003</v>
      </c>
      <c r="AJ191" s="93">
        <f t="shared" si="83"/>
        <v>23.2</v>
      </c>
      <c r="AK191" s="93">
        <f t="shared" si="84"/>
        <v>26.5</v>
      </c>
      <c r="AN191" s="93">
        <f t="shared" si="85"/>
        <v>5.3</v>
      </c>
      <c r="AO191" s="91">
        <v>0</v>
      </c>
      <c r="AP191" s="91">
        <v>0</v>
      </c>
      <c r="AQ191" s="91">
        <v>0.5</v>
      </c>
      <c r="AR191" s="91">
        <v>6</v>
      </c>
      <c r="AS191" s="91">
        <v>20</v>
      </c>
      <c r="AT191" s="92"/>
      <c r="AV191" s="93">
        <f t="shared" si="86"/>
        <v>10.7</v>
      </c>
      <c r="AW191" s="91">
        <v>0</v>
      </c>
      <c r="AX191" s="91">
        <v>0</v>
      </c>
      <c r="AY191" s="91">
        <v>1.5</v>
      </c>
      <c r="AZ191" s="91">
        <v>14</v>
      </c>
      <c r="BA191" s="91">
        <v>38</v>
      </c>
      <c r="BB191" s="92"/>
      <c r="BD191" s="93">
        <f t="shared" si="87"/>
        <v>10.8</v>
      </c>
      <c r="BE191" s="91">
        <v>0</v>
      </c>
      <c r="BF191" s="91">
        <v>1.5</v>
      </c>
      <c r="BG191" s="91">
        <v>6.5</v>
      </c>
      <c r="BH191" s="91">
        <v>11.5</v>
      </c>
      <c r="BI191" s="91">
        <v>34.5</v>
      </c>
      <c r="BJ191" s="92"/>
      <c r="BL191" s="93">
        <f t="shared" si="88"/>
        <v>8.6</v>
      </c>
      <c r="BM191" s="91">
        <v>0</v>
      </c>
      <c r="BN191" s="91">
        <v>0.5</v>
      </c>
      <c r="BO191" s="91">
        <v>15.5</v>
      </c>
      <c r="BP191" s="91">
        <v>5</v>
      </c>
      <c r="BQ191" s="91">
        <v>22</v>
      </c>
      <c r="BR191" s="92"/>
      <c r="BT191" s="93">
        <f t="shared" si="89"/>
        <v>9.875</v>
      </c>
      <c r="BU191" s="91">
        <v>0</v>
      </c>
      <c r="BV191" s="91">
        <v>11.5</v>
      </c>
      <c r="BW191" s="91">
        <v>10</v>
      </c>
      <c r="BX191" s="91">
        <v>18</v>
      </c>
      <c r="BZ191" s="92"/>
      <c r="CB191" s="93">
        <f t="shared" si="90"/>
        <v>23.9</v>
      </c>
      <c r="CC191" s="91">
        <v>0</v>
      </c>
      <c r="CD191" s="91">
        <v>6</v>
      </c>
      <c r="CE191" s="91">
        <v>18.5</v>
      </c>
      <c r="CF191" s="91">
        <v>9.5</v>
      </c>
      <c r="CG191" s="91">
        <v>85.5</v>
      </c>
      <c r="CJ191" s="93">
        <f t="shared" si="91"/>
        <v>42.25</v>
      </c>
      <c r="CL191" s="91">
        <v>6</v>
      </c>
      <c r="CM191" s="91">
        <v>116</v>
      </c>
      <c r="CN191" s="91">
        <v>8.5</v>
      </c>
      <c r="CO191" s="91">
        <v>38.5</v>
      </c>
      <c r="CR191" s="93">
        <f t="shared" si="92"/>
        <v>35.200000000000003</v>
      </c>
      <c r="CS191" s="91">
        <v>0</v>
      </c>
      <c r="CT191" s="91">
        <v>0</v>
      </c>
      <c r="CU191" s="91">
        <v>157</v>
      </c>
      <c r="CV191" s="91">
        <v>0</v>
      </c>
      <c r="CW191" s="91">
        <v>19</v>
      </c>
      <c r="CZ191" s="93">
        <f t="shared" si="93"/>
        <v>23.2</v>
      </c>
      <c r="DA191" s="91">
        <v>0</v>
      </c>
      <c r="DB191" s="91">
        <v>0</v>
      </c>
      <c r="DC191" s="91">
        <v>79.5</v>
      </c>
      <c r="DD191" s="91">
        <v>1.5</v>
      </c>
      <c r="DE191" s="91">
        <v>35</v>
      </c>
      <c r="DH191" s="93">
        <f t="shared" si="94"/>
        <v>26.5</v>
      </c>
      <c r="DI191" s="91">
        <v>0</v>
      </c>
      <c r="DJ191" s="91">
        <v>0.5</v>
      </c>
      <c r="DK191" s="91">
        <v>84</v>
      </c>
      <c r="DL191" s="91">
        <v>4</v>
      </c>
      <c r="DM191" s="91">
        <v>44</v>
      </c>
    </row>
    <row r="192" spans="3:117">
      <c r="C192" s="92">
        <f t="shared" si="95"/>
        <v>45848</v>
      </c>
      <c r="D192" s="93">
        <f t="shared" si="64"/>
        <v>8.625</v>
      </c>
      <c r="E192" s="93">
        <f t="shared" si="65"/>
        <v>8.625</v>
      </c>
      <c r="F192" s="93" t="str">
        <f t="shared" si="65"/>
        <v/>
      </c>
      <c r="G192" s="93" t="str">
        <f t="shared" si="65"/>
        <v/>
      </c>
      <c r="H192" s="93" t="str">
        <f t="shared" si="65"/>
        <v/>
      </c>
      <c r="I192" s="93" t="str">
        <f t="shared" si="65"/>
        <v/>
      </c>
      <c r="J192" s="93" t="str">
        <f t="shared" si="65"/>
        <v/>
      </c>
      <c r="K192" s="93" t="str">
        <f t="shared" si="65"/>
        <v/>
      </c>
      <c r="L192" s="93" t="str">
        <f t="shared" si="66"/>
        <v/>
      </c>
      <c r="M192" s="93">
        <f t="shared" si="67"/>
        <v>1</v>
      </c>
      <c r="N192" s="93" t="str">
        <f t="shared" si="68"/>
        <v/>
      </c>
      <c r="O192" s="93" t="str">
        <f t="shared" si="69"/>
        <v/>
      </c>
      <c r="P192" s="93" t="str">
        <f t="shared" si="70"/>
        <v/>
      </c>
      <c r="Q192" s="93" t="str">
        <f t="shared" si="71"/>
        <v/>
      </c>
      <c r="R192" s="93" t="str">
        <f t="shared" si="72"/>
        <v/>
      </c>
      <c r="S192" s="93">
        <f t="shared" si="73"/>
        <v>1</v>
      </c>
      <c r="T192" s="91">
        <f t="shared" si="74"/>
        <v>0</v>
      </c>
      <c r="AB192" s="93">
        <f t="shared" si="75"/>
        <v>11.2</v>
      </c>
      <c r="AC192" s="93">
        <f t="shared" si="76"/>
        <v>6.2</v>
      </c>
      <c r="AD192" s="93">
        <f t="shared" si="77"/>
        <v>6.3</v>
      </c>
      <c r="AE192" s="93">
        <f t="shared" si="78"/>
        <v>6.2</v>
      </c>
      <c r="AF192" s="93">
        <f t="shared" si="79"/>
        <v>4</v>
      </c>
      <c r="AG192" s="93">
        <f t="shared" si="80"/>
        <v>18.899999999999999</v>
      </c>
      <c r="AH192" s="93">
        <f t="shared" si="81"/>
        <v>8.625</v>
      </c>
      <c r="AI192" s="93">
        <f t="shared" si="82"/>
        <v>9.1</v>
      </c>
      <c r="AJ192" s="93">
        <f t="shared" si="83"/>
        <v>9.4</v>
      </c>
      <c r="AK192" s="93">
        <f t="shared" si="84"/>
        <v>18.3</v>
      </c>
      <c r="AN192" s="93">
        <f t="shared" si="85"/>
        <v>11.2</v>
      </c>
      <c r="AO192" s="91">
        <v>0</v>
      </c>
      <c r="AP192" s="91">
        <v>0</v>
      </c>
      <c r="AQ192" s="91">
        <v>1.5</v>
      </c>
      <c r="AR192" s="91">
        <v>0</v>
      </c>
      <c r="AS192" s="91">
        <v>54.5</v>
      </c>
      <c r="AT192" s="92"/>
      <c r="AV192" s="93">
        <f t="shared" si="86"/>
        <v>6.2</v>
      </c>
      <c r="AW192" s="91">
        <v>0</v>
      </c>
      <c r="AX192" s="91">
        <v>0</v>
      </c>
      <c r="AY192" s="91">
        <v>2</v>
      </c>
      <c r="AZ192" s="91">
        <v>0</v>
      </c>
      <c r="BA192" s="91">
        <v>29</v>
      </c>
      <c r="BB192" s="92"/>
      <c r="BD192" s="93">
        <f t="shared" si="87"/>
        <v>6.3</v>
      </c>
      <c r="BE192" s="91">
        <v>0</v>
      </c>
      <c r="BF192" s="91">
        <v>0</v>
      </c>
      <c r="BG192" s="91">
        <v>1</v>
      </c>
      <c r="BH192" s="91">
        <v>0</v>
      </c>
      <c r="BI192" s="91">
        <v>30.5</v>
      </c>
      <c r="BJ192" s="92"/>
      <c r="BL192" s="93">
        <f t="shared" si="88"/>
        <v>6.2</v>
      </c>
      <c r="BM192" s="91">
        <v>0</v>
      </c>
      <c r="BN192" s="91">
        <v>0</v>
      </c>
      <c r="BO192" s="91">
        <v>0.5</v>
      </c>
      <c r="BP192" s="91">
        <v>0</v>
      </c>
      <c r="BQ192" s="91">
        <v>30.5</v>
      </c>
      <c r="BR192" s="92"/>
      <c r="BT192" s="93">
        <f t="shared" si="89"/>
        <v>4</v>
      </c>
      <c r="BU192" s="91">
        <v>0</v>
      </c>
      <c r="BV192" s="91">
        <v>1</v>
      </c>
      <c r="BW192" s="91">
        <v>14.5</v>
      </c>
      <c r="BX192" s="91">
        <v>0.5</v>
      </c>
      <c r="BZ192" s="92"/>
      <c r="CB192" s="93">
        <f t="shared" si="90"/>
        <v>18.899999999999999</v>
      </c>
      <c r="CC192" s="91">
        <v>0</v>
      </c>
      <c r="CD192" s="91">
        <v>0</v>
      </c>
      <c r="CE192" s="91">
        <v>6</v>
      </c>
      <c r="CF192" s="91">
        <v>0</v>
      </c>
      <c r="CG192" s="91">
        <v>88.5</v>
      </c>
      <c r="CJ192" s="93">
        <f t="shared" si="91"/>
        <v>8.625</v>
      </c>
      <c r="CL192" s="91">
        <v>0</v>
      </c>
      <c r="CM192" s="91">
        <v>7.5</v>
      </c>
      <c r="CN192" s="91">
        <v>0</v>
      </c>
      <c r="CO192" s="91">
        <v>27</v>
      </c>
      <c r="CR192" s="93">
        <f t="shared" si="92"/>
        <v>9.1</v>
      </c>
      <c r="CS192" s="91">
        <v>0</v>
      </c>
      <c r="CT192" s="91">
        <v>0</v>
      </c>
      <c r="CU192" s="91">
        <v>14.5</v>
      </c>
      <c r="CV192" s="91">
        <v>0</v>
      </c>
      <c r="CW192" s="91">
        <v>31</v>
      </c>
      <c r="CZ192" s="93">
        <f t="shared" si="93"/>
        <v>9.4</v>
      </c>
      <c r="DA192" s="91">
        <v>0</v>
      </c>
      <c r="DB192" s="91">
        <v>0</v>
      </c>
      <c r="DC192" s="91">
        <v>15.5</v>
      </c>
      <c r="DD192" s="91">
        <v>0</v>
      </c>
      <c r="DE192" s="91">
        <v>31.5</v>
      </c>
      <c r="DH192" s="93">
        <f t="shared" si="94"/>
        <v>18.3</v>
      </c>
      <c r="DI192" s="91">
        <v>0</v>
      </c>
      <c r="DJ192" s="91">
        <v>0</v>
      </c>
      <c r="DK192" s="91">
        <v>18.5</v>
      </c>
      <c r="DL192" s="91">
        <v>0</v>
      </c>
      <c r="DM192" s="91">
        <v>73</v>
      </c>
    </row>
    <row r="193" spans="3:117">
      <c r="C193" s="92">
        <f t="shared" si="95"/>
        <v>45849</v>
      </c>
      <c r="D193" s="93">
        <f t="shared" si="64"/>
        <v>4.5</v>
      </c>
      <c r="E193" s="93">
        <f t="shared" si="65"/>
        <v>4.5</v>
      </c>
      <c r="F193" s="93" t="str">
        <f t="shared" si="65"/>
        <v/>
      </c>
      <c r="G193" s="93" t="str">
        <f t="shared" si="65"/>
        <v/>
      </c>
      <c r="H193" s="93" t="str">
        <f t="shared" si="65"/>
        <v/>
      </c>
      <c r="I193" s="93" t="str">
        <f t="shared" si="65"/>
        <v/>
      </c>
      <c r="J193" s="93" t="str">
        <f t="shared" si="65"/>
        <v/>
      </c>
      <c r="K193" s="93" t="str">
        <f t="shared" si="65"/>
        <v/>
      </c>
      <c r="L193" s="93" t="str">
        <f t="shared" si="66"/>
        <v/>
      </c>
      <c r="M193" s="93">
        <f t="shared" si="67"/>
        <v>1</v>
      </c>
      <c r="N193" s="93" t="str">
        <f t="shared" si="68"/>
        <v/>
      </c>
      <c r="O193" s="93" t="str">
        <f t="shared" si="69"/>
        <v/>
      </c>
      <c r="P193" s="93" t="str">
        <f t="shared" si="70"/>
        <v/>
      </c>
      <c r="Q193" s="93" t="str">
        <f t="shared" si="71"/>
        <v/>
      </c>
      <c r="R193" s="93" t="str">
        <f t="shared" si="72"/>
        <v/>
      </c>
      <c r="S193" s="93">
        <f t="shared" si="73"/>
        <v>1</v>
      </c>
      <c r="T193" s="91">
        <f t="shared" si="74"/>
        <v>0</v>
      </c>
      <c r="AB193" s="93">
        <f t="shared" si="75"/>
        <v>8.1999999999999993</v>
      </c>
      <c r="AC193" s="93">
        <f t="shared" si="76"/>
        <v>4.0999999999999996</v>
      </c>
      <c r="AD193" s="93">
        <f t="shared" si="77"/>
        <v>6</v>
      </c>
      <c r="AE193" s="93">
        <f t="shared" si="78"/>
        <v>10.9</v>
      </c>
      <c r="AF193" s="93">
        <f t="shared" si="79"/>
        <v>2.25</v>
      </c>
      <c r="AG193" s="93">
        <f t="shared" si="80"/>
        <v>10.8</v>
      </c>
      <c r="AH193" s="93">
        <f t="shared" si="81"/>
        <v>4.5</v>
      </c>
      <c r="AI193" s="93">
        <f t="shared" si="82"/>
        <v>7.4</v>
      </c>
      <c r="AJ193" s="93">
        <f t="shared" si="83"/>
        <v>2.5</v>
      </c>
      <c r="AK193" s="93">
        <f t="shared" si="84"/>
        <v>7.3</v>
      </c>
      <c r="AN193" s="93">
        <f t="shared" si="85"/>
        <v>8.1999999999999993</v>
      </c>
      <c r="AO193" s="91">
        <v>15.5</v>
      </c>
      <c r="AP193" s="91">
        <v>0</v>
      </c>
      <c r="AQ193" s="91">
        <v>0</v>
      </c>
      <c r="AR193" s="91">
        <v>0</v>
      </c>
      <c r="AS193" s="91">
        <v>25.5</v>
      </c>
      <c r="AT193" s="92"/>
      <c r="AV193" s="93">
        <f t="shared" si="86"/>
        <v>4.0999999999999996</v>
      </c>
      <c r="AW193" s="91">
        <v>0.5</v>
      </c>
      <c r="AX193" s="91">
        <v>0</v>
      </c>
      <c r="AY193" s="91">
        <v>0</v>
      </c>
      <c r="AZ193" s="91">
        <v>0</v>
      </c>
      <c r="BA193" s="91">
        <v>20</v>
      </c>
      <c r="BB193" s="92"/>
      <c r="BD193" s="93">
        <f t="shared" si="87"/>
        <v>6</v>
      </c>
      <c r="BE193" s="91">
        <v>7.5</v>
      </c>
      <c r="BF193" s="91">
        <v>0</v>
      </c>
      <c r="BG193" s="91">
        <v>0</v>
      </c>
      <c r="BH193" s="91">
        <v>0</v>
      </c>
      <c r="BI193" s="91">
        <v>22.5</v>
      </c>
      <c r="BJ193" s="92"/>
      <c r="BL193" s="93">
        <f t="shared" si="88"/>
        <v>10.9</v>
      </c>
      <c r="BM193" s="91">
        <v>27</v>
      </c>
      <c r="BN193" s="91">
        <v>0</v>
      </c>
      <c r="BO193" s="91">
        <v>0</v>
      </c>
      <c r="BP193" s="91">
        <v>0</v>
      </c>
      <c r="BQ193" s="91">
        <v>27.5</v>
      </c>
      <c r="BR193" s="92"/>
      <c r="BT193" s="93">
        <f t="shared" si="89"/>
        <v>2.25</v>
      </c>
      <c r="BU193" s="91">
        <v>9</v>
      </c>
      <c r="BV193" s="91">
        <v>0</v>
      </c>
      <c r="BW193" s="91">
        <v>0</v>
      </c>
      <c r="BX193" s="91">
        <v>0</v>
      </c>
      <c r="BZ193" s="92"/>
      <c r="CB193" s="93">
        <f t="shared" si="90"/>
        <v>10.8</v>
      </c>
      <c r="CC193" s="91">
        <v>12.5</v>
      </c>
      <c r="CD193" s="91">
        <v>0</v>
      </c>
      <c r="CE193" s="91">
        <v>0</v>
      </c>
      <c r="CF193" s="91">
        <v>0</v>
      </c>
      <c r="CG193" s="91">
        <v>41.5</v>
      </c>
      <c r="CJ193" s="93">
        <f t="shared" si="91"/>
        <v>4.5</v>
      </c>
      <c r="CL193" s="91">
        <v>0</v>
      </c>
      <c r="CM193" s="91">
        <v>0</v>
      </c>
      <c r="CN193" s="91">
        <v>0</v>
      </c>
      <c r="CO193" s="91">
        <v>18</v>
      </c>
      <c r="CR193" s="93">
        <f t="shared" si="92"/>
        <v>7.4</v>
      </c>
      <c r="CS193" s="91">
        <v>0</v>
      </c>
      <c r="CT193" s="91">
        <v>0</v>
      </c>
      <c r="CU193" s="91">
        <v>0</v>
      </c>
      <c r="CV193" s="91">
        <v>0</v>
      </c>
      <c r="CW193" s="91">
        <v>37</v>
      </c>
      <c r="CZ193" s="93">
        <f t="shared" si="93"/>
        <v>2.5</v>
      </c>
      <c r="DA193" s="91">
        <v>0</v>
      </c>
      <c r="DB193" s="91">
        <v>0</v>
      </c>
      <c r="DC193" s="91">
        <v>0</v>
      </c>
      <c r="DD193" s="91">
        <v>0</v>
      </c>
      <c r="DE193" s="91">
        <v>12.5</v>
      </c>
      <c r="DH193" s="93">
        <f t="shared" si="94"/>
        <v>7.3</v>
      </c>
      <c r="DI193" s="91">
        <v>6</v>
      </c>
      <c r="DJ193" s="91">
        <v>0</v>
      </c>
      <c r="DK193" s="91">
        <v>0</v>
      </c>
      <c r="DL193" s="91">
        <v>0</v>
      </c>
      <c r="DM193" s="91">
        <v>30.5</v>
      </c>
    </row>
    <row r="194" spans="3:117">
      <c r="C194" s="92">
        <f t="shared" si="95"/>
        <v>45850</v>
      </c>
      <c r="D194" s="93">
        <f t="shared" ref="D194:D257" si="96">INDEX(AB194:AK194,,MATCH($A$14,$AB$1:$AK$1,FALSE))</f>
        <v>7.5</v>
      </c>
      <c r="E194" s="93">
        <f t="shared" ref="E194:K257" si="97">IF($D194&gt;E$1,$D194,"")</f>
        <v>7.5</v>
      </c>
      <c r="F194" s="93" t="str">
        <f t="shared" si="97"/>
        <v/>
      </c>
      <c r="G194" s="93" t="str">
        <f t="shared" si="97"/>
        <v/>
      </c>
      <c r="H194" s="93" t="str">
        <f t="shared" si="97"/>
        <v/>
      </c>
      <c r="I194" s="93" t="str">
        <f t="shared" si="97"/>
        <v/>
      </c>
      <c r="J194" s="93" t="str">
        <f t="shared" si="97"/>
        <v/>
      </c>
      <c r="K194" s="93" t="str">
        <f t="shared" si="97"/>
        <v/>
      </c>
      <c r="L194" s="93" t="str">
        <f t="shared" ref="L194:L257" si="98">IF(COUNT(E194:K194)=0,0,"")</f>
        <v/>
      </c>
      <c r="M194" s="93">
        <f t="shared" ref="M194:M257" si="99">IF(COUNT(E194:K194)=1,1,"")</f>
        <v>1</v>
      </c>
      <c r="N194" s="93" t="str">
        <f t="shared" ref="N194:N257" si="100">IF(COUNT(E194:K194)=2,2,"")</f>
        <v/>
      </c>
      <c r="O194" s="93" t="str">
        <f t="shared" ref="O194:O257" si="101">IF(COUNT(E194:K194)=3,3,"")</f>
        <v/>
      </c>
      <c r="P194" s="93" t="str">
        <f t="shared" ref="P194:P257" si="102">IF(COUNT(E194:K194)=4,4,"")</f>
        <v/>
      </c>
      <c r="Q194" s="93" t="str">
        <f t="shared" ref="Q194:Q257" si="103">IF(COUNT(E194:K194)=5,5,"")</f>
        <v/>
      </c>
      <c r="R194" s="93" t="str">
        <f t="shared" ref="R194:R257" si="104">IF(COUNT(E194:K194)=7,7,"")</f>
        <v/>
      </c>
      <c r="S194" s="93">
        <f t="shared" ref="S194:S257" si="105">SUM(L194:R194)</f>
        <v>1</v>
      </c>
      <c r="T194" s="91">
        <f t="shared" ref="T194:T257" si="106">INDEX($L$372:$R$372,MATCH(S194,$L$368:$R$368,FALSE))</f>
        <v>0</v>
      </c>
      <c r="AB194" s="93">
        <f t="shared" ref="AB194:AB257" si="107">AN194</f>
        <v>5.3</v>
      </c>
      <c r="AC194" s="93">
        <f t="shared" ref="AC194:AC257" si="108">AV194</f>
        <v>9.5</v>
      </c>
      <c r="AD194" s="93">
        <f t="shared" ref="AD194:AD257" si="109">BD194</f>
        <v>9.9</v>
      </c>
      <c r="AE194" s="93">
        <f t="shared" ref="AE194:AE257" si="110">BL194</f>
        <v>10</v>
      </c>
      <c r="AF194" s="93">
        <f t="shared" ref="AF194:AF257" si="111">BT194</f>
        <v>2.5</v>
      </c>
      <c r="AG194" s="93">
        <f t="shared" ref="AG194:AG257" si="112">CB194</f>
        <v>13.8</v>
      </c>
      <c r="AH194" s="93">
        <f t="shared" ref="AH194:AH257" si="113">CJ194</f>
        <v>7.5</v>
      </c>
      <c r="AI194" s="93">
        <f t="shared" ref="AI194:AI257" si="114">CR194</f>
        <v>2.1</v>
      </c>
      <c r="AJ194" s="93">
        <f t="shared" ref="AJ194:AJ257" si="115">CZ194</f>
        <v>5.7</v>
      </c>
      <c r="AK194" s="93">
        <f t="shared" ref="AK194:AK257" si="116">DH194</f>
        <v>12.7</v>
      </c>
      <c r="AN194" s="93">
        <f t="shared" ref="AN194:AN257" si="117">AVERAGE(AO194:AS194)</f>
        <v>5.3</v>
      </c>
      <c r="AO194" s="91">
        <v>4</v>
      </c>
      <c r="AP194" s="91">
        <v>0</v>
      </c>
      <c r="AQ194" s="91">
        <v>0</v>
      </c>
      <c r="AR194" s="91">
        <v>0</v>
      </c>
      <c r="AS194" s="91">
        <v>22.5</v>
      </c>
      <c r="AT194" s="92"/>
      <c r="AV194" s="93">
        <f t="shared" ref="AV194:AV257" si="118">AVERAGE(AW194:BA194)</f>
        <v>9.5</v>
      </c>
      <c r="AW194" s="91">
        <v>1</v>
      </c>
      <c r="AX194" s="91">
        <v>0.5</v>
      </c>
      <c r="AY194" s="91">
        <v>20.5</v>
      </c>
      <c r="AZ194" s="91">
        <v>4</v>
      </c>
      <c r="BA194" s="91">
        <v>21.5</v>
      </c>
      <c r="BB194" s="92"/>
      <c r="BD194" s="93">
        <f t="shared" ref="BD194:BD257" si="119">AVERAGE(BE194:BI194)</f>
        <v>9.9</v>
      </c>
      <c r="BE194" s="91">
        <v>2</v>
      </c>
      <c r="BF194" s="91">
        <v>0.5</v>
      </c>
      <c r="BG194" s="91">
        <v>13.5</v>
      </c>
      <c r="BH194" s="91">
        <v>0</v>
      </c>
      <c r="BI194" s="91">
        <v>33.5</v>
      </c>
      <c r="BJ194" s="92"/>
      <c r="BL194" s="93">
        <f t="shared" ref="BL194:BL257" si="120">AVERAGE(BM194:BQ194)</f>
        <v>10</v>
      </c>
      <c r="BM194" s="91">
        <v>7</v>
      </c>
      <c r="BN194" s="91">
        <v>1</v>
      </c>
      <c r="BO194" s="91">
        <v>14</v>
      </c>
      <c r="BP194" s="91">
        <v>0</v>
      </c>
      <c r="BQ194" s="91">
        <v>28</v>
      </c>
      <c r="BR194" s="92"/>
      <c r="BT194" s="93">
        <f t="shared" ref="BT194:BT257" si="121">AVERAGE(BU194:BY194)</f>
        <v>2.5</v>
      </c>
      <c r="BU194" s="91">
        <v>3</v>
      </c>
      <c r="BV194" s="91">
        <v>0.5</v>
      </c>
      <c r="BW194" s="91">
        <v>3.5</v>
      </c>
      <c r="BX194" s="91">
        <v>3</v>
      </c>
      <c r="BZ194" s="92"/>
      <c r="CB194" s="93">
        <f t="shared" ref="CB194:CB257" si="122">AVERAGE(CC194:CG194)</f>
        <v>13.8</v>
      </c>
      <c r="CC194" s="91">
        <v>2.5</v>
      </c>
      <c r="CD194" s="91">
        <v>4</v>
      </c>
      <c r="CE194" s="91">
        <v>2.5</v>
      </c>
      <c r="CF194" s="91">
        <v>3.5</v>
      </c>
      <c r="CG194" s="91">
        <v>56.5</v>
      </c>
      <c r="CJ194" s="93">
        <f t="shared" ref="CJ194:CJ257" si="123">AVERAGE(CK194:CO194)</f>
        <v>7.5</v>
      </c>
      <c r="CL194" s="91">
        <v>0.5</v>
      </c>
      <c r="CM194" s="91">
        <v>3.5</v>
      </c>
      <c r="CN194" s="91">
        <v>0.5</v>
      </c>
      <c r="CO194" s="91">
        <v>25.5</v>
      </c>
      <c r="CR194" s="93">
        <f t="shared" ref="CR194:CR257" si="124">AVERAGE(CS194:CW194)</f>
        <v>2.1</v>
      </c>
      <c r="CS194" s="91">
        <v>0</v>
      </c>
      <c r="CT194" s="91">
        <v>0</v>
      </c>
      <c r="CU194" s="91">
        <v>8</v>
      </c>
      <c r="CV194" s="91">
        <v>0</v>
      </c>
      <c r="CW194" s="91">
        <v>2.5</v>
      </c>
      <c r="CZ194" s="93">
        <f t="shared" ref="CZ194:CZ257" si="125">AVERAGE(DA194:DE194)</f>
        <v>5.7</v>
      </c>
      <c r="DA194" s="91">
        <v>12</v>
      </c>
      <c r="DB194" s="91">
        <v>3</v>
      </c>
      <c r="DC194" s="91">
        <v>6.5</v>
      </c>
      <c r="DD194" s="91">
        <v>1</v>
      </c>
      <c r="DE194" s="91">
        <v>6</v>
      </c>
      <c r="DH194" s="93">
        <f t="shared" ref="DH194:DH257" si="126">AVERAGE(DI194:DM194)</f>
        <v>12.7</v>
      </c>
      <c r="DI194" s="91">
        <v>8.5</v>
      </c>
      <c r="DJ194" s="91">
        <v>6.5</v>
      </c>
      <c r="DK194" s="91">
        <v>28.5</v>
      </c>
      <c r="DL194" s="91">
        <v>5</v>
      </c>
      <c r="DM194" s="91">
        <v>15</v>
      </c>
    </row>
    <row r="195" spans="3:117">
      <c r="C195" s="92">
        <f t="shared" ref="C195:C258" si="127">C194+1</f>
        <v>45851</v>
      </c>
      <c r="D195" s="93">
        <f t="shared" si="96"/>
        <v>1.125</v>
      </c>
      <c r="E195" s="93">
        <f t="shared" si="97"/>
        <v>1.125</v>
      </c>
      <c r="F195" s="93" t="str">
        <f t="shared" si="97"/>
        <v/>
      </c>
      <c r="G195" s="93" t="str">
        <f t="shared" si="97"/>
        <v/>
      </c>
      <c r="H195" s="93" t="str">
        <f t="shared" si="97"/>
        <v/>
      </c>
      <c r="I195" s="93" t="str">
        <f t="shared" si="97"/>
        <v/>
      </c>
      <c r="J195" s="93" t="str">
        <f t="shared" si="97"/>
        <v/>
      </c>
      <c r="K195" s="93" t="str">
        <f t="shared" si="97"/>
        <v/>
      </c>
      <c r="L195" s="93" t="str">
        <f t="shared" si="98"/>
        <v/>
      </c>
      <c r="M195" s="93">
        <f t="shared" si="99"/>
        <v>1</v>
      </c>
      <c r="N195" s="93" t="str">
        <f t="shared" si="100"/>
        <v/>
      </c>
      <c r="O195" s="93" t="str">
        <f t="shared" si="101"/>
        <v/>
      </c>
      <c r="P195" s="93" t="str">
        <f t="shared" si="102"/>
        <v/>
      </c>
      <c r="Q195" s="93" t="str">
        <f t="shared" si="103"/>
        <v/>
      </c>
      <c r="R195" s="93" t="str">
        <f t="shared" si="104"/>
        <v/>
      </c>
      <c r="S195" s="93">
        <f t="shared" si="105"/>
        <v>1</v>
      </c>
      <c r="T195" s="91">
        <f t="shared" si="106"/>
        <v>0</v>
      </c>
      <c r="AB195" s="93">
        <f t="shared" si="107"/>
        <v>11.7</v>
      </c>
      <c r="AC195" s="93">
        <f t="shared" si="108"/>
        <v>13.4</v>
      </c>
      <c r="AD195" s="93">
        <f t="shared" si="109"/>
        <v>9.9</v>
      </c>
      <c r="AE195" s="93">
        <f t="shared" si="110"/>
        <v>9.1</v>
      </c>
      <c r="AF195" s="93">
        <f t="shared" si="111"/>
        <v>37.625</v>
      </c>
      <c r="AG195" s="93">
        <f t="shared" si="112"/>
        <v>38.200000000000003</v>
      </c>
      <c r="AH195" s="93">
        <f t="shared" si="113"/>
        <v>1.125</v>
      </c>
      <c r="AI195" s="93">
        <f t="shared" si="114"/>
        <v>8.3000000000000007</v>
      </c>
      <c r="AJ195" s="93">
        <f t="shared" si="115"/>
        <v>7.3</v>
      </c>
      <c r="AK195" s="93">
        <f t="shared" si="116"/>
        <v>18.600000000000001</v>
      </c>
      <c r="AN195" s="93">
        <f t="shared" si="117"/>
        <v>11.7</v>
      </c>
      <c r="AO195" s="91">
        <v>46.5</v>
      </c>
      <c r="AP195" s="91">
        <v>0</v>
      </c>
      <c r="AQ195" s="91">
        <v>10</v>
      </c>
      <c r="AR195" s="91">
        <v>2</v>
      </c>
      <c r="AS195" s="91">
        <v>0</v>
      </c>
      <c r="AT195" s="92"/>
      <c r="AV195" s="93">
        <f t="shared" si="118"/>
        <v>13.4</v>
      </c>
      <c r="AW195" s="91">
        <v>35</v>
      </c>
      <c r="AX195" s="91">
        <v>4.5</v>
      </c>
      <c r="AY195" s="91">
        <v>26</v>
      </c>
      <c r="AZ195" s="91">
        <v>1.5</v>
      </c>
      <c r="BA195" s="91">
        <v>0</v>
      </c>
      <c r="BB195" s="92"/>
      <c r="BD195" s="93">
        <f t="shared" si="119"/>
        <v>9.9</v>
      </c>
      <c r="BE195" s="91">
        <v>40.5</v>
      </c>
      <c r="BF195" s="91">
        <v>1</v>
      </c>
      <c r="BG195" s="91">
        <v>4.5</v>
      </c>
      <c r="BH195" s="91">
        <v>3</v>
      </c>
      <c r="BI195" s="91">
        <v>0.5</v>
      </c>
      <c r="BJ195" s="92"/>
      <c r="BL195" s="93">
        <f t="shared" si="120"/>
        <v>9.1</v>
      </c>
      <c r="BM195" s="91">
        <v>38</v>
      </c>
      <c r="BN195" s="91">
        <v>0.5</v>
      </c>
      <c r="BO195" s="91">
        <v>1</v>
      </c>
      <c r="BP195" s="91">
        <v>6</v>
      </c>
      <c r="BQ195" s="91">
        <v>0</v>
      </c>
      <c r="BR195" s="92"/>
      <c r="BT195" s="93">
        <f t="shared" si="121"/>
        <v>37.625</v>
      </c>
      <c r="BU195" s="91">
        <v>68.5</v>
      </c>
      <c r="BV195" s="91">
        <v>19.5</v>
      </c>
      <c r="BW195" s="91">
        <v>0.5</v>
      </c>
      <c r="BX195" s="91">
        <v>62</v>
      </c>
      <c r="BZ195" s="92"/>
      <c r="CB195" s="93">
        <f t="shared" si="122"/>
        <v>38.200000000000003</v>
      </c>
      <c r="CC195" s="91">
        <v>84</v>
      </c>
      <c r="CD195" s="91">
        <v>14</v>
      </c>
      <c r="CE195" s="91">
        <v>14</v>
      </c>
      <c r="CF195" s="91">
        <v>79</v>
      </c>
      <c r="CG195" s="91">
        <v>0</v>
      </c>
      <c r="CJ195" s="93">
        <f t="shared" si="123"/>
        <v>1.125</v>
      </c>
      <c r="CL195" s="91">
        <v>0.5</v>
      </c>
      <c r="CM195" s="91">
        <v>2</v>
      </c>
      <c r="CN195" s="91">
        <v>1.5</v>
      </c>
      <c r="CO195" s="91">
        <v>0.5</v>
      </c>
      <c r="CR195" s="93">
        <f t="shared" si="124"/>
        <v>8.3000000000000007</v>
      </c>
      <c r="CS195" s="91">
        <v>35</v>
      </c>
      <c r="CT195" s="91">
        <v>0.5</v>
      </c>
      <c r="CU195" s="91">
        <v>6</v>
      </c>
      <c r="CV195" s="91">
        <v>0</v>
      </c>
      <c r="CW195" s="91">
        <v>0</v>
      </c>
      <c r="CZ195" s="93">
        <f t="shared" si="125"/>
        <v>7.3</v>
      </c>
      <c r="DA195" s="91">
        <v>27</v>
      </c>
      <c r="DB195" s="91">
        <v>0</v>
      </c>
      <c r="DC195" s="91">
        <v>0</v>
      </c>
      <c r="DD195" s="91">
        <v>9.5</v>
      </c>
      <c r="DE195" s="91">
        <v>0</v>
      </c>
      <c r="DH195" s="93">
        <f t="shared" si="126"/>
        <v>18.600000000000001</v>
      </c>
      <c r="DI195" s="91">
        <v>82.5</v>
      </c>
      <c r="DJ195" s="91">
        <v>1.5</v>
      </c>
      <c r="DK195" s="91">
        <v>0</v>
      </c>
      <c r="DL195" s="91">
        <v>9</v>
      </c>
      <c r="DM195" s="91">
        <v>0</v>
      </c>
    </row>
    <row r="196" spans="3:117">
      <c r="C196" s="92">
        <f t="shared" si="127"/>
        <v>45852</v>
      </c>
      <c r="D196" s="93">
        <f t="shared" si="96"/>
        <v>1.375</v>
      </c>
      <c r="E196" s="93">
        <f t="shared" si="97"/>
        <v>1.375</v>
      </c>
      <c r="F196" s="93" t="str">
        <f t="shared" si="97"/>
        <v/>
      </c>
      <c r="G196" s="93" t="str">
        <f t="shared" si="97"/>
        <v/>
      </c>
      <c r="H196" s="93" t="str">
        <f t="shared" si="97"/>
        <v/>
      </c>
      <c r="I196" s="93" t="str">
        <f t="shared" si="97"/>
        <v/>
      </c>
      <c r="J196" s="93" t="str">
        <f t="shared" si="97"/>
        <v/>
      </c>
      <c r="K196" s="93" t="str">
        <f t="shared" si="97"/>
        <v/>
      </c>
      <c r="L196" s="93" t="str">
        <f t="shared" si="98"/>
        <v/>
      </c>
      <c r="M196" s="93">
        <f t="shared" si="99"/>
        <v>1</v>
      </c>
      <c r="N196" s="93" t="str">
        <f t="shared" si="100"/>
        <v/>
      </c>
      <c r="O196" s="93" t="str">
        <f t="shared" si="101"/>
        <v/>
      </c>
      <c r="P196" s="93" t="str">
        <f t="shared" si="102"/>
        <v/>
      </c>
      <c r="Q196" s="93" t="str">
        <f t="shared" si="103"/>
        <v/>
      </c>
      <c r="R196" s="93" t="str">
        <f t="shared" si="104"/>
        <v/>
      </c>
      <c r="S196" s="93">
        <f t="shared" si="105"/>
        <v>1</v>
      </c>
      <c r="T196" s="91">
        <f t="shared" si="106"/>
        <v>0</v>
      </c>
      <c r="AB196" s="93">
        <f t="shared" si="107"/>
        <v>2.7</v>
      </c>
      <c r="AC196" s="93">
        <f t="shared" si="108"/>
        <v>11.8</v>
      </c>
      <c r="AD196" s="93">
        <f t="shared" si="109"/>
        <v>3.1</v>
      </c>
      <c r="AE196" s="93">
        <f t="shared" si="110"/>
        <v>2.8</v>
      </c>
      <c r="AF196" s="93">
        <f t="shared" si="111"/>
        <v>6.5</v>
      </c>
      <c r="AG196" s="93">
        <f t="shared" si="112"/>
        <v>15.4</v>
      </c>
      <c r="AH196" s="93">
        <f t="shared" si="113"/>
        <v>1.375</v>
      </c>
      <c r="AI196" s="93">
        <f t="shared" si="114"/>
        <v>6.1</v>
      </c>
      <c r="AJ196" s="93">
        <f t="shared" si="115"/>
        <v>3.3</v>
      </c>
      <c r="AK196" s="93">
        <f t="shared" si="116"/>
        <v>3.8</v>
      </c>
      <c r="AN196" s="93">
        <f t="shared" si="117"/>
        <v>2.7</v>
      </c>
      <c r="AO196" s="91">
        <v>1</v>
      </c>
      <c r="AP196" s="91">
        <v>0</v>
      </c>
      <c r="AQ196" s="91">
        <v>0.5</v>
      </c>
      <c r="AR196" s="91">
        <v>6</v>
      </c>
      <c r="AS196" s="91">
        <v>6</v>
      </c>
      <c r="AT196" s="92"/>
      <c r="AV196" s="93">
        <f t="shared" si="118"/>
        <v>11.8</v>
      </c>
      <c r="AW196" s="91">
        <v>1</v>
      </c>
      <c r="AX196" s="91">
        <v>0</v>
      </c>
      <c r="AY196" s="91">
        <v>2.5</v>
      </c>
      <c r="AZ196" s="91">
        <v>53.5</v>
      </c>
      <c r="BA196" s="91">
        <v>2</v>
      </c>
      <c r="BB196" s="92"/>
      <c r="BD196" s="93">
        <f t="shared" si="119"/>
        <v>3.1</v>
      </c>
      <c r="BE196" s="91">
        <v>1</v>
      </c>
      <c r="BF196" s="91">
        <v>0</v>
      </c>
      <c r="BG196" s="91">
        <v>1.5</v>
      </c>
      <c r="BH196" s="91">
        <v>7</v>
      </c>
      <c r="BI196" s="91">
        <v>6</v>
      </c>
      <c r="BJ196" s="92"/>
      <c r="BL196" s="93">
        <f t="shared" si="120"/>
        <v>2.8</v>
      </c>
      <c r="BM196" s="91">
        <v>1</v>
      </c>
      <c r="BN196" s="91">
        <v>0</v>
      </c>
      <c r="BO196" s="91">
        <v>3</v>
      </c>
      <c r="BP196" s="91">
        <v>5</v>
      </c>
      <c r="BQ196" s="91">
        <v>5</v>
      </c>
      <c r="BR196" s="92"/>
      <c r="BT196" s="93">
        <f t="shared" si="121"/>
        <v>6.5</v>
      </c>
      <c r="BU196" s="91">
        <v>0</v>
      </c>
      <c r="BV196" s="91">
        <v>0</v>
      </c>
      <c r="BW196" s="91">
        <v>23.5</v>
      </c>
      <c r="BX196" s="91">
        <v>2.5</v>
      </c>
      <c r="BZ196" s="92"/>
      <c r="CB196" s="93">
        <f t="shared" si="122"/>
        <v>15.4</v>
      </c>
      <c r="CC196" s="91">
        <v>2.5</v>
      </c>
      <c r="CD196" s="91">
        <v>0.5</v>
      </c>
      <c r="CE196" s="91">
        <v>34</v>
      </c>
      <c r="CF196" s="91">
        <v>23.5</v>
      </c>
      <c r="CG196" s="91">
        <v>16.5</v>
      </c>
      <c r="CJ196" s="93">
        <f t="shared" si="123"/>
        <v>1.375</v>
      </c>
      <c r="CL196" s="91">
        <v>0</v>
      </c>
      <c r="CM196" s="91">
        <v>0.5</v>
      </c>
      <c r="CN196" s="91">
        <v>0</v>
      </c>
      <c r="CO196" s="91">
        <v>5</v>
      </c>
      <c r="CR196" s="93">
        <f t="shared" si="124"/>
        <v>6.1</v>
      </c>
      <c r="CS196" s="91">
        <v>12.5</v>
      </c>
      <c r="CT196" s="91">
        <v>0</v>
      </c>
      <c r="CU196" s="91">
        <v>12.5</v>
      </c>
      <c r="CV196" s="91">
        <v>1.5</v>
      </c>
      <c r="CW196" s="91">
        <v>4</v>
      </c>
      <c r="CZ196" s="93">
        <f t="shared" si="125"/>
        <v>3.3</v>
      </c>
      <c r="DA196" s="91">
        <v>4</v>
      </c>
      <c r="DB196" s="91">
        <v>0</v>
      </c>
      <c r="DC196" s="91">
        <v>8</v>
      </c>
      <c r="DD196" s="91">
        <v>0</v>
      </c>
      <c r="DE196" s="91">
        <v>4.5</v>
      </c>
      <c r="DH196" s="93">
        <f t="shared" si="126"/>
        <v>3.8</v>
      </c>
      <c r="DI196" s="91">
        <v>1.5</v>
      </c>
      <c r="DJ196" s="91">
        <v>0</v>
      </c>
      <c r="DK196" s="91">
        <v>6.5</v>
      </c>
      <c r="DL196" s="91">
        <v>0.5</v>
      </c>
      <c r="DM196" s="91">
        <v>10.5</v>
      </c>
    </row>
    <row r="197" spans="3:117">
      <c r="C197" s="92">
        <f t="shared" si="127"/>
        <v>45853</v>
      </c>
      <c r="D197" s="93">
        <f t="shared" si="96"/>
        <v>29.375</v>
      </c>
      <c r="E197" s="93">
        <f t="shared" si="97"/>
        <v>29.375</v>
      </c>
      <c r="F197" s="93">
        <f t="shared" si="97"/>
        <v>29.375</v>
      </c>
      <c r="G197" s="93">
        <f t="shared" si="97"/>
        <v>29.375</v>
      </c>
      <c r="H197" s="93" t="str">
        <f t="shared" si="97"/>
        <v/>
      </c>
      <c r="I197" s="93" t="str">
        <f t="shared" si="97"/>
        <v/>
      </c>
      <c r="J197" s="93" t="str">
        <f t="shared" si="97"/>
        <v/>
      </c>
      <c r="K197" s="93" t="str">
        <f t="shared" si="97"/>
        <v/>
      </c>
      <c r="L197" s="93" t="str">
        <f t="shared" si="98"/>
        <v/>
      </c>
      <c r="M197" s="93" t="str">
        <f t="shared" si="99"/>
        <v/>
      </c>
      <c r="N197" s="93" t="str">
        <f t="shared" si="100"/>
        <v/>
      </c>
      <c r="O197" s="93">
        <f t="shared" si="101"/>
        <v>3</v>
      </c>
      <c r="P197" s="93" t="str">
        <f t="shared" si="102"/>
        <v/>
      </c>
      <c r="Q197" s="93" t="str">
        <f t="shared" si="103"/>
        <v/>
      </c>
      <c r="R197" s="93" t="str">
        <f t="shared" si="104"/>
        <v/>
      </c>
      <c r="S197" s="93">
        <f t="shared" si="105"/>
        <v>3</v>
      </c>
      <c r="T197" s="91">
        <f t="shared" si="106"/>
        <v>6.7001695421209581e-002</v>
      </c>
      <c r="AB197" s="93">
        <f t="shared" si="107"/>
        <v>11.7</v>
      </c>
      <c r="AC197" s="93">
        <f t="shared" si="108"/>
        <v>10.9</v>
      </c>
      <c r="AD197" s="93">
        <f t="shared" si="109"/>
        <v>16</v>
      </c>
      <c r="AE197" s="93">
        <f t="shared" si="110"/>
        <v>13</v>
      </c>
      <c r="AF197" s="93">
        <f t="shared" si="111"/>
        <v>5</v>
      </c>
      <c r="AG197" s="93">
        <f t="shared" si="112"/>
        <v>14.6</v>
      </c>
      <c r="AH197" s="93">
        <f t="shared" si="113"/>
        <v>29.375</v>
      </c>
      <c r="AI197" s="93">
        <f t="shared" si="114"/>
        <v>38.9</v>
      </c>
      <c r="AJ197" s="93">
        <f t="shared" si="115"/>
        <v>17.100000000000001</v>
      </c>
      <c r="AK197" s="93">
        <f t="shared" si="116"/>
        <v>21.7</v>
      </c>
      <c r="AN197" s="93">
        <f t="shared" si="117"/>
        <v>11.7</v>
      </c>
      <c r="AO197" s="91">
        <v>2</v>
      </c>
      <c r="AP197" s="91">
        <v>0</v>
      </c>
      <c r="AQ197" s="91">
        <v>30.5</v>
      </c>
      <c r="AR197" s="91">
        <v>4</v>
      </c>
      <c r="AS197" s="91">
        <v>22</v>
      </c>
      <c r="AT197" s="92"/>
      <c r="AV197" s="93">
        <f t="shared" si="118"/>
        <v>10.9</v>
      </c>
      <c r="AW197" s="91">
        <v>4.5</v>
      </c>
      <c r="AX197" s="91">
        <v>0</v>
      </c>
      <c r="AY197" s="91">
        <v>26.5</v>
      </c>
      <c r="AZ197" s="91">
        <v>12</v>
      </c>
      <c r="BA197" s="91">
        <v>11.5</v>
      </c>
      <c r="BB197" s="92"/>
      <c r="BD197" s="93">
        <f t="shared" si="119"/>
        <v>16</v>
      </c>
      <c r="BE197" s="91">
        <v>0.5</v>
      </c>
      <c r="BF197" s="91">
        <v>1</v>
      </c>
      <c r="BG197" s="91">
        <v>49.5</v>
      </c>
      <c r="BH197" s="91">
        <v>9</v>
      </c>
      <c r="BI197" s="91">
        <v>20</v>
      </c>
      <c r="BJ197" s="92"/>
      <c r="BL197" s="93">
        <f t="shared" si="120"/>
        <v>13</v>
      </c>
      <c r="BM197" s="91">
        <v>1</v>
      </c>
      <c r="BN197" s="91">
        <v>0</v>
      </c>
      <c r="BO197" s="91">
        <v>36.5</v>
      </c>
      <c r="BP197" s="91">
        <v>1.5</v>
      </c>
      <c r="BQ197" s="91">
        <v>26</v>
      </c>
      <c r="BR197" s="92"/>
      <c r="BT197" s="93">
        <f t="shared" si="121"/>
        <v>5</v>
      </c>
      <c r="BU197" s="91">
        <v>2</v>
      </c>
      <c r="BV197" s="91">
        <v>0.5</v>
      </c>
      <c r="BW197" s="91">
        <v>16</v>
      </c>
      <c r="BX197" s="91">
        <v>1.5</v>
      </c>
      <c r="BZ197" s="92"/>
      <c r="CB197" s="93">
        <f t="shared" si="122"/>
        <v>14.6</v>
      </c>
      <c r="CC197" s="91">
        <v>0</v>
      </c>
      <c r="CD197" s="91">
        <v>0</v>
      </c>
      <c r="CE197" s="91">
        <v>28.5</v>
      </c>
      <c r="CF197" s="91">
        <v>0</v>
      </c>
      <c r="CG197" s="91">
        <v>44.5</v>
      </c>
      <c r="CJ197" s="93">
        <f t="shared" si="123"/>
        <v>29.375</v>
      </c>
      <c r="CL197" s="91">
        <v>1.5</v>
      </c>
      <c r="CM197" s="91">
        <v>69</v>
      </c>
      <c r="CN197" s="91">
        <v>1.5</v>
      </c>
      <c r="CO197" s="91">
        <v>45.5</v>
      </c>
      <c r="CR197" s="93">
        <f t="shared" si="124"/>
        <v>38.9</v>
      </c>
      <c r="CS197" s="91">
        <v>11.5</v>
      </c>
      <c r="CT197" s="91">
        <v>0</v>
      </c>
      <c r="CU197" s="91">
        <v>101.5</v>
      </c>
      <c r="CV197" s="91">
        <v>2.5</v>
      </c>
      <c r="CW197" s="91">
        <v>79</v>
      </c>
      <c r="CZ197" s="93">
        <f t="shared" si="125"/>
        <v>17.100000000000001</v>
      </c>
      <c r="DA197" s="91">
        <v>5.5</v>
      </c>
      <c r="DB197" s="91">
        <v>0.5</v>
      </c>
      <c r="DC197" s="91">
        <v>44.5</v>
      </c>
      <c r="DD197" s="91">
        <v>0</v>
      </c>
      <c r="DE197" s="91">
        <v>35</v>
      </c>
      <c r="DH197" s="93">
        <f t="shared" si="126"/>
        <v>21.7</v>
      </c>
      <c r="DI197" s="91">
        <v>0</v>
      </c>
      <c r="DJ197" s="91">
        <v>13.5</v>
      </c>
      <c r="DK197" s="91">
        <v>55</v>
      </c>
      <c r="DL197" s="91">
        <v>0</v>
      </c>
      <c r="DM197" s="91">
        <v>40</v>
      </c>
    </row>
    <row r="198" spans="3:117">
      <c r="C198" s="92">
        <f t="shared" si="127"/>
        <v>45854</v>
      </c>
      <c r="D198" s="93">
        <f t="shared" si="96"/>
        <v>12.875</v>
      </c>
      <c r="E198" s="93">
        <f t="shared" si="97"/>
        <v>12.875</v>
      </c>
      <c r="F198" s="93">
        <f t="shared" si="97"/>
        <v>12.875</v>
      </c>
      <c r="G198" s="93" t="str">
        <f t="shared" si="97"/>
        <v/>
      </c>
      <c r="H198" s="93" t="str">
        <f t="shared" si="97"/>
        <v/>
      </c>
      <c r="I198" s="93" t="str">
        <f t="shared" si="97"/>
        <v/>
      </c>
      <c r="J198" s="93" t="str">
        <f t="shared" si="97"/>
        <v/>
      </c>
      <c r="K198" s="93" t="str">
        <f t="shared" si="97"/>
        <v/>
      </c>
      <c r="L198" s="93" t="str">
        <f t="shared" si="98"/>
        <v/>
      </c>
      <c r="M198" s="93" t="str">
        <f t="shared" si="99"/>
        <v/>
      </c>
      <c r="N198" s="93">
        <f t="shared" si="100"/>
        <v>2</v>
      </c>
      <c r="O198" s="93" t="str">
        <f t="shared" si="101"/>
        <v/>
      </c>
      <c r="P198" s="93" t="str">
        <f t="shared" si="102"/>
        <v/>
      </c>
      <c r="Q198" s="93" t="str">
        <f t="shared" si="103"/>
        <v/>
      </c>
      <c r="R198" s="93" t="str">
        <f t="shared" si="104"/>
        <v/>
      </c>
      <c r="S198" s="93">
        <f t="shared" si="105"/>
        <v>2</v>
      </c>
      <c r="T198" s="91">
        <f t="shared" si="106"/>
        <v>4.3808800852329341e-002</v>
      </c>
      <c r="AB198" s="93">
        <f t="shared" si="107"/>
        <v>7.2</v>
      </c>
      <c r="AC198" s="93">
        <f t="shared" si="108"/>
        <v>19.5</v>
      </c>
      <c r="AD198" s="93">
        <f t="shared" si="109"/>
        <v>14.8</v>
      </c>
      <c r="AE198" s="93">
        <f t="shared" si="110"/>
        <v>25.1</v>
      </c>
      <c r="AF198" s="93">
        <f t="shared" si="111"/>
        <v>11.625</v>
      </c>
      <c r="AG198" s="93">
        <f t="shared" si="112"/>
        <v>15.2</v>
      </c>
      <c r="AH198" s="93">
        <f t="shared" si="113"/>
        <v>12.875</v>
      </c>
      <c r="AI198" s="93">
        <f t="shared" si="114"/>
        <v>5</v>
      </c>
      <c r="AJ198" s="93">
        <f t="shared" si="115"/>
        <v>14.6</v>
      </c>
      <c r="AK198" s="93">
        <f t="shared" si="116"/>
        <v>11.7</v>
      </c>
      <c r="AN198" s="93">
        <f t="shared" si="117"/>
        <v>7.2</v>
      </c>
      <c r="AO198" s="91">
        <v>5.5</v>
      </c>
      <c r="AP198" s="91">
        <v>0</v>
      </c>
      <c r="AQ198" s="91">
        <v>30</v>
      </c>
      <c r="AR198" s="91">
        <v>0.5</v>
      </c>
      <c r="AS198" s="91">
        <v>0</v>
      </c>
      <c r="AT198" s="92"/>
      <c r="AV198" s="93">
        <f t="shared" si="118"/>
        <v>19.5</v>
      </c>
      <c r="AW198" s="91">
        <v>0.5</v>
      </c>
      <c r="AX198" s="91">
        <v>0</v>
      </c>
      <c r="AY198" s="91">
        <v>97</v>
      </c>
      <c r="AZ198" s="91">
        <v>0</v>
      </c>
      <c r="BA198" s="91">
        <v>0</v>
      </c>
      <c r="BB198" s="92"/>
      <c r="BD198" s="93">
        <f t="shared" si="119"/>
        <v>14.8</v>
      </c>
      <c r="BE198" s="91">
        <v>10.5</v>
      </c>
      <c r="BF198" s="91">
        <v>0</v>
      </c>
      <c r="BG198" s="91">
        <v>63.5</v>
      </c>
      <c r="BH198" s="91">
        <v>0</v>
      </c>
      <c r="BI198" s="91">
        <v>0</v>
      </c>
      <c r="BJ198" s="92"/>
      <c r="BL198" s="93">
        <f t="shared" si="120"/>
        <v>25.1</v>
      </c>
      <c r="BM198" s="91">
        <v>23</v>
      </c>
      <c r="BN198" s="91">
        <v>0</v>
      </c>
      <c r="BO198" s="91">
        <v>102.5</v>
      </c>
      <c r="BP198" s="91">
        <v>0</v>
      </c>
      <c r="BQ198" s="91">
        <v>0</v>
      </c>
      <c r="BR198" s="92"/>
      <c r="BT198" s="93">
        <f t="shared" si="121"/>
        <v>11.625</v>
      </c>
      <c r="BU198" s="91">
        <v>0</v>
      </c>
      <c r="BV198" s="91">
        <v>0</v>
      </c>
      <c r="BW198" s="91">
        <v>46.5</v>
      </c>
      <c r="BX198" s="91">
        <v>0</v>
      </c>
      <c r="BZ198" s="92"/>
      <c r="CB198" s="93">
        <f t="shared" si="122"/>
        <v>15.2</v>
      </c>
      <c r="CC198" s="91">
        <v>4.5</v>
      </c>
      <c r="CD198" s="91">
        <v>0</v>
      </c>
      <c r="CE198" s="91">
        <v>71.5</v>
      </c>
      <c r="CF198" s="91">
        <v>0</v>
      </c>
      <c r="CG198" s="91">
        <v>0</v>
      </c>
      <c r="CJ198" s="93">
        <f t="shared" si="123"/>
        <v>12.875</v>
      </c>
      <c r="CL198" s="91">
        <v>0</v>
      </c>
      <c r="CM198" s="91">
        <v>51.5</v>
      </c>
      <c r="CN198" s="91">
        <v>0</v>
      </c>
      <c r="CO198" s="91">
        <v>0</v>
      </c>
      <c r="CR198" s="93">
        <f t="shared" si="124"/>
        <v>5</v>
      </c>
      <c r="CS198" s="91">
        <v>1.5</v>
      </c>
      <c r="CT198" s="91">
        <v>0</v>
      </c>
      <c r="CU198" s="91">
        <v>23</v>
      </c>
      <c r="CV198" s="91">
        <v>0.5</v>
      </c>
      <c r="CW198" s="91">
        <v>0</v>
      </c>
      <c r="CZ198" s="93">
        <f t="shared" si="125"/>
        <v>14.6</v>
      </c>
      <c r="DA198" s="91">
        <v>0.5</v>
      </c>
      <c r="DB198" s="91">
        <v>0</v>
      </c>
      <c r="DC198" s="91">
        <v>72</v>
      </c>
      <c r="DD198" s="91">
        <v>0.5</v>
      </c>
      <c r="DE198" s="91">
        <v>0</v>
      </c>
      <c r="DH198" s="93">
        <f t="shared" si="126"/>
        <v>11.7</v>
      </c>
      <c r="DI198" s="91">
        <v>5</v>
      </c>
      <c r="DJ198" s="91">
        <v>0</v>
      </c>
      <c r="DK198" s="91">
        <v>53.5</v>
      </c>
      <c r="DL198" s="91">
        <v>0</v>
      </c>
      <c r="DM198" s="91">
        <v>0</v>
      </c>
    </row>
    <row r="199" spans="3:117">
      <c r="C199" s="92">
        <f t="shared" si="127"/>
        <v>45855</v>
      </c>
      <c r="D199" s="93">
        <f t="shared" si="96"/>
        <v>1.25</v>
      </c>
      <c r="E199" s="93">
        <f t="shared" si="97"/>
        <v>1.25</v>
      </c>
      <c r="F199" s="93" t="str">
        <f t="shared" si="97"/>
        <v/>
      </c>
      <c r="G199" s="93" t="str">
        <f t="shared" si="97"/>
        <v/>
      </c>
      <c r="H199" s="93" t="str">
        <f t="shared" si="97"/>
        <v/>
      </c>
      <c r="I199" s="93" t="str">
        <f t="shared" si="97"/>
        <v/>
      </c>
      <c r="J199" s="93" t="str">
        <f t="shared" si="97"/>
        <v/>
      </c>
      <c r="K199" s="93" t="str">
        <f t="shared" si="97"/>
        <v/>
      </c>
      <c r="L199" s="93" t="str">
        <f t="shared" si="98"/>
        <v/>
      </c>
      <c r="M199" s="93">
        <f t="shared" si="99"/>
        <v>1</v>
      </c>
      <c r="N199" s="93" t="str">
        <f t="shared" si="100"/>
        <v/>
      </c>
      <c r="O199" s="93" t="str">
        <f t="shared" si="101"/>
        <v/>
      </c>
      <c r="P199" s="93" t="str">
        <f t="shared" si="102"/>
        <v/>
      </c>
      <c r="Q199" s="93" t="str">
        <f t="shared" si="103"/>
        <v/>
      </c>
      <c r="R199" s="93" t="str">
        <f t="shared" si="104"/>
        <v/>
      </c>
      <c r="S199" s="93">
        <f t="shared" si="105"/>
        <v>1</v>
      </c>
      <c r="T199" s="91">
        <f t="shared" si="106"/>
        <v>0</v>
      </c>
      <c r="AB199" s="93">
        <f t="shared" si="107"/>
        <v>19.899999999999999</v>
      </c>
      <c r="AC199" s="93">
        <f t="shared" si="108"/>
        <v>15.9</v>
      </c>
      <c r="AD199" s="93">
        <f t="shared" si="109"/>
        <v>15.1</v>
      </c>
      <c r="AE199" s="93">
        <f t="shared" si="110"/>
        <v>10.7</v>
      </c>
      <c r="AF199" s="93">
        <f t="shared" si="111"/>
        <v>33.5</v>
      </c>
      <c r="AG199" s="93">
        <f t="shared" si="112"/>
        <v>25</v>
      </c>
      <c r="AH199" s="93">
        <f t="shared" si="113"/>
        <v>1.25</v>
      </c>
      <c r="AI199" s="93">
        <f t="shared" si="114"/>
        <v>24.7</v>
      </c>
      <c r="AJ199" s="93">
        <f t="shared" si="115"/>
        <v>34.799999999999997</v>
      </c>
      <c r="AK199" s="93">
        <f t="shared" si="116"/>
        <v>19.899999999999999</v>
      </c>
      <c r="AN199" s="93">
        <f t="shared" si="117"/>
        <v>19.899999999999999</v>
      </c>
      <c r="AO199" s="91">
        <v>95</v>
      </c>
      <c r="AP199" s="91">
        <v>0</v>
      </c>
      <c r="AQ199" s="91">
        <v>4.5</v>
      </c>
      <c r="AR199" s="91">
        <v>0</v>
      </c>
      <c r="AS199" s="91">
        <v>0</v>
      </c>
      <c r="AT199" s="92"/>
      <c r="AV199" s="93">
        <f t="shared" si="118"/>
        <v>15.9</v>
      </c>
      <c r="AW199" s="91">
        <v>75.5</v>
      </c>
      <c r="AX199" s="91">
        <v>0</v>
      </c>
      <c r="AY199" s="91">
        <v>4</v>
      </c>
      <c r="AZ199" s="91">
        <v>0</v>
      </c>
      <c r="BA199" s="91">
        <v>0</v>
      </c>
      <c r="BB199" s="92"/>
      <c r="BD199" s="93">
        <f t="shared" si="119"/>
        <v>15.1</v>
      </c>
      <c r="BE199" s="91">
        <v>71.5</v>
      </c>
      <c r="BF199" s="91">
        <v>0</v>
      </c>
      <c r="BG199" s="91">
        <v>4</v>
      </c>
      <c r="BH199" s="91">
        <v>0</v>
      </c>
      <c r="BI199" s="91">
        <v>0</v>
      </c>
      <c r="BJ199" s="92"/>
      <c r="BL199" s="93">
        <f t="shared" si="120"/>
        <v>10.7</v>
      </c>
      <c r="BM199" s="91">
        <v>49.5</v>
      </c>
      <c r="BN199" s="91">
        <v>0</v>
      </c>
      <c r="BO199" s="91">
        <v>4</v>
      </c>
      <c r="BP199" s="91">
        <v>0</v>
      </c>
      <c r="BQ199" s="91">
        <v>0</v>
      </c>
      <c r="BR199" s="92"/>
      <c r="BT199" s="93">
        <f t="shared" si="121"/>
        <v>33.5</v>
      </c>
      <c r="BU199" s="91">
        <v>118.5</v>
      </c>
      <c r="BV199" s="91">
        <v>0</v>
      </c>
      <c r="BW199" s="91">
        <v>15.5</v>
      </c>
      <c r="BX199" s="91">
        <v>0</v>
      </c>
      <c r="BZ199" s="92"/>
      <c r="CB199" s="93">
        <f t="shared" si="122"/>
        <v>25</v>
      </c>
      <c r="CC199" s="91">
        <v>83</v>
      </c>
      <c r="CD199" s="91">
        <v>0</v>
      </c>
      <c r="CE199" s="91">
        <v>42</v>
      </c>
      <c r="CF199" s="91">
        <v>0</v>
      </c>
      <c r="CG199" s="91">
        <v>0</v>
      </c>
      <c r="CJ199" s="93">
        <f t="shared" si="123"/>
        <v>1.25</v>
      </c>
      <c r="CL199" s="91">
        <v>0</v>
      </c>
      <c r="CM199" s="91">
        <v>4.5</v>
      </c>
      <c r="CN199" s="91">
        <v>0</v>
      </c>
      <c r="CO199" s="91">
        <v>0.5</v>
      </c>
      <c r="CR199" s="93">
        <f t="shared" si="124"/>
        <v>24.7</v>
      </c>
      <c r="CS199" s="91">
        <v>86.5</v>
      </c>
      <c r="CT199" s="91">
        <v>0</v>
      </c>
      <c r="CU199" s="91">
        <v>36.5</v>
      </c>
      <c r="CV199" s="91">
        <v>0</v>
      </c>
      <c r="CW199" s="91">
        <v>0.5</v>
      </c>
      <c r="CZ199" s="93">
        <f t="shared" si="125"/>
        <v>34.799999999999997</v>
      </c>
      <c r="DA199" s="91">
        <v>134.5</v>
      </c>
      <c r="DB199" s="91">
        <v>0</v>
      </c>
      <c r="DC199" s="91">
        <v>39</v>
      </c>
      <c r="DD199" s="91">
        <v>0</v>
      </c>
      <c r="DE199" s="91">
        <v>0.5</v>
      </c>
      <c r="DH199" s="93">
        <f t="shared" si="126"/>
        <v>19.899999999999999</v>
      </c>
      <c r="DI199" s="91">
        <v>56</v>
      </c>
      <c r="DJ199" s="91">
        <v>0</v>
      </c>
      <c r="DK199" s="91">
        <v>43.5</v>
      </c>
      <c r="DL199" s="91">
        <v>0</v>
      </c>
      <c r="DM199" s="91">
        <v>0</v>
      </c>
    </row>
    <row r="200" spans="3:117">
      <c r="C200" s="92">
        <f t="shared" si="127"/>
        <v>45856</v>
      </c>
      <c r="D200" s="93">
        <f t="shared" si="96"/>
        <v>16.25</v>
      </c>
      <c r="E200" s="93">
        <f t="shared" si="97"/>
        <v>16.25</v>
      </c>
      <c r="F200" s="93">
        <f t="shared" si="97"/>
        <v>16.25</v>
      </c>
      <c r="G200" s="93" t="str">
        <f t="shared" si="97"/>
        <v/>
      </c>
      <c r="H200" s="93" t="str">
        <f t="shared" si="97"/>
        <v/>
      </c>
      <c r="I200" s="93" t="str">
        <f t="shared" si="97"/>
        <v/>
      </c>
      <c r="J200" s="93" t="str">
        <f t="shared" si="97"/>
        <v/>
      </c>
      <c r="K200" s="93" t="str">
        <f t="shared" si="97"/>
        <v/>
      </c>
      <c r="L200" s="93" t="str">
        <f t="shared" si="98"/>
        <v/>
      </c>
      <c r="M200" s="93" t="str">
        <f t="shared" si="99"/>
        <v/>
      </c>
      <c r="N200" s="93">
        <f t="shared" si="100"/>
        <v>2</v>
      </c>
      <c r="O200" s="93" t="str">
        <f t="shared" si="101"/>
        <v/>
      </c>
      <c r="P200" s="93" t="str">
        <f t="shared" si="102"/>
        <v/>
      </c>
      <c r="Q200" s="93" t="str">
        <f t="shared" si="103"/>
        <v/>
      </c>
      <c r="R200" s="93" t="str">
        <f t="shared" si="104"/>
        <v/>
      </c>
      <c r="S200" s="93">
        <f t="shared" si="105"/>
        <v>2</v>
      </c>
      <c r="T200" s="91">
        <f t="shared" si="106"/>
        <v>4.3808800852329341e-002</v>
      </c>
      <c r="AB200" s="93">
        <f t="shared" si="107"/>
        <v>13.5</v>
      </c>
      <c r="AC200" s="93">
        <f t="shared" si="108"/>
        <v>10.4</v>
      </c>
      <c r="AD200" s="93">
        <f t="shared" si="109"/>
        <v>11.6</v>
      </c>
      <c r="AE200" s="93">
        <f t="shared" si="110"/>
        <v>10.5</v>
      </c>
      <c r="AF200" s="93">
        <f t="shared" si="111"/>
        <v>1.5</v>
      </c>
      <c r="AG200" s="93">
        <f t="shared" si="112"/>
        <v>8.6</v>
      </c>
      <c r="AH200" s="93">
        <f t="shared" si="113"/>
        <v>16.25</v>
      </c>
      <c r="AI200" s="93">
        <f t="shared" si="114"/>
        <v>18.3</v>
      </c>
      <c r="AJ200" s="93">
        <f t="shared" si="115"/>
        <v>8.1999999999999993</v>
      </c>
      <c r="AK200" s="93">
        <f t="shared" si="116"/>
        <v>3.5</v>
      </c>
      <c r="AN200" s="93">
        <f t="shared" si="117"/>
        <v>13.5</v>
      </c>
      <c r="AO200" s="91">
        <v>1</v>
      </c>
      <c r="AP200" s="91">
        <v>0</v>
      </c>
      <c r="AQ200" s="91">
        <v>0</v>
      </c>
      <c r="AR200" s="91">
        <v>0</v>
      </c>
      <c r="AS200" s="91">
        <v>66.5</v>
      </c>
      <c r="AT200" s="92"/>
      <c r="AV200" s="93">
        <f t="shared" si="118"/>
        <v>10.4</v>
      </c>
      <c r="AW200" s="91">
        <v>2</v>
      </c>
      <c r="AX200" s="91">
        <v>0</v>
      </c>
      <c r="AY200" s="91">
        <v>0</v>
      </c>
      <c r="AZ200" s="91">
        <v>0</v>
      </c>
      <c r="BA200" s="91">
        <v>50</v>
      </c>
      <c r="BB200" s="92"/>
      <c r="BD200" s="93">
        <f t="shared" si="119"/>
        <v>11.6</v>
      </c>
      <c r="BE200" s="91">
        <v>0.5</v>
      </c>
      <c r="BF200" s="91">
        <v>0</v>
      </c>
      <c r="BG200" s="91">
        <v>0</v>
      </c>
      <c r="BH200" s="91">
        <v>0</v>
      </c>
      <c r="BI200" s="91">
        <v>57.5</v>
      </c>
      <c r="BJ200" s="92"/>
      <c r="BL200" s="93">
        <f t="shared" si="120"/>
        <v>10.5</v>
      </c>
      <c r="BM200" s="91">
        <v>0.5</v>
      </c>
      <c r="BN200" s="91">
        <v>0</v>
      </c>
      <c r="BO200" s="91">
        <v>0</v>
      </c>
      <c r="BP200" s="91">
        <v>0</v>
      </c>
      <c r="BQ200" s="91">
        <v>52</v>
      </c>
      <c r="BR200" s="92"/>
      <c r="BT200" s="93">
        <f t="shared" si="121"/>
        <v>1.5</v>
      </c>
      <c r="BU200" s="91">
        <v>5.5</v>
      </c>
      <c r="BV200" s="91">
        <v>0</v>
      </c>
      <c r="BW200" s="91">
        <v>0.5</v>
      </c>
      <c r="BX200" s="91">
        <v>0</v>
      </c>
      <c r="BZ200" s="92"/>
      <c r="CB200" s="93">
        <f t="shared" si="122"/>
        <v>8.6</v>
      </c>
      <c r="CC200" s="91">
        <v>0</v>
      </c>
      <c r="CD200" s="91">
        <v>0</v>
      </c>
      <c r="CE200" s="91">
        <v>0</v>
      </c>
      <c r="CF200" s="91">
        <v>0</v>
      </c>
      <c r="CG200" s="91">
        <v>43</v>
      </c>
      <c r="CJ200" s="93">
        <f t="shared" si="123"/>
        <v>16.25</v>
      </c>
      <c r="CL200" s="91">
        <v>0</v>
      </c>
      <c r="CM200" s="91">
        <v>0</v>
      </c>
      <c r="CN200" s="91">
        <v>0</v>
      </c>
      <c r="CO200" s="91">
        <v>65</v>
      </c>
      <c r="CR200" s="93">
        <f t="shared" si="124"/>
        <v>18.3</v>
      </c>
      <c r="CS200" s="91">
        <v>3</v>
      </c>
      <c r="CT200" s="91">
        <v>0</v>
      </c>
      <c r="CU200" s="91">
        <v>0</v>
      </c>
      <c r="CV200" s="91">
        <v>0.5</v>
      </c>
      <c r="CW200" s="91">
        <v>88</v>
      </c>
      <c r="CZ200" s="93">
        <f t="shared" si="125"/>
        <v>8.1999999999999993</v>
      </c>
      <c r="DA200" s="91">
        <v>0.5</v>
      </c>
      <c r="DB200" s="91">
        <v>0</v>
      </c>
      <c r="DC200" s="91">
        <v>0</v>
      </c>
      <c r="DD200" s="91">
        <v>0</v>
      </c>
      <c r="DE200" s="91">
        <v>40.5</v>
      </c>
      <c r="DH200" s="93">
        <f t="shared" si="126"/>
        <v>3.5</v>
      </c>
      <c r="DI200" s="91">
        <v>2</v>
      </c>
      <c r="DJ200" s="91">
        <v>0</v>
      </c>
      <c r="DK200" s="91">
        <v>0</v>
      </c>
      <c r="DL200" s="91">
        <v>0</v>
      </c>
      <c r="DM200" s="91">
        <v>15.5</v>
      </c>
    </row>
    <row r="201" spans="3:117">
      <c r="C201" s="92">
        <f t="shared" si="127"/>
        <v>45857</v>
      </c>
      <c r="D201" s="93">
        <f t="shared" si="96"/>
        <v>23.25</v>
      </c>
      <c r="E201" s="93">
        <f t="shared" si="97"/>
        <v>23.25</v>
      </c>
      <c r="F201" s="93">
        <f t="shared" si="97"/>
        <v>23.25</v>
      </c>
      <c r="G201" s="93">
        <f t="shared" si="97"/>
        <v>23.25</v>
      </c>
      <c r="H201" s="93" t="str">
        <f t="shared" si="97"/>
        <v/>
      </c>
      <c r="I201" s="93" t="str">
        <f t="shared" si="97"/>
        <v/>
      </c>
      <c r="J201" s="93" t="str">
        <f t="shared" si="97"/>
        <v/>
      </c>
      <c r="K201" s="93" t="str">
        <f t="shared" si="97"/>
        <v/>
      </c>
      <c r="L201" s="93" t="str">
        <f t="shared" si="98"/>
        <v/>
      </c>
      <c r="M201" s="93" t="str">
        <f t="shared" si="99"/>
        <v/>
      </c>
      <c r="N201" s="93" t="str">
        <f t="shared" si="100"/>
        <v/>
      </c>
      <c r="O201" s="93">
        <f t="shared" si="101"/>
        <v>3</v>
      </c>
      <c r="P201" s="93" t="str">
        <f t="shared" si="102"/>
        <v/>
      </c>
      <c r="Q201" s="93" t="str">
        <f t="shared" si="103"/>
        <v/>
      </c>
      <c r="R201" s="93" t="str">
        <f t="shared" si="104"/>
        <v/>
      </c>
      <c r="S201" s="93">
        <f t="shared" si="105"/>
        <v>3</v>
      </c>
      <c r="T201" s="91">
        <f t="shared" si="106"/>
        <v>6.7001695421209581e-002</v>
      </c>
      <c r="AB201" s="93">
        <f t="shared" si="107"/>
        <v>26.1</v>
      </c>
      <c r="AC201" s="93">
        <f t="shared" si="108"/>
        <v>8.6999999999999993</v>
      </c>
      <c r="AD201" s="93">
        <f t="shared" si="109"/>
        <v>24.7</v>
      </c>
      <c r="AE201" s="93">
        <f t="shared" si="110"/>
        <v>37.700000000000003</v>
      </c>
      <c r="AF201" s="93">
        <f t="shared" si="111"/>
        <v>2.125</v>
      </c>
      <c r="AG201" s="93">
        <f t="shared" si="112"/>
        <v>10.5</v>
      </c>
      <c r="AH201" s="93">
        <f t="shared" si="113"/>
        <v>23.25</v>
      </c>
      <c r="AI201" s="93">
        <f t="shared" si="114"/>
        <v>11.3</v>
      </c>
      <c r="AJ201" s="93">
        <f t="shared" si="115"/>
        <v>9.3000000000000007</v>
      </c>
      <c r="AK201" s="93">
        <f t="shared" si="116"/>
        <v>22.9</v>
      </c>
      <c r="AN201" s="93">
        <f t="shared" si="117"/>
        <v>26.1</v>
      </c>
      <c r="AO201" s="91">
        <v>0</v>
      </c>
      <c r="AP201" s="91">
        <v>0</v>
      </c>
      <c r="AQ201" s="91">
        <v>75</v>
      </c>
      <c r="AR201" s="91">
        <v>0</v>
      </c>
      <c r="AS201" s="91">
        <v>55.5</v>
      </c>
      <c r="AT201" s="92"/>
      <c r="AV201" s="93">
        <f t="shared" si="118"/>
        <v>8.6999999999999993</v>
      </c>
      <c r="AW201" s="91">
        <v>0</v>
      </c>
      <c r="AX201" s="91">
        <v>0</v>
      </c>
      <c r="AY201" s="91">
        <v>8</v>
      </c>
      <c r="AZ201" s="91">
        <v>0</v>
      </c>
      <c r="BA201" s="91">
        <v>35.5</v>
      </c>
      <c r="BB201" s="92"/>
      <c r="BD201" s="93">
        <f t="shared" si="119"/>
        <v>24.7</v>
      </c>
      <c r="BE201" s="91">
        <v>0</v>
      </c>
      <c r="BF201" s="91">
        <v>0</v>
      </c>
      <c r="BG201" s="91">
        <v>59</v>
      </c>
      <c r="BH201" s="91">
        <v>0</v>
      </c>
      <c r="BI201" s="91">
        <v>64.5</v>
      </c>
      <c r="BJ201" s="92"/>
      <c r="BL201" s="93">
        <f t="shared" si="120"/>
        <v>37.700000000000003</v>
      </c>
      <c r="BM201" s="91">
        <v>0</v>
      </c>
      <c r="BN201" s="91">
        <v>0</v>
      </c>
      <c r="BO201" s="91">
        <v>119.5</v>
      </c>
      <c r="BP201" s="91">
        <v>0</v>
      </c>
      <c r="BQ201" s="91">
        <v>69</v>
      </c>
      <c r="BR201" s="92"/>
      <c r="BT201" s="93">
        <f t="shared" si="121"/>
        <v>2.125</v>
      </c>
      <c r="BU201" s="91">
        <v>0</v>
      </c>
      <c r="BV201" s="91">
        <v>0</v>
      </c>
      <c r="BW201" s="91">
        <v>8.5</v>
      </c>
      <c r="BX201" s="91">
        <v>0</v>
      </c>
      <c r="BZ201" s="92"/>
      <c r="CB201" s="93">
        <f t="shared" si="122"/>
        <v>10.5</v>
      </c>
      <c r="CC201" s="91">
        <v>0</v>
      </c>
      <c r="CD201" s="91">
        <v>0.5</v>
      </c>
      <c r="CE201" s="91">
        <v>15</v>
      </c>
      <c r="CF201" s="91">
        <v>0</v>
      </c>
      <c r="CG201" s="91">
        <v>37</v>
      </c>
      <c r="CJ201" s="93">
        <f t="shared" si="123"/>
        <v>23.25</v>
      </c>
      <c r="CL201" s="91">
        <v>0</v>
      </c>
      <c r="CM201" s="91">
        <v>40.5</v>
      </c>
      <c r="CN201" s="91">
        <v>0</v>
      </c>
      <c r="CO201" s="91">
        <v>52.5</v>
      </c>
      <c r="CR201" s="93">
        <f t="shared" si="124"/>
        <v>11.3</v>
      </c>
      <c r="CS201" s="91">
        <v>0</v>
      </c>
      <c r="CT201" s="91">
        <v>0</v>
      </c>
      <c r="CU201" s="91">
        <v>4</v>
      </c>
      <c r="CV201" s="91">
        <v>0</v>
      </c>
      <c r="CW201" s="91">
        <v>52.5</v>
      </c>
      <c r="CZ201" s="93">
        <f t="shared" si="125"/>
        <v>9.3000000000000007</v>
      </c>
      <c r="DA201" s="91">
        <v>0</v>
      </c>
      <c r="DB201" s="91">
        <v>0</v>
      </c>
      <c r="DC201" s="91">
        <v>14</v>
      </c>
      <c r="DD201" s="91">
        <v>0</v>
      </c>
      <c r="DE201" s="91">
        <v>32.5</v>
      </c>
      <c r="DH201" s="93">
        <f t="shared" si="126"/>
        <v>22.9</v>
      </c>
      <c r="DI201" s="91">
        <v>0</v>
      </c>
      <c r="DJ201" s="91">
        <v>0</v>
      </c>
      <c r="DK201" s="91">
        <v>88</v>
      </c>
      <c r="DL201" s="91">
        <v>0</v>
      </c>
      <c r="DM201" s="91">
        <v>26.5</v>
      </c>
    </row>
    <row r="202" spans="3:117">
      <c r="C202" s="92">
        <f t="shared" si="127"/>
        <v>45858</v>
      </c>
      <c r="D202" s="93">
        <f t="shared" si="96"/>
        <v>0.125</v>
      </c>
      <c r="E202" s="93">
        <f t="shared" si="97"/>
        <v>0.125</v>
      </c>
      <c r="F202" s="93" t="str">
        <f t="shared" si="97"/>
        <v/>
      </c>
      <c r="G202" s="93" t="str">
        <f t="shared" si="97"/>
        <v/>
      </c>
      <c r="H202" s="93" t="str">
        <f t="shared" si="97"/>
        <v/>
      </c>
      <c r="I202" s="93" t="str">
        <f t="shared" si="97"/>
        <v/>
      </c>
      <c r="J202" s="93" t="str">
        <f t="shared" si="97"/>
        <v/>
      </c>
      <c r="K202" s="93" t="str">
        <f t="shared" si="97"/>
        <v/>
      </c>
      <c r="L202" s="93" t="str">
        <f t="shared" si="98"/>
        <v/>
      </c>
      <c r="M202" s="93">
        <f t="shared" si="99"/>
        <v>1</v>
      </c>
      <c r="N202" s="93" t="str">
        <f t="shared" si="100"/>
        <v/>
      </c>
      <c r="O202" s="93" t="str">
        <f t="shared" si="101"/>
        <v/>
      </c>
      <c r="P202" s="93" t="str">
        <f t="shared" si="102"/>
        <v/>
      </c>
      <c r="Q202" s="93" t="str">
        <f t="shared" si="103"/>
        <v/>
      </c>
      <c r="R202" s="93" t="str">
        <f t="shared" si="104"/>
        <v/>
      </c>
      <c r="S202" s="93">
        <f t="shared" si="105"/>
        <v>1</v>
      </c>
      <c r="T202" s="91">
        <f t="shared" si="106"/>
        <v>0</v>
      </c>
      <c r="AB202" s="93">
        <f t="shared" si="107"/>
        <v>0</v>
      </c>
      <c r="AC202" s="93">
        <f t="shared" si="108"/>
        <v>0</v>
      </c>
      <c r="AD202" s="93">
        <f t="shared" si="109"/>
        <v>0</v>
      </c>
      <c r="AE202" s="93">
        <f t="shared" si="110"/>
        <v>0</v>
      </c>
      <c r="AF202" s="93">
        <f t="shared" si="111"/>
        <v>0.25</v>
      </c>
      <c r="AG202" s="93">
        <f t="shared" si="112"/>
        <v>0.1</v>
      </c>
      <c r="AH202" s="93">
        <f t="shared" si="113"/>
        <v>0.125</v>
      </c>
      <c r="AI202" s="93">
        <f t="shared" si="114"/>
        <v>0</v>
      </c>
      <c r="AJ202" s="93">
        <f t="shared" si="115"/>
        <v>0</v>
      </c>
      <c r="AK202" s="93">
        <f t="shared" si="116"/>
        <v>0</v>
      </c>
      <c r="AN202" s="93">
        <f t="shared" si="117"/>
        <v>0</v>
      </c>
      <c r="AO202" s="91">
        <v>0</v>
      </c>
      <c r="AP202" s="91">
        <v>0</v>
      </c>
      <c r="AQ202" s="91">
        <v>0</v>
      </c>
      <c r="AR202" s="91">
        <v>0</v>
      </c>
      <c r="AS202" s="91">
        <v>0</v>
      </c>
      <c r="AT202" s="92"/>
      <c r="AV202" s="93">
        <f t="shared" si="118"/>
        <v>0</v>
      </c>
      <c r="AW202" s="91">
        <v>0</v>
      </c>
      <c r="AX202" s="91">
        <v>0</v>
      </c>
      <c r="AY202" s="91">
        <v>0</v>
      </c>
      <c r="AZ202" s="91">
        <v>0</v>
      </c>
      <c r="BA202" s="91">
        <v>0</v>
      </c>
      <c r="BB202" s="92"/>
      <c r="BD202" s="93">
        <f t="shared" si="119"/>
        <v>0</v>
      </c>
      <c r="BE202" s="91">
        <v>0</v>
      </c>
      <c r="BF202" s="91">
        <v>0</v>
      </c>
      <c r="BG202" s="91">
        <v>0</v>
      </c>
      <c r="BH202" s="91">
        <v>0</v>
      </c>
      <c r="BI202" s="91">
        <v>0</v>
      </c>
      <c r="BJ202" s="92"/>
      <c r="BL202" s="93">
        <f t="shared" si="120"/>
        <v>0</v>
      </c>
      <c r="BM202" s="91">
        <v>0</v>
      </c>
      <c r="BN202" s="91">
        <v>0</v>
      </c>
      <c r="BO202" s="91">
        <v>0</v>
      </c>
      <c r="BP202" s="91">
        <v>0</v>
      </c>
      <c r="BQ202" s="91">
        <v>0</v>
      </c>
      <c r="BR202" s="92"/>
      <c r="BT202" s="93">
        <f t="shared" si="121"/>
        <v>0.25</v>
      </c>
      <c r="BU202" s="91">
        <v>0</v>
      </c>
      <c r="BV202" s="91">
        <v>1</v>
      </c>
      <c r="BW202" s="91">
        <v>0</v>
      </c>
      <c r="BX202" s="91">
        <v>0</v>
      </c>
      <c r="BZ202" s="92"/>
      <c r="CB202" s="93">
        <f t="shared" si="122"/>
        <v>0.1</v>
      </c>
      <c r="CC202" s="91">
        <v>0</v>
      </c>
      <c r="CD202" s="91">
        <v>0.5</v>
      </c>
      <c r="CE202" s="91">
        <v>0</v>
      </c>
      <c r="CF202" s="91">
        <v>0</v>
      </c>
      <c r="CG202" s="91">
        <v>0</v>
      </c>
      <c r="CJ202" s="93">
        <f t="shared" si="123"/>
        <v>0.125</v>
      </c>
      <c r="CL202" s="91">
        <v>0</v>
      </c>
      <c r="CM202" s="91">
        <v>0.5</v>
      </c>
      <c r="CN202" s="91">
        <v>0</v>
      </c>
      <c r="CO202" s="91">
        <v>0</v>
      </c>
      <c r="CR202" s="93">
        <f t="shared" si="124"/>
        <v>0</v>
      </c>
      <c r="CS202" s="91">
        <v>0</v>
      </c>
      <c r="CT202" s="91">
        <v>0</v>
      </c>
      <c r="CU202" s="91">
        <v>0</v>
      </c>
      <c r="CV202" s="91">
        <v>0</v>
      </c>
      <c r="CW202" s="91">
        <v>0</v>
      </c>
      <c r="CZ202" s="93">
        <f t="shared" si="125"/>
        <v>0</v>
      </c>
      <c r="DA202" s="91">
        <v>0</v>
      </c>
      <c r="DB202" s="91">
        <v>0</v>
      </c>
      <c r="DC202" s="91">
        <v>0</v>
      </c>
      <c r="DD202" s="91">
        <v>0</v>
      </c>
      <c r="DE202" s="91">
        <v>0</v>
      </c>
      <c r="DH202" s="93">
        <f t="shared" si="126"/>
        <v>0</v>
      </c>
      <c r="DI202" s="91">
        <v>0</v>
      </c>
      <c r="DJ202" s="91">
        <v>0</v>
      </c>
      <c r="DK202" s="91">
        <v>0</v>
      </c>
      <c r="DL202" s="91">
        <v>0</v>
      </c>
      <c r="DM202" s="91">
        <v>0</v>
      </c>
    </row>
    <row r="203" spans="3:117">
      <c r="C203" s="92">
        <f t="shared" si="127"/>
        <v>45859</v>
      </c>
      <c r="D203" s="93">
        <f t="shared" si="96"/>
        <v>0.5</v>
      </c>
      <c r="E203" s="93">
        <f t="shared" si="97"/>
        <v>0.5</v>
      </c>
      <c r="F203" s="93" t="str">
        <f t="shared" si="97"/>
        <v/>
      </c>
      <c r="G203" s="93" t="str">
        <f t="shared" si="97"/>
        <v/>
      </c>
      <c r="H203" s="93" t="str">
        <f t="shared" si="97"/>
        <v/>
      </c>
      <c r="I203" s="93" t="str">
        <f t="shared" si="97"/>
        <v/>
      </c>
      <c r="J203" s="93" t="str">
        <f t="shared" si="97"/>
        <v/>
      </c>
      <c r="K203" s="93" t="str">
        <f t="shared" si="97"/>
        <v/>
      </c>
      <c r="L203" s="93" t="str">
        <f t="shared" si="98"/>
        <v/>
      </c>
      <c r="M203" s="93">
        <f t="shared" si="99"/>
        <v>1</v>
      </c>
      <c r="N203" s="93" t="str">
        <f t="shared" si="100"/>
        <v/>
      </c>
      <c r="O203" s="93" t="str">
        <f t="shared" si="101"/>
        <v/>
      </c>
      <c r="P203" s="93" t="str">
        <f t="shared" si="102"/>
        <v/>
      </c>
      <c r="Q203" s="93" t="str">
        <f t="shared" si="103"/>
        <v/>
      </c>
      <c r="R203" s="93" t="str">
        <f t="shared" si="104"/>
        <v/>
      </c>
      <c r="S203" s="93">
        <f t="shared" si="105"/>
        <v>1</v>
      </c>
      <c r="T203" s="91">
        <f t="shared" si="106"/>
        <v>0</v>
      </c>
      <c r="AB203" s="93">
        <f t="shared" si="107"/>
        <v>1.3</v>
      </c>
      <c r="AC203" s="93">
        <f t="shared" si="108"/>
        <v>0</v>
      </c>
      <c r="AD203" s="93">
        <f t="shared" si="109"/>
        <v>1.1000000000000001</v>
      </c>
      <c r="AE203" s="93">
        <f t="shared" si="110"/>
        <v>0.8</v>
      </c>
      <c r="AF203" s="93">
        <f t="shared" si="111"/>
        <v>2.375</v>
      </c>
      <c r="AG203" s="93">
        <f t="shared" si="112"/>
        <v>1.2</v>
      </c>
      <c r="AH203" s="93">
        <f t="shared" si="113"/>
        <v>0.5</v>
      </c>
      <c r="AI203" s="93">
        <f t="shared" si="114"/>
        <v>0.4</v>
      </c>
      <c r="AJ203" s="93">
        <f t="shared" si="115"/>
        <v>0</v>
      </c>
      <c r="AK203" s="93">
        <f t="shared" si="116"/>
        <v>0.7</v>
      </c>
      <c r="AN203" s="93">
        <f t="shared" si="117"/>
        <v>1.3</v>
      </c>
      <c r="AO203" s="91">
        <v>0</v>
      </c>
      <c r="AP203" s="91">
        <v>0</v>
      </c>
      <c r="AQ203" s="91">
        <v>0</v>
      </c>
      <c r="AR203" s="91">
        <v>0</v>
      </c>
      <c r="AS203" s="91">
        <v>6.5</v>
      </c>
      <c r="AT203" s="92"/>
      <c r="AV203" s="93">
        <f t="shared" si="118"/>
        <v>0</v>
      </c>
      <c r="AW203" s="91">
        <v>0</v>
      </c>
      <c r="AX203" s="91">
        <v>0</v>
      </c>
      <c r="AY203" s="91">
        <v>0</v>
      </c>
      <c r="AZ203" s="91">
        <v>0</v>
      </c>
      <c r="BA203" s="91">
        <v>0</v>
      </c>
      <c r="BB203" s="92"/>
      <c r="BD203" s="93">
        <f t="shared" si="119"/>
        <v>1.1000000000000001</v>
      </c>
      <c r="BE203" s="91">
        <v>0</v>
      </c>
      <c r="BF203" s="91">
        <v>5</v>
      </c>
      <c r="BG203" s="91">
        <v>0.5</v>
      </c>
      <c r="BH203" s="91">
        <v>0</v>
      </c>
      <c r="BI203" s="91">
        <v>0</v>
      </c>
      <c r="BJ203" s="92"/>
      <c r="BL203" s="93">
        <f t="shared" si="120"/>
        <v>0.8</v>
      </c>
      <c r="BM203" s="91">
        <v>0</v>
      </c>
      <c r="BN203" s="91">
        <v>0</v>
      </c>
      <c r="BO203" s="91">
        <v>0</v>
      </c>
      <c r="BP203" s="91">
        <v>0</v>
      </c>
      <c r="BQ203" s="91">
        <v>4</v>
      </c>
      <c r="BR203" s="92"/>
      <c r="BT203" s="93">
        <f t="shared" si="121"/>
        <v>2.375</v>
      </c>
      <c r="BU203" s="91">
        <v>0</v>
      </c>
      <c r="BV203" s="91">
        <v>9</v>
      </c>
      <c r="BW203" s="91">
        <v>0.5</v>
      </c>
      <c r="BX203" s="91">
        <v>0</v>
      </c>
      <c r="BZ203" s="92"/>
      <c r="CB203" s="93">
        <f t="shared" si="122"/>
        <v>1.2</v>
      </c>
      <c r="CC203" s="91">
        <v>0</v>
      </c>
      <c r="CD203" s="91">
        <v>5.5</v>
      </c>
      <c r="CE203" s="91">
        <v>0</v>
      </c>
      <c r="CF203" s="91">
        <v>0</v>
      </c>
      <c r="CG203" s="91">
        <v>0.5</v>
      </c>
      <c r="CJ203" s="93">
        <f t="shared" si="123"/>
        <v>0.5</v>
      </c>
      <c r="CL203" s="91">
        <v>0</v>
      </c>
      <c r="CM203" s="91">
        <v>0</v>
      </c>
      <c r="CN203" s="91">
        <v>0</v>
      </c>
      <c r="CO203" s="91">
        <v>2</v>
      </c>
      <c r="CR203" s="93">
        <f t="shared" si="124"/>
        <v>0.4</v>
      </c>
      <c r="CS203" s="91">
        <v>0</v>
      </c>
      <c r="CT203" s="91">
        <v>0</v>
      </c>
      <c r="CU203" s="91">
        <v>0</v>
      </c>
      <c r="CV203" s="91">
        <v>0</v>
      </c>
      <c r="CW203" s="91">
        <v>2</v>
      </c>
      <c r="CZ203" s="93">
        <f t="shared" si="125"/>
        <v>0</v>
      </c>
      <c r="DA203" s="91">
        <v>0</v>
      </c>
      <c r="DB203" s="91">
        <v>0</v>
      </c>
      <c r="DC203" s="91">
        <v>0</v>
      </c>
      <c r="DD203" s="91">
        <v>0</v>
      </c>
      <c r="DE203" s="91">
        <v>0</v>
      </c>
      <c r="DH203" s="93">
        <f t="shared" si="126"/>
        <v>0.7</v>
      </c>
      <c r="DI203" s="91">
        <v>0</v>
      </c>
      <c r="DJ203" s="91">
        <v>0</v>
      </c>
      <c r="DK203" s="91">
        <v>0</v>
      </c>
      <c r="DL203" s="91">
        <v>0</v>
      </c>
      <c r="DM203" s="91">
        <v>3.5</v>
      </c>
    </row>
    <row r="204" spans="3:117">
      <c r="C204" s="92">
        <f t="shared" si="127"/>
        <v>45860</v>
      </c>
      <c r="D204" s="93">
        <f t="shared" si="96"/>
        <v>5.75</v>
      </c>
      <c r="E204" s="93">
        <f t="shared" si="97"/>
        <v>5.75</v>
      </c>
      <c r="F204" s="93" t="str">
        <f t="shared" si="97"/>
        <v/>
      </c>
      <c r="G204" s="93" t="str">
        <f t="shared" si="97"/>
        <v/>
      </c>
      <c r="H204" s="93" t="str">
        <f t="shared" si="97"/>
        <v/>
      </c>
      <c r="I204" s="93" t="str">
        <f t="shared" si="97"/>
        <v/>
      </c>
      <c r="J204" s="93" t="str">
        <f t="shared" si="97"/>
        <v/>
      </c>
      <c r="K204" s="93" t="str">
        <f t="shared" si="97"/>
        <v/>
      </c>
      <c r="L204" s="93" t="str">
        <f t="shared" si="98"/>
        <v/>
      </c>
      <c r="M204" s="93">
        <f t="shared" si="99"/>
        <v>1</v>
      </c>
      <c r="N204" s="93" t="str">
        <f t="shared" si="100"/>
        <v/>
      </c>
      <c r="O204" s="93" t="str">
        <f t="shared" si="101"/>
        <v/>
      </c>
      <c r="P204" s="93" t="str">
        <f t="shared" si="102"/>
        <v/>
      </c>
      <c r="Q204" s="93" t="str">
        <f t="shared" si="103"/>
        <v/>
      </c>
      <c r="R204" s="93" t="str">
        <f t="shared" si="104"/>
        <v/>
      </c>
      <c r="S204" s="93">
        <f t="shared" si="105"/>
        <v>1</v>
      </c>
      <c r="T204" s="91">
        <f t="shared" si="106"/>
        <v>0</v>
      </c>
      <c r="AB204" s="93">
        <f t="shared" si="107"/>
        <v>1.5</v>
      </c>
      <c r="AC204" s="93">
        <f t="shared" si="108"/>
        <v>3.5</v>
      </c>
      <c r="AD204" s="93">
        <f t="shared" si="109"/>
        <v>4.0999999999999996</v>
      </c>
      <c r="AE204" s="93">
        <f t="shared" si="110"/>
        <v>5.0999999999999996</v>
      </c>
      <c r="AF204" s="93">
        <f t="shared" si="111"/>
        <v>8.375</v>
      </c>
      <c r="AG204" s="93">
        <f t="shared" si="112"/>
        <v>4.8</v>
      </c>
      <c r="AH204" s="93">
        <f t="shared" si="113"/>
        <v>5.75</v>
      </c>
      <c r="AI204" s="93">
        <f t="shared" si="114"/>
        <v>0.9</v>
      </c>
      <c r="AJ204" s="93">
        <f t="shared" si="115"/>
        <v>0.6</v>
      </c>
      <c r="AK204" s="93">
        <f t="shared" si="116"/>
        <v>3.7</v>
      </c>
      <c r="AN204" s="93">
        <f t="shared" si="117"/>
        <v>1.5</v>
      </c>
      <c r="AO204" s="91">
        <v>0</v>
      </c>
      <c r="AP204" s="91">
        <v>0</v>
      </c>
      <c r="AQ204" s="91">
        <v>7.5</v>
      </c>
      <c r="AR204" s="91">
        <v>0</v>
      </c>
      <c r="AS204" s="91">
        <v>0</v>
      </c>
      <c r="AT204" s="92"/>
      <c r="AV204" s="93">
        <f t="shared" si="118"/>
        <v>3.5</v>
      </c>
      <c r="AW204" s="91">
        <v>0</v>
      </c>
      <c r="AX204" s="91">
        <v>0</v>
      </c>
      <c r="AY204" s="91">
        <v>17</v>
      </c>
      <c r="AZ204" s="91">
        <v>0</v>
      </c>
      <c r="BA204" s="91">
        <v>0.5</v>
      </c>
      <c r="BB204" s="92"/>
      <c r="BD204" s="93">
        <f t="shared" si="119"/>
        <v>4.0999999999999996</v>
      </c>
      <c r="BE204" s="91">
        <v>0</v>
      </c>
      <c r="BF204" s="91">
        <v>0.5</v>
      </c>
      <c r="BG204" s="91">
        <v>19.5</v>
      </c>
      <c r="BH204" s="91">
        <v>0</v>
      </c>
      <c r="BI204" s="91">
        <v>0.5</v>
      </c>
      <c r="BJ204" s="92"/>
      <c r="BL204" s="93">
        <f t="shared" si="120"/>
        <v>5.0999999999999996</v>
      </c>
      <c r="BM204" s="91">
        <v>0</v>
      </c>
      <c r="BN204" s="91">
        <v>0.5</v>
      </c>
      <c r="BO204" s="91">
        <v>25</v>
      </c>
      <c r="BP204" s="91">
        <v>0</v>
      </c>
      <c r="BQ204" s="91">
        <v>0</v>
      </c>
      <c r="BR204" s="92"/>
      <c r="BT204" s="93">
        <f t="shared" si="121"/>
        <v>8.375</v>
      </c>
      <c r="BU204" s="91">
        <v>0</v>
      </c>
      <c r="BV204" s="91">
        <v>18.5</v>
      </c>
      <c r="BW204" s="91">
        <v>15</v>
      </c>
      <c r="BX204" s="91">
        <v>0</v>
      </c>
      <c r="BZ204" s="92"/>
      <c r="CB204" s="93">
        <f t="shared" si="122"/>
        <v>4.8</v>
      </c>
      <c r="CC204" s="91">
        <v>0</v>
      </c>
      <c r="CD204" s="91">
        <v>4</v>
      </c>
      <c r="CE204" s="91">
        <v>20</v>
      </c>
      <c r="CF204" s="91">
        <v>0</v>
      </c>
      <c r="CG204" s="91">
        <v>0</v>
      </c>
      <c r="CJ204" s="93">
        <f t="shared" si="123"/>
        <v>5.75</v>
      </c>
      <c r="CL204" s="91">
        <v>0</v>
      </c>
      <c r="CM204" s="91">
        <v>22.5</v>
      </c>
      <c r="CN204" s="91">
        <v>0</v>
      </c>
      <c r="CO204" s="91">
        <v>0.5</v>
      </c>
      <c r="CR204" s="93">
        <f t="shared" si="124"/>
        <v>0.9</v>
      </c>
      <c r="CS204" s="91">
        <v>0</v>
      </c>
      <c r="CT204" s="91">
        <v>0</v>
      </c>
      <c r="CU204" s="91">
        <v>4.5</v>
      </c>
      <c r="CV204" s="91">
        <v>0</v>
      </c>
      <c r="CW204" s="91">
        <v>0</v>
      </c>
      <c r="CZ204" s="93">
        <f t="shared" si="125"/>
        <v>0.6</v>
      </c>
      <c r="DA204" s="91">
        <v>0</v>
      </c>
      <c r="DB204" s="91">
        <v>0</v>
      </c>
      <c r="DC204" s="91">
        <v>3</v>
      </c>
      <c r="DD204" s="91">
        <v>0</v>
      </c>
      <c r="DE204" s="91">
        <v>0</v>
      </c>
      <c r="DH204" s="93">
        <f t="shared" si="126"/>
        <v>3.7</v>
      </c>
      <c r="DI204" s="91">
        <v>0</v>
      </c>
      <c r="DJ204" s="91">
        <v>0</v>
      </c>
      <c r="DK204" s="91">
        <v>17</v>
      </c>
      <c r="DL204" s="91">
        <v>0</v>
      </c>
      <c r="DM204" s="91">
        <v>1.5</v>
      </c>
    </row>
    <row r="205" spans="3:117">
      <c r="C205" s="92">
        <f t="shared" si="127"/>
        <v>45861</v>
      </c>
      <c r="D205" s="93">
        <f t="shared" si="96"/>
        <v>3.25</v>
      </c>
      <c r="E205" s="93">
        <f t="shared" si="97"/>
        <v>3.25</v>
      </c>
      <c r="F205" s="93" t="str">
        <f t="shared" si="97"/>
        <v/>
      </c>
      <c r="G205" s="93" t="str">
        <f t="shared" si="97"/>
        <v/>
      </c>
      <c r="H205" s="93" t="str">
        <f t="shared" si="97"/>
        <v/>
      </c>
      <c r="I205" s="93" t="str">
        <f t="shared" si="97"/>
        <v/>
      </c>
      <c r="J205" s="93" t="str">
        <f t="shared" si="97"/>
        <v/>
      </c>
      <c r="K205" s="93" t="str">
        <f t="shared" si="97"/>
        <v/>
      </c>
      <c r="L205" s="93" t="str">
        <f t="shared" si="98"/>
        <v/>
      </c>
      <c r="M205" s="93">
        <f t="shared" si="99"/>
        <v>1</v>
      </c>
      <c r="N205" s="93" t="str">
        <f t="shared" si="100"/>
        <v/>
      </c>
      <c r="O205" s="93" t="str">
        <f t="shared" si="101"/>
        <v/>
      </c>
      <c r="P205" s="93" t="str">
        <f t="shared" si="102"/>
        <v/>
      </c>
      <c r="Q205" s="93" t="str">
        <f t="shared" si="103"/>
        <v/>
      </c>
      <c r="R205" s="93" t="str">
        <f t="shared" si="104"/>
        <v/>
      </c>
      <c r="S205" s="93">
        <f t="shared" si="105"/>
        <v>1</v>
      </c>
      <c r="T205" s="91">
        <f t="shared" si="106"/>
        <v>0</v>
      </c>
      <c r="AB205" s="93">
        <f t="shared" si="107"/>
        <v>4.5</v>
      </c>
      <c r="AC205" s="93">
        <f t="shared" si="108"/>
        <v>0.2</v>
      </c>
      <c r="AD205" s="93">
        <f t="shared" si="109"/>
        <v>1</v>
      </c>
      <c r="AE205" s="93">
        <f t="shared" si="110"/>
        <v>1.1000000000000001</v>
      </c>
      <c r="AF205" s="93">
        <f t="shared" si="111"/>
        <v>4.125</v>
      </c>
      <c r="AG205" s="93">
        <f t="shared" si="112"/>
        <v>5.7</v>
      </c>
      <c r="AH205" s="93">
        <f t="shared" si="113"/>
        <v>3.25</v>
      </c>
      <c r="AI205" s="93">
        <f t="shared" si="114"/>
        <v>1.2</v>
      </c>
      <c r="AJ205" s="93">
        <f t="shared" si="115"/>
        <v>1.4</v>
      </c>
      <c r="AK205" s="93">
        <f t="shared" si="116"/>
        <v>2.2999999999999998</v>
      </c>
      <c r="AN205" s="93">
        <f t="shared" si="117"/>
        <v>4.5</v>
      </c>
      <c r="AO205" s="91">
        <v>0</v>
      </c>
      <c r="AP205" s="91">
        <v>0</v>
      </c>
      <c r="AQ205" s="91">
        <v>0</v>
      </c>
      <c r="AR205" s="91">
        <v>21.5</v>
      </c>
      <c r="AS205" s="91">
        <v>1</v>
      </c>
      <c r="AT205" s="92"/>
      <c r="AV205" s="93">
        <f t="shared" si="118"/>
        <v>0.2</v>
      </c>
      <c r="AW205" s="91">
        <v>0</v>
      </c>
      <c r="AX205" s="91">
        <v>0</v>
      </c>
      <c r="AY205" s="91">
        <v>0</v>
      </c>
      <c r="AZ205" s="91">
        <v>0</v>
      </c>
      <c r="BA205" s="91">
        <v>1</v>
      </c>
      <c r="BB205" s="92"/>
      <c r="BD205" s="93">
        <f t="shared" si="119"/>
        <v>1</v>
      </c>
      <c r="BE205" s="91">
        <v>0</v>
      </c>
      <c r="BF205" s="91">
        <v>0</v>
      </c>
      <c r="BG205" s="91">
        <v>0</v>
      </c>
      <c r="BH205" s="91">
        <v>0</v>
      </c>
      <c r="BI205" s="91">
        <v>5</v>
      </c>
      <c r="BJ205" s="92"/>
      <c r="BL205" s="93">
        <f t="shared" si="120"/>
        <v>1.1000000000000001</v>
      </c>
      <c r="BM205" s="91">
        <v>0</v>
      </c>
      <c r="BN205" s="91">
        <v>0</v>
      </c>
      <c r="BO205" s="91">
        <v>0</v>
      </c>
      <c r="BP205" s="91">
        <v>0</v>
      </c>
      <c r="BQ205" s="91">
        <v>5.5</v>
      </c>
      <c r="BR205" s="92"/>
      <c r="BT205" s="93">
        <f t="shared" si="121"/>
        <v>4.125</v>
      </c>
      <c r="BU205" s="91">
        <v>0</v>
      </c>
      <c r="BV205" s="91">
        <v>0.5</v>
      </c>
      <c r="BW205" s="91">
        <v>0</v>
      </c>
      <c r="BX205" s="91">
        <v>16</v>
      </c>
      <c r="BZ205" s="92"/>
      <c r="CB205" s="93">
        <f t="shared" si="122"/>
        <v>5.7</v>
      </c>
      <c r="CC205" s="91">
        <v>0</v>
      </c>
      <c r="CD205" s="91">
        <v>0</v>
      </c>
      <c r="CE205" s="91">
        <v>0</v>
      </c>
      <c r="CF205" s="91">
        <v>17.5</v>
      </c>
      <c r="CG205" s="91">
        <v>11</v>
      </c>
      <c r="CJ205" s="93">
        <f t="shared" si="123"/>
        <v>3.25</v>
      </c>
      <c r="CL205" s="91">
        <v>0</v>
      </c>
      <c r="CM205" s="91">
        <v>0</v>
      </c>
      <c r="CN205" s="91">
        <v>0</v>
      </c>
      <c r="CO205" s="91">
        <v>13</v>
      </c>
      <c r="CR205" s="93">
        <f t="shared" si="124"/>
        <v>1.2</v>
      </c>
      <c r="CS205" s="91">
        <v>0</v>
      </c>
      <c r="CT205" s="91">
        <v>0</v>
      </c>
      <c r="CU205" s="91">
        <v>0</v>
      </c>
      <c r="CV205" s="91">
        <v>0</v>
      </c>
      <c r="CW205" s="91">
        <v>6</v>
      </c>
      <c r="CZ205" s="93">
        <f t="shared" si="125"/>
        <v>1.4</v>
      </c>
      <c r="DA205" s="91">
        <v>0</v>
      </c>
      <c r="DB205" s="91">
        <v>0</v>
      </c>
      <c r="DC205" s="91">
        <v>0</v>
      </c>
      <c r="DD205" s="91">
        <v>0</v>
      </c>
      <c r="DE205" s="91">
        <v>7</v>
      </c>
      <c r="DH205" s="93">
        <f t="shared" si="126"/>
        <v>2.2999999999999998</v>
      </c>
      <c r="DI205" s="91">
        <v>0</v>
      </c>
      <c r="DJ205" s="91">
        <v>0</v>
      </c>
      <c r="DK205" s="91">
        <v>0</v>
      </c>
      <c r="DL205" s="91">
        <v>0</v>
      </c>
      <c r="DM205" s="91">
        <v>11.5</v>
      </c>
    </row>
    <row r="206" spans="3:117">
      <c r="C206" s="92">
        <f t="shared" si="127"/>
        <v>45862</v>
      </c>
      <c r="D206" s="93">
        <f t="shared" si="96"/>
        <v>0</v>
      </c>
      <c r="E206" s="93" t="str">
        <f t="shared" si="97"/>
        <v/>
      </c>
      <c r="F206" s="93" t="str">
        <f t="shared" si="97"/>
        <v/>
      </c>
      <c r="G206" s="93" t="str">
        <f t="shared" si="97"/>
        <v/>
      </c>
      <c r="H206" s="93" t="str">
        <f t="shared" si="97"/>
        <v/>
      </c>
      <c r="I206" s="93" t="str">
        <f t="shared" si="97"/>
        <v/>
      </c>
      <c r="J206" s="93" t="str">
        <f t="shared" si="97"/>
        <v/>
      </c>
      <c r="K206" s="93" t="str">
        <f t="shared" si="97"/>
        <v/>
      </c>
      <c r="L206" s="93">
        <f t="shared" si="98"/>
        <v>0</v>
      </c>
      <c r="M206" s="93" t="str">
        <f t="shared" si="99"/>
        <v/>
      </c>
      <c r="N206" s="93" t="str">
        <f t="shared" si="100"/>
        <v/>
      </c>
      <c r="O206" s="93" t="str">
        <f t="shared" si="101"/>
        <v/>
      </c>
      <c r="P206" s="93" t="str">
        <f t="shared" si="102"/>
        <v/>
      </c>
      <c r="Q206" s="93" t="str">
        <f t="shared" si="103"/>
        <v/>
      </c>
      <c r="R206" s="93" t="str">
        <f t="shared" si="104"/>
        <v/>
      </c>
      <c r="S206" s="93">
        <f t="shared" si="105"/>
        <v>0</v>
      </c>
      <c r="T206" s="91">
        <f t="shared" si="106"/>
        <v>0</v>
      </c>
      <c r="AB206" s="93">
        <f t="shared" si="107"/>
        <v>0.1</v>
      </c>
      <c r="AC206" s="93">
        <f t="shared" si="108"/>
        <v>1.6</v>
      </c>
      <c r="AD206" s="93">
        <f t="shared" si="109"/>
        <v>0</v>
      </c>
      <c r="AE206" s="93">
        <f t="shared" si="110"/>
        <v>0</v>
      </c>
      <c r="AF206" s="93">
        <f t="shared" si="111"/>
        <v>0</v>
      </c>
      <c r="AG206" s="93">
        <f t="shared" si="112"/>
        <v>0</v>
      </c>
      <c r="AH206" s="93">
        <f t="shared" si="113"/>
        <v>0</v>
      </c>
      <c r="AI206" s="93">
        <f t="shared" si="114"/>
        <v>0.1</v>
      </c>
      <c r="AJ206" s="93">
        <f t="shared" si="115"/>
        <v>0</v>
      </c>
      <c r="AK206" s="93">
        <f t="shared" si="116"/>
        <v>0</v>
      </c>
      <c r="AN206" s="93">
        <f t="shared" si="117"/>
        <v>0.1</v>
      </c>
      <c r="AO206" s="91">
        <v>0</v>
      </c>
      <c r="AP206" s="91">
        <v>0</v>
      </c>
      <c r="AQ206" s="91">
        <v>0</v>
      </c>
      <c r="AR206" s="91">
        <v>0</v>
      </c>
      <c r="AS206" s="91">
        <v>0.5</v>
      </c>
      <c r="AT206" s="92"/>
      <c r="AV206" s="93">
        <f t="shared" si="118"/>
        <v>1.6</v>
      </c>
      <c r="AW206" s="91">
        <v>0</v>
      </c>
      <c r="AX206" s="91">
        <v>0</v>
      </c>
      <c r="AY206" s="91">
        <v>0</v>
      </c>
      <c r="AZ206" s="91">
        <v>8</v>
      </c>
      <c r="BA206" s="91">
        <v>0</v>
      </c>
      <c r="BB206" s="92"/>
      <c r="BD206" s="93">
        <f t="shared" si="119"/>
        <v>0</v>
      </c>
      <c r="BE206" s="91">
        <v>0</v>
      </c>
      <c r="BF206" s="91">
        <v>0</v>
      </c>
      <c r="BG206" s="91">
        <v>0</v>
      </c>
      <c r="BH206" s="91">
        <v>0</v>
      </c>
      <c r="BI206" s="91">
        <v>0</v>
      </c>
      <c r="BJ206" s="92"/>
      <c r="BL206" s="93">
        <f t="shared" si="120"/>
        <v>0</v>
      </c>
      <c r="BM206" s="91">
        <v>0</v>
      </c>
      <c r="BN206" s="91">
        <v>0</v>
      </c>
      <c r="BO206" s="91">
        <v>0</v>
      </c>
      <c r="BP206" s="91">
        <v>0</v>
      </c>
      <c r="BQ206" s="91">
        <v>0</v>
      </c>
      <c r="BR206" s="92"/>
      <c r="BT206" s="93">
        <f t="shared" si="121"/>
        <v>0</v>
      </c>
      <c r="BU206" s="91">
        <v>0</v>
      </c>
      <c r="BV206" s="91">
        <v>0</v>
      </c>
      <c r="BW206" s="91">
        <v>0</v>
      </c>
      <c r="BX206" s="91">
        <v>0</v>
      </c>
      <c r="BZ206" s="92"/>
      <c r="CB206" s="93">
        <f t="shared" si="122"/>
        <v>0</v>
      </c>
      <c r="CC206" s="91">
        <v>0</v>
      </c>
      <c r="CD206" s="91">
        <v>0</v>
      </c>
      <c r="CE206" s="91">
        <v>0</v>
      </c>
      <c r="CF206" s="91">
        <v>0</v>
      </c>
      <c r="CG206" s="91">
        <v>0</v>
      </c>
      <c r="CJ206" s="93">
        <f t="shared" si="123"/>
        <v>0</v>
      </c>
      <c r="CL206" s="91">
        <v>0</v>
      </c>
      <c r="CM206" s="91">
        <v>0</v>
      </c>
      <c r="CN206" s="91">
        <v>0</v>
      </c>
      <c r="CO206" s="91">
        <v>0</v>
      </c>
      <c r="CR206" s="93">
        <f t="shared" si="124"/>
        <v>0.1</v>
      </c>
      <c r="CS206" s="91">
        <v>0</v>
      </c>
      <c r="CT206" s="91">
        <v>0</v>
      </c>
      <c r="CU206" s="91">
        <v>0</v>
      </c>
      <c r="CV206" s="91">
        <v>0.5</v>
      </c>
      <c r="CW206" s="91">
        <v>0</v>
      </c>
      <c r="CZ206" s="93">
        <f t="shared" si="125"/>
        <v>0</v>
      </c>
      <c r="DA206" s="91">
        <v>0</v>
      </c>
      <c r="DB206" s="91">
        <v>0</v>
      </c>
      <c r="DC206" s="91">
        <v>0</v>
      </c>
      <c r="DD206" s="91">
        <v>0</v>
      </c>
      <c r="DE206" s="91">
        <v>0</v>
      </c>
      <c r="DH206" s="93">
        <f t="shared" si="126"/>
        <v>0</v>
      </c>
      <c r="DI206" s="91">
        <v>0</v>
      </c>
      <c r="DJ206" s="91">
        <v>0</v>
      </c>
      <c r="DK206" s="91">
        <v>0</v>
      </c>
      <c r="DL206" s="91">
        <v>0</v>
      </c>
      <c r="DM206" s="91">
        <v>0</v>
      </c>
    </row>
    <row r="207" spans="3:117">
      <c r="C207" s="92">
        <f t="shared" si="127"/>
        <v>45863</v>
      </c>
      <c r="D207" s="93">
        <f t="shared" si="96"/>
        <v>1.5</v>
      </c>
      <c r="E207" s="93">
        <f t="shared" si="97"/>
        <v>1.5</v>
      </c>
      <c r="F207" s="93" t="str">
        <f t="shared" si="97"/>
        <v/>
      </c>
      <c r="G207" s="93" t="str">
        <f t="shared" si="97"/>
        <v/>
      </c>
      <c r="H207" s="93" t="str">
        <f t="shared" si="97"/>
        <v/>
      </c>
      <c r="I207" s="93" t="str">
        <f t="shared" si="97"/>
        <v/>
      </c>
      <c r="J207" s="93" t="str">
        <f t="shared" si="97"/>
        <v/>
      </c>
      <c r="K207" s="93" t="str">
        <f t="shared" si="97"/>
        <v/>
      </c>
      <c r="L207" s="93" t="str">
        <f t="shared" si="98"/>
        <v/>
      </c>
      <c r="M207" s="93">
        <f t="shared" si="99"/>
        <v>1</v>
      </c>
      <c r="N207" s="93" t="str">
        <f t="shared" si="100"/>
        <v/>
      </c>
      <c r="O207" s="93" t="str">
        <f t="shared" si="101"/>
        <v/>
      </c>
      <c r="P207" s="93" t="str">
        <f t="shared" si="102"/>
        <v/>
      </c>
      <c r="Q207" s="93" t="str">
        <f t="shared" si="103"/>
        <v/>
      </c>
      <c r="R207" s="93" t="str">
        <f t="shared" si="104"/>
        <v/>
      </c>
      <c r="S207" s="93">
        <f t="shared" si="105"/>
        <v>1</v>
      </c>
      <c r="T207" s="91">
        <f t="shared" si="106"/>
        <v>0</v>
      </c>
      <c r="AB207" s="93">
        <f t="shared" si="107"/>
        <v>2.4</v>
      </c>
      <c r="AC207" s="93">
        <f t="shared" si="108"/>
        <v>3</v>
      </c>
      <c r="AD207" s="93">
        <f t="shared" si="109"/>
        <v>2.1</v>
      </c>
      <c r="AE207" s="93">
        <f t="shared" si="110"/>
        <v>4.4000000000000004</v>
      </c>
      <c r="AF207" s="93">
        <f t="shared" si="111"/>
        <v>0.25</v>
      </c>
      <c r="AG207" s="93">
        <f t="shared" si="112"/>
        <v>5.4</v>
      </c>
      <c r="AH207" s="93">
        <f t="shared" si="113"/>
        <v>1.5</v>
      </c>
      <c r="AI207" s="93">
        <f t="shared" si="114"/>
        <v>0.3</v>
      </c>
      <c r="AJ207" s="93">
        <f t="shared" si="115"/>
        <v>3.2</v>
      </c>
      <c r="AK207" s="93">
        <f t="shared" si="116"/>
        <v>1</v>
      </c>
      <c r="AN207" s="93">
        <f t="shared" si="117"/>
        <v>2.4</v>
      </c>
      <c r="AO207" s="91">
        <v>0</v>
      </c>
      <c r="AP207" s="91">
        <v>0</v>
      </c>
      <c r="AQ207" s="91">
        <v>12</v>
      </c>
      <c r="AR207" s="91">
        <v>0</v>
      </c>
      <c r="AS207" s="91">
        <v>0</v>
      </c>
      <c r="AT207" s="92"/>
      <c r="AV207" s="93">
        <f t="shared" si="118"/>
        <v>3</v>
      </c>
      <c r="AW207" s="91">
        <v>0</v>
      </c>
      <c r="AX207" s="91">
        <v>0</v>
      </c>
      <c r="AY207" s="91">
        <v>0</v>
      </c>
      <c r="AZ207" s="91">
        <v>0</v>
      </c>
      <c r="BA207" s="91">
        <v>15</v>
      </c>
      <c r="BB207" s="92"/>
      <c r="BD207" s="93">
        <f t="shared" si="119"/>
        <v>2.1</v>
      </c>
      <c r="BE207" s="91">
        <v>0</v>
      </c>
      <c r="BF207" s="91">
        <v>0</v>
      </c>
      <c r="BG207" s="91">
        <v>0</v>
      </c>
      <c r="BH207" s="91">
        <v>0</v>
      </c>
      <c r="BI207" s="91">
        <v>10.5</v>
      </c>
      <c r="BJ207" s="92"/>
      <c r="BL207" s="93">
        <f t="shared" si="120"/>
        <v>4.4000000000000004</v>
      </c>
      <c r="BM207" s="91">
        <v>0</v>
      </c>
      <c r="BN207" s="91">
        <v>0</v>
      </c>
      <c r="BO207" s="91">
        <v>0</v>
      </c>
      <c r="BP207" s="91">
        <v>0</v>
      </c>
      <c r="BQ207" s="91">
        <v>22</v>
      </c>
      <c r="BR207" s="92"/>
      <c r="BT207" s="93">
        <f t="shared" si="121"/>
        <v>0.25</v>
      </c>
      <c r="BU207" s="91">
        <v>1</v>
      </c>
      <c r="BV207" s="91">
        <v>0</v>
      </c>
      <c r="BW207" s="91">
        <v>0</v>
      </c>
      <c r="BX207" s="91">
        <v>0</v>
      </c>
      <c r="BZ207" s="92"/>
      <c r="CB207" s="93">
        <f t="shared" si="122"/>
        <v>5.4</v>
      </c>
      <c r="CC207" s="91">
        <v>0</v>
      </c>
      <c r="CD207" s="91">
        <v>17.5</v>
      </c>
      <c r="CE207" s="91">
        <v>0</v>
      </c>
      <c r="CF207" s="91">
        <v>0</v>
      </c>
      <c r="CG207" s="91">
        <v>9.5</v>
      </c>
      <c r="CJ207" s="93">
        <f t="shared" si="123"/>
        <v>1.5</v>
      </c>
      <c r="CL207" s="91">
        <v>0</v>
      </c>
      <c r="CM207" s="91">
        <v>0</v>
      </c>
      <c r="CN207" s="91">
        <v>0</v>
      </c>
      <c r="CO207" s="91">
        <v>6</v>
      </c>
      <c r="CR207" s="93">
        <f t="shared" si="124"/>
        <v>0.3</v>
      </c>
      <c r="CS207" s="91">
        <v>0</v>
      </c>
      <c r="CT207" s="91">
        <v>0</v>
      </c>
      <c r="CU207" s="91">
        <v>0</v>
      </c>
      <c r="CV207" s="91">
        <v>0</v>
      </c>
      <c r="CW207" s="91">
        <v>1.5</v>
      </c>
      <c r="CZ207" s="93">
        <f t="shared" si="125"/>
        <v>3.2</v>
      </c>
      <c r="DA207" s="91">
        <v>0</v>
      </c>
      <c r="DB207" s="91">
        <v>0</v>
      </c>
      <c r="DC207" s="91">
        <v>0</v>
      </c>
      <c r="DD207" s="91">
        <v>0</v>
      </c>
      <c r="DE207" s="91">
        <v>16</v>
      </c>
      <c r="DH207" s="93">
        <f t="shared" si="126"/>
        <v>1</v>
      </c>
      <c r="DI207" s="91">
        <v>0</v>
      </c>
      <c r="DJ207" s="91">
        <v>0</v>
      </c>
      <c r="DK207" s="91">
        <v>0</v>
      </c>
      <c r="DL207" s="91">
        <v>0</v>
      </c>
      <c r="DM207" s="91">
        <v>5</v>
      </c>
    </row>
    <row r="208" spans="3:117">
      <c r="C208" s="92">
        <f t="shared" si="127"/>
        <v>45864</v>
      </c>
      <c r="D208" s="93">
        <f t="shared" si="96"/>
        <v>10.625</v>
      </c>
      <c r="E208" s="93">
        <f t="shared" si="97"/>
        <v>10.625</v>
      </c>
      <c r="F208" s="93">
        <f t="shared" si="97"/>
        <v>10.625</v>
      </c>
      <c r="G208" s="93" t="str">
        <f t="shared" si="97"/>
        <v/>
      </c>
      <c r="H208" s="93" t="str">
        <f t="shared" si="97"/>
        <v/>
      </c>
      <c r="I208" s="93" t="str">
        <f t="shared" si="97"/>
        <v/>
      </c>
      <c r="J208" s="93" t="str">
        <f t="shared" si="97"/>
        <v/>
      </c>
      <c r="K208" s="93" t="str">
        <f t="shared" si="97"/>
        <v/>
      </c>
      <c r="L208" s="93" t="str">
        <f t="shared" si="98"/>
        <v/>
      </c>
      <c r="M208" s="93" t="str">
        <f t="shared" si="99"/>
        <v/>
      </c>
      <c r="N208" s="93">
        <f t="shared" si="100"/>
        <v>2</v>
      </c>
      <c r="O208" s="93" t="str">
        <f t="shared" si="101"/>
        <v/>
      </c>
      <c r="P208" s="93" t="str">
        <f t="shared" si="102"/>
        <v/>
      </c>
      <c r="Q208" s="93" t="str">
        <f t="shared" si="103"/>
        <v/>
      </c>
      <c r="R208" s="93" t="str">
        <f t="shared" si="104"/>
        <v/>
      </c>
      <c r="S208" s="93">
        <f t="shared" si="105"/>
        <v>2</v>
      </c>
      <c r="T208" s="91">
        <f t="shared" si="106"/>
        <v>4.3808800852329341e-002</v>
      </c>
      <c r="AB208" s="93">
        <f t="shared" si="107"/>
        <v>10.199999999999999</v>
      </c>
      <c r="AC208" s="93">
        <f t="shared" si="108"/>
        <v>34.5</v>
      </c>
      <c r="AD208" s="93">
        <f t="shared" si="109"/>
        <v>32.4</v>
      </c>
      <c r="AE208" s="93">
        <f t="shared" si="110"/>
        <v>31.6</v>
      </c>
      <c r="AF208" s="93">
        <f t="shared" si="111"/>
        <v>16.125</v>
      </c>
      <c r="AG208" s="93">
        <f t="shared" si="112"/>
        <v>38.4</v>
      </c>
      <c r="AH208" s="93">
        <f t="shared" si="113"/>
        <v>10.625</v>
      </c>
      <c r="AI208" s="93">
        <f t="shared" si="114"/>
        <v>2.7</v>
      </c>
      <c r="AJ208" s="93">
        <f t="shared" si="115"/>
        <v>7.6</v>
      </c>
      <c r="AK208" s="93">
        <f t="shared" si="116"/>
        <v>29.6</v>
      </c>
      <c r="AN208" s="93">
        <f t="shared" si="117"/>
        <v>10.199999999999999</v>
      </c>
      <c r="AO208" s="91">
        <v>0</v>
      </c>
      <c r="AP208" s="91">
        <v>0</v>
      </c>
      <c r="AQ208" s="91">
        <v>39</v>
      </c>
      <c r="AR208" s="91">
        <v>0</v>
      </c>
      <c r="AS208" s="91">
        <v>12</v>
      </c>
      <c r="AT208" s="92"/>
      <c r="AV208" s="93">
        <f t="shared" si="118"/>
        <v>34.5</v>
      </c>
      <c r="AW208" s="91">
        <v>15.5</v>
      </c>
      <c r="AX208" s="91">
        <v>0</v>
      </c>
      <c r="AY208" s="91">
        <v>89</v>
      </c>
      <c r="AZ208" s="91">
        <v>0</v>
      </c>
      <c r="BA208" s="91">
        <v>68</v>
      </c>
      <c r="BB208" s="92"/>
      <c r="BD208" s="93">
        <f t="shared" si="119"/>
        <v>32.4</v>
      </c>
      <c r="BE208" s="91">
        <v>0</v>
      </c>
      <c r="BF208" s="91">
        <v>0</v>
      </c>
      <c r="BG208" s="91">
        <v>115.5</v>
      </c>
      <c r="BH208" s="91">
        <v>0</v>
      </c>
      <c r="BI208" s="91">
        <v>46.5</v>
      </c>
      <c r="BJ208" s="92"/>
      <c r="BL208" s="93">
        <f t="shared" si="120"/>
        <v>31.6</v>
      </c>
      <c r="BM208" s="91">
        <v>0</v>
      </c>
      <c r="BN208" s="91">
        <v>0</v>
      </c>
      <c r="BO208" s="91">
        <v>121</v>
      </c>
      <c r="BP208" s="91">
        <v>0</v>
      </c>
      <c r="BQ208" s="91">
        <v>37</v>
      </c>
      <c r="BR208" s="92"/>
      <c r="BT208" s="93">
        <f t="shared" si="121"/>
        <v>16.125</v>
      </c>
      <c r="BU208" s="91">
        <v>0</v>
      </c>
      <c r="BV208" s="91">
        <v>0</v>
      </c>
      <c r="BW208" s="91">
        <v>64.5</v>
      </c>
      <c r="BX208" s="91">
        <v>0</v>
      </c>
      <c r="BZ208" s="92"/>
      <c r="CB208" s="93">
        <f t="shared" si="122"/>
        <v>38.4</v>
      </c>
      <c r="CC208" s="91">
        <v>3.5</v>
      </c>
      <c r="CD208" s="91">
        <v>0</v>
      </c>
      <c r="CE208" s="91">
        <v>77</v>
      </c>
      <c r="CF208" s="91">
        <v>0</v>
      </c>
      <c r="CG208" s="91">
        <v>111.5</v>
      </c>
      <c r="CJ208" s="93">
        <f t="shared" si="123"/>
        <v>10.625</v>
      </c>
      <c r="CL208" s="91">
        <v>0</v>
      </c>
      <c r="CM208" s="91">
        <v>30.5</v>
      </c>
      <c r="CN208" s="91">
        <v>0</v>
      </c>
      <c r="CO208" s="91">
        <v>12</v>
      </c>
      <c r="CR208" s="93">
        <f t="shared" si="124"/>
        <v>2.7</v>
      </c>
      <c r="CS208" s="91">
        <v>0</v>
      </c>
      <c r="CT208" s="91">
        <v>0</v>
      </c>
      <c r="CU208" s="91">
        <v>6.5</v>
      </c>
      <c r="CV208" s="91">
        <v>0</v>
      </c>
      <c r="CW208" s="91">
        <v>7</v>
      </c>
      <c r="CZ208" s="93">
        <f t="shared" si="125"/>
        <v>7.6</v>
      </c>
      <c r="DA208" s="91">
        <v>0</v>
      </c>
      <c r="DB208" s="91">
        <v>0</v>
      </c>
      <c r="DC208" s="91">
        <v>30</v>
      </c>
      <c r="DD208" s="91">
        <v>0</v>
      </c>
      <c r="DE208" s="91">
        <v>8</v>
      </c>
      <c r="DH208" s="93">
        <f t="shared" si="126"/>
        <v>29.6</v>
      </c>
      <c r="DI208" s="91">
        <v>0.5</v>
      </c>
      <c r="DJ208" s="91">
        <v>0</v>
      </c>
      <c r="DK208" s="91">
        <v>89</v>
      </c>
      <c r="DL208" s="91">
        <v>0</v>
      </c>
      <c r="DM208" s="91">
        <v>58.5</v>
      </c>
    </row>
    <row r="209" spans="3:117">
      <c r="C209" s="92">
        <f t="shared" si="127"/>
        <v>45865</v>
      </c>
      <c r="D209" s="93">
        <f t="shared" si="96"/>
        <v>13.5</v>
      </c>
      <c r="E209" s="93">
        <f t="shared" si="97"/>
        <v>13.5</v>
      </c>
      <c r="F209" s="93">
        <f t="shared" si="97"/>
        <v>13.5</v>
      </c>
      <c r="G209" s="93" t="str">
        <f t="shared" si="97"/>
        <v/>
      </c>
      <c r="H209" s="93" t="str">
        <f t="shared" si="97"/>
        <v/>
      </c>
      <c r="I209" s="93" t="str">
        <f t="shared" si="97"/>
        <v/>
      </c>
      <c r="J209" s="93" t="str">
        <f t="shared" si="97"/>
        <v/>
      </c>
      <c r="K209" s="93" t="str">
        <f t="shared" si="97"/>
        <v/>
      </c>
      <c r="L209" s="93" t="str">
        <f t="shared" si="98"/>
        <v/>
      </c>
      <c r="M209" s="93" t="str">
        <f t="shared" si="99"/>
        <v/>
      </c>
      <c r="N209" s="93">
        <f t="shared" si="100"/>
        <v>2</v>
      </c>
      <c r="O209" s="93" t="str">
        <f t="shared" si="101"/>
        <v/>
      </c>
      <c r="P209" s="93" t="str">
        <f t="shared" si="102"/>
        <v/>
      </c>
      <c r="Q209" s="93" t="str">
        <f t="shared" si="103"/>
        <v/>
      </c>
      <c r="R209" s="93" t="str">
        <f t="shared" si="104"/>
        <v/>
      </c>
      <c r="S209" s="93">
        <f t="shared" si="105"/>
        <v>2</v>
      </c>
      <c r="T209" s="91">
        <f t="shared" si="106"/>
        <v>4.3808800852329341e-002</v>
      </c>
      <c r="AB209" s="93">
        <f t="shared" si="107"/>
        <v>33.4</v>
      </c>
      <c r="AC209" s="93">
        <f t="shared" si="108"/>
        <v>67.2</v>
      </c>
      <c r="AD209" s="93">
        <f t="shared" si="109"/>
        <v>51.1</v>
      </c>
      <c r="AE209" s="93">
        <f t="shared" si="110"/>
        <v>36</v>
      </c>
      <c r="AF209" s="93">
        <f t="shared" si="111"/>
        <v>7.125</v>
      </c>
      <c r="AG209" s="93">
        <f t="shared" si="112"/>
        <v>34.299999999999997</v>
      </c>
      <c r="AH209" s="93">
        <f t="shared" si="113"/>
        <v>13.5</v>
      </c>
      <c r="AI209" s="93">
        <f t="shared" si="114"/>
        <v>3.2</v>
      </c>
      <c r="AJ209" s="93">
        <f t="shared" si="115"/>
        <v>23</v>
      </c>
      <c r="AK209" s="93">
        <f t="shared" si="116"/>
        <v>33.6</v>
      </c>
      <c r="AN209" s="93">
        <f t="shared" si="117"/>
        <v>33.4</v>
      </c>
      <c r="AO209" s="91">
        <v>0</v>
      </c>
      <c r="AP209" s="91">
        <v>0</v>
      </c>
      <c r="AQ209" s="91">
        <v>0</v>
      </c>
      <c r="AR209" s="91">
        <v>9</v>
      </c>
      <c r="AS209" s="91">
        <v>158</v>
      </c>
      <c r="AT209" s="92"/>
      <c r="AV209" s="93">
        <f t="shared" si="118"/>
        <v>67.2</v>
      </c>
      <c r="AW209" s="91">
        <v>0</v>
      </c>
      <c r="AX209" s="91">
        <v>0</v>
      </c>
      <c r="AY209" s="91">
        <v>25</v>
      </c>
      <c r="AZ209" s="91">
        <v>4</v>
      </c>
      <c r="BA209" s="91">
        <v>307</v>
      </c>
      <c r="BB209" s="92"/>
      <c r="BD209" s="93">
        <f t="shared" si="119"/>
        <v>51.1</v>
      </c>
      <c r="BE209" s="91">
        <v>0</v>
      </c>
      <c r="BF209" s="91">
        <v>0</v>
      </c>
      <c r="BG209" s="91">
        <v>22</v>
      </c>
      <c r="BH209" s="91">
        <v>0.5</v>
      </c>
      <c r="BI209" s="91">
        <v>233</v>
      </c>
      <c r="BJ209" s="92"/>
      <c r="BL209" s="93">
        <f t="shared" si="120"/>
        <v>36</v>
      </c>
      <c r="BM209" s="91">
        <v>0</v>
      </c>
      <c r="BN209" s="91">
        <v>0</v>
      </c>
      <c r="BO209" s="91">
        <v>28.5</v>
      </c>
      <c r="BP209" s="91">
        <v>0.5</v>
      </c>
      <c r="BQ209" s="91">
        <v>151</v>
      </c>
      <c r="BR209" s="92"/>
      <c r="BT209" s="93">
        <f t="shared" si="121"/>
        <v>7.125</v>
      </c>
      <c r="BU209" s="91">
        <v>0</v>
      </c>
      <c r="BV209" s="91">
        <v>12</v>
      </c>
      <c r="BW209" s="91">
        <v>12.5</v>
      </c>
      <c r="BX209" s="91">
        <v>4</v>
      </c>
      <c r="BZ209" s="92"/>
      <c r="CB209" s="93">
        <f t="shared" si="122"/>
        <v>34.299999999999997</v>
      </c>
      <c r="CC209" s="91">
        <v>0</v>
      </c>
      <c r="CD209" s="91">
        <v>0</v>
      </c>
      <c r="CE209" s="91">
        <v>8.5</v>
      </c>
      <c r="CF209" s="91">
        <v>0</v>
      </c>
      <c r="CG209" s="91">
        <v>163</v>
      </c>
      <c r="CJ209" s="93">
        <f t="shared" si="123"/>
        <v>13.5</v>
      </c>
      <c r="CL209" s="91">
        <v>0</v>
      </c>
      <c r="CM209" s="91">
        <v>3</v>
      </c>
      <c r="CN209" s="91">
        <v>0</v>
      </c>
      <c r="CO209" s="91">
        <v>51</v>
      </c>
      <c r="CR209" s="93">
        <f t="shared" si="124"/>
        <v>3.2</v>
      </c>
      <c r="CS209" s="91">
        <v>0</v>
      </c>
      <c r="CT209" s="91">
        <v>0</v>
      </c>
      <c r="CU209" s="91">
        <v>0</v>
      </c>
      <c r="CV209" s="91">
        <v>0</v>
      </c>
      <c r="CW209" s="91">
        <v>16</v>
      </c>
      <c r="CZ209" s="93">
        <f t="shared" si="125"/>
        <v>23</v>
      </c>
      <c r="DA209" s="91">
        <v>0</v>
      </c>
      <c r="DB209" s="91">
        <v>0</v>
      </c>
      <c r="DC209" s="91">
        <v>2.5</v>
      </c>
      <c r="DD209" s="91">
        <v>0</v>
      </c>
      <c r="DE209" s="91">
        <v>112.5</v>
      </c>
      <c r="DH209" s="93">
        <f t="shared" si="126"/>
        <v>33.6</v>
      </c>
      <c r="DI209" s="91">
        <v>0</v>
      </c>
      <c r="DJ209" s="91">
        <v>0</v>
      </c>
      <c r="DK209" s="91">
        <v>27.5</v>
      </c>
      <c r="DL209" s="91">
        <v>0</v>
      </c>
      <c r="DM209" s="91">
        <v>140.5</v>
      </c>
    </row>
    <row r="210" spans="3:117">
      <c r="C210" s="92">
        <f t="shared" si="127"/>
        <v>45866</v>
      </c>
      <c r="D210" s="93">
        <f t="shared" si="96"/>
        <v>41.125</v>
      </c>
      <c r="E210" s="93">
        <f t="shared" si="97"/>
        <v>41.125</v>
      </c>
      <c r="F210" s="93">
        <f t="shared" si="97"/>
        <v>41.125</v>
      </c>
      <c r="G210" s="93">
        <f t="shared" si="97"/>
        <v>41.125</v>
      </c>
      <c r="H210" s="93">
        <f t="shared" si="97"/>
        <v>41.125</v>
      </c>
      <c r="I210" s="93">
        <f t="shared" si="97"/>
        <v>41.125</v>
      </c>
      <c r="J210" s="93" t="str">
        <f t="shared" si="97"/>
        <v/>
      </c>
      <c r="K210" s="93" t="str">
        <f t="shared" si="97"/>
        <v/>
      </c>
      <c r="L210" s="93" t="str">
        <f t="shared" si="98"/>
        <v/>
      </c>
      <c r="M210" s="93" t="str">
        <f t="shared" si="99"/>
        <v/>
      </c>
      <c r="N210" s="93" t="str">
        <f t="shared" si="100"/>
        <v/>
      </c>
      <c r="O210" s="93" t="str">
        <f t="shared" si="101"/>
        <v/>
      </c>
      <c r="P210" s="93" t="str">
        <f t="shared" si="102"/>
        <v/>
      </c>
      <c r="Q210" s="93">
        <f t="shared" si="103"/>
        <v>5</v>
      </c>
      <c r="R210" s="93" t="str">
        <f t="shared" si="104"/>
        <v/>
      </c>
      <c r="S210" s="93">
        <f t="shared" si="105"/>
        <v>5</v>
      </c>
      <c r="T210" s="91">
        <f t="shared" si="106"/>
        <v>0.22780576443211256</v>
      </c>
      <c r="AB210" s="93">
        <f t="shared" si="107"/>
        <v>0.9</v>
      </c>
      <c r="AC210" s="93">
        <f t="shared" si="108"/>
        <v>1.8</v>
      </c>
      <c r="AD210" s="93">
        <f t="shared" si="109"/>
        <v>4.4000000000000004</v>
      </c>
      <c r="AE210" s="93">
        <f t="shared" si="110"/>
        <v>0.7</v>
      </c>
      <c r="AF210" s="93">
        <f t="shared" si="111"/>
        <v>0.375</v>
      </c>
      <c r="AG210" s="93">
        <f t="shared" si="112"/>
        <v>1.6</v>
      </c>
      <c r="AH210" s="93">
        <f t="shared" si="113"/>
        <v>41.125</v>
      </c>
      <c r="AI210" s="93">
        <f t="shared" si="114"/>
        <v>1</v>
      </c>
      <c r="AJ210" s="93">
        <f t="shared" si="115"/>
        <v>12.9</v>
      </c>
      <c r="AK210" s="93">
        <f t="shared" si="116"/>
        <v>3</v>
      </c>
      <c r="AN210" s="93">
        <f t="shared" si="117"/>
        <v>0.9</v>
      </c>
      <c r="AO210" s="91">
        <v>0</v>
      </c>
      <c r="AP210" s="91">
        <v>0</v>
      </c>
      <c r="AQ210" s="91">
        <v>0.5</v>
      </c>
      <c r="AR210" s="91">
        <v>0</v>
      </c>
      <c r="AS210" s="91">
        <v>4</v>
      </c>
      <c r="AT210" s="92"/>
      <c r="AV210" s="93">
        <f t="shared" si="118"/>
        <v>1.8</v>
      </c>
      <c r="AW210" s="91">
        <v>0</v>
      </c>
      <c r="AX210" s="91">
        <v>0</v>
      </c>
      <c r="AY210" s="91">
        <v>0</v>
      </c>
      <c r="AZ210" s="91">
        <v>0</v>
      </c>
      <c r="BA210" s="91">
        <v>9</v>
      </c>
      <c r="BB210" s="92"/>
      <c r="BD210" s="93">
        <f t="shared" si="119"/>
        <v>4.4000000000000004</v>
      </c>
      <c r="BE210" s="91">
        <v>1</v>
      </c>
      <c r="BF210" s="91">
        <v>0</v>
      </c>
      <c r="BG210" s="91">
        <v>0</v>
      </c>
      <c r="BH210" s="91">
        <v>0.5</v>
      </c>
      <c r="BI210" s="91">
        <v>20.5</v>
      </c>
      <c r="BJ210" s="92"/>
      <c r="BL210" s="93">
        <f t="shared" si="120"/>
        <v>0.7</v>
      </c>
      <c r="BM210" s="91">
        <v>0</v>
      </c>
      <c r="BN210" s="91">
        <v>0</v>
      </c>
      <c r="BO210" s="91">
        <v>0</v>
      </c>
      <c r="BP210" s="91">
        <v>0</v>
      </c>
      <c r="BQ210" s="91">
        <v>3.5</v>
      </c>
      <c r="BR210" s="92"/>
      <c r="BT210" s="93">
        <f t="shared" si="121"/>
        <v>0.375</v>
      </c>
      <c r="BU210" s="91">
        <v>0</v>
      </c>
      <c r="BV210" s="91">
        <v>0</v>
      </c>
      <c r="BW210" s="91">
        <v>0</v>
      </c>
      <c r="BX210" s="91">
        <v>1.5</v>
      </c>
      <c r="BZ210" s="92"/>
      <c r="CB210" s="93">
        <f t="shared" si="122"/>
        <v>1.6</v>
      </c>
      <c r="CC210" s="91">
        <v>0</v>
      </c>
      <c r="CD210" s="91">
        <v>0.5</v>
      </c>
      <c r="CE210" s="91">
        <v>0</v>
      </c>
      <c r="CF210" s="91">
        <v>0</v>
      </c>
      <c r="CG210" s="91">
        <v>7.5</v>
      </c>
      <c r="CJ210" s="93">
        <f t="shared" si="123"/>
        <v>41.125</v>
      </c>
      <c r="CL210" s="91">
        <v>0</v>
      </c>
      <c r="CM210" s="91">
        <v>8</v>
      </c>
      <c r="CN210" s="91">
        <v>1.5</v>
      </c>
      <c r="CO210" s="91">
        <v>155</v>
      </c>
      <c r="CR210" s="93">
        <f t="shared" si="124"/>
        <v>1</v>
      </c>
      <c r="CS210" s="91">
        <v>0</v>
      </c>
      <c r="CT210" s="91">
        <v>0</v>
      </c>
      <c r="CU210" s="91">
        <v>2</v>
      </c>
      <c r="CV210" s="91">
        <v>0</v>
      </c>
      <c r="CW210" s="91">
        <v>3</v>
      </c>
      <c r="CZ210" s="93">
        <f t="shared" si="125"/>
        <v>12.9</v>
      </c>
      <c r="DA210" s="91">
        <v>0</v>
      </c>
      <c r="DB210" s="91">
        <v>0</v>
      </c>
      <c r="DC210" s="91">
        <v>16.5</v>
      </c>
      <c r="DD210" s="91">
        <v>0</v>
      </c>
      <c r="DE210" s="91">
        <v>48</v>
      </c>
      <c r="DH210" s="93">
        <f t="shared" si="126"/>
        <v>3</v>
      </c>
      <c r="DI210" s="91">
        <v>0</v>
      </c>
      <c r="DJ210" s="91">
        <v>0</v>
      </c>
      <c r="DK210" s="91">
        <v>0</v>
      </c>
      <c r="DL210" s="91">
        <v>0</v>
      </c>
      <c r="DM210" s="91">
        <v>15</v>
      </c>
    </row>
    <row r="211" spans="3:117">
      <c r="C211" s="92">
        <f t="shared" si="127"/>
        <v>45867</v>
      </c>
      <c r="D211" s="93">
        <f t="shared" si="96"/>
        <v>34.625</v>
      </c>
      <c r="E211" s="93">
        <f t="shared" si="97"/>
        <v>34.625</v>
      </c>
      <c r="F211" s="93">
        <f t="shared" si="97"/>
        <v>34.625</v>
      </c>
      <c r="G211" s="93">
        <f t="shared" si="97"/>
        <v>34.625</v>
      </c>
      <c r="H211" s="93">
        <f t="shared" si="97"/>
        <v>34.625</v>
      </c>
      <c r="I211" s="93" t="str">
        <f t="shared" si="97"/>
        <v/>
      </c>
      <c r="J211" s="93" t="str">
        <f t="shared" si="97"/>
        <v/>
      </c>
      <c r="K211" s="93" t="str">
        <f t="shared" si="97"/>
        <v/>
      </c>
      <c r="L211" s="93" t="str">
        <f t="shared" si="98"/>
        <v/>
      </c>
      <c r="M211" s="93" t="str">
        <f t="shared" si="99"/>
        <v/>
      </c>
      <c r="N211" s="93" t="str">
        <f t="shared" si="100"/>
        <v/>
      </c>
      <c r="O211" s="93" t="str">
        <f t="shared" si="101"/>
        <v/>
      </c>
      <c r="P211" s="93">
        <f t="shared" si="102"/>
        <v>4</v>
      </c>
      <c r="Q211" s="93" t="str">
        <f t="shared" si="103"/>
        <v/>
      </c>
      <c r="R211" s="93" t="str">
        <f t="shared" si="104"/>
        <v/>
      </c>
      <c r="S211" s="93">
        <f t="shared" si="105"/>
        <v>4</v>
      </c>
      <c r="T211" s="91">
        <f t="shared" si="106"/>
        <v>0.14237860277007036</v>
      </c>
      <c r="AB211" s="93">
        <f t="shared" si="107"/>
        <v>2.8</v>
      </c>
      <c r="AC211" s="93">
        <f t="shared" si="108"/>
        <v>8.6</v>
      </c>
      <c r="AD211" s="93">
        <f t="shared" si="109"/>
        <v>6.1</v>
      </c>
      <c r="AE211" s="93">
        <f t="shared" si="110"/>
        <v>3.5</v>
      </c>
      <c r="AF211" s="93">
        <f t="shared" si="111"/>
        <v>0</v>
      </c>
      <c r="AG211" s="93">
        <f t="shared" si="112"/>
        <v>3.1</v>
      </c>
      <c r="AH211" s="93">
        <f t="shared" si="113"/>
        <v>34.625</v>
      </c>
      <c r="AI211" s="93">
        <f t="shared" si="114"/>
        <v>0</v>
      </c>
      <c r="AJ211" s="93">
        <f t="shared" si="115"/>
        <v>2.7</v>
      </c>
      <c r="AK211" s="93">
        <f t="shared" si="116"/>
        <v>0.7</v>
      </c>
      <c r="AN211" s="93">
        <f t="shared" si="117"/>
        <v>2.8</v>
      </c>
      <c r="AO211" s="91">
        <v>0</v>
      </c>
      <c r="AP211" s="91">
        <v>0</v>
      </c>
      <c r="AQ211" s="91">
        <v>0</v>
      </c>
      <c r="AR211" s="91">
        <v>0</v>
      </c>
      <c r="AS211" s="91">
        <v>14</v>
      </c>
      <c r="AT211" s="92"/>
      <c r="AV211" s="93">
        <f t="shared" si="118"/>
        <v>8.6</v>
      </c>
      <c r="AW211" s="91">
        <v>0</v>
      </c>
      <c r="AX211" s="91">
        <v>0</v>
      </c>
      <c r="AY211" s="91">
        <v>0</v>
      </c>
      <c r="AZ211" s="91">
        <v>40.5</v>
      </c>
      <c r="BA211" s="91">
        <v>2.5</v>
      </c>
      <c r="BB211" s="92"/>
      <c r="BD211" s="93">
        <f t="shared" si="119"/>
        <v>6.1</v>
      </c>
      <c r="BE211" s="91">
        <v>0</v>
      </c>
      <c r="BF211" s="91">
        <v>0</v>
      </c>
      <c r="BG211" s="91">
        <v>0</v>
      </c>
      <c r="BH211" s="91">
        <v>9.5</v>
      </c>
      <c r="BI211" s="91">
        <v>21</v>
      </c>
      <c r="BJ211" s="92"/>
      <c r="BL211" s="93">
        <f t="shared" si="120"/>
        <v>3.5</v>
      </c>
      <c r="BM211" s="91">
        <v>0</v>
      </c>
      <c r="BN211" s="91">
        <v>0</v>
      </c>
      <c r="BO211" s="91">
        <v>0</v>
      </c>
      <c r="BP211" s="91">
        <v>0</v>
      </c>
      <c r="BQ211" s="91">
        <v>17.5</v>
      </c>
      <c r="BR211" s="92"/>
      <c r="BT211" s="93">
        <f t="shared" si="121"/>
        <v>0</v>
      </c>
      <c r="BU211" s="91">
        <v>0</v>
      </c>
      <c r="BV211" s="91">
        <v>0</v>
      </c>
      <c r="BW211" s="91">
        <v>0</v>
      </c>
      <c r="BX211" s="91">
        <v>0</v>
      </c>
      <c r="BZ211" s="92"/>
      <c r="CB211" s="93">
        <f t="shared" si="122"/>
        <v>3.1</v>
      </c>
      <c r="CC211" s="91">
        <v>0</v>
      </c>
      <c r="CD211" s="91">
        <v>0</v>
      </c>
      <c r="CE211" s="91">
        <v>0</v>
      </c>
      <c r="CF211" s="91">
        <v>1</v>
      </c>
      <c r="CG211" s="91">
        <v>14.5</v>
      </c>
      <c r="CJ211" s="93">
        <f t="shared" si="123"/>
        <v>34.625</v>
      </c>
      <c r="CL211" s="91">
        <v>0</v>
      </c>
      <c r="CM211" s="91">
        <v>0</v>
      </c>
      <c r="CN211" s="91">
        <v>107.5</v>
      </c>
      <c r="CO211" s="91">
        <v>31</v>
      </c>
      <c r="CR211" s="93">
        <f t="shared" si="124"/>
        <v>0</v>
      </c>
      <c r="CS211" s="91">
        <v>0</v>
      </c>
      <c r="CT211" s="91">
        <v>0</v>
      </c>
      <c r="CU211" s="91">
        <v>0</v>
      </c>
      <c r="CV211" s="91">
        <v>0</v>
      </c>
      <c r="CW211" s="91">
        <v>0</v>
      </c>
      <c r="CZ211" s="93">
        <f t="shared" si="125"/>
        <v>2.7</v>
      </c>
      <c r="DA211" s="91">
        <v>0</v>
      </c>
      <c r="DB211" s="91">
        <v>0</v>
      </c>
      <c r="DC211" s="91">
        <v>0</v>
      </c>
      <c r="DD211" s="91">
        <v>13.5</v>
      </c>
      <c r="DE211" s="91">
        <v>0</v>
      </c>
      <c r="DH211" s="93">
        <f t="shared" si="126"/>
        <v>0.7</v>
      </c>
      <c r="DI211" s="91">
        <v>0</v>
      </c>
      <c r="DJ211" s="91">
        <v>0</v>
      </c>
      <c r="DK211" s="91">
        <v>0</v>
      </c>
      <c r="DL211" s="91">
        <v>3</v>
      </c>
      <c r="DM211" s="91">
        <v>0.5</v>
      </c>
    </row>
    <row r="212" spans="3:117">
      <c r="C212" s="92">
        <f t="shared" si="127"/>
        <v>45868</v>
      </c>
      <c r="D212" s="93">
        <f t="shared" si="96"/>
        <v>0</v>
      </c>
      <c r="E212" s="93" t="str">
        <f t="shared" si="97"/>
        <v/>
      </c>
      <c r="F212" s="93" t="str">
        <f t="shared" si="97"/>
        <v/>
      </c>
      <c r="G212" s="93" t="str">
        <f t="shared" si="97"/>
        <v/>
      </c>
      <c r="H212" s="93" t="str">
        <f t="shared" si="97"/>
        <v/>
      </c>
      <c r="I212" s="93" t="str">
        <f t="shared" si="97"/>
        <v/>
      </c>
      <c r="J212" s="93" t="str">
        <f t="shared" si="97"/>
        <v/>
      </c>
      <c r="K212" s="93" t="str">
        <f t="shared" si="97"/>
        <v/>
      </c>
      <c r="L212" s="93">
        <f t="shared" si="98"/>
        <v>0</v>
      </c>
      <c r="M212" s="93" t="str">
        <f t="shared" si="99"/>
        <v/>
      </c>
      <c r="N212" s="93" t="str">
        <f t="shared" si="100"/>
        <v/>
      </c>
      <c r="O212" s="93" t="str">
        <f t="shared" si="101"/>
        <v/>
      </c>
      <c r="P212" s="93" t="str">
        <f t="shared" si="102"/>
        <v/>
      </c>
      <c r="Q212" s="93" t="str">
        <f t="shared" si="103"/>
        <v/>
      </c>
      <c r="R212" s="93" t="str">
        <f t="shared" si="104"/>
        <v/>
      </c>
      <c r="S212" s="93">
        <f t="shared" si="105"/>
        <v>0</v>
      </c>
      <c r="T212" s="91">
        <f t="shared" si="106"/>
        <v>0</v>
      </c>
      <c r="AB212" s="93">
        <f t="shared" si="107"/>
        <v>6.5</v>
      </c>
      <c r="AC212" s="93">
        <f t="shared" si="108"/>
        <v>4</v>
      </c>
      <c r="AD212" s="93">
        <f t="shared" si="109"/>
        <v>0.9</v>
      </c>
      <c r="AE212" s="93">
        <f t="shared" si="110"/>
        <v>3.4</v>
      </c>
      <c r="AF212" s="93">
        <f t="shared" si="111"/>
        <v>9.25</v>
      </c>
      <c r="AG212" s="93">
        <f t="shared" si="112"/>
        <v>7.9</v>
      </c>
      <c r="AH212" s="93">
        <f t="shared" si="113"/>
        <v>0</v>
      </c>
      <c r="AI212" s="93">
        <f t="shared" si="114"/>
        <v>0</v>
      </c>
      <c r="AJ212" s="93">
        <f t="shared" si="115"/>
        <v>1</v>
      </c>
      <c r="AK212" s="93">
        <f t="shared" si="116"/>
        <v>8.1</v>
      </c>
      <c r="AN212" s="93">
        <f t="shared" si="117"/>
        <v>6.5</v>
      </c>
      <c r="AO212" s="91">
        <v>0</v>
      </c>
      <c r="AP212" s="91">
        <v>0</v>
      </c>
      <c r="AQ212" s="91">
        <v>0</v>
      </c>
      <c r="AR212" s="91">
        <v>31.5</v>
      </c>
      <c r="AS212" s="91">
        <v>1</v>
      </c>
      <c r="AT212" s="92"/>
      <c r="AV212" s="93">
        <f t="shared" si="118"/>
        <v>4</v>
      </c>
      <c r="AW212" s="91">
        <v>0</v>
      </c>
      <c r="AX212" s="91">
        <v>0</v>
      </c>
      <c r="AY212" s="91">
        <v>0</v>
      </c>
      <c r="AZ212" s="91">
        <v>19</v>
      </c>
      <c r="BA212" s="91">
        <v>1</v>
      </c>
      <c r="BB212" s="92"/>
      <c r="BD212" s="93">
        <f t="shared" si="119"/>
        <v>0.9</v>
      </c>
      <c r="BE212" s="91">
        <v>0</v>
      </c>
      <c r="BF212" s="91">
        <v>0</v>
      </c>
      <c r="BG212" s="91">
        <v>0</v>
      </c>
      <c r="BH212" s="91">
        <v>2</v>
      </c>
      <c r="BI212" s="91">
        <v>2.5</v>
      </c>
      <c r="BJ212" s="92"/>
      <c r="BL212" s="93">
        <f t="shared" si="120"/>
        <v>3.4</v>
      </c>
      <c r="BM212" s="91">
        <v>0</v>
      </c>
      <c r="BN212" s="91">
        <v>0</v>
      </c>
      <c r="BO212" s="91">
        <v>0</v>
      </c>
      <c r="BP212" s="91">
        <v>16.5</v>
      </c>
      <c r="BQ212" s="91">
        <v>0.5</v>
      </c>
      <c r="BR212" s="92"/>
      <c r="BT212" s="93">
        <f t="shared" si="121"/>
        <v>9.25</v>
      </c>
      <c r="BU212" s="91">
        <v>0</v>
      </c>
      <c r="BV212" s="91">
        <v>0</v>
      </c>
      <c r="BW212" s="91">
        <v>0</v>
      </c>
      <c r="BX212" s="91">
        <v>37</v>
      </c>
      <c r="BZ212" s="92"/>
      <c r="CB212" s="93">
        <f t="shared" si="122"/>
        <v>7.9</v>
      </c>
      <c r="CC212" s="91">
        <v>0</v>
      </c>
      <c r="CD212" s="91">
        <v>0</v>
      </c>
      <c r="CE212" s="91">
        <v>0</v>
      </c>
      <c r="CF212" s="91">
        <v>37</v>
      </c>
      <c r="CG212" s="91">
        <v>2.5</v>
      </c>
      <c r="CJ212" s="93">
        <f t="shared" si="123"/>
        <v>0</v>
      </c>
      <c r="CL212" s="91">
        <v>0</v>
      </c>
      <c r="CM212" s="91">
        <v>0</v>
      </c>
      <c r="CN212" s="91">
        <v>0</v>
      </c>
      <c r="CO212" s="91">
        <v>0</v>
      </c>
      <c r="CR212" s="93">
        <f t="shared" si="124"/>
        <v>0</v>
      </c>
      <c r="CS212" s="91">
        <v>0</v>
      </c>
      <c r="CT212" s="91">
        <v>0</v>
      </c>
      <c r="CU212" s="91">
        <v>0</v>
      </c>
      <c r="CV212" s="91">
        <v>0</v>
      </c>
      <c r="CW212" s="91">
        <v>0</v>
      </c>
      <c r="CZ212" s="93">
        <f t="shared" si="125"/>
        <v>1</v>
      </c>
      <c r="DA212" s="91">
        <v>0</v>
      </c>
      <c r="DB212" s="91">
        <v>0</v>
      </c>
      <c r="DC212" s="91">
        <v>0</v>
      </c>
      <c r="DD212" s="91">
        <v>5</v>
      </c>
      <c r="DE212" s="91">
        <v>0</v>
      </c>
      <c r="DH212" s="93">
        <f t="shared" si="126"/>
        <v>8.1</v>
      </c>
      <c r="DI212" s="91">
        <v>0</v>
      </c>
      <c r="DJ212" s="91">
        <v>0</v>
      </c>
      <c r="DK212" s="91">
        <v>0</v>
      </c>
      <c r="DL212" s="91">
        <v>40.5</v>
      </c>
      <c r="DM212" s="91">
        <v>0</v>
      </c>
    </row>
    <row r="213" spans="3:117">
      <c r="C213" s="92">
        <f t="shared" si="127"/>
        <v>45869</v>
      </c>
      <c r="D213" s="93">
        <f t="shared" si="96"/>
        <v>1.25</v>
      </c>
      <c r="E213" s="93">
        <f t="shared" si="97"/>
        <v>1.25</v>
      </c>
      <c r="F213" s="93" t="str">
        <f t="shared" si="97"/>
        <v/>
      </c>
      <c r="G213" s="93" t="str">
        <f t="shared" si="97"/>
        <v/>
      </c>
      <c r="H213" s="93" t="str">
        <f t="shared" si="97"/>
        <v/>
      </c>
      <c r="I213" s="93" t="str">
        <f t="shared" si="97"/>
        <v/>
      </c>
      <c r="J213" s="93" t="str">
        <f t="shared" si="97"/>
        <v/>
      </c>
      <c r="K213" s="93" t="str">
        <f t="shared" si="97"/>
        <v/>
      </c>
      <c r="L213" s="93" t="str">
        <f t="shared" si="98"/>
        <v/>
      </c>
      <c r="M213" s="93">
        <f t="shared" si="99"/>
        <v>1</v>
      </c>
      <c r="N213" s="93" t="str">
        <f t="shared" si="100"/>
        <v/>
      </c>
      <c r="O213" s="93" t="str">
        <f t="shared" si="101"/>
        <v/>
      </c>
      <c r="P213" s="93" t="str">
        <f t="shared" si="102"/>
        <v/>
      </c>
      <c r="Q213" s="93" t="str">
        <f t="shared" si="103"/>
        <v/>
      </c>
      <c r="R213" s="93" t="str">
        <f t="shared" si="104"/>
        <v/>
      </c>
      <c r="S213" s="93">
        <f t="shared" si="105"/>
        <v>1</v>
      </c>
      <c r="T213" s="91">
        <f t="shared" si="106"/>
        <v>0</v>
      </c>
      <c r="AB213" s="93">
        <f t="shared" si="107"/>
        <v>0.1</v>
      </c>
      <c r="AC213" s="93">
        <f t="shared" si="108"/>
        <v>0.8</v>
      </c>
      <c r="AD213" s="93">
        <f t="shared" si="109"/>
        <v>1.6</v>
      </c>
      <c r="AE213" s="93">
        <f t="shared" si="110"/>
        <v>1.7</v>
      </c>
      <c r="AF213" s="93">
        <f t="shared" si="111"/>
        <v>1.125</v>
      </c>
      <c r="AG213" s="93">
        <f t="shared" si="112"/>
        <v>7.7</v>
      </c>
      <c r="AH213" s="93">
        <f t="shared" si="113"/>
        <v>1.25</v>
      </c>
      <c r="AI213" s="93">
        <f t="shared" si="114"/>
        <v>0.5</v>
      </c>
      <c r="AJ213" s="93">
        <f t="shared" si="115"/>
        <v>0.2</v>
      </c>
      <c r="AK213" s="93">
        <f t="shared" si="116"/>
        <v>1</v>
      </c>
      <c r="AN213" s="93">
        <f t="shared" si="117"/>
        <v>0.1</v>
      </c>
      <c r="AO213" s="91">
        <v>0</v>
      </c>
      <c r="AP213" s="91">
        <v>0</v>
      </c>
      <c r="AQ213" s="91">
        <v>0</v>
      </c>
      <c r="AR213" s="91">
        <v>0</v>
      </c>
      <c r="AS213" s="91">
        <v>0.5</v>
      </c>
      <c r="AT213" s="92"/>
      <c r="AV213" s="93">
        <f t="shared" si="118"/>
        <v>0.8</v>
      </c>
      <c r="AW213" s="91">
        <v>0</v>
      </c>
      <c r="AX213" s="91">
        <v>0</v>
      </c>
      <c r="AY213" s="91">
        <v>0</v>
      </c>
      <c r="AZ213" s="91">
        <v>0</v>
      </c>
      <c r="BA213" s="91">
        <v>4</v>
      </c>
      <c r="BB213" s="92"/>
      <c r="BD213" s="93">
        <f t="shared" si="119"/>
        <v>1.6</v>
      </c>
      <c r="BE213" s="91">
        <v>4.5</v>
      </c>
      <c r="BF213" s="91">
        <v>0</v>
      </c>
      <c r="BG213" s="91">
        <v>0</v>
      </c>
      <c r="BH213" s="91">
        <v>0</v>
      </c>
      <c r="BI213" s="91">
        <v>3.5</v>
      </c>
      <c r="BJ213" s="92"/>
      <c r="BL213" s="93">
        <f t="shared" si="120"/>
        <v>1.7</v>
      </c>
      <c r="BM213" s="91">
        <v>0</v>
      </c>
      <c r="BN213" s="91">
        <v>0</v>
      </c>
      <c r="BO213" s="91">
        <v>0</v>
      </c>
      <c r="BP213" s="91">
        <v>6</v>
      </c>
      <c r="BQ213" s="91">
        <v>2.5</v>
      </c>
      <c r="BR213" s="92"/>
      <c r="BT213" s="93">
        <f t="shared" si="121"/>
        <v>1.125</v>
      </c>
      <c r="BU213" s="91">
        <v>0</v>
      </c>
      <c r="BV213" s="91">
        <v>0.5</v>
      </c>
      <c r="BW213" s="91">
        <v>0</v>
      </c>
      <c r="BX213" s="91">
        <v>4</v>
      </c>
      <c r="BZ213" s="92"/>
      <c r="CB213" s="93">
        <f t="shared" si="122"/>
        <v>7.7</v>
      </c>
      <c r="CC213" s="91">
        <v>0</v>
      </c>
      <c r="CD213" s="91">
        <v>0</v>
      </c>
      <c r="CE213" s="91">
        <v>0</v>
      </c>
      <c r="CF213" s="91">
        <v>26.5</v>
      </c>
      <c r="CG213" s="91">
        <v>12</v>
      </c>
      <c r="CJ213" s="93">
        <f t="shared" si="123"/>
        <v>1.25</v>
      </c>
      <c r="CL213" s="91">
        <v>0</v>
      </c>
      <c r="CM213" s="91">
        <v>0</v>
      </c>
      <c r="CN213" s="91">
        <v>2</v>
      </c>
      <c r="CO213" s="91">
        <v>3</v>
      </c>
      <c r="CR213" s="93">
        <f t="shared" si="124"/>
        <v>0.5</v>
      </c>
      <c r="CS213" s="91">
        <v>0</v>
      </c>
      <c r="CT213" s="91">
        <v>0</v>
      </c>
      <c r="CU213" s="91">
        <v>0</v>
      </c>
      <c r="CV213" s="91">
        <v>1</v>
      </c>
      <c r="CW213" s="91">
        <v>1.5</v>
      </c>
      <c r="CZ213" s="93">
        <f t="shared" si="125"/>
        <v>0.2</v>
      </c>
      <c r="DA213" s="91">
        <v>0</v>
      </c>
      <c r="DB213" s="91">
        <v>0</v>
      </c>
      <c r="DC213" s="91">
        <v>0</v>
      </c>
      <c r="DD213" s="91">
        <v>0</v>
      </c>
      <c r="DE213" s="91">
        <v>1</v>
      </c>
      <c r="DH213" s="93">
        <f t="shared" si="126"/>
        <v>1</v>
      </c>
      <c r="DI213" s="91">
        <v>0</v>
      </c>
      <c r="DJ213" s="91">
        <v>0</v>
      </c>
      <c r="DK213" s="91">
        <v>0</v>
      </c>
      <c r="DL213" s="91">
        <v>3</v>
      </c>
      <c r="DM213" s="91">
        <v>2</v>
      </c>
    </row>
    <row r="214" spans="3:117">
      <c r="C214" s="92">
        <f t="shared" si="127"/>
        <v>45870</v>
      </c>
      <c r="D214" s="93">
        <f t="shared" si="96"/>
        <v>0</v>
      </c>
      <c r="E214" s="93" t="str">
        <f t="shared" si="97"/>
        <v/>
      </c>
      <c r="F214" s="93" t="str">
        <f t="shared" si="97"/>
        <v/>
      </c>
      <c r="G214" s="93" t="str">
        <f t="shared" si="97"/>
        <v/>
      </c>
      <c r="H214" s="93" t="str">
        <f t="shared" si="97"/>
        <v/>
      </c>
      <c r="I214" s="93" t="str">
        <f t="shared" si="97"/>
        <v/>
      </c>
      <c r="J214" s="93" t="str">
        <f t="shared" si="97"/>
        <v/>
      </c>
      <c r="K214" s="93" t="str">
        <f t="shared" si="97"/>
        <v/>
      </c>
      <c r="L214" s="93">
        <f t="shared" si="98"/>
        <v>0</v>
      </c>
      <c r="M214" s="93" t="str">
        <f t="shared" si="99"/>
        <v/>
      </c>
      <c r="N214" s="93" t="str">
        <f t="shared" si="100"/>
        <v/>
      </c>
      <c r="O214" s="93" t="str">
        <f t="shared" si="101"/>
        <v/>
      </c>
      <c r="P214" s="93" t="str">
        <f t="shared" si="102"/>
        <v/>
      </c>
      <c r="Q214" s="93" t="str">
        <f t="shared" si="103"/>
        <v/>
      </c>
      <c r="R214" s="93" t="str">
        <f t="shared" si="104"/>
        <v/>
      </c>
      <c r="S214" s="93">
        <f t="shared" si="105"/>
        <v>0</v>
      </c>
      <c r="T214" s="91">
        <f t="shared" si="106"/>
        <v>0</v>
      </c>
      <c r="AB214" s="93">
        <f t="shared" si="107"/>
        <v>1</v>
      </c>
      <c r="AC214" s="93">
        <f t="shared" si="108"/>
        <v>1.3</v>
      </c>
      <c r="AD214" s="93">
        <f t="shared" si="109"/>
        <v>8.5</v>
      </c>
      <c r="AE214" s="93">
        <f t="shared" si="110"/>
        <v>0</v>
      </c>
      <c r="AF214" s="93">
        <f t="shared" si="111"/>
        <v>10.125</v>
      </c>
      <c r="AG214" s="93">
        <f t="shared" si="112"/>
        <v>0.3</v>
      </c>
      <c r="AH214" s="93">
        <f t="shared" si="113"/>
        <v>0</v>
      </c>
      <c r="AI214" s="93">
        <f t="shared" si="114"/>
        <v>0</v>
      </c>
      <c r="AJ214" s="93">
        <f t="shared" si="115"/>
        <v>0.4</v>
      </c>
      <c r="AK214" s="93">
        <f t="shared" si="116"/>
        <v>0.3</v>
      </c>
      <c r="AN214" s="93">
        <f t="shared" si="117"/>
        <v>1</v>
      </c>
      <c r="AO214" s="91">
        <v>2</v>
      </c>
      <c r="AP214" s="91">
        <v>2</v>
      </c>
      <c r="AQ214" s="91">
        <v>0</v>
      </c>
      <c r="AR214" s="91">
        <v>0</v>
      </c>
      <c r="AS214" s="91">
        <v>1</v>
      </c>
      <c r="AT214" s="92"/>
      <c r="AV214" s="93">
        <f t="shared" si="118"/>
        <v>1.3</v>
      </c>
      <c r="AW214" s="91">
        <v>0</v>
      </c>
      <c r="AX214" s="91">
        <v>3.5</v>
      </c>
      <c r="AY214" s="91">
        <v>0.5</v>
      </c>
      <c r="AZ214" s="91">
        <v>0</v>
      </c>
      <c r="BA214" s="91">
        <v>2.5</v>
      </c>
      <c r="BB214" s="92"/>
      <c r="BD214" s="93">
        <f t="shared" si="119"/>
        <v>8.5</v>
      </c>
      <c r="BE214" s="91">
        <v>0</v>
      </c>
      <c r="BF214" s="91">
        <v>42.5</v>
      </c>
      <c r="BG214" s="91">
        <v>0</v>
      </c>
      <c r="BH214" s="91">
        <v>0</v>
      </c>
      <c r="BI214" s="91">
        <v>0</v>
      </c>
      <c r="BJ214" s="92"/>
      <c r="BL214" s="93">
        <f t="shared" si="120"/>
        <v>0</v>
      </c>
      <c r="BM214" s="91">
        <v>0</v>
      </c>
      <c r="BN214" s="91">
        <v>0</v>
      </c>
      <c r="BO214" s="91">
        <v>0</v>
      </c>
      <c r="BP214" s="91">
        <v>0</v>
      </c>
      <c r="BQ214" s="91">
        <v>0</v>
      </c>
      <c r="BR214" s="92"/>
      <c r="BT214" s="93">
        <f t="shared" si="121"/>
        <v>10.125</v>
      </c>
      <c r="BU214" s="91">
        <v>0</v>
      </c>
      <c r="BV214" s="91">
        <v>40.5</v>
      </c>
      <c r="BW214" s="91">
        <v>0</v>
      </c>
      <c r="BX214" s="91">
        <v>0</v>
      </c>
      <c r="BZ214" s="92"/>
      <c r="CB214" s="93">
        <f t="shared" si="122"/>
        <v>0.3</v>
      </c>
      <c r="CC214" s="91">
        <v>0</v>
      </c>
      <c r="CD214" s="91">
        <v>1.5</v>
      </c>
      <c r="CE214" s="91">
        <v>0</v>
      </c>
      <c r="CF214" s="91">
        <v>0</v>
      </c>
      <c r="CG214" s="91">
        <v>0</v>
      </c>
      <c r="CJ214" s="93">
        <f t="shared" si="123"/>
        <v>0</v>
      </c>
      <c r="CL214" s="91">
        <v>0</v>
      </c>
      <c r="CM214" s="91">
        <v>0</v>
      </c>
      <c r="CN214" s="91">
        <v>0</v>
      </c>
      <c r="CO214" s="91">
        <v>0</v>
      </c>
      <c r="CR214" s="93">
        <f t="shared" si="124"/>
        <v>0</v>
      </c>
      <c r="CS214" s="91">
        <v>0</v>
      </c>
      <c r="CT214" s="91">
        <v>0</v>
      </c>
      <c r="CU214" s="91">
        <v>0</v>
      </c>
      <c r="CV214" s="91">
        <v>0</v>
      </c>
      <c r="CW214" s="91">
        <v>0</v>
      </c>
      <c r="CZ214" s="93">
        <f t="shared" si="125"/>
        <v>0.4</v>
      </c>
      <c r="DA214" s="91">
        <v>0</v>
      </c>
      <c r="DB214" s="91">
        <v>2</v>
      </c>
      <c r="DC214" s="91">
        <v>0</v>
      </c>
      <c r="DD214" s="91">
        <v>0</v>
      </c>
      <c r="DE214" s="91">
        <v>0</v>
      </c>
      <c r="DH214" s="93">
        <f t="shared" si="126"/>
        <v>0.3</v>
      </c>
      <c r="DI214" s="91">
        <v>0</v>
      </c>
      <c r="DJ214" s="91">
        <v>1</v>
      </c>
      <c r="DK214" s="91">
        <v>0</v>
      </c>
      <c r="DL214" s="91">
        <v>0</v>
      </c>
      <c r="DM214" s="91">
        <v>0.5</v>
      </c>
    </row>
    <row r="215" spans="3:117">
      <c r="C215" s="92">
        <f t="shared" si="127"/>
        <v>45871</v>
      </c>
      <c r="D215" s="93">
        <f t="shared" si="96"/>
        <v>2.875</v>
      </c>
      <c r="E215" s="93">
        <f t="shared" si="97"/>
        <v>2.875</v>
      </c>
      <c r="F215" s="93" t="str">
        <f t="shared" si="97"/>
        <v/>
      </c>
      <c r="G215" s="93" t="str">
        <f t="shared" si="97"/>
        <v/>
      </c>
      <c r="H215" s="93" t="str">
        <f t="shared" si="97"/>
        <v/>
      </c>
      <c r="I215" s="93" t="str">
        <f t="shared" si="97"/>
        <v/>
      </c>
      <c r="J215" s="93" t="str">
        <f t="shared" si="97"/>
        <v/>
      </c>
      <c r="K215" s="93" t="str">
        <f t="shared" si="97"/>
        <v/>
      </c>
      <c r="L215" s="93" t="str">
        <f t="shared" si="98"/>
        <v/>
      </c>
      <c r="M215" s="93">
        <f t="shared" si="99"/>
        <v>1</v>
      </c>
      <c r="N215" s="93" t="str">
        <f t="shared" si="100"/>
        <v/>
      </c>
      <c r="O215" s="93" t="str">
        <f t="shared" si="101"/>
        <v/>
      </c>
      <c r="P215" s="93" t="str">
        <f t="shared" si="102"/>
        <v/>
      </c>
      <c r="Q215" s="93" t="str">
        <f t="shared" si="103"/>
        <v/>
      </c>
      <c r="R215" s="93" t="str">
        <f t="shared" si="104"/>
        <v/>
      </c>
      <c r="S215" s="93">
        <f t="shared" si="105"/>
        <v>1</v>
      </c>
      <c r="T215" s="91">
        <f t="shared" si="106"/>
        <v>0</v>
      </c>
      <c r="AB215" s="93">
        <f t="shared" si="107"/>
        <v>2.4</v>
      </c>
      <c r="AC215" s="93">
        <f t="shared" si="108"/>
        <v>1.3</v>
      </c>
      <c r="AD215" s="93">
        <f t="shared" si="109"/>
        <v>0.6</v>
      </c>
      <c r="AE215" s="93">
        <f t="shared" si="110"/>
        <v>0.9</v>
      </c>
      <c r="AF215" s="93">
        <f t="shared" si="111"/>
        <v>0.5</v>
      </c>
      <c r="AG215" s="93">
        <f t="shared" si="112"/>
        <v>1</v>
      </c>
      <c r="AH215" s="93">
        <f t="shared" si="113"/>
        <v>2.875</v>
      </c>
      <c r="AI215" s="93">
        <f t="shared" si="114"/>
        <v>1.5</v>
      </c>
      <c r="AJ215" s="93">
        <f t="shared" si="115"/>
        <v>4.8</v>
      </c>
      <c r="AK215" s="93">
        <f t="shared" si="116"/>
        <v>3</v>
      </c>
      <c r="AN215" s="93">
        <f t="shared" si="117"/>
        <v>2.4</v>
      </c>
      <c r="AO215" s="91">
        <v>0</v>
      </c>
      <c r="AP215" s="91">
        <v>0</v>
      </c>
      <c r="AQ215" s="91">
        <v>0</v>
      </c>
      <c r="AR215" s="91">
        <v>12</v>
      </c>
      <c r="AS215" s="91">
        <v>0</v>
      </c>
      <c r="AT215" s="92"/>
      <c r="AV215" s="93">
        <f t="shared" si="118"/>
        <v>1.3</v>
      </c>
      <c r="AW215" s="91">
        <v>0</v>
      </c>
      <c r="AX215" s="91">
        <v>0</v>
      </c>
      <c r="AY215" s="91">
        <v>1.5</v>
      </c>
      <c r="AZ215" s="91">
        <v>3.5</v>
      </c>
      <c r="BA215" s="91">
        <v>1.5</v>
      </c>
      <c r="BB215" s="92"/>
      <c r="BD215" s="93">
        <f t="shared" si="119"/>
        <v>0.6</v>
      </c>
      <c r="BE215" s="91">
        <v>0</v>
      </c>
      <c r="BF215" s="91">
        <v>0</v>
      </c>
      <c r="BG215" s="91">
        <v>0</v>
      </c>
      <c r="BH215" s="91">
        <v>0.5</v>
      </c>
      <c r="BI215" s="91">
        <v>2.5</v>
      </c>
      <c r="BJ215" s="92"/>
      <c r="BL215" s="93">
        <f t="shared" si="120"/>
        <v>0.9</v>
      </c>
      <c r="BM215" s="91">
        <v>0</v>
      </c>
      <c r="BN215" s="91">
        <v>0</v>
      </c>
      <c r="BO215" s="91">
        <v>0</v>
      </c>
      <c r="BP215" s="91">
        <v>2.5</v>
      </c>
      <c r="BQ215" s="91">
        <v>2</v>
      </c>
      <c r="BR215" s="92"/>
      <c r="BT215" s="93">
        <f t="shared" si="121"/>
        <v>0.5</v>
      </c>
      <c r="BU215" s="91">
        <v>0.5</v>
      </c>
      <c r="BV215" s="91">
        <v>0</v>
      </c>
      <c r="BW215" s="91">
        <v>0</v>
      </c>
      <c r="BX215" s="91">
        <v>1.5</v>
      </c>
      <c r="BZ215" s="92"/>
      <c r="CB215" s="93">
        <f t="shared" si="122"/>
        <v>1</v>
      </c>
      <c r="CC215" s="91">
        <v>0</v>
      </c>
      <c r="CD215" s="91">
        <v>0</v>
      </c>
      <c r="CE215" s="91">
        <v>0</v>
      </c>
      <c r="CF215" s="91">
        <v>1</v>
      </c>
      <c r="CG215" s="91">
        <v>4</v>
      </c>
      <c r="CJ215" s="93">
        <f t="shared" si="123"/>
        <v>2.875</v>
      </c>
      <c r="CL215" s="91">
        <v>0.5</v>
      </c>
      <c r="CM215" s="91">
        <v>0</v>
      </c>
      <c r="CN215" s="91">
        <v>11</v>
      </c>
      <c r="CO215" s="91">
        <v>0</v>
      </c>
      <c r="CR215" s="93">
        <f t="shared" si="124"/>
        <v>1.5</v>
      </c>
      <c r="CS215" s="91">
        <v>0</v>
      </c>
      <c r="CT215" s="91">
        <v>0</v>
      </c>
      <c r="CU215" s="91">
        <v>0</v>
      </c>
      <c r="CV215" s="91">
        <v>7.5</v>
      </c>
      <c r="CW215" s="91">
        <v>0</v>
      </c>
      <c r="CZ215" s="93">
        <f t="shared" si="125"/>
        <v>4.8</v>
      </c>
      <c r="DA215" s="91">
        <v>0</v>
      </c>
      <c r="DB215" s="91">
        <v>21</v>
      </c>
      <c r="DC215" s="91">
        <v>0</v>
      </c>
      <c r="DD215" s="91">
        <v>3</v>
      </c>
      <c r="DE215" s="91">
        <v>0</v>
      </c>
      <c r="DH215" s="93">
        <f t="shared" si="126"/>
        <v>3</v>
      </c>
      <c r="DI215" s="91">
        <v>7</v>
      </c>
      <c r="DJ215" s="91">
        <v>5.5</v>
      </c>
      <c r="DK215" s="91">
        <v>0</v>
      </c>
      <c r="DL215" s="91">
        <v>2.5</v>
      </c>
      <c r="DM215" s="91">
        <v>0</v>
      </c>
    </row>
    <row r="216" spans="3:117">
      <c r="C216" s="92">
        <f t="shared" si="127"/>
        <v>45872</v>
      </c>
      <c r="D216" s="93">
        <f t="shared" si="96"/>
        <v>5</v>
      </c>
      <c r="E216" s="93">
        <f t="shared" si="97"/>
        <v>5</v>
      </c>
      <c r="F216" s="93" t="str">
        <f t="shared" si="97"/>
        <v/>
      </c>
      <c r="G216" s="93" t="str">
        <f t="shared" si="97"/>
        <v/>
      </c>
      <c r="H216" s="93" t="str">
        <f t="shared" si="97"/>
        <v/>
      </c>
      <c r="I216" s="93" t="str">
        <f t="shared" si="97"/>
        <v/>
      </c>
      <c r="J216" s="93" t="str">
        <f t="shared" si="97"/>
        <v/>
      </c>
      <c r="K216" s="93" t="str">
        <f t="shared" si="97"/>
        <v/>
      </c>
      <c r="L216" s="93" t="str">
        <f t="shared" si="98"/>
        <v/>
      </c>
      <c r="M216" s="93">
        <f t="shared" si="99"/>
        <v>1</v>
      </c>
      <c r="N216" s="93" t="str">
        <f t="shared" si="100"/>
        <v/>
      </c>
      <c r="O216" s="93" t="str">
        <f t="shared" si="101"/>
        <v/>
      </c>
      <c r="P216" s="93" t="str">
        <f t="shared" si="102"/>
        <v/>
      </c>
      <c r="Q216" s="93" t="str">
        <f t="shared" si="103"/>
        <v/>
      </c>
      <c r="R216" s="93" t="str">
        <f t="shared" si="104"/>
        <v/>
      </c>
      <c r="S216" s="93">
        <f t="shared" si="105"/>
        <v>1</v>
      </c>
      <c r="T216" s="91">
        <f t="shared" si="106"/>
        <v>0</v>
      </c>
      <c r="AB216" s="93">
        <f t="shared" si="107"/>
        <v>0.2</v>
      </c>
      <c r="AC216" s="93">
        <f t="shared" si="108"/>
        <v>0.7</v>
      </c>
      <c r="AD216" s="93">
        <f t="shared" si="109"/>
        <v>2.7</v>
      </c>
      <c r="AE216" s="93">
        <f t="shared" si="110"/>
        <v>1.2</v>
      </c>
      <c r="AF216" s="93">
        <f t="shared" si="111"/>
        <v>3.125</v>
      </c>
      <c r="AG216" s="93">
        <f t="shared" si="112"/>
        <v>21.2</v>
      </c>
      <c r="AH216" s="93">
        <f t="shared" si="113"/>
        <v>5</v>
      </c>
      <c r="AI216" s="93">
        <f t="shared" si="114"/>
        <v>1.625</v>
      </c>
      <c r="AJ216" s="93">
        <f t="shared" si="115"/>
        <v>2.2999999999999998</v>
      </c>
      <c r="AK216" s="93">
        <f t="shared" si="116"/>
        <v>2.6</v>
      </c>
      <c r="AN216" s="93">
        <f t="shared" si="117"/>
        <v>0.2</v>
      </c>
      <c r="AO216" s="91">
        <v>0</v>
      </c>
      <c r="AP216" s="91">
        <v>0</v>
      </c>
      <c r="AQ216" s="91">
        <v>0</v>
      </c>
      <c r="AR216" s="91">
        <v>1</v>
      </c>
      <c r="AS216" s="91">
        <v>0</v>
      </c>
      <c r="AT216" s="92"/>
      <c r="AV216" s="93">
        <f t="shared" si="118"/>
        <v>0.7</v>
      </c>
      <c r="AW216" s="91">
        <v>0</v>
      </c>
      <c r="AX216" s="91">
        <v>1</v>
      </c>
      <c r="AY216" s="91">
        <v>0</v>
      </c>
      <c r="AZ216" s="91">
        <v>1</v>
      </c>
      <c r="BA216" s="91">
        <v>1.5</v>
      </c>
      <c r="BB216" s="92"/>
      <c r="BD216" s="93">
        <f t="shared" si="119"/>
        <v>2.7</v>
      </c>
      <c r="BE216" s="91">
        <v>0</v>
      </c>
      <c r="BF216" s="91">
        <v>0</v>
      </c>
      <c r="BG216" s="91">
        <v>0</v>
      </c>
      <c r="BH216" s="91">
        <v>1</v>
      </c>
      <c r="BI216" s="91">
        <v>12.5</v>
      </c>
      <c r="BJ216" s="92"/>
      <c r="BL216" s="93">
        <f t="shared" si="120"/>
        <v>1.2</v>
      </c>
      <c r="BM216" s="91">
        <v>0</v>
      </c>
      <c r="BN216" s="91">
        <v>0</v>
      </c>
      <c r="BO216" s="91">
        <v>0</v>
      </c>
      <c r="BP216" s="91">
        <v>2.5</v>
      </c>
      <c r="BQ216" s="91">
        <v>3.5</v>
      </c>
      <c r="BR216" s="92"/>
      <c r="BT216" s="93">
        <f t="shared" si="121"/>
        <v>3.125</v>
      </c>
      <c r="BU216" s="91">
        <v>0.5</v>
      </c>
      <c r="BV216" s="91">
        <v>4.5</v>
      </c>
      <c r="BW216" s="91">
        <v>0</v>
      </c>
      <c r="BX216" s="91">
        <v>7.5</v>
      </c>
      <c r="BZ216" s="92"/>
      <c r="CB216" s="93">
        <f t="shared" si="122"/>
        <v>21.2</v>
      </c>
      <c r="CC216" s="91">
        <v>0</v>
      </c>
      <c r="CD216" s="91">
        <v>13</v>
      </c>
      <c r="CE216" s="91">
        <v>0</v>
      </c>
      <c r="CF216" s="91">
        <v>12.5</v>
      </c>
      <c r="CG216" s="91">
        <v>80.5</v>
      </c>
      <c r="CJ216" s="93">
        <f t="shared" si="123"/>
        <v>5</v>
      </c>
      <c r="CL216" s="91">
        <v>0</v>
      </c>
      <c r="CM216" s="91">
        <v>0</v>
      </c>
      <c r="CN216" s="91">
        <v>20</v>
      </c>
      <c r="CO216" s="91">
        <v>0</v>
      </c>
      <c r="CR216" s="93">
        <f t="shared" si="124"/>
        <v>1.625</v>
      </c>
      <c r="CS216" s="91">
        <v>0</v>
      </c>
      <c r="CT216" s="91">
        <v>0</v>
      </c>
      <c r="CU216" s="91">
        <v>0</v>
      </c>
      <c r="CV216" s="91">
        <v>6.5</v>
      </c>
      <c r="CZ216" s="93">
        <f t="shared" si="125"/>
        <v>2.2999999999999998</v>
      </c>
      <c r="DA216" s="91">
        <v>0</v>
      </c>
      <c r="DB216" s="91">
        <v>0</v>
      </c>
      <c r="DC216" s="91">
        <v>0</v>
      </c>
      <c r="DD216" s="91">
        <v>11.5</v>
      </c>
      <c r="DE216" s="91">
        <v>0</v>
      </c>
      <c r="DH216" s="93">
        <f t="shared" si="126"/>
        <v>2.6</v>
      </c>
      <c r="DI216" s="91">
        <v>0</v>
      </c>
      <c r="DJ216" s="91">
        <v>0</v>
      </c>
      <c r="DK216" s="91">
        <v>0</v>
      </c>
      <c r="DL216" s="91">
        <v>13</v>
      </c>
      <c r="DM216" s="91">
        <v>0</v>
      </c>
    </row>
    <row r="217" spans="3:117">
      <c r="C217" s="92">
        <f t="shared" si="127"/>
        <v>45873</v>
      </c>
      <c r="D217" s="93">
        <f t="shared" si="96"/>
        <v>0.375</v>
      </c>
      <c r="E217" s="93">
        <f t="shared" si="97"/>
        <v>0.375</v>
      </c>
      <c r="F217" s="93" t="str">
        <f t="shared" si="97"/>
        <v/>
      </c>
      <c r="G217" s="93" t="str">
        <f t="shared" si="97"/>
        <v/>
      </c>
      <c r="H217" s="93" t="str">
        <f t="shared" si="97"/>
        <v/>
      </c>
      <c r="I217" s="93" t="str">
        <f t="shared" si="97"/>
        <v/>
      </c>
      <c r="J217" s="93" t="str">
        <f t="shared" si="97"/>
        <v/>
      </c>
      <c r="K217" s="93" t="str">
        <f t="shared" si="97"/>
        <v/>
      </c>
      <c r="L217" s="93" t="str">
        <f t="shared" si="98"/>
        <v/>
      </c>
      <c r="M217" s="93">
        <f t="shared" si="99"/>
        <v>1</v>
      </c>
      <c r="N217" s="93" t="str">
        <f t="shared" si="100"/>
        <v/>
      </c>
      <c r="O217" s="93" t="str">
        <f t="shared" si="101"/>
        <v/>
      </c>
      <c r="P217" s="93" t="str">
        <f t="shared" si="102"/>
        <v/>
      </c>
      <c r="Q217" s="93" t="str">
        <f t="shared" si="103"/>
        <v/>
      </c>
      <c r="R217" s="93" t="str">
        <f t="shared" si="104"/>
        <v/>
      </c>
      <c r="S217" s="93">
        <f t="shared" si="105"/>
        <v>1</v>
      </c>
      <c r="T217" s="91">
        <f t="shared" si="106"/>
        <v>0</v>
      </c>
      <c r="AB217" s="93">
        <f t="shared" si="107"/>
        <v>0.3</v>
      </c>
      <c r="AC217" s="93">
        <f t="shared" si="108"/>
        <v>0.7</v>
      </c>
      <c r="AD217" s="93">
        <f t="shared" si="109"/>
        <v>2</v>
      </c>
      <c r="AE217" s="93">
        <f t="shared" si="110"/>
        <v>1.2</v>
      </c>
      <c r="AF217" s="93">
        <f t="shared" si="111"/>
        <v>2.125</v>
      </c>
      <c r="AG217" s="93">
        <f t="shared" si="112"/>
        <v>2</v>
      </c>
      <c r="AH217" s="93">
        <f t="shared" si="113"/>
        <v>0.375</v>
      </c>
      <c r="AI217" s="93">
        <f t="shared" si="114"/>
        <v>0.1</v>
      </c>
      <c r="AJ217" s="93">
        <f t="shared" si="115"/>
        <v>0.2</v>
      </c>
      <c r="AK217" s="93">
        <f t="shared" si="116"/>
        <v>4.2</v>
      </c>
      <c r="AN217" s="93">
        <f t="shared" si="117"/>
        <v>0.3</v>
      </c>
      <c r="AO217" s="91">
        <v>0</v>
      </c>
      <c r="AP217" s="91">
        <v>0</v>
      </c>
      <c r="AQ217" s="91">
        <v>0.5</v>
      </c>
      <c r="AR217" s="91">
        <v>1</v>
      </c>
      <c r="AS217" s="91">
        <v>0</v>
      </c>
      <c r="AT217" s="92"/>
      <c r="AV217" s="93">
        <f t="shared" si="118"/>
        <v>0.7</v>
      </c>
      <c r="AW217" s="91">
        <v>0</v>
      </c>
      <c r="AX217" s="91">
        <v>0</v>
      </c>
      <c r="AY217" s="91">
        <v>2</v>
      </c>
      <c r="AZ217" s="91">
        <v>0</v>
      </c>
      <c r="BA217" s="91">
        <v>1.5</v>
      </c>
      <c r="BB217" s="92"/>
      <c r="BD217" s="93">
        <f t="shared" si="119"/>
        <v>2</v>
      </c>
      <c r="BE217" s="91">
        <v>0.5</v>
      </c>
      <c r="BF217" s="91">
        <v>0</v>
      </c>
      <c r="BG217" s="91">
        <v>6.5</v>
      </c>
      <c r="BH217" s="91">
        <v>0</v>
      </c>
      <c r="BI217" s="91">
        <v>3</v>
      </c>
      <c r="BJ217" s="92"/>
      <c r="BL217" s="93">
        <f t="shared" si="120"/>
        <v>1.2</v>
      </c>
      <c r="BM217" s="91">
        <v>0</v>
      </c>
      <c r="BN217" s="91">
        <v>0</v>
      </c>
      <c r="BO217" s="91">
        <v>2</v>
      </c>
      <c r="BP217" s="91">
        <v>0</v>
      </c>
      <c r="BQ217" s="91">
        <v>4</v>
      </c>
      <c r="BR217" s="92"/>
      <c r="BT217" s="93">
        <f t="shared" si="121"/>
        <v>2.125</v>
      </c>
      <c r="BU217" s="91">
        <v>0.5</v>
      </c>
      <c r="BV217" s="91">
        <v>2.5</v>
      </c>
      <c r="BW217" s="91">
        <v>5.5</v>
      </c>
      <c r="BX217" s="91">
        <v>0</v>
      </c>
      <c r="BZ217" s="92"/>
      <c r="CB217" s="93">
        <f t="shared" si="122"/>
        <v>2</v>
      </c>
      <c r="CC217" s="91">
        <v>0</v>
      </c>
      <c r="CD217" s="91">
        <v>0</v>
      </c>
      <c r="CE217" s="91">
        <v>2.5</v>
      </c>
      <c r="CF217" s="91">
        <v>0</v>
      </c>
      <c r="CG217" s="91">
        <v>7.5</v>
      </c>
      <c r="CJ217" s="93">
        <f t="shared" si="123"/>
        <v>0.375</v>
      </c>
      <c r="CL217" s="91">
        <v>0</v>
      </c>
      <c r="CM217" s="91">
        <v>1.5</v>
      </c>
      <c r="CN217" s="91">
        <v>0</v>
      </c>
      <c r="CO217" s="91">
        <v>0</v>
      </c>
      <c r="CR217" s="93">
        <f t="shared" si="124"/>
        <v>0.1</v>
      </c>
      <c r="CS217" s="91">
        <v>0</v>
      </c>
      <c r="CT217" s="91">
        <v>0.5</v>
      </c>
      <c r="CU217" s="91">
        <v>0</v>
      </c>
      <c r="CV217" s="91">
        <v>0</v>
      </c>
      <c r="CW217" s="91">
        <v>0</v>
      </c>
      <c r="CZ217" s="93">
        <f t="shared" si="125"/>
        <v>0.2</v>
      </c>
      <c r="DA217" s="91">
        <v>0</v>
      </c>
      <c r="DB217" s="91">
        <v>1</v>
      </c>
      <c r="DC217" s="91">
        <v>0</v>
      </c>
      <c r="DD217" s="91">
        <v>0</v>
      </c>
      <c r="DE217" s="91">
        <v>0</v>
      </c>
      <c r="DH217" s="93">
        <f t="shared" si="126"/>
        <v>4.2</v>
      </c>
      <c r="DI217" s="91">
        <v>0</v>
      </c>
      <c r="DJ217" s="91">
        <v>1</v>
      </c>
      <c r="DK217" s="91">
        <v>1.5</v>
      </c>
      <c r="DL217" s="91">
        <v>0</v>
      </c>
      <c r="DM217" s="91">
        <v>18.5</v>
      </c>
    </row>
    <row r="218" spans="3:117">
      <c r="C218" s="92">
        <f t="shared" si="127"/>
        <v>45874</v>
      </c>
      <c r="D218" s="93">
        <f t="shared" si="96"/>
        <v>0.25</v>
      </c>
      <c r="E218" s="93">
        <f t="shared" si="97"/>
        <v>0.25</v>
      </c>
      <c r="F218" s="93" t="str">
        <f t="shared" si="97"/>
        <v/>
      </c>
      <c r="G218" s="93" t="str">
        <f t="shared" si="97"/>
        <v/>
      </c>
      <c r="H218" s="93" t="str">
        <f t="shared" si="97"/>
        <v/>
      </c>
      <c r="I218" s="93" t="str">
        <f t="shared" si="97"/>
        <v/>
      </c>
      <c r="J218" s="93" t="str">
        <f t="shared" si="97"/>
        <v/>
      </c>
      <c r="K218" s="93" t="str">
        <f t="shared" si="97"/>
        <v/>
      </c>
      <c r="L218" s="93" t="str">
        <f t="shared" si="98"/>
        <v/>
      </c>
      <c r="M218" s="93">
        <f t="shared" si="99"/>
        <v>1</v>
      </c>
      <c r="N218" s="93" t="str">
        <f t="shared" si="100"/>
        <v/>
      </c>
      <c r="O218" s="93" t="str">
        <f t="shared" si="101"/>
        <v/>
      </c>
      <c r="P218" s="93" t="str">
        <f t="shared" si="102"/>
        <v/>
      </c>
      <c r="Q218" s="93" t="str">
        <f t="shared" si="103"/>
        <v/>
      </c>
      <c r="R218" s="93" t="str">
        <f t="shared" si="104"/>
        <v/>
      </c>
      <c r="S218" s="93">
        <f t="shared" si="105"/>
        <v>1</v>
      </c>
      <c r="T218" s="91">
        <f t="shared" si="106"/>
        <v>0</v>
      </c>
      <c r="AB218" s="93">
        <f t="shared" si="107"/>
        <v>0.1</v>
      </c>
      <c r="AC218" s="93">
        <f t="shared" si="108"/>
        <v>0.5</v>
      </c>
      <c r="AD218" s="93">
        <f t="shared" si="109"/>
        <v>1.7</v>
      </c>
      <c r="AE218" s="93">
        <f t="shared" si="110"/>
        <v>3.9</v>
      </c>
      <c r="AF218" s="93">
        <f t="shared" si="111"/>
        <v>23.875</v>
      </c>
      <c r="AG218" s="93">
        <f t="shared" si="112"/>
        <v>14.1</v>
      </c>
      <c r="AH218" s="93">
        <f t="shared" si="113"/>
        <v>0.25</v>
      </c>
      <c r="AI218" s="93">
        <f t="shared" si="114"/>
        <v>0.1</v>
      </c>
      <c r="AJ218" s="93">
        <f t="shared" si="115"/>
        <v>0.2</v>
      </c>
      <c r="AK218" s="93">
        <f t="shared" si="116"/>
        <v>0</v>
      </c>
      <c r="AN218" s="93">
        <f t="shared" si="117"/>
        <v>0.1</v>
      </c>
      <c r="AO218" s="91">
        <v>0</v>
      </c>
      <c r="AP218" s="91">
        <v>0</v>
      </c>
      <c r="AQ218" s="91">
        <v>0.5</v>
      </c>
      <c r="AR218" s="91">
        <v>0</v>
      </c>
      <c r="AS218" s="91">
        <v>0</v>
      </c>
      <c r="AT218" s="92"/>
      <c r="AV218" s="93">
        <f t="shared" si="118"/>
        <v>0.5</v>
      </c>
      <c r="AW218" s="91">
        <v>0</v>
      </c>
      <c r="AX218" s="91">
        <v>0.5</v>
      </c>
      <c r="AY218" s="91">
        <v>1</v>
      </c>
      <c r="AZ218" s="91">
        <v>0</v>
      </c>
      <c r="BA218" s="91">
        <v>1</v>
      </c>
      <c r="BB218" s="92"/>
      <c r="BD218" s="93">
        <f t="shared" si="119"/>
        <v>1.7</v>
      </c>
      <c r="BE218" s="91">
        <v>0</v>
      </c>
      <c r="BF218" s="91">
        <v>6.5</v>
      </c>
      <c r="BG218" s="91">
        <v>0</v>
      </c>
      <c r="BH218" s="91">
        <v>0</v>
      </c>
      <c r="BI218" s="91">
        <v>2</v>
      </c>
      <c r="BJ218" s="92"/>
      <c r="BL218" s="93">
        <f t="shared" si="120"/>
        <v>3.9</v>
      </c>
      <c r="BM218" s="91">
        <v>0</v>
      </c>
      <c r="BN218" s="91">
        <v>17</v>
      </c>
      <c r="BO218" s="91">
        <v>2.5</v>
      </c>
      <c r="BP218" s="91">
        <v>0</v>
      </c>
      <c r="BQ218" s="91">
        <v>0</v>
      </c>
      <c r="BR218" s="92"/>
      <c r="BT218" s="93">
        <f t="shared" si="121"/>
        <v>23.875</v>
      </c>
      <c r="BU218" s="91">
        <v>40.5</v>
      </c>
      <c r="BV218" s="91">
        <v>0</v>
      </c>
      <c r="BW218" s="91">
        <v>55</v>
      </c>
      <c r="BX218" s="91">
        <v>0</v>
      </c>
      <c r="BZ218" s="92"/>
      <c r="CB218" s="93">
        <f t="shared" si="122"/>
        <v>14.1</v>
      </c>
      <c r="CC218" s="91">
        <v>59.5</v>
      </c>
      <c r="CD218" s="91">
        <v>0</v>
      </c>
      <c r="CE218" s="91">
        <v>11</v>
      </c>
      <c r="CF218" s="91">
        <v>0</v>
      </c>
      <c r="CG218" s="91">
        <v>0</v>
      </c>
      <c r="CJ218" s="93">
        <f t="shared" si="123"/>
        <v>0.25</v>
      </c>
      <c r="CL218" s="91">
        <v>1</v>
      </c>
      <c r="CM218" s="91">
        <v>0</v>
      </c>
      <c r="CN218" s="91">
        <v>0</v>
      </c>
      <c r="CO218" s="91">
        <v>0</v>
      </c>
      <c r="CR218" s="93">
        <f t="shared" si="124"/>
        <v>0.1</v>
      </c>
      <c r="CS218" s="91">
        <v>0</v>
      </c>
      <c r="CT218" s="91">
        <v>0.5</v>
      </c>
      <c r="CU218" s="91">
        <v>0</v>
      </c>
      <c r="CV218" s="91">
        <v>0</v>
      </c>
      <c r="CW218" s="91">
        <v>0</v>
      </c>
      <c r="CZ218" s="93">
        <f t="shared" si="125"/>
        <v>0.2</v>
      </c>
      <c r="DA218" s="91">
        <v>0</v>
      </c>
      <c r="DB218" s="91">
        <v>1</v>
      </c>
      <c r="DC218" s="91">
        <v>0</v>
      </c>
      <c r="DD218" s="91">
        <v>0</v>
      </c>
      <c r="DE218" s="91">
        <v>0</v>
      </c>
      <c r="DH218" s="93">
        <f t="shared" si="126"/>
        <v>0</v>
      </c>
      <c r="DI218" s="91">
        <v>0</v>
      </c>
      <c r="DJ218" s="91">
        <v>0</v>
      </c>
      <c r="DK218" s="91">
        <v>0</v>
      </c>
      <c r="DL218" s="91">
        <v>0</v>
      </c>
      <c r="DM218" s="91">
        <v>0</v>
      </c>
    </row>
    <row r="219" spans="3:117">
      <c r="C219" s="92">
        <f t="shared" si="127"/>
        <v>45875</v>
      </c>
      <c r="D219" s="93">
        <f t="shared" si="96"/>
        <v>13</v>
      </c>
      <c r="E219" s="93">
        <f t="shared" si="97"/>
        <v>13</v>
      </c>
      <c r="F219" s="93">
        <f t="shared" si="97"/>
        <v>13</v>
      </c>
      <c r="G219" s="93" t="str">
        <f t="shared" si="97"/>
        <v/>
      </c>
      <c r="H219" s="93" t="str">
        <f t="shared" si="97"/>
        <v/>
      </c>
      <c r="I219" s="93" t="str">
        <f t="shared" si="97"/>
        <v/>
      </c>
      <c r="J219" s="93" t="str">
        <f t="shared" si="97"/>
        <v/>
      </c>
      <c r="K219" s="93" t="str">
        <f t="shared" si="97"/>
        <v/>
      </c>
      <c r="L219" s="93" t="str">
        <f t="shared" si="98"/>
        <v/>
      </c>
      <c r="M219" s="93" t="str">
        <f t="shared" si="99"/>
        <v/>
      </c>
      <c r="N219" s="93">
        <f t="shared" si="100"/>
        <v>2</v>
      </c>
      <c r="O219" s="93" t="str">
        <f t="shared" si="101"/>
        <v/>
      </c>
      <c r="P219" s="93" t="str">
        <f t="shared" si="102"/>
        <v/>
      </c>
      <c r="Q219" s="93" t="str">
        <f t="shared" si="103"/>
        <v/>
      </c>
      <c r="R219" s="93" t="str">
        <f t="shared" si="104"/>
        <v/>
      </c>
      <c r="S219" s="93">
        <f t="shared" si="105"/>
        <v>2</v>
      </c>
      <c r="T219" s="91">
        <f t="shared" si="106"/>
        <v>4.3808800852329341e-002</v>
      </c>
      <c r="AB219" s="93">
        <f t="shared" si="107"/>
        <v>0.5</v>
      </c>
      <c r="AC219" s="93">
        <f t="shared" si="108"/>
        <v>5.8</v>
      </c>
      <c r="AD219" s="93">
        <f t="shared" si="109"/>
        <v>4.9000000000000004</v>
      </c>
      <c r="AE219" s="93">
        <f t="shared" si="110"/>
        <v>8.1</v>
      </c>
      <c r="AF219" s="93">
        <f t="shared" si="111"/>
        <v>13.25</v>
      </c>
      <c r="AG219" s="93">
        <f t="shared" si="112"/>
        <v>19.600000000000001</v>
      </c>
      <c r="AH219" s="93">
        <f t="shared" si="113"/>
        <v>13</v>
      </c>
      <c r="AI219" s="93">
        <f t="shared" si="114"/>
        <v>20.7</v>
      </c>
      <c r="AJ219" s="93">
        <f t="shared" si="115"/>
        <v>13.5</v>
      </c>
      <c r="AK219" s="93">
        <f t="shared" si="116"/>
        <v>13.4</v>
      </c>
      <c r="AN219" s="93">
        <f t="shared" si="117"/>
        <v>0.5</v>
      </c>
      <c r="AO219" s="91">
        <v>0</v>
      </c>
      <c r="AP219" s="91">
        <v>2.5</v>
      </c>
      <c r="AQ219" s="91">
        <v>0</v>
      </c>
      <c r="AR219" s="91">
        <v>0</v>
      </c>
      <c r="AS219" s="91">
        <v>0</v>
      </c>
      <c r="AT219" s="92"/>
      <c r="AV219" s="93">
        <f t="shared" si="118"/>
        <v>5.8</v>
      </c>
      <c r="AW219" s="91">
        <v>4</v>
      </c>
      <c r="AX219" s="91">
        <v>25</v>
      </c>
      <c r="AY219" s="91">
        <v>0</v>
      </c>
      <c r="AZ219" s="91">
        <v>0</v>
      </c>
      <c r="BA219" s="91">
        <v>0</v>
      </c>
      <c r="BB219" s="92"/>
      <c r="BD219" s="93">
        <f t="shared" si="119"/>
        <v>4.9000000000000004</v>
      </c>
      <c r="BE219" s="91">
        <v>0</v>
      </c>
      <c r="BF219" s="91">
        <v>24.5</v>
      </c>
      <c r="BG219" s="91">
        <v>0</v>
      </c>
      <c r="BH219" s="91">
        <v>0</v>
      </c>
      <c r="BI219" s="91">
        <v>0</v>
      </c>
      <c r="BJ219" s="92"/>
      <c r="BL219" s="93">
        <f t="shared" si="120"/>
        <v>8.1</v>
      </c>
      <c r="BM219" s="91">
        <v>0</v>
      </c>
      <c r="BN219" s="91">
        <v>37</v>
      </c>
      <c r="BO219" s="91">
        <v>3.5</v>
      </c>
      <c r="BP219" s="91">
        <v>0</v>
      </c>
      <c r="BQ219" s="91">
        <v>0</v>
      </c>
      <c r="BR219" s="92"/>
      <c r="BT219" s="93">
        <f t="shared" si="121"/>
        <v>13.25</v>
      </c>
      <c r="BU219" s="91">
        <v>28</v>
      </c>
      <c r="BV219" s="91">
        <v>21.5</v>
      </c>
      <c r="BW219" s="91">
        <v>3.5</v>
      </c>
      <c r="BX219" s="91">
        <v>0</v>
      </c>
      <c r="BZ219" s="92"/>
      <c r="CB219" s="93">
        <f t="shared" si="122"/>
        <v>19.600000000000001</v>
      </c>
      <c r="CC219" s="91">
        <v>36</v>
      </c>
      <c r="CD219" s="91">
        <v>60.5</v>
      </c>
      <c r="CE219" s="91">
        <v>1.5</v>
      </c>
      <c r="CF219" s="91">
        <v>0</v>
      </c>
      <c r="CG219" s="91">
        <v>0</v>
      </c>
      <c r="CJ219" s="93">
        <f t="shared" si="123"/>
        <v>13</v>
      </c>
      <c r="CL219" s="91">
        <v>52</v>
      </c>
      <c r="CM219" s="91">
        <v>0</v>
      </c>
      <c r="CN219" s="91">
        <v>0</v>
      </c>
      <c r="CO219" s="91">
        <v>0</v>
      </c>
      <c r="CR219" s="93">
        <f t="shared" si="124"/>
        <v>20.7</v>
      </c>
      <c r="CS219" s="91">
        <v>0</v>
      </c>
      <c r="CT219" s="91">
        <v>103.5</v>
      </c>
      <c r="CU219" s="91">
        <v>0</v>
      </c>
      <c r="CV219" s="91">
        <v>0</v>
      </c>
      <c r="CW219" s="91">
        <v>0</v>
      </c>
      <c r="CZ219" s="93">
        <f t="shared" si="125"/>
        <v>13.5</v>
      </c>
      <c r="DA219" s="91">
        <v>0</v>
      </c>
      <c r="DB219" s="91">
        <v>67.5</v>
      </c>
      <c r="DC219" s="91">
        <v>0</v>
      </c>
      <c r="DD219" s="91">
        <v>0</v>
      </c>
      <c r="DE219" s="91">
        <v>0</v>
      </c>
      <c r="DH219" s="93">
        <f t="shared" si="126"/>
        <v>13.4</v>
      </c>
      <c r="DI219" s="91">
        <v>12.5</v>
      </c>
      <c r="DJ219" s="91">
        <v>54.5</v>
      </c>
      <c r="DK219" s="91">
        <v>0</v>
      </c>
      <c r="DL219" s="91">
        <v>0</v>
      </c>
      <c r="DM219" s="91">
        <v>0</v>
      </c>
    </row>
    <row r="220" spans="3:117">
      <c r="C220" s="92">
        <f t="shared" si="127"/>
        <v>45876</v>
      </c>
      <c r="D220" s="93">
        <f t="shared" si="96"/>
        <v>6.5</v>
      </c>
      <c r="E220" s="93">
        <f t="shared" si="97"/>
        <v>6.5</v>
      </c>
      <c r="F220" s="93" t="str">
        <f t="shared" si="97"/>
        <v/>
      </c>
      <c r="G220" s="93" t="str">
        <f t="shared" si="97"/>
        <v/>
      </c>
      <c r="H220" s="93" t="str">
        <f t="shared" si="97"/>
        <v/>
      </c>
      <c r="I220" s="93" t="str">
        <f t="shared" si="97"/>
        <v/>
      </c>
      <c r="J220" s="93" t="str">
        <f t="shared" si="97"/>
        <v/>
      </c>
      <c r="K220" s="93" t="str">
        <f t="shared" si="97"/>
        <v/>
      </c>
      <c r="L220" s="93" t="str">
        <f t="shared" si="98"/>
        <v/>
      </c>
      <c r="M220" s="93">
        <f t="shared" si="99"/>
        <v>1</v>
      </c>
      <c r="N220" s="93" t="str">
        <f t="shared" si="100"/>
        <v/>
      </c>
      <c r="O220" s="93" t="str">
        <f t="shared" si="101"/>
        <v/>
      </c>
      <c r="P220" s="93" t="str">
        <f t="shared" si="102"/>
        <v/>
      </c>
      <c r="Q220" s="93" t="str">
        <f t="shared" si="103"/>
        <v/>
      </c>
      <c r="R220" s="93" t="str">
        <f t="shared" si="104"/>
        <v/>
      </c>
      <c r="S220" s="93">
        <f t="shared" si="105"/>
        <v>1</v>
      </c>
      <c r="T220" s="91">
        <f t="shared" si="106"/>
        <v>0</v>
      </c>
      <c r="AB220" s="93">
        <f t="shared" si="107"/>
        <v>6.6</v>
      </c>
      <c r="AC220" s="93">
        <f t="shared" si="108"/>
        <v>2.4</v>
      </c>
      <c r="AD220" s="93">
        <f t="shared" si="109"/>
        <v>2.5</v>
      </c>
      <c r="AE220" s="93">
        <f t="shared" si="110"/>
        <v>2.6</v>
      </c>
      <c r="AF220" s="93">
        <f t="shared" si="111"/>
        <v>15.25</v>
      </c>
      <c r="AG220" s="93">
        <f t="shared" si="112"/>
        <v>5.8</v>
      </c>
      <c r="AH220" s="93">
        <f t="shared" si="113"/>
        <v>6.5</v>
      </c>
      <c r="AI220" s="93">
        <f t="shared" si="114"/>
        <v>11</v>
      </c>
      <c r="AJ220" s="93">
        <f t="shared" si="115"/>
        <v>7.1</v>
      </c>
      <c r="AK220" s="93">
        <f t="shared" si="116"/>
        <v>2.9</v>
      </c>
      <c r="AN220" s="93">
        <f t="shared" si="117"/>
        <v>6.6</v>
      </c>
      <c r="AO220" s="91">
        <v>3</v>
      </c>
      <c r="AP220" s="91">
        <v>29.5</v>
      </c>
      <c r="AQ220" s="91">
        <v>0</v>
      </c>
      <c r="AR220" s="91">
        <v>0.5</v>
      </c>
      <c r="AS220" s="91">
        <v>0</v>
      </c>
      <c r="AT220" s="92"/>
      <c r="AV220" s="93">
        <f t="shared" si="118"/>
        <v>2.4</v>
      </c>
      <c r="AW220" s="91">
        <v>0</v>
      </c>
      <c r="AX220" s="91">
        <v>4.5</v>
      </c>
      <c r="AY220" s="91">
        <v>7.5</v>
      </c>
      <c r="AZ220" s="91">
        <v>0</v>
      </c>
      <c r="BA220" s="91">
        <v>0</v>
      </c>
      <c r="BB220" s="92"/>
      <c r="BD220" s="93">
        <f t="shared" si="119"/>
        <v>2.5</v>
      </c>
      <c r="BE220" s="91">
        <v>0</v>
      </c>
      <c r="BF220" s="91">
        <v>12.5</v>
      </c>
      <c r="BG220" s="91">
        <v>0</v>
      </c>
      <c r="BH220" s="91">
        <v>0</v>
      </c>
      <c r="BI220" s="91">
        <v>0</v>
      </c>
      <c r="BJ220" s="92"/>
      <c r="BL220" s="93">
        <f t="shared" si="120"/>
        <v>2.6</v>
      </c>
      <c r="BM220" s="91">
        <v>0</v>
      </c>
      <c r="BN220" s="91">
        <v>12.5</v>
      </c>
      <c r="BO220" s="91">
        <v>0.5</v>
      </c>
      <c r="BP220" s="91">
        <v>0</v>
      </c>
      <c r="BQ220" s="91">
        <v>0</v>
      </c>
      <c r="BR220" s="92"/>
      <c r="BT220" s="93">
        <f t="shared" si="121"/>
        <v>15.25</v>
      </c>
      <c r="BU220" s="91">
        <v>38</v>
      </c>
      <c r="BV220" s="91">
        <v>22.5</v>
      </c>
      <c r="BW220" s="91">
        <v>0.5</v>
      </c>
      <c r="BX220" s="91">
        <v>0</v>
      </c>
      <c r="BZ220" s="92"/>
      <c r="CB220" s="93">
        <f t="shared" si="122"/>
        <v>5.8</v>
      </c>
      <c r="CC220" s="91">
        <v>18</v>
      </c>
      <c r="CD220" s="91">
        <v>10.5</v>
      </c>
      <c r="CE220" s="91">
        <v>0.5</v>
      </c>
      <c r="CF220" s="91">
        <v>0</v>
      </c>
      <c r="CG220" s="91">
        <v>0</v>
      </c>
      <c r="CJ220" s="93">
        <f t="shared" si="123"/>
        <v>6.5</v>
      </c>
      <c r="CL220" s="91">
        <v>25.5</v>
      </c>
      <c r="CM220" s="91">
        <v>0</v>
      </c>
      <c r="CN220" s="91">
        <v>0.5</v>
      </c>
      <c r="CO220" s="91">
        <v>0</v>
      </c>
      <c r="CR220" s="93">
        <f t="shared" si="124"/>
        <v>11</v>
      </c>
      <c r="CS220" s="91">
        <v>0</v>
      </c>
      <c r="CT220" s="91">
        <v>54</v>
      </c>
      <c r="CU220" s="91">
        <v>0</v>
      </c>
      <c r="CV220" s="91">
        <v>1</v>
      </c>
      <c r="CW220" s="91">
        <v>0</v>
      </c>
      <c r="CZ220" s="93">
        <f t="shared" si="125"/>
        <v>7.1</v>
      </c>
      <c r="DA220" s="91">
        <v>0.5</v>
      </c>
      <c r="DB220" s="91">
        <v>35</v>
      </c>
      <c r="DC220" s="91">
        <v>0</v>
      </c>
      <c r="DD220" s="91">
        <v>0</v>
      </c>
      <c r="DE220" s="91">
        <v>0</v>
      </c>
      <c r="DH220" s="93">
        <f t="shared" si="126"/>
        <v>2.9</v>
      </c>
      <c r="DI220" s="91">
        <v>0.5</v>
      </c>
      <c r="DJ220" s="91">
        <v>14</v>
      </c>
      <c r="DK220" s="91">
        <v>0</v>
      </c>
      <c r="DL220" s="91">
        <v>0</v>
      </c>
      <c r="DM220" s="91">
        <v>0</v>
      </c>
    </row>
    <row r="221" spans="3:117">
      <c r="C221" s="92">
        <f t="shared" si="127"/>
        <v>45877</v>
      </c>
      <c r="D221" s="93">
        <f t="shared" si="96"/>
        <v>9.5</v>
      </c>
      <c r="E221" s="93">
        <f t="shared" si="97"/>
        <v>9.5</v>
      </c>
      <c r="F221" s="93" t="str">
        <f t="shared" si="97"/>
        <v/>
      </c>
      <c r="G221" s="93" t="str">
        <f t="shared" si="97"/>
        <v/>
      </c>
      <c r="H221" s="93" t="str">
        <f t="shared" si="97"/>
        <v/>
      </c>
      <c r="I221" s="93" t="str">
        <f t="shared" si="97"/>
        <v/>
      </c>
      <c r="J221" s="93" t="str">
        <f t="shared" si="97"/>
        <v/>
      </c>
      <c r="K221" s="93" t="str">
        <f t="shared" si="97"/>
        <v/>
      </c>
      <c r="L221" s="93" t="str">
        <f t="shared" si="98"/>
        <v/>
      </c>
      <c r="M221" s="93">
        <f t="shared" si="99"/>
        <v>1</v>
      </c>
      <c r="N221" s="93" t="str">
        <f t="shared" si="100"/>
        <v/>
      </c>
      <c r="O221" s="93" t="str">
        <f t="shared" si="101"/>
        <v/>
      </c>
      <c r="P221" s="93" t="str">
        <f t="shared" si="102"/>
        <v/>
      </c>
      <c r="Q221" s="93" t="str">
        <f t="shared" si="103"/>
        <v/>
      </c>
      <c r="R221" s="93" t="str">
        <f t="shared" si="104"/>
        <v/>
      </c>
      <c r="S221" s="93">
        <f t="shared" si="105"/>
        <v>1</v>
      </c>
      <c r="T221" s="91">
        <f t="shared" si="106"/>
        <v>0</v>
      </c>
      <c r="AB221" s="93">
        <f t="shared" si="107"/>
        <v>5.3</v>
      </c>
      <c r="AC221" s="93">
        <f t="shared" si="108"/>
        <v>3.9</v>
      </c>
      <c r="AD221" s="93">
        <f t="shared" si="109"/>
        <v>8.5</v>
      </c>
      <c r="AE221" s="93">
        <f t="shared" si="110"/>
        <v>2</v>
      </c>
      <c r="AF221" s="93">
        <f t="shared" si="111"/>
        <v>6.375</v>
      </c>
      <c r="AG221" s="93">
        <f t="shared" si="112"/>
        <v>8.6999999999999993</v>
      </c>
      <c r="AH221" s="93">
        <f t="shared" si="113"/>
        <v>9.5</v>
      </c>
      <c r="AI221" s="93">
        <f t="shared" si="114"/>
        <v>9.1</v>
      </c>
      <c r="AJ221" s="93">
        <f t="shared" si="115"/>
        <v>3.3</v>
      </c>
      <c r="AK221" s="93">
        <f t="shared" si="116"/>
        <v>2.7</v>
      </c>
      <c r="AN221" s="93">
        <f t="shared" si="117"/>
        <v>5.3</v>
      </c>
      <c r="AO221" s="91">
        <v>0</v>
      </c>
      <c r="AP221" s="91">
        <v>7.5</v>
      </c>
      <c r="AQ221" s="91">
        <v>0</v>
      </c>
      <c r="AR221" s="91">
        <v>19</v>
      </c>
      <c r="AS221" s="91">
        <v>0</v>
      </c>
      <c r="AT221" s="92"/>
      <c r="AV221" s="93">
        <f t="shared" si="118"/>
        <v>3.9</v>
      </c>
      <c r="AW221" s="91">
        <v>0.5</v>
      </c>
      <c r="AX221" s="91">
        <v>1</v>
      </c>
      <c r="AY221" s="91">
        <v>1</v>
      </c>
      <c r="AZ221" s="91">
        <v>17</v>
      </c>
      <c r="BA221" s="91">
        <v>0</v>
      </c>
      <c r="BB221" s="92"/>
      <c r="BD221" s="93">
        <f t="shared" si="119"/>
        <v>8.5</v>
      </c>
      <c r="BE221" s="91">
        <v>27</v>
      </c>
      <c r="BF221" s="91">
        <v>1.5</v>
      </c>
      <c r="BG221" s="91">
        <v>2.5</v>
      </c>
      <c r="BH221" s="91">
        <v>11.5</v>
      </c>
      <c r="BI221" s="91">
        <v>0</v>
      </c>
      <c r="BJ221" s="92"/>
      <c r="BL221" s="93">
        <f t="shared" si="120"/>
        <v>2</v>
      </c>
      <c r="BM221" s="91">
        <v>0.5</v>
      </c>
      <c r="BN221" s="91">
        <v>1</v>
      </c>
      <c r="BO221" s="91">
        <v>1.5</v>
      </c>
      <c r="BP221" s="91">
        <v>7</v>
      </c>
      <c r="BQ221" s="91">
        <v>0</v>
      </c>
      <c r="BR221" s="92"/>
      <c r="BT221" s="93">
        <f t="shared" si="121"/>
        <v>6.375</v>
      </c>
      <c r="BU221" s="91">
        <v>0</v>
      </c>
      <c r="BV221" s="91">
        <v>5</v>
      </c>
      <c r="BW221" s="91">
        <v>0</v>
      </c>
      <c r="BX221" s="91">
        <v>20.5</v>
      </c>
      <c r="BZ221" s="92"/>
      <c r="CB221" s="93">
        <f t="shared" si="122"/>
        <v>8.6999999999999993</v>
      </c>
      <c r="CC221" s="91">
        <v>4</v>
      </c>
      <c r="CD221" s="91">
        <v>8</v>
      </c>
      <c r="CE221" s="91">
        <v>19</v>
      </c>
      <c r="CF221" s="91">
        <v>12.5</v>
      </c>
      <c r="CG221" s="91">
        <v>0</v>
      </c>
      <c r="CJ221" s="93">
        <f t="shared" si="123"/>
        <v>9.5</v>
      </c>
      <c r="CL221" s="91">
        <v>1</v>
      </c>
      <c r="CM221" s="91">
        <v>31</v>
      </c>
      <c r="CN221" s="91">
        <v>6</v>
      </c>
      <c r="CO221" s="91">
        <v>0</v>
      </c>
      <c r="CR221" s="93">
        <f t="shared" si="124"/>
        <v>9.1</v>
      </c>
      <c r="CS221" s="91">
        <v>0</v>
      </c>
      <c r="CT221" s="91">
        <v>36</v>
      </c>
      <c r="CU221" s="91">
        <v>0</v>
      </c>
      <c r="CV221" s="91">
        <v>9.5</v>
      </c>
      <c r="CW221" s="91">
        <v>0</v>
      </c>
      <c r="CZ221" s="93">
        <f t="shared" si="125"/>
        <v>3.3</v>
      </c>
      <c r="DA221" s="91">
        <v>13</v>
      </c>
      <c r="DB221" s="91">
        <v>2.5</v>
      </c>
      <c r="DC221" s="91">
        <v>0</v>
      </c>
      <c r="DD221" s="91">
        <v>1</v>
      </c>
      <c r="DE221" s="91">
        <v>0</v>
      </c>
      <c r="DH221" s="93">
        <f t="shared" si="126"/>
        <v>2.7</v>
      </c>
      <c r="DI221" s="91">
        <v>1.5</v>
      </c>
      <c r="DJ221" s="91">
        <v>3.5</v>
      </c>
      <c r="DK221" s="91">
        <v>8.5</v>
      </c>
      <c r="DL221" s="91">
        <v>0</v>
      </c>
      <c r="DM221" s="91">
        <v>0</v>
      </c>
    </row>
    <row r="222" spans="3:117">
      <c r="C222" s="92">
        <f t="shared" si="127"/>
        <v>45878</v>
      </c>
      <c r="D222" s="93">
        <f t="shared" si="96"/>
        <v>23.375</v>
      </c>
      <c r="E222" s="93">
        <f t="shared" si="97"/>
        <v>23.375</v>
      </c>
      <c r="F222" s="93">
        <f t="shared" si="97"/>
        <v>23.375</v>
      </c>
      <c r="G222" s="93">
        <f t="shared" si="97"/>
        <v>23.375</v>
      </c>
      <c r="H222" s="93" t="str">
        <f t="shared" si="97"/>
        <v/>
      </c>
      <c r="I222" s="93" t="str">
        <f t="shared" si="97"/>
        <v/>
      </c>
      <c r="J222" s="93" t="str">
        <f t="shared" si="97"/>
        <v/>
      </c>
      <c r="K222" s="93" t="str">
        <f t="shared" si="97"/>
        <v/>
      </c>
      <c r="L222" s="93" t="str">
        <f t="shared" si="98"/>
        <v/>
      </c>
      <c r="M222" s="93" t="str">
        <f t="shared" si="99"/>
        <v/>
      </c>
      <c r="N222" s="93" t="str">
        <f t="shared" si="100"/>
        <v/>
      </c>
      <c r="O222" s="93">
        <f t="shared" si="101"/>
        <v>3</v>
      </c>
      <c r="P222" s="93" t="str">
        <f t="shared" si="102"/>
        <v/>
      </c>
      <c r="Q222" s="93" t="str">
        <f t="shared" si="103"/>
        <v/>
      </c>
      <c r="R222" s="93" t="str">
        <f t="shared" si="104"/>
        <v/>
      </c>
      <c r="S222" s="93">
        <f t="shared" si="105"/>
        <v>3</v>
      </c>
      <c r="T222" s="91">
        <f t="shared" si="106"/>
        <v>6.7001695421209581e-002</v>
      </c>
      <c r="AB222" s="93">
        <f t="shared" si="107"/>
        <v>10.199999999999999</v>
      </c>
      <c r="AC222" s="93">
        <f t="shared" si="108"/>
        <v>12.3</v>
      </c>
      <c r="AD222" s="93">
        <f t="shared" si="109"/>
        <v>11.5</v>
      </c>
      <c r="AE222" s="93">
        <f t="shared" si="110"/>
        <v>13.1</v>
      </c>
      <c r="AF222" s="93">
        <f t="shared" si="111"/>
        <v>35</v>
      </c>
      <c r="AG222" s="93">
        <f t="shared" si="112"/>
        <v>33.299999999999997</v>
      </c>
      <c r="AH222" s="93">
        <f t="shared" si="113"/>
        <v>23.375</v>
      </c>
      <c r="AI222" s="93">
        <f t="shared" si="114"/>
        <v>4.3</v>
      </c>
      <c r="AJ222" s="93">
        <f t="shared" si="115"/>
        <v>11.6</v>
      </c>
      <c r="AK222" s="93">
        <f t="shared" si="116"/>
        <v>12.7</v>
      </c>
      <c r="AN222" s="93">
        <f t="shared" si="117"/>
        <v>10.199999999999999</v>
      </c>
      <c r="AO222" s="91">
        <v>4.5</v>
      </c>
      <c r="AP222" s="91">
        <v>44.5</v>
      </c>
      <c r="AQ222" s="91">
        <v>0</v>
      </c>
      <c r="AR222" s="91">
        <v>2</v>
      </c>
      <c r="AS222" s="91">
        <v>0</v>
      </c>
      <c r="AT222" s="92"/>
      <c r="AV222" s="93">
        <f t="shared" si="118"/>
        <v>12.3</v>
      </c>
      <c r="AW222" s="91">
        <v>0</v>
      </c>
      <c r="AX222" s="91">
        <v>28.5</v>
      </c>
      <c r="AY222" s="91">
        <v>0</v>
      </c>
      <c r="AZ222" s="91">
        <v>33</v>
      </c>
      <c r="BA222" s="91">
        <v>0</v>
      </c>
      <c r="BB222" s="92"/>
      <c r="BD222" s="93">
        <f t="shared" si="119"/>
        <v>11.5</v>
      </c>
      <c r="BE222" s="91">
        <v>2.5</v>
      </c>
      <c r="BF222" s="91">
        <v>36</v>
      </c>
      <c r="BG222" s="91">
        <v>1</v>
      </c>
      <c r="BH222" s="91">
        <v>18</v>
      </c>
      <c r="BI222" s="91">
        <v>0</v>
      </c>
      <c r="BJ222" s="92"/>
      <c r="BL222" s="93">
        <f t="shared" si="120"/>
        <v>13.1</v>
      </c>
      <c r="BM222" s="91">
        <v>2</v>
      </c>
      <c r="BN222" s="91">
        <v>34.5</v>
      </c>
      <c r="BO222" s="91">
        <v>7.5</v>
      </c>
      <c r="BP222" s="91">
        <v>21.5</v>
      </c>
      <c r="BQ222" s="91">
        <v>0</v>
      </c>
      <c r="BR222" s="92"/>
      <c r="BT222" s="93">
        <f t="shared" si="121"/>
        <v>35</v>
      </c>
      <c r="BU222" s="91">
        <v>7.5</v>
      </c>
      <c r="BV222" s="91">
        <v>34.5</v>
      </c>
      <c r="BW222" s="91">
        <v>0</v>
      </c>
      <c r="BX222" s="91">
        <v>98</v>
      </c>
      <c r="BZ222" s="92"/>
      <c r="CB222" s="93">
        <f t="shared" si="122"/>
        <v>33.299999999999997</v>
      </c>
      <c r="CC222" s="91">
        <v>5.5</v>
      </c>
      <c r="CD222" s="91">
        <v>71</v>
      </c>
      <c r="CE222" s="91">
        <v>2.5</v>
      </c>
      <c r="CF222" s="91">
        <v>87.5</v>
      </c>
      <c r="CG222" s="91">
        <v>0</v>
      </c>
      <c r="CJ222" s="93">
        <f t="shared" si="123"/>
        <v>23.375</v>
      </c>
      <c r="CL222" s="91">
        <v>76</v>
      </c>
      <c r="CM222" s="91">
        <v>3</v>
      </c>
      <c r="CN222" s="91">
        <v>14.5</v>
      </c>
      <c r="CO222" s="91">
        <v>0</v>
      </c>
      <c r="CR222" s="93">
        <f t="shared" si="124"/>
        <v>4.3</v>
      </c>
      <c r="CS222" s="91">
        <v>0</v>
      </c>
      <c r="CT222" s="91">
        <v>17</v>
      </c>
      <c r="CU222" s="91">
        <v>0</v>
      </c>
      <c r="CV222" s="91">
        <v>4.5</v>
      </c>
      <c r="CW222" s="91">
        <v>0</v>
      </c>
      <c r="CZ222" s="93">
        <f t="shared" si="125"/>
        <v>11.6</v>
      </c>
      <c r="DA222" s="91">
        <v>0</v>
      </c>
      <c r="DB222" s="91">
        <v>54</v>
      </c>
      <c r="DC222" s="91">
        <v>3.5</v>
      </c>
      <c r="DD222" s="91">
        <v>0.5</v>
      </c>
      <c r="DE222" s="91">
        <v>0</v>
      </c>
      <c r="DH222" s="93">
        <f t="shared" si="126"/>
        <v>12.7</v>
      </c>
      <c r="DI222" s="91">
        <v>0</v>
      </c>
      <c r="DJ222" s="91">
        <v>42</v>
      </c>
      <c r="DK222" s="91">
        <v>14.5</v>
      </c>
      <c r="DL222" s="91">
        <v>7</v>
      </c>
      <c r="DM222" s="91">
        <v>0</v>
      </c>
    </row>
    <row r="223" spans="3:117">
      <c r="C223" s="92">
        <f t="shared" si="127"/>
        <v>45879</v>
      </c>
      <c r="D223" s="93">
        <f t="shared" si="96"/>
        <v>0.25</v>
      </c>
      <c r="E223" s="93">
        <f t="shared" si="97"/>
        <v>0.25</v>
      </c>
      <c r="F223" s="93" t="str">
        <f t="shared" si="97"/>
        <v/>
      </c>
      <c r="G223" s="93" t="str">
        <f t="shared" si="97"/>
        <v/>
      </c>
      <c r="H223" s="93" t="str">
        <f t="shared" si="97"/>
        <v/>
      </c>
      <c r="I223" s="93" t="str">
        <f t="shared" si="97"/>
        <v/>
      </c>
      <c r="J223" s="93" t="str">
        <f t="shared" si="97"/>
        <v/>
      </c>
      <c r="K223" s="93" t="str">
        <f t="shared" si="97"/>
        <v/>
      </c>
      <c r="L223" s="93" t="str">
        <f t="shared" si="98"/>
        <v/>
      </c>
      <c r="M223" s="93">
        <f t="shared" si="99"/>
        <v>1</v>
      </c>
      <c r="N223" s="93" t="str">
        <f t="shared" si="100"/>
        <v/>
      </c>
      <c r="O223" s="93" t="str">
        <f t="shared" si="101"/>
        <v/>
      </c>
      <c r="P223" s="93" t="str">
        <f t="shared" si="102"/>
        <v/>
      </c>
      <c r="Q223" s="93" t="str">
        <f t="shared" si="103"/>
        <v/>
      </c>
      <c r="R223" s="93" t="str">
        <f t="shared" si="104"/>
        <v/>
      </c>
      <c r="S223" s="93">
        <f t="shared" si="105"/>
        <v>1</v>
      </c>
      <c r="T223" s="91">
        <f t="shared" si="106"/>
        <v>0</v>
      </c>
      <c r="AB223" s="93">
        <f t="shared" si="107"/>
        <v>16.600000000000001</v>
      </c>
      <c r="AC223" s="93">
        <f t="shared" si="108"/>
        <v>5.2</v>
      </c>
      <c r="AD223" s="93">
        <f t="shared" si="109"/>
        <v>5.7</v>
      </c>
      <c r="AE223" s="93">
        <f t="shared" si="110"/>
        <v>17.399999999999999</v>
      </c>
      <c r="AF223" s="93">
        <f t="shared" si="111"/>
        <v>7</v>
      </c>
      <c r="AG223" s="93">
        <f t="shared" si="112"/>
        <v>10.4</v>
      </c>
      <c r="AH223" s="93">
        <f t="shared" si="113"/>
        <v>0.25</v>
      </c>
      <c r="AI223" s="93">
        <f t="shared" si="114"/>
        <v>0.4</v>
      </c>
      <c r="AJ223" s="93">
        <f t="shared" si="115"/>
        <v>0.4</v>
      </c>
      <c r="AK223" s="93">
        <f t="shared" si="116"/>
        <v>5.8</v>
      </c>
      <c r="AN223" s="93">
        <f t="shared" si="117"/>
        <v>16.600000000000001</v>
      </c>
      <c r="AO223" s="91">
        <v>82.5</v>
      </c>
      <c r="AP223" s="91">
        <v>0.5</v>
      </c>
      <c r="AQ223" s="91">
        <v>0</v>
      </c>
      <c r="AR223" s="91">
        <v>0</v>
      </c>
      <c r="AS223" s="91">
        <v>0</v>
      </c>
      <c r="AT223" s="92"/>
      <c r="AV223" s="93">
        <f t="shared" si="118"/>
        <v>5.2</v>
      </c>
      <c r="AW223" s="91">
        <v>26</v>
      </c>
      <c r="AX223" s="91">
        <v>0</v>
      </c>
      <c r="AY223" s="91">
        <v>0</v>
      </c>
      <c r="AZ223" s="91">
        <v>0</v>
      </c>
      <c r="BA223" s="91">
        <v>0</v>
      </c>
      <c r="BB223" s="92"/>
      <c r="BD223" s="93">
        <f t="shared" si="119"/>
        <v>5.7</v>
      </c>
      <c r="BE223" s="91">
        <v>28</v>
      </c>
      <c r="BF223" s="91">
        <v>0.5</v>
      </c>
      <c r="BG223" s="91">
        <v>0</v>
      </c>
      <c r="BH223" s="91">
        <v>0</v>
      </c>
      <c r="BI223" s="91">
        <v>0</v>
      </c>
      <c r="BJ223" s="92"/>
      <c r="BL223" s="93">
        <f t="shared" si="120"/>
        <v>17.399999999999999</v>
      </c>
      <c r="BM223" s="91">
        <v>87</v>
      </c>
      <c r="BN223" s="91">
        <v>0</v>
      </c>
      <c r="BO223" s="91">
        <v>0</v>
      </c>
      <c r="BP223" s="91">
        <v>0</v>
      </c>
      <c r="BQ223" s="91">
        <v>0</v>
      </c>
      <c r="BR223" s="92"/>
      <c r="BT223" s="93">
        <f t="shared" si="121"/>
        <v>7</v>
      </c>
      <c r="BU223" s="91">
        <v>10.5</v>
      </c>
      <c r="BV223" s="91">
        <v>11.5</v>
      </c>
      <c r="BW223" s="91">
        <v>0</v>
      </c>
      <c r="BX223" s="91">
        <v>6</v>
      </c>
      <c r="BZ223" s="92"/>
      <c r="CB223" s="93">
        <f t="shared" si="122"/>
        <v>10.4</v>
      </c>
      <c r="CC223" s="91">
        <v>48.5</v>
      </c>
      <c r="CD223" s="91">
        <v>3</v>
      </c>
      <c r="CE223" s="91">
        <v>0</v>
      </c>
      <c r="CF223" s="91">
        <v>0.5</v>
      </c>
      <c r="CG223" s="91">
        <v>0</v>
      </c>
      <c r="CJ223" s="93">
        <f t="shared" si="123"/>
        <v>0.25</v>
      </c>
      <c r="CL223" s="91">
        <v>1</v>
      </c>
      <c r="CM223" s="91">
        <v>0</v>
      </c>
      <c r="CN223" s="91">
        <v>0</v>
      </c>
      <c r="CO223" s="91">
        <v>0</v>
      </c>
      <c r="CR223" s="93">
        <f t="shared" si="124"/>
        <v>0.4</v>
      </c>
      <c r="CS223" s="91">
        <v>0.5</v>
      </c>
      <c r="CT223" s="91">
        <v>1.5</v>
      </c>
      <c r="CU223" s="91">
        <v>0</v>
      </c>
      <c r="CV223" s="91">
        <v>0</v>
      </c>
      <c r="CW223" s="91">
        <v>0</v>
      </c>
      <c r="CZ223" s="93">
        <f t="shared" si="125"/>
        <v>0.4</v>
      </c>
      <c r="DA223" s="91">
        <v>2</v>
      </c>
      <c r="DB223" s="91">
        <v>0</v>
      </c>
      <c r="DC223" s="91">
        <v>0</v>
      </c>
      <c r="DD223" s="91">
        <v>0</v>
      </c>
      <c r="DE223" s="91">
        <v>0</v>
      </c>
      <c r="DH223" s="93">
        <f t="shared" si="126"/>
        <v>5.8</v>
      </c>
      <c r="DI223" s="91">
        <v>26</v>
      </c>
      <c r="DJ223" s="91">
        <v>1</v>
      </c>
      <c r="DK223" s="91">
        <v>2</v>
      </c>
      <c r="DL223" s="91">
        <v>0</v>
      </c>
      <c r="DM223" s="91">
        <v>0</v>
      </c>
    </row>
    <row r="224" spans="3:117">
      <c r="C224" s="92">
        <f t="shared" si="127"/>
        <v>45880</v>
      </c>
      <c r="D224" s="93">
        <f t="shared" si="96"/>
        <v>3.625</v>
      </c>
      <c r="E224" s="93">
        <f t="shared" si="97"/>
        <v>3.625</v>
      </c>
      <c r="F224" s="93" t="str">
        <f t="shared" si="97"/>
        <v/>
      </c>
      <c r="G224" s="93" t="str">
        <f t="shared" si="97"/>
        <v/>
      </c>
      <c r="H224" s="93" t="str">
        <f t="shared" si="97"/>
        <v/>
      </c>
      <c r="I224" s="93" t="str">
        <f t="shared" si="97"/>
        <v/>
      </c>
      <c r="J224" s="93" t="str">
        <f t="shared" si="97"/>
        <v/>
      </c>
      <c r="K224" s="93" t="str">
        <f t="shared" si="97"/>
        <v/>
      </c>
      <c r="L224" s="93" t="str">
        <f t="shared" si="98"/>
        <v/>
      </c>
      <c r="M224" s="93">
        <f t="shared" si="99"/>
        <v>1</v>
      </c>
      <c r="N224" s="93" t="str">
        <f t="shared" si="100"/>
        <v/>
      </c>
      <c r="O224" s="93" t="str">
        <f t="shared" si="101"/>
        <v/>
      </c>
      <c r="P224" s="93" t="str">
        <f t="shared" si="102"/>
        <v/>
      </c>
      <c r="Q224" s="93" t="str">
        <f t="shared" si="103"/>
        <v/>
      </c>
      <c r="R224" s="93" t="str">
        <f t="shared" si="104"/>
        <v/>
      </c>
      <c r="S224" s="93">
        <f t="shared" si="105"/>
        <v>1</v>
      </c>
      <c r="T224" s="91">
        <f t="shared" si="106"/>
        <v>0</v>
      </c>
      <c r="AB224" s="93">
        <f t="shared" si="107"/>
        <v>5.0999999999999996</v>
      </c>
      <c r="AC224" s="93">
        <f t="shared" si="108"/>
        <v>2.2000000000000002</v>
      </c>
      <c r="AD224" s="93">
        <f t="shared" si="109"/>
        <v>2.2000000000000002</v>
      </c>
      <c r="AE224" s="93">
        <f t="shared" si="110"/>
        <v>3.8</v>
      </c>
      <c r="AF224" s="93">
        <f t="shared" si="111"/>
        <v>5.875</v>
      </c>
      <c r="AG224" s="93">
        <f t="shared" si="112"/>
        <v>12.3</v>
      </c>
      <c r="AH224" s="93">
        <f t="shared" si="113"/>
        <v>3.625</v>
      </c>
      <c r="AI224" s="93">
        <f t="shared" si="114"/>
        <v>2.5</v>
      </c>
      <c r="AJ224" s="93">
        <f t="shared" si="115"/>
        <v>3.3</v>
      </c>
      <c r="AK224" s="93">
        <f t="shared" si="116"/>
        <v>0.7</v>
      </c>
      <c r="AN224" s="93">
        <f t="shared" si="117"/>
        <v>5.0999999999999996</v>
      </c>
      <c r="AO224" s="91">
        <v>0</v>
      </c>
      <c r="AP224" s="91">
        <v>0</v>
      </c>
      <c r="AQ224" s="91">
        <v>25.5</v>
      </c>
      <c r="AR224" s="91">
        <v>0</v>
      </c>
      <c r="AS224" s="91">
        <v>0</v>
      </c>
      <c r="AT224" s="92"/>
      <c r="AV224" s="93">
        <f t="shared" si="118"/>
        <v>2.2000000000000002</v>
      </c>
      <c r="AW224" s="91">
        <v>0</v>
      </c>
      <c r="AX224" s="91">
        <v>0</v>
      </c>
      <c r="AY224" s="91">
        <v>11</v>
      </c>
      <c r="AZ224" s="91">
        <v>0</v>
      </c>
      <c r="BA224" s="91">
        <v>0</v>
      </c>
      <c r="BB224" s="92"/>
      <c r="BD224" s="93">
        <f t="shared" si="119"/>
        <v>2.2000000000000002</v>
      </c>
      <c r="BE224" s="91">
        <v>0</v>
      </c>
      <c r="BF224" s="91">
        <v>0</v>
      </c>
      <c r="BG224" s="91">
        <v>11</v>
      </c>
      <c r="BH224" s="91">
        <v>0</v>
      </c>
      <c r="BI224" s="91">
        <v>0</v>
      </c>
      <c r="BJ224" s="92"/>
      <c r="BL224" s="93">
        <f t="shared" si="120"/>
        <v>3.8</v>
      </c>
      <c r="BM224" s="91">
        <v>5.5</v>
      </c>
      <c r="BN224" s="91">
        <v>0</v>
      </c>
      <c r="BO224" s="91">
        <v>13.5</v>
      </c>
      <c r="BP224" s="91">
        <v>0</v>
      </c>
      <c r="BQ224" s="91">
        <v>0</v>
      </c>
      <c r="BR224" s="92"/>
      <c r="BT224" s="93">
        <f t="shared" si="121"/>
        <v>5.875</v>
      </c>
      <c r="BU224" s="91">
        <v>0</v>
      </c>
      <c r="BV224" s="91">
        <v>0</v>
      </c>
      <c r="BW224" s="91">
        <v>23.5</v>
      </c>
      <c r="BX224" s="91">
        <v>0</v>
      </c>
      <c r="BZ224" s="92"/>
      <c r="CB224" s="93">
        <f t="shared" si="122"/>
        <v>12.3</v>
      </c>
      <c r="CC224" s="91">
        <v>32</v>
      </c>
      <c r="CD224" s="91">
        <v>0</v>
      </c>
      <c r="CE224" s="91">
        <v>29.5</v>
      </c>
      <c r="CF224" s="91">
        <v>0</v>
      </c>
      <c r="CG224" s="91">
        <v>0</v>
      </c>
      <c r="CJ224" s="93">
        <f t="shared" si="123"/>
        <v>3.625</v>
      </c>
      <c r="CL224" s="91">
        <v>0</v>
      </c>
      <c r="CM224" s="91">
        <v>14.5</v>
      </c>
      <c r="CN224" s="91">
        <v>0</v>
      </c>
      <c r="CO224" s="91">
        <v>0</v>
      </c>
      <c r="CR224" s="93">
        <f t="shared" si="124"/>
        <v>2.5</v>
      </c>
      <c r="CS224" s="91">
        <v>2.5</v>
      </c>
      <c r="CT224" s="91">
        <v>0</v>
      </c>
      <c r="CU224" s="91">
        <v>10</v>
      </c>
      <c r="CV224" s="91">
        <v>0</v>
      </c>
      <c r="CW224" s="91">
        <v>0</v>
      </c>
      <c r="CZ224" s="93">
        <f t="shared" si="125"/>
        <v>3.3</v>
      </c>
      <c r="DA224" s="91">
        <v>0</v>
      </c>
      <c r="DB224" s="91">
        <v>0</v>
      </c>
      <c r="DC224" s="91">
        <v>16.5</v>
      </c>
      <c r="DD224" s="91">
        <v>0</v>
      </c>
      <c r="DE224" s="91">
        <v>0</v>
      </c>
      <c r="DH224" s="93">
        <f t="shared" si="126"/>
        <v>0.7</v>
      </c>
      <c r="DI224" s="91">
        <v>0</v>
      </c>
      <c r="DJ224" s="91">
        <v>0</v>
      </c>
      <c r="DK224" s="91">
        <v>3.5</v>
      </c>
      <c r="DL224" s="91">
        <v>0</v>
      </c>
      <c r="DM224" s="91">
        <v>0</v>
      </c>
    </row>
    <row r="225" spans="3:117">
      <c r="C225" s="92">
        <f t="shared" si="127"/>
        <v>45881</v>
      </c>
      <c r="D225" s="93">
        <f t="shared" si="96"/>
        <v>39.875</v>
      </c>
      <c r="E225" s="93">
        <f t="shared" si="97"/>
        <v>39.875</v>
      </c>
      <c r="F225" s="93">
        <f t="shared" si="97"/>
        <v>39.875</v>
      </c>
      <c r="G225" s="93">
        <f t="shared" si="97"/>
        <v>39.875</v>
      </c>
      <c r="H225" s="93">
        <f t="shared" si="97"/>
        <v>39.875</v>
      </c>
      <c r="I225" s="93" t="str">
        <f t="shared" si="97"/>
        <v/>
      </c>
      <c r="J225" s="93" t="str">
        <f t="shared" si="97"/>
        <v/>
      </c>
      <c r="K225" s="93" t="str">
        <f t="shared" si="97"/>
        <v/>
      </c>
      <c r="L225" s="93" t="str">
        <f t="shared" si="98"/>
        <v/>
      </c>
      <c r="M225" s="93" t="str">
        <f t="shared" si="99"/>
        <v/>
      </c>
      <c r="N225" s="93" t="str">
        <f t="shared" si="100"/>
        <v/>
      </c>
      <c r="O225" s="93" t="str">
        <f t="shared" si="101"/>
        <v/>
      </c>
      <c r="P225" s="93">
        <f t="shared" si="102"/>
        <v>4</v>
      </c>
      <c r="Q225" s="93" t="str">
        <f t="shared" si="103"/>
        <v/>
      </c>
      <c r="R225" s="93" t="str">
        <f t="shared" si="104"/>
        <v/>
      </c>
      <c r="S225" s="93">
        <f t="shared" si="105"/>
        <v>4</v>
      </c>
      <c r="T225" s="91">
        <f t="shared" si="106"/>
        <v>0.14237860277007036</v>
      </c>
      <c r="AB225" s="93">
        <f t="shared" si="107"/>
        <v>21.6</v>
      </c>
      <c r="AC225" s="93">
        <f t="shared" si="108"/>
        <v>40</v>
      </c>
      <c r="AD225" s="93">
        <f t="shared" si="109"/>
        <v>33.1</v>
      </c>
      <c r="AE225" s="93">
        <f t="shared" si="110"/>
        <v>33.299999999999997</v>
      </c>
      <c r="AF225" s="93">
        <f t="shared" si="111"/>
        <v>33.875</v>
      </c>
      <c r="AG225" s="93">
        <f t="shared" si="112"/>
        <v>29.3</v>
      </c>
      <c r="AH225" s="93">
        <f t="shared" si="113"/>
        <v>39.875</v>
      </c>
      <c r="AI225" s="93">
        <f t="shared" si="114"/>
        <v>21.3</v>
      </c>
      <c r="AJ225" s="93">
        <f t="shared" si="115"/>
        <v>21.2</v>
      </c>
      <c r="AK225" s="93">
        <f t="shared" si="116"/>
        <v>24.5</v>
      </c>
      <c r="AN225" s="93">
        <f t="shared" si="117"/>
        <v>21.6</v>
      </c>
      <c r="AO225" s="91">
        <v>0</v>
      </c>
      <c r="AP225" s="91">
        <v>0</v>
      </c>
      <c r="AQ225" s="91">
        <v>96.5</v>
      </c>
      <c r="AR225" s="91">
        <v>11.5</v>
      </c>
      <c r="AS225" s="91">
        <v>0</v>
      </c>
      <c r="AT225" s="92"/>
      <c r="AV225" s="93">
        <f t="shared" si="118"/>
        <v>40</v>
      </c>
      <c r="AW225" s="91">
        <v>0</v>
      </c>
      <c r="AX225" s="91">
        <v>0</v>
      </c>
      <c r="AY225" s="91">
        <v>177</v>
      </c>
      <c r="AZ225" s="91">
        <v>23</v>
      </c>
      <c r="BA225" s="91">
        <v>0</v>
      </c>
      <c r="BB225" s="92"/>
      <c r="BD225" s="93">
        <f t="shared" si="119"/>
        <v>33.1</v>
      </c>
      <c r="BE225" s="91">
        <v>0</v>
      </c>
      <c r="BF225" s="91">
        <v>0</v>
      </c>
      <c r="BG225" s="91">
        <v>150</v>
      </c>
      <c r="BH225" s="91">
        <v>15.5</v>
      </c>
      <c r="BI225" s="91">
        <v>0</v>
      </c>
      <c r="BJ225" s="92"/>
      <c r="BL225" s="93">
        <f t="shared" si="120"/>
        <v>33.299999999999997</v>
      </c>
      <c r="BM225" s="91">
        <v>0</v>
      </c>
      <c r="BN225" s="91">
        <v>0</v>
      </c>
      <c r="BO225" s="91">
        <v>148</v>
      </c>
      <c r="BP225" s="91">
        <v>18.5</v>
      </c>
      <c r="BQ225" s="91">
        <v>0</v>
      </c>
      <c r="BR225" s="92"/>
      <c r="BT225" s="93">
        <f t="shared" si="121"/>
        <v>33.875</v>
      </c>
      <c r="BU225" s="91">
        <v>1.5</v>
      </c>
      <c r="BV225" s="91">
        <v>0</v>
      </c>
      <c r="BW225" s="91">
        <v>121</v>
      </c>
      <c r="BX225" s="91">
        <v>13</v>
      </c>
      <c r="BZ225" s="92"/>
      <c r="CB225" s="93">
        <f t="shared" si="122"/>
        <v>29.3</v>
      </c>
      <c r="CC225" s="91">
        <v>0</v>
      </c>
      <c r="CD225" s="91">
        <v>12.5</v>
      </c>
      <c r="CE225" s="91">
        <v>118.5</v>
      </c>
      <c r="CF225" s="91">
        <v>15.5</v>
      </c>
      <c r="CG225" s="91">
        <v>0</v>
      </c>
      <c r="CJ225" s="93">
        <f t="shared" si="123"/>
        <v>39.875</v>
      </c>
      <c r="CL225" s="91">
        <v>0</v>
      </c>
      <c r="CM225" s="91">
        <v>89</v>
      </c>
      <c r="CN225" s="91">
        <v>70.5</v>
      </c>
      <c r="CO225" s="91">
        <v>0</v>
      </c>
      <c r="CR225" s="93">
        <f t="shared" si="124"/>
        <v>21.3</v>
      </c>
      <c r="CS225" s="91">
        <v>0</v>
      </c>
      <c r="CT225" s="91">
        <v>0</v>
      </c>
      <c r="CU225" s="91">
        <v>35.5</v>
      </c>
      <c r="CV225" s="91">
        <v>71</v>
      </c>
      <c r="CW225" s="91">
        <v>0</v>
      </c>
      <c r="CZ225" s="93">
        <f t="shared" si="125"/>
        <v>21.2</v>
      </c>
      <c r="DA225" s="91">
        <v>0</v>
      </c>
      <c r="DB225" s="91">
        <v>0</v>
      </c>
      <c r="DC225" s="91">
        <v>28</v>
      </c>
      <c r="DD225" s="91">
        <v>78</v>
      </c>
      <c r="DE225" s="91">
        <v>0</v>
      </c>
      <c r="DH225" s="93">
        <f t="shared" si="126"/>
        <v>24.5</v>
      </c>
      <c r="DI225" s="91">
        <v>0</v>
      </c>
      <c r="DJ225" s="91">
        <v>0</v>
      </c>
      <c r="DK225" s="91">
        <v>84.5</v>
      </c>
      <c r="DL225" s="91">
        <v>38</v>
      </c>
      <c r="DM225" s="91">
        <v>0</v>
      </c>
    </row>
    <row r="226" spans="3:117">
      <c r="C226" s="92">
        <f t="shared" si="127"/>
        <v>45882</v>
      </c>
      <c r="D226" s="93">
        <f t="shared" si="96"/>
        <v>32.25</v>
      </c>
      <c r="E226" s="93">
        <f t="shared" si="97"/>
        <v>32.25</v>
      </c>
      <c r="F226" s="93">
        <f t="shared" si="97"/>
        <v>32.25</v>
      </c>
      <c r="G226" s="93">
        <f t="shared" si="97"/>
        <v>32.25</v>
      </c>
      <c r="H226" s="93">
        <f t="shared" si="97"/>
        <v>32.25</v>
      </c>
      <c r="I226" s="93" t="str">
        <f t="shared" si="97"/>
        <v/>
      </c>
      <c r="J226" s="93" t="str">
        <f t="shared" si="97"/>
        <v/>
      </c>
      <c r="K226" s="93" t="str">
        <f t="shared" si="97"/>
        <v/>
      </c>
      <c r="L226" s="93" t="str">
        <f t="shared" si="98"/>
        <v/>
      </c>
      <c r="M226" s="93" t="str">
        <f t="shared" si="99"/>
        <v/>
      </c>
      <c r="N226" s="93" t="str">
        <f t="shared" si="100"/>
        <v/>
      </c>
      <c r="O226" s="93" t="str">
        <f t="shared" si="101"/>
        <v/>
      </c>
      <c r="P226" s="93">
        <f t="shared" si="102"/>
        <v>4</v>
      </c>
      <c r="Q226" s="93" t="str">
        <f t="shared" si="103"/>
        <v/>
      </c>
      <c r="R226" s="93" t="str">
        <f t="shared" si="104"/>
        <v/>
      </c>
      <c r="S226" s="93">
        <f t="shared" si="105"/>
        <v>4</v>
      </c>
      <c r="T226" s="91">
        <f t="shared" si="106"/>
        <v>0.14237860277007036</v>
      </c>
      <c r="AB226" s="93">
        <f t="shared" si="107"/>
        <v>19.7</v>
      </c>
      <c r="AC226" s="93">
        <f t="shared" si="108"/>
        <v>21.4</v>
      </c>
      <c r="AD226" s="93">
        <f t="shared" si="109"/>
        <v>30.8</v>
      </c>
      <c r="AE226" s="93">
        <f t="shared" si="110"/>
        <v>40.9</v>
      </c>
      <c r="AF226" s="93">
        <f t="shared" si="111"/>
        <v>68.75</v>
      </c>
      <c r="AG226" s="93">
        <f t="shared" si="112"/>
        <v>34.9</v>
      </c>
      <c r="AH226" s="93">
        <f t="shared" si="113"/>
        <v>32.25</v>
      </c>
      <c r="AI226" s="93">
        <f t="shared" si="114"/>
        <v>21.1</v>
      </c>
      <c r="AJ226" s="93">
        <f t="shared" si="115"/>
        <v>16.8</v>
      </c>
      <c r="AK226" s="93">
        <f t="shared" si="116"/>
        <v>20.7</v>
      </c>
      <c r="AN226" s="93">
        <f t="shared" si="117"/>
        <v>19.7</v>
      </c>
      <c r="AO226" s="91">
        <v>0</v>
      </c>
      <c r="AP226" s="91">
        <v>0.5</v>
      </c>
      <c r="AQ226" s="91">
        <v>83.5</v>
      </c>
      <c r="AR226" s="91">
        <v>14.5</v>
      </c>
      <c r="AS226" s="91">
        <v>0</v>
      </c>
      <c r="AT226" s="92"/>
      <c r="AV226" s="93">
        <f t="shared" si="118"/>
        <v>21.4</v>
      </c>
      <c r="AW226" s="91">
        <v>0</v>
      </c>
      <c r="AX226" s="91">
        <v>3.5</v>
      </c>
      <c r="AY226" s="91">
        <v>77.5</v>
      </c>
      <c r="AZ226" s="91">
        <v>26</v>
      </c>
      <c r="BA226" s="91">
        <v>0</v>
      </c>
      <c r="BB226" s="92"/>
      <c r="BD226" s="93">
        <f t="shared" si="119"/>
        <v>30.8</v>
      </c>
      <c r="BE226" s="91">
        <v>0</v>
      </c>
      <c r="BF226" s="91">
        <v>0</v>
      </c>
      <c r="BG226" s="91">
        <v>132</v>
      </c>
      <c r="BH226" s="91">
        <v>22</v>
      </c>
      <c r="BI226" s="91">
        <v>0</v>
      </c>
      <c r="BJ226" s="92"/>
      <c r="BL226" s="93">
        <f t="shared" si="120"/>
        <v>40.9</v>
      </c>
      <c r="BM226" s="91">
        <v>0</v>
      </c>
      <c r="BN226" s="91">
        <v>0</v>
      </c>
      <c r="BO226" s="91">
        <v>179.5</v>
      </c>
      <c r="BP226" s="91">
        <v>25</v>
      </c>
      <c r="BQ226" s="91">
        <v>0</v>
      </c>
      <c r="BR226" s="92"/>
      <c r="BT226" s="93">
        <f t="shared" si="121"/>
        <v>68.75</v>
      </c>
      <c r="BU226" s="91">
        <v>0</v>
      </c>
      <c r="BV226" s="91">
        <v>0</v>
      </c>
      <c r="BW226" s="91">
        <v>118</v>
      </c>
      <c r="BX226" s="91">
        <v>157</v>
      </c>
      <c r="BZ226" s="92"/>
      <c r="CB226" s="93">
        <f t="shared" si="122"/>
        <v>34.9</v>
      </c>
      <c r="CC226" s="91">
        <v>0</v>
      </c>
      <c r="CD226" s="91">
        <v>0</v>
      </c>
      <c r="CE226" s="91">
        <v>85</v>
      </c>
      <c r="CF226" s="91">
        <v>89.5</v>
      </c>
      <c r="CG226" s="91">
        <v>0</v>
      </c>
      <c r="CJ226" s="93">
        <f t="shared" si="123"/>
        <v>32.25</v>
      </c>
      <c r="CL226" s="91">
        <v>0</v>
      </c>
      <c r="CM226" s="91">
        <v>98.5</v>
      </c>
      <c r="CN226" s="91">
        <v>30.5</v>
      </c>
      <c r="CO226" s="91">
        <v>0</v>
      </c>
      <c r="CR226" s="93">
        <f t="shared" si="124"/>
        <v>21.1</v>
      </c>
      <c r="CS226" s="91">
        <v>0</v>
      </c>
      <c r="CT226" s="91">
        <v>0</v>
      </c>
      <c r="CU226" s="91">
        <v>90.5</v>
      </c>
      <c r="CV226" s="91">
        <v>15</v>
      </c>
      <c r="CW226" s="91">
        <v>0</v>
      </c>
      <c r="CZ226" s="93">
        <f t="shared" si="125"/>
        <v>16.8</v>
      </c>
      <c r="DA226" s="91">
        <v>0</v>
      </c>
      <c r="DB226" s="91">
        <v>0</v>
      </c>
      <c r="DC226" s="91">
        <v>58</v>
      </c>
      <c r="DD226" s="91">
        <v>26</v>
      </c>
      <c r="DE226" s="91">
        <v>0</v>
      </c>
      <c r="DH226" s="93">
        <f t="shared" si="126"/>
        <v>20.7</v>
      </c>
      <c r="DI226" s="91">
        <v>0</v>
      </c>
      <c r="DJ226" s="91">
        <v>0</v>
      </c>
      <c r="DK226" s="91">
        <v>29.5</v>
      </c>
      <c r="DL226" s="91">
        <v>74</v>
      </c>
      <c r="DM226" s="91">
        <v>0</v>
      </c>
    </row>
    <row r="227" spans="3:117">
      <c r="C227" s="92">
        <f t="shared" si="127"/>
        <v>45883</v>
      </c>
      <c r="D227" s="93">
        <f t="shared" si="96"/>
        <v>16.375</v>
      </c>
      <c r="E227" s="93">
        <f t="shared" si="97"/>
        <v>16.375</v>
      </c>
      <c r="F227" s="93">
        <f t="shared" si="97"/>
        <v>16.375</v>
      </c>
      <c r="G227" s="93" t="str">
        <f t="shared" si="97"/>
        <v/>
      </c>
      <c r="H227" s="93" t="str">
        <f t="shared" si="97"/>
        <v/>
      </c>
      <c r="I227" s="93" t="str">
        <f t="shared" si="97"/>
        <v/>
      </c>
      <c r="J227" s="93" t="str">
        <f t="shared" si="97"/>
        <v/>
      </c>
      <c r="K227" s="93" t="str">
        <f t="shared" si="97"/>
        <v/>
      </c>
      <c r="L227" s="93" t="str">
        <f t="shared" si="98"/>
        <v/>
      </c>
      <c r="M227" s="93" t="str">
        <f t="shared" si="99"/>
        <v/>
      </c>
      <c r="N227" s="93">
        <f t="shared" si="100"/>
        <v>2</v>
      </c>
      <c r="O227" s="93" t="str">
        <f t="shared" si="101"/>
        <v/>
      </c>
      <c r="P227" s="93" t="str">
        <f t="shared" si="102"/>
        <v/>
      </c>
      <c r="Q227" s="93" t="str">
        <f t="shared" si="103"/>
        <v/>
      </c>
      <c r="R227" s="93" t="str">
        <f t="shared" si="104"/>
        <v/>
      </c>
      <c r="S227" s="93">
        <f t="shared" si="105"/>
        <v>2</v>
      </c>
      <c r="T227" s="91">
        <f t="shared" si="106"/>
        <v>4.3808800852329341e-002</v>
      </c>
      <c r="AB227" s="93">
        <f t="shared" si="107"/>
        <v>12.4</v>
      </c>
      <c r="AC227" s="93">
        <f t="shared" si="108"/>
        <v>11.4</v>
      </c>
      <c r="AD227" s="93">
        <f t="shared" si="109"/>
        <v>12.6</v>
      </c>
      <c r="AE227" s="93">
        <f t="shared" si="110"/>
        <v>10.3</v>
      </c>
      <c r="AF227" s="93">
        <f t="shared" si="111"/>
        <v>43.75</v>
      </c>
      <c r="AG227" s="93">
        <f t="shared" si="112"/>
        <v>41.7</v>
      </c>
      <c r="AH227" s="93">
        <f t="shared" si="113"/>
        <v>16.375</v>
      </c>
      <c r="AI227" s="93">
        <f t="shared" si="114"/>
        <v>18.3</v>
      </c>
      <c r="AJ227" s="93">
        <f t="shared" si="115"/>
        <v>7.6</v>
      </c>
      <c r="AK227" s="93">
        <f t="shared" si="116"/>
        <v>15.1</v>
      </c>
      <c r="AN227" s="93">
        <f t="shared" si="117"/>
        <v>12.4</v>
      </c>
      <c r="AO227" s="91">
        <v>4</v>
      </c>
      <c r="AP227" s="91">
        <v>29.5</v>
      </c>
      <c r="AQ227" s="91">
        <v>0.5</v>
      </c>
      <c r="AR227" s="91">
        <v>28</v>
      </c>
      <c r="AS227" s="91">
        <v>0</v>
      </c>
      <c r="AT227" s="92"/>
      <c r="AV227" s="93">
        <f t="shared" si="118"/>
        <v>11.4</v>
      </c>
      <c r="AW227" s="91">
        <v>0</v>
      </c>
      <c r="AX227" s="91">
        <v>32</v>
      </c>
      <c r="AY227" s="91">
        <v>0.5</v>
      </c>
      <c r="AZ227" s="91">
        <v>24.5</v>
      </c>
      <c r="BA227" s="91">
        <v>0</v>
      </c>
      <c r="BB227" s="92"/>
      <c r="BD227" s="93">
        <f t="shared" si="119"/>
        <v>12.6</v>
      </c>
      <c r="BE227" s="91">
        <v>0</v>
      </c>
      <c r="BF227" s="91">
        <v>34</v>
      </c>
      <c r="BG227" s="91">
        <v>0.5</v>
      </c>
      <c r="BH227" s="91">
        <v>28.5</v>
      </c>
      <c r="BI227" s="91">
        <v>0</v>
      </c>
      <c r="BJ227" s="92"/>
      <c r="BL227" s="93">
        <f t="shared" si="120"/>
        <v>10.3</v>
      </c>
      <c r="BM227" s="91">
        <v>0</v>
      </c>
      <c r="BN227" s="91">
        <v>27</v>
      </c>
      <c r="BO227" s="91">
        <v>0</v>
      </c>
      <c r="BP227" s="91">
        <v>24.5</v>
      </c>
      <c r="BQ227" s="91">
        <v>0</v>
      </c>
      <c r="BR227" s="92"/>
      <c r="BT227" s="93">
        <f t="shared" si="121"/>
        <v>43.75</v>
      </c>
      <c r="BU227" s="91">
        <v>1</v>
      </c>
      <c r="BV227" s="91">
        <v>29.5</v>
      </c>
      <c r="BW227" s="91">
        <v>2</v>
      </c>
      <c r="BX227" s="91">
        <v>142.5</v>
      </c>
      <c r="BZ227" s="92"/>
      <c r="CB227" s="93">
        <f t="shared" si="122"/>
        <v>41.7</v>
      </c>
      <c r="CC227" s="91">
        <v>0</v>
      </c>
      <c r="CD227" s="91">
        <v>71</v>
      </c>
      <c r="CE227" s="91">
        <v>1</v>
      </c>
      <c r="CF227" s="91">
        <v>136.5</v>
      </c>
      <c r="CG227" s="91">
        <v>0</v>
      </c>
      <c r="CJ227" s="93">
        <f t="shared" si="123"/>
        <v>16.375</v>
      </c>
      <c r="CL227" s="91">
        <v>40</v>
      </c>
      <c r="CM227" s="91">
        <v>0.5</v>
      </c>
      <c r="CN227" s="91">
        <v>25</v>
      </c>
      <c r="CO227" s="91">
        <v>0</v>
      </c>
      <c r="CR227" s="93">
        <f t="shared" si="124"/>
        <v>18.3</v>
      </c>
      <c r="CS227" s="91">
        <v>0</v>
      </c>
      <c r="CT227" s="91">
        <v>24.5</v>
      </c>
      <c r="CU227" s="91">
        <v>58.5</v>
      </c>
      <c r="CV227" s="91">
        <v>8.5</v>
      </c>
      <c r="CW227" s="91">
        <v>0</v>
      </c>
      <c r="CZ227" s="93">
        <f t="shared" si="125"/>
        <v>7.6</v>
      </c>
      <c r="DA227" s="91">
        <v>0</v>
      </c>
      <c r="DB227" s="91">
        <v>16</v>
      </c>
      <c r="DC227" s="91">
        <v>0</v>
      </c>
      <c r="DD227" s="91">
        <v>22</v>
      </c>
      <c r="DE227" s="91">
        <v>0</v>
      </c>
      <c r="DH227" s="93">
        <f t="shared" si="126"/>
        <v>15.1</v>
      </c>
      <c r="DI227" s="91">
        <v>0</v>
      </c>
      <c r="DJ227" s="91">
        <v>11.5</v>
      </c>
      <c r="DK227" s="91">
        <v>0</v>
      </c>
      <c r="DL227" s="91">
        <v>64</v>
      </c>
      <c r="DM227" s="91">
        <v>0</v>
      </c>
    </row>
    <row r="228" spans="3:117">
      <c r="C228" s="92">
        <f t="shared" si="127"/>
        <v>45884</v>
      </c>
      <c r="D228" s="93">
        <f t="shared" si="96"/>
        <v>8.75</v>
      </c>
      <c r="E228" s="93">
        <f t="shared" si="97"/>
        <v>8.75</v>
      </c>
      <c r="F228" s="93" t="str">
        <f t="shared" si="97"/>
        <v/>
      </c>
      <c r="G228" s="93" t="str">
        <f t="shared" si="97"/>
        <v/>
      </c>
      <c r="H228" s="93" t="str">
        <f t="shared" si="97"/>
        <v/>
      </c>
      <c r="I228" s="93" t="str">
        <f t="shared" si="97"/>
        <v/>
      </c>
      <c r="J228" s="93" t="str">
        <f t="shared" si="97"/>
        <v/>
      </c>
      <c r="K228" s="93" t="str">
        <f t="shared" si="97"/>
        <v/>
      </c>
      <c r="L228" s="93" t="str">
        <f t="shared" si="98"/>
        <v/>
      </c>
      <c r="M228" s="93">
        <f t="shared" si="99"/>
        <v>1</v>
      </c>
      <c r="N228" s="93" t="str">
        <f t="shared" si="100"/>
        <v/>
      </c>
      <c r="O228" s="93" t="str">
        <f t="shared" si="101"/>
        <v/>
      </c>
      <c r="P228" s="93" t="str">
        <f t="shared" si="102"/>
        <v/>
      </c>
      <c r="Q228" s="93" t="str">
        <f t="shared" si="103"/>
        <v/>
      </c>
      <c r="R228" s="93" t="str">
        <f t="shared" si="104"/>
        <v/>
      </c>
      <c r="S228" s="93">
        <f t="shared" si="105"/>
        <v>1</v>
      </c>
      <c r="T228" s="91">
        <f t="shared" si="106"/>
        <v>0</v>
      </c>
      <c r="AB228" s="93">
        <f t="shared" si="107"/>
        <v>15.8</v>
      </c>
      <c r="AC228" s="93">
        <f t="shared" si="108"/>
        <v>8.6999999999999993</v>
      </c>
      <c r="AD228" s="93">
        <f t="shared" si="109"/>
        <v>4.3</v>
      </c>
      <c r="AE228" s="93">
        <f t="shared" si="110"/>
        <v>5.6</v>
      </c>
      <c r="AF228" s="93">
        <f t="shared" si="111"/>
        <v>51.125</v>
      </c>
      <c r="AG228" s="93">
        <f t="shared" si="112"/>
        <v>45.7</v>
      </c>
      <c r="AH228" s="93">
        <f t="shared" si="113"/>
        <v>8.75</v>
      </c>
      <c r="AI228" s="93">
        <f t="shared" si="114"/>
        <v>6.2</v>
      </c>
      <c r="AJ228" s="93">
        <f t="shared" si="115"/>
        <v>5.7</v>
      </c>
      <c r="AK228" s="93">
        <f t="shared" si="116"/>
        <v>15.5</v>
      </c>
      <c r="AN228" s="93">
        <f t="shared" si="117"/>
        <v>15.8</v>
      </c>
      <c r="AO228" s="91">
        <v>0</v>
      </c>
      <c r="AP228" s="91">
        <v>6.5</v>
      </c>
      <c r="AQ228" s="91">
        <v>0</v>
      </c>
      <c r="AR228" s="91">
        <v>72.5</v>
      </c>
      <c r="AS228" s="91">
        <v>0</v>
      </c>
      <c r="AT228" s="92"/>
      <c r="AV228" s="93">
        <f t="shared" si="118"/>
        <v>8.6999999999999993</v>
      </c>
      <c r="AW228" s="91">
        <v>0</v>
      </c>
      <c r="AX228" s="91">
        <v>5</v>
      </c>
      <c r="AY228" s="91">
        <v>0</v>
      </c>
      <c r="AZ228" s="91">
        <v>38.5</v>
      </c>
      <c r="BA228" s="91">
        <v>0</v>
      </c>
      <c r="BB228" s="92"/>
      <c r="BD228" s="93">
        <f t="shared" si="119"/>
        <v>4.3</v>
      </c>
      <c r="BE228" s="91">
        <v>0</v>
      </c>
      <c r="BF228" s="91">
        <v>3.5</v>
      </c>
      <c r="BG228" s="91">
        <v>0</v>
      </c>
      <c r="BH228" s="91">
        <v>18</v>
      </c>
      <c r="BI228" s="91">
        <v>0</v>
      </c>
      <c r="BJ228" s="92"/>
      <c r="BL228" s="93">
        <f t="shared" si="120"/>
        <v>5.6</v>
      </c>
      <c r="BM228" s="91">
        <v>0</v>
      </c>
      <c r="BN228" s="91">
        <v>20</v>
      </c>
      <c r="BO228" s="91">
        <v>0</v>
      </c>
      <c r="BP228" s="91">
        <v>8</v>
      </c>
      <c r="BQ228" s="91">
        <v>0</v>
      </c>
      <c r="BR228" s="92"/>
      <c r="BT228" s="93">
        <f t="shared" si="121"/>
        <v>51.125</v>
      </c>
      <c r="BU228" s="91">
        <v>0.5</v>
      </c>
      <c r="BV228" s="91">
        <v>78.5</v>
      </c>
      <c r="BW228" s="91">
        <v>1</v>
      </c>
      <c r="BX228" s="91">
        <v>124.5</v>
      </c>
      <c r="BZ228" s="92"/>
      <c r="CB228" s="93">
        <f t="shared" si="122"/>
        <v>45.7</v>
      </c>
      <c r="CC228" s="91">
        <v>0</v>
      </c>
      <c r="CD228" s="91">
        <v>142</v>
      </c>
      <c r="CE228" s="91">
        <v>0.5</v>
      </c>
      <c r="CF228" s="91">
        <v>86</v>
      </c>
      <c r="CG228" s="91">
        <v>0</v>
      </c>
      <c r="CJ228" s="93">
        <f t="shared" si="123"/>
        <v>8.75</v>
      </c>
      <c r="CL228" s="91">
        <v>6</v>
      </c>
      <c r="CM228" s="91">
        <v>0</v>
      </c>
      <c r="CN228" s="91">
        <v>29</v>
      </c>
      <c r="CO228" s="91">
        <v>0</v>
      </c>
      <c r="CR228" s="93">
        <f t="shared" si="124"/>
        <v>6.2</v>
      </c>
      <c r="CS228" s="91">
        <v>0</v>
      </c>
      <c r="CT228" s="91">
        <v>4</v>
      </c>
      <c r="CU228" s="91">
        <v>0</v>
      </c>
      <c r="CV228" s="91">
        <v>27</v>
      </c>
      <c r="CW228" s="91">
        <v>0</v>
      </c>
      <c r="CZ228" s="93">
        <f t="shared" si="125"/>
        <v>5.7</v>
      </c>
      <c r="DA228" s="91">
        <v>0</v>
      </c>
      <c r="DB228" s="91">
        <v>15</v>
      </c>
      <c r="DC228" s="91">
        <v>0</v>
      </c>
      <c r="DD228" s="91">
        <v>13.5</v>
      </c>
      <c r="DE228" s="91">
        <v>0</v>
      </c>
      <c r="DH228" s="93">
        <f t="shared" si="126"/>
        <v>15.5</v>
      </c>
      <c r="DI228" s="91">
        <v>0</v>
      </c>
      <c r="DJ228" s="91">
        <v>51</v>
      </c>
      <c r="DK228" s="91">
        <v>0</v>
      </c>
      <c r="DL228" s="91">
        <v>26.5</v>
      </c>
      <c r="DM228" s="91">
        <v>0</v>
      </c>
    </row>
    <row r="229" spans="3:117">
      <c r="C229" s="92">
        <f t="shared" si="127"/>
        <v>45885</v>
      </c>
      <c r="D229" s="93">
        <f t="shared" si="96"/>
        <v>7.75</v>
      </c>
      <c r="E229" s="93">
        <f t="shared" si="97"/>
        <v>7.75</v>
      </c>
      <c r="F229" s="93" t="str">
        <f t="shared" si="97"/>
        <v/>
      </c>
      <c r="G229" s="93" t="str">
        <f t="shared" si="97"/>
        <v/>
      </c>
      <c r="H229" s="93" t="str">
        <f t="shared" si="97"/>
        <v/>
      </c>
      <c r="I229" s="93" t="str">
        <f t="shared" si="97"/>
        <v/>
      </c>
      <c r="J229" s="93" t="str">
        <f t="shared" si="97"/>
        <v/>
      </c>
      <c r="K229" s="93" t="str">
        <f t="shared" si="97"/>
        <v/>
      </c>
      <c r="L229" s="93" t="str">
        <f t="shared" si="98"/>
        <v/>
      </c>
      <c r="M229" s="93">
        <f t="shared" si="99"/>
        <v>1</v>
      </c>
      <c r="N229" s="93" t="str">
        <f t="shared" si="100"/>
        <v/>
      </c>
      <c r="O229" s="93" t="str">
        <f t="shared" si="101"/>
        <v/>
      </c>
      <c r="P229" s="93" t="str">
        <f t="shared" si="102"/>
        <v/>
      </c>
      <c r="Q229" s="93" t="str">
        <f t="shared" si="103"/>
        <v/>
      </c>
      <c r="R229" s="93" t="str">
        <f t="shared" si="104"/>
        <v/>
      </c>
      <c r="S229" s="93">
        <f t="shared" si="105"/>
        <v>1</v>
      </c>
      <c r="T229" s="91">
        <f t="shared" si="106"/>
        <v>0</v>
      </c>
      <c r="AB229" s="93">
        <f t="shared" si="107"/>
        <v>9.4</v>
      </c>
      <c r="AC229" s="93">
        <f t="shared" si="108"/>
        <v>54.3</v>
      </c>
      <c r="AD229" s="93">
        <f t="shared" si="109"/>
        <v>40.5</v>
      </c>
      <c r="AE229" s="93">
        <f t="shared" si="110"/>
        <v>30.9</v>
      </c>
      <c r="AF229" s="93">
        <f t="shared" si="111"/>
        <v>12.125</v>
      </c>
      <c r="AG229" s="93">
        <f t="shared" si="112"/>
        <v>14.3</v>
      </c>
      <c r="AH229" s="93">
        <f t="shared" si="113"/>
        <v>7.75</v>
      </c>
      <c r="AI229" s="93">
        <f t="shared" si="114"/>
        <v>10.3</v>
      </c>
      <c r="AJ229" s="93">
        <f t="shared" si="115"/>
        <v>5.3</v>
      </c>
      <c r="AK229" s="93">
        <f t="shared" si="116"/>
        <v>12.2</v>
      </c>
      <c r="AN229" s="93">
        <f t="shared" si="117"/>
        <v>9.4</v>
      </c>
      <c r="AO229" s="91">
        <v>0</v>
      </c>
      <c r="AP229" s="91">
        <v>39.5</v>
      </c>
      <c r="AQ229" s="91">
        <v>0.5</v>
      </c>
      <c r="AR229" s="91">
        <v>7</v>
      </c>
      <c r="AS229" s="91">
        <v>0</v>
      </c>
      <c r="AT229" s="92"/>
      <c r="AV229" s="93">
        <f t="shared" si="118"/>
        <v>54.3</v>
      </c>
      <c r="AW229" s="91">
        <v>0</v>
      </c>
      <c r="AX229" s="91">
        <v>266</v>
      </c>
      <c r="AY229" s="91">
        <v>0</v>
      </c>
      <c r="AZ229" s="91">
        <v>5.5</v>
      </c>
      <c r="BA229" s="91">
        <v>0</v>
      </c>
      <c r="BB229" s="92"/>
      <c r="BD229" s="93">
        <f t="shared" si="119"/>
        <v>40.5</v>
      </c>
      <c r="BE229" s="91">
        <v>0</v>
      </c>
      <c r="BF229" s="91">
        <v>189.5</v>
      </c>
      <c r="BG229" s="91">
        <v>2</v>
      </c>
      <c r="BH229" s="91">
        <v>11</v>
      </c>
      <c r="BI229" s="91">
        <v>0</v>
      </c>
      <c r="BJ229" s="92"/>
      <c r="BL229" s="93">
        <f t="shared" si="120"/>
        <v>30.9</v>
      </c>
      <c r="BM229" s="91">
        <v>0</v>
      </c>
      <c r="BN229" s="91">
        <v>141</v>
      </c>
      <c r="BO229" s="91">
        <v>4</v>
      </c>
      <c r="BP229" s="91">
        <v>9.5</v>
      </c>
      <c r="BQ229" s="91">
        <v>0</v>
      </c>
      <c r="BR229" s="92"/>
      <c r="BT229" s="93">
        <f t="shared" si="121"/>
        <v>12.125</v>
      </c>
      <c r="BU229" s="91">
        <v>9.5</v>
      </c>
      <c r="BV229" s="91">
        <v>26.5</v>
      </c>
      <c r="BW229" s="91">
        <v>0</v>
      </c>
      <c r="BX229" s="91">
        <v>12.5</v>
      </c>
      <c r="BZ229" s="92"/>
      <c r="CB229" s="93">
        <f t="shared" si="122"/>
        <v>14.3</v>
      </c>
      <c r="CC229" s="91">
        <v>0.5</v>
      </c>
      <c r="CD229" s="91">
        <v>59</v>
      </c>
      <c r="CE229" s="91">
        <v>5.5</v>
      </c>
      <c r="CF229" s="91">
        <v>6.5</v>
      </c>
      <c r="CG229" s="91">
        <v>0</v>
      </c>
      <c r="CJ229" s="93">
        <f t="shared" si="123"/>
        <v>7.75</v>
      </c>
      <c r="CL229" s="91">
        <v>15.5</v>
      </c>
      <c r="CM229" s="91">
        <v>3.5</v>
      </c>
      <c r="CN229" s="91">
        <v>12</v>
      </c>
      <c r="CO229" s="91">
        <v>0</v>
      </c>
      <c r="CR229" s="93">
        <f t="shared" si="124"/>
        <v>10.3</v>
      </c>
      <c r="CS229" s="91">
        <v>0</v>
      </c>
      <c r="CT229" s="91">
        <v>4.5</v>
      </c>
      <c r="CU229" s="91">
        <v>21.5</v>
      </c>
      <c r="CV229" s="91">
        <v>25.5</v>
      </c>
      <c r="CW229" s="91">
        <v>0</v>
      </c>
      <c r="CZ229" s="93">
        <f t="shared" si="125"/>
        <v>5.3</v>
      </c>
      <c r="DA229" s="91">
        <v>0</v>
      </c>
      <c r="DB229" s="91">
        <v>1.5</v>
      </c>
      <c r="DC229" s="91">
        <v>12</v>
      </c>
      <c r="DD229" s="91">
        <v>13</v>
      </c>
      <c r="DE229" s="91">
        <v>0</v>
      </c>
      <c r="DH229" s="93">
        <f t="shared" si="126"/>
        <v>12.2</v>
      </c>
      <c r="DI229" s="91">
        <v>0</v>
      </c>
      <c r="DJ229" s="91">
        <v>33</v>
      </c>
      <c r="DK229" s="91">
        <v>15</v>
      </c>
      <c r="DL229" s="91">
        <v>13</v>
      </c>
      <c r="DM229" s="91">
        <v>0</v>
      </c>
    </row>
    <row r="230" spans="3:117">
      <c r="C230" s="92">
        <f t="shared" si="127"/>
        <v>45886</v>
      </c>
      <c r="D230" s="93">
        <f t="shared" si="96"/>
        <v>2.875</v>
      </c>
      <c r="E230" s="93">
        <f t="shared" si="97"/>
        <v>2.875</v>
      </c>
      <c r="F230" s="93" t="str">
        <f t="shared" si="97"/>
        <v/>
      </c>
      <c r="G230" s="93" t="str">
        <f t="shared" si="97"/>
        <v/>
      </c>
      <c r="H230" s="93" t="str">
        <f t="shared" si="97"/>
        <v/>
      </c>
      <c r="I230" s="93" t="str">
        <f t="shared" si="97"/>
        <v/>
      </c>
      <c r="J230" s="93" t="str">
        <f t="shared" si="97"/>
        <v/>
      </c>
      <c r="K230" s="93" t="str">
        <f t="shared" si="97"/>
        <v/>
      </c>
      <c r="L230" s="93" t="str">
        <f t="shared" si="98"/>
        <v/>
      </c>
      <c r="M230" s="93">
        <f t="shared" si="99"/>
        <v>1</v>
      </c>
      <c r="N230" s="93" t="str">
        <f t="shared" si="100"/>
        <v/>
      </c>
      <c r="O230" s="93" t="str">
        <f t="shared" si="101"/>
        <v/>
      </c>
      <c r="P230" s="93" t="str">
        <f t="shared" si="102"/>
        <v/>
      </c>
      <c r="Q230" s="93" t="str">
        <f t="shared" si="103"/>
        <v/>
      </c>
      <c r="R230" s="93" t="str">
        <f t="shared" si="104"/>
        <v/>
      </c>
      <c r="S230" s="93">
        <f t="shared" si="105"/>
        <v>1</v>
      </c>
      <c r="T230" s="91">
        <f t="shared" si="106"/>
        <v>0</v>
      </c>
      <c r="AB230" s="93">
        <f t="shared" si="107"/>
        <v>4.5999999999999996</v>
      </c>
      <c r="AC230" s="93">
        <f t="shared" si="108"/>
        <v>3.7</v>
      </c>
      <c r="AD230" s="93">
        <f t="shared" si="109"/>
        <v>4.7</v>
      </c>
      <c r="AE230" s="93">
        <f t="shared" si="110"/>
        <v>3.5</v>
      </c>
      <c r="AF230" s="93">
        <f t="shared" si="111"/>
        <v>33.875</v>
      </c>
      <c r="AG230" s="93">
        <f t="shared" si="112"/>
        <v>35.200000000000003</v>
      </c>
      <c r="AH230" s="93">
        <f t="shared" si="113"/>
        <v>2.875</v>
      </c>
      <c r="AI230" s="93">
        <f t="shared" si="114"/>
        <v>5.3</v>
      </c>
      <c r="AJ230" s="93">
        <f t="shared" si="115"/>
        <v>3.4</v>
      </c>
      <c r="AK230" s="93">
        <f t="shared" si="116"/>
        <v>26.1</v>
      </c>
      <c r="AN230" s="93">
        <f t="shared" si="117"/>
        <v>4.5999999999999996</v>
      </c>
      <c r="AO230" s="91">
        <v>4.5</v>
      </c>
      <c r="AP230" s="91">
        <v>7</v>
      </c>
      <c r="AQ230" s="91">
        <v>1.5</v>
      </c>
      <c r="AR230" s="91">
        <v>10</v>
      </c>
      <c r="AS230" s="91">
        <v>0</v>
      </c>
      <c r="AT230" s="92"/>
      <c r="AV230" s="93">
        <f t="shared" si="118"/>
        <v>3.7</v>
      </c>
      <c r="AW230" s="91">
        <v>3.5</v>
      </c>
      <c r="AX230" s="91">
        <v>0</v>
      </c>
      <c r="AY230" s="91">
        <v>0</v>
      </c>
      <c r="AZ230" s="91">
        <v>15</v>
      </c>
      <c r="BA230" s="91">
        <v>0</v>
      </c>
      <c r="BB230" s="92"/>
      <c r="BD230" s="93">
        <f t="shared" si="119"/>
        <v>4.7</v>
      </c>
      <c r="BE230" s="91">
        <v>3</v>
      </c>
      <c r="BF230" s="91">
        <v>7</v>
      </c>
      <c r="BG230" s="91">
        <v>0</v>
      </c>
      <c r="BH230" s="91">
        <v>13.5</v>
      </c>
      <c r="BI230" s="91">
        <v>0</v>
      </c>
      <c r="BJ230" s="92"/>
      <c r="BL230" s="93">
        <f t="shared" si="120"/>
        <v>3.5</v>
      </c>
      <c r="BM230" s="91">
        <v>0.5</v>
      </c>
      <c r="BN230" s="91">
        <v>0</v>
      </c>
      <c r="BO230" s="91">
        <v>0</v>
      </c>
      <c r="BP230" s="91">
        <v>17</v>
      </c>
      <c r="BQ230" s="91">
        <v>0</v>
      </c>
      <c r="BR230" s="92"/>
      <c r="BT230" s="93">
        <f t="shared" si="121"/>
        <v>33.875</v>
      </c>
      <c r="BU230" s="91">
        <v>0.5</v>
      </c>
      <c r="BV230" s="91">
        <v>2</v>
      </c>
      <c r="BW230" s="91">
        <v>4</v>
      </c>
      <c r="BX230" s="91">
        <v>129</v>
      </c>
      <c r="BZ230" s="92"/>
      <c r="CB230" s="93">
        <f t="shared" si="122"/>
        <v>35.200000000000003</v>
      </c>
      <c r="CC230" s="91">
        <v>0</v>
      </c>
      <c r="CD230" s="91">
        <v>16</v>
      </c>
      <c r="CE230" s="91">
        <v>2.5</v>
      </c>
      <c r="CF230" s="91">
        <v>157.5</v>
      </c>
      <c r="CG230" s="91">
        <v>0</v>
      </c>
      <c r="CJ230" s="93">
        <f t="shared" si="123"/>
        <v>2.875</v>
      </c>
      <c r="CL230" s="91">
        <v>0.5</v>
      </c>
      <c r="CM230" s="91">
        <v>0</v>
      </c>
      <c r="CN230" s="91">
        <v>11</v>
      </c>
      <c r="CO230" s="91">
        <v>0</v>
      </c>
      <c r="CR230" s="93">
        <f t="shared" si="124"/>
        <v>5.3</v>
      </c>
      <c r="CS230" s="91">
        <v>0.5</v>
      </c>
      <c r="CT230" s="91">
        <v>2</v>
      </c>
      <c r="CU230" s="91">
        <v>0</v>
      </c>
      <c r="CV230" s="91">
        <v>24</v>
      </c>
      <c r="CW230" s="91">
        <v>0</v>
      </c>
      <c r="CZ230" s="93">
        <f t="shared" si="125"/>
        <v>3.4</v>
      </c>
      <c r="DA230" s="91">
        <v>0</v>
      </c>
      <c r="DB230" s="91">
        <v>0</v>
      </c>
      <c r="DC230" s="91">
        <v>0</v>
      </c>
      <c r="DD230" s="91">
        <v>17</v>
      </c>
      <c r="DE230" s="91">
        <v>0</v>
      </c>
      <c r="DH230" s="93">
        <f t="shared" si="126"/>
        <v>26.1</v>
      </c>
      <c r="DI230" s="91">
        <v>0</v>
      </c>
      <c r="DJ230" s="91">
        <v>11</v>
      </c>
      <c r="DK230" s="91">
        <v>4</v>
      </c>
      <c r="DL230" s="91">
        <v>115.5</v>
      </c>
      <c r="DM230" s="91">
        <v>0</v>
      </c>
    </row>
    <row r="231" spans="3:117">
      <c r="C231" s="92">
        <f t="shared" si="127"/>
        <v>45887</v>
      </c>
      <c r="D231" s="93">
        <f t="shared" si="96"/>
        <v>6</v>
      </c>
      <c r="E231" s="93">
        <f t="shared" si="97"/>
        <v>6</v>
      </c>
      <c r="F231" s="93" t="str">
        <f t="shared" si="97"/>
        <v/>
      </c>
      <c r="G231" s="93" t="str">
        <f t="shared" si="97"/>
        <v/>
      </c>
      <c r="H231" s="93" t="str">
        <f t="shared" si="97"/>
        <v/>
      </c>
      <c r="I231" s="93" t="str">
        <f t="shared" si="97"/>
        <v/>
      </c>
      <c r="J231" s="93" t="str">
        <f t="shared" si="97"/>
        <v/>
      </c>
      <c r="K231" s="93" t="str">
        <f t="shared" si="97"/>
        <v/>
      </c>
      <c r="L231" s="93" t="str">
        <f t="shared" si="98"/>
        <v/>
      </c>
      <c r="M231" s="93">
        <f t="shared" si="99"/>
        <v>1</v>
      </c>
      <c r="N231" s="93" t="str">
        <f t="shared" si="100"/>
        <v/>
      </c>
      <c r="O231" s="93" t="str">
        <f t="shared" si="101"/>
        <v/>
      </c>
      <c r="P231" s="93" t="str">
        <f t="shared" si="102"/>
        <v/>
      </c>
      <c r="Q231" s="93" t="str">
        <f t="shared" si="103"/>
        <v/>
      </c>
      <c r="R231" s="93" t="str">
        <f t="shared" si="104"/>
        <v/>
      </c>
      <c r="S231" s="93">
        <f t="shared" si="105"/>
        <v>1</v>
      </c>
      <c r="T231" s="91">
        <f t="shared" si="106"/>
        <v>0</v>
      </c>
      <c r="AB231" s="93">
        <f t="shared" si="107"/>
        <v>6</v>
      </c>
      <c r="AC231" s="93">
        <f t="shared" si="108"/>
        <v>21.1</v>
      </c>
      <c r="AD231" s="93">
        <f t="shared" si="109"/>
        <v>19.3</v>
      </c>
      <c r="AE231" s="93">
        <f t="shared" si="110"/>
        <v>16.7</v>
      </c>
      <c r="AF231" s="93">
        <f t="shared" si="111"/>
        <v>58.625</v>
      </c>
      <c r="AG231" s="93">
        <f t="shared" si="112"/>
        <v>58.9</v>
      </c>
      <c r="AH231" s="93">
        <f t="shared" si="113"/>
        <v>6</v>
      </c>
      <c r="AI231" s="93">
        <f t="shared" si="114"/>
        <v>5</v>
      </c>
      <c r="AJ231" s="93">
        <f t="shared" si="115"/>
        <v>5.2</v>
      </c>
      <c r="AK231" s="93">
        <f t="shared" si="116"/>
        <v>17.399999999999999</v>
      </c>
      <c r="AN231" s="93">
        <f t="shared" si="117"/>
        <v>6</v>
      </c>
      <c r="AO231" s="91">
        <v>0</v>
      </c>
      <c r="AP231" s="91">
        <v>0</v>
      </c>
      <c r="AQ231" s="91">
        <v>17.5</v>
      </c>
      <c r="AR231" s="91">
        <v>12.5</v>
      </c>
      <c r="AS231" s="91">
        <v>0</v>
      </c>
      <c r="AT231" s="92"/>
      <c r="AV231" s="93">
        <f t="shared" si="118"/>
        <v>21.1</v>
      </c>
      <c r="AW231" s="91">
        <v>0</v>
      </c>
      <c r="AX231" s="91">
        <v>0</v>
      </c>
      <c r="AY231" s="91">
        <v>52.5</v>
      </c>
      <c r="AZ231" s="91">
        <v>53</v>
      </c>
      <c r="BA231" s="91">
        <v>0</v>
      </c>
      <c r="BB231" s="92"/>
      <c r="BD231" s="93">
        <f t="shared" si="119"/>
        <v>19.3</v>
      </c>
      <c r="BE231" s="91">
        <v>0</v>
      </c>
      <c r="BF231" s="91">
        <v>0</v>
      </c>
      <c r="BG231" s="91">
        <v>27.5</v>
      </c>
      <c r="BH231" s="91">
        <v>69</v>
      </c>
      <c r="BI231" s="91">
        <v>0</v>
      </c>
      <c r="BJ231" s="92"/>
      <c r="BL231" s="93">
        <f t="shared" si="120"/>
        <v>16.7</v>
      </c>
      <c r="BM231" s="91">
        <v>0</v>
      </c>
      <c r="BN231" s="91">
        <v>0</v>
      </c>
      <c r="BO231" s="91">
        <v>19</v>
      </c>
      <c r="BP231" s="91">
        <v>64.5</v>
      </c>
      <c r="BQ231" s="91">
        <v>0</v>
      </c>
      <c r="BR231" s="92"/>
      <c r="BT231" s="93">
        <f t="shared" si="121"/>
        <v>58.625</v>
      </c>
      <c r="BU231" s="91">
        <v>11.5</v>
      </c>
      <c r="BV231" s="91">
        <v>0</v>
      </c>
      <c r="BW231" s="91">
        <v>92</v>
      </c>
      <c r="BX231" s="91">
        <v>131</v>
      </c>
      <c r="BZ231" s="92"/>
      <c r="CB231" s="93">
        <f t="shared" si="122"/>
        <v>58.9</v>
      </c>
      <c r="CC231" s="91">
        <v>3.5</v>
      </c>
      <c r="CD231" s="91">
        <v>0</v>
      </c>
      <c r="CE231" s="91">
        <v>191</v>
      </c>
      <c r="CF231" s="91">
        <v>100</v>
      </c>
      <c r="CG231" s="91">
        <v>0</v>
      </c>
      <c r="CJ231" s="93">
        <f t="shared" si="123"/>
        <v>6</v>
      </c>
      <c r="CL231" s="91">
        <v>0</v>
      </c>
      <c r="CM231" s="91">
        <v>4</v>
      </c>
      <c r="CN231" s="91">
        <v>20</v>
      </c>
      <c r="CO231" s="91">
        <v>0</v>
      </c>
      <c r="CR231" s="93">
        <f t="shared" si="124"/>
        <v>5</v>
      </c>
      <c r="CS231" s="91">
        <v>0</v>
      </c>
      <c r="CT231" s="91">
        <v>0</v>
      </c>
      <c r="CU231" s="91">
        <v>1.5</v>
      </c>
      <c r="CV231" s="91">
        <v>23.5</v>
      </c>
      <c r="CW231" s="91">
        <v>0</v>
      </c>
      <c r="CZ231" s="93">
        <f t="shared" si="125"/>
        <v>5.2</v>
      </c>
      <c r="DA231" s="91">
        <v>0</v>
      </c>
      <c r="DB231" s="91">
        <v>0</v>
      </c>
      <c r="DC231" s="91">
        <v>3.5</v>
      </c>
      <c r="DD231" s="91">
        <v>22.5</v>
      </c>
      <c r="DE231" s="91">
        <v>0</v>
      </c>
      <c r="DH231" s="93">
        <f t="shared" si="126"/>
        <v>17.399999999999999</v>
      </c>
      <c r="DI231" s="91">
        <v>0</v>
      </c>
      <c r="DJ231" s="91">
        <v>0</v>
      </c>
      <c r="DK231" s="91">
        <v>15</v>
      </c>
      <c r="DL231" s="91">
        <v>72</v>
      </c>
      <c r="DM231" s="91">
        <v>0</v>
      </c>
    </row>
    <row r="232" spans="3:117">
      <c r="C232" s="92">
        <f t="shared" si="127"/>
        <v>45888</v>
      </c>
      <c r="D232" s="93">
        <f t="shared" si="96"/>
        <v>16.25</v>
      </c>
      <c r="E232" s="93">
        <f t="shared" si="97"/>
        <v>16.25</v>
      </c>
      <c r="F232" s="93">
        <f t="shared" si="97"/>
        <v>16.25</v>
      </c>
      <c r="G232" s="93" t="str">
        <f t="shared" si="97"/>
        <v/>
      </c>
      <c r="H232" s="93" t="str">
        <f t="shared" si="97"/>
        <v/>
      </c>
      <c r="I232" s="93" t="str">
        <f t="shared" si="97"/>
        <v/>
      </c>
      <c r="J232" s="93" t="str">
        <f t="shared" si="97"/>
        <v/>
      </c>
      <c r="K232" s="93" t="str">
        <f t="shared" si="97"/>
        <v/>
      </c>
      <c r="L232" s="93" t="str">
        <f t="shared" si="98"/>
        <v/>
      </c>
      <c r="M232" s="93" t="str">
        <f t="shared" si="99"/>
        <v/>
      </c>
      <c r="N232" s="93">
        <f t="shared" si="100"/>
        <v>2</v>
      </c>
      <c r="O232" s="93" t="str">
        <f t="shared" si="101"/>
        <v/>
      </c>
      <c r="P232" s="93" t="str">
        <f t="shared" si="102"/>
        <v/>
      </c>
      <c r="Q232" s="93" t="str">
        <f t="shared" si="103"/>
        <v/>
      </c>
      <c r="R232" s="93" t="str">
        <f t="shared" si="104"/>
        <v/>
      </c>
      <c r="S232" s="93">
        <f t="shared" si="105"/>
        <v>2</v>
      </c>
      <c r="T232" s="91">
        <f t="shared" si="106"/>
        <v>4.3808800852329341e-002</v>
      </c>
      <c r="AB232" s="93">
        <f t="shared" si="107"/>
        <v>5.7</v>
      </c>
      <c r="AC232" s="93">
        <f t="shared" si="108"/>
        <v>12.7</v>
      </c>
      <c r="AD232" s="93">
        <f t="shared" si="109"/>
        <v>8.1</v>
      </c>
      <c r="AE232" s="93">
        <f t="shared" si="110"/>
        <v>10</v>
      </c>
      <c r="AF232" s="93">
        <f t="shared" si="111"/>
        <v>4.833333333333333</v>
      </c>
      <c r="AG232" s="93">
        <f t="shared" si="112"/>
        <v>2.5</v>
      </c>
      <c r="AH232" s="93">
        <f t="shared" si="113"/>
        <v>16.25</v>
      </c>
      <c r="AI232" s="93">
        <f t="shared" si="114"/>
        <v>6.1</v>
      </c>
      <c r="AJ232" s="93">
        <f t="shared" si="115"/>
        <v>6.1</v>
      </c>
      <c r="AK232" s="93">
        <f t="shared" si="116"/>
        <v>8.6999999999999993</v>
      </c>
      <c r="AN232" s="93">
        <f t="shared" si="117"/>
        <v>5.7</v>
      </c>
      <c r="AO232" s="91">
        <v>0.5</v>
      </c>
      <c r="AP232" s="91">
        <v>0</v>
      </c>
      <c r="AQ232" s="91">
        <v>0</v>
      </c>
      <c r="AR232" s="91">
        <v>28</v>
      </c>
      <c r="AS232" s="91">
        <v>0</v>
      </c>
      <c r="AT232" s="92"/>
      <c r="AV232" s="93">
        <f t="shared" si="118"/>
        <v>12.7</v>
      </c>
      <c r="AW232" s="91">
        <v>10.5</v>
      </c>
      <c r="AX232" s="91">
        <v>12.5</v>
      </c>
      <c r="AY232" s="91">
        <v>0</v>
      </c>
      <c r="AZ232" s="91">
        <v>17</v>
      </c>
      <c r="BA232" s="91">
        <v>23.5</v>
      </c>
      <c r="BB232" s="92"/>
      <c r="BD232" s="93">
        <f t="shared" si="119"/>
        <v>8.1</v>
      </c>
      <c r="BE232" s="91">
        <v>0</v>
      </c>
      <c r="BF232" s="91">
        <v>0</v>
      </c>
      <c r="BG232" s="91">
        <v>0</v>
      </c>
      <c r="BH232" s="91">
        <v>40.5</v>
      </c>
      <c r="BI232" s="91">
        <v>0</v>
      </c>
      <c r="BJ232" s="92"/>
      <c r="BL232" s="93">
        <f t="shared" si="120"/>
        <v>10</v>
      </c>
      <c r="BM232" s="91">
        <v>5.5</v>
      </c>
      <c r="BN232" s="91">
        <v>0</v>
      </c>
      <c r="BO232" s="91">
        <v>0</v>
      </c>
      <c r="BP232" s="91">
        <v>31.5</v>
      </c>
      <c r="BQ232" s="91">
        <v>13</v>
      </c>
      <c r="BR232" s="92"/>
      <c r="BT232" s="93">
        <f t="shared" si="121"/>
        <v>4.833333333333333</v>
      </c>
      <c r="BU232" s="91">
        <v>0</v>
      </c>
      <c r="BW232" s="91">
        <v>0</v>
      </c>
      <c r="BX232" s="91">
        <v>14.5</v>
      </c>
      <c r="BZ232" s="92"/>
      <c r="CB232" s="93">
        <f t="shared" si="122"/>
        <v>2.5</v>
      </c>
      <c r="CC232" s="91">
        <v>0</v>
      </c>
      <c r="CD232" s="91">
        <v>1.5</v>
      </c>
      <c r="CE232" s="91">
        <v>0</v>
      </c>
      <c r="CF232" s="91">
        <v>11</v>
      </c>
      <c r="CG232" s="91">
        <v>0</v>
      </c>
      <c r="CJ232" s="93">
        <f t="shared" si="123"/>
        <v>16.25</v>
      </c>
      <c r="CL232" s="91">
        <v>0</v>
      </c>
      <c r="CM232" s="91">
        <v>0</v>
      </c>
      <c r="CN232" s="91">
        <v>44</v>
      </c>
      <c r="CO232" s="91">
        <v>21</v>
      </c>
      <c r="CR232" s="93">
        <f t="shared" si="124"/>
        <v>6.1</v>
      </c>
      <c r="CS232" s="91">
        <v>0</v>
      </c>
      <c r="CT232" s="91">
        <v>0</v>
      </c>
      <c r="CU232" s="91">
        <v>0</v>
      </c>
      <c r="CV232" s="91">
        <v>30.5</v>
      </c>
      <c r="CW232" s="91">
        <v>0</v>
      </c>
      <c r="CZ232" s="93">
        <f t="shared" si="125"/>
        <v>6.1</v>
      </c>
      <c r="DA232" s="91">
        <v>0</v>
      </c>
      <c r="DB232" s="91">
        <v>0</v>
      </c>
      <c r="DC232" s="91">
        <v>0</v>
      </c>
      <c r="DD232" s="91">
        <v>30.5</v>
      </c>
      <c r="DE232" s="91">
        <v>0</v>
      </c>
      <c r="DH232" s="93">
        <f t="shared" si="126"/>
        <v>8.6999999999999993</v>
      </c>
      <c r="DI232" s="91">
        <v>0</v>
      </c>
      <c r="DJ232" s="91">
        <v>0</v>
      </c>
      <c r="DK232" s="91">
        <v>0</v>
      </c>
      <c r="DL232" s="91">
        <v>43.5</v>
      </c>
      <c r="DM232" s="91">
        <v>0</v>
      </c>
    </row>
    <row r="233" spans="3:117">
      <c r="C233" s="92">
        <f t="shared" si="127"/>
        <v>45889</v>
      </c>
      <c r="D233" s="93">
        <f t="shared" si="96"/>
        <v>18.25</v>
      </c>
      <c r="E233" s="93">
        <f t="shared" si="97"/>
        <v>18.25</v>
      </c>
      <c r="F233" s="93">
        <f t="shared" si="97"/>
        <v>18.25</v>
      </c>
      <c r="G233" s="93" t="str">
        <f t="shared" si="97"/>
        <v/>
      </c>
      <c r="H233" s="93" t="str">
        <f t="shared" si="97"/>
        <v/>
      </c>
      <c r="I233" s="93" t="str">
        <f t="shared" si="97"/>
        <v/>
      </c>
      <c r="J233" s="93" t="str">
        <f t="shared" si="97"/>
        <v/>
      </c>
      <c r="K233" s="93" t="str">
        <f t="shared" si="97"/>
        <v/>
      </c>
      <c r="L233" s="93" t="str">
        <f t="shared" si="98"/>
        <v/>
      </c>
      <c r="M233" s="93" t="str">
        <f t="shared" si="99"/>
        <v/>
      </c>
      <c r="N233" s="93">
        <f t="shared" si="100"/>
        <v>2</v>
      </c>
      <c r="O233" s="93" t="str">
        <f t="shared" si="101"/>
        <v/>
      </c>
      <c r="P233" s="93" t="str">
        <f t="shared" si="102"/>
        <v/>
      </c>
      <c r="Q233" s="93" t="str">
        <f t="shared" si="103"/>
        <v/>
      </c>
      <c r="R233" s="93" t="str">
        <f t="shared" si="104"/>
        <v/>
      </c>
      <c r="S233" s="93">
        <f t="shared" si="105"/>
        <v>2</v>
      </c>
      <c r="T233" s="91">
        <f t="shared" si="106"/>
        <v>4.3808800852329341e-002</v>
      </c>
      <c r="AB233" s="93">
        <f t="shared" si="107"/>
        <v>0.1</v>
      </c>
      <c r="AC233" s="93">
        <f t="shared" si="108"/>
        <v>0.4</v>
      </c>
      <c r="AD233" s="93">
        <f t="shared" si="109"/>
        <v>1</v>
      </c>
      <c r="AE233" s="93">
        <f t="shared" si="110"/>
        <v>2.1</v>
      </c>
      <c r="AF233" s="93">
        <f t="shared" si="111"/>
        <v>5.333333333333333</v>
      </c>
      <c r="AG233" s="93">
        <f t="shared" si="112"/>
        <v>3.5</v>
      </c>
      <c r="AH233" s="93">
        <f t="shared" si="113"/>
        <v>18.25</v>
      </c>
      <c r="AI233" s="93">
        <f t="shared" si="114"/>
        <v>7.3</v>
      </c>
      <c r="AJ233" s="93">
        <f t="shared" si="115"/>
        <v>9.6</v>
      </c>
      <c r="AK233" s="93">
        <f t="shared" si="116"/>
        <v>5.7</v>
      </c>
      <c r="AN233" s="93">
        <f t="shared" si="117"/>
        <v>0.1</v>
      </c>
      <c r="AO233" s="91">
        <v>0</v>
      </c>
      <c r="AP233" s="91">
        <v>0</v>
      </c>
      <c r="AQ233" s="91">
        <v>0</v>
      </c>
      <c r="AR233" s="91">
        <v>0.5</v>
      </c>
      <c r="AS233" s="91">
        <v>0</v>
      </c>
      <c r="AT233" s="92"/>
      <c r="AV233" s="93">
        <f t="shared" si="118"/>
        <v>0.4</v>
      </c>
      <c r="AW233" s="91">
        <v>0</v>
      </c>
      <c r="AX233" s="91">
        <v>0</v>
      </c>
      <c r="AY233" s="91">
        <v>0</v>
      </c>
      <c r="AZ233" s="91">
        <v>2</v>
      </c>
      <c r="BA233" s="91">
        <v>0</v>
      </c>
      <c r="BB233" s="92"/>
      <c r="BD233" s="93">
        <f t="shared" si="119"/>
        <v>1</v>
      </c>
      <c r="BE233" s="91">
        <v>0</v>
      </c>
      <c r="BF233" s="91">
        <v>0</v>
      </c>
      <c r="BG233" s="91">
        <v>0</v>
      </c>
      <c r="BH233" s="91">
        <v>5</v>
      </c>
      <c r="BI233" s="91">
        <v>0</v>
      </c>
      <c r="BJ233" s="92"/>
      <c r="BL233" s="93">
        <f t="shared" si="120"/>
        <v>2.1</v>
      </c>
      <c r="BM233" s="91">
        <v>0</v>
      </c>
      <c r="BN233" s="91">
        <v>0</v>
      </c>
      <c r="BO233" s="91">
        <v>0</v>
      </c>
      <c r="BP233" s="91">
        <v>10.5</v>
      </c>
      <c r="BQ233" s="91">
        <v>0</v>
      </c>
      <c r="BR233" s="92"/>
      <c r="BT233" s="93">
        <f t="shared" si="121"/>
        <v>5.333333333333333</v>
      </c>
      <c r="BU233" s="91">
        <v>0</v>
      </c>
      <c r="BW233" s="91">
        <v>1.5</v>
      </c>
      <c r="BX233" s="91">
        <v>14.5</v>
      </c>
      <c r="BZ233" s="92"/>
      <c r="CB233" s="93">
        <f t="shared" si="122"/>
        <v>3.5</v>
      </c>
      <c r="CC233" s="91">
        <v>0</v>
      </c>
      <c r="CD233" s="91">
        <v>0</v>
      </c>
      <c r="CE233" s="91">
        <v>0.5</v>
      </c>
      <c r="CF233" s="91">
        <v>17</v>
      </c>
      <c r="CG233" s="91">
        <v>0</v>
      </c>
      <c r="CJ233" s="93">
        <f t="shared" si="123"/>
        <v>18.25</v>
      </c>
      <c r="CL233" s="91">
        <v>0</v>
      </c>
      <c r="CM233" s="91">
        <v>0</v>
      </c>
      <c r="CN233" s="91">
        <v>73</v>
      </c>
      <c r="CO233" s="91">
        <v>0</v>
      </c>
      <c r="CR233" s="93">
        <f t="shared" si="124"/>
        <v>7.3</v>
      </c>
      <c r="CS233" s="91">
        <v>0</v>
      </c>
      <c r="CT233" s="91">
        <v>0</v>
      </c>
      <c r="CU233" s="91">
        <v>0</v>
      </c>
      <c r="CV233" s="91">
        <v>36.5</v>
      </c>
      <c r="CW233" s="91">
        <v>0</v>
      </c>
      <c r="CZ233" s="93">
        <f t="shared" si="125"/>
        <v>9.6</v>
      </c>
      <c r="DA233" s="91">
        <v>0</v>
      </c>
      <c r="DB233" s="91">
        <v>0</v>
      </c>
      <c r="DC233" s="91">
        <v>0</v>
      </c>
      <c r="DD233" s="91">
        <v>48</v>
      </c>
      <c r="DE233" s="91">
        <v>0</v>
      </c>
      <c r="DH233" s="93">
        <f t="shared" si="126"/>
        <v>5.7</v>
      </c>
      <c r="DI233" s="91">
        <v>0</v>
      </c>
      <c r="DJ233" s="91">
        <v>0</v>
      </c>
      <c r="DK233" s="91">
        <v>0.5</v>
      </c>
      <c r="DL233" s="91">
        <v>28</v>
      </c>
      <c r="DM233" s="91">
        <v>0</v>
      </c>
    </row>
    <row r="234" spans="3:117">
      <c r="C234" s="92">
        <f t="shared" si="127"/>
        <v>45890</v>
      </c>
      <c r="D234" s="93">
        <f t="shared" si="96"/>
        <v>0.75</v>
      </c>
      <c r="E234" s="93">
        <f t="shared" si="97"/>
        <v>0.75</v>
      </c>
      <c r="F234" s="93" t="str">
        <f t="shared" si="97"/>
        <v/>
      </c>
      <c r="G234" s="93" t="str">
        <f t="shared" si="97"/>
        <v/>
      </c>
      <c r="H234" s="93" t="str">
        <f t="shared" si="97"/>
        <v/>
      </c>
      <c r="I234" s="93" t="str">
        <f t="shared" si="97"/>
        <v/>
      </c>
      <c r="J234" s="93" t="str">
        <f t="shared" si="97"/>
        <v/>
      </c>
      <c r="K234" s="93" t="str">
        <f t="shared" si="97"/>
        <v/>
      </c>
      <c r="L234" s="93" t="str">
        <f t="shared" si="98"/>
        <v/>
      </c>
      <c r="M234" s="93">
        <f t="shared" si="99"/>
        <v>1</v>
      </c>
      <c r="N234" s="93" t="str">
        <f t="shared" si="100"/>
        <v/>
      </c>
      <c r="O234" s="93" t="str">
        <f t="shared" si="101"/>
        <v/>
      </c>
      <c r="P234" s="93" t="str">
        <f t="shared" si="102"/>
        <v/>
      </c>
      <c r="Q234" s="93" t="str">
        <f t="shared" si="103"/>
        <v/>
      </c>
      <c r="R234" s="93" t="str">
        <f t="shared" si="104"/>
        <v/>
      </c>
      <c r="S234" s="93">
        <f t="shared" si="105"/>
        <v>1</v>
      </c>
      <c r="T234" s="91">
        <f t="shared" si="106"/>
        <v>0</v>
      </c>
      <c r="AB234" s="93">
        <f t="shared" si="107"/>
        <v>3.8</v>
      </c>
      <c r="AC234" s="93">
        <f t="shared" si="108"/>
        <v>1.8</v>
      </c>
      <c r="AD234" s="93">
        <f t="shared" si="109"/>
        <v>1.1000000000000001</v>
      </c>
      <c r="AE234" s="93">
        <f t="shared" si="110"/>
        <v>0.9</v>
      </c>
      <c r="AF234" s="93">
        <f t="shared" si="111"/>
        <v>11.125</v>
      </c>
      <c r="AG234" s="93">
        <f t="shared" si="112"/>
        <v>16.3</v>
      </c>
      <c r="AH234" s="93">
        <f t="shared" si="113"/>
        <v>0.75</v>
      </c>
      <c r="AI234" s="93">
        <f t="shared" si="114"/>
        <v>7.9</v>
      </c>
      <c r="AJ234" s="93">
        <f t="shared" si="115"/>
        <v>2.5</v>
      </c>
      <c r="AK234" s="93">
        <f t="shared" si="116"/>
        <v>3.6</v>
      </c>
      <c r="AN234" s="93">
        <f t="shared" si="117"/>
        <v>3.8</v>
      </c>
      <c r="AO234" s="91">
        <v>14</v>
      </c>
      <c r="AP234" s="91">
        <v>0.5</v>
      </c>
      <c r="AQ234" s="91">
        <v>4</v>
      </c>
      <c r="AR234" s="91">
        <v>0.5</v>
      </c>
      <c r="AS234" s="91">
        <v>0</v>
      </c>
      <c r="AT234" s="92"/>
      <c r="AV234" s="93">
        <f t="shared" si="118"/>
        <v>1.8</v>
      </c>
      <c r="AW234" s="91">
        <v>1.5</v>
      </c>
      <c r="AX234" s="91">
        <v>0</v>
      </c>
      <c r="AY234" s="91">
        <v>7.5</v>
      </c>
      <c r="AZ234" s="91">
        <v>0</v>
      </c>
      <c r="BA234" s="91">
        <v>0</v>
      </c>
      <c r="BB234" s="92"/>
      <c r="BD234" s="93">
        <f t="shared" si="119"/>
        <v>1.1000000000000001</v>
      </c>
      <c r="BE234" s="91">
        <v>2.5</v>
      </c>
      <c r="BF234" s="91">
        <v>0</v>
      </c>
      <c r="BG234" s="91">
        <v>2.5</v>
      </c>
      <c r="BH234" s="91">
        <v>0.5</v>
      </c>
      <c r="BI234" s="91">
        <v>0</v>
      </c>
      <c r="BJ234" s="92"/>
      <c r="BL234" s="93">
        <f t="shared" si="120"/>
        <v>0.9</v>
      </c>
      <c r="BM234" s="91">
        <v>1.5</v>
      </c>
      <c r="BN234" s="91">
        <v>0</v>
      </c>
      <c r="BO234" s="91">
        <v>2</v>
      </c>
      <c r="BP234" s="91">
        <v>1</v>
      </c>
      <c r="BQ234" s="91">
        <v>0</v>
      </c>
      <c r="BR234" s="92"/>
      <c r="BT234" s="93">
        <f t="shared" si="121"/>
        <v>11.125</v>
      </c>
      <c r="BU234" s="91">
        <v>6.5</v>
      </c>
      <c r="BV234" s="91">
        <v>0</v>
      </c>
      <c r="BW234" s="91">
        <v>37.5</v>
      </c>
      <c r="BX234" s="91">
        <v>0.5</v>
      </c>
      <c r="BZ234" s="92"/>
      <c r="CB234" s="93">
        <f t="shared" si="122"/>
        <v>16.3</v>
      </c>
      <c r="CC234" s="91">
        <v>17</v>
      </c>
      <c r="CD234" s="91">
        <v>0</v>
      </c>
      <c r="CE234" s="91">
        <v>61</v>
      </c>
      <c r="CF234" s="91">
        <v>3.5</v>
      </c>
      <c r="CG234" s="91">
        <v>0</v>
      </c>
      <c r="CJ234" s="93">
        <f t="shared" si="123"/>
        <v>0.75</v>
      </c>
      <c r="CL234" s="91">
        <v>0</v>
      </c>
      <c r="CM234" s="91">
        <v>1</v>
      </c>
      <c r="CN234" s="91">
        <v>2</v>
      </c>
      <c r="CO234" s="91">
        <v>0</v>
      </c>
      <c r="CR234" s="93">
        <f t="shared" si="124"/>
        <v>7.9</v>
      </c>
      <c r="CS234" s="91">
        <v>4</v>
      </c>
      <c r="CT234" s="91">
        <v>0</v>
      </c>
      <c r="CU234" s="91">
        <v>2</v>
      </c>
      <c r="CV234" s="91">
        <v>33.5</v>
      </c>
      <c r="CW234" s="91">
        <v>0</v>
      </c>
      <c r="CZ234" s="93">
        <f t="shared" si="125"/>
        <v>2.5</v>
      </c>
      <c r="DA234" s="91">
        <v>7.5</v>
      </c>
      <c r="DB234" s="91">
        <v>0</v>
      </c>
      <c r="DC234" s="91">
        <v>3</v>
      </c>
      <c r="DD234" s="91">
        <v>2</v>
      </c>
      <c r="DE234" s="91">
        <v>0</v>
      </c>
      <c r="DH234" s="93">
        <f t="shared" si="126"/>
        <v>3.6</v>
      </c>
      <c r="DI234" s="91">
        <v>9.5</v>
      </c>
      <c r="DJ234" s="91">
        <v>0</v>
      </c>
      <c r="DK234" s="91">
        <v>1</v>
      </c>
      <c r="DL234" s="91">
        <v>7.5</v>
      </c>
      <c r="DM234" s="91">
        <v>0</v>
      </c>
    </row>
    <row r="235" spans="3:117">
      <c r="C235" s="92">
        <f t="shared" si="127"/>
        <v>45891</v>
      </c>
      <c r="D235" s="93">
        <f t="shared" si="96"/>
        <v>0.875</v>
      </c>
      <c r="E235" s="93">
        <f t="shared" si="97"/>
        <v>0.875</v>
      </c>
      <c r="F235" s="93" t="str">
        <f t="shared" si="97"/>
        <v/>
      </c>
      <c r="G235" s="93" t="str">
        <f t="shared" si="97"/>
        <v/>
      </c>
      <c r="H235" s="93" t="str">
        <f t="shared" si="97"/>
        <v/>
      </c>
      <c r="I235" s="93" t="str">
        <f t="shared" si="97"/>
        <v/>
      </c>
      <c r="J235" s="93" t="str">
        <f t="shared" si="97"/>
        <v/>
      </c>
      <c r="K235" s="93" t="str">
        <f t="shared" si="97"/>
        <v/>
      </c>
      <c r="L235" s="93" t="str">
        <f t="shared" si="98"/>
        <v/>
      </c>
      <c r="M235" s="93">
        <f t="shared" si="99"/>
        <v>1</v>
      </c>
      <c r="N235" s="93" t="str">
        <f t="shared" si="100"/>
        <v/>
      </c>
      <c r="O235" s="93" t="str">
        <f t="shared" si="101"/>
        <v/>
      </c>
      <c r="P235" s="93" t="str">
        <f t="shared" si="102"/>
        <v/>
      </c>
      <c r="Q235" s="93" t="str">
        <f t="shared" si="103"/>
        <v/>
      </c>
      <c r="R235" s="93" t="str">
        <f t="shared" si="104"/>
        <v/>
      </c>
      <c r="S235" s="93">
        <f t="shared" si="105"/>
        <v>1</v>
      </c>
      <c r="T235" s="91">
        <f t="shared" si="106"/>
        <v>0</v>
      </c>
      <c r="AB235" s="93">
        <f t="shared" si="107"/>
        <v>12.9</v>
      </c>
      <c r="AC235" s="93">
        <f t="shared" si="108"/>
        <v>0.2</v>
      </c>
      <c r="AD235" s="93">
        <f t="shared" si="109"/>
        <v>0.6</v>
      </c>
      <c r="AE235" s="93">
        <f t="shared" si="110"/>
        <v>0.7</v>
      </c>
      <c r="AF235" s="93">
        <f t="shared" si="111"/>
        <v>2</v>
      </c>
      <c r="AG235" s="93">
        <f t="shared" si="112"/>
        <v>2.7</v>
      </c>
      <c r="AH235" s="93">
        <f t="shared" si="113"/>
        <v>0.875</v>
      </c>
      <c r="AI235" s="93">
        <f t="shared" si="114"/>
        <v>3.1</v>
      </c>
      <c r="AJ235" s="93">
        <f t="shared" si="115"/>
        <v>2.1</v>
      </c>
      <c r="AK235" s="93">
        <f t="shared" si="116"/>
        <v>2.2000000000000002</v>
      </c>
      <c r="AN235" s="93">
        <f t="shared" si="117"/>
        <v>12.9</v>
      </c>
      <c r="AO235" s="91">
        <v>39</v>
      </c>
      <c r="AP235" s="91">
        <v>25.5</v>
      </c>
      <c r="AQ235" s="91">
        <v>0</v>
      </c>
      <c r="AR235" s="91">
        <v>0</v>
      </c>
      <c r="AS235" s="91">
        <v>0</v>
      </c>
      <c r="AT235" s="92"/>
      <c r="AV235" s="93">
        <f t="shared" si="118"/>
        <v>0.2</v>
      </c>
      <c r="AW235" s="91">
        <v>0.5</v>
      </c>
      <c r="AX235" s="91">
        <v>0.5</v>
      </c>
      <c r="AY235" s="91">
        <v>0</v>
      </c>
      <c r="AZ235" s="91">
        <v>0</v>
      </c>
      <c r="BA235" s="91">
        <v>0</v>
      </c>
      <c r="BB235" s="92"/>
      <c r="BD235" s="93">
        <f t="shared" si="119"/>
        <v>0.6</v>
      </c>
      <c r="BE235" s="91">
        <v>3</v>
      </c>
      <c r="BF235" s="91">
        <v>0</v>
      </c>
      <c r="BG235" s="91">
        <v>0</v>
      </c>
      <c r="BH235" s="91">
        <v>0</v>
      </c>
      <c r="BI235" s="91">
        <v>0</v>
      </c>
      <c r="BJ235" s="92"/>
      <c r="BL235" s="93">
        <f t="shared" si="120"/>
        <v>0.7</v>
      </c>
      <c r="BM235" s="91">
        <v>0</v>
      </c>
      <c r="BN235" s="91">
        <v>0.5</v>
      </c>
      <c r="BO235" s="91">
        <v>0</v>
      </c>
      <c r="BP235" s="91">
        <v>3</v>
      </c>
      <c r="BQ235" s="91">
        <v>0</v>
      </c>
      <c r="BR235" s="92"/>
      <c r="BT235" s="93">
        <f t="shared" si="121"/>
        <v>2</v>
      </c>
      <c r="BU235" s="91">
        <v>4</v>
      </c>
      <c r="BV235" s="91">
        <v>3.5</v>
      </c>
      <c r="BW235" s="91">
        <v>0</v>
      </c>
      <c r="BX235" s="91">
        <v>0.5</v>
      </c>
      <c r="BZ235" s="92"/>
      <c r="CB235" s="93">
        <f t="shared" si="122"/>
        <v>2.7</v>
      </c>
      <c r="CC235" s="91">
        <v>5.5</v>
      </c>
      <c r="CD235" s="91">
        <v>2</v>
      </c>
      <c r="CE235" s="91">
        <v>0</v>
      </c>
      <c r="CF235" s="91">
        <v>6</v>
      </c>
      <c r="CG235" s="91">
        <v>0</v>
      </c>
      <c r="CJ235" s="93">
        <f t="shared" si="123"/>
        <v>0.875</v>
      </c>
      <c r="CL235" s="91">
        <v>2</v>
      </c>
      <c r="CM235" s="91">
        <v>0</v>
      </c>
      <c r="CN235" s="91">
        <v>1.5</v>
      </c>
      <c r="CO235" s="91">
        <v>0</v>
      </c>
      <c r="CR235" s="93">
        <f t="shared" si="124"/>
        <v>3.1</v>
      </c>
      <c r="CS235" s="91">
        <v>0</v>
      </c>
      <c r="CT235" s="91">
        <v>14</v>
      </c>
      <c r="CU235" s="91">
        <v>0</v>
      </c>
      <c r="CV235" s="91">
        <v>1.5</v>
      </c>
      <c r="CW235" s="91">
        <v>0</v>
      </c>
      <c r="CZ235" s="93">
        <f t="shared" si="125"/>
        <v>2.1</v>
      </c>
      <c r="DA235" s="91">
        <v>3.5</v>
      </c>
      <c r="DB235" s="91">
        <v>0</v>
      </c>
      <c r="DC235" s="91">
        <v>0</v>
      </c>
      <c r="DD235" s="91">
        <v>7</v>
      </c>
      <c r="DE235" s="91">
        <v>0</v>
      </c>
      <c r="DH235" s="93">
        <f t="shared" si="126"/>
        <v>2.2000000000000002</v>
      </c>
      <c r="DI235" s="91">
        <v>0</v>
      </c>
      <c r="DJ235" s="91">
        <v>2</v>
      </c>
      <c r="DK235" s="91">
        <v>0</v>
      </c>
      <c r="DL235" s="91">
        <v>9</v>
      </c>
      <c r="DM235" s="91">
        <v>0</v>
      </c>
    </row>
    <row r="236" spans="3:117">
      <c r="C236" s="92">
        <f t="shared" si="127"/>
        <v>45892</v>
      </c>
      <c r="D236" s="93">
        <f t="shared" si="96"/>
        <v>11.875</v>
      </c>
      <c r="E236" s="93">
        <f t="shared" si="97"/>
        <v>11.875</v>
      </c>
      <c r="F236" s="93">
        <f t="shared" si="97"/>
        <v>11.875</v>
      </c>
      <c r="G236" s="93" t="str">
        <f t="shared" si="97"/>
        <v/>
      </c>
      <c r="H236" s="93" t="str">
        <f t="shared" si="97"/>
        <v/>
      </c>
      <c r="I236" s="93" t="str">
        <f t="shared" si="97"/>
        <v/>
      </c>
      <c r="J236" s="93" t="str">
        <f t="shared" si="97"/>
        <v/>
      </c>
      <c r="K236" s="93" t="str">
        <f t="shared" si="97"/>
        <v/>
      </c>
      <c r="L236" s="93" t="str">
        <f t="shared" si="98"/>
        <v/>
      </c>
      <c r="M236" s="93" t="str">
        <f t="shared" si="99"/>
        <v/>
      </c>
      <c r="N236" s="93">
        <f t="shared" si="100"/>
        <v>2</v>
      </c>
      <c r="O236" s="93" t="str">
        <f t="shared" si="101"/>
        <v/>
      </c>
      <c r="P236" s="93" t="str">
        <f t="shared" si="102"/>
        <v/>
      </c>
      <c r="Q236" s="93" t="str">
        <f t="shared" si="103"/>
        <v/>
      </c>
      <c r="R236" s="93" t="str">
        <f t="shared" si="104"/>
        <v/>
      </c>
      <c r="S236" s="93">
        <f t="shared" si="105"/>
        <v>2</v>
      </c>
      <c r="T236" s="91">
        <f t="shared" si="106"/>
        <v>4.3808800852329341e-002</v>
      </c>
      <c r="AB236" s="93">
        <f t="shared" si="107"/>
        <v>9.6</v>
      </c>
      <c r="AC236" s="93">
        <f t="shared" si="108"/>
        <v>7.1</v>
      </c>
      <c r="AD236" s="93">
        <f t="shared" si="109"/>
        <v>36.6</v>
      </c>
      <c r="AE236" s="93">
        <f t="shared" si="110"/>
        <v>14.7</v>
      </c>
      <c r="AF236" s="93">
        <f t="shared" si="111"/>
        <v>10</v>
      </c>
      <c r="AG236" s="93">
        <f t="shared" si="112"/>
        <v>3.7</v>
      </c>
      <c r="AH236" s="93">
        <f t="shared" si="113"/>
        <v>11.875</v>
      </c>
      <c r="AI236" s="93">
        <f t="shared" si="114"/>
        <v>8.4</v>
      </c>
      <c r="AJ236" s="93">
        <f t="shared" si="115"/>
        <v>18.899999999999999</v>
      </c>
      <c r="AK236" s="93">
        <f t="shared" si="116"/>
        <v>20.7</v>
      </c>
      <c r="AN236" s="93">
        <f t="shared" si="117"/>
        <v>9.6</v>
      </c>
      <c r="AO236" s="91">
        <v>0.5</v>
      </c>
      <c r="AP236" s="91">
        <v>47.5</v>
      </c>
      <c r="AQ236" s="91">
        <v>0</v>
      </c>
      <c r="AR236" s="91">
        <v>0</v>
      </c>
      <c r="AS236" s="91">
        <v>0</v>
      </c>
      <c r="AT236" s="92"/>
      <c r="AV236" s="93">
        <f t="shared" si="118"/>
        <v>7.1</v>
      </c>
      <c r="AW236" s="91">
        <v>19</v>
      </c>
      <c r="AX236" s="91">
        <v>1</v>
      </c>
      <c r="AY236" s="91">
        <v>0</v>
      </c>
      <c r="AZ236" s="91">
        <v>0</v>
      </c>
      <c r="BA236" s="91">
        <v>15.5</v>
      </c>
      <c r="BB236" s="92"/>
      <c r="BD236" s="93">
        <f t="shared" si="119"/>
        <v>36.6</v>
      </c>
      <c r="BE236" s="91">
        <v>182.5</v>
      </c>
      <c r="BF236" s="91">
        <v>0</v>
      </c>
      <c r="BG236" s="91">
        <v>0</v>
      </c>
      <c r="BH236" s="91">
        <v>0.5</v>
      </c>
      <c r="BI236" s="91">
        <v>0</v>
      </c>
      <c r="BJ236" s="92"/>
      <c r="BL236" s="93">
        <f t="shared" si="120"/>
        <v>14.7</v>
      </c>
      <c r="BM236" s="91">
        <v>52</v>
      </c>
      <c r="BN236" s="91">
        <v>4</v>
      </c>
      <c r="BO236" s="91">
        <v>0</v>
      </c>
      <c r="BP236" s="91">
        <v>0</v>
      </c>
      <c r="BQ236" s="91">
        <v>17.5</v>
      </c>
      <c r="BR236" s="92"/>
      <c r="BT236" s="93">
        <f t="shared" si="121"/>
        <v>10</v>
      </c>
      <c r="BU236" s="91">
        <v>2.5</v>
      </c>
      <c r="BV236" s="91">
        <v>37</v>
      </c>
      <c r="BW236" s="91">
        <v>0</v>
      </c>
      <c r="BX236" s="91">
        <v>0.5</v>
      </c>
      <c r="BZ236" s="92"/>
      <c r="CB236" s="93">
        <f t="shared" si="122"/>
        <v>3.7</v>
      </c>
      <c r="CC236" s="91">
        <v>1.5</v>
      </c>
      <c r="CD236" s="91">
        <v>11</v>
      </c>
      <c r="CE236" s="91">
        <v>0</v>
      </c>
      <c r="CF236" s="91">
        <v>0.5</v>
      </c>
      <c r="CG236" s="91">
        <v>5.5</v>
      </c>
      <c r="CJ236" s="93">
        <f t="shared" si="123"/>
        <v>11.875</v>
      </c>
      <c r="CL236" s="91">
        <v>42.5</v>
      </c>
      <c r="CM236" s="91">
        <v>0</v>
      </c>
      <c r="CN236" s="91">
        <v>0.5</v>
      </c>
      <c r="CO236" s="91">
        <v>4.5</v>
      </c>
      <c r="CR236" s="93">
        <f t="shared" si="124"/>
        <v>8.4</v>
      </c>
      <c r="CS236" s="91">
        <v>19.5</v>
      </c>
      <c r="CT236" s="91">
        <v>19</v>
      </c>
      <c r="CU236" s="91">
        <v>0</v>
      </c>
      <c r="CV236" s="91">
        <v>0</v>
      </c>
      <c r="CW236" s="91">
        <v>3.5</v>
      </c>
      <c r="CZ236" s="93">
        <f t="shared" si="125"/>
        <v>18.899999999999999</v>
      </c>
      <c r="DA236" s="91">
        <v>34</v>
      </c>
      <c r="DB236" s="91">
        <v>60.5</v>
      </c>
      <c r="DC236" s="91">
        <v>0</v>
      </c>
      <c r="DD236" s="91">
        <v>0</v>
      </c>
      <c r="DE236" s="91">
        <v>0</v>
      </c>
      <c r="DH236" s="93">
        <f t="shared" si="126"/>
        <v>20.7</v>
      </c>
      <c r="DI236" s="91">
        <v>79</v>
      </c>
      <c r="DJ236" s="91">
        <v>24.5</v>
      </c>
      <c r="DK236" s="91">
        <v>0</v>
      </c>
      <c r="DL236" s="91">
        <v>0</v>
      </c>
      <c r="DM236" s="91">
        <v>0</v>
      </c>
    </row>
    <row r="237" spans="3:117">
      <c r="C237" s="92">
        <f t="shared" si="127"/>
        <v>45893</v>
      </c>
      <c r="D237" s="93">
        <f t="shared" si="96"/>
        <v>16.25</v>
      </c>
      <c r="E237" s="93">
        <f t="shared" si="97"/>
        <v>16.25</v>
      </c>
      <c r="F237" s="93">
        <f t="shared" si="97"/>
        <v>16.25</v>
      </c>
      <c r="G237" s="93" t="str">
        <f t="shared" si="97"/>
        <v/>
      </c>
      <c r="H237" s="93" t="str">
        <f t="shared" si="97"/>
        <v/>
      </c>
      <c r="I237" s="93" t="str">
        <f t="shared" si="97"/>
        <v/>
      </c>
      <c r="J237" s="93" t="str">
        <f t="shared" si="97"/>
        <v/>
      </c>
      <c r="K237" s="93" t="str">
        <f t="shared" si="97"/>
        <v/>
      </c>
      <c r="L237" s="93" t="str">
        <f t="shared" si="98"/>
        <v/>
      </c>
      <c r="M237" s="93" t="str">
        <f t="shared" si="99"/>
        <v/>
      </c>
      <c r="N237" s="93">
        <f t="shared" si="100"/>
        <v>2</v>
      </c>
      <c r="O237" s="93" t="str">
        <f t="shared" si="101"/>
        <v/>
      </c>
      <c r="P237" s="93" t="str">
        <f t="shared" si="102"/>
        <v/>
      </c>
      <c r="Q237" s="93" t="str">
        <f t="shared" si="103"/>
        <v/>
      </c>
      <c r="R237" s="93" t="str">
        <f t="shared" si="104"/>
        <v/>
      </c>
      <c r="S237" s="93">
        <f t="shared" si="105"/>
        <v>2</v>
      </c>
      <c r="T237" s="91">
        <f t="shared" si="106"/>
        <v>4.3808800852329341e-002</v>
      </c>
      <c r="AB237" s="93">
        <f t="shared" si="107"/>
        <v>1.5</v>
      </c>
      <c r="AC237" s="93">
        <f t="shared" si="108"/>
        <v>22.4</v>
      </c>
      <c r="AD237" s="93">
        <f t="shared" si="109"/>
        <v>35.5</v>
      </c>
      <c r="AE237" s="93">
        <f t="shared" si="110"/>
        <v>40.6</v>
      </c>
      <c r="AF237" s="93">
        <f t="shared" si="111"/>
        <v>23</v>
      </c>
      <c r="AG237" s="93">
        <f t="shared" si="112"/>
        <v>29.1</v>
      </c>
      <c r="AH237" s="93">
        <f t="shared" si="113"/>
        <v>16.25</v>
      </c>
      <c r="AI237" s="93">
        <f t="shared" si="114"/>
        <v>6.4</v>
      </c>
      <c r="AJ237" s="93">
        <f t="shared" si="115"/>
        <v>12.9</v>
      </c>
      <c r="AK237" s="93">
        <f t="shared" si="116"/>
        <v>45.2</v>
      </c>
      <c r="AN237" s="93">
        <f t="shared" si="117"/>
        <v>1.5</v>
      </c>
      <c r="AO237" s="91">
        <v>0.5</v>
      </c>
      <c r="AP237" s="91">
        <v>4</v>
      </c>
      <c r="AQ237" s="91">
        <v>0</v>
      </c>
      <c r="AR237" s="91">
        <v>0</v>
      </c>
      <c r="AS237" s="91">
        <v>3</v>
      </c>
      <c r="AT237" s="92"/>
      <c r="AV237" s="93">
        <f t="shared" si="118"/>
        <v>22.4</v>
      </c>
      <c r="AW237" s="91">
        <v>67</v>
      </c>
      <c r="AX237" s="91">
        <v>15.5</v>
      </c>
      <c r="AY237" s="91">
        <v>0.5</v>
      </c>
      <c r="AZ237" s="91">
        <v>0</v>
      </c>
      <c r="BA237" s="91">
        <v>29</v>
      </c>
      <c r="BB237" s="92"/>
      <c r="BD237" s="93">
        <f t="shared" si="119"/>
        <v>35.5</v>
      </c>
      <c r="BE237" s="91">
        <v>144</v>
      </c>
      <c r="BF237" s="91">
        <v>33.5</v>
      </c>
      <c r="BG237" s="91">
        <v>0</v>
      </c>
      <c r="BH237" s="91">
        <v>0</v>
      </c>
      <c r="BI237" s="91">
        <v>0</v>
      </c>
      <c r="BJ237" s="92"/>
      <c r="BL237" s="93">
        <f t="shared" si="120"/>
        <v>40.6</v>
      </c>
      <c r="BM237" s="91">
        <v>148.5</v>
      </c>
      <c r="BN237" s="91">
        <v>50</v>
      </c>
      <c r="BO237" s="91">
        <v>0.5</v>
      </c>
      <c r="BP237" s="91">
        <v>0</v>
      </c>
      <c r="BQ237" s="91">
        <v>4</v>
      </c>
      <c r="BR237" s="92"/>
      <c r="BT237" s="93">
        <f t="shared" si="121"/>
        <v>23</v>
      </c>
      <c r="BU237" s="91">
        <v>5</v>
      </c>
      <c r="BV237" s="91">
        <v>78.5</v>
      </c>
      <c r="BW237" s="91">
        <v>8.5</v>
      </c>
      <c r="BX237" s="91">
        <v>0</v>
      </c>
      <c r="BZ237" s="92"/>
      <c r="CB237" s="93">
        <f t="shared" si="122"/>
        <v>29.1</v>
      </c>
      <c r="CC237" s="91">
        <v>8.5</v>
      </c>
      <c r="CD237" s="91">
        <v>103</v>
      </c>
      <c r="CE237" s="91">
        <v>19</v>
      </c>
      <c r="CF237" s="91">
        <v>1.5</v>
      </c>
      <c r="CG237" s="91">
        <v>13.5</v>
      </c>
      <c r="CJ237" s="93">
        <f t="shared" si="123"/>
        <v>16.25</v>
      </c>
      <c r="CL237" s="91">
        <v>64</v>
      </c>
      <c r="CM237" s="91">
        <v>1</v>
      </c>
      <c r="CN237" s="91">
        <v>0</v>
      </c>
      <c r="CO237" s="91">
        <v>0</v>
      </c>
      <c r="CR237" s="93">
        <f t="shared" si="124"/>
        <v>6.4</v>
      </c>
      <c r="CS237" s="91">
        <v>3.5</v>
      </c>
      <c r="CT237" s="91">
        <v>7</v>
      </c>
      <c r="CU237" s="91">
        <v>21</v>
      </c>
      <c r="CV237" s="91">
        <v>0</v>
      </c>
      <c r="CW237" s="91">
        <v>0.5</v>
      </c>
      <c r="CZ237" s="93">
        <f t="shared" si="125"/>
        <v>12.9</v>
      </c>
      <c r="DA237" s="91">
        <v>14</v>
      </c>
      <c r="DB237" s="91">
        <v>50.5</v>
      </c>
      <c r="DC237" s="91">
        <v>0</v>
      </c>
      <c r="DD237" s="91">
        <v>0</v>
      </c>
      <c r="DE237" s="91">
        <v>0</v>
      </c>
      <c r="DH237" s="93">
        <f t="shared" si="126"/>
        <v>45.2</v>
      </c>
      <c r="DI237" s="91">
        <v>120.5</v>
      </c>
      <c r="DJ237" s="91">
        <v>99.5</v>
      </c>
      <c r="DK237" s="91">
        <v>1</v>
      </c>
      <c r="DL237" s="91">
        <v>4</v>
      </c>
      <c r="DM237" s="91">
        <v>1</v>
      </c>
    </row>
    <row r="238" spans="3:117">
      <c r="C238" s="92">
        <f t="shared" si="127"/>
        <v>45894</v>
      </c>
      <c r="D238" s="93">
        <f t="shared" si="96"/>
        <v>3.375</v>
      </c>
      <c r="E238" s="93">
        <f t="shared" si="97"/>
        <v>3.375</v>
      </c>
      <c r="F238" s="93" t="str">
        <f t="shared" si="97"/>
        <v/>
      </c>
      <c r="G238" s="93" t="str">
        <f t="shared" si="97"/>
        <v/>
      </c>
      <c r="H238" s="93" t="str">
        <f t="shared" si="97"/>
        <v/>
      </c>
      <c r="I238" s="93" t="str">
        <f t="shared" si="97"/>
        <v/>
      </c>
      <c r="J238" s="93" t="str">
        <f t="shared" si="97"/>
        <v/>
      </c>
      <c r="K238" s="93" t="str">
        <f t="shared" si="97"/>
        <v/>
      </c>
      <c r="L238" s="93" t="str">
        <f t="shared" si="98"/>
        <v/>
      </c>
      <c r="M238" s="93">
        <f t="shared" si="99"/>
        <v>1</v>
      </c>
      <c r="N238" s="93" t="str">
        <f t="shared" si="100"/>
        <v/>
      </c>
      <c r="O238" s="93" t="str">
        <f t="shared" si="101"/>
        <v/>
      </c>
      <c r="P238" s="93" t="str">
        <f t="shared" si="102"/>
        <v/>
      </c>
      <c r="Q238" s="93" t="str">
        <f t="shared" si="103"/>
        <v/>
      </c>
      <c r="R238" s="93" t="str">
        <f t="shared" si="104"/>
        <v/>
      </c>
      <c r="S238" s="93">
        <f t="shared" si="105"/>
        <v>1</v>
      </c>
      <c r="T238" s="91">
        <f t="shared" si="106"/>
        <v>0</v>
      </c>
      <c r="AB238" s="93">
        <f t="shared" si="107"/>
        <v>1.7</v>
      </c>
      <c r="AC238" s="93">
        <f t="shared" si="108"/>
        <v>5.0999999999999996</v>
      </c>
      <c r="AD238" s="93">
        <f t="shared" si="109"/>
        <v>5.3</v>
      </c>
      <c r="AE238" s="93">
        <f t="shared" si="110"/>
        <v>6.2</v>
      </c>
      <c r="AF238" s="93">
        <f t="shared" si="111"/>
        <v>12.25</v>
      </c>
      <c r="AG238" s="93">
        <f t="shared" si="112"/>
        <v>13.7</v>
      </c>
      <c r="AH238" s="93">
        <f t="shared" si="113"/>
        <v>3.375</v>
      </c>
      <c r="AI238" s="93">
        <f t="shared" si="114"/>
        <v>8</v>
      </c>
      <c r="AJ238" s="93">
        <f t="shared" si="115"/>
        <v>9.6999999999999993</v>
      </c>
      <c r="AK238" s="93">
        <f t="shared" si="116"/>
        <v>10</v>
      </c>
      <c r="AN238" s="93">
        <f t="shared" si="117"/>
        <v>1.7</v>
      </c>
      <c r="AO238" s="91">
        <v>1</v>
      </c>
      <c r="AP238" s="91">
        <v>2.5</v>
      </c>
      <c r="AQ238" s="91">
        <v>5</v>
      </c>
      <c r="AR238" s="91">
        <v>0</v>
      </c>
      <c r="AS238" s="91">
        <v>0</v>
      </c>
      <c r="AT238" s="92"/>
      <c r="AV238" s="93">
        <f t="shared" si="118"/>
        <v>5.0999999999999996</v>
      </c>
      <c r="AW238" s="91">
        <v>0.5</v>
      </c>
      <c r="AX238" s="91">
        <v>0</v>
      </c>
      <c r="AY238" s="91">
        <v>25</v>
      </c>
      <c r="AZ238" s="91">
        <v>0</v>
      </c>
      <c r="BA238" s="91">
        <v>0</v>
      </c>
      <c r="BB238" s="92"/>
      <c r="BD238" s="93">
        <f t="shared" si="119"/>
        <v>5.3</v>
      </c>
      <c r="BE238" s="91">
        <v>13.5</v>
      </c>
      <c r="BF238" s="91">
        <v>0</v>
      </c>
      <c r="BG238" s="91">
        <v>13</v>
      </c>
      <c r="BH238" s="91">
        <v>0</v>
      </c>
      <c r="BI238" s="91">
        <v>0</v>
      </c>
      <c r="BJ238" s="92"/>
      <c r="BL238" s="93">
        <f t="shared" si="120"/>
        <v>6.2</v>
      </c>
      <c r="BM238" s="91">
        <v>11.5</v>
      </c>
      <c r="BN238" s="91">
        <v>0</v>
      </c>
      <c r="BO238" s="91">
        <v>18.5</v>
      </c>
      <c r="BP238" s="91">
        <v>0.5</v>
      </c>
      <c r="BQ238" s="91">
        <v>0.5</v>
      </c>
      <c r="BR238" s="92"/>
      <c r="BT238" s="93">
        <f t="shared" si="121"/>
        <v>12.25</v>
      </c>
      <c r="BU238" s="91">
        <v>35</v>
      </c>
      <c r="BV238" s="91">
        <v>0</v>
      </c>
      <c r="BW238" s="91">
        <v>14</v>
      </c>
      <c r="BX238" s="91">
        <v>0</v>
      </c>
      <c r="BZ238" s="92"/>
      <c r="CB238" s="93">
        <f t="shared" si="122"/>
        <v>13.7</v>
      </c>
      <c r="CC238" s="91">
        <v>48</v>
      </c>
      <c r="CD238" s="91">
        <v>0</v>
      </c>
      <c r="CE238" s="91">
        <v>20</v>
      </c>
      <c r="CF238" s="91">
        <v>0</v>
      </c>
      <c r="CG238" s="91">
        <v>0.5</v>
      </c>
      <c r="CJ238" s="93">
        <f t="shared" si="123"/>
        <v>3.375</v>
      </c>
      <c r="CL238" s="91">
        <v>0</v>
      </c>
      <c r="CM238" s="91">
        <v>12</v>
      </c>
      <c r="CN238" s="91">
        <v>1.5</v>
      </c>
      <c r="CO238" s="91">
        <v>0</v>
      </c>
      <c r="CR238" s="93">
        <f t="shared" si="124"/>
        <v>8</v>
      </c>
      <c r="CS238" s="91">
        <v>0</v>
      </c>
      <c r="CT238" s="91">
        <v>0</v>
      </c>
      <c r="CU238" s="91">
        <v>40</v>
      </c>
      <c r="CV238" s="91">
        <v>0</v>
      </c>
      <c r="CW238" s="91">
        <v>0</v>
      </c>
      <c r="CZ238" s="93">
        <f t="shared" si="125"/>
        <v>9.6999999999999993</v>
      </c>
      <c r="DA238" s="91">
        <v>11.5</v>
      </c>
      <c r="DB238" s="91">
        <v>0</v>
      </c>
      <c r="DC238" s="91">
        <v>37</v>
      </c>
      <c r="DD238" s="91">
        <v>0</v>
      </c>
      <c r="DE238" s="91">
        <v>0</v>
      </c>
      <c r="DH238" s="93">
        <f t="shared" si="126"/>
        <v>10</v>
      </c>
      <c r="DI238" s="91">
        <v>46.5</v>
      </c>
      <c r="DJ238" s="91">
        <v>0</v>
      </c>
      <c r="DK238" s="91">
        <v>3.5</v>
      </c>
      <c r="DL238" s="91">
        <v>0</v>
      </c>
      <c r="DM238" s="91">
        <v>0</v>
      </c>
    </row>
    <row r="239" spans="3:117">
      <c r="C239" s="92">
        <f t="shared" si="127"/>
        <v>45895</v>
      </c>
      <c r="D239" s="93">
        <f t="shared" si="96"/>
        <v>6.625</v>
      </c>
      <c r="E239" s="93">
        <f t="shared" si="97"/>
        <v>6.625</v>
      </c>
      <c r="F239" s="93" t="str">
        <f t="shared" si="97"/>
        <v/>
      </c>
      <c r="G239" s="93" t="str">
        <f t="shared" si="97"/>
        <v/>
      </c>
      <c r="H239" s="93" t="str">
        <f t="shared" si="97"/>
        <v/>
      </c>
      <c r="I239" s="93" t="str">
        <f t="shared" si="97"/>
        <v/>
      </c>
      <c r="J239" s="93" t="str">
        <f t="shared" si="97"/>
        <v/>
      </c>
      <c r="K239" s="93" t="str">
        <f t="shared" si="97"/>
        <v/>
      </c>
      <c r="L239" s="93" t="str">
        <f t="shared" si="98"/>
        <v/>
      </c>
      <c r="M239" s="93">
        <f t="shared" si="99"/>
        <v>1</v>
      </c>
      <c r="N239" s="93" t="str">
        <f t="shared" si="100"/>
        <v/>
      </c>
      <c r="O239" s="93" t="str">
        <f t="shared" si="101"/>
        <v/>
      </c>
      <c r="P239" s="93" t="str">
        <f t="shared" si="102"/>
        <v/>
      </c>
      <c r="Q239" s="93" t="str">
        <f t="shared" si="103"/>
        <v/>
      </c>
      <c r="R239" s="93" t="str">
        <f t="shared" si="104"/>
        <v/>
      </c>
      <c r="S239" s="93">
        <f t="shared" si="105"/>
        <v>1</v>
      </c>
      <c r="T239" s="91">
        <f t="shared" si="106"/>
        <v>0</v>
      </c>
      <c r="AB239" s="93">
        <f t="shared" si="107"/>
        <v>10.199999999999999</v>
      </c>
      <c r="AC239" s="93">
        <f t="shared" si="108"/>
        <v>16.600000000000001</v>
      </c>
      <c r="AD239" s="93">
        <f t="shared" si="109"/>
        <v>11.1</v>
      </c>
      <c r="AE239" s="93">
        <f t="shared" si="110"/>
        <v>3.1</v>
      </c>
      <c r="AF239" s="93">
        <f t="shared" si="111"/>
        <v>7</v>
      </c>
      <c r="AG239" s="93">
        <f t="shared" si="112"/>
        <v>12.9</v>
      </c>
      <c r="AH239" s="93">
        <f t="shared" si="113"/>
        <v>6.625</v>
      </c>
      <c r="AI239" s="93">
        <f t="shared" si="114"/>
        <v>4.0999999999999996</v>
      </c>
      <c r="AJ239" s="93">
        <f t="shared" si="115"/>
        <v>1.5</v>
      </c>
      <c r="AK239" s="93">
        <f t="shared" si="116"/>
        <v>24</v>
      </c>
      <c r="AN239" s="93">
        <f t="shared" si="117"/>
        <v>10.199999999999999</v>
      </c>
      <c r="AO239" s="91">
        <v>14</v>
      </c>
      <c r="AP239" s="91">
        <v>37</v>
      </c>
      <c r="AQ239" s="91">
        <v>0</v>
      </c>
      <c r="AR239" s="91">
        <v>0</v>
      </c>
      <c r="AS239" s="91">
        <v>0</v>
      </c>
      <c r="AT239" s="92"/>
      <c r="AV239" s="93">
        <f t="shared" si="118"/>
        <v>16.600000000000001</v>
      </c>
      <c r="AW239" s="91">
        <v>62</v>
      </c>
      <c r="AX239" s="91">
        <v>21</v>
      </c>
      <c r="AY239" s="91">
        <v>0</v>
      </c>
      <c r="AZ239" s="91">
        <v>0</v>
      </c>
      <c r="BA239" s="91">
        <v>0</v>
      </c>
      <c r="BB239" s="92"/>
      <c r="BD239" s="93">
        <f t="shared" si="119"/>
        <v>11.1</v>
      </c>
      <c r="BE239" s="91">
        <v>50.5</v>
      </c>
      <c r="BF239" s="91">
        <v>5</v>
      </c>
      <c r="BG239" s="91">
        <v>0</v>
      </c>
      <c r="BH239" s="91">
        <v>0</v>
      </c>
      <c r="BI239" s="91">
        <v>0</v>
      </c>
      <c r="BJ239" s="92"/>
      <c r="BL239" s="93">
        <f t="shared" si="120"/>
        <v>3.1</v>
      </c>
      <c r="BM239" s="91">
        <v>15.5</v>
      </c>
      <c r="BN239" s="91">
        <v>0</v>
      </c>
      <c r="BO239" s="91">
        <v>0</v>
      </c>
      <c r="BP239" s="91">
        <v>0</v>
      </c>
      <c r="BQ239" s="91">
        <v>0</v>
      </c>
      <c r="BR239" s="92"/>
      <c r="BT239" s="93">
        <f t="shared" si="121"/>
        <v>7</v>
      </c>
      <c r="BU239" s="91">
        <v>10</v>
      </c>
      <c r="BV239" s="91">
        <v>18</v>
      </c>
      <c r="BW239" s="91">
        <v>0</v>
      </c>
      <c r="BX239" s="91">
        <v>0</v>
      </c>
      <c r="BZ239" s="92"/>
      <c r="CB239" s="93">
        <f t="shared" si="122"/>
        <v>12.9</v>
      </c>
      <c r="CC239" s="91">
        <v>28.5</v>
      </c>
      <c r="CD239" s="91">
        <v>11</v>
      </c>
      <c r="CE239" s="91">
        <v>0.5</v>
      </c>
      <c r="CF239" s="91">
        <v>0</v>
      </c>
      <c r="CG239" s="91">
        <v>24.5</v>
      </c>
      <c r="CJ239" s="93">
        <f t="shared" si="123"/>
        <v>6.625</v>
      </c>
      <c r="CL239" s="91">
        <v>26</v>
      </c>
      <c r="CM239" s="91">
        <v>0.5</v>
      </c>
      <c r="CN239" s="91">
        <v>0</v>
      </c>
      <c r="CO239" s="91">
        <v>0</v>
      </c>
      <c r="CR239" s="93">
        <f t="shared" si="124"/>
        <v>4.0999999999999996</v>
      </c>
      <c r="CS239" s="91">
        <v>3</v>
      </c>
      <c r="CT239" s="91">
        <v>17.5</v>
      </c>
      <c r="CU239" s="91">
        <v>0</v>
      </c>
      <c r="CV239" s="91">
        <v>0</v>
      </c>
      <c r="CW239" s="91">
        <v>0</v>
      </c>
      <c r="CZ239" s="93">
        <f t="shared" si="125"/>
        <v>1.5</v>
      </c>
      <c r="DA239" s="91">
        <v>0</v>
      </c>
      <c r="DB239" s="91">
        <v>4</v>
      </c>
      <c r="DC239" s="91">
        <v>3.5</v>
      </c>
      <c r="DD239" s="91">
        <v>0</v>
      </c>
      <c r="DE239" s="91">
        <v>0</v>
      </c>
      <c r="DH239" s="93">
        <f t="shared" si="126"/>
        <v>24</v>
      </c>
      <c r="DI239" s="91">
        <v>100</v>
      </c>
      <c r="DJ239" s="91">
        <v>16</v>
      </c>
      <c r="DK239" s="91">
        <v>4</v>
      </c>
      <c r="DL239" s="91">
        <v>0</v>
      </c>
      <c r="DM239" s="91">
        <v>0</v>
      </c>
    </row>
    <row r="240" spans="3:117">
      <c r="C240" s="92">
        <f t="shared" si="127"/>
        <v>45896</v>
      </c>
      <c r="D240" s="93">
        <f t="shared" si="96"/>
        <v>0.375</v>
      </c>
      <c r="E240" s="93">
        <f t="shared" si="97"/>
        <v>0.375</v>
      </c>
      <c r="F240" s="93" t="str">
        <f t="shared" si="97"/>
        <v/>
      </c>
      <c r="G240" s="93" t="str">
        <f t="shared" si="97"/>
        <v/>
      </c>
      <c r="H240" s="93" t="str">
        <f t="shared" si="97"/>
        <v/>
      </c>
      <c r="I240" s="93" t="str">
        <f t="shared" si="97"/>
        <v/>
      </c>
      <c r="J240" s="93" t="str">
        <f t="shared" si="97"/>
        <v/>
      </c>
      <c r="K240" s="93" t="str">
        <f t="shared" si="97"/>
        <v/>
      </c>
      <c r="L240" s="93" t="str">
        <f t="shared" si="98"/>
        <v/>
      </c>
      <c r="M240" s="93">
        <f t="shared" si="99"/>
        <v>1</v>
      </c>
      <c r="N240" s="93" t="str">
        <f t="shared" si="100"/>
        <v/>
      </c>
      <c r="O240" s="93" t="str">
        <f t="shared" si="101"/>
        <v/>
      </c>
      <c r="P240" s="93" t="str">
        <f t="shared" si="102"/>
        <v/>
      </c>
      <c r="Q240" s="93" t="str">
        <f t="shared" si="103"/>
        <v/>
      </c>
      <c r="R240" s="93" t="str">
        <f t="shared" si="104"/>
        <v/>
      </c>
      <c r="S240" s="93">
        <f t="shared" si="105"/>
        <v>1</v>
      </c>
      <c r="T240" s="91">
        <f t="shared" si="106"/>
        <v>0</v>
      </c>
      <c r="AB240" s="93">
        <f t="shared" si="107"/>
        <v>3.8</v>
      </c>
      <c r="AC240" s="93">
        <f t="shared" si="108"/>
        <v>0.6</v>
      </c>
      <c r="AD240" s="93">
        <f t="shared" si="109"/>
        <v>2.8</v>
      </c>
      <c r="AE240" s="93">
        <f t="shared" si="110"/>
        <v>7.7</v>
      </c>
      <c r="AF240" s="93">
        <f t="shared" si="111"/>
        <v>3.5</v>
      </c>
      <c r="AG240" s="93">
        <f t="shared" si="112"/>
        <v>5.0999999999999996</v>
      </c>
      <c r="AH240" s="93">
        <f t="shared" si="113"/>
        <v>0.375</v>
      </c>
      <c r="AI240" s="93">
        <f t="shared" si="114"/>
        <v>2.4</v>
      </c>
      <c r="AJ240" s="93">
        <f t="shared" si="115"/>
        <v>2.7</v>
      </c>
      <c r="AK240" s="93">
        <f t="shared" si="116"/>
        <v>3.2</v>
      </c>
      <c r="AN240" s="93">
        <f t="shared" si="117"/>
        <v>3.8</v>
      </c>
      <c r="AO240" s="91">
        <v>8</v>
      </c>
      <c r="AP240" s="91">
        <v>0</v>
      </c>
      <c r="AQ240" s="91">
        <v>0</v>
      </c>
      <c r="AR240" s="91">
        <v>0</v>
      </c>
      <c r="AS240" s="91">
        <v>11</v>
      </c>
      <c r="AT240" s="92"/>
      <c r="AV240" s="93">
        <f t="shared" si="118"/>
        <v>0.6</v>
      </c>
      <c r="AW240" s="91">
        <v>0</v>
      </c>
      <c r="AX240" s="91">
        <v>3</v>
      </c>
      <c r="AY240" s="91">
        <v>0</v>
      </c>
      <c r="AZ240" s="91">
        <v>0</v>
      </c>
      <c r="BA240" s="91">
        <v>0</v>
      </c>
      <c r="BB240" s="92"/>
      <c r="BD240" s="93">
        <f t="shared" si="119"/>
        <v>2.8</v>
      </c>
      <c r="BE240" s="91">
        <v>14</v>
      </c>
      <c r="BF240" s="91">
        <v>0</v>
      </c>
      <c r="BG240" s="91">
        <v>0</v>
      </c>
      <c r="BH240" s="91">
        <v>0</v>
      </c>
      <c r="BI240" s="91">
        <v>0</v>
      </c>
      <c r="BJ240" s="92"/>
      <c r="BL240" s="93">
        <f t="shared" si="120"/>
        <v>7.7</v>
      </c>
      <c r="BM240" s="91">
        <v>38.5</v>
      </c>
      <c r="BN240" s="91">
        <v>0</v>
      </c>
      <c r="BO240" s="91">
        <v>0</v>
      </c>
      <c r="BP240" s="91">
        <v>0</v>
      </c>
      <c r="BQ240" s="91">
        <v>0</v>
      </c>
      <c r="BR240" s="92"/>
      <c r="BT240" s="93">
        <f t="shared" si="121"/>
        <v>3.5</v>
      </c>
      <c r="BU240" s="91">
        <v>14</v>
      </c>
      <c r="BV240" s="91">
        <v>0</v>
      </c>
      <c r="BW240" s="91">
        <v>0</v>
      </c>
      <c r="BX240" s="91">
        <v>0</v>
      </c>
      <c r="BZ240" s="92"/>
      <c r="CB240" s="93">
        <f t="shared" si="122"/>
        <v>5.0999999999999996</v>
      </c>
      <c r="CC240" s="91">
        <v>25.5</v>
      </c>
      <c r="CD240" s="91">
        <v>0</v>
      </c>
      <c r="CE240" s="91">
        <v>0</v>
      </c>
      <c r="CF240" s="91">
        <v>0</v>
      </c>
      <c r="CG240" s="91">
        <v>0</v>
      </c>
      <c r="CJ240" s="93">
        <f t="shared" si="123"/>
        <v>0.375</v>
      </c>
      <c r="CL240" s="91">
        <v>0</v>
      </c>
      <c r="CM240" s="91">
        <v>1</v>
      </c>
      <c r="CN240" s="91">
        <v>0</v>
      </c>
      <c r="CO240" s="91">
        <v>0.5</v>
      </c>
      <c r="CR240" s="93">
        <f t="shared" si="124"/>
        <v>2.4</v>
      </c>
      <c r="CS240" s="91">
        <v>7</v>
      </c>
      <c r="CT240" s="91">
        <v>0</v>
      </c>
      <c r="CU240" s="91">
        <v>0</v>
      </c>
      <c r="CV240" s="91">
        <v>0</v>
      </c>
      <c r="CW240" s="91">
        <v>5</v>
      </c>
      <c r="CZ240" s="93">
        <f t="shared" si="125"/>
        <v>2.7</v>
      </c>
      <c r="DA240" s="91">
        <v>13</v>
      </c>
      <c r="DB240" s="91">
        <v>0</v>
      </c>
      <c r="DC240" s="91">
        <v>0.5</v>
      </c>
      <c r="DD240" s="91">
        <v>0</v>
      </c>
      <c r="DE240" s="91">
        <v>0</v>
      </c>
      <c r="DH240" s="93">
        <f t="shared" si="126"/>
        <v>3.2</v>
      </c>
      <c r="DI240" s="91">
        <v>16</v>
      </c>
      <c r="DJ240" s="91">
        <v>0</v>
      </c>
      <c r="DK240" s="91">
        <v>0</v>
      </c>
      <c r="DL240" s="91">
        <v>0</v>
      </c>
      <c r="DM240" s="91">
        <v>0</v>
      </c>
    </row>
    <row r="241" spans="3:117">
      <c r="C241" s="92">
        <f t="shared" si="127"/>
        <v>45897</v>
      </c>
      <c r="D241" s="93">
        <f t="shared" si="96"/>
        <v>0.75</v>
      </c>
      <c r="E241" s="93">
        <f t="shared" si="97"/>
        <v>0.75</v>
      </c>
      <c r="F241" s="93" t="str">
        <f t="shared" si="97"/>
        <v/>
      </c>
      <c r="G241" s="93" t="str">
        <f t="shared" si="97"/>
        <v/>
      </c>
      <c r="H241" s="93" t="str">
        <f t="shared" si="97"/>
        <v/>
      </c>
      <c r="I241" s="93" t="str">
        <f t="shared" si="97"/>
        <v/>
      </c>
      <c r="J241" s="93" t="str">
        <f t="shared" si="97"/>
        <v/>
      </c>
      <c r="K241" s="93" t="str">
        <f t="shared" si="97"/>
        <v/>
      </c>
      <c r="L241" s="93" t="str">
        <f t="shared" si="98"/>
        <v/>
      </c>
      <c r="M241" s="93">
        <f t="shared" si="99"/>
        <v>1</v>
      </c>
      <c r="N241" s="93" t="str">
        <f t="shared" si="100"/>
        <v/>
      </c>
      <c r="O241" s="93" t="str">
        <f t="shared" si="101"/>
        <v/>
      </c>
      <c r="P241" s="93" t="str">
        <f t="shared" si="102"/>
        <v/>
      </c>
      <c r="Q241" s="93" t="str">
        <f t="shared" si="103"/>
        <v/>
      </c>
      <c r="R241" s="93" t="str">
        <f t="shared" si="104"/>
        <v/>
      </c>
      <c r="S241" s="93">
        <f t="shared" si="105"/>
        <v>1</v>
      </c>
      <c r="T241" s="91">
        <f t="shared" si="106"/>
        <v>0</v>
      </c>
      <c r="AB241" s="93">
        <f t="shared" si="107"/>
        <v>4.8</v>
      </c>
      <c r="AC241" s="93">
        <f t="shared" si="108"/>
        <v>14.9</v>
      </c>
      <c r="AD241" s="93">
        <f t="shared" si="109"/>
        <v>37.299999999999997</v>
      </c>
      <c r="AE241" s="93">
        <f t="shared" si="110"/>
        <v>31.2</v>
      </c>
      <c r="AF241" s="93">
        <f t="shared" si="111"/>
        <v>21.875</v>
      </c>
      <c r="AG241" s="93">
        <f t="shared" si="112"/>
        <v>27.8</v>
      </c>
      <c r="AH241" s="93">
        <f t="shared" si="113"/>
        <v>0.75</v>
      </c>
      <c r="AI241" s="93">
        <f t="shared" si="114"/>
        <v>32.299999999999997</v>
      </c>
      <c r="AJ241" s="93">
        <f t="shared" si="115"/>
        <v>32.4</v>
      </c>
      <c r="AK241" s="93">
        <f t="shared" si="116"/>
        <v>40.299999999999997</v>
      </c>
      <c r="AN241" s="93">
        <f t="shared" si="117"/>
        <v>4.8</v>
      </c>
      <c r="AO241" s="91">
        <v>19</v>
      </c>
      <c r="AP241" s="91">
        <v>0</v>
      </c>
      <c r="AQ241" s="91">
        <v>2</v>
      </c>
      <c r="AR241" s="91">
        <v>0</v>
      </c>
      <c r="AS241" s="91">
        <v>3</v>
      </c>
      <c r="AT241" s="92"/>
      <c r="AV241" s="93">
        <f t="shared" si="118"/>
        <v>14.9</v>
      </c>
      <c r="AW241" s="91">
        <v>73</v>
      </c>
      <c r="AX241" s="91">
        <v>0</v>
      </c>
      <c r="AY241" s="91">
        <v>1</v>
      </c>
      <c r="AZ241" s="91">
        <v>0</v>
      </c>
      <c r="BA241" s="91">
        <v>0.5</v>
      </c>
      <c r="BB241" s="92"/>
      <c r="BD241" s="93">
        <f t="shared" si="119"/>
        <v>37.299999999999997</v>
      </c>
      <c r="BE241" s="91">
        <v>186.5</v>
      </c>
      <c r="BF241" s="91">
        <v>0</v>
      </c>
      <c r="BG241" s="91">
        <v>0</v>
      </c>
      <c r="BH241" s="91">
        <v>0</v>
      </c>
      <c r="BI241" s="91">
        <v>0</v>
      </c>
      <c r="BJ241" s="92"/>
      <c r="BL241" s="93">
        <f t="shared" si="120"/>
        <v>31.2</v>
      </c>
      <c r="BM241" s="91">
        <v>156</v>
      </c>
      <c r="BN241" s="91">
        <v>0</v>
      </c>
      <c r="BO241" s="91">
        <v>0</v>
      </c>
      <c r="BP241" s="91">
        <v>0</v>
      </c>
      <c r="BQ241" s="91">
        <v>0</v>
      </c>
      <c r="BR241" s="92"/>
      <c r="BT241" s="93">
        <f t="shared" si="121"/>
        <v>21.875</v>
      </c>
      <c r="BU241" s="91">
        <v>86.5</v>
      </c>
      <c r="BV241" s="91">
        <v>0</v>
      </c>
      <c r="BW241" s="91">
        <v>1</v>
      </c>
      <c r="BX241" s="91">
        <v>0</v>
      </c>
      <c r="BZ241" s="92"/>
      <c r="CB241" s="93">
        <f t="shared" si="122"/>
        <v>27.8</v>
      </c>
      <c r="CC241" s="91">
        <v>139</v>
      </c>
      <c r="CD241" s="91">
        <v>0</v>
      </c>
      <c r="CE241" s="91">
        <v>0</v>
      </c>
      <c r="CF241" s="91">
        <v>0</v>
      </c>
      <c r="CG241" s="91">
        <v>0</v>
      </c>
      <c r="CJ241" s="93">
        <f t="shared" si="123"/>
        <v>0.75</v>
      </c>
      <c r="CL241" s="91">
        <v>0</v>
      </c>
      <c r="CM241" s="91">
        <v>1</v>
      </c>
      <c r="CN241" s="91">
        <v>0</v>
      </c>
      <c r="CO241" s="91">
        <v>2</v>
      </c>
      <c r="CR241" s="93">
        <f t="shared" si="124"/>
        <v>32.299999999999997</v>
      </c>
      <c r="CS241" s="91">
        <v>135.5</v>
      </c>
      <c r="CT241" s="91">
        <v>0</v>
      </c>
      <c r="CU241" s="91">
        <v>23</v>
      </c>
      <c r="CV241" s="91">
        <v>0</v>
      </c>
      <c r="CW241" s="91">
        <v>3</v>
      </c>
      <c r="CZ241" s="93">
        <f t="shared" si="125"/>
        <v>32.4</v>
      </c>
      <c r="DA241" s="91">
        <v>156</v>
      </c>
      <c r="DB241" s="91">
        <v>0</v>
      </c>
      <c r="DC241" s="91">
        <v>6</v>
      </c>
      <c r="DD241" s="91">
        <v>0</v>
      </c>
      <c r="DE241" s="91">
        <v>0</v>
      </c>
      <c r="DH241" s="93">
        <f t="shared" si="126"/>
        <v>40.299999999999997</v>
      </c>
      <c r="DI241" s="91">
        <v>201.5</v>
      </c>
      <c r="DJ241" s="91">
        <v>0</v>
      </c>
      <c r="DK241" s="91">
        <v>0</v>
      </c>
      <c r="DL241" s="91">
        <v>0</v>
      </c>
      <c r="DM241" s="91">
        <v>0</v>
      </c>
    </row>
    <row r="242" spans="3:117">
      <c r="C242" s="92">
        <f t="shared" si="127"/>
        <v>45898</v>
      </c>
      <c r="D242" s="93">
        <f t="shared" si="96"/>
        <v>3.25</v>
      </c>
      <c r="E242" s="93">
        <f t="shared" si="97"/>
        <v>3.25</v>
      </c>
      <c r="F242" s="93" t="str">
        <f t="shared" si="97"/>
        <v/>
      </c>
      <c r="G242" s="93" t="str">
        <f t="shared" si="97"/>
        <v/>
      </c>
      <c r="H242" s="93" t="str">
        <f t="shared" si="97"/>
        <v/>
      </c>
      <c r="I242" s="93" t="str">
        <f t="shared" si="97"/>
        <v/>
      </c>
      <c r="J242" s="93" t="str">
        <f t="shared" si="97"/>
        <v/>
      </c>
      <c r="K242" s="93" t="str">
        <f t="shared" si="97"/>
        <v/>
      </c>
      <c r="L242" s="93" t="str">
        <f t="shared" si="98"/>
        <v/>
      </c>
      <c r="M242" s="93">
        <f t="shared" si="99"/>
        <v>1</v>
      </c>
      <c r="N242" s="93" t="str">
        <f t="shared" si="100"/>
        <v/>
      </c>
      <c r="O242" s="93" t="str">
        <f t="shared" si="101"/>
        <v/>
      </c>
      <c r="P242" s="93" t="str">
        <f t="shared" si="102"/>
        <v/>
      </c>
      <c r="Q242" s="93" t="str">
        <f t="shared" si="103"/>
        <v/>
      </c>
      <c r="R242" s="93" t="str">
        <f t="shared" si="104"/>
        <v/>
      </c>
      <c r="S242" s="93">
        <f t="shared" si="105"/>
        <v>1</v>
      </c>
      <c r="T242" s="91">
        <f t="shared" si="106"/>
        <v>0</v>
      </c>
      <c r="AB242" s="93">
        <f t="shared" si="107"/>
        <v>11.1</v>
      </c>
      <c r="AC242" s="93">
        <f t="shared" si="108"/>
        <v>2</v>
      </c>
      <c r="AD242" s="93">
        <f t="shared" si="109"/>
        <v>11.6</v>
      </c>
      <c r="AE242" s="93">
        <f t="shared" si="110"/>
        <v>14.6</v>
      </c>
      <c r="AF242" s="93">
        <f t="shared" si="111"/>
        <v>16.375</v>
      </c>
      <c r="AG242" s="93">
        <f t="shared" si="112"/>
        <v>22.5</v>
      </c>
      <c r="AH242" s="93">
        <f t="shared" si="113"/>
        <v>3.25</v>
      </c>
      <c r="AI242" s="93">
        <f t="shared" si="114"/>
        <v>47.4</v>
      </c>
      <c r="AJ242" s="93">
        <f t="shared" si="115"/>
        <v>36.799999999999997</v>
      </c>
      <c r="AK242" s="93">
        <f t="shared" si="116"/>
        <v>19</v>
      </c>
      <c r="AN242" s="93">
        <f t="shared" si="117"/>
        <v>11.1</v>
      </c>
      <c r="AO242" s="91">
        <v>0</v>
      </c>
      <c r="AP242" s="91">
        <v>0</v>
      </c>
      <c r="AQ242" s="91">
        <v>0.5</v>
      </c>
      <c r="AR242" s="91">
        <v>0</v>
      </c>
      <c r="AS242" s="91">
        <v>55</v>
      </c>
      <c r="AT242" s="92"/>
      <c r="AV242" s="93">
        <f t="shared" si="118"/>
        <v>2</v>
      </c>
      <c r="AW242" s="91">
        <v>4</v>
      </c>
      <c r="AX242" s="91">
        <v>0</v>
      </c>
      <c r="AY242" s="91">
        <v>4</v>
      </c>
      <c r="AZ242" s="91">
        <v>0</v>
      </c>
      <c r="BA242" s="91">
        <v>2</v>
      </c>
      <c r="BB242" s="92"/>
      <c r="BD242" s="93">
        <f t="shared" si="119"/>
        <v>11.6</v>
      </c>
      <c r="BE242" s="91">
        <v>34</v>
      </c>
      <c r="BF242" s="91">
        <v>0</v>
      </c>
      <c r="BG242" s="91">
        <v>11.5</v>
      </c>
      <c r="BH242" s="91">
        <v>0</v>
      </c>
      <c r="BI242" s="91">
        <v>12.5</v>
      </c>
      <c r="BJ242" s="92"/>
      <c r="BL242" s="93">
        <f t="shared" si="120"/>
        <v>14.6</v>
      </c>
      <c r="BM242" s="91">
        <v>59.5</v>
      </c>
      <c r="BN242" s="91">
        <v>0</v>
      </c>
      <c r="BO242" s="91">
        <v>0</v>
      </c>
      <c r="BP242" s="91">
        <v>0</v>
      </c>
      <c r="BQ242" s="91">
        <v>13.5</v>
      </c>
      <c r="BR242" s="92"/>
      <c r="BT242" s="93">
        <f t="shared" si="121"/>
        <v>16.375</v>
      </c>
      <c r="BU242" s="91">
        <v>50</v>
      </c>
      <c r="BV242" s="91">
        <v>0</v>
      </c>
      <c r="BW242" s="91">
        <v>15.5</v>
      </c>
      <c r="BX242" s="91">
        <v>0</v>
      </c>
      <c r="BZ242" s="92"/>
      <c r="CB242" s="93">
        <f t="shared" si="122"/>
        <v>22.5</v>
      </c>
      <c r="CC242" s="91">
        <v>81.5</v>
      </c>
      <c r="CD242" s="91">
        <v>0</v>
      </c>
      <c r="CE242" s="91">
        <v>20</v>
      </c>
      <c r="CF242" s="91">
        <v>0</v>
      </c>
      <c r="CG242" s="91">
        <v>11</v>
      </c>
      <c r="CJ242" s="93">
        <f t="shared" si="123"/>
        <v>3.25</v>
      </c>
      <c r="CL242" s="91">
        <v>0</v>
      </c>
      <c r="CM242" s="91">
        <v>8</v>
      </c>
      <c r="CN242" s="91">
        <v>0</v>
      </c>
      <c r="CO242" s="91">
        <v>5</v>
      </c>
      <c r="CR242" s="93">
        <f t="shared" si="124"/>
        <v>47.4</v>
      </c>
      <c r="CS242" s="91">
        <v>213.5</v>
      </c>
      <c r="CT242" s="91">
        <v>0</v>
      </c>
      <c r="CU242" s="91">
        <v>1</v>
      </c>
      <c r="CV242" s="91">
        <v>0</v>
      </c>
      <c r="CW242" s="91">
        <v>22.5</v>
      </c>
      <c r="CZ242" s="93">
        <f t="shared" si="125"/>
        <v>36.799999999999997</v>
      </c>
      <c r="DA242" s="91">
        <v>159.5</v>
      </c>
      <c r="DB242" s="91">
        <v>0</v>
      </c>
      <c r="DC242" s="91">
        <v>7.5</v>
      </c>
      <c r="DD242" s="91">
        <v>0</v>
      </c>
      <c r="DE242" s="91">
        <v>17</v>
      </c>
      <c r="DH242" s="93">
        <f t="shared" si="126"/>
        <v>19</v>
      </c>
      <c r="DI242" s="91">
        <v>75.5</v>
      </c>
      <c r="DJ242" s="91">
        <v>0</v>
      </c>
      <c r="DK242" s="91">
        <v>18</v>
      </c>
      <c r="DL242" s="91">
        <v>0</v>
      </c>
      <c r="DM242" s="91">
        <v>1.5</v>
      </c>
    </row>
    <row r="243" spans="3:117">
      <c r="C243" s="92">
        <f t="shared" si="127"/>
        <v>45899</v>
      </c>
      <c r="D243" s="93">
        <f t="shared" si="96"/>
        <v>0.125</v>
      </c>
      <c r="E243" s="93">
        <f t="shared" si="97"/>
        <v>0.125</v>
      </c>
      <c r="F243" s="93" t="str">
        <f t="shared" si="97"/>
        <v/>
      </c>
      <c r="G243" s="93" t="str">
        <f t="shared" si="97"/>
        <v/>
      </c>
      <c r="H243" s="93" t="str">
        <f t="shared" si="97"/>
        <v/>
      </c>
      <c r="I243" s="93" t="str">
        <f t="shared" si="97"/>
        <v/>
      </c>
      <c r="J243" s="93" t="str">
        <f t="shared" si="97"/>
        <v/>
      </c>
      <c r="K243" s="93" t="str">
        <f t="shared" si="97"/>
        <v/>
      </c>
      <c r="L243" s="93" t="str">
        <f t="shared" si="98"/>
        <v/>
      </c>
      <c r="M243" s="93">
        <f t="shared" si="99"/>
        <v>1</v>
      </c>
      <c r="N243" s="93" t="str">
        <f t="shared" si="100"/>
        <v/>
      </c>
      <c r="O243" s="93" t="str">
        <f t="shared" si="101"/>
        <v/>
      </c>
      <c r="P243" s="93" t="str">
        <f t="shared" si="102"/>
        <v/>
      </c>
      <c r="Q243" s="93" t="str">
        <f t="shared" si="103"/>
        <v/>
      </c>
      <c r="R243" s="93" t="str">
        <f t="shared" si="104"/>
        <v/>
      </c>
      <c r="S243" s="93">
        <f t="shared" si="105"/>
        <v>1</v>
      </c>
      <c r="T243" s="91">
        <f t="shared" si="106"/>
        <v>0</v>
      </c>
      <c r="AB243" s="93">
        <f t="shared" si="107"/>
        <v>19.600000000000001</v>
      </c>
      <c r="AC243" s="93">
        <f t="shared" si="108"/>
        <v>20.6</v>
      </c>
      <c r="AD243" s="93">
        <f t="shared" si="109"/>
        <v>32.700000000000003</v>
      </c>
      <c r="AE243" s="93">
        <f t="shared" si="110"/>
        <v>57.6</v>
      </c>
      <c r="AF243" s="93">
        <f t="shared" si="111"/>
        <v>40.125</v>
      </c>
      <c r="AG243" s="93">
        <f t="shared" si="112"/>
        <v>23</v>
      </c>
      <c r="AH243" s="93">
        <f t="shared" si="113"/>
        <v>0.125</v>
      </c>
      <c r="AI243" s="93">
        <f t="shared" si="114"/>
        <v>24</v>
      </c>
      <c r="AJ243" s="93">
        <f t="shared" si="115"/>
        <v>28.2</v>
      </c>
      <c r="AK243" s="93">
        <f t="shared" si="116"/>
        <v>21.1</v>
      </c>
      <c r="AN243" s="93">
        <f t="shared" si="117"/>
        <v>19.600000000000001</v>
      </c>
      <c r="AO243" s="91">
        <v>97.5</v>
      </c>
      <c r="AP243" s="91">
        <v>0</v>
      </c>
      <c r="AQ243" s="91">
        <v>0.5</v>
      </c>
      <c r="AR243" s="91">
        <v>0</v>
      </c>
      <c r="AS243" s="91">
        <v>0</v>
      </c>
      <c r="AT243" s="92"/>
      <c r="AV243" s="93">
        <f t="shared" si="118"/>
        <v>20.6</v>
      </c>
      <c r="AW243" s="91">
        <v>100.5</v>
      </c>
      <c r="AX243" s="91">
        <v>0</v>
      </c>
      <c r="AY243" s="91">
        <v>2</v>
      </c>
      <c r="AZ243" s="91">
        <v>0.5</v>
      </c>
      <c r="BA243" s="91">
        <v>0</v>
      </c>
      <c r="BB243" s="92"/>
      <c r="BD243" s="93">
        <f t="shared" si="119"/>
        <v>32.700000000000003</v>
      </c>
      <c r="BE243" s="91">
        <v>162</v>
      </c>
      <c r="BF243" s="91">
        <v>0</v>
      </c>
      <c r="BG243" s="91">
        <v>1.5</v>
      </c>
      <c r="BH243" s="91">
        <v>0</v>
      </c>
      <c r="BI243" s="91">
        <v>0</v>
      </c>
      <c r="BJ243" s="92"/>
      <c r="BL243" s="93">
        <f t="shared" si="120"/>
        <v>57.6</v>
      </c>
      <c r="BM243" s="91">
        <v>285.5</v>
      </c>
      <c r="BN243" s="91">
        <v>0</v>
      </c>
      <c r="BO243" s="91">
        <v>2.5</v>
      </c>
      <c r="BP243" s="91">
        <v>0</v>
      </c>
      <c r="BQ243" s="91">
        <v>0</v>
      </c>
      <c r="BR243" s="92"/>
      <c r="BT243" s="93">
        <f t="shared" si="121"/>
        <v>40.125</v>
      </c>
      <c r="BU243" s="91">
        <v>148.5</v>
      </c>
      <c r="BV243" s="91">
        <v>0</v>
      </c>
      <c r="BW243" s="91">
        <v>12</v>
      </c>
      <c r="BX243" s="91">
        <v>0</v>
      </c>
      <c r="BZ243" s="92"/>
      <c r="CB243" s="93">
        <f t="shared" si="122"/>
        <v>23</v>
      </c>
      <c r="CC243" s="91">
        <v>112</v>
      </c>
      <c r="CD243" s="91">
        <v>0</v>
      </c>
      <c r="CE243" s="91">
        <v>3</v>
      </c>
      <c r="CF243" s="91">
        <v>0</v>
      </c>
      <c r="CG243" s="91">
        <v>0</v>
      </c>
      <c r="CJ243" s="93">
        <f t="shared" si="123"/>
        <v>0.125</v>
      </c>
      <c r="CL243" s="91">
        <v>0</v>
      </c>
      <c r="CM243" s="91">
        <v>0.5</v>
      </c>
      <c r="CN243" s="91">
        <v>0</v>
      </c>
      <c r="CO243" s="91">
        <v>0</v>
      </c>
      <c r="CR243" s="93">
        <f t="shared" si="124"/>
        <v>24</v>
      </c>
      <c r="CS243" s="91">
        <v>120</v>
      </c>
      <c r="CT243" s="91">
        <v>0</v>
      </c>
      <c r="CU243" s="91">
        <v>0</v>
      </c>
      <c r="CV243" s="91">
        <v>0</v>
      </c>
      <c r="CW243" s="91">
        <v>0</v>
      </c>
      <c r="CZ243" s="93">
        <f t="shared" si="125"/>
        <v>28.2</v>
      </c>
      <c r="DA243" s="91">
        <v>140.5</v>
      </c>
      <c r="DB243" s="91">
        <v>0</v>
      </c>
      <c r="DC243" s="91">
        <v>0.5</v>
      </c>
      <c r="DD243" s="91">
        <v>0</v>
      </c>
      <c r="DE243" s="91">
        <v>0</v>
      </c>
      <c r="DH243" s="93">
        <f t="shared" si="126"/>
        <v>21.1</v>
      </c>
      <c r="DI243" s="91">
        <v>104</v>
      </c>
      <c r="DJ243" s="91">
        <v>0</v>
      </c>
      <c r="DK243" s="91">
        <v>1.5</v>
      </c>
      <c r="DL243" s="91">
        <v>0</v>
      </c>
      <c r="DM243" s="91">
        <v>0</v>
      </c>
    </row>
    <row r="244" spans="3:117">
      <c r="C244" s="92">
        <f t="shared" si="127"/>
        <v>45900</v>
      </c>
      <c r="D244" s="93">
        <f t="shared" si="96"/>
        <v>0.125</v>
      </c>
      <c r="E244" s="93">
        <f t="shared" si="97"/>
        <v>0.125</v>
      </c>
      <c r="F244" s="93" t="str">
        <f t="shared" si="97"/>
        <v/>
      </c>
      <c r="G244" s="93" t="str">
        <f t="shared" si="97"/>
        <v/>
      </c>
      <c r="H244" s="93" t="str">
        <f t="shared" si="97"/>
        <v/>
      </c>
      <c r="I244" s="93" t="str">
        <f t="shared" si="97"/>
        <v/>
      </c>
      <c r="J244" s="93" t="str">
        <f t="shared" si="97"/>
        <v/>
      </c>
      <c r="K244" s="93" t="str">
        <f t="shared" si="97"/>
        <v/>
      </c>
      <c r="L244" s="93" t="str">
        <f t="shared" si="98"/>
        <v/>
      </c>
      <c r="M244" s="93">
        <f t="shared" si="99"/>
        <v>1</v>
      </c>
      <c r="N244" s="93" t="str">
        <f t="shared" si="100"/>
        <v/>
      </c>
      <c r="O244" s="93" t="str">
        <f t="shared" si="101"/>
        <v/>
      </c>
      <c r="P244" s="93" t="str">
        <f t="shared" si="102"/>
        <v/>
      </c>
      <c r="Q244" s="93" t="str">
        <f t="shared" si="103"/>
        <v/>
      </c>
      <c r="R244" s="93" t="str">
        <f t="shared" si="104"/>
        <v/>
      </c>
      <c r="S244" s="93">
        <f t="shared" si="105"/>
        <v>1</v>
      </c>
      <c r="T244" s="91">
        <f t="shared" si="106"/>
        <v>0</v>
      </c>
      <c r="AB244" s="93">
        <f t="shared" si="107"/>
        <v>25.3</v>
      </c>
      <c r="AC244" s="93">
        <f t="shared" si="108"/>
        <v>25.1</v>
      </c>
      <c r="AD244" s="93">
        <f t="shared" si="109"/>
        <v>24.7</v>
      </c>
      <c r="AE244" s="93">
        <f t="shared" si="110"/>
        <v>19.399999999999999</v>
      </c>
      <c r="AF244" s="93">
        <f t="shared" si="111"/>
        <v>13.75</v>
      </c>
      <c r="AG244" s="93">
        <f t="shared" si="112"/>
        <v>13.5</v>
      </c>
      <c r="AH244" s="93">
        <f t="shared" si="113"/>
        <v>0.125</v>
      </c>
      <c r="AI244" s="93">
        <f t="shared" si="114"/>
        <v>14.6</v>
      </c>
      <c r="AJ244" s="93">
        <f t="shared" si="115"/>
        <v>11.2</v>
      </c>
      <c r="AK244" s="93">
        <f t="shared" si="116"/>
        <v>8.6</v>
      </c>
      <c r="AN244" s="93">
        <f t="shared" si="117"/>
        <v>25.3</v>
      </c>
      <c r="AO244" s="91">
        <v>117.5</v>
      </c>
      <c r="AP244" s="91">
        <v>0</v>
      </c>
      <c r="AQ244" s="91">
        <v>9</v>
      </c>
      <c r="AR244" s="91">
        <v>0</v>
      </c>
      <c r="AS244" s="91">
        <v>0</v>
      </c>
      <c r="AT244" s="92"/>
      <c r="AV244" s="93">
        <f t="shared" si="118"/>
        <v>25.1</v>
      </c>
      <c r="AW244" s="91">
        <v>97.5</v>
      </c>
      <c r="AX244" s="91">
        <v>0</v>
      </c>
      <c r="AY244" s="91">
        <v>28</v>
      </c>
      <c r="AZ244" s="91">
        <v>0</v>
      </c>
      <c r="BA244" s="91">
        <v>0</v>
      </c>
      <c r="BB244" s="92"/>
      <c r="BD244" s="93">
        <f t="shared" si="119"/>
        <v>24.7</v>
      </c>
      <c r="BE244" s="91">
        <v>95.5</v>
      </c>
      <c r="BF244" s="91">
        <v>0</v>
      </c>
      <c r="BG244" s="91">
        <v>28</v>
      </c>
      <c r="BH244" s="91">
        <v>0</v>
      </c>
      <c r="BI244" s="91">
        <v>0</v>
      </c>
      <c r="BJ244" s="92"/>
      <c r="BL244" s="93">
        <f t="shared" si="120"/>
        <v>19.399999999999999</v>
      </c>
      <c r="BM244" s="91">
        <v>83.5</v>
      </c>
      <c r="BN244" s="91">
        <v>0</v>
      </c>
      <c r="BO244" s="91">
        <v>13.5</v>
      </c>
      <c r="BP244" s="91">
        <v>0</v>
      </c>
      <c r="BQ244" s="91">
        <v>0</v>
      </c>
      <c r="BR244" s="92"/>
      <c r="BT244" s="93">
        <f t="shared" si="121"/>
        <v>13.75</v>
      </c>
      <c r="BU244" s="91">
        <v>52</v>
      </c>
      <c r="BV244" s="91">
        <v>0</v>
      </c>
      <c r="BW244" s="91">
        <v>3</v>
      </c>
      <c r="BX244" s="91">
        <v>0</v>
      </c>
      <c r="BZ244" s="92"/>
      <c r="CB244" s="93">
        <f t="shared" si="122"/>
        <v>13.5</v>
      </c>
      <c r="CC244" s="91">
        <v>45</v>
      </c>
      <c r="CD244" s="91">
        <v>0</v>
      </c>
      <c r="CE244" s="91">
        <v>17.5</v>
      </c>
      <c r="CF244" s="91">
        <v>0</v>
      </c>
      <c r="CG244" s="91">
        <v>5</v>
      </c>
      <c r="CJ244" s="93">
        <f t="shared" si="123"/>
        <v>0.125</v>
      </c>
      <c r="CL244" s="91">
        <v>0</v>
      </c>
      <c r="CM244" s="91">
        <v>0.5</v>
      </c>
      <c r="CN244" s="91">
        <v>0</v>
      </c>
      <c r="CO244" s="91">
        <v>0</v>
      </c>
      <c r="CR244" s="93">
        <f t="shared" si="124"/>
        <v>14.6</v>
      </c>
      <c r="CS244" s="91">
        <v>64</v>
      </c>
      <c r="CT244" s="91">
        <v>0</v>
      </c>
      <c r="CU244" s="91">
        <v>9</v>
      </c>
      <c r="CV244" s="91">
        <v>0</v>
      </c>
      <c r="CW244" s="91">
        <v>0</v>
      </c>
      <c r="CZ244" s="93">
        <f t="shared" si="125"/>
        <v>11.2</v>
      </c>
      <c r="DA244" s="91">
        <v>51.5</v>
      </c>
      <c r="DB244" s="91">
        <v>0</v>
      </c>
      <c r="DC244" s="91">
        <v>4.5</v>
      </c>
      <c r="DD244" s="91">
        <v>0</v>
      </c>
      <c r="DE244" s="91">
        <v>0</v>
      </c>
      <c r="DH244" s="93">
        <f t="shared" si="126"/>
        <v>8.6</v>
      </c>
      <c r="DI244" s="91">
        <v>34</v>
      </c>
      <c r="DJ244" s="91">
        <v>0</v>
      </c>
      <c r="DK244" s="91">
        <v>9</v>
      </c>
      <c r="DL244" s="91">
        <v>0</v>
      </c>
      <c r="DM244" s="91">
        <v>0</v>
      </c>
    </row>
    <row r="245" spans="3:117">
      <c r="C245" s="92">
        <f t="shared" si="127"/>
        <v>45901</v>
      </c>
      <c r="D245" s="93">
        <f t="shared" si="96"/>
        <v>10.375</v>
      </c>
      <c r="E245" s="93">
        <f t="shared" si="97"/>
        <v>10.375</v>
      </c>
      <c r="F245" s="93">
        <f t="shared" si="97"/>
        <v>10.375</v>
      </c>
      <c r="G245" s="93" t="str">
        <f t="shared" si="97"/>
        <v/>
      </c>
      <c r="H245" s="93" t="str">
        <f t="shared" si="97"/>
        <v/>
      </c>
      <c r="I245" s="93" t="str">
        <f t="shared" si="97"/>
        <v/>
      </c>
      <c r="J245" s="93" t="str">
        <f t="shared" si="97"/>
        <v/>
      </c>
      <c r="K245" s="93" t="str">
        <f t="shared" si="97"/>
        <v/>
      </c>
      <c r="L245" s="93" t="str">
        <f t="shared" si="98"/>
        <v/>
      </c>
      <c r="M245" s="93" t="str">
        <f t="shared" si="99"/>
        <v/>
      </c>
      <c r="N245" s="93">
        <f t="shared" si="100"/>
        <v>2</v>
      </c>
      <c r="O245" s="93" t="str">
        <f t="shared" si="101"/>
        <v/>
      </c>
      <c r="P245" s="93" t="str">
        <f t="shared" si="102"/>
        <v/>
      </c>
      <c r="Q245" s="93" t="str">
        <f t="shared" si="103"/>
        <v/>
      </c>
      <c r="R245" s="93" t="str">
        <f t="shared" si="104"/>
        <v/>
      </c>
      <c r="S245" s="93">
        <f t="shared" si="105"/>
        <v>2</v>
      </c>
      <c r="T245" s="91">
        <f t="shared" si="106"/>
        <v>4.3808800852329341e-002</v>
      </c>
      <c r="AB245" s="93">
        <f t="shared" si="107"/>
        <v>51.1</v>
      </c>
      <c r="AC245" s="93">
        <f t="shared" si="108"/>
        <v>26.4</v>
      </c>
      <c r="AD245" s="93">
        <f t="shared" si="109"/>
        <v>55.2</v>
      </c>
      <c r="AE245" s="93">
        <f t="shared" si="110"/>
        <v>48.5</v>
      </c>
      <c r="AF245" s="93">
        <f t="shared" si="111"/>
        <v>35.875</v>
      </c>
      <c r="AG245" s="93">
        <f t="shared" si="112"/>
        <v>46.7</v>
      </c>
      <c r="AH245" s="93">
        <f t="shared" si="113"/>
        <v>10.375</v>
      </c>
      <c r="AI245" s="93">
        <f t="shared" si="114"/>
        <v>23.2</v>
      </c>
      <c r="AJ245" s="93">
        <f t="shared" si="115"/>
        <v>15.5</v>
      </c>
      <c r="AK245" s="93">
        <f t="shared" si="116"/>
        <v>51</v>
      </c>
      <c r="AN245" s="93">
        <f t="shared" si="117"/>
        <v>51.1</v>
      </c>
      <c r="AO245" s="91">
        <v>47</v>
      </c>
      <c r="AP245" s="91">
        <v>0</v>
      </c>
      <c r="AQ245" s="91">
        <v>78.5</v>
      </c>
      <c r="AR245" s="91">
        <v>130</v>
      </c>
      <c r="AS245" s="91">
        <v>0</v>
      </c>
      <c r="AT245" s="92"/>
      <c r="AV245" s="93">
        <f t="shared" si="118"/>
        <v>26.4</v>
      </c>
      <c r="AW245" s="91">
        <v>99.5</v>
      </c>
      <c r="AX245" s="91">
        <v>0</v>
      </c>
      <c r="AY245" s="91">
        <v>32</v>
      </c>
      <c r="AZ245" s="91">
        <v>0.5</v>
      </c>
      <c r="BA245" s="91">
        <v>0</v>
      </c>
      <c r="BB245" s="92"/>
      <c r="BD245" s="93">
        <f t="shared" si="119"/>
        <v>55.2</v>
      </c>
      <c r="BE245" s="91">
        <v>115</v>
      </c>
      <c r="BF245" s="91">
        <v>0</v>
      </c>
      <c r="BG245" s="91">
        <v>49.5</v>
      </c>
      <c r="BH245" s="91">
        <v>92.5</v>
      </c>
      <c r="BI245" s="91">
        <v>19</v>
      </c>
      <c r="BJ245" s="92"/>
      <c r="BL245" s="93">
        <f t="shared" si="120"/>
        <v>48.5</v>
      </c>
      <c r="BM245" s="91">
        <v>118</v>
      </c>
      <c r="BN245" s="91">
        <v>0</v>
      </c>
      <c r="BO245" s="91">
        <v>58</v>
      </c>
      <c r="BP245" s="91">
        <v>65.5</v>
      </c>
      <c r="BQ245" s="91">
        <v>1</v>
      </c>
      <c r="BR245" s="92"/>
      <c r="BT245" s="93">
        <f t="shared" si="121"/>
        <v>35.875</v>
      </c>
      <c r="BU245" s="91">
        <v>117</v>
      </c>
      <c r="BV245" s="91">
        <v>0</v>
      </c>
      <c r="BW245" s="91">
        <v>26.5</v>
      </c>
      <c r="BX245" s="91">
        <v>0</v>
      </c>
      <c r="BZ245" s="92"/>
      <c r="CB245" s="93">
        <f t="shared" si="122"/>
        <v>46.7</v>
      </c>
      <c r="CC245" s="91">
        <v>115</v>
      </c>
      <c r="CD245" s="91">
        <v>0</v>
      </c>
      <c r="CE245" s="91">
        <v>55</v>
      </c>
      <c r="CF245" s="91">
        <v>0</v>
      </c>
      <c r="CG245" s="91">
        <v>63.5</v>
      </c>
      <c r="CJ245" s="93">
        <f t="shared" si="123"/>
        <v>10.375</v>
      </c>
      <c r="CL245" s="91">
        <v>0</v>
      </c>
      <c r="CM245" s="91">
        <v>41</v>
      </c>
      <c r="CN245" s="91">
        <v>0.5</v>
      </c>
      <c r="CO245" s="91">
        <v>0</v>
      </c>
      <c r="CR245" s="93">
        <f t="shared" si="124"/>
        <v>23.2</v>
      </c>
      <c r="CS245" s="91">
        <v>101.5</v>
      </c>
      <c r="CT245" s="91">
        <v>0</v>
      </c>
      <c r="CU245" s="91">
        <v>14</v>
      </c>
      <c r="CV245" s="91">
        <v>0</v>
      </c>
      <c r="CW245" s="91">
        <v>0.5</v>
      </c>
      <c r="CZ245" s="93">
        <f t="shared" si="125"/>
        <v>15.5</v>
      </c>
      <c r="DA245" s="91">
        <v>65</v>
      </c>
      <c r="DB245" s="91">
        <v>0</v>
      </c>
      <c r="DC245" s="91">
        <v>12.5</v>
      </c>
      <c r="DD245" s="91">
        <v>0</v>
      </c>
      <c r="DE245" s="91">
        <v>0</v>
      </c>
      <c r="DH245" s="93">
        <f t="shared" si="126"/>
        <v>51</v>
      </c>
      <c r="DI245" s="91">
        <v>74</v>
      </c>
      <c r="DJ245" s="91">
        <v>0</v>
      </c>
      <c r="DK245" s="91">
        <v>139.5</v>
      </c>
      <c r="DL245" s="91">
        <v>0</v>
      </c>
      <c r="DM245" s="91">
        <v>41.5</v>
      </c>
    </row>
    <row r="246" spans="3:117">
      <c r="C246" s="92">
        <f t="shared" si="127"/>
        <v>45902</v>
      </c>
      <c r="D246" s="93">
        <f t="shared" si="96"/>
        <v>2.75</v>
      </c>
      <c r="E246" s="93">
        <f t="shared" si="97"/>
        <v>2.75</v>
      </c>
      <c r="F246" s="93" t="str">
        <f t="shared" si="97"/>
        <v/>
      </c>
      <c r="G246" s="93" t="str">
        <f t="shared" si="97"/>
        <v/>
      </c>
      <c r="H246" s="93" t="str">
        <f t="shared" si="97"/>
        <v/>
      </c>
      <c r="I246" s="93" t="str">
        <f t="shared" si="97"/>
        <v/>
      </c>
      <c r="J246" s="93" t="str">
        <f t="shared" si="97"/>
        <v/>
      </c>
      <c r="K246" s="93" t="str">
        <f t="shared" si="97"/>
        <v/>
      </c>
      <c r="L246" s="93" t="str">
        <f t="shared" si="98"/>
        <v/>
      </c>
      <c r="M246" s="93">
        <f t="shared" si="99"/>
        <v>1</v>
      </c>
      <c r="N246" s="93" t="str">
        <f t="shared" si="100"/>
        <v/>
      </c>
      <c r="O246" s="93" t="str">
        <f t="shared" si="101"/>
        <v/>
      </c>
      <c r="P246" s="93" t="str">
        <f t="shared" si="102"/>
        <v/>
      </c>
      <c r="Q246" s="93" t="str">
        <f t="shared" si="103"/>
        <v/>
      </c>
      <c r="R246" s="93" t="str">
        <f t="shared" si="104"/>
        <v/>
      </c>
      <c r="S246" s="93">
        <f t="shared" si="105"/>
        <v>1</v>
      </c>
      <c r="T246" s="91">
        <f t="shared" si="106"/>
        <v>0</v>
      </c>
      <c r="AB246" s="93">
        <f t="shared" si="107"/>
        <v>24.9</v>
      </c>
      <c r="AC246" s="93">
        <f t="shared" si="108"/>
        <v>4.9000000000000004</v>
      </c>
      <c r="AD246" s="93">
        <f t="shared" si="109"/>
        <v>3.8</v>
      </c>
      <c r="AE246" s="93">
        <f t="shared" si="110"/>
        <v>8.5</v>
      </c>
      <c r="AF246" s="93">
        <f t="shared" si="111"/>
        <v>29.875</v>
      </c>
      <c r="AG246" s="93">
        <f t="shared" si="112"/>
        <v>12.7</v>
      </c>
      <c r="AH246" s="93">
        <f t="shared" si="113"/>
        <v>2.75</v>
      </c>
      <c r="AI246" s="93">
        <f t="shared" si="114"/>
        <v>2.7</v>
      </c>
      <c r="AJ246" s="93">
        <f t="shared" si="115"/>
        <v>30.2</v>
      </c>
      <c r="AK246" s="93">
        <f t="shared" si="116"/>
        <v>18.399999999999999</v>
      </c>
      <c r="AN246" s="93">
        <f t="shared" si="117"/>
        <v>24.9</v>
      </c>
      <c r="AO246" s="91">
        <v>35</v>
      </c>
      <c r="AP246" s="91">
        <v>0</v>
      </c>
      <c r="AQ246" s="91">
        <v>51</v>
      </c>
      <c r="AR246" s="91">
        <v>38.5</v>
      </c>
      <c r="AS246" s="91">
        <v>0</v>
      </c>
      <c r="AT246" s="92"/>
      <c r="AV246" s="93">
        <f t="shared" si="118"/>
        <v>4.9000000000000004</v>
      </c>
      <c r="AW246" s="91">
        <v>20</v>
      </c>
      <c r="AX246" s="91">
        <v>0</v>
      </c>
      <c r="AY246" s="91">
        <v>0</v>
      </c>
      <c r="AZ246" s="91">
        <v>3.5</v>
      </c>
      <c r="BA246" s="91">
        <v>1</v>
      </c>
      <c r="BB246" s="92"/>
      <c r="BD246" s="93">
        <f t="shared" si="119"/>
        <v>3.8</v>
      </c>
      <c r="BE246" s="91">
        <v>13.5</v>
      </c>
      <c r="BF246" s="91">
        <v>0</v>
      </c>
      <c r="BG246" s="91">
        <v>0.5</v>
      </c>
      <c r="BH246" s="91">
        <v>5</v>
      </c>
      <c r="BI246" s="91">
        <v>0</v>
      </c>
      <c r="BJ246" s="92"/>
      <c r="BL246" s="93">
        <f t="shared" si="120"/>
        <v>8.5</v>
      </c>
      <c r="BM246" s="91">
        <v>17.5</v>
      </c>
      <c r="BN246" s="91">
        <v>0</v>
      </c>
      <c r="BO246" s="91">
        <v>0.5</v>
      </c>
      <c r="BP246" s="91">
        <v>24</v>
      </c>
      <c r="BQ246" s="91">
        <v>0.5</v>
      </c>
      <c r="BR246" s="92"/>
      <c r="BT246" s="93">
        <f t="shared" si="121"/>
        <v>29.875</v>
      </c>
      <c r="BU246" s="91">
        <v>22.5</v>
      </c>
      <c r="BV246" s="91">
        <v>38</v>
      </c>
      <c r="BW246" s="91">
        <v>47</v>
      </c>
      <c r="BX246" s="91">
        <v>12</v>
      </c>
      <c r="BZ246" s="92"/>
      <c r="CB246" s="93">
        <f t="shared" si="122"/>
        <v>12.7</v>
      </c>
      <c r="CC246" s="91">
        <v>15.5</v>
      </c>
      <c r="CD246" s="91">
        <v>17.5</v>
      </c>
      <c r="CE246" s="91">
        <v>12</v>
      </c>
      <c r="CF246" s="91">
        <v>18.5</v>
      </c>
      <c r="CG246" s="91">
        <v>0</v>
      </c>
      <c r="CJ246" s="93">
        <f t="shared" si="123"/>
        <v>2.75</v>
      </c>
      <c r="CL246" s="91">
        <v>0</v>
      </c>
      <c r="CM246" s="91">
        <v>0.5</v>
      </c>
      <c r="CN246" s="91">
        <v>10.5</v>
      </c>
      <c r="CO246" s="91">
        <v>0</v>
      </c>
      <c r="CR246" s="93">
        <f t="shared" si="124"/>
        <v>2.7</v>
      </c>
      <c r="CS246" s="91">
        <v>3.5</v>
      </c>
      <c r="CT246" s="91">
        <v>0</v>
      </c>
      <c r="CU246" s="91">
        <v>1</v>
      </c>
      <c r="CV246" s="91">
        <v>9</v>
      </c>
      <c r="CW246" s="91">
        <v>0</v>
      </c>
      <c r="CZ246" s="93">
        <f t="shared" si="125"/>
        <v>30.2</v>
      </c>
      <c r="DA246" s="91">
        <v>11</v>
      </c>
      <c r="DB246" s="91">
        <v>0</v>
      </c>
      <c r="DC246" s="91">
        <v>119</v>
      </c>
      <c r="DD246" s="91">
        <v>21</v>
      </c>
      <c r="DE246" s="91">
        <v>0</v>
      </c>
      <c r="DH246" s="93">
        <f t="shared" si="126"/>
        <v>18.399999999999999</v>
      </c>
      <c r="DI246" s="91">
        <v>13</v>
      </c>
      <c r="DJ246" s="91">
        <v>0</v>
      </c>
      <c r="DK246" s="91">
        <v>61.5</v>
      </c>
      <c r="DL246" s="91">
        <v>17.5</v>
      </c>
      <c r="DM246" s="91">
        <v>0</v>
      </c>
    </row>
    <row r="247" spans="3:117">
      <c r="C247" s="92">
        <f t="shared" si="127"/>
        <v>45903</v>
      </c>
      <c r="D247" s="93">
        <f t="shared" si="96"/>
        <v>10.375</v>
      </c>
      <c r="E247" s="93">
        <f t="shared" si="97"/>
        <v>10.375</v>
      </c>
      <c r="F247" s="93">
        <f t="shared" si="97"/>
        <v>10.375</v>
      </c>
      <c r="G247" s="93" t="str">
        <f t="shared" si="97"/>
        <v/>
      </c>
      <c r="H247" s="93" t="str">
        <f t="shared" si="97"/>
        <v/>
      </c>
      <c r="I247" s="93" t="str">
        <f t="shared" si="97"/>
        <v/>
      </c>
      <c r="J247" s="93" t="str">
        <f t="shared" si="97"/>
        <v/>
      </c>
      <c r="K247" s="93" t="str">
        <f t="shared" si="97"/>
        <v/>
      </c>
      <c r="L247" s="93" t="str">
        <f t="shared" si="98"/>
        <v/>
      </c>
      <c r="M247" s="93" t="str">
        <f t="shared" si="99"/>
        <v/>
      </c>
      <c r="N247" s="93">
        <f t="shared" si="100"/>
        <v>2</v>
      </c>
      <c r="O247" s="93" t="str">
        <f t="shared" si="101"/>
        <v/>
      </c>
      <c r="P247" s="93" t="str">
        <f t="shared" si="102"/>
        <v/>
      </c>
      <c r="Q247" s="93" t="str">
        <f t="shared" si="103"/>
        <v/>
      </c>
      <c r="R247" s="93" t="str">
        <f t="shared" si="104"/>
        <v/>
      </c>
      <c r="S247" s="93">
        <f t="shared" si="105"/>
        <v>2</v>
      </c>
      <c r="T247" s="91">
        <f t="shared" si="106"/>
        <v>4.3808800852329341e-002</v>
      </c>
      <c r="AB247" s="93">
        <f t="shared" si="107"/>
        <v>4.0999999999999996</v>
      </c>
      <c r="AC247" s="93">
        <f t="shared" si="108"/>
        <v>3.2</v>
      </c>
      <c r="AD247" s="93">
        <f t="shared" si="109"/>
        <v>3.7</v>
      </c>
      <c r="AE247" s="93">
        <f t="shared" si="110"/>
        <v>4.5</v>
      </c>
      <c r="AF247" s="93">
        <f t="shared" si="111"/>
        <v>4.625</v>
      </c>
      <c r="AG247" s="93">
        <f t="shared" si="112"/>
        <v>6.2</v>
      </c>
      <c r="AH247" s="93">
        <f t="shared" si="113"/>
        <v>10.375</v>
      </c>
      <c r="AI247" s="93">
        <f t="shared" si="114"/>
        <v>6.4</v>
      </c>
      <c r="AJ247" s="93">
        <f t="shared" si="115"/>
        <v>13.4</v>
      </c>
      <c r="AK247" s="93">
        <f t="shared" si="116"/>
        <v>11.8</v>
      </c>
      <c r="AN247" s="93">
        <f t="shared" si="117"/>
        <v>4.0999999999999996</v>
      </c>
      <c r="AO247" s="91">
        <v>3.5</v>
      </c>
      <c r="AP247" s="91">
        <v>0</v>
      </c>
      <c r="AQ247" s="91">
        <v>0</v>
      </c>
      <c r="AR247" s="91">
        <v>17</v>
      </c>
      <c r="AS247" s="91">
        <v>0</v>
      </c>
      <c r="AT247" s="92"/>
      <c r="AV247" s="93">
        <f t="shared" si="118"/>
        <v>3.2</v>
      </c>
      <c r="AW247" s="91">
        <v>3.5</v>
      </c>
      <c r="AX247" s="91">
        <v>0</v>
      </c>
      <c r="AY247" s="91">
        <v>0</v>
      </c>
      <c r="AZ247" s="91">
        <v>11.5</v>
      </c>
      <c r="BA247" s="91">
        <v>1</v>
      </c>
      <c r="BB247" s="92"/>
      <c r="BD247" s="93">
        <f t="shared" si="119"/>
        <v>3.7</v>
      </c>
      <c r="BE247" s="91">
        <v>0</v>
      </c>
      <c r="BF247" s="91">
        <v>0</v>
      </c>
      <c r="BG247" s="91">
        <v>0</v>
      </c>
      <c r="BH247" s="91">
        <v>17.5</v>
      </c>
      <c r="BI247" s="91">
        <v>1</v>
      </c>
      <c r="BJ247" s="92"/>
      <c r="BL247" s="93">
        <f t="shared" si="120"/>
        <v>4.5</v>
      </c>
      <c r="BM247" s="91">
        <v>0</v>
      </c>
      <c r="BN247" s="91">
        <v>0</v>
      </c>
      <c r="BO247" s="91">
        <v>0</v>
      </c>
      <c r="BP247" s="91">
        <v>17.5</v>
      </c>
      <c r="BQ247" s="91">
        <v>5</v>
      </c>
      <c r="BR247" s="92"/>
      <c r="BT247" s="93">
        <f t="shared" si="121"/>
        <v>4.625</v>
      </c>
      <c r="BU247" s="91">
        <v>1</v>
      </c>
      <c r="BV247" s="91">
        <v>0</v>
      </c>
      <c r="BW247" s="91">
        <v>3.5</v>
      </c>
      <c r="BX247" s="91">
        <v>14</v>
      </c>
      <c r="BZ247" s="92"/>
      <c r="CB247" s="93">
        <f t="shared" si="122"/>
        <v>6.2</v>
      </c>
      <c r="CC247" s="91">
        <v>1</v>
      </c>
      <c r="CD247" s="91">
        <v>0</v>
      </c>
      <c r="CE247" s="91">
        <v>3.5</v>
      </c>
      <c r="CF247" s="91">
        <v>20.5</v>
      </c>
      <c r="CG247" s="91">
        <v>6</v>
      </c>
      <c r="CJ247" s="93">
        <f t="shared" si="123"/>
        <v>10.375</v>
      </c>
      <c r="CL247" s="91">
        <v>0</v>
      </c>
      <c r="CM247" s="91">
        <v>0</v>
      </c>
      <c r="CN247" s="91">
        <v>30</v>
      </c>
      <c r="CO247" s="91">
        <v>11.5</v>
      </c>
      <c r="CR247" s="93">
        <f t="shared" si="124"/>
        <v>6.4</v>
      </c>
      <c r="CS247" s="91">
        <v>12.5</v>
      </c>
      <c r="CT247" s="91">
        <v>0</v>
      </c>
      <c r="CU247" s="91">
        <v>0</v>
      </c>
      <c r="CV247" s="91">
        <v>17</v>
      </c>
      <c r="CW247" s="91">
        <v>2.5</v>
      </c>
      <c r="CZ247" s="93">
        <f t="shared" si="125"/>
        <v>13.4</v>
      </c>
      <c r="DA247" s="91">
        <v>0</v>
      </c>
      <c r="DB247" s="91">
        <v>0</v>
      </c>
      <c r="DC247" s="91">
        <v>0</v>
      </c>
      <c r="DD247" s="91">
        <v>33</v>
      </c>
      <c r="DE247" s="91">
        <v>34</v>
      </c>
      <c r="DH247" s="93">
        <f t="shared" si="126"/>
        <v>11.8</v>
      </c>
      <c r="DI247" s="91">
        <v>17</v>
      </c>
      <c r="DJ247" s="91">
        <v>0</v>
      </c>
      <c r="DK247" s="91">
        <v>0.5</v>
      </c>
      <c r="DL247" s="91">
        <v>29</v>
      </c>
      <c r="DM247" s="91">
        <v>12.5</v>
      </c>
    </row>
    <row r="248" spans="3:117">
      <c r="C248" s="92">
        <f t="shared" si="127"/>
        <v>45904</v>
      </c>
      <c r="D248" s="93">
        <f t="shared" si="96"/>
        <v>22.25</v>
      </c>
      <c r="E248" s="93">
        <f t="shared" si="97"/>
        <v>22.25</v>
      </c>
      <c r="F248" s="93">
        <f t="shared" si="97"/>
        <v>22.25</v>
      </c>
      <c r="G248" s="93">
        <f t="shared" si="97"/>
        <v>22.25</v>
      </c>
      <c r="H248" s="93" t="str">
        <f t="shared" si="97"/>
        <v/>
      </c>
      <c r="I248" s="93" t="str">
        <f t="shared" si="97"/>
        <v/>
      </c>
      <c r="J248" s="93" t="str">
        <f t="shared" si="97"/>
        <v/>
      </c>
      <c r="K248" s="93" t="str">
        <f t="shared" si="97"/>
        <v/>
      </c>
      <c r="L248" s="93" t="str">
        <f t="shared" si="98"/>
        <v/>
      </c>
      <c r="M248" s="93" t="str">
        <f t="shared" si="99"/>
        <v/>
      </c>
      <c r="N248" s="93" t="str">
        <f t="shared" si="100"/>
        <v/>
      </c>
      <c r="O248" s="93">
        <f t="shared" si="101"/>
        <v>3</v>
      </c>
      <c r="P248" s="93" t="str">
        <f t="shared" si="102"/>
        <v/>
      </c>
      <c r="Q248" s="93" t="str">
        <f t="shared" si="103"/>
        <v/>
      </c>
      <c r="R248" s="93" t="str">
        <f t="shared" si="104"/>
        <v/>
      </c>
      <c r="S248" s="93">
        <f t="shared" si="105"/>
        <v>3</v>
      </c>
      <c r="T248" s="91">
        <f t="shared" si="106"/>
        <v>6.7001695421209581e-002</v>
      </c>
      <c r="AB248" s="93">
        <f t="shared" si="107"/>
        <v>8.6999999999999993</v>
      </c>
      <c r="AC248" s="93">
        <f t="shared" si="108"/>
        <v>13.8</v>
      </c>
      <c r="AD248" s="93">
        <f t="shared" si="109"/>
        <v>19.2</v>
      </c>
      <c r="AE248" s="93">
        <f t="shared" si="110"/>
        <v>27.8</v>
      </c>
      <c r="AF248" s="93">
        <f t="shared" si="111"/>
        <v>19.375</v>
      </c>
      <c r="AG248" s="93">
        <f t="shared" si="112"/>
        <v>24.4</v>
      </c>
      <c r="AH248" s="93">
        <f t="shared" si="113"/>
        <v>22.25</v>
      </c>
      <c r="AI248" s="93">
        <f t="shared" si="114"/>
        <v>11.2</v>
      </c>
      <c r="AJ248" s="93">
        <f t="shared" si="115"/>
        <v>11.5</v>
      </c>
      <c r="AK248" s="93">
        <f t="shared" si="116"/>
        <v>38.9</v>
      </c>
      <c r="AN248" s="93">
        <f t="shared" si="117"/>
        <v>8.6999999999999993</v>
      </c>
      <c r="AO248" s="91">
        <v>10.5</v>
      </c>
      <c r="AP248" s="91">
        <v>11</v>
      </c>
      <c r="AQ248" s="91">
        <v>0</v>
      </c>
      <c r="AR248" s="91">
        <v>1.5</v>
      </c>
      <c r="AS248" s="91">
        <v>20.5</v>
      </c>
      <c r="AT248" s="92"/>
      <c r="AV248" s="93">
        <f t="shared" si="118"/>
        <v>13.8</v>
      </c>
      <c r="AW248" s="91">
        <v>3</v>
      </c>
      <c r="AX248" s="91">
        <v>15</v>
      </c>
      <c r="AY248" s="91">
        <v>0</v>
      </c>
      <c r="AZ248" s="91">
        <v>4</v>
      </c>
      <c r="BA248" s="91">
        <v>47</v>
      </c>
      <c r="BB248" s="92"/>
      <c r="BD248" s="93">
        <f t="shared" si="119"/>
        <v>19.2</v>
      </c>
      <c r="BE248" s="91">
        <v>3</v>
      </c>
      <c r="BF248" s="91">
        <v>18.5</v>
      </c>
      <c r="BG248" s="91">
        <v>0</v>
      </c>
      <c r="BH248" s="91">
        <v>4.5</v>
      </c>
      <c r="BI248" s="91">
        <v>70</v>
      </c>
      <c r="BJ248" s="92"/>
      <c r="BL248" s="93">
        <f t="shared" si="120"/>
        <v>27.8</v>
      </c>
      <c r="BM248" s="91">
        <v>26.5</v>
      </c>
      <c r="BN248" s="91">
        <v>10.5</v>
      </c>
      <c r="BO248" s="91">
        <v>0</v>
      </c>
      <c r="BP248" s="91">
        <v>2</v>
      </c>
      <c r="BQ248" s="91">
        <v>100</v>
      </c>
      <c r="BR248" s="92"/>
      <c r="BT248" s="93">
        <f t="shared" si="121"/>
        <v>19.375</v>
      </c>
      <c r="BU248" s="91">
        <v>49</v>
      </c>
      <c r="BV248" s="91">
        <v>11</v>
      </c>
      <c r="BW248" s="91">
        <v>0</v>
      </c>
      <c r="BX248" s="91">
        <v>17.5</v>
      </c>
      <c r="BZ248" s="92"/>
      <c r="CB248" s="93">
        <f t="shared" si="122"/>
        <v>24.4</v>
      </c>
      <c r="CC248" s="91">
        <v>15.5</v>
      </c>
      <c r="CD248" s="91">
        <v>6</v>
      </c>
      <c r="CE248" s="91">
        <v>0</v>
      </c>
      <c r="CF248" s="91">
        <v>32</v>
      </c>
      <c r="CG248" s="91">
        <v>68.5</v>
      </c>
      <c r="CJ248" s="93">
        <f t="shared" si="123"/>
        <v>22.25</v>
      </c>
      <c r="CL248" s="91">
        <v>28.5</v>
      </c>
      <c r="CM248" s="91">
        <v>0</v>
      </c>
      <c r="CN248" s="91">
        <v>4.5</v>
      </c>
      <c r="CO248" s="91">
        <v>56</v>
      </c>
      <c r="CR248" s="93">
        <f t="shared" si="124"/>
        <v>11.2</v>
      </c>
      <c r="CS248" s="91">
        <v>8.5</v>
      </c>
      <c r="CT248" s="91">
        <v>22</v>
      </c>
      <c r="CU248" s="91">
        <v>0</v>
      </c>
      <c r="CV248" s="91">
        <v>3.5</v>
      </c>
      <c r="CW248" s="91">
        <v>22</v>
      </c>
      <c r="CZ248" s="93">
        <f t="shared" si="125"/>
        <v>11.5</v>
      </c>
      <c r="DA248" s="91">
        <v>3</v>
      </c>
      <c r="DB248" s="91">
        <v>13.5</v>
      </c>
      <c r="DC248" s="91">
        <v>0</v>
      </c>
      <c r="DD248" s="91">
        <v>5.5</v>
      </c>
      <c r="DE248" s="91">
        <v>35.5</v>
      </c>
      <c r="DH248" s="93">
        <f t="shared" si="126"/>
        <v>38.9</v>
      </c>
      <c r="DI248" s="91">
        <v>46.5</v>
      </c>
      <c r="DJ248" s="91">
        <v>39.5</v>
      </c>
      <c r="DK248" s="91">
        <v>0</v>
      </c>
      <c r="DL248" s="91">
        <v>22</v>
      </c>
      <c r="DM248" s="91">
        <v>86.5</v>
      </c>
    </row>
    <row r="249" spans="3:117">
      <c r="C249" s="92">
        <f t="shared" si="127"/>
        <v>45905</v>
      </c>
      <c r="D249" s="93">
        <f t="shared" si="96"/>
        <v>0.625</v>
      </c>
      <c r="E249" s="93">
        <f t="shared" si="97"/>
        <v>0.625</v>
      </c>
      <c r="F249" s="93" t="str">
        <f t="shared" si="97"/>
        <v/>
      </c>
      <c r="G249" s="93" t="str">
        <f t="shared" si="97"/>
        <v/>
      </c>
      <c r="H249" s="93" t="str">
        <f t="shared" si="97"/>
        <v/>
      </c>
      <c r="I249" s="93" t="str">
        <f t="shared" si="97"/>
        <v/>
      </c>
      <c r="J249" s="93" t="str">
        <f t="shared" si="97"/>
        <v/>
      </c>
      <c r="K249" s="93" t="str">
        <f t="shared" si="97"/>
        <v/>
      </c>
      <c r="L249" s="93" t="str">
        <f t="shared" si="98"/>
        <v/>
      </c>
      <c r="M249" s="93">
        <f t="shared" si="99"/>
        <v>1</v>
      </c>
      <c r="N249" s="93" t="str">
        <f t="shared" si="100"/>
        <v/>
      </c>
      <c r="O249" s="93" t="str">
        <f t="shared" si="101"/>
        <v/>
      </c>
      <c r="P249" s="93" t="str">
        <f t="shared" si="102"/>
        <v/>
      </c>
      <c r="Q249" s="93" t="str">
        <f t="shared" si="103"/>
        <v/>
      </c>
      <c r="R249" s="93" t="str">
        <f t="shared" si="104"/>
        <v/>
      </c>
      <c r="S249" s="93">
        <f t="shared" si="105"/>
        <v>1</v>
      </c>
      <c r="T249" s="91">
        <f t="shared" si="106"/>
        <v>0</v>
      </c>
      <c r="AB249" s="93">
        <f t="shared" si="107"/>
        <v>0.2</v>
      </c>
      <c r="AC249" s="93">
        <f t="shared" si="108"/>
        <v>0.1</v>
      </c>
      <c r="AD249" s="93">
        <f t="shared" si="109"/>
        <v>0.1</v>
      </c>
      <c r="AE249" s="93">
        <f t="shared" si="110"/>
        <v>0.1</v>
      </c>
      <c r="AF249" s="93">
        <f t="shared" si="111"/>
        <v>4.125</v>
      </c>
      <c r="AG249" s="93">
        <f t="shared" si="112"/>
        <v>0.2</v>
      </c>
      <c r="AH249" s="93">
        <f t="shared" si="113"/>
        <v>0.625</v>
      </c>
      <c r="AI249" s="93">
        <f t="shared" si="114"/>
        <v>0.8</v>
      </c>
      <c r="AJ249" s="93">
        <f t="shared" si="115"/>
        <v>1.2</v>
      </c>
      <c r="AK249" s="93">
        <f t="shared" si="116"/>
        <v>0.9</v>
      </c>
      <c r="AN249" s="93">
        <f t="shared" si="117"/>
        <v>0.2</v>
      </c>
      <c r="AO249" s="91">
        <v>0</v>
      </c>
      <c r="AP249" s="91">
        <v>1</v>
      </c>
      <c r="AQ249" s="91">
        <v>0</v>
      </c>
      <c r="AR249" s="91">
        <v>0</v>
      </c>
      <c r="AS249" s="91">
        <v>0</v>
      </c>
      <c r="AT249" s="92"/>
      <c r="AV249" s="93">
        <f t="shared" si="118"/>
        <v>0.1</v>
      </c>
      <c r="AW249" s="91">
        <v>0</v>
      </c>
      <c r="AX249" s="91">
        <v>0</v>
      </c>
      <c r="AY249" s="91">
        <v>0</v>
      </c>
      <c r="AZ249" s="91">
        <v>0.5</v>
      </c>
      <c r="BA249" s="91">
        <v>0</v>
      </c>
      <c r="BB249" s="92"/>
      <c r="BD249" s="93">
        <f t="shared" si="119"/>
        <v>0.1</v>
      </c>
      <c r="BE249" s="91">
        <v>0</v>
      </c>
      <c r="BF249" s="91">
        <v>0</v>
      </c>
      <c r="BG249" s="91">
        <v>0</v>
      </c>
      <c r="BH249" s="91">
        <v>0.5</v>
      </c>
      <c r="BI249" s="91">
        <v>0</v>
      </c>
      <c r="BJ249" s="92"/>
      <c r="BL249" s="93">
        <f t="shared" si="120"/>
        <v>0.1</v>
      </c>
      <c r="BM249" s="91">
        <v>0</v>
      </c>
      <c r="BN249" s="91">
        <v>0</v>
      </c>
      <c r="BO249" s="91">
        <v>0</v>
      </c>
      <c r="BP249" s="91">
        <v>0.5</v>
      </c>
      <c r="BQ249" s="91">
        <v>0</v>
      </c>
      <c r="BR249" s="92"/>
      <c r="BT249" s="93">
        <f t="shared" si="121"/>
        <v>4.125</v>
      </c>
      <c r="BU249" s="91">
        <v>12</v>
      </c>
      <c r="BV249" s="91">
        <v>0.5</v>
      </c>
      <c r="BW249" s="91">
        <v>0</v>
      </c>
      <c r="BX249" s="91">
        <v>4</v>
      </c>
      <c r="BZ249" s="92"/>
      <c r="CB249" s="93">
        <f t="shared" si="122"/>
        <v>0.2</v>
      </c>
      <c r="CC249" s="91">
        <v>0</v>
      </c>
      <c r="CD249" s="91">
        <v>0</v>
      </c>
      <c r="CE249" s="91">
        <v>0</v>
      </c>
      <c r="CF249" s="91">
        <v>0</v>
      </c>
      <c r="CG249" s="91">
        <v>1</v>
      </c>
      <c r="CJ249" s="93">
        <f t="shared" si="123"/>
        <v>0.625</v>
      </c>
      <c r="CL249" s="91">
        <v>2</v>
      </c>
      <c r="CM249" s="91">
        <v>0</v>
      </c>
      <c r="CN249" s="91">
        <v>0</v>
      </c>
      <c r="CO249" s="91">
        <v>0.5</v>
      </c>
      <c r="CR249" s="93">
        <f t="shared" si="124"/>
        <v>0.8</v>
      </c>
      <c r="CS249" s="91">
        <v>0</v>
      </c>
      <c r="CT249" s="91">
        <v>3.5</v>
      </c>
      <c r="CU249" s="91">
        <v>0</v>
      </c>
      <c r="CV249" s="91">
        <v>0</v>
      </c>
      <c r="CW249" s="91">
        <v>0.5</v>
      </c>
      <c r="CZ249" s="93">
        <f t="shared" si="125"/>
        <v>1.2</v>
      </c>
      <c r="DA249" s="91">
        <v>0</v>
      </c>
      <c r="DB249" s="91">
        <v>1.5</v>
      </c>
      <c r="DC249" s="91">
        <v>0</v>
      </c>
      <c r="DD249" s="91">
        <v>0</v>
      </c>
      <c r="DE249" s="91">
        <v>4.5</v>
      </c>
      <c r="DH249" s="93">
        <f t="shared" si="126"/>
        <v>0.9</v>
      </c>
      <c r="DI249" s="91">
        <v>0</v>
      </c>
      <c r="DJ249" s="91">
        <v>0</v>
      </c>
      <c r="DK249" s="91">
        <v>0</v>
      </c>
      <c r="DL249" s="91">
        <v>0</v>
      </c>
      <c r="DM249" s="91">
        <v>4.5</v>
      </c>
    </row>
    <row r="250" spans="3:117">
      <c r="C250" s="92">
        <f t="shared" si="127"/>
        <v>45906</v>
      </c>
      <c r="D250" s="93">
        <f t="shared" si="96"/>
        <v>7.125</v>
      </c>
      <c r="E250" s="93">
        <f t="shared" si="97"/>
        <v>7.125</v>
      </c>
      <c r="F250" s="93" t="str">
        <f t="shared" si="97"/>
        <v/>
      </c>
      <c r="G250" s="93" t="str">
        <f t="shared" si="97"/>
        <v/>
      </c>
      <c r="H250" s="93" t="str">
        <f t="shared" si="97"/>
        <v/>
      </c>
      <c r="I250" s="93" t="str">
        <f t="shared" si="97"/>
        <v/>
      </c>
      <c r="J250" s="93" t="str">
        <f t="shared" si="97"/>
        <v/>
      </c>
      <c r="K250" s="93" t="str">
        <f t="shared" si="97"/>
        <v/>
      </c>
      <c r="L250" s="93" t="str">
        <f t="shared" si="98"/>
        <v/>
      </c>
      <c r="M250" s="93">
        <f t="shared" si="99"/>
        <v>1</v>
      </c>
      <c r="N250" s="93" t="str">
        <f t="shared" si="100"/>
        <v/>
      </c>
      <c r="O250" s="93" t="str">
        <f t="shared" si="101"/>
        <v/>
      </c>
      <c r="P250" s="93" t="str">
        <f t="shared" si="102"/>
        <v/>
      </c>
      <c r="Q250" s="93" t="str">
        <f t="shared" si="103"/>
        <v/>
      </c>
      <c r="R250" s="93" t="str">
        <f t="shared" si="104"/>
        <v/>
      </c>
      <c r="S250" s="93">
        <f t="shared" si="105"/>
        <v>1</v>
      </c>
      <c r="T250" s="91">
        <f t="shared" si="106"/>
        <v>0</v>
      </c>
      <c r="AB250" s="93">
        <f t="shared" si="107"/>
        <v>4</v>
      </c>
      <c r="AC250" s="93">
        <f t="shared" si="108"/>
        <v>2.8</v>
      </c>
      <c r="AD250" s="93">
        <f t="shared" si="109"/>
        <v>3.4</v>
      </c>
      <c r="AE250" s="93">
        <f t="shared" si="110"/>
        <v>2.7</v>
      </c>
      <c r="AF250" s="93">
        <f t="shared" si="111"/>
        <v>3.375</v>
      </c>
      <c r="AG250" s="93">
        <f t="shared" si="112"/>
        <v>10.3</v>
      </c>
      <c r="AH250" s="93">
        <f t="shared" si="113"/>
        <v>7.125</v>
      </c>
      <c r="AI250" s="93">
        <f t="shared" si="114"/>
        <v>5.0999999999999996</v>
      </c>
      <c r="AJ250" s="93">
        <f t="shared" si="115"/>
        <v>5.6</v>
      </c>
      <c r="AK250" s="93">
        <f t="shared" si="116"/>
        <v>8.4</v>
      </c>
      <c r="AN250" s="93">
        <f t="shared" si="117"/>
        <v>4</v>
      </c>
      <c r="AO250" s="91">
        <v>0</v>
      </c>
      <c r="AP250" s="91">
        <v>4</v>
      </c>
      <c r="AQ250" s="91">
        <v>6.5</v>
      </c>
      <c r="AR250" s="91">
        <v>0</v>
      </c>
      <c r="AS250" s="91">
        <v>9.5</v>
      </c>
      <c r="AT250" s="92"/>
      <c r="AV250" s="93">
        <f t="shared" si="118"/>
        <v>2.8</v>
      </c>
      <c r="AW250" s="91">
        <v>0</v>
      </c>
      <c r="AX250" s="91">
        <v>3</v>
      </c>
      <c r="AY250" s="91">
        <v>0</v>
      </c>
      <c r="AZ250" s="91">
        <v>3.5</v>
      </c>
      <c r="BA250" s="91">
        <v>7.5</v>
      </c>
      <c r="BB250" s="92"/>
      <c r="BD250" s="93">
        <f t="shared" si="119"/>
        <v>3.4</v>
      </c>
      <c r="BE250" s="91">
        <v>0</v>
      </c>
      <c r="BF250" s="91">
        <v>5</v>
      </c>
      <c r="BG250" s="91">
        <v>7.5</v>
      </c>
      <c r="BH250" s="91">
        <v>2.5</v>
      </c>
      <c r="BI250" s="91">
        <v>2</v>
      </c>
      <c r="BJ250" s="92"/>
      <c r="BL250" s="93">
        <f t="shared" si="120"/>
        <v>2.7</v>
      </c>
      <c r="BM250" s="91">
        <v>0</v>
      </c>
      <c r="BN250" s="91">
        <v>5</v>
      </c>
      <c r="BO250" s="91">
        <v>6.5</v>
      </c>
      <c r="BP250" s="91">
        <v>2</v>
      </c>
      <c r="BQ250" s="91">
        <v>0</v>
      </c>
      <c r="BR250" s="92"/>
      <c r="BT250" s="93">
        <f t="shared" si="121"/>
        <v>3.375</v>
      </c>
      <c r="BU250" s="91">
        <v>0</v>
      </c>
      <c r="BV250" s="91">
        <v>2.5</v>
      </c>
      <c r="BW250" s="91">
        <v>2.5</v>
      </c>
      <c r="BX250" s="91">
        <v>8.5</v>
      </c>
      <c r="BZ250" s="92"/>
      <c r="CB250" s="93">
        <f t="shared" si="122"/>
        <v>10.3</v>
      </c>
      <c r="CC250" s="91">
        <v>0</v>
      </c>
      <c r="CD250" s="91">
        <v>5.5</v>
      </c>
      <c r="CE250" s="91">
        <v>2</v>
      </c>
      <c r="CF250" s="91">
        <v>18</v>
      </c>
      <c r="CG250" s="91">
        <v>26</v>
      </c>
      <c r="CJ250" s="93">
        <f t="shared" si="123"/>
        <v>7.125</v>
      </c>
      <c r="CL250" s="91">
        <v>22</v>
      </c>
      <c r="CM250" s="91">
        <v>4.5</v>
      </c>
      <c r="CN250" s="91">
        <v>2</v>
      </c>
      <c r="CO250" s="91">
        <v>0</v>
      </c>
      <c r="CR250" s="93">
        <f t="shared" si="124"/>
        <v>5.0999999999999996</v>
      </c>
      <c r="CS250" s="91">
        <v>0</v>
      </c>
      <c r="CT250" s="91">
        <v>14</v>
      </c>
      <c r="CU250" s="91">
        <v>7.5</v>
      </c>
      <c r="CV250" s="91">
        <v>1.5</v>
      </c>
      <c r="CW250" s="91">
        <v>2.5</v>
      </c>
      <c r="CZ250" s="93">
        <f t="shared" si="125"/>
        <v>5.6</v>
      </c>
      <c r="DA250" s="91">
        <v>0</v>
      </c>
      <c r="DB250" s="91">
        <v>19</v>
      </c>
      <c r="DC250" s="91">
        <v>0</v>
      </c>
      <c r="DD250" s="91">
        <v>9</v>
      </c>
      <c r="DE250" s="91">
        <v>0</v>
      </c>
      <c r="DH250" s="93">
        <f t="shared" si="126"/>
        <v>8.4</v>
      </c>
      <c r="DI250" s="91">
        <v>0</v>
      </c>
      <c r="DJ250" s="91">
        <v>22.5</v>
      </c>
      <c r="DK250" s="91">
        <v>0.5</v>
      </c>
      <c r="DL250" s="91">
        <v>5.5</v>
      </c>
      <c r="DM250" s="91">
        <v>13.5</v>
      </c>
    </row>
    <row r="251" spans="3:117">
      <c r="C251" s="92">
        <f t="shared" si="127"/>
        <v>45907</v>
      </c>
      <c r="D251" s="93">
        <f t="shared" si="96"/>
        <v>16.5</v>
      </c>
      <c r="E251" s="93">
        <f t="shared" si="97"/>
        <v>16.5</v>
      </c>
      <c r="F251" s="93">
        <f t="shared" si="97"/>
        <v>16.5</v>
      </c>
      <c r="G251" s="93" t="str">
        <f t="shared" si="97"/>
        <v/>
      </c>
      <c r="H251" s="93" t="str">
        <f t="shared" si="97"/>
        <v/>
      </c>
      <c r="I251" s="93" t="str">
        <f t="shared" si="97"/>
        <v/>
      </c>
      <c r="J251" s="93" t="str">
        <f t="shared" si="97"/>
        <v/>
      </c>
      <c r="K251" s="93" t="str">
        <f t="shared" si="97"/>
        <v/>
      </c>
      <c r="L251" s="93" t="str">
        <f t="shared" si="98"/>
        <v/>
      </c>
      <c r="M251" s="93" t="str">
        <f t="shared" si="99"/>
        <v/>
      </c>
      <c r="N251" s="93">
        <f t="shared" si="100"/>
        <v>2</v>
      </c>
      <c r="O251" s="93" t="str">
        <f t="shared" si="101"/>
        <v/>
      </c>
      <c r="P251" s="93" t="str">
        <f t="shared" si="102"/>
        <v/>
      </c>
      <c r="Q251" s="93" t="str">
        <f t="shared" si="103"/>
        <v/>
      </c>
      <c r="R251" s="93" t="str">
        <f t="shared" si="104"/>
        <v/>
      </c>
      <c r="S251" s="93">
        <f t="shared" si="105"/>
        <v>2</v>
      </c>
      <c r="T251" s="91">
        <f t="shared" si="106"/>
        <v>4.3808800852329341e-002</v>
      </c>
      <c r="AB251" s="93">
        <f t="shared" si="107"/>
        <v>6.5</v>
      </c>
      <c r="AC251" s="93">
        <f t="shared" si="108"/>
        <v>10.5</v>
      </c>
      <c r="AD251" s="93">
        <f t="shared" si="109"/>
        <v>8.8000000000000007</v>
      </c>
      <c r="AE251" s="93">
        <f t="shared" si="110"/>
        <v>18.399999999999999</v>
      </c>
      <c r="AF251" s="93">
        <f t="shared" si="111"/>
        <v>4.375</v>
      </c>
      <c r="AG251" s="93">
        <f t="shared" si="112"/>
        <v>10.199999999999999</v>
      </c>
      <c r="AH251" s="93">
        <f t="shared" si="113"/>
        <v>16.5</v>
      </c>
      <c r="AI251" s="93">
        <f t="shared" si="114"/>
        <v>13.9</v>
      </c>
      <c r="AJ251" s="93">
        <f t="shared" si="115"/>
        <v>9.1</v>
      </c>
      <c r="AK251" s="93">
        <f t="shared" si="116"/>
        <v>10.9</v>
      </c>
      <c r="AN251" s="93">
        <f t="shared" si="117"/>
        <v>6.5</v>
      </c>
      <c r="AO251" s="91">
        <v>0</v>
      </c>
      <c r="AP251" s="91">
        <v>6.5</v>
      </c>
      <c r="AQ251" s="91">
        <v>10</v>
      </c>
      <c r="AR251" s="91">
        <v>0</v>
      </c>
      <c r="AS251" s="91">
        <v>16</v>
      </c>
      <c r="AT251" s="92"/>
      <c r="AV251" s="93">
        <f t="shared" si="118"/>
        <v>10.5</v>
      </c>
      <c r="AW251" s="91">
        <v>0</v>
      </c>
      <c r="AX251" s="91">
        <v>8.5</v>
      </c>
      <c r="AY251" s="91">
        <v>25</v>
      </c>
      <c r="AZ251" s="91">
        <v>0</v>
      </c>
      <c r="BA251" s="91">
        <v>19</v>
      </c>
      <c r="BB251" s="92"/>
      <c r="BD251" s="93">
        <f t="shared" si="119"/>
        <v>8.8000000000000007</v>
      </c>
      <c r="BE251" s="91">
        <v>0</v>
      </c>
      <c r="BF251" s="91">
        <v>8</v>
      </c>
      <c r="BG251" s="91">
        <v>26</v>
      </c>
      <c r="BH251" s="91">
        <v>0</v>
      </c>
      <c r="BI251" s="91">
        <v>10</v>
      </c>
      <c r="BJ251" s="92"/>
      <c r="BL251" s="93">
        <f t="shared" si="120"/>
        <v>18.399999999999999</v>
      </c>
      <c r="BM251" s="91">
        <v>0</v>
      </c>
      <c r="BN251" s="91">
        <v>4</v>
      </c>
      <c r="BO251" s="91">
        <v>40.5</v>
      </c>
      <c r="BP251" s="91">
        <v>0</v>
      </c>
      <c r="BQ251" s="91">
        <v>47.5</v>
      </c>
      <c r="BR251" s="92"/>
      <c r="BT251" s="93">
        <f t="shared" si="121"/>
        <v>4.375</v>
      </c>
      <c r="BU251" s="91">
        <v>0</v>
      </c>
      <c r="BV251" s="91">
        <v>0.5</v>
      </c>
      <c r="BW251" s="91">
        <v>16.5</v>
      </c>
      <c r="BX251" s="91">
        <v>0.5</v>
      </c>
      <c r="BZ251" s="92"/>
      <c r="CB251" s="93">
        <f t="shared" si="122"/>
        <v>10.199999999999999</v>
      </c>
      <c r="CC251" s="91">
        <v>0</v>
      </c>
      <c r="CD251" s="91">
        <v>1</v>
      </c>
      <c r="CE251" s="91">
        <v>23.5</v>
      </c>
      <c r="CF251" s="91">
        <v>0</v>
      </c>
      <c r="CG251" s="91">
        <v>26.5</v>
      </c>
      <c r="CJ251" s="93">
        <f t="shared" si="123"/>
        <v>16.5</v>
      </c>
      <c r="CL251" s="91">
        <v>2</v>
      </c>
      <c r="CM251" s="91">
        <v>41.5</v>
      </c>
      <c r="CN251" s="91">
        <v>0</v>
      </c>
      <c r="CO251" s="91">
        <v>22.5</v>
      </c>
      <c r="CR251" s="93">
        <f t="shared" si="124"/>
        <v>13.9</v>
      </c>
      <c r="CS251" s="91">
        <v>0</v>
      </c>
      <c r="CT251" s="91">
        <v>14.5</v>
      </c>
      <c r="CU251" s="91">
        <v>25.5</v>
      </c>
      <c r="CV251" s="91">
        <v>0</v>
      </c>
      <c r="CW251" s="91">
        <v>29.5</v>
      </c>
      <c r="CZ251" s="93">
        <f t="shared" si="125"/>
        <v>9.1</v>
      </c>
      <c r="DA251" s="91">
        <v>0</v>
      </c>
      <c r="DB251" s="91">
        <v>1</v>
      </c>
      <c r="DC251" s="91">
        <v>8.5</v>
      </c>
      <c r="DD251" s="91">
        <v>0</v>
      </c>
      <c r="DE251" s="91">
        <v>36</v>
      </c>
      <c r="DH251" s="93">
        <f t="shared" si="126"/>
        <v>10.9</v>
      </c>
      <c r="DI251" s="91">
        <v>0</v>
      </c>
      <c r="DJ251" s="91">
        <v>1</v>
      </c>
      <c r="DK251" s="91">
        <v>32</v>
      </c>
      <c r="DL251" s="91">
        <v>0</v>
      </c>
      <c r="DM251" s="91">
        <v>21.5</v>
      </c>
    </row>
    <row r="252" spans="3:117">
      <c r="C252" s="92">
        <f t="shared" si="127"/>
        <v>45908</v>
      </c>
      <c r="D252" s="93">
        <f t="shared" si="96"/>
        <v>28.875</v>
      </c>
      <c r="E252" s="93">
        <f t="shared" si="97"/>
        <v>28.875</v>
      </c>
      <c r="F252" s="93">
        <f t="shared" si="97"/>
        <v>28.875</v>
      </c>
      <c r="G252" s="93">
        <f t="shared" si="97"/>
        <v>28.875</v>
      </c>
      <c r="H252" s="93" t="str">
        <f t="shared" si="97"/>
        <v/>
      </c>
      <c r="I252" s="93" t="str">
        <f t="shared" si="97"/>
        <v/>
      </c>
      <c r="J252" s="93" t="str">
        <f t="shared" si="97"/>
        <v/>
      </c>
      <c r="K252" s="93" t="str">
        <f t="shared" si="97"/>
        <v/>
      </c>
      <c r="L252" s="93" t="str">
        <f t="shared" si="98"/>
        <v/>
      </c>
      <c r="M252" s="93" t="str">
        <f t="shared" si="99"/>
        <v/>
      </c>
      <c r="N252" s="93" t="str">
        <f t="shared" si="100"/>
        <v/>
      </c>
      <c r="O252" s="93">
        <f t="shared" si="101"/>
        <v>3</v>
      </c>
      <c r="P252" s="93" t="str">
        <f t="shared" si="102"/>
        <v/>
      </c>
      <c r="Q252" s="93" t="str">
        <f t="shared" si="103"/>
        <v/>
      </c>
      <c r="R252" s="93" t="str">
        <f t="shared" si="104"/>
        <v/>
      </c>
      <c r="S252" s="93">
        <f t="shared" si="105"/>
        <v>3</v>
      </c>
      <c r="T252" s="91">
        <f t="shared" si="106"/>
        <v>6.7001695421209581e-002</v>
      </c>
      <c r="AB252" s="93">
        <f t="shared" si="107"/>
        <v>13.4</v>
      </c>
      <c r="AC252" s="93">
        <f t="shared" si="108"/>
        <v>20.100000000000001</v>
      </c>
      <c r="AD252" s="93">
        <f t="shared" si="109"/>
        <v>23.1</v>
      </c>
      <c r="AE252" s="93">
        <f t="shared" si="110"/>
        <v>22.3</v>
      </c>
      <c r="AF252" s="93">
        <f t="shared" si="111"/>
        <v>21.25</v>
      </c>
      <c r="AG252" s="93">
        <f t="shared" si="112"/>
        <v>31.2</v>
      </c>
      <c r="AH252" s="93">
        <f t="shared" si="113"/>
        <v>28.875</v>
      </c>
      <c r="AI252" s="93">
        <f t="shared" si="114"/>
        <v>20.3</v>
      </c>
      <c r="AJ252" s="93">
        <f t="shared" si="115"/>
        <v>23.1</v>
      </c>
      <c r="AK252" s="93">
        <f t="shared" si="116"/>
        <v>15</v>
      </c>
      <c r="AN252" s="93">
        <f t="shared" si="117"/>
        <v>13.4</v>
      </c>
      <c r="AO252" s="91">
        <v>0</v>
      </c>
      <c r="AP252" s="91">
        <v>43.5</v>
      </c>
      <c r="AQ252" s="91">
        <v>6.5</v>
      </c>
      <c r="AR252" s="91">
        <v>0</v>
      </c>
      <c r="AS252" s="91">
        <v>17</v>
      </c>
      <c r="AT252" s="92"/>
      <c r="AV252" s="93">
        <f t="shared" si="118"/>
        <v>20.100000000000001</v>
      </c>
      <c r="AW252" s="91">
        <v>0</v>
      </c>
      <c r="AX252" s="91">
        <v>36.5</v>
      </c>
      <c r="AY252" s="91">
        <v>7</v>
      </c>
      <c r="AZ252" s="91">
        <v>0</v>
      </c>
      <c r="BA252" s="91">
        <v>57</v>
      </c>
      <c r="BB252" s="92"/>
      <c r="BD252" s="93">
        <f t="shared" si="119"/>
        <v>23.1</v>
      </c>
      <c r="BE252" s="91">
        <v>0</v>
      </c>
      <c r="BF252" s="91">
        <v>35.5</v>
      </c>
      <c r="BG252" s="91">
        <v>43.5</v>
      </c>
      <c r="BH252" s="91">
        <v>0</v>
      </c>
      <c r="BI252" s="91">
        <v>36.5</v>
      </c>
      <c r="BJ252" s="92"/>
      <c r="BL252" s="93">
        <f t="shared" si="120"/>
        <v>22.3</v>
      </c>
      <c r="BM252" s="91">
        <v>0</v>
      </c>
      <c r="BN252" s="91">
        <v>35.5</v>
      </c>
      <c r="BO252" s="91">
        <v>35.5</v>
      </c>
      <c r="BP252" s="91">
        <v>0</v>
      </c>
      <c r="BQ252" s="91">
        <v>40.5</v>
      </c>
      <c r="BR252" s="92"/>
      <c r="BT252" s="93">
        <f t="shared" si="121"/>
        <v>21.25</v>
      </c>
      <c r="BU252" s="91">
        <v>0</v>
      </c>
      <c r="BV252" s="91">
        <v>35.5</v>
      </c>
      <c r="BW252" s="91">
        <v>47</v>
      </c>
      <c r="BX252" s="91">
        <v>2.5</v>
      </c>
      <c r="BZ252" s="92"/>
      <c r="CB252" s="93">
        <f t="shared" si="122"/>
        <v>31.2</v>
      </c>
      <c r="CC252" s="91">
        <v>0</v>
      </c>
      <c r="CD252" s="91">
        <v>30.5</v>
      </c>
      <c r="CE252" s="91">
        <v>27</v>
      </c>
      <c r="CF252" s="91">
        <v>3</v>
      </c>
      <c r="CG252" s="91">
        <v>95.5</v>
      </c>
      <c r="CJ252" s="93">
        <f t="shared" si="123"/>
        <v>28.875</v>
      </c>
      <c r="CL252" s="91">
        <v>34.5</v>
      </c>
      <c r="CM252" s="91">
        <v>58.5</v>
      </c>
      <c r="CN252" s="91">
        <v>0</v>
      </c>
      <c r="CO252" s="91">
        <v>22.5</v>
      </c>
      <c r="CR252" s="93">
        <f t="shared" si="124"/>
        <v>20.3</v>
      </c>
      <c r="CS252" s="91">
        <v>0</v>
      </c>
      <c r="CT252" s="91">
        <v>36.5</v>
      </c>
      <c r="CU252" s="91">
        <v>55.5</v>
      </c>
      <c r="CV252" s="91">
        <v>0</v>
      </c>
      <c r="CW252" s="91">
        <v>9.5</v>
      </c>
      <c r="CZ252" s="93">
        <f t="shared" si="125"/>
        <v>23.1</v>
      </c>
      <c r="DA252" s="91">
        <v>0</v>
      </c>
      <c r="DB252" s="91">
        <v>23.5</v>
      </c>
      <c r="DC252" s="91">
        <v>59</v>
      </c>
      <c r="DD252" s="91">
        <v>0</v>
      </c>
      <c r="DE252" s="91">
        <v>33</v>
      </c>
      <c r="DH252" s="93">
        <f t="shared" si="126"/>
        <v>15</v>
      </c>
      <c r="DI252" s="91">
        <v>0</v>
      </c>
      <c r="DJ252" s="91">
        <v>20.5</v>
      </c>
      <c r="DK252" s="91">
        <v>14</v>
      </c>
      <c r="DL252" s="91">
        <v>0</v>
      </c>
      <c r="DM252" s="91">
        <v>40.5</v>
      </c>
    </row>
    <row r="253" spans="3:117">
      <c r="C253" s="92">
        <f t="shared" si="127"/>
        <v>45909</v>
      </c>
      <c r="D253" s="93">
        <f t="shared" si="96"/>
        <v>12</v>
      </c>
      <c r="E253" s="93">
        <f t="shared" si="97"/>
        <v>12</v>
      </c>
      <c r="F253" s="93">
        <f t="shared" si="97"/>
        <v>12</v>
      </c>
      <c r="G253" s="93" t="str">
        <f t="shared" si="97"/>
        <v/>
      </c>
      <c r="H253" s="93" t="str">
        <f t="shared" si="97"/>
        <v/>
      </c>
      <c r="I253" s="93" t="str">
        <f t="shared" si="97"/>
        <v/>
      </c>
      <c r="J253" s="93" t="str">
        <f t="shared" si="97"/>
        <v/>
      </c>
      <c r="K253" s="93" t="str">
        <f t="shared" si="97"/>
        <v/>
      </c>
      <c r="L253" s="93" t="str">
        <f t="shared" si="98"/>
        <v/>
      </c>
      <c r="M253" s="93" t="str">
        <f t="shared" si="99"/>
        <v/>
      </c>
      <c r="N253" s="93">
        <f t="shared" si="100"/>
        <v>2</v>
      </c>
      <c r="O253" s="93" t="str">
        <f t="shared" si="101"/>
        <v/>
      </c>
      <c r="P253" s="93" t="str">
        <f t="shared" si="102"/>
        <v/>
      </c>
      <c r="Q253" s="93" t="str">
        <f t="shared" si="103"/>
        <v/>
      </c>
      <c r="R253" s="93" t="str">
        <f t="shared" si="104"/>
        <v/>
      </c>
      <c r="S253" s="93">
        <f t="shared" si="105"/>
        <v>2</v>
      </c>
      <c r="T253" s="91">
        <f t="shared" si="106"/>
        <v>4.3808800852329341e-002</v>
      </c>
      <c r="AB253" s="93">
        <f t="shared" si="107"/>
        <v>16.8</v>
      </c>
      <c r="AC253" s="93">
        <f t="shared" si="108"/>
        <v>11.1</v>
      </c>
      <c r="AD253" s="93">
        <f t="shared" si="109"/>
        <v>10.1</v>
      </c>
      <c r="AE253" s="93">
        <f t="shared" si="110"/>
        <v>11.7</v>
      </c>
      <c r="AF253" s="93">
        <f t="shared" si="111"/>
        <v>17.5</v>
      </c>
      <c r="AG253" s="93">
        <f t="shared" si="112"/>
        <v>23.7</v>
      </c>
      <c r="AH253" s="93">
        <f t="shared" si="113"/>
        <v>12</v>
      </c>
      <c r="AI253" s="93">
        <f t="shared" si="114"/>
        <v>14.2</v>
      </c>
      <c r="AJ253" s="93">
        <f t="shared" si="115"/>
        <v>4.4000000000000004</v>
      </c>
      <c r="AK253" s="93">
        <f t="shared" si="116"/>
        <v>13.2</v>
      </c>
      <c r="AN253" s="93">
        <f t="shared" si="117"/>
        <v>16.8</v>
      </c>
      <c r="AO253" s="91">
        <v>0</v>
      </c>
      <c r="AP253" s="91">
        <v>0</v>
      </c>
      <c r="AQ253" s="91">
        <v>0</v>
      </c>
      <c r="AR253" s="91">
        <v>52</v>
      </c>
      <c r="AS253" s="91">
        <v>32</v>
      </c>
      <c r="AT253" s="92"/>
      <c r="AV253" s="93">
        <f t="shared" si="118"/>
        <v>11.1</v>
      </c>
      <c r="AW253" s="91">
        <v>0</v>
      </c>
      <c r="AX253" s="91">
        <v>1.5</v>
      </c>
      <c r="AY253" s="91">
        <v>2.5</v>
      </c>
      <c r="AZ253" s="91">
        <v>41.5</v>
      </c>
      <c r="BA253" s="91">
        <v>10</v>
      </c>
      <c r="BB253" s="92"/>
      <c r="BD253" s="93">
        <f t="shared" si="119"/>
        <v>10.1</v>
      </c>
      <c r="BE253" s="91">
        <v>0</v>
      </c>
      <c r="BF253" s="91">
        <v>1</v>
      </c>
      <c r="BG253" s="91">
        <v>1</v>
      </c>
      <c r="BH253" s="91">
        <v>32</v>
      </c>
      <c r="BI253" s="91">
        <v>16.5</v>
      </c>
      <c r="BJ253" s="92"/>
      <c r="BL253" s="93">
        <f t="shared" si="120"/>
        <v>11.7</v>
      </c>
      <c r="BM253" s="91">
        <v>0</v>
      </c>
      <c r="BN253" s="91">
        <v>1.5</v>
      </c>
      <c r="BO253" s="91">
        <v>0</v>
      </c>
      <c r="BP253" s="91">
        <v>33</v>
      </c>
      <c r="BQ253" s="91">
        <v>24</v>
      </c>
      <c r="BR253" s="92"/>
      <c r="BT253" s="93">
        <f t="shared" si="121"/>
        <v>17.5</v>
      </c>
      <c r="BU253" s="91">
        <v>0</v>
      </c>
      <c r="BV253" s="91">
        <v>10.5</v>
      </c>
      <c r="BW253" s="91">
        <v>10</v>
      </c>
      <c r="BX253" s="91">
        <v>49.5</v>
      </c>
      <c r="BZ253" s="92"/>
      <c r="CB253" s="93">
        <f t="shared" si="122"/>
        <v>23.7</v>
      </c>
      <c r="CC253" s="91">
        <v>0</v>
      </c>
      <c r="CD253" s="91">
        <v>5.5</v>
      </c>
      <c r="CE253" s="91">
        <v>59.5</v>
      </c>
      <c r="CF253" s="91">
        <v>39.5</v>
      </c>
      <c r="CG253" s="91">
        <v>14</v>
      </c>
      <c r="CJ253" s="93">
        <f t="shared" si="123"/>
        <v>12</v>
      </c>
      <c r="CL253" s="91">
        <v>10</v>
      </c>
      <c r="CM253" s="91">
        <v>0</v>
      </c>
      <c r="CN253" s="91">
        <v>32.5</v>
      </c>
      <c r="CO253" s="91">
        <v>5.5</v>
      </c>
      <c r="CR253" s="93">
        <f t="shared" si="124"/>
        <v>14.2</v>
      </c>
      <c r="CS253" s="91">
        <v>0</v>
      </c>
      <c r="CT253" s="91">
        <v>15.5</v>
      </c>
      <c r="CU253" s="91">
        <v>0</v>
      </c>
      <c r="CV253" s="91">
        <v>48</v>
      </c>
      <c r="CW253" s="91">
        <v>7.5</v>
      </c>
      <c r="CZ253" s="93">
        <f t="shared" si="125"/>
        <v>4.4000000000000004</v>
      </c>
      <c r="DA253" s="91">
        <v>0</v>
      </c>
      <c r="DB253" s="91">
        <v>6</v>
      </c>
      <c r="DC253" s="91">
        <v>0</v>
      </c>
      <c r="DD253" s="91">
        <v>15</v>
      </c>
      <c r="DE253" s="91">
        <v>1</v>
      </c>
      <c r="DH253" s="93">
        <f t="shared" si="126"/>
        <v>13.2</v>
      </c>
      <c r="DI253" s="91">
        <v>0</v>
      </c>
      <c r="DJ253" s="91">
        <v>10</v>
      </c>
      <c r="DK253" s="91">
        <v>12.5</v>
      </c>
      <c r="DL253" s="91">
        <v>39</v>
      </c>
      <c r="DM253" s="91">
        <v>4.5</v>
      </c>
    </row>
    <row r="254" spans="3:117">
      <c r="C254" s="92">
        <f t="shared" si="127"/>
        <v>45910</v>
      </c>
      <c r="D254" s="93">
        <f t="shared" si="96"/>
        <v>1.625</v>
      </c>
      <c r="E254" s="93">
        <f t="shared" si="97"/>
        <v>1.625</v>
      </c>
      <c r="F254" s="93" t="str">
        <f t="shared" si="97"/>
        <v/>
      </c>
      <c r="G254" s="93" t="str">
        <f t="shared" si="97"/>
        <v/>
      </c>
      <c r="H254" s="93" t="str">
        <f t="shared" si="97"/>
        <v/>
      </c>
      <c r="I254" s="93" t="str">
        <f t="shared" si="97"/>
        <v/>
      </c>
      <c r="J254" s="93" t="str">
        <f t="shared" si="97"/>
        <v/>
      </c>
      <c r="K254" s="93" t="str">
        <f t="shared" si="97"/>
        <v/>
      </c>
      <c r="L254" s="93" t="str">
        <f t="shared" si="98"/>
        <v/>
      </c>
      <c r="M254" s="93">
        <f t="shared" si="99"/>
        <v>1</v>
      </c>
      <c r="N254" s="93" t="str">
        <f t="shared" si="100"/>
        <v/>
      </c>
      <c r="O254" s="93" t="str">
        <f t="shared" si="101"/>
        <v/>
      </c>
      <c r="P254" s="93" t="str">
        <f t="shared" si="102"/>
        <v/>
      </c>
      <c r="Q254" s="93" t="str">
        <f t="shared" si="103"/>
        <v/>
      </c>
      <c r="R254" s="93" t="str">
        <f t="shared" si="104"/>
        <v/>
      </c>
      <c r="S254" s="93">
        <f t="shared" si="105"/>
        <v>1</v>
      </c>
      <c r="T254" s="91">
        <f t="shared" si="106"/>
        <v>0</v>
      </c>
      <c r="AB254" s="93">
        <f t="shared" si="107"/>
        <v>0.2</v>
      </c>
      <c r="AC254" s="93">
        <f t="shared" si="108"/>
        <v>1.2</v>
      </c>
      <c r="AD254" s="93">
        <f t="shared" si="109"/>
        <v>0.4</v>
      </c>
      <c r="AE254" s="93">
        <f t="shared" si="110"/>
        <v>0.5</v>
      </c>
      <c r="AF254" s="93">
        <f t="shared" si="111"/>
        <v>1</v>
      </c>
      <c r="AG254" s="93">
        <f t="shared" si="112"/>
        <v>8.3000000000000007</v>
      </c>
      <c r="AH254" s="93">
        <f t="shared" si="113"/>
        <v>1.625</v>
      </c>
      <c r="AI254" s="93">
        <f t="shared" si="114"/>
        <v>0.6</v>
      </c>
      <c r="AJ254" s="93">
        <f t="shared" si="115"/>
        <v>1.6</v>
      </c>
      <c r="AK254" s="93">
        <f t="shared" si="116"/>
        <v>4.5</v>
      </c>
      <c r="AN254" s="93">
        <f t="shared" si="117"/>
        <v>0.2</v>
      </c>
      <c r="AO254" s="91">
        <v>0</v>
      </c>
      <c r="AP254" s="91">
        <v>0</v>
      </c>
      <c r="AQ254" s="91">
        <v>0</v>
      </c>
      <c r="AR254" s="91">
        <v>0</v>
      </c>
      <c r="AS254" s="91">
        <v>1</v>
      </c>
      <c r="AT254" s="92"/>
      <c r="AV254" s="93">
        <f t="shared" si="118"/>
        <v>1.2</v>
      </c>
      <c r="AW254" s="91">
        <v>0</v>
      </c>
      <c r="AX254" s="91">
        <v>0</v>
      </c>
      <c r="AY254" s="91">
        <v>1</v>
      </c>
      <c r="AZ254" s="91">
        <v>0</v>
      </c>
      <c r="BA254" s="91">
        <v>5</v>
      </c>
      <c r="BB254" s="92"/>
      <c r="BD254" s="93">
        <f t="shared" si="119"/>
        <v>0.4</v>
      </c>
      <c r="BE254" s="91">
        <v>0</v>
      </c>
      <c r="BF254" s="91">
        <v>0</v>
      </c>
      <c r="BG254" s="91">
        <v>0</v>
      </c>
      <c r="BH254" s="91">
        <v>0</v>
      </c>
      <c r="BI254" s="91">
        <v>2</v>
      </c>
      <c r="BJ254" s="92"/>
      <c r="BL254" s="93">
        <f t="shared" si="120"/>
        <v>0.5</v>
      </c>
      <c r="BM254" s="91">
        <v>0</v>
      </c>
      <c r="BN254" s="91">
        <v>0</v>
      </c>
      <c r="BO254" s="91">
        <v>1</v>
      </c>
      <c r="BP254" s="91">
        <v>0</v>
      </c>
      <c r="BQ254" s="91">
        <v>1.5</v>
      </c>
      <c r="BR254" s="92"/>
      <c r="BT254" s="93">
        <f t="shared" si="121"/>
        <v>1</v>
      </c>
      <c r="BU254" s="91">
        <v>1</v>
      </c>
      <c r="BV254" s="91">
        <v>2.5</v>
      </c>
      <c r="BW254" s="91">
        <v>0.5</v>
      </c>
      <c r="BX254" s="91">
        <v>0</v>
      </c>
      <c r="BZ254" s="92"/>
      <c r="CB254" s="93">
        <f t="shared" si="122"/>
        <v>8.3000000000000007</v>
      </c>
      <c r="CC254" s="91">
        <v>14</v>
      </c>
      <c r="CD254" s="91">
        <v>13.5</v>
      </c>
      <c r="CE254" s="91">
        <v>3.5</v>
      </c>
      <c r="CF254" s="91">
        <v>0</v>
      </c>
      <c r="CG254" s="91">
        <v>10.5</v>
      </c>
      <c r="CJ254" s="93">
        <f t="shared" si="123"/>
        <v>1.625</v>
      </c>
      <c r="CL254" s="91">
        <v>3</v>
      </c>
      <c r="CM254" s="91">
        <v>0</v>
      </c>
      <c r="CN254" s="91">
        <v>0</v>
      </c>
      <c r="CO254" s="91">
        <v>3.5</v>
      </c>
      <c r="CR254" s="93">
        <f t="shared" si="124"/>
        <v>0.6</v>
      </c>
      <c r="CS254" s="91">
        <v>0.5</v>
      </c>
      <c r="CT254" s="91">
        <v>1.5</v>
      </c>
      <c r="CU254" s="91">
        <v>0</v>
      </c>
      <c r="CV254" s="91">
        <v>0</v>
      </c>
      <c r="CW254" s="91">
        <v>1</v>
      </c>
      <c r="CZ254" s="93">
        <f t="shared" si="125"/>
        <v>1.6</v>
      </c>
      <c r="DA254" s="91">
        <v>3</v>
      </c>
      <c r="DB254" s="91">
        <v>0</v>
      </c>
      <c r="DC254" s="91">
        <v>0.5</v>
      </c>
      <c r="DD254" s="91">
        <v>0</v>
      </c>
      <c r="DE254" s="91">
        <v>4.5</v>
      </c>
      <c r="DH254" s="93">
        <f t="shared" si="126"/>
        <v>4.5</v>
      </c>
      <c r="DI254" s="91">
        <v>0.5</v>
      </c>
      <c r="DJ254" s="91">
        <v>0</v>
      </c>
      <c r="DK254" s="91">
        <v>0</v>
      </c>
      <c r="DL254" s="91">
        <v>0</v>
      </c>
      <c r="DM254" s="91">
        <v>22</v>
      </c>
    </row>
    <row r="255" spans="3:117">
      <c r="C255" s="92">
        <f t="shared" si="127"/>
        <v>45911</v>
      </c>
      <c r="D255" s="93">
        <f t="shared" si="96"/>
        <v>4.5</v>
      </c>
      <c r="E255" s="93">
        <f t="shared" si="97"/>
        <v>4.5</v>
      </c>
      <c r="F255" s="93" t="str">
        <f t="shared" si="97"/>
        <v/>
      </c>
      <c r="G255" s="93" t="str">
        <f t="shared" si="97"/>
        <v/>
      </c>
      <c r="H255" s="93" t="str">
        <f t="shared" si="97"/>
        <v/>
      </c>
      <c r="I255" s="93" t="str">
        <f t="shared" si="97"/>
        <v/>
      </c>
      <c r="J255" s="93" t="str">
        <f t="shared" si="97"/>
        <v/>
      </c>
      <c r="K255" s="93" t="str">
        <f t="shared" si="97"/>
        <v/>
      </c>
      <c r="L255" s="93" t="str">
        <f t="shared" si="98"/>
        <v/>
      </c>
      <c r="M255" s="93">
        <f t="shared" si="99"/>
        <v>1</v>
      </c>
      <c r="N255" s="93" t="str">
        <f t="shared" si="100"/>
        <v/>
      </c>
      <c r="O255" s="93" t="str">
        <f t="shared" si="101"/>
        <v/>
      </c>
      <c r="P255" s="93" t="str">
        <f t="shared" si="102"/>
        <v/>
      </c>
      <c r="Q255" s="93" t="str">
        <f t="shared" si="103"/>
        <v/>
      </c>
      <c r="R255" s="93" t="str">
        <f t="shared" si="104"/>
        <v/>
      </c>
      <c r="S255" s="93">
        <f t="shared" si="105"/>
        <v>1</v>
      </c>
      <c r="T255" s="91">
        <f t="shared" si="106"/>
        <v>0</v>
      </c>
      <c r="AB255" s="93">
        <f t="shared" si="107"/>
        <v>0</v>
      </c>
      <c r="AC255" s="93">
        <f t="shared" si="108"/>
        <v>10.5</v>
      </c>
      <c r="AD255" s="93">
        <f t="shared" si="109"/>
        <v>0.5</v>
      </c>
      <c r="AE255" s="93">
        <f t="shared" si="110"/>
        <v>1.1000000000000001</v>
      </c>
      <c r="AF255" s="93">
        <f t="shared" si="111"/>
        <v>3</v>
      </c>
      <c r="AG255" s="93">
        <f t="shared" si="112"/>
        <v>5.8</v>
      </c>
      <c r="AH255" s="93">
        <f t="shared" si="113"/>
        <v>4.5</v>
      </c>
      <c r="AI255" s="93">
        <f t="shared" si="114"/>
        <v>3.2</v>
      </c>
      <c r="AJ255" s="93">
        <f t="shared" si="115"/>
        <v>3.9</v>
      </c>
      <c r="AK255" s="93">
        <f t="shared" si="116"/>
        <v>3.9</v>
      </c>
      <c r="AN255" s="93">
        <f t="shared" si="117"/>
        <v>0</v>
      </c>
      <c r="AO255" s="91">
        <v>0</v>
      </c>
      <c r="AP255" s="91">
        <v>0</v>
      </c>
      <c r="AQ255" s="91">
        <v>0</v>
      </c>
      <c r="AR255" s="91">
        <v>0</v>
      </c>
      <c r="AS255" s="91">
        <v>0</v>
      </c>
      <c r="AT255" s="92"/>
      <c r="AV255" s="93">
        <f t="shared" si="118"/>
        <v>10.5</v>
      </c>
      <c r="AW255" s="91">
        <v>36.5</v>
      </c>
      <c r="AX255" s="91">
        <v>14.5</v>
      </c>
      <c r="AY255" s="91">
        <v>0</v>
      </c>
      <c r="AZ255" s="91">
        <v>0</v>
      </c>
      <c r="BA255" s="91">
        <v>1.5</v>
      </c>
      <c r="BB255" s="92"/>
      <c r="BD255" s="93">
        <f t="shared" si="119"/>
        <v>0.5</v>
      </c>
      <c r="BE255" s="91">
        <v>0</v>
      </c>
      <c r="BF255" s="91">
        <v>0.5</v>
      </c>
      <c r="BG255" s="91">
        <v>0</v>
      </c>
      <c r="BH255" s="91">
        <v>0</v>
      </c>
      <c r="BI255" s="91">
        <v>2</v>
      </c>
      <c r="BJ255" s="92"/>
      <c r="BL255" s="93">
        <f t="shared" si="120"/>
        <v>1.1000000000000001</v>
      </c>
      <c r="BM255" s="91">
        <v>0</v>
      </c>
      <c r="BN255" s="91">
        <v>2.5</v>
      </c>
      <c r="BO255" s="91">
        <v>0</v>
      </c>
      <c r="BP255" s="91">
        <v>0</v>
      </c>
      <c r="BQ255" s="91">
        <v>3</v>
      </c>
      <c r="BR255" s="92"/>
      <c r="BT255" s="93">
        <f t="shared" si="121"/>
        <v>3</v>
      </c>
      <c r="BU255" s="91">
        <v>1.5</v>
      </c>
      <c r="BV255" s="91">
        <v>9.5</v>
      </c>
      <c r="BW255" s="91">
        <v>0</v>
      </c>
      <c r="BX255" s="91">
        <v>1</v>
      </c>
      <c r="BZ255" s="92"/>
      <c r="CB255" s="93">
        <f t="shared" si="122"/>
        <v>5.8</v>
      </c>
      <c r="CC255" s="91">
        <v>1</v>
      </c>
      <c r="CD255" s="91">
        <v>15</v>
      </c>
      <c r="CE255" s="91">
        <v>0</v>
      </c>
      <c r="CF255" s="91">
        <v>0.5</v>
      </c>
      <c r="CG255" s="91">
        <v>12.5</v>
      </c>
      <c r="CJ255" s="93">
        <f t="shared" si="123"/>
        <v>4.5</v>
      </c>
      <c r="CL255" s="91">
        <v>12</v>
      </c>
      <c r="CM255" s="91">
        <v>0</v>
      </c>
      <c r="CN255" s="91">
        <v>0.5</v>
      </c>
      <c r="CO255" s="91">
        <v>5.5</v>
      </c>
      <c r="CR255" s="93">
        <f t="shared" si="124"/>
        <v>3.2</v>
      </c>
      <c r="CS255" s="91">
        <v>0</v>
      </c>
      <c r="CT255" s="91">
        <v>9</v>
      </c>
      <c r="CU255" s="91">
        <v>0</v>
      </c>
      <c r="CV255" s="91">
        <v>0</v>
      </c>
      <c r="CW255" s="91">
        <v>7</v>
      </c>
      <c r="CZ255" s="93">
        <f t="shared" si="125"/>
        <v>3.9</v>
      </c>
      <c r="DA255" s="91">
        <v>0</v>
      </c>
      <c r="DB255" s="91">
        <v>7.5</v>
      </c>
      <c r="DC255" s="91">
        <v>0</v>
      </c>
      <c r="DD255" s="91">
        <v>0</v>
      </c>
      <c r="DE255" s="91">
        <v>12</v>
      </c>
      <c r="DH255" s="93">
        <f t="shared" si="126"/>
        <v>3.9</v>
      </c>
      <c r="DI255" s="91">
        <v>0</v>
      </c>
      <c r="DJ255" s="91">
        <v>4</v>
      </c>
      <c r="DK255" s="91">
        <v>0</v>
      </c>
      <c r="DL255" s="91">
        <v>1</v>
      </c>
      <c r="DM255" s="91">
        <v>14.5</v>
      </c>
    </row>
    <row r="256" spans="3:117">
      <c r="C256" s="92">
        <f t="shared" si="127"/>
        <v>45912</v>
      </c>
      <c r="D256" s="93">
        <f t="shared" si="96"/>
        <v>1.125</v>
      </c>
      <c r="E256" s="93">
        <f t="shared" si="97"/>
        <v>1.125</v>
      </c>
      <c r="F256" s="93" t="str">
        <f t="shared" si="97"/>
        <v/>
      </c>
      <c r="G256" s="93" t="str">
        <f t="shared" si="97"/>
        <v/>
      </c>
      <c r="H256" s="93" t="str">
        <f t="shared" si="97"/>
        <v/>
      </c>
      <c r="I256" s="93" t="str">
        <f t="shared" si="97"/>
        <v/>
      </c>
      <c r="J256" s="93" t="str">
        <f t="shared" si="97"/>
        <v/>
      </c>
      <c r="K256" s="93" t="str">
        <f t="shared" si="97"/>
        <v/>
      </c>
      <c r="L256" s="93" t="str">
        <f t="shared" si="98"/>
        <v/>
      </c>
      <c r="M256" s="93">
        <f t="shared" si="99"/>
        <v>1</v>
      </c>
      <c r="N256" s="93" t="str">
        <f t="shared" si="100"/>
        <v/>
      </c>
      <c r="O256" s="93" t="str">
        <f t="shared" si="101"/>
        <v/>
      </c>
      <c r="P256" s="93" t="str">
        <f t="shared" si="102"/>
        <v/>
      </c>
      <c r="Q256" s="93" t="str">
        <f t="shared" si="103"/>
        <v/>
      </c>
      <c r="R256" s="93" t="str">
        <f t="shared" si="104"/>
        <v/>
      </c>
      <c r="S256" s="93">
        <f t="shared" si="105"/>
        <v>1</v>
      </c>
      <c r="T256" s="91">
        <f t="shared" si="106"/>
        <v>0</v>
      </c>
      <c r="AB256" s="93">
        <f t="shared" si="107"/>
        <v>1.8</v>
      </c>
      <c r="AC256" s="93">
        <f t="shared" si="108"/>
        <v>0.2</v>
      </c>
      <c r="AD256" s="93">
        <f t="shared" si="109"/>
        <v>0.1</v>
      </c>
      <c r="AE256" s="93">
        <f t="shared" si="110"/>
        <v>0.2</v>
      </c>
      <c r="AF256" s="93">
        <f t="shared" si="111"/>
        <v>1.625</v>
      </c>
      <c r="AG256" s="93">
        <f t="shared" si="112"/>
        <v>6.2</v>
      </c>
      <c r="AH256" s="93">
        <f t="shared" si="113"/>
        <v>1.125</v>
      </c>
      <c r="AI256" s="93">
        <f t="shared" si="114"/>
        <v>1.9</v>
      </c>
      <c r="AJ256" s="93">
        <f t="shared" si="115"/>
        <v>1.5</v>
      </c>
      <c r="AK256" s="93">
        <f t="shared" si="116"/>
        <v>8.6</v>
      </c>
      <c r="AN256" s="93">
        <f t="shared" si="117"/>
        <v>1.8</v>
      </c>
      <c r="AO256" s="91">
        <v>0</v>
      </c>
      <c r="AP256" s="91">
        <v>0.5</v>
      </c>
      <c r="AQ256" s="91">
        <v>0</v>
      </c>
      <c r="AR256" s="91">
        <v>0</v>
      </c>
      <c r="AS256" s="91">
        <v>8.5</v>
      </c>
      <c r="AT256" s="92"/>
      <c r="AV256" s="93">
        <f t="shared" si="118"/>
        <v>0.2</v>
      </c>
      <c r="AW256" s="91">
        <v>0</v>
      </c>
      <c r="AX256" s="91">
        <v>0.5</v>
      </c>
      <c r="AY256" s="91">
        <v>0</v>
      </c>
      <c r="AZ256" s="91">
        <v>0.5</v>
      </c>
      <c r="BA256" s="91">
        <v>0</v>
      </c>
      <c r="BB256" s="92"/>
      <c r="BD256" s="93">
        <f t="shared" si="119"/>
        <v>0.1</v>
      </c>
      <c r="BE256" s="91">
        <v>0</v>
      </c>
      <c r="BF256" s="91">
        <v>0</v>
      </c>
      <c r="BG256" s="91">
        <v>0</v>
      </c>
      <c r="BH256" s="91">
        <v>0.5</v>
      </c>
      <c r="BI256" s="91">
        <v>0</v>
      </c>
      <c r="BJ256" s="92"/>
      <c r="BL256" s="93">
        <f t="shared" si="120"/>
        <v>0.2</v>
      </c>
      <c r="BM256" s="91">
        <v>0</v>
      </c>
      <c r="BN256" s="91">
        <v>0</v>
      </c>
      <c r="BO256" s="91">
        <v>0</v>
      </c>
      <c r="BP256" s="91">
        <v>1</v>
      </c>
      <c r="BQ256" s="91">
        <v>0</v>
      </c>
      <c r="BR256" s="92"/>
      <c r="BT256" s="93">
        <f t="shared" si="121"/>
        <v>1.625</v>
      </c>
      <c r="BU256" s="91">
        <v>6</v>
      </c>
      <c r="BV256" s="91">
        <v>0</v>
      </c>
      <c r="BW256" s="91">
        <v>0</v>
      </c>
      <c r="BX256" s="91">
        <v>0.5</v>
      </c>
      <c r="BZ256" s="92"/>
      <c r="CB256" s="93">
        <f t="shared" si="122"/>
        <v>6.2</v>
      </c>
      <c r="CC256" s="91">
        <v>21.5</v>
      </c>
      <c r="CD256" s="91">
        <v>9.5</v>
      </c>
      <c r="CE256" s="91">
        <v>0</v>
      </c>
      <c r="CF256" s="91">
        <v>0</v>
      </c>
      <c r="CG256" s="91">
        <v>0</v>
      </c>
      <c r="CJ256" s="93">
        <f t="shared" si="123"/>
        <v>1.125</v>
      </c>
      <c r="CL256" s="91">
        <v>0</v>
      </c>
      <c r="CM256" s="91">
        <v>0</v>
      </c>
      <c r="CN256" s="91">
        <v>4</v>
      </c>
      <c r="CO256" s="91">
        <v>0.5</v>
      </c>
      <c r="CR256" s="93">
        <f t="shared" si="124"/>
        <v>1.9</v>
      </c>
      <c r="CS256" s="91">
        <v>0</v>
      </c>
      <c r="CT256" s="91">
        <v>0</v>
      </c>
      <c r="CU256" s="91">
        <v>0</v>
      </c>
      <c r="CV256" s="91">
        <v>8.5</v>
      </c>
      <c r="CW256" s="91">
        <v>1</v>
      </c>
      <c r="CZ256" s="93">
        <f t="shared" si="125"/>
        <v>1.5</v>
      </c>
      <c r="DA256" s="91">
        <v>0</v>
      </c>
      <c r="DB256" s="91">
        <v>0</v>
      </c>
      <c r="DC256" s="91">
        <v>0</v>
      </c>
      <c r="DD256" s="91">
        <v>5.5</v>
      </c>
      <c r="DE256" s="91">
        <v>2</v>
      </c>
      <c r="DH256" s="93">
        <f t="shared" si="126"/>
        <v>8.6</v>
      </c>
      <c r="DI256" s="91">
        <v>0</v>
      </c>
      <c r="DJ256" s="91">
        <v>33</v>
      </c>
      <c r="DK256" s="91">
        <v>0</v>
      </c>
      <c r="DL256" s="91">
        <v>1.5</v>
      </c>
      <c r="DM256" s="91">
        <v>8.5</v>
      </c>
    </row>
    <row r="257" spans="3:117">
      <c r="C257" s="92">
        <f t="shared" si="127"/>
        <v>45913</v>
      </c>
      <c r="D257" s="93">
        <f t="shared" si="96"/>
        <v>1.375</v>
      </c>
      <c r="E257" s="93">
        <f t="shared" si="97"/>
        <v>1.375</v>
      </c>
      <c r="F257" s="93" t="str">
        <f t="shared" si="97"/>
        <v/>
      </c>
      <c r="G257" s="93" t="str">
        <f t="shared" si="97"/>
        <v/>
      </c>
      <c r="H257" s="93" t="str">
        <f t="shared" si="97"/>
        <v/>
      </c>
      <c r="I257" s="93" t="str">
        <f t="shared" si="97"/>
        <v/>
      </c>
      <c r="J257" s="93" t="str">
        <f t="shared" si="97"/>
        <v/>
      </c>
      <c r="K257" s="93" t="str">
        <f t="shared" si="97"/>
        <v/>
      </c>
      <c r="L257" s="93" t="str">
        <f t="shared" si="98"/>
        <v/>
      </c>
      <c r="M257" s="93">
        <f t="shared" si="99"/>
        <v>1</v>
      </c>
      <c r="N257" s="93" t="str">
        <f t="shared" si="100"/>
        <v/>
      </c>
      <c r="O257" s="93" t="str">
        <f t="shared" si="101"/>
        <v/>
      </c>
      <c r="P257" s="93" t="str">
        <f t="shared" si="102"/>
        <v/>
      </c>
      <c r="Q257" s="93" t="str">
        <f t="shared" si="103"/>
        <v/>
      </c>
      <c r="R257" s="93" t="str">
        <f t="shared" si="104"/>
        <v/>
      </c>
      <c r="S257" s="93">
        <f t="shared" si="105"/>
        <v>1</v>
      </c>
      <c r="T257" s="91">
        <f t="shared" si="106"/>
        <v>0</v>
      </c>
      <c r="AB257" s="93">
        <f t="shared" si="107"/>
        <v>0.2</v>
      </c>
      <c r="AC257" s="93">
        <f t="shared" si="108"/>
        <v>0</v>
      </c>
      <c r="AD257" s="93">
        <f t="shared" si="109"/>
        <v>0.3</v>
      </c>
      <c r="AE257" s="93">
        <f t="shared" si="110"/>
        <v>3</v>
      </c>
      <c r="AF257" s="93">
        <f t="shared" si="111"/>
        <v>0.125</v>
      </c>
      <c r="AG257" s="93">
        <f t="shared" si="112"/>
        <v>6.2</v>
      </c>
      <c r="AH257" s="93">
        <f t="shared" si="113"/>
        <v>1.375</v>
      </c>
      <c r="AI257" s="93">
        <f t="shared" si="114"/>
        <v>1.9</v>
      </c>
      <c r="AJ257" s="93">
        <f t="shared" si="115"/>
        <v>0.3</v>
      </c>
      <c r="AK257" s="93">
        <f t="shared" si="116"/>
        <v>1.3</v>
      </c>
      <c r="AN257" s="93">
        <f t="shared" si="117"/>
        <v>0.2</v>
      </c>
      <c r="AO257" s="91">
        <v>0</v>
      </c>
      <c r="AP257" s="91">
        <v>0</v>
      </c>
      <c r="AQ257" s="91">
        <v>0</v>
      </c>
      <c r="AR257" s="91">
        <v>0</v>
      </c>
      <c r="AS257" s="91">
        <v>1</v>
      </c>
      <c r="AT257" s="92"/>
      <c r="AV257" s="93">
        <f t="shared" si="118"/>
        <v>0</v>
      </c>
      <c r="AW257" s="91">
        <v>0</v>
      </c>
      <c r="AX257" s="91">
        <v>0</v>
      </c>
      <c r="AY257" s="91">
        <v>0</v>
      </c>
      <c r="AZ257" s="91">
        <v>0</v>
      </c>
      <c r="BA257" s="91">
        <v>0</v>
      </c>
      <c r="BB257" s="92"/>
      <c r="BD257" s="93">
        <f t="shared" si="119"/>
        <v>0.3</v>
      </c>
      <c r="BE257" s="91">
        <v>0</v>
      </c>
      <c r="BF257" s="91">
        <v>0</v>
      </c>
      <c r="BG257" s="91">
        <v>0</v>
      </c>
      <c r="BH257" s="91">
        <v>0</v>
      </c>
      <c r="BI257" s="91">
        <v>1.5</v>
      </c>
      <c r="BJ257" s="92"/>
      <c r="BL257" s="93">
        <f t="shared" si="120"/>
        <v>3</v>
      </c>
      <c r="BM257" s="91">
        <v>0</v>
      </c>
      <c r="BN257" s="91">
        <v>0</v>
      </c>
      <c r="BO257" s="91">
        <v>0</v>
      </c>
      <c r="BP257" s="91">
        <v>0</v>
      </c>
      <c r="BQ257" s="91">
        <v>15</v>
      </c>
      <c r="BR257" s="92"/>
      <c r="BT257" s="93">
        <f t="shared" si="121"/>
        <v>0.125</v>
      </c>
      <c r="BU257" s="91">
        <v>0.5</v>
      </c>
      <c r="BV257" s="91">
        <v>0</v>
      </c>
      <c r="BW257" s="91">
        <v>0</v>
      </c>
      <c r="BX257" s="91">
        <v>0</v>
      </c>
      <c r="BZ257" s="92"/>
      <c r="CB257" s="93">
        <f t="shared" si="122"/>
        <v>6.2</v>
      </c>
      <c r="CC257" s="91">
        <v>29</v>
      </c>
      <c r="CD257" s="91">
        <v>0</v>
      </c>
      <c r="CE257" s="91">
        <v>0</v>
      </c>
      <c r="CF257" s="91">
        <v>0</v>
      </c>
      <c r="CG257" s="91">
        <v>2</v>
      </c>
      <c r="CJ257" s="93">
        <f t="shared" si="123"/>
        <v>1.375</v>
      </c>
      <c r="CL257" s="91">
        <v>0</v>
      </c>
      <c r="CM257" s="91">
        <v>0</v>
      </c>
      <c r="CN257" s="91">
        <v>0</v>
      </c>
      <c r="CO257" s="91">
        <v>5.5</v>
      </c>
      <c r="CR257" s="93">
        <f t="shared" si="124"/>
        <v>1.9</v>
      </c>
      <c r="CS257" s="91">
        <v>0</v>
      </c>
      <c r="CT257" s="91">
        <v>0</v>
      </c>
      <c r="CU257" s="91">
        <v>0</v>
      </c>
      <c r="CV257" s="91">
        <v>0</v>
      </c>
      <c r="CW257" s="91">
        <v>9.5</v>
      </c>
      <c r="CZ257" s="93">
        <f t="shared" si="125"/>
        <v>0.3</v>
      </c>
      <c r="DA257" s="91">
        <v>0</v>
      </c>
      <c r="DB257" s="91">
        <v>0</v>
      </c>
      <c r="DC257" s="91">
        <v>0</v>
      </c>
      <c r="DD257" s="91">
        <v>0</v>
      </c>
      <c r="DE257" s="91">
        <v>1.5</v>
      </c>
      <c r="DH257" s="93">
        <f t="shared" si="126"/>
        <v>1.3</v>
      </c>
      <c r="DI257" s="91">
        <v>0</v>
      </c>
      <c r="DJ257" s="91">
        <v>0</v>
      </c>
      <c r="DK257" s="91">
        <v>0</v>
      </c>
      <c r="DL257" s="91">
        <v>0</v>
      </c>
      <c r="DM257" s="91">
        <v>6.5</v>
      </c>
    </row>
    <row r="258" spans="3:117">
      <c r="C258" s="92">
        <f t="shared" si="127"/>
        <v>45914</v>
      </c>
      <c r="D258" s="93">
        <f t="shared" ref="D258:D321" si="128">INDEX(AB258:AK258,,MATCH($A$14,$AB$1:$AK$1,FALSE))</f>
        <v>5.5</v>
      </c>
      <c r="E258" s="93">
        <f t="shared" ref="E258:K321" si="129">IF($D258&gt;E$1,$D258,"")</f>
        <v>5.5</v>
      </c>
      <c r="F258" s="93" t="str">
        <f t="shared" si="129"/>
        <v/>
      </c>
      <c r="G258" s="93" t="str">
        <f t="shared" si="129"/>
        <v/>
      </c>
      <c r="H258" s="93" t="str">
        <f t="shared" si="129"/>
        <v/>
      </c>
      <c r="I258" s="93" t="str">
        <f t="shared" si="129"/>
        <v/>
      </c>
      <c r="J258" s="93" t="str">
        <f t="shared" si="129"/>
        <v/>
      </c>
      <c r="K258" s="93" t="str">
        <f t="shared" si="129"/>
        <v/>
      </c>
      <c r="L258" s="93" t="str">
        <f t="shared" ref="L258:L321" si="130">IF(COUNT(E258:K258)=0,0,"")</f>
        <v/>
      </c>
      <c r="M258" s="93">
        <f t="shared" ref="M258:M321" si="131">IF(COUNT(E258:K258)=1,1,"")</f>
        <v>1</v>
      </c>
      <c r="N258" s="93" t="str">
        <f t="shared" ref="N258:N321" si="132">IF(COUNT(E258:K258)=2,2,"")</f>
        <v/>
      </c>
      <c r="O258" s="93" t="str">
        <f t="shared" ref="O258:O321" si="133">IF(COUNT(E258:K258)=3,3,"")</f>
        <v/>
      </c>
      <c r="P258" s="93" t="str">
        <f t="shared" ref="P258:P321" si="134">IF(COUNT(E258:K258)=4,4,"")</f>
        <v/>
      </c>
      <c r="Q258" s="93" t="str">
        <f t="shared" ref="Q258:Q321" si="135">IF(COUNT(E258:K258)=5,5,"")</f>
        <v/>
      </c>
      <c r="R258" s="93" t="str">
        <f t="shared" ref="R258:R321" si="136">IF(COUNT(E258:K258)=7,7,"")</f>
        <v/>
      </c>
      <c r="S258" s="93">
        <f t="shared" ref="S258:S321" si="137">SUM(L258:R258)</f>
        <v>1</v>
      </c>
      <c r="T258" s="91">
        <f t="shared" ref="T258:T321" si="138">INDEX($L$372:$R$372,MATCH(S258,$L$368:$R$368,FALSE))</f>
        <v>0</v>
      </c>
      <c r="AB258" s="93">
        <f t="shared" ref="AB258:AB321" si="139">AN258</f>
        <v>1.2</v>
      </c>
      <c r="AC258" s="93">
        <f t="shared" ref="AC258:AC321" si="140">AV258</f>
        <v>0.7</v>
      </c>
      <c r="AD258" s="93">
        <f t="shared" ref="AD258:AD321" si="141">BD258</f>
        <v>3.9</v>
      </c>
      <c r="AE258" s="93">
        <f t="shared" ref="AE258:AE321" si="142">BL258</f>
        <v>1.3</v>
      </c>
      <c r="AF258" s="93">
        <f t="shared" ref="AF258:AF321" si="143">BT258</f>
        <v>0.875</v>
      </c>
      <c r="AG258" s="93">
        <f t="shared" ref="AG258:AG321" si="144">CB258</f>
        <v>1.3</v>
      </c>
      <c r="AH258" s="93">
        <f t="shared" ref="AH258:AH321" si="145">CJ258</f>
        <v>5.5</v>
      </c>
      <c r="AI258" s="93">
        <f t="shared" ref="AI258:AI321" si="146">CR258</f>
        <v>1.2</v>
      </c>
      <c r="AJ258" s="93">
        <f t="shared" ref="AJ258:AJ321" si="147">CZ258</f>
        <v>1.4</v>
      </c>
      <c r="AK258" s="93">
        <f t="shared" ref="AK258:AK321" si="148">DH258</f>
        <v>1.4</v>
      </c>
      <c r="AN258" s="93">
        <f t="shared" ref="AN258:AN321" si="149">AVERAGE(AO258:AS258)</f>
        <v>1.2</v>
      </c>
      <c r="AO258" s="91">
        <v>0</v>
      </c>
      <c r="AP258" s="91">
        <v>0</v>
      </c>
      <c r="AQ258" s="91">
        <v>0</v>
      </c>
      <c r="AR258" s="91">
        <v>2</v>
      </c>
      <c r="AS258" s="91">
        <v>4</v>
      </c>
      <c r="AT258" s="92"/>
      <c r="AV258" s="93">
        <f t="shared" ref="AV258:AV321" si="150">AVERAGE(AW258:BA258)</f>
        <v>0.7</v>
      </c>
      <c r="AW258" s="91">
        <v>0</v>
      </c>
      <c r="AX258" s="91">
        <v>0.5</v>
      </c>
      <c r="AY258" s="91">
        <v>0</v>
      </c>
      <c r="AZ258" s="91">
        <v>1</v>
      </c>
      <c r="BA258" s="91">
        <v>2</v>
      </c>
      <c r="BB258" s="92"/>
      <c r="BD258" s="93">
        <f t="shared" ref="BD258:BD321" si="151">AVERAGE(BE258:BI258)</f>
        <v>3.9</v>
      </c>
      <c r="BE258" s="91">
        <v>0</v>
      </c>
      <c r="BF258" s="91">
        <v>0</v>
      </c>
      <c r="BG258" s="91">
        <v>0</v>
      </c>
      <c r="BH258" s="91">
        <v>1</v>
      </c>
      <c r="BI258" s="91">
        <v>18.5</v>
      </c>
      <c r="BJ258" s="92"/>
      <c r="BL258" s="93">
        <f t="shared" ref="BL258:BL321" si="152">AVERAGE(BM258:BQ258)</f>
        <v>1.3</v>
      </c>
      <c r="BM258" s="91">
        <v>0</v>
      </c>
      <c r="BN258" s="91">
        <v>0</v>
      </c>
      <c r="BO258" s="91">
        <v>0</v>
      </c>
      <c r="BP258" s="91">
        <v>1</v>
      </c>
      <c r="BQ258" s="91">
        <v>5.5</v>
      </c>
      <c r="BR258" s="92"/>
      <c r="BT258" s="93">
        <f t="shared" ref="BT258:BT321" si="153">AVERAGE(BU258:BY258)</f>
        <v>0.875</v>
      </c>
      <c r="BU258" s="91">
        <v>0</v>
      </c>
      <c r="BV258" s="91">
        <v>0</v>
      </c>
      <c r="BW258" s="91">
        <v>0</v>
      </c>
      <c r="BX258" s="91">
        <v>3.5</v>
      </c>
      <c r="BZ258" s="92"/>
      <c r="CB258" s="93">
        <f t="shared" ref="CB258:CB321" si="154">AVERAGE(CC258:CG258)</f>
        <v>1.3</v>
      </c>
      <c r="CC258" s="91">
        <v>0</v>
      </c>
      <c r="CD258" s="91">
        <v>0</v>
      </c>
      <c r="CE258" s="91">
        <v>0</v>
      </c>
      <c r="CF258" s="91">
        <v>3</v>
      </c>
      <c r="CG258" s="91">
        <v>3.5</v>
      </c>
      <c r="CJ258" s="93">
        <f t="shared" ref="CJ258:CJ321" si="155">AVERAGE(CK258:CO258)</f>
        <v>5.5</v>
      </c>
      <c r="CL258" s="91">
        <v>4.5</v>
      </c>
      <c r="CM258" s="91">
        <v>0</v>
      </c>
      <c r="CN258" s="91">
        <v>2.5</v>
      </c>
      <c r="CO258" s="91">
        <v>15</v>
      </c>
      <c r="CR258" s="93">
        <f t="shared" ref="CR258:CR321" si="156">AVERAGE(CS258:CW258)</f>
        <v>1.2</v>
      </c>
      <c r="CS258" s="91">
        <v>0</v>
      </c>
      <c r="CT258" s="91">
        <v>2.5</v>
      </c>
      <c r="CU258" s="91">
        <v>0</v>
      </c>
      <c r="CV258" s="91">
        <v>1.5</v>
      </c>
      <c r="CW258" s="91">
        <v>2</v>
      </c>
      <c r="CZ258" s="93">
        <f t="shared" ref="CZ258:CZ321" si="157">AVERAGE(DA258:DE258)</f>
        <v>1.4</v>
      </c>
      <c r="DA258" s="91">
        <v>0</v>
      </c>
      <c r="DB258" s="91">
        <v>0</v>
      </c>
      <c r="DC258" s="91">
        <v>0</v>
      </c>
      <c r="DD258" s="91">
        <v>3</v>
      </c>
      <c r="DE258" s="91">
        <v>4</v>
      </c>
      <c r="DH258" s="93">
        <f t="shared" ref="DH258:DH321" si="158">AVERAGE(DI258:DM258)</f>
        <v>1.4</v>
      </c>
      <c r="DI258" s="91">
        <v>0</v>
      </c>
      <c r="DJ258" s="91">
        <v>0</v>
      </c>
      <c r="DK258" s="91">
        <v>0</v>
      </c>
      <c r="DL258" s="91">
        <v>2.5</v>
      </c>
      <c r="DM258" s="91">
        <v>4.5</v>
      </c>
    </row>
    <row r="259" spans="3:117">
      <c r="C259" s="92">
        <f t="shared" ref="C259:C322" si="159">C258+1</f>
        <v>45915</v>
      </c>
      <c r="D259" s="93">
        <f t="shared" si="128"/>
        <v>1.125</v>
      </c>
      <c r="E259" s="93">
        <f t="shared" si="129"/>
        <v>1.125</v>
      </c>
      <c r="F259" s="93" t="str">
        <f t="shared" si="129"/>
        <v/>
      </c>
      <c r="G259" s="93" t="str">
        <f t="shared" si="129"/>
        <v/>
      </c>
      <c r="H259" s="93" t="str">
        <f t="shared" si="129"/>
        <v/>
      </c>
      <c r="I259" s="93" t="str">
        <f t="shared" si="129"/>
        <v/>
      </c>
      <c r="J259" s="93" t="str">
        <f t="shared" si="129"/>
        <v/>
      </c>
      <c r="K259" s="93" t="str">
        <f t="shared" si="129"/>
        <v/>
      </c>
      <c r="L259" s="93" t="str">
        <f t="shared" si="130"/>
        <v/>
      </c>
      <c r="M259" s="93">
        <f t="shared" si="131"/>
        <v>1</v>
      </c>
      <c r="N259" s="93" t="str">
        <f t="shared" si="132"/>
        <v/>
      </c>
      <c r="O259" s="93" t="str">
        <f t="shared" si="133"/>
        <v/>
      </c>
      <c r="P259" s="93" t="str">
        <f t="shared" si="134"/>
        <v/>
      </c>
      <c r="Q259" s="93" t="str">
        <f t="shared" si="135"/>
        <v/>
      </c>
      <c r="R259" s="93" t="str">
        <f t="shared" si="136"/>
        <v/>
      </c>
      <c r="S259" s="93">
        <f t="shared" si="137"/>
        <v>1</v>
      </c>
      <c r="T259" s="91">
        <f t="shared" si="138"/>
        <v>0</v>
      </c>
      <c r="AB259" s="93">
        <f t="shared" si="139"/>
        <v>1.3</v>
      </c>
      <c r="AC259" s="93">
        <f t="shared" si="140"/>
        <v>7.5</v>
      </c>
      <c r="AD259" s="93">
        <f t="shared" si="141"/>
        <v>6</v>
      </c>
      <c r="AE259" s="93">
        <f t="shared" si="142"/>
        <v>4.5999999999999996</v>
      </c>
      <c r="AF259" s="93">
        <f t="shared" si="143"/>
        <v>0.375</v>
      </c>
      <c r="AG259" s="93">
        <f t="shared" si="144"/>
        <v>1.6</v>
      </c>
      <c r="AH259" s="93">
        <f t="shared" si="145"/>
        <v>1.125</v>
      </c>
      <c r="AI259" s="93">
        <f t="shared" si="146"/>
        <v>1.6</v>
      </c>
      <c r="AJ259" s="93">
        <f t="shared" si="147"/>
        <v>1.2</v>
      </c>
      <c r="AK259" s="93">
        <f t="shared" si="148"/>
        <v>3.6</v>
      </c>
      <c r="AN259" s="93">
        <f t="shared" si="149"/>
        <v>1.3</v>
      </c>
      <c r="AO259" s="91">
        <v>6</v>
      </c>
      <c r="AP259" s="91">
        <v>0</v>
      </c>
      <c r="AQ259" s="91">
        <v>0</v>
      </c>
      <c r="AR259" s="91">
        <v>0.5</v>
      </c>
      <c r="AS259" s="91">
        <v>0</v>
      </c>
      <c r="AT259" s="92"/>
      <c r="AV259" s="93">
        <f t="shared" si="150"/>
        <v>7.5</v>
      </c>
      <c r="AW259" s="91">
        <v>9.5</v>
      </c>
      <c r="AX259" s="91">
        <v>28</v>
      </c>
      <c r="AY259" s="91">
        <v>0</v>
      </c>
      <c r="AZ259" s="91">
        <v>0</v>
      </c>
      <c r="BA259" s="91">
        <v>0</v>
      </c>
      <c r="BB259" s="92"/>
      <c r="BD259" s="93">
        <f t="shared" si="151"/>
        <v>6</v>
      </c>
      <c r="BE259" s="91">
        <v>26.5</v>
      </c>
      <c r="BF259" s="91">
        <v>3</v>
      </c>
      <c r="BG259" s="91">
        <v>0</v>
      </c>
      <c r="BH259" s="91">
        <v>0.5</v>
      </c>
      <c r="BI259" s="91">
        <v>0</v>
      </c>
      <c r="BJ259" s="92"/>
      <c r="BL259" s="93">
        <f t="shared" si="152"/>
        <v>4.5999999999999996</v>
      </c>
      <c r="BM259" s="91">
        <v>22</v>
      </c>
      <c r="BN259" s="91">
        <v>1</v>
      </c>
      <c r="BO259" s="91">
        <v>0</v>
      </c>
      <c r="BP259" s="91">
        <v>0</v>
      </c>
      <c r="BQ259" s="91">
        <v>0</v>
      </c>
      <c r="BR259" s="92"/>
      <c r="BT259" s="93">
        <f t="shared" si="153"/>
        <v>0.375</v>
      </c>
      <c r="BU259" s="91">
        <v>0.5</v>
      </c>
      <c r="BV259" s="91">
        <v>0</v>
      </c>
      <c r="BW259" s="91">
        <v>0.5</v>
      </c>
      <c r="BX259" s="91">
        <v>0.5</v>
      </c>
      <c r="BZ259" s="92"/>
      <c r="CB259" s="93">
        <f t="shared" si="154"/>
        <v>1.6</v>
      </c>
      <c r="CC259" s="91">
        <v>7.5</v>
      </c>
      <c r="CD259" s="91">
        <v>0</v>
      </c>
      <c r="CE259" s="91">
        <v>0</v>
      </c>
      <c r="CF259" s="91">
        <v>0.5</v>
      </c>
      <c r="CG259" s="91">
        <v>0</v>
      </c>
      <c r="CJ259" s="93">
        <f t="shared" si="155"/>
        <v>1.125</v>
      </c>
      <c r="CL259" s="91">
        <v>4</v>
      </c>
      <c r="CM259" s="91">
        <v>0</v>
      </c>
      <c r="CN259" s="91">
        <v>0.5</v>
      </c>
      <c r="CO259" s="91">
        <v>0</v>
      </c>
      <c r="CR259" s="93">
        <f t="shared" si="156"/>
        <v>1.6</v>
      </c>
      <c r="CS259" s="91">
        <v>8</v>
      </c>
      <c r="CT259" s="91">
        <v>0</v>
      </c>
      <c r="CU259" s="91">
        <v>0</v>
      </c>
      <c r="CV259" s="91">
        <v>0</v>
      </c>
      <c r="CW259" s="91">
        <v>0</v>
      </c>
      <c r="CZ259" s="93">
        <f t="shared" si="157"/>
        <v>1.2</v>
      </c>
      <c r="DA259" s="91">
        <v>5.5</v>
      </c>
      <c r="DB259" s="91">
        <v>0</v>
      </c>
      <c r="DC259" s="91">
        <v>0</v>
      </c>
      <c r="DD259" s="91">
        <v>0.5</v>
      </c>
      <c r="DE259" s="91">
        <v>0</v>
      </c>
      <c r="DH259" s="93">
        <f t="shared" si="158"/>
        <v>3.6</v>
      </c>
      <c r="DI259" s="91">
        <v>17</v>
      </c>
      <c r="DJ259" s="91">
        <v>0</v>
      </c>
      <c r="DK259" s="91">
        <v>0</v>
      </c>
      <c r="DL259" s="91">
        <v>1</v>
      </c>
      <c r="DM259" s="91">
        <v>0</v>
      </c>
    </row>
    <row r="260" spans="3:117">
      <c r="C260" s="92">
        <f t="shared" si="159"/>
        <v>45916</v>
      </c>
      <c r="D260" s="93">
        <f t="shared" si="128"/>
        <v>2.75</v>
      </c>
      <c r="E260" s="93">
        <f t="shared" si="129"/>
        <v>2.75</v>
      </c>
      <c r="F260" s="93" t="str">
        <f t="shared" si="129"/>
        <v/>
      </c>
      <c r="G260" s="93" t="str">
        <f t="shared" si="129"/>
        <v/>
      </c>
      <c r="H260" s="93" t="str">
        <f t="shared" si="129"/>
        <v/>
      </c>
      <c r="I260" s="93" t="str">
        <f t="shared" si="129"/>
        <v/>
      </c>
      <c r="J260" s="93" t="str">
        <f t="shared" si="129"/>
        <v/>
      </c>
      <c r="K260" s="93" t="str">
        <f t="shared" si="129"/>
        <v/>
      </c>
      <c r="L260" s="93" t="str">
        <f t="shared" si="130"/>
        <v/>
      </c>
      <c r="M260" s="93">
        <f t="shared" si="131"/>
        <v>1</v>
      </c>
      <c r="N260" s="93" t="str">
        <f t="shared" si="132"/>
        <v/>
      </c>
      <c r="O260" s="93" t="str">
        <f t="shared" si="133"/>
        <v/>
      </c>
      <c r="P260" s="93" t="str">
        <f t="shared" si="134"/>
        <v/>
      </c>
      <c r="Q260" s="93" t="str">
        <f t="shared" si="135"/>
        <v/>
      </c>
      <c r="R260" s="93" t="str">
        <f t="shared" si="136"/>
        <v/>
      </c>
      <c r="S260" s="93">
        <f t="shared" si="137"/>
        <v>1</v>
      </c>
      <c r="T260" s="91">
        <f t="shared" si="138"/>
        <v>0</v>
      </c>
      <c r="AB260" s="93">
        <f t="shared" si="139"/>
        <v>4.2</v>
      </c>
      <c r="AC260" s="93">
        <f t="shared" si="140"/>
        <v>1.9</v>
      </c>
      <c r="AD260" s="93">
        <f t="shared" si="141"/>
        <v>1.8</v>
      </c>
      <c r="AE260" s="93">
        <f t="shared" si="142"/>
        <v>3.8</v>
      </c>
      <c r="AF260" s="93">
        <f t="shared" si="143"/>
        <v>3.875</v>
      </c>
      <c r="AG260" s="93">
        <f t="shared" si="144"/>
        <v>2</v>
      </c>
      <c r="AH260" s="93">
        <f t="shared" si="145"/>
        <v>2.75</v>
      </c>
      <c r="AI260" s="93">
        <f t="shared" si="146"/>
        <v>2</v>
      </c>
      <c r="AJ260" s="93">
        <f t="shared" si="147"/>
        <v>5.6</v>
      </c>
      <c r="AK260" s="93">
        <f t="shared" si="148"/>
        <v>4.2</v>
      </c>
      <c r="AN260" s="93">
        <f t="shared" si="149"/>
        <v>4.2</v>
      </c>
      <c r="AO260" s="91">
        <v>13</v>
      </c>
      <c r="AP260" s="91">
        <v>8</v>
      </c>
      <c r="AQ260" s="91">
        <v>0</v>
      </c>
      <c r="AR260" s="91">
        <v>0</v>
      </c>
      <c r="AS260" s="91">
        <v>0</v>
      </c>
      <c r="AT260" s="92"/>
      <c r="AV260" s="93">
        <f t="shared" si="150"/>
        <v>1.9</v>
      </c>
      <c r="AW260" s="91">
        <v>9.5</v>
      </c>
      <c r="AX260" s="91">
        <v>0</v>
      </c>
      <c r="AY260" s="91">
        <v>0</v>
      </c>
      <c r="AZ260" s="91">
        <v>0</v>
      </c>
      <c r="BA260" s="91">
        <v>0</v>
      </c>
      <c r="BB260" s="92"/>
      <c r="BD260" s="93">
        <f t="shared" si="151"/>
        <v>1.8</v>
      </c>
      <c r="BE260" s="91">
        <v>9</v>
      </c>
      <c r="BF260" s="91">
        <v>0</v>
      </c>
      <c r="BG260" s="91">
        <v>0</v>
      </c>
      <c r="BH260" s="91">
        <v>0</v>
      </c>
      <c r="BI260" s="91">
        <v>0</v>
      </c>
      <c r="BJ260" s="92"/>
      <c r="BL260" s="93">
        <f t="shared" si="152"/>
        <v>3.8</v>
      </c>
      <c r="BM260" s="91">
        <v>19</v>
      </c>
      <c r="BN260" s="91">
        <v>0</v>
      </c>
      <c r="BO260" s="91">
        <v>0</v>
      </c>
      <c r="BP260" s="91">
        <v>0</v>
      </c>
      <c r="BQ260" s="91">
        <v>0</v>
      </c>
      <c r="BR260" s="92"/>
      <c r="BT260" s="93">
        <f t="shared" si="153"/>
        <v>3.875</v>
      </c>
      <c r="BU260" s="91">
        <v>15.5</v>
      </c>
      <c r="BV260" s="91">
        <v>0</v>
      </c>
      <c r="BW260" s="91">
        <v>0</v>
      </c>
      <c r="BX260" s="91">
        <v>0</v>
      </c>
      <c r="BZ260" s="92"/>
      <c r="CB260" s="93">
        <f t="shared" si="154"/>
        <v>2</v>
      </c>
      <c r="CC260" s="91">
        <v>10</v>
      </c>
      <c r="CD260" s="91">
        <v>0</v>
      </c>
      <c r="CE260" s="91">
        <v>0</v>
      </c>
      <c r="CF260" s="91">
        <v>0</v>
      </c>
      <c r="CG260" s="91">
        <v>0</v>
      </c>
      <c r="CJ260" s="93">
        <f t="shared" si="155"/>
        <v>2.75</v>
      </c>
      <c r="CL260" s="91">
        <v>0</v>
      </c>
      <c r="CM260" s="91">
        <v>0</v>
      </c>
      <c r="CN260" s="91">
        <v>0</v>
      </c>
      <c r="CO260" s="91">
        <v>11</v>
      </c>
      <c r="CR260" s="93">
        <f t="shared" si="156"/>
        <v>2</v>
      </c>
      <c r="CS260" s="91">
        <v>8.5</v>
      </c>
      <c r="CT260" s="91">
        <v>0</v>
      </c>
      <c r="CU260" s="91">
        <v>0</v>
      </c>
      <c r="CV260" s="91">
        <v>0</v>
      </c>
      <c r="CW260" s="91">
        <v>1.5</v>
      </c>
      <c r="CZ260" s="93">
        <f t="shared" si="157"/>
        <v>5.6</v>
      </c>
      <c r="DA260" s="91">
        <v>28</v>
      </c>
      <c r="DB260" s="91">
        <v>0</v>
      </c>
      <c r="DC260" s="91">
        <v>0</v>
      </c>
      <c r="DD260" s="91">
        <v>0</v>
      </c>
      <c r="DE260" s="91">
        <v>0</v>
      </c>
      <c r="DH260" s="93">
        <f t="shared" si="158"/>
        <v>4.2</v>
      </c>
      <c r="DI260" s="91">
        <v>21</v>
      </c>
      <c r="DJ260" s="91">
        <v>0</v>
      </c>
      <c r="DK260" s="91">
        <v>0</v>
      </c>
      <c r="DL260" s="91">
        <v>0</v>
      </c>
      <c r="DM260" s="91">
        <v>0</v>
      </c>
    </row>
    <row r="261" spans="3:117">
      <c r="C261" s="92">
        <f t="shared" si="159"/>
        <v>45917</v>
      </c>
      <c r="D261" s="93">
        <f t="shared" si="128"/>
        <v>6.625</v>
      </c>
      <c r="E261" s="93">
        <f t="shared" si="129"/>
        <v>6.625</v>
      </c>
      <c r="F261" s="93" t="str">
        <f t="shared" si="129"/>
        <v/>
      </c>
      <c r="G261" s="93" t="str">
        <f t="shared" si="129"/>
        <v/>
      </c>
      <c r="H261" s="93" t="str">
        <f t="shared" si="129"/>
        <v/>
      </c>
      <c r="I261" s="93" t="str">
        <f t="shared" si="129"/>
        <v/>
      </c>
      <c r="J261" s="93" t="str">
        <f t="shared" si="129"/>
        <v/>
      </c>
      <c r="K261" s="93" t="str">
        <f t="shared" si="129"/>
        <v/>
      </c>
      <c r="L261" s="93" t="str">
        <f t="shared" si="130"/>
        <v/>
      </c>
      <c r="M261" s="93">
        <f t="shared" si="131"/>
        <v>1</v>
      </c>
      <c r="N261" s="93" t="str">
        <f t="shared" si="132"/>
        <v/>
      </c>
      <c r="O261" s="93" t="str">
        <f t="shared" si="133"/>
        <v/>
      </c>
      <c r="P261" s="93" t="str">
        <f t="shared" si="134"/>
        <v/>
      </c>
      <c r="Q261" s="93" t="str">
        <f t="shared" si="135"/>
        <v/>
      </c>
      <c r="R261" s="93" t="str">
        <f t="shared" si="136"/>
        <v/>
      </c>
      <c r="S261" s="93">
        <f t="shared" si="137"/>
        <v>1</v>
      </c>
      <c r="T261" s="91">
        <f t="shared" si="138"/>
        <v>0</v>
      </c>
      <c r="AB261" s="93">
        <f t="shared" si="139"/>
        <v>0.8</v>
      </c>
      <c r="AC261" s="93">
        <f t="shared" si="140"/>
        <v>7.5</v>
      </c>
      <c r="AD261" s="93">
        <f t="shared" si="141"/>
        <v>2.8</v>
      </c>
      <c r="AE261" s="93">
        <f t="shared" si="142"/>
        <v>3</v>
      </c>
      <c r="AF261" s="93">
        <f t="shared" si="143"/>
        <v>6.875</v>
      </c>
      <c r="AG261" s="93">
        <f t="shared" si="144"/>
        <v>5.5</v>
      </c>
      <c r="AH261" s="93">
        <f t="shared" si="145"/>
        <v>6.625</v>
      </c>
      <c r="AI261" s="93">
        <f t="shared" si="146"/>
        <v>24.3</v>
      </c>
      <c r="AJ261" s="93">
        <f t="shared" si="147"/>
        <v>4.3</v>
      </c>
      <c r="AK261" s="93">
        <f t="shared" si="148"/>
        <v>4.2</v>
      </c>
      <c r="AN261" s="93">
        <f t="shared" si="149"/>
        <v>0.8</v>
      </c>
      <c r="AO261" s="91">
        <v>0</v>
      </c>
      <c r="AP261" s="91">
        <v>0.5</v>
      </c>
      <c r="AQ261" s="91">
        <v>0</v>
      </c>
      <c r="AR261" s="91">
        <v>2.5</v>
      </c>
      <c r="AS261" s="91">
        <v>1</v>
      </c>
      <c r="AT261" s="92"/>
      <c r="AV261" s="93">
        <f t="shared" si="150"/>
        <v>7.5</v>
      </c>
      <c r="AW261" s="91">
        <v>33</v>
      </c>
      <c r="AX261" s="91">
        <v>0</v>
      </c>
      <c r="AY261" s="91">
        <v>0</v>
      </c>
      <c r="AZ261" s="91">
        <v>3</v>
      </c>
      <c r="BA261" s="91">
        <v>1.5</v>
      </c>
      <c r="BB261" s="92"/>
      <c r="BD261" s="93">
        <f t="shared" si="151"/>
        <v>2.8</v>
      </c>
      <c r="BE261" s="91">
        <v>0</v>
      </c>
      <c r="BF261" s="91">
        <v>0</v>
      </c>
      <c r="BG261" s="91">
        <v>0</v>
      </c>
      <c r="BH261" s="91">
        <v>14</v>
      </c>
      <c r="BI261" s="91">
        <v>0</v>
      </c>
      <c r="BJ261" s="92"/>
      <c r="BL261" s="93">
        <f t="shared" si="152"/>
        <v>3</v>
      </c>
      <c r="BM261" s="91">
        <v>2</v>
      </c>
      <c r="BN261" s="91">
        <v>0</v>
      </c>
      <c r="BO261" s="91">
        <v>0</v>
      </c>
      <c r="BP261" s="91">
        <v>13</v>
      </c>
      <c r="BQ261" s="91">
        <v>0</v>
      </c>
      <c r="BR261" s="92"/>
      <c r="BT261" s="93">
        <f t="shared" si="153"/>
        <v>6.875</v>
      </c>
      <c r="BU261" s="91">
        <v>3</v>
      </c>
      <c r="BV261" s="91">
        <v>0</v>
      </c>
      <c r="BW261" s="91">
        <v>0.5</v>
      </c>
      <c r="BX261" s="91">
        <v>24</v>
      </c>
      <c r="BZ261" s="92"/>
      <c r="CB261" s="93">
        <f t="shared" si="154"/>
        <v>5.5</v>
      </c>
      <c r="CC261" s="91">
        <v>5.5</v>
      </c>
      <c r="CD261" s="91">
        <v>0</v>
      </c>
      <c r="CE261" s="91">
        <v>0</v>
      </c>
      <c r="CF261" s="91">
        <v>22</v>
      </c>
      <c r="CG261" s="91">
        <v>0</v>
      </c>
      <c r="CJ261" s="93">
        <f t="shared" si="155"/>
        <v>6.625</v>
      </c>
      <c r="CL261" s="91">
        <v>0</v>
      </c>
      <c r="CM261" s="91">
        <v>1</v>
      </c>
      <c r="CN261" s="91">
        <v>17</v>
      </c>
      <c r="CO261" s="91">
        <v>8.5</v>
      </c>
      <c r="CR261" s="93">
        <f t="shared" si="156"/>
        <v>24.3</v>
      </c>
      <c r="CS261" s="91">
        <v>24</v>
      </c>
      <c r="CT261" s="91">
        <v>0</v>
      </c>
      <c r="CU261" s="91">
        <v>2</v>
      </c>
      <c r="CV261" s="91">
        <v>32.5</v>
      </c>
      <c r="CW261" s="91">
        <v>63</v>
      </c>
      <c r="CZ261" s="93">
        <f t="shared" si="157"/>
        <v>4.3</v>
      </c>
      <c r="DA261" s="91">
        <v>0.5</v>
      </c>
      <c r="DB261" s="91">
        <v>0</v>
      </c>
      <c r="DC261" s="91">
        <v>3</v>
      </c>
      <c r="DD261" s="91">
        <v>18</v>
      </c>
      <c r="DE261" s="91">
        <v>0</v>
      </c>
      <c r="DH261" s="93">
        <f t="shared" si="158"/>
        <v>4.2</v>
      </c>
      <c r="DI261" s="91">
        <v>6</v>
      </c>
      <c r="DJ261" s="91">
        <v>0</v>
      </c>
      <c r="DK261" s="91">
        <v>0</v>
      </c>
      <c r="DL261" s="91">
        <v>15</v>
      </c>
      <c r="DM261" s="91">
        <v>0</v>
      </c>
    </row>
    <row r="262" spans="3:117">
      <c r="C262" s="92">
        <f t="shared" si="159"/>
        <v>45918</v>
      </c>
      <c r="D262" s="93">
        <f t="shared" si="128"/>
        <v>28.75</v>
      </c>
      <c r="E262" s="93">
        <f t="shared" si="129"/>
        <v>28.75</v>
      </c>
      <c r="F262" s="93">
        <f t="shared" si="129"/>
        <v>28.75</v>
      </c>
      <c r="G262" s="93">
        <f t="shared" si="129"/>
        <v>28.75</v>
      </c>
      <c r="H262" s="93" t="str">
        <f t="shared" si="129"/>
        <v/>
      </c>
      <c r="I262" s="93" t="str">
        <f t="shared" si="129"/>
        <v/>
      </c>
      <c r="J262" s="93" t="str">
        <f t="shared" si="129"/>
        <v/>
      </c>
      <c r="K262" s="93" t="str">
        <f t="shared" si="129"/>
        <v/>
      </c>
      <c r="L262" s="93" t="str">
        <f t="shared" si="130"/>
        <v/>
      </c>
      <c r="M262" s="93" t="str">
        <f t="shared" si="131"/>
        <v/>
      </c>
      <c r="N262" s="93" t="str">
        <f t="shared" si="132"/>
        <v/>
      </c>
      <c r="O262" s="93">
        <f t="shared" si="133"/>
        <v>3</v>
      </c>
      <c r="P262" s="93" t="str">
        <f t="shared" si="134"/>
        <v/>
      </c>
      <c r="Q262" s="93" t="str">
        <f t="shared" si="135"/>
        <v/>
      </c>
      <c r="R262" s="93" t="str">
        <f t="shared" si="136"/>
        <v/>
      </c>
      <c r="S262" s="93">
        <f t="shared" si="137"/>
        <v>3</v>
      </c>
      <c r="T262" s="91">
        <f t="shared" si="138"/>
        <v>6.7001695421209581e-002</v>
      </c>
      <c r="AB262" s="93">
        <f t="shared" si="139"/>
        <v>16.100000000000001</v>
      </c>
      <c r="AC262" s="93">
        <f t="shared" si="140"/>
        <v>35.4</v>
      </c>
      <c r="AD262" s="93">
        <f t="shared" si="141"/>
        <v>20.5</v>
      </c>
      <c r="AE262" s="93">
        <f t="shared" si="142"/>
        <v>14.9</v>
      </c>
      <c r="AF262" s="93">
        <f t="shared" si="143"/>
        <v>42.5</v>
      </c>
      <c r="AG262" s="93">
        <f t="shared" si="144"/>
        <v>42.2</v>
      </c>
      <c r="AH262" s="93">
        <f t="shared" si="145"/>
        <v>28.75</v>
      </c>
      <c r="AI262" s="93">
        <f t="shared" si="146"/>
        <v>20.9</v>
      </c>
      <c r="AJ262" s="93">
        <f t="shared" si="147"/>
        <v>14.3</v>
      </c>
      <c r="AK262" s="93">
        <f t="shared" si="148"/>
        <v>28.8</v>
      </c>
      <c r="AN262" s="93">
        <f t="shared" si="149"/>
        <v>16.100000000000001</v>
      </c>
      <c r="AO262" s="91">
        <v>0</v>
      </c>
      <c r="AP262" s="91">
        <v>0.5</v>
      </c>
      <c r="AQ262" s="91">
        <v>59</v>
      </c>
      <c r="AR262" s="91">
        <v>16.5</v>
      </c>
      <c r="AS262" s="91">
        <v>4.5</v>
      </c>
      <c r="AT262" s="92"/>
      <c r="AV262" s="93">
        <f t="shared" si="150"/>
        <v>35.4</v>
      </c>
      <c r="AW262" s="91">
        <v>0</v>
      </c>
      <c r="AX262" s="91">
        <v>0</v>
      </c>
      <c r="AY262" s="91">
        <v>61</v>
      </c>
      <c r="AZ262" s="91">
        <v>112.5</v>
      </c>
      <c r="BA262" s="91">
        <v>3.5</v>
      </c>
      <c r="BB262" s="92"/>
      <c r="BD262" s="93">
        <f t="shared" si="151"/>
        <v>20.5</v>
      </c>
      <c r="BE262" s="91">
        <v>0</v>
      </c>
      <c r="BF262" s="91">
        <v>0</v>
      </c>
      <c r="BG262" s="91">
        <v>26</v>
      </c>
      <c r="BH262" s="91">
        <v>75</v>
      </c>
      <c r="BI262" s="91">
        <v>1.5</v>
      </c>
      <c r="BJ262" s="92"/>
      <c r="BL262" s="93">
        <f t="shared" si="152"/>
        <v>14.9</v>
      </c>
      <c r="BM262" s="91">
        <v>0</v>
      </c>
      <c r="BN262" s="91">
        <v>0</v>
      </c>
      <c r="BO262" s="91">
        <v>12.5</v>
      </c>
      <c r="BP262" s="91">
        <v>59.5</v>
      </c>
      <c r="BQ262" s="91">
        <v>2.5</v>
      </c>
      <c r="BR262" s="92"/>
      <c r="BT262" s="93">
        <f t="shared" si="153"/>
        <v>42.5</v>
      </c>
      <c r="BU262" s="91">
        <v>0.5</v>
      </c>
      <c r="BV262" s="91">
        <v>0</v>
      </c>
      <c r="BW262" s="91">
        <v>51</v>
      </c>
      <c r="BX262" s="91">
        <v>118.5</v>
      </c>
      <c r="BZ262" s="92"/>
      <c r="CB262" s="93">
        <f t="shared" si="154"/>
        <v>42.2</v>
      </c>
      <c r="CC262" s="91">
        <v>0</v>
      </c>
      <c r="CD262" s="91">
        <v>0</v>
      </c>
      <c r="CE262" s="91">
        <v>71</v>
      </c>
      <c r="CF262" s="91">
        <v>130.5</v>
      </c>
      <c r="CG262" s="91">
        <v>9.5</v>
      </c>
      <c r="CJ262" s="93">
        <f t="shared" si="155"/>
        <v>28.75</v>
      </c>
      <c r="CL262" s="91">
        <v>0.5</v>
      </c>
      <c r="CM262" s="91">
        <v>53</v>
      </c>
      <c r="CN262" s="91">
        <v>53.5</v>
      </c>
      <c r="CO262" s="91">
        <v>8</v>
      </c>
      <c r="CR262" s="93">
        <f t="shared" si="156"/>
        <v>20.9</v>
      </c>
      <c r="CS262" s="91">
        <v>0</v>
      </c>
      <c r="CT262" s="91">
        <v>0.5</v>
      </c>
      <c r="CU262" s="91">
        <v>79.5</v>
      </c>
      <c r="CV262" s="91">
        <v>14</v>
      </c>
      <c r="CW262" s="91">
        <v>10.5</v>
      </c>
      <c r="CZ262" s="93">
        <f t="shared" si="157"/>
        <v>14.3</v>
      </c>
      <c r="DA262" s="91">
        <v>0</v>
      </c>
      <c r="DB262" s="91">
        <v>2</v>
      </c>
      <c r="DC262" s="91">
        <v>41</v>
      </c>
      <c r="DD262" s="91">
        <v>26</v>
      </c>
      <c r="DE262" s="91">
        <v>2.5</v>
      </c>
      <c r="DH262" s="93">
        <f t="shared" si="158"/>
        <v>28.8</v>
      </c>
      <c r="DI262" s="91">
        <v>0</v>
      </c>
      <c r="DJ262" s="91">
        <v>0</v>
      </c>
      <c r="DK262" s="91">
        <v>43</v>
      </c>
      <c r="DL262" s="91">
        <v>96.5</v>
      </c>
      <c r="DM262" s="91">
        <v>4.5</v>
      </c>
    </row>
    <row r="263" spans="3:117">
      <c r="C263" s="92">
        <f t="shared" si="159"/>
        <v>45919</v>
      </c>
      <c r="D263" s="93">
        <f t="shared" si="128"/>
        <v>3.375</v>
      </c>
      <c r="E263" s="93">
        <f t="shared" si="129"/>
        <v>3.375</v>
      </c>
      <c r="F263" s="93" t="str">
        <f t="shared" si="129"/>
        <v/>
      </c>
      <c r="G263" s="93" t="str">
        <f t="shared" si="129"/>
        <v/>
      </c>
      <c r="H263" s="93" t="str">
        <f t="shared" si="129"/>
        <v/>
      </c>
      <c r="I263" s="93" t="str">
        <f t="shared" si="129"/>
        <v/>
      </c>
      <c r="J263" s="93" t="str">
        <f t="shared" si="129"/>
        <v/>
      </c>
      <c r="K263" s="93" t="str">
        <f t="shared" si="129"/>
        <v/>
      </c>
      <c r="L263" s="93" t="str">
        <f t="shared" si="130"/>
        <v/>
      </c>
      <c r="M263" s="93">
        <f t="shared" si="131"/>
        <v>1</v>
      </c>
      <c r="N263" s="93" t="str">
        <f t="shared" si="132"/>
        <v/>
      </c>
      <c r="O263" s="93" t="str">
        <f t="shared" si="133"/>
        <v/>
      </c>
      <c r="P263" s="93" t="str">
        <f t="shared" si="134"/>
        <v/>
      </c>
      <c r="Q263" s="93" t="str">
        <f t="shared" si="135"/>
        <v/>
      </c>
      <c r="R263" s="93" t="str">
        <f t="shared" si="136"/>
        <v/>
      </c>
      <c r="S263" s="93">
        <f t="shared" si="137"/>
        <v>1</v>
      </c>
      <c r="T263" s="91">
        <f t="shared" si="138"/>
        <v>0</v>
      </c>
      <c r="AB263" s="93">
        <f t="shared" si="139"/>
        <v>3.7</v>
      </c>
      <c r="AC263" s="93">
        <f t="shared" si="140"/>
        <v>3</v>
      </c>
      <c r="AD263" s="93">
        <f t="shared" si="141"/>
        <v>7.2</v>
      </c>
      <c r="AE263" s="93">
        <f t="shared" si="142"/>
        <v>5.7</v>
      </c>
      <c r="AF263" s="93">
        <f t="shared" si="143"/>
        <v>42.125</v>
      </c>
      <c r="AG263" s="93">
        <f t="shared" si="144"/>
        <v>32.299999999999997</v>
      </c>
      <c r="AH263" s="93">
        <f t="shared" si="145"/>
        <v>3.375</v>
      </c>
      <c r="AI263" s="93">
        <f t="shared" si="146"/>
        <v>0.9</v>
      </c>
      <c r="AJ263" s="93">
        <f t="shared" si="147"/>
        <v>4.5999999999999996</v>
      </c>
      <c r="AK263" s="93">
        <f t="shared" si="148"/>
        <v>11.9</v>
      </c>
      <c r="AN263" s="93">
        <f t="shared" si="149"/>
        <v>3.7</v>
      </c>
      <c r="AO263" s="91">
        <v>0</v>
      </c>
      <c r="AP263" s="91">
        <v>0</v>
      </c>
      <c r="AQ263" s="91">
        <v>16</v>
      </c>
      <c r="AR263" s="91">
        <v>0</v>
      </c>
      <c r="AS263" s="91">
        <v>2.5</v>
      </c>
      <c r="AT263" s="92"/>
      <c r="AV263" s="93">
        <f t="shared" si="150"/>
        <v>3</v>
      </c>
      <c r="AW263" s="91">
        <v>0</v>
      </c>
      <c r="AX263" s="91">
        <v>0</v>
      </c>
      <c r="AY263" s="91">
        <v>12.5</v>
      </c>
      <c r="AZ263" s="91">
        <v>0</v>
      </c>
      <c r="BA263" s="91">
        <v>2.5</v>
      </c>
      <c r="BB263" s="92"/>
      <c r="BD263" s="93">
        <f t="shared" si="151"/>
        <v>7.2</v>
      </c>
      <c r="BE263" s="91">
        <v>0</v>
      </c>
      <c r="BF263" s="91">
        <v>0</v>
      </c>
      <c r="BG263" s="91">
        <v>20.5</v>
      </c>
      <c r="BH263" s="91">
        <v>0</v>
      </c>
      <c r="BI263" s="91">
        <v>15.5</v>
      </c>
      <c r="BJ263" s="92"/>
      <c r="BL263" s="93">
        <f t="shared" si="152"/>
        <v>5.7</v>
      </c>
      <c r="BM263" s="91">
        <v>0</v>
      </c>
      <c r="BN263" s="91">
        <v>0</v>
      </c>
      <c r="BO263" s="91">
        <v>21</v>
      </c>
      <c r="BP263" s="91">
        <v>0</v>
      </c>
      <c r="BQ263" s="91">
        <v>7.5</v>
      </c>
      <c r="BR263" s="92"/>
      <c r="BT263" s="93">
        <f t="shared" si="153"/>
        <v>42.125</v>
      </c>
      <c r="BU263" s="91">
        <v>0.5</v>
      </c>
      <c r="BV263" s="91">
        <v>0</v>
      </c>
      <c r="BW263" s="91">
        <v>168</v>
      </c>
      <c r="BX263" s="91">
        <v>0</v>
      </c>
      <c r="BZ263" s="92"/>
      <c r="CB263" s="93">
        <f t="shared" si="154"/>
        <v>32.299999999999997</v>
      </c>
      <c r="CC263" s="91">
        <v>0</v>
      </c>
      <c r="CD263" s="91">
        <v>0</v>
      </c>
      <c r="CE263" s="91">
        <v>138.5</v>
      </c>
      <c r="CF263" s="91">
        <v>6.5</v>
      </c>
      <c r="CG263" s="91">
        <v>16.5</v>
      </c>
      <c r="CJ263" s="93">
        <f t="shared" si="155"/>
        <v>3.375</v>
      </c>
      <c r="CL263" s="91">
        <v>0</v>
      </c>
      <c r="CM263" s="91">
        <v>10</v>
      </c>
      <c r="CN263" s="91">
        <v>0</v>
      </c>
      <c r="CO263" s="91">
        <v>3.5</v>
      </c>
      <c r="CR263" s="93">
        <f t="shared" si="156"/>
        <v>0.9</v>
      </c>
      <c r="CS263" s="91">
        <v>0</v>
      </c>
      <c r="CT263" s="91">
        <v>0</v>
      </c>
      <c r="CU263" s="91">
        <v>3.5</v>
      </c>
      <c r="CV263" s="91">
        <v>0</v>
      </c>
      <c r="CW263" s="91">
        <v>1</v>
      </c>
      <c r="CZ263" s="93">
        <f t="shared" si="157"/>
        <v>4.5999999999999996</v>
      </c>
      <c r="DA263" s="91">
        <v>0</v>
      </c>
      <c r="DB263" s="91">
        <v>1.5</v>
      </c>
      <c r="DC263" s="91">
        <v>20.5</v>
      </c>
      <c r="DD263" s="91">
        <v>0</v>
      </c>
      <c r="DE263" s="91">
        <v>1</v>
      </c>
      <c r="DH263" s="93">
        <f t="shared" si="158"/>
        <v>11.9</v>
      </c>
      <c r="DI263" s="91">
        <v>0</v>
      </c>
      <c r="DJ263" s="91">
        <v>4</v>
      </c>
      <c r="DK263" s="91">
        <v>35</v>
      </c>
      <c r="DL263" s="91">
        <v>5</v>
      </c>
      <c r="DM263" s="91">
        <v>15.5</v>
      </c>
    </row>
    <row r="264" spans="3:117">
      <c r="C264" s="92">
        <f t="shared" si="159"/>
        <v>45920</v>
      </c>
      <c r="D264" s="93">
        <f t="shared" si="128"/>
        <v>1</v>
      </c>
      <c r="E264" s="93">
        <f t="shared" si="129"/>
        <v>1</v>
      </c>
      <c r="F264" s="93" t="str">
        <f t="shared" si="129"/>
        <v/>
      </c>
      <c r="G264" s="93" t="str">
        <f t="shared" si="129"/>
        <v/>
      </c>
      <c r="H264" s="93" t="str">
        <f t="shared" si="129"/>
        <v/>
      </c>
      <c r="I264" s="93" t="str">
        <f t="shared" si="129"/>
        <v/>
      </c>
      <c r="J264" s="93" t="str">
        <f t="shared" si="129"/>
        <v/>
      </c>
      <c r="K264" s="93" t="str">
        <f t="shared" si="129"/>
        <v/>
      </c>
      <c r="L264" s="93" t="str">
        <f t="shared" si="130"/>
        <v/>
      </c>
      <c r="M264" s="93">
        <f t="shared" si="131"/>
        <v>1</v>
      </c>
      <c r="N264" s="93" t="str">
        <f t="shared" si="132"/>
        <v/>
      </c>
      <c r="O264" s="93" t="str">
        <f t="shared" si="133"/>
        <v/>
      </c>
      <c r="P264" s="93" t="str">
        <f t="shared" si="134"/>
        <v/>
      </c>
      <c r="Q264" s="93" t="str">
        <f t="shared" si="135"/>
        <v/>
      </c>
      <c r="R264" s="93" t="str">
        <f t="shared" si="136"/>
        <v/>
      </c>
      <c r="S264" s="93">
        <f t="shared" si="137"/>
        <v>1</v>
      </c>
      <c r="T264" s="91">
        <f t="shared" si="138"/>
        <v>0</v>
      </c>
      <c r="AB264" s="93">
        <f t="shared" si="139"/>
        <v>4.2</v>
      </c>
      <c r="AC264" s="93">
        <f t="shared" si="140"/>
        <v>8.4</v>
      </c>
      <c r="AD264" s="93">
        <f t="shared" si="141"/>
        <v>5.7</v>
      </c>
      <c r="AE264" s="93">
        <f t="shared" si="142"/>
        <v>4.0999999999999996</v>
      </c>
      <c r="AF264" s="93">
        <f t="shared" si="143"/>
        <v>13.125</v>
      </c>
      <c r="AG264" s="93">
        <f t="shared" si="144"/>
        <v>7.8</v>
      </c>
      <c r="AH264" s="93">
        <f t="shared" si="145"/>
        <v>1</v>
      </c>
      <c r="AI264" s="93">
        <f t="shared" si="146"/>
        <v>1.5</v>
      </c>
      <c r="AJ264" s="93">
        <f t="shared" si="147"/>
        <v>1.8</v>
      </c>
      <c r="AK264" s="93">
        <f t="shared" si="148"/>
        <v>4.9000000000000004</v>
      </c>
      <c r="AN264" s="93">
        <f t="shared" si="149"/>
        <v>4.2</v>
      </c>
      <c r="AO264" s="91">
        <v>11</v>
      </c>
      <c r="AP264" s="91">
        <v>0</v>
      </c>
      <c r="AQ264" s="91">
        <v>10</v>
      </c>
      <c r="AR264" s="91">
        <v>0</v>
      </c>
      <c r="AS264" s="91">
        <v>0</v>
      </c>
      <c r="AT264" s="92"/>
      <c r="AV264" s="93">
        <f t="shared" si="150"/>
        <v>8.4</v>
      </c>
      <c r="AW264" s="91">
        <v>6</v>
      </c>
      <c r="AX264" s="91">
        <v>0</v>
      </c>
      <c r="AY264" s="91">
        <v>36</v>
      </c>
      <c r="AZ264" s="91">
        <v>0</v>
      </c>
      <c r="BA264" s="91">
        <v>0</v>
      </c>
      <c r="BB264" s="92"/>
      <c r="BD264" s="93">
        <f t="shared" si="151"/>
        <v>5.7</v>
      </c>
      <c r="BE264" s="91">
        <v>0</v>
      </c>
      <c r="BF264" s="91">
        <v>0</v>
      </c>
      <c r="BG264" s="91">
        <v>28.5</v>
      </c>
      <c r="BH264" s="91">
        <v>0</v>
      </c>
      <c r="BI264" s="91">
        <v>0</v>
      </c>
      <c r="BJ264" s="92"/>
      <c r="BL264" s="93">
        <f t="shared" si="152"/>
        <v>4.0999999999999996</v>
      </c>
      <c r="BM264" s="91">
        <v>0</v>
      </c>
      <c r="BN264" s="91">
        <v>0</v>
      </c>
      <c r="BO264" s="91">
        <v>20.5</v>
      </c>
      <c r="BP264" s="91">
        <v>0</v>
      </c>
      <c r="BQ264" s="91">
        <v>0</v>
      </c>
      <c r="BR264" s="92"/>
      <c r="BT264" s="93">
        <f t="shared" si="153"/>
        <v>13.125</v>
      </c>
      <c r="BU264" s="91">
        <v>0.5</v>
      </c>
      <c r="BV264" s="91">
        <v>0</v>
      </c>
      <c r="BW264" s="91">
        <v>52</v>
      </c>
      <c r="BX264" s="91">
        <v>0</v>
      </c>
      <c r="BZ264" s="92"/>
      <c r="CB264" s="93">
        <f t="shared" si="154"/>
        <v>7.8</v>
      </c>
      <c r="CC264" s="91">
        <v>0</v>
      </c>
      <c r="CD264" s="91">
        <v>0.5</v>
      </c>
      <c r="CE264" s="91">
        <v>38.5</v>
      </c>
      <c r="CF264" s="91">
        <v>0</v>
      </c>
      <c r="CG264" s="91">
        <v>0</v>
      </c>
      <c r="CJ264" s="93">
        <f t="shared" si="155"/>
        <v>1</v>
      </c>
      <c r="CL264" s="91">
        <v>0</v>
      </c>
      <c r="CM264" s="91">
        <v>4</v>
      </c>
      <c r="CN264" s="91">
        <v>0</v>
      </c>
      <c r="CO264" s="91">
        <v>0</v>
      </c>
      <c r="CR264" s="93">
        <f t="shared" si="156"/>
        <v>1.5</v>
      </c>
      <c r="CS264" s="91">
        <v>0</v>
      </c>
      <c r="CT264" s="91">
        <v>0</v>
      </c>
      <c r="CU264" s="91">
        <v>7.5</v>
      </c>
      <c r="CV264" s="91">
        <v>0</v>
      </c>
      <c r="CW264" s="91">
        <v>0</v>
      </c>
      <c r="CZ264" s="93">
        <f t="shared" si="157"/>
        <v>1.8</v>
      </c>
      <c r="DA264" s="91">
        <v>0</v>
      </c>
      <c r="DB264" s="91">
        <v>0</v>
      </c>
      <c r="DC264" s="91">
        <v>9</v>
      </c>
      <c r="DD264" s="91">
        <v>0</v>
      </c>
      <c r="DE264" s="91">
        <v>0</v>
      </c>
      <c r="DH264" s="93">
        <f t="shared" si="158"/>
        <v>4.9000000000000004</v>
      </c>
      <c r="DI264" s="91">
        <v>0</v>
      </c>
      <c r="DJ264" s="91">
        <v>1</v>
      </c>
      <c r="DK264" s="91">
        <v>23.5</v>
      </c>
      <c r="DL264" s="91">
        <v>0</v>
      </c>
      <c r="DM264" s="91">
        <v>0</v>
      </c>
    </row>
    <row r="265" spans="3:117">
      <c r="C265" s="92">
        <f t="shared" si="159"/>
        <v>45921</v>
      </c>
      <c r="D265" s="93">
        <f t="shared" si="128"/>
        <v>10</v>
      </c>
      <c r="E265" s="93">
        <f t="shared" si="129"/>
        <v>10</v>
      </c>
      <c r="F265" s="93" t="str">
        <f t="shared" si="129"/>
        <v/>
      </c>
      <c r="G265" s="93" t="str">
        <f t="shared" si="129"/>
        <v/>
      </c>
      <c r="H265" s="93" t="str">
        <f t="shared" si="129"/>
        <v/>
      </c>
      <c r="I265" s="93" t="str">
        <f t="shared" si="129"/>
        <v/>
      </c>
      <c r="J265" s="93" t="str">
        <f t="shared" si="129"/>
        <v/>
      </c>
      <c r="K265" s="93" t="str">
        <f t="shared" si="129"/>
        <v/>
      </c>
      <c r="L265" s="93" t="str">
        <f t="shared" si="130"/>
        <v/>
      </c>
      <c r="M265" s="93">
        <f t="shared" si="131"/>
        <v>1</v>
      </c>
      <c r="N265" s="93" t="str">
        <f t="shared" si="132"/>
        <v/>
      </c>
      <c r="O265" s="93" t="str">
        <f t="shared" si="133"/>
        <v/>
      </c>
      <c r="P265" s="93" t="str">
        <f t="shared" si="134"/>
        <v/>
      </c>
      <c r="Q265" s="93" t="str">
        <f t="shared" si="135"/>
        <v/>
      </c>
      <c r="R265" s="93" t="str">
        <f t="shared" si="136"/>
        <v/>
      </c>
      <c r="S265" s="93">
        <f t="shared" si="137"/>
        <v>1</v>
      </c>
      <c r="T265" s="91">
        <f t="shared" si="138"/>
        <v>0</v>
      </c>
      <c r="AB265" s="93">
        <f t="shared" si="139"/>
        <v>15.3</v>
      </c>
      <c r="AC265" s="93">
        <f t="shared" si="140"/>
        <v>4.8</v>
      </c>
      <c r="AD265" s="93">
        <f t="shared" si="141"/>
        <v>5</v>
      </c>
      <c r="AE265" s="93">
        <f t="shared" si="142"/>
        <v>5.9</v>
      </c>
      <c r="AF265" s="93">
        <f t="shared" si="143"/>
        <v>13.125</v>
      </c>
      <c r="AG265" s="93">
        <f t="shared" si="144"/>
        <v>10.6</v>
      </c>
      <c r="AH265" s="93">
        <f t="shared" si="145"/>
        <v>10</v>
      </c>
      <c r="AI265" s="93">
        <f t="shared" si="146"/>
        <v>5.6</v>
      </c>
      <c r="AJ265" s="93">
        <f t="shared" si="147"/>
        <v>4.8</v>
      </c>
      <c r="AK265" s="93">
        <f t="shared" si="148"/>
        <v>11.5</v>
      </c>
      <c r="AN265" s="93">
        <f t="shared" si="149"/>
        <v>15.3</v>
      </c>
      <c r="AO265" s="91">
        <v>0</v>
      </c>
      <c r="AP265" s="91">
        <v>76</v>
      </c>
      <c r="AQ265" s="91">
        <v>0</v>
      </c>
      <c r="AR265" s="91">
        <v>0</v>
      </c>
      <c r="AS265" s="91">
        <v>0.5</v>
      </c>
      <c r="AT265" s="92"/>
      <c r="AV265" s="93">
        <f t="shared" si="150"/>
        <v>4.8</v>
      </c>
      <c r="AW265" s="91">
        <v>0</v>
      </c>
      <c r="AX265" s="91">
        <v>24</v>
      </c>
      <c r="AY265" s="91">
        <v>0</v>
      </c>
      <c r="AZ265" s="91">
        <v>0</v>
      </c>
      <c r="BA265" s="91">
        <v>0</v>
      </c>
      <c r="BB265" s="92"/>
      <c r="BD265" s="93">
        <f t="shared" si="151"/>
        <v>5</v>
      </c>
      <c r="BE265" s="91">
        <v>0</v>
      </c>
      <c r="BF265" s="91">
        <v>25</v>
      </c>
      <c r="BG265" s="91">
        <v>0</v>
      </c>
      <c r="BH265" s="91">
        <v>0</v>
      </c>
      <c r="BI265" s="91">
        <v>0</v>
      </c>
      <c r="BJ265" s="92"/>
      <c r="BL265" s="93">
        <f t="shared" si="152"/>
        <v>5.9</v>
      </c>
      <c r="BM265" s="91">
        <v>0</v>
      </c>
      <c r="BN265" s="91">
        <v>29.5</v>
      </c>
      <c r="BO265" s="91">
        <v>0</v>
      </c>
      <c r="BP265" s="91">
        <v>0</v>
      </c>
      <c r="BQ265" s="91">
        <v>0</v>
      </c>
      <c r="BR265" s="92"/>
      <c r="BT265" s="93">
        <f t="shared" si="153"/>
        <v>13.125</v>
      </c>
      <c r="BU265" s="91">
        <v>0</v>
      </c>
      <c r="BV265" s="91">
        <v>52.5</v>
      </c>
      <c r="BW265" s="91">
        <v>0</v>
      </c>
      <c r="BX265" s="91">
        <v>0</v>
      </c>
      <c r="BZ265" s="92"/>
      <c r="CB265" s="93">
        <f t="shared" si="154"/>
        <v>10.6</v>
      </c>
      <c r="CC265" s="91">
        <v>0</v>
      </c>
      <c r="CD265" s="91">
        <v>49.5</v>
      </c>
      <c r="CE265" s="91">
        <v>0</v>
      </c>
      <c r="CF265" s="91">
        <v>0</v>
      </c>
      <c r="CG265" s="91">
        <v>3.5</v>
      </c>
      <c r="CJ265" s="93">
        <f t="shared" si="155"/>
        <v>10</v>
      </c>
      <c r="CL265" s="91">
        <v>38</v>
      </c>
      <c r="CM265" s="91">
        <v>1</v>
      </c>
      <c r="CN265" s="91">
        <v>0</v>
      </c>
      <c r="CO265" s="91">
        <v>1</v>
      </c>
      <c r="CR265" s="93">
        <f t="shared" si="156"/>
        <v>5.6</v>
      </c>
      <c r="CS265" s="91">
        <v>0</v>
      </c>
      <c r="CT265" s="91">
        <v>14</v>
      </c>
      <c r="CU265" s="91">
        <v>7</v>
      </c>
      <c r="CV265" s="91">
        <v>0</v>
      </c>
      <c r="CW265" s="91">
        <v>7</v>
      </c>
      <c r="CZ265" s="93">
        <f t="shared" si="157"/>
        <v>4.8</v>
      </c>
      <c r="DA265" s="91">
        <v>0</v>
      </c>
      <c r="DB265" s="91">
        <v>22.5</v>
      </c>
      <c r="DC265" s="91">
        <v>0.5</v>
      </c>
      <c r="DD265" s="91">
        <v>0</v>
      </c>
      <c r="DE265" s="91">
        <v>1</v>
      </c>
      <c r="DH265" s="93">
        <f t="shared" si="158"/>
        <v>11.5</v>
      </c>
      <c r="DI265" s="91">
        <v>0</v>
      </c>
      <c r="DJ265" s="91">
        <v>54.5</v>
      </c>
      <c r="DK265" s="91">
        <v>0</v>
      </c>
      <c r="DL265" s="91">
        <v>0</v>
      </c>
      <c r="DM265" s="91">
        <v>3</v>
      </c>
    </row>
    <row r="266" spans="3:117">
      <c r="C266" s="92">
        <f t="shared" si="159"/>
        <v>45922</v>
      </c>
      <c r="D266" s="93">
        <f t="shared" si="128"/>
        <v>8.25</v>
      </c>
      <c r="E266" s="93">
        <f t="shared" si="129"/>
        <v>8.25</v>
      </c>
      <c r="F266" s="93" t="str">
        <f t="shared" si="129"/>
        <v/>
      </c>
      <c r="G266" s="93" t="str">
        <f t="shared" si="129"/>
        <v/>
      </c>
      <c r="H266" s="93" t="str">
        <f t="shared" si="129"/>
        <v/>
      </c>
      <c r="I266" s="93" t="str">
        <f t="shared" si="129"/>
        <v/>
      </c>
      <c r="J266" s="93" t="str">
        <f t="shared" si="129"/>
        <v/>
      </c>
      <c r="K266" s="93" t="str">
        <f t="shared" si="129"/>
        <v/>
      </c>
      <c r="L266" s="93" t="str">
        <f t="shared" si="130"/>
        <v/>
      </c>
      <c r="M266" s="93">
        <f t="shared" si="131"/>
        <v>1</v>
      </c>
      <c r="N266" s="93" t="str">
        <f t="shared" si="132"/>
        <v/>
      </c>
      <c r="O266" s="93" t="str">
        <f t="shared" si="133"/>
        <v/>
      </c>
      <c r="P266" s="93" t="str">
        <f t="shared" si="134"/>
        <v/>
      </c>
      <c r="Q266" s="93" t="str">
        <f t="shared" si="135"/>
        <v/>
      </c>
      <c r="R266" s="93" t="str">
        <f t="shared" si="136"/>
        <v/>
      </c>
      <c r="S266" s="93">
        <f t="shared" si="137"/>
        <v>1</v>
      </c>
      <c r="T266" s="91">
        <f t="shared" si="138"/>
        <v>0</v>
      </c>
      <c r="AB266" s="93">
        <f t="shared" si="139"/>
        <v>5.0999999999999996</v>
      </c>
      <c r="AC266" s="93">
        <f t="shared" si="140"/>
        <v>34.700000000000003</v>
      </c>
      <c r="AD266" s="93">
        <f t="shared" si="141"/>
        <v>10.199999999999999</v>
      </c>
      <c r="AE266" s="93">
        <f t="shared" si="142"/>
        <v>8.5</v>
      </c>
      <c r="AF266" s="93">
        <f t="shared" si="143"/>
        <v>14.875</v>
      </c>
      <c r="AG266" s="93">
        <f t="shared" si="144"/>
        <v>13.3</v>
      </c>
      <c r="AH266" s="93">
        <f t="shared" si="145"/>
        <v>8.25</v>
      </c>
      <c r="AI266" s="93">
        <f t="shared" si="146"/>
        <v>15.2</v>
      </c>
      <c r="AJ266" s="93">
        <f t="shared" si="147"/>
        <v>5.7</v>
      </c>
      <c r="AK266" s="93">
        <f t="shared" si="148"/>
        <v>6.7</v>
      </c>
      <c r="AN266" s="93">
        <f t="shared" si="149"/>
        <v>5.0999999999999996</v>
      </c>
      <c r="AO266" s="91">
        <v>0</v>
      </c>
      <c r="AP266" s="91">
        <v>14.5</v>
      </c>
      <c r="AQ266" s="91">
        <v>0.5</v>
      </c>
      <c r="AR266" s="91">
        <v>9.5</v>
      </c>
      <c r="AS266" s="91">
        <v>1</v>
      </c>
      <c r="AT266" s="92"/>
      <c r="AV266" s="93">
        <f t="shared" si="150"/>
        <v>34.700000000000003</v>
      </c>
      <c r="AW266" s="91">
        <v>0</v>
      </c>
      <c r="AX266" s="91">
        <v>118.5</v>
      </c>
      <c r="AY266" s="91">
        <v>5</v>
      </c>
      <c r="AZ266" s="91">
        <v>50</v>
      </c>
      <c r="BA266" s="91">
        <v>0</v>
      </c>
      <c r="BB266" s="92"/>
      <c r="BD266" s="93">
        <f t="shared" si="151"/>
        <v>10.199999999999999</v>
      </c>
      <c r="BE266" s="91">
        <v>0</v>
      </c>
      <c r="BF266" s="91">
        <v>9</v>
      </c>
      <c r="BG266" s="91">
        <v>1.5</v>
      </c>
      <c r="BH266" s="91">
        <v>40.5</v>
      </c>
      <c r="BI266" s="91">
        <v>0</v>
      </c>
      <c r="BJ266" s="92"/>
      <c r="BL266" s="93">
        <f t="shared" si="152"/>
        <v>8.5</v>
      </c>
      <c r="BM266" s="91">
        <v>3</v>
      </c>
      <c r="BN266" s="91">
        <v>11</v>
      </c>
      <c r="BO266" s="91">
        <v>1.5</v>
      </c>
      <c r="BP266" s="91">
        <v>27</v>
      </c>
      <c r="BQ266" s="91">
        <v>0</v>
      </c>
      <c r="BR266" s="92"/>
      <c r="BT266" s="93">
        <f t="shared" si="153"/>
        <v>14.875</v>
      </c>
      <c r="BU266" s="91">
        <v>0</v>
      </c>
      <c r="BV266" s="91">
        <v>26.5</v>
      </c>
      <c r="BW266" s="91">
        <v>8.5</v>
      </c>
      <c r="BX266" s="91">
        <v>24.5</v>
      </c>
      <c r="BZ266" s="92"/>
      <c r="CB266" s="93">
        <f t="shared" si="154"/>
        <v>13.3</v>
      </c>
      <c r="CC266" s="91">
        <v>0</v>
      </c>
      <c r="CD266" s="91">
        <v>5</v>
      </c>
      <c r="CE266" s="91">
        <v>8.5</v>
      </c>
      <c r="CF266" s="91">
        <v>53</v>
      </c>
      <c r="CG266" s="91">
        <v>0</v>
      </c>
      <c r="CJ266" s="93">
        <f t="shared" si="155"/>
        <v>8.25</v>
      </c>
      <c r="CL266" s="91">
        <v>14.5</v>
      </c>
      <c r="CM266" s="91">
        <v>2</v>
      </c>
      <c r="CN266" s="91">
        <v>16.5</v>
      </c>
      <c r="CO266" s="91">
        <v>0</v>
      </c>
      <c r="CR266" s="93">
        <f t="shared" si="156"/>
        <v>15.2</v>
      </c>
      <c r="CS266" s="91">
        <v>0</v>
      </c>
      <c r="CT266" s="91">
        <v>42.5</v>
      </c>
      <c r="CU266" s="91">
        <v>1.5</v>
      </c>
      <c r="CV266" s="91">
        <v>32</v>
      </c>
      <c r="CW266" s="91">
        <v>0</v>
      </c>
      <c r="CZ266" s="93">
        <f t="shared" si="157"/>
        <v>5.7</v>
      </c>
      <c r="DA266" s="91">
        <v>0</v>
      </c>
      <c r="DB266" s="91">
        <v>18</v>
      </c>
      <c r="DC266" s="91">
        <v>1</v>
      </c>
      <c r="DD266" s="91">
        <v>9.5</v>
      </c>
      <c r="DE266" s="91">
        <v>0</v>
      </c>
      <c r="DH266" s="93">
        <f t="shared" si="158"/>
        <v>6.7</v>
      </c>
      <c r="DI266" s="91">
        <v>0</v>
      </c>
      <c r="DJ266" s="91">
        <v>11</v>
      </c>
      <c r="DK266" s="91">
        <v>1.5</v>
      </c>
      <c r="DL266" s="91">
        <v>21</v>
      </c>
      <c r="DM266" s="91">
        <v>0</v>
      </c>
    </row>
    <row r="267" spans="3:117">
      <c r="C267" s="92">
        <f t="shared" si="159"/>
        <v>45923</v>
      </c>
      <c r="D267" s="93">
        <f t="shared" si="128"/>
        <v>56.25</v>
      </c>
      <c r="E267" s="93">
        <f t="shared" si="129"/>
        <v>56.25</v>
      </c>
      <c r="F267" s="93">
        <f t="shared" si="129"/>
        <v>56.25</v>
      </c>
      <c r="G267" s="93">
        <f t="shared" si="129"/>
        <v>56.25</v>
      </c>
      <c r="H267" s="93">
        <f t="shared" si="129"/>
        <v>56.25</v>
      </c>
      <c r="I267" s="93">
        <f t="shared" si="129"/>
        <v>56.25</v>
      </c>
      <c r="J267" s="93">
        <f t="shared" si="129"/>
        <v>56.25</v>
      </c>
      <c r="K267" s="93" t="str">
        <f t="shared" si="129"/>
        <v/>
      </c>
      <c r="L267" s="93" t="str">
        <f t="shared" si="130"/>
        <v/>
      </c>
      <c r="M267" s="93" t="str">
        <f t="shared" si="131"/>
        <v/>
      </c>
      <c r="N267" s="93" t="str">
        <f t="shared" si="132"/>
        <v/>
      </c>
      <c r="O267" s="93" t="str">
        <f t="shared" si="133"/>
        <v/>
      </c>
      <c r="P267" s="93" t="str">
        <f t="shared" si="134"/>
        <v/>
      </c>
      <c r="Q267" s="93" t="str">
        <f t="shared" si="135"/>
        <v/>
      </c>
      <c r="R267" s="93" t="str">
        <f t="shared" si="136"/>
        <v/>
      </c>
      <c r="S267" s="93">
        <f t="shared" si="137"/>
        <v>0</v>
      </c>
      <c r="T267" s="91">
        <f t="shared" si="138"/>
        <v>0</v>
      </c>
      <c r="AB267" s="93">
        <f t="shared" si="139"/>
        <v>10.9</v>
      </c>
      <c r="AC267" s="93">
        <f t="shared" si="140"/>
        <v>20.100000000000001</v>
      </c>
      <c r="AD267" s="93">
        <f t="shared" si="141"/>
        <v>27.1</v>
      </c>
      <c r="AE267" s="93">
        <f t="shared" si="142"/>
        <v>59.3</v>
      </c>
      <c r="AF267" s="93">
        <f t="shared" si="143"/>
        <v>67</v>
      </c>
      <c r="AG267" s="93">
        <f t="shared" si="144"/>
        <v>60</v>
      </c>
      <c r="AH267" s="93">
        <f t="shared" si="145"/>
        <v>56.25</v>
      </c>
      <c r="AI267" s="93">
        <f t="shared" si="146"/>
        <v>26.5</v>
      </c>
      <c r="AJ267" s="93">
        <f t="shared" si="147"/>
        <v>44.6</v>
      </c>
      <c r="AK267" s="93">
        <f t="shared" si="148"/>
        <v>58.7</v>
      </c>
      <c r="AN267" s="93">
        <f t="shared" si="149"/>
        <v>10.9</v>
      </c>
      <c r="AO267" s="91">
        <v>17</v>
      </c>
      <c r="AP267" s="91">
        <v>3</v>
      </c>
      <c r="AQ267" s="91">
        <v>30.5</v>
      </c>
      <c r="AR267" s="91">
        <v>0</v>
      </c>
      <c r="AS267" s="91">
        <v>4</v>
      </c>
      <c r="AT267" s="92"/>
      <c r="AV267" s="93">
        <f t="shared" si="150"/>
        <v>20.100000000000001</v>
      </c>
      <c r="AW267" s="91">
        <v>7.5</v>
      </c>
      <c r="AX267" s="91">
        <v>0</v>
      </c>
      <c r="AY267" s="91">
        <v>92</v>
      </c>
      <c r="AZ267" s="91">
        <v>0</v>
      </c>
      <c r="BA267" s="91">
        <v>1</v>
      </c>
      <c r="BB267" s="92"/>
      <c r="BD267" s="93">
        <f t="shared" si="151"/>
        <v>27.1</v>
      </c>
      <c r="BE267" s="91">
        <v>11.5</v>
      </c>
      <c r="BF267" s="91">
        <v>0</v>
      </c>
      <c r="BG267" s="91">
        <v>122.5</v>
      </c>
      <c r="BH267" s="91">
        <v>0</v>
      </c>
      <c r="BI267" s="91">
        <v>1.5</v>
      </c>
      <c r="BJ267" s="92"/>
      <c r="BL267" s="93">
        <f t="shared" si="152"/>
        <v>59.3</v>
      </c>
      <c r="BM267" s="91">
        <v>47.5</v>
      </c>
      <c r="BN267" s="91">
        <v>0</v>
      </c>
      <c r="BO267" s="91">
        <v>246</v>
      </c>
      <c r="BP267" s="91">
        <v>0</v>
      </c>
      <c r="BQ267" s="91">
        <v>3</v>
      </c>
      <c r="BR267" s="92"/>
      <c r="BT267" s="93">
        <f t="shared" si="153"/>
        <v>67</v>
      </c>
      <c r="BU267" s="91">
        <v>56.5</v>
      </c>
      <c r="BV267" s="91">
        <v>0.5</v>
      </c>
      <c r="BW267" s="91">
        <v>211</v>
      </c>
      <c r="BX267" s="91">
        <v>0</v>
      </c>
      <c r="BZ267" s="92"/>
      <c r="CB267" s="93">
        <f t="shared" si="154"/>
        <v>60</v>
      </c>
      <c r="CC267" s="91">
        <v>70</v>
      </c>
      <c r="CD267" s="91">
        <v>0</v>
      </c>
      <c r="CE267" s="91">
        <v>230</v>
      </c>
      <c r="CF267" s="91">
        <v>0</v>
      </c>
      <c r="CG267" s="91">
        <v>0</v>
      </c>
      <c r="CJ267" s="93">
        <f t="shared" si="155"/>
        <v>56.25</v>
      </c>
      <c r="CL267" s="91">
        <v>0.5</v>
      </c>
      <c r="CM267" s="91">
        <v>215.5</v>
      </c>
      <c r="CN267" s="91">
        <v>0</v>
      </c>
      <c r="CO267" s="91">
        <v>9</v>
      </c>
      <c r="CR267" s="93">
        <f t="shared" si="156"/>
        <v>26.5</v>
      </c>
      <c r="CS267" s="91">
        <v>16.5</v>
      </c>
      <c r="CT267" s="91">
        <v>7</v>
      </c>
      <c r="CU267" s="91">
        <v>82</v>
      </c>
      <c r="CV267" s="91">
        <v>3</v>
      </c>
      <c r="CW267" s="91">
        <v>24</v>
      </c>
      <c r="CZ267" s="93">
        <f t="shared" si="157"/>
        <v>44.6</v>
      </c>
      <c r="DA267" s="91">
        <v>1</v>
      </c>
      <c r="DB267" s="91">
        <v>0</v>
      </c>
      <c r="DC267" s="91">
        <v>213.5</v>
      </c>
      <c r="DD267" s="91">
        <v>0.5</v>
      </c>
      <c r="DE267" s="91">
        <v>8</v>
      </c>
      <c r="DH267" s="93">
        <f t="shared" si="158"/>
        <v>58.7</v>
      </c>
      <c r="DI267" s="91">
        <v>27</v>
      </c>
      <c r="DJ267" s="91">
        <v>0</v>
      </c>
      <c r="DK267" s="91">
        <v>264.5</v>
      </c>
      <c r="DL267" s="91">
        <v>0.5</v>
      </c>
      <c r="DM267" s="91">
        <v>1.5</v>
      </c>
    </row>
    <row r="268" spans="3:117">
      <c r="C268" s="92">
        <f t="shared" si="159"/>
        <v>45924</v>
      </c>
      <c r="D268" s="93">
        <f t="shared" si="128"/>
        <v>16.25</v>
      </c>
      <c r="E268" s="93">
        <f t="shared" si="129"/>
        <v>16.25</v>
      </c>
      <c r="F268" s="93">
        <f t="shared" si="129"/>
        <v>16.25</v>
      </c>
      <c r="G268" s="93" t="str">
        <f t="shared" si="129"/>
        <v/>
      </c>
      <c r="H268" s="93" t="str">
        <f t="shared" si="129"/>
        <v/>
      </c>
      <c r="I268" s="93" t="str">
        <f t="shared" si="129"/>
        <v/>
      </c>
      <c r="J268" s="93" t="str">
        <f t="shared" si="129"/>
        <v/>
      </c>
      <c r="K268" s="93" t="str">
        <f t="shared" si="129"/>
        <v/>
      </c>
      <c r="L268" s="93" t="str">
        <f t="shared" si="130"/>
        <v/>
      </c>
      <c r="M268" s="93" t="str">
        <f t="shared" si="131"/>
        <v/>
      </c>
      <c r="N268" s="93">
        <f t="shared" si="132"/>
        <v>2</v>
      </c>
      <c r="O268" s="93" t="str">
        <f t="shared" si="133"/>
        <v/>
      </c>
      <c r="P268" s="93" t="str">
        <f t="shared" si="134"/>
        <v/>
      </c>
      <c r="Q268" s="93" t="str">
        <f t="shared" si="135"/>
        <v/>
      </c>
      <c r="R268" s="93" t="str">
        <f t="shared" si="136"/>
        <v/>
      </c>
      <c r="S268" s="93">
        <f t="shared" si="137"/>
        <v>2</v>
      </c>
      <c r="T268" s="91">
        <f t="shared" si="138"/>
        <v>4.3808800852329341e-002</v>
      </c>
      <c r="AB268" s="93">
        <f t="shared" si="139"/>
        <v>14.7</v>
      </c>
      <c r="AC268" s="93">
        <f t="shared" si="140"/>
        <v>27.1</v>
      </c>
      <c r="AD268" s="93">
        <f t="shared" si="141"/>
        <v>40.1</v>
      </c>
      <c r="AE268" s="93">
        <f t="shared" si="142"/>
        <v>34.6</v>
      </c>
      <c r="AF268" s="93">
        <f t="shared" si="143"/>
        <v>20.75</v>
      </c>
      <c r="AG268" s="93">
        <f t="shared" si="144"/>
        <v>20.3</v>
      </c>
      <c r="AH268" s="93">
        <f t="shared" si="145"/>
        <v>16.25</v>
      </c>
      <c r="AI268" s="93">
        <f t="shared" si="146"/>
        <v>6.3</v>
      </c>
      <c r="AJ268" s="93">
        <f t="shared" si="147"/>
        <v>1.1000000000000001</v>
      </c>
      <c r="AK268" s="93">
        <f t="shared" si="148"/>
        <v>3.3</v>
      </c>
      <c r="AN268" s="93">
        <f t="shared" si="149"/>
        <v>14.7</v>
      </c>
      <c r="AO268" s="91">
        <v>0</v>
      </c>
      <c r="AP268" s="91">
        <v>0</v>
      </c>
      <c r="AQ268" s="91">
        <v>70.5</v>
      </c>
      <c r="AR268" s="91">
        <v>0</v>
      </c>
      <c r="AS268" s="91">
        <v>3</v>
      </c>
      <c r="AT268" s="92"/>
      <c r="AV268" s="93">
        <f t="shared" si="150"/>
        <v>27.1</v>
      </c>
      <c r="AW268" s="91">
        <v>0</v>
      </c>
      <c r="AX268" s="91">
        <v>0</v>
      </c>
      <c r="AY268" s="91">
        <v>134.5</v>
      </c>
      <c r="AZ268" s="91">
        <v>0</v>
      </c>
      <c r="BA268" s="91">
        <v>1</v>
      </c>
      <c r="BB268" s="92"/>
      <c r="BD268" s="93">
        <f t="shared" si="151"/>
        <v>40.1</v>
      </c>
      <c r="BE268" s="91">
        <v>0</v>
      </c>
      <c r="BF268" s="91">
        <v>0</v>
      </c>
      <c r="BG268" s="91">
        <v>199</v>
      </c>
      <c r="BH268" s="91">
        <v>0</v>
      </c>
      <c r="BI268" s="91">
        <v>1.5</v>
      </c>
      <c r="BJ268" s="92"/>
      <c r="BL268" s="93">
        <f t="shared" si="152"/>
        <v>34.6</v>
      </c>
      <c r="BM268" s="91">
        <v>0</v>
      </c>
      <c r="BN268" s="91">
        <v>0</v>
      </c>
      <c r="BO268" s="91">
        <v>172</v>
      </c>
      <c r="BP268" s="91">
        <v>0</v>
      </c>
      <c r="BQ268" s="91">
        <v>1</v>
      </c>
      <c r="BR268" s="92"/>
      <c r="BT268" s="93">
        <f t="shared" si="153"/>
        <v>20.75</v>
      </c>
      <c r="BU268" s="91">
        <v>3</v>
      </c>
      <c r="BV268" s="91">
        <v>0</v>
      </c>
      <c r="BW268" s="91">
        <v>80</v>
      </c>
      <c r="BX268" s="91">
        <v>0</v>
      </c>
      <c r="BZ268" s="92"/>
      <c r="CB268" s="93">
        <f t="shared" si="154"/>
        <v>20.3</v>
      </c>
      <c r="CC268" s="91">
        <v>0</v>
      </c>
      <c r="CD268" s="91">
        <v>0</v>
      </c>
      <c r="CE268" s="91">
        <v>101.5</v>
      </c>
      <c r="CF268" s="91">
        <v>0</v>
      </c>
      <c r="CG268" s="91">
        <v>0</v>
      </c>
      <c r="CJ268" s="93">
        <f t="shared" si="155"/>
        <v>16.25</v>
      </c>
      <c r="CL268" s="91">
        <v>0</v>
      </c>
      <c r="CM268" s="91">
        <v>64</v>
      </c>
      <c r="CN268" s="91">
        <v>0</v>
      </c>
      <c r="CO268" s="91">
        <v>1</v>
      </c>
      <c r="CR268" s="93">
        <f t="shared" si="156"/>
        <v>6.3</v>
      </c>
      <c r="CS268" s="91">
        <v>0</v>
      </c>
      <c r="CT268" s="91">
        <v>0</v>
      </c>
      <c r="CU268" s="91">
        <v>27</v>
      </c>
      <c r="CV268" s="91">
        <v>0</v>
      </c>
      <c r="CW268" s="91">
        <v>4.5</v>
      </c>
      <c r="CZ268" s="93">
        <f t="shared" si="157"/>
        <v>1.1000000000000001</v>
      </c>
      <c r="DA268" s="91">
        <v>0</v>
      </c>
      <c r="DB268" s="91">
        <v>0</v>
      </c>
      <c r="DC268" s="91">
        <v>4.5</v>
      </c>
      <c r="DD268" s="91">
        <v>0</v>
      </c>
      <c r="DE268" s="91">
        <v>1</v>
      </c>
      <c r="DH268" s="93">
        <f t="shared" si="158"/>
        <v>3.3</v>
      </c>
      <c r="DI268" s="91">
        <v>0</v>
      </c>
      <c r="DJ268" s="91">
        <v>0</v>
      </c>
      <c r="DK268" s="91">
        <v>16</v>
      </c>
      <c r="DL268" s="91">
        <v>0</v>
      </c>
      <c r="DM268" s="91">
        <v>0.5</v>
      </c>
    </row>
    <row r="269" spans="3:117">
      <c r="C269" s="92">
        <f t="shared" si="159"/>
        <v>45925</v>
      </c>
      <c r="D269" s="93">
        <f t="shared" si="128"/>
        <v>0</v>
      </c>
      <c r="E269" s="93" t="str">
        <f t="shared" si="129"/>
        <v/>
      </c>
      <c r="F269" s="93" t="str">
        <f t="shared" si="129"/>
        <v/>
      </c>
      <c r="G269" s="93" t="str">
        <f t="shared" si="129"/>
        <v/>
      </c>
      <c r="H269" s="93" t="str">
        <f t="shared" si="129"/>
        <v/>
      </c>
      <c r="I269" s="93" t="str">
        <f t="shared" si="129"/>
        <v/>
      </c>
      <c r="J269" s="93" t="str">
        <f t="shared" si="129"/>
        <v/>
      </c>
      <c r="K269" s="93" t="str">
        <f t="shared" si="129"/>
        <v/>
      </c>
      <c r="L269" s="93">
        <f t="shared" si="130"/>
        <v>0</v>
      </c>
      <c r="M269" s="93" t="str">
        <f t="shared" si="131"/>
        <v/>
      </c>
      <c r="N269" s="93" t="str">
        <f t="shared" si="132"/>
        <v/>
      </c>
      <c r="O269" s="93" t="str">
        <f t="shared" si="133"/>
        <v/>
      </c>
      <c r="P269" s="93" t="str">
        <f t="shared" si="134"/>
        <v/>
      </c>
      <c r="Q269" s="93" t="str">
        <f t="shared" si="135"/>
        <v/>
      </c>
      <c r="R269" s="93" t="str">
        <f t="shared" si="136"/>
        <v/>
      </c>
      <c r="S269" s="93">
        <f t="shared" si="137"/>
        <v>0</v>
      </c>
      <c r="T269" s="91">
        <f t="shared" si="138"/>
        <v>0</v>
      </c>
      <c r="AB269" s="93">
        <f t="shared" si="139"/>
        <v>0</v>
      </c>
      <c r="AC269" s="93">
        <f t="shared" si="140"/>
        <v>0</v>
      </c>
      <c r="AD269" s="93">
        <f t="shared" si="141"/>
        <v>0</v>
      </c>
      <c r="AE269" s="93">
        <f t="shared" si="142"/>
        <v>0</v>
      </c>
      <c r="AF269" s="93">
        <f t="shared" si="143"/>
        <v>0</v>
      </c>
      <c r="AG269" s="93">
        <f t="shared" si="144"/>
        <v>0</v>
      </c>
      <c r="AH269" s="93">
        <f t="shared" si="145"/>
        <v>0</v>
      </c>
      <c r="AI269" s="93">
        <f t="shared" si="146"/>
        <v>0</v>
      </c>
      <c r="AJ269" s="93">
        <f t="shared" si="147"/>
        <v>0</v>
      </c>
      <c r="AK269" s="93">
        <f t="shared" si="148"/>
        <v>0.1</v>
      </c>
      <c r="AN269" s="93">
        <f t="shared" si="149"/>
        <v>0</v>
      </c>
      <c r="AO269" s="91">
        <v>0</v>
      </c>
      <c r="AP269" s="91">
        <v>0</v>
      </c>
      <c r="AQ269" s="91">
        <v>0</v>
      </c>
      <c r="AR269" s="91">
        <v>0</v>
      </c>
      <c r="AS269" s="91">
        <v>0</v>
      </c>
      <c r="AT269" s="92"/>
      <c r="AV269" s="93">
        <f t="shared" si="150"/>
        <v>0</v>
      </c>
      <c r="AW269" s="91">
        <v>0</v>
      </c>
      <c r="AX269" s="91">
        <v>0</v>
      </c>
      <c r="AY269" s="91">
        <v>0</v>
      </c>
      <c r="AZ269" s="91">
        <v>0</v>
      </c>
      <c r="BA269" s="91">
        <v>0</v>
      </c>
      <c r="BB269" s="92"/>
      <c r="BD269" s="93">
        <f t="shared" si="151"/>
        <v>0</v>
      </c>
      <c r="BE269" s="91">
        <v>0</v>
      </c>
      <c r="BF269" s="91">
        <v>0</v>
      </c>
      <c r="BG269" s="91">
        <v>0</v>
      </c>
      <c r="BH269" s="91">
        <v>0</v>
      </c>
      <c r="BI269" s="91">
        <v>0</v>
      </c>
      <c r="BJ269" s="92"/>
      <c r="BL269" s="93">
        <f t="shared" si="152"/>
        <v>0</v>
      </c>
      <c r="BM269" s="91">
        <v>0</v>
      </c>
      <c r="BN269" s="91">
        <v>0</v>
      </c>
      <c r="BO269" s="91">
        <v>0</v>
      </c>
      <c r="BP269" s="91">
        <v>0</v>
      </c>
      <c r="BQ269" s="91">
        <v>0</v>
      </c>
      <c r="BR269" s="92"/>
      <c r="BT269" s="93">
        <f t="shared" si="153"/>
        <v>0</v>
      </c>
      <c r="BU269" s="91">
        <v>0</v>
      </c>
      <c r="BV269" s="91">
        <v>0</v>
      </c>
      <c r="BW269" s="91">
        <v>0</v>
      </c>
      <c r="BX269" s="91">
        <v>0</v>
      </c>
      <c r="BZ269" s="92"/>
      <c r="CB269" s="93">
        <f t="shared" si="154"/>
        <v>0</v>
      </c>
      <c r="CC269" s="91">
        <v>0</v>
      </c>
      <c r="CD269" s="91">
        <v>0</v>
      </c>
      <c r="CE269" s="91">
        <v>0</v>
      </c>
      <c r="CF269" s="91">
        <v>0</v>
      </c>
      <c r="CG269" s="91">
        <v>0</v>
      </c>
      <c r="CJ269" s="93">
        <f t="shared" si="155"/>
        <v>0</v>
      </c>
      <c r="CL269" s="91">
        <v>0</v>
      </c>
      <c r="CM269" s="91">
        <v>0</v>
      </c>
      <c r="CN269" s="91">
        <v>0</v>
      </c>
      <c r="CO269" s="91">
        <v>0</v>
      </c>
      <c r="CR269" s="93">
        <f t="shared" si="156"/>
        <v>0</v>
      </c>
      <c r="CS269" s="91">
        <v>0</v>
      </c>
      <c r="CT269" s="91">
        <v>0</v>
      </c>
      <c r="CU269" s="91">
        <v>0</v>
      </c>
      <c r="CV269" s="91">
        <v>0</v>
      </c>
      <c r="CW269" s="91">
        <v>0</v>
      </c>
      <c r="CZ269" s="93">
        <f t="shared" si="157"/>
        <v>0</v>
      </c>
      <c r="DA269" s="91">
        <v>0</v>
      </c>
      <c r="DB269" s="91">
        <v>0</v>
      </c>
      <c r="DC269" s="91">
        <v>0</v>
      </c>
      <c r="DD269" s="91">
        <v>0</v>
      </c>
      <c r="DE269" s="91">
        <v>0</v>
      </c>
      <c r="DH269" s="93">
        <f t="shared" si="158"/>
        <v>0.1</v>
      </c>
      <c r="DI269" s="91">
        <v>0</v>
      </c>
      <c r="DJ269" s="91">
        <v>0</v>
      </c>
      <c r="DK269" s="91">
        <v>0.5</v>
      </c>
      <c r="DL269" s="91">
        <v>0</v>
      </c>
      <c r="DM269" s="91">
        <v>0</v>
      </c>
    </row>
    <row r="270" spans="3:117">
      <c r="C270" s="92">
        <f t="shared" si="159"/>
        <v>45926</v>
      </c>
      <c r="D270" s="93">
        <f t="shared" si="128"/>
        <v>4.5</v>
      </c>
      <c r="E270" s="93">
        <f t="shared" si="129"/>
        <v>4.5</v>
      </c>
      <c r="F270" s="93" t="str">
        <f t="shared" si="129"/>
        <v/>
      </c>
      <c r="G270" s="93" t="str">
        <f t="shared" si="129"/>
        <v/>
      </c>
      <c r="H270" s="93" t="str">
        <f t="shared" si="129"/>
        <v/>
      </c>
      <c r="I270" s="93" t="str">
        <f t="shared" si="129"/>
        <v/>
      </c>
      <c r="J270" s="93" t="str">
        <f t="shared" si="129"/>
        <v/>
      </c>
      <c r="K270" s="93" t="str">
        <f t="shared" si="129"/>
        <v/>
      </c>
      <c r="L270" s="93" t="str">
        <f t="shared" si="130"/>
        <v/>
      </c>
      <c r="M270" s="93">
        <f t="shared" si="131"/>
        <v>1</v>
      </c>
      <c r="N270" s="93" t="str">
        <f t="shared" si="132"/>
        <v/>
      </c>
      <c r="O270" s="93" t="str">
        <f t="shared" si="133"/>
        <v/>
      </c>
      <c r="P270" s="93" t="str">
        <f t="shared" si="134"/>
        <v/>
      </c>
      <c r="Q270" s="93" t="str">
        <f t="shared" si="135"/>
        <v/>
      </c>
      <c r="R270" s="93" t="str">
        <f t="shared" si="136"/>
        <v/>
      </c>
      <c r="S270" s="93">
        <f t="shared" si="137"/>
        <v>1</v>
      </c>
      <c r="T270" s="91">
        <f t="shared" si="138"/>
        <v>0</v>
      </c>
      <c r="AB270" s="93">
        <f t="shared" si="139"/>
        <v>2.4</v>
      </c>
      <c r="AC270" s="93">
        <f t="shared" si="140"/>
        <v>2.2999999999999998</v>
      </c>
      <c r="AD270" s="93">
        <f t="shared" si="141"/>
        <v>1.2</v>
      </c>
      <c r="AE270" s="93">
        <f t="shared" si="142"/>
        <v>2</v>
      </c>
      <c r="AF270" s="93">
        <f t="shared" si="143"/>
        <v>3.5</v>
      </c>
      <c r="AG270" s="93">
        <f t="shared" si="144"/>
        <v>3.9</v>
      </c>
      <c r="AH270" s="93">
        <f t="shared" si="145"/>
        <v>4.5</v>
      </c>
      <c r="AI270" s="93">
        <f t="shared" si="146"/>
        <v>6.6</v>
      </c>
      <c r="AJ270" s="93">
        <f t="shared" si="147"/>
        <v>5</v>
      </c>
      <c r="AK270" s="93">
        <f t="shared" si="148"/>
        <v>4.5</v>
      </c>
      <c r="AN270" s="93">
        <f t="shared" si="149"/>
        <v>2.4</v>
      </c>
      <c r="AO270" s="91">
        <v>0</v>
      </c>
      <c r="AP270" s="91">
        <v>0</v>
      </c>
      <c r="AQ270" s="91">
        <v>0</v>
      </c>
      <c r="AR270" s="91">
        <v>4.5</v>
      </c>
      <c r="AS270" s="91">
        <v>7.5</v>
      </c>
      <c r="AT270" s="92"/>
      <c r="AV270" s="93">
        <f t="shared" si="150"/>
        <v>2.2999999999999998</v>
      </c>
      <c r="AW270" s="91">
        <v>0</v>
      </c>
      <c r="AX270" s="91">
        <v>0</v>
      </c>
      <c r="AY270" s="91">
        <v>0</v>
      </c>
      <c r="AZ270" s="91">
        <v>4</v>
      </c>
      <c r="BA270" s="91">
        <v>7.5</v>
      </c>
      <c r="BB270" s="92"/>
      <c r="BD270" s="93">
        <f t="shared" si="151"/>
        <v>1.2</v>
      </c>
      <c r="BE270" s="91">
        <v>0</v>
      </c>
      <c r="BF270" s="91">
        <v>0</v>
      </c>
      <c r="BG270" s="91">
        <v>0</v>
      </c>
      <c r="BH270" s="91">
        <v>4.5</v>
      </c>
      <c r="BI270" s="91">
        <v>1.5</v>
      </c>
      <c r="BJ270" s="92"/>
      <c r="BL270" s="93">
        <f t="shared" si="152"/>
        <v>2</v>
      </c>
      <c r="BM270" s="91">
        <v>0</v>
      </c>
      <c r="BN270" s="91">
        <v>0</v>
      </c>
      <c r="BO270" s="91">
        <v>0</v>
      </c>
      <c r="BP270" s="91">
        <v>7</v>
      </c>
      <c r="BQ270" s="91">
        <v>3</v>
      </c>
      <c r="BR270" s="92"/>
      <c r="BT270" s="93">
        <f t="shared" si="153"/>
        <v>3.5</v>
      </c>
      <c r="BU270" s="91">
        <v>0</v>
      </c>
      <c r="BV270" s="91">
        <v>0</v>
      </c>
      <c r="BW270" s="91">
        <v>0</v>
      </c>
      <c r="BX270" s="91">
        <v>14</v>
      </c>
      <c r="BZ270" s="92"/>
      <c r="CB270" s="93">
        <f t="shared" si="154"/>
        <v>3.9</v>
      </c>
      <c r="CC270" s="91">
        <v>0</v>
      </c>
      <c r="CD270" s="91">
        <v>0</v>
      </c>
      <c r="CE270" s="91">
        <v>0</v>
      </c>
      <c r="CF270" s="91">
        <v>6.5</v>
      </c>
      <c r="CG270" s="91">
        <v>13</v>
      </c>
      <c r="CJ270" s="93">
        <f t="shared" si="155"/>
        <v>4.5</v>
      </c>
      <c r="CL270" s="91">
        <v>0</v>
      </c>
      <c r="CM270" s="91">
        <v>0</v>
      </c>
      <c r="CN270" s="91">
        <v>11.5</v>
      </c>
      <c r="CO270" s="91">
        <v>6.5</v>
      </c>
      <c r="CR270" s="93">
        <f t="shared" si="156"/>
        <v>6.6</v>
      </c>
      <c r="CS270" s="91">
        <v>0</v>
      </c>
      <c r="CT270" s="91">
        <v>0</v>
      </c>
      <c r="CU270" s="91">
        <v>0</v>
      </c>
      <c r="CV270" s="91">
        <v>11.5</v>
      </c>
      <c r="CW270" s="91">
        <v>21.5</v>
      </c>
      <c r="CZ270" s="93">
        <f t="shared" si="157"/>
        <v>5</v>
      </c>
      <c r="DA270" s="91">
        <v>0</v>
      </c>
      <c r="DB270" s="91">
        <v>0</v>
      </c>
      <c r="DC270" s="91">
        <v>0</v>
      </c>
      <c r="DD270" s="91">
        <v>9</v>
      </c>
      <c r="DE270" s="91">
        <v>16</v>
      </c>
      <c r="DH270" s="93">
        <f t="shared" si="158"/>
        <v>4.5</v>
      </c>
      <c r="DI270" s="91">
        <v>0</v>
      </c>
      <c r="DJ270" s="91">
        <v>0</v>
      </c>
      <c r="DK270" s="91">
        <v>0</v>
      </c>
      <c r="DL270" s="91">
        <v>7.5</v>
      </c>
      <c r="DM270" s="91">
        <v>15</v>
      </c>
    </row>
    <row r="271" spans="3:117">
      <c r="C271" s="92">
        <f t="shared" si="159"/>
        <v>45927</v>
      </c>
      <c r="D271" s="93">
        <f t="shared" si="128"/>
        <v>1.625</v>
      </c>
      <c r="E271" s="93">
        <f t="shared" si="129"/>
        <v>1.625</v>
      </c>
      <c r="F271" s="93" t="str">
        <f t="shared" si="129"/>
        <v/>
      </c>
      <c r="G271" s="93" t="str">
        <f t="shared" si="129"/>
        <v/>
      </c>
      <c r="H271" s="93" t="str">
        <f t="shared" si="129"/>
        <v/>
      </c>
      <c r="I271" s="93" t="str">
        <f t="shared" si="129"/>
        <v/>
      </c>
      <c r="J271" s="93" t="str">
        <f t="shared" si="129"/>
        <v/>
      </c>
      <c r="K271" s="93" t="str">
        <f t="shared" si="129"/>
        <v/>
      </c>
      <c r="L271" s="93" t="str">
        <f t="shared" si="130"/>
        <v/>
      </c>
      <c r="M271" s="93">
        <f t="shared" si="131"/>
        <v>1</v>
      </c>
      <c r="N271" s="93" t="str">
        <f t="shared" si="132"/>
        <v/>
      </c>
      <c r="O271" s="93" t="str">
        <f t="shared" si="133"/>
        <v/>
      </c>
      <c r="P271" s="93" t="str">
        <f t="shared" si="134"/>
        <v/>
      </c>
      <c r="Q271" s="93" t="str">
        <f t="shared" si="135"/>
        <v/>
      </c>
      <c r="R271" s="93" t="str">
        <f t="shared" si="136"/>
        <v/>
      </c>
      <c r="S271" s="93">
        <f t="shared" si="137"/>
        <v>1</v>
      </c>
      <c r="T271" s="91">
        <f t="shared" si="138"/>
        <v>0</v>
      </c>
      <c r="AB271" s="93">
        <f t="shared" si="139"/>
        <v>1.3</v>
      </c>
      <c r="AC271" s="93">
        <f t="shared" si="140"/>
        <v>3.5</v>
      </c>
      <c r="AD271" s="93">
        <f t="shared" si="141"/>
        <v>4.8</v>
      </c>
      <c r="AE271" s="93">
        <f t="shared" si="142"/>
        <v>3.6</v>
      </c>
      <c r="AF271" s="93">
        <f t="shared" si="143"/>
        <v>0</v>
      </c>
      <c r="AG271" s="93">
        <f t="shared" si="144"/>
        <v>0.2</v>
      </c>
      <c r="AH271" s="93">
        <f t="shared" si="145"/>
        <v>1.625</v>
      </c>
      <c r="AI271" s="93">
        <f t="shared" si="146"/>
        <v>2.6</v>
      </c>
      <c r="AJ271" s="93">
        <f t="shared" si="147"/>
        <v>0.4</v>
      </c>
      <c r="AK271" s="93">
        <f t="shared" si="148"/>
        <v>0</v>
      </c>
      <c r="AN271" s="93">
        <f t="shared" si="149"/>
        <v>1.3</v>
      </c>
      <c r="AO271" s="91">
        <v>0</v>
      </c>
      <c r="AP271" s="91">
        <v>0</v>
      </c>
      <c r="AQ271" s="91">
        <v>0</v>
      </c>
      <c r="AR271" s="91">
        <v>0</v>
      </c>
      <c r="AS271" s="91">
        <v>6.5</v>
      </c>
      <c r="AT271" s="92"/>
      <c r="AV271" s="93">
        <f t="shared" si="150"/>
        <v>3.5</v>
      </c>
      <c r="AW271" s="91">
        <v>0</v>
      </c>
      <c r="AX271" s="91">
        <v>0</v>
      </c>
      <c r="AY271" s="91">
        <v>0</v>
      </c>
      <c r="AZ271" s="91">
        <v>0</v>
      </c>
      <c r="BA271" s="91">
        <v>17.5</v>
      </c>
      <c r="BB271" s="92"/>
      <c r="BD271" s="93">
        <f t="shared" si="151"/>
        <v>4.8</v>
      </c>
      <c r="BE271" s="91">
        <v>0</v>
      </c>
      <c r="BF271" s="91">
        <v>0</v>
      </c>
      <c r="BG271" s="91">
        <v>0</v>
      </c>
      <c r="BH271" s="91">
        <v>0</v>
      </c>
      <c r="BI271" s="91">
        <v>24</v>
      </c>
      <c r="BJ271" s="92"/>
      <c r="BL271" s="93">
        <f t="shared" si="152"/>
        <v>3.6</v>
      </c>
      <c r="BM271" s="91">
        <v>0</v>
      </c>
      <c r="BN271" s="91">
        <v>0</v>
      </c>
      <c r="BO271" s="91">
        <v>0</v>
      </c>
      <c r="BP271" s="91">
        <v>0</v>
      </c>
      <c r="BQ271" s="91">
        <v>18</v>
      </c>
      <c r="BR271" s="92"/>
      <c r="BT271" s="93">
        <f t="shared" si="153"/>
        <v>0</v>
      </c>
      <c r="BU271" s="91">
        <v>0</v>
      </c>
      <c r="BV271" s="91">
        <v>0</v>
      </c>
      <c r="BW271" s="91">
        <v>0</v>
      </c>
      <c r="BX271" s="91">
        <v>0</v>
      </c>
      <c r="BZ271" s="92"/>
      <c r="CB271" s="93">
        <f t="shared" si="154"/>
        <v>0.2</v>
      </c>
      <c r="CC271" s="91">
        <v>0</v>
      </c>
      <c r="CD271" s="91">
        <v>0</v>
      </c>
      <c r="CE271" s="91">
        <v>0</v>
      </c>
      <c r="CF271" s="91">
        <v>0</v>
      </c>
      <c r="CG271" s="91">
        <v>1</v>
      </c>
      <c r="CJ271" s="93">
        <f t="shared" si="155"/>
        <v>1.625</v>
      </c>
      <c r="CL271" s="91">
        <v>0</v>
      </c>
      <c r="CM271" s="91">
        <v>0</v>
      </c>
      <c r="CN271" s="91">
        <v>0</v>
      </c>
      <c r="CO271" s="91">
        <v>6.5</v>
      </c>
      <c r="CR271" s="93">
        <f t="shared" si="156"/>
        <v>2.6</v>
      </c>
      <c r="CS271" s="91">
        <v>5</v>
      </c>
      <c r="CT271" s="91">
        <v>0</v>
      </c>
      <c r="CU271" s="91">
        <v>0</v>
      </c>
      <c r="CV271" s="91">
        <v>0</v>
      </c>
      <c r="CW271" s="91">
        <v>8</v>
      </c>
      <c r="CZ271" s="93">
        <f t="shared" si="157"/>
        <v>0.4</v>
      </c>
      <c r="DA271" s="91">
        <v>1.5</v>
      </c>
      <c r="DB271" s="91">
        <v>0</v>
      </c>
      <c r="DC271" s="91">
        <v>0</v>
      </c>
      <c r="DD271" s="91">
        <v>0</v>
      </c>
      <c r="DE271" s="91">
        <v>0.5</v>
      </c>
      <c r="DH271" s="93">
        <f t="shared" si="158"/>
        <v>0</v>
      </c>
      <c r="DI271" s="91">
        <v>0</v>
      </c>
      <c r="DJ271" s="91">
        <v>0</v>
      </c>
      <c r="DK271" s="91">
        <v>0</v>
      </c>
      <c r="DL271" s="91">
        <v>0</v>
      </c>
      <c r="DM271" s="91">
        <v>0</v>
      </c>
    </row>
    <row r="272" spans="3:117">
      <c r="C272" s="92">
        <f t="shared" si="159"/>
        <v>45928</v>
      </c>
      <c r="D272" s="93">
        <f t="shared" si="128"/>
        <v>0.25</v>
      </c>
      <c r="E272" s="93">
        <f t="shared" si="129"/>
        <v>0.25</v>
      </c>
      <c r="F272" s="93" t="str">
        <f t="shared" si="129"/>
        <v/>
      </c>
      <c r="G272" s="93" t="str">
        <f t="shared" si="129"/>
        <v/>
      </c>
      <c r="H272" s="93" t="str">
        <f t="shared" si="129"/>
        <v/>
      </c>
      <c r="I272" s="93" t="str">
        <f t="shared" si="129"/>
        <v/>
      </c>
      <c r="J272" s="93" t="str">
        <f t="shared" si="129"/>
        <v/>
      </c>
      <c r="K272" s="93" t="str">
        <f t="shared" si="129"/>
        <v/>
      </c>
      <c r="L272" s="93" t="str">
        <f t="shared" si="130"/>
        <v/>
      </c>
      <c r="M272" s="93">
        <f t="shared" si="131"/>
        <v>1</v>
      </c>
      <c r="N272" s="93" t="str">
        <f t="shared" si="132"/>
        <v/>
      </c>
      <c r="O272" s="93" t="str">
        <f t="shared" si="133"/>
        <v/>
      </c>
      <c r="P272" s="93" t="str">
        <f t="shared" si="134"/>
        <v/>
      </c>
      <c r="Q272" s="93" t="str">
        <f t="shared" si="135"/>
        <v/>
      </c>
      <c r="R272" s="93" t="str">
        <f t="shared" si="136"/>
        <v/>
      </c>
      <c r="S272" s="93">
        <f t="shared" si="137"/>
        <v>1</v>
      </c>
      <c r="T272" s="91">
        <f t="shared" si="138"/>
        <v>0</v>
      </c>
      <c r="AB272" s="93">
        <f t="shared" si="139"/>
        <v>0.8</v>
      </c>
      <c r="AC272" s="93">
        <f t="shared" si="140"/>
        <v>3.6</v>
      </c>
      <c r="AD272" s="93">
        <f t="shared" si="141"/>
        <v>2.5</v>
      </c>
      <c r="AE272" s="93">
        <f t="shared" si="142"/>
        <v>2.2999999999999998</v>
      </c>
      <c r="AF272" s="93">
        <f t="shared" si="143"/>
        <v>0.25</v>
      </c>
      <c r="AG272" s="93">
        <f t="shared" si="144"/>
        <v>0.1</v>
      </c>
      <c r="AH272" s="93">
        <f t="shared" si="145"/>
        <v>0.25</v>
      </c>
      <c r="AI272" s="93">
        <f t="shared" si="146"/>
        <v>5.4</v>
      </c>
      <c r="AJ272" s="93">
        <f t="shared" si="147"/>
        <v>0.6</v>
      </c>
      <c r="AK272" s="93">
        <f t="shared" si="148"/>
        <v>0.1</v>
      </c>
      <c r="AN272" s="93">
        <f t="shared" si="149"/>
        <v>0.8</v>
      </c>
      <c r="AO272" s="91">
        <v>1.5</v>
      </c>
      <c r="AP272" s="91">
        <v>0</v>
      </c>
      <c r="AQ272" s="91">
        <v>0</v>
      </c>
      <c r="AR272" s="91">
        <v>0</v>
      </c>
      <c r="AS272" s="91">
        <v>2.5</v>
      </c>
      <c r="AT272" s="92"/>
      <c r="AV272" s="93">
        <f t="shared" si="150"/>
        <v>3.6</v>
      </c>
      <c r="AW272" s="91">
        <v>4</v>
      </c>
      <c r="AX272" s="91">
        <v>0</v>
      </c>
      <c r="AY272" s="91">
        <v>0</v>
      </c>
      <c r="AZ272" s="91">
        <v>0</v>
      </c>
      <c r="BA272" s="91">
        <v>14</v>
      </c>
      <c r="BB272" s="92"/>
      <c r="BD272" s="93">
        <f t="shared" si="151"/>
        <v>2.5</v>
      </c>
      <c r="BE272" s="91">
        <v>10.5</v>
      </c>
      <c r="BF272" s="91">
        <v>0</v>
      </c>
      <c r="BG272" s="91">
        <v>0</v>
      </c>
      <c r="BH272" s="91">
        <v>0</v>
      </c>
      <c r="BI272" s="91">
        <v>2</v>
      </c>
      <c r="BJ272" s="92"/>
      <c r="BL272" s="93">
        <f t="shared" si="152"/>
        <v>2.2999999999999998</v>
      </c>
      <c r="BM272" s="91">
        <v>7.5</v>
      </c>
      <c r="BN272" s="91">
        <v>0</v>
      </c>
      <c r="BO272" s="91">
        <v>0</v>
      </c>
      <c r="BP272" s="91">
        <v>0</v>
      </c>
      <c r="BQ272" s="91">
        <v>4</v>
      </c>
      <c r="BR272" s="92"/>
      <c r="BT272" s="93">
        <f t="shared" si="153"/>
        <v>0.25</v>
      </c>
      <c r="BU272" s="91">
        <v>1</v>
      </c>
      <c r="BV272" s="91">
        <v>0</v>
      </c>
      <c r="BW272" s="91">
        <v>0</v>
      </c>
      <c r="BX272" s="91">
        <v>0</v>
      </c>
      <c r="BZ272" s="92"/>
      <c r="CB272" s="93">
        <f t="shared" si="154"/>
        <v>0.1</v>
      </c>
      <c r="CC272" s="91">
        <v>0.5</v>
      </c>
      <c r="CD272" s="91">
        <v>0</v>
      </c>
      <c r="CE272" s="91">
        <v>0</v>
      </c>
      <c r="CF272" s="91">
        <v>0</v>
      </c>
      <c r="CG272" s="91">
        <v>0</v>
      </c>
      <c r="CJ272" s="93">
        <f t="shared" si="155"/>
        <v>0.25</v>
      </c>
      <c r="CL272" s="91">
        <v>0</v>
      </c>
      <c r="CM272" s="91">
        <v>0</v>
      </c>
      <c r="CN272" s="91">
        <v>0</v>
      </c>
      <c r="CO272" s="91">
        <v>1</v>
      </c>
      <c r="CR272" s="93">
        <f t="shared" si="156"/>
        <v>5.4</v>
      </c>
      <c r="CS272" s="91">
        <v>14.5</v>
      </c>
      <c r="CT272" s="91">
        <v>0</v>
      </c>
      <c r="CU272" s="91">
        <v>1.5</v>
      </c>
      <c r="CV272" s="91">
        <v>0</v>
      </c>
      <c r="CW272" s="91">
        <v>11</v>
      </c>
      <c r="CZ272" s="93">
        <f t="shared" si="157"/>
        <v>0.6</v>
      </c>
      <c r="DA272" s="91">
        <v>3</v>
      </c>
      <c r="DB272" s="91">
        <v>0</v>
      </c>
      <c r="DC272" s="91">
        <v>0</v>
      </c>
      <c r="DD272" s="91">
        <v>0</v>
      </c>
      <c r="DE272" s="91">
        <v>0</v>
      </c>
      <c r="DH272" s="93">
        <f t="shared" si="158"/>
        <v>0.1</v>
      </c>
      <c r="DI272" s="91">
        <v>0</v>
      </c>
      <c r="DJ272" s="91">
        <v>0</v>
      </c>
      <c r="DK272" s="91">
        <v>0</v>
      </c>
      <c r="DL272" s="91">
        <v>0</v>
      </c>
      <c r="DM272" s="91">
        <v>0.5</v>
      </c>
    </row>
    <row r="273" spans="3:117">
      <c r="C273" s="92">
        <f t="shared" si="159"/>
        <v>45929</v>
      </c>
      <c r="D273" s="93">
        <f t="shared" si="128"/>
        <v>1.125</v>
      </c>
      <c r="E273" s="93">
        <f t="shared" si="129"/>
        <v>1.125</v>
      </c>
      <c r="F273" s="93" t="str">
        <f t="shared" si="129"/>
        <v/>
      </c>
      <c r="G273" s="93" t="str">
        <f t="shared" si="129"/>
        <v/>
      </c>
      <c r="H273" s="93" t="str">
        <f t="shared" si="129"/>
        <v/>
      </c>
      <c r="I273" s="93" t="str">
        <f t="shared" si="129"/>
        <v/>
      </c>
      <c r="J273" s="93" t="str">
        <f t="shared" si="129"/>
        <v/>
      </c>
      <c r="K273" s="93" t="str">
        <f t="shared" si="129"/>
        <v/>
      </c>
      <c r="L273" s="93" t="str">
        <f t="shared" si="130"/>
        <v/>
      </c>
      <c r="M273" s="93">
        <f t="shared" si="131"/>
        <v>1</v>
      </c>
      <c r="N273" s="93" t="str">
        <f t="shared" si="132"/>
        <v/>
      </c>
      <c r="O273" s="93" t="str">
        <f t="shared" si="133"/>
        <v/>
      </c>
      <c r="P273" s="93" t="str">
        <f t="shared" si="134"/>
        <v/>
      </c>
      <c r="Q273" s="93" t="str">
        <f t="shared" si="135"/>
        <v/>
      </c>
      <c r="R273" s="93" t="str">
        <f t="shared" si="136"/>
        <v/>
      </c>
      <c r="S273" s="93">
        <f t="shared" si="137"/>
        <v>1</v>
      </c>
      <c r="T273" s="91">
        <f t="shared" si="138"/>
        <v>0</v>
      </c>
      <c r="AB273" s="93">
        <f t="shared" si="139"/>
        <v>0.4</v>
      </c>
      <c r="AC273" s="93">
        <f t="shared" si="140"/>
        <v>0.1</v>
      </c>
      <c r="AD273" s="93">
        <f t="shared" si="141"/>
        <v>0.3</v>
      </c>
      <c r="AE273" s="93">
        <f t="shared" si="142"/>
        <v>0.8</v>
      </c>
      <c r="AF273" s="93">
        <f t="shared" si="143"/>
        <v>0.125</v>
      </c>
      <c r="AG273" s="93">
        <f t="shared" si="144"/>
        <v>0.4</v>
      </c>
      <c r="AH273" s="93">
        <f t="shared" si="145"/>
        <v>1.125</v>
      </c>
      <c r="AI273" s="93">
        <f t="shared" si="146"/>
        <v>2.4</v>
      </c>
      <c r="AJ273" s="93">
        <f t="shared" si="147"/>
        <v>2.1</v>
      </c>
      <c r="AK273" s="93">
        <f t="shared" si="148"/>
        <v>1.7</v>
      </c>
      <c r="AN273" s="93">
        <f t="shared" si="149"/>
        <v>0.4</v>
      </c>
      <c r="AO273" s="91">
        <v>0</v>
      </c>
      <c r="AP273" s="91">
        <v>0</v>
      </c>
      <c r="AQ273" s="91">
        <v>2</v>
      </c>
      <c r="AR273" s="91">
        <v>0</v>
      </c>
      <c r="AS273" s="91">
        <v>0</v>
      </c>
      <c r="AT273" s="92"/>
      <c r="AV273" s="93">
        <f t="shared" si="150"/>
        <v>0.1</v>
      </c>
      <c r="AW273" s="91">
        <v>0</v>
      </c>
      <c r="AX273" s="91">
        <v>0</v>
      </c>
      <c r="AY273" s="91">
        <v>0.5</v>
      </c>
      <c r="AZ273" s="91">
        <v>0</v>
      </c>
      <c r="BA273" s="91">
        <v>0</v>
      </c>
      <c r="BB273" s="92"/>
      <c r="BD273" s="93">
        <f t="shared" si="151"/>
        <v>0.3</v>
      </c>
      <c r="BE273" s="91">
        <v>0</v>
      </c>
      <c r="BF273" s="91">
        <v>0</v>
      </c>
      <c r="BG273" s="91">
        <v>1.5</v>
      </c>
      <c r="BH273" s="91">
        <v>0</v>
      </c>
      <c r="BI273" s="91">
        <v>0</v>
      </c>
      <c r="BJ273" s="92"/>
      <c r="BL273" s="93">
        <f t="shared" si="152"/>
        <v>0.8</v>
      </c>
      <c r="BM273" s="91">
        <v>0</v>
      </c>
      <c r="BN273" s="91">
        <v>3</v>
      </c>
      <c r="BO273" s="91">
        <v>1</v>
      </c>
      <c r="BP273" s="91">
        <v>0</v>
      </c>
      <c r="BQ273" s="91">
        <v>0</v>
      </c>
      <c r="BR273" s="92"/>
      <c r="BT273" s="93">
        <f t="shared" si="153"/>
        <v>0.125</v>
      </c>
      <c r="BU273" s="91">
        <v>0.5</v>
      </c>
      <c r="BV273" s="91">
        <v>0</v>
      </c>
      <c r="BW273" s="91">
        <v>0</v>
      </c>
      <c r="BX273" s="91">
        <v>0</v>
      </c>
      <c r="BZ273" s="92"/>
      <c r="CB273" s="93">
        <f t="shared" si="154"/>
        <v>0.4</v>
      </c>
      <c r="CC273" s="91">
        <v>0</v>
      </c>
      <c r="CD273" s="91">
        <v>0</v>
      </c>
      <c r="CE273" s="91">
        <v>1.5</v>
      </c>
      <c r="CF273" s="91">
        <v>0</v>
      </c>
      <c r="CG273" s="91">
        <v>0.5</v>
      </c>
      <c r="CJ273" s="93">
        <f t="shared" si="155"/>
        <v>1.125</v>
      </c>
      <c r="CL273" s="91">
        <v>0</v>
      </c>
      <c r="CM273" s="91">
        <v>4.5</v>
      </c>
      <c r="CN273" s="91">
        <v>0</v>
      </c>
      <c r="CO273" s="91">
        <v>0</v>
      </c>
      <c r="CR273" s="93">
        <f t="shared" si="156"/>
        <v>2.4</v>
      </c>
      <c r="CS273" s="91">
        <v>0</v>
      </c>
      <c r="CT273" s="91">
        <v>0</v>
      </c>
      <c r="CU273" s="91">
        <v>6.5</v>
      </c>
      <c r="CV273" s="91">
        <v>0</v>
      </c>
      <c r="CW273" s="91">
        <v>5.5</v>
      </c>
      <c r="CZ273" s="93">
        <f t="shared" si="157"/>
        <v>2.1</v>
      </c>
      <c r="DA273" s="91">
        <v>0.5</v>
      </c>
      <c r="DB273" s="91">
        <v>0</v>
      </c>
      <c r="DC273" s="91">
        <v>10</v>
      </c>
      <c r="DD273" s="91">
        <v>0</v>
      </c>
      <c r="DE273" s="91">
        <v>0</v>
      </c>
      <c r="DH273" s="93">
        <f t="shared" si="158"/>
        <v>1.7</v>
      </c>
      <c r="DI273" s="91">
        <v>8</v>
      </c>
      <c r="DJ273" s="91">
        <v>0</v>
      </c>
      <c r="DK273" s="91">
        <v>0.5</v>
      </c>
      <c r="DL273" s="91">
        <v>0</v>
      </c>
      <c r="DM273" s="91">
        <v>0</v>
      </c>
    </row>
    <row r="274" spans="3:117">
      <c r="C274" s="92">
        <f t="shared" si="159"/>
        <v>45930</v>
      </c>
      <c r="D274" s="93">
        <f t="shared" si="128"/>
        <v>1.125</v>
      </c>
      <c r="E274" s="93">
        <f t="shared" si="129"/>
        <v>1.125</v>
      </c>
      <c r="F274" s="93" t="str">
        <f t="shared" si="129"/>
        <v/>
      </c>
      <c r="G274" s="93" t="str">
        <f t="shared" si="129"/>
        <v/>
      </c>
      <c r="H274" s="93" t="str">
        <f t="shared" si="129"/>
        <v/>
      </c>
      <c r="I274" s="93" t="str">
        <f t="shared" si="129"/>
        <v/>
      </c>
      <c r="J274" s="93" t="str">
        <f t="shared" si="129"/>
        <v/>
      </c>
      <c r="K274" s="93" t="str">
        <f t="shared" si="129"/>
        <v/>
      </c>
      <c r="L274" s="93" t="str">
        <f t="shared" si="130"/>
        <v/>
      </c>
      <c r="M274" s="93">
        <f t="shared" si="131"/>
        <v>1</v>
      </c>
      <c r="N274" s="93" t="str">
        <f t="shared" si="132"/>
        <v/>
      </c>
      <c r="O274" s="93" t="str">
        <f t="shared" si="133"/>
        <v/>
      </c>
      <c r="P274" s="93" t="str">
        <f t="shared" si="134"/>
        <v/>
      </c>
      <c r="Q274" s="93" t="str">
        <f t="shared" si="135"/>
        <v/>
      </c>
      <c r="R274" s="93" t="str">
        <f t="shared" si="136"/>
        <v/>
      </c>
      <c r="S274" s="93">
        <f t="shared" si="137"/>
        <v>1</v>
      </c>
      <c r="T274" s="91">
        <f t="shared" si="138"/>
        <v>0</v>
      </c>
      <c r="AB274" s="93">
        <f t="shared" si="139"/>
        <v>0.8</v>
      </c>
      <c r="AC274" s="93">
        <f t="shared" si="140"/>
        <v>0</v>
      </c>
      <c r="AD274" s="93">
        <f t="shared" si="141"/>
        <v>0.3</v>
      </c>
      <c r="AE274" s="93">
        <f t="shared" si="142"/>
        <v>0.3</v>
      </c>
      <c r="AF274" s="93">
        <f t="shared" si="143"/>
        <v>15.125</v>
      </c>
      <c r="AG274" s="93">
        <f t="shared" si="144"/>
        <v>2.2999999999999998</v>
      </c>
      <c r="AH274" s="93">
        <f t="shared" si="145"/>
        <v>1.125</v>
      </c>
      <c r="AI274" s="93">
        <f t="shared" si="146"/>
        <v>1.4</v>
      </c>
      <c r="AJ274" s="93">
        <f t="shared" si="147"/>
        <v>2.2000000000000002</v>
      </c>
      <c r="AK274" s="93">
        <f t="shared" si="148"/>
        <v>2.2999999999999998</v>
      </c>
      <c r="AN274" s="93">
        <f t="shared" si="149"/>
        <v>0.8</v>
      </c>
      <c r="AO274" s="91">
        <v>0</v>
      </c>
      <c r="AP274" s="91">
        <v>0</v>
      </c>
      <c r="AQ274" s="91">
        <v>0</v>
      </c>
      <c r="AR274" s="91">
        <v>4</v>
      </c>
      <c r="AS274" s="91">
        <v>0</v>
      </c>
      <c r="AT274" s="92"/>
      <c r="AV274" s="93">
        <f t="shared" si="150"/>
        <v>0</v>
      </c>
      <c r="AW274" s="91">
        <v>0</v>
      </c>
      <c r="AX274" s="91">
        <v>0</v>
      </c>
      <c r="AY274" s="91">
        <v>0</v>
      </c>
      <c r="AZ274" s="91">
        <v>0</v>
      </c>
      <c r="BA274" s="91">
        <v>0</v>
      </c>
      <c r="BB274" s="92"/>
      <c r="BD274" s="93">
        <f t="shared" si="151"/>
        <v>0.3</v>
      </c>
      <c r="BE274" s="91">
        <v>0</v>
      </c>
      <c r="BF274" s="91">
        <v>0</v>
      </c>
      <c r="BG274" s="91">
        <v>0</v>
      </c>
      <c r="BH274" s="91">
        <v>1.5</v>
      </c>
      <c r="BI274" s="91">
        <v>0</v>
      </c>
      <c r="BJ274" s="92"/>
      <c r="BL274" s="93">
        <f t="shared" si="152"/>
        <v>0.3</v>
      </c>
      <c r="BM274" s="91">
        <v>0</v>
      </c>
      <c r="BN274" s="91">
        <v>0</v>
      </c>
      <c r="BO274" s="91">
        <v>0</v>
      </c>
      <c r="BP274" s="91">
        <v>1.5</v>
      </c>
      <c r="BQ274" s="91">
        <v>0</v>
      </c>
      <c r="BR274" s="92"/>
      <c r="BT274" s="93">
        <f t="shared" si="153"/>
        <v>15.125</v>
      </c>
      <c r="BU274" s="91">
        <v>56</v>
      </c>
      <c r="BV274" s="91">
        <v>1</v>
      </c>
      <c r="BW274" s="91">
        <v>0</v>
      </c>
      <c r="BX274" s="91">
        <v>3.5</v>
      </c>
      <c r="BZ274" s="92"/>
      <c r="CB274" s="93">
        <f t="shared" si="154"/>
        <v>2.2999999999999998</v>
      </c>
      <c r="CC274" s="91">
        <v>4.5</v>
      </c>
      <c r="CD274" s="91">
        <v>1</v>
      </c>
      <c r="CE274" s="91">
        <v>0</v>
      </c>
      <c r="CF274" s="91">
        <v>6</v>
      </c>
      <c r="CG274" s="91">
        <v>0</v>
      </c>
      <c r="CJ274" s="93">
        <f t="shared" si="155"/>
        <v>1.125</v>
      </c>
      <c r="CL274" s="91">
        <v>2</v>
      </c>
      <c r="CM274" s="91">
        <v>0</v>
      </c>
      <c r="CN274" s="91">
        <v>2.5</v>
      </c>
      <c r="CO274" s="91">
        <v>0</v>
      </c>
      <c r="CR274" s="93">
        <f t="shared" si="156"/>
        <v>1.4</v>
      </c>
      <c r="CS274" s="91">
        <v>0</v>
      </c>
      <c r="CT274" s="91">
        <v>0.5</v>
      </c>
      <c r="CU274" s="91">
        <v>3</v>
      </c>
      <c r="CV274" s="91">
        <v>3.5</v>
      </c>
      <c r="CW274" s="91">
        <v>0</v>
      </c>
      <c r="CZ274" s="93">
        <f t="shared" si="157"/>
        <v>2.2000000000000002</v>
      </c>
      <c r="DA274" s="91">
        <v>0</v>
      </c>
      <c r="DB274" s="91">
        <v>4.5</v>
      </c>
      <c r="DC274" s="91">
        <v>0</v>
      </c>
      <c r="DD274" s="91">
        <v>6.5</v>
      </c>
      <c r="DE274" s="91">
        <v>0</v>
      </c>
      <c r="DH274" s="93">
        <f t="shared" si="158"/>
        <v>2.2999999999999998</v>
      </c>
      <c r="DI274" s="91">
        <v>7.5</v>
      </c>
      <c r="DJ274" s="91">
        <v>0.5</v>
      </c>
      <c r="DK274" s="91">
        <v>0</v>
      </c>
      <c r="DL274" s="91">
        <v>3.5</v>
      </c>
      <c r="DM274" s="91">
        <v>0</v>
      </c>
    </row>
    <row r="275" spans="3:117">
      <c r="C275" s="92">
        <f t="shared" si="159"/>
        <v>45931</v>
      </c>
      <c r="D275" s="93">
        <f t="shared" si="128"/>
        <v>6.625</v>
      </c>
      <c r="E275" s="93">
        <f t="shared" si="129"/>
        <v>6.625</v>
      </c>
      <c r="F275" s="93" t="str">
        <f t="shared" si="129"/>
        <v/>
      </c>
      <c r="G275" s="93" t="str">
        <f t="shared" si="129"/>
        <v/>
      </c>
      <c r="H275" s="93" t="str">
        <f t="shared" si="129"/>
        <v/>
      </c>
      <c r="I275" s="93" t="str">
        <f t="shared" si="129"/>
        <v/>
      </c>
      <c r="J275" s="93" t="str">
        <f t="shared" si="129"/>
        <v/>
      </c>
      <c r="K275" s="93" t="str">
        <f t="shared" si="129"/>
        <v/>
      </c>
      <c r="L275" s="93" t="str">
        <f t="shared" si="130"/>
        <v/>
      </c>
      <c r="M275" s="93">
        <f t="shared" si="131"/>
        <v>1</v>
      </c>
      <c r="N275" s="93" t="str">
        <f t="shared" si="132"/>
        <v/>
      </c>
      <c r="O275" s="93" t="str">
        <f t="shared" si="133"/>
        <v/>
      </c>
      <c r="P275" s="93" t="str">
        <f t="shared" si="134"/>
        <v/>
      </c>
      <c r="Q275" s="93" t="str">
        <f t="shared" si="135"/>
        <v/>
      </c>
      <c r="R275" s="93" t="str">
        <f t="shared" si="136"/>
        <v/>
      </c>
      <c r="S275" s="93">
        <f t="shared" si="137"/>
        <v>1</v>
      </c>
      <c r="T275" s="91">
        <f t="shared" si="138"/>
        <v>0</v>
      </c>
      <c r="AB275" s="93">
        <f t="shared" si="139"/>
        <v>6.9</v>
      </c>
      <c r="AC275" s="93">
        <f t="shared" si="140"/>
        <v>3.9</v>
      </c>
      <c r="AD275" s="93">
        <f t="shared" si="141"/>
        <v>5</v>
      </c>
      <c r="AE275" s="93">
        <f t="shared" si="142"/>
        <v>4</v>
      </c>
      <c r="AF275" s="93">
        <f t="shared" si="143"/>
        <v>0.625</v>
      </c>
      <c r="AG275" s="93">
        <f t="shared" si="144"/>
        <v>0.4</v>
      </c>
      <c r="AH275" s="93">
        <f t="shared" si="145"/>
        <v>6.625</v>
      </c>
      <c r="AI275" s="93">
        <f t="shared" si="146"/>
        <v>6.1</v>
      </c>
      <c r="AJ275" s="93">
        <f t="shared" si="147"/>
        <v>0.6</v>
      </c>
      <c r="AK275" s="93">
        <f t="shared" si="148"/>
        <v>0.9</v>
      </c>
      <c r="AN275" s="93">
        <f t="shared" si="149"/>
        <v>6.9</v>
      </c>
      <c r="AO275" s="91">
        <v>0</v>
      </c>
      <c r="AP275" s="91">
        <v>13</v>
      </c>
      <c r="AQ275" s="91">
        <v>0</v>
      </c>
      <c r="AR275" s="91">
        <v>21.5</v>
      </c>
      <c r="AS275" s="91">
        <v>0</v>
      </c>
      <c r="AT275" s="92"/>
      <c r="AV275" s="93">
        <f t="shared" si="150"/>
        <v>3.9</v>
      </c>
      <c r="AW275" s="91">
        <v>0</v>
      </c>
      <c r="AX275" s="91">
        <v>0</v>
      </c>
      <c r="AY275" s="91">
        <v>0</v>
      </c>
      <c r="AZ275" s="91">
        <v>19.5</v>
      </c>
      <c r="BA275" s="91">
        <v>0</v>
      </c>
      <c r="BB275" s="92"/>
      <c r="BD275" s="93">
        <f t="shared" si="151"/>
        <v>5</v>
      </c>
      <c r="BE275" s="91">
        <v>0</v>
      </c>
      <c r="BF275" s="91">
        <v>0</v>
      </c>
      <c r="BG275" s="91">
        <v>0</v>
      </c>
      <c r="BH275" s="91">
        <v>25</v>
      </c>
      <c r="BI275" s="91">
        <v>0</v>
      </c>
      <c r="BJ275" s="92"/>
      <c r="BL275" s="93">
        <f t="shared" si="152"/>
        <v>4</v>
      </c>
      <c r="BM275" s="91">
        <v>0</v>
      </c>
      <c r="BN275" s="91">
        <v>0</v>
      </c>
      <c r="BO275" s="91">
        <v>0</v>
      </c>
      <c r="BP275" s="91">
        <v>20</v>
      </c>
      <c r="BQ275" s="91">
        <v>0</v>
      </c>
      <c r="BR275" s="92"/>
      <c r="BT275" s="93">
        <f t="shared" si="153"/>
        <v>0.625</v>
      </c>
      <c r="BU275" s="91">
        <v>0</v>
      </c>
      <c r="BV275" s="91">
        <v>0.5</v>
      </c>
      <c r="BW275" s="91">
        <v>0</v>
      </c>
      <c r="BX275" s="91">
        <v>2</v>
      </c>
      <c r="BZ275" s="92"/>
      <c r="CB275" s="93">
        <f t="shared" si="154"/>
        <v>0.4</v>
      </c>
      <c r="CC275" s="91">
        <v>0</v>
      </c>
      <c r="CD275" s="91">
        <v>0</v>
      </c>
      <c r="CE275" s="91">
        <v>0</v>
      </c>
      <c r="CF275" s="91">
        <v>2</v>
      </c>
      <c r="CG275" s="91">
        <v>0</v>
      </c>
      <c r="CJ275" s="93">
        <f t="shared" si="155"/>
        <v>6.625</v>
      </c>
      <c r="CL275" s="91">
        <v>6</v>
      </c>
      <c r="CM275" s="91">
        <v>0</v>
      </c>
      <c r="CN275" s="91">
        <v>20.5</v>
      </c>
      <c r="CO275" s="91">
        <v>0</v>
      </c>
      <c r="CR275" s="93">
        <f t="shared" si="156"/>
        <v>6.1</v>
      </c>
      <c r="CS275" s="91">
        <v>0</v>
      </c>
      <c r="CT275" s="91">
        <v>1.5</v>
      </c>
      <c r="CU275" s="91">
        <v>0</v>
      </c>
      <c r="CV275" s="91">
        <v>29</v>
      </c>
      <c r="CW275" s="91">
        <v>0</v>
      </c>
      <c r="CZ275" s="93">
        <f t="shared" si="157"/>
        <v>0.6</v>
      </c>
      <c r="DA275" s="91">
        <v>0</v>
      </c>
      <c r="DB275" s="91">
        <v>0</v>
      </c>
      <c r="DC275" s="91">
        <v>0</v>
      </c>
      <c r="DD275" s="91">
        <v>3</v>
      </c>
      <c r="DE275" s="91">
        <v>0</v>
      </c>
      <c r="DH275" s="93">
        <f t="shared" si="158"/>
        <v>0.9</v>
      </c>
      <c r="DI275" s="91">
        <v>0</v>
      </c>
      <c r="DJ275" s="91">
        <v>2.5</v>
      </c>
      <c r="DK275" s="91">
        <v>0</v>
      </c>
      <c r="DL275" s="91">
        <v>2</v>
      </c>
      <c r="DM275" s="91">
        <v>0</v>
      </c>
    </row>
    <row r="276" spans="3:117">
      <c r="C276" s="92">
        <f t="shared" si="159"/>
        <v>45932</v>
      </c>
      <c r="D276" s="93">
        <f t="shared" si="128"/>
        <v>0.125</v>
      </c>
      <c r="E276" s="93">
        <f t="shared" si="129"/>
        <v>0.125</v>
      </c>
      <c r="F276" s="93" t="str">
        <f t="shared" si="129"/>
        <v/>
      </c>
      <c r="G276" s="93" t="str">
        <f t="shared" si="129"/>
        <v/>
      </c>
      <c r="H276" s="93" t="str">
        <f t="shared" si="129"/>
        <v/>
      </c>
      <c r="I276" s="93" t="str">
        <f t="shared" si="129"/>
        <v/>
      </c>
      <c r="J276" s="93" t="str">
        <f t="shared" si="129"/>
        <v/>
      </c>
      <c r="K276" s="93" t="str">
        <f t="shared" si="129"/>
        <v/>
      </c>
      <c r="L276" s="93" t="str">
        <f t="shared" si="130"/>
        <v/>
      </c>
      <c r="M276" s="93">
        <f t="shared" si="131"/>
        <v>1</v>
      </c>
      <c r="N276" s="93" t="str">
        <f t="shared" si="132"/>
        <v/>
      </c>
      <c r="O276" s="93" t="str">
        <f t="shared" si="133"/>
        <v/>
      </c>
      <c r="P276" s="93" t="str">
        <f t="shared" si="134"/>
        <v/>
      </c>
      <c r="Q276" s="93" t="str">
        <f t="shared" si="135"/>
        <v/>
      </c>
      <c r="R276" s="93" t="str">
        <f t="shared" si="136"/>
        <v/>
      </c>
      <c r="S276" s="93">
        <f t="shared" si="137"/>
        <v>1</v>
      </c>
      <c r="T276" s="91">
        <f t="shared" si="138"/>
        <v>0</v>
      </c>
      <c r="AB276" s="93">
        <f t="shared" si="139"/>
        <v>0</v>
      </c>
      <c r="AC276" s="93">
        <f t="shared" si="140"/>
        <v>0</v>
      </c>
      <c r="AD276" s="93">
        <f t="shared" si="141"/>
        <v>0.9</v>
      </c>
      <c r="AE276" s="93">
        <f t="shared" si="142"/>
        <v>0.1</v>
      </c>
      <c r="AF276" s="93">
        <f t="shared" si="143"/>
        <v>0</v>
      </c>
      <c r="AG276" s="93">
        <f t="shared" si="144"/>
        <v>0</v>
      </c>
      <c r="AH276" s="93">
        <f t="shared" si="145"/>
        <v>0.125</v>
      </c>
      <c r="AI276" s="93">
        <f t="shared" si="146"/>
        <v>0</v>
      </c>
      <c r="AJ276" s="93">
        <f t="shared" si="147"/>
        <v>0.4</v>
      </c>
      <c r="AK276" s="93">
        <f t="shared" si="148"/>
        <v>0</v>
      </c>
      <c r="AN276" s="93">
        <f t="shared" si="149"/>
        <v>0</v>
      </c>
      <c r="AO276" s="91">
        <v>0</v>
      </c>
      <c r="AP276" s="91">
        <v>0</v>
      </c>
      <c r="AQ276" s="91">
        <v>0</v>
      </c>
      <c r="AR276" s="91">
        <v>0</v>
      </c>
      <c r="AS276" s="91">
        <v>0</v>
      </c>
      <c r="AT276" s="92"/>
      <c r="AV276" s="93">
        <f t="shared" si="150"/>
        <v>0</v>
      </c>
      <c r="AW276" s="91">
        <v>0</v>
      </c>
      <c r="AX276" s="91">
        <v>0</v>
      </c>
      <c r="AY276" s="91">
        <v>0</v>
      </c>
      <c r="AZ276" s="91">
        <v>0</v>
      </c>
      <c r="BA276" s="91">
        <v>0</v>
      </c>
      <c r="BB276" s="92"/>
      <c r="BD276" s="93">
        <f t="shared" si="151"/>
        <v>0.9</v>
      </c>
      <c r="BE276" s="91">
        <v>0</v>
      </c>
      <c r="BF276" s="91">
        <v>0</v>
      </c>
      <c r="BG276" s="91">
        <v>0</v>
      </c>
      <c r="BH276" s="91">
        <v>4.5</v>
      </c>
      <c r="BI276" s="91">
        <v>0</v>
      </c>
      <c r="BJ276" s="92"/>
      <c r="BL276" s="93">
        <f t="shared" si="152"/>
        <v>0.1</v>
      </c>
      <c r="BM276" s="91">
        <v>0</v>
      </c>
      <c r="BN276" s="91">
        <v>0</v>
      </c>
      <c r="BO276" s="91">
        <v>0</v>
      </c>
      <c r="BP276" s="91">
        <v>0</v>
      </c>
      <c r="BQ276" s="91">
        <v>0.5</v>
      </c>
      <c r="BR276" s="92"/>
      <c r="BT276" s="93">
        <f t="shared" si="153"/>
        <v>0</v>
      </c>
      <c r="BU276" s="91">
        <v>0</v>
      </c>
      <c r="BV276" s="91">
        <v>0</v>
      </c>
      <c r="BW276" s="91">
        <v>0</v>
      </c>
      <c r="BX276" s="91">
        <v>0</v>
      </c>
      <c r="BZ276" s="92"/>
      <c r="CB276" s="93">
        <f t="shared" si="154"/>
        <v>0</v>
      </c>
      <c r="CC276" s="91">
        <v>0</v>
      </c>
      <c r="CD276" s="91">
        <v>0</v>
      </c>
      <c r="CE276" s="91">
        <v>0</v>
      </c>
      <c r="CF276" s="91">
        <v>0</v>
      </c>
      <c r="CG276" s="91">
        <v>0</v>
      </c>
      <c r="CJ276" s="93">
        <f t="shared" si="155"/>
        <v>0.125</v>
      </c>
      <c r="CL276" s="91">
        <v>0</v>
      </c>
      <c r="CM276" s="91">
        <v>0</v>
      </c>
      <c r="CN276" s="91">
        <v>0</v>
      </c>
      <c r="CO276" s="91">
        <v>0.5</v>
      </c>
      <c r="CR276" s="93">
        <f t="shared" si="156"/>
        <v>0</v>
      </c>
      <c r="CS276" s="91">
        <v>0</v>
      </c>
      <c r="CT276" s="91">
        <v>0</v>
      </c>
      <c r="CU276" s="91">
        <v>0</v>
      </c>
      <c r="CV276" s="91">
        <v>0</v>
      </c>
      <c r="CW276" s="91">
        <v>0</v>
      </c>
      <c r="CZ276" s="93">
        <f t="shared" si="157"/>
        <v>0.4</v>
      </c>
      <c r="DA276" s="91">
        <v>0</v>
      </c>
      <c r="DB276" s="91">
        <v>0</v>
      </c>
      <c r="DC276" s="91">
        <v>0</v>
      </c>
      <c r="DD276" s="91">
        <v>0</v>
      </c>
      <c r="DE276" s="91">
        <v>2</v>
      </c>
      <c r="DH276" s="93">
        <f t="shared" si="158"/>
        <v>0</v>
      </c>
      <c r="DI276" s="91">
        <v>0</v>
      </c>
      <c r="DJ276" s="91">
        <v>0</v>
      </c>
      <c r="DK276" s="91">
        <v>0</v>
      </c>
      <c r="DL276" s="91">
        <v>0</v>
      </c>
      <c r="DM276" s="91">
        <v>0</v>
      </c>
    </row>
    <row r="277" spans="3:117">
      <c r="C277" s="92">
        <f t="shared" si="159"/>
        <v>45933</v>
      </c>
      <c r="D277" s="93">
        <f t="shared" si="128"/>
        <v>4.125</v>
      </c>
      <c r="E277" s="93">
        <f t="shared" si="129"/>
        <v>4.125</v>
      </c>
      <c r="F277" s="93" t="str">
        <f t="shared" si="129"/>
        <v/>
      </c>
      <c r="G277" s="93" t="str">
        <f t="shared" si="129"/>
        <v/>
      </c>
      <c r="H277" s="93" t="str">
        <f t="shared" si="129"/>
        <v/>
      </c>
      <c r="I277" s="93" t="str">
        <f t="shared" si="129"/>
        <v/>
      </c>
      <c r="J277" s="93" t="str">
        <f t="shared" si="129"/>
        <v/>
      </c>
      <c r="K277" s="93" t="str">
        <f t="shared" si="129"/>
        <v/>
      </c>
      <c r="L277" s="93" t="str">
        <f t="shared" si="130"/>
        <v/>
      </c>
      <c r="M277" s="93">
        <f t="shared" si="131"/>
        <v>1</v>
      </c>
      <c r="N277" s="93" t="str">
        <f t="shared" si="132"/>
        <v/>
      </c>
      <c r="O277" s="93" t="str">
        <f t="shared" si="133"/>
        <v/>
      </c>
      <c r="P277" s="93" t="str">
        <f t="shared" si="134"/>
        <v/>
      </c>
      <c r="Q277" s="93" t="str">
        <f t="shared" si="135"/>
        <v/>
      </c>
      <c r="R277" s="93" t="str">
        <f t="shared" si="136"/>
        <v/>
      </c>
      <c r="S277" s="93">
        <f t="shared" si="137"/>
        <v>1</v>
      </c>
      <c r="T277" s="91">
        <f t="shared" si="138"/>
        <v>0</v>
      </c>
      <c r="AB277" s="93">
        <f t="shared" si="139"/>
        <v>0</v>
      </c>
      <c r="AC277" s="93">
        <f t="shared" si="140"/>
        <v>0</v>
      </c>
      <c r="AD277" s="93">
        <f t="shared" si="141"/>
        <v>0.3</v>
      </c>
      <c r="AE277" s="93">
        <f t="shared" si="142"/>
        <v>1.8</v>
      </c>
      <c r="AF277" s="93">
        <f t="shared" si="143"/>
        <v>1.25</v>
      </c>
      <c r="AG277" s="93">
        <f t="shared" si="144"/>
        <v>1.1000000000000001</v>
      </c>
      <c r="AH277" s="93">
        <f t="shared" si="145"/>
        <v>4.125</v>
      </c>
      <c r="AI277" s="93">
        <f t="shared" si="146"/>
        <v>10.1</v>
      </c>
      <c r="AJ277" s="93">
        <f t="shared" si="147"/>
        <v>3</v>
      </c>
      <c r="AK277" s="93">
        <f t="shared" si="148"/>
        <v>3.2</v>
      </c>
      <c r="AN277" s="93">
        <f t="shared" si="149"/>
        <v>0</v>
      </c>
      <c r="AO277" s="91">
        <v>0</v>
      </c>
      <c r="AP277" s="91">
        <v>0</v>
      </c>
      <c r="AQ277" s="91">
        <v>0</v>
      </c>
      <c r="AR277" s="91">
        <v>0</v>
      </c>
      <c r="AS277" s="91">
        <v>0</v>
      </c>
      <c r="AT277" s="92"/>
      <c r="AV277" s="93">
        <f t="shared" si="150"/>
        <v>0</v>
      </c>
      <c r="AW277" s="91">
        <v>0</v>
      </c>
      <c r="AX277" s="91">
        <v>0</v>
      </c>
      <c r="AY277" s="91">
        <v>0</v>
      </c>
      <c r="AZ277" s="91">
        <v>0</v>
      </c>
      <c r="BA277" s="91">
        <v>0</v>
      </c>
      <c r="BB277" s="92"/>
      <c r="BD277" s="93">
        <f t="shared" si="151"/>
        <v>0.3</v>
      </c>
      <c r="BE277" s="91">
        <v>0</v>
      </c>
      <c r="BF277" s="91">
        <v>1.5</v>
      </c>
      <c r="BG277" s="91">
        <v>0</v>
      </c>
      <c r="BH277" s="91">
        <v>0</v>
      </c>
      <c r="BI277" s="91">
        <v>0</v>
      </c>
      <c r="BJ277" s="92"/>
      <c r="BL277" s="93">
        <f t="shared" si="152"/>
        <v>1.8</v>
      </c>
      <c r="BM277" s="91">
        <v>0</v>
      </c>
      <c r="BN277" s="91">
        <v>9</v>
      </c>
      <c r="BO277" s="91">
        <v>0</v>
      </c>
      <c r="BP277" s="91">
        <v>0</v>
      </c>
      <c r="BQ277" s="91">
        <v>0</v>
      </c>
      <c r="BR277" s="92"/>
      <c r="BT277" s="93">
        <f t="shared" si="153"/>
        <v>1.25</v>
      </c>
      <c r="BU277" s="91">
        <v>0</v>
      </c>
      <c r="BV277" s="91">
        <v>5</v>
      </c>
      <c r="BW277" s="91">
        <v>0</v>
      </c>
      <c r="BX277" s="91">
        <v>0</v>
      </c>
      <c r="BZ277" s="92"/>
      <c r="CB277" s="93">
        <f t="shared" si="154"/>
        <v>1.1000000000000001</v>
      </c>
      <c r="CC277" s="91">
        <v>0</v>
      </c>
      <c r="CD277" s="91">
        <v>5.5</v>
      </c>
      <c r="CE277" s="91">
        <v>0</v>
      </c>
      <c r="CF277" s="91">
        <v>0</v>
      </c>
      <c r="CG277" s="91">
        <v>0</v>
      </c>
      <c r="CJ277" s="93">
        <f t="shared" si="155"/>
        <v>4.125</v>
      </c>
      <c r="CL277" s="91">
        <v>16.5</v>
      </c>
      <c r="CM277" s="91">
        <v>0</v>
      </c>
      <c r="CN277" s="91">
        <v>0</v>
      </c>
      <c r="CO277" s="91">
        <v>0</v>
      </c>
      <c r="CR277" s="93">
        <f t="shared" si="156"/>
        <v>10.1</v>
      </c>
      <c r="CS277" s="91">
        <v>0</v>
      </c>
      <c r="CT277" s="91">
        <v>50.5</v>
      </c>
      <c r="CU277" s="91">
        <v>0</v>
      </c>
      <c r="CV277" s="91">
        <v>0</v>
      </c>
      <c r="CW277" s="91">
        <v>0</v>
      </c>
      <c r="CZ277" s="93">
        <f t="shared" si="157"/>
        <v>3</v>
      </c>
      <c r="DA277" s="91">
        <v>0</v>
      </c>
      <c r="DB277" s="91">
        <v>15</v>
      </c>
      <c r="DC277" s="91">
        <v>0</v>
      </c>
      <c r="DD277" s="91">
        <v>0</v>
      </c>
      <c r="DE277" s="91">
        <v>0</v>
      </c>
      <c r="DH277" s="93">
        <f t="shared" si="158"/>
        <v>3.2</v>
      </c>
      <c r="DI277" s="91">
        <v>0</v>
      </c>
      <c r="DJ277" s="91">
        <v>16</v>
      </c>
      <c r="DK277" s="91">
        <v>0</v>
      </c>
      <c r="DL277" s="91">
        <v>0</v>
      </c>
      <c r="DM277" s="91">
        <v>0</v>
      </c>
    </row>
    <row r="278" spans="3:117">
      <c r="C278" s="92">
        <f t="shared" si="159"/>
        <v>45934</v>
      </c>
      <c r="D278" s="93">
        <f t="shared" si="128"/>
        <v>14.25</v>
      </c>
      <c r="E278" s="93">
        <f t="shared" si="129"/>
        <v>14.25</v>
      </c>
      <c r="F278" s="93">
        <f t="shared" si="129"/>
        <v>14.25</v>
      </c>
      <c r="G278" s="93" t="str">
        <f t="shared" si="129"/>
        <v/>
      </c>
      <c r="H278" s="93" t="str">
        <f t="shared" si="129"/>
        <v/>
      </c>
      <c r="I278" s="93" t="str">
        <f t="shared" si="129"/>
        <v/>
      </c>
      <c r="J278" s="93" t="str">
        <f t="shared" si="129"/>
        <v/>
      </c>
      <c r="K278" s="93" t="str">
        <f t="shared" si="129"/>
        <v/>
      </c>
      <c r="L278" s="93" t="str">
        <f t="shared" si="130"/>
        <v/>
      </c>
      <c r="M278" s="93" t="str">
        <f t="shared" si="131"/>
        <v/>
      </c>
      <c r="N278" s="93">
        <f t="shared" si="132"/>
        <v>2</v>
      </c>
      <c r="O278" s="93" t="str">
        <f t="shared" si="133"/>
        <v/>
      </c>
      <c r="P278" s="93" t="str">
        <f t="shared" si="134"/>
        <v/>
      </c>
      <c r="Q278" s="93" t="str">
        <f t="shared" si="135"/>
        <v/>
      </c>
      <c r="R278" s="93" t="str">
        <f t="shared" si="136"/>
        <v/>
      </c>
      <c r="S278" s="93">
        <f t="shared" si="137"/>
        <v>2</v>
      </c>
      <c r="T278" s="91">
        <f t="shared" si="138"/>
        <v>4.3808800852329341e-002</v>
      </c>
      <c r="AB278" s="93">
        <f t="shared" si="139"/>
        <v>10.8</v>
      </c>
      <c r="AC278" s="93">
        <f t="shared" si="140"/>
        <v>17.8</v>
      </c>
      <c r="AD278" s="93">
        <f t="shared" si="141"/>
        <v>23.9</v>
      </c>
      <c r="AE278" s="93">
        <f t="shared" si="142"/>
        <v>31.1</v>
      </c>
      <c r="AF278" s="93">
        <f t="shared" si="143"/>
        <v>35.75</v>
      </c>
      <c r="AG278" s="93">
        <f t="shared" si="144"/>
        <v>31.1</v>
      </c>
      <c r="AH278" s="93">
        <f t="shared" si="145"/>
        <v>14.25</v>
      </c>
      <c r="AI278" s="93">
        <f t="shared" si="146"/>
        <v>39.700000000000003</v>
      </c>
      <c r="AJ278" s="93">
        <f t="shared" si="147"/>
        <v>21.6</v>
      </c>
      <c r="AK278" s="93">
        <f t="shared" si="148"/>
        <v>19.2</v>
      </c>
      <c r="AN278" s="93">
        <f t="shared" si="149"/>
        <v>10.8</v>
      </c>
      <c r="AO278" s="91">
        <v>14</v>
      </c>
      <c r="AP278" s="91">
        <v>40</v>
      </c>
      <c r="AQ278" s="91">
        <v>0</v>
      </c>
      <c r="AR278" s="91">
        <v>0</v>
      </c>
      <c r="AS278" s="91">
        <v>0</v>
      </c>
      <c r="AT278" s="92"/>
      <c r="AV278" s="93">
        <f t="shared" si="150"/>
        <v>17.8</v>
      </c>
      <c r="AW278" s="91">
        <v>52</v>
      </c>
      <c r="AX278" s="91">
        <v>37</v>
      </c>
      <c r="AY278" s="91">
        <v>0</v>
      </c>
      <c r="AZ278" s="91">
        <v>0</v>
      </c>
      <c r="BA278" s="91">
        <v>0</v>
      </c>
      <c r="BB278" s="92"/>
      <c r="BD278" s="93">
        <f t="shared" si="151"/>
        <v>23.9</v>
      </c>
      <c r="BE278" s="91">
        <v>71</v>
      </c>
      <c r="BF278" s="91">
        <v>48.5</v>
      </c>
      <c r="BG278" s="91">
        <v>0</v>
      </c>
      <c r="BH278" s="91">
        <v>0</v>
      </c>
      <c r="BI278" s="91">
        <v>0</v>
      </c>
      <c r="BJ278" s="92"/>
      <c r="BL278" s="93">
        <f t="shared" si="152"/>
        <v>31.1</v>
      </c>
      <c r="BM278" s="91">
        <v>83</v>
      </c>
      <c r="BN278" s="91">
        <v>72.5</v>
      </c>
      <c r="BO278" s="91">
        <v>0</v>
      </c>
      <c r="BP278" s="91">
        <v>0</v>
      </c>
      <c r="BQ278" s="91">
        <v>0</v>
      </c>
      <c r="BR278" s="92"/>
      <c r="BT278" s="93">
        <f t="shared" si="153"/>
        <v>35.75</v>
      </c>
      <c r="BU278" s="91">
        <v>98</v>
      </c>
      <c r="BV278" s="91">
        <v>45</v>
      </c>
      <c r="BW278" s="91">
        <v>0</v>
      </c>
      <c r="BX278" s="91">
        <v>0</v>
      </c>
      <c r="BZ278" s="92"/>
      <c r="CB278" s="93">
        <f t="shared" si="154"/>
        <v>31.1</v>
      </c>
      <c r="CC278" s="91">
        <v>107.5</v>
      </c>
      <c r="CD278" s="91">
        <v>48</v>
      </c>
      <c r="CE278" s="91">
        <v>0</v>
      </c>
      <c r="CF278" s="91">
        <v>0</v>
      </c>
      <c r="CG278" s="91">
        <v>0</v>
      </c>
      <c r="CJ278" s="93">
        <f t="shared" si="155"/>
        <v>14.25</v>
      </c>
      <c r="CL278" s="91">
        <v>57</v>
      </c>
      <c r="CM278" s="91">
        <v>0</v>
      </c>
      <c r="CN278" s="91">
        <v>0</v>
      </c>
      <c r="CO278" s="91">
        <v>0</v>
      </c>
      <c r="CR278" s="93">
        <f t="shared" si="156"/>
        <v>39.700000000000003</v>
      </c>
      <c r="CS278" s="91">
        <v>45</v>
      </c>
      <c r="CT278" s="91">
        <v>153.5</v>
      </c>
      <c r="CU278" s="91">
        <v>0</v>
      </c>
      <c r="CV278" s="91">
        <v>0</v>
      </c>
      <c r="CW278" s="91">
        <v>0</v>
      </c>
      <c r="CZ278" s="93">
        <f t="shared" si="157"/>
        <v>21.6</v>
      </c>
      <c r="DA278" s="91">
        <v>65</v>
      </c>
      <c r="DB278" s="91">
        <v>43</v>
      </c>
      <c r="DC278" s="91">
        <v>0</v>
      </c>
      <c r="DD278" s="91">
        <v>0</v>
      </c>
      <c r="DE278" s="91">
        <v>0</v>
      </c>
      <c r="DH278" s="93">
        <f t="shared" si="158"/>
        <v>19.2</v>
      </c>
      <c r="DI278" s="91">
        <v>52.5</v>
      </c>
      <c r="DJ278" s="91">
        <v>43.5</v>
      </c>
      <c r="DK278" s="91">
        <v>0</v>
      </c>
      <c r="DL278" s="91">
        <v>0</v>
      </c>
      <c r="DM278" s="91">
        <v>0</v>
      </c>
    </row>
    <row r="279" spans="3:117">
      <c r="C279" s="92">
        <f t="shared" si="159"/>
        <v>45935</v>
      </c>
      <c r="D279" s="93">
        <f t="shared" si="128"/>
        <v>0.5</v>
      </c>
      <c r="E279" s="93">
        <f t="shared" si="129"/>
        <v>0.5</v>
      </c>
      <c r="F279" s="93" t="str">
        <f t="shared" si="129"/>
        <v/>
      </c>
      <c r="G279" s="93" t="str">
        <f t="shared" si="129"/>
        <v/>
      </c>
      <c r="H279" s="93" t="str">
        <f t="shared" si="129"/>
        <v/>
      </c>
      <c r="I279" s="93" t="str">
        <f t="shared" si="129"/>
        <v/>
      </c>
      <c r="J279" s="93" t="str">
        <f t="shared" si="129"/>
        <v/>
      </c>
      <c r="K279" s="93" t="str">
        <f t="shared" si="129"/>
        <v/>
      </c>
      <c r="L279" s="93" t="str">
        <f t="shared" si="130"/>
        <v/>
      </c>
      <c r="M279" s="93">
        <f t="shared" si="131"/>
        <v>1</v>
      </c>
      <c r="N279" s="93" t="str">
        <f t="shared" si="132"/>
        <v/>
      </c>
      <c r="O279" s="93" t="str">
        <f t="shared" si="133"/>
        <v/>
      </c>
      <c r="P279" s="93" t="str">
        <f t="shared" si="134"/>
        <v/>
      </c>
      <c r="Q279" s="93" t="str">
        <f t="shared" si="135"/>
        <v/>
      </c>
      <c r="R279" s="93" t="str">
        <f t="shared" si="136"/>
        <v/>
      </c>
      <c r="S279" s="93">
        <f t="shared" si="137"/>
        <v>1</v>
      </c>
      <c r="T279" s="91">
        <f t="shared" si="138"/>
        <v>0</v>
      </c>
      <c r="AB279" s="93">
        <f t="shared" si="139"/>
        <v>8.6999999999999993</v>
      </c>
      <c r="AC279" s="93">
        <f t="shared" si="140"/>
        <v>5.5</v>
      </c>
      <c r="AD279" s="93">
        <f t="shared" si="141"/>
        <v>12.3</v>
      </c>
      <c r="AE279" s="93">
        <f t="shared" si="142"/>
        <v>11.7</v>
      </c>
      <c r="AF279" s="93">
        <f t="shared" si="143"/>
        <v>9.5</v>
      </c>
      <c r="AG279" s="93">
        <f t="shared" si="144"/>
        <v>10.3</v>
      </c>
      <c r="AH279" s="93">
        <f t="shared" si="145"/>
        <v>0.5</v>
      </c>
      <c r="AI279" s="93">
        <f t="shared" si="146"/>
        <v>10.7</v>
      </c>
      <c r="AJ279" s="93">
        <f t="shared" si="147"/>
        <v>7.8</v>
      </c>
      <c r="AK279" s="93">
        <f t="shared" si="148"/>
        <v>3.7</v>
      </c>
      <c r="AN279" s="93">
        <f t="shared" si="149"/>
        <v>8.6999999999999993</v>
      </c>
      <c r="AO279" s="91">
        <v>35.5</v>
      </c>
      <c r="AP279" s="91">
        <v>0</v>
      </c>
      <c r="AQ279" s="91">
        <v>8</v>
      </c>
      <c r="AR279" s="91">
        <v>0</v>
      </c>
      <c r="AS279" s="91">
        <v>0</v>
      </c>
      <c r="AT279" s="92"/>
      <c r="AV279" s="93">
        <f t="shared" si="150"/>
        <v>5.5</v>
      </c>
      <c r="AW279" s="91">
        <v>22.5</v>
      </c>
      <c r="AX279" s="91">
        <v>0</v>
      </c>
      <c r="AY279" s="91">
        <v>5</v>
      </c>
      <c r="AZ279" s="91">
        <v>0</v>
      </c>
      <c r="BA279" s="91">
        <v>0</v>
      </c>
      <c r="BB279" s="92"/>
      <c r="BD279" s="93">
        <f t="shared" si="151"/>
        <v>12.3</v>
      </c>
      <c r="BE279" s="91">
        <v>44</v>
      </c>
      <c r="BF279" s="91">
        <v>0</v>
      </c>
      <c r="BG279" s="91">
        <v>17.5</v>
      </c>
      <c r="BH279" s="91">
        <v>0</v>
      </c>
      <c r="BI279" s="91">
        <v>0</v>
      </c>
      <c r="BJ279" s="92"/>
      <c r="BL279" s="93">
        <f t="shared" si="152"/>
        <v>11.7</v>
      </c>
      <c r="BM279" s="91">
        <v>39.5</v>
      </c>
      <c r="BN279" s="91">
        <v>0</v>
      </c>
      <c r="BO279" s="91">
        <v>19</v>
      </c>
      <c r="BP279" s="91">
        <v>0</v>
      </c>
      <c r="BQ279" s="91">
        <v>0</v>
      </c>
      <c r="BR279" s="92"/>
      <c r="BT279" s="93">
        <f t="shared" si="153"/>
        <v>9.5</v>
      </c>
      <c r="BU279" s="91">
        <v>29</v>
      </c>
      <c r="BV279" s="91">
        <v>0</v>
      </c>
      <c r="BW279" s="91">
        <v>9</v>
      </c>
      <c r="BX279" s="91">
        <v>0</v>
      </c>
      <c r="BZ279" s="92"/>
      <c r="CB279" s="93">
        <f t="shared" si="154"/>
        <v>10.3</v>
      </c>
      <c r="CC279" s="91">
        <v>29</v>
      </c>
      <c r="CD279" s="91">
        <v>0</v>
      </c>
      <c r="CE279" s="91">
        <v>22.5</v>
      </c>
      <c r="CF279" s="91">
        <v>0</v>
      </c>
      <c r="CG279" s="91">
        <v>0</v>
      </c>
      <c r="CJ279" s="93">
        <f t="shared" si="155"/>
        <v>0.5</v>
      </c>
      <c r="CL279" s="91">
        <v>0</v>
      </c>
      <c r="CM279" s="91">
        <v>2</v>
      </c>
      <c r="CN279" s="91">
        <v>0</v>
      </c>
      <c r="CO279" s="91">
        <v>0</v>
      </c>
      <c r="CR279" s="93">
        <f t="shared" si="156"/>
        <v>10.7</v>
      </c>
      <c r="CS279" s="91">
        <v>46.5</v>
      </c>
      <c r="CT279" s="91">
        <v>0</v>
      </c>
      <c r="CU279" s="91">
        <v>7</v>
      </c>
      <c r="CV279" s="91">
        <v>0</v>
      </c>
      <c r="CW279" s="91">
        <v>0</v>
      </c>
      <c r="CZ279" s="93">
        <f t="shared" si="157"/>
        <v>7.8</v>
      </c>
      <c r="DA279" s="91">
        <v>35</v>
      </c>
      <c r="DB279" s="91">
        <v>0</v>
      </c>
      <c r="DC279" s="91">
        <v>4</v>
      </c>
      <c r="DD279" s="91">
        <v>0</v>
      </c>
      <c r="DE279" s="91">
        <v>0</v>
      </c>
      <c r="DH279" s="93">
        <f t="shared" si="158"/>
        <v>3.7</v>
      </c>
      <c r="DI279" s="91">
        <v>15</v>
      </c>
      <c r="DJ279" s="91">
        <v>0</v>
      </c>
      <c r="DK279" s="91">
        <v>3.5</v>
      </c>
      <c r="DL279" s="91">
        <v>0</v>
      </c>
      <c r="DM279" s="91">
        <v>0</v>
      </c>
    </row>
    <row r="280" spans="3:117">
      <c r="C280" s="92">
        <f t="shared" si="159"/>
        <v>45936</v>
      </c>
      <c r="D280" s="93">
        <f t="shared" si="128"/>
        <v>4.625</v>
      </c>
      <c r="E280" s="93">
        <f t="shared" si="129"/>
        <v>4.625</v>
      </c>
      <c r="F280" s="93" t="str">
        <f t="shared" si="129"/>
        <v/>
      </c>
      <c r="G280" s="93" t="str">
        <f t="shared" si="129"/>
        <v/>
      </c>
      <c r="H280" s="93" t="str">
        <f t="shared" si="129"/>
        <v/>
      </c>
      <c r="I280" s="93" t="str">
        <f t="shared" si="129"/>
        <v/>
      </c>
      <c r="J280" s="93" t="str">
        <f t="shared" si="129"/>
        <v/>
      </c>
      <c r="K280" s="93" t="str">
        <f t="shared" si="129"/>
        <v/>
      </c>
      <c r="L280" s="93" t="str">
        <f t="shared" si="130"/>
        <v/>
      </c>
      <c r="M280" s="93">
        <f t="shared" si="131"/>
        <v>1</v>
      </c>
      <c r="N280" s="93" t="str">
        <f t="shared" si="132"/>
        <v/>
      </c>
      <c r="O280" s="93" t="str">
        <f t="shared" si="133"/>
        <v/>
      </c>
      <c r="P280" s="93" t="str">
        <f t="shared" si="134"/>
        <v/>
      </c>
      <c r="Q280" s="93" t="str">
        <f t="shared" si="135"/>
        <v/>
      </c>
      <c r="R280" s="93" t="str">
        <f t="shared" si="136"/>
        <v/>
      </c>
      <c r="S280" s="93">
        <f t="shared" si="137"/>
        <v>1</v>
      </c>
      <c r="T280" s="91">
        <f t="shared" si="138"/>
        <v>0</v>
      </c>
      <c r="AB280" s="93">
        <f t="shared" si="139"/>
        <v>5.9</v>
      </c>
      <c r="AC280" s="93">
        <f t="shared" si="140"/>
        <v>12.9</v>
      </c>
      <c r="AD280" s="93">
        <f t="shared" si="141"/>
        <v>17.3</v>
      </c>
      <c r="AE280" s="93">
        <f t="shared" si="142"/>
        <v>11.2</v>
      </c>
      <c r="AF280" s="93">
        <f t="shared" si="143"/>
        <v>15.75</v>
      </c>
      <c r="AG280" s="93">
        <f t="shared" si="144"/>
        <v>5.4</v>
      </c>
      <c r="AH280" s="93">
        <f t="shared" si="145"/>
        <v>4.625</v>
      </c>
      <c r="AI280" s="93">
        <f t="shared" si="146"/>
        <v>4</v>
      </c>
      <c r="AJ280" s="93">
        <f t="shared" si="147"/>
        <v>5.8</v>
      </c>
      <c r="AK280" s="93">
        <f t="shared" si="148"/>
        <v>10.6</v>
      </c>
      <c r="AN280" s="93">
        <f t="shared" si="149"/>
        <v>5.9</v>
      </c>
      <c r="AO280" s="91">
        <v>16.5</v>
      </c>
      <c r="AP280" s="91">
        <v>0</v>
      </c>
      <c r="AQ280" s="91">
        <v>13</v>
      </c>
      <c r="AR280" s="91">
        <v>0</v>
      </c>
      <c r="AS280" s="91">
        <v>0</v>
      </c>
      <c r="AT280" s="92"/>
      <c r="AV280" s="93">
        <f t="shared" si="150"/>
        <v>12.9</v>
      </c>
      <c r="AW280" s="91">
        <v>44</v>
      </c>
      <c r="AX280" s="91">
        <v>0</v>
      </c>
      <c r="AY280" s="91">
        <v>20.5</v>
      </c>
      <c r="AZ280" s="91">
        <v>0</v>
      </c>
      <c r="BA280" s="91">
        <v>0</v>
      </c>
      <c r="BB280" s="92"/>
      <c r="BD280" s="93">
        <f t="shared" si="151"/>
        <v>17.3</v>
      </c>
      <c r="BE280" s="91">
        <v>50.5</v>
      </c>
      <c r="BF280" s="91">
        <v>0</v>
      </c>
      <c r="BG280" s="91">
        <v>36</v>
      </c>
      <c r="BH280" s="91">
        <v>0</v>
      </c>
      <c r="BI280" s="91">
        <v>0</v>
      </c>
      <c r="BJ280" s="92"/>
      <c r="BL280" s="93">
        <f t="shared" si="152"/>
        <v>11.2</v>
      </c>
      <c r="BM280" s="91">
        <v>41</v>
      </c>
      <c r="BN280" s="91">
        <v>0</v>
      </c>
      <c r="BO280" s="91">
        <v>15</v>
      </c>
      <c r="BP280" s="91">
        <v>0</v>
      </c>
      <c r="BQ280" s="91">
        <v>0</v>
      </c>
      <c r="BR280" s="92"/>
      <c r="BT280" s="93">
        <f t="shared" si="153"/>
        <v>15.75</v>
      </c>
      <c r="BU280" s="91">
        <v>43.5</v>
      </c>
      <c r="BV280" s="91">
        <v>0</v>
      </c>
      <c r="BW280" s="91">
        <v>19.5</v>
      </c>
      <c r="BX280" s="91">
        <v>0</v>
      </c>
      <c r="BZ280" s="92"/>
      <c r="CB280" s="93">
        <f t="shared" si="154"/>
        <v>5.4</v>
      </c>
      <c r="CC280" s="91">
        <v>13</v>
      </c>
      <c r="CD280" s="91">
        <v>0</v>
      </c>
      <c r="CE280" s="91">
        <v>14</v>
      </c>
      <c r="CF280" s="91">
        <v>0</v>
      </c>
      <c r="CG280" s="91">
        <v>0</v>
      </c>
      <c r="CJ280" s="93">
        <f t="shared" si="155"/>
        <v>4.625</v>
      </c>
      <c r="CL280" s="91">
        <v>0</v>
      </c>
      <c r="CM280" s="91">
        <v>17.5</v>
      </c>
      <c r="CN280" s="91">
        <v>1</v>
      </c>
      <c r="CO280" s="91">
        <v>0</v>
      </c>
      <c r="CR280" s="93">
        <f t="shared" si="156"/>
        <v>4</v>
      </c>
      <c r="CS280" s="91">
        <v>10</v>
      </c>
      <c r="CT280" s="91">
        <v>0</v>
      </c>
      <c r="CU280" s="91">
        <v>10</v>
      </c>
      <c r="CV280" s="91">
        <v>0</v>
      </c>
      <c r="CW280" s="91">
        <v>0</v>
      </c>
      <c r="CZ280" s="93">
        <f t="shared" si="157"/>
        <v>5.8</v>
      </c>
      <c r="DA280" s="91">
        <v>12</v>
      </c>
      <c r="DB280" s="91">
        <v>0</v>
      </c>
      <c r="DC280" s="91">
        <v>17</v>
      </c>
      <c r="DD280" s="91">
        <v>0</v>
      </c>
      <c r="DE280" s="91">
        <v>0</v>
      </c>
      <c r="DH280" s="93">
        <f t="shared" si="158"/>
        <v>10.6</v>
      </c>
      <c r="DI280" s="91">
        <v>48</v>
      </c>
      <c r="DJ280" s="91">
        <v>0</v>
      </c>
      <c r="DK280" s="91">
        <v>5</v>
      </c>
      <c r="DL280" s="91">
        <v>0</v>
      </c>
      <c r="DM280" s="91">
        <v>0</v>
      </c>
    </row>
    <row r="281" spans="3:117">
      <c r="C281" s="92">
        <f t="shared" si="159"/>
        <v>45937</v>
      </c>
      <c r="D281" s="93">
        <f t="shared" si="128"/>
        <v>5.25</v>
      </c>
      <c r="E281" s="93">
        <f t="shared" si="129"/>
        <v>5.25</v>
      </c>
      <c r="F281" s="93" t="str">
        <f t="shared" si="129"/>
        <v/>
      </c>
      <c r="G281" s="93" t="str">
        <f t="shared" si="129"/>
        <v/>
      </c>
      <c r="H281" s="93" t="str">
        <f t="shared" si="129"/>
        <v/>
      </c>
      <c r="I281" s="93" t="str">
        <f t="shared" si="129"/>
        <v/>
      </c>
      <c r="J281" s="93" t="str">
        <f t="shared" si="129"/>
        <v/>
      </c>
      <c r="K281" s="93" t="str">
        <f t="shared" si="129"/>
        <v/>
      </c>
      <c r="L281" s="93" t="str">
        <f t="shared" si="130"/>
        <v/>
      </c>
      <c r="M281" s="93">
        <f t="shared" si="131"/>
        <v>1</v>
      </c>
      <c r="N281" s="93" t="str">
        <f t="shared" si="132"/>
        <v/>
      </c>
      <c r="O281" s="93" t="str">
        <f t="shared" si="133"/>
        <v/>
      </c>
      <c r="P281" s="93" t="str">
        <f t="shared" si="134"/>
        <v/>
      </c>
      <c r="Q281" s="93" t="str">
        <f t="shared" si="135"/>
        <v/>
      </c>
      <c r="R281" s="93" t="str">
        <f t="shared" si="136"/>
        <v/>
      </c>
      <c r="S281" s="93">
        <f t="shared" si="137"/>
        <v>1</v>
      </c>
      <c r="T281" s="91">
        <f t="shared" si="138"/>
        <v>0</v>
      </c>
      <c r="AB281" s="93">
        <f t="shared" si="139"/>
        <v>11.5</v>
      </c>
      <c r="AC281" s="93">
        <f t="shared" si="140"/>
        <v>9.4</v>
      </c>
      <c r="AD281" s="93">
        <f t="shared" si="141"/>
        <v>9.1</v>
      </c>
      <c r="AE281" s="93">
        <f t="shared" si="142"/>
        <v>10</v>
      </c>
      <c r="AF281" s="93">
        <f t="shared" si="143"/>
        <v>13</v>
      </c>
      <c r="AG281" s="93">
        <f t="shared" si="144"/>
        <v>5.7</v>
      </c>
      <c r="AH281" s="93">
        <f t="shared" si="145"/>
        <v>5.25</v>
      </c>
      <c r="AI281" s="93">
        <f t="shared" si="146"/>
        <v>3.3</v>
      </c>
      <c r="AJ281" s="93">
        <f t="shared" si="147"/>
        <v>4</v>
      </c>
      <c r="AK281" s="93">
        <f t="shared" si="148"/>
        <v>2.2000000000000002</v>
      </c>
      <c r="AN281" s="93">
        <f t="shared" si="149"/>
        <v>11.5</v>
      </c>
      <c r="AO281" s="91">
        <v>1</v>
      </c>
      <c r="AP281" s="91">
        <v>0</v>
      </c>
      <c r="AQ281" s="91">
        <v>56.5</v>
      </c>
      <c r="AR281" s="91">
        <v>0</v>
      </c>
      <c r="AS281" s="91">
        <v>0</v>
      </c>
      <c r="AT281" s="92"/>
      <c r="AV281" s="93">
        <f t="shared" si="150"/>
        <v>9.4</v>
      </c>
      <c r="AW281" s="91">
        <v>3.5</v>
      </c>
      <c r="AX281" s="91">
        <v>0</v>
      </c>
      <c r="AY281" s="91">
        <v>42.5</v>
      </c>
      <c r="AZ281" s="91">
        <v>1</v>
      </c>
      <c r="BA281" s="91">
        <v>0</v>
      </c>
      <c r="BB281" s="92"/>
      <c r="BD281" s="93">
        <f t="shared" si="151"/>
        <v>9.1</v>
      </c>
      <c r="BE281" s="91">
        <v>6.5</v>
      </c>
      <c r="BF281" s="91">
        <v>0</v>
      </c>
      <c r="BG281" s="91">
        <v>33.5</v>
      </c>
      <c r="BH281" s="91">
        <v>5.5</v>
      </c>
      <c r="BI281" s="91">
        <v>0</v>
      </c>
      <c r="BJ281" s="92"/>
      <c r="BL281" s="93">
        <f t="shared" si="152"/>
        <v>10</v>
      </c>
      <c r="BM281" s="91">
        <v>0</v>
      </c>
      <c r="BN281" s="91">
        <v>0</v>
      </c>
      <c r="BO281" s="91">
        <v>33.5</v>
      </c>
      <c r="BP281" s="91">
        <v>16.5</v>
      </c>
      <c r="BQ281" s="91">
        <v>0</v>
      </c>
      <c r="BR281" s="92"/>
      <c r="BT281" s="93">
        <f t="shared" si="153"/>
        <v>13</v>
      </c>
      <c r="BU281" s="91">
        <v>10</v>
      </c>
      <c r="BV281" s="91">
        <v>1</v>
      </c>
      <c r="BW281" s="91">
        <v>41</v>
      </c>
      <c r="BX281" s="91">
        <v>0</v>
      </c>
      <c r="BZ281" s="92"/>
      <c r="CB281" s="93">
        <f t="shared" si="154"/>
        <v>5.7</v>
      </c>
      <c r="CC281" s="91">
        <v>4.5</v>
      </c>
      <c r="CD281" s="91">
        <v>0</v>
      </c>
      <c r="CE281" s="91">
        <v>24</v>
      </c>
      <c r="CF281" s="91">
        <v>0</v>
      </c>
      <c r="CG281" s="91">
        <v>0</v>
      </c>
      <c r="CJ281" s="93">
        <f t="shared" si="155"/>
        <v>5.25</v>
      </c>
      <c r="CL281" s="91">
        <v>0</v>
      </c>
      <c r="CM281" s="91">
        <v>20.5</v>
      </c>
      <c r="CN281" s="91">
        <v>0.5</v>
      </c>
      <c r="CO281" s="91">
        <v>0</v>
      </c>
      <c r="CR281" s="93">
        <f t="shared" si="156"/>
        <v>3.3</v>
      </c>
      <c r="CS281" s="91">
        <v>0</v>
      </c>
      <c r="CT281" s="91">
        <v>0</v>
      </c>
      <c r="CU281" s="91">
        <v>13</v>
      </c>
      <c r="CV281" s="91">
        <v>3.5</v>
      </c>
      <c r="CW281" s="91">
        <v>0</v>
      </c>
      <c r="CZ281" s="93">
        <f t="shared" si="157"/>
        <v>4</v>
      </c>
      <c r="DA281" s="91">
        <v>1</v>
      </c>
      <c r="DB281" s="91">
        <v>0</v>
      </c>
      <c r="DC281" s="91">
        <v>19</v>
      </c>
      <c r="DD281" s="91">
        <v>0</v>
      </c>
      <c r="DE281" s="91">
        <v>0</v>
      </c>
      <c r="DH281" s="93">
        <f t="shared" si="158"/>
        <v>2.2000000000000002</v>
      </c>
      <c r="DI281" s="91">
        <v>1.5</v>
      </c>
      <c r="DJ281" s="91">
        <v>0</v>
      </c>
      <c r="DK281" s="91">
        <v>9.5</v>
      </c>
      <c r="DL281" s="91">
        <v>0</v>
      </c>
      <c r="DM281" s="91">
        <v>0</v>
      </c>
    </row>
    <row r="282" spans="3:117">
      <c r="C282" s="92">
        <f t="shared" si="159"/>
        <v>45938</v>
      </c>
      <c r="D282" s="93">
        <f t="shared" si="128"/>
        <v>2.25</v>
      </c>
      <c r="E282" s="93">
        <f t="shared" si="129"/>
        <v>2.25</v>
      </c>
      <c r="F282" s="93" t="str">
        <f t="shared" si="129"/>
        <v/>
      </c>
      <c r="G282" s="93" t="str">
        <f t="shared" si="129"/>
        <v/>
      </c>
      <c r="H282" s="93" t="str">
        <f t="shared" si="129"/>
        <v/>
      </c>
      <c r="I282" s="93" t="str">
        <f t="shared" si="129"/>
        <v/>
      </c>
      <c r="J282" s="93" t="str">
        <f t="shared" si="129"/>
        <v/>
      </c>
      <c r="K282" s="93" t="str">
        <f t="shared" si="129"/>
        <v/>
      </c>
      <c r="L282" s="93" t="str">
        <f t="shared" si="130"/>
        <v/>
      </c>
      <c r="M282" s="93">
        <f t="shared" si="131"/>
        <v>1</v>
      </c>
      <c r="N282" s="93" t="str">
        <f t="shared" si="132"/>
        <v/>
      </c>
      <c r="O282" s="93" t="str">
        <f t="shared" si="133"/>
        <v/>
      </c>
      <c r="P282" s="93" t="str">
        <f t="shared" si="134"/>
        <v/>
      </c>
      <c r="Q282" s="93" t="str">
        <f t="shared" si="135"/>
        <v/>
      </c>
      <c r="R282" s="93" t="str">
        <f t="shared" si="136"/>
        <v/>
      </c>
      <c r="S282" s="93">
        <f t="shared" si="137"/>
        <v>1</v>
      </c>
      <c r="T282" s="91">
        <f t="shared" si="138"/>
        <v>0</v>
      </c>
      <c r="AB282" s="93">
        <f t="shared" si="139"/>
        <v>2.2000000000000002</v>
      </c>
      <c r="AC282" s="93">
        <f t="shared" si="140"/>
        <v>2.2000000000000002</v>
      </c>
      <c r="AD282" s="93">
        <f t="shared" si="141"/>
        <v>2.4</v>
      </c>
      <c r="AE282" s="93">
        <f t="shared" si="142"/>
        <v>1.7</v>
      </c>
      <c r="AF282" s="93">
        <f t="shared" si="143"/>
        <v>3.5</v>
      </c>
      <c r="AG282" s="93">
        <f t="shared" si="144"/>
        <v>3.8</v>
      </c>
      <c r="AH282" s="93">
        <f t="shared" si="145"/>
        <v>2.25</v>
      </c>
      <c r="AI282" s="93">
        <f t="shared" si="146"/>
        <v>2.2999999999999998</v>
      </c>
      <c r="AJ282" s="93">
        <f t="shared" si="147"/>
        <v>1.6</v>
      </c>
      <c r="AK282" s="93">
        <f t="shared" si="148"/>
        <v>6</v>
      </c>
      <c r="AN282" s="93">
        <f t="shared" si="149"/>
        <v>2.2000000000000002</v>
      </c>
      <c r="AO282" s="91">
        <v>1</v>
      </c>
      <c r="AP282" s="91">
        <v>2.5</v>
      </c>
      <c r="AQ282" s="91">
        <v>0.5</v>
      </c>
      <c r="AR282" s="91">
        <v>0</v>
      </c>
      <c r="AS282" s="91">
        <v>7</v>
      </c>
      <c r="AT282" s="92"/>
      <c r="AV282" s="93">
        <f t="shared" si="150"/>
        <v>2.2000000000000002</v>
      </c>
      <c r="AW282" s="91">
        <v>1</v>
      </c>
      <c r="AX282" s="91">
        <v>2.5</v>
      </c>
      <c r="AY282" s="91">
        <v>0</v>
      </c>
      <c r="AZ282" s="91">
        <v>0.5</v>
      </c>
      <c r="BA282" s="91">
        <v>7</v>
      </c>
      <c r="BB282" s="92"/>
      <c r="BD282" s="93">
        <f t="shared" si="151"/>
        <v>2.4</v>
      </c>
      <c r="BE282" s="91">
        <v>1.5</v>
      </c>
      <c r="BF282" s="91">
        <v>3</v>
      </c>
      <c r="BG282" s="91">
        <v>0</v>
      </c>
      <c r="BH282" s="91">
        <v>0</v>
      </c>
      <c r="BI282" s="91">
        <v>7.5</v>
      </c>
      <c r="BJ282" s="92"/>
      <c r="BL282" s="93">
        <f t="shared" si="152"/>
        <v>1.7</v>
      </c>
      <c r="BM282" s="91">
        <v>0.5</v>
      </c>
      <c r="BN282" s="91">
        <v>2.5</v>
      </c>
      <c r="BO282" s="91">
        <v>0</v>
      </c>
      <c r="BP282" s="91">
        <v>0</v>
      </c>
      <c r="BQ282" s="91">
        <v>5.5</v>
      </c>
      <c r="BR282" s="92"/>
      <c r="BT282" s="93">
        <f t="shared" si="153"/>
        <v>3.5</v>
      </c>
      <c r="BU282" s="91">
        <v>3</v>
      </c>
      <c r="BV282" s="91">
        <v>11</v>
      </c>
      <c r="BW282" s="91">
        <v>0</v>
      </c>
      <c r="BX282" s="91">
        <v>0</v>
      </c>
      <c r="BZ282" s="92"/>
      <c r="CB282" s="93">
        <f t="shared" si="154"/>
        <v>3.8</v>
      </c>
      <c r="CC282" s="91">
        <v>2.5</v>
      </c>
      <c r="CD282" s="91">
        <v>8.5</v>
      </c>
      <c r="CE282" s="91">
        <v>0</v>
      </c>
      <c r="CF282" s="91">
        <v>0</v>
      </c>
      <c r="CG282" s="91">
        <v>8</v>
      </c>
      <c r="CJ282" s="93">
        <f t="shared" si="155"/>
        <v>2.25</v>
      </c>
      <c r="CL282" s="91">
        <v>3</v>
      </c>
      <c r="CM282" s="91">
        <v>0</v>
      </c>
      <c r="CN282" s="91">
        <v>0</v>
      </c>
      <c r="CO282" s="91">
        <v>6</v>
      </c>
      <c r="CR282" s="93">
        <f t="shared" si="156"/>
        <v>2.2999999999999998</v>
      </c>
      <c r="CS282" s="91">
        <v>5.5</v>
      </c>
      <c r="CT282" s="91">
        <v>0.5</v>
      </c>
      <c r="CU282" s="91">
        <v>0</v>
      </c>
      <c r="CV282" s="91">
        <v>0</v>
      </c>
      <c r="CW282" s="91">
        <v>5.5</v>
      </c>
      <c r="CZ282" s="93">
        <f t="shared" si="157"/>
        <v>1.6</v>
      </c>
      <c r="DA282" s="91">
        <v>2</v>
      </c>
      <c r="DB282" s="91">
        <v>2.5</v>
      </c>
      <c r="DC282" s="91">
        <v>0</v>
      </c>
      <c r="DD282" s="91">
        <v>0</v>
      </c>
      <c r="DE282" s="91">
        <v>3.5</v>
      </c>
      <c r="DH282" s="93">
        <f t="shared" si="158"/>
        <v>6</v>
      </c>
      <c r="DI282" s="91">
        <v>19.5</v>
      </c>
      <c r="DJ282" s="91">
        <v>6.5</v>
      </c>
      <c r="DK282" s="91">
        <v>1</v>
      </c>
      <c r="DL282" s="91">
        <v>0</v>
      </c>
      <c r="DM282" s="91">
        <v>3</v>
      </c>
    </row>
    <row r="283" spans="3:117">
      <c r="C283" s="92">
        <f t="shared" si="159"/>
        <v>45939</v>
      </c>
      <c r="D283" s="93">
        <f t="shared" si="128"/>
        <v>18.125</v>
      </c>
      <c r="E283" s="93">
        <f t="shared" si="129"/>
        <v>18.125</v>
      </c>
      <c r="F283" s="93">
        <f t="shared" si="129"/>
        <v>18.125</v>
      </c>
      <c r="G283" s="93" t="str">
        <f t="shared" si="129"/>
        <v/>
      </c>
      <c r="H283" s="93" t="str">
        <f t="shared" si="129"/>
        <v/>
      </c>
      <c r="I283" s="93" t="str">
        <f t="shared" si="129"/>
        <v/>
      </c>
      <c r="J283" s="93" t="str">
        <f t="shared" si="129"/>
        <v/>
      </c>
      <c r="K283" s="93" t="str">
        <f t="shared" si="129"/>
        <v/>
      </c>
      <c r="L283" s="93" t="str">
        <f t="shared" si="130"/>
        <v/>
      </c>
      <c r="M283" s="93" t="str">
        <f t="shared" si="131"/>
        <v/>
      </c>
      <c r="N283" s="93">
        <f t="shared" si="132"/>
        <v>2</v>
      </c>
      <c r="O283" s="93" t="str">
        <f t="shared" si="133"/>
        <v/>
      </c>
      <c r="P283" s="93" t="str">
        <f t="shared" si="134"/>
        <v/>
      </c>
      <c r="Q283" s="93" t="str">
        <f t="shared" si="135"/>
        <v/>
      </c>
      <c r="R283" s="93" t="str">
        <f t="shared" si="136"/>
        <v/>
      </c>
      <c r="S283" s="93">
        <f t="shared" si="137"/>
        <v>2</v>
      </c>
      <c r="T283" s="91">
        <f t="shared" si="138"/>
        <v>4.3808800852329341e-002</v>
      </c>
      <c r="AB283" s="93">
        <f t="shared" si="139"/>
        <v>16.899999999999999</v>
      </c>
      <c r="AC283" s="93">
        <f t="shared" si="140"/>
        <v>22.7</v>
      </c>
      <c r="AD283" s="93">
        <f t="shared" si="141"/>
        <v>19.7</v>
      </c>
      <c r="AE283" s="93">
        <f t="shared" si="142"/>
        <v>18.600000000000001</v>
      </c>
      <c r="AF283" s="93">
        <f t="shared" si="143"/>
        <v>31.875</v>
      </c>
      <c r="AG283" s="93">
        <f t="shared" si="144"/>
        <v>28.6</v>
      </c>
      <c r="AH283" s="93">
        <f t="shared" si="145"/>
        <v>18.125</v>
      </c>
      <c r="AI283" s="93">
        <f t="shared" si="146"/>
        <v>18.8</v>
      </c>
      <c r="AJ283" s="93">
        <f t="shared" si="147"/>
        <v>18.100000000000001</v>
      </c>
      <c r="AK283" s="93">
        <f t="shared" si="148"/>
        <v>21.5</v>
      </c>
      <c r="AN283" s="93">
        <f t="shared" si="149"/>
        <v>16.899999999999999</v>
      </c>
      <c r="AO283" s="91">
        <v>19.5</v>
      </c>
      <c r="AP283" s="91">
        <v>16</v>
      </c>
      <c r="AQ283" s="91">
        <v>17.5</v>
      </c>
      <c r="AR283" s="91">
        <v>0</v>
      </c>
      <c r="AS283" s="91">
        <v>31.5</v>
      </c>
      <c r="AT283" s="92"/>
      <c r="AV283" s="93">
        <f t="shared" si="150"/>
        <v>22.7</v>
      </c>
      <c r="AW283" s="91">
        <v>13.5</v>
      </c>
      <c r="AX283" s="91">
        <v>31.5</v>
      </c>
      <c r="AY283" s="91">
        <v>29</v>
      </c>
      <c r="AZ283" s="91">
        <v>0</v>
      </c>
      <c r="BA283" s="91">
        <v>39.5</v>
      </c>
      <c r="BB283" s="92"/>
      <c r="BD283" s="93">
        <f t="shared" si="151"/>
        <v>19.7</v>
      </c>
      <c r="BE283" s="91">
        <v>23.5</v>
      </c>
      <c r="BF283" s="91">
        <v>21</v>
      </c>
      <c r="BG283" s="91">
        <v>16.5</v>
      </c>
      <c r="BH283" s="91">
        <v>0</v>
      </c>
      <c r="BI283" s="91">
        <v>37.5</v>
      </c>
      <c r="BJ283" s="92"/>
      <c r="BL283" s="93">
        <f t="shared" si="152"/>
        <v>18.600000000000001</v>
      </c>
      <c r="BM283" s="91">
        <v>16.5</v>
      </c>
      <c r="BN283" s="91">
        <v>28</v>
      </c>
      <c r="BO283" s="91">
        <v>11</v>
      </c>
      <c r="BP283" s="91">
        <v>0</v>
      </c>
      <c r="BQ283" s="91">
        <v>37.5</v>
      </c>
      <c r="BR283" s="92"/>
      <c r="BT283" s="93">
        <f t="shared" si="153"/>
        <v>31.875</v>
      </c>
      <c r="BU283" s="91">
        <v>28.5</v>
      </c>
      <c r="BV283" s="91">
        <v>56.5</v>
      </c>
      <c r="BW283" s="91">
        <v>42.5</v>
      </c>
      <c r="BX283" s="91">
        <v>0</v>
      </c>
      <c r="BZ283" s="92"/>
      <c r="CB283" s="93">
        <f t="shared" si="154"/>
        <v>28.6</v>
      </c>
      <c r="CC283" s="91">
        <v>15.5</v>
      </c>
      <c r="CD283" s="91">
        <v>48</v>
      </c>
      <c r="CE283" s="91">
        <v>32</v>
      </c>
      <c r="CF283" s="91">
        <v>0</v>
      </c>
      <c r="CG283" s="91">
        <v>47.5</v>
      </c>
      <c r="CJ283" s="93">
        <f t="shared" si="155"/>
        <v>18.125</v>
      </c>
      <c r="CL283" s="91">
        <v>22</v>
      </c>
      <c r="CM283" s="91">
        <v>0.5</v>
      </c>
      <c r="CN283" s="91">
        <v>0</v>
      </c>
      <c r="CO283" s="91">
        <v>50</v>
      </c>
      <c r="CR283" s="93">
        <f t="shared" si="156"/>
        <v>18.8</v>
      </c>
      <c r="CS283" s="91">
        <v>25.5</v>
      </c>
      <c r="CT283" s="91">
        <v>16</v>
      </c>
      <c r="CU283" s="91">
        <v>0.5</v>
      </c>
      <c r="CV283" s="91">
        <v>0</v>
      </c>
      <c r="CW283" s="91">
        <v>52</v>
      </c>
      <c r="CZ283" s="93">
        <f t="shared" si="157"/>
        <v>18.100000000000001</v>
      </c>
      <c r="DA283" s="91">
        <v>22</v>
      </c>
      <c r="DB283" s="91">
        <v>24</v>
      </c>
      <c r="DC283" s="91">
        <v>0.5</v>
      </c>
      <c r="DD283" s="91">
        <v>0</v>
      </c>
      <c r="DE283" s="91">
        <v>44</v>
      </c>
      <c r="DH283" s="93">
        <f t="shared" si="158"/>
        <v>21.5</v>
      </c>
      <c r="DI283" s="91">
        <v>34</v>
      </c>
      <c r="DJ283" s="91">
        <v>26.5</v>
      </c>
      <c r="DK283" s="91">
        <v>4.5</v>
      </c>
      <c r="DL283" s="91">
        <v>0</v>
      </c>
      <c r="DM283" s="91">
        <v>42.5</v>
      </c>
    </row>
    <row r="284" spans="3:117">
      <c r="C284" s="92">
        <f t="shared" si="159"/>
        <v>45940</v>
      </c>
      <c r="D284" s="93">
        <f t="shared" si="128"/>
        <v>15</v>
      </c>
      <c r="E284" s="93">
        <f t="shared" si="129"/>
        <v>15</v>
      </c>
      <c r="F284" s="93">
        <f t="shared" si="129"/>
        <v>15</v>
      </c>
      <c r="G284" s="93" t="str">
        <f t="shared" si="129"/>
        <v/>
      </c>
      <c r="H284" s="93" t="str">
        <f t="shared" si="129"/>
        <v/>
      </c>
      <c r="I284" s="93" t="str">
        <f t="shared" si="129"/>
        <v/>
      </c>
      <c r="J284" s="93" t="str">
        <f t="shared" si="129"/>
        <v/>
      </c>
      <c r="K284" s="93" t="str">
        <f t="shared" si="129"/>
        <v/>
      </c>
      <c r="L284" s="93" t="str">
        <f t="shared" si="130"/>
        <v/>
      </c>
      <c r="M284" s="93" t="str">
        <f t="shared" si="131"/>
        <v/>
      </c>
      <c r="N284" s="93">
        <f t="shared" si="132"/>
        <v>2</v>
      </c>
      <c r="O284" s="93" t="str">
        <f t="shared" si="133"/>
        <v/>
      </c>
      <c r="P284" s="93" t="str">
        <f t="shared" si="134"/>
        <v/>
      </c>
      <c r="Q284" s="93" t="str">
        <f t="shared" si="135"/>
        <v/>
      </c>
      <c r="R284" s="93" t="str">
        <f t="shared" si="136"/>
        <v/>
      </c>
      <c r="S284" s="93">
        <f t="shared" si="137"/>
        <v>2</v>
      </c>
      <c r="T284" s="91">
        <f t="shared" si="138"/>
        <v>4.3808800852329341e-002</v>
      </c>
      <c r="AB284" s="93">
        <f t="shared" si="139"/>
        <v>23.4</v>
      </c>
      <c r="AC284" s="93">
        <f t="shared" si="140"/>
        <v>22.3</v>
      </c>
      <c r="AD284" s="93">
        <f t="shared" si="141"/>
        <v>18.899999999999999</v>
      </c>
      <c r="AE284" s="93">
        <f t="shared" si="142"/>
        <v>19.399999999999999</v>
      </c>
      <c r="AF284" s="93">
        <f t="shared" si="143"/>
        <v>31.375</v>
      </c>
      <c r="AG284" s="93">
        <f t="shared" si="144"/>
        <v>27.4</v>
      </c>
      <c r="AH284" s="93">
        <f t="shared" si="145"/>
        <v>15</v>
      </c>
      <c r="AI284" s="93">
        <f t="shared" si="146"/>
        <v>21</v>
      </c>
      <c r="AJ284" s="93">
        <f t="shared" si="147"/>
        <v>16.7</v>
      </c>
      <c r="AK284" s="93">
        <f t="shared" si="148"/>
        <v>23.8</v>
      </c>
      <c r="AN284" s="93">
        <f t="shared" si="149"/>
        <v>23.4</v>
      </c>
      <c r="AO284" s="91">
        <v>52.5</v>
      </c>
      <c r="AP284" s="91">
        <v>20</v>
      </c>
      <c r="AQ284" s="91">
        <v>13</v>
      </c>
      <c r="AR284" s="91">
        <v>0</v>
      </c>
      <c r="AS284" s="91">
        <v>31.5</v>
      </c>
      <c r="AT284" s="92"/>
      <c r="AV284" s="93">
        <f t="shared" si="150"/>
        <v>22.3</v>
      </c>
      <c r="AW284" s="91">
        <v>33</v>
      </c>
      <c r="AX284" s="91">
        <v>24</v>
      </c>
      <c r="AY284" s="91">
        <v>11.5</v>
      </c>
      <c r="AZ284" s="91">
        <v>0</v>
      </c>
      <c r="BA284" s="91">
        <v>43</v>
      </c>
      <c r="BB284" s="92"/>
      <c r="BD284" s="93">
        <f t="shared" si="151"/>
        <v>18.899999999999999</v>
      </c>
      <c r="BE284" s="91">
        <v>35.5</v>
      </c>
      <c r="BF284" s="91">
        <v>12.5</v>
      </c>
      <c r="BG284" s="91">
        <v>6</v>
      </c>
      <c r="BH284" s="91">
        <v>0</v>
      </c>
      <c r="BI284" s="91">
        <v>40.5</v>
      </c>
      <c r="BJ284" s="92"/>
      <c r="BL284" s="93">
        <f t="shared" si="152"/>
        <v>19.399999999999999</v>
      </c>
      <c r="BM284" s="91">
        <v>35</v>
      </c>
      <c r="BN284" s="91">
        <v>11.5</v>
      </c>
      <c r="BO284" s="91">
        <v>5.5</v>
      </c>
      <c r="BP284" s="91">
        <v>0</v>
      </c>
      <c r="BQ284" s="91">
        <v>45</v>
      </c>
      <c r="BR284" s="92"/>
      <c r="BT284" s="93">
        <f t="shared" si="153"/>
        <v>31.375</v>
      </c>
      <c r="BU284" s="91">
        <v>40.5</v>
      </c>
      <c r="BV284" s="91">
        <v>33.5</v>
      </c>
      <c r="BW284" s="91">
        <v>50</v>
      </c>
      <c r="BX284" s="91">
        <v>1.5</v>
      </c>
      <c r="BZ284" s="92"/>
      <c r="CB284" s="93">
        <f t="shared" si="154"/>
        <v>27.4</v>
      </c>
      <c r="CC284" s="91">
        <v>45</v>
      </c>
      <c r="CD284" s="91">
        <v>20</v>
      </c>
      <c r="CE284" s="91">
        <v>31</v>
      </c>
      <c r="CF284" s="91">
        <v>0.5</v>
      </c>
      <c r="CG284" s="91">
        <v>40.5</v>
      </c>
      <c r="CJ284" s="93">
        <f t="shared" si="155"/>
        <v>15</v>
      </c>
      <c r="CL284" s="91">
        <v>8.5</v>
      </c>
      <c r="CM284" s="91">
        <v>3.5</v>
      </c>
      <c r="CN284" s="91">
        <v>0</v>
      </c>
      <c r="CO284" s="91">
        <v>48</v>
      </c>
      <c r="CR284" s="93">
        <f t="shared" si="156"/>
        <v>21</v>
      </c>
      <c r="CS284" s="91">
        <v>43</v>
      </c>
      <c r="CT284" s="91">
        <v>3.5</v>
      </c>
      <c r="CU284" s="91">
        <v>1.5</v>
      </c>
      <c r="CV284" s="91">
        <v>6</v>
      </c>
      <c r="CW284" s="91">
        <v>51</v>
      </c>
      <c r="CZ284" s="93">
        <f t="shared" si="157"/>
        <v>16.7</v>
      </c>
      <c r="DA284" s="91">
        <v>35.5</v>
      </c>
      <c r="DB284" s="91">
        <v>4</v>
      </c>
      <c r="DC284" s="91">
        <v>5.5</v>
      </c>
      <c r="DD284" s="91">
        <v>0</v>
      </c>
      <c r="DE284" s="91">
        <v>38.5</v>
      </c>
      <c r="DH284" s="93">
        <f t="shared" si="158"/>
        <v>23.8</v>
      </c>
      <c r="DI284" s="91">
        <v>48.5</v>
      </c>
      <c r="DJ284" s="91">
        <v>8.5</v>
      </c>
      <c r="DK284" s="91">
        <v>22</v>
      </c>
      <c r="DL284" s="91">
        <v>0</v>
      </c>
      <c r="DM284" s="91">
        <v>40</v>
      </c>
    </row>
    <row r="285" spans="3:117">
      <c r="C285" s="92">
        <f t="shared" si="159"/>
        <v>45941</v>
      </c>
      <c r="D285" s="93">
        <f t="shared" si="128"/>
        <v>21</v>
      </c>
      <c r="E285" s="93">
        <f t="shared" si="129"/>
        <v>21</v>
      </c>
      <c r="F285" s="93">
        <f t="shared" si="129"/>
        <v>21</v>
      </c>
      <c r="G285" s="93">
        <f t="shared" si="129"/>
        <v>21</v>
      </c>
      <c r="H285" s="93" t="str">
        <f t="shared" si="129"/>
        <v/>
      </c>
      <c r="I285" s="93" t="str">
        <f t="shared" si="129"/>
        <v/>
      </c>
      <c r="J285" s="93" t="str">
        <f t="shared" si="129"/>
        <v/>
      </c>
      <c r="K285" s="93" t="str">
        <f t="shared" si="129"/>
        <v/>
      </c>
      <c r="L285" s="93" t="str">
        <f t="shared" si="130"/>
        <v/>
      </c>
      <c r="M285" s="93" t="str">
        <f t="shared" si="131"/>
        <v/>
      </c>
      <c r="N285" s="93" t="str">
        <f t="shared" si="132"/>
        <v/>
      </c>
      <c r="O285" s="93">
        <f t="shared" si="133"/>
        <v>3</v>
      </c>
      <c r="P285" s="93" t="str">
        <f t="shared" si="134"/>
        <v/>
      </c>
      <c r="Q285" s="93" t="str">
        <f t="shared" si="135"/>
        <v/>
      </c>
      <c r="R285" s="93" t="str">
        <f t="shared" si="136"/>
        <v/>
      </c>
      <c r="S285" s="93">
        <f t="shared" si="137"/>
        <v>3</v>
      </c>
      <c r="T285" s="91">
        <f t="shared" si="138"/>
        <v>6.7001695421209581e-002</v>
      </c>
      <c r="AB285" s="93">
        <f t="shared" si="139"/>
        <v>12.7</v>
      </c>
      <c r="AC285" s="93">
        <f t="shared" si="140"/>
        <v>17.5</v>
      </c>
      <c r="AD285" s="93">
        <f t="shared" si="141"/>
        <v>16</v>
      </c>
      <c r="AE285" s="93">
        <f t="shared" si="142"/>
        <v>15.9</v>
      </c>
      <c r="AF285" s="93">
        <f t="shared" si="143"/>
        <v>0</v>
      </c>
      <c r="AG285" s="93">
        <f t="shared" si="144"/>
        <v>13.6</v>
      </c>
      <c r="AH285" s="93">
        <f t="shared" si="145"/>
        <v>21</v>
      </c>
      <c r="AI285" s="93">
        <f t="shared" si="146"/>
        <v>17.3</v>
      </c>
      <c r="AJ285" s="93">
        <f t="shared" si="147"/>
        <v>11.7</v>
      </c>
      <c r="AK285" s="93">
        <f t="shared" si="148"/>
        <v>10</v>
      </c>
      <c r="AN285" s="93">
        <f t="shared" si="149"/>
        <v>12.7</v>
      </c>
      <c r="AO285" s="91">
        <v>0</v>
      </c>
      <c r="AP285" s="91">
        <v>0</v>
      </c>
      <c r="AQ285" s="91">
        <v>0</v>
      </c>
      <c r="AR285" s="91">
        <v>0</v>
      </c>
      <c r="AS285" s="91">
        <v>63.5</v>
      </c>
      <c r="AT285" s="92"/>
      <c r="AV285" s="93">
        <f t="shared" si="150"/>
        <v>17.5</v>
      </c>
      <c r="AW285" s="91">
        <v>0.5</v>
      </c>
      <c r="AX285" s="91">
        <v>0</v>
      </c>
      <c r="AY285" s="91">
        <v>0</v>
      </c>
      <c r="AZ285" s="91">
        <v>0</v>
      </c>
      <c r="BA285" s="91">
        <v>87</v>
      </c>
      <c r="BB285" s="92"/>
      <c r="BD285" s="93">
        <f t="shared" si="151"/>
        <v>16</v>
      </c>
      <c r="BE285" s="91">
        <v>0</v>
      </c>
      <c r="BF285" s="91">
        <v>0</v>
      </c>
      <c r="BG285" s="91">
        <v>0</v>
      </c>
      <c r="BH285" s="91">
        <v>0</v>
      </c>
      <c r="BI285" s="91">
        <v>80</v>
      </c>
      <c r="BJ285" s="92"/>
      <c r="BL285" s="93">
        <f t="shared" si="152"/>
        <v>15.9</v>
      </c>
      <c r="BM285" s="91">
        <v>0</v>
      </c>
      <c r="BN285" s="91">
        <v>0</v>
      </c>
      <c r="BO285" s="91">
        <v>0</v>
      </c>
      <c r="BP285" s="91">
        <v>0</v>
      </c>
      <c r="BQ285" s="91">
        <v>79.5</v>
      </c>
      <c r="BR285" s="92"/>
      <c r="BT285" s="93">
        <f t="shared" si="153"/>
        <v>0</v>
      </c>
      <c r="BU285" s="91">
        <v>0</v>
      </c>
      <c r="BV285" s="91">
        <v>0</v>
      </c>
      <c r="BW285" s="91">
        <v>0</v>
      </c>
      <c r="BX285" s="91">
        <v>0</v>
      </c>
      <c r="BZ285" s="92"/>
      <c r="CB285" s="93">
        <f t="shared" si="154"/>
        <v>13.6</v>
      </c>
      <c r="CC285" s="91">
        <v>0.5</v>
      </c>
      <c r="CD285" s="91">
        <v>0</v>
      </c>
      <c r="CE285" s="91">
        <v>0</v>
      </c>
      <c r="CF285" s="91">
        <v>0</v>
      </c>
      <c r="CG285" s="91">
        <v>67.5</v>
      </c>
      <c r="CJ285" s="93">
        <f t="shared" si="155"/>
        <v>21</v>
      </c>
      <c r="CL285" s="91">
        <v>0</v>
      </c>
      <c r="CM285" s="91">
        <v>0</v>
      </c>
      <c r="CN285" s="91">
        <v>0.5</v>
      </c>
      <c r="CO285" s="91">
        <v>83.5</v>
      </c>
      <c r="CR285" s="93">
        <f t="shared" si="156"/>
        <v>17.3</v>
      </c>
      <c r="CS285" s="91">
        <v>0</v>
      </c>
      <c r="CT285" s="91">
        <v>0</v>
      </c>
      <c r="CU285" s="91">
        <v>0</v>
      </c>
      <c r="CV285" s="91">
        <v>0</v>
      </c>
      <c r="CW285" s="91">
        <v>86.5</v>
      </c>
      <c r="CZ285" s="93">
        <f t="shared" si="157"/>
        <v>11.7</v>
      </c>
      <c r="DA285" s="91">
        <v>0</v>
      </c>
      <c r="DB285" s="91">
        <v>0</v>
      </c>
      <c r="DC285" s="91">
        <v>0</v>
      </c>
      <c r="DD285" s="91">
        <v>0</v>
      </c>
      <c r="DE285" s="91">
        <v>58.5</v>
      </c>
      <c r="DH285" s="93">
        <f t="shared" si="158"/>
        <v>10</v>
      </c>
      <c r="DI285" s="91">
        <v>0</v>
      </c>
      <c r="DJ285" s="91">
        <v>0</v>
      </c>
      <c r="DK285" s="91">
        <v>0</v>
      </c>
      <c r="DL285" s="91">
        <v>0</v>
      </c>
      <c r="DM285" s="91">
        <v>50</v>
      </c>
    </row>
    <row r="286" spans="3:117">
      <c r="C286" s="92">
        <f t="shared" si="159"/>
        <v>45942</v>
      </c>
      <c r="D286" s="93">
        <f t="shared" si="128"/>
        <v>0</v>
      </c>
      <c r="E286" s="93" t="str">
        <f t="shared" si="129"/>
        <v/>
      </c>
      <c r="F286" s="93" t="str">
        <f t="shared" si="129"/>
        <v/>
      </c>
      <c r="G286" s="93" t="str">
        <f t="shared" si="129"/>
        <v/>
      </c>
      <c r="H286" s="93" t="str">
        <f t="shared" si="129"/>
        <v/>
      </c>
      <c r="I286" s="93" t="str">
        <f t="shared" si="129"/>
        <v/>
      </c>
      <c r="J286" s="93" t="str">
        <f t="shared" si="129"/>
        <v/>
      </c>
      <c r="K286" s="93" t="str">
        <f t="shared" si="129"/>
        <v/>
      </c>
      <c r="L286" s="93">
        <f t="shared" si="130"/>
        <v>0</v>
      </c>
      <c r="M286" s="93" t="str">
        <f t="shared" si="131"/>
        <v/>
      </c>
      <c r="N286" s="93" t="str">
        <f t="shared" si="132"/>
        <v/>
      </c>
      <c r="O286" s="93" t="str">
        <f t="shared" si="133"/>
        <v/>
      </c>
      <c r="P286" s="93" t="str">
        <f t="shared" si="134"/>
        <v/>
      </c>
      <c r="Q286" s="93" t="str">
        <f t="shared" si="135"/>
        <v/>
      </c>
      <c r="R286" s="93" t="str">
        <f t="shared" si="136"/>
        <v/>
      </c>
      <c r="S286" s="93">
        <f t="shared" si="137"/>
        <v>0</v>
      </c>
      <c r="T286" s="91">
        <f t="shared" si="138"/>
        <v>0</v>
      </c>
      <c r="AB286" s="93">
        <f t="shared" si="139"/>
        <v>0.1</v>
      </c>
      <c r="AC286" s="93">
        <f t="shared" si="140"/>
        <v>0.1</v>
      </c>
      <c r="AD286" s="93">
        <f t="shared" si="141"/>
        <v>0</v>
      </c>
      <c r="AE286" s="93">
        <f t="shared" si="142"/>
        <v>0</v>
      </c>
      <c r="AF286" s="93">
        <f t="shared" si="143"/>
        <v>0.5</v>
      </c>
      <c r="AG286" s="93">
        <f t="shared" si="144"/>
        <v>4.3</v>
      </c>
      <c r="AH286" s="93">
        <f t="shared" si="145"/>
        <v>0</v>
      </c>
      <c r="AI286" s="93">
        <f t="shared" si="146"/>
        <v>0</v>
      </c>
      <c r="AJ286" s="93">
        <f t="shared" si="147"/>
        <v>0</v>
      </c>
      <c r="AK286" s="93">
        <f t="shared" si="148"/>
        <v>0.2</v>
      </c>
      <c r="AN286" s="93">
        <f t="shared" si="149"/>
        <v>0.1</v>
      </c>
      <c r="AO286" s="91">
        <v>0</v>
      </c>
      <c r="AP286" s="91">
        <v>0</v>
      </c>
      <c r="AQ286" s="91">
        <v>0.5</v>
      </c>
      <c r="AR286" s="91">
        <v>0</v>
      </c>
      <c r="AS286" s="91">
        <v>0</v>
      </c>
      <c r="AT286" s="92"/>
      <c r="AV286" s="93">
        <f t="shared" si="150"/>
        <v>0.1</v>
      </c>
      <c r="AW286" s="91">
        <v>0</v>
      </c>
      <c r="AX286" s="91">
        <v>0</v>
      </c>
      <c r="AY286" s="91">
        <v>0.5</v>
      </c>
      <c r="AZ286" s="91">
        <v>0</v>
      </c>
      <c r="BA286" s="91">
        <v>0</v>
      </c>
      <c r="BB286" s="92"/>
      <c r="BD286" s="93">
        <f t="shared" si="151"/>
        <v>0</v>
      </c>
      <c r="BE286" s="91">
        <v>0</v>
      </c>
      <c r="BF286" s="91">
        <v>0</v>
      </c>
      <c r="BG286" s="91">
        <v>0</v>
      </c>
      <c r="BH286" s="91">
        <v>0</v>
      </c>
      <c r="BI286" s="91">
        <v>0</v>
      </c>
      <c r="BJ286" s="92"/>
      <c r="BL286" s="93">
        <f t="shared" si="152"/>
        <v>0</v>
      </c>
      <c r="BM286" s="91">
        <v>0</v>
      </c>
      <c r="BN286" s="91">
        <v>0</v>
      </c>
      <c r="BO286" s="91">
        <v>0</v>
      </c>
      <c r="BP286" s="91">
        <v>0</v>
      </c>
      <c r="BQ286" s="91">
        <v>0</v>
      </c>
      <c r="BR286" s="92"/>
      <c r="BT286" s="93">
        <f t="shared" si="153"/>
        <v>0.5</v>
      </c>
      <c r="BU286" s="91">
        <v>0</v>
      </c>
      <c r="BV286" s="91">
        <v>0</v>
      </c>
      <c r="BW286" s="91">
        <v>0.5</v>
      </c>
      <c r="BX286" s="91">
        <v>1.5</v>
      </c>
      <c r="BZ286" s="92"/>
      <c r="CB286" s="93">
        <f t="shared" si="154"/>
        <v>4.3</v>
      </c>
      <c r="CC286" s="91">
        <v>0</v>
      </c>
      <c r="CD286" s="91">
        <v>3</v>
      </c>
      <c r="CE286" s="91">
        <v>0.5</v>
      </c>
      <c r="CF286" s="91">
        <v>18</v>
      </c>
      <c r="CG286" s="91">
        <v>0</v>
      </c>
      <c r="CJ286" s="93">
        <f t="shared" si="155"/>
        <v>0</v>
      </c>
      <c r="CL286" s="91">
        <v>0</v>
      </c>
      <c r="CM286" s="91">
        <v>0</v>
      </c>
      <c r="CN286" s="91">
        <v>0</v>
      </c>
      <c r="CO286" s="91">
        <v>0</v>
      </c>
      <c r="CR286" s="93">
        <f t="shared" si="156"/>
        <v>0</v>
      </c>
      <c r="CS286" s="91">
        <v>0</v>
      </c>
      <c r="CT286" s="91">
        <v>0</v>
      </c>
      <c r="CU286" s="91">
        <v>0</v>
      </c>
      <c r="CV286" s="91">
        <v>0</v>
      </c>
      <c r="CW286" s="91">
        <v>0</v>
      </c>
      <c r="CZ286" s="93">
        <f t="shared" si="157"/>
        <v>0</v>
      </c>
      <c r="DA286" s="91">
        <v>0</v>
      </c>
      <c r="DB286" s="91">
        <v>0</v>
      </c>
      <c r="DC286" s="91">
        <v>0</v>
      </c>
      <c r="DD286" s="91">
        <v>0</v>
      </c>
      <c r="DE286" s="91">
        <v>0</v>
      </c>
      <c r="DH286" s="93">
        <f t="shared" si="158"/>
        <v>0.2</v>
      </c>
      <c r="DI286" s="91">
        <v>0</v>
      </c>
      <c r="DJ286" s="91">
        <v>0</v>
      </c>
      <c r="DK286" s="91">
        <v>0</v>
      </c>
      <c r="DL286" s="91">
        <v>1</v>
      </c>
      <c r="DM286" s="91">
        <v>0</v>
      </c>
    </row>
    <row r="287" spans="3:117">
      <c r="C287" s="92">
        <f t="shared" si="159"/>
        <v>45943</v>
      </c>
      <c r="D287" s="93">
        <f t="shared" si="128"/>
        <v>6</v>
      </c>
      <c r="E287" s="93">
        <f t="shared" si="129"/>
        <v>6</v>
      </c>
      <c r="F287" s="93" t="str">
        <f t="shared" si="129"/>
        <v/>
      </c>
      <c r="G287" s="93" t="str">
        <f t="shared" si="129"/>
        <v/>
      </c>
      <c r="H287" s="93" t="str">
        <f t="shared" si="129"/>
        <v/>
      </c>
      <c r="I287" s="93" t="str">
        <f t="shared" si="129"/>
        <v/>
      </c>
      <c r="J287" s="93" t="str">
        <f t="shared" si="129"/>
        <v/>
      </c>
      <c r="K287" s="93" t="str">
        <f t="shared" si="129"/>
        <v/>
      </c>
      <c r="L287" s="93" t="str">
        <f t="shared" si="130"/>
        <v/>
      </c>
      <c r="M287" s="93">
        <f t="shared" si="131"/>
        <v>1</v>
      </c>
      <c r="N287" s="93" t="str">
        <f t="shared" si="132"/>
        <v/>
      </c>
      <c r="O287" s="93" t="str">
        <f t="shared" si="133"/>
        <v/>
      </c>
      <c r="P287" s="93" t="str">
        <f t="shared" si="134"/>
        <v/>
      </c>
      <c r="Q287" s="93" t="str">
        <f t="shared" si="135"/>
        <v/>
      </c>
      <c r="R287" s="93" t="str">
        <f t="shared" si="136"/>
        <v/>
      </c>
      <c r="S287" s="93">
        <f t="shared" si="137"/>
        <v>1</v>
      </c>
      <c r="T287" s="91">
        <f t="shared" si="138"/>
        <v>0</v>
      </c>
      <c r="AB287" s="93">
        <f t="shared" si="139"/>
        <v>2.2999999999999998</v>
      </c>
      <c r="AC287" s="93">
        <f t="shared" si="140"/>
        <v>2.2000000000000002</v>
      </c>
      <c r="AD287" s="93">
        <f t="shared" si="141"/>
        <v>3.9</v>
      </c>
      <c r="AE287" s="93">
        <f t="shared" si="142"/>
        <v>6.6</v>
      </c>
      <c r="AF287" s="93">
        <f t="shared" si="143"/>
        <v>3.625</v>
      </c>
      <c r="AG287" s="93">
        <f t="shared" si="144"/>
        <v>5.0999999999999996</v>
      </c>
      <c r="AH287" s="93">
        <f t="shared" si="145"/>
        <v>6</v>
      </c>
      <c r="AI287" s="93">
        <f t="shared" si="146"/>
        <v>1</v>
      </c>
      <c r="AJ287" s="93">
        <f t="shared" si="147"/>
        <v>1.9</v>
      </c>
      <c r="AK287" s="93">
        <f t="shared" si="148"/>
        <v>2.8</v>
      </c>
      <c r="AN287" s="93">
        <f t="shared" si="149"/>
        <v>2.2999999999999998</v>
      </c>
      <c r="AO287" s="91">
        <v>0</v>
      </c>
      <c r="AP287" s="91">
        <v>0</v>
      </c>
      <c r="AQ287" s="91">
        <v>2</v>
      </c>
      <c r="AR287" s="91">
        <v>9.5</v>
      </c>
      <c r="AS287" s="91">
        <v>0</v>
      </c>
      <c r="AT287" s="92"/>
      <c r="AV287" s="93">
        <f t="shared" si="150"/>
        <v>2.2000000000000002</v>
      </c>
      <c r="AW287" s="91">
        <v>0</v>
      </c>
      <c r="AX287" s="91">
        <v>0</v>
      </c>
      <c r="AY287" s="91">
        <v>0.5</v>
      </c>
      <c r="AZ287" s="91">
        <v>10.5</v>
      </c>
      <c r="BA287" s="91">
        <v>0</v>
      </c>
      <c r="BB287" s="92"/>
      <c r="BD287" s="93">
        <f t="shared" si="151"/>
        <v>3.9</v>
      </c>
      <c r="BE287" s="91">
        <v>0</v>
      </c>
      <c r="BF287" s="91">
        <v>0</v>
      </c>
      <c r="BG287" s="91">
        <v>0.5</v>
      </c>
      <c r="BH287" s="91">
        <v>19</v>
      </c>
      <c r="BI287" s="91">
        <v>0</v>
      </c>
      <c r="BJ287" s="92"/>
      <c r="BL287" s="93">
        <f t="shared" si="152"/>
        <v>6.6</v>
      </c>
      <c r="BM287" s="91">
        <v>0</v>
      </c>
      <c r="BN287" s="91">
        <v>0</v>
      </c>
      <c r="BO287" s="91">
        <v>0</v>
      </c>
      <c r="BP287" s="91">
        <v>33</v>
      </c>
      <c r="BQ287" s="91">
        <v>0</v>
      </c>
      <c r="BR287" s="92"/>
      <c r="BT287" s="93">
        <f t="shared" si="153"/>
        <v>3.625</v>
      </c>
      <c r="BU287" s="91">
        <v>0</v>
      </c>
      <c r="BV287" s="91">
        <v>0</v>
      </c>
      <c r="BW287" s="91">
        <v>0</v>
      </c>
      <c r="BX287" s="91">
        <v>14.5</v>
      </c>
      <c r="BZ287" s="92"/>
      <c r="CB287" s="93">
        <f t="shared" si="154"/>
        <v>5.0999999999999996</v>
      </c>
      <c r="CC287" s="91">
        <v>0</v>
      </c>
      <c r="CD287" s="91">
        <v>0</v>
      </c>
      <c r="CE287" s="91">
        <v>0</v>
      </c>
      <c r="CF287" s="91">
        <v>25.5</v>
      </c>
      <c r="CG287" s="91">
        <v>0</v>
      </c>
      <c r="CJ287" s="93">
        <f t="shared" si="155"/>
        <v>6</v>
      </c>
      <c r="CL287" s="91">
        <v>0</v>
      </c>
      <c r="CM287" s="91">
        <v>0</v>
      </c>
      <c r="CN287" s="91">
        <v>24</v>
      </c>
      <c r="CO287" s="91">
        <v>0</v>
      </c>
      <c r="CR287" s="93">
        <f t="shared" si="156"/>
        <v>1</v>
      </c>
      <c r="CS287" s="91">
        <v>0</v>
      </c>
      <c r="CT287" s="91">
        <v>0</v>
      </c>
      <c r="CU287" s="91">
        <v>1</v>
      </c>
      <c r="CV287" s="91">
        <v>4</v>
      </c>
      <c r="CW287" s="91">
        <v>0</v>
      </c>
      <c r="CZ287" s="93">
        <f t="shared" si="157"/>
        <v>1.9</v>
      </c>
      <c r="DA287" s="91">
        <v>0</v>
      </c>
      <c r="DB287" s="91">
        <v>0</v>
      </c>
      <c r="DC287" s="91">
        <v>0.5</v>
      </c>
      <c r="DD287" s="91">
        <v>9</v>
      </c>
      <c r="DE287" s="91">
        <v>0</v>
      </c>
      <c r="DH287" s="93">
        <f t="shared" si="158"/>
        <v>2.8</v>
      </c>
      <c r="DI287" s="91">
        <v>0</v>
      </c>
      <c r="DJ287" s="91">
        <v>0</v>
      </c>
      <c r="DK287" s="91">
        <v>0.5</v>
      </c>
      <c r="DL287" s="91">
        <v>13.5</v>
      </c>
      <c r="DM287" s="91">
        <v>0</v>
      </c>
    </row>
    <row r="288" spans="3:117">
      <c r="C288" s="92">
        <f t="shared" si="159"/>
        <v>45944</v>
      </c>
      <c r="D288" s="93">
        <f t="shared" si="128"/>
        <v>2.625</v>
      </c>
      <c r="E288" s="93">
        <f t="shared" si="129"/>
        <v>2.625</v>
      </c>
      <c r="F288" s="93" t="str">
        <f t="shared" si="129"/>
        <v/>
      </c>
      <c r="G288" s="93" t="str">
        <f t="shared" si="129"/>
        <v/>
      </c>
      <c r="H288" s="93" t="str">
        <f t="shared" si="129"/>
        <v/>
      </c>
      <c r="I288" s="93" t="str">
        <f t="shared" si="129"/>
        <v/>
      </c>
      <c r="J288" s="93" t="str">
        <f t="shared" si="129"/>
        <v/>
      </c>
      <c r="K288" s="93" t="str">
        <f t="shared" si="129"/>
        <v/>
      </c>
      <c r="L288" s="93" t="str">
        <f t="shared" si="130"/>
        <v/>
      </c>
      <c r="M288" s="93">
        <f t="shared" si="131"/>
        <v>1</v>
      </c>
      <c r="N288" s="93" t="str">
        <f t="shared" si="132"/>
        <v/>
      </c>
      <c r="O288" s="93" t="str">
        <f t="shared" si="133"/>
        <v/>
      </c>
      <c r="P288" s="93" t="str">
        <f t="shared" si="134"/>
        <v/>
      </c>
      <c r="Q288" s="93" t="str">
        <f t="shared" si="135"/>
        <v/>
      </c>
      <c r="R288" s="93" t="str">
        <f t="shared" si="136"/>
        <v/>
      </c>
      <c r="S288" s="93">
        <f t="shared" si="137"/>
        <v>1</v>
      </c>
      <c r="T288" s="91">
        <f t="shared" si="138"/>
        <v>0</v>
      </c>
      <c r="AB288" s="93">
        <f t="shared" si="139"/>
        <v>1.1000000000000001</v>
      </c>
      <c r="AC288" s="93">
        <f t="shared" si="140"/>
        <v>0.3</v>
      </c>
      <c r="AD288" s="93">
        <f t="shared" si="141"/>
        <v>0.5</v>
      </c>
      <c r="AE288" s="93">
        <f t="shared" si="142"/>
        <v>0.8</v>
      </c>
      <c r="AF288" s="93">
        <f t="shared" si="143"/>
        <v>1</v>
      </c>
      <c r="AG288" s="93">
        <f t="shared" si="144"/>
        <v>0.9</v>
      </c>
      <c r="AH288" s="93">
        <f t="shared" si="145"/>
        <v>2.625</v>
      </c>
      <c r="AI288" s="93">
        <f t="shared" si="146"/>
        <v>8.4</v>
      </c>
      <c r="AJ288" s="93">
        <f t="shared" si="147"/>
        <v>7.7</v>
      </c>
      <c r="AK288" s="93">
        <f t="shared" si="148"/>
        <v>2.4</v>
      </c>
      <c r="AN288" s="93">
        <f t="shared" si="149"/>
        <v>1.1000000000000001</v>
      </c>
      <c r="AO288" s="91">
        <v>0</v>
      </c>
      <c r="AP288" s="91">
        <v>4</v>
      </c>
      <c r="AQ288" s="91">
        <v>1.5</v>
      </c>
      <c r="AR288" s="91">
        <v>0</v>
      </c>
      <c r="AS288" s="91">
        <v>0</v>
      </c>
      <c r="AT288" s="92"/>
      <c r="AV288" s="93">
        <f t="shared" si="150"/>
        <v>0.3</v>
      </c>
      <c r="AW288" s="91">
        <v>0</v>
      </c>
      <c r="AX288" s="91">
        <v>1.5</v>
      </c>
      <c r="AY288" s="91">
        <v>0</v>
      </c>
      <c r="AZ288" s="91">
        <v>0</v>
      </c>
      <c r="BA288" s="91">
        <v>0</v>
      </c>
      <c r="BB288" s="92"/>
      <c r="BD288" s="93">
        <f t="shared" si="151"/>
        <v>0.5</v>
      </c>
      <c r="BE288" s="91">
        <v>0</v>
      </c>
      <c r="BF288" s="91">
        <v>2.5</v>
      </c>
      <c r="BG288" s="91">
        <v>0</v>
      </c>
      <c r="BH288" s="91">
        <v>0</v>
      </c>
      <c r="BI288" s="91">
        <v>0</v>
      </c>
      <c r="BJ288" s="92"/>
      <c r="BL288" s="93">
        <f t="shared" si="152"/>
        <v>0.8</v>
      </c>
      <c r="BM288" s="91">
        <v>0</v>
      </c>
      <c r="BN288" s="91">
        <v>4</v>
      </c>
      <c r="BO288" s="91">
        <v>0</v>
      </c>
      <c r="BP288" s="91">
        <v>0</v>
      </c>
      <c r="BQ288" s="91">
        <v>0</v>
      </c>
      <c r="BR288" s="92"/>
      <c r="BT288" s="93">
        <f t="shared" si="153"/>
        <v>1</v>
      </c>
      <c r="BU288" s="91">
        <v>0</v>
      </c>
      <c r="BV288" s="91">
        <v>3.5</v>
      </c>
      <c r="BW288" s="91">
        <v>0</v>
      </c>
      <c r="BX288" s="91">
        <v>0.5</v>
      </c>
      <c r="BZ288" s="92"/>
      <c r="CB288" s="93">
        <f t="shared" si="154"/>
        <v>0.9</v>
      </c>
      <c r="CC288" s="91">
        <v>0</v>
      </c>
      <c r="CD288" s="91">
        <v>4</v>
      </c>
      <c r="CE288" s="91">
        <v>0</v>
      </c>
      <c r="CF288" s="91">
        <v>0.5</v>
      </c>
      <c r="CG288" s="91">
        <v>0</v>
      </c>
      <c r="CJ288" s="93">
        <f t="shared" si="155"/>
        <v>2.625</v>
      </c>
      <c r="CL288" s="91">
        <v>9.5</v>
      </c>
      <c r="CM288" s="91">
        <v>0</v>
      </c>
      <c r="CN288" s="91">
        <v>1</v>
      </c>
      <c r="CO288" s="91">
        <v>0</v>
      </c>
      <c r="CR288" s="93">
        <f t="shared" si="156"/>
        <v>8.4</v>
      </c>
      <c r="CS288" s="91">
        <v>0</v>
      </c>
      <c r="CT288" s="91">
        <v>39</v>
      </c>
      <c r="CU288" s="91">
        <v>0</v>
      </c>
      <c r="CV288" s="91">
        <v>3</v>
      </c>
      <c r="CW288" s="91">
        <v>0</v>
      </c>
      <c r="CZ288" s="93">
        <f t="shared" si="157"/>
        <v>7.7</v>
      </c>
      <c r="DA288" s="91">
        <v>0</v>
      </c>
      <c r="DB288" s="91">
        <v>38</v>
      </c>
      <c r="DC288" s="91">
        <v>0</v>
      </c>
      <c r="DD288" s="91">
        <v>0.5</v>
      </c>
      <c r="DE288" s="91">
        <v>0</v>
      </c>
      <c r="DH288" s="93">
        <f t="shared" si="158"/>
        <v>2.4</v>
      </c>
      <c r="DI288" s="91">
        <v>0</v>
      </c>
      <c r="DJ288" s="91">
        <v>12</v>
      </c>
      <c r="DK288" s="91">
        <v>0</v>
      </c>
      <c r="DL288" s="91">
        <v>0</v>
      </c>
      <c r="DM288" s="91">
        <v>0</v>
      </c>
    </row>
    <row r="289" spans="3:117">
      <c r="C289" s="92">
        <f t="shared" si="159"/>
        <v>45945</v>
      </c>
      <c r="D289" s="93">
        <f t="shared" si="128"/>
        <v>10</v>
      </c>
      <c r="E289" s="93">
        <f t="shared" si="129"/>
        <v>10</v>
      </c>
      <c r="F289" s="93" t="str">
        <f t="shared" si="129"/>
        <v/>
      </c>
      <c r="G289" s="93" t="str">
        <f t="shared" si="129"/>
        <v/>
      </c>
      <c r="H289" s="93" t="str">
        <f t="shared" si="129"/>
        <v/>
      </c>
      <c r="I289" s="93" t="str">
        <f t="shared" si="129"/>
        <v/>
      </c>
      <c r="J289" s="93" t="str">
        <f t="shared" si="129"/>
        <v/>
      </c>
      <c r="K289" s="93" t="str">
        <f t="shared" si="129"/>
        <v/>
      </c>
      <c r="L289" s="93" t="str">
        <f t="shared" si="130"/>
        <v/>
      </c>
      <c r="M289" s="93">
        <f t="shared" si="131"/>
        <v>1</v>
      </c>
      <c r="N289" s="93" t="str">
        <f t="shared" si="132"/>
        <v/>
      </c>
      <c r="O289" s="93" t="str">
        <f t="shared" si="133"/>
        <v/>
      </c>
      <c r="P289" s="93" t="str">
        <f t="shared" si="134"/>
        <v/>
      </c>
      <c r="Q289" s="93" t="str">
        <f t="shared" si="135"/>
        <v/>
      </c>
      <c r="R289" s="93" t="str">
        <f t="shared" si="136"/>
        <v/>
      </c>
      <c r="S289" s="93">
        <f t="shared" si="137"/>
        <v>1</v>
      </c>
      <c r="T289" s="91">
        <f t="shared" si="138"/>
        <v>0</v>
      </c>
      <c r="AB289" s="93">
        <f t="shared" si="139"/>
        <v>8</v>
      </c>
      <c r="AC289" s="93">
        <f t="shared" si="140"/>
        <v>6.8</v>
      </c>
      <c r="AD289" s="93">
        <f t="shared" si="141"/>
        <v>7.4</v>
      </c>
      <c r="AE289" s="93">
        <f t="shared" si="142"/>
        <v>8</v>
      </c>
      <c r="AF289" s="93">
        <f t="shared" si="143"/>
        <v>9.75</v>
      </c>
      <c r="AG289" s="93">
        <f t="shared" si="144"/>
        <v>7.8</v>
      </c>
      <c r="AH289" s="93">
        <f t="shared" si="145"/>
        <v>10</v>
      </c>
      <c r="AI289" s="93">
        <f t="shared" si="146"/>
        <v>11.3</v>
      </c>
      <c r="AJ289" s="93">
        <f t="shared" si="147"/>
        <v>8.3000000000000007</v>
      </c>
      <c r="AK289" s="93">
        <f t="shared" si="148"/>
        <v>7.6</v>
      </c>
      <c r="AN289" s="93">
        <f t="shared" si="149"/>
        <v>8</v>
      </c>
      <c r="AO289" s="91">
        <v>0</v>
      </c>
      <c r="AP289" s="91">
        <v>40</v>
      </c>
      <c r="AQ289" s="91">
        <v>0</v>
      </c>
      <c r="AR289" s="91">
        <v>0</v>
      </c>
      <c r="AS289" s="91">
        <v>0</v>
      </c>
      <c r="AT289" s="92"/>
      <c r="AV289" s="93">
        <f t="shared" si="150"/>
        <v>6.8</v>
      </c>
      <c r="AW289" s="91">
        <v>0</v>
      </c>
      <c r="AX289" s="91">
        <v>33.5</v>
      </c>
      <c r="AY289" s="91">
        <v>0.5</v>
      </c>
      <c r="AZ289" s="91">
        <v>0</v>
      </c>
      <c r="BA289" s="91">
        <v>0</v>
      </c>
      <c r="BB289" s="92"/>
      <c r="BD289" s="93">
        <f t="shared" si="151"/>
        <v>7.4</v>
      </c>
      <c r="BE289" s="91">
        <v>0</v>
      </c>
      <c r="BF289" s="91">
        <v>37</v>
      </c>
      <c r="BG289" s="91">
        <v>0</v>
      </c>
      <c r="BH289" s="91">
        <v>0</v>
      </c>
      <c r="BI289" s="91">
        <v>0</v>
      </c>
      <c r="BJ289" s="92"/>
      <c r="BL289" s="93">
        <f t="shared" si="152"/>
        <v>8</v>
      </c>
      <c r="BM289" s="91">
        <v>0</v>
      </c>
      <c r="BN289" s="91">
        <v>40</v>
      </c>
      <c r="BO289" s="91">
        <v>0</v>
      </c>
      <c r="BP289" s="91">
        <v>0</v>
      </c>
      <c r="BQ289" s="91">
        <v>0</v>
      </c>
      <c r="BR289" s="92"/>
      <c r="BT289" s="93">
        <f t="shared" si="153"/>
        <v>9.75</v>
      </c>
      <c r="BU289" s="91">
        <v>0</v>
      </c>
      <c r="BV289" s="91">
        <v>39</v>
      </c>
      <c r="BW289" s="91">
        <v>0</v>
      </c>
      <c r="BX289" s="91">
        <v>0</v>
      </c>
      <c r="BZ289" s="92"/>
      <c r="CB289" s="93">
        <f t="shared" si="154"/>
        <v>7.8</v>
      </c>
      <c r="CC289" s="91">
        <v>0</v>
      </c>
      <c r="CD289" s="91">
        <v>39</v>
      </c>
      <c r="CE289" s="91">
        <v>0</v>
      </c>
      <c r="CF289" s="91">
        <v>0</v>
      </c>
      <c r="CG289" s="91">
        <v>0</v>
      </c>
      <c r="CJ289" s="93">
        <f t="shared" si="155"/>
        <v>10</v>
      </c>
      <c r="CL289" s="91">
        <v>40</v>
      </c>
      <c r="CM289" s="91">
        <v>0</v>
      </c>
      <c r="CN289" s="91">
        <v>0</v>
      </c>
      <c r="CO289" s="91">
        <v>0</v>
      </c>
      <c r="CR289" s="93">
        <f t="shared" si="156"/>
        <v>11.3</v>
      </c>
      <c r="CS289" s="91">
        <v>0</v>
      </c>
      <c r="CT289" s="91">
        <v>56.5</v>
      </c>
      <c r="CU289" s="91">
        <v>0</v>
      </c>
      <c r="CV289" s="91">
        <v>0</v>
      </c>
      <c r="CW289" s="91">
        <v>0</v>
      </c>
      <c r="CZ289" s="93">
        <f t="shared" si="157"/>
        <v>8.3000000000000007</v>
      </c>
      <c r="DA289" s="91">
        <v>0</v>
      </c>
      <c r="DB289" s="91">
        <v>41.5</v>
      </c>
      <c r="DC289" s="91">
        <v>0</v>
      </c>
      <c r="DD289" s="91">
        <v>0</v>
      </c>
      <c r="DE289" s="91">
        <v>0</v>
      </c>
      <c r="DH289" s="93">
        <f t="shared" si="158"/>
        <v>7.6</v>
      </c>
      <c r="DI289" s="91">
        <v>0</v>
      </c>
      <c r="DJ289" s="91">
        <v>38</v>
      </c>
      <c r="DK289" s="91">
        <v>0</v>
      </c>
      <c r="DL289" s="91">
        <v>0</v>
      </c>
      <c r="DM289" s="91">
        <v>0</v>
      </c>
    </row>
    <row r="290" spans="3:117">
      <c r="C290" s="92">
        <f t="shared" si="159"/>
        <v>45946</v>
      </c>
      <c r="D290" s="93">
        <f t="shared" si="128"/>
        <v>0.125</v>
      </c>
      <c r="E290" s="93">
        <f t="shared" si="129"/>
        <v>0.125</v>
      </c>
      <c r="F290" s="93" t="str">
        <f t="shared" si="129"/>
        <v/>
      </c>
      <c r="G290" s="93" t="str">
        <f t="shared" si="129"/>
        <v/>
      </c>
      <c r="H290" s="93" t="str">
        <f t="shared" si="129"/>
        <v/>
      </c>
      <c r="I290" s="93" t="str">
        <f t="shared" si="129"/>
        <v/>
      </c>
      <c r="J290" s="93" t="str">
        <f t="shared" si="129"/>
        <v/>
      </c>
      <c r="K290" s="93" t="str">
        <f t="shared" si="129"/>
        <v/>
      </c>
      <c r="L290" s="93" t="str">
        <f t="shared" si="130"/>
        <v/>
      </c>
      <c r="M290" s="93">
        <f t="shared" si="131"/>
        <v>1</v>
      </c>
      <c r="N290" s="93" t="str">
        <f t="shared" si="132"/>
        <v/>
      </c>
      <c r="O290" s="93" t="str">
        <f t="shared" si="133"/>
        <v/>
      </c>
      <c r="P290" s="93" t="str">
        <f t="shared" si="134"/>
        <v/>
      </c>
      <c r="Q290" s="93" t="str">
        <f t="shared" si="135"/>
        <v/>
      </c>
      <c r="R290" s="93" t="str">
        <f t="shared" si="136"/>
        <v/>
      </c>
      <c r="S290" s="93">
        <f t="shared" si="137"/>
        <v>1</v>
      </c>
      <c r="T290" s="91">
        <f t="shared" si="138"/>
        <v>0</v>
      </c>
      <c r="AB290" s="93">
        <f t="shared" si="139"/>
        <v>0.9</v>
      </c>
      <c r="AC290" s="93">
        <f t="shared" si="140"/>
        <v>0</v>
      </c>
      <c r="AD290" s="93">
        <f t="shared" si="141"/>
        <v>0.1</v>
      </c>
      <c r="AE290" s="93">
        <f t="shared" si="142"/>
        <v>0.1</v>
      </c>
      <c r="AF290" s="93">
        <f t="shared" si="143"/>
        <v>0.25</v>
      </c>
      <c r="AG290" s="93">
        <f t="shared" si="144"/>
        <v>0</v>
      </c>
      <c r="AH290" s="93">
        <f t="shared" si="145"/>
        <v>0.125</v>
      </c>
      <c r="AI290" s="93">
        <f t="shared" si="146"/>
        <v>1.8</v>
      </c>
      <c r="AJ290" s="93">
        <f t="shared" si="147"/>
        <v>0</v>
      </c>
      <c r="AK290" s="93">
        <f t="shared" si="148"/>
        <v>0</v>
      </c>
      <c r="AN290" s="93">
        <f t="shared" si="149"/>
        <v>0.9</v>
      </c>
      <c r="AO290" s="91">
        <v>0</v>
      </c>
      <c r="AP290" s="91">
        <v>0</v>
      </c>
      <c r="AQ290" s="91">
        <v>0</v>
      </c>
      <c r="AR290" s="91">
        <v>4.5</v>
      </c>
      <c r="AS290" s="91">
        <v>0</v>
      </c>
      <c r="AT290" s="92"/>
      <c r="AV290" s="93">
        <f t="shared" si="150"/>
        <v>0</v>
      </c>
      <c r="AW290" s="91">
        <v>0</v>
      </c>
      <c r="AX290" s="91">
        <v>0</v>
      </c>
      <c r="AY290" s="91">
        <v>0</v>
      </c>
      <c r="AZ290" s="91">
        <v>0</v>
      </c>
      <c r="BA290" s="91">
        <v>0</v>
      </c>
      <c r="BB290" s="92"/>
      <c r="BD290" s="93">
        <f t="shared" si="151"/>
        <v>0.1</v>
      </c>
      <c r="BE290" s="91">
        <v>0</v>
      </c>
      <c r="BF290" s="91">
        <v>0</v>
      </c>
      <c r="BG290" s="91">
        <v>0</v>
      </c>
      <c r="BH290" s="91">
        <v>0.5</v>
      </c>
      <c r="BI290" s="91">
        <v>0</v>
      </c>
      <c r="BJ290" s="92"/>
      <c r="BL290" s="93">
        <f t="shared" si="152"/>
        <v>0.1</v>
      </c>
      <c r="BM290" s="91">
        <v>0</v>
      </c>
      <c r="BN290" s="91">
        <v>0</v>
      </c>
      <c r="BO290" s="91">
        <v>0</v>
      </c>
      <c r="BP290" s="91">
        <v>0.5</v>
      </c>
      <c r="BQ290" s="91">
        <v>0</v>
      </c>
      <c r="BR290" s="92"/>
      <c r="BT290" s="93">
        <f t="shared" si="153"/>
        <v>0.25</v>
      </c>
      <c r="BU290" s="91">
        <v>0</v>
      </c>
      <c r="BV290" s="91">
        <v>0</v>
      </c>
      <c r="BW290" s="91">
        <v>0</v>
      </c>
      <c r="BX290" s="91">
        <v>1</v>
      </c>
      <c r="BZ290" s="92"/>
      <c r="CB290" s="93">
        <f t="shared" si="154"/>
        <v>0</v>
      </c>
      <c r="CC290" s="91">
        <v>0</v>
      </c>
      <c r="CD290" s="91">
        <v>0</v>
      </c>
      <c r="CE290" s="91">
        <v>0</v>
      </c>
      <c r="CF290" s="91">
        <v>0</v>
      </c>
      <c r="CG290" s="91">
        <v>0</v>
      </c>
      <c r="CJ290" s="93">
        <f t="shared" si="155"/>
        <v>0.125</v>
      </c>
      <c r="CL290" s="91">
        <v>0</v>
      </c>
      <c r="CM290" s="91">
        <v>0</v>
      </c>
      <c r="CN290" s="91">
        <v>0.5</v>
      </c>
      <c r="CO290" s="91">
        <v>0</v>
      </c>
      <c r="CR290" s="93">
        <f t="shared" si="156"/>
        <v>1.8</v>
      </c>
      <c r="CS290" s="91">
        <v>0</v>
      </c>
      <c r="CT290" s="91">
        <v>0</v>
      </c>
      <c r="CU290" s="91">
        <v>0</v>
      </c>
      <c r="CV290" s="91">
        <v>9</v>
      </c>
      <c r="CW290" s="91">
        <v>0</v>
      </c>
      <c r="CZ290" s="93">
        <f t="shared" si="157"/>
        <v>0</v>
      </c>
      <c r="DA290" s="91">
        <v>0</v>
      </c>
      <c r="DB290" s="91">
        <v>0</v>
      </c>
      <c r="DC290" s="91">
        <v>0</v>
      </c>
      <c r="DD290" s="91">
        <v>0</v>
      </c>
      <c r="DE290" s="91">
        <v>0</v>
      </c>
      <c r="DH290" s="93">
        <f t="shared" si="158"/>
        <v>0</v>
      </c>
      <c r="DI290" s="91">
        <v>0</v>
      </c>
      <c r="DJ290" s="91">
        <v>0</v>
      </c>
      <c r="DK290" s="91">
        <v>0</v>
      </c>
      <c r="DL290" s="91">
        <v>0</v>
      </c>
      <c r="DM290" s="91">
        <v>0</v>
      </c>
    </row>
    <row r="291" spans="3:117">
      <c r="C291" s="92">
        <f t="shared" si="159"/>
        <v>45947</v>
      </c>
      <c r="D291" s="93">
        <f t="shared" si="128"/>
        <v>0.75</v>
      </c>
      <c r="E291" s="93">
        <f t="shared" si="129"/>
        <v>0.75</v>
      </c>
      <c r="F291" s="93" t="str">
        <f t="shared" si="129"/>
        <v/>
      </c>
      <c r="G291" s="93" t="str">
        <f t="shared" si="129"/>
        <v/>
      </c>
      <c r="H291" s="93" t="str">
        <f t="shared" si="129"/>
        <v/>
      </c>
      <c r="I291" s="93" t="str">
        <f t="shared" si="129"/>
        <v/>
      </c>
      <c r="J291" s="93" t="str">
        <f t="shared" si="129"/>
        <v/>
      </c>
      <c r="K291" s="93" t="str">
        <f t="shared" si="129"/>
        <v/>
      </c>
      <c r="L291" s="93" t="str">
        <f t="shared" si="130"/>
        <v/>
      </c>
      <c r="M291" s="93">
        <f t="shared" si="131"/>
        <v>1</v>
      </c>
      <c r="N291" s="93" t="str">
        <f t="shared" si="132"/>
        <v/>
      </c>
      <c r="O291" s="93" t="str">
        <f t="shared" si="133"/>
        <v/>
      </c>
      <c r="P291" s="93" t="str">
        <f t="shared" si="134"/>
        <v/>
      </c>
      <c r="Q291" s="93" t="str">
        <f t="shared" si="135"/>
        <v/>
      </c>
      <c r="R291" s="93" t="str">
        <f t="shared" si="136"/>
        <v/>
      </c>
      <c r="S291" s="93">
        <f t="shared" si="137"/>
        <v>1</v>
      </c>
      <c r="T291" s="91">
        <f t="shared" si="138"/>
        <v>0</v>
      </c>
      <c r="AB291" s="93">
        <f t="shared" si="139"/>
        <v>0.7</v>
      </c>
      <c r="AC291" s="93">
        <f t="shared" si="140"/>
        <v>0.8</v>
      </c>
      <c r="AD291" s="93">
        <f t="shared" si="141"/>
        <v>0.6</v>
      </c>
      <c r="AE291" s="93">
        <f t="shared" si="142"/>
        <v>0.2</v>
      </c>
      <c r="AF291" s="93">
        <f t="shared" si="143"/>
        <v>0.875</v>
      </c>
      <c r="AG291" s="93">
        <f t="shared" si="144"/>
        <v>0.6</v>
      </c>
      <c r="AH291" s="93">
        <f t="shared" si="145"/>
        <v>0.75</v>
      </c>
      <c r="AI291" s="93">
        <f t="shared" si="146"/>
        <v>4.7</v>
      </c>
      <c r="AJ291" s="93">
        <f t="shared" si="147"/>
        <v>0.6</v>
      </c>
      <c r="AK291" s="93">
        <f t="shared" si="148"/>
        <v>0.1</v>
      </c>
      <c r="AN291" s="93">
        <f t="shared" si="149"/>
        <v>0.7</v>
      </c>
      <c r="AO291" s="91">
        <v>0</v>
      </c>
      <c r="AP291" s="91">
        <v>0</v>
      </c>
      <c r="AQ291" s="91">
        <v>0.5</v>
      </c>
      <c r="AR291" s="91">
        <v>3</v>
      </c>
      <c r="AS291" s="91">
        <v>0</v>
      </c>
      <c r="AT291" s="92"/>
      <c r="AV291" s="93">
        <f t="shared" si="150"/>
        <v>0.8</v>
      </c>
      <c r="AW291" s="91">
        <v>0</v>
      </c>
      <c r="AX291" s="91">
        <v>0</v>
      </c>
      <c r="AY291" s="91">
        <v>0.5</v>
      </c>
      <c r="AZ291" s="91">
        <v>3.5</v>
      </c>
      <c r="BA291" s="91">
        <v>0</v>
      </c>
      <c r="BB291" s="92"/>
      <c r="BD291" s="93">
        <f t="shared" si="151"/>
        <v>0.6</v>
      </c>
      <c r="BE291" s="91">
        <v>0</v>
      </c>
      <c r="BF291" s="91">
        <v>0</v>
      </c>
      <c r="BG291" s="91">
        <v>1.5</v>
      </c>
      <c r="BH291" s="91">
        <v>1.5</v>
      </c>
      <c r="BI291" s="91">
        <v>0</v>
      </c>
      <c r="BJ291" s="92"/>
      <c r="BL291" s="93">
        <f t="shared" si="152"/>
        <v>0.2</v>
      </c>
      <c r="BM291" s="91">
        <v>0</v>
      </c>
      <c r="BN291" s="91">
        <v>0</v>
      </c>
      <c r="BO291" s="91">
        <v>1</v>
      </c>
      <c r="BP291" s="91">
        <v>0</v>
      </c>
      <c r="BQ291" s="91">
        <v>0</v>
      </c>
      <c r="BR291" s="92"/>
      <c r="BT291" s="93">
        <f t="shared" si="153"/>
        <v>0.875</v>
      </c>
      <c r="BU291" s="91">
        <v>0</v>
      </c>
      <c r="BV291" s="91">
        <v>0</v>
      </c>
      <c r="BW291" s="91">
        <v>1</v>
      </c>
      <c r="BX291" s="91">
        <v>2.5</v>
      </c>
      <c r="BZ291" s="92"/>
      <c r="CB291" s="93">
        <f t="shared" si="154"/>
        <v>0.6</v>
      </c>
      <c r="CC291" s="91">
        <v>0</v>
      </c>
      <c r="CD291" s="91">
        <v>0</v>
      </c>
      <c r="CE291" s="91">
        <v>1.5</v>
      </c>
      <c r="CF291" s="91">
        <v>1.5</v>
      </c>
      <c r="CG291" s="91">
        <v>0</v>
      </c>
      <c r="CJ291" s="93">
        <f t="shared" si="155"/>
        <v>0.75</v>
      </c>
      <c r="CL291" s="91">
        <v>0</v>
      </c>
      <c r="CM291" s="91">
        <v>2.5</v>
      </c>
      <c r="CN291" s="91">
        <v>0.5</v>
      </c>
      <c r="CO291" s="91">
        <v>0</v>
      </c>
      <c r="CR291" s="93">
        <f t="shared" si="156"/>
        <v>4.7</v>
      </c>
      <c r="CS291" s="91">
        <v>0</v>
      </c>
      <c r="CT291" s="91">
        <v>0</v>
      </c>
      <c r="CU291" s="91">
        <v>2</v>
      </c>
      <c r="CV291" s="91">
        <v>21.5</v>
      </c>
      <c r="CW291" s="91">
        <v>0</v>
      </c>
      <c r="CZ291" s="93">
        <f t="shared" si="157"/>
        <v>0.6</v>
      </c>
      <c r="DA291" s="91">
        <v>0</v>
      </c>
      <c r="DB291" s="91">
        <v>0</v>
      </c>
      <c r="DC291" s="91">
        <v>3</v>
      </c>
      <c r="DD291" s="91">
        <v>0</v>
      </c>
      <c r="DE291" s="91">
        <v>0</v>
      </c>
      <c r="DH291" s="93">
        <f t="shared" si="158"/>
        <v>0.1</v>
      </c>
      <c r="DI291" s="91">
        <v>0</v>
      </c>
      <c r="DJ291" s="91">
        <v>0</v>
      </c>
      <c r="DK291" s="91">
        <v>0.5</v>
      </c>
      <c r="DL291" s="91">
        <v>0</v>
      </c>
      <c r="DM291" s="91">
        <v>0</v>
      </c>
    </row>
    <row r="292" spans="3:117">
      <c r="C292" s="92">
        <f t="shared" si="159"/>
        <v>45948</v>
      </c>
      <c r="D292" s="93">
        <f t="shared" si="128"/>
        <v>4.375</v>
      </c>
      <c r="E292" s="93">
        <f t="shared" si="129"/>
        <v>4.375</v>
      </c>
      <c r="F292" s="93" t="str">
        <f t="shared" si="129"/>
        <v/>
      </c>
      <c r="G292" s="93" t="str">
        <f t="shared" si="129"/>
        <v/>
      </c>
      <c r="H292" s="93" t="str">
        <f t="shared" si="129"/>
        <v/>
      </c>
      <c r="I292" s="93" t="str">
        <f t="shared" si="129"/>
        <v/>
      </c>
      <c r="J292" s="93" t="str">
        <f t="shared" si="129"/>
        <v/>
      </c>
      <c r="K292" s="93" t="str">
        <f t="shared" si="129"/>
        <v/>
      </c>
      <c r="L292" s="93" t="str">
        <f t="shared" si="130"/>
        <v/>
      </c>
      <c r="M292" s="93">
        <f t="shared" si="131"/>
        <v>1</v>
      </c>
      <c r="N292" s="93" t="str">
        <f t="shared" si="132"/>
        <v/>
      </c>
      <c r="O292" s="93" t="str">
        <f t="shared" si="133"/>
        <v/>
      </c>
      <c r="P292" s="93" t="str">
        <f t="shared" si="134"/>
        <v/>
      </c>
      <c r="Q292" s="93" t="str">
        <f t="shared" si="135"/>
        <v/>
      </c>
      <c r="R292" s="93" t="str">
        <f t="shared" si="136"/>
        <v/>
      </c>
      <c r="S292" s="93">
        <f t="shared" si="137"/>
        <v>1</v>
      </c>
      <c r="T292" s="91">
        <f t="shared" si="138"/>
        <v>0</v>
      </c>
      <c r="AB292" s="93">
        <f t="shared" si="139"/>
        <v>4.0999999999999996</v>
      </c>
      <c r="AC292" s="93">
        <f t="shared" si="140"/>
        <v>4.3</v>
      </c>
      <c r="AD292" s="93">
        <f t="shared" si="141"/>
        <v>3.8</v>
      </c>
      <c r="AE292" s="93">
        <f t="shared" si="142"/>
        <v>3</v>
      </c>
      <c r="AF292" s="93">
        <f t="shared" si="143"/>
        <v>0.125</v>
      </c>
      <c r="AG292" s="93">
        <f t="shared" si="144"/>
        <v>3.2</v>
      </c>
      <c r="AH292" s="93">
        <f t="shared" si="145"/>
        <v>4.375</v>
      </c>
      <c r="AI292" s="93">
        <f t="shared" si="146"/>
        <v>1.9</v>
      </c>
      <c r="AJ292" s="93">
        <f t="shared" si="147"/>
        <v>2.5</v>
      </c>
      <c r="AK292" s="93">
        <f t="shared" si="148"/>
        <v>2.2999999999999998</v>
      </c>
      <c r="AN292" s="93">
        <f t="shared" si="149"/>
        <v>4.0999999999999996</v>
      </c>
      <c r="AO292" s="91">
        <v>0</v>
      </c>
      <c r="AP292" s="91">
        <v>0</v>
      </c>
      <c r="AQ292" s="91">
        <v>2</v>
      </c>
      <c r="AR292" s="91">
        <v>0</v>
      </c>
      <c r="AS292" s="91">
        <v>18.5</v>
      </c>
      <c r="AT292" s="92"/>
      <c r="AV292" s="93">
        <f t="shared" si="150"/>
        <v>4.3</v>
      </c>
      <c r="AW292" s="91">
        <v>0</v>
      </c>
      <c r="AX292" s="91">
        <v>0</v>
      </c>
      <c r="AY292" s="91">
        <v>1.5</v>
      </c>
      <c r="AZ292" s="91">
        <v>0</v>
      </c>
      <c r="BA292" s="91">
        <v>20</v>
      </c>
      <c r="BB292" s="92"/>
      <c r="BD292" s="93">
        <f t="shared" si="151"/>
        <v>3.8</v>
      </c>
      <c r="BE292" s="91">
        <v>0</v>
      </c>
      <c r="BF292" s="91">
        <v>0</v>
      </c>
      <c r="BG292" s="91">
        <v>1</v>
      </c>
      <c r="BH292" s="91">
        <v>0</v>
      </c>
      <c r="BI292" s="91">
        <v>18</v>
      </c>
      <c r="BJ292" s="92"/>
      <c r="BL292" s="93">
        <f t="shared" si="152"/>
        <v>3</v>
      </c>
      <c r="BM292" s="91">
        <v>0</v>
      </c>
      <c r="BN292" s="91">
        <v>0</v>
      </c>
      <c r="BO292" s="91">
        <v>1.5</v>
      </c>
      <c r="BP292" s="91">
        <v>0</v>
      </c>
      <c r="BQ292" s="91">
        <v>13.5</v>
      </c>
      <c r="BR292" s="92"/>
      <c r="BT292" s="93">
        <f t="shared" si="153"/>
        <v>0.125</v>
      </c>
      <c r="BU292" s="91">
        <v>0</v>
      </c>
      <c r="BV292" s="91">
        <v>0</v>
      </c>
      <c r="BW292" s="91">
        <v>0.5</v>
      </c>
      <c r="BX292" s="91">
        <v>0</v>
      </c>
      <c r="BZ292" s="92"/>
      <c r="CB292" s="93">
        <f t="shared" si="154"/>
        <v>3.2</v>
      </c>
      <c r="CC292" s="91">
        <v>0</v>
      </c>
      <c r="CD292" s="91">
        <v>0</v>
      </c>
      <c r="CE292" s="91">
        <v>1.5</v>
      </c>
      <c r="CF292" s="91">
        <v>0</v>
      </c>
      <c r="CG292" s="91">
        <v>14.5</v>
      </c>
      <c r="CJ292" s="93">
        <f t="shared" si="155"/>
        <v>4.375</v>
      </c>
      <c r="CL292" s="91">
        <v>0</v>
      </c>
      <c r="CM292" s="91">
        <v>4</v>
      </c>
      <c r="CN292" s="91">
        <v>0</v>
      </c>
      <c r="CO292" s="91">
        <v>13.5</v>
      </c>
      <c r="CR292" s="93">
        <f t="shared" si="156"/>
        <v>1.9</v>
      </c>
      <c r="CS292" s="91">
        <v>0</v>
      </c>
      <c r="CT292" s="91">
        <v>0</v>
      </c>
      <c r="CU292" s="91">
        <v>0</v>
      </c>
      <c r="CV292" s="91">
        <v>0</v>
      </c>
      <c r="CW292" s="91">
        <v>9.5</v>
      </c>
      <c r="CZ292" s="93">
        <f t="shared" si="157"/>
        <v>2.5</v>
      </c>
      <c r="DA292" s="91">
        <v>0</v>
      </c>
      <c r="DB292" s="91">
        <v>0</v>
      </c>
      <c r="DC292" s="91">
        <v>0.5</v>
      </c>
      <c r="DD292" s="91">
        <v>0</v>
      </c>
      <c r="DE292" s="91">
        <v>12</v>
      </c>
      <c r="DH292" s="93">
        <f t="shared" si="158"/>
        <v>2.2999999999999998</v>
      </c>
      <c r="DI292" s="91">
        <v>0</v>
      </c>
      <c r="DJ292" s="91">
        <v>0</v>
      </c>
      <c r="DK292" s="91">
        <v>0.5</v>
      </c>
      <c r="DL292" s="91">
        <v>0</v>
      </c>
      <c r="DM292" s="91">
        <v>11</v>
      </c>
    </row>
    <row r="293" spans="3:117">
      <c r="C293" s="92">
        <f t="shared" si="159"/>
        <v>45949</v>
      </c>
      <c r="D293" s="93">
        <f t="shared" si="128"/>
        <v>4.375</v>
      </c>
      <c r="E293" s="93">
        <f t="shared" si="129"/>
        <v>4.375</v>
      </c>
      <c r="F293" s="93" t="str">
        <f t="shared" si="129"/>
        <v/>
      </c>
      <c r="G293" s="93" t="str">
        <f t="shared" si="129"/>
        <v/>
      </c>
      <c r="H293" s="93" t="str">
        <f t="shared" si="129"/>
        <v/>
      </c>
      <c r="I293" s="93" t="str">
        <f t="shared" si="129"/>
        <v/>
      </c>
      <c r="J293" s="93" t="str">
        <f t="shared" si="129"/>
        <v/>
      </c>
      <c r="K293" s="93" t="str">
        <f t="shared" si="129"/>
        <v/>
      </c>
      <c r="L293" s="93" t="str">
        <f t="shared" si="130"/>
        <v/>
      </c>
      <c r="M293" s="93">
        <f t="shared" si="131"/>
        <v>1</v>
      </c>
      <c r="N293" s="93" t="str">
        <f t="shared" si="132"/>
        <v/>
      </c>
      <c r="O293" s="93" t="str">
        <f t="shared" si="133"/>
        <v/>
      </c>
      <c r="P293" s="93" t="str">
        <f t="shared" si="134"/>
        <v/>
      </c>
      <c r="Q293" s="93" t="str">
        <f t="shared" si="135"/>
        <v/>
      </c>
      <c r="R293" s="93" t="str">
        <f t="shared" si="136"/>
        <v/>
      </c>
      <c r="S293" s="93">
        <f t="shared" si="137"/>
        <v>1</v>
      </c>
      <c r="T293" s="91">
        <f t="shared" si="138"/>
        <v>0</v>
      </c>
      <c r="AB293" s="93">
        <f t="shared" si="139"/>
        <v>3.6</v>
      </c>
      <c r="AC293" s="93">
        <f t="shared" si="140"/>
        <v>2.5</v>
      </c>
      <c r="AD293" s="93">
        <f t="shared" si="141"/>
        <v>2.8</v>
      </c>
      <c r="AE293" s="93">
        <f t="shared" si="142"/>
        <v>3.3</v>
      </c>
      <c r="AF293" s="93">
        <f t="shared" si="143"/>
        <v>4.75</v>
      </c>
      <c r="AG293" s="93">
        <f t="shared" si="144"/>
        <v>3.6</v>
      </c>
      <c r="AH293" s="93">
        <f t="shared" si="145"/>
        <v>4.375</v>
      </c>
      <c r="AI293" s="93">
        <f t="shared" si="146"/>
        <v>3.2</v>
      </c>
      <c r="AJ293" s="93">
        <f t="shared" si="147"/>
        <v>2.7</v>
      </c>
      <c r="AK293" s="93">
        <f t="shared" si="148"/>
        <v>4.2</v>
      </c>
      <c r="AN293" s="93">
        <f t="shared" si="149"/>
        <v>3.6</v>
      </c>
      <c r="AO293" s="91">
        <v>1</v>
      </c>
      <c r="AP293" s="91">
        <v>0</v>
      </c>
      <c r="AQ293" s="91">
        <v>0</v>
      </c>
      <c r="AR293" s="91">
        <v>17</v>
      </c>
      <c r="AS293" s="91">
        <v>0</v>
      </c>
      <c r="AT293" s="92"/>
      <c r="AV293" s="93">
        <f t="shared" si="150"/>
        <v>2.5</v>
      </c>
      <c r="AW293" s="91">
        <v>1.5</v>
      </c>
      <c r="AX293" s="91">
        <v>0</v>
      </c>
      <c r="AY293" s="91">
        <v>0</v>
      </c>
      <c r="AZ293" s="91">
        <v>10.5</v>
      </c>
      <c r="BA293" s="91">
        <v>0.5</v>
      </c>
      <c r="BB293" s="92"/>
      <c r="BD293" s="93">
        <f t="shared" si="151"/>
        <v>2.8</v>
      </c>
      <c r="BE293" s="91">
        <v>1</v>
      </c>
      <c r="BF293" s="91">
        <v>0</v>
      </c>
      <c r="BG293" s="91">
        <v>0</v>
      </c>
      <c r="BH293" s="91">
        <v>13</v>
      </c>
      <c r="BI293" s="91">
        <v>0</v>
      </c>
      <c r="BJ293" s="92"/>
      <c r="BL293" s="93">
        <f t="shared" si="152"/>
        <v>3.3</v>
      </c>
      <c r="BM293" s="91">
        <v>1</v>
      </c>
      <c r="BN293" s="91">
        <v>0</v>
      </c>
      <c r="BO293" s="91">
        <v>0</v>
      </c>
      <c r="BP293" s="91">
        <v>15.5</v>
      </c>
      <c r="BQ293" s="91">
        <v>0</v>
      </c>
      <c r="BR293" s="92"/>
      <c r="BT293" s="93">
        <f t="shared" si="153"/>
        <v>4.75</v>
      </c>
      <c r="BU293" s="91">
        <v>2.5</v>
      </c>
      <c r="BV293" s="91">
        <v>0</v>
      </c>
      <c r="BW293" s="91">
        <v>0</v>
      </c>
      <c r="BX293" s="91">
        <v>16.5</v>
      </c>
      <c r="BZ293" s="92"/>
      <c r="CB293" s="93">
        <f t="shared" si="154"/>
        <v>3.6</v>
      </c>
      <c r="CC293" s="91">
        <v>1</v>
      </c>
      <c r="CD293" s="91">
        <v>0</v>
      </c>
      <c r="CE293" s="91">
        <v>0</v>
      </c>
      <c r="CF293" s="91">
        <v>16.5</v>
      </c>
      <c r="CG293" s="91">
        <v>0.5</v>
      </c>
      <c r="CJ293" s="93">
        <f t="shared" si="155"/>
        <v>4.375</v>
      </c>
      <c r="CL293" s="91">
        <v>0</v>
      </c>
      <c r="CM293" s="91">
        <v>0</v>
      </c>
      <c r="CN293" s="91">
        <v>17.5</v>
      </c>
      <c r="CO293" s="91">
        <v>0</v>
      </c>
      <c r="CR293" s="93">
        <f t="shared" si="156"/>
        <v>3.2</v>
      </c>
      <c r="CS293" s="91">
        <v>0.5</v>
      </c>
      <c r="CT293" s="91">
        <v>0</v>
      </c>
      <c r="CU293" s="91">
        <v>0</v>
      </c>
      <c r="CV293" s="91">
        <v>15.5</v>
      </c>
      <c r="CW293" s="91">
        <v>0</v>
      </c>
      <c r="CZ293" s="93">
        <f t="shared" si="157"/>
        <v>2.7</v>
      </c>
      <c r="DA293" s="91">
        <v>0</v>
      </c>
      <c r="DB293" s="91">
        <v>0</v>
      </c>
      <c r="DC293" s="91">
        <v>0</v>
      </c>
      <c r="DD293" s="91">
        <v>13.5</v>
      </c>
      <c r="DE293" s="91">
        <v>0</v>
      </c>
      <c r="DH293" s="93">
        <f t="shared" si="158"/>
        <v>4.2</v>
      </c>
      <c r="DI293" s="91">
        <v>0</v>
      </c>
      <c r="DJ293" s="91">
        <v>5.5</v>
      </c>
      <c r="DK293" s="91">
        <v>0</v>
      </c>
      <c r="DL293" s="91">
        <v>15</v>
      </c>
      <c r="DM293" s="91">
        <v>0.5</v>
      </c>
    </row>
    <row r="294" spans="3:117">
      <c r="C294" s="92">
        <f t="shared" si="159"/>
        <v>45950</v>
      </c>
      <c r="D294" s="93">
        <f t="shared" si="128"/>
        <v>2.125</v>
      </c>
      <c r="E294" s="93">
        <f t="shared" si="129"/>
        <v>2.125</v>
      </c>
      <c r="F294" s="93" t="str">
        <f t="shared" si="129"/>
        <v/>
      </c>
      <c r="G294" s="93" t="str">
        <f t="shared" si="129"/>
        <v/>
      </c>
      <c r="H294" s="93" t="str">
        <f t="shared" si="129"/>
        <v/>
      </c>
      <c r="I294" s="93" t="str">
        <f t="shared" si="129"/>
        <v/>
      </c>
      <c r="J294" s="93" t="str">
        <f t="shared" si="129"/>
        <v/>
      </c>
      <c r="K294" s="93" t="str">
        <f t="shared" si="129"/>
        <v/>
      </c>
      <c r="L294" s="93" t="str">
        <f t="shared" si="130"/>
        <v/>
      </c>
      <c r="M294" s="93">
        <f t="shared" si="131"/>
        <v>1</v>
      </c>
      <c r="N294" s="93" t="str">
        <f t="shared" si="132"/>
        <v/>
      </c>
      <c r="O294" s="93" t="str">
        <f t="shared" si="133"/>
        <v/>
      </c>
      <c r="P294" s="93" t="str">
        <f t="shared" si="134"/>
        <v/>
      </c>
      <c r="Q294" s="93" t="str">
        <f t="shared" si="135"/>
        <v/>
      </c>
      <c r="R294" s="93" t="str">
        <f t="shared" si="136"/>
        <v/>
      </c>
      <c r="S294" s="93">
        <f t="shared" si="137"/>
        <v>1</v>
      </c>
      <c r="T294" s="91">
        <f t="shared" si="138"/>
        <v>0</v>
      </c>
      <c r="AB294" s="93">
        <f t="shared" si="139"/>
        <v>2.5</v>
      </c>
      <c r="AC294" s="93">
        <f t="shared" si="140"/>
        <v>1.7</v>
      </c>
      <c r="AD294" s="93">
        <f t="shared" si="141"/>
        <v>1.9</v>
      </c>
      <c r="AE294" s="93">
        <f t="shared" si="142"/>
        <v>2.8</v>
      </c>
      <c r="AF294" s="93">
        <f t="shared" si="143"/>
        <v>0.5</v>
      </c>
      <c r="AG294" s="93">
        <f t="shared" si="144"/>
        <v>2.1</v>
      </c>
      <c r="AH294" s="93">
        <f t="shared" si="145"/>
        <v>2.125</v>
      </c>
      <c r="AI294" s="93">
        <f t="shared" si="146"/>
        <v>3</v>
      </c>
      <c r="AJ294" s="93">
        <f t="shared" si="147"/>
        <v>1.6</v>
      </c>
      <c r="AK294" s="93">
        <f t="shared" si="148"/>
        <v>2.7</v>
      </c>
      <c r="AN294" s="93">
        <f t="shared" si="149"/>
        <v>2.5</v>
      </c>
      <c r="AO294" s="91">
        <v>0.5</v>
      </c>
      <c r="AP294" s="91">
        <v>1</v>
      </c>
      <c r="AQ294" s="91">
        <v>0</v>
      </c>
      <c r="AR294" s="91">
        <v>0.5</v>
      </c>
      <c r="AS294" s="91">
        <v>10.5</v>
      </c>
      <c r="AT294" s="92"/>
      <c r="AV294" s="93">
        <f t="shared" si="150"/>
        <v>1.7</v>
      </c>
      <c r="AW294" s="91">
        <v>0</v>
      </c>
      <c r="AX294" s="91">
        <v>0</v>
      </c>
      <c r="AY294" s="91">
        <v>0</v>
      </c>
      <c r="AZ294" s="91">
        <v>0</v>
      </c>
      <c r="BA294" s="91">
        <v>8.5</v>
      </c>
      <c r="BB294" s="92"/>
      <c r="BD294" s="93">
        <f t="shared" si="151"/>
        <v>1.9</v>
      </c>
      <c r="BE294" s="91">
        <v>0</v>
      </c>
      <c r="BF294" s="91">
        <v>0.5</v>
      </c>
      <c r="BG294" s="91">
        <v>0</v>
      </c>
      <c r="BH294" s="91">
        <v>0.5</v>
      </c>
      <c r="BI294" s="91">
        <v>8.5</v>
      </c>
      <c r="BJ294" s="92"/>
      <c r="BL294" s="93">
        <f t="shared" si="152"/>
        <v>2.8</v>
      </c>
      <c r="BM294" s="91">
        <v>0</v>
      </c>
      <c r="BN294" s="91">
        <v>6</v>
      </c>
      <c r="BO294" s="91">
        <v>0</v>
      </c>
      <c r="BP294" s="91">
        <v>0</v>
      </c>
      <c r="BQ294" s="91">
        <v>8</v>
      </c>
      <c r="BR294" s="92"/>
      <c r="BT294" s="93">
        <f t="shared" si="153"/>
        <v>0.5</v>
      </c>
      <c r="BU294" s="91">
        <v>2</v>
      </c>
      <c r="BV294" s="91">
        <v>0</v>
      </c>
      <c r="BW294" s="91">
        <v>0</v>
      </c>
      <c r="BX294" s="91">
        <v>0</v>
      </c>
      <c r="BZ294" s="92"/>
      <c r="CB294" s="93">
        <f t="shared" si="154"/>
        <v>2.1</v>
      </c>
      <c r="CC294" s="91">
        <v>1.5</v>
      </c>
      <c r="CD294" s="91">
        <v>0.5</v>
      </c>
      <c r="CE294" s="91">
        <v>0</v>
      </c>
      <c r="CF294" s="91">
        <v>0</v>
      </c>
      <c r="CG294" s="91">
        <v>8.5</v>
      </c>
      <c r="CJ294" s="93">
        <f t="shared" si="155"/>
        <v>2.125</v>
      </c>
      <c r="CL294" s="91">
        <v>0</v>
      </c>
      <c r="CM294" s="91">
        <v>0</v>
      </c>
      <c r="CN294" s="91">
        <v>0</v>
      </c>
      <c r="CO294" s="91">
        <v>8.5</v>
      </c>
      <c r="CR294" s="93">
        <f t="shared" si="156"/>
        <v>3</v>
      </c>
      <c r="CS294" s="91">
        <v>0</v>
      </c>
      <c r="CT294" s="91">
        <v>0.5</v>
      </c>
      <c r="CU294" s="91">
        <v>0</v>
      </c>
      <c r="CV294" s="91">
        <v>0</v>
      </c>
      <c r="CW294" s="91">
        <v>14.5</v>
      </c>
      <c r="CZ294" s="93">
        <f t="shared" si="157"/>
        <v>1.6</v>
      </c>
      <c r="DA294" s="91">
        <v>0.5</v>
      </c>
      <c r="DB294" s="91">
        <v>0.5</v>
      </c>
      <c r="DC294" s="91">
        <v>0</v>
      </c>
      <c r="DD294" s="91">
        <v>0</v>
      </c>
      <c r="DE294" s="91">
        <v>7</v>
      </c>
      <c r="DH294" s="93">
        <f t="shared" si="158"/>
        <v>2.7</v>
      </c>
      <c r="DI294" s="91">
        <v>2</v>
      </c>
      <c r="DJ294" s="91">
        <v>5</v>
      </c>
      <c r="DK294" s="91">
        <v>0</v>
      </c>
      <c r="DL294" s="91">
        <v>0</v>
      </c>
      <c r="DM294" s="91">
        <v>6.5</v>
      </c>
    </row>
    <row r="295" spans="3:117">
      <c r="C295" s="92">
        <f t="shared" si="159"/>
        <v>45951</v>
      </c>
      <c r="D295" s="93">
        <f t="shared" si="128"/>
        <v>0</v>
      </c>
      <c r="E295" s="93" t="str">
        <f t="shared" si="129"/>
        <v/>
      </c>
      <c r="F295" s="93" t="str">
        <f t="shared" si="129"/>
        <v/>
      </c>
      <c r="G295" s="93" t="str">
        <f t="shared" si="129"/>
        <v/>
      </c>
      <c r="H295" s="93" t="str">
        <f t="shared" si="129"/>
        <v/>
      </c>
      <c r="I295" s="93" t="str">
        <f t="shared" si="129"/>
        <v/>
      </c>
      <c r="J295" s="93" t="str">
        <f t="shared" si="129"/>
        <v/>
      </c>
      <c r="K295" s="93" t="str">
        <f t="shared" si="129"/>
        <v/>
      </c>
      <c r="L295" s="93">
        <f t="shared" si="130"/>
        <v>0</v>
      </c>
      <c r="M295" s="93" t="str">
        <f t="shared" si="131"/>
        <v/>
      </c>
      <c r="N295" s="93" t="str">
        <f t="shared" si="132"/>
        <v/>
      </c>
      <c r="O295" s="93" t="str">
        <f t="shared" si="133"/>
        <v/>
      </c>
      <c r="P295" s="93" t="str">
        <f t="shared" si="134"/>
        <v/>
      </c>
      <c r="Q295" s="93" t="str">
        <f t="shared" si="135"/>
        <v/>
      </c>
      <c r="R295" s="93" t="str">
        <f t="shared" si="136"/>
        <v/>
      </c>
      <c r="S295" s="93">
        <f t="shared" si="137"/>
        <v>0</v>
      </c>
      <c r="T295" s="91">
        <f t="shared" si="138"/>
        <v>0</v>
      </c>
      <c r="AB295" s="93">
        <f t="shared" si="139"/>
        <v>0.2</v>
      </c>
      <c r="AC295" s="93">
        <f t="shared" si="140"/>
        <v>0.4</v>
      </c>
      <c r="AD295" s="93">
        <f t="shared" si="141"/>
        <v>0</v>
      </c>
      <c r="AE295" s="93">
        <f t="shared" si="142"/>
        <v>0.3</v>
      </c>
      <c r="AF295" s="93">
        <f t="shared" si="143"/>
        <v>0</v>
      </c>
      <c r="AG295" s="93">
        <f t="shared" si="144"/>
        <v>0.1</v>
      </c>
      <c r="AH295" s="93">
        <f t="shared" si="145"/>
        <v>0</v>
      </c>
      <c r="AI295" s="93">
        <f t="shared" si="146"/>
        <v>1.2</v>
      </c>
      <c r="AJ295" s="93">
        <f t="shared" si="147"/>
        <v>0</v>
      </c>
      <c r="AK295" s="93">
        <f t="shared" si="148"/>
        <v>0</v>
      </c>
      <c r="AN295" s="93">
        <f t="shared" si="149"/>
        <v>0.2</v>
      </c>
      <c r="AO295" s="91">
        <v>1</v>
      </c>
      <c r="AP295" s="91">
        <v>0</v>
      </c>
      <c r="AQ295" s="91">
        <v>0</v>
      </c>
      <c r="AR295" s="91">
        <v>0</v>
      </c>
      <c r="AS295" s="91">
        <v>0</v>
      </c>
      <c r="AT295" s="92"/>
      <c r="AV295" s="93">
        <f t="shared" si="150"/>
        <v>0.4</v>
      </c>
      <c r="AW295" s="91">
        <v>2</v>
      </c>
      <c r="AX295" s="91">
        <v>0</v>
      </c>
      <c r="AY295" s="91">
        <v>0</v>
      </c>
      <c r="AZ295" s="91">
        <v>0</v>
      </c>
      <c r="BA295" s="91">
        <v>0</v>
      </c>
      <c r="BB295" s="92"/>
      <c r="BD295" s="93">
        <f t="shared" si="151"/>
        <v>0</v>
      </c>
      <c r="BE295" s="91">
        <v>0</v>
      </c>
      <c r="BF295" s="91">
        <v>0</v>
      </c>
      <c r="BG295" s="91">
        <v>0</v>
      </c>
      <c r="BH295" s="91">
        <v>0</v>
      </c>
      <c r="BI295" s="91">
        <v>0</v>
      </c>
      <c r="BJ295" s="92"/>
      <c r="BL295" s="93">
        <f t="shared" si="152"/>
        <v>0.3</v>
      </c>
      <c r="BM295" s="91">
        <v>1.5</v>
      </c>
      <c r="BN295" s="91">
        <v>0</v>
      </c>
      <c r="BO295" s="91">
        <v>0</v>
      </c>
      <c r="BP295" s="91">
        <v>0</v>
      </c>
      <c r="BQ295" s="91">
        <v>0</v>
      </c>
      <c r="BR295" s="92"/>
      <c r="BT295" s="93">
        <f t="shared" si="153"/>
        <v>0</v>
      </c>
      <c r="BU295" s="91">
        <v>0</v>
      </c>
      <c r="BV295" s="91">
        <v>0</v>
      </c>
      <c r="BW295" s="91">
        <v>0</v>
      </c>
      <c r="BX295" s="91">
        <v>0</v>
      </c>
      <c r="BZ295" s="92"/>
      <c r="CB295" s="93">
        <f t="shared" si="154"/>
        <v>0.1</v>
      </c>
      <c r="CC295" s="91">
        <v>0.5</v>
      </c>
      <c r="CD295" s="91">
        <v>0</v>
      </c>
      <c r="CE295" s="91">
        <v>0</v>
      </c>
      <c r="CF295" s="91">
        <v>0</v>
      </c>
      <c r="CG295" s="91">
        <v>0</v>
      </c>
      <c r="CJ295" s="93">
        <f t="shared" si="155"/>
        <v>0</v>
      </c>
      <c r="CL295" s="91">
        <v>0</v>
      </c>
      <c r="CM295" s="91">
        <v>0</v>
      </c>
      <c r="CN295" s="91">
        <v>0</v>
      </c>
      <c r="CO295" s="91">
        <v>0</v>
      </c>
      <c r="CR295" s="93">
        <f t="shared" si="156"/>
        <v>1.2</v>
      </c>
      <c r="CS295" s="91">
        <v>0</v>
      </c>
      <c r="CT295" s="91">
        <v>0</v>
      </c>
      <c r="CU295" s="91">
        <v>0</v>
      </c>
      <c r="CV295" s="91">
        <v>6</v>
      </c>
      <c r="CW295" s="91">
        <v>0</v>
      </c>
      <c r="CZ295" s="93">
        <f t="shared" si="157"/>
        <v>0</v>
      </c>
      <c r="DA295" s="91">
        <v>0</v>
      </c>
      <c r="DB295" s="91">
        <v>0</v>
      </c>
      <c r="DC295" s="91">
        <v>0</v>
      </c>
      <c r="DD295" s="91">
        <v>0</v>
      </c>
      <c r="DE295" s="91">
        <v>0</v>
      </c>
      <c r="DH295" s="93">
        <f t="shared" si="158"/>
        <v>0</v>
      </c>
      <c r="DI295" s="91">
        <v>0</v>
      </c>
      <c r="DJ295" s="91">
        <v>0</v>
      </c>
      <c r="DK295" s="91">
        <v>0</v>
      </c>
      <c r="DL295" s="91">
        <v>0</v>
      </c>
      <c r="DM295" s="91">
        <v>0</v>
      </c>
    </row>
    <row r="296" spans="3:117">
      <c r="C296" s="92">
        <f t="shared" si="159"/>
        <v>45952</v>
      </c>
      <c r="D296" s="93">
        <f t="shared" si="128"/>
        <v>0</v>
      </c>
      <c r="E296" s="93" t="str">
        <f t="shared" si="129"/>
        <v/>
      </c>
      <c r="F296" s="93" t="str">
        <f t="shared" si="129"/>
        <v/>
      </c>
      <c r="G296" s="93" t="str">
        <f t="shared" si="129"/>
        <v/>
      </c>
      <c r="H296" s="93" t="str">
        <f t="shared" si="129"/>
        <v/>
      </c>
      <c r="I296" s="93" t="str">
        <f t="shared" si="129"/>
        <v/>
      </c>
      <c r="J296" s="93" t="str">
        <f t="shared" si="129"/>
        <v/>
      </c>
      <c r="K296" s="93" t="str">
        <f t="shared" si="129"/>
        <v/>
      </c>
      <c r="L296" s="93">
        <f t="shared" si="130"/>
        <v>0</v>
      </c>
      <c r="M296" s="93" t="str">
        <f t="shared" si="131"/>
        <v/>
      </c>
      <c r="N296" s="93" t="str">
        <f t="shared" si="132"/>
        <v/>
      </c>
      <c r="O296" s="93" t="str">
        <f t="shared" si="133"/>
        <v/>
      </c>
      <c r="P296" s="93" t="str">
        <f t="shared" si="134"/>
        <v/>
      </c>
      <c r="Q296" s="93" t="str">
        <f t="shared" si="135"/>
        <v/>
      </c>
      <c r="R296" s="93" t="str">
        <f t="shared" si="136"/>
        <v/>
      </c>
      <c r="S296" s="93">
        <f t="shared" si="137"/>
        <v>0</v>
      </c>
      <c r="T296" s="91">
        <f t="shared" si="138"/>
        <v>0</v>
      </c>
      <c r="AB296" s="93">
        <f t="shared" si="139"/>
        <v>0.1</v>
      </c>
      <c r="AC296" s="93">
        <f t="shared" si="140"/>
        <v>0</v>
      </c>
      <c r="AD296" s="93">
        <f t="shared" si="141"/>
        <v>0</v>
      </c>
      <c r="AE296" s="93">
        <f t="shared" si="142"/>
        <v>0</v>
      </c>
      <c r="AF296" s="93">
        <f t="shared" si="143"/>
        <v>0.375</v>
      </c>
      <c r="AG296" s="93">
        <f t="shared" si="144"/>
        <v>0</v>
      </c>
      <c r="AH296" s="93">
        <f t="shared" si="145"/>
        <v>0</v>
      </c>
      <c r="AI296" s="93">
        <f t="shared" si="146"/>
        <v>0.2</v>
      </c>
      <c r="AJ296" s="93">
        <f t="shared" si="147"/>
        <v>0</v>
      </c>
      <c r="AK296" s="93">
        <f t="shared" si="148"/>
        <v>0</v>
      </c>
      <c r="AN296" s="93">
        <f t="shared" si="149"/>
        <v>0.1</v>
      </c>
      <c r="AO296" s="91">
        <v>0</v>
      </c>
      <c r="AP296" s="91">
        <v>0</v>
      </c>
      <c r="AQ296" s="91">
        <v>0</v>
      </c>
      <c r="AR296" s="91">
        <v>0.5</v>
      </c>
      <c r="AS296" s="91">
        <v>0</v>
      </c>
      <c r="AT296" s="92"/>
      <c r="AV296" s="93">
        <f t="shared" si="150"/>
        <v>0</v>
      </c>
      <c r="AW296" s="91">
        <v>0</v>
      </c>
      <c r="AX296" s="91">
        <v>0</v>
      </c>
      <c r="AY296" s="91">
        <v>0</v>
      </c>
      <c r="AZ296" s="91">
        <v>0</v>
      </c>
      <c r="BA296" s="91">
        <v>0</v>
      </c>
      <c r="BB296" s="92"/>
      <c r="BD296" s="93">
        <f t="shared" si="151"/>
        <v>0</v>
      </c>
      <c r="BE296" s="91">
        <v>0</v>
      </c>
      <c r="BF296" s="91">
        <v>0</v>
      </c>
      <c r="BG296" s="91">
        <v>0</v>
      </c>
      <c r="BH296" s="91">
        <v>0</v>
      </c>
      <c r="BI296" s="91">
        <v>0</v>
      </c>
      <c r="BJ296" s="92"/>
      <c r="BL296" s="93">
        <f t="shared" si="152"/>
        <v>0</v>
      </c>
      <c r="BM296" s="91">
        <v>0</v>
      </c>
      <c r="BN296" s="91">
        <v>0</v>
      </c>
      <c r="BO296" s="91">
        <v>0</v>
      </c>
      <c r="BP296" s="91">
        <v>0</v>
      </c>
      <c r="BQ296" s="91">
        <v>0</v>
      </c>
      <c r="BR296" s="92"/>
      <c r="BT296" s="93">
        <f t="shared" si="153"/>
        <v>0.375</v>
      </c>
      <c r="BU296" s="91">
        <v>0</v>
      </c>
      <c r="BV296" s="91">
        <v>0</v>
      </c>
      <c r="BW296" s="91">
        <v>0</v>
      </c>
      <c r="BX296" s="91">
        <v>1.5</v>
      </c>
      <c r="BZ296" s="92"/>
      <c r="CB296" s="93">
        <f t="shared" si="154"/>
        <v>0</v>
      </c>
      <c r="CC296" s="91">
        <v>0</v>
      </c>
      <c r="CD296" s="91">
        <v>0</v>
      </c>
      <c r="CE296" s="91">
        <v>0</v>
      </c>
      <c r="CF296" s="91">
        <v>0</v>
      </c>
      <c r="CG296" s="91">
        <v>0</v>
      </c>
      <c r="CJ296" s="93">
        <f t="shared" si="155"/>
        <v>0</v>
      </c>
      <c r="CL296" s="91">
        <v>0</v>
      </c>
      <c r="CM296" s="91">
        <v>0</v>
      </c>
      <c r="CN296" s="91">
        <v>0</v>
      </c>
      <c r="CO296" s="91">
        <v>0</v>
      </c>
      <c r="CR296" s="93">
        <f t="shared" si="156"/>
        <v>0.2</v>
      </c>
      <c r="CS296" s="91">
        <v>0</v>
      </c>
      <c r="CT296" s="91">
        <v>0</v>
      </c>
      <c r="CU296" s="91">
        <v>0</v>
      </c>
      <c r="CV296" s="91">
        <v>1</v>
      </c>
      <c r="CW296" s="91">
        <v>0</v>
      </c>
      <c r="CZ296" s="93">
        <f t="shared" si="157"/>
        <v>0</v>
      </c>
      <c r="DA296" s="91">
        <v>0</v>
      </c>
      <c r="DB296" s="91">
        <v>0</v>
      </c>
      <c r="DC296" s="91">
        <v>0</v>
      </c>
      <c r="DD296" s="91">
        <v>0</v>
      </c>
      <c r="DE296" s="91">
        <v>0</v>
      </c>
      <c r="DH296" s="93">
        <f t="shared" si="158"/>
        <v>0</v>
      </c>
      <c r="DI296" s="91">
        <v>0</v>
      </c>
      <c r="DJ296" s="91">
        <v>0</v>
      </c>
      <c r="DK296" s="91">
        <v>0</v>
      </c>
      <c r="DL296" s="91">
        <v>0</v>
      </c>
      <c r="DM296" s="91">
        <v>0</v>
      </c>
    </row>
    <row r="297" spans="3:117">
      <c r="C297" s="92">
        <f t="shared" si="159"/>
        <v>45953</v>
      </c>
      <c r="D297" s="93">
        <f t="shared" si="128"/>
        <v>0</v>
      </c>
      <c r="E297" s="93" t="str">
        <f t="shared" si="129"/>
        <v/>
      </c>
      <c r="F297" s="93" t="str">
        <f t="shared" si="129"/>
        <v/>
      </c>
      <c r="G297" s="93" t="str">
        <f t="shared" si="129"/>
        <v/>
      </c>
      <c r="H297" s="93" t="str">
        <f t="shared" si="129"/>
        <v/>
      </c>
      <c r="I297" s="93" t="str">
        <f t="shared" si="129"/>
        <v/>
      </c>
      <c r="J297" s="93" t="str">
        <f t="shared" si="129"/>
        <v/>
      </c>
      <c r="K297" s="93" t="str">
        <f t="shared" si="129"/>
        <v/>
      </c>
      <c r="L297" s="93">
        <f t="shared" si="130"/>
        <v>0</v>
      </c>
      <c r="M297" s="93" t="str">
        <f t="shared" si="131"/>
        <v/>
      </c>
      <c r="N297" s="93" t="str">
        <f t="shared" si="132"/>
        <v/>
      </c>
      <c r="O297" s="93" t="str">
        <f t="shared" si="133"/>
        <v/>
      </c>
      <c r="P297" s="93" t="str">
        <f t="shared" si="134"/>
        <v/>
      </c>
      <c r="Q297" s="93" t="str">
        <f t="shared" si="135"/>
        <v/>
      </c>
      <c r="R297" s="93" t="str">
        <f t="shared" si="136"/>
        <v/>
      </c>
      <c r="S297" s="93">
        <f t="shared" si="137"/>
        <v>0</v>
      </c>
      <c r="T297" s="91">
        <f t="shared" si="138"/>
        <v>0</v>
      </c>
      <c r="AB297" s="93">
        <f t="shared" si="139"/>
        <v>0</v>
      </c>
      <c r="AC297" s="93">
        <f t="shared" si="140"/>
        <v>0</v>
      </c>
      <c r="AD297" s="93">
        <f t="shared" si="141"/>
        <v>0</v>
      </c>
      <c r="AE297" s="93">
        <f t="shared" si="142"/>
        <v>0</v>
      </c>
      <c r="AF297" s="93">
        <f t="shared" si="143"/>
        <v>0.125</v>
      </c>
      <c r="AG297" s="93">
        <f t="shared" si="144"/>
        <v>0</v>
      </c>
      <c r="AH297" s="93">
        <f t="shared" si="145"/>
        <v>0</v>
      </c>
      <c r="AI297" s="93">
        <f t="shared" si="146"/>
        <v>0</v>
      </c>
      <c r="AJ297" s="93">
        <f t="shared" si="147"/>
        <v>0</v>
      </c>
      <c r="AK297" s="93">
        <f t="shared" si="148"/>
        <v>0</v>
      </c>
      <c r="AN297" s="93">
        <f t="shared" si="149"/>
        <v>0</v>
      </c>
      <c r="AO297" s="91">
        <v>0</v>
      </c>
      <c r="AP297" s="91">
        <v>0</v>
      </c>
      <c r="AQ297" s="91">
        <v>0</v>
      </c>
      <c r="AR297" s="91">
        <v>0</v>
      </c>
      <c r="AS297" s="91">
        <v>0</v>
      </c>
      <c r="AT297" s="92"/>
      <c r="AV297" s="93">
        <f t="shared" si="150"/>
        <v>0</v>
      </c>
      <c r="AW297" s="91">
        <v>0</v>
      </c>
      <c r="AX297" s="91">
        <v>0</v>
      </c>
      <c r="AY297" s="91">
        <v>0</v>
      </c>
      <c r="AZ297" s="91">
        <v>0</v>
      </c>
      <c r="BA297" s="91">
        <v>0</v>
      </c>
      <c r="BB297" s="92"/>
      <c r="BD297" s="93">
        <f t="shared" si="151"/>
        <v>0</v>
      </c>
      <c r="BE297" s="91">
        <v>0</v>
      </c>
      <c r="BF297" s="91">
        <v>0</v>
      </c>
      <c r="BG297" s="91">
        <v>0</v>
      </c>
      <c r="BH297" s="91">
        <v>0</v>
      </c>
      <c r="BI297" s="91">
        <v>0</v>
      </c>
      <c r="BJ297" s="92"/>
      <c r="BL297" s="93">
        <f t="shared" si="152"/>
        <v>0</v>
      </c>
      <c r="BM297" s="91">
        <v>0</v>
      </c>
      <c r="BN297" s="91">
        <v>0</v>
      </c>
      <c r="BO297" s="91">
        <v>0</v>
      </c>
      <c r="BP297" s="91">
        <v>0</v>
      </c>
      <c r="BQ297" s="91">
        <v>0</v>
      </c>
      <c r="BR297" s="92"/>
      <c r="BT297" s="93">
        <f t="shared" si="153"/>
        <v>0.125</v>
      </c>
      <c r="BU297" s="91">
        <v>0.5</v>
      </c>
      <c r="BV297" s="91">
        <v>0</v>
      </c>
      <c r="BW297" s="91">
        <v>0</v>
      </c>
      <c r="BX297" s="91">
        <v>0</v>
      </c>
      <c r="BZ297" s="92"/>
      <c r="CB297" s="93">
        <f t="shared" si="154"/>
        <v>0</v>
      </c>
      <c r="CC297" s="91">
        <v>0</v>
      </c>
      <c r="CD297" s="91">
        <v>0</v>
      </c>
      <c r="CE297" s="91">
        <v>0</v>
      </c>
      <c r="CF297" s="91">
        <v>0</v>
      </c>
      <c r="CG297" s="91">
        <v>0</v>
      </c>
      <c r="CJ297" s="93">
        <f t="shared" si="155"/>
        <v>0</v>
      </c>
      <c r="CL297" s="91">
        <v>0</v>
      </c>
      <c r="CM297" s="91">
        <v>0</v>
      </c>
      <c r="CN297" s="91">
        <v>0</v>
      </c>
      <c r="CO297" s="91">
        <v>0</v>
      </c>
      <c r="CR297" s="93">
        <f t="shared" si="156"/>
        <v>0</v>
      </c>
      <c r="CS297" s="91">
        <v>0</v>
      </c>
      <c r="CT297" s="91">
        <v>0</v>
      </c>
      <c r="CU297" s="91">
        <v>0</v>
      </c>
      <c r="CV297" s="91">
        <v>0</v>
      </c>
      <c r="CW297" s="91">
        <v>0</v>
      </c>
      <c r="CZ297" s="93">
        <f t="shared" si="157"/>
        <v>0</v>
      </c>
      <c r="DA297" s="91">
        <v>0</v>
      </c>
      <c r="DB297" s="91">
        <v>0</v>
      </c>
      <c r="DC297" s="91">
        <v>0</v>
      </c>
      <c r="DD297" s="91">
        <v>0</v>
      </c>
      <c r="DE297" s="91">
        <v>0</v>
      </c>
      <c r="DH297" s="93">
        <f t="shared" si="158"/>
        <v>0</v>
      </c>
      <c r="DI297" s="91">
        <v>0</v>
      </c>
      <c r="DJ297" s="91">
        <v>0</v>
      </c>
      <c r="DK297" s="91">
        <v>0</v>
      </c>
      <c r="DL297" s="91">
        <v>0</v>
      </c>
      <c r="DM297" s="91">
        <v>0</v>
      </c>
    </row>
    <row r="298" spans="3:117">
      <c r="C298" s="92">
        <f t="shared" si="159"/>
        <v>45954</v>
      </c>
      <c r="D298" s="93">
        <f t="shared" si="128"/>
        <v>4.375</v>
      </c>
      <c r="E298" s="93">
        <f t="shared" si="129"/>
        <v>4.375</v>
      </c>
      <c r="F298" s="93" t="str">
        <f t="shared" si="129"/>
        <v/>
      </c>
      <c r="G298" s="93" t="str">
        <f t="shared" si="129"/>
        <v/>
      </c>
      <c r="H298" s="93" t="str">
        <f t="shared" si="129"/>
        <v/>
      </c>
      <c r="I298" s="93" t="str">
        <f t="shared" si="129"/>
        <v/>
      </c>
      <c r="J298" s="93" t="str">
        <f t="shared" si="129"/>
        <v/>
      </c>
      <c r="K298" s="93" t="str">
        <f t="shared" si="129"/>
        <v/>
      </c>
      <c r="L298" s="93" t="str">
        <f t="shared" si="130"/>
        <v/>
      </c>
      <c r="M298" s="93">
        <f t="shared" si="131"/>
        <v>1</v>
      </c>
      <c r="N298" s="93" t="str">
        <f t="shared" si="132"/>
        <v/>
      </c>
      <c r="O298" s="93" t="str">
        <f t="shared" si="133"/>
        <v/>
      </c>
      <c r="P298" s="93" t="str">
        <f t="shared" si="134"/>
        <v/>
      </c>
      <c r="Q298" s="93" t="str">
        <f t="shared" si="135"/>
        <v/>
      </c>
      <c r="R298" s="93" t="str">
        <f t="shared" si="136"/>
        <v/>
      </c>
      <c r="S298" s="93">
        <f t="shared" si="137"/>
        <v>1</v>
      </c>
      <c r="T298" s="91">
        <f t="shared" si="138"/>
        <v>0</v>
      </c>
      <c r="AB298" s="93">
        <f t="shared" si="139"/>
        <v>4.5999999999999996</v>
      </c>
      <c r="AC298" s="93">
        <f t="shared" si="140"/>
        <v>9.1999999999999993</v>
      </c>
      <c r="AD298" s="93">
        <f t="shared" si="141"/>
        <v>11.6</v>
      </c>
      <c r="AE298" s="93">
        <f t="shared" si="142"/>
        <v>9.6999999999999993</v>
      </c>
      <c r="AF298" s="93">
        <f t="shared" si="143"/>
        <v>17.125</v>
      </c>
      <c r="AG298" s="93">
        <f t="shared" si="144"/>
        <v>16.899999999999999</v>
      </c>
      <c r="AH298" s="93">
        <f t="shared" si="145"/>
        <v>4.375</v>
      </c>
      <c r="AI298" s="93">
        <f t="shared" si="146"/>
        <v>16.7</v>
      </c>
      <c r="AJ298" s="93">
        <f t="shared" si="147"/>
        <v>8.4</v>
      </c>
      <c r="AK298" s="93">
        <f t="shared" si="148"/>
        <v>10.5</v>
      </c>
      <c r="AN298" s="93">
        <f t="shared" si="149"/>
        <v>4.5999999999999996</v>
      </c>
      <c r="AO298" s="91">
        <v>11.5</v>
      </c>
      <c r="AP298" s="91">
        <v>0</v>
      </c>
      <c r="AQ298" s="91">
        <v>2</v>
      </c>
      <c r="AR298" s="91">
        <v>0</v>
      </c>
      <c r="AS298" s="91">
        <v>9.5</v>
      </c>
      <c r="AT298" s="92"/>
      <c r="AV298" s="93">
        <f t="shared" si="150"/>
        <v>9.1999999999999993</v>
      </c>
      <c r="AW298" s="91">
        <v>30.5</v>
      </c>
      <c r="AX298" s="91">
        <v>0</v>
      </c>
      <c r="AY298" s="91">
        <v>0</v>
      </c>
      <c r="AZ298" s="91">
        <v>0</v>
      </c>
      <c r="BA298" s="91">
        <v>15.5</v>
      </c>
      <c r="BB298" s="92"/>
      <c r="BD298" s="93">
        <f t="shared" si="151"/>
        <v>11.6</v>
      </c>
      <c r="BE298" s="91">
        <v>39.5</v>
      </c>
      <c r="BF298" s="91">
        <v>0</v>
      </c>
      <c r="BG298" s="91">
        <v>0.5</v>
      </c>
      <c r="BH298" s="91">
        <v>0</v>
      </c>
      <c r="BI298" s="91">
        <v>18</v>
      </c>
      <c r="BJ298" s="92"/>
      <c r="BL298" s="93">
        <f t="shared" si="152"/>
        <v>9.6999999999999993</v>
      </c>
      <c r="BM298" s="91">
        <v>33.5</v>
      </c>
      <c r="BN298" s="91">
        <v>0</v>
      </c>
      <c r="BO298" s="91">
        <v>0.5</v>
      </c>
      <c r="BP298" s="91">
        <v>0</v>
      </c>
      <c r="BQ298" s="91">
        <v>14.5</v>
      </c>
      <c r="BR298" s="92"/>
      <c r="BT298" s="93">
        <f t="shared" si="153"/>
        <v>17.125</v>
      </c>
      <c r="BU298" s="91">
        <v>61.5</v>
      </c>
      <c r="BV298" s="91">
        <v>0</v>
      </c>
      <c r="BW298" s="91">
        <v>7</v>
      </c>
      <c r="BX298" s="91">
        <v>0</v>
      </c>
      <c r="BZ298" s="92"/>
      <c r="CB298" s="93">
        <f t="shared" si="154"/>
        <v>16.899999999999999</v>
      </c>
      <c r="CC298" s="91">
        <v>52.5</v>
      </c>
      <c r="CD298" s="91">
        <v>0</v>
      </c>
      <c r="CE298" s="91">
        <v>2</v>
      </c>
      <c r="CF298" s="91">
        <v>0</v>
      </c>
      <c r="CG298" s="91">
        <v>30</v>
      </c>
      <c r="CJ298" s="93">
        <f t="shared" si="155"/>
        <v>4.375</v>
      </c>
      <c r="CL298" s="91">
        <v>0</v>
      </c>
      <c r="CM298" s="91">
        <v>2.5</v>
      </c>
      <c r="CN298" s="91">
        <v>0</v>
      </c>
      <c r="CO298" s="91">
        <v>15</v>
      </c>
      <c r="CR298" s="93">
        <f t="shared" si="156"/>
        <v>16.7</v>
      </c>
      <c r="CS298" s="91">
        <v>57</v>
      </c>
      <c r="CT298" s="91">
        <v>0</v>
      </c>
      <c r="CU298" s="91">
        <v>17</v>
      </c>
      <c r="CV298" s="91">
        <v>0</v>
      </c>
      <c r="CW298" s="91">
        <v>9.5</v>
      </c>
      <c r="CZ298" s="93">
        <f t="shared" si="157"/>
        <v>8.4</v>
      </c>
      <c r="DA298" s="91">
        <v>21.5</v>
      </c>
      <c r="DB298" s="91">
        <v>0</v>
      </c>
      <c r="DC298" s="91">
        <v>5.5</v>
      </c>
      <c r="DD298" s="91">
        <v>0</v>
      </c>
      <c r="DE298" s="91">
        <v>15</v>
      </c>
      <c r="DH298" s="93">
        <f t="shared" si="158"/>
        <v>10.5</v>
      </c>
      <c r="DI298" s="91">
        <v>30.5</v>
      </c>
      <c r="DJ298" s="91">
        <v>0</v>
      </c>
      <c r="DK298" s="91">
        <v>1.5</v>
      </c>
      <c r="DL298" s="91">
        <v>0</v>
      </c>
      <c r="DM298" s="91">
        <v>20.5</v>
      </c>
    </row>
    <row r="299" spans="3:117">
      <c r="C299" s="92">
        <f t="shared" si="159"/>
        <v>45955</v>
      </c>
      <c r="D299" s="93">
        <f t="shared" si="128"/>
        <v>2.625</v>
      </c>
      <c r="E299" s="93">
        <f t="shared" si="129"/>
        <v>2.625</v>
      </c>
      <c r="F299" s="93" t="str">
        <f t="shared" si="129"/>
        <v/>
      </c>
      <c r="G299" s="93" t="str">
        <f t="shared" si="129"/>
        <v/>
      </c>
      <c r="H299" s="93" t="str">
        <f t="shared" si="129"/>
        <v/>
      </c>
      <c r="I299" s="93" t="str">
        <f t="shared" si="129"/>
        <v/>
      </c>
      <c r="J299" s="93" t="str">
        <f t="shared" si="129"/>
        <v/>
      </c>
      <c r="K299" s="93" t="str">
        <f t="shared" si="129"/>
        <v/>
      </c>
      <c r="L299" s="93" t="str">
        <f t="shared" si="130"/>
        <v/>
      </c>
      <c r="M299" s="93">
        <f t="shared" si="131"/>
        <v>1</v>
      </c>
      <c r="N299" s="93" t="str">
        <f t="shared" si="132"/>
        <v/>
      </c>
      <c r="O299" s="93" t="str">
        <f t="shared" si="133"/>
        <v/>
      </c>
      <c r="P299" s="93" t="str">
        <f t="shared" si="134"/>
        <v/>
      </c>
      <c r="Q299" s="93" t="str">
        <f t="shared" si="135"/>
        <v/>
      </c>
      <c r="R299" s="93" t="str">
        <f t="shared" si="136"/>
        <v/>
      </c>
      <c r="S299" s="93">
        <f t="shared" si="137"/>
        <v>1</v>
      </c>
      <c r="T299" s="91">
        <f t="shared" si="138"/>
        <v>0</v>
      </c>
      <c r="AB299" s="93">
        <f t="shared" si="139"/>
        <v>1.1000000000000001</v>
      </c>
      <c r="AC299" s="93">
        <f t="shared" si="140"/>
        <v>1.3</v>
      </c>
      <c r="AD299" s="93">
        <f t="shared" si="141"/>
        <v>0.9</v>
      </c>
      <c r="AE299" s="93">
        <f t="shared" si="142"/>
        <v>0.8</v>
      </c>
      <c r="AF299" s="93">
        <f t="shared" si="143"/>
        <v>1.75</v>
      </c>
      <c r="AG299" s="93">
        <f t="shared" si="144"/>
        <v>1.5</v>
      </c>
      <c r="AH299" s="93">
        <f t="shared" si="145"/>
        <v>2.625</v>
      </c>
      <c r="AI299" s="93">
        <f t="shared" si="146"/>
        <v>2.7</v>
      </c>
      <c r="AJ299" s="93">
        <f t="shared" si="147"/>
        <v>1.3</v>
      </c>
      <c r="AK299" s="93">
        <f t="shared" si="148"/>
        <v>0.5</v>
      </c>
      <c r="AN299" s="93">
        <f t="shared" si="149"/>
        <v>1.1000000000000001</v>
      </c>
      <c r="AO299" s="91">
        <v>0</v>
      </c>
      <c r="AP299" s="91">
        <v>0</v>
      </c>
      <c r="AQ299" s="91">
        <v>0.5</v>
      </c>
      <c r="AR299" s="91">
        <v>5</v>
      </c>
      <c r="AS299" s="91">
        <v>0</v>
      </c>
      <c r="AT299" s="92"/>
      <c r="AV299" s="93">
        <f t="shared" si="150"/>
        <v>1.3</v>
      </c>
      <c r="AW299" s="91">
        <v>0</v>
      </c>
      <c r="AX299" s="91">
        <v>0</v>
      </c>
      <c r="AY299" s="91">
        <v>2</v>
      </c>
      <c r="AZ299" s="91">
        <v>4.5</v>
      </c>
      <c r="BA299" s="91">
        <v>0</v>
      </c>
      <c r="BB299" s="92"/>
      <c r="BD299" s="93">
        <f t="shared" si="151"/>
        <v>0.9</v>
      </c>
      <c r="BE299" s="91">
        <v>0</v>
      </c>
      <c r="BF299" s="91">
        <v>0</v>
      </c>
      <c r="BG299" s="91">
        <v>0.5</v>
      </c>
      <c r="BH299" s="91">
        <v>4</v>
      </c>
      <c r="BI299" s="91">
        <v>0</v>
      </c>
      <c r="BJ299" s="92"/>
      <c r="BL299" s="93">
        <f t="shared" si="152"/>
        <v>0.8</v>
      </c>
      <c r="BM299" s="91">
        <v>0</v>
      </c>
      <c r="BN299" s="91">
        <v>0</v>
      </c>
      <c r="BO299" s="91">
        <v>0</v>
      </c>
      <c r="BP299" s="91">
        <v>4</v>
      </c>
      <c r="BQ299" s="91">
        <v>0</v>
      </c>
      <c r="BR299" s="92"/>
      <c r="BT299" s="93">
        <f t="shared" si="153"/>
        <v>1.75</v>
      </c>
      <c r="BU299" s="91">
        <v>0</v>
      </c>
      <c r="BV299" s="91">
        <v>0</v>
      </c>
      <c r="BW299" s="91">
        <v>1.5</v>
      </c>
      <c r="BX299" s="91">
        <v>5.5</v>
      </c>
      <c r="BZ299" s="92"/>
      <c r="CB299" s="93">
        <f t="shared" si="154"/>
        <v>1.5</v>
      </c>
      <c r="CC299" s="91">
        <v>0</v>
      </c>
      <c r="CD299" s="91">
        <v>0</v>
      </c>
      <c r="CE299" s="91">
        <v>1</v>
      </c>
      <c r="CF299" s="91">
        <v>6.5</v>
      </c>
      <c r="CG299" s="91">
        <v>0</v>
      </c>
      <c r="CJ299" s="93">
        <f t="shared" si="155"/>
        <v>2.625</v>
      </c>
      <c r="CL299" s="91">
        <v>0</v>
      </c>
      <c r="CM299" s="91">
        <v>0.5</v>
      </c>
      <c r="CN299" s="91">
        <v>10</v>
      </c>
      <c r="CO299" s="91">
        <v>0</v>
      </c>
      <c r="CR299" s="93">
        <f t="shared" si="156"/>
        <v>2.7</v>
      </c>
      <c r="CS299" s="91">
        <v>0</v>
      </c>
      <c r="CT299" s="91">
        <v>0</v>
      </c>
      <c r="CU299" s="91">
        <v>5.5</v>
      </c>
      <c r="CV299" s="91">
        <v>8</v>
      </c>
      <c r="CW299" s="91">
        <v>0</v>
      </c>
      <c r="CZ299" s="93">
        <f t="shared" si="157"/>
        <v>1.3</v>
      </c>
      <c r="DA299" s="91">
        <v>0</v>
      </c>
      <c r="DB299" s="91">
        <v>0</v>
      </c>
      <c r="DC299" s="91">
        <v>2</v>
      </c>
      <c r="DD299" s="91">
        <v>4.5</v>
      </c>
      <c r="DE299" s="91">
        <v>0</v>
      </c>
      <c r="DH299" s="93">
        <f t="shared" si="158"/>
        <v>0.5</v>
      </c>
      <c r="DI299" s="91">
        <v>0</v>
      </c>
      <c r="DJ299" s="91">
        <v>0</v>
      </c>
      <c r="DK299" s="91">
        <v>0</v>
      </c>
      <c r="DL299" s="91">
        <v>2.5</v>
      </c>
      <c r="DM299" s="91">
        <v>0</v>
      </c>
    </row>
    <row r="300" spans="3:117">
      <c r="C300" s="92">
        <f t="shared" si="159"/>
        <v>45956</v>
      </c>
      <c r="D300" s="93">
        <f t="shared" si="128"/>
        <v>0.25</v>
      </c>
      <c r="E300" s="93">
        <f t="shared" si="129"/>
        <v>0.25</v>
      </c>
      <c r="F300" s="93" t="str">
        <f t="shared" si="129"/>
        <v/>
      </c>
      <c r="G300" s="93" t="str">
        <f t="shared" si="129"/>
        <v/>
      </c>
      <c r="H300" s="93" t="str">
        <f t="shared" si="129"/>
        <v/>
      </c>
      <c r="I300" s="93" t="str">
        <f t="shared" si="129"/>
        <v/>
      </c>
      <c r="J300" s="93" t="str">
        <f t="shared" si="129"/>
        <v/>
      </c>
      <c r="K300" s="93" t="str">
        <f t="shared" si="129"/>
        <v/>
      </c>
      <c r="L300" s="93" t="str">
        <f t="shared" si="130"/>
        <v/>
      </c>
      <c r="M300" s="93">
        <f t="shared" si="131"/>
        <v>1</v>
      </c>
      <c r="N300" s="93" t="str">
        <f t="shared" si="132"/>
        <v/>
      </c>
      <c r="O300" s="93" t="str">
        <f t="shared" si="133"/>
        <v/>
      </c>
      <c r="P300" s="93" t="str">
        <f t="shared" si="134"/>
        <v/>
      </c>
      <c r="Q300" s="93" t="str">
        <f t="shared" si="135"/>
        <v/>
      </c>
      <c r="R300" s="93" t="str">
        <f t="shared" si="136"/>
        <v/>
      </c>
      <c r="S300" s="93">
        <f t="shared" si="137"/>
        <v>1</v>
      </c>
      <c r="T300" s="91">
        <f t="shared" si="138"/>
        <v>0</v>
      </c>
      <c r="AB300" s="93">
        <f t="shared" si="139"/>
        <v>0.5</v>
      </c>
      <c r="AC300" s="93">
        <f t="shared" si="140"/>
        <v>0.3</v>
      </c>
      <c r="AD300" s="93">
        <f t="shared" si="141"/>
        <v>0.1</v>
      </c>
      <c r="AE300" s="93">
        <f t="shared" si="142"/>
        <v>0.7</v>
      </c>
      <c r="AF300" s="93">
        <f t="shared" si="143"/>
        <v>2.25</v>
      </c>
      <c r="AG300" s="93">
        <f t="shared" si="144"/>
        <v>1.6</v>
      </c>
      <c r="AH300" s="93">
        <f t="shared" si="145"/>
        <v>0.25</v>
      </c>
      <c r="AI300" s="93">
        <f t="shared" si="146"/>
        <v>0</v>
      </c>
      <c r="AJ300" s="93">
        <f t="shared" si="147"/>
        <v>0.7</v>
      </c>
      <c r="AK300" s="93">
        <f t="shared" si="148"/>
        <v>2.1</v>
      </c>
      <c r="AN300" s="93">
        <f t="shared" si="149"/>
        <v>0.5</v>
      </c>
      <c r="AO300" s="91">
        <v>0</v>
      </c>
      <c r="AP300" s="91">
        <v>0</v>
      </c>
      <c r="AQ300" s="91">
        <v>0</v>
      </c>
      <c r="AR300" s="91">
        <v>2.5</v>
      </c>
      <c r="AS300" s="91">
        <v>0</v>
      </c>
      <c r="AT300" s="92"/>
      <c r="AV300" s="93">
        <f t="shared" si="150"/>
        <v>0.3</v>
      </c>
      <c r="AW300" s="91">
        <v>0</v>
      </c>
      <c r="AX300" s="91">
        <v>0</v>
      </c>
      <c r="AY300" s="91">
        <v>0</v>
      </c>
      <c r="AZ300" s="91">
        <v>1.5</v>
      </c>
      <c r="BA300" s="91">
        <v>0</v>
      </c>
      <c r="BB300" s="92"/>
      <c r="BD300" s="93">
        <f t="shared" si="151"/>
        <v>0.1</v>
      </c>
      <c r="BE300" s="91">
        <v>0</v>
      </c>
      <c r="BF300" s="91">
        <v>0</v>
      </c>
      <c r="BG300" s="91">
        <v>0</v>
      </c>
      <c r="BH300" s="91">
        <v>0.5</v>
      </c>
      <c r="BI300" s="91">
        <v>0</v>
      </c>
      <c r="BJ300" s="92"/>
      <c r="BL300" s="93">
        <f t="shared" si="152"/>
        <v>0.7</v>
      </c>
      <c r="BM300" s="91">
        <v>0</v>
      </c>
      <c r="BN300" s="91">
        <v>0</v>
      </c>
      <c r="BO300" s="91">
        <v>0</v>
      </c>
      <c r="BP300" s="91">
        <v>3.5</v>
      </c>
      <c r="BQ300" s="91">
        <v>0</v>
      </c>
      <c r="BR300" s="92"/>
      <c r="BT300" s="93">
        <f t="shared" si="153"/>
        <v>2.25</v>
      </c>
      <c r="BU300" s="91">
        <v>1</v>
      </c>
      <c r="BV300" s="91">
        <v>0</v>
      </c>
      <c r="BW300" s="91">
        <v>0</v>
      </c>
      <c r="BX300" s="91">
        <v>8</v>
      </c>
      <c r="BZ300" s="92"/>
      <c r="CB300" s="93">
        <f t="shared" si="154"/>
        <v>1.6</v>
      </c>
      <c r="CC300" s="91">
        <v>0.5</v>
      </c>
      <c r="CD300" s="91">
        <v>0</v>
      </c>
      <c r="CE300" s="91">
        <v>0</v>
      </c>
      <c r="CF300" s="91">
        <v>7.5</v>
      </c>
      <c r="CG300" s="91">
        <v>0</v>
      </c>
      <c r="CJ300" s="93">
        <f t="shared" si="155"/>
        <v>0.25</v>
      </c>
      <c r="CL300" s="91">
        <v>0</v>
      </c>
      <c r="CM300" s="91">
        <v>0</v>
      </c>
      <c r="CN300" s="91">
        <v>1</v>
      </c>
      <c r="CO300" s="91">
        <v>0</v>
      </c>
      <c r="CR300" s="93">
        <f t="shared" si="156"/>
        <v>0</v>
      </c>
      <c r="CS300" s="91">
        <v>0</v>
      </c>
      <c r="CT300" s="91">
        <v>0</v>
      </c>
      <c r="CU300" s="91">
        <v>0</v>
      </c>
      <c r="CV300" s="91">
        <v>0</v>
      </c>
      <c r="CW300" s="91">
        <v>0</v>
      </c>
      <c r="CZ300" s="93">
        <f t="shared" si="157"/>
        <v>0.7</v>
      </c>
      <c r="DA300" s="91">
        <v>0</v>
      </c>
      <c r="DB300" s="91">
        <v>0</v>
      </c>
      <c r="DC300" s="91">
        <v>0</v>
      </c>
      <c r="DD300" s="91">
        <v>3.5</v>
      </c>
      <c r="DE300" s="91">
        <v>0</v>
      </c>
      <c r="DH300" s="93">
        <f t="shared" si="158"/>
        <v>2.1</v>
      </c>
      <c r="DI300" s="91">
        <v>0</v>
      </c>
      <c r="DJ300" s="91">
        <v>0</v>
      </c>
      <c r="DK300" s="91">
        <v>0</v>
      </c>
      <c r="DL300" s="91">
        <v>10.5</v>
      </c>
      <c r="DM300" s="91">
        <v>0</v>
      </c>
    </row>
    <row r="301" spans="3:117">
      <c r="C301" s="92">
        <f t="shared" si="159"/>
        <v>45957</v>
      </c>
      <c r="D301" s="93">
        <f t="shared" si="128"/>
        <v>0</v>
      </c>
      <c r="E301" s="93" t="str">
        <f t="shared" si="129"/>
        <v/>
      </c>
      <c r="F301" s="93" t="str">
        <f t="shared" si="129"/>
        <v/>
      </c>
      <c r="G301" s="93" t="str">
        <f t="shared" si="129"/>
        <v/>
      </c>
      <c r="H301" s="93" t="str">
        <f t="shared" si="129"/>
        <v/>
      </c>
      <c r="I301" s="93" t="str">
        <f t="shared" si="129"/>
        <v/>
      </c>
      <c r="J301" s="93" t="str">
        <f t="shared" si="129"/>
        <v/>
      </c>
      <c r="K301" s="93" t="str">
        <f t="shared" si="129"/>
        <v/>
      </c>
      <c r="L301" s="93">
        <f t="shared" si="130"/>
        <v>0</v>
      </c>
      <c r="M301" s="93" t="str">
        <f t="shared" si="131"/>
        <v/>
      </c>
      <c r="N301" s="93" t="str">
        <f t="shared" si="132"/>
        <v/>
      </c>
      <c r="O301" s="93" t="str">
        <f t="shared" si="133"/>
        <v/>
      </c>
      <c r="P301" s="93" t="str">
        <f t="shared" si="134"/>
        <v/>
      </c>
      <c r="Q301" s="93" t="str">
        <f t="shared" si="135"/>
        <v/>
      </c>
      <c r="R301" s="93" t="str">
        <f t="shared" si="136"/>
        <v/>
      </c>
      <c r="S301" s="93">
        <f t="shared" si="137"/>
        <v>0</v>
      </c>
      <c r="T301" s="91">
        <f t="shared" si="138"/>
        <v>0</v>
      </c>
      <c r="AB301" s="93">
        <f t="shared" si="139"/>
        <v>0</v>
      </c>
      <c r="AC301" s="93">
        <f t="shared" si="140"/>
        <v>0.1</v>
      </c>
      <c r="AD301" s="93">
        <f t="shared" si="141"/>
        <v>0</v>
      </c>
      <c r="AE301" s="93">
        <f t="shared" si="142"/>
        <v>0</v>
      </c>
      <c r="AF301" s="93">
        <f t="shared" si="143"/>
        <v>0</v>
      </c>
      <c r="AG301" s="93">
        <f t="shared" si="144"/>
        <v>0</v>
      </c>
      <c r="AH301" s="93">
        <f t="shared" si="145"/>
        <v>0</v>
      </c>
      <c r="AI301" s="93">
        <f t="shared" si="146"/>
        <v>0</v>
      </c>
      <c r="AJ301" s="93">
        <f t="shared" si="147"/>
        <v>0</v>
      </c>
      <c r="AK301" s="93">
        <f t="shared" si="148"/>
        <v>0</v>
      </c>
      <c r="AN301" s="93">
        <f t="shared" si="149"/>
        <v>0</v>
      </c>
      <c r="AO301" s="91">
        <v>0</v>
      </c>
      <c r="AP301" s="91">
        <v>0</v>
      </c>
      <c r="AQ301" s="91">
        <v>0</v>
      </c>
      <c r="AR301" s="91">
        <v>0</v>
      </c>
      <c r="AS301" s="91">
        <v>0</v>
      </c>
      <c r="AT301" s="92"/>
      <c r="AV301" s="93">
        <f t="shared" si="150"/>
        <v>0.1</v>
      </c>
      <c r="AW301" s="91">
        <v>0</v>
      </c>
      <c r="AX301" s="91">
        <v>0</v>
      </c>
      <c r="AY301" s="91">
        <v>0</v>
      </c>
      <c r="AZ301" s="91">
        <v>0.5</v>
      </c>
      <c r="BA301" s="91">
        <v>0</v>
      </c>
      <c r="BB301" s="92"/>
      <c r="BD301" s="93">
        <f t="shared" si="151"/>
        <v>0</v>
      </c>
      <c r="BE301" s="91">
        <v>0</v>
      </c>
      <c r="BF301" s="91">
        <v>0</v>
      </c>
      <c r="BG301" s="91">
        <v>0</v>
      </c>
      <c r="BH301" s="91">
        <v>0</v>
      </c>
      <c r="BI301" s="91">
        <v>0</v>
      </c>
      <c r="BJ301" s="92"/>
      <c r="BL301" s="93">
        <f t="shared" si="152"/>
        <v>0</v>
      </c>
      <c r="BM301" s="91">
        <v>0</v>
      </c>
      <c r="BN301" s="91">
        <v>0</v>
      </c>
      <c r="BO301" s="91">
        <v>0</v>
      </c>
      <c r="BP301" s="91">
        <v>0</v>
      </c>
      <c r="BQ301" s="91">
        <v>0</v>
      </c>
      <c r="BR301" s="92"/>
      <c r="BT301" s="93">
        <f t="shared" si="153"/>
        <v>0</v>
      </c>
      <c r="BU301" s="91">
        <v>0</v>
      </c>
      <c r="BV301" s="91">
        <v>0</v>
      </c>
      <c r="BW301" s="91">
        <v>0</v>
      </c>
      <c r="BX301" s="91">
        <v>0</v>
      </c>
      <c r="BZ301" s="92"/>
      <c r="CB301" s="93">
        <f t="shared" si="154"/>
        <v>0</v>
      </c>
      <c r="CC301" s="91">
        <v>0</v>
      </c>
      <c r="CD301" s="91">
        <v>0</v>
      </c>
      <c r="CE301" s="91">
        <v>0</v>
      </c>
      <c r="CF301" s="91">
        <v>0</v>
      </c>
      <c r="CG301" s="91">
        <v>0</v>
      </c>
      <c r="CJ301" s="93">
        <f t="shared" si="155"/>
        <v>0</v>
      </c>
      <c r="CL301" s="91">
        <v>0</v>
      </c>
      <c r="CM301" s="91">
        <v>0</v>
      </c>
      <c r="CN301" s="91">
        <v>0</v>
      </c>
      <c r="CO301" s="91">
        <v>0</v>
      </c>
      <c r="CR301" s="93">
        <f t="shared" si="156"/>
        <v>0</v>
      </c>
      <c r="CS301" s="91">
        <v>0</v>
      </c>
      <c r="CT301" s="91">
        <v>0</v>
      </c>
      <c r="CU301" s="91">
        <v>0</v>
      </c>
      <c r="CV301" s="91">
        <v>0</v>
      </c>
      <c r="CW301" s="91">
        <v>0</v>
      </c>
      <c r="CZ301" s="93">
        <f t="shared" si="157"/>
        <v>0</v>
      </c>
      <c r="DA301" s="91">
        <v>0</v>
      </c>
      <c r="DB301" s="91">
        <v>0</v>
      </c>
      <c r="DC301" s="91">
        <v>0</v>
      </c>
      <c r="DD301" s="91">
        <v>0</v>
      </c>
      <c r="DE301" s="91">
        <v>0</v>
      </c>
      <c r="DH301" s="93">
        <f t="shared" si="158"/>
        <v>0</v>
      </c>
      <c r="DI301" s="91">
        <v>0</v>
      </c>
      <c r="DJ301" s="91">
        <v>0</v>
      </c>
      <c r="DK301" s="91">
        <v>0</v>
      </c>
      <c r="DL301" s="91">
        <v>0</v>
      </c>
      <c r="DM301" s="91">
        <v>0</v>
      </c>
    </row>
    <row r="302" spans="3:117">
      <c r="C302" s="92">
        <f t="shared" si="159"/>
        <v>45958</v>
      </c>
      <c r="D302" s="93">
        <f t="shared" si="128"/>
        <v>0</v>
      </c>
      <c r="E302" s="93" t="str">
        <f t="shared" si="129"/>
        <v/>
      </c>
      <c r="F302" s="93" t="str">
        <f t="shared" si="129"/>
        <v/>
      </c>
      <c r="G302" s="93" t="str">
        <f t="shared" si="129"/>
        <v/>
      </c>
      <c r="H302" s="93" t="str">
        <f t="shared" si="129"/>
        <v/>
      </c>
      <c r="I302" s="93" t="str">
        <f t="shared" si="129"/>
        <v/>
      </c>
      <c r="J302" s="93" t="str">
        <f t="shared" si="129"/>
        <v/>
      </c>
      <c r="K302" s="93" t="str">
        <f t="shared" si="129"/>
        <v/>
      </c>
      <c r="L302" s="93">
        <f t="shared" si="130"/>
        <v>0</v>
      </c>
      <c r="M302" s="93" t="str">
        <f t="shared" si="131"/>
        <v/>
      </c>
      <c r="N302" s="93" t="str">
        <f t="shared" si="132"/>
        <v/>
      </c>
      <c r="O302" s="93" t="str">
        <f t="shared" si="133"/>
        <v/>
      </c>
      <c r="P302" s="93" t="str">
        <f t="shared" si="134"/>
        <v/>
      </c>
      <c r="Q302" s="93" t="str">
        <f t="shared" si="135"/>
        <v/>
      </c>
      <c r="R302" s="93" t="str">
        <f t="shared" si="136"/>
        <v/>
      </c>
      <c r="S302" s="93">
        <f t="shared" si="137"/>
        <v>0</v>
      </c>
      <c r="T302" s="91">
        <f t="shared" si="138"/>
        <v>0</v>
      </c>
      <c r="AB302" s="93">
        <f t="shared" si="139"/>
        <v>1.1000000000000001</v>
      </c>
      <c r="AC302" s="93">
        <f t="shared" si="140"/>
        <v>0.1</v>
      </c>
      <c r="AD302" s="93">
        <f t="shared" si="141"/>
        <v>0.8</v>
      </c>
      <c r="AE302" s="93">
        <f t="shared" si="142"/>
        <v>0.1</v>
      </c>
      <c r="AF302" s="93">
        <f t="shared" si="143"/>
        <v>3.75</v>
      </c>
      <c r="AG302" s="93">
        <f t="shared" si="144"/>
        <v>1.1000000000000001</v>
      </c>
      <c r="AH302" s="93">
        <f t="shared" si="145"/>
        <v>0</v>
      </c>
      <c r="AI302" s="93">
        <f t="shared" si="146"/>
        <v>0</v>
      </c>
      <c r="AJ302" s="93">
        <f t="shared" si="147"/>
        <v>0.5</v>
      </c>
      <c r="AK302" s="93">
        <f t="shared" si="148"/>
        <v>0.1</v>
      </c>
      <c r="AN302" s="93">
        <f t="shared" si="149"/>
        <v>1.1000000000000001</v>
      </c>
      <c r="AO302" s="91">
        <v>2</v>
      </c>
      <c r="AP302" s="91">
        <v>0</v>
      </c>
      <c r="AQ302" s="91">
        <v>0</v>
      </c>
      <c r="AR302" s="91">
        <v>3.5</v>
      </c>
      <c r="AS302" s="91">
        <v>0</v>
      </c>
      <c r="AT302" s="92"/>
      <c r="AV302" s="93">
        <f t="shared" si="150"/>
        <v>0.1</v>
      </c>
      <c r="AW302" s="91">
        <v>0.5</v>
      </c>
      <c r="AX302" s="91">
        <v>0</v>
      </c>
      <c r="AY302" s="91">
        <v>0</v>
      </c>
      <c r="AZ302" s="91">
        <v>0</v>
      </c>
      <c r="BA302" s="91">
        <v>0</v>
      </c>
      <c r="BB302" s="92"/>
      <c r="BD302" s="93">
        <f t="shared" si="151"/>
        <v>0.8</v>
      </c>
      <c r="BE302" s="91">
        <v>0.5</v>
      </c>
      <c r="BF302" s="91">
        <v>0</v>
      </c>
      <c r="BG302" s="91">
        <v>0</v>
      </c>
      <c r="BH302" s="91">
        <v>0</v>
      </c>
      <c r="BI302" s="91">
        <v>3.5</v>
      </c>
      <c r="BJ302" s="92"/>
      <c r="BL302" s="93">
        <f t="shared" si="152"/>
        <v>0.1</v>
      </c>
      <c r="BM302" s="91">
        <v>0.5</v>
      </c>
      <c r="BN302" s="91">
        <v>0</v>
      </c>
      <c r="BO302" s="91">
        <v>0</v>
      </c>
      <c r="BP302" s="91">
        <v>0</v>
      </c>
      <c r="BQ302" s="91">
        <v>0</v>
      </c>
      <c r="BR302" s="92"/>
      <c r="BT302" s="93">
        <f t="shared" si="153"/>
        <v>3.75</v>
      </c>
      <c r="BU302" s="91">
        <v>5.5</v>
      </c>
      <c r="BV302" s="91">
        <v>9.5</v>
      </c>
      <c r="BW302" s="91">
        <v>0</v>
      </c>
      <c r="BX302" s="91">
        <v>0</v>
      </c>
      <c r="BZ302" s="92"/>
      <c r="CB302" s="93">
        <f t="shared" si="154"/>
        <v>1.1000000000000001</v>
      </c>
      <c r="CC302" s="91">
        <v>2.5</v>
      </c>
      <c r="CD302" s="91">
        <v>3</v>
      </c>
      <c r="CE302" s="91">
        <v>0</v>
      </c>
      <c r="CF302" s="91">
        <v>0</v>
      </c>
      <c r="CG302" s="91">
        <v>0</v>
      </c>
      <c r="CJ302" s="93">
        <f t="shared" si="155"/>
        <v>0</v>
      </c>
      <c r="CL302" s="91">
        <v>0</v>
      </c>
      <c r="CM302" s="91">
        <v>0</v>
      </c>
      <c r="CN302" s="91">
        <v>0</v>
      </c>
      <c r="CO302" s="91">
        <v>0</v>
      </c>
      <c r="CR302" s="93">
        <f t="shared" si="156"/>
        <v>0</v>
      </c>
      <c r="CS302" s="91">
        <v>0</v>
      </c>
      <c r="CT302" s="91">
        <v>0</v>
      </c>
      <c r="CU302" s="91">
        <v>0</v>
      </c>
      <c r="CV302" s="91">
        <v>0</v>
      </c>
      <c r="CW302" s="91">
        <v>0</v>
      </c>
      <c r="CZ302" s="93">
        <f t="shared" si="157"/>
        <v>0.5</v>
      </c>
      <c r="DA302" s="91">
        <v>2.5</v>
      </c>
      <c r="DB302" s="91">
        <v>0</v>
      </c>
      <c r="DC302" s="91">
        <v>0</v>
      </c>
      <c r="DD302" s="91">
        <v>0</v>
      </c>
      <c r="DE302" s="91">
        <v>0</v>
      </c>
      <c r="DH302" s="93">
        <f t="shared" si="158"/>
        <v>0.1</v>
      </c>
      <c r="DI302" s="91">
        <v>0.5</v>
      </c>
      <c r="DJ302" s="91">
        <v>0</v>
      </c>
      <c r="DK302" s="91">
        <v>0</v>
      </c>
      <c r="DL302" s="91">
        <v>0</v>
      </c>
      <c r="DM302" s="91">
        <v>0</v>
      </c>
    </row>
    <row r="303" spans="3:117">
      <c r="C303" s="92">
        <f t="shared" si="159"/>
        <v>45959</v>
      </c>
      <c r="D303" s="93">
        <f t="shared" si="128"/>
        <v>0.125</v>
      </c>
      <c r="E303" s="93">
        <f t="shared" si="129"/>
        <v>0.125</v>
      </c>
      <c r="F303" s="93" t="str">
        <f t="shared" si="129"/>
        <v/>
      </c>
      <c r="G303" s="93" t="str">
        <f t="shared" si="129"/>
        <v/>
      </c>
      <c r="H303" s="93" t="str">
        <f t="shared" si="129"/>
        <v/>
      </c>
      <c r="I303" s="93" t="str">
        <f t="shared" si="129"/>
        <v/>
      </c>
      <c r="J303" s="93" t="str">
        <f t="shared" si="129"/>
        <v/>
      </c>
      <c r="K303" s="93" t="str">
        <f t="shared" si="129"/>
        <v/>
      </c>
      <c r="L303" s="93" t="str">
        <f t="shared" si="130"/>
        <v/>
      </c>
      <c r="M303" s="93">
        <f t="shared" si="131"/>
        <v>1</v>
      </c>
      <c r="N303" s="93" t="str">
        <f t="shared" si="132"/>
        <v/>
      </c>
      <c r="O303" s="93" t="str">
        <f t="shared" si="133"/>
        <v/>
      </c>
      <c r="P303" s="93" t="str">
        <f t="shared" si="134"/>
        <v/>
      </c>
      <c r="Q303" s="93" t="str">
        <f t="shared" si="135"/>
        <v/>
      </c>
      <c r="R303" s="93" t="str">
        <f t="shared" si="136"/>
        <v/>
      </c>
      <c r="S303" s="93">
        <f t="shared" si="137"/>
        <v>1</v>
      </c>
      <c r="T303" s="91">
        <f t="shared" si="138"/>
        <v>0</v>
      </c>
      <c r="AB303" s="93">
        <f t="shared" si="139"/>
        <v>2.7</v>
      </c>
      <c r="AC303" s="93">
        <f t="shared" si="140"/>
        <v>4.5999999999999996</v>
      </c>
      <c r="AD303" s="93">
        <f t="shared" si="141"/>
        <v>2.9</v>
      </c>
      <c r="AE303" s="93">
        <f t="shared" si="142"/>
        <v>1.5</v>
      </c>
      <c r="AF303" s="93">
        <f t="shared" si="143"/>
        <v>4.75</v>
      </c>
      <c r="AG303" s="93">
        <f t="shared" si="144"/>
        <v>5.6</v>
      </c>
      <c r="AH303" s="93">
        <f t="shared" si="145"/>
        <v>0.125</v>
      </c>
      <c r="AI303" s="93">
        <f t="shared" si="146"/>
        <v>0.9</v>
      </c>
      <c r="AJ303" s="93">
        <f t="shared" si="147"/>
        <v>0.6</v>
      </c>
      <c r="AK303" s="93">
        <f t="shared" si="148"/>
        <v>3.2</v>
      </c>
      <c r="AN303" s="93">
        <f t="shared" si="149"/>
        <v>2.7</v>
      </c>
      <c r="AO303" s="91">
        <v>4.5</v>
      </c>
      <c r="AP303" s="91">
        <v>9</v>
      </c>
      <c r="AQ303" s="91">
        <v>0</v>
      </c>
      <c r="AR303" s="91">
        <v>0</v>
      </c>
      <c r="AS303" s="91">
        <v>0</v>
      </c>
      <c r="AT303" s="92"/>
      <c r="AV303" s="93">
        <f t="shared" si="150"/>
        <v>4.5999999999999996</v>
      </c>
      <c r="AW303" s="91">
        <v>11</v>
      </c>
      <c r="AX303" s="91">
        <v>12</v>
      </c>
      <c r="AY303" s="91">
        <v>0</v>
      </c>
      <c r="AZ303" s="91">
        <v>0</v>
      </c>
      <c r="BA303" s="91">
        <v>0</v>
      </c>
      <c r="BB303" s="92"/>
      <c r="BD303" s="93">
        <f t="shared" si="151"/>
        <v>2.9</v>
      </c>
      <c r="BE303" s="91">
        <v>7</v>
      </c>
      <c r="BF303" s="91">
        <v>7.5</v>
      </c>
      <c r="BG303" s="91">
        <v>0</v>
      </c>
      <c r="BH303" s="91">
        <v>0</v>
      </c>
      <c r="BI303" s="91">
        <v>0</v>
      </c>
      <c r="BJ303" s="92"/>
      <c r="BL303" s="93">
        <f t="shared" si="152"/>
        <v>1.5</v>
      </c>
      <c r="BM303" s="91">
        <v>6.5</v>
      </c>
      <c r="BN303" s="91">
        <v>1</v>
      </c>
      <c r="BO303" s="91">
        <v>0</v>
      </c>
      <c r="BP303" s="91">
        <v>0</v>
      </c>
      <c r="BQ303" s="91">
        <v>0</v>
      </c>
      <c r="BR303" s="92"/>
      <c r="BT303" s="93">
        <f t="shared" si="153"/>
        <v>4.75</v>
      </c>
      <c r="BU303" s="91">
        <v>18.5</v>
      </c>
      <c r="BV303" s="91">
        <v>0.5</v>
      </c>
      <c r="BW303" s="91">
        <v>0</v>
      </c>
      <c r="BX303" s="91">
        <v>0</v>
      </c>
      <c r="BZ303" s="92"/>
      <c r="CB303" s="93">
        <f t="shared" si="154"/>
        <v>5.6</v>
      </c>
      <c r="CC303" s="91">
        <v>19</v>
      </c>
      <c r="CD303" s="91">
        <v>9</v>
      </c>
      <c r="CE303" s="91">
        <v>0</v>
      </c>
      <c r="CF303" s="91">
        <v>0</v>
      </c>
      <c r="CG303" s="91">
        <v>0</v>
      </c>
      <c r="CJ303" s="93">
        <f t="shared" si="155"/>
        <v>0.125</v>
      </c>
      <c r="CL303" s="91">
        <v>0.5</v>
      </c>
      <c r="CM303" s="91">
        <v>0</v>
      </c>
      <c r="CN303" s="91">
        <v>0</v>
      </c>
      <c r="CO303" s="91">
        <v>0</v>
      </c>
      <c r="CR303" s="93">
        <f t="shared" si="156"/>
        <v>0.9</v>
      </c>
      <c r="CS303" s="91">
        <v>4.5</v>
      </c>
      <c r="CT303" s="91">
        <v>0</v>
      </c>
      <c r="CU303" s="91">
        <v>0</v>
      </c>
      <c r="CV303" s="91">
        <v>0</v>
      </c>
      <c r="CW303" s="91">
        <v>0</v>
      </c>
      <c r="CZ303" s="93">
        <f t="shared" si="157"/>
        <v>0.6</v>
      </c>
      <c r="DA303" s="91">
        <v>3</v>
      </c>
      <c r="DB303" s="91">
        <v>0</v>
      </c>
      <c r="DC303" s="91">
        <v>0</v>
      </c>
      <c r="DD303" s="91">
        <v>0</v>
      </c>
      <c r="DE303" s="91">
        <v>0</v>
      </c>
      <c r="DH303" s="93">
        <f t="shared" si="158"/>
        <v>3.2</v>
      </c>
      <c r="DI303" s="91">
        <v>16</v>
      </c>
      <c r="DJ303" s="91">
        <v>0</v>
      </c>
      <c r="DK303" s="91">
        <v>0</v>
      </c>
      <c r="DL303" s="91">
        <v>0</v>
      </c>
      <c r="DM303" s="91">
        <v>0</v>
      </c>
    </row>
    <row r="304" spans="3:117">
      <c r="C304" s="92">
        <f t="shared" si="159"/>
        <v>45960</v>
      </c>
      <c r="D304" s="93">
        <f t="shared" si="128"/>
        <v>0</v>
      </c>
      <c r="E304" s="93" t="str">
        <f t="shared" si="129"/>
        <v/>
      </c>
      <c r="F304" s="93" t="str">
        <f t="shared" si="129"/>
        <v/>
      </c>
      <c r="G304" s="93" t="str">
        <f t="shared" si="129"/>
        <v/>
      </c>
      <c r="H304" s="93" t="str">
        <f t="shared" si="129"/>
        <v/>
      </c>
      <c r="I304" s="93" t="str">
        <f t="shared" si="129"/>
        <v/>
      </c>
      <c r="J304" s="93" t="str">
        <f t="shared" si="129"/>
        <v/>
      </c>
      <c r="K304" s="93" t="str">
        <f t="shared" si="129"/>
        <v/>
      </c>
      <c r="L304" s="93">
        <f t="shared" si="130"/>
        <v>0</v>
      </c>
      <c r="M304" s="93" t="str">
        <f t="shared" si="131"/>
        <v/>
      </c>
      <c r="N304" s="93" t="str">
        <f t="shared" si="132"/>
        <v/>
      </c>
      <c r="O304" s="93" t="str">
        <f t="shared" si="133"/>
        <v/>
      </c>
      <c r="P304" s="93" t="str">
        <f t="shared" si="134"/>
        <v/>
      </c>
      <c r="Q304" s="93" t="str">
        <f t="shared" si="135"/>
        <v/>
      </c>
      <c r="R304" s="93" t="str">
        <f t="shared" si="136"/>
        <v/>
      </c>
      <c r="S304" s="93">
        <f t="shared" si="137"/>
        <v>0</v>
      </c>
      <c r="T304" s="91">
        <f t="shared" si="138"/>
        <v>0</v>
      </c>
      <c r="AB304" s="93">
        <f t="shared" si="139"/>
        <v>11.625</v>
      </c>
      <c r="AC304" s="93">
        <f t="shared" si="140"/>
        <v>9.1999999999999993</v>
      </c>
      <c r="AD304" s="93">
        <f t="shared" si="141"/>
        <v>8.6</v>
      </c>
      <c r="AE304" s="93">
        <f t="shared" si="142"/>
        <v>8.1</v>
      </c>
      <c r="AF304" s="93">
        <f t="shared" si="143"/>
        <v>19.375</v>
      </c>
      <c r="AG304" s="93">
        <f t="shared" si="144"/>
        <v>14.3</v>
      </c>
      <c r="AH304" s="93">
        <f t="shared" si="145"/>
        <v>0</v>
      </c>
      <c r="AI304" s="93">
        <f t="shared" si="146"/>
        <v>6.2</v>
      </c>
      <c r="AJ304" s="93">
        <f t="shared" si="147"/>
        <v>3.8</v>
      </c>
      <c r="AK304" s="93">
        <f t="shared" si="148"/>
        <v>5.9</v>
      </c>
      <c r="AN304" s="93">
        <f t="shared" si="149"/>
        <v>11.625</v>
      </c>
      <c r="AO304" s="91">
        <v>46.5</v>
      </c>
      <c r="AP304" s="91">
        <v>0</v>
      </c>
      <c r="AQ304" s="91">
        <v>0</v>
      </c>
      <c r="AS304" s="91">
        <v>0</v>
      </c>
      <c r="AT304" s="92"/>
      <c r="AV304" s="93">
        <f t="shared" si="150"/>
        <v>9.1999999999999993</v>
      </c>
      <c r="AW304" s="91">
        <v>46</v>
      </c>
      <c r="AX304" s="91">
        <v>0</v>
      </c>
      <c r="AY304" s="91">
        <v>0</v>
      </c>
      <c r="AZ304" s="91">
        <v>0</v>
      </c>
      <c r="BA304" s="91">
        <v>0</v>
      </c>
      <c r="BB304" s="92"/>
      <c r="BD304" s="93">
        <f t="shared" si="151"/>
        <v>8.6</v>
      </c>
      <c r="BE304" s="91">
        <v>43</v>
      </c>
      <c r="BF304" s="91">
        <v>0</v>
      </c>
      <c r="BG304" s="91">
        <v>0</v>
      </c>
      <c r="BH304" s="91">
        <v>0</v>
      </c>
      <c r="BI304" s="91">
        <v>0</v>
      </c>
      <c r="BJ304" s="92"/>
      <c r="BL304" s="93">
        <f t="shared" si="152"/>
        <v>8.1</v>
      </c>
      <c r="BM304" s="91">
        <v>40.5</v>
      </c>
      <c r="BN304" s="91">
        <v>0</v>
      </c>
      <c r="BO304" s="91">
        <v>0</v>
      </c>
      <c r="BP304" s="91">
        <v>0</v>
      </c>
      <c r="BQ304" s="91">
        <v>0</v>
      </c>
      <c r="BR304" s="92"/>
      <c r="BT304" s="93">
        <f t="shared" si="153"/>
        <v>19.375</v>
      </c>
      <c r="BU304" s="91">
        <v>77.5</v>
      </c>
      <c r="BV304" s="91">
        <v>0</v>
      </c>
      <c r="BW304" s="91">
        <v>0</v>
      </c>
      <c r="BX304" s="91">
        <v>0</v>
      </c>
      <c r="BZ304" s="92"/>
      <c r="CB304" s="93">
        <f t="shared" si="154"/>
        <v>14.3</v>
      </c>
      <c r="CC304" s="91">
        <v>71.5</v>
      </c>
      <c r="CD304" s="91">
        <v>0</v>
      </c>
      <c r="CE304" s="91">
        <v>0</v>
      </c>
      <c r="CF304" s="91">
        <v>0</v>
      </c>
      <c r="CG304" s="91">
        <v>0</v>
      </c>
      <c r="CJ304" s="93">
        <f t="shared" si="155"/>
        <v>0</v>
      </c>
      <c r="CL304" s="91">
        <v>0</v>
      </c>
      <c r="CM304" s="91">
        <v>0</v>
      </c>
      <c r="CN304" s="91">
        <v>0</v>
      </c>
      <c r="CO304" s="91">
        <v>0</v>
      </c>
      <c r="CR304" s="93">
        <f t="shared" si="156"/>
        <v>6.2</v>
      </c>
      <c r="CS304" s="91">
        <v>27.5</v>
      </c>
      <c r="CT304" s="91">
        <v>0</v>
      </c>
      <c r="CU304" s="91">
        <v>0</v>
      </c>
      <c r="CV304" s="91">
        <v>3.5</v>
      </c>
      <c r="CW304" s="91">
        <v>0</v>
      </c>
      <c r="CZ304" s="93">
        <f t="shared" si="157"/>
        <v>3.8</v>
      </c>
      <c r="DA304" s="91">
        <v>19</v>
      </c>
      <c r="DB304" s="91">
        <v>0</v>
      </c>
      <c r="DC304" s="91">
        <v>0</v>
      </c>
      <c r="DD304" s="91">
        <v>0</v>
      </c>
      <c r="DE304" s="91">
        <v>0</v>
      </c>
      <c r="DH304" s="93">
        <f t="shared" si="158"/>
        <v>5.9</v>
      </c>
      <c r="DI304" s="91">
        <v>29.5</v>
      </c>
      <c r="DJ304" s="91">
        <v>0</v>
      </c>
      <c r="DK304" s="91">
        <v>0</v>
      </c>
      <c r="DL304" s="91">
        <v>0</v>
      </c>
      <c r="DM304" s="91">
        <v>0</v>
      </c>
    </row>
    <row r="305" spans="3:117">
      <c r="C305" s="92">
        <f t="shared" si="159"/>
        <v>45961</v>
      </c>
      <c r="D305" s="93">
        <f t="shared" si="128"/>
        <v>1</v>
      </c>
      <c r="E305" s="93">
        <f t="shared" si="129"/>
        <v>1</v>
      </c>
      <c r="F305" s="93" t="str">
        <f t="shared" si="129"/>
        <v/>
      </c>
      <c r="G305" s="93" t="str">
        <f t="shared" si="129"/>
        <v/>
      </c>
      <c r="H305" s="93" t="str">
        <f t="shared" si="129"/>
        <v/>
      </c>
      <c r="I305" s="93" t="str">
        <f t="shared" si="129"/>
        <v/>
      </c>
      <c r="J305" s="93" t="str">
        <f t="shared" si="129"/>
        <v/>
      </c>
      <c r="K305" s="93" t="str">
        <f t="shared" si="129"/>
        <v/>
      </c>
      <c r="L305" s="93" t="str">
        <f t="shared" si="130"/>
        <v/>
      </c>
      <c r="M305" s="93">
        <f t="shared" si="131"/>
        <v>1</v>
      </c>
      <c r="N305" s="93" t="str">
        <f t="shared" si="132"/>
        <v/>
      </c>
      <c r="O305" s="93" t="str">
        <f t="shared" si="133"/>
        <v/>
      </c>
      <c r="P305" s="93" t="str">
        <f t="shared" si="134"/>
        <v/>
      </c>
      <c r="Q305" s="93" t="str">
        <f t="shared" si="135"/>
        <v/>
      </c>
      <c r="R305" s="93" t="str">
        <f t="shared" si="136"/>
        <v/>
      </c>
      <c r="S305" s="93">
        <f t="shared" si="137"/>
        <v>1</v>
      </c>
      <c r="T305" s="91">
        <f t="shared" si="138"/>
        <v>0</v>
      </c>
      <c r="AB305" s="93">
        <f t="shared" si="139"/>
        <v>6.625</v>
      </c>
      <c r="AC305" s="93">
        <f t="shared" si="140"/>
        <v>2.7</v>
      </c>
      <c r="AD305" s="93">
        <f t="shared" si="141"/>
        <v>3.4</v>
      </c>
      <c r="AE305" s="93">
        <f t="shared" si="142"/>
        <v>5.7</v>
      </c>
      <c r="AF305" s="93">
        <f t="shared" si="143"/>
        <v>6.875</v>
      </c>
      <c r="AG305" s="93">
        <f t="shared" si="144"/>
        <v>5.5</v>
      </c>
      <c r="AH305" s="93">
        <f t="shared" si="145"/>
        <v>1</v>
      </c>
      <c r="AI305" s="93">
        <f t="shared" si="146"/>
        <v>3.1</v>
      </c>
      <c r="AJ305" s="93">
        <f t="shared" si="147"/>
        <v>8.1</v>
      </c>
      <c r="AK305" s="93">
        <f t="shared" si="148"/>
        <v>3.5</v>
      </c>
      <c r="AN305" s="93">
        <f t="shared" si="149"/>
        <v>6.625</v>
      </c>
      <c r="AO305" s="91">
        <v>26.5</v>
      </c>
      <c r="AP305" s="91">
        <v>0</v>
      </c>
      <c r="AQ305" s="91">
        <v>0</v>
      </c>
      <c r="AS305" s="91">
        <v>0</v>
      </c>
      <c r="AT305" s="92"/>
      <c r="AV305" s="93">
        <f t="shared" si="150"/>
        <v>2.7</v>
      </c>
      <c r="AW305" s="91">
        <v>12</v>
      </c>
      <c r="AX305" s="91">
        <v>0</v>
      </c>
      <c r="AY305" s="91">
        <v>0</v>
      </c>
      <c r="AZ305" s="91">
        <v>1.5</v>
      </c>
      <c r="BA305" s="91">
        <v>0</v>
      </c>
      <c r="BB305" s="92"/>
      <c r="BD305" s="93">
        <f t="shared" si="151"/>
        <v>3.4</v>
      </c>
      <c r="BE305" s="91">
        <v>16.5</v>
      </c>
      <c r="BF305" s="91">
        <v>0</v>
      </c>
      <c r="BG305" s="91">
        <v>0</v>
      </c>
      <c r="BH305" s="91">
        <v>0.5</v>
      </c>
      <c r="BI305" s="91">
        <v>0</v>
      </c>
      <c r="BJ305" s="92"/>
      <c r="BL305" s="93">
        <f t="shared" si="152"/>
        <v>5.7</v>
      </c>
      <c r="BM305" s="91">
        <v>27</v>
      </c>
      <c r="BN305" s="91">
        <v>0</v>
      </c>
      <c r="BO305" s="91">
        <v>0</v>
      </c>
      <c r="BP305" s="91">
        <v>1.5</v>
      </c>
      <c r="BQ305" s="91">
        <v>0</v>
      </c>
      <c r="BR305" s="92"/>
      <c r="BT305" s="93">
        <f t="shared" si="153"/>
        <v>6.875</v>
      </c>
      <c r="BU305" s="91">
        <v>18</v>
      </c>
      <c r="BV305" s="91">
        <v>0</v>
      </c>
      <c r="BW305" s="91">
        <v>0</v>
      </c>
      <c r="BX305" s="91">
        <v>9.5</v>
      </c>
      <c r="BZ305" s="92"/>
      <c r="CB305" s="93">
        <f t="shared" si="154"/>
        <v>5.5</v>
      </c>
      <c r="CC305" s="91">
        <v>19</v>
      </c>
      <c r="CD305" s="91">
        <v>2.5</v>
      </c>
      <c r="CE305" s="91">
        <v>0</v>
      </c>
      <c r="CF305" s="91">
        <v>6</v>
      </c>
      <c r="CG305" s="91">
        <v>0</v>
      </c>
      <c r="CJ305" s="93">
        <f t="shared" si="155"/>
        <v>1</v>
      </c>
      <c r="CL305" s="91">
        <v>0</v>
      </c>
      <c r="CM305" s="91">
        <v>0</v>
      </c>
      <c r="CN305" s="91">
        <v>4</v>
      </c>
      <c r="CO305" s="91">
        <v>0</v>
      </c>
      <c r="CR305" s="93">
        <f t="shared" si="156"/>
        <v>3.1</v>
      </c>
      <c r="CS305" s="91">
        <v>7</v>
      </c>
      <c r="CT305" s="91">
        <v>0</v>
      </c>
      <c r="CU305" s="91">
        <v>0</v>
      </c>
      <c r="CV305" s="91">
        <v>8.5</v>
      </c>
      <c r="CW305" s="91">
        <v>0</v>
      </c>
      <c r="CZ305" s="93">
        <f t="shared" si="157"/>
        <v>8.1</v>
      </c>
      <c r="DA305" s="91">
        <v>35.5</v>
      </c>
      <c r="DB305" s="91">
        <v>0</v>
      </c>
      <c r="DC305" s="91">
        <v>0</v>
      </c>
      <c r="DD305" s="91">
        <v>5</v>
      </c>
      <c r="DE305" s="91">
        <v>0</v>
      </c>
      <c r="DH305" s="93">
        <f t="shared" si="158"/>
        <v>3.5</v>
      </c>
      <c r="DI305" s="91">
        <v>12</v>
      </c>
      <c r="DJ305" s="91">
        <v>0</v>
      </c>
      <c r="DK305" s="91">
        <v>0</v>
      </c>
      <c r="DL305" s="91">
        <v>5.5</v>
      </c>
      <c r="DM305" s="91">
        <v>0</v>
      </c>
    </row>
    <row r="306" spans="3:117">
      <c r="C306" s="92">
        <f t="shared" si="159"/>
        <v>45962</v>
      </c>
      <c r="D306" s="93">
        <f t="shared" si="128"/>
        <v>0</v>
      </c>
      <c r="E306" s="93" t="str">
        <f t="shared" si="129"/>
        <v/>
      </c>
      <c r="F306" s="93" t="str">
        <f t="shared" si="129"/>
        <v/>
      </c>
      <c r="G306" s="93" t="str">
        <f t="shared" si="129"/>
        <v/>
      </c>
      <c r="H306" s="93" t="str">
        <f t="shared" si="129"/>
        <v/>
      </c>
      <c r="I306" s="93" t="str">
        <f t="shared" si="129"/>
        <v/>
      </c>
      <c r="J306" s="93" t="str">
        <f t="shared" si="129"/>
        <v/>
      </c>
      <c r="K306" s="93" t="str">
        <f t="shared" si="129"/>
        <v/>
      </c>
      <c r="L306" s="93">
        <f t="shared" si="130"/>
        <v>0</v>
      </c>
      <c r="M306" s="93" t="str">
        <f t="shared" si="131"/>
        <v/>
      </c>
      <c r="N306" s="93" t="str">
        <f t="shared" si="132"/>
        <v/>
      </c>
      <c r="O306" s="93" t="str">
        <f t="shared" si="133"/>
        <v/>
      </c>
      <c r="P306" s="93" t="str">
        <f t="shared" si="134"/>
        <v/>
      </c>
      <c r="Q306" s="93" t="str">
        <f t="shared" si="135"/>
        <v/>
      </c>
      <c r="R306" s="93" t="str">
        <f t="shared" si="136"/>
        <v/>
      </c>
      <c r="S306" s="93">
        <f t="shared" si="137"/>
        <v>0</v>
      </c>
      <c r="T306" s="91">
        <f t="shared" si="138"/>
        <v>0</v>
      </c>
      <c r="AB306" s="93">
        <f t="shared" si="139"/>
        <v>0</v>
      </c>
      <c r="AC306" s="93">
        <f t="shared" si="140"/>
        <v>0</v>
      </c>
      <c r="AD306" s="93">
        <f t="shared" si="141"/>
        <v>0</v>
      </c>
      <c r="AE306" s="93">
        <f t="shared" si="142"/>
        <v>0</v>
      </c>
      <c r="AF306" s="93">
        <f t="shared" si="143"/>
        <v>0</v>
      </c>
      <c r="AG306" s="93">
        <f t="shared" si="144"/>
        <v>0</v>
      </c>
      <c r="AH306" s="93">
        <f t="shared" si="145"/>
        <v>0</v>
      </c>
      <c r="AI306" s="93">
        <f t="shared" si="146"/>
        <v>0</v>
      </c>
      <c r="AJ306" s="93">
        <f t="shared" si="147"/>
        <v>0</v>
      </c>
      <c r="AK306" s="93">
        <f t="shared" si="148"/>
        <v>0.1</v>
      </c>
      <c r="AN306" s="93">
        <f t="shared" si="149"/>
        <v>0</v>
      </c>
      <c r="AO306" s="91">
        <v>0</v>
      </c>
      <c r="AP306" s="91">
        <v>0</v>
      </c>
      <c r="AQ306" s="91">
        <v>0</v>
      </c>
      <c r="AS306" s="91">
        <v>0</v>
      </c>
      <c r="AT306" s="92"/>
      <c r="AV306" s="93">
        <f t="shared" si="150"/>
        <v>0</v>
      </c>
      <c r="AW306" s="91">
        <v>0</v>
      </c>
      <c r="AX306" s="91">
        <v>0</v>
      </c>
      <c r="AY306" s="91">
        <v>0</v>
      </c>
      <c r="AZ306" s="91">
        <v>0</v>
      </c>
      <c r="BA306" s="91">
        <v>0</v>
      </c>
      <c r="BB306" s="92"/>
      <c r="BD306" s="93">
        <f t="shared" si="151"/>
        <v>0</v>
      </c>
      <c r="BE306" s="91">
        <v>0</v>
      </c>
      <c r="BF306" s="91">
        <v>0</v>
      </c>
      <c r="BG306" s="91">
        <v>0</v>
      </c>
      <c r="BH306" s="91">
        <v>0</v>
      </c>
      <c r="BI306" s="91">
        <v>0</v>
      </c>
      <c r="BJ306" s="92"/>
      <c r="BL306" s="93">
        <f t="shared" si="152"/>
        <v>0</v>
      </c>
      <c r="BM306" s="91">
        <v>0</v>
      </c>
      <c r="BN306" s="91">
        <v>0</v>
      </c>
      <c r="BO306" s="91">
        <v>0</v>
      </c>
      <c r="BP306" s="91">
        <v>0</v>
      </c>
      <c r="BQ306" s="91">
        <v>0</v>
      </c>
      <c r="BR306" s="92"/>
      <c r="BT306" s="93">
        <f t="shared" si="153"/>
        <v>0</v>
      </c>
      <c r="BU306" s="91">
        <v>0</v>
      </c>
      <c r="BV306" s="91">
        <v>0</v>
      </c>
      <c r="BW306" s="91">
        <v>0</v>
      </c>
      <c r="BX306" s="91">
        <v>0</v>
      </c>
      <c r="BZ306" s="92"/>
      <c r="CB306" s="93">
        <f t="shared" si="154"/>
        <v>0</v>
      </c>
      <c r="CC306" s="91">
        <v>0</v>
      </c>
      <c r="CD306" s="91">
        <v>0</v>
      </c>
      <c r="CE306" s="91">
        <v>0</v>
      </c>
      <c r="CF306" s="91">
        <v>0</v>
      </c>
      <c r="CG306" s="91">
        <v>0</v>
      </c>
      <c r="CJ306" s="93">
        <f t="shared" si="155"/>
        <v>0</v>
      </c>
      <c r="CL306" s="91">
        <v>0</v>
      </c>
      <c r="CM306" s="91">
        <v>0</v>
      </c>
      <c r="CN306" s="91">
        <v>0</v>
      </c>
      <c r="CO306" s="91">
        <v>0</v>
      </c>
      <c r="CR306" s="93">
        <f t="shared" si="156"/>
        <v>0</v>
      </c>
      <c r="CS306" s="91">
        <v>0</v>
      </c>
      <c r="CT306" s="91">
        <v>0</v>
      </c>
      <c r="CU306" s="91">
        <v>0</v>
      </c>
      <c r="CV306" s="91">
        <v>0</v>
      </c>
      <c r="CW306" s="91">
        <v>0</v>
      </c>
      <c r="CZ306" s="93">
        <f t="shared" si="157"/>
        <v>0</v>
      </c>
      <c r="DA306" s="91">
        <v>0</v>
      </c>
      <c r="DB306" s="91">
        <v>0</v>
      </c>
      <c r="DC306" s="91">
        <v>0</v>
      </c>
      <c r="DD306" s="91">
        <v>0</v>
      </c>
      <c r="DE306" s="91">
        <v>0</v>
      </c>
      <c r="DH306" s="93">
        <f t="shared" si="158"/>
        <v>0.1</v>
      </c>
      <c r="DI306" s="91">
        <v>0</v>
      </c>
      <c r="DJ306" s="91">
        <v>0</v>
      </c>
      <c r="DK306" s="91">
        <v>0.5</v>
      </c>
      <c r="DL306" s="91">
        <v>0</v>
      </c>
      <c r="DM306" s="91">
        <v>0</v>
      </c>
    </row>
    <row r="307" spans="3:117">
      <c r="C307" s="92">
        <f t="shared" si="159"/>
        <v>45963</v>
      </c>
      <c r="D307" s="93">
        <f t="shared" si="128"/>
        <v>0</v>
      </c>
      <c r="E307" s="93" t="str">
        <f t="shared" si="129"/>
        <v/>
      </c>
      <c r="F307" s="93" t="str">
        <f t="shared" si="129"/>
        <v/>
      </c>
      <c r="G307" s="93" t="str">
        <f t="shared" si="129"/>
        <v/>
      </c>
      <c r="H307" s="93" t="str">
        <f t="shared" si="129"/>
        <v/>
      </c>
      <c r="I307" s="93" t="str">
        <f t="shared" si="129"/>
        <v/>
      </c>
      <c r="J307" s="93" t="str">
        <f t="shared" si="129"/>
        <v/>
      </c>
      <c r="K307" s="93" t="str">
        <f t="shared" si="129"/>
        <v/>
      </c>
      <c r="L307" s="93">
        <f t="shared" si="130"/>
        <v>0</v>
      </c>
      <c r="M307" s="93" t="str">
        <f t="shared" si="131"/>
        <v/>
      </c>
      <c r="N307" s="93" t="str">
        <f t="shared" si="132"/>
        <v/>
      </c>
      <c r="O307" s="93" t="str">
        <f t="shared" si="133"/>
        <v/>
      </c>
      <c r="P307" s="93" t="str">
        <f t="shared" si="134"/>
        <v/>
      </c>
      <c r="Q307" s="93" t="str">
        <f t="shared" si="135"/>
        <v/>
      </c>
      <c r="R307" s="93" t="str">
        <f t="shared" si="136"/>
        <v/>
      </c>
      <c r="S307" s="93">
        <f t="shared" si="137"/>
        <v>0</v>
      </c>
      <c r="T307" s="91">
        <f t="shared" si="138"/>
        <v>0</v>
      </c>
      <c r="AB307" s="93">
        <f t="shared" si="139"/>
        <v>0.1</v>
      </c>
      <c r="AC307" s="93">
        <f t="shared" si="140"/>
        <v>0.1</v>
      </c>
      <c r="AD307" s="93">
        <f t="shared" si="141"/>
        <v>0.1</v>
      </c>
      <c r="AE307" s="93">
        <f t="shared" si="142"/>
        <v>0.3</v>
      </c>
      <c r="AF307" s="93">
        <f t="shared" si="143"/>
        <v>1.25</v>
      </c>
      <c r="AG307" s="93">
        <f t="shared" si="144"/>
        <v>0.9</v>
      </c>
      <c r="AH307" s="93">
        <f t="shared" si="145"/>
        <v>0</v>
      </c>
      <c r="AI307" s="93">
        <f t="shared" si="146"/>
        <v>2.9</v>
      </c>
      <c r="AJ307" s="93">
        <f t="shared" si="147"/>
        <v>2.2999999999999998</v>
      </c>
      <c r="AK307" s="93">
        <f t="shared" si="148"/>
        <v>1.3</v>
      </c>
      <c r="AN307" s="93">
        <f t="shared" si="149"/>
        <v>0.1</v>
      </c>
      <c r="AO307" s="91">
        <v>0.5</v>
      </c>
      <c r="AP307" s="91">
        <v>0</v>
      </c>
      <c r="AQ307" s="91">
        <v>0</v>
      </c>
      <c r="AR307" s="91">
        <v>0</v>
      </c>
      <c r="AS307" s="91">
        <v>0</v>
      </c>
      <c r="AT307" s="92"/>
      <c r="AV307" s="93">
        <f t="shared" si="150"/>
        <v>0.1</v>
      </c>
      <c r="AW307" s="91">
        <v>0.5</v>
      </c>
      <c r="AX307" s="91">
        <v>0</v>
      </c>
      <c r="AY307" s="91">
        <v>0</v>
      </c>
      <c r="AZ307" s="91">
        <v>0</v>
      </c>
      <c r="BA307" s="91">
        <v>0</v>
      </c>
      <c r="BB307" s="92"/>
      <c r="BD307" s="93">
        <f t="shared" si="151"/>
        <v>0.1</v>
      </c>
      <c r="BE307" s="91">
        <v>0.5</v>
      </c>
      <c r="BF307" s="91">
        <v>0</v>
      </c>
      <c r="BG307" s="91">
        <v>0</v>
      </c>
      <c r="BH307" s="91">
        <v>0</v>
      </c>
      <c r="BI307" s="91">
        <v>0</v>
      </c>
      <c r="BJ307" s="92"/>
      <c r="BL307" s="93">
        <f t="shared" si="152"/>
        <v>0.3</v>
      </c>
      <c r="BM307" s="91">
        <v>1.5</v>
      </c>
      <c r="BN307" s="91">
        <v>0</v>
      </c>
      <c r="BO307" s="91">
        <v>0</v>
      </c>
      <c r="BP307" s="91">
        <v>0</v>
      </c>
      <c r="BQ307" s="91">
        <v>0</v>
      </c>
      <c r="BR307" s="92"/>
      <c r="BT307" s="93">
        <f t="shared" si="153"/>
        <v>1.25</v>
      </c>
      <c r="BU307" s="91">
        <v>4.5</v>
      </c>
      <c r="BV307" s="91">
        <v>0</v>
      </c>
      <c r="BW307" s="91">
        <v>0.5</v>
      </c>
      <c r="BX307" s="91">
        <v>0</v>
      </c>
      <c r="BZ307" s="92"/>
      <c r="CB307" s="93">
        <f t="shared" si="154"/>
        <v>0.9</v>
      </c>
      <c r="CC307" s="91">
        <v>4</v>
      </c>
      <c r="CD307" s="91">
        <v>0</v>
      </c>
      <c r="CE307" s="91">
        <v>0.5</v>
      </c>
      <c r="CF307" s="91">
        <v>0</v>
      </c>
      <c r="CG307" s="91">
        <v>0</v>
      </c>
      <c r="CJ307" s="93">
        <f t="shared" si="155"/>
        <v>0</v>
      </c>
      <c r="CL307" s="91">
        <v>0</v>
      </c>
      <c r="CM307" s="91">
        <v>0</v>
      </c>
      <c r="CN307" s="91">
        <v>0</v>
      </c>
      <c r="CO307" s="91">
        <v>0</v>
      </c>
      <c r="CR307" s="93">
        <f t="shared" si="156"/>
        <v>2.9</v>
      </c>
      <c r="CS307" s="91">
        <v>14.5</v>
      </c>
      <c r="CT307" s="91">
        <v>0</v>
      </c>
      <c r="CU307" s="91">
        <v>0</v>
      </c>
      <c r="CV307" s="91">
        <v>0</v>
      </c>
      <c r="CW307" s="91">
        <v>0</v>
      </c>
      <c r="CZ307" s="93">
        <f t="shared" si="157"/>
        <v>2.2999999999999998</v>
      </c>
      <c r="DA307" s="91">
        <v>11.5</v>
      </c>
      <c r="DB307" s="91">
        <v>0</v>
      </c>
      <c r="DC307" s="91">
        <v>0</v>
      </c>
      <c r="DD307" s="91">
        <v>0</v>
      </c>
      <c r="DE307" s="91">
        <v>0</v>
      </c>
      <c r="DH307" s="93">
        <f t="shared" si="158"/>
        <v>1.3</v>
      </c>
      <c r="DI307" s="91">
        <v>6.5</v>
      </c>
      <c r="DJ307" s="91">
        <v>0</v>
      </c>
      <c r="DK307" s="91">
        <v>0</v>
      </c>
      <c r="DL307" s="91">
        <v>0</v>
      </c>
      <c r="DM307" s="91">
        <v>0</v>
      </c>
    </row>
    <row r="308" spans="3:117">
      <c r="C308" s="92">
        <f t="shared" si="159"/>
        <v>45964</v>
      </c>
      <c r="D308" s="93">
        <f t="shared" si="128"/>
        <v>2.75</v>
      </c>
      <c r="E308" s="93">
        <f t="shared" si="129"/>
        <v>2.75</v>
      </c>
      <c r="F308" s="93" t="str">
        <f t="shared" si="129"/>
        <v/>
      </c>
      <c r="G308" s="93" t="str">
        <f t="shared" si="129"/>
        <v/>
      </c>
      <c r="H308" s="93" t="str">
        <f t="shared" si="129"/>
        <v/>
      </c>
      <c r="I308" s="93" t="str">
        <f t="shared" si="129"/>
        <v/>
      </c>
      <c r="J308" s="93" t="str">
        <f t="shared" si="129"/>
        <v/>
      </c>
      <c r="K308" s="93" t="str">
        <f t="shared" si="129"/>
        <v/>
      </c>
      <c r="L308" s="93" t="str">
        <f t="shared" si="130"/>
        <v/>
      </c>
      <c r="M308" s="93">
        <f t="shared" si="131"/>
        <v>1</v>
      </c>
      <c r="N308" s="93" t="str">
        <f t="shared" si="132"/>
        <v/>
      </c>
      <c r="O308" s="93" t="str">
        <f t="shared" si="133"/>
        <v/>
      </c>
      <c r="P308" s="93" t="str">
        <f t="shared" si="134"/>
        <v/>
      </c>
      <c r="Q308" s="93" t="str">
        <f t="shared" si="135"/>
        <v/>
      </c>
      <c r="R308" s="93" t="str">
        <f t="shared" si="136"/>
        <v/>
      </c>
      <c r="S308" s="93">
        <f t="shared" si="137"/>
        <v>1</v>
      </c>
      <c r="T308" s="91">
        <f t="shared" si="138"/>
        <v>0</v>
      </c>
      <c r="AB308" s="93">
        <f t="shared" si="139"/>
        <v>31.4</v>
      </c>
      <c r="AC308" s="93">
        <f t="shared" si="140"/>
        <v>28.3</v>
      </c>
      <c r="AD308" s="93">
        <f t="shared" si="141"/>
        <v>29.6</v>
      </c>
      <c r="AE308" s="93">
        <f t="shared" si="142"/>
        <v>16.3</v>
      </c>
      <c r="AF308" s="93">
        <f t="shared" si="143"/>
        <v>37.5</v>
      </c>
      <c r="AG308" s="93">
        <f t="shared" si="144"/>
        <v>27.7</v>
      </c>
      <c r="AH308" s="93">
        <f t="shared" si="145"/>
        <v>2.75</v>
      </c>
      <c r="AI308" s="93">
        <f t="shared" si="146"/>
        <v>11.1</v>
      </c>
      <c r="AJ308" s="93">
        <f t="shared" si="147"/>
        <v>8.5</v>
      </c>
      <c r="AK308" s="93">
        <f t="shared" si="148"/>
        <v>13.6</v>
      </c>
      <c r="AN308" s="93">
        <f t="shared" si="149"/>
        <v>31.4</v>
      </c>
      <c r="AO308" s="91">
        <v>151</v>
      </c>
      <c r="AP308" s="91">
        <v>0</v>
      </c>
      <c r="AQ308" s="91">
        <v>0</v>
      </c>
      <c r="AR308" s="91">
        <v>0</v>
      </c>
      <c r="AS308" s="91">
        <v>6</v>
      </c>
      <c r="AT308" s="92"/>
      <c r="AV308" s="93">
        <f t="shared" si="150"/>
        <v>28.3</v>
      </c>
      <c r="AW308" s="91">
        <v>138</v>
      </c>
      <c r="AX308" s="91">
        <v>0</v>
      </c>
      <c r="AY308" s="91">
        <v>0</v>
      </c>
      <c r="AZ308" s="91">
        <v>0</v>
      </c>
      <c r="BA308" s="91">
        <v>3.5</v>
      </c>
      <c r="BB308" s="92"/>
      <c r="BD308" s="93">
        <f t="shared" si="151"/>
        <v>29.6</v>
      </c>
      <c r="BE308" s="91">
        <v>142.5</v>
      </c>
      <c r="BF308" s="91">
        <v>0</v>
      </c>
      <c r="BG308" s="91">
        <v>0</v>
      </c>
      <c r="BH308" s="91">
        <v>0</v>
      </c>
      <c r="BI308" s="91">
        <v>5.5</v>
      </c>
      <c r="BJ308" s="92"/>
      <c r="BL308" s="93">
        <f t="shared" si="152"/>
        <v>16.3</v>
      </c>
      <c r="BM308" s="91">
        <v>74.5</v>
      </c>
      <c r="BN308" s="91">
        <v>0</v>
      </c>
      <c r="BO308" s="91">
        <v>0</v>
      </c>
      <c r="BP308" s="91">
        <v>0</v>
      </c>
      <c r="BQ308" s="91">
        <v>7</v>
      </c>
      <c r="BR308" s="92"/>
      <c r="BT308" s="93">
        <f t="shared" si="153"/>
        <v>37.5</v>
      </c>
      <c r="BU308" s="91">
        <v>150</v>
      </c>
      <c r="BV308" s="91">
        <v>0</v>
      </c>
      <c r="BW308" s="91">
        <v>0</v>
      </c>
      <c r="BX308" s="91">
        <v>0</v>
      </c>
      <c r="BZ308" s="92"/>
      <c r="CB308" s="93">
        <f t="shared" si="154"/>
        <v>27.7</v>
      </c>
      <c r="CC308" s="91">
        <v>128.5</v>
      </c>
      <c r="CD308" s="91">
        <v>0</v>
      </c>
      <c r="CE308" s="91">
        <v>0</v>
      </c>
      <c r="CF308" s="91">
        <v>0</v>
      </c>
      <c r="CG308" s="91">
        <v>10</v>
      </c>
      <c r="CJ308" s="93">
        <f t="shared" si="155"/>
        <v>2.75</v>
      </c>
      <c r="CL308" s="91">
        <v>0</v>
      </c>
      <c r="CM308" s="91">
        <v>0</v>
      </c>
      <c r="CN308" s="91">
        <v>0</v>
      </c>
      <c r="CO308" s="91">
        <v>11</v>
      </c>
      <c r="CR308" s="93">
        <f t="shared" si="156"/>
        <v>11.1</v>
      </c>
      <c r="CS308" s="91">
        <v>44.5</v>
      </c>
      <c r="CT308" s="91">
        <v>0</v>
      </c>
      <c r="CU308" s="91">
        <v>0</v>
      </c>
      <c r="CV308" s="91">
        <v>0</v>
      </c>
      <c r="CW308" s="91">
        <v>11</v>
      </c>
      <c r="CZ308" s="93">
        <f t="shared" si="157"/>
        <v>8.5</v>
      </c>
      <c r="DA308" s="91">
        <v>34</v>
      </c>
      <c r="DB308" s="91">
        <v>0</v>
      </c>
      <c r="DC308" s="91">
        <v>0</v>
      </c>
      <c r="DD308" s="91">
        <v>0</v>
      </c>
      <c r="DE308" s="91">
        <v>8.5</v>
      </c>
      <c r="DH308" s="93">
        <f t="shared" si="158"/>
        <v>13.6</v>
      </c>
      <c r="DI308" s="91">
        <v>56</v>
      </c>
      <c r="DJ308" s="91">
        <v>0</v>
      </c>
      <c r="DK308" s="91">
        <v>0</v>
      </c>
      <c r="DL308" s="91">
        <v>0</v>
      </c>
      <c r="DM308" s="91">
        <v>12</v>
      </c>
    </row>
    <row r="309" spans="3:117">
      <c r="C309" s="92">
        <f t="shared" si="159"/>
        <v>45965</v>
      </c>
      <c r="D309" s="93">
        <f t="shared" si="128"/>
        <v>0.25</v>
      </c>
      <c r="E309" s="93">
        <f t="shared" si="129"/>
        <v>0.25</v>
      </c>
      <c r="F309" s="93" t="str">
        <f t="shared" si="129"/>
        <v/>
      </c>
      <c r="G309" s="93" t="str">
        <f t="shared" si="129"/>
        <v/>
      </c>
      <c r="H309" s="93" t="str">
        <f t="shared" si="129"/>
        <v/>
      </c>
      <c r="I309" s="93" t="str">
        <f t="shared" si="129"/>
        <v/>
      </c>
      <c r="J309" s="93" t="str">
        <f t="shared" si="129"/>
        <v/>
      </c>
      <c r="K309" s="93" t="str">
        <f t="shared" si="129"/>
        <v/>
      </c>
      <c r="L309" s="93" t="str">
        <f t="shared" si="130"/>
        <v/>
      </c>
      <c r="M309" s="93">
        <f t="shared" si="131"/>
        <v>1</v>
      </c>
      <c r="N309" s="93" t="str">
        <f t="shared" si="132"/>
        <v/>
      </c>
      <c r="O309" s="93" t="str">
        <f t="shared" si="133"/>
        <v/>
      </c>
      <c r="P309" s="93" t="str">
        <f t="shared" si="134"/>
        <v/>
      </c>
      <c r="Q309" s="93" t="str">
        <f t="shared" si="135"/>
        <v/>
      </c>
      <c r="R309" s="93" t="str">
        <f t="shared" si="136"/>
        <v/>
      </c>
      <c r="S309" s="93">
        <f t="shared" si="137"/>
        <v>1</v>
      </c>
      <c r="T309" s="91">
        <f t="shared" si="138"/>
        <v>0</v>
      </c>
      <c r="AB309" s="93">
        <f t="shared" si="139"/>
        <v>0.8</v>
      </c>
      <c r="AC309" s="93">
        <f t="shared" si="140"/>
        <v>0.5</v>
      </c>
      <c r="AD309" s="93">
        <f t="shared" si="141"/>
        <v>0.2</v>
      </c>
      <c r="AE309" s="93">
        <f t="shared" si="142"/>
        <v>0.3</v>
      </c>
      <c r="AF309" s="93">
        <f t="shared" si="143"/>
        <v>2</v>
      </c>
      <c r="AG309" s="93">
        <f t="shared" si="144"/>
        <v>0.5</v>
      </c>
      <c r="AH309" s="93">
        <f t="shared" si="145"/>
        <v>0.25</v>
      </c>
      <c r="AI309" s="93">
        <f t="shared" si="146"/>
        <v>0.3</v>
      </c>
      <c r="AJ309" s="93">
        <f t="shared" si="147"/>
        <v>0.2</v>
      </c>
      <c r="AK309" s="93">
        <f t="shared" si="148"/>
        <v>0.3</v>
      </c>
      <c r="AN309" s="93">
        <f t="shared" si="149"/>
        <v>0.8</v>
      </c>
      <c r="AO309" s="91">
        <v>0</v>
      </c>
      <c r="AP309" s="91">
        <v>0</v>
      </c>
      <c r="AQ309" s="91">
        <v>0</v>
      </c>
      <c r="AR309" s="91">
        <v>2</v>
      </c>
      <c r="AS309" s="91">
        <v>2</v>
      </c>
      <c r="AT309" s="92"/>
      <c r="AV309" s="93">
        <f t="shared" si="150"/>
        <v>0.5</v>
      </c>
      <c r="AW309" s="91">
        <v>0</v>
      </c>
      <c r="AX309" s="91">
        <v>0</v>
      </c>
      <c r="AY309" s="91">
        <v>0</v>
      </c>
      <c r="AZ309" s="91">
        <v>1</v>
      </c>
      <c r="BA309" s="91">
        <v>1.5</v>
      </c>
      <c r="BB309" s="92"/>
      <c r="BD309" s="93">
        <f t="shared" si="151"/>
        <v>0.2</v>
      </c>
      <c r="BE309" s="91">
        <v>0</v>
      </c>
      <c r="BF309" s="91">
        <v>0</v>
      </c>
      <c r="BG309" s="91">
        <v>0</v>
      </c>
      <c r="BH309" s="91">
        <v>0</v>
      </c>
      <c r="BI309" s="91">
        <v>1</v>
      </c>
      <c r="BJ309" s="92"/>
      <c r="BL309" s="93">
        <f t="shared" si="152"/>
        <v>0.3</v>
      </c>
      <c r="BM309" s="91">
        <v>0</v>
      </c>
      <c r="BN309" s="91">
        <v>0</v>
      </c>
      <c r="BO309" s="91">
        <v>0</v>
      </c>
      <c r="BP309" s="91">
        <v>0</v>
      </c>
      <c r="BQ309" s="91">
        <v>1.5</v>
      </c>
      <c r="BR309" s="92"/>
      <c r="BT309" s="93">
        <f t="shared" si="153"/>
        <v>2</v>
      </c>
      <c r="BU309" s="91">
        <v>8</v>
      </c>
      <c r="BV309" s="91">
        <v>0</v>
      </c>
      <c r="BW309" s="91">
        <v>0</v>
      </c>
      <c r="BX309" s="91">
        <v>0</v>
      </c>
      <c r="BZ309" s="92"/>
      <c r="CB309" s="93">
        <f t="shared" si="154"/>
        <v>0.5</v>
      </c>
      <c r="CC309" s="91">
        <v>1.5</v>
      </c>
      <c r="CD309" s="91">
        <v>0</v>
      </c>
      <c r="CE309" s="91">
        <v>0</v>
      </c>
      <c r="CF309" s="91">
        <v>0</v>
      </c>
      <c r="CG309" s="91">
        <v>1</v>
      </c>
      <c r="CJ309" s="93">
        <f t="shared" si="155"/>
        <v>0.25</v>
      </c>
      <c r="CL309" s="91">
        <v>0</v>
      </c>
      <c r="CM309" s="91">
        <v>0</v>
      </c>
      <c r="CN309" s="91">
        <v>0</v>
      </c>
      <c r="CO309" s="91">
        <v>1</v>
      </c>
      <c r="CR309" s="93">
        <f t="shared" si="156"/>
        <v>0.3</v>
      </c>
      <c r="CS309" s="91">
        <v>0</v>
      </c>
      <c r="CT309" s="91">
        <v>0</v>
      </c>
      <c r="CU309" s="91">
        <v>0</v>
      </c>
      <c r="CV309" s="91">
        <v>0</v>
      </c>
      <c r="CW309" s="91">
        <v>1.5</v>
      </c>
      <c r="CZ309" s="93">
        <f t="shared" si="157"/>
        <v>0.2</v>
      </c>
      <c r="DA309" s="91">
        <v>0</v>
      </c>
      <c r="DB309" s="91">
        <v>0</v>
      </c>
      <c r="DC309" s="91">
        <v>0</v>
      </c>
      <c r="DD309" s="91">
        <v>0</v>
      </c>
      <c r="DE309" s="91">
        <v>1</v>
      </c>
      <c r="DH309" s="93">
        <f t="shared" si="158"/>
        <v>0.3</v>
      </c>
      <c r="DI309" s="91">
        <v>0</v>
      </c>
      <c r="DJ309" s="91">
        <v>0</v>
      </c>
      <c r="DK309" s="91">
        <v>0</v>
      </c>
      <c r="DL309" s="91">
        <v>0</v>
      </c>
      <c r="DM309" s="91">
        <v>1.5</v>
      </c>
    </row>
    <row r="310" spans="3:117">
      <c r="C310" s="92">
        <f t="shared" si="159"/>
        <v>45966</v>
      </c>
      <c r="D310" s="93">
        <f t="shared" si="128"/>
        <v>0</v>
      </c>
      <c r="E310" s="93" t="str">
        <f t="shared" si="129"/>
        <v/>
      </c>
      <c r="F310" s="93" t="str">
        <f t="shared" si="129"/>
        <v/>
      </c>
      <c r="G310" s="93" t="str">
        <f t="shared" si="129"/>
        <v/>
      </c>
      <c r="H310" s="93" t="str">
        <f t="shared" si="129"/>
        <v/>
      </c>
      <c r="I310" s="93" t="str">
        <f t="shared" si="129"/>
        <v/>
      </c>
      <c r="J310" s="93" t="str">
        <f t="shared" si="129"/>
        <v/>
      </c>
      <c r="K310" s="93" t="str">
        <f t="shared" si="129"/>
        <v/>
      </c>
      <c r="L310" s="93">
        <f t="shared" si="130"/>
        <v>0</v>
      </c>
      <c r="M310" s="93" t="str">
        <f t="shared" si="131"/>
        <v/>
      </c>
      <c r="N310" s="93" t="str">
        <f t="shared" si="132"/>
        <v/>
      </c>
      <c r="O310" s="93" t="str">
        <f t="shared" si="133"/>
        <v/>
      </c>
      <c r="P310" s="93" t="str">
        <f t="shared" si="134"/>
        <v/>
      </c>
      <c r="Q310" s="93" t="str">
        <f t="shared" si="135"/>
        <v/>
      </c>
      <c r="R310" s="93" t="str">
        <f t="shared" si="136"/>
        <v/>
      </c>
      <c r="S310" s="93">
        <f t="shared" si="137"/>
        <v>0</v>
      </c>
      <c r="T310" s="91">
        <f t="shared" si="138"/>
        <v>0</v>
      </c>
      <c r="AB310" s="93">
        <f t="shared" si="139"/>
        <v>0</v>
      </c>
      <c r="AC310" s="93">
        <f t="shared" si="140"/>
        <v>0</v>
      </c>
      <c r="AD310" s="93">
        <f t="shared" si="141"/>
        <v>0</v>
      </c>
      <c r="AE310" s="93">
        <f t="shared" si="142"/>
        <v>0</v>
      </c>
      <c r="AF310" s="93">
        <f t="shared" si="143"/>
        <v>0</v>
      </c>
      <c r="AG310" s="93">
        <f t="shared" si="144"/>
        <v>0</v>
      </c>
      <c r="AH310" s="93">
        <f t="shared" si="145"/>
        <v>0</v>
      </c>
      <c r="AI310" s="93">
        <f t="shared" si="146"/>
        <v>0</v>
      </c>
      <c r="AJ310" s="93">
        <f t="shared" si="147"/>
        <v>0</v>
      </c>
      <c r="AK310" s="93">
        <f t="shared" si="148"/>
        <v>0</v>
      </c>
      <c r="AN310" s="93">
        <f t="shared" si="149"/>
        <v>0</v>
      </c>
      <c r="AO310" s="91">
        <v>0</v>
      </c>
      <c r="AP310" s="91">
        <v>0</v>
      </c>
      <c r="AQ310" s="91">
        <v>0</v>
      </c>
      <c r="AR310" s="91">
        <v>0</v>
      </c>
      <c r="AS310" s="91">
        <v>0</v>
      </c>
      <c r="AT310" s="92"/>
      <c r="AV310" s="93">
        <f t="shared" si="150"/>
        <v>0</v>
      </c>
      <c r="AW310" s="91">
        <v>0</v>
      </c>
      <c r="AX310" s="91">
        <v>0</v>
      </c>
      <c r="AY310" s="91">
        <v>0</v>
      </c>
      <c r="AZ310" s="91">
        <v>0</v>
      </c>
      <c r="BA310" s="91">
        <v>0</v>
      </c>
      <c r="BB310" s="92"/>
      <c r="BD310" s="93">
        <f t="shared" si="151"/>
        <v>0</v>
      </c>
      <c r="BE310" s="91">
        <v>0</v>
      </c>
      <c r="BF310" s="91">
        <v>0</v>
      </c>
      <c r="BG310" s="91">
        <v>0</v>
      </c>
      <c r="BH310" s="91">
        <v>0</v>
      </c>
      <c r="BI310" s="91">
        <v>0</v>
      </c>
      <c r="BJ310" s="92"/>
      <c r="BL310" s="93">
        <f t="shared" si="152"/>
        <v>0</v>
      </c>
      <c r="BM310" s="91">
        <v>0</v>
      </c>
      <c r="BN310" s="91">
        <v>0</v>
      </c>
      <c r="BO310" s="91">
        <v>0</v>
      </c>
      <c r="BP310" s="91">
        <v>0</v>
      </c>
      <c r="BQ310" s="91">
        <v>0</v>
      </c>
      <c r="BR310" s="92"/>
      <c r="BT310" s="93">
        <f t="shared" si="153"/>
        <v>0</v>
      </c>
      <c r="BU310" s="91">
        <v>0</v>
      </c>
      <c r="BV310" s="91">
        <v>0</v>
      </c>
      <c r="BW310" s="91">
        <v>0</v>
      </c>
      <c r="BX310" s="91">
        <v>0</v>
      </c>
      <c r="BZ310" s="92"/>
      <c r="CB310" s="93">
        <f t="shared" si="154"/>
        <v>0</v>
      </c>
      <c r="CC310" s="91">
        <v>0</v>
      </c>
      <c r="CD310" s="91">
        <v>0</v>
      </c>
      <c r="CE310" s="91">
        <v>0</v>
      </c>
      <c r="CF310" s="91">
        <v>0</v>
      </c>
      <c r="CG310" s="91">
        <v>0</v>
      </c>
      <c r="CJ310" s="93">
        <f t="shared" si="155"/>
        <v>0</v>
      </c>
      <c r="CL310" s="91">
        <v>0</v>
      </c>
      <c r="CM310" s="91">
        <v>0</v>
      </c>
      <c r="CN310" s="91">
        <v>0</v>
      </c>
      <c r="CO310" s="91">
        <v>0</v>
      </c>
      <c r="CR310" s="93">
        <f t="shared" si="156"/>
        <v>0</v>
      </c>
      <c r="CS310" s="91">
        <v>0</v>
      </c>
      <c r="CT310" s="91">
        <v>0</v>
      </c>
      <c r="CU310" s="91">
        <v>0</v>
      </c>
      <c r="CV310" s="91">
        <v>0</v>
      </c>
      <c r="CW310" s="91">
        <v>0</v>
      </c>
      <c r="CZ310" s="93">
        <f t="shared" si="157"/>
        <v>0</v>
      </c>
      <c r="DA310" s="91">
        <v>0</v>
      </c>
      <c r="DB310" s="91">
        <v>0</v>
      </c>
      <c r="DC310" s="91">
        <v>0</v>
      </c>
      <c r="DD310" s="91">
        <v>0</v>
      </c>
      <c r="DE310" s="91">
        <v>0</v>
      </c>
      <c r="DH310" s="93">
        <f t="shared" si="158"/>
        <v>0</v>
      </c>
      <c r="DI310" s="91">
        <v>0</v>
      </c>
      <c r="DJ310" s="91">
        <v>0</v>
      </c>
      <c r="DK310" s="91">
        <v>0</v>
      </c>
      <c r="DL310" s="91">
        <v>0</v>
      </c>
      <c r="DM310" s="91">
        <v>0</v>
      </c>
    </row>
    <row r="311" spans="3:117">
      <c r="C311" s="92">
        <f t="shared" si="159"/>
        <v>45967</v>
      </c>
      <c r="D311" s="93">
        <f t="shared" si="128"/>
        <v>4.875</v>
      </c>
      <c r="E311" s="93">
        <f t="shared" si="129"/>
        <v>4.875</v>
      </c>
      <c r="F311" s="93" t="str">
        <f t="shared" si="129"/>
        <v/>
      </c>
      <c r="G311" s="93" t="str">
        <f t="shared" si="129"/>
        <v/>
      </c>
      <c r="H311" s="93" t="str">
        <f t="shared" si="129"/>
        <v/>
      </c>
      <c r="I311" s="93" t="str">
        <f t="shared" si="129"/>
        <v/>
      </c>
      <c r="J311" s="93" t="str">
        <f t="shared" si="129"/>
        <v/>
      </c>
      <c r="K311" s="93" t="str">
        <f t="shared" si="129"/>
        <v/>
      </c>
      <c r="L311" s="93" t="str">
        <f t="shared" si="130"/>
        <v/>
      </c>
      <c r="M311" s="93">
        <f t="shared" si="131"/>
        <v>1</v>
      </c>
      <c r="N311" s="93" t="str">
        <f t="shared" si="132"/>
        <v/>
      </c>
      <c r="O311" s="93" t="str">
        <f t="shared" si="133"/>
        <v/>
      </c>
      <c r="P311" s="93" t="str">
        <f t="shared" si="134"/>
        <v/>
      </c>
      <c r="Q311" s="93" t="str">
        <f t="shared" si="135"/>
        <v/>
      </c>
      <c r="R311" s="93" t="str">
        <f t="shared" si="136"/>
        <v/>
      </c>
      <c r="S311" s="93">
        <f t="shared" si="137"/>
        <v>1</v>
      </c>
      <c r="T311" s="91">
        <f t="shared" si="138"/>
        <v>0</v>
      </c>
      <c r="AB311" s="93">
        <f t="shared" si="139"/>
        <v>0.2</v>
      </c>
      <c r="AC311" s="93">
        <f t="shared" si="140"/>
        <v>4</v>
      </c>
      <c r="AD311" s="93">
        <f t="shared" si="141"/>
        <v>4.3</v>
      </c>
      <c r="AE311" s="93">
        <f t="shared" si="142"/>
        <v>4.5</v>
      </c>
      <c r="AF311" s="93">
        <f t="shared" si="143"/>
        <v>6.25</v>
      </c>
      <c r="AG311" s="93">
        <f t="shared" si="144"/>
        <v>5.8</v>
      </c>
      <c r="AH311" s="93">
        <f t="shared" si="145"/>
        <v>4.875</v>
      </c>
      <c r="AI311" s="93">
        <f t="shared" si="146"/>
        <v>0.2</v>
      </c>
      <c r="AJ311" s="93">
        <f t="shared" si="147"/>
        <v>2.4</v>
      </c>
      <c r="AK311" s="93">
        <f t="shared" si="148"/>
        <v>4.7</v>
      </c>
      <c r="AN311" s="93">
        <f t="shared" si="149"/>
        <v>0.2</v>
      </c>
      <c r="AO311" s="91">
        <v>0.5</v>
      </c>
      <c r="AP311" s="91">
        <v>0.5</v>
      </c>
      <c r="AQ311" s="91">
        <v>0</v>
      </c>
      <c r="AR311" s="91">
        <v>0</v>
      </c>
      <c r="AS311" s="91">
        <v>0</v>
      </c>
      <c r="AT311" s="92"/>
      <c r="AV311" s="93">
        <f t="shared" si="150"/>
        <v>4</v>
      </c>
      <c r="AW311" s="91">
        <v>0</v>
      </c>
      <c r="AX311" s="91">
        <v>19.5</v>
      </c>
      <c r="AY311" s="91">
        <v>0</v>
      </c>
      <c r="AZ311" s="91">
        <v>0.5</v>
      </c>
      <c r="BA311" s="91">
        <v>0</v>
      </c>
      <c r="BB311" s="92"/>
      <c r="BD311" s="93">
        <f t="shared" si="151"/>
        <v>4.3</v>
      </c>
      <c r="BE311" s="91">
        <v>0</v>
      </c>
      <c r="BF311" s="91">
        <v>21.5</v>
      </c>
      <c r="BG311" s="91">
        <v>0</v>
      </c>
      <c r="BH311" s="91">
        <v>0</v>
      </c>
      <c r="BI311" s="91">
        <v>0</v>
      </c>
      <c r="BJ311" s="92"/>
      <c r="BL311" s="93">
        <f t="shared" si="152"/>
        <v>4.5</v>
      </c>
      <c r="BM311" s="91">
        <v>0</v>
      </c>
      <c r="BN311" s="91">
        <v>22.5</v>
      </c>
      <c r="BO311" s="91">
        <v>0</v>
      </c>
      <c r="BP311" s="91">
        <v>0</v>
      </c>
      <c r="BQ311" s="91">
        <v>0</v>
      </c>
      <c r="BR311" s="92"/>
      <c r="BT311" s="93">
        <f t="shared" si="153"/>
        <v>6.25</v>
      </c>
      <c r="BU311" s="91">
        <v>0</v>
      </c>
      <c r="BV311" s="91">
        <v>19.5</v>
      </c>
      <c r="BW311" s="91">
        <v>0</v>
      </c>
      <c r="BX311" s="91">
        <v>5.5</v>
      </c>
      <c r="BZ311" s="92"/>
      <c r="CB311" s="93">
        <f t="shared" si="154"/>
        <v>5.8</v>
      </c>
      <c r="CC311" s="91">
        <v>0</v>
      </c>
      <c r="CD311" s="91">
        <v>27</v>
      </c>
      <c r="CE311" s="91">
        <v>0</v>
      </c>
      <c r="CF311" s="91">
        <v>2</v>
      </c>
      <c r="CG311" s="91">
        <v>0</v>
      </c>
      <c r="CJ311" s="93">
        <f t="shared" si="155"/>
        <v>4.875</v>
      </c>
      <c r="CL311" s="91">
        <v>19.5</v>
      </c>
      <c r="CM311" s="91">
        <v>0</v>
      </c>
      <c r="CN311" s="91">
        <v>0</v>
      </c>
      <c r="CO311" s="91">
        <v>0</v>
      </c>
      <c r="CR311" s="93">
        <f t="shared" si="156"/>
        <v>0.2</v>
      </c>
      <c r="CS311" s="91">
        <v>0</v>
      </c>
      <c r="CT311" s="91">
        <v>0.5</v>
      </c>
      <c r="CU311" s="91">
        <v>0</v>
      </c>
      <c r="CV311" s="91">
        <v>0.5</v>
      </c>
      <c r="CW311" s="91">
        <v>0</v>
      </c>
      <c r="CZ311" s="93">
        <f t="shared" si="157"/>
        <v>2.4</v>
      </c>
      <c r="DA311" s="91">
        <v>0</v>
      </c>
      <c r="DB311" s="91">
        <v>12</v>
      </c>
      <c r="DC311" s="91">
        <v>0</v>
      </c>
      <c r="DD311" s="91">
        <v>0</v>
      </c>
      <c r="DE311" s="91">
        <v>0</v>
      </c>
      <c r="DH311" s="93">
        <f t="shared" si="158"/>
        <v>4.7</v>
      </c>
      <c r="DI311" s="91">
        <v>0</v>
      </c>
      <c r="DJ311" s="91">
        <v>23.5</v>
      </c>
      <c r="DK311" s="91">
        <v>0</v>
      </c>
      <c r="DL311" s="91">
        <v>0</v>
      </c>
      <c r="DM311" s="91">
        <v>0</v>
      </c>
    </row>
    <row r="312" spans="3:117">
      <c r="C312" s="92">
        <f t="shared" si="159"/>
        <v>45968</v>
      </c>
      <c r="D312" s="93">
        <f t="shared" si="128"/>
        <v>7</v>
      </c>
      <c r="E312" s="93">
        <f t="shared" si="129"/>
        <v>7</v>
      </c>
      <c r="F312" s="93" t="str">
        <f t="shared" si="129"/>
        <v/>
      </c>
      <c r="G312" s="93" t="str">
        <f t="shared" si="129"/>
        <v/>
      </c>
      <c r="H312" s="93" t="str">
        <f t="shared" si="129"/>
        <v/>
      </c>
      <c r="I312" s="93" t="str">
        <f t="shared" si="129"/>
        <v/>
      </c>
      <c r="J312" s="93" t="str">
        <f t="shared" si="129"/>
        <v/>
      </c>
      <c r="K312" s="93" t="str">
        <f t="shared" si="129"/>
        <v/>
      </c>
      <c r="L312" s="93" t="str">
        <f t="shared" si="130"/>
        <v/>
      </c>
      <c r="M312" s="93">
        <f t="shared" si="131"/>
        <v>1</v>
      </c>
      <c r="N312" s="93" t="str">
        <f t="shared" si="132"/>
        <v/>
      </c>
      <c r="O312" s="93" t="str">
        <f t="shared" si="133"/>
        <v/>
      </c>
      <c r="P312" s="93" t="str">
        <f t="shared" si="134"/>
        <v/>
      </c>
      <c r="Q312" s="93" t="str">
        <f t="shared" si="135"/>
        <v/>
      </c>
      <c r="R312" s="93" t="str">
        <f t="shared" si="136"/>
        <v/>
      </c>
      <c r="S312" s="93">
        <f t="shared" si="137"/>
        <v>1</v>
      </c>
      <c r="T312" s="91">
        <f t="shared" si="138"/>
        <v>0</v>
      </c>
      <c r="AB312" s="93">
        <f t="shared" si="139"/>
        <v>4.5999999999999996</v>
      </c>
      <c r="AC312" s="93">
        <f t="shared" si="140"/>
        <v>6.1</v>
      </c>
      <c r="AD312" s="93">
        <f t="shared" si="141"/>
        <v>5.7</v>
      </c>
      <c r="AE312" s="93">
        <f t="shared" si="142"/>
        <v>8.1999999999999993</v>
      </c>
      <c r="AF312" s="93">
        <f t="shared" si="143"/>
        <v>32.25</v>
      </c>
      <c r="AG312" s="93">
        <f t="shared" si="144"/>
        <v>16.8</v>
      </c>
      <c r="AH312" s="93">
        <f t="shared" si="145"/>
        <v>7</v>
      </c>
      <c r="AI312" s="93">
        <f t="shared" si="146"/>
        <v>6.9</v>
      </c>
      <c r="AJ312" s="93">
        <f t="shared" si="147"/>
        <v>3.2</v>
      </c>
      <c r="AK312" s="93">
        <f t="shared" si="148"/>
        <v>12.1</v>
      </c>
      <c r="AN312" s="93">
        <f t="shared" si="149"/>
        <v>4.5999999999999996</v>
      </c>
      <c r="AO312" s="91">
        <v>0.5</v>
      </c>
      <c r="AP312" s="91">
        <v>21.5</v>
      </c>
      <c r="AQ312" s="91">
        <v>0</v>
      </c>
      <c r="AR312" s="91">
        <v>1</v>
      </c>
      <c r="AS312" s="91">
        <v>0</v>
      </c>
      <c r="AT312" s="92"/>
      <c r="AV312" s="93">
        <f t="shared" si="150"/>
        <v>6.1</v>
      </c>
      <c r="AW312" s="91">
        <v>0</v>
      </c>
      <c r="AX312" s="91">
        <v>30</v>
      </c>
      <c r="AY312" s="91">
        <v>0</v>
      </c>
      <c r="AZ312" s="91">
        <v>0.5</v>
      </c>
      <c r="BA312" s="91">
        <v>0</v>
      </c>
      <c r="BB312" s="92"/>
      <c r="BD312" s="93">
        <f t="shared" si="151"/>
        <v>5.7</v>
      </c>
      <c r="BE312" s="91">
        <v>0</v>
      </c>
      <c r="BF312" s="91">
        <v>27</v>
      </c>
      <c r="BG312" s="91">
        <v>0</v>
      </c>
      <c r="BH312" s="91">
        <v>1.5</v>
      </c>
      <c r="BI312" s="91">
        <v>0</v>
      </c>
      <c r="BJ312" s="92"/>
      <c r="BL312" s="93">
        <f t="shared" si="152"/>
        <v>8.1999999999999993</v>
      </c>
      <c r="BM312" s="91">
        <v>0</v>
      </c>
      <c r="BN312" s="91">
        <v>39</v>
      </c>
      <c r="BO312" s="91">
        <v>0</v>
      </c>
      <c r="BP312" s="91">
        <v>2</v>
      </c>
      <c r="BQ312" s="91">
        <v>0</v>
      </c>
      <c r="BR312" s="92"/>
      <c r="BT312" s="93">
        <f t="shared" si="153"/>
        <v>32.25</v>
      </c>
      <c r="BU312" s="91">
        <v>0</v>
      </c>
      <c r="BV312" s="91">
        <v>128.5</v>
      </c>
      <c r="BW312" s="91">
        <v>0</v>
      </c>
      <c r="BX312" s="91">
        <v>0.5</v>
      </c>
      <c r="BZ312" s="92"/>
      <c r="CB312" s="93">
        <f t="shared" si="154"/>
        <v>16.8</v>
      </c>
      <c r="CC312" s="91">
        <v>0</v>
      </c>
      <c r="CD312" s="91">
        <v>83.5</v>
      </c>
      <c r="CE312" s="91">
        <v>0</v>
      </c>
      <c r="CF312" s="91">
        <v>0.5</v>
      </c>
      <c r="CG312" s="91">
        <v>0</v>
      </c>
      <c r="CJ312" s="93">
        <f t="shared" si="155"/>
        <v>7</v>
      </c>
      <c r="CL312" s="91">
        <v>26.5</v>
      </c>
      <c r="CM312" s="91">
        <v>0</v>
      </c>
      <c r="CN312" s="91">
        <v>1.5</v>
      </c>
      <c r="CO312" s="91">
        <v>0</v>
      </c>
      <c r="CR312" s="93">
        <f t="shared" si="156"/>
        <v>6.9</v>
      </c>
      <c r="CS312" s="91">
        <v>3.5</v>
      </c>
      <c r="CT312" s="91">
        <v>30</v>
      </c>
      <c r="CU312" s="91">
        <v>0</v>
      </c>
      <c r="CV312" s="91">
        <v>1</v>
      </c>
      <c r="CW312" s="91">
        <v>0</v>
      </c>
      <c r="CZ312" s="93">
        <f t="shared" si="157"/>
        <v>3.2</v>
      </c>
      <c r="DA312" s="91">
        <v>2</v>
      </c>
      <c r="DB312" s="91">
        <v>13.5</v>
      </c>
      <c r="DC312" s="91">
        <v>0</v>
      </c>
      <c r="DD312" s="91">
        <v>0.5</v>
      </c>
      <c r="DE312" s="91">
        <v>0</v>
      </c>
      <c r="DH312" s="93">
        <f t="shared" si="158"/>
        <v>12.1</v>
      </c>
      <c r="DI312" s="91">
        <v>0</v>
      </c>
      <c r="DJ312" s="91">
        <v>59.5</v>
      </c>
      <c r="DK312" s="91">
        <v>0</v>
      </c>
      <c r="DL312" s="91">
        <v>1</v>
      </c>
      <c r="DM312" s="91">
        <v>0</v>
      </c>
    </row>
    <row r="313" spans="3:117">
      <c r="C313" s="92">
        <f t="shared" si="159"/>
        <v>45969</v>
      </c>
      <c r="D313" s="93">
        <f t="shared" si="128"/>
        <v>2.625</v>
      </c>
      <c r="E313" s="93">
        <f t="shared" si="129"/>
        <v>2.625</v>
      </c>
      <c r="F313" s="93" t="str">
        <f t="shared" si="129"/>
        <v/>
      </c>
      <c r="G313" s="93" t="str">
        <f t="shared" si="129"/>
        <v/>
      </c>
      <c r="H313" s="93" t="str">
        <f t="shared" si="129"/>
        <v/>
      </c>
      <c r="I313" s="93" t="str">
        <f t="shared" si="129"/>
        <v/>
      </c>
      <c r="J313" s="93" t="str">
        <f t="shared" si="129"/>
        <v/>
      </c>
      <c r="K313" s="93" t="str">
        <f t="shared" si="129"/>
        <v/>
      </c>
      <c r="L313" s="93" t="str">
        <f t="shared" si="130"/>
        <v/>
      </c>
      <c r="M313" s="93">
        <f t="shared" si="131"/>
        <v>1</v>
      </c>
      <c r="N313" s="93" t="str">
        <f t="shared" si="132"/>
        <v/>
      </c>
      <c r="O313" s="93" t="str">
        <f t="shared" si="133"/>
        <v/>
      </c>
      <c r="P313" s="93" t="str">
        <f t="shared" si="134"/>
        <v/>
      </c>
      <c r="Q313" s="93" t="str">
        <f t="shared" si="135"/>
        <v/>
      </c>
      <c r="R313" s="93" t="str">
        <f t="shared" si="136"/>
        <v/>
      </c>
      <c r="S313" s="93">
        <f t="shared" si="137"/>
        <v>1</v>
      </c>
      <c r="T313" s="91">
        <f t="shared" si="138"/>
        <v>0</v>
      </c>
      <c r="AB313" s="93">
        <f t="shared" si="139"/>
        <v>2.4</v>
      </c>
      <c r="AC313" s="93">
        <f t="shared" si="140"/>
        <v>1.1000000000000001</v>
      </c>
      <c r="AD313" s="93">
        <f t="shared" si="141"/>
        <v>1.1000000000000001</v>
      </c>
      <c r="AE313" s="93">
        <f t="shared" si="142"/>
        <v>0.2</v>
      </c>
      <c r="AF313" s="93">
        <f t="shared" si="143"/>
        <v>0</v>
      </c>
      <c r="AG313" s="93">
        <f t="shared" si="144"/>
        <v>2.5</v>
      </c>
      <c r="AH313" s="93">
        <f t="shared" si="145"/>
        <v>2.625</v>
      </c>
      <c r="AI313" s="93">
        <f t="shared" si="146"/>
        <v>0.7</v>
      </c>
      <c r="AJ313" s="93">
        <f t="shared" si="147"/>
        <v>1.5</v>
      </c>
      <c r="AK313" s="93">
        <f t="shared" si="148"/>
        <v>1.1000000000000001</v>
      </c>
      <c r="AN313" s="93">
        <f t="shared" si="149"/>
        <v>2.4</v>
      </c>
      <c r="AO313" s="91">
        <v>0</v>
      </c>
      <c r="AP313" s="91">
        <v>0</v>
      </c>
      <c r="AQ313" s="91">
        <v>0</v>
      </c>
      <c r="AR313" s="91">
        <v>0</v>
      </c>
      <c r="AS313" s="91">
        <v>12</v>
      </c>
      <c r="AT313" s="92"/>
      <c r="AV313" s="93">
        <f t="shared" si="150"/>
        <v>1.1000000000000001</v>
      </c>
      <c r="AW313" s="91">
        <v>0</v>
      </c>
      <c r="AX313" s="91">
        <v>0</v>
      </c>
      <c r="AY313" s="91">
        <v>0</v>
      </c>
      <c r="AZ313" s="91">
        <v>0.5</v>
      </c>
      <c r="BA313" s="91">
        <v>5</v>
      </c>
      <c r="BB313" s="92"/>
      <c r="BD313" s="93">
        <f t="shared" si="151"/>
        <v>1.1000000000000001</v>
      </c>
      <c r="BE313" s="91">
        <v>0</v>
      </c>
      <c r="BF313" s="91">
        <v>0</v>
      </c>
      <c r="BG313" s="91">
        <v>0</v>
      </c>
      <c r="BH313" s="91">
        <v>0</v>
      </c>
      <c r="BI313" s="91">
        <v>5.5</v>
      </c>
      <c r="BJ313" s="92"/>
      <c r="BL313" s="93">
        <f t="shared" si="152"/>
        <v>0.2</v>
      </c>
      <c r="BM313" s="91">
        <v>0</v>
      </c>
      <c r="BN313" s="91">
        <v>0</v>
      </c>
      <c r="BO313" s="91">
        <v>0</v>
      </c>
      <c r="BP313" s="91">
        <v>0</v>
      </c>
      <c r="BQ313" s="91">
        <v>1</v>
      </c>
      <c r="BR313" s="92"/>
      <c r="BT313" s="93">
        <f t="shared" si="153"/>
        <v>0</v>
      </c>
      <c r="BU313" s="91">
        <v>0</v>
      </c>
      <c r="BV313" s="91">
        <v>0</v>
      </c>
      <c r="BW313" s="91">
        <v>0</v>
      </c>
      <c r="BX313" s="91">
        <v>0</v>
      </c>
      <c r="BZ313" s="92"/>
      <c r="CB313" s="93">
        <f t="shared" si="154"/>
        <v>2.5</v>
      </c>
      <c r="CC313" s="91">
        <v>0</v>
      </c>
      <c r="CD313" s="91">
        <v>0</v>
      </c>
      <c r="CE313" s="91">
        <v>0</v>
      </c>
      <c r="CF313" s="91">
        <v>0</v>
      </c>
      <c r="CG313" s="91">
        <v>12.5</v>
      </c>
      <c r="CJ313" s="93">
        <f t="shared" si="155"/>
        <v>2.625</v>
      </c>
      <c r="CL313" s="91">
        <v>0</v>
      </c>
      <c r="CM313" s="91">
        <v>0</v>
      </c>
      <c r="CN313" s="91">
        <v>0</v>
      </c>
      <c r="CO313" s="91">
        <v>10.5</v>
      </c>
      <c r="CR313" s="93">
        <f t="shared" si="156"/>
        <v>0.7</v>
      </c>
      <c r="CS313" s="91">
        <v>0</v>
      </c>
      <c r="CT313" s="91">
        <v>0</v>
      </c>
      <c r="CU313" s="91">
        <v>0</v>
      </c>
      <c r="CV313" s="91">
        <v>0</v>
      </c>
      <c r="CW313" s="91">
        <v>3.5</v>
      </c>
      <c r="CZ313" s="93">
        <f t="shared" si="157"/>
        <v>1.5</v>
      </c>
      <c r="DA313" s="91">
        <v>0</v>
      </c>
      <c r="DB313" s="91">
        <v>0</v>
      </c>
      <c r="DC313" s="91">
        <v>0</v>
      </c>
      <c r="DD313" s="91">
        <v>0</v>
      </c>
      <c r="DE313" s="91">
        <v>7.5</v>
      </c>
      <c r="DH313" s="93">
        <f t="shared" si="158"/>
        <v>1.1000000000000001</v>
      </c>
      <c r="DI313" s="91">
        <v>0</v>
      </c>
      <c r="DJ313" s="91">
        <v>0</v>
      </c>
      <c r="DK313" s="91">
        <v>0</v>
      </c>
      <c r="DL313" s="91">
        <v>0</v>
      </c>
      <c r="DM313" s="91">
        <v>5.5</v>
      </c>
    </row>
    <row r="314" spans="3:117">
      <c r="C314" s="92">
        <f t="shared" si="159"/>
        <v>45970</v>
      </c>
      <c r="D314" s="93">
        <f t="shared" si="128"/>
        <v>10.875</v>
      </c>
      <c r="E314" s="93">
        <f t="shared" si="129"/>
        <v>10.875</v>
      </c>
      <c r="F314" s="93">
        <f t="shared" si="129"/>
        <v>10.875</v>
      </c>
      <c r="G314" s="93" t="str">
        <f t="shared" si="129"/>
        <v/>
      </c>
      <c r="H314" s="93" t="str">
        <f t="shared" si="129"/>
        <v/>
      </c>
      <c r="I314" s="93" t="str">
        <f t="shared" si="129"/>
        <v/>
      </c>
      <c r="J314" s="93" t="str">
        <f t="shared" si="129"/>
        <v/>
      </c>
      <c r="K314" s="93" t="str">
        <f t="shared" si="129"/>
        <v/>
      </c>
      <c r="L314" s="93" t="str">
        <f t="shared" si="130"/>
        <v/>
      </c>
      <c r="M314" s="93" t="str">
        <f t="shared" si="131"/>
        <v/>
      </c>
      <c r="N314" s="93">
        <f t="shared" si="132"/>
        <v>2</v>
      </c>
      <c r="O314" s="93" t="str">
        <f t="shared" si="133"/>
        <v/>
      </c>
      <c r="P314" s="93" t="str">
        <f t="shared" si="134"/>
        <v/>
      </c>
      <c r="Q314" s="93" t="str">
        <f t="shared" si="135"/>
        <v/>
      </c>
      <c r="R314" s="93" t="str">
        <f t="shared" si="136"/>
        <v/>
      </c>
      <c r="S314" s="93">
        <f t="shared" si="137"/>
        <v>2</v>
      </c>
      <c r="T314" s="91">
        <f t="shared" si="138"/>
        <v>4.3808800852329341e-002</v>
      </c>
      <c r="AB314" s="93">
        <f t="shared" si="139"/>
        <v>6.3</v>
      </c>
      <c r="AC314" s="93">
        <f t="shared" si="140"/>
        <v>6.7</v>
      </c>
      <c r="AD314" s="93">
        <f t="shared" si="141"/>
        <v>8.1</v>
      </c>
      <c r="AE314" s="93">
        <f t="shared" si="142"/>
        <v>9.5</v>
      </c>
      <c r="AF314" s="93">
        <f t="shared" si="143"/>
        <v>13.125</v>
      </c>
      <c r="AG314" s="93">
        <f t="shared" si="144"/>
        <v>7.7</v>
      </c>
      <c r="AH314" s="93">
        <f t="shared" si="145"/>
        <v>10.875</v>
      </c>
      <c r="AI314" s="93">
        <f t="shared" si="146"/>
        <v>25.5</v>
      </c>
      <c r="AJ314" s="93">
        <f t="shared" si="147"/>
        <v>8.6</v>
      </c>
      <c r="AK314" s="93">
        <f t="shared" si="148"/>
        <v>3.6</v>
      </c>
      <c r="AN314" s="93">
        <f t="shared" si="149"/>
        <v>6.3</v>
      </c>
      <c r="AO314" s="91">
        <v>0</v>
      </c>
      <c r="AP314" s="91">
        <v>0</v>
      </c>
      <c r="AQ314" s="91">
        <v>0</v>
      </c>
      <c r="AR314" s="91">
        <v>31.5</v>
      </c>
      <c r="AS314" s="91">
        <v>0</v>
      </c>
      <c r="AT314" s="92"/>
      <c r="AV314" s="93">
        <f t="shared" si="150"/>
        <v>6.7</v>
      </c>
      <c r="AW314" s="91">
        <v>0</v>
      </c>
      <c r="AX314" s="91">
        <v>0</v>
      </c>
      <c r="AY314" s="91">
        <v>0</v>
      </c>
      <c r="AZ314" s="91">
        <v>33.5</v>
      </c>
      <c r="BA314" s="91">
        <v>0</v>
      </c>
      <c r="BB314" s="92"/>
      <c r="BD314" s="93">
        <f t="shared" si="151"/>
        <v>8.1</v>
      </c>
      <c r="BE314" s="91">
        <v>0</v>
      </c>
      <c r="BF314" s="91">
        <v>0</v>
      </c>
      <c r="BG314" s="91">
        <v>0</v>
      </c>
      <c r="BH314" s="91">
        <v>40.5</v>
      </c>
      <c r="BI314" s="91">
        <v>0</v>
      </c>
      <c r="BJ314" s="92"/>
      <c r="BL314" s="93">
        <f t="shared" si="152"/>
        <v>9.5</v>
      </c>
      <c r="BM314" s="91">
        <v>0</v>
      </c>
      <c r="BN314" s="91">
        <v>0</v>
      </c>
      <c r="BO314" s="91">
        <v>0</v>
      </c>
      <c r="BP314" s="91">
        <v>47.5</v>
      </c>
      <c r="BQ314" s="91">
        <v>0</v>
      </c>
      <c r="BR314" s="92"/>
      <c r="BT314" s="93">
        <f t="shared" si="153"/>
        <v>13.125</v>
      </c>
      <c r="BU314" s="91">
        <v>0</v>
      </c>
      <c r="BV314" s="91">
        <v>0</v>
      </c>
      <c r="BW314" s="91">
        <v>0</v>
      </c>
      <c r="BX314" s="91">
        <v>52.5</v>
      </c>
      <c r="BZ314" s="92"/>
      <c r="CB314" s="93">
        <f t="shared" si="154"/>
        <v>7.7</v>
      </c>
      <c r="CC314" s="91">
        <v>0</v>
      </c>
      <c r="CD314" s="91">
        <v>0</v>
      </c>
      <c r="CE314" s="91">
        <v>0</v>
      </c>
      <c r="CF314" s="91">
        <v>38</v>
      </c>
      <c r="CG314" s="91">
        <v>0.5</v>
      </c>
      <c r="CJ314" s="93">
        <f t="shared" si="155"/>
        <v>10.875</v>
      </c>
      <c r="CL314" s="91">
        <v>0</v>
      </c>
      <c r="CM314" s="91">
        <v>0</v>
      </c>
      <c r="CN314" s="91">
        <v>43</v>
      </c>
      <c r="CO314" s="91">
        <v>0.5</v>
      </c>
      <c r="CR314" s="93">
        <f t="shared" si="156"/>
        <v>25.5</v>
      </c>
      <c r="CS314" s="91">
        <v>0</v>
      </c>
      <c r="CT314" s="91">
        <v>0</v>
      </c>
      <c r="CU314" s="91">
        <v>0</v>
      </c>
      <c r="CV314" s="91">
        <v>127.5</v>
      </c>
      <c r="CW314" s="91">
        <v>0</v>
      </c>
      <c r="CZ314" s="93">
        <f t="shared" si="157"/>
        <v>8.6</v>
      </c>
      <c r="DA314" s="91">
        <v>0</v>
      </c>
      <c r="DB314" s="91">
        <v>0</v>
      </c>
      <c r="DC314" s="91">
        <v>0</v>
      </c>
      <c r="DD314" s="91">
        <v>42.5</v>
      </c>
      <c r="DE314" s="91">
        <v>0.5</v>
      </c>
      <c r="DH314" s="93">
        <f t="shared" si="158"/>
        <v>3.6</v>
      </c>
      <c r="DI314" s="91">
        <v>0</v>
      </c>
      <c r="DJ314" s="91">
        <v>0</v>
      </c>
      <c r="DK314" s="91">
        <v>0</v>
      </c>
      <c r="DL314" s="91">
        <v>18</v>
      </c>
      <c r="DM314" s="91">
        <v>0</v>
      </c>
    </row>
    <row r="315" spans="3:117">
      <c r="C315" s="92">
        <f t="shared" si="159"/>
        <v>45971</v>
      </c>
      <c r="D315" s="93">
        <f t="shared" si="128"/>
        <v>5.75</v>
      </c>
      <c r="E315" s="93">
        <f t="shared" si="129"/>
        <v>5.75</v>
      </c>
      <c r="F315" s="93" t="str">
        <f t="shared" si="129"/>
        <v/>
      </c>
      <c r="G315" s="93" t="str">
        <f t="shared" si="129"/>
        <v/>
      </c>
      <c r="H315" s="93" t="str">
        <f t="shared" si="129"/>
        <v/>
      </c>
      <c r="I315" s="93" t="str">
        <f t="shared" si="129"/>
        <v/>
      </c>
      <c r="J315" s="93" t="str">
        <f t="shared" si="129"/>
        <v/>
      </c>
      <c r="K315" s="93" t="str">
        <f t="shared" si="129"/>
        <v/>
      </c>
      <c r="L315" s="93" t="str">
        <f t="shared" si="130"/>
        <v/>
      </c>
      <c r="M315" s="93">
        <f t="shared" si="131"/>
        <v>1</v>
      </c>
      <c r="N315" s="93" t="str">
        <f t="shared" si="132"/>
        <v/>
      </c>
      <c r="O315" s="93" t="str">
        <f t="shared" si="133"/>
        <v/>
      </c>
      <c r="P315" s="93" t="str">
        <f t="shared" si="134"/>
        <v/>
      </c>
      <c r="Q315" s="93" t="str">
        <f t="shared" si="135"/>
        <v/>
      </c>
      <c r="R315" s="93" t="str">
        <f t="shared" si="136"/>
        <v/>
      </c>
      <c r="S315" s="93">
        <f t="shared" si="137"/>
        <v>1</v>
      </c>
      <c r="T315" s="91">
        <f t="shared" si="138"/>
        <v>0</v>
      </c>
      <c r="AB315" s="93">
        <f t="shared" si="139"/>
        <v>2</v>
      </c>
      <c r="AC315" s="93">
        <f t="shared" si="140"/>
        <v>1.4</v>
      </c>
      <c r="AD315" s="93">
        <f t="shared" si="141"/>
        <v>2.7</v>
      </c>
      <c r="AE315" s="93">
        <f t="shared" si="142"/>
        <v>3.2</v>
      </c>
      <c r="AF315" s="93">
        <f t="shared" si="143"/>
        <v>6.375</v>
      </c>
      <c r="AG315" s="93">
        <f t="shared" si="144"/>
        <v>5.8</v>
      </c>
      <c r="AH315" s="93">
        <f t="shared" si="145"/>
        <v>5.75</v>
      </c>
      <c r="AI315" s="93">
        <f t="shared" si="146"/>
        <v>6.8</v>
      </c>
      <c r="AJ315" s="93">
        <f t="shared" si="147"/>
        <v>3.3</v>
      </c>
      <c r="AK315" s="93">
        <f t="shared" si="148"/>
        <v>5.3</v>
      </c>
      <c r="AN315" s="93">
        <f t="shared" si="149"/>
        <v>2</v>
      </c>
      <c r="AO315" s="91">
        <v>0</v>
      </c>
      <c r="AP315" s="91">
        <v>10</v>
      </c>
      <c r="AQ315" s="91">
        <v>0</v>
      </c>
      <c r="AR315" s="91">
        <v>0</v>
      </c>
      <c r="AS315" s="91">
        <v>0</v>
      </c>
      <c r="AT315" s="92"/>
      <c r="AV315" s="93">
        <f t="shared" si="150"/>
        <v>1.4</v>
      </c>
      <c r="AW315" s="91">
        <v>0</v>
      </c>
      <c r="AX315" s="91">
        <v>7</v>
      </c>
      <c r="AY315" s="91">
        <v>0</v>
      </c>
      <c r="AZ315" s="91">
        <v>0</v>
      </c>
      <c r="BA315" s="91">
        <v>0</v>
      </c>
      <c r="BB315" s="92"/>
      <c r="BD315" s="93">
        <f t="shared" si="151"/>
        <v>2.7</v>
      </c>
      <c r="BE315" s="91">
        <v>0</v>
      </c>
      <c r="BF315" s="91">
        <v>13.5</v>
      </c>
      <c r="BG315" s="91">
        <v>0</v>
      </c>
      <c r="BH315" s="91">
        <v>0</v>
      </c>
      <c r="BI315" s="91">
        <v>0</v>
      </c>
      <c r="BJ315" s="92"/>
      <c r="BL315" s="93">
        <f t="shared" si="152"/>
        <v>3.2</v>
      </c>
      <c r="BM315" s="91">
        <v>0</v>
      </c>
      <c r="BN315" s="91">
        <v>16</v>
      </c>
      <c r="BO315" s="91">
        <v>0</v>
      </c>
      <c r="BP315" s="91">
        <v>0</v>
      </c>
      <c r="BQ315" s="91">
        <v>0</v>
      </c>
      <c r="BR315" s="92"/>
      <c r="BT315" s="93">
        <f t="shared" si="153"/>
        <v>6.375</v>
      </c>
      <c r="BU315" s="91">
        <v>0</v>
      </c>
      <c r="BV315" s="91">
        <v>25.5</v>
      </c>
      <c r="BW315" s="91">
        <v>0</v>
      </c>
      <c r="BX315" s="91">
        <v>0</v>
      </c>
      <c r="BZ315" s="92"/>
      <c r="CB315" s="93">
        <f t="shared" si="154"/>
        <v>5.8</v>
      </c>
      <c r="CC315" s="91">
        <v>0</v>
      </c>
      <c r="CD315" s="91">
        <v>29</v>
      </c>
      <c r="CE315" s="91">
        <v>0</v>
      </c>
      <c r="CF315" s="91">
        <v>0</v>
      </c>
      <c r="CG315" s="91">
        <v>0</v>
      </c>
      <c r="CJ315" s="93">
        <f t="shared" si="155"/>
        <v>5.75</v>
      </c>
      <c r="CL315" s="91">
        <v>23</v>
      </c>
      <c r="CM315" s="91">
        <v>0</v>
      </c>
      <c r="CN315" s="91">
        <v>0</v>
      </c>
      <c r="CO315" s="91">
        <v>0</v>
      </c>
      <c r="CR315" s="93">
        <f t="shared" si="156"/>
        <v>6.8</v>
      </c>
      <c r="CS315" s="91">
        <v>0</v>
      </c>
      <c r="CT315" s="91">
        <v>34</v>
      </c>
      <c r="CU315" s="91">
        <v>0</v>
      </c>
      <c r="CV315" s="91">
        <v>0</v>
      </c>
      <c r="CW315" s="91">
        <v>0</v>
      </c>
      <c r="CZ315" s="93">
        <f t="shared" si="157"/>
        <v>3.3</v>
      </c>
      <c r="DA315" s="91">
        <v>0</v>
      </c>
      <c r="DB315" s="91">
        <v>16.5</v>
      </c>
      <c r="DC315" s="91">
        <v>0</v>
      </c>
      <c r="DD315" s="91">
        <v>0</v>
      </c>
      <c r="DE315" s="91">
        <v>0</v>
      </c>
      <c r="DH315" s="93">
        <f t="shared" si="158"/>
        <v>5.3</v>
      </c>
      <c r="DI315" s="91">
        <v>0</v>
      </c>
      <c r="DJ315" s="91">
        <v>26.5</v>
      </c>
      <c r="DK315" s="91">
        <v>0</v>
      </c>
      <c r="DL315" s="91">
        <v>0</v>
      </c>
      <c r="DM315" s="91">
        <v>0</v>
      </c>
    </row>
    <row r="316" spans="3:117">
      <c r="C316" s="92">
        <f t="shared" si="159"/>
        <v>45972</v>
      </c>
      <c r="D316" s="93">
        <f t="shared" si="128"/>
        <v>0</v>
      </c>
      <c r="E316" s="93" t="str">
        <f t="shared" si="129"/>
        <v/>
      </c>
      <c r="F316" s="93" t="str">
        <f t="shared" si="129"/>
        <v/>
      </c>
      <c r="G316" s="93" t="str">
        <f t="shared" si="129"/>
        <v/>
      </c>
      <c r="H316" s="93" t="str">
        <f t="shared" si="129"/>
        <v/>
      </c>
      <c r="I316" s="93" t="str">
        <f t="shared" si="129"/>
        <v/>
      </c>
      <c r="J316" s="93" t="str">
        <f t="shared" si="129"/>
        <v/>
      </c>
      <c r="K316" s="93" t="str">
        <f t="shared" si="129"/>
        <v/>
      </c>
      <c r="L316" s="93">
        <f t="shared" si="130"/>
        <v>0</v>
      </c>
      <c r="M316" s="93" t="str">
        <f t="shared" si="131"/>
        <v/>
      </c>
      <c r="N316" s="93" t="str">
        <f t="shared" si="132"/>
        <v/>
      </c>
      <c r="O316" s="93" t="str">
        <f t="shared" si="133"/>
        <v/>
      </c>
      <c r="P316" s="93" t="str">
        <f t="shared" si="134"/>
        <v/>
      </c>
      <c r="Q316" s="93" t="str">
        <f t="shared" si="135"/>
        <v/>
      </c>
      <c r="R316" s="93" t="str">
        <f t="shared" si="136"/>
        <v/>
      </c>
      <c r="S316" s="93">
        <f t="shared" si="137"/>
        <v>0</v>
      </c>
      <c r="T316" s="91">
        <f t="shared" si="138"/>
        <v>0</v>
      </c>
      <c r="AB316" s="93">
        <f t="shared" si="139"/>
        <v>0.6</v>
      </c>
      <c r="AC316" s="93">
        <f t="shared" si="140"/>
        <v>0.4</v>
      </c>
      <c r="AD316" s="93">
        <f t="shared" si="141"/>
        <v>0.3</v>
      </c>
      <c r="AE316" s="93">
        <f t="shared" si="142"/>
        <v>0.6</v>
      </c>
      <c r="AF316" s="93">
        <f t="shared" si="143"/>
        <v>1.5</v>
      </c>
      <c r="AG316" s="93">
        <f t="shared" si="144"/>
        <v>0.3</v>
      </c>
      <c r="AH316" s="93">
        <f t="shared" si="145"/>
        <v>0</v>
      </c>
      <c r="AI316" s="93">
        <f t="shared" si="146"/>
        <v>0</v>
      </c>
      <c r="AJ316" s="93">
        <f t="shared" si="147"/>
        <v>0</v>
      </c>
      <c r="AK316" s="93">
        <f t="shared" si="148"/>
        <v>0.2</v>
      </c>
      <c r="AN316" s="93">
        <f t="shared" si="149"/>
        <v>0.6</v>
      </c>
      <c r="AO316" s="91">
        <v>3</v>
      </c>
      <c r="AP316" s="91">
        <v>0</v>
      </c>
      <c r="AQ316" s="91">
        <v>0</v>
      </c>
      <c r="AR316" s="91">
        <v>0</v>
      </c>
      <c r="AS316" s="91">
        <v>0</v>
      </c>
      <c r="AT316" s="92"/>
      <c r="AV316" s="93">
        <f t="shared" si="150"/>
        <v>0.4</v>
      </c>
      <c r="AW316" s="91">
        <v>2</v>
      </c>
      <c r="AX316" s="91">
        <v>0</v>
      </c>
      <c r="AY316" s="91">
        <v>0</v>
      </c>
      <c r="AZ316" s="91">
        <v>0</v>
      </c>
      <c r="BA316" s="91">
        <v>0</v>
      </c>
      <c r="BB316" s="92"/>
      <c r="BD316" s="93">
        <f t="shared" si="151"/>
        <v>0.3</v>
      </c>
      <c r="BE316" s="91">
        <v>1.5</v>
      </c>
      <c r="BF316" s="91">
        <v>0</v>
      </c>
      <c r="BG316" s="91">
        <v>0</v>
      </c>
      <c r="BH316" s="91">
        <v>0</v>
      </c>
      <c r="BI316" s="91">
        <v>0</v>
      </c>
      <c r="BJ316" s="92"/>
      <c r="BL316" s="93">
        <f t="shared" si="152"/>
        <v>0.6</v>
      </c>
      <c r="BM316" s="91">
        <v>3</v>
      </c>
      <c r="BN316" s="91">
        <v>0</v>
      </c>
      <c r="BO316" s="91">
        <v>0</v>
      </c>
      <c r="BP316" s="91">
        <v>0</v>
      </c>
      <c r="BQ316" s="91">
        <v>0</v>
      </c>
      <c r="BR316" s="92"/>
      <c r="BT316" s="93">
        <f t="shared" si="153"/>
        <v>1.5</v>
      </c>
      <c r="BU316" s="91">
        <v>5</v>
      </c>
      <c r="BV316" s="91">
        <v>1</v>
      </c>
      <c r="BW316" s="91">
        <v>0</v>
      </c>
      <c r="BX316" s="91">
        <v>0</v>
      </c>
      <c r="BZ316" s="92"/>
      <c r="CB316" s="93">
        <f t="shared" si="154"/>
        <v>0.3</v>
      </c>
      <c r="CC316" s="91">
        <v>1.5</v>
      </c>
      <c r="CD316" s="91">
        <v>0</v>
      </c>
      <c r="CE316" s="91">
        <v>0</v>
      </c>
      <c r="CF316" s="91">
        <v>0</v>
      </c>
      <c r="CG316" s="91">
        <v>0</v>
      </c>
      <c r="CJ316" s="93">
        <f t="shared" si="155"/>
        <v>0</v>
      </c>
      <c r="CL316" s="91">
        <v>0</v>
      </c>
      <c r="CM316" s="91">
        <v>0</v>
      </c>
      <c r="CN316" s="91">
        <v>0</v>
      </c>
      <c r="CO316" s="91">
        <v>0</v>
      </c>
      <c r="CR316" s="93">
        <f t="shared" si="156"/>
        <v>0</v>
      </c>
      <c r="CS316" s="91">
        <v>0</v>
      </c>
      <c r="CT316" s="91">
        <v>0</v>
      </c>
      <c r="CU316" s="91">
        <v>0</v>
      </c>
      <c r="CV316" s="91">
        <v>0</v>
      </c>
      <c r="CW316" s="91">
        <v>0</v>
      </c>
      <c r="CZ316" s="93">
        <f t="shared" si="157"/>
        <v>0</v>
      </c>
      <c r="DA316" s="91">
        <v>0</v>
      </c>
      <c r="DB316" s="91">
        <v>0</v>
      </c>
      <c r="DC316" s="91">
        <v>0</v>
      </c>
      <c r="DD316" s="91">
        <v>0</v>
      </c>
      <c r="DE316" s="91">
        <v>0</v>
      </c>
      <c r="DH316" s="93">
        <f t="shared" si="158"/>
        <v>0.2</v>
      </c>
      <c r="DI316" s="91">
        <v>0.5</v>
      </c>
      <c r="DJ316" s="91">
        <v>0.5</v>
      </c>
      <c r="DK316" s="91">
        <v>0</v>
      </c>
      <c r="DL316" s="91">
        <v>0</v>
      </c>
      <c r="DM316" s="91">
        <v>0</v>
      </c>
    </row>
    <row r="317" spans="3:117">
      <c r="C317" s="92">
        <f t="shared" si="159"/>
        <v>45973</v>
      </c>
      <c r="D317" s="93">
        <f t="shared" si="128"/>
        <v>0</v>
      </c>
      <c r="E317" s="93" t="str">
        <f t="shared" si="129"/>
        <v/>
      </c>
      <c r="F317" s="93" t="str">
        <f t="shared" si="129"/>
        <v/>
      </c>
      <c r="G317" s="93" t="str">
        <f t="shared" si="129"/>
        <v/>
      </c>
      <c r="H317" s="93" t="str">
        <f t="shared" si="129"/>
        <v/>
      </c>
      <c r="I317" s="93" t="str">
        <f t="shared" si="129"/>
        <v/>
      </c>
      <c r="J317" s="93" t="str">
        <f t="shared" si="129"/>
        <v/>
      </c>
      <c r="K317" s="93" t="str">
        <f t="shared" si="129"/>
        <v/>
      </c>
      <c r="L317" s="93">
        <f t="shared" si="130"/>
        <v>0</v>
      </c>
      <c r="M317" s="93" t="str">
        <f t="shared" si="131"/>
        <v/>
      </c>
      <c r="N317" s="93" t="str">
        <f t="shared" si="132"/>
        <v/>
      </c>
      <c r="O317" s="93" t="str">
        <f t="shared" si="133"/>
        <v/>
      </c>
      <c r="P317" s="93" t="str">
        <f t="shared" si="134"/>
        <v/>
      </c>
      <c r="Q317" s="93" t="str">
        <f t="shared" si="135"/>
        <v/>
      </c>
      <c r="R317" s="93" t="str">
        <f t="shared" si="136"/>
        <v/>
      </c>
      <c r="S317" s="93">
        <f t="shared" si="137"/>
        <v>0</v>
      </c>
      <c r="T317" s="91">
        <f t="shared" si="138"/>
        <v>0</v>
      </c>
      <c r="AB317" s="93">
        <f t="shared" si="139"/>
        <v>0.1</v>
      </c>
      <c r="AC317" s="93">
        <f t="shared" si="140"/>
        <v>0</v>
      </c>
      <c r="AD317" s="93">
        <f t="shared" si="141"/>
        <v>0</v>
      </c>
      <c r="AE317" s="93">
        <f t="shared" si="142"/>
        <v>0.1</v>
      </c>
      <c r="AF317" s="93">
        <f t="shared" si="143"/>
        <v>0</v>
      </c>
      <c r="AG317" s="93">
        <f t="shared" si="144"/>
        <v>0.2</v>
      </c>
      <c r="AH317" s="93">
        <f t="shared" si="145"/>
        <v>0</v>
      </c>
      <c r="AI317" s="93">
        <f t="shared" si="146"/>
        <v>0.4</v>
      </c>
      <c r="AJ317" s="93">
        <f t="shared" si="147"/>
        <v>0.5</v>
      </c>
      <c r="AK317" s="93">
        <f t="shared" si="148"/>
        <v>0</v>
      </c>
      <c r="AN317" s="93">
        <f t="shared" si="149"/>
        <v>0.1</v>
      </c>
      <c r="AO317" s="91">
        <v>0.5</v>
      </c>
      <c r="AP317" s="91">
        <v>0</v>
      </c>
      <c r="AQ317" s="91">
        <v>0</v>
      </c>
      <c r="AR317" s="91">
        <v>0</v>
      </c>
      <c r="AS317" s="91">
        <v>0</v>
      </c>
      <c r="AT317" s="92"/>
      <c r="AV317" s="93">
        <f t="shared" si="150"/>
        <v>0</v>
      </c>
      <c r="AW317" s="91">
        <v>0</v>
      </c>
      <c r="AX317" s="91">
        <v>0</v>
      </c>
      <c r="AY317" s="91">
        <v>0</v>
      </c>
      <c r="AZ317" s="91">
        <v>0</v>
      </c>
      <c r="BA317" s="91">
        <v>0</v>
      </c>
      <c r="BB317" s="92"/>
      <c r="BD317" s="93">
        <f t="shared" si="151"/>
        <v>0</v>
      </c>
      <c r="BE317" s="91">
        <v>0</v>
      </c>
      <c r="BF317" s="91">
        <v>0</v>
      </c>
      <c r="BG317" s="91">
        <v>0</v>
      </c>
      <c r="BH317" s="91">
        <v>0</v>
      </c>
      <c r="BI317" s="91">
        <v>0</v>
      </c>
      <c r="BJ317" s="92"/>
      <c r="BL317" s="93">
        <f t="shared" si="152"/>
        <v>0.1</v>
      </c>
      <c r="BM317" s="91">
        <v>0.5</v>
      </c>
      <c r="BN317" s="91">
        <v>0</v>
      </c>
      <c r="BO317" s="91">
        <v>0</v>
      </c>
      <c r="BP317" s="91">
        <v>0</v>
      </c>
      <c r="BQ317" s="91">
        <v>0</v>
      </c>
      <c r="BR317" s="92"/>
      <c r="BT317" s="93">
        <f t="shared" si="153"/>
        <v>0</v>
      </c>
      <c r="BU317" s="91">
        <v>0</v>
      </c>
      <c r="BV317" s="91">
        <v>0</v>
      </c>
      <c r="BW317" s="91">
        <v>0</v>
      </c>
      <c r="BX317" s="91">
        <v>0</v>
      </c>
      <c r="BZ317" s="92"/>
      <c r="CB317" s="93">
        <f t="shared" si="154"/>
        <v>0.2</v>
      </c>
      <c r="CC317" s="91">
        <v>1</v>
      </c>
      <c r="CD317" s="91">
        <v>0</v>
      </c>
      <c r="CE317" s="91">
        <v>0</v>
      </c>
      <c r="CF317" s="91">
        <v>0</v>
      </c>
      <c r="CG317" s="91">
        <v>0</v>
      </c>
      <c r="CJ317" s="93">
        <f t="shared" si="155"/>
        <v>0</v>
      </c>
      <c r="CL317" s="91">
        <v>0</v>
      </c>
      <c r="CM317" s="91">
        <v>0</v>
      </c>
      <c r="CN317" s="91">
        <v>0</v>
      </c>
      <c r="CO317" s="91">
        <v>0</v>
      </c>
      <c r="CR317" s="93">
        <f t="shared" si="156"/>
        <v>0.4</v>
      </c>
      <c r="CS317" s="91">
        <v>2</v>
      </c>
      <c r="CT317" s="91">
        <v>0</v>
      </c>
      <c r="CU317" s="91">
        <v>0</v>
      </c>
      <c r="CV317" s="91">
        <v>0</v>
      </c>
      <c r="CW317" s="91">
        <v>0</v>
      </c>
      <c r="CZ317" s="93">
        <f t="shared" si="157"/>
        <v>0.5</v>
      </c>
      <c r="DA317" s="91">
        <v>2.5</v>
      </c>
      <c r="DB317" s="91">
        <v>0</v>
      </c>
      <c r="DC317" s="91">
        <v>0</v>
      </c>
      <c r="DD317" s="91">
        <v>0</v>
      </c>
      <c r="DE317" s="91">
        <v>0</v>
      </c>
      <c r="DH317" s="93">
        <f t="shared" si="158"/>
        <v>0</v>
      </c>
      <c r="DI317" s="91">
        <v>0</v>
      </c>
      <c r="DJ317" s="91">
        <v>0</v>
      </c>
      <c r="DK317" s="91">
        <v>0</v>
      </c>
      <c r="DL317" s="91">
        <v>0</v>
      </c>
      <c r="DM317" s="91">
        <v>0</v>
      </c>
    </row>
    <row r="318" spans="3:117">
      <c r="C318" s="92">
        <f t="shared" si="159"/>
        <v>45974</v>
      </c>
      <c r="D318" s="93">
        <f t="shared" si="128"/>
        <v>5.5</v>
      </c>
      <c r="E318" s="93">
        <f t="shared" si="129"/>
        <v>5.5</v>
      </c>
      <c r="F318" s="93" t="str">
        <f t="shared" si="129"/>
        <v/>
      </c>
      <c r="G318" s="93" t="str">
        <f t="shared" si="129"/>
        <v/>
      </c>
      <c r="H318" s="93" t="str">
        <f t="shared" si="129"/>
        <v/>
      </c>
      <c r="I318" s="93" t="str">
        <f t="shared" si="129"/>
        <v/>
      </c>
      <c r="J318" s="93" t="str">
        <f t="shared" si="129"/>
        <v/>
      </c>
      <c r="K318" s="93" t="str">
        <f t="shared" si="129"/>
        <v/>
      </c>
      <c r="L318" s="93" t="str">
        <f t="shared" si="130"/>
        <v/>
      </c>
      <c r="M318" s="93">
        <f t="shared" si="131"/>
        <v>1</v>
      </c>
      <c r="N318" s="93" t="str">
        <f t="shared" si="132"/>
        <v/>
      </c>
      <c r="O318" s="93" t="str">
        <f t="shared" si="133"/>
        <v/>
      </c>
      <c r="P318" s="93" t="str">
        <f t="shared" si="134"/>
        <v/>
      </c>
      <c r="Q318" s="93" t="str">
        <f t="shared" si="135"/>
        <v/>
      </c>
      <c r="R318" s="93" t="str">
        <f t="shared" si="136"/>
        <v/>
      </c>
      <c r="S318" s="93">
        <f t="shared" si="137"/>
        <v>1</v>
      </c>
      <c r="T318" s="91">
        <f t="shared" si="138"/>
        <v>0</v>
      </c>
      <c r="AB318" s="93">
        <f t="shared" si="139"/>
        <v>1.2</v>
      </c>
      <c r="AC318" s="93">
        <f t="shared" si="140"/>
        <v>0.5</v>
      </c>
      <c r="AD318" s="93">
        <f t="shared" si="141"/>
        <v>1.4</v>
      </c>
      <c r="AE318" s="93">
        <f t="shared" si="142"/>
        <v>2.1</v>
      </c>
      <c r="AF318" s="93">
        <f t="shared" si="143"/>
        <v>1.5</v>
      </c>
      <c r="AG318" s="93">
        <f t="shared" si="144"/>
        <v>3.1</v>
      </c>
      <c r="AH318" s="93">
        <f t="shared" si="145"/>
        <v>5.5</v>
      </c>
      <c r="AI318" s="93">
        <f t="shared" si="146"/>
        <v>5.8</v>
      </c>
      <c r="AJ318" s="93">
        <f t="shared" si="147"/>
        <v>3.2</v>
      </c>
      <c r="AK318" s="93">
        <f t="shared" si="148"/>
        <v>3.2</v>
      </c>
      <c r="AN318" s="93">
        <f t="shared" si="149"/>
        <v>1.2</v>
      </c>
      <c r="AO318" s="91">
        <v>0</v>
      </c>
      <c r="AP318" s="91">
        <v>1.5</v>
      </c>
      <c r="AQ318" s="91">
        <v>4.5</v>
      </c>
      <c r="AR318" s="91">
        <v>0</v>
      </c>
      <c r="AS318" s="91">
        <v>0</v>
      </c>
      <c r="AT318" s="92"/>
      <c r="AV318" s="93">
        <f t="shared" si="150"/>
        <v>0.5</v>
      </c>
      <c r="AW318" s="91">
        <v>0</v>
      </c>
      <c r="AX318" s="91">
        <v>0</v>
      </c>
      <c r="AY318" s="91">
        <v>2.5</v>
      </c>
      <c r="AZ318" s="91">
        <v>0</v>
      </c>
      <c r="BA318" s="91">
        <v>0</v>
      </c>
      <c r="BB318" s="92"/>
      <c r="BD318" s="93">
        <f t="shared" si="151"/>
        <v>1.4</v>
      </c>
      <c r="BE318" s="91">
        <v>0</v>
      </c>
      <c r="BF318" s="91">
        <v>0</v>
      </c>
      <c r="BG318" s="91">
        <v>7</v>
      </c>
      <c r="BH318" s="91">
        <v>0</v>
      </c>
      <c r="BI318" s="91">
        <v>0</v>
      </c>
      <c r="BJ318" s="92"/>
      <c r="BL318" s="93">
        <f t="shared" si="152"/>
        <v>2.1</v>
      </c>
      <c r="BM318" s="91">
        <v>0</v>
      </c>
      <c r="BN318" s="91">
        <v>0</v>
      </c>
      <c r="BO318" s="91">
        <v>10.5</v>
      </c>
      <c r="BP318" s="91">
        <v>0</v>
      </c>
      <c r="BQ318" s="91">
        <v>0</v>
      </c>
      <c r="BR318" s="92"/>
      <c r="BT318" s="93">
        <f t="shared" si="153"/>
        <v>1.5</v>
      </c>
      <c r="BU318" s="91">
        <v>0</v>
      </c>
      <c r="BV318" s="91">
        <v>0</v>
      </c>
      <c r="BW318" s="91">
        <v>6</v>
      </c>
      <c r="BX318" s="91">
        <v>0</v>
      </c>
      <c r="BZ318" s="92"/>
      <c r="CB318" s="93">
        <f t="shared" si="154"/>
        <v>3.1</v>
      </c>
      <c r="CC318" s="91">
        <v>0</v>
      </c>
      <c r="CD318" s="91">
        <v>3.5</v>
      </c>
      <c r="CE318" s="91">
        <v>12</v>
      </c>
      <c r="CF318" s="91">
        <v>0</v>
      </c>
      <c r="CG318" s="91">
        <v>0</v>
      </c>
      <c r="CJ318" s="93">
        <f t="shared" si="155"/>
        <v>5.5</v>
      </c>
      <c r="CL318" s="91">
        <v>0</v>
      </c>
      <c r="CM318" s="91">
        <v>22</v>
      </c>
      <c r="CN318" s="91">
        <v>0</v>
      </c>
      <c r="CO318" s="91">
        <v>0</v>
      </c>
      <c r="CR318" s="93">
        <f t="shared" si="156"/>
        <v>5.8</v>
      </c>
      <c r="CS318" s="91">
        <v>0</v>
      </c>
      <c r="CT318" s="91">
        <v>0</v>
      </c>
      <c r="CU318" s="91">
        <v>29</v>
      </c>
      <c r="CV318" s="91">
        <v>0</v>
      </c>
      <c r="CW318" s="91">
        <v>0</v>
      </c>
      <c r="CZ318" s="93">
        <f t="shared" si="157"/>
        <v>3.2</v>
      </c>
      <c r="DA318" s="91">
        <v>0</v>
      </c>
      <c r="DB318" s="91">
        <v>0</v>
      </c>
      <c r="DC318" s="91">
        <v>16</v>
      </c>
      <c r="DD318" s="91">
        <v>0</v>
      </c>
      <c r="DE318" s="91">
        <v>0</v>
      </c>
      <c r="DH318" s="93">
        <f t="shared" si="158"/>
        <v>3.2</v>
      </c>
      <c r="DI318" s="91">
        <v>0</v>
      </c>
      <c r="DJ318" s="91">
        <v>0</v>
      </c>
      <c r="DK318" s="91">
        <v>16</v>
      </c>
      <c r="DL318" s="91">
        <v>0</v>
      </c>
      <c r="DM318" s="91">
        <v>0</v>
      </c>
    </row>
    <row r="319" spans="3:117">
      <c r="C319" s="92">
        <f t="shared" si="159"/>
        <v>45975</v>
      </c>
      <c r="D319" s="93">
        <f t="shared" si="128"/>
        <v>0</v>
      </c>
      <c r="E319" s="93" t="str">
        <f t="shared" si="129"/>
        <v/>
      </c>
      <c r="F319" s="93" t="str">
        <f t="shared" si="129"/>
        <v/>
      </c>
      <c r="G319" s="93" t="str">
        <f t="shared" si="129"/>
        <v/>
      </c>
      <c r="H319" s="93" t="str">
        <f t="shared" si="129"/>
        <v/>
      </c>
      <c r="I319" s="93" t="str">
        <f t="shared" si="129"/>
        <v/>
      </c>
      <c r="J319" s="93" t="str">
        <f t="shared" si="129"/>
        <v/>
      </c>
      <c r="K319" s="93" t="str">
        <f t="shared" si="129"/>
        <v/>
      </c>
      <c r="L319" s="93">
        <f t="shared" si="130"/>
        <v>0</v>
      </c>
      <c r="M319" s="93" t="str">
        <f t="shared" si="131"/>
        <v/>
      </c>
      <c r="N319" s="93" t="str">
        <f t="shared" si="132"/>
        <v/>
      </c>
      <c r="O319" s="93" t="str">
        <f t="shared" si="133"/>
        <v/>
      </c>
      <c r="P319" s="93" t="str">
        <f t="shared" si="134"/>
        <v/>
      </c>
      <c r="Q319" s="93" t="str">
        <f t="shared" si="135"/>
        <v/>
      </c>
      <c r="R319" s="93" t="str">
        <f t="shared" si="136"/>
        <v/>
      </c>
      <c r="S319" s="93">
        <f t="shared" si="137"/>
        <v>0</v>
      </c>
      <c r="T319" s="91">
        <f t="shared" si="138"/>
        <v>0</v>
      </c>
      <c r="AB319" s="93">
        <f t="shared" si="139"/>
        <v>0</v>
      </c>
      <c r="AC319" s="93">
        <f t="shared" si="140"/>
        <v>0</v>
      </c>
      <c r="AD319" s="93">
        <f t="shared" si="141"/>
        <v>0</v>
      </c>
      <c r="AE319" s="93">
        <f t="shared" si="142"/>
        <v>0</v>
      </c>
      <c r="AF319" s="93">
        <f t="shared" si="143"/>
        <v>0.125</v>
      </c>
      <c r="AG319" s="93">
        <f t="shared" si="144"/>
        <v>0</v>
      </c>
      <c r="AH319" s="93">
        <f t="shared" si="145"/>
        <v>0</v>
      </c>
      <c r="AI319" s="93">
        <f t="shared" si="146"/>
        <v>0</v>
      </c>
      <c r="AJ319" s="93">
        <f t="shared" si="147"/>
        <v>0.1</v>
      </c>
      <c r="AK319" s="93">
        <f t="shared" si="148"/>
        <v>0</v>
      </c>
      <c r="AN319" s="93">
        <f t="shared" si="149"/>
        <v>0</v>
      </c>
      <c r="AO319" s="91">
        <v>0</v>
      </c>
      <c r="AP319" s="91">
        <v>0</v>
      </c>
      <c r="AQ319" s="91">
        <v>0</v>
      </c>
      <c r="AR319" s="91">
        <v>0</v>
      </c>
      <c r="AS319" s="91">
        <v>0</v>
      </c>
      <c r="AT319" s="92"/>
      <c r="AV319" s="93">
        <f t="shared" si="150"/>
        <v>0</v>
      </c>
      <c r="AW319" s="91">
        <v>0</v>
      </c>
      <c r="AX319" s="91">
        <v>0</v>
      </c>
      <c r="AY319" s="91">
        <v>0</v>
      </c>
      <c r="AZ319" s="91">
        <v>0</v>
      </c>
      <c r="BA319" s="91">
        <v>0</v>
      </c>
      <c r="BB319" s="92"/>
      <c r="BD319" s="93">
        <f t="shared" si="151"/>
        <v>0</v>
      </c>
      <c r="BE319" s="91">
        <v>0</v>
      </c>
      <c r="BF319" s="91">
        <v>0</v>
      </c>
      <c r="BG319" s="91">
        <v>0</v>
      </c>
      <c r="BH319" s="91">
        <v>0</v>
      </c>
      <c r="BI319" s="91">
        <v>0</v>
      </c>
      <c r="BJ319" s="92"/>
      <c r="BL319" s="93">
        <f t="shared" si="152"/>
        <v>0</v>
      </c>
      <c r="BM319" s="91">
        <v>0</v>
      </c>
      <c r="BN319" s="91">
        <v>0</v>
      </c>
      <c r="BO319" s="91">
        <v>0</v>
      </c>
      <c r="BP319" s="91">
        <v>0</v>
      </c>
      <c r="BQ319" s="91">
        <v>0</v>
      </c>
      <c r="BR319" s="92"/>
      <c r="BT319" s="93">
        <f t="shared" si="153"/>
        <v>0.125</v>
      </c>
      <c r="BU319" s="91">
        <v>0</v>
      </c>
      <c r="BV319" s="91">
        <v>0</v>
      </c>
      <c r="BW319" s="91">
        <v>0.5</v>
      </c>
      <c r="BX319" s="91">
        <v>0</v>
      </c>
      <c r="BZ319" s="92"/>
      <c r="CB319" s="93">
        <f t="shared" si="154"/>
        <v>0</v>
      </c>
      <c r="CC319" s="91">
        <v>0</v>
      </c>
      <c r="CD319" s="91">
        <v>0</v>
      </c>
      <c r="CE319" s="91">
        <v>0</v>
      </c>
      <c r="CF319" s="91">
        <v>0</v>
      </c>
      <c r="CG319" s="91">
        <v>0</v>
      </c>
      <c r="CJ319" s="93">
        <f t="shared" si="155"/>
        <v>0</v>
      </c>
      <c r="CL319" s="91">
        <v>0</v>
      </c>
      <c r="CM319" s="91">
        <v>0</v>
      </c>
      <c r="CN319" s="91">
        <v>0</v>
      </c>
      <c r="CO319" s="91">
        <v>0</v>
      </c>
      <c r="CR319" s="93">
        <f t="shared" si="156"/>
        <v>0</v>
      </c>
      <c r="CS319" s="91">
        <v>0</v>
      </c>
      <c r="CT319" s="91">
        <v>0</v>
      </c>
      <c r="CU319" s="91">
        <v>0</v>
      </c>
      <c r="CV319" s="91">
        <v>0</v>
      </c>
      <c r="CW319" s="91">
        <v>0</v>
      </c>
      <c r="CZ319" s="93">
        <f t="shared" si="157"/>
        <v>0.1</v>
      </c>
      <c r="DA319" s="91">
        <v>0</v>
      </c>
      <c r="DB319" s="91">
        <v>0</v>
      </c>
      <c r="DC319" s="91">
        <v>0.5</v>
      </c>
      <c r="DD319" s="91">
        <v>0</v>
      </c>
      <c r="DE319" s="91">
        <v>0</v>
      </c>
      <c r="DH319" s="93">
        <f t="shared" si="158"/>
        <v>0</v>
      </c>
      <c r="DI319" s="91">
        <v>0</v>
      </c>
      <c r="DJ319" s="91">
        <v>0</v>
      </c>
      <c r="DK319" s="91">
        <v>0</v>
      </c>
      <c r="DL319" s="91">
        <v>0</v>
      </c>
      <c r="DM319" s="91">
        <v>0</v>
      </c>
    </row>
    <row r="320" spans="3:117">
      <c r="C320" s="92">
        <f t="shared" si="159"/>
        <v>45976</v>
      </c>
      <c r="D320" s="93">
        <f t="shared" si="128"/>
        <v>0</v>
      </c>
      <c r="E320" s="93" t="str">
        <f t="shared" si="129"/>
        <v/>
      </c>
      <c r="F320" s="93" t="str">
        <f t="shared" si="129"/>
        <v/>
      </c>
      <c r="G320" s="93" t="str">
        <f t="shared" si="129"/>
        <v/>
      </c>
      <c r="H320" s="93" t="str">
        <f t="shared" si="129"/>
        <v/>
      </c>
      <c r="I320" s="93" t="str">
        <f t="shared" si="129"/>
        <v/>
      </c>
      <c r="J320" s="93" t="str">
        <f t="shared" si="129"/>
        <v/>
      </c>
      <c r="K320" s="93" t="str">
        <f t="shared" si="129"/>
        <v/>
      </c>
      <c r="L320" s="93">
        <f t="shared" si="130"/>
        <v>0</v>
      </c>
      <c r="M320" s="93" t="str">
        <f t="shared" si="131"/>
        <v/>
      </c>
      <c r="N320" s="93" t="str">
        <f t="shared" si="132"/>
        <v/>
      </c>
      <c r="O320" s="93" t="str">
        <f t="shared" si="133"/>
        <v/>
      </c>
      <c r="P320" s="93" t="str">
        <f t="shared" si="134"/>
        <v/>
      </c>
      <c r="Q320" s="93" t="str">
        <f t="shared" si="135"/>
        <v/>
      </c>
      <c r="R320" s="93" t="str">
        <f t="shared" si="136"/>
        <v/>
      </c>
      <c r="S320" s="93">
        <f t="shared" si="137"/>
        <v>0</v>
      </c>
      <c r="T320" s="91">
        <f t="shared" si="138"/>
        <v>0</v>
      </c>
      <c r="AB320" s="93">
        <f t="shared" si="139"/>
        <v>0.8</v>
      </c>
      <c r="AC320" s="93">
        <f t="shared" si="140"/>
        <v>0.6</v>
      </c>
      <c r="AD320" s="93">
        <f t="shared" si="141"/>
        <v>0</v>
      </c>
      <c r="AE320" s="93">
        <f t="shared" si="142"/>
        <v>0</v>
      </c>
      <c r="AF320" s="93">
        <f t="shared" si="143"/>
        <v>1.75</v>
      </c>
      <c r="AG320" s="93">
        <f t="shared" si="144"/>
        <v>1.5</v>
      </c>
      <c r="AH320" s="93">
        <f t="shared" si="145"/>
        <v>0</v>
      </c>
      <c r="AI320" s="93">
        <f t="shared" si="146"/>
        <v>1.2</v>
      </c>
      <c r="AJ320" s="93">
        <f t="shared" si="147"/>
        <v>0</v>
      </c>
      <c r="AK320" s="93">
        <f t="shared" si="148"/>
        <v>0</v>
      </c>
      <c r="AN320" s="93">
        <f t="shared" si="149"/>
        <v>0.8</v>
      </c>
      <c r="AO320" s="91">
        <v>0</v>
      </c>
      <c r="AP320" s="91">
        <v>0</v>
      </c>
      <c r="AQ320" s="91">
        <v>4</v>
      </c>
      <c r="AR320" s="91">
        <v>0</v>
      </c>
      <c r="AS320" s="91">
        <v>0</v>
      </c>
      <c r="AT320" s="92"/>
      <c r="AV320" s="93">
        <f t="shared" si="150"/>
        <v>0.6</v>
      </c>
      <c r="AW320" s="91">
        <v>0</v>
      </c>
      <c r="AX320" s="91">
        <v>0</v>
      </c>
      <c r="AY320" s="91">
        <v>3</v>
      </c>
      <c r="AZ320" s="91">
        <v>0</v>
      </c>
      <c r="BA320" s="91">
        <v>0</v>
      </c>
      <c r="BB320" s="92"/>
      <c r="BD320" s="93">
        <f t="shared" si="151"/>
        <v>0</v>
      </c>
      <c r="BE320" s="91">
        <v>0</v>
      </c>
      <c r="BF320" s="91">
        <v>0</v>
      </c>
      <c r="BG320" s="91">
        <v>0</v>
      </c>
      <c r="BH320" s="91">
        <v>0</v>
      </c>
      <c r="BI320" s="91">
        <v>0</v>
      </c>
      <c r="BJ320" s="92"/>
      <c r="BL320" s="93">
        <f t="shared" si="152"/>
        <v>0</v>
      </c>
      <c r="BM320" s="91">
        <v>0</v>
      </c>
      <c r="BN320" s="91">
        <v>0</v>
      </c>
      <c r="BO320" s="91">
        <v>0</v>
      </c>
      <c r="BP320" s="91">
        <v>0</v>
      </c>
      <c r="BQ320" s="91">
        <v>0</v>
      </c>
      <c r="BR320" s="92"/>
      <c r="BT320" s="93">
        <f t="shared" si="153"/>
        <v>1.75</v>
      </c>
      <c r="BU320" s="91">
        <v>4.5</v>
      </c>
      <c r="BV320" s="91">
        <v>0</v>
      </c>
      <c r="BW320" s="91">
        <v>2.5</v>
      </c>
      <c r="BX320" s="91">
        <v>0</v>
      </c>
      <c r="BZ320" s="92"/>
      <c r="CB320" s="93">
        <f t="shared" si="154"/>
        <v>1.5</v>
      </c>
      <c r="CC320" s="91">
        <v>6</v>
      </c>
      <c r="CD320" s="91">
        <v>0</v>
      </c>
      <c r="CE320" s="91">
        <v>1.5</v>
      </c>
      <c r="CF320" s="91">
        <v>0</v>
      </c>
      <c r="CG320" s="91">
        <v>0</v>
      </c>
      <c r="CJ320" s="93">
        <f t="shared" si="155"/>
        <v>0</v>
      </c>
      <c r="CL320" s="91">
        <v>0</v>
      </c>
      <c r="CM320" s="91">
        <v>0</v>
      </c>
      <c r="CN320" s="91">
        <v>0</v>
      </c>
      <c r="CO320" s="91">
        <v>0</v>
      </c>
      <c r="CR320" s="93">
        <f t="shared" si="156"/>
        <v>1.2</v>
      </c>
      <c r="CS320" s="91">
        <v>1</v>
      </c>
      <c r="CT320" s="91">
        <v>0</v>
      </c>
      <c r="CU320" s="91">
        <v>5</v>
      </c>
      <c r="CV320" s="91">
        <v>0</v>
      </c>
      <c r="CW320" s="91">
        <v>0</v>
      </c>
      <c r="CZ320" s="93">
        <f t="shared" si="157"/>
        <v>0</v>
      </c>
      <c r="DA320" s="91">
        <v>0</v>
      </c>
      <c r="DB320" s="91">
        <v>0</v>
      </c>
      <c r="DC320" s="91">
        <v>0</v>
      </c>
      <c r="DD320" s="91">
        <v>0</v>
      </c>
      <c r="DE320" s="91">
        <v>0</v>
      </c>
      <c r="DH320" s="93">
        <f t="shared" si="158"/>
        <v>0</v>
      </c>
      <c r="DI320" s="91">
        <v>0</v>
      </c>
      <c r="DJ320" s="91">
        <v>0</v>
      </c>
      <c r="DK320" s="91">
        <v>0</v>
      </c>
      <c r="DL320" s="91">
        <v>0</v>
      </c>
      <c r="DM320" s="91">
        <v>0</v>
      </c>
    </row>
    <row r="321" spans="3:117">
      <c r="C321" s="92">
        <f t="shared" si="159"/>
        <v>45977</v>
      </c>
      <c r="D321" s="93">
        <f t="shared" si="128"/>
        <v>0</v>
      </c>
      <c r="E321" s="93" t="str">
        <f t="shared" si="129"/>
        <v/>
      </c>
      <c r="F321" s="93" t="str">
        <f t="shared" si="129"/>
        <v/>
      </c>
      <c r="G321" s="93" t="str">
        <f t="shared" si="129"/>
        <v/>
      </c>
      <c r="H321" s="93" t="str">
        <f t="shared" si="129"/>
        <v/>
      </c>
      <c r="I321" s="93" t="str">
        <f t="shared" si="129"/>
        <v/>
      </c>
      <c r="J321" s="93" t="str">
        <f t="shared" si="129"/>
        <v/>
      </c>
      <c r="K321" s="93" t="str">
        <f t="shared" si="129"/>
        <v/>
      </c>
      <c r="L321" s="93">
        <f t="shared" si="130"/>
        <v>0</v>
      </c>
      <c r="M321" s="93" t="str">
        <f t="shared" si="131"/>
        <v/>
      </c>
      <c r="N321" s="93" t="str">
        <f t="shared" si="132"/>
        <v/>
      </c>
      <c r="O321" s="93" t="str">
        <f t="shared" si="133"/>
        <v/>
      </c>
      <c r="P321" s="93" t="str">
        <f t="shared" si="134"/>
        <v/>
      </c>
      <c r="Q321" s="93" t="str">
        <f t="shared" si="135"/>
        <v/>
      </c>
      <c r="R321" s="93" t="str">
        <f t="shared" si="136"/>
        <v/>
      </c>
      <c r="S321" s="93">
        <f t="shared" si="137"/>
        <v>0</v>
      </c>
      <c r="T321" s="91">
        <f t="shared" si="138"/>
        <v>0</v>
      </c>
      <c r="AB321" s="93">
        <f t="shared" si="139"/>
        <v>1.4</v>
      </c>
      <c r="AC321" s="93">
        <f t="shared" si="140"/>
        <v>2.1</v>
      </c>
      <c r="AD321" s="93">
        <f t="shared" si="141"/>
        <v>2.7</v>
      </c>
      <c r="AE321" s="93">
        <f t="shared" si="142"/>
        <v>2.1</v>
      </c>
      <c r="AF321" s="93">
        <f t="shared" si="143"/>
        <v>4.375</v>
      </c>
      <c r="AG321" s="93">
        <f t="shared" si="144"/>
        <v>3.1</v>
      </c>
      <c r="AH321" s="93">
        <f t="shared" si="145"/>
        <v>0</v>
      </c>
      <c r="AI321" s="93">
        <f t="shared" si="146"/>
        <v>1.2</v>
      </c>
      <c r="AJ321" s="93">
        <f t="shared" si="147"/>
        <v>0.6</v>
      </c>
      <c r="AK321" s="93">
        <f t="shared" si="148"/>
        <v>1.1000000000000001</v>
      </c>
      <c r="AN321" s="93">
        <f t="shared" si="149"/>
        <v>1.4</v>
      </c>
      <c r="AO321" s="91">
        <v>7</v>
      </c>
      <c r="AP321" s="91">
        <v>0</v>
      </c>
      <c r="AQ321" s="91">
        <v>0</v>
      </c>
      <c r="AR321" s="91">
        <v>0</v>
      </c>
      <c r="AS321" s="91">
        <v>0</v>
      </c>
      <c r="AT321" s="92"/>
      <c r="AV321" s="93">
        <f t="shared" si="150"/>
        <v>2.1</v>
      </c>
      <c r="AW321" s="91">
        <v>10.5</v>
      </c>
      <c r="AX321" s="91">
        <v>0</v>
      </c>
      <c r="AY321" s="91">
        <v>0</v>
      </c>
      <c r="AZ321" s="91">
        <v>0</v>
      </c>
      <c r="BA321" s="91">
        <v>0</v>
      </c>
      <c r="BB321" s="92"/>
      <c r="BD321" s="93">
        <f t="shared" si="151"/>
        <v>2.7</v>
      </c>
      <c r="BE321" s="91">
        <v>13.5</v>
      </c>
      <c r="BF321" s="91">
        <v>0</v>
      </c>
      <c r="BG321" s="91">
        <v>0</v>
      </c>
      <c r="BH321" s="91">
        <v>0</v>
      </c>
      <c r="BI321" s="91">
        <v>0</v>
      </c>
      <c r="BJ321" s="92"/>
      <c r="BL321" s="93">
        <f t="shared" si="152"/>
        <v>2.1</v>
      </c>
      <c r="BM321" s="91">
        <v>10.5</v>
      </c>
      <c r="BN321" s="91">
        <v>0</v>
      </c>
      <c r="BO321" s="91">
        <v>0</v>
      </c>
      <c r="BP321" s="91">
        <v>0</v>
      </c>
      <c r="BQ321" s="91">
        <v>0</v>
      </c>
      <c r="BR321" s="92"/>
      <c r="BT321" s="93">
        <f t="shared" si="153"/>
        <v>4.375</v>
      </c>
      <c r="BU321" s="91">
        <v>17.5</v>
      </c>
      <c r="BV321" s="91">
        <v>0</v>
      </c>
      <c r="BW321" s="91">
        <v>0</v>
      </c>
      <c r="BX321" s="91">
        <v>0</v>
      </c>
      <c r="BZ321" s="92"/>
      <c r="CB321" s="93">
        <f t="shared" si="154"/>
        <v>3.1</v>
      </c>
      <c r="CC321" s="91">
        <v>15.5</v>
      </c>
      <c r="CD321" s="91">
        <v>0</v>
      </c>
      <c r="CE321" s="91">
        <v>0</v>
      </c>
      <c r="CF321" s="91">
        <v>0</v>
      </c>
      <c r="CG321" s="91">
        <v>0</v>
      </c>
      <c r="CJ321" s="93">
        <f t="shared" si="155"/>
        <v>0</v>
      </c>
      <c r="CL321" s="91">
        <v>0</v>
      </c>
      <c r="CM321" s="91">
        <v>0</v>
      </c>
      <c r="CN321" s="91">
        <v>0</v>
      </c>
      <c r="CO321" s="91">
        <v>0</v>
      </c>
      <c r="CR321" s="93">
        <f t="shared" si="156"/>
        <v>1.2</v>
      </c>
      <c r="CS321" s="91">
        <v>6</v>
      </c>
      <c r="CT321" s="91">
        <v>0</v>
      </c>
      <c r="CU321" s="91">
        <v>0</v>
      </c>
      <c r="CV321" s="91">
        <v>0</v>
      </c>
      <c r="CW321" s="91">
        <v>0</v>
      </c>
      <c r="CZ321" s="93">
        <f t="shared" si="157"/>
        <v>0.6</v>
      </c>
      <c r="DA321" s="91">
        <v>3</v>
      </c>
      <c r="DB321" s="91">
        <v>0</v>
      </c>
      <c r="DC321" s="91">
        <v>0</v>
      </c>
      <c r="DD321" s="91">
        <v>0</v>
      </c>
      <c r="DE321" s="91">
        <v>0</v>
      </c>
      <c r="DH321" s="93">
        <f t="shared" si="158"/>
        <v>1.1000000000000001</v>
      </c>
      <c r="DI321" s="91">
        <v>5.5</v>
      </c>
      <c r="DJ321" s="91">
        <v>0</v>
      </c>
      <c r="DK321" s="91">
        <v>0</v>
      </c>
      <c r="DL321" s="91">
        <v>0</v>
      </c>
      <c r="DM321" s="91">
        <v>0</v>
      </c>
    </row>
    <row r="322" spans="3:117">
      <c r="C322" s="92">
        <f t="shared" si="159"/>
        <v>45978</v>
      </c>
      <c r="D322" s="93">
        <f t="shared" ref="D322:D366" si="160">INDEX(AB322:AK322,,MATCH($A$14,$AB$1:$AK$1,FALSE))</f>
        <v>11.25</v>
      </c>
      <c r="E322" s="93">
        <f t="shared" ref="E322:K366" si="161">IF($D322&gt;E$1,$D322,"")</f>
        <v>11.25</v>
      </c>
      <c r="F322" s="93">
        <f t="shared" si="161"/>
        <v>11.25</v>
      </c>
      <c r="G322" s="93" t="str">
        <f t="shared" si="161"/>
        <v/>
      </c>
      <c r="H322" s="93" t="str">
        <f t="shared" si="161"/>
        <v/>
      </c>
      <c r="I322" s="93" t="str">
        <f t="shared" si="161"/>
        <v/>
      </c>
      <c r="J322" s="93" t="str">
        <f t="shared" si="161"/>
        <v/>
      </c>
      <c r="K322" s="93" t="str">
        <f t="shared" si="161"/>
        <v/>
      </c>
      <c r="L322" s="93" t="str">
        <f t="shared" ref="L322:L366" si="162">IF(COUNT(E322:K322)=0,0,"")</f>
        <v/>
      </c>
      <c r="M322" s="93" t="str">
        <f t="shared" ref="M322:M366" si="163">IF(COUNT(E322:K322)=1,1,"")</f>
        <v/>
      </c>
      <c r="N322" s="93">
        <f t="shared" ref="N322:N366" si="164">IF(COUNT(E322:K322)=2,2,"")</f>
        <v>2</v>
      </c>
      <c r="O322" s="93" t="str">
        <f t="shared" ref="O322:O366" si="165">IF(COUNT(E322:K322)=3,3,"")</f>
        <v/>
      </c>
      <c r="P322" s="93" t="str">
        <f t="shared" ref="P322:P366" si="166">IF(COUNT(E322:K322)=4,4,"")</f>
        <v/>
      </c>
      <c r="Q322" s="93" t="str">
        <f t="shared" ref="Q322:Q366" si="167">IF(COUNT(E322:K322)=5,5,"")</f>
        <v/>
      </c>
      <c r="R322" s="93" t="str">
        <f t="shared" ref="R322:R366" si="168">IF(COUNT(E322:K322)=7,7,"")</f>
        <v/>
      </c>
      <c r="S322" s="93">
        <f t="shared" ref="S322:S366" si="169">SUM(L322:R322)</f>
        <v>2</v>
      </c>
      <c r="T322" s="91">
        <f t="shared" ref="T322:T366" si="170">INDEX($L$372:$R$372,MATCH(S322,$L$368:$R$368,FALSE))</f>
        <v>4.3808800852329341e-002</v>
      </c>
      <c r="AB322" s="93">
        <f t="shared" ref="AB322:AB367" si="171">AN322</f>
        <v>9.6999999999999993</v>
      </c>
      <c r="AC322" s="93">
        <f t="shared" ref="AC322:AC367" si="172">AV322</f>
        <v>8.1999999999999993</v>
      </c>
      <c r="AD322" s="93">
        <f t="shared" ref="AD322:AD367" si="173">BD322</f>
        <v>6.9</v>
      </c>
      <c r="AE322" s="93">
        <f t="shared" ref="AE322:AE367" si="174">BL322</f>
        <v>8.9</v>
      </c>
      <c r="AF322" s="93">
        <f t="shared" ref="AF322:AF367" si="175">BT322</f>
        <v>13.125</v>
      </c>
      <c r="AG322" s="93">
        <f t="shared" ref="AG322:AG367" si="176">CB322</f>
        <v>9.6</v>
      </c>
      <c r="AH322" s="93">
        <f t="shared" ref="AH322:AH367" si="177">CJ322</f>
        <v>11.25</v>
      </c>
      <c r="AI322" s="93">
        <f t="shared" ref="AI322:AI367" si="178">CR322</f>
        <v>19.7</v>
      </c>
      <c r="AJ322" s="93">
        <f t="shared" ref="AJ322:AJ367" si="179">CZ322</f>
        <v>11.6</v>
      </c>
      <c r="AK322" s="93">
        <f t="shared" ref="AK322:AK367" si="180">DH322</f>
        <v>7.4</v>
      </c>
      <c r="AN322" s="93">
        <f t="shared" ref="AN322:AN366" si="181">AVERAGE(AO322:AS322)</f>
        <v>9.6999999999999993</v>
      </c>
      <c r="AO322" s="91">
        <v>1</v>
      </c>
      <c r="AP322" s="91">
        <v>47.5</v>
      </c>
      <c r="AQ322" s="91">
        <v>0</v>
      </c>
      <c r="AR322" s="91">
        <v>0</v>
      </c>
      <c r="AS322" s="91">
        <v>0</v>
      </c>
      <c r="AT322" s="92"/>
      <c r="AV322" s="93">
        <f t="shared" ref="AV322:AV366" si="182">AVERAGE(AW322:BA322)</f>
        <v>8.1999999999999993</v>
      </c>
      <c r="AW322" s="91">
        <v>0.5</v>
      </c>
      <c r="AX322" s="91">
        <v>40.5</v>
      </c>
      <c r="AY322" s="91">
        <v>0</v>
      </c>
      <c r="AZ322" s="91">
        <v>0</v>
      </c>
      <c r="BA322" s="91">
        <v>0</v>
      </c>
      <c r="BB322" s="92"/>
      <c r="BD322" s="93">
        <f t="shared" ref="BD322:BD366" si="183">AVERAGE(BE322:BI322)</f>
        <v>6.9</v>
      </c>
      <c r="BE322" s="91">
        <v>0.5</v>
      </c>
      <c r="BF322" s="91">
        <v>34</v>
      </c>
      <c r="BG322" s="91">
        <v>0</v>
      </c>
      <c r="BH322" s="91">
        <v>0</v>
      </c>
      <c r="BI322" s="91">
        <v>0</v>
      </c>
      <c r="BJ322" s="92"/>
      <c r="BL322" s="93">
        <f t="shared" ref="BL322:BL366" si="184">AVERAGE(BM322:BQ322)</f>
        <v>8.9</v>
      </c>
      <c r="BM322" s="91">
        <v>1</v>
      </c>
      <c r="BN322" s="91">
        <v>43</v>
      </c>
      <c r="BO322" s="91">
        <v>0</v>
      </c>
      <c r="BP322" s="91">
        <v>0.5</v>
      </c>
      <c r="BQ322" s="91">
        <v>0</v>
      </c>
      <c r="BR322" s="92"/>
      <c r="BT322" s="93">
        <f t="shared" ref="BT322:BT366" si="185">AVERAGE(BU322:BY322)</f>
        <v>13.125</v>
      </c>
      <c r="BU322" s="91">
        <v>1</v>
      </c>
      <c r="BV322" s="91">
        <v>51.5</v>
      </c>
      <c r="BW322" s="91">
        <v>0</v>
      </c>
      <c r="BX322" s="91">
        <v>0</v>
      </c>
      <c r="BZ322" s="92"/>
      <c r="CB322" s="93">
        <f t="shared" ref="CB322:CB366" si="186">AVERAGE(CC322:CG322)</f>
        <v>9.6</v>
      </c>
      <c r="CC322" s="91">
        <v>1.5</v>
      </c>
      <c r="CD322" s="91">
        <v>46.5</v>
      </c>
      <c r="CE322" s="91">
        <v>0</v>
      </c>
      <c r="CF322" s="91">
        <v>0</v>
      </c>
      <c r="CG322" s="91">
        <v>0</v>
      </c>
      <c r="CJ322" s="93">
        <f t="shared" ref="CJ322:CJ366" si="187">AVERAGE(CK322:CO322)</f>
        <v>11.25</v>
      </c>
      <c r="CL322" s="91">
        <v>45</v>
      </c>
      <c r="CM322" s="91">
        <v>0</v>
      </c>
      <c r="CN322" s="91">
        <v>0</v>
      </c>
      <c r="CO322" s="91">
        <v>0</v>
      </c>
      <c r="CR322" s="93">
        <f t="shared" ref="CR322:CR366" si="188">AVERAGE(CS322:CW322)</f>
        <v>19.7</v>
      </c>
      <c r="CS322" s="91">
        <v>4</v>
      </c>
      <c r="CT322" s="91">
        <v>90</v>
      </c>
      <c r="CU322" s="91">
        <v>0</v>
      </c>
      <c r="CV322" s="91">
        <v>4.5</v>
      </c>
      <c r="CW322" s="91">
        <v>0</v>
      </c>
      <c r="CZ322" s="93">
        <f t="shared" ref="CZ322:CZ366" si="189">AVERAGE(DA322:DE322)</f>
        <v>11.6</v>
      </c>
      <c r="DA322" s="91">
        <v>2</v>
      </c>
      <c r="DB322" s="91">
        <v>54</v>
      </c>
      <c r="DC322" s="91">
        <v>0</v>
      </c>
      <c r="DD322" s="91">
        <v>2</v>
      </c>
      <c r="DE322" s="91">
        <v>0</v>
      </c>
      <c r="DH322" s="93">
        <f t="shared" ref="DH322:DH366" si="190">AVERAGE(DI322:DM322)</f>
        <v>7.4</v>
      </c>
      <c r="DI322" s="91">
        <v>1</v>
      </c>
      <c r="DJ322" s="91">
        <v>36</v>
      </c>
      <c r="DK322" s="91">
        <v>0</v>
      </c>
      <c r="DL322" s="91">
        <v>0</v>
      </c>
      <c r="DM322" s="91">
        <v>0</v>
      </c>
    </row>
    <row r="323" spans="3:117">
      <c r="C323" s="92">
        <f t="shared" ref="C323:C366" si="191">C322+1</f>
        <v>45979</v>
      </c>
      <c r="D323" s="93">
        <f t="shared" si="160"/>
        <v>0</v>
      </c>
      <c r="E323" s="93" t="str">
        <f t="shared" si="161"/>
        <v/>
      </c>
      <c r="F323" s="93" t="str">
        <f t="shared" si="161"/>
        <v/>
      </c>
      <c r="G323" s="93" t="str">
        <f t="shared" si="161"/>
        <v/>
      </c>
      <c r="H323" s="93" t="str">
        <f t="shared" si="161"/>
        <v/>
      </c>
      <c r="I323" s="93" t="str">
        <f t="shared" si="161"/>
        <v/>
      </c>
      <c r="J323" s="93" t="str">
        <f t="shared" si="161"/>
        <v/>
      </c>
      <c r="K323" s="93" t="str">
        <f t="shared" si="161"/>
        <v/>
      </c>
      <c r="L323" s="93">
        <f t="shared" si="162"/>
        <v>0</v>
      </c>
      <c r="M323" s="93" t="str">
        <f t="shared" si="163"/>
        <v/>
      </c>
      <c r="N323" s="93" t="str">
        <f t="shared" si="164"/>
        <v/>
      </c>
      <c r="O323" s="93" t="str">
        <f t="shared" si="165"/>
        <v/>
      </c>
      <c r="P323" s="93" t="str">
        <f t="shared" si="166"/>
        <v/>
      </c>
      <c r="Q323" s="93" t="str">
        <f t="shared" si="167"/>
        <v/>
      </c>
      <c r="R323" s="93" t="str">
        <f t="shared" si="168"/>
        <v/>
      </c>
      <c r="S323" s="93">
        <f t="shared" si="169"/>
        <v>0</v>
      </c>
      <c r="T323" s="91">
        <f t="shared" si="170"/>
        <v>0</v>
      </c>
      <c r="AB323" s="93">
        <f t="shared" si="171"/>
        <v>0.2</v>
      </c>
      <c r="AC323" s="93">
        <f t="shared" si="172"/>
        <v>0</v>
      </c>
      <c r="AD323" s="93">
        <f t="shared" si="173"/>
        <v>0</v>
      </c>
      <c r="AE323" s="93">
        <f t="shared" si="174"/>
        <v>0</v>
      </c>
      <c r="AF323" s="93">
        <f t="shared" si="175"/>
        <v>0</v>
      </c>
      <c r="AG323" s="93">
        <f t="shared" si="176"/>
        <v>0.1</v>
      </c>
      <c r="AH323" s="93">
        <f t="shared" si="177"/>
        <v>0</v>
      </c>
      <c r="AI323" s="93">
        <f t="shared" si="178"/>
        <v>0</v>
      </c>
      <c r="AJ323" s="93">
        <f t="shared" si="179"/>
        <v>0.2</v>
      </c>
      <c r="AK323" s="93">
        <f t="shared" si="180"/>
        <v>0</v>
      </c>
      <c r="AN323" s="93">
        <f t="shared" si="181"/>
        <v>0.2</v>
      </c>
      <c r="AO323" s="91">
        <v>1</v>
      </c>
      <c r="AP323" s="91">
        <v>0</v>
      </c>
      <c r="AQ323" s="91">
        <v>0</v>
      </c>
      <c r="AR323" s="91">
        <v>0</v>
      </c>
      <c r="AS323" s="91">
        <v>0</v>
      </c>
      <c r="AT323" s="92"/>
      <c r="AV323" s="93">
        <f t="shared" si="182"/>
        <v>0</v>
      </c>
      <c r="AW323" s="91">
        <v>0</v>
      </c>
      <c r="AX323" s="91">
        <v>0</v>
      </c>
      <c r="AY323" s="91">
        <v>0</v>
      </c>
      <c r="AZ323" s="91">
        <v>0</v>
      </c>
      <c r="BA323" s="91">
        <v>0</v>
      </c>
      <c r="BB323" s="92"/>
      <c r="BD323" s="93">
        <f t="shared" si="183"/>
        <v>0</v>
      </c>
      <c r="BE323" s="91">
        <v>0</v>
      </c>
      <c r="BF323" s="91">
        <v>0</v>
      </c>
      <c r="BG323" s="91">
        <v>0</v>
      </c>
      <c r="BH323" s="91">
        <v>0</v>
      </c>
      <c r="BI323" s="91">
        <v>0</v>
      </c>
      <c r="BJ323" s="92"/>
      <c r="BL323" s="93">
        <f t="shared" si="184"/>
        <v>0</v>
      </c>
      <c r="BM323" s="91">
        <v>0</v>
      </c>
      <c r="BN323" s="91">
        <v>0</v>
      </c>
      <c r="BO323" s="91">
        <v>0</v>
      </c>
      <c r="BP323" s="91">
        <v>0</v>
      </c>
      <c r="BQ323" s="91">
        <v>0</v>
      </c>
      <c r="BR323" s="92"/>
      <c r="BT323" s="93">
        <f t="shared" si="185"/>
        <v>0</v>
      </c>
      <c r="BU323" s="91">
        <v>0</v>
      </c>
      <c r="BV323" s="91">
        <v>0</v>
      </c>
      <c r="BW323" s="91">
        <v>0</v>
      </c>
      <c r="BX323" s="91">
        <v>0</v>
      </c>
      <c r="BZ323" s="92"/>
      <c r="CB323" s="93">
        <f t="shared" si="186"/>
        <v>0.1</v>
      </c>
      <c r="CC323" s="91">
        <v>0</v>
      </c>
      <c r="CD323" s="91">
        <v>0.5</v>
      </c>
      <c r="CE323" s="91">
        <v>0</v>
      </c>
      <c r="CF323" s="91">
        <v>0</v>
      </c>
      <c r="CG323" s="91">
        <v>0</v>
      </c>
      <c r="CJ323" s="93">
        <f t="shared" si="187"/>
        <v>0</v>
      </c>
      <c r="CL323" s="91">
        <v>0</v>
      </c>
      <c r="CM323" s="91">
        <v>0</v>
      </c>
      <c r="CN323" s="91">
        <v>0</v>
      </c>
      <c r="CO323" s="91">
        <v>0</v>
      </c>
      <c r="CR323" s="93">
        <f t="shared" si="188"/>
        <v>0</v>
      </c>
      <c r="CS323" s="91">
        <v>0</v>
      </c>
      <c r="CT323" s="91">
        <v>0</v>
      </c>
      <c r="CU323" s="91">
        <v>0</v>
      </c>
      <c r="CV323" s="91">
        <v>0</v>
      </c>
      <c r="CW323" s="91">
        <v>0</v>
      </c>
      <c r="CZ323" s="93">
        <f t="shared" si="189"/>
        <v>0.2</v>
      </c>
      <c r="DA323" s="91">
        <v>1</v>
      </c>
      <c r="DB323" s="91">
        <v>0</v>
      </c>
      <c r="DC323" s="91">
        <v>0</v>
      </c>
      <c r="DD323" s="91">
        <v>0</v>
      </c>
      <c r="DE323" s="91">
        <v>0</v>
      </c>
      <c r="DH323" s="93">
        <f t="shared" si="190"/>
        <v>0</v>
      </c>
      <c r="DI323" s="91">
        <v>0</v>
      </c>
      <c r="DJ323" s="91">
        <v>0</v>
      </c>
      <c r="DK323" s="91">
        <v>0</v>
      </c>
      <c r="DL323" s="91">
        <v>0</v>
      </c>
      <c r="DM323" s="91">
        <v>0</v>
      </c>
    </row>
    <row r="324" spans="3:117">
      <c r="C324" s="92">
        <f t="shared" si="191"/>
        <v>45980</v>
      </c>
      <c r="D324" s="93">
        <f t="shared" si="160"/>
        <v>0.125</v>
      </c>
      <c r="E324" s="93">
        <f t="shared" si="161"/>
        <v>0.125</v>
      </c>
      <c r="F324" s="93" t="str">
        <f t="shared" si="161"/>
        <v/>
      </c>
      <c r="G324" s="93" t="str">
        <f t="shared" si="161"/>
        <v/>
      </c>
      <c r="H324" s="93" t="str">
        <f t="shared" si="161"/>
        <v/>
      </c>
      <c r="I324" s="93" t="str">
        <f t="shared" si="161"/>
        <v/>
      </c>
      <c r="J324" s="93" t="str">
        <f t="shared" si="161"/>
        <v/>
      </c>
      <c r="K324" s="93" t="str">
        <f t="shared" si="161"/>
        <v/>
      </c>
      <c r="L324" s="93" t="str">
        <f t="shared" si="162"/>
        <v/>
      </c>
      <c r="M324" s="93">
        <f t="shared" si="163"/>
        <v>1</v>
      </c>
      <c r="N324" s="93" t="str">
        <f t="shared" si="164"/>
        <v/>
      </c>
      <c r="O324" s="93" t="str">
        <f t="shared" si="165"/>
        <v/>
      </c>
      <c r="P324" s="93" t="str">
        <f t="shared" si="166"/>
        <v/>
      </c>
      <c r="Q324" s="93" t="str">
        <f t="shared" si="167"/>
        <v/>
      </c>
      <c r="R324" s="93" t="str">
        <f t="shared" si="168"/>
        <v/>
      </c>
      <c r="S324" s="93">
        <f t="shared" si="169"/>
        <v>1</v>
      </c>
      <c r="T324" s="91">
        <f t="shared" si="170"/>
        <v>0</v>
      </c>
      <c r="AB324" s="93">
        <f t="shared" si="171"/>
        <v>0.3</v>
      </c>
      <c r="AC324" s="93">
        <f t="shared" si="172"/>
        <v>0</v>
      </c>
      <c r="AD324" s="93">
        <f t="shared" si="173"/>
        <v>0</v>
      </c>
      <c r="AE324" s="93">
        <f t="shared" si="174"/>
        <v>0</v>
      </c>
      <c r="AF324" s="93">
        <f t="shared" si="175"/>
        <v>0</v>
      </c>
      <c r="AG324" s="93">
        <f t="shared" si="176"/>
        <v>0</v>
      </c>
      <c r="AH324" s="93">
        <f t="shared" si="177"/>
        <v>0.125</v>
      </c>
      <c r="AI324" s="93">
        <f t="shared" si="178"/>
        <v>0</v>
      </c>
      <c r="AJ324" s="93">
        <f t="shared" si="179"/>
        <v>0.4</v>
      </c>
      <c r="AK324" s="93">
        <f t="shared" si="180"/>
        <v>0</v>
      </c>
      <c r="AN324" s="93">
        <f t="shared" si="181"/>
        <v>0.3</v>
      </c>
      <c r="AO324" s="91">
        <v>1.5</v>
      </c>
      <c r="AP324" s="91">
        <v>0</v>
      </c>
      <c r="AQ324" s="91">
        <v>0</v>
      </c>
      <c r="AR324" s="91">
        <v>0</v>
      </c>
      <c r="AS324" s="91">
        <v>0</v>
      </c>
      <c r="AT324" s="92"/>
      <c r="AV324" s="93">
        <f t="shared" si="182"/>
        <v>0</v>
      </c>
      <c r="AW324" s="91">
        <v>0</v>
      </c>
      <c r="AX324" s="91">
        <v>0</v>
      </c>
      <c r="AY324" s="91">
        <v>0</v>
      </c>
      <c r="AZ324" s="91">
        <v>0</v>
      </c>
      <c r="BA324" s="91">
        <v>0</v>
      </c>
      <c r="BB324" s="92"/>
      <c r="BD324" s="93">
        <f t="shared" si="183"/>
        <v>0</v>
      </c>
      <c r="BE324" s="91">
        <v>0</v>
      </c>
      <c r="BF324" s="91">
        <v>0</v>
      </c>
      <c r="BG324" s="91">
        <v>0</v>
      </c>
      <c r="BH324" s="91">
        <v>0</v>
      </c>
      <c r="BI324" s="91">
        <v>0</v>
      </c>
      <c r="BJ324" s="92"/>
      <c r="BL324" s="93">
        <f t="shared" si="184"/>
        <v>0</v>
      </c>
      <c r="BM324" s="91">
        <v>0</v>
      </c>
      <c r="BN324" s="91">
        <v>0</v>
      </c>
      <c r="BO324" s="91">
        <v>0</v>
      </c>
      <c r="BP324" s="91">
        <v>0</v>
      </c>
      <c r="BQ324" s="91">
        <v>0</v>
      </c>
      <c r="BR324" s="92"/>
      <c r="BT324" s="93">
        <f t="shared" si="185"/>
        <v>0</v>
      </c>
      <c r="BU324" s="91">
        <v>0</v>
      </c>
      <c r="BV324" s="91">
        <v>0</v>
      </c>
      <c r="BW324" s="91">
        <v>0</v>
      </c>
      <c r="BX324" s="91">
        <v>0</v>
      </c>
      <c r="BZ324" s="92"/>
      <c r="CB324" s="93">
        <f t="shared" si="186"/>
        <v>0</v>
      </c>
      <c r="CC324" s="91">
        <v>0</v>
      </c>
      <c r="CD324" s="91">
        <v>0</v>
      </c>
      <c r="CE324" s="91">
        <v>0</v>
      </c>
      <c r="CF324" s="91">
        <v>0</v>
      </c>
      <c r="CG324" s="91">
        <v>0</v>
      </c>
      <c r="CJ324" s="93">
        <f t="shared" si="187"/>
        <v>0.125</v>
      </c>
      <c r="CL324" s="91">
        <v>0</v>
      </c>
      <c r="CM324" s="91">
        <v>0</v>
      </c>
      <c r="CN324" s="91">
        <v>0</v>
      </c>
      <c r="CO324" s="91">
        <v>0.5</v>
      </c>
      <c r="CR324" s="93">
        <f t="shared" si="188"/>
        <v>0</v>
      </c>
      <c r="CS324" s="91">
        <v>0</v>
      </c>
      <c r="CT324" s="91">
        <v>0</v>
      </c>
      <c r="CU324" s="91">
        <v>0</v>
      </c>
      <c r="CV324" s="91">
        <v>0</v>
      </c>
      <c r="CW324" s="91">
        <v>0</v>
      </c>
      <c r="CZ324" s="93">
        <f t="shared" si="189"/>
        <v>0.4</v>
      </c>
      <c r="DA324" s="91">
        <v>0</v>
      </c>
      <c r="DB324" s="91">
        <v>0</v>
      </c>
      <c r="DC324" s="91">
        <v>0</v>
      </c>
      <c r="DD324" s="91">
        <v>0</v>
      </c>
      <c r="DE324" s="91">
        <v>2</v>
      </c>
      <c r="DH324" s="93">
        <f t="shared" si="190"/>
        <v>0</v>
      </c>
      <c r="DI324" s="91">
        <v>0</v>
      </c>
      <c r="DJ324" s="91">
        <v>0</v>
      </c>
      <c r="DK324" s="91">
        <v>0</v>
      </c>
      <c r="DL324" s="91">
        <v>0</v>
      </c>
      <c r="DM324" s="91">
        <v>0</v>
      </c>
    </row>
    <row r="325" spans="3:117">
      <c r="C325" s="92">
        <f t="shared" si="191"/>
        <v>45981</v>
      </c>
      <c r="D325" s="93">
        <f t="shared" si="160"/>
        <v>2.75</v>
      </c>
      <c r="E325" s="93">
        <f t="shared" si="161"/>
        <v>2.75</v>
      </c>
      <c r="F325" s="93" t="str">
        <f t="shared" si="161"/>
        <v/>
      </c>
      <c r="G325" s="93" t="str">
        <f t="shared" si="161"/>
        <v/>
      </c>
      <c r="H325" s="93" t="str">
        <f t="shared" si="161"/>
        <v/>
      </c>
      <c r="I325" s="93" t="str">
        <f t="shared" si="161"/>
        <v/>
      </c>
      <c r="J325" s="93" t="str">
        <f t="shared" si="161"/>
        <v/>
      </c>
      <c r="K325" s="93" t="str">
        <f t="shared" si="161"/>
        <v/>
      </c>
      <c r="L325" s="93" t="str">
        <f t="shared" si="162"/>
        <v/>
      </c>
      <c r="M325" s="93">
        <f t="shared" si="163"/>
        <v>1</v>
      </c>
      <c r="N325" s="93" t="str">
        <f t="shared" si="164"/>
        <v/>
      </c>
      <c r="O325" s="93" t="str">
        <f t="shared" si="165"/>
        <v/>
      </c>
      <c r="P325" s="93" t="str">
        <f t="shared" si="166"/>
        <v/>
      </c>
      <c r="Q325" s="93" t="str">
        <f t="shared" si="167"/>
        <v/>
      </c>
      <c r="R325" s="93" t="str">
        <f t="shared" si="168"/>
        <v/>
      </c>
      <c r="S325" s="93">
        <f t="shared" si="169"/>
        <v>1</v>
      </c>
      <c r="T325" s="91">
        <f t="shared" si="170"/>
        <v>0</v>
      </c>
      <c r="AB325" s="93">
        <f t="shared" si="171"/>
        <v>2</v>
      </c>
      <c r="AC325" s="93">
        <f t="shared" si="172"/>
        <v>1.6</v>
      </c>
      <c r="AD325" s="93">
        <f t="shared" si="173"/>
        <v>1.1000000000000001</v>
      </c>
      <c r="AE325" s="93">
        <f t="shared" si="174"/>
        <v>1.3</v>
      </c>
      <c r="AF325" s="93">
        <f t="shared" si="175"/>
        <v>4</v>
      </c>
      <c r="AG325" s="93">
        <f t="shared" si="176"/>
        <v>2</v>
      </c>
      <c r="AH325" s="93">
        <f t="shared" si="177"/>
        <v>2.75</v>
      </c>
      <c r="AI325" s="93">
        <f t="shared" si="178"/>
        <v>0.5</v>
      </c>
      <c r="AJ325" s="93">
        <f t="shared" si="179"/>
        <v>1.5</v>
      </c>
      <c r="AK325" s="93">
        <f t="shared" si="180"/>
        <v>1.6</v>
      </c>
      <c r="AN325" s="93">
        <f t="shared" si="181"/>
        <v>2</v>
      </c>
      <c r="AO325" s="91">
        <v>0</v>
      </c>
      <c r="AP325" s="91">
        <v>0</v>
      </c>
      <c r="AQ325" s="91">
        <v>9</v>
      </c>
      <c r="AR325" s="91">
        <v>0</v>
      </c>
      <c r="AS325" s="91">
        <v>1</v>
      </c>
      <c r="AT325" s="92"/>
      <c r="AV325" s="93">
        <f t="shared" si="182"/>
        <v>1.6</v>
      </c>
      <c r="AW325" s="91">
        <v>0</v>
      </c>
      <c r="AX325" s="91">
        <v>0</v>
      </c>
      <c r="AY325" s="91">
        <v>8</v>
      </c>
      <c r="AZ325" s="91">
        <v>0</v>
      </c>
      <c r="BA325" s="91">
        <v>0</v>
      </c>
      <c r="BB325" s="92"/>
      <c r="BD325" s="93">
        <f t="shared" si="183"/>
        <v>1.1000000000000001</v>
      </c>
      <c r="BE325" s="91">
        <v>0</v>
      </c>
      <c r="BF325" s="91">
        <v>0</v>
      </c>
      <c r="BG325" s="91">
        <v>5.5</v>
      </c>
      <c r="BH325" s="91">
        <v>0</v>
      </c>
      <c r="BI325" s="91">
        <v>0</v>
      </c>
      <c r="BJ325" s="92"/>
      <c r="BL325" s="93">
        <f t="shared" si="184"/>
        <v>1.3</v>
      </c>
      <c r="BM325" s="91">
        <v>0</v>
      </c>
      <c r="BN325" s="91">
        <v>0</v>
      </c>
      <c r="BO325" s="91">
        <v>6</v>
      </c>
      <c r="BP325" s="91">
        <v>0</v>
      </c>
      <c r="BQ325" s="91">
        <v>0.5</v>
      </c>
      <c r="BR325" s="92"/>
      <c r="BT325" s="93">
        <f t="shared" si="185"/>
        <v>4</v>
      </c>
      <c r="BU325" s="91">
        <v>0</v>
      </c>
      <c r="BV325" s="91">
        <v>0</v>
      </c>
      <c r="BW325" s="91">
        <v>16</v>
      </c>
      <c r="BX325" s="91">
        <v>0</v>
      </c>
      <c r="BZ325" s="92"/>
      <c r="CB325" s="93">
        <f t="shared" si="186"/>
        <v>2</v>
      </c>
      <c r="CC325" s="91">
        <v>0</v>
      </c>
      <c r="CD325" s="91">
        <v>0</v>
      </c>
      <c r="CE325" s="91">
        <v>7</v>
      </c>
      <c r="CF325" s="91">
        <v>0</v>
      </c>
      <c r="CG325" s="91">
        <v>3</v>
      </c>
      <c r="CJ325" s="93">
        <f t="shared" si="187"/>
        <v>2.75</v>
      </c>
      <c r="CL325" s="91">
        <v>0</v>
      </c>
      <c r="CM325" s="91">
        <v>4</v>
      </c>
      <c r="CN325" s="91">
        <v>0</v>
      </c>
      <c r="CO325" s="91">
        <v>7</v>
      </c>
      <c r="CR325" s="93">
        <f t="shared" si="188"/>
        <v>0.5</v>
      </c>
      <c r="CS325" s="91">
        <v>0</v>
      </c>
      <c r="CT325" s="91">
        <v>0</v>
      </c>
      <c r="CU325" s="91">
        <v>2.5</v>
      </c>
      <c r="CV325" s="91">
        <v>0</v>
      </c>
      <c r="CW325" s="91">
        <v>0</v>
      </c>
      <c r="CZ325" s="93">
        <f t="shared" si="189"/>
        <v>1.5</v>
      </c>
      <c r="DA325" s="91">
        <v>0</v>
      </c>
      <c r="DB325" s="91">
        <v>0</v>
      </c>
      <c r="DC325" s="91">
        <v>1.5</v>
      </c>
      <c r="DD325" s="91">
        <v>0</v>
      </c>
      <c r="DE325" s="91">
        <v>6</v>
      </c>
      <c r="DH325" s="93">
        <f t="shared" si="190"/>
        <v>1.6</v>
      </c>
      <c r="DI325" s="91">
        <v>0</v>
      </c>
      <c r="DJ325" s="91">
        <v>0</v>
      </c>
      <c r="DK325" s="91">
        <v>0.5</v>
      </c>
      <c r="DL325" s="91">
        <v>0</v>
      </c>
      <c r="DM325" s="91">
        <v>7.5</v>
      </c>
    </row>
    <row r="326" spans="3:117">
      <c r="C326" s="92">
        <f t="shared" si="191"/>
        <v>45982</v>
      </c>
      <c r="D326" s="93">
        <f t="shared" si="160"/>
        <v>9.375</v>
      </c>
      <c r="E326" s="93">
        <f t="shared" si="161"/>
        <v>9.375</v>
      </c>
      <c r="F326" s="93" t="str">
        <f t="shared" si="161"/>
        <v/>
      </c>
      <c r="G326" s="93" t="str">
        <f t="shared" si="161"/>
        <v/>
      </c>
      <c r="H326" s="93" t="str">
        <f t="shared" si="161"/>
        <v/>
      </c>
      <c r="I326" s="93" t="str">
        <f t="shared" si="161"/>
        <v/>
      </c>
      <c r="J326" s="93" t="str">
        <f t="shared" si="161"/>
        <v/>
      </c>
      <c r="K326" s="93" t="str">
        <f t="shared" si="161"/>
        <v/>
      </c>
      <c r="L326" s="93" t="str">
        <f t="shared" si="162"/>
        <v/>
      </c>
      <c r="M326" s="93">
        <f t="shared" si="163"/>
        <v>1</v>
      </c>
      <c r="N326" s="93" t="str">
        <f t="shared" si="164"/>
        <v/>
      </c>
      <c r="O326" s="93" t="str">
        <f t="shared" si="165"/>
        <v/>
      </c>
      <c r="P326" s="93" t="str">
        <f t="shared" si="166"/>
        <v/>
      </c>
      <c r="Q326" s="93" t="str">
        <f t="shared" si="167"/>
        <v/>
      </c>
      <c r="R326" s="93" t="str">
        <f t="shared" si="168"/>
        <v/>
      </c>
      <c r="S326" s="93">
        <f t="shared" si="169"/>
        <v>1</v>
      </c>
      <c r="T326" s="91">
        <f t="shared" si="170"/>
        <v>0</v>
      </c>
      <c r="AB326" s="93">
        <f t="shared" si="171"/>
        <v>6.5</v>
      </c>
      <c r="AC326" s="93">
        <f t="shared" si="172"/>
        <v>5.8</v>
      </c>
      <c r="AD326" s="93">
        <f t="shared" si="173"/>
        <v>8.4</v>
      </c>
      <c r="AE326" s="93">
        <f t="shared" si="174"/>
        <v>8.4</v>
      </c>
      <c r="AF326" s="93">
        <f t="shared" si="175"/>
        <v>6.875</v>
      </c>
      <c r="AG326" s="93">
        <f t="shared" si="176"/>
        <v>11.8</v>
      </c>
      <c r="AH326" s="93">
        <f t="shared" si="177"/>
        <v>9.375</v>
      </c>
      <c r="AI326" s="93">
        <f t="shared" si="178"/>
        <v>5.6</v>
      </c>
      <c r="AJ326" s="93">
        <f t="shared" si="179"/>
        <v>5</v>
      </c>
      <c r="AK326" s="93">
        <f t="shared" si="180"/>
        <v>8.1</v>
      </c>
      <c r="AN326" s="93">
        <f t="shared" si="181"/>
        <v>6.5</v>
      </c>
      <c r="AO326" s="91">
        <v>13</v>
      </c>
      <c r="AP326" s="91">
        <v>0</v>
      </c>
      <c r="AQ326" s="91">
        <v>7</v>
      </c>
      <c r="AR326" s="91">
        <v>2</v>
      </c>
      <c r="AS326" s="91">
        <v>10.5</v>
      </c>
      <c r="AT326" s="92"/>
      <c r="AV326" s="93">
        <f t="shared" si="182"/>
        <v>5.8</v>
      </c>
      <c r="AW326" s="91">
        <v>9.5</v>
      </c>
      <c r="AX326" s="91">
        <v>0</v>
      </c>
      <c r="AY326" s="91">
        <v>10</v>
      </c>
      <c r="AZ326" s="91">
        <v>0.5</v>
      </c>
      <c r="BA326" s="91">
        <v>9</v>
      </c>
      <c r="BB326" s="92"/>
      <c r="BD326" s="93">
        <f t="shared" si="183"/>
        <v>8.4</v>
      </c>
      <c r="BE326" s="91">
        <v>13.5</v>
      </c>
      <c r="BF326" s="91">
        <v>0</v>
      </c>
      <c r="BG326" s="91">
        <v>7.5</v>
      </c>
      <c r="BH326" s="91">
        <v>0.5</v>
      </c>
      <c r="BI326" s="91">
        <v>20.5</v>
      </c>
      <c r="BJ326" s="92"/>
      <c r="BL326" s="93">
        <f t="shared" si="184"/>
        <v>8.4</v>
      </c>
      <c r="BM326" s="91">
        <v>14</v>
      </c>
      <c r="BN326" s="91">
        <v>0</v>
      </c>
      <c r="BO326" s="91">
        <v>12</v>
      </c>
      <c r="BP326" s="91">
        <v>0.5</v>
      </c>
      <c r="BQ326" s="91">
        <v>15.5</v>
      </c>
      <c r="BR326" s="92"/>
      <c r="BT326" s="93">
        <f t="shared" si="185"/>
        <v>6.875</v>
      </c>
      <c r="BU326" s="91">
        <v>14</v>
      </c>
      <c r="BV326" s="91">
        <v>0</v>
      </c>
      <c r="BW326" s="91">
        <v>13.5</v>
      </c>
      <c r="BX326" s="91">
        <v>0</v>
      </c>
      <c r="BZ326" s="92"/>
      <c r="CB326" s="93">
        <f t="shared" si="186"/>
        <v>11.8</v>
      </c>
      <c r="CC326" s="91">
        <v>11.5</v>
      </c>
      <c r="CD326" s="91">
        <v>0</v>
      </c>
      <c r="CE326" s="91">
        <v>13.5</v>
      </c>
      <c r="CF326" s="91">
        <v>0</v>
      </c>
      <c r="CG326" s="91">
        <v>34</v>
      </c>
      <c r="CJ326" s="93">
        <f t="shared" si="187"/>
        <v>9.375</v>
      </c>
      <c r="CL326" s="91">
        <v>0</v>
      </c>
      <c r="CM326" s="91">
        <v>16.5</v>
      </c>
      <c r="CN326" s="91">
        <v>1</v>
      </c>
      <c r="CO326" s="91">
        <v>20</v>
      </c>
      <c r="CR326" s="93">
        <f t="shared" si="188"/>
        <v>5.6</v>
      </c>
      <c r="CS326" s="91">
        <v>5.5</v>
      </c>
      <c r="CT326" s="91">
        <v>0</v>
      </c>
      <c r="CU326" s="91">
        <v>11.5</v>
      </c>
      <c r="CV326" s="91">
        <v>0.5</v>
      </c>
      <c r="CW326" s="91">
        <v>10.5</v>
      </c>
      <c r="CZ326" s="93">
        <f t="shared" si="189"/>
        <v>5</v>
      </c>
      <c r="DA326" s="91">
        <v>4.5</v>
      </c>
      <c r="DB326" s="91">
        <v>0</v>
      </c>
      <c r="DC326" s="91">
        <v>6.5</v>
      </c>
      <c r="DD326" s="91">
        <v>0</v>
      </c>
      <c r="DE326" s="91">
        <v>14</v>
      </c>
      <c r="DH326" s="93">
        <f t="shared" si="190"/>
        <v>8.1</v>
      </c>
      <c r="DI326" s="91">
        <v>5</v>
      </c>
      <c r="DJ326" s="91">
        <v>0</v>
      </c>
      <c r="DK326" s="91">
        <v>10</v>
      </c>
      <c r="DL326" s="91">
        <v>0</v>
      </c>
      <c r="DM326" s="91">
        <v>25.5</v>
      </c>
    </row>
    <row r="327" spans="3:117">
      <c r="C327" s="92">
        <f t="shared" si="191"/>
        <v>45983</v>
      </c>
      <c r="D327" s="93">
        <f t="shared" si="160"/>
        <v>9.75</v>
      </c>
      <c r="E327" s="93">
        <f t="shared" si="161"/>
        <v>9.75</v>
      </c>
      <c r="F327" s="93" t="str">
        <f t="shared" si="161"/>
        <v/>
      </c>
      <c r="G327" s="93" t="str">
        <f t="shared" si="161"/>
        <v/>
      </c>
      <c r="H327" s="93" t="str">
        <f t="shared" si="161"/>
        <v/>
      </c>
      <c r="I327" s="93" t="str">
        <f t="shared" si="161"/>
        <v/>
      </c>
      <c r="J327" s="93" t="str">
        <f t="shared" si="161"/>
        <v/>
      </c>
      <c r="K327" s="93" t="str">
        <f t="shared" si="161"/>
        <v/>
      </c>
      <c r="L327" s="93" t="str">
        <f t="shared" si="162"/>
        <v/>
      </c>
      <c r="M327" s="93">
        <f t="shared" si="163"/>
        <v>1</v>
      </c>
      <c r="N327" s="93" t="str">
        <f t="shared" si="164"/>
        <v/>
      </c>
      <c r="O327" s="93" t="str">
        <f t="shared" si="165"/>
        <v/>
      </c>
      <c r="P327" s="93" t="str">
        <f t="shared" si="166"/>
        <v/>
      </c>
      <c r="Q327" s="93" t="str">
        <f t="shared" si="167"/>
        <v/>
      </c>
      <c r="R327" s="93" t="str">
        <f t="shared" si="168"/>
        <v/>
      </c>
      <c r="S327" s="93">
        <f t="shared" si="169"/>
        <v>1</v>
      </c>
      <c r="T327" s="91">
        <f t="shared" si="170"/>
        <v>0</v>
      </c>
      <c r="AB327" s="93">
        <f t="shared" si="171"/>
        <v>6</v>
      </c>
      <c r="AC327" s="93">
        <f t="shared" si="172"/>
        <v>5.8</v>
      </c>
      <c r="AD327" s="93">
        <f t="shared" si="173"/>
        <v>7</v>
      </c>
      <c r="AE327" s="93">
        <f t="shared" si="174"/>
        <v>7.4</v>
      </c>
      <c r="AF327" s="93">
        <f t="shared" si="175"/>
        <v>12</v>
      </c>
      <c r="AG327" s="93">
        <f t="shared" si="176"/>
        <v>10.6</v>
      </c>
      <c r="AH327" s="93">
        <f t="shared" si="177"/>
        <v>9.75</v>
      </c>
      <c r="AI327" s="93">
        <f t="shared" si="178"/>
        <v>4.7</v>
      </c>
      <c r="AJ327" s="93">
        <f t="shared" si="179"/>
        <v>4.7</v>
      </c>
      <c r="AK327" s="93">
        <f t="shared" si="180"/>
        <v>8.6</v>
      </c>
      <c r="AN327" s="93">
        <f t="shared" si="181"/>
        <v>6</v>
      </c>
      <c r="AO327" s="91">
        <v>1.5</v>
      </c>
      <c r="AP327" s="91">
        <v>0</v>
      </c>
      <c r="AQ327" s="91">
        <v>0</v>
      </c>
      <c r="AR327" s="91">
        <v>28.5</v>
      </c>
      <c r="AS327" s="91">
        <v>0</v>
      </c>
      <c r="AT327" s="92"/>
      <c r="AV327" s="93">
        <f t="shared" si="182"/>
        <v>5.8</v>
      </c>
      <c r="AW327" s="91">
        <v>0</v>
      </c>
      <c r="AX327" s="91">
        <v>0</v>
      </c>
      <c r="AY327" s="91">
        <v>0</v>
      </c>
      <c r="AZ327" s="91">
        <v>29</v>
      </c>
      <c r="BA327" s="91">
        <v>0</v>
      </c>
      <c r="BB327" s="92"/>
      <c r="BD327" s="93">
        <f t="shared" si="183"/>
        <v>7</v>
      </c>
      <c r="BE327" s="91">
        <v>0</v>
      </c>
      <c r="BF327" s="91">
        <v>0</v>
      </c>
      <c r="BG327" s="91">
        <v>0</v>
      </c>
      <c r="BH327" s="91">
        <v>34.5</v>
      </c>
      <c r="BI327" s="91">
        <v>0.5</v>
      </c>
      <c r="BJ327" s="92"/>
      <c r="BL327" s="93">
        <f t="shared" si="184"/>
        <v>7.4</v>
      </c>
      <c r="BM327" s="91">
        <v>0</v>
      </c>
      <c r="BN327" s="91">
        <v>0</v>
      </c>
      <c r="BO327" s="91">
        <v>0</v>
      </c>
      <c r="BP327" s="91">
        <v>37</v>
      </c>
      <c r="BQ327" s="91">
        <v>0</v>
      </c>
      <c r="BR327" s="92"/>
      <c r="BT327" s="93">
        <f t="shared" si="185"/>
        <v>12</v>
      </c>
      <c r="BU327" s="91">
        <v>0</v>
      </c>
      <c r="BV327" s="91">
        <v>0</v>
      </c>
      <c r="BW327" s="91">
        <v>0</v>
      </c>
      <c r="BX327" s="91">
        <v>48</v>
      </c>
      <c r="BZ327" s="92"/>
      <c r="CB327" s="93">
        <f t="shared" si="186"/>
        <v>10.6</v>
      </c>
      <c r="CC327" s="91">
        <v>0</v>
      </c>
      <c r="CD327" s="91">
        <v>0</v>
      </c>
      <c r="CE327" s="91">
        <v>0</v>
      </c>
      <c r="CF327" s="91">
        <v>53</v>
      </c>
      <c r="CG327" s="91">
        <v>0</v>
      </c>
      <c r="CJ327" s="93">
        <f t="shared" si="187"/>
        <v>9.75</v>
      </c>
      <c r="CL327" s="91">
        <v>0</v>
      </c>
      <c r="CM327" s="91">
        <v>0</v>
      </c>
      <c r="CN327" s="91">
        <v>39</v>
      </c>
      <c r="CO327" s="91">
        <v>0</v>
      </c>
      <c r="CR327" s="93">
        <f t="shared" si="188"/>
        <v>4.7</v>
      </c>
      <c r="CS327" s="91">
        <v>0</v>
      </c>
      <c r="CT327" s="91">
        <v>0</v>
      </c>
      <c r="CU327" s="91">
        <v>0</v>
      </c>
      <c r="CV327" s="91">
        <v>23.5</v>
      </c>
      <c r="CW327" s="91">
        <v>0</v>
      </c>
      <c r="CZ327" s="93">
        <f t="shared" si="189"/>
        <v>4.7</v>
      </c>
      <c r="DA327" s="91">
        <v>0</v>
      </c>
      <c r="DB327" s="91">
        <v>0</v>
      </c>
      <c r="DC327" s="91">
        <v>0</v>
      </c>
      <c r="DD327" s="91">
        <v>23.5</v>
      </c>
      <c r="DE327" s="91">
        <v>0</v>
      </c>
      <c r="DH327" s="93">
        <f t="shared" si="190"/>
        <v>8.6</v>
      </c>
      <c r="DI327" s="91">
        <v>0</v>
      </c>
      <c r="DJ327" s="91">
        <v>0</v>
      </c>
      <c r="DK327" s="91">
        <v>0</v>
      </c>
      <c r="DL327" s="91">
        <v>43</v>
      </c>
      <c r="DM327" s="91">
        <v>0</v>
      </c>
    </row>
    <row r="328" spans="3:117">
      <c r="C328" s="92">
        <f t="shared" si="191"/>
        <v>45984</v>
      </c>
      <c r="D328" s="93">
        <f t="shared" si="160"/>
        <v>7.375</v>
      </c>
      <c r="E328" s="93">
        <f t="shared" si="161"/>
        <v>7.375</v>
      </c>
      <c r="F328" s="93" t="str">
        <f t="shared" si="161"/>
        <v/>
      </c>
      <c r="G328" s="93" t="str">
        <f t="shared" si="161"/>
        <v/>
      </c>
      <c r="H328" s="93" t="str">
        <f t="shared" si="161"/>
        <v/>
      </c>
      <c r="I328" s="93" t="str">
        <f t="shared" si="161"/>
        <v/>
      </c>
      <c r="J328" s="93" t="str">
        <f t="shared" si="161"/>
        <v/>
      </c>
      <c r="K328" s="93" t="str">
        <f t="shared" si="161"/>
        <v/>
      </c>
      <c r="L328" s="93" t="str">
        <f t="shared" si="162"/>
        <v/>
      </c>
      <c r="M328" s="93">
        <f t="shared" si="163"/>
        <v>1</v>
      </c>
      <c r="N328" s="93" t="str">
        <f t="shared" si="164"/>
        <v/>
      </c>
      <c r="O328" s="93" t="str">
        <f t="shared" si="165"/>
        <v/>
      </c>
      <c r="P328" s="93" t="str">
        <f t="shared" si="166"/>
        <v/>
      </c>
      <c r="Q328" s="93" t="str">
        <f t="shared" si="167"/>
        <v/>
      </c>
      <c r="R328" s="93" t="str">
        <f t="shared" si="168"/>
        <v/>
      </c>
      <c r="S328" s="93">
        <f t="shared" si="169"/>
        <v>1</v>
      </c>
      <c r="T328" s="91">
        <f t="shared" si="170"/>
        <v>0</v>
      </c>
      <c r="AB328" s="93">
        <f t="shared" si="171"/>
        <v>7.3</v>
      </c>
      <c r="AC328" s="93">
        <f t="shared" si="172"/>
        <v>6.7</v>
      </c>
      <c r="AD328" s="93">
        <f t="shared" si="173"/>
        <v>6.3</v>
      </c>
      <c r="AE328" s="93">
        <f t="shared" si="174"/>
        <v>7.8</v>
      </c>
      <c r="AF328" s="93">
        <f t="shared" si="175"/>
        <v>11.5</v>
      </c>
      <c r="AG328" s="93">
        <f t="shared" si="176"/>
        <v>9</v>
      </c>
      <c r="AH328" s="93">
        <f t="shared" si="177"/>
        <v>7.375</v>
      </c>
      <c r="AI328" s="93">
        <f t="shared" si="178"/>
        <v>6.4</v>
      </c>
      <c r="AJ328" s="93">
        <f t="shared" si="179"/>
        <v>4.2</v>
      </c>
      <c r="AK328" s="93">
        <f t="shared" si="180"/>
        <v>4.4000000000000004</v>
      </c>
      <c r="AN328" s="93">
        <f t="shared" si="181"/>
        <v>7.3</v>
      </c>
      <c r="AO328" s="91">
        <v>0</v>
      </c>
      <c r="AP328" s="91">
        <v>1</v>
      </c>
      <c r="AQ328" s="91">
        <v>35.5</v>
      </c>
      <c r="AR328" s="91">
        <v>0</v>
      </c>
      <c r="AS328" s="91">
        <v>0</v>
      </c>
      <c r="AT328" s="92"/>
      <c r="AV328" s="93">
        <f t="shared" si="182"/>
        <v>6.7</v>
      </c>
      <c r="AW328" s="91">
        <v>0</v>
      </c>
      <c r="AX328" s="91">
        <v>0</v>
      </c>
      <c r="AY328" s="91">
        <v>33.5</v>
      </c>
      <c r="AZ328" s="91">
        <v>0</v>
      </c>
      <c r="BA328" s="91">
        <v>0</v>
      </c>
      <c r="BB328" s="92"/>
      <c r="BD328" s="93">
        <f t="shared" si="183"/>
        <v>6.3</v>
      </c>
      <c r="BE328" s="91">
        <v>0</v>
      </c>
      <c r="BF328" s="91">
        <v>0</v>
      </c>
      <c r="BG328" s="91">
        <v>31.5</v>
      </c>
      <c r="BH328" s="91">
        <v>0</v>
      </c>
      <c r="BI328" s="91">
        <v>0</v>
      </c>
      <c r="BJ328" s="92"/>
      <c r="BL328" s="93">
        <f t="shared" si="184"/>
        <v>7.8</v>
      </c>
      <c r="BM328" s="91">
        <v>0</v>
      </c>
      <c r="BN328" s="91">
        <v>0</v>
      </c>
      <c r="BO328" s="91">
        <v>39</v>
      </c>
      <c r="BP328" s="91">
        <v>0</v>
      </c>
      <c r="BQ328" s="91">
        <v>0</v>
      </c>
      <c r="BR328" s="92"/>
      <c r="BT328" s="93">
        <f t="shared" si="185"/>
        <v>11.5</v>
      </c>
      <c r="BU328" s="91">
        <v>0</v>
      </c>
      <c r="BV328" s="91">
        <v>0</v>
      </c>
      <c r="BW328" s="91">
        <v>46</v>
      </c>
      <c r="BX328" s="91">
        <v>0</v>
      </c>
      <c r="BZ328" s="92"/>
      <c r="CB328" s="93">
        <f t="shared" si="186"/>
        <v>9</v>
      </c>
      <c r="CC328" s="91">
        <v>0</v>
      </c>
      <c r="CD328" s="91">
        <v>0</v>
      </c>
      <c r="CE328" s="91">
        <v>44.5</v>
      </c>
      <c r="CF328" s="91">
        <v>0</v>
      </c>
      <c r="CG328" s="91">
        <v>0.5</v>
      </c>
      <c r="CJ328" s="93">
        <f t="shared" si="187"/>
        <v>7.375</v>
      </c>
      <c r="CL328" s="91">
        <v>0</v>
      </c>
      <c r="CM328" s="91">
        <v>28.5</v>
      </c>
      <c r="CN328" s="91">
        <v>0</v>
      </c>
      <c r="CO328" s="91">
        <v>1</v>
      </c>
      <c r="CR328" s="93">
        <f t="shared" si="188"/>
        <v>6.4</v>
      </c>
      <c r="CS328" s="91">
        <v>0</v>
      </c>
      <c r="CT328" s="91">
        <v>0</v>
      </c>
      <c r="CU328" s="91">
        <v>31</v>
      </c>
      <c r="CV328" s="91">
        <v>0</v>
      </c>
      <c r="CW328" s="91">
        <v>1</v>
      </c>
      <c r="CZ328" s="93">
        <f t="shared" si="189"/>
        <v>4.2</v>
      </c>
      <c r="DA328" s="91">
        <v>0</v>
      </c>
      <c r="DB328" s="91">
        <v>0</v>
      </c>
      <c r="DC328" s="91">
        <v>17</v>
      </c>
      <c r="DD328" s="91">
        <v>0</v>
      </c>
      <c r="DE328" s="91">
        <v>4</v>
      </c>
      <c r="DH328" s="93">
        <f t="shared" si="190"/>
        <v>4.4000000000000004</v>
      </c>
      <c r="DI328" s="91">
        <v>0</v>
      </c>
      <c r="DJ328" s="91">
        <v>0</v>
      </c>
      <c r="DK328" s="91">
        <v>22</v>
      </c>
      <c r="DL328" s="91">
        <v>0</v>
      </c>
      <c r="DM328" s="91">
        <v>0</v>
      </c>
    </row>
    <row r="329" spans="3:117">
      <c r="C329" s="92">
        <f t="shared" si="191"/>
        <v>45985</v>
      </c>
      <c r="D329" s="93">
        <f t="shared" si="160"/>
        <v>0</v>
      </c>
      <c r="E329" s="93" t="str">
        <f t="shared" si="161"/>
        <v/>
      </c>
      <c r="F329" s="93" t="str">
        <f t="shared" si="161"/>
        <v/>
      </c>
      <c r="G329" s="93" t="str">
        <f t="shared" si="161"/>
        <v/>
      </c>
      <c r="H329" s="93" t="str">
        <f t="shared" si="161"/>
        <v/>
      </c>
      <c r="I329" s="93" t="str">
        <f t="shared" si="161"/>
        <v/>
      </c>
      <c r="J329" s="93" t="str">
        <f t="shared" si="161"/>
        <v/>
      </c>
      <c r="K329" s="93" t="str">
        <f t="shared" si="161"/>
        <v/>
      </c>
      <c r="L329" s="93">
        <f t="shared" si="162"/>
        <v>0</v>
      </c>
      <c r="M329" s="93" t="str">
        <f t="shared" si="163"/>
        <v/>
      </c>
      <c r="N329" s="93" t="str">
        <f t="shared" si="164"/>
        <v/>
      </c>
      <c r="O329" s="93" t="str">
        <f t="shared" si="165"/>
        <v/>
      </c>
      <c r="P329" s="93" t="str">
        <f t="shared" si="166"/>
        <v/>
      </c>
      <c r="Q329" s="93" t="str">
        <f t="shared" si="167"/>
        <v/>
      </c>
      <c r="R329" s="93" t="str">
        <f t="shared" si="168"/>
        <v/>
      </c>
      <c r="S329" s="93">
        <f t="shared" si="169"/>
        <v>0</v>
      </c>
      <c r="T329" s="91">
        <f t="shared" si="170"/>
        <v>0</v>
      </c>
      <c r="AB329" s="93">
        <f t="shared" si="171"/>
        <v>0</v>
      </c>
      <c r="AC329" s="93">
        <f t="shared" si="172"/>
        <v>0</v>
      </c>
      <c r="AD329" s="93">
        <f t="shared" si="173"/>
        <v>0</v>
      </c>
      <c r="AE329" s="93">
        <f t="shared" si="174"/>
        <v>0</v>
      </c>
      <c r="AF329" s="93">
        <f t="shared" si="175"/>
        <v>0</v>
      </c>
      <c r="AG329" s="93">
        <f t="shared" si="176"/>
        <v>0</v>
      </c>
      <c r="AH329" s="93">
        <f t="shared" si="177"/>
        <v>0</v>
      </c>
      <c r="AI329" s="93">
        <f t="shared" si="178"/>
        <v>0.1</v>
      </c>
      <c r="AJ329" s="93">
        <f t="shared" si="179"/>
        <v>0.1</v>
      </c>
      <c r="AK329" s="93">
        <f t="shared" si="180"/>
        <v>0</v>
      </c>
      <c r="AN329" s="93">
        <f t="shared" si="181"/>
        <v>0</v>
      </c>
      <c r="AO329" s="91">
        <v>0</v>
      </c>
      <c r="AP329" s="91">
        <v>0</v>
      </c>
      <c r="AQ329" s="91">
        <v>0</v>
      </c>
      <c r="AR329" s="91">
        <v>0</v>
      </c>
      <c r="AS329" s="91">
        <v>0</v>
      </c>
      <c r="AT329" s="92"/>
      <c r="AV329" s="93">
        <f t="shared" si="182"/>
        <v>0</v>
      </c>
      <c r="AW329" s="91">
        <v>0</v>
      </c>
      <c r="AX329" s="91">
        <v>0</v>
      </c>
      <c r="AY329" s="91">
        <v>0</v>
      </c>
      <c r="AZ329" s="91">
        <v>0</v>
      </c>
      <c r="BA329" s="91">
        <v>0</v>
      </c>
      <c r="BB329" s="92"/>
      <c r="BD329" s="93">
        <f t="shared" si="183"/>
        <v>0</v>
      </c>
      <c r="BE329" s="91">
        <v>0</v>
      </c>
      <c r="BF329" s="91">
        <v>0</v>
      </c>
      <c r="BG329" s="91">
        <v>0</v>
      </c>
      <c r="BH329" s="91">
        <v>0</v>
      </c>
      <c r="BI329" s="91">
        <v>0</v>
      </c>
      <c r="BJ329" s="92"/>
      <c r="BL329" s="93">
        <f t="shared" si="184"/>
        <v>0</v>
      </c>
      <c r="BM329" s="91">
        <v>0</v>
      </c>
      <c r="BN329" s="91">
        <v>0</v>
      </c>
      <c r="BO329" s="91">
        <v>0</v>
      </c>
      <c r="BP329" s="91">
        <v>0</v>
      </c>
      <c r="BQ329" s="91">
        <v>0</v>
      </c>
      <c r="BR329" s="92"/>
      <c r="BT329" s="93">
        <f t="shared" si="185"/>
        <v>0</v>
      </c>
      <c r="BU329" s="91">
        <v>0</v>
      </c>
      <c r="BV329" s="91">
        <v>0</v>
      </c>
      <c r="BW329" s="91">
        <v>0</v>
      </c>
      <c r="BX329" s="91">
        <v>0</v>
      </c>
      <c r="BZ329" s="92"/>
      <c r="CB329" s="93">
        <f t="shared" si="186"/>
        <v>0</v>
      </c>
      <c r="CC329" s="91">
        <v>0</v>
      </c>
      <c r="CD329" s="91">
        <v>0</v>
      </c>
      <c r="CE329" s="91">
        <v>0</v>
      </c>
      <c r="CF329" s="91">
        <v>0</v>
      </c>
      <c r="CG329" s="91">
        <v>0</v>
      </c>
      <c r="CJ329" s="93">
        <f t="shared" si="187"/>
        <v>0</v>
      </c>
      <c r="CL329" s="91">
        <v>0</v>
      </c>
      <c r="CM329" s="91">
        <v>0</v>
      </c>
      <c r="CN329" s="91">
        <v>0</v>
      </c>
      <c r="CO329" s="91">
        <v>0</v>
      </c>
      <c r="CR329" s="93">
        <f t="shared" si="188"/>
        <v>0.1</v>
      </c>
      <c r="CS329" s="91">
        <v>0.5</v>
      </c>
      <c r="CT329" s="91">
        <v>0</v>
      </c>
      <c r="CU329" s="91">
        <v>0</v>
      </c>
      <c r="CV329" s="91">
        <v>0</v>
      </c>
      <c r="CW329" s="91">
        <v>0</v>
      </c>
      <c r="CZ329" s="93">
        <f t="shared" si="189"/>
        <v>0.1</v>
      </c>
      <c r="DA329" s="91">
        <v>0.5</v>
      </c>
      <c r="DB329" s="91">
        <v>0</v>
      </c>
      <c r="DC329" s="91">
        <v>0</v>
      </c>
      <c r="DD329" s="91">
        <v>0</v>
      </c>
      <c r="DE329" s="91">
        <v>0</v>
      </c>
      <c r="DH329" s="93">
        <f t="shared" si="190"/>
        <v>0</v>
      </c>
      <c r="DI329" s="91">
        <v>0</v>
      </c>
      <c r="DJ329" s="91">
        <v>0</v>
      </c>
      <c r="DK329" s="91">
        <v>0</v>
      </c>
      <c r="DL329" s="91">
        <v>0</v>
      </c>
      <c r="DM329" s="91">
        <v>0</v>
      </c>
    </row>
    <row r="330" spans="3:117">
      <c r="C330" s="92">
        <f t="shared" si="191"/>
        <v>45986</v>
      </c>
      <c r="D330" s="93">
        <f t="shared" si="160"/>
        <v>0</v>
      </c>
      <c r="E330" s="93" t="str">
        <f t="shared" si="161"/>
        <v/>
      </c>
      <c r="F330" s="93" t="str">
        <f t="shared" si="161"/>
        <v/>
      </c>
      <c r="G330" s="93" t="str">
        <f t="shared" si="161"/>
        <v/>
      </c>
      <c r="H330" s="93" t="str">
        <f t="shared" si="161"/>
        <v/>
      </c>
      <c r="I330" s="93" t="str">
        <f t="shared" si="161"/>
        <v/>
      </c>
      <c r="J330" s="93" t="str">
        <f t="shared" si="161"/>
        <v/>
      </c>
      <c r="K330" s="93" t="str">
        <f t="shared" si="161"/>
        <v/>
      </c>
      <c r="L330" s="93">
        <f t="shared" si="162"/>
        <v>0</v>
      </c>
      <c r="M330" s="93" t="str">
        <f t="shared" si="163"/>
        <v/>
      </c>
      <c r="N330" s="93" t="str">
        <f t="shared" si="164"/>
        <v/>
      </c>
      <c r="O330" s="93" t="str">
        <f t="shared" si="165"/>
        <v/>
      </c>
      <c r="P330" s="93" t="str">
        <f t="shared" si="166"/>
        <v/>
      </c>
      <c r="Q330" s="93" t="str">
        <f t="shared" si="167"/>
        <v/>
      </c>
      <c r="R330" s="93" t="str">
        <f t="shared" si="168"/>
        <v/>
      </c>
      <c r="S330" s="93">
        <f t="shared" si="169"/>
        <v>0</v>
      </c>
      <c r="T330" s="91">
        <f t="shared" si="170"/>
        <v>0</v>
      </c>
      <c r="AB330" s="93">
        <f t="shared" si="171"/>
        <v>0</v>
      </c>
      <c r="AC330" s="93">
        <f t="shared" si="172"/>
        <v>0</v>
      </c>
      <c r="AD330" s="93">
        <f t="shared" si="173"/>
        <v>0</v>
      </c>
      <c r="AE330" s="93">
        <f t="shared" si="174"/>
        <v>0.5</v>
      </c>
      <c r="AF330" s="93">
        <f t="shared" si="175"/>
        <v>0.125</v>
      </c>
      <c r="AG330" s="93">
        <f t="shared" si="176"/>
        <v>0.1</v>
      </c>
      <c r="AH330" s="93">
        <f t="shared" si="177"/>
        <v>0</v>
      </c>
      <c r="AI330" s="93">
        <f t="shared" si="178"/>
        <v>0.1</v>
      </c>
      <c r="AJ330" s="93">
        <f t="shared" si="179"/>
        <v>0.4</v>
      </c>
      <c r="AK330" s="93">
        <f t="shared" si="180"/>
        <v>0.1</v>
      </c>
      <c r="AN330" s="93">
        <f t="shared" si="181"/>
        <v>0</v>
      </c>
      <c r="AO330" s="91">
        <v>0</v>
      </c>
      <c r="AP330" s="91">
        <v>0</v>
      </c>
      <c r="AQ330" s="91">
        <v>0</v>
      </c>
      <c r="AR330" s="91">
        <v>0</v>
      </c>
      <c r="AS330" s="91">
        <v>0</v>
      </c>
      <c r="AT330" s="92"/>
      <c r="AV330" s="93">
        <f t="shared" si="182"/>
        <v>0</v>
      </c>
      <c r="AW330" s="91">
        <v>0</v>
      </c>
      <c r="AX330" s="91">
        <v>0</v>
      </c>
      <c r="AY330" s="91">
        <v>0</v>
      </c>
      <c r="AZ330" s="91">
        <v>0</v>
      </c>
      <c r="BA330" s="91">
        <v>0</v>
      </c>
      <c r="BB330" s="92"/>
      <c r="BD330" s="93">
        <f t="shared" si="183"/>
        <v>0</v>
      </c>
      <c r="BE330" s="91">
        <v>0</v>
      </c>
      <c r="BF330" s="91">
        <v>0</v>
      </c>
      <c r="BG330" s="91">
        <v>0</v>
      </c>
      <c r="BH330" s="91">
        <v>0</v>
      </c>
      <c r="BI330" s="91">
        <v>0</v>
      </c>
      <c r="BJ330" s="92"/>
      <c r="BL330" s="93">
        <f t="shared" si="184"/>
        <v>0.5</v>
      </c>
      <c r="BM330" s="91">
        <v>0</v>
      </c>
      <c r="BN330" s="91">
        <v>0</v>
      </c>
      <c r="BO330" s="91">
        <v>2.5</v>
      </c>
      <c r="BP330" s="91">
        <v>0</v>
      </c>
      <c r="BQ330" s="91">
        <v>0</v>
      </c>
      <c r="BR330" s="92"/>
      <c r="BT330" s="93">
        <f t="shared" si="185"/>
        <v>0.125</v>
      </c>
      <c r="BU330" s="91">
        <v>0.5</v>
      </c>
      <c r="BV330" s="91">
        <v>0</v>
      </c>
      <c r="BW330" s="91">
        <v>0</v>
      </c>
      <c r="BX330" s="91">
        <v>0</v>
      </c>
      <c r="BZ330" s="92"/>
      <c r="CB330" s="93">
        <f t="shared" si="186"/>
        <v>0.1</v>
      </c>
      <c r="CC330" s="91">
        <v>0.5</v>
      </c>
      <c r="CD330" s="91">
        <v>0</v>
      </c>
      <c r="CE330" s="91">
        <v>0</v>
      </c>
      <c r="CF330" s="91">
        <v>0</v>
      </c>
      <c r="CG330" s="91">
        <v>0</v>
      </c>
      <c r="CJ330" s="93">
        <f t="shared" si="187"/>
        <v>0</v>
      </c>
      <c r="CL330" s="91">
        <v>0</v>
      </c>
      <c r="CM330" s="91">
        <v>0</v>
      </c>
      <c r="CN330" s="91">
        <v>0</v>
      </c>
      <c r="CO330" s="91">
        <v>0</v>
      </c>
      <c r="CR330" s="93">
        <f t="shared" si="188"/>
        <v>0.1</v>
      </c>
      <c r="CS330" s="91">
        <v>0.5</v>
      </c>
      <c r="CT330" s="91">
        <v>0</v>
      </c>
      <c r="CU330" s="91">
        <v>0</v>
      </c>
      <c r="CV330" s="91">
        <v>0</v>
      </c>
      <c r="CW330" s="91">
        <v>0</v>
      </c>
      <c r="CZ330" s="93">
        <f t="shared" si="189"/>
        <v>0.4</v>
      </c>
      <c r="DA330" s="91">
        <v>2</v>
      </c>
      <c r="DB330" s="91">
        <v>0</v>
      </c>
      <c r="DC330" s="91">
        <v>0</v>
      </c>
      <c r="DD330" s="91">
        <v>0</v>
      </c>
      <c r="DE330" s="91">
        <v>0</v>
      </c>
      <c r="DH330" s="93">
        <f t="shared" si="190"/>
        <v>0.1</v>
      </c>
      <c r="DI330" s="91">
        <v>0.5</v>
      </c>
      <c r="DJ330" s="91">
        <v>0</v>
      </c>
      <c r="DK330" s="91">
        <v>0</v>
      </c>
      <c r="DL330" s="91">
        <v>0</v>
      </c>
      <c r="DM330" s="91">
        <v>0</v>
      </c>
    </row>
    <row r="331" spans="3:117">
      <c r="C331" s="92">
        <f t="shared" si="191"/>
        <v>45987</v>
      </c>
      <c r="D331" s="93">
        <f t="shared" si="160"/>
        <v>0.25</v>
      </c>
      <c r="E331" s="93">
        <f t="shared" si="161"/>
        <v>0.25</v>
      </c>
      <c r="F331" s="93" t="str">
        <f t="shared" si="161"/>
        <v/>
      </c>
      <c r="G331" s="93" t="str">
        <f t="shared" si="161"/>
        <v/>
      </c>
      <c r="H331" s="93" t="str">
        <f t="shared" si="161"/>
        <v/>
      </c>
      <c r="I331" s="93" t="str">
        <f t="shared" si="161"/>
        <v/>
      </c>
      <c r="J331" s="93" t="str">
        <f t="shared" si="161"/>
        <v/>
      </c>
      <c r="K331" s="93" t="str">
        <f t="shared" si="161"/>
        <v/>
      </c>
      <c r="L331" s="93" t="str">
        <f t="shared" si="162"/>
        <v/>
      </c>
      <c r="M331" s="93">
        <f t="shared" si="163"/>
        <v>1</v>
      </c>
      <c r="N331" s="93" t="str">
        <f t="shared" si="164"/>
        <v/>
      </c>
      <c r="O331" s="93" t="str">
        <f t="shared" si="165"/>
        <v/>
      </c>
      <c r="P331" s="93" t="str">
        <f t="shared" si="166"/>
        <v/>
      </c>
      <c r="Q331" s="93" t="str">
        <f t="shared" si="167"/>
        <v/>
      </c>
      <c r="R331" s="93" t="str">
        <f t="shared" si="168"/>
        <v/>
      </c>
      <c r="S331" s="93">
        <f t="shared" si="169"/>
        <v>1</v>
      </c>
      <c r="T331" s="91">
        <f t="shared" si="170"/>
        <v>0</v>
      </c>
      <c r="AB331" s="93">
        <f t="shared" si="171"/>
        <v>1</v>
      </c>
      <c r="AC331" s="93">
        <f t="shared" si="172"/>
        <v>1</v>
      </c>
      <c r="AD331" s="93">
        <f t="shared" si="173"/>
        <v>1.2</v>
      </c>
      <c r="AE331" s="93">
        <f t="shared" si="174"/>
        <v>0.8</v>
      </c>
      <c r="AF331" s="93">
        <f t="shared" si="175"/>
        <v>2.125</v>
      </c>
      <c r="AG331" s="93">
        <f t="shared" si="176"/>
        <v>1.9</v>
      </c>
      <c r="AH331" s="93">
        <f t="shared" si="177"/>
        <v>0.25</v>
      </c>
      <c r="AI331" s="93">
        <f t="shared" si="178"/>
        <v>2.9</v>
      </c>
      <c r="AJ331" s="93">
        <f t="shared" si="179"/>
        <v>1</v>
      </c>
      <c r="AK331" s="93">
        <f t="shared" si="180"/>
        <v>1.9</v>
      </c>
      <c r="AN331" s="93">
        <f t="shared" si="181"/>
        <v>1</v>
      </c>
      <c r="AO331" s="91">
        <v>0</v>
      </c>
      <c r="AP331" s="91">
        <v>0</v>
      </c>
      <c r="AQ331" s="91">
        <v>4.5</v>
      </c>
      <c r="AR331" s="91">
        <v>0</v>
      </c>
      <c r="AS331" s="91">
        <v>0.5</v>
      </c>
      <c r="AT331" s="92"/>
      <c r="AV331" s="93">
        <f t="shared" si="182"/>
        <v>1</v>
      </c>
      <c r="AW331" s="91">
        <v>0</v>
      </c>
      <c r="AX331" s="91">
        <v>0</v>
      </c>
      <c r="AY331" s="91">
        <v>4.5</v>
      </c>
      <c r="AZ331" s="91">
        <v>0</v>
      </c>
      <c r="BA331" s="91">
        <v>0.5</v>
      </c>
      <c r="BB331" s="92"/>
      <c r="BD331" s="93">
        <f t="shared" si="183"/>
        <v>1.2</v>
      </c>
      <c r="BE331" s="91">
        <v>0</v>
      </c>
      <c r="BF331" s="91">
        <v>0</v>
      </c>
      <c r="BG331" s="91">
        <v>6</v>
      </c>
      <c r="BH331" s="91">
        <v>0</v>
      </c>
      <c r="BI331" s="91">
        <v>0</v>
      </c>
      <c r="BJ331" s="92"/>
      <c r="BL331" s="93">
        <f t="shared" si="184"/>
        <v>0.8</v>
      </c>
      <c r="BM331" s="91">
        <v>0</v>
      </c>
      <c r="BN331" s="91">
        <v>0</v>
      </c>
      <c r="BO331" s="91">
        <v>4</v>
      </c>
      <c r="BP331" s="91">
        <v>0</v>
      </c>
      <c r="BQ331" s="91">
        <v>0</v>
      </c>
      <c r="BR331" s="92"/>
      <c r="BT331" s="93">
        <f t="shared" si="185"/>
        <v>2.125</v>
      </c>
      <c r="BU331" s="91">
        <v>0</v>
      </c>
      <c r="BV331" s="91">
        <v>0</v>
      </c>
      <c r="BW331" s="91">
        <v>8.5</v>
      </c>
      <c r="BX331" s="91">
        <v>0</v>
      </c>
      <c r="BZ331" s="92"/>
      <c r="CB331" s="93">
        <f t="shared" si="186"/>
        <v>1.9</v>
      </c>
      <c r="CC331" s="91">
        <v>0</v>
      </c>
      <c r="CD331" s="91">
        <v>0</v>
      </c>
      <c r="CE331" s="91">
        <v>9.5</v>
      </c>
      <c r="CF331" s="91">
        <v>0</v>
      </c>
      <c r="CG331" s="91">
        <v>0</v>
      </c>
      <c r="CJ331" s="93">
        <f t="shared" si="187"/>
        <v>0.25</v>
      </c>
      <c r="CL331" s="91">
        <v>0</v>
      </c>
      <c r="CM331" s="91">
        <v>1</v>
      </c>
      <c r="CN331" s="91">
        <v>0</v>
      </c>
      <c r="CO331" s="91">
        <v>0</v>
      </c>
      <c r="CR331" s="93">
        <f t="shared" si="188"/>
        <v>2.9</v>
      </c>
      <c r="CS331" s="91">
        <v>0</v>
      </c>
      <c r="CT331" s="91">
        <v>0</v>
      </c>
      <c r="CU331" s="91">
        <v>14.5</v>
      </c>
      <c r="CV331" s="91">
        <v>0</v>
      </c>
      <c r="CW331" s="91">
        <v>0</v>
      </c>
      <c r="CZ331" s="93">
        <f t="shared" si="189"/>
        <v>1</v>
      </c>
      <c r="DA331" s="91">
        <v>0</v>
      </c>
      <c r="DB331" s="91">
        <v>0</v>
      </c>
      <c r="DC331" s="91">
        <v>5</v>
      </c>
      <c r="DD331" s="91">
        <v>0</v>
      </c>
      <c r="DE331" s="91">
        <v>0</v>
      </c>
      <c r="DH331" s="93">
        <f t="shared" si="190"/>
        <v>1.9</v>
      </c>
      <c r="DI331" s="91">
        <v>0</v>
      </c>
      <c r="DJ331" s="91">
        <v>0</v>
      </c>
      <c r="DK331" s="91">
        <v>9.5</v>
      </c>
      <c r="DL331" s="91">
        <v>0</v>
      </c>
      <c r="DM331" s="91">
        <v>0</v>
      </c>
    </row>
    <row r="332" spans="3:117">
      <c r="C332" s="92">
        <f t="shared" si="191"/>
        <v>45988</v>
      </c>
      <c r="D332" s="93">
        <f t="shared" si="160"/>
        <v>0</v>
      </c>
      <c r="E332" s="93" t="str">
        <f t="shared" si="161"/>
        <v/>
      </c>
      <c r="F332" s="93" t="str">
        <f t="shared" si="161"/>
        <v/>
      </c>
      <c r="G332" s="93" t="str">
        <f t="shared" si="161"/>
        <v/>
      </c>
      <c r="H332" s="93" t="str">
        <f t="shared" si="161"/>
        <v/>
      </c>
      <c r="I332" s="93" t="str">
        <f t="shared" si="161"/>
        <v/>
      </c>
      <c r="J332" s="93" t="str">
        <f t="shared" si="161"/>
        <v/>
      </c>
      <c r="K332" s="93" t="str">
        <f t="shared" si="161"/>
        <v/>
      </c>
      <c r="L332" s="93">
        <f t="shared" si="162"/>
        <v>0</v>
      </c>
      <c r="M332" s="93" t="str">
        <f t="shared" si="163"/>
        <v/>
      </c>
      <c r="N332" s="93" t="str">
        <f t="shared" si="164"/>
        <v/>
      </c>
      <c r="O332" s="93" t="str">
        <f t="shared" si="165"/>
        <v/>
      </c>
      <c r="P332" s="93" t="str">
        <f t="shared" si="166"/>
        <v/>
      </c>
      <c r="Q332" s="93" t="str">
        <f t="shared" si="167"/>
        <v/>
      </c>
      <c r="R332" s="93" t="str">
        <f t="shared" si="168"/>
        <v/>
      </c>
      <c r="S332" s="93">
        <f t="shared" si="169"/>
        <v>0</v>
      </c>
      <c r="T332" s="91">
        <f t="shared" si="170"/>
        <v>0</v>
      </c>
      <c r="AB332" s="93">
        <f t="shared" si="171"/>
        <v>4.5999999999999996</v>
      </c>
      <c r="AC332" s="93">
        <f t="shared" si="172"/>
        <v>13.8</v>
      </c>
      <c r="AD332" s="93">
        <f t="shared" si="173"/>
        <v>25</v>
      </c>
      <c r="AE332" s="93">
        <f t="shared" si="174"/>
        <v>25.9</v>
      </c>
      <c r="AF332" s="93">
        <f t="shared" si="175"/>
        <v>13.75</v>
      </c>
      <c r="AG332" s="93">
        <f t="shared" si="176"/>
        <v>7.9</v>
      </c>
      <c r="AH332" s="93">
        <f t="shared" si="177"/>
        <v>0</v>
      </c>
      <c r="AI332" s="93">
        <f t="shared" si="178"/>
        <v>5.7</v>
      </c>
      <c r="AJ332" s="93">
        <f t="shared" si="179"/>
        <v>11.5</v>
      </c>
      <c r="AK332" s="93">
        <f t="shared" si="180"/>
        <v>9.1</v>
      </c>
      <c r="AN332" s="93">
        <f t="shared" si="181"/>
        <v>4.5999999999999996</v>
      </c>
      <c r="AO332" s="91">
        <v>23</v>
      </c>
      <c r="AP332" s="91">
        <v>0</v>
      </c>
      <c r="AQ332" s="91">
        <v>0</v>
      </c>
      <c r="AR332" s="91">
        <v>0</v>
      </c>
      <c r="AS332" s="91">
        <v>0</v>
      </c>
      <c r="AT332" s="92"/>
      <c r="AV332" s="93">
        <f t="shared" si="182"/>
        <v>13.8</v>
      </c>
      <c r="AW332" s="91">
        <v>69</v>
      </c>
      <c r="AX332" s="91">
        <v>0</v>
      </c>
      <c r="AY332" s="91">
        <v>0</v>
      </c>
      <c r="AZ332" s="91">
        <v>0</v>
      </c>
      <c r="BA332" s="91">
        <v>0</v>
      </c>
      <c r="BB332" s="92"/>
      <c r="BD332" s="93">
        <f t="shared" si="183"/>
        <v>25</v>
      </c>
      <c r="BE332" s="91">
        <v>125</v>
      </c>
      <c r="BF332" s="91">
        <v>0</v>
      </c>
      <c r="BG332" s="91">
        <v>0</v>
      </c>
      <c r="BH332" s="91">
        <v>0</v>
      </c>
      <c r="BI332" s="91">
        <v>0</v>
      </c>
      <c r="BJ332" s="92"/>
      <c r="BL332" s="93">
        <f t="shared" si="184"/>
        <v>25.9</v>
      </c>
      <c r="BM332" s="91">
        <v>129.5</v>
      </c>
      <c r="BN332" s="91">
        <v>0</v>
      </c>
      <c r="BO332" s="91">
        <v>0</v>
      </c>
      <c r="BP332" s="91">
        <v>0</v>
      </c>
      <c r="BQ332" s="91">
        <v>0</v>
      </c>
      <c r="BR332" s="92"/>
      <c r="BT332" s="93">
        <f t="shared" si="185"/>
        <v>13.75</v>
      </c>
      <c r="BU332" s="91">
        <v>55</v>
      </c>
      <c r="BV332" s="91">
        <v>0</v>
      </c>
      <c r="BW332" s="91">
        <v>0</v>
      </c>
      <c r="BX332" s="91">
        <v>0</v>
      </c>
      <c r="BZ332" s="92"/>
      <c r="CB332" s="93">
        <f t="shared" si="186"/>
        <v>7.9</v>
      </c>
      <c r="CC332" s="91">
        <v>39.5</v>
      </c>
      <c r="CD332" s="91">
        <v>0</v>
      </c>
      <c r="CE332" s="91">
        <v>0</v>
      </c>
      <c r="CF332" s="91">
        <v>0</v>
      </c>
      <c r="CG332" s="91">
        <v>0</v>
      </c>
      <c r="CJ332" s="93">
        <f t="shared" si="187"/>
        <v>0</v>
      </c>
      <c r="CL332" s="91">
        <v>0</v>
      </c>
      <c r="CM332" s="91">
        <v>0</v>
      </c>
      <c r="CN332" s="91">
        <v>0</v>
      </c>
      <c r="CO332" s="91">
        <v>0</v>
      </c>
      <c r="CR332" s="93">
        <f t="shared" si="188"/>
        <v>5.7</v>
      </c>
      <c r="CS332" s="91">
        <v>28.5</v>
      </c>
      <c r="CT332" s="91">
        <v>0</v>
      </c>
      <c r="CU332" s="91">
        <v>0</v>
      </c>
      <c r="CV332" s="91">
        <v>0</v>
      </c>
      <c r="CW332" s="91">
        <v>0</v>
      </c>
      <c r="CZ332" s="93">
        <f t="shared" si="189"/>
        <v>11.5</v>
      </c>
      <c r="DA332" s="91">
        <v>57.5</v>
      </c>
      <c r="DB332" s="91">
        <v>0</v>
      </c>
      <c r="DC332" s="91">
        <v>0</v>
      </c>
      <c r="DD332" s="91">
        <v>0</v>
      </c>
      <c r="DE332" s="91">
        <v>0</v>
      </c>
      <c r="DH332" s="93">
        <f t="shared" si="190"/>
        <v>9.1</v>
      </c>
      <c r="DI332" s="91">
        <v>45</v>
      </c>
      <c r="DJ332" s="91">
        <v>0.5</v>
      </c>
      <c r="DK332" s="91">
        <v>0</v>
      </c>
      <c r="DL332" s="91">
        <v>0</v>
      </c>
      <c r="DM332" s="91">
        <v>0</v>
      </c>
    </row>
    <row r="333" spans="3:117">
      <c r="C333" s="92">
        <f t="shared" si="191"/>
        <v>45989</v>
      </c>
      <c r="D333" s="93">
        <f t="shared" si="160"/>
        <v>2.875</v>
      </c>
      <c r="E333" s="93">
        <f t="shared" si="161"/>
        <v>2.875</v>
      </c>
      <c r="F333" s="93" t="str">
        <f t="shared" si="161"/>
        <v/>
      </c>
      <c r="G333" s="93" t="str">
        <f t="shared" si="161"/>
        <v/>
      </c>
      <c r="H333" s="93" t="str">
        <f t="shared" si="161"/>
        <v/>
      </c>
      <c r="I333" s="93" t="str">
        <f t="shared" si="161"/>
        <v/>
      </c>
      <c r="J333" s="93" t="str">
        <f t="shared" si="161"/>
        <v/>
      </c>
      <c r="K333" s="93" t="str">
        <f t="shared" si="161"/>
        <v/>
      </c>
      <c r="L333" s="93" t="str">
        <f t="shared" si="162"/>
        <v/>
      </c>
      <c r="M333" s="93">
        <f t="shared" si="163"/>
        <v>1</v>
      </c>
      <c r="N333" s="93" t="str">
        <f t="shared" si="164"/>
        <v/>
      </c>
      <c r="O333" s="93" t="str">
        <f t="shared" si="165"/>
        <v/>
      </c>
      <c r="P333" s="93" t="str">
        <f t="shared" si="166"/>
        <v/>
      </c>
      <c r="Q333" s="93" t="str">
        <f t="shared" si="167"/>
        <v/>
      </c>
      <c r="R333" s="93" t="str">
        <f t="shared" si="168"/>
        <v/>
      </c>
      <c r="S333" s="93">
        <f t="shared" si="169"/>
        <v>1</v>
      </c>
      <c r="T333" s="91">
        <f t="shared" si="170"/>
        <v>0</v>
      </c>
      <c r="AB333" s="93">
        <f t="shared" si="171"/>
        <v>5.7</v>
      </c>
      <c r="AC333" s="93">
        <f t="shared" si="172"/>
        <v>8.4</v>
      </c>
      <c r="AD333" s="93">
        <f t="shared" si="173"/>
        <v>2.8</v>
      </c>
      <c r="AE333" s="93">
        <f t="shared" si="174"/>
        <v>1.4</v>
      </c>
      <c r="AF333" s="93">
        <f t="shared" si="175"/>
        <v>6</v>
      </c>
      <c r="AG333" s="93">
        <f t="shared" si="176"/>
        <v>6</v>
      </c>
      <c r="AH333" s="93">
        <f t="shared" si="177"/>
        <v>2.875</v>
      </c>
      <c r="AI333" s="93">
        <f t="shared" si="178"/>
        <v>3.3</v>
      </c>
      <c r="AJ333" s="93">
        <f t="shared" si="179"/>
        <v>7.2</v>
      </c>
      <c r="AK333" s="93">
        <f t="shared" si="180"/>
        <v>4.3</v>
      </c>
      <c r="AN333" s="93">
        <f t="shared" si="181"/>
        <v>5.7</v>
      </c>
      <c r="AO333" s="91">
        <v>23.5</v>
      </c>
      <c r="AP333" s="91">
        <v>5</v>
      </c>
      <c r="AQ333" s="91">
        <v>0</v>
      </c>
      <c r="AR333" s="91">
        <v>0</v>
      </c>
      <c r="AS333" s="91">
        <v>0</v>
      </c>
      <c r="AT333" s="92"/>
      <c r="AV333" s="93">
        <f t="shared" si="182"/>
        <v>8.4</v>
      </c>
      <c r="AW333" s="91">
        <v>37</v>
      </c>
      <c r="AX333" s="91">
        <v>5</v>
      </c>
      <c r="AY333" s="91">
        <v>0</v>
      </c>
      <c r="AZ333" s="91">
        <v>0</v>
      </c>
      <c r="BA333" s="91">
        <v>0</v>
      </c>
      <c r="BB333" s="92"/>
      <c r="BD333" s="93">
        <f t="shared" si="183"/>
        <v>2.8</v>
      </c>
      <c r="BE333" s="91">
        <v>8.5</v>
      </c>
      <c r="BF333" s="91">
        <v>5.5</v>
      </c>
      <c r="BG333" s="91">
        <v>0</v>
      </c>
      <c r="BH333" s="91">
        <v>0</v>
      </c>
      <c r="BI333" s="91">
        <v>0</v>
      </c>
      <c r="BJ333" s="92"/>
      <c r="BL333" s="93">
        <f t="shared" si="184"/>
        <v>1.4</v>
      </c>
      <c r="BM333" s="91">
        <v>3.5</v>
      </c>
      <c r="BN333" s="91">
        <v>3.5</v>
      </c>
      <c r="BO333" s="91">
        <v>0</v>
      </c>
      <c r="BP333" s="91">
        <v>0</v>
      </c>
      <c r="BQ333" s="91">
        <v>0</v>
      </c>
      <c r="BR333" s="92"/>
      <c r="BT333" s="93">
        <f t="shared" si="185"/>
        <v>6</v>
      </c>
      <c r="BU333" s="91">
        <v>6.5</v>
      </c>
      <c r="BV333" s="91">
        <v>0.5</v>
      </c>
      <c r="BW333" s="91">
        <v>17</v>
      </c>
      <c r="BX333" s="91">
        <v>0</v>
      </c>
      <c r="BZ333" s="92"/>
      <c r="CB333" s="93">
        <f t="shared" si="186"/>
        <v>6</v>
      </c>
      <c r="CC333" s="91">
        <v>9</v>
      </c>
      <c r="CD333" s="91">
        <v>3</v>
      </c>
      <c r="CE333" s="91">
        <v>18</v>
      </c>
      <c r="CF333" s="91">
        <v>0</v>
      </c>
      <c r="CG333" s="91">
        <v>0</v>
      </c>
      <c r="CJ333" s="93">
        <f t="shared" si="187"/>
        <v>2.875</v>
      </c>
      <c r="CL333" s="91">
        <v>5</v>
      </c>
      <c r="CM333" s="91">
        <v>6.5</v>
      </c>
      <c r="CN333" s="91">
        <v>0</v>
      </c>
      <c r="CO333" s="91">
        <v>0</v>
      </c>
      <c r="CR333" s="93">
        <f t="shared" si="188"/>
        <v>3.3</v>
      </c>
      <c r="CS333" s="91">
        <v>12</v>
      </c>
      <c r="CT333" s="91">
        <v>3.5</v>
      </c>
      <c r="CU333" s="91">
        <v>1</v>
      </c>
      <c r="CV333" s="91">
        <v>0</v>
      </c>
      <c r="CW333" s="91">
        <v>0</v>
      </c>
      <c r="CZ333" s="93">
        <f t="shared" si="189"/>
        <v>7.2</v>
      </c>
      <c r="DA333" s="91">
        <v>6</v>
      </c>
      <c r="DB333" s="91">
        <v>3</v>
      </c>
      <c r="DC333" s="91">
        <v>27</v>
      </c>
      <c r="DD333" s="91">
        <v>0</v>
      </c>
      <c r="DE333" s="91">
        <v>0</v>
      </c>
      <c r="DH333" s="93">
        <f t="shared" si="190"/>
        <v>4.3</v>
      </c>
      <c r="DI333" s="91">
        <v>3</v>
      </c>
      <c r="DJ333" s="91">
        <v>3.5</v>
      </c>
      <c r="DK333" s="91">
        <v>15</v>
      </c>
      <c r="DL333" s="91">
        <v>0</v>
      </c>
      <c r="DM333" s="91">
        <v>0</v>
      </c>
    </row>
    <row r="334" spans="3:117">
      <c r="C334" s="92">
        <f t="shared" si="191"/>
        <v>45990</v>
      </c>
      <c r="D334" s="93">
        <f t="shared" si="160"/>
        <v>13.125</v>
      </c>
      <c r="E334" s="93">
        <f t="shared" si="161"/>
        <v>13.125</v>
      </c>
      <c r="F334" s="93">
        <f t="shared" si="161"/>
        <v>13.125</v>
      </c>
      <c r="G334" s="93" t="str">
        <f t="shared" si="161"/>
        <v/>
      </c>
      <c r="H334" s="93" t="str">
        <f t="shared" si="161"/>
        <v/>
      </c>
      <c r="I334" s="93" t="str">
        <f t="shared" si="161"/>
        <v/>
      </c>
      <c r="J334" s="93" t="str">
        <f t="shared" si="161"/>
        <v/>
      </c>
      <c r="K334" s="93" t="str">
        <f t="shared" si="161"/>
        <v/>
      </c>
      <c r="L334" s="93" t="str">
        <f t="shared" si="162"/>
        <v/>
      </c>
      <c r="M334" s="93" t="str">
        <f t="shared" si="163"/>
        <v/>
      </c>
      <c r="N334" s="93">
        <f t="shared" si="164"/>
        <v>2</v>
      </c>
      <c r="O334" s="93" t="str">
        <f t="shared" si="165"/>
        <v/>
      </c>
      <c r="P334" s="93" t="str">
        <f t="shared" si="166"/>
        <v/>
      </c>
      <c r="Q334" s="93" t="str">
        <f t="shared" si="167"/>
        <v/>
      </c>
      <c r="R334" s="93" t="str">
        <f t="shared" si="168"/>
        <v/>
      </c>
      <c r="S334" s="93">
        <f t="shared" si="169"/>
        <v>2</v>
      </c>
      <c r="T334" s="91">
        <f t="shared" si="170"/>
        <v>4.3808800852329341e-002</v>
      </c>
      <c r="AB334" s="93">
        <f t="shared" si="171"/>
        <v>4.2</v>
      </c>
      <c r="AC334" s="93">
        <f t="shared" si="172"/>
        <v>22.5</v>
      </c>
      <c r="AD334" s="93">
        <f t="shared" si="173"/>
        <v>21</v>
      </c>
      <c r="AE334" s="93">
        <f t="shared" si="174"/>
        <v>20.399999999999999</v>
      </c>
      <c r="AF334" s="93">
        <f t="shared" si="175"/>
        <v>31</v>
      </c>
      <c r="AG334" s="93">
        <f t="shared" si="176"/>
        <v>24.8</v>
      </c>
      <c r="AH334" s="93">
        <f t="shared" si="177"/>
        <v>13.125</v>
      </c>
      <c r="AI334" s="93">
        <f t="shared" si="178"/>
        <v>3.7</v>
      </c>
      <c r="AJ334" s="93">
        <f t="shared" si="179"/>
        <v>5.3</v>
      </c>
      <c r="AK334" s="93">
        <f t="shared" si="180"/>
        <v>16.100000000000001</v>
      </c>
      <c r="AN334" s="93">
        <f t="shared" si="181"/>
        <v>4.2</v>
      </c>
      <c r="AO334" s="91">
        <v>0</v>
      </c>
      <c r="AP334" s="91">
        <v>0</v>
      </c>
      <c r="AQ334" s="91">
        <v>21</v>
      </c>
      <c r="AR334" s="91">
        <v>0</v>
      </c>
      <c r="AS334" s="91">
        <v>0</v>
      </c>
      <c r="AT334" s="92"/>
      <c r="AV334" s="93">
        <f t="shared" si="182"/>
        <v>22.5</v>
      </c>
      <c r="AW334" s="91">
        <v>0</v>
      </c>
      <c r="AX334" s="91">
        <v>0</v>
      </c>
      <c r="AY334" s="91">
        <v>112.5</v>
      </c>
      <c r="AZ334" s="91">
        <v>0</v>
      </c>
      <c r="BA334" s="91">
        <v>0</v>
      </c>
      <c r="BB334" s="92"/>
      <c r="BD334" s="93">
        <f t="shared" si="183"/>
        <v>21</v>
      </c>
      <c r="BE334" s="91">
        <v>0</v>
      </c>
      <c r="BF334" s="91">
        <v>0</v>
      </c>
      <c r="BG334" s="91">
        <v>105</v>
      </c>
      <c r="BH334" s="91">
        <v>0</v>
      </c>
      <c r="BI334" s="91">
        <v>0</v>
      </c>
      <c r="BJ334" s="92"/>
      <c r="BL334" s="93">
        <f t="shared" si="184"/>
        <v>20.399999999999999</v>
      </c>
      <c r="BM334" s="91">
        <v>0</v>
      </c>
      <c r="BN334" s="91">
        <v>0</v>
      </c>
      <c r="BO334" s="91">
        <v>102</v>
      </c>
      <c r="BP334" s="91">
        <v>0</v>
      </c>
      <c r="BQ334" s="91">
        <v>0</v>
      </c>
      <c r="BR334" s="92"/>
      <c r="BT334" s="93">
        <f t="shared" si="185"/>
        <v>31</v>
      </c>
      <c r="BU334" s="91">
        <v>0</v>
      </c>
      <c r="BV334" s="91">
        <v>0</v>
      </c>
      <c r="BW334" s="91">
        <v>124</v>
      </c>
      <c r="BX334" s="91">
        <v>0</v>
      </c>
      <c r="BZ334" s="92"/>
      <c r="CB334" s="93">
        <f t="shared" si="186"/>
        <v>24.8</v>
      </c>
      <c r="CC334" s="91">
        <v>0</v>
      </c>
      <c r="CD334" s="91">
        <v>0</v>
      </c>
      <c r="CE334" s="91">
        <v>124</v>
      </c>
      <c r="CF334" s="91">
        <v>0</v>
      </c>
      <c r="CG334" s="91">
        <v>0</v>
      </c>
      <c r="CJ334" s="93">
        <f t="shared" si="187"/>
        <v>13.125</v>
      </c>
      <c r="CL334" s="91">
        <v>0</v>
      </c>
      <c r="CM334" s="91">
        <v>52.5</v>
      </c>
      <c r="CN334" s="91">
        <v>0</v>
      </c>
      <c r="CO334" s="91">
        <v>0</v>
      </c>
      <c r="CR334" s="93">
        <f t="shared" si="188"/>
        <v>3.7</v>
      </c>
      <c r="CS334" s="91">
        <v>0</v>
      </c>
      <c r="CT334" s="91">
        <v>0</v>
      </c>
      <c r="CU334" s="91">
        <v>18.5</v>
      </c>
      <c r="CV334" s="91">
        <v>0</v>
      </c>
      <c r="CW334" s="91">
        <v>0</v>
      </c>
      <c r="CZ334" s="93">
        <f t="shared" si="189"/>
        <v>5.3</v>
      </c>
      <c r="DA334" s="91">
        <v>0</v>
      </c>
      <c r="DB334" s="91">
        <v>0</v>
      </c>
      <c r="DC334" s="91">
        <v>26.5</v>
      </c>
      <c r="DD334" s="91">
        <v>0</v>
      </c>
      <c r="DE334" s="91">
        <v>0</v>
      </c>
      <c r="DH334" s="93">
        <f t="shared" si="190"/>
        <v>16.100000000000001</v>
      </c>
      <c r="DI334" s="91">
        <v>0</v>
      </c>
      <c r="DJ334" s="91">
        <v>0</v>
      </c>
      <c r="DK334" s="91">
        <v>80.5</v>
      </c>
      <c r="DL334" s="91">
        <v>0</v>
      </c>
      <c r="DM334" s="91">
        <v>0</v>
      </c>
    </row>
    <row r="335" spans="3:117">
      <c r="C335" s="92">
        <f t="shared" si="191"/>
        <v>45991</v>
      </c>
      <c r="D335" s="93">
        <f t="shared" si="160"/>
        <v>3</v>
      </c>
      <c r="E335" s="93">
        <f t="shared" si="161"/>
        <v>3</v>
      </c>
      <c r="F335" s="93" t="str">
        <f t="shared" si="161"/>
        <v/>
      </c>
      <c r="G335" s="93" t="str">
        <f t="shared" si="161"/>
        <v/>
      </c>
      <c r="H335" s="93" t="str">
        <f t="shared" si="161"/>
        <v/>
      </c>
      <c r="I335" s="93" t="str">
        <f t="shared" si="161"/>
        <v/>
      </c>
      <c r="J335" s="93" t="str">
        <f t="shared" si="161"/>
        <v/>
      </c>
      <c r="K335" s="93" t="str">
        <f t="shared" si="161"/>
        <v/>
      </c>
      <c r="L335" s="93" t="str">
        <f t="shared" si="162"/>
        <v/>
      </c>
      <c r="M335" s="93">
        <f t="shared" si="163"/>
        <v>1</v>
      </c>
      <c r="N335" s="93" t="str">
        <f t="shared" si="164"/>
        <v/>
      </c>
      <c r="O335" s="93" t="str">
        <f t="shared" si="165"/>
        <v/>
      </c>
      <c r="P335" s="93" t="str">
        <f t="shared" si="166"/>
        <v/>
      </c>
      <c r="Q335" s="93" t="str">
        <f t="shared" si="167"/>
        <v/>
      </c>
      <c r="R335" s="93" t="str">
        <f t="shared" si="168"/>
        <v/>
      </c>
      <c r="S335" s="93">
        <f t="shared" si="169"/>
        <v>1</v>
      </c>
      <c r="T335" s="91">
        <f t="shared" si="170"/>
        <v>0</v>
      </c>
      <c r="AB335" s="93">
        <f t="shared" si="171"/>
        <v>3.9</v>
      </c>
      <c r="AC335" s="93">
        <f t="shared" si="172"/>
        <v>2.2000000000000002</v>
      </c>
      <c r="AD335" s="93">
        <f t="shared" si="173"/>
        <v>3.5</v>
      </c>
      <c r="AE335" s="93">
        <f t="shared" si="174"/>
        <v>3.2</v>
      </c>
      <c r="AF335" s="93">
        <f t="shared" si="175"/>
        <v>1.875</v>
      </c>
      <c r="AG335" s="93">
        <f t="shared" si="176"/>
        <v>1.1000000000000001</v>
      </c>
      <c r="AH335" s="93">
        <f t="shared" si="177"/>
        <v>3</v>
      </c>
      <c r="AI335" s="93">
        <f t="shared" si="178"/>
        <v>0.8</v>
      </c>
      <c r="AJ335" s="93">
        <f t="shared" si="179"/>
        <v>2.2000000000000002</v>
      </c>
      <c r="AK335" s="93">
        <f t="shared" si="180"/>
        <v>1.3</v>
      </c>
      <c r="AN335" s="93">
        <f t="shared" si="181"/>
        <v>3.9</v>
      </c>
      <c r="AO335" s="91">
        <v>0</v>
      </c>
      <c r="AP335" s="91">
        <v>0</v>
      </c>
      <c r="AQ335" s="91">
        <v>14</v>
      </c>
      <c r="AR335" s="91">
        <v>5.5</v>
      </c>
      <c r="AS335" s="91">
        <v>0</v>
      </c>
      <c r="AT335" s="92"/>
      <c r="AV335" s="93">
        <f t="shared" si="182"/>
        <v>2.2000000000000002</v>
      </c>
      <c r="AW335" s="91">
        <v>0</v>
      </c>
      <c r="AX335" s="91">
        <v>0</v>
      </c>
      <c r="AY335" s="91">
        <v>4.5</v>
      </c>
      <c r="AZ335" s="91">
        <v>6.5</v>
      </c>
      <c r="BA335" s="91">
        <v>0</v>
      </c>
      <c r="BB335" s="92"/>
      <c r="BD335" s="93">
        <f t="shared" si="183"/>
        <v>3.5</v>
      </c>
      <c r="BE335" s="91">
        <v>0</v>
      </c>
      <c r="BF335" s="91">
        <v>0</v>
      </c>
      <c r="BG335" s="91">
        <v>13</v>
      </c>
      <c r="BH335" s="91">
        <v>4.5</v>
      </c>
      <c r="BI335" s="91">
        <v>0</v>
      </c>
      <c r="BJ335" s="92"/>
      <c r="BL335" s="93">
        <f t="shared" si="184"/>
        <v>3.2</v>
      </c>
      <c r="BM335" s="91">
        <v>0</v>
      </c>
      <c r="BN335" s="91">
        <v>0</v>
      </c>
      <c r="BO335" s="91">
        <v>13.5</v>
      </c>
      <c r="BP335" s="91">
        <v>2.5</v>
      </c>
      <c r="BQ335" s="91">
        <v>0</v>
      </c>
      <c r="BR335" s="92"/>
      <c r="BT335" s="93">
        <f t="shared" si="185"/>
        <v>1.875</v>
      </c>
      <c r="BU335" s="91">
        <v>0</v>
      </c>
      <c r="BV335" s="91">
        <v>0</v>
      </c>
      <c r="BW335" s="91">
        <v>0</v>
      </c>
      <c r="BX335" s="91">
        <v>7.5</v>
      </c>
      <c r="BZ335" s="92"/>
      <c r="CB335" s="93">
        <f t="shared" si="186"/>
        <v>1.1000000000000001</v>
      </c>
      <c r="CC335" s="91">
        <v>0</v>
      </c>
      <c r="CD335" s="91">
        <v>0</v>
      </c>
      <c r="CE335" s="91">
        <v>0.5</v>
      </c>
      <c r="CF335" s="91">
        <v>5</v>
      </c>
      <c r="CG335" s="91">
        <v>0</v>
      </c>
      <c r="CJ335" s="93">
        <f t="shared" si="187"/>
        <v>3</v>
      </c>
      <c r="CL335" s="91">
        <v>0</v>
      </c>
      <c r="CM335" s="91">
        <v>6.5</v>
      </c>
      <c r="CN335" s="91">
        <v>5.5</v>
      </c>
      <c r="CO335" s="91">
        <v>0</v>
      </c>
      <c r="CR335" s="93">
        <f t="shared" si="188"/>
        <v>0.8</v>
      </c>
      <c r="CS335" s="91">
        <v>0</v>
      </c>
      <c r="CT335" s="91">
        <v>0</v>
      </c>
      <c r="CU335" s="91">
        <v>3.5</v>
      </c>
      <c r="CV335" s="91">
        <v>0.5</v>
      </c>
      <c r="CW335" s="91">
        <v>0</v>
      </c>
      <c r="CZ335" s="93">
        <f t="shared" si="189"/>
        <v>2.2000000000000002</v>
      </c>
      <c r="DA335" s="91">
        <v>0</v>
      </c>
      <c r="DB335" s="91">
        <v>0</v>
      </c>
      <c r="DC335" s="91">
        <v>1</v>
      </c>
      <c r="DD335" s="91">
        <v>10</v>
      </c>
      <c r="DE335" s="91">
        <v>0</v>
      </c>
      <c r="DH335" s="93">
        <f t="shared" si="190"/>
        <v>1.3</v>
      </c>
      <c r="DI335" s="91">
        <v>0</v>
      </c>
      <c r="DJ335" s="91">
        <v>0</v>
      </c>
      <c r="DK335" s="91">
        <v>0</v>
      </c>
      <c r="DL335" s="91">
        <v>6.5</v>
      </c>
      <c r="DM335" s="91">
        <v>0</v>
      </c>
    </row>
    <row r="336" spans="3:117">
      <c r="C336" s="92">
        <f t="shared" si="191"/>
        <v>45992</v>
      </c>
      <c r="D336" s="93">
        <f t="shared" si="160"/>
        <v>9.625</v>
      </c>
      <c r="E336" s="93">
        <f t="shared" si="161"/>
        <v>9.625</v>
      </c>
      <c r="F336" s="93" t="str">
        <f t="shared" si="161"/>
        <v/>
      </c>
      <c r="G336" s="93" t="str">
        <f t="shared" si="161"/>
        <v/>
      </c>
      <c r="H336" s="93" t="str">
        <f t="shared" si="161"/>
        <v/>
      </c>
      <c r="I336" s="93" t="str">
        <f t="shared" si="161"/>
        <v/>
      </c>
      <c r="J336" s="93" t="str">
        <f t="shared" si="161"/>
        <v/>
      </c>
      <c r="K336" s="93" t="str">
        <f t="shared" si="161"/>
        <v/>
      </c>
      <c r="L336" s="93" t="str">
        <f t="shared" si="162"/>
        <v/>
      </c>
      <c r="M336" s="93">
        <f t="shared" si="163"/>
        <v>1</v>
      </c>
      <c r="N336" s="93" t="str">
        <f t="shared" si="164"/>
        <v/>
      </c>
      <c r="O336" s="93" t="str">
        <f t="shared" si="165"/>
        <v/>
      </c>
      <c r="P336" s="93" t="str">
        <f t="shared" si="166"/>
        <v/>
      </c>
      <c r="Q336" s="93" t="str">
        <f t="shared" si="167"/>
        <v/>
      </c>
      <c r="R336" s="93" t="str">
        <f t="shared" si="168"/>
        <v/>
      </c>
      <c r="S336" s="93">
        <f t="shared" si="169"/>
        <v>1</v>
      </c>
      <c r="T336" s="91">
        <f t="shared" si="170"/>
        <v>0</v>
      </c>
      <c r="AB336" s="93">
        <f t="shared" si="171"/>
        <v>6.4</v>
      </c>
      <c r="AC336" s="93">
        <f t="shared" si="172"/>
        <v>13.9</v>
      </c>
      <c r="AD336" s="93">
        <f t="shared" si="173"/>
        <v>10.1</v>
      </c>
      <c r="AE336" s="93">
        <f t="shared" si="174"/>
        <v>7.7</v>
      </c>
      <c r="AF336" s="93">
        <f t="shared" si="175"/>
        <v>16.875</v>
      </c>
      <c r="AG336" s="93">
        <f t="shared" si="176"/>
        <v>12.7</v>
      </c>
      <c r="AH336" s="93">
        <f t="shared" si="177"/>
        <v>9.625</v>
      </c>
      <c r="AI336" s="93">
        <f t="shared" si="178"/>
        <v>11.4</v>
      </c>
      <c r="AJ336" s="93">
        <f t="shared" si="179"/>
        <v>6.8</v>
      </c>
      <c r="AK336" s="93">
        <f t="shared" si="180"/>
        <v>9.6999999999999993</v>
      </c>
      <c r="AN336" s="93">
        <f t="shared" si="181"/>
        <v>6.4</v>
      </c>
      <c r="AO336" s="91">
        <v>0</v>
      </c>
      <c r="AP336" s="91">
        <v>0</v>
      </c>
      <c r="AQ336" s="91">
        <v>0</v>
      </c>
      <c r="AR336" s="91">
        <v>32</v>
      </c>
      <c r="AS336" s="91">
        <v>0</v>
      </c>
      <c r="AT336" s="92"/>
      <c r="AV336" s="93">
        <f t="shared" si="182"/>
        <v>13.9</v>
      </c>
      <c r="AW336" s="91">
        <v>0</v>
      </c>
      <c r="AX336" s="91">
        <v>0</v>
      </c>
      <c r="AY336" s="91">
        <v>0</v>
      </c>
      <c r="AZ336" s="91">
        <v>69.5</v>
      </c>
      <c r="BA336" s="91">
        <v>0</v>
      </c>
      <c r="BB336" s="92"/>
      <c r="BD336" s="93">
        <f t="shared" si="183"/>
        <v>10.1</v>
      </c>
      <c r="BE336" s="91">
        <v>0</v>
      </c>
      <c r="BF336" s="91">
        <v>0</v>
      </c>
      <c r="BG336" s="91">
        <v>0</v>
      </c>
      <c r="BH336" s="91">
        <v>50.5</v>
      </c>
      <c r="BI336" s="91">
        <v>0</v>
      </c>
      <c r="BJ336" s="92"/>
      <c r="BL336" s="93">
        <f t="shared" si="184"/>
        <v>7.7</v>
      </c>
      <c r="BM336" s="91">
        <v>0</v>
      </c>
      <c r="BN336" s="91">
        <v>0</v>
      </c>
      <c r="BO336" s="91">
        <v>0</v>
      </c>
      <c r="BP336" s="91">
        <v>38.5</v>
      </c>
      <c r="BQ336" s="91">
        <v>0</v>
      </c>
      <c r="BR336" s="92"/>
      <c r="BT336" s="93">
        <f t="shared" si="185"/>
        <v>16.875</v>
      </c>
      <c r="BU336" s="91">
        <v>0</v>
      </c>
      <c r="BV336" s="91">
        <v>0</v>
      </c>
      <c r="BW336" s="91">
        <v>0</v>
      </c>
      <c r="BX336" s="91">
        <v>67.5</v>
      </c>
      <c r="BZ336" s="92"/>
      <c r="CB336" s="93">
        <f t="shared" si="186"/>
        <v>12.7</v>
      </c>
      <c r="CC336" s="91">
        <v>0</v>
      </c>
      <c r="CD336" s="91">
        <v>0</v>
      </c>
      <c r="CE336" s="91">
        <v>0</v>
      </c>
      <c r="CF336" s="91">
        <v>63.5</v>
      </c>
      <c r="CG336" s="91">
        <v>0</v>
      </c>
      <c r="CJ336" s="93">
        <f t="shared" si="187"/>
        <v>9.625</v>
      </c>
      <c r="CL336" s="91">
        <v>0</v>
      </c>
      <c r="CM336" s="91">
        <v>0</v>
      </c>
      <c r="CN336" s="91">
        <v>38.5</v>
      </c>
      <c r="CO336" s="91">
        <v>0</v>
      </c>
      <c r="CR336" s="93">
        <f t="shared" si="188"/>
        <v>11.4</v>
      </c>
      <c r="CS336" s="91">
        <v>0</v>
      </c>
      <c r="CT336" s="91">
        <v>0</v>
      </c>
      <c r="CU336" s="91">
        <v>0</v>
      </c>
      <c r="CV336" s="91">
        <v>57</v>
      </c>
      <c r="CW336" s="91">
        <v>0</v>
      </c>
      <c r="CZ336" s="93">
        <f t="shared" si="189"/>
        <v>6.8</v>
      </c>
      <c r="DA336" s="91">
        <v>0</v>
      </c>
      <c r="DB336" s="91">
        <v>0</v>
      </c>
      <c r="DC336" s="91">
        <v>0</v>
      </c>
      <c r="DD336" s="91">
        <v>34</v>
      </c>
      <c r="DE336" s="91">
        <v>0</v>
      </c>
      <c r="DH336" s="93">
        <f t="shared" si="190"/>
        <v>9.6999999999999993</v>
      </c>
      <c r="DI336" s="91">
        <v>0</v>
      </c>
      <c r="DJ336" s="91">
        <v>0</v>
      </c>
      <c r="DK336" s="91">
        <v>0</v>
      </c>
      <c r="DL336" s="91">
        <v>48.5</v>
      </c>
      <c r="DM336" s="91">
        <v>0</v>
      </c>
    </row>
    <row r="337" spans="3:117">
      <c r="C337" s="92">
        <f t="shared" si="191"/>
        <v>45993</v>
      </c>
      <c r="D337" s="93">
        <f t="shared" si="160"/>
        <v>0</v>
      </c>
      <c r="E337" s="93" t="str">
        <f t="shared" si="161"/>
        <v/>
      </c>
      <c r="F337" s="93" t="str">
        <f t="shared" si="161"/>
        <v/>
      </c>
      <c r="G337" s="93" t="str">
        <f t="shared" si="161"/>
        <v/>
      </c>
      <c r="H337" s="93" t="str">
        <f t="shared" si="161"/>
        <v/>
      </c>
      <c r="I337" s="93" t="str">
        <f t="shared" si="161"/>
        <v/>
      </c>
      <c r="J337" s="93" t="str">
        <f t="shared" si="161"/>
        <v/>
      </c>
      <c r="K337" s="93" t="str">
        <f t="shared" si="161"/>
        <v/>
      </c>
      <c r="L337" s="93">
        <f t="shared" si="162"/>
        <v>0</v>
      </c>
      <c r="M337" s="93" t="str">
        <f t="shared" si="163"/>
        <v/>
      </c>
      <c r="N337" s="93" t="str">
        <f t="shared" si="164"/>
        <v/>
      </c>
      <c r="O337" s="93" t="str">
        <f t="shared" si="165"/>
        <v/>
      </c>
      <c r="P337" s="93" t="str">
        <f t="shared" si="166"/>
        <v/>
      </c>
      <c r="Q337" s="93" t="str">
        <f t="shared" si="167"/>
        <v/>
      </c>
      <c r="R337" s="93" t="str">
        <f t="shared" si="168"/>
        <v/>
      </c>
      <c r="S337" s="93">
        <f t="shared" si="169"/>
        <v>0</v>
      </c>
      <c r="T337" s="91">
        <f t="shared" si="170"/>
        <v>0</v>
      </c>
      <c r="AB337" s="93">
        <f t="shared" si="171"/>
        <v>0</v>
      </c>
      <c r="AC337" s="93">
        <f t="shared" si="172"/>
        <v>0</v>
      </c>
      <c r="AD337" s="93">
        <f t="shared" si="173"/>
        <v>0</v>
      </c>
      <c r="AE337" s="93">
        <f t="shared" si="174"/>
        <v>0</v>
      </c>
      <c r="AF337" s="93">
        <f t="shared" si="175"/>
        <v>0</v>
      </c>
      <c r="AG337" s="93">
        <f t="shared" si="176"/>
        <v>0</v>
      </c>
      <c r="AH337" s="93">
        <f t="shared" si="177"/>
        <v>0</v>
      </c>
      <c r="AI337" s="93">
        <f t="shared" si="178"/>
        <v>0</v>
      </c>
      <c r="AJ337" s="93">
        <f t="shared" si="179"/>
        <v>0</v>
      </c>
      <c r="AK337" s="93">
        <f t="shared" si="180"/>
        <v>0</v>
      </c>
      <c r="AN337" s="93">
        <f t="shared" si="181"/>
        <v>0</v>
      </c>
      <c r="AO337" s="91">
        <v>0</v>
      </c>
      <c r="AP337" s="91">
        <v>0</v>
      </c>
      <c r="AQ337" s="91">
        <v>0</v>
      </c>
      <c r="AR337" s="91">
        <v>0</v>
      </c>
      <c r="AS337" s="91">
        <v>0</v>
      </c>
      <c r="AT337" s="92"/>
      <c r="AV337" s="93">
        <f t="shared" si="182"/>
        <v>0</v>
      </c>
      <c r="AW337" s="91">
        <v>0</v>
      </c>
      <c r="AX337" s="91">
        <v>0</v>
      </c>
      <c r="AY337" s="91">
        <v>0</v>
      </c>
      <c r="AZ337" s="91">
        <v>0</v>
      </c>
      <c r="BA337" s="91">
        <v>0</v>
      </c>
      <c r="BB337" s="92"/>
      <c r="BD337" s="93">
        <f t="shared" si="183"/>
        <v>0</v>
      </c>
      <c r="BE337" s="91">
        <v>0</v>
      </c>
      <c r="BF337" s="91">
        <v>0</v>
      </c>
      <c r="BG337" s="91">
        <v>0</v>
      </c>
      <c r="BH337" s="91">
        <v>0</v>
      </c>
      <c r="BI337" s="91">
        <v>0</v>
      </c>
      <c r="BJ337" s="92"/>
      <c r="BL337" s="93">
        <f t="shared" si="184"/>
        <v>0</v>
      </c>
      <c r="BM337" s="91">
        <v>0</v>
      </c>
      <c r="BN337" s="91">
        <v>0</v>
      </c>
      <c r="BO337" s="91">
        <v>0</v>
      </c>
      <c r="BP337" s="91">
        <v>0</v>
      </c>
      <c r="BQ337" s="91">
        <v>0</v>
      </c>
      <c r="BR337" s="92"/>
      <c r="BT337" s="93">
        <f t="shared" si="185"/>
        <v>0</v>
      </c>
      <c r="BU337" s="91">
        <v>0</v>
      </c>
      <c r="BV337" s="91">
        <v>0</v>
      </c>
      <c r="BW337" s="91">
        <v>0</v>
      </c>
      <c r="BX337" s="91">
        <v>0</v>
      </c>
      <c r="BZ337" s="92"/>
      <c r="CB337" s="93">
        <f t="shared" si="186"/>
        <v>0</v>
      </c>
      <c r="CC337" s="91">
        <v>0</v>
      </c>
      <c r="CD337" s="91">
        <v>0</v>
      </c>
      <c r="CE337" s="91">
        <v>0</v>
      </c>
      <c r="CF337" s="91">
        <v>0</v>
      </c>
      <c r="CG337" s="91">
        <v>0</v>
      </c>
      <c r="CJ337" s="93">
        <f t="shared" si="187"/>
        <v>0</v>
      </c>
      <c r="CL337" s="91">
        <v>0</v>
      </c>
      <c r="CM337" s="91">
        <v>0</v>
      </c>
      <c r="CN337" s="91">
        <v>0</v>
      </c>
      <c r="CO337" s="91">
        <v>0</v>
      </c>
      <c r="CR337" s="93">
        <f t="shared" si="188"/>
        <v>0</v>
      </c>
      <c r="CS337" s="91">
        <v>0</v>
      </c>
      <c r="CT337" s="91">
        <v>0</v>
      </c>
      <c r="CU337" s="91">
        <v>0</v>
      </c>
      <c r="CV337" s="91">
        <v>0</v>
      </c>
      <c r="CW337" s="91">
        <v>0</v>
      </c>
      <c r="CZ337" s="93">
        <f t="shared" si="189"/>
        <v>0</v>
      </c>
      <c r="DA337" s="91">
        <v>0</v>
      </c>
      <c r="DB337" s="91">
        <v>0</v>
      </c>
      <c r="DC337" s="91">
        <v>0</v>
      </c>
      <c r="DD337" s="91">
        <v>0</v>
      </c>
      <c r="DE337" s="91">
        <v>0</v>
      </c>
      <c r="DH337" s="93">
        <f t="shared" si="190"/>
        <v>0</v>
      </c>
      <c r="DI337" s="91">
        <v>0</v>
      </c>
      <c r="DJ337" s="91">
        <v>0</v>
      </c>
      <c r="DK337" s="91">
        <v>0</v>
      </c>
      <c r="DL337" s="91">
        <v>0</v>
      </c>
      <c r="DM337" s="91">
        <v>0</v>
      </c>
    </row>
    <row r="338" spans="3:117">
      <c r="C338" s="92">
        <f t="shared" si="191"/>
        <v>45994</v>
      </c>
      <c r="D338" s="93">
        <f t="shared" si="160"/>
        <v>0</v>
      </c>
      <c r="E338" s="93" t="str">
        <f t="shared" si="161"/>
        <v/>
      </c>
      <c r="F338" s="93" t="str">
        <f t="shared" si="161"/>
        <v/>
      </c>
      <c r="G338" s="93" t="str">
        <f t="shared" si="161"/>
        <v/>
      </c>
      <c r="H338" s="93" t="str">
        <f t="shared" si="161"/>
        <v/>
      </c>
      <c r="I338" s="93" t="str">
        <f t="shared" si="161"/>
        <v/>
      </c>
      <c r="J338" s="93" t="str">
        <f t="shared" si="161"/>
        <v/>
      </c>
      <c r="K338" s="93" t="str">
        <f t="shared" si="161"/>
        <v/>
      </c>
      <c r="L338" s="93">
        <f t="shared" si="162"/>
        <v>0</v>
      </c>
      <c r="M338" s="93" t="str">
        <f t="shared" si="163"/>
        <v/>
      </c>
      <c r="N338" s="93" t="str">
        <f t="shared" si="164"/>
        <v/>
      </c>
      <c r="O338" s="93" t="str">
        <f t="shared" si="165"/>
        <v/>
      </c>
      <c r="P338" s="93" t="str">
        <f t="shared" si="166"/>
        <v/>
      </c>
      <c r="Q338" s="93" t="str">
        <f t="shared" si="167"/>
        <v/>
      </c>
      <c r="R338" s="93" t="str">
        <f t="shared" si="168"/>
        <v/>
      </c>
      <c r="S338" s="93">
        <f t="shared" si="169"/>
        <v>0</v>
      </c>
      <c r="T338" s="91">
        <f t="shared" si="170"/>
        <v>0</v>
      </c>
      <c r="AB338" s="93">
        <f t="shared" si="171"/>
        <v>0</v>
      </c>
      <c r="AC338" s="93">
        <f t="shared" si="172"/>
        <v>0</v>
      </c>
      <c r="AD338" s="93">
        <f t="shared" si="173"/>
        <v>0</v>
      </c>
      <c r="AE338" s="93">
        <f t="shared" si="174"/>
        <v>0</v>
      </c>
      <c r="AF338" s="93">
        <f t="shared" si="175"/>
        <v>0</v>
      </c>
      <c r="AG338" s="93">
        <f t="shared" si="176"/>
        <v>0</v>
      </c>
      <c r="AH338" s="93">
        <f t="shared" si="177"/>
        <v>0</v>
      </c>
      <c r="AI338" s="93">
        <f t="shared" si="178"/>
        <v>0</v>
      </c>
      <c r="AJ338" s="93">
        <f t="shared" si="179"/>
        <v>0</v>
      </c>
      <c r="AK338" s="93">
        <f t="shared" si="180"/>
        <v>0</v>
      </c>
      <c r="AN338" s="93">
        <f t="shared" si="181"/>
        <v>0</v>
      </c>
      <c r="AO338" s="91">
        <v>0</v>
      </c>
      <c r="AP338" s="91">
        <v>0</v>
      </c>
      <c r="AQ338" s="91">
        <v>0</v>
      </c>
      <c r="AR338" s="91">
        <v>0</v>
      </c>
      <c r="AS338" s="91">
        <v>0</v>
      </c>
      <c r="AT338" s="92"/>
      <c r="AV338" s="93">
        <f t="shared" si="182"/>
        <v>0</v>
      </c>
      <c r="AW338" s="91">
        <v>0</v>
      </c>
      <c r="AX338" s="91">
        <v>0</v>
      </c>
      <c r="AY338" s="91">
        <v>0</v>
      </c>
      <c r="AZ338" s="91">
        <v>0</v>
      </c>
      <c r="BA338" s="91">
        <v>0</v>
      </c>
      <c r="BB338" s="92"/>
      <c r="BD338" s="93">
        <f t="shared" si="183"/>
        <v>0</v>
      </c>
      <c r="BE338" s="91">
        <v>0</v>
      </c>
      <c r="BF338" s="91">
        <v>0</v>
      </c>
      <c r="BG338" s="91">
        <v>0</v>
      </c>
      <c r="BH338" s="91">
        <v>0</v>
      </c>
      <c r="BI338" s="91">
        <v>0</v>
      </c>
      <c r="BJ338" s="92"/>
      <c r="BL338" s="93">
        <f t="shared" si="184"/>
        <v>0</v>
      </c>
      <c r="BM338" s="91">
        <v>0</v>
      </c>
      <c r="BN338" s="91">
        <v>0</v>
      </c>
      <c r="BO338" s="91">
        <v>0</v>
      </c>
      <c r="BP338" s="91">
        <v>0</v>
      </c>
      <c r="BQ338" s="91">
        <v>0</v>
      </c>
      <c r="BR338" s="92"/>
      <c r="BT338" s="93">
        <f t="shared" si="185"/>
        <v>0</v>
      </c>
      <c r="BU338" s="91">
        <v>0</v>
      </c>
      <c r="BV338" s="91">
        <v>0</v>
      </c>
      <c r="BW338" s="91">
        <v>0</v>
      </c>
      <c r="BX338" s="91">
        <v>0</v>
      </c>
      <c r="BZ338" s="92"/>
      <c r="CB338" s="93">
        <f t="shared" si="186"/>
        <v>0</v>
      </c>
      <c r="CC338" s="91">
        <v>0</v>
      </c>
      <c r="CD338" s="91">
        <v>0</v>
      </c>
      <c r="CE338" s="91">
        <v>0</v>
      </c>
      <c r="CF338" s="91">
        <v>0</v>
      </c>
      <c r="CG338" s="91">
        <v>0</v>
      </c>
      <c r="CJ338" s="93">
        <f t="shared" si="187"/>
        <v>0</v>
      </c>
      <c r="CL338" s="91">
        <v>0</v>
      </c>
      <c r="CM338" s="91">
        <v>0</v>
      </c>
      <c r="CN338" s="91">
        <v>0</v>
      </c>
      <c r="CO338" s="91">
        <v>0</v>
      </c>
      <c r="CR338" s="93">
        <f t="shared" si="188"/>
        <v>0</v>
      </c>
      <c r="CS338" s="91">
        <v>0</v>
      </c>
      <c r="CT338" s="91">
        <v>0</v>
      </c>
      <c r="CU338" s="91">
        <v>0</v>
      </c>
      <c r="CV338" s="91">
        <v>0</v>
      </c>
      <c r="CW338" s="91">
        <v>0</v>
      </c>
      <c r="CZ338" s="93">
        <f t="shared" si="189"/>
        <v>0</v>
      </c>
      <c r="DA338" s="91">
        <v>0</v>
      </c>
      <c r="DB338" s="91">
        <v>0</v>
      </c>
      <c r="DC338" s="91">
        <v>0</v>
      </c>
      <c r="DD338" s="91">
        <v>0</v>
      </c>
      <c r="DE338" s="91">
        <v>0</v>
      </c>
      <c r="DH338" s="93">
        <f t="shared" si="190"/>
        <v>0</v>
      </c>
      <c r="DI338" s="91">
        <v>0</v>
      </c>
      <c r="DJ338" s="91">
        <v>0</v>
      </c>
      <c r="DK338" s="91">
        <v>0</v>
      </c>
      <c r="DL338" s="91">
        <v>0</v>
      </c>
      <c r="DM338" s="91">
        <v>0</v>
      </c>
    </row>
    <row r="339" spans="3:117">
      <c r="C339" s="92">
        <f t="shared" si="191"/>
        <v>45995</v>
      </c>
      <c r="D339" s="93">
        <f t="shared" si="160"/>
        <v>0</v>
      </c>
      <c r="E339" s="93" t="str">
        <f t="shared" si="161"/>
        <v/>
      </c>
      <c r="F339" s="93" t="str">
        <f t="shared" si="161"/>
        <v/>
      </c>
      <c r="G339" s="93" t="str">
        <f t="shared" si="161"/>
        <v/>
      </c>
      <c r="H339" s="93" t="str">
        <f t="shared" si="161"/>
        <v/>
      </c>
      <c r="I339" s="93" t="str">
        <f t="shared" si="161"/>
        <v/>
      </c>
      <c r="J339" s="93" t="str">
        <f t="shared" si="161"/>
        <v/>
      </c>
      <c r="K339" s="93" t="str">
        <f t="shared" si="161"/>
        <v/>
      </c>
      <c r="L339" s="93">
        <f t="shared" si="162"/>
        <v>0</v>
      </c>
      <c r="M339" s="93" t="str">
        <f t="shared" si="163"/>
        <v/>
      </c>
      <c r="N339" s="93" t="str">
        <f t="shared" si="164"/>
        <v/>
      </c>
      <c r="O339" s="93" t="str">
        <f t="shared" si="165"/>
        <v/>
      </c>
      <c r="P339" s="93" t="str">
        <f t="shared" si="166"/>
        <v/>
      </c>
      <c r="Q339" s="93" t="str">
        <f t="shared" si="167"/>
        <v/>
      </c>
      <c r="R339" s="93" t="str">
        <f t="shared" si="168"/>
        <v/>
      </c>
      <c r="S339" s="93">
        <f t="shared" si="169"/>
        <v>0</v>
      </c>
      <c r="T339" s="91">
        <f t="shared" si="170"/>
        <v>0</v>
      </c>
      <c r="AB339" s="93">
        <f t="shared" si="171"/>
        <v>0</v>
      </c>
      <c r="AC339" s="93">
        <f t="shared" si="172"/>
        <v>0</v>
      </c>
      <c r="AD339" s="93">
        <f t="shared" si="173"/>
        <v>0</v>
      </c>
      <c r="AE339" s="93">
        <f t="shared" si="174"/>
        <v>0</v>
      </c>
      <c r="AF339" s="93">
        <f t="shared" si="175"/>
        <v>0</v>
      </c>
      <c r="AG339" s="93">
        <f t="shared" si="176"/>
        <v>0</v>
      </c>
      <c r="AH339" s="93">
        <f t="shared" si="177"/>
        <v>0</v>
      </c>
      <c r="AI339" s="93">
        <f t="shared" si="178"/>
        <v>0</v>
      </c>
      <c r="AJ339" s="93">
        <f t="shared" si="179"/>
        <v>0</v>
      </c>
      <c r="AK339" s="93">
        <f t="shared" si="180"/>
        <v>0</v>
      </c>
      <c r="AN339" s="93">
        <f t="shared" si="181"/>
        <v>0</v>
      </c>
      <c r="AO339" s="91">
        <v>0</v>
      </c>
      <c r="AP339" s="91">
        <v>0</v>
      </c>
      <c r="AQ339" s="91">
        <v>0</v>
      </c>
      <c r="AR339" s="91">
        <v>0</v>
      </c>
      <c r="AS339" s="91">
        <v>0</v>
      </c>
      <c r="AT339" s="92"/>
      <c r="AV339" s="93">
        <f t="shared" si="182"/>
        <v>0</v>
      </c>
      <c r="AW339" s="91">
        <v>0</v>
      </c>
      <c r="AX339" s="91">
        <v>0</v>
      </c>
      <c r="AY339" s="91">
        <v>0</v>
      </c>
      <c r="AZ339" s="91">
        <v>0</v>
      </c>
      <c r="BA339" s="91">
        <v>0</v>
      </c>
      <c r="BB339" s="92"/>
      <c r="BD339" s="93">
        <f t="shared" si="183"/>
        <v>0</v>
      </c>
      <c r="BE339" s="91">
        <v>0</v>
      </c>
      <c r="BF339" s="91">
        <v>0</v>
      </c>
      <c r="BG339" s="91">
        <v>0</v>
      </c>
      <c r="BH339" s="91">
        <v>0</v>
      </c>
      <c r="BI339" s="91">
        <v>0</v>
      </c>
      <c r="BJ339" s="92"/>
      <c r="BL339" s="93">
        <f t="shared" si="184"/>
        <v>0</v>
      </c>
      <c r="BM339" s="91">
        <v>0</v>
      </c>
      <c r="BN339" s="91">
        <v>0</v>
      </c>
      <c r="BO339" s="91">
        <v>0</v>
      </c>
      <c r="BP339" s="91">
        <v>0</v>
      </c>
      <c r="BQ339" s="91">
        <v>0</v>
      </c>
      <c r="BR339" s="92"/>
      <c r="BT339" s="93">
        <f t="shared" si="185"/>
        <v>0</v>
      </c>
      <c r="BU339" s="91">
        <v>0</v>
      </c>
      <c r="BV339" s="91">
        <v>0</v>
      </c>
      <c r="BW339" s="91">
        <v>0</v>
      </c>
      <c r="BX339" s="91">
        <v>0</v>
      </c>
      <c r="BZ339" s="92"/>
      <c r="CB339" s="93">
        <f t="shared" si="186"/>
        <v>0</v>
      </c>
      <c r="CC339" s="91">
        <v>0</v>
      </c>
      <c r="CD339" s="91">
        <v>0</v>
      </c>
      <c r="CE339" s="91">
        <v>0</v>
      </c>
      <c r="CF339" s="91">
        <v>0</v>
      </c>
      <c r="CG339" s="91">
        <v>0</v>
      </c>
      <c r="CJ339" s="93">
        <f t="shared" si="187"/>
        <v>0</v>
      </c>
      <c r="CL339" s="91">
        <v>0</v>
      </c>
      <c r="CM339" s="91">
        <v>0</v>
      </c>
      <c r="CN339" s="91">
        <v>0</v>
      </c>
      <c r="CO339" s="91">
        <v>0</v>
      </c>
      <c r="CR339" s="93">
        <f t="shared" si="188"/>
        <v>0</v>
      </c>
      <c r="CS339" s="91">
        <v>0</v>
      </c>
      <c r="CT339" s="91">
        <v>0</v>
      </c>
      <c r="CU339" s="91">
        <v>0</v>
      </c>
      <c r="CV339" s="91">
        <v>0</v>
      </c>
      <c r="CW339" s="91">
        <v>0</v>
      </c>
      <c r="CZ339" s="93">
        <f t="shared" si="189"/>
        <v>0</v>
      </c>
      <c r="DA339" s="91">
        <v>0</v>
      </c>
      <c r="DB339" s="91">
        <v>0</v>
      </c>
      <c r="DC339" s="91">
        <v>0</v>
      </c>
      <c r="DD339" s="91">
        <v>0</v>
      </c>
      <c r="DE339" s="91">
        <v>0</v>
      </c>
      <c r="DH339" s="93">
        <f t="shared" si="190"/>
        <v>0</v>
      </c>
      <c r="DI339" s="91">
        <v>0</v>
      </c>
      <c r="DJ339" s="91">
        <v>0</v>
      </c>
      <c r="DK339" s="91">
        <v>0</v>
      </c>
      <c r="DL339" s="91">
        <v>0</v>
      </c>
      <c r="DM339" s="91">
        <v>0</v>
      </c>
    </row>
    <row r="340" spans="3:117">
      <c r="C340" s="92">
        <f t="shared" si="191"/>
        <v>45996</v>
      </c>
      <c r="D340" s="93">
        <f t="shared" si="160"/>
        <v>0.25</v>
      </c>
      <c r="E340" s="93">
        <f t="shared" si="161"/>
        <v>0.25</v>
      </c>
      <c r="F340" s="93" t="str">
        <f t="shared" si="161"/>
        <v/>
      </c>
      <c r="G340" s="93" t="str">
        <f t="shared" si="161"/>
        <v/>
      </c>
      <c r="H340" s="93" t="str">
        <f t="shared" si="161"/>
        <v/>
      </c>
      <c r="I340" s="93" t="str">
        <f t="shared" si="161"/>
        <v/>
      </c>
      <c r="J340" s="93" t="str">
        <f t="shared" si="161"/>
        <v/>
      </c>
      <c r="K340" s="93" t="str">
        <f t="shared" si="161"/>
        <v/>
      </c>
      <c r="L340" s="93" t="str">
        <f t="shared" si="162"/>
        <v/>
      </c>
      <c r="M340" s="93">
        <f t="shared" si="163"/>
        <v>1</v>
      </c>
      <c r="N340" s="93" t="str">
        <f t="shared" si="164"/>
        <v/>
      </c>
      <c r="O340" s="93" t="str">
        <f t="shared" si="165"/>
        <v/>
      </c>
      <c r="P340" s="93" t="str">
        <f t="shared" si="166"/>
        <v/>
      </c>
      <c r="Q340" s="93" t="str">
        <f t="shared" si="167"/>
        <v/>
      </c>
      <c r="R340" s="93" t="str">
        <f t="shared" si="168"/>
        <v/>
      </c>
      <c r="S340" s="93">
        <f t="shared" si="169"/>
        <v>1</v>
      </c>
      <c r="T340" s="91">
        <f t="shared" si="170"/>
        <v>0</v>
      </c>
      <c r="AB340" s="93">
        <f t="shared" si="171"/>
        <v>0.4</v>
      </c>
      <c r="AC340" s="93">
        <f t="shared" si="172"/>
        <v>0.4</v>
      </c>
      <c r="AD340" s="93">
        <f t="shared" si="173"/>
        <v>0.4</v>
      </c>
      <c r="AE340" s="93">
        <f t="shared" si="174"/>
        <v>0.4</v>
      </c>
      <c r="AF340" s="93">
        <f t="shared" si="175"/>
        <v>0.625</v>
      </c>
      <c r="AG340" s="93">
        <f t="shared" si="176"/>
        <v>0.4</v>
      </c>
      <c r="AH340" s="93">
        <f t="shared" si="177"/>
        <v>0.25</v>
      </c>
      <c r="AI340" s="93">
        <f t="shared" si="178"/>
        <v>0.4</v>
      </c>
      <c r="AJ340" s="93">
        <f t="shared" si="179"/>
        <v>0.1</v>
      </c>
      <c r="AK340" s="93">
        <f t="shared" si="180"/>
        <v>0</v>
      </c>
      <c r="AN340" s="93">
        <f t="shared" si="181"/>
        <v>0.4</v>
      </c>
      <c r="AO340" s="91">
        <v>0</v>
      </c>
      <c r="AP340" s="91">
        <v>0</v>
      </c>
      <c r="AQ340" s="91">
        <v>2</v>
      </c>
      <c r="AR340" s="91">
        <v>0</v>
      </c>
      <c r="AS340" s="91">
        <v>0</v>
      </c>
      <c r="AT340" s="92"/>
      <c r="AV340" s="93">
        <f t="shared" si="182"/>
        <v>0.4</v>
      </c>
      <c r="AW340" s="91">
        <v>0</v>
      </c>
      <c r="AX340" s="91">
        <v>0</v>
      </c>
      <c r="AY340" s="91">
        <v>2</v>
      </c>
      <c r="AZ340" s="91">
        <v>0</v>
      </c>
      <c r="BA340" s="91">
        <v>0</v>
      </c>
      <c r="BB340" s="92"/>
      <c r="BD340" s="93">
        <f t="shared" si="183"/>
        <v>0.4</v>
      </c>
      <c r="BE340" s="91">
        <v>0</v>
      </c>
      <c r="BF340" s="91">
        <v>0</v>
      </c>
      <c r="BG340" s="91">
        <v>2</v>
      </c>
      <c r="BH340" s="91">
        <v>0</v>
      </c>
      <c r="BI340" s="91">
        <v>0</v>
      </c>
      <c r="BJ340" s="92"/>
      <c r="BL340" s="93">
        <f t="shared" si="184"/>
        <v>0.4</v>
      </c>
      <c r="BM340" s="91">
        <v>0</v>
      </c>
      <c r="BN340" s="91">
        <v>0</v>
      </c>
      <c r="BO340" s="91">
        <v>2</v>
      </c>
      <c r="BP340" s="91">
        <v>0</v>
      </c>
      <c r="BQ340" s="91">
        <v>0</v>
      </c>
      <c r="BR340" s="92"/>
      <c r="BT340" s="93">
        <f t="shared" si="185"/>
        <v>0.625</v>
      </c>
      <c r="BU340" s="91">
        <v>0</v>
      </c>
      <c r="BV340" s="91">
        <v>0</v>
      </c>
      <c r="BW340" s="91">
        <v>2.5</v>
      </c>
      <c r="BX340" s="91">
        <v>0</v>
      </c>
      <c r="BZ340" s="92"/>
      <c r="CB340" s="93">
        <f t="shared" si="186"/>
        <v>0.4</v>
      </c>
      <c r="CC340" s="91">
        <v>0</v>
      </c>
      <c r="CD340" s="91">
        <v>0</v>
      </c>
      <c r="CE340" s="91">
        <v>2</v>
      </c>
      <c r="CF340" s="91">
        <v>0</v>
      </c>
      <c r="CG340" s="91">
        <v>0</v>
      </c>
      <c r="CJ340" s="93">
        <f t="shared" si="187"/>
        <v>0.25</v>
      </c>
      <c r="CL340" s="91">
        <v>0</v>
      </c>
      <c r="CM340" s="91">
        <v>1</v>
      </c>
      <c r="CN340" s="91">
        <v>0</v>
      </c>
      <c r="CO340" s="91">
        <v>0</v>
      </c>
      <c r="CR340" s="93">
        <f t="shared" si="188"/>
        <v>0.4</v>
      </c>
      <c r="CS340" s="91">
        <v>0</v>
      </c>
      <c r="CT340" s="91">
        <v>0.5</v>
      </c>
      <c r="CU340" s="91">
        <v>1.5</v>
      </c>
      <c r="CV340" s="91">
        <v>0</v>
      </c>
      <c r="CW340" s="91">
        <v>0</v>
      </c>
      <c r="CZ340" s="93">
        <f t="shared" si="189"/>
        <v>0.1</v>
      </c>
      <c r="DA340" s="91">
        <v>0</v>
      </c>
      <c r="DB340" s="91">
        <v>0</v>
      </c>
      <c r="DC340" s="91">
        <v>0</v>
      </c>
      <c r="DD340" s="91">
        <v>0</v>
      </c>
      <c r="DE340" s="91">
        <v>0.5</v>
      </c>
      <c r="DH340" s="93">
        <f t="shared" si="190"/>
        <v>0</v>
      </c>
      <c r="DI340" s="91">
        <v>0</v>
      </c>
      <c r="DJ340" s="91">
        <v>0</v>
      </c>
      <c r="DK340" s="91">
        <v>0</v>
      </c>
      <c r="DL340" s="91">
        <v>0</v>
      </c>
      <c r="DM340" s="91">
        <v>0</v>
      </c>
    </row>
    <row r="341" spans="3:117">
      <c r="C341" s="92">
        <f t="shared" si="191"/>
        <v>45997</v>
      </c>
      <c r="D341" s="93">
        <f t="shared" si="160"/>
        <v>0.5</v>
      </c>
      <c r="E341" s="93">
        <f t="shared" si="161"/>
        <v>0.5</v>
      </c>
      <c r="F341" s="93" t="str">
        <f t="shared" si="161"/>
        <v/>
      </c>
      <c r="G341" s="93" t="str">
        <f t="shared" si="161"/>
        <v/>
      </c>
      <c r="H341" s="93" t="str">
        <f t="shared" si="161"/>
        <v/>
      </c>
      <c r="I341" s="93" t="str">
        <f t="shared" si="161"/>
        <v/>
      </c>
      <c r="J341" s="93" t="str">
        <f t="shared" si="161"/>
        <v/>
      </c>
      <c r="K341" s="93" t="str">
        <f t="shared" si="161"/>
        <v/>
      </c>
      <c r="L341" s="93" t="str">
        <f t="shared" si="162"/>
        <v/>
      </c>
      <c r="M341" s="93">
        <f t="shared" si="163"/>
        <v>1</v>
      </c>
      <c r="N341" s="93" t="str">
        <f t="shared" si="164"/>
        <v/>
      </c>
      <c r="O341" s="93" t="str">
        <f t="shared" si="165"/>
        <v/>
      </c>
      <c r="P341" s="93" t="str">
        <f t="shared" si="166"/>
        <v/>
      </c>
      <c r="Q341" s="93" t="str">
        <f t="shared" si="167"/>
        <v/>
      </c>
      <c r="R341" s="93" t="str">
        <f t="shared" si="168"/>
        <v/>
      </c>
      <c r="S341" s="93">
        <f t="shared" si="169"/>
        <v>1</v>
      </c>
      <c r="T341" s="91">
        <f t="shared" si="170"/>
        <v>0</v>
      </c>
      <c r="AB341" s="93">
        <f t="shared" si="171"/>
        <v>1.3</v>
      </c>
      <c r="AC341" s="93">
        <f t="shared" si="172"/>
        <v>0.6</v>
      </c>
      <c r="AD341" s="93">
        <f t="shared" si="173"/>
        <v>0.8</v>
      </c>
      <c r="AE341" s="93">
        <f t="shared" si="174"/>
        <v>0.3</v>
      </c>
      <c r="AF341" s="93">
        <f t="shared" si="175"/>
        <v>0.25</v>
      </c>
      <c r="AG341" s="93">
        <f t="shared" si="176"/>
        <v>0.2</v>
      </c>
      <c r="AH341" s="93">
        <f t="shared" si="177"/>
        <v>0.5</v>
      </c>
      <c r="AI341" s="93">
        <f t="shared" si="178"/>
        <v>0.3</v>
      </c>
      <c r="AJ341" s="93">
        <f t="shared" si="179"/>
        <v>0</v>
      </c>
      <c r="AK341" s="93">
        <f t="shared" si="180"/>
        <v>0.4</v>
      </c>
      <c r="AN341" s="93">
        <f t="shared" si="181"/>
        <v>1.3</v>
      </c>
      <c r="AO341" s="91">
        <v>0</v>
      </c>
      <c r="AP341" s="91">
        <v>0</v>
      </c>
      <c r="AQ341" s="91">
        <v>3.5</v>
      </c>
      <c r="AR341" s="91">
        <v>0</v>
      </c>
      <c r="AS341" s="91">
        <v>3</v>
      </c>
      <c r="AT341" s="92"/>
      <c r="AV341" s="93">
        <f t="shared" si="182"/>
        <v>0.6</v>
      </c>
      <c r="AW341" s="91">
        <v>0</v>
      </c>
      <c r="AX341" s="91">
        <v>0</v>
      </c>
      <c r="AY341" s="91">
        <v>0.5</v>
      </c>
      <c r="AZ341" s="91">
        <v>0</v>
      </c>
      <c r="BA341" s="91">
        <v>2.5</v>
      </c>
      <c r="BB341" s="92"/>
      <c r="BD341" s="93">
        <f t="shared" si="183"/>
        <v>0.8</v>
      </c>
      <c r="BE341" s="91">
        <v>0</v>
      </c>
      <c r="BF341" s="91">
        <v>0</v>
      </c>
      <c r="BG341" s="91">
        <v>2</v>
      </c>
      <c r="BH341" s="91">
        <v>0.5</v>
      </c>
      <c r="BI341" s="91">
        <v>1.5</v>
      </c>
      <c r="BJ341" s="92"/>
      <c r="BL341" s="93">
        <f t="shared" si="184"/>
        <v>0.3</v>
      </c>
      <c r="BM341" s="91">
        <v>0</v>
      </c>
      <c r="BN341" s="91">
        <v>0</v>
      </c>
      <c r="BO341" s="91">
        <v>0.5</v>
      </c>
      <c r="BP341" s="91">
        <v>1</v>
      </c>
      <c r="BQ341" s="91">
        <v>0</v>
      </c>
      <c r="BR341" s="92"/>
      <c r="BT341" s="93">
        <f t="shared" si="185"/>
        <v>0.25</v>
      </c>
      <c r="BU341" s="91">
        <v>0</v>
      </c>
      <c r="BV341" s="91">
        <v>0</v>
      </c>
      <c r="BW341" s="91">
        <v>0</v>
      </c>
      <c r="BX341" s="91">
        <v>1</v>
      </c>
      <c r="BZ341" s="92"/>
      <c r="CB341" s="93">
        <f t="shared" si="186"/>
        <v>0.2</v>
      </c>
      <c r="CC341" s="91">
        <v>0</v>
      </c>
      <c r="CD341" s="91">
        <v>0</v>
      </c>
      <c r="CE341" s="91">
        <v>0</v>
      </c>
      <c r="CF341" s="91">
        <v>1</v>
      </c>
      <c r="CG341" s="91">
        <v>0</v>
      </c>
      <c r="CJ341" s="93">
        <f t="shared" si="187"/>
        <v>0.5</v>
      </c>
      <c r="CL341" s="91">
        <v>0</v>
      </c>
      <c r="CM341" s="91">
        <v>1</v>
      </c>
      <c r="CN341" s="91">
        <v>1</v>
      </c>
      <c r="CO341" s="91">
        <v>0</v>
      </c>
      <c r="CR341" s="93">
        <f t="shared" si="188"/>
        <v>0.3</v>
      </c>
      <c r="CS341" s="91">
        <v>0</v>
      </c>
      <c r="CT341" s="91">
        <v>0</v>
      </c>
      <c r="CU341" s="91">
        <v>1</v>
      </c>
      <c r="CV341" s="91">
        <v>0.5</v>
      </c>
      <c r="CW341" s="91">
        <v>0</v>
      </c>
      <c r="CZ341" s="93">
        <f t="shared" si="189"/>
        <v>0</v>
      </c>
      <c r="DA341" s="91">
        <v>0</v>
      </c>
      <c r="DB341" s="91">
        <v>0</v>
      </c>
      <c r="DC341" s="91">
        <v>0</v>
      </c>
      <c r="DD341" s="91">
        <v>0</v>
      </c>
      <c r="DE341" s="91">
        <v>0</v>
      </c>
      <c r="DH341" s="93">
        <f t="shared" si="190"/>
        <v>0.4</v>
      </c>
      <c r="DI341" s="91">
        <v>0</v>
      </c>
      <c r="DJ341" s="91">
        <v>0</v>
      </c>
      <c r="DK341" s="91">
        <v>0</v>
      </c>
      <c r="DL341" s="91">
        <v>2</v>
      </c>
      <c r="DM341" s="91">
        <v>0</v>
      </c>
    </row>
    <row r="342" spans="3:117">
      <c r="C342" s="92">
        <f t="shared" si="191"/>
        <v>45998</v>
      </c>
      <c r="D342" s="93">
        <f t="shared" si="160"/>
        <v>0.75</v>
      </c>
      <c r="E342" s="93">
        <f t="shared" si="161"/>
        <v>0.75</v>
      </c>
      <c r="F342" s="93" t="str">
        <f t="shared" si="161"/>
        <v/>
      </c>
      <c r="G342" s="93" t="str">
        <f t="shared" si="161"/>
        <v/>
      </c>
      <c r="H342" s="93" t="str">
        <f t="shared" si="161"/>
        <v/>
      </c>
      <c r="I342" s="93" t="str">
        <f t="shared" si="161"/>
        <v/>
      </c>
      <c r="J342" s="93" t="str">
        <f t="shared" si="161"/>
        <v/>
      </c>
      <c r="K342" s="93" t="str">
        <f t="shared" si="161"/>
        <v/>
      </c>
      <c r="L342" s="93" t="str">
        <f t="shared" si="162"/>
        <v/>
      </c>
      <c r="M342" s="93">
        <f t="shared" si="163"/>
        <v>1</v>
      </c>
      <c r="N342" s="93" t="str">
        <f t="shared" si="164"/>
        <v/>
      </c>
      <c r="O342" s="93" t="str">
        <f t="shared" si="165"/>
        <v/>
      </c>
      <c r="P342" s="93" t="str">
        <f t="shared" si="166"/>
        <v/>
      </c>
      <c r="Q342" s="93" t="str">
        <f t="shared" si="167"/>
        <v/>
      </c>
      <c r="R342" s="93" t="str">
        <f t="shared" si="168"/>
        <v/>
      </c>
      <c r="S342" s="93">
        <f t="shared" si="169"/>
        <v>1</v>
      </c>
      <c r="T342" s="91">
        <f t="shared" si="170"/>
        <v>0</v>
      </c>
      <c r="AB342" s="93">
        <f t="shared" si="171"/>
        <v>0.9</v>
      </c>
      <c r="AC342" s="93">
        <f t="shared" si="172"/>
        <v>0.3</v>
      </c>
      <c r="AD342" s="93">
        <f t="shared" si="173"/>
        <v>0.2</v>
      </c>
      <c r="AE342" s="93">
        <f t="shared" si="174"/>
        <v>0.4</v>
      </c>
      <c r="AF342" s="93">
        <f t="shared" si="175"/>
        <v>0.875</v>
      </c>
      <c r="AG342" s="93">
        <f t="shared" si="176"/>
        <v>0.9</v>
      </c>
      <c r="AH342" s="93">
        <f t="shared" si="177"/>
        <v>0.75</v>
      </c>
      <c r="AI342" s="93">
        <f t="shared" si="178"/>
        <v>0.3</v>
      </c>
      <c r="AJ342" s="93">
        <f t="shared" si="179"/>
        <v>1.2</v>
      </c>
      <c r="AK342" s="93">
        <f t="shared" si="180"/>
        <v>1.3</v>
      </c>
      <c r="AN342" s="93">
        <f t="shared" si="181"/>
        <v>0.9</v>
      </c>
      <c r="AO342" s="91">
        <v>0</v>
      </c>
      <c r="AP342" s="91">
        <v>0</v>
      </c>
      <c r="AQ342" s="91">
        <v>0</v>
      </c>
      <c r="AR342" s="91">
        <v>4.5</v>
      </c>
      <c r="AS342" s="91">
        <v>0</v>
      </c>
      <c r="AT342" s="92"/>
      <c r="AV342" s="93">
        <f t="shared" si="182"/>
        <v>0.3</v>
      </c>
      <c r="AW342" s="91">
        <v>0</v>
      </c>
      <c r="AX342" s="91">
        <v>0</v>
      </c>
      <c r="AY342" s="91">
        <v>0</v>
      </c>
      <c r="AZ342" s="91">
        <v>1.5</v>
      </c>
      <c r="BA342" s="91">
        <v>0</v>
      </c>
      <c r="BB342" s="92"/>
      <c r="BD342" s="93">
        <f t="shared" si="183"/>
        <v>0.2</v>
      </c>
      <c r="BE342" s="91">
        <v>0</v>
      </c>
      <c r="BF342" s="91">
        <v>0</v>
      </c>
      <c r="BG342" s="91">
        <v>0</v>
      </c>
      <c r="BH342" s="91">
        <v>1</v>
      </c>
      <c r="BI342" s="91">
        <v>0</v>
      </c>
      <c r="BJ342" s="92"/>
      <c r="BL342" s="93">
        <f t="shared" si="184"/>
        <v>0.4</v>
      </c>
      <c r="BM342" s="91">
        <v>0</v>
      </c>
      <c r="BN342" s="91">
        <v>0</v>
      </c>
      <c r="BO342" s="91">
        <v>0</v>
      </c>
      <c r="BP342" s="91">
        <v>2</v>
      </c>
      <c r="BQ342" s="91">
        <v>0</v>
      </c>
      <c r="BR342" s="92"/>
      <c r="BT342" s="93">
        <f t="shared" si="185"/>
        <v>0.875</v>
      </c>
      <c r="BU342" s="91">
        <v>0</v>
      </c>
      <c r="BV342" s="91">
        <v>0.5</v>
      </c>
      <c r="BW342" s="91">
        <v>0.5</v>
      </c>
      <c r="BX342" s="91">
        <v>2.5</v>
      </c>
      <c r="BZ342" s="92"/>
      <c r="CB342" s="93">
        <f t="shared" si="186"/>
        <v>0.9</v>
      </c>
      <c r="CC342" s="91">
        <v>0</v>
      </c>
      <c r="CD342" s="91">
        <v>0</v>
      </c>
      <c r="CE342" s="91">
        <v>0</v>
      </c>
      <c r="CF342" s="91">
        <v>4.5</v>
      </c>
      <c r="CG342" s="91">
        <v>0</v>
      </c>
      <c r="CJ342" s="93">
        <f t="shared" si="187"/>
        <v>0.75</v>
      </c>
      <c r="CL342" s="91">
        <v>0</v>
      </c>
      <c r="CM342" s="91">
        <v>0</v>
      </c>
      <c r="CN342" s="91">
        <v>3</v>
      </c>
      <c r="CO342" s="91">
        <v>0</v>
      </c>
      <c r="CR342" s="93">
        <f t="shared" si="188"/>
        <v>0.3</v>
      </c>
      <c r="CS342" s="91">
        <v>0</v>
      </c>
      <c r="CT342" s="91">
        <v>0</v>
      </c>
      <c r="CU342" s="91">
        <v>0</v>
      </c>
      <c r="CV342" s="91">
        <v>1.5</v>
      </c>
      <c r="CW342" s="91">
        <v>0</v>
      </c>
      <c r="CZ342" s="93">
        <f t="shared" si="189"/>
        <v>1.2</v>
      </c>
      <c r="DA342" s="91">
        <v>0</v>
      </c>
      <c r="DB342" s="91">
        <v>0</v>
      </c>
      <c r="DC342" s="91">
        <v>0</v>
      </c>
      <c r="DD342" s="91">
        <v>6</v>
      </c>
      <c r="DE342" s="91">
        <v>0</v>
      </c>
      <c r="DH342" s="93">
        <f t="shared" si="190"/>
        <v>1.3</v>
      </c>
      <c r="DI342" s="91">
        <v>0</v>
      </c>
      <c r="DJ342" s="91">
        <v>0</v>
      </c>
      <c r="DK342" s="91">
        <v>0</v>
      </c>
      <c r="DL342" s="91">
        <v>6.5</v>
      </c>
      <c r="DM342" s="91">
        <v>0</v>
      </c>
    </row>
    <row r="343" spans="3:117">
      <c r="C343" s="92">
        <f t="shared" si="191"/>
        <v>45999</v>
      </c>
      <c r="D343" s="93">
        <f t="shared" si="160"/>
        <v>1.25</v>
      </c>
      <c r="E343" s="93">
        <f t="shared" si="161"/>
        <v>1.25</v>
      </c>
      <c r="F343" s="93" t="str">
        <f t="shared" si="161"/>
        <v/>
      </c>
      <c r="G343" s="93" t="str">
        <f t="shared" si="161"/>
        <v/>
      </c>
      <c r="H343" s="93" t="str">
        <f t="shared" si="161"/>
        <v/>
      </c>
      <c r="I343" s="93" t="str">
        <f t="shared" si="161"/>
        <v/>
      </c>
      <c r="J343" s="93" t="str">
        <f t="shared" si="161"/>
        <v/>
      </c>
      <c r="K343" s="93" t="str">
        <f t="shared" si="161"/>
        <v/>
      </c>
      <c r="L343" s="93" t="str">
        <f t="shared" si="162"/>
        <v/>
      </c>
      <c r="M343" s="93">
        <f t="shared" si="163"/>
        <v>1</v>
      </c>
      <c r="N343" s="93" t="str">
        <f t="shared" si="164"/>
        <v/>
      </c>
      <c r="O343" s="93" t="str">
        <f t="shared" si="165"/>
        <v/>
      </c>
      <c r="P343" s="93" t="str">
        <f t="shared" si="166"/>
        <v/>
      </c>
      <c r="Q343" s="93" t="str">
        <f t="shared" si="167"/>
        <v/>
      </c>
      <c r="R343" s="93" t="str">
        <f t="shared" si="168"/>
        <v/>
      </c>
      <c r="S343" s="93">
        <f t="shared" si="169"/>
        <v>1</v>
      </c>
      <c r="T343" s="91">
        <f t="shared" si="170"/>
        <v>0</v>
      </c>
      <c r="AB343" s="93">
        <f t="shared" si="171"/>
        <v>3.7</v>
      </c>
      <c r="AC343" s="93">
        <f t="shared" si="172"/>
        <v>2.7</v>
      </c>
      <c r="AD343" s="93">
        <f t="shared" si="173"/>
        <v>1</v>
      </c>
      <c r="AE343" s="93">
        <f t="shared" si="174"/>
        <v>1.6</v>
      </c>
      <c r="AF343" s="93">
        <f t="shared" si="175"/>
        <v>0.875</v>
      </c>
      <c r="AG343" s="93">
        <f t="shared" si="176"/>
        <v>0.7</v>
      </c>
      <c r="AH343" s="93">
        <f t="shared" si="177"/>
        <v>1.25</v>
      </c>
      <c r="AI343" s="93">
        <f t="shared" si="178"/>
        <v>1.7</v>
      </c>
      <c r="AJ343" s="93">
        <f t="shared" si="179"/>
        <v>0.8</v>
      </c>
      <c r="AK343" s="93">
        <f t="shared" si="180"/>
        <v>0.7</v>
      </c>
      <c r="AN343" s="93">
        <f t="shared" si="181"/>
        <v>3.7</v>
      </c>
      <c r="AO343" s="91">
        <v>0</v>
      </c>
      <c r="AP343" s="91">
        <v>0</v>
      </c>
      <c r="AQ343" s="91">
        <v>0</v>
      </c>
      <c r="AR343" s="91">
        <v>18.5</v>
      </c>
      <c r="AS343" s="91">
        <v>0</v>
      </c>
      <c r="AT343" s="92"/>
      <c r="AV343" s="93">
        <f t="shared" si="182"/>
        <v>2.7</v>
      </c>
      <c r="AW343" s="91">
        <v>0</v>
      </c>
      <c r="AX343" s="91">
        <v>0</v>
      </c>
      <c r="AY343" s="91">
        <v>0</v>
      </c>
      <c r="AZ343" s="91">
        <v>13.5</v>
      </c>
      <c r="BA343" s="91">
        <v>0</v>
      </c>
      <c r="BB343" s="92"/>
      <c r="BD343" s="93">
        <f t="shared" si="183"/>
        <v>1</v>
      </c>
      <c r="BE343" s="91">
        <v>0</v>
      </c>
      <c r="BF343" s="91">
        <v>0</v>
      </c>
      <c r="BG343" s="91">
        <v>0</v>
      </c>
      <c r="BH343" s="91">
        <v>5</v>
      </c>
      <c r="BI343" s="91">
        <v>0</v>
      </c>
      <c r="BJ343" s="92"/>
      <c r="BL343" s="93">
        <f t="shared" si="184"/>
        <v>1.6</v>
      </c>
      <c r="BM343" s="91">
        <v>0</v>
      </c>
      <c r="BN343" s="91">
        <v>0</v>
      </c>
      <c r="BO343" s="91">
        <v>0</v>
      </c>
      <c r="BP343" s="91">
        <v>8</v>
      </c>
      <c r="BQ343" s="91">
        <v>0</v>
      </c>
      <c r="BR343" s="92"/>
      <c r="BT343" s="93">
        <f t="shared" si="185"/>
        <v>0.875</v>
      </c>
      <c r="BU343" s="91">
        <v>0</v>
      </c>
      <c r="BV343" s="91">
        <v>0</v>
      </c>
      <c r="BW343" s="91">
        <v>0</v>
      </c>
      <c r="BX343" s="91">
        <v>3.5</v>
      </c>
      <c r="BZ343" s="92"/>
      <c r="CB343" s="93">
        <f t="shared" si="186"/>
        <v>0.7</v>
      </c>
      <c r="CC343" s="91">
        <v>0</v>
      </c>
      <c r="CD343" s="91">
        <v>0</v>
      </c>
      <c r="CE343" s="91">
        <v>0</v>
      </c>
      <c r="CF343" s="91">
        <v>3.5</v>
      </c>
      <c r="CG343" s="91">
        <v>0</v>
      </c>
      <c r="CJ343" s="93">
        <f t="shared" si="187"/>
        <v>1.25</v>
      </c>
      <c r="CL343" s="91">
        <v>0</v>
      </c>
      <c r="CM343" s="91">
        <v>0</v>
      </c>
      <c r="CN343" s="91">
        <v>5</v>
      </c>
      <c r="CO343" s="91">
        <v>0</v>
      </c>
      <c r="CR343" s="93">
        <f t="shared" si="188"/>
        <v>1.7</v>
      </c>
      <c r="CS343" s="91">
        <v>0</v>
      </c>
      <c r="CT343" s="91">
        <v>0</v>
      </c>
      <c r="CU343" s="91">
        <v>0</v>
      </c>
      <c r="CV343" s="91">
        <v>8.5</v>
      </c>
      <c r="CW343" s="91">
        <v>0</v>
      </c>
      <c r="CZ343" s="93">
        <f t="shared" si="189"/>
        <v>0.8</v>
      </c>
      <c r="DA343" s="91">
        <v>0</v>
      </c>
      <c r="DB343" s="91">
        <v>0</v>
      </c>
      <c r="DC343" s="91">
        <v>0</v>
      </c>
      <c r="DD343" s="91">
        <v>4</v>
      </c>
      <c r="DE343" s="91">
        <v>0</v>
      </c>
      <c r="DH343" s="93">
        <f t="shared" si="190"/>
        <v>0.7</v>
      </c>
      <c r="DI343" s="91">
        <v>0</v>
      </c>
      <c r="DJ343" s="91">
        <v>0</v>
      </c>
      <c r="DK343" s="91">
        <v>0</v>
      </c>
      <c r="DL343" s="91">
        <v>3.5</v>
      </c>
      <c r="DM343" s="91">
        <v>0</v>
      </c>
    </row>
    <row r="344" spans="3:117">
      <c r="C344" s="92">
        <f t="shared" si="191"/>
        <v>46000</v>
      </c>
      <c r="D344" s="93">
        <f t="shared" si="160"/>
        <v>0</v>
      </c>
      <c r="E344" s="93" t="str">
        <f t="shared" si="161"/>
        <v/>
      </c>
      <c r="F344" s="93" t="str">
        <f t="shared" si="161"/>
        <v/>
      </c>
      <c r="G344" s="93" t="str">
        <f t="shared" si="161"/>
        <v/>
      </c>
      <c r="H344" s="93" t="str">
        <f t="shared" si="161"/>
        <v/>
      </c>
      <c r="I344" s="93" t="str">
        <f t="shared" si="161"/>
        <v/>
      </c>
      <c r="J344" s="93" t="str">
        <f t="shared" si="161"/>
        <v/>
      </c>
      <c r="K344" s="93" t="str">
        <f t="shared" si="161"/>
        <v/>
      </c>
      <c r="L344" s="93">
        <f t="shared" si="162"/>
        <v>0</v>
      </c>
      <c r="M344" s="93" t="str">
        <f t="shared" si="163"/>
        <v/>
      </c>
      <c r="N344" s="93" t="str">
        <f t="shared" si="164"/>
        <v/>
      </c>
      <c r="O344" s="93" t="str">
        <f t="shared" si="165"/>
        <v/>
      </c>
      <c r="P344" s="93" t="str">
        <f t="shared" si="166"/>
        <v/>
      </c>
      <c r="Q344" s="93" t="str">
        <f t="shared" si="167"/>
        <v/>
      </c>
      <c r="R344" s="93" t="str">
        <f t="shared" si="168"/>
        <v/>
      </c>
      <c r="S344" s="93">
        <f t="shared" si="169"/>
        <v>0</v>
      </c>
      <c r="T344" s="91">
        <f t="shared" si="170"/>
        <v>0</v>
      </c>
      <c r="AB344" s="93">
        <f t="shared" si="171"/>
        <v>0</v>
      </c>
      <c r="AC344" s="93">
        <f t="shared" si="172"/>
        <v>0</v>
      </c>
      <c r="AD344" s="93">
        <f t="shared" si="173"/>
        <v>0</v>
      </c>
      <c r="AE344" s="93">
        <f t="shared" si="174"/>
        <v>0</v>
      </c>
      <c r="AF344" s="93">
        <f t="shared" si="175"/>
        <v>0</v>
      </c>
      <c r="AG344" s="93">
        <f t="shared" si="176"/>
        <v>0</v>
      </c>
      <c r="AH344" s="93">
        <f t="shared" si="177"/>
        <v>0</v>
      </c>
      <c r="AI344" s="93">
        <f t="shared" si="178"/>
        <v>0</v>
      </c>
      <c r="AJ344" s="93">
        <f t="shared" si="179"/>
        <v>0</v>
      </c>
      <c r="AK344" s="93">
        <f t="shared" si="180"/>
        <v>0</v>
      </c>
      <c r="AN344" s="93">
        <f t="shared" si="181"/>
        <v>0</v>
      </c>
      <c r="AO344" s="91">
        <v>0</v>
      </c>
      <c r="AP344" s="91">
        <v>0</v>
      </c>
      <c r="AQ344" s="91">
        <v>0</v>
      </c>
      <c r="AR344" s="91">
        <v>0</v>
      </c>
      <c r="AS344" s="91">
        <v>0</v>
      </c>
      <c r="AT344" s="92"/>
      <c r="AV344" s="93">
        <f t="shared" si="182"/>
        <v>0</v>
      </c>
      <c r="AW344" s="91">
        <v>0</v>
      </c>
      <c r="AX344" s="91">
        <v>0</v>
      </c>
      <c r="AY344" s="91">
        <v>0</v>
      </c>
      <c r="AZ344" s="91">
        <v>0</v>
      </c>
      <c r="BA344" s="91">
        <v>0</v>
      </c>
      <c r="BB344" s="92"/>
      <c r="BD344" s="93">
        <f t="shared" si="183"/>
        <v>0</v>
      </c>
      <c r="BE344" s="91">
        <v>0</v>
      </c>
      <c r="BF344" s="91">
        <v>0</v>
      </c>
      <c r="BG344" s="91">
        <v>0</v>
      </c>
      <c r="BH344" s="91">
        <v>0</v>
      </c>
      <c r="BI344" s="91">
        <v>0</v>
      </c>
      <c r="BJ344" s="92"/>
      <c r="BL344" s="93">
        <f t="shared" si="184"/>
        <v>0</v>
      </c>
      <c r="BM344" s="91">
        <v>0</v>
      </c>
      <c r="BN344" s="91">
        <v>0</v>
      </c>
      <c r="BO344" s="91">
        <v>0</v>
      </c>
      <c r="BP344" s="91">
        <v>0</v>
      </c>
      <c r="BQ344" s="91">
        <v>0</v>
      </c>
      <c r="BR344" s="92"/>
      <c r="BT344" s="93">
        <f t="shared" si="185"/>
        <v>0</v>
      </c>
      <c r="BU344" s="91">
        <v>0</v>
      </c>
      <c r="BV344" s="91">
        <v>0</v>
      </c>
      <c r="BW344" s="91">
        <v>0</v>
      </c>
      <c r="BX344" s="91">
        <v>0</v>
      </c>
      <c r="BZ344" s="92"/>
      <c r="CB344" s="93">
        <f t="shared" si="186"/>
        <v>0</v>
      </c>
      <c r="CC344" s="91">
        <v>0</v>
      </c>
      <c r="CD344" s="91">
        <v>0</v>
      </c>
      <c r="CE344" s="91">
        <v>0</v>
      </c>
      <c r="CF344" s="91">
        <v>0</v>
      </c>
      <c r="CG344" s="91">
        <v>0</v>
      </c>
      <c r="CJ344" s="93">
        <f t="shared" si="187"/>
        <v>0</v>
      </c>
      <c r="CL344" s="91">
        <v>0</v>
      </c>
      <c r="CM344" s="91">
        <v>0</v>
      </c>
      <c r="CN344" s="91">
        <v>0</v>
      </c>
      <c r="CO344" s="91">
        <v>0</v>
      </c>
      <c r="CR344" s="93">
        <f t="shared" si="188"/>
        <v>0</v>
      </c>
      <c r="CS344" s="91">
        <v>0</v>
      </c>
      <c r="CT344" s="91">
        <v>0</v>
      </c>
      <c r="CU344" s="91">
        <v>0</v>
      </c>
      <c r="CV344" s="91">
        <v>0</v>
      </c>
      <c r="CW344" s="91">
        <v>0</v>
      </c>
      <c r="CZ344" s="93">
        <f t="shared" si="189"/>
        <v>0</v>
      </c>
      <c r="DA344" s="91">
        <v>0</v>
      </c>
      <c r="DB344" s="91">
        <v>0</v>
      </c>
      <c r="DC344" s="91">
        <v>0</v>
      </c>
      <c r="DD344" s="91">
        <v>0</v>
      </c>
      <c r="DE344" s="91">
        <v>0</v>
      </c>
      <c r="DH344" s="93">
        <f t="shared" si="190"/>
        <v>0</v>
      </c>
      <c r="DI344" s="91">
        <v>0</v>
      </c>
      <c r="DJ344" s="91">
        <v>0</v>
      </c>
      <c r="DK344" s="91">
        <v>0</v>
      </c>
      <c r="DL344" s="91">
        <v>0</v>
      </c>
      <c r="DM344" s="91">
        <v>0</v>
      </c>
    </row>
    <row r="345" spans="3:117">
      <c r="C345" s="92">
        <f t="shared" si="191"/>
        <v>46001</v>
      </c>
      <c r="D345" s="93">
        <f t="shared" si="160"/>
        <v>0</v>
      </c>
      <c r="E345" s="93" t="str">
        <f t="shared" si="161"/>
        <v/>
      </c>
      <c r="F345" s="93" t="str">
        <f t="shared" si="161"/>
        <v/>
      </c>
      <c r="G345" s="93" t="str">
        <f t="shared" si="161"/>
        <v/>
      </c>
      <c r="H345" s="93" t="str">
        <f t="shared" si="161"/>
        <v/>
      </c>
      <c r="I345" s="93" t="str">
        <f t="shared" si="161"/>
        <v/>
      </c>
      <c r="J345" s="93" t="str">
        <f t="shared" si="161"/>
        <v/>
      </c>
      <c r="K345" s="93" t="str">
        <f t="shared" si="161"/>
        <v/>
      </c>
      <c r="L345" s="93">
        <f t="shared" si="162"/>
        <v>0</v>
      </c>
      <c r="M345" s="93" t="str">
        <f t="shared" si="163"/>
        <v/>
      </c>
      <c r="N345" s="93" t="str">
        <f t="shared" si="164"/>
        <v/>
      </c>
      <c r="O345" s="93" t="str">
        <f t="shared" si="165"/>
        <v/>
      </c>
      <c r="P345" s="93" t="str">
        <f t="shared" si="166"/>
        <v/>
      </c>
      <c r="Q345" s="93" t="str">
        <f t="shared" si="167"/>
        <v/>
      </c>
      <c r="R345" s="93" t="str">
        <f t="shared" si="168"/>
        <v/>
      </c>
      <c r="S345" s="93">
        <f t="shared" si="169"/>
        <v>0</v>
      </c>
      <c r="T345" s="91">
        <f t="shared" si="170"/>
        <v>0</v>
      </c>
      <c r="AB345" s="93">
        <f t="shared" si="171"/>
        <v>0</v>
      </c>
      <c r="AC345" s="93">
        <f t="shared" si="172"/>
        <v>0</v>
      </c>
      <c r="AD345" s="93">
        <f t="shared" si="173"/>
        <v>0</v>
      </c>
      <c r="AE345" s="93">
        <f t="shared" si="174"/>
        <v>0</v>
      </c>
      <c r="AF345" s="93">
        <f t="shared" si="175"/>
        <v>0</v>
      </c>
      <c r="AG345" s="93">
        <f t="shared" si="176"/>
        <v>0</v>
      </c>
      <c r="AH345" s="93">
        <f t="shared" si="177"/>
        <v>0</v>
      </c>
      <c r="AI345" s="93">
        <f t="shared" si="178"/>
        <v>0</v>
      </c>
      <c r="AJ345" s="93">
        <f t="shared" si="179"/>
        <v>0</v>
      </c>
      <c r="AK345" s="93">
        <f t="shared" si="180"/>
        <v>0</v>
      </c>
      <c r="AN345" s="93">
        <f t="shared" si="181"/>
        <v>0</v>
      </c>
      <c r="AO345" s="91">
        <v>0</v>
      </c>
      <c r="AP345" s="91">
        <v>0</v>
      </c>
      <c r="AQ345" s="91">
        <v>0</v>
      </c>
      <c r="AR345" s="91">
        <v>0</v>
      </c>
      <c r="AS345" s="91">
        <v>0</v>
      </c>
      <c r="AT345" s="92"/>
      <c r="AV345" s="93">
        <f t="shared" si="182"/>
        <v>0</v>
      </c>
      <c r="AW345" s="91">
        <v>0</v>
      </c>
      <c r="AX345" s="91">
        <v>0</v>
      </c>
      <c r="AY345" s="91">
        <v>0</v>
      </c>
      <c r="AZ345" s="91">
        <v>0</v>
      </c>
      <c r="BA345" s="91">
        <v>0</v>
      </c>
      <c r="BB345" s="92"/>
      <c r="BD345" s="93">
        <f t="shared" si="183"/>
        <v>0</v>
      </c>
      <c r="BE345" s="91">
        <v>0</v>
      </c>
      <c r="BF345" s="91">
        <v>0</v>
      </c>
      <c r="BG345" s="91">
        <v>0</v>
      </c>
      <c r="BH345" s="91">
        <v>0</v>
      </c>
      <c r="BI345" s="91">
        <v>0</v>
      </c>
      <c r="BJ345" s="92"/>
      <c r="BL345" s="93">
        <f t="shared" si="184"/>
        <v>0</v>
      </c>
      <c r="BM345" s="91">
        <v>0</v>
      </c>
      <c r="BN345" s="91">
        <v>0</v>
      </c>
      <c r="BO345" s="91">
        <v>0</v>
      </c>
      <c r="BP345" s="91">
        <v>0</v>
      </c>
      <c r="BQ345" s="91">
        <v>0</v>
      </c>
      <c r="BR345" s="92"/>
      <c r="BT345" s="93">
        <f t="shared" si="185"/>
        <v>0</v>
      </c>
      <c r="BU345" s="91">
        <v>0</v>
      </c>
      <c r="BV345" s="91">
        <v>0</v>
      </c>
      <c r="BW345" s="91">
        <v>0</v>
      </c>
      <c r="BX345" s="91">
        <v>0</v>
      </c>
      <c r="BZ345" s="92"/>
      <c r="CB345" s="93">
        <f t="shared" si="186"/>
        <v>0</v>
      </c>
      <c r="CC345" s="91">
        <v>0</v>
      </c>
      <c r="CD345" s="91">
        <v>0</v>
      </c>
      <c r="CE345" s="91">
        <v>0</v>
      </c>
      <c r="CF345" s="91">
        <v>0</v>
      </c>
      <c r="CG345" s="91">
        <v>0</v>
      </c>
      <c r="CJ345" s="93">
        <f t="shared" si="187"/>
        <v>0</v>
      </c>
      <c r="CL345" s="91">
        <v>0</v>
      </c>
      <c r="CM345" s="91">
        <v>0</v>
      </c>
      <c r="CN345" s="91">
        <v>0</v>
      </c>
      <c r="CO345" s="91">
        <v>0</v>
      </c>
      <c r="CR345" s="93">
        <f t="shared" si="188"/>
        <v>0</v>
      </c>
      <c r="CS345" s="91">
        <v>0</v>
      </c>
      <c r="CT345" s="91">
        <v>0</v>
      </c>
      <c r="CU345" s="91">
        <v>0</v>
      </c>
      <c r="CV345" s="91">
        <v>0</v>
      </c>
      <c r="CW345" s="91">
        <v>0</v>
      </c>
      <c r="CZ345" s="93">
        <f t="shared" si="189"/>
        <v>0</v>
      </c>
      <c r="DA345" s="91">
        <v>0</v>
      </c>
      <c r="DB345" s="91">
        <v>0</v>
      </c>
      <c r="DC345" s="91">
        <v>0</v>
      </c>
      <c r="DD345" s="91">
        <v>0</v>
      </c>
      <c r="DE345" s="91">
        <v>0</v>
      </c>
      <c r="DH345" s="93">
        <f t="shared" si="190"/>
        <v>0</v>
      </c>
      <c r="DI345" s="91">
        <v>0</v>
      </c>
      <c r="DJ345" s="91">
        <v>0</v>
      </c>
      <c r="DK345" s="91">
        <v>0</v>
      </c>
      <c r="DL345" s="91">
        <v>0</v>
      </c>
      <c r="DM345" s="91">
        <v>0</v>
      </c>
    </row>
    <row r="346" spans="3:117">
      <c r="C346" s="92">
        <f t="shared" si="191"/>
        <v>46002</v>
      </c>
      <c r="D346" s="93">
        <f t="shared" si="160"/>
        <v>2</v>
      </c>
      <c r="E346" s="93">
        <f t="shared" si="161"/>
        <v>2</v>
      </c>
      <c r="F346" s="93" t="str">
        <f t="shared" si="161"/>
        <v/>
      </c>
      <c r="G346" s="93" t="str">
        <f t="shared" si="161"/>
        <v/>
      </c>
      <c r="H346" s="93" t="str">
        <f t="shared" si="161"/>
        <v/>
      </c>
      <c r="I346" s="93" t="str">
        <f t="shared" si="161"/>
        <v/>
      </c>
      <c r="J346" s="93" t="str">
        <f t="shared" si="161"/>
        <v/>
      </c>
      <c r="K346" s="93" t="str">
        <f t="shared" si="161"/>
        <v/>
      </c>
      <c r="L346" s="93" t="str">
        <f t="shared" si="162"/>
        <v/>
      </c>
      <c r="M346" s="93">
        <f t="shared" si="163"/>
        <v>1</v>
      </c>
      <c r="N346" s="93" t="str">
        <f t="shared" si="164"/>
        <v/>
      </c>
      <c r="O346" s="93" t="str">
        <f t="shared" si="165"/>
        <v/>
      </c>
      <c r="P346" s="93" t="str">
        <f t="shared" si="166"/>
        <v/>
      </c>
      <c r="Q346" s="93" t="str">
        <f t="shared" si="167"/>
        <v/>
      </c>
      <c r="R346" s="93" t="str">
        <f t="shared" si="168"/>
        <v/>
      </c>
      <c r="S346" s="93">
        <f t="shared" si="169"/>
        <v>1</v>
      </c>
      <c r="T346" s="91">
        <f t="shared" si="170"/>
        <v>0</v>
      </c>
      <c r="AB346" s="93">
        <f t="shared" si="171"/>
        <v>1.1000000000000001</v>
      </c>
      <c r="AC346" s="93">
        <f t="shared" si="172"/>
        <v>0.7</v>
      </c>
      <c r="AD346" s="93">
        <f t="shared" si="173"/>
        <v>1.1000000000000001</v>
      </c>
      <c r="AE346" s="93">
        <f t="shared" si="174"/>
        <v>1.1000000000000001</v>
      </c>
      <c r="AF346" s="93">
        <f t="shared" si="175"/>
        <v>2.375</v>
      </c>
      <c r="AG346" s="93">
        <f t="shared" si="176"/>
        <v>1.2</v>
      </c>
      <c r="AH346" s="93">
        <f t="shared" si="177"/>
        <v>2</v>
      </c>
      <c r="AI346" s="93">
        <f t="shared" si="178"/>
        <v>1.6</v>
      </c>
      <c r="AJ346" s="93">
        <f t="shared" si="179"/>
        <v>1.6</v>
      </c>
      <c r="AK346" s="93">
        <f t="shared" si="180"/>
        <v>1.2</v>
      </c>
      <c r="AN346" s="93">
        <f t="shared" si="181"/>
        <v>1.1000000000000001</v>
      </c>
      <c r="AO346" s="91">
        <v>0</v>
      </c>
      <c r="AP346" s="91">
        <v>3</v>
      </c>
      <c r="AQ346" s="91">
        <v>2.5</v>
      </c>
      <c r="AR346" s="91">
        <v>0</v>
      </c>
      <c r="AS346" s="91">
        <v>0</v>
      </c>
      <c r="AT346" s="92"/>
      <c r="AV346" s="93">
        <f t="shared" si="182"/>
        <v>0.7</v>
      </c>
      <c r="AW346" s="91">
        <v>0</v>
      </c>
      <c r="AX346" s="91">
        <v>3.5</v>
      </c>
      <c r="AY346" s="91">
        <v>0</v>
      </c>
      <c r="AZ346" s="91">
        <v>0</v>
      </c>
      <c r="BA346" s="91">
        <v>0</v>
      </c>
      <c r="BB346" s="92"/>
      <c r="BD346" s="93">
        <f t="shared" si="183"/>
        <v>1.1000000000000001</v>
      </c>
      <c r="BE346" s="91">
        <v>0</v>
      </c>
      <c r="BF346" s="91">
        <v>5.5</v>
      </c>
      <c r="BG346" s="91">
        <v>0</v>
      </c>
      <c r="BH346" s="91">
        <v>0</v>
      </c>
      <c r="BI346" s="91">
        <v>0</v>
      </c>
      <c r="BJ346" s="92"/>
      <c r="BL346" s="93">
        <f t="shared" si="184"/>
        <v>1.1000000000000001</v>
      </c>
      <c r="BM346" s="91">
        <v>0</v>
      </c>
      <c r="BN346" s="91">
        <v>5.5</v>
      </c>
      <c r="BO346" s="91">
        <v>0</v>
      </c>
      <c r="BP346" s="91">
        <v>0</v>
      </c>
      <c r="BQ346" s="91">
        <v>0</v>
      </c>
      <c r="BR346" s="92"/>
      <c r="BT346" s="93">
        <f t="shared" si="185"/>
        <v>2.375</v>
      </c>
      <c r="BU346" s="91">
        <v>0</v>
      </c>
      <c r="BV346" s="91">
        <v>7</v>
      </c>
      <c r="BW346" s="91">
        <v>2.5</v>
      </c>
      <c r="BX346" s="91">
        <v>0</v>
      </c>
      <c r="BZ346" s="92"/>
      <c r="CB346" s="93">
        <f t="shared" si="186"/>
        <v>1.2</v>
      </c>
      <c r="CC346" s="91">
        <v>0</v>
      </c>
      <c r="CD346" s="91">
        <v>6</v>
      </c>
      <c r="CE346" s="91">
        <v>0</v>
      </c>
      <c r="CF346" s="91">
        <v>0</v>
      </c>
      <c r="CG346" s="91">
        <v>0</v>
      </c>
      <c r="CJ346" s="93">
        <f t="shared" si="187"/>
        <v>2</v>
      </c>
      <c r="CL346" s="91">
        <v>8</v>
      </c>
      <c r="CM346" s="91">
        <v>0</v>
      </c>
      <c r="CN346" s="91">
        <v>0</v>
      </c>
      <c r="CO346" s="91">
        <v>0</v>
      </c>
      <c r="CR346" s="93">
        <f t="shared" si="188"/>
        <v>1.6</v>
      </c>
      <c r="CS346" s="91">
        <v>0</v>
      </c>
      <c r="CT346" s="91">
        <v>8</v>
      </c>
      <c r="CU346" s="91">
        <v>0</v>
      </c>
      <c r="CV346" s="91">
        <v>0</v>
      </c>
      <c r="CW346" s="91">
        <v>0</v>
      </c>
      <c r="CZ346" s="93">
        <f t="shared" si="189"/>
        <v>1.6</v>
      </c>
      <c r="DA346" s="91">
        <v>0</v>
      </c>
      <c r="DB346" s="91">
        <v>8</v>
      </c>
      <c r="DC346" s="91">
        <v>0</v>
      </c>
      <c r="DD346" s="91">
        <v>0</v>
      </c>
      <c r="DE346" s="91">
        <v>0</v>
      </c>
      <c r="DH346" s="93">
        <f t="shared" si="190"/>
        <v>1.2</v>
      </c>
      <c r="DI346" s="91">
        <v>0</v>
      </c>
      <c r="DJ346" s="91">
        <v>6</v>
      </c>
      <c r="DK346" s="91">
        <v>0</v>
      </c>
      <c r="DL346" s="91">
        <v>0</v>
      </c>
      <c r="DM346" s="91">
        <v>0</v>
      </c>
    </row>
    <row r="347" spans="3:117">
      <c r="C347" s="92">
        <f t="shared" si="191"/>
        <v>46003</v>
      </c>
      <c r="D347" s="93">
        <f t="shared" si="160"/>
        <v>4.625</v>
      </c>
      <c r="E347" s="93">
        <f t="shared" si="161"/>
        <v>4.625</v>
      </c>
      <c r="F347" s="93" t="str">
        <f t="shared" si="161"/>
        <v/>
      </c>
      <c r="G347" s="93" t="str">
        <f t="shared" si="161"/>
        <v/>
      </c>
      <c r="H347" s="93" t="str">
        <f t="shared" si="161"/>
        <v/>
      </c>
      <c r="I347" s="93" t="str">
        <f t="shared" si="161"/>
        <v/>
      </c>
      <c r="J347" s="93" t="str">
        <f t="shared" si="161"/>
        <v/>
      </c>
      <c r="K347" s="93" t="str">
        <f t="shared" si="161"/>
        <v/>
      </c>
      <c r="L347" s="93" t="str">
        <f t="shared" si="162"/>
        <v/>
      </c>
      <c r="M347" s="93">
        <f t="shared" si="163"/>
        <v>1</v>
      </c>
      <c r="N347" s="93" t="str">
        <f t="shared" si="164"/>
        <v/>
      </c>
      <c r="O347" s="93" t="str">
        <f t="shared" si="165"/>
        <v/>
      </c>
      <c r="P347" s="93" t="str">
        <f t="shared" si="166"/>
        <v/>
      </c>
      <c r="Q347" s="93" t="str">
        <f t="shared" si="167"/>
        <v/>
      </c>
      <c r="R347" s="93" t="str">
        <f t="shared" si="168"/>
        <v/>
      </c>
      <c r="S347" s="93">
        <f t="shared" si="169"/>
        <v>1</v>
      </c>
      <c r="T347" s="91">
        <f t="shared" si="170"/>
        <v>0</v>
      </c>
      <c r="AB347" s="93">
        <f t="shared" si="171"/>
        <v>6.6</v>
      </c>
      <c r="AC347" s="93">
        <f t="shared" si="172"/>
        <v>7.2</v>
      </c>
      <c r="AD347" s="93">
        <f t="shared" si="173"/>
        <v>7.4</v>
      </c>
      <c r="AE347" s="93">
        <f t="shared" si="174"/>
        <v>8.4</v>
      </c>
      <c r="AF347" s="93">
        <f t="shared" si="175"/>
        <v>11.75</v>
      </c>
      <c r="AG347" s="93">
        <f t="shared" si="176"/>
        <v>8.8000000000000007</v>
      </c>
      <c r="AH347" s="93">
        <f t="shared" si="177"/>
        <v>4.625</v>
      </c>
      <c r="AI347" s="93">
        <f t="shared" si="178"/>
        <v>4.7</v>
      </c>
      <c r="AJ347" s="93">
        <f t="shared" si="179"/>
        <v>3.5</v>
      </c>
      <c r="AK347" s="93">
        <f t="shared" si="180"/>
        <v>7</v>
      </c>
      <c r="AN347" s="93">
        <f t="shared" si="181"/>
        <v>6.6</v>
      </c>
      <c r="AO347" s="91">
        <v>0</v>
      </c>
      <c r="AP347" s="91">
        <v>33</v>
      </c>
      <c r="AQ347" s="91">
        <v>0</v>
      </c>
      <c r="AR347" s="91">
        <v>0</v>
      </c>
      <c r="AS347" s="91">
        <v>0</v>
      </c>
      <c r="AT347" s="92"/>
      <c r="AV347" s="93">
        <f t="shared" si="182"/>
        <v>7.2</v>
      </c>
      <c r="AW347" s="91">
        <v>0</v>
      </c>
      <c r="AX347" s="91">
        <v>36</v>
      </c>
      <c r="AY347" s="91">
        <v>0</v>
      </c>
      <c r="AZ347" s="91">
        <v>0</v>
      </c>
      <c r="BA347" s="91">
        <v>0</v>
      </c>
      <c r="BB347" s="92"/>
      <c r="BD347" s="93">
        <f t="shared" si="183"/>
        <v>7.4</v>
      </c>
      <c r="BE347" s="91">
        <v>0</v>
      </c>
      <c r="BF347" s="91">
        <v>37</v>
      </c>
      <c r="BG347" s="91">
        <v>0</v>
      </c>
      <c r="BH347" s="91">
        <v>0</v>
      </c>
      <c r="BI347" s="91">
        <v>0</v>
      </c>
      <c r="BJ347" s="92"/>
      <c r="BL347" s="93">
        <f t="shared" si="184"/>
        <v>8.4</v>
      </c>
      <c r="BM347" s="91">
        <v>0</v>
      </c>
      <c r="BN347" s="91">
        <v>42</v>
      </c>
      <c r="BO347" s="91">
        <v>0</v>
      </c>
      <c r="BP347" s="91">
        <v>0</v>
      </c>
      <c r="BQ347" s="91">
        <v>0</v>
      </c>
      <c r="BR347" s="92"/>
      <c r="BT347" s="93">
        <f t="shared" si="185"/>
        <v>11.75</v>
      </c>
      <c r="BU347" s="91">
        <v>0</v>
      </c>
      <c r="BV347" s="91">
        <v>46.5</v>
      </c>
      <c r="BW347" s="91">
        <v>0.5</v>
      </c>
      <c r="BX347" s="91">
        <v>0</v>
      </c>
      <c r="BZ347" s="92"/>
      <c r="CB347" s="93">
        <f t="shared" si="186"/>
        <v>8.8000000000000007</v>
      </c>
      <c r="CC347" s="91">
        <v>0</v>
      </c>
      <c r="CD347" s="91">
        <v>44</v>
      </c>
      <c r="CE347" s="91">
        <v>0</v>
      </c>
      <c r="CF347" s="91">
        <v>0</v>
      </c>
      <c r="CG347" s="91">
        <v>0</v>
      </c>
      <c r="CJ347" s="93">
        <f t="shared" si="187"/>
        <v>4.625</v>
      </c>
      <c r="CL347" s="91">
        <v>18.5</v>
      </c>
      <c r="CM347" s="91">
        <v>0</v>
      </c>
      <c r="CN347" s="91">
        <v>0</v>
      </c>
      <c r="CO347" s="91">
        <v>0</v>
      </c>
      <c r="CR347" s="93">
        <f t="shared" si="188"/>
        <v>4.7</v>
      </c>
      <c r="CS347" s="91">
        <v>0</v>
      </c>
      <c r="CT347" s="91">
        <v>23.5</v>
      </c>
      <c r="CU347" s="91">
        <v>0</v>
      </c>
      <c r="CV347" s="91">
        <v>0</v>
      </c>
      <c r="CW347" s="91">
        <v>0</v>
      </c>
      <c r="CZ347" s="93">
        <f t="shared" si="189"/>
        <v>3.5</v>
      </c>
      <c r="DA347" s="91">
        <v>0</v>
      </c>
      <c r="DB347" s="91">
        <v>17.5</v>
      </c>
      <c r="DC347" s="91">
        <v>0</v>
      </c>
      <c r="DD347" s="91">
        <v>0</v>
      </c>
      <c r="DE347" s="91">
        <v>0</v>
      </c>
      <c r="DH347" s="93">
        <f t="shared" si="190"/>
        <v>7</v>
      </c>
      <c r="DI347" s="91">
        <v>0</v>
      </c>
      <c r="DJ347" s="91">
        <v>35</v>
      </c>
      <c r="DK347" s="91">
        <v>0</v>
      </c>
      <c r="DL347" s="91">
        <v>0</v>
      </c>
      <c r="DM347" s="91">
        <v>0</v>
      </c>
    </row>
    <row r="348" spans="3:117">
      <c r="C348" s="92">
        <f t="shared" si="191"/>
        <v>46004</v>
      </c>
      <c r="D348" s="93">
        <f t="shared" si="160"/>
        <v>2.25</v>
      </c>
      <c r="E348" s="93">
        <f t="shared" si="161"/>
        <v>2.25</v>
      </c>
      <c r="F348" s="93" t="str">
        <f t="shared" si="161"/>
        <v/>
      </c>
      <c r="G348" s="93" t="str">
        <f t="shared" si="161"/>
        <v/>
      </c>
      <c r="H348" s="93" t="str">
        <f t="shared" si="161"/>
        <v/>
      </c>
      <c r="I348" s="93" t="str">
        <f t="shared" si="161"/>
        <v/>
      </c>
      <c r="J348" s="93" t="str">
        <f t="shared" si="161"/>
        <v/>
      </c>
      <c r="K348" s="93" t="str">
        <f t="shared" si="161"/>
        <v/>
      </c>
      <c r="L348" s="93" t="str">
        <f t="shared" si="162"/>
        <v/>
      </c>
      <c r="M348" s="93">
        <f t="shared" si="163"/>
        <v>1</v>
      </c>
      <c r="N348" s="93" t="str">
        <f t="shared" si="164"/>
        <v/>
      </c>
      <c r="O348" s="93" t="str">
        <f t="shared" si="165"/>
        <v/>
      </c>
      <c r="P348" s="93" t="str">
        <f t="shared" si="166"/>
        <v/>
      </c>
      <c r="Q348" s="93" t="str">
        <f t="shared" si="167"/>
        <v/>
      </c>
      <c r="R348" s="93" t="str">
        <f t="shared" si="168"/>
        <v/>
      </c>
      <c r="S348" s="93">
        <f t="shared" si="169"/>
        <v>1</v>
      </c>
      <c r="T348" s="91">
        <f t="shared" si="170"/>
        <v>0</v>
      </c>
      <c r="AB348" s="93">
        <f t="shared" si="171"/>
        <v>2.1</v>
      </c>
      <c r="AC348" s="93">
        <f t="shared" si="172"/>
        <v>1.7</v>
      </c>
      <c r="AD348" s="93">
        <f t="shared" si="173"/>
        <v>1.5</v>
      </c>
      <c r="AE348" s="93">
        <f t="shared" si="174"/>
        <v>1.7</v>
      </c>
      <c r="AF348" s="93">
        <f t="shared" si="175"/>
        <v>2.125</v>
      </c>
      <c r="AG348" s="93">
        <f t="shared" si="176"/>
        <v>1.3</v>
      </c>
      <c r="AH348" s="93">
        <f t="shared" si="177"/>
        <v>2.25</v>
      </c>
      <c r="AI348" s="93">
        <f t="shared" si="178"/>
        <v>3.2</v>
      </c>
      <c r="AJ348" s="93">
        <f t="shared" si="179"/>
        <v>1.4</v>
      </c>
      <c r="AK348" s="93">
        <f t="shared" si="180"/>
        <v>1.8</v>
      </c>
      <c r="AN348" s="93">
        <f t="shared" si="181"/>
        <v>2.1</v>
      </c>
      <c r="AO348" s="91">
        <v>0</v>
      </c>
      <c r="AP348" s="91">
        <v>1.5</v>
      </c>
      <c r="AQ348" s="91">
        <v>9</v>
      </c>
      <c r="AR348" s="91">
        <v>0</v>
      </c>
      <c r="AS348" s="91">
        <v>0</v>
      </c>
      <c r="AT348" s="92"/>
      <c r="AV348" s="93">
        <f t="shared" si="182"/>
        <v>1.7</v>
      </c>
      <c r="AW348" s="91">
        <v>0</v>
      </c>
      <c r="AX348" s="91">
        <v>2</v>
      </c>
      <c r="AY348" s="91">
        <v>6.5</v>
      </c>
      <c r="AZ348" s="91">
        <v>0</v>
      </c>
      <c r="BA348" s="91">
        <v>0</v>
      </c>
      <c r="BB348" s="92"/>
      <c r="BD348" s="93">
        <f t="shared" si="183"/>
        <v>1.5</v>
      </c>
      <c r="BE348" s="91">
        <v>0</v>
      </c>
      <c r="BF348" s="91">
        <v>0.5</v>
      </c>
      <c r="BG348" s="91">
        <v>7</v>
      </c>
      <c r="BH348" s="91">
        <v>0</v>
      </c>
      <c r="BI348" s="91">
        <v>0</v>
      </c>
      <c r="BJ348" s="92"/>
      <c r="BL348" s="93">
        <f t="shared" si="184"/>
        <v>1.7</v>
      </c>
      <c r="BM348" s="91">
        <v>0</v>
      </c>
      <c r="BN348" s="91">
        <v>1.5</v>
      </c>
      <c r="BO348" s="91">
        <v>7</v>
      </c>
      <c r="BP348" s="91">
        <v>0</v>
      </c>
      <c r="BQ348" s="91">
        <v>0</v>
      </c>
      <c r="BR348" s="92"/>
      <c r="BT348" s="93">
        <f t="shared" si="185"/>
        <v>2.125</v>
      </c>
      <c r="BU348" s="91">
        <v>0</v>
      </c>
      <c r="BV348" s="91">
        <v>0</v>
      </c>
      <c r="BW348" s="91">
        <v>8.5</v>
      </c>
      <c r="BX348" s="91">
        <v>0</v>
      </c>
      <c r="BZ348" s="92"/>
      <c r="CB348" s="93">
        <f t="shared" si="186"/>
        <v>1.3</v>
      </c>
      <c r="CC348" s="91">
        <v>0</v>
      </c>
      <c r="CD348" s="91">
        <v>0</v>
      </c>
      <c r="CE348" s="91">
        <v>6.5</v>
      </c>
      <c r="CF348" s="91">
        <v>0</v>
      </c>
      <c r="CG348" s="91">
        <v>0</v>
      </c>
      <c r="CJ348" s="93">
        <f t="shared" si="187"/>
        <v>2.25</v>
      </c>
      <c r="CL348" s="91">
        <v>0.5</v>
      </c>
      <c r="CM348" s="91">
        <v>8</v>
      </c>
      <c r="CN348" s="91">
        <v>0</v>
      </c>
      <c r="CO348" s="91">
        <v>0.5</v>
      </c>
      <c r="CR348" s="93">
        <f t="shared" si="188"/>
        <v>3.2</v>
      </c>
      <c r="CS348" s="91">
        <v>0</v>
      </c>
      <c r="CT348" s="91">
        <v>0</v>
      </c>
      <c r="CU348" s="91">
        <v>14</v>
      </c>
      <c r="CV348" s="91">
        <v>0</v>
      </c>
      <c r="CW348" s="91">
        <v>2</v>
      </c>
      <c r="CZ348" s="93">
        <f t="shared" si="189"/>
        <v>1.4</v>
      </c>
      <c r="DA348" s="91">
        <v>0</v>
      </c>
      <c r="DB348" s="91">
        <v>0</v>
      </c>
      <c r="DC348" s="91">
        <v>6.5</v>
      </c>
      <c r="DD348" s="91">
        <v>0</v>
      </c>
      <c r="DE348" s="91">
        <v>0.5</v>
      </c>
      <c r="DH348" s="93">
        <f t="shared" si="190"/>
        <v>1.8</v>
      </c>
      <c r="DI348" s="91">
        <v>0</v>
      </c>
      <c r="DJ348" s="91">
        <v>0.5</v>
      </c>
      <c r="DK348" s="91">
        <v>8.5</v>
      </c>
      <c r="DL348" s="91">
        <v>0</v>
      </c>
      <c r="DM348" s="91">
        <v>0</v>
      </c>
    </row>
    <row r="349" spans="3:117">
      <c r="C349" s="92">
        <f t="shared" si="191"/>
        <v>46005</v>
      </c>
      <c r="D349" s="93">
        <f t="shared" si="160"/>
        <v>0.125</v>
      </c>
      <c r="E349" s="93">
        <f t="shared" si="161"/>
        <v>0.125</v>
      </c>
      <c r="F349" s="93" t="str">
        <f t="shared" si="161"/>
        <v/>
      </c>
      <c r="G349" s="93" t="str">
        <f t="shared" si="161"/>
        <v/>
      </c>
      <c r="H349" s="93" t="str">
        <f t="shared" si="161"/>
        <v/>
      </c>
      <c r="I349" s="93" t="str">
        <f t="shared" si="161"/>
        <v/>
      </c>
      <c r="J349" s="93" t="str">
        <f t="shared" si="161"/>
        <v/>
      </c>
      <c r="K349" s="93" t="str">
        <f t="shared" si="161"/>
        <v/>
      </c>
      <c r="L349" s="93" t="str">
        <f t="shared" si="162"/>
        <v/>
      </c>
      <c r="M349" s="93">
        <f t="shared" si="163"/>
        <v>1</v>
      </c>
      <c r="N349" s="93" t="str">
        <f t="shared" si="164"/>
        <v/>
      </c>
      <c r="O349" s="93" t="str">
        <f t="shared" si="165"/>
        <v/>
      </c>
      <c r="P349" s="93" t="str">
        <f t="shared" si="166"/>
        <v/>
      </c>
      <c r="Q349" s="93" t="str">
        <f t="shared" si="167"/>
        <v/>
      </c>
      <c r="R349" s="93" t="str">
        <f t="shared" si="168"/>
        <v/>
      </c>
      <c r="S349" s="93">
        <f t="shared" si="169"/>
        <v>1</v>
      </c>
      <c r="T349" s="91">
        <f t="shared" si="170"/>
        <v>0</v>
      </c>
      <c r="AB349" s="93">
        <f t="shared" si="171"/>
        <v>0.4</v>
      </c>
      <c r="AC349" s="93">
        <f t="shared" si="172"/>
        <v>0.4</v>
      </c>
      <c r="AD349" s="93">
        <f t="shared" si="173"/>
        <v>0.4</v>
      </c>
      <c r="AE349" s="93">
        <f t="shared" si="174"/>
        <v>0</v>
      </c>
      <c r="AF349" s="93">
        <f t="shared" si="175"/>
        <v>0</v>
      </c>
      <c r="AG349" s="93">
        <f t="shared" si="176"/>
        <v>0</v>
      </c>
      <c r="AH349" s="93">
        <f t="shared" si="177"/>
        <v>0.125</v>
      </c>
      <c r="AI349" s="93">
        <f t="shared" si="178"/>
        <v>0.5</v>
      </c>
      <c r="AJ349" s="93">
        <f t="shared" si="179"/>
        <v>0.1</v>
      </c>
      <c r="AK349" s="93">
        <f t="shared" si="180"/>
        <v>0</v>
      </c>
      <c r="AN349" s="93">
        <f t="shared" si="181"/>
        <v>0.4</v>
      </c>
      <c r="AO349" s="91">
        <v>0</v>
      </c>
      <c r="AP349" s="91">
        <v>0</v>
      </c>
      <c r="AQ349" s="91">
        <v>0</v>
      </c>
      <c r="AR349" s="91">
        <v>2</v>
      </c>
      <c r="AS349" s="91">
        <v>0</v>
      </c>
      <c r="AT349" s="92"/>
      <c r="AV349" s="93">
        <f t="shared" si="182"/>
        <v>0.4</v>
      </c>
      <c r="AW349" s="91">
        <v>0</v>
      </c>
      <c r="AX349" s="91">
        <v>0</v>
      </c>
      <c r="AY349" s="91">
        <v>0</v>
      </c>
      <c r="AZ349" s="91">
        <v>2</v>
      </c>
      <c r="BA349" s="91">
        <v>0</v>
      </c>
      <c r="BB349" s="92"/>
      <c r="BD349" s="93">
        <f t="shared" si="183"/>
        <v>0.4</v>
      </c>
      <c r="BE349" s="91">
        <v>0.5</v>
      </c>
      <c r="BF349" s="91">
        <v>0</v>
      </c>
      <c r="BG349" s="91">
        <v>0</v>
      </c>
      <c r="BH349" s="91">
        <v>1.5</v>
      </c>
      <c r="BI349" s="91">
        <v>0</v>
      </c>
      <c r="BJ349" s="92"/>
      <c r="BL349" s="93">
        <f t="shared" si="184"/>
        <v>0</v>
      </c>
      <c r="BM349" s="91">
        <v>0</v>
      </c>
      <c r="BN349" s="91">
        <v>0</v>
      </c>
      <c r="BO349" s="91">
        <v>0</v>
      </c>
      <c r="BP349" s="91">
        <v>0</v>
      </c>
      <c r="BQ349" s="91">
        <v>0</v>
      </c>
      <c r="BR349" s="92"/>
      <c r="BT349" s="93">
        <f t="shared" si="185"/>
        <v>0</v>
      </c>
      <c r="BU349" s="91">
        <v>0</v>
      </c>
      <c r="BV349" s="91">
        <v>0</v>
      </c>
      <c r="BW349" s="91">
        <v>0</v>
      </c>
      <c r="BX349" s="91">
        <v>0</v>
      </c>
      <c r="BZ349" s="92"/>
      <c r="CB349" s="93">
        <f t="shared" si="186"/>
        <v>0</v>
      </c>
      <c r="CC349" s="91">
        <v>0</v>
      </c>
      <c r="CD349" s="91">
        <v>0</v>
      </c>
      <c r="CE349" s="91">
        <v>0</v>
      </c>
      <c r="CF349" s="91">
        <v>0</v>
      </c>
      <c r="CG349" s="91">
        <v>0</v>
      </c>
      <c r="CJ349" s="93">
        <f t="shared" si="187"/>
        <v>0.125</v>
      </c>
      <c r="CL349" s="91">
        <v>0</v>
      </c>
      <c r="CM349" s="91">
        <v>0</v>
      </c>
      <c r="CN349" s="91">
        <v>0.5</v>
      </c>
      <c r="CO349" s="91">
        <v>0</v>
      </c>
      <c r="CR349" s="93">
        <f t="shared" si="188"/>
        <v>0.5</v>
      </c>
      <c r="CS349" s="91">
        <v>1</v>
      </c>
      <c r="CT349" s="91">
        <v>0</v>
      </c>
      <c r="CU349" s="91">
        <v>0</v>
      </c>
      <c r="CV349" s="91">
        <v>1.5</v>
      </c>
      <c r="CW349" s="91">
        <v>0</v>
      </c>
      <c r="CZ349" s="93">
        <f t="shared" si="189"/>
        <v>0.1</v>
      </c>
      <c r="DA349" s="91">
        <v>0</v>
      </c>
      <c r="DB349" s="91">
        <v>0</v>
      </c>
      <c r="DC349" s="91">
        <v>0.5</v>
      </c>
      <c r="DD349" s="91">
        <v>0</v>
      </c>
      <c r="DE349" s="91">
        <v>0</v>
      </c>
      <c r="DH349" s="93">
        <f t="shared" si="190"/>
        <v>0</v>
      </c>
      <c r="DI349" s="91">
        <v>0</v>
      </c>
      <c r="DJ349" s="91">
        <v>0</v>
      </c>
      <c r="DK349" s="91">
        <v>0</v>
      </c>
      <c r="DL349" s="91">
        <v>0</v>
      </c>
      <c r="DM349" s="91">
        <v>0</v>
      </c>
    </row>
    <row r="350" spans="3:117">
      <c r="C350" s="92">
        <f t="shared" si="191"/>
        <v>46006</v>
      </c>
      <c r="D350" s="93">
        <f t="shared" si="160"/>
        <v>5.75</v>
      </c>
      <c r="E350" s="93">
        <f t="shared" si="161"/>
        <v>5.75</v>
      </c>
      <c r="F350" s="93" t="str">
        <f t="shared" si="161"/>
        <v/>
      </c>
      <c r="G350" s="93" t="str">
        <f t="shared" si="161"/>
        <v/>
      </c>
      <c r="H350" s="93" t="str">
        <f t="shared" si="161"/>
        <v/>
      </c>
      <c r="I350" s="93" t="str">
        <f t="shared" si="161"/>
        <v/>
      </c>
      <c r="J350" s="93" t="str">
        <f t="shared" si="161"/>
        <v/>
      </c>
      <c r="K350" s="93" t="str">
        <f t="shared" si="161"/>
        <v/>
      </c>
      <c r="L350" s="93" t="str">
        <f t="shared" si="162"/>
        <v/>
      </c>
      <c r="M350" s="93">
        <f t="shared" si="163"/>
        <v>1</v>
      </c>
      <c r="N350" s="93" t="str">
        <f t="shared" si="164"/>
        <v/>
      </c>
      <c r="O350" s="93" t="str">
        <f t="shared" si="165"/>
        <v/>
      </c>
      <c r="P350" s="93" t="str">
        <f t="shared" si="166"/>
        <v/>
      </c>
      <c r="Q350" s="93" t="str">
        <f t="shared" si="167"/>
        <v/>
      </c>
      <c r="R350" s="93" t="str">
        <f t="shared" si="168"/>
        <v/>
      </c>
      <c r="S350" s="93">
        <f t="shared" si="169"/>
        <v>1</v>
      </c>
      <c r="T350" s="91">
        <f t="shared" si="170"/>
        <v>0</v>
      </c>
      <c r="AB350" s="93">
        <f t="shared" si="171"/>
        <v>4.0999999999999996</v>
      </c>
      <c r="AC350" s="93">
        <f t="shared" si="172"/>
        <v>2.8</v>
      </c>
      <c r="AD350" s="93">
        <f t="shared" si="173"/>
        <v>4.5</v>
      </c>
      <c r="AE350" s="93">
        <f t="shared" si="174"/>
        <v>5</v>
      </c>
      <c r="AF350" s="93">
        <f t="shared" si="175"/>
        <v>8.75</v>
      </c>
      <c r="AG350" s="93">
        <f t="shared" si="176"/>
        <v>8.1</v>
      </c>
      <c r="AH350" s="93">
        <f t="shared" si="177"/>
        <v>5.75</v>
      </c>
      <c r="AI350" s="93">
        <f t="shared" si="178"/>
        <v>3.6</v>
      </c>
      <c r="AJ350" s="93">
        <f t="shared" si="179"/>
        <v>2.5</v>
      </c>
      <c r="AK350" s="93">
        <f t="shared" si="180"/>
        <v>3.4</v>
      </c>
      <c r="AN350" s="93">
        <f t="shared" si="181"/>
        <v>4.0999999999999996</v>
      </c>
      <c r="AO350" s="91">
        <v>0</v>
      </c>
      <c r="AP350" s="91">
        <v>20.5</v>
      </c>
      <c r="AQ350" s="91">
        <v>0</v>
      </c>
      <c r="AR350" s="91">
        <v>0</v>
      </c>
      <c r="AS350" s="91">
        <v>0</v>
      </c>
      <c r="AT350" s="92"/>
      <c r="AV350" s="93">
        <f t="shared" si="182"/>
        <v>2.8</v>
      </c>
      <c r="AW350" s="91">
        <v>0</v>
      </c>
      <c r="AX350" s="91">
        <v>14</v>
      </c>
      <c r="AY350" s="91">
        <v>0</v>
      </c>
      <c r="AZ350" s="91">
        <v>0</v>
      </c>
      <c r="BA350" s="91">
        <v>0</v>
      </c>
      <c r="BB350" s="92"/>
      <c r="BD350" s="93">
        <f t="shared" si="183"/>
        <v>4.5</v>
      </c>
      <c r="BE350" s="91">
        <v>0</v>
      </c>
      <c r="BF350" s="91">
        <v>22.5</v>
      </c>
      <c r="BG350" s="91">
        <v>0</v>
      </c>
      <c r="BH350" s="91">
        <v>0</v>
      </c>
      <c r="BI350" s="91">
        <v>0</v>
      </c>
      <c r="BJ350" s="92"/>
      <c r="BL350" s="93">
        <f t="shared" si="184"/>
        <v>5</v>
      </c>
      <c r="BM350" s="91">
        <v>0</v>
      </c>
      <c r="BN350" s="91">
        <v>25</v>
      </c>
      <c r="BO350" s="91">
        <v>0</v>
      </c>
      <c r="BP350" s="91">
        <v>0</v>
      </c>
      <c r="BQ350" s="91">
        <v>0</v>
      </c>
      <c r="BR350" s="92"/>
      <c r="BT350" s="93">
        <f t="shared" si="185"/>
        <v>8.75</v>
      </c>
      <c r="BU350" s="91">
        <v>0</v>
      </c>
      <c r="BV350" s="91">
        <v>35</v>
      </c>
      <c r="BW350" s="91">
        <v>0</v>
      </c>
      <c r="BX350" s="91">
        <v>0</v>
      </c>
      <c r="BZ350" s="92"/>
      <c r="CB350" s="93">
        <f t="shared" si="186"/>
        <v>8.1</v>
      </c>
      <c r="CC350" s="91">
        <v>0</v>
      </c>
      <c r="CD350" s="91">
        <v>40.5</v>
      </c>
      <c r="CE350" s="91">
        <v>0</v>
      </c>
      <c r="CF350" s="91">
        <v>0</v>
      </c>
      <c r="CG350" s="91">
        <v>0</v>
      </c>
      <c r="CJ350" s="93">
        <f t="shared" si="187"/>
        <v>5.75</v>
      </c>
      <c r="CL350" s="91">
        <v>23</v>
      </c>
      <c r="CM350" s="91">
        <v>0</v>
      </c>
      <c r="CN350" s="91">
        <v>0</v>
      </c>
      <c r="CO350" s="91">
        <v>0</v>
      </c>
      <c r="CR350" s="93">
        <f t="shared" si="188"/>
        <v>3.6</v>
      </c>
      <c r="CS350" s="91">
        <v>0</v>
      </c>
      <c r="CT350" s="91">
        <v>18</v>
      </c>
      <c r="CU350" s="91">
        <v>0</v>
      </c>
      <c r="CV350" s="91">
        <v>0</v>
      </c>
      <c r="CW350" s="91">
        <v>0</v>
      </c>
      <c r="CZ350" s="93">
        <f t="shared" si="189"/>
        <v>2.5</v>
      </c>
      <c r="DA350" s="91">
        <v>0</v>
      </c>
      <c r="DB350" s="91">
        <v>12.5</v>
      </c>
      <c r="DC350" s="91">
        <v>0</v>
      </c>
      <c r="DD350" s="91">
        <v>0</v>
      </c>
      <c r="DE350" s="91">
        <v>0</v>
      </c>
      <c r="DH350" s="93">
        <f t="shared" si="190"/>
        <v>3.4</v>
      </c>
      <c r="DI350" s="91">
        <v>0</v>
      </c>
      <c r="DJ350" s="91">
        <v>17</v>
      </c>
      <c r="DK350" s="91">
        <v>0</v>
      </c>
      <c r="DL350" s="91">
        <v>0</v>
      </c>
      <c r="DM350" s="91">
        <v>0</v>
      </c>
    </row>
    <row r="351" spans="3:117">
      <c r="C351" s="92">
        <f t="shared" si="191"/>
        <v>46007</v>
      </c>
      <c r="D351" s="93">
        <f t="shared" si="160"/>
        <v>0.875</v>
      </c>
      <c r="E351" s="93">
        <f t="shared" si="161"/>
        <v>0.875</v>
      </c>
      <c r="F351" s="93" t="str">
        <f t="shared" si="161"/>
        <v/>
      </c>
      <c r="G351" s="93" t="str">
        <f t="shared" si="161"/>
        <v/>
      </c>
      <c r="H351" s="93" t="str">
        <f t="shared" si="161"/>
        <v/>
      </c>
      <c r="I351" s="93" t="str">
        <f t="shared" si="161"/>
        <v/>
      </c>
      <c r="J351" s="93" t="str">
        <f t="shared" si="161"/>
        <v/>
      </c>
      <c r="K351" s="93" t="str">
        <f t="shared" si="161"/>
        <v/>
      </c>
      <c r="L351" s="93" t="str">
        <f t="shared" si="162"/>
        <v/>
      </c>
      <c r="M351" s="93">
        <f t="shared" si="163"/>
        <v>1</v>
      </c>
      <c r="N351" s="93" t="str">
        <f t="shared" si="164"/>
        <v/>
      </c>
      <c r="O351" s="93" t="str">
        <f t="shared" si="165"/>
        <v/>
      </c>
      <c r="P351" s="93" t="str">
        <f t="shared" si="166"/>
        <v/>
      </c>
      <c r="Q351" s="93" t="str">
        <f t="shared" si="167"/>
        <v/>
      </c>
      <c r="R351" s="93" t="str">
        <f t="shared" si="168"/>
        <v/>
      </c>
      <c r="S351" s="93">
        <f t="shared" si="169"/>
        <v>1</v>
      </c>
      <c r="T351" s="91">
        <f t="shared" si="170"/>
        <v>0</v>
      </c>
      <c r="AB351" s="93">
        <f t="shared" si="171"/>
        <v>0</v>
      </c>
      <c r="AC351" s="93">
        <f t="shared" si="172"/>
        <v>0</v>
      </c>
      <c r="AD351" s="93">
        <f t="shared" si="173"/>
        <v>0.1</v>
      </c>
      <c r="AE351" s="93">
        <f t="shared" si="174"/>
        <v>0</v>
      </c>
      <c r="AF351" s="93">
        <f t="shared" si="175"/>
        <v>3.625</v>
      </c>
      <c r="AG351" s="93">
        <f t="shared" si="176"/>
        <v>2.2999999999999998</v>
      </c>
      <c r="AH351" s="93">
        <f t="shared" si="177"/>
        <v>0.875</v>
      </c>
      <c r="AI351" s="93">
        <f t="shared" si="178"/>
        <v>0.8</v>
      </c>
      <c r="AJ351" s="93">
        <f t="shared" si="179"/>
        <v>0.5</v>
      </c>
      <c r="AK351" s="93">
        <f t="shared" si="180"/>
        <v>1.4</v>
      </c>
      <c r="AN351" s="93">
        <f t="shared" si="181"/>
        <v>0</v>
      </c>
      <c r="AO351" s="91">
        <v>0</v>
      </c>
      <c r="AP351" s="91">
        <v>0</v>
      </c>
      <c r="AQ351" s="91">
        <v>0</v>
      </c>
      <c r="AR351" s="91">
        <v>0</v>
      </c>
      <c r="AS351" s="91">
        <v>0</v>
      </c>
      <c r="AT351" s="92"/>
      <c r="AV351" s="93">
        <f t="shared" si="182"/>
        <v>0</v>
      </c>
      <c r="AW351" s="91">
        <v>0</v>
      </c>
      <c r="AX351" s="91">
        <v>0</v>
      </c>
      <c r="AY351" s="91">
        <v>0</v>
      </c>
      <c r="AZ351" s="91">
        <v>0</v>
      </c>
      <c r="BA351" s="91">
        <v>0</v>
      </c>
      <c r="BB351" s="92"/>
      <c r="BD351" s="93">
        <f t="shared" si="183"/>
        <v>0.1</v>
      </c>
      <c r="BE351" s="91">
        <v>0</v>
      </c>
      <c r="BF351" s="91">
        <v>0.5</v>
      </c>
      <c r="BG351" s="91">
        <v>0</v>
      </c>
      <c r="BH351" s="91">
        <v>0</v>
      </c>
      <c r="BI351" s="91">
        <v>0</v>
      </c>
      <c r="BJ351" s="92"/>
      <c r="BL351" s="93">
        <f t="shared" si="184"/>
        <v>0</v>
      </c>
      <c r="BM351" s="91">
        <v>0</v>
      </c>
      <c r="BN351" s="91">
        <v>0</v>
      </c>
      <c r="BO351" s="91">
        <v>0</v>
      </c>
      <c r="BP351" s="91">
        <v>0</v>
      </c>
      <c r="BQ351" s="91">
        <v>0</v>
      </c>
      <c r="BR351" s="92"/>
      <c r="BT351" s="93">
        <f t="shared" si="185"/>
        <v>3.625</v>
      </c>
      <c r="BU351" s="91">
        <v>0</v>
      </c>
      <c r="BV351" s="91">
        <v>14.5</v>
      </c>
      <c r="BW351" s="91">
        <v>0</v>
      </c>
      <c r="BX351" s="91">
        <v>0</v>
      </c>
      <c r="BZ351" s="92"/>
      <c r="CB351" s="93">
        <f t="shared" si="186"/>
        <v>2.2999999999999998</v>
      </c>
      <c r="CC351" s="91">
        <v>0</v>
      </c>
      <c r="CD351" s="91">
        <v>11.5</v>
      </c>
      <c r="CE351" s="91">
        <v>0</v>
      </c>
      <c r="CF351" s="91">
        <v>0</v>
      </c>
      <c r="CG351" s="91">
        <v>0</v>
      </c>
      <c r="CJ351" s="93">
        <f t="shared" si="187"/>
        <v>0.875</v>
      </c>
      <c r="CL351" s="91">
        <v>3.5</v>
      </c>
      <c r="CM351" s="91">
        <v>0</v>
      </c>
      <c r="CN351" s="91">
        <v>0</v>
      </c>
      <c r="CO351" s="91">
        <v>0</v>
      </c>
      <c r="CR351" s="93">
        <f t="shared" si="188"/>
        <v>0.8</v>
      </c>
      <c r="CS351" s="91">
        <v>0</v>
      </c>
      <c r="CT351" s="91">
        <v>4</v>
      </c>
      <c r="CU351" s="91">
        <v>0</v>
      </c>
      <c r="CV351" s="91">
        <v>0</v>
      </c>
      <c r="CW351" s="91">
        <v>0</v>
      </c>
      <c r="CZ351" s="93">
        <f t="shared" si="189"/>
        <v>0.5</v>
      </c>
      <c r="DA351" s="91">
        <v>0</v>
      </c>
      <c r="DB351" s="91">
        <v>2.5</v>
      </c>
      <c r="DC351" s="91">
        <v>0</v>
      </c>
      <c r="DD351" s="91">
        <v>0</v>
      </c>
      <c r="DE351" s="91">
        <v>0</v>
      </c>
      <c r="DH351" s="93">
        <f t="shared" si="190"/>
        <v>1.4</v>
      </c>
      <c r="DI351" s="91">
        <v>0</v>
      </c>
      <c r="DJ351" s="91">
        <v>6</v>
      </c>
      <c r="DK351" s="91">
        <v>0</v>
      </c>
      <c r="DL351" s="91">
        <v>1</v>
      </c>
      <c r="DM351" s="91">
        <v>0</v>
      </c>
    </row>
    <row r="352" spans="3:117">
      <c r="C352" s="92">
        <f t="shared" si="191"/>
        <v>46008</v>
      </c>
      <c r="D352" s="93">
        <f t="shared" si="160"/>
        <v>9</v>
      </c>
      <c r="E352" s="93">
        <f t="shared" si="161"/>
        <v>9</v>
      </c>
      <c r="F352" s="93" t="str">
        <f t="shared" si="161"/>
        <v/>
      </c>
      <c r="G352" s="93" t="str">
        <f t="shared" si="161"/>
        <v/>
      </c>
      <c r="H352" s="93" t="str">
        <f t="shared" si="161"/>
        <v/>
      </c>
      <c r="I352" s="93" t="str">
        <f t="shared" si="161"/>
        <v/>
      </c>
      <c r="J352" s="93" t="str">
        <f t="shared" si="161"/>
        <v/>
      </c>
      <c r="K352" s="93" t="str">
        <f t="shared" si="161"/>
        <v/>
      </c>
      <c r="L352" s="93" t="str">
        <f t="shared" si="162"/>
        <v/>
      </c>
      <c r="M352" s="93">
        <f t="shared" si="163"/>
        <v>1</v>
      </c>
      <c r="N352" s="93" t="str">
        <f t="shared" si="164"/>
        <v/>
      </c>
      <c r="O352" s="93" t="str">
        <f t="shared" si="165"/>
        <v/>
      </c>
      <c r="P352" s="93" t="str">
        <f t="shared" si="166"/>
        <v/>
      </c>
      <c r="Q352" s="93" t="str">
        <f t="shared" si="167"/>
        <v/>
      </c>
      <c r="R352" s="93" t="str">
        <f t="shared" si="168"/>
        <v/>
      </c>
      <c r="S352" s="93">
        <f t="shared" si="169"/>
        <v>1</v>
      </c>
      <c r="T352" s="91">
        <f t="shared" si="170"/>
        <v>0</v>
      </c>
      <c r="AB352" s="93">
        <f t="shared" si="171"/>
        <v>7.8</v>
      </c>
      <c r="AC352" s="93">
        <f t="shared" si="172"/>
        <v>5.6</v>
      </c>
      <c r="AD352" s="93">
        <f t="shared" si="173"/>
        <v>7</v>
      </c>
      <c r="AE352" s="93">
        <f t="shared" si="174"/>
        <v>7</v>
      </c>
      <c r="AF352" s="93">
        <f t="shared" si="175"/>
        <v>7.875</v>
      </c>
      <c r="AG352" s="93">
        <f t="shared" si="176"/>
        <v>6.7</v>
      </c>
      <c r="AH352" s="93">
        <f t="shared" si="177"/>
        <v>9</v>
      </c>
      <c r="AI352" s="93">
        <f t="shared" si="178"/>
        <v>10.9</v>
      </c>
      <c r="AJ352" s="93">
        <f t="shared" si="179"/>
        <v>6.3</v>
      </c>
      <c r="AK352" s="93">
        <f t="shared" si="180"/>
        <v>4.9000000000000004</v>
      </c>
      <c r="AN352" s="93">
        <f t="shared" si="181"/>
        <v>7.8</v>
      </c>
      <c r="AO352" s="91">
        <v>0</v>
      </c>
      <c r="AP352" s="91">
        <v>0</v>
      </c>
      <c r="AQ352" s="91">
        <v>8</v>
      </c>
      <c r="AR352" s="91">
        <v>31</v>
      </c>
      <c r="AS352" s="91">
        <v>0</v>
      </c>
      <c r="AT352" s="92"/>
      <c r="AV352" s="93">
        <f t="shared" si="182"/>
        <v>5.6</v>
      </c>
      <c r="AW352" s="91">
        <v>0</v>
      </c>
      <c r="AX352" s="91">
        <v>0</v>
      </c>
      <c r="AY352" s="91">
        <v>4.5</v>
      </c>
      <c r="AZ352" s="91">
        <v>23.5</v>
      </c>
      <c r="BA352" s="91">
        <v>0</v>
      </c>
      <c r="BB352" s="92"/>
      <c r="BD352" s="93">
        <f t="shared" si="183"/>
        <v>7</v>
      </c>
      <c r="BE352" s="91">
        <v>0</v>
      </c>
      <c r="BF352" s="91">
        <v>0</v>
      </c>
      <c r="BG352" s="91">
        <v>5</v>
      </c>
      <c r="BH352" s="91">
        <v>30</v>
      </c>
      <c r="BI352" s="91">
        <v>0</v>
      </c>
      <c r="BJ352" s="92"/>
      <c r="BL352" s="93">
        <f t="shared" si="184"/>
        <v>7</v>
      </c>
      <c r="BM352" s="91">
        <v>0</v>
      </c>
      <c r="BN352" s="91">
        <v>0</v>
      </c>
      <c r="BO352" s="91">
        <v>1.5</v>
      </c>
      <c r="BP352" s="91">
        <v>33.5</v>
      </c>
      <c r="BQ352" s="91">
        <v>0</v>
      </c>
      <c r="BR352" s="92"/>
      <c r="BT352" s="93">
        <f t="shared" si="185"/>
        <v>7.875</v>
      </c>
      <c r="BU352" s="91">
        <v>0</v>
      </c>
      <c r="BV352" s="91">
        <v>0</v>
      </c>
      <c r="BW352" s="91">
        <v>1</v>
      </c>
      <c r="BX352" s="91">
        <v>30.5</v>
      </c>
      <c r="BZ352" s="92"/>
      <c r="CB352" s="93">
        <f t="shared" si="186"/>
        <v>6.7</v>
      </c>
      <c r="CC352" s="91">
        <v>0</v>
      </c>
      <c r="CD352" s="91">
        <v>0</v>
      </c>
      <c r="CE352" s="91">
        <v>1</v>
      </c>
      <c r="CF352" s="91">
        <v>32.5</v>
      </c>
      <c r="CG352" s="91">
        <v>0</v>
      </c>
      <c r="CJ352" s="93">
        <f t="shared" si="187"/>
        <v>9</v>
      </c>
      <c r="CL352" s="91">
        <v>0.5</v>
      </c>
      <c r="CM352" s="91">
        <v>3.5</v>
      </c>
      <c r="CN352" s="91">
        <v>32</v>
      </c>
      <c r="CO352" s="91">
        <v>0</v>
      </c>
      <c r="CR352" s="93">
        <f t="shared" si="188"/>
        <v>10.9</v>
      </c>
      <c r="CS352" s="91">
        <v>0</v>
      </c>
      <c r="CT352" s="91">
        <v>0</v>
      </c>
      <c r="CU352" s="91">
        <v>6</v>
      </c>
      <c r="CV352" s="91">
        <v>48.5</v>
      </c>
      <c r="CW352" s="91">
        <v>0</v>
      </c>
      <c r="CZ352" s="93">
        <f t="shared" si="189"/>
        <v>6.3</v>
      </c>
      <c r="DA352" s="91">
        <v>0</v>
      </c>
      <c r="DB352" s="91">
        <v>0</v>
      </c>
      <c r="DC352" s="91">
        <v>4</v>
      </c>
      <c r="DD352" s="91">
        <v>27.5</v>
      </c>
      <c r="DE352" s="91">
        <v>0</v>
      </c>
      <c r="DH352" s="93">
        <f t="shared" si="190"/>
        <v>4.9000000000000004</v>
      </c>
      <c r="DI352" s="91">
        <v>0</v>
      </c>
      <c r="DJ352" s="91">
        <v>0</v>
      </c>
      <c r="DK352" s="91">
        <v>2</v>
      </c>
      <c r="DL352" s="91">
        <v>22.5</v>
      </c>
      <c r="DM352" s="91">
        <v>0</v>
      </c>
    </row>
    <row r="353" spans="3:117">
      <c r="C353" s="92">
        <f t="shared" si="191"/>
        <v>46009</v>
      </c>
      <c r="D353" s="93">
        <f t="shared" si="160"/>
        <v>0</v>
      </c>
      <c r="E353" s="93" t="str">
        <f t="shared" si="161"/>
        <v/>
      </c>
      <c r="F353" s="93" t="str">
        <f t="shared" si="161"/>
        <v/>
      </c>
      <c r="G353" s="93" t="str">
        <f t="shared" si="161"/>
        <v/>
      </c>
      <c r="H353" s="93" t="str">
        <f t="shared" si="161"/>
        <v/>
      </c>
      <c r="I353" s="93" t="str">
        <f t="shared" si="161"/>
        <v/>
      </c>
      <c r="J353" s="93" t="str">
        <f t="shared" si="161"/>
        <v/>
      </c>
      <c r="K353" s="93" t="str">
        <f t="shared" si="161"/>
        <v/>
      </c>
      <c r="L353" s="93">
        <f t="shared" si="162"/>
        <v>0</v>
      </c>
      <c r="M353" s="93" t="str">
        <f t="shared" si="163"/>
        <v/>
      </c>
      <c r="N353" s="93" t="str">
        <f t="shared" si="164"/>
        <v/>
      </c>
      <c r="O353" s="93" t="str">
        <f t="shared" si="165"/>
        <v/>
      </c>
      <c r="P353" s="93" t="str">
        <f t="shared" si="166"/>
        <v/>
      </c>
      <c r="Q353" s="93" t="str">
        <f t="shared" si="167"/>
        <v/>
      </c>
      <c r="R353" s="93" t="str">
        <f t="shared" si="168"/>
        <v/>
      </c>
      <c r="S353" s="93">
        <f t="shared" si="169"/>
        <v>0</v>
      </c>
      <c r="T353" s="91">
        <f t="shared" si="170"/>
        <v>0</v>
      </c>
      <c r="AB353" s="93">
        <f t="shared" si="171"/>
        <v>0.1</v>
      </c>
      <c r="AC353" s="93">
        <f t="shared" si="172"/>
        <v>0</v>
      </c>
      <c r="AD353" s="93">
        <f t="shared" si="173"/>
        <v>0</v>
      </c>
      <c r="AE353" s="93">
        <f t="shared" si="174"/>
        <v>0</v>
      </c>
      <c r="AF353" s="93">
        <f t="shared" si="175"/>
        <v>0</v>
      </c>
      <c r="AG353" s="93">
        <f t="shared" si="176"/>
        <v>0</v>
      </c>
      <c r="AH353" s="93">
        <f t="shared" si="177"/>
        <v>0</v>
      </c>
      <c r="AI353" s="93">
        <f t="shared" si="178"/>
        <v>0</v>
      </c>
      <c r="AJ353" s="93">
        <f t="shared" si="179"/>
        <v>0.1</v>
      </c>
      <c r="AK353" s="93">
        <f t="shared" si="180"/>
        <v>0.1</v>
      </c>
      <c r="AN353" s="93">
        <f t="shared" si="181"/>
        <v>0.1</v>
      </c>
      <c r="AO353" s="91">
        <v>0</v>
      </c>
      <c r="AP353" s="91">
        <v>0</v>
      </c>
      <c r="AQ353" s="91">
        <v>0.5</v>
      </c>
      <c r="AR353" s="91">
        <v>0</v>
      </c>
      <c r="AS353" s="91">
        <v>0</v>
      </c>
      <c r="AT353" s="92"/>
      <c r="AV353" s="93">
        <f t="shared" si="182"/>
        <v>0</v>
      </c>
      <c r="AW353" s="91">
        <v>0</v>
      </c>
      <c r="AX353" s="91">
        <v>0</v>
      </c>
      <c r="AY353" s="91">
        <v>0</v>
      </c>
      <c r="AZ353" s="91">
        <v>0</v>
      </c>
      <c r="BA353" s="91">
        <v>0</v>
      </c>
      <c r="BB353" s="92"/>
      <c r="BD353" s="93">
        <f t="shared" si="183"/>
        <v>0</v>
      </c>
      <c r="BE353" s="91">
        <v>0</v>
      </c>
      <c r="BF353" s="91">
        <v>0</v>
      </c>
      <c r="BG353" s="91">
        <v>0</v>
      </c>
      <c r="BH353" s="91">
        <v>0</v>
      </c>
      <c r="BI353" s="91">
        <v>0</v>
      </c>
      <c r="BJ353" s="92"/>
      <c r="BL353" s="93">
        <f t="shared" si="184"/>
        <v>0</v>
      </c>
      <c r="BM353" s="91">
        <v>0</v>
      </c>
      <c r="BN353" s="91">
        <v>0</v>
      </c>
      <c r="BO353" s="91">
        <v>0</v>
      </c>
      <c r="BP353" s="91">
        <v>0</v>
      </c>
      <c r="BQ353" s="91">
        <v>0</v>
      </c>
      <c r="BR353" s="92"/>
      <c r="BT353" s="93">
        <f t="shared" si="185"/>
        <v>0</v>
      </c>
      <c r="BU353" s="91">
        <v>0</v>
      </c>
      <c r="BV353" s="91">
        <v>0</v>
      </c>
      <c r="BW353" s="91">
        <v>0</v>
      </c>
      <c r="BX353" s="91">
        <v>0</v>
      </c>
      <c r="BZ353" s="92"/>
      <c r="CB353" s="93">
        <f t="shared" si="186"/>
        <v>0</v>
      </c>
      <c r="CC353" s="91">
        <v>0</v>
      </c>
      <c r="CD353" s="91">
        <v>0</v>
      </c>
      <c r="CE353" s="91">
        <v>0</v>
      </c>
      <c r="CF353" s="91">
        <v>0</v>
      </c>
      <c r="CG353" s="91">
        <v>0</v>
      </c>
      <c r="CJ353" s="93">
        <f t="shared" si="187"/>
        <v>0</v>
      </c>
      <c r="CL353" s="91">
        <v>0</v>
      </c>
      <c r="CM353" s="91">
        <v>0</v>
      </c>
      <c r="CN353" s="91">
        <v>0</v>
      </c>
      <c r="CO353" s="91">
        <v>0</v>
      </c>
      <c r="CR353" s="93">
        <f t="shared" si="188"/>
        <v>0</v>
      </c>
      <c r="CS353" s="91">
        <v>0</v>
      </c>
      <c r="CT353" s="91">
        <v>0</v>
      </c>
      <c r="CU353" s="91">
        <v>0</v>
      </c>
      <c r="CV353" s="91">
        <v>0</v>
      </c>
      <c r="CW353" s="91">
        <v>0</v>
      </c>
      <c r="CZ353" s="93">
        <f t="shared" si="189"/>
        <v>0.1</v>
      </c>
      <c r="DA353" s="91">
        <v>0</v>
      </c>
      <c r="DB353" s="91">
        <v>0</v>
      </c>
      <c r="DC353" s="91">
        <v>0.5</v>
      </c>
      <c r="DD353" s="91">
        <v>0</v>
      </c>
      <c r="DE353" s="91">
        <v>0</v>
      </c>
      <c r="DH353" s="93">
        <f t="shared" si="190"/>
        <v>0.1</v>
      </c>
      <c r="DI353" s="91">
        <v>0</v>
      </c>
      <c r="DJ353" s="91">
        <v>0</v>
      </c>
      <c r="DK353" s="91">
        <v>0.5</v>
      </c>
      <c r="DL353" s="91">
        <v>0</v>
      </c>
      <c r="DM353" s="91">
        <v>0</v>
      </c>
    </row>
    <row r="354" spans="3:117">
      <c r="C354" s="92">
        <f t="shared" si="191"/>
        <v>46010</v>
      </c>
      <c r="D354" s="93">
        <f t="shared" si="160"/>
        <v>0</v>
      </c>
      <c r="E354" s="93" t="str">
        <f t="shared" si="161"/>
        <v/>
      </c>
      <c r="F354" s="93" t="str">
        <f t="shared" si="161"/>
        <v/>
      </c>
      <c r="G354" s="93" t="str">
        <f t="shared" si="161"/>
        <v/>
      </c>
      <c r="H354" s="93" t="str">
        <f t="shared" si="161"/>
        <v/>
      </c>
      <c r="I354" s="93" t="str">
        <f t="shared" si="161"/>
        <v/>
      </c>
      <c r="J354" s="93" t="str">
        <f t="shared" si="161"/>
        <v/>
      </c>
      <c r="K354" s="93" t="str">
        <f t="shared" si="161"/>
        <v/>
      </c>
      <c r="L354" s="93">
        <f t="shared" si="162"/>
        <v>0</v>
      </c>
      <c r="M354" s="93" t="str">
        <f t="shared" si="163"/>
        <v/>
      </c>
      <c r="N354" s="93" t="str">
        <f t="shared" si="164"/>
        <v/>
      </c>
      <c r="O354" s="93" t="str">
        <f t="shared" si="165"/>
        <v/>
      </c>
      <c r="P354" s="93" t="str">
        <f t="shared" si="166"/>
        <v/>
      </c>
      <c r="Q354" s="93" t="str">
        <f t="shared" si="167"/>
        <v/>
      </c>
      <c r="R354" s="93" t="str">
        <f t="shared" si="168"/>
        <v/>
      </c>
      <c r="S354" s="93">
        <f t="shared" si="169"/>
        <v>0</v>
      </c>
      <c r="T354" s="91">
        <f t="shared" si="170"/>
        <v>0</v>
      </c>
      <c r="AB354" s="93">
        <f t="shared" si="171"/>
        <v>0</v>
      </c>
      <c r="AC354" s="93">
        <f t="shared" si="172"/>
        <v>0</v>
      </c>
      <c r="AD354" s="93">
        <f t="shared" si="173"/>
        <v>0</v>
      </c>
      <c r="AE354" s="93">
        <f t="shared" si="174"/>
        <v>0</v>
      </c>
      <c r="AF354" s="93">
        <f t="shared" si="175"/>
        <v>0</v>
      </c>
      <c r="AG354" s="93">
        <f t="shared" si="176"/>
        <v>0</v>
      </c>
      <c r="AH354" s="93">
        <f t="shared" si="177"/>
        <v>0</v>
      </c>
      <c r="AI354" s="93">
        <f t="shared" si="178"/>
        <v>0.1</v>
      </c>
      <c r="AJ354" s="93">
        <f t="shared" si="179"/>
        <v>0.1</v>
      </c>
      <c r="AK354" s="93">
        <f t="shared" si="180"/>
        <v>0</v>
      </c>
      <c r="AN354" s="93">
        <f t="shared" si="181"/>
        <v>0</v>
      </c>
      <c r="AO354" s="91">
        <v>0</v>
      </c>
      <c r="AP354" s="91">
        <v>0</v>
      </c>
      <c r="AQ354" s="91">
        <v>0</v>
      </c>
      <c r="AR354" s="91">
        <v>0</v>
      </c>
      <c r="AS354" s="91">
        <v>0</v>
      </c>
      <c r="AT354" s="92"/>
      <c r="AV354" s="93">
        <f t="shared" si="182"/>
        <v>0</v>
      </c>
      <c r="AW354" s="91">
        <v>0</v>
      </c>
      <c r="AX354" s="91">
        <v>0</v>
      </c>
      <c r="AY354" s="91">
        <v>0</v>
      </c>
      <c r="AZ354" s="91">
        <v>0</v>
      </c>
      <c r="BA354" s="91">
        <v>0</v>
      </c>
      <c r="BB354" s="92"/>
      <c r="BD354" s="93">
        <f t="shared" si="183"/>
        <v>0</v>
      </c>
      <c r="BE354" s="91">
        <v>0</v>
      </c>
      <c r="BF354" s="91">
        <v>0</v>
      </c>
      <c r="BG354" s="91">
        <v>0</v>
      </c>
      <c r="BH354" s="91">
        <v>0</v>
      </c>
      <c r="BI354" s="91">
        <v>0</v>
      </c>
      <c r="BJ354" s="92"/>
      <c r="BL354" s="93">
        <f t="shared" si="184"/>
        <v>0</v>
      </c>
      <c r="BM354" s="91">
        <v>0</v>
      </c>
      <c r="BN354" s="91">
        <v>0</v>
      </c>
      <c r="BO354" s="91">
        <v>0</v>
      </c>
      <c r="BP354" s="91">
        <v>0</v>
      </c>
      <c r="BQ354" s="91">
        <v>0</v>
      </c>
      <c r="BR354" s="92"/>
      <c r="BT354" s="93">
        <f t="shared" si="185"/>
        <v>0</v>
      </c>
      <c r="BU354" s="91">
        <v>0</v>
      </c>
      <c r="BV354" s="91">
        <v>0</v>
      </c>
      <c r="BW354" s="91">
        <v>0</v>
      </c>
      <c r="BX354" s="91">
        <v>0</v>
      </c>
      <c r="BZ354" s="92"/>
      <c r="CB354" s="93">
        <f t="shared" si="186"/>
        <v>0</v>
      </c>
      <c r="CC354" s="91">
        <v>0</v>
      </c>
      <c r="CD354" s="91">
        <v>0</v>
      </c>
      <c r="CE354" s="91">
        <v>0</v>
      </c>
      <c r="CF354" s="91">
        <v>0</v>
      </c>
      <c r="CG354" s="91">
        <v>0</v>
      </c>
      <c r="CJ354" s="93">
        <f t="shared" si="187"/>
        <v>0</v>
      </c>
      <c r="CL354" s="91">
        <v>0</v>
      </c>
      <c r="CM354" s="91">
        <v>0</v>
      </c>
      <c r="CN354" s="91">
        <v>0</v>
      </c>
      <c r="CO354" s="91">
        <v>0</v>
      </c>
      <c r="CR354" s="93">
        <f t="shared" si="188"/>
        <v>0.1</v>
      </c>
      <c r="CS354" s="91">
        <v>0</v>
      </c>
      <c r="CT354" s="91">
        <v>0.5</v>
      </c>
      <c r="CU354" s="91">
        <v>0</v>
      </c>
      <c r="CV354" s="91">
        <v>0</v>
      </c>
      <c r="CW354" s="91">
        <v>0</v>
      </c>
      <c r="CZ354" s="93">
        <f t="shared" si="189"/>
        <v>0.1</v>
      </c>
      <c r="DA354" s="91">
        <v>0</v>
      </c>
      <c r="DB354" s="91">
        <v>0.5</v>
      </c>
      <c r="DC354" s="91">
        <v>0</v>
      </c>
      <c r="DD354" s="91">
        <v>0</v>
      </c>
      <c r="DE354" s="91">
        <v>0</v>
      </c>
      <c r="DH354" s="93">
        <f t="shared" si="190"/>
        <v>0</v>
      </c>
      <c r="DI354" s="91">
        <v>0</v>
      </c>
      <c r="DJ354" s="91">
        <v>0</v>
      </c>
      <c r="DK354" s="91">
        <v>0</v>
      </c>
      <c r="DL354" s="91">
        <v>0</v>
      </c>
      <c r="DM354" s="91">
        <v>0</v>
      </c>
    </row>
    <row r="355" spans="3:117">
      <c r="C355" s="92">
        <f t="shared" si="191"/>
        <v>46011</v>
      </c>
      <c r="D355" s="93">
        <f t="shared" si="160"/>
        <v>0</v>
      </c>
      <c r="E355" s="93" t="str">
        <f t="shared" si="161"/>
        <v/>
      </c>
      <c r="F355" s="93" t="str">
        <f t="shared" si="161"/>
        <v/>
      </c>
      <c r="G355" s="93" t="str">
        <f t="shared" si="161"/>
        <v/>
      </c>
      <c r="H355" s="93" t="str">
        <f t="shared" si="161"/>
        <v/>
      </c>
      <c r="I355" s="93" t="str">
        <f t="shared" si="161"/>
        <v/>
      </c>
      <c r="J355" s="93" t="str">
        <f t="shared" si="161"/>
        <v/>
      </c>
      <c r="K355" s="93" t="str">
        <f t="shared" si="161"/>
        <v/>
      </c>
      <c r="L355" s="93">
        <f t="shared" si="162"/>
        <v>0</v>
      </c>
      <c r="M355" s="93" t="str">
        <f t="shared" si="163"/>
        <v/>
      </c>
      <c r="N355" s="93" t="str">
        <f t="shared" si="164"/>
        <v/>
      </c>
      <c r="O355" s="93" t="str">
        <f t="shared" si="165"/>
        <v/>
      </c>
      <c r="P355" s="93" t="str">
        <f t="shared" si="166"/>
        <v/>
      </c>
      <c r="Q355" s="93" t="str">
        <f t="shared" si="167"/>
        <v/>
      </c>
      <c r="R355" s="93" t="str">
        <f t="shared" si="168"/>
        <v/>
      </c>
      <c r="S355" s="93">
        <f t="shared" si="169"/>
        <v>0</v>
      </c>
      <c r="T355" s="91">
        <f t="shared" si="170"/>
        <v>0</v>
      </c>
      <c r="AB355" s="93">
        <f t="shared" si="171"/>
        <v>0</v>
      </c>
      <c r="AC355" s="93">
        <f t="shared" si="172"/>
        <v>0</v>
      </c>
      <c r="AD355" s="93">
        <f t="shared" si="173"/>
        <v>0</v>
      </c>
      <c r="AE355" s="93">
        <f t="shared" si="174"/>
        <v>0</v>
      </c>
      <c r="AF355" s="93">
        <f t="shared" si="175"/>
        <v>0</v>
      </c>
      <c r="AG355" s="93">
        <f t="shared" si="176"/>
        <v>0</v>
      </c>
      <c r="AH355" s="93">
        <f t="shared" si="177"/>
        <v>0</v>
      </c>
      <c r="AI355" s="93">
        <f t="shared" si="178"/>
        <v>0.1</v>
      </c>
      <c r="AJ355" s="93">
        <f t="shared" si="179"/>
        <v>0</v>
      </c>
      <c r="AK355" s="93">
        <f t="shared" si="180"/>
        <v>0</v>
      </c>
      <c r="AN355" s="93">
        <f t="shared" si="181"/>
        <v>0</v>
      </c>
      <c r="AO355" s="91">
        <v>0</v>
      </c>
      <c r="AP355" s="91">
        <v>0</v>
      </c>
      <c r="AQ355" s="91">
        <v>0</v>
      </c>
      <c r="AR355" s="91">
        <v>0</v>
      </c>
      <c r="AS355" s="91">
        <v>0</v>
      </c>
      <c r="AT355" s="92"/>
      <c r="AV355" s="93">
        <f t="shared" si="182"/>
        <v>0</v>
      </c>
      <c r="AW355" s="91">
        <v>0</v>
      </c>
      <c r="AX355" s="91">
        <v>0</v>
      </c>
      <c r="AY355" s="91">
        <v>0</v>
      </c>
      <c r="AZ355" s="91">
        <v>0</v>
      </c>
      <c r="BA355" s="91">
        <v>0</v>
      </c>
      <c r="BB355" s="92"/>
      <c r="BD355" s="93">
        <f t="shared" si="183"/>
        <v>0</v>
      </c>
      <c r="BE355" s="91">
        <v>0</v>
      </c>
      <c r="BF355" s="91">
        <v>0</v>
      </c>
      <c r="BG355" s="91">
        <v>0</v>
      </c>
      <c r="BH355" s="91">
        <v>0</v>
      </c>
      <c r="BI355" s="91">
        <v>0</v>
      </c>
      <c r="BJ355" s="92"/>
      <c r="BL355" s="93">
        <f t="shared" si="184"/>
        <v>0</v>
      </c>
      <c r="BM355" s="91">
        <v>0</v>
      </c>
      <c r="BN355" s="91">
        <v>0</v>
      </c>
      <c r="BO355" s="91">
        <v>0</v>
      </c>
      <c r="BP355" s="91">
        <v>0</v>
      </c>
      <c r="BQ355" s="91">
        <v>0</v>
      </c>
      <c r="BR355" s="92"/>
      <c r="BT355" s="93">
        <f t="shared" si="185"/>
        <v>0</v>
      </c>
      <c r="BU355" s="91">
        <v>0</v>
      </c>
      <c r="BV355" s="91">
        <v>0</v>
      </c>
      <c r="BW355" s="91">
        <v>0</v>
      </c>
      <c r="BX355" s="91">
        <v>0</v>
      </c>
      <c r="BZ355" s="92"/>
      <c r="CB355" s="93">
        <f t="shared" si="186"/>
        <v>0</v>
      </c>
      <c r="CC355" s="91">
        <v>0</v>
      </c>
      <c r="CD355" s="91">
        <v>0</v>
      </c>
      <c r="CE355" s="91">
        <v>0</v>
      </c>
      <c r="CF355" s="91">
        <v>0</v>
      </c>
      <c r="CG355" s="91">
        <v>0</v>
      </c>
      <c r="CJ355" s="93">
        <f t="shared" si="187"/>
        <v>0</v>
      </c>
      <c r="CL355" s="91">
        <v>0</v>
      </c>
      <c r="CM355" s="91">
        <v>0</v>
      </c>
      <c r="CN355" s="91">
        <v>0</v>
      </c>
      <c r="CO355" s="91">
        <v>0</v>
      </c>
      <c r="CR355" s="93">
        <f t="shared" si="188"/>
        <v>0.1</v>
      </c>
      <c r="CS355" s="91">
        <v>0</v>
      </c>
      <c r="CT355" s="91">
        <v>0.5</v>
      </c>
      <c r="CU355" s="91">
        <v>0</v>
      </c>
      <c r="CV355" s="91">
        <v>0</v>
      </c>
      <c r="CW355" s="91">
        <v>0</v>
      </c>
      <c r="CZ355" s="93">
        <f t="shared" si="189"/>
        <v>0</v>
      </c>
      <c r="DA355" s="91">
        <v>0</v>
      </c>
      <c r="DB355" s="91">
        <v>0</v>
      </c>
      <c r="DC355" s="91">
        <v>0</v>
      </c>
      <c r="DD355" s="91">
        <v>0</v>
      </c>
      <c r="DE355" s="91">
        <v>0</v>
      </c>
      <c r="DH355" s="93">
        <f t="shared" si="190"/>
        <v>0</v>
      </c>
      <c r="DI355" s="91">
        <v>0</v>
      </c>
      <c r="DJ355" s="91">
        <v>0</v>
      </c>
      <c r="DK355" s="91">
        <v>0</v>
      </c>
      <c r="DL355" s="91">
        <v>0</v>
      </c>
      <c r="DM355" s="91">
        <v>0</v>
      </c>
    </row>
    <row r="356" spans="3:117">
      <c r="C356" s="92">
        <f t="shared" si="191"/>
        <v>46012</v>
      </c>
      <c r="D356" s="93">
        <f t="shared" si="160"/>
        <v>0</v>
      </c>
      <c r="E356" s="93" t="str">
        <f t="shared" si="161"/>
        <v/>
      </c>
      <c r="F356" s="93" t="str">
        <f t="shared" si="161"/>
        <v/>
      </c>
      <c r="G356" s="93" t="str">
        <f t="shared" si="161"/>
        <v/>
      </c>
      <c r="H356" s="93" t="str">
        <f t="shared" si="161"/>
        <v/>
      </c>
      <c r="I356" s="93" t="str">
        <f t="shared" si="161"/>
        <v/>
      </c>
      <c r="J356" s="93" t="str">
        <f t="shared" si="161"/>
        <v/>
      </c>
      <c r="K356" s="93" t="str">
        <f t="shared" si="161"/>
        <v/>
      </c>
      <c r="L356" s="93">
        <f t="shared" si="162"/>
        <v>0</v>
      </c>
      <c r="M356" s="93" t="str">
        <f t="shared" si="163"/>
        <v/>
      </c>
      <c r="N356" s="93" t="str">
        <f t="shared" si="164"/>
        <v/>
      </c>
      <c r="O356" s="93" t="str">
        <f t="shared" si="165"/>
        <v/>
      </c>
      <c r="P356" s="93" t="str">
        <f t="shared" si="166"/>
        <v/>
      </c>
      <c r="Q356" s="93" t="str">
        <f t="shared" si="167"/>
        <v/>
      </c>
      <c r="R356" s="93" t="str">
        <f t="shared" si="168"/>
        <v/>
      </c>
      <c r="S356" s="93">
        <f t="shared" si="169"/>
        <v>0</v>
      </c>
      <c r="T356" s="91">
        <f t="shared" si="170"/>
        <v>0</v>
      </c>
      <c r="AB356" s="93">
        <f t="shared" si="171"/>
        <v>0</v>
      </c>
      <c r="AC356" s="93">
        <f t="shared" si="172"/>
        <v>0.1</v>
      </c>
      <c r="AD356" s="93">
        <f t="shared" si="173"/>
        <v>0</v>
      </c>
      <c r="AE356" s="93">
        <f t="shared" si="174"/>
        <v>0</v>
      </c>
      <c r="AF356" s="93">
        <f t="shared" si="175"/>
        <v>1</v>
      </c>
      <c r="AG356" s="93">
        <f t="shared" si="176"/>
        <v>0.6</v>
      </c>
      <c r="AH356" s="93">
        <f t="shared" si="177"/>
        <v>0</v>
      </c>
      <c r="AI356" s="93">
        <f t="shared" si="178"/>
        <v>0</v>
      </c>
      <c r="AJ356" s="93">
        <f t="shared" si="179"/>
        <v>0</v>
      </c>
      <c r="AK356" s="93">
        <f t="shared" si="180"/>
        <v>0.1</v>
      </c>
      <c r="AN356" s="93">
        <f t="shared" si="181"/>
        <v>0</v>
      </c>
      <c r="AO356" s="91">
        <v>0</v>
      </c>
      <c r="AP356" s="91">
        <v>0</v>
      </c>
      <c r="AQ356" s="91">
        <v>0</v>
      </c>
      <c r="AR356" s="91">
        <v>0</v>
      </c>
      <c r="AS356" s="91">
        <v>0</v>
      </c>
      <c r="AT356" s="92"/>
      <c r="AV356" s="93">
        <f t="shared" si="182"/>
        <v>0.1</v>
      </c>
      <c r="AW356" s="91">
        <v>0</v>
      </c>
      <c r="AX356" s="91">
        <v>0</v>
      </c>
      <c r="AY356" s="91">
        <v>0.5</v>
      </c>
      <c r="AZ356" s="91">
        <v>0</v>
      </c>
      <c r="BA356" s="91">
        <v>0</v>
      </c>
      <c r="BB356" s="92"/>
      <c r="BD356" s="93">
        <f t="shared" si="183"/>
        <v>0</v>
      </c>
      <c r="BE356" s="91">
        <v>0</v>
      </c>
      <c r="BF356" s="91">
        <v>0</v>
      </c>
      <c r="BG356" s="91">
        <v>0</v>
      </c>
      <c r="BH356" s="91">
        <v>0</v>
      </c>
      <c r="BI356" s="91">
        <v>0</v>
      </c>
      <c r="BJ356" s="92"/>
      <c r="BL356" s="93">
        <f t="shared" si="184"/>
        <v>0</v>
      </c>
      <c r="BM356" s="91">
        <v>0</v>
      </c>
      <c r="BN356" s="91">
        <v>0</v>
      </c>
      <c r="BO356" s="91">
        <v>0</v>
      </c>
      <c r="BP356" s="91">
        <v>0</v>
      </c>
      <c r="BQ356" s="91">
        <v>0</v>
      </c>
      <c r="BR356" s="92"/>
      <c r="BT356" s="93">
        <f t="shared" si="185"/>
        <v>1</v>
      </c>
      <c r="BU356" s="91">
        <v>0</v>
      </c>
      <c r="BV356" s="91">
        <v>0</v>
      </c>
      <c r="BW356" s="91">
        <v>4</v>
      </c>
      <c r="BX356" s="91">
        <v>0</v>
      </c>
      <c r="BZ356" s="92"/>
      <c r="CB356" s="93">
        <f t="shared" si="186"/>
        <v>0.6</v>
      </c>
      <c r="CC356" s="91">
        <v>0</v>
      </c>
      <c r="CD356" s="91">
        <v>0</v>
      </c>
      <c r="CE356" s="91">
        <v>3</v>
      </c>
      <c r="CF356" s="91">
        <v>0</v>
      </c>
      <c r="CG356" s="91">
        <v>0</v>
      </c>
      <c r="CJ356" s="93">
        <f t="shared" si="187"/>
        <v>0</v>
      </c>
      <c r="CL356" s="91">
        <v>0</v>
      </c>
      <c r="CM356" s="91">
        <v>0</v>
      </c>
      <c r="CN356" s="91">
        <v>0</v>
      </c>
      <c r="CO356" s="91">
        <v>0</v>
      </c>
      <c r="CR356" s="93">
        <f t="shared" si="188"/>
        <v>0</v>
      </c>
      <c r="CS356" s="91">
        <v>0</v>
      </c>
      <c r="CT356" s="91">
        <v>0</v>
      </c>
      <c r="CU356" s="91">
        <v>0</v>
      </c>
      <c r="CV356" s="91">
        <v>0</v>
      </c>
      <c r="CW356" s="91">
        <v>0</v>
      </c>
      <c r="CZ356" s="93">
        <f t="shared" si="189"/>
        <v>0</v>
      </c>
      <c r="DA356" s="91">
        <v>0</v>
      </c>
      <c r="DB356" s="91">
        <v>0</v>
      </c>
      <c r="DC356" s="91">
        <v>0</v>
      </c>
      <c r="DD356" s="91">
        <v>0</v>
      </c>
      <c r="DE356" s="91">
        <v>0</v>
      </c>
      <c r="DH356" s="93">
        <f t="shared" si="190"/>
        <v>0.1</v>
      </c>
      <c r="DI356" s="91">
        <v>0</v>
      </c>
      <c r="DJ356" s="91">
        <v>0</v>
      </c>
      <c r="DK356" s="91">
        <v>0.5</v>
      </c>
      <c r="DL356" s="91">
        <v>0</v>
      </c>
      <c r="DM356" s="91">
        <v>0</v>
      </c>
    </row>
    <row r="357" spans="3:117">
      <c r="C357" s="92">
        <f t="shared" si="191"/>
        <v>46013</v>
      </c>
      <c r="D357" s="93">
        <f t="shared" si="160"/>
        <v>4.5</v>
      </c>
      <c r="E357" s="93">
        <f t="shared" si="161"/>
        <v>4.5</v>
      </c>
      <c r="F357" s="93" t="str">
        <f t="shared" si="161"/>
        <v/>
      </c>
      <c r="G357" s="93" t="str">
        <f t="shared" si="161"/>
        <v/>
      </c>
      <c r="H357" s="93" t="str">
        <f t="shared" si="161"/>
        <v/>
      </c>
      <c r="I357" s="93" t="str">
        <f t="shared" si="161"/>
        <v/>
      </c>
      <c r="J357" s="93" t="str">
        <f t="shared" si="161"/>
        <v/>
      </c>
      <c r="K357" s="93" t="str">
        <f t="shared" si="161"/>
        <v/>
      </c>
      <c r="L357" s="93" t="str">
        <f t="shared" si="162"/>
        <v/>
      </c>
      <c r="M357" s="93">
        <f t="shared" si="163"/>
        <v>1</v>
      </c>
      <c r="N357" s="93" t="str">
        <f t="shared" si="164"/>
        <v/>
      </c>
      <c r="O357" s="93" t="str">
        <f t="shared" si="165"/>
        <v/>
      </c>
      <c r="P357" s="93" t="str">
        <f t="shared" si="166"/>
        <v/>
      </c>
      <c r="Q357" s="93" t="str">
        <f t="shared" si="167"/>
        <v/>
      </c>
      <c r="R357" s="93" t="str">
        <f t="shared" si="168"/>
        <v/>
      </c>
      <c r="S357" s="93">
        <f t="shared" si="169"/>
        <v>1</v>
      </c>
      <c r="T357" s="91">
        <f t="shared" si="170"/>
        <v>0</v>
      </c>
      <c r="AB357" s="93">
        <f t="shared" si="171"/>
        <v>3.7</v>
      </c>
      <c r="AC357" s="93">
        <f t="shared" si="172"/>
        <v>5.6</v>
      </c>
      <c r="AD357" s="93">
        <f t="shared" si="173"/>
        <v>4.3</v>
      </c>
      <c r="AE357" s="93">
        <f t="shared" si="174"/>
        <v>4.5</v>
      </c>
      <c r="AF357" s="93">
        <f t="shared" si="175"/>
        <v>9.25</v>
      </c>
      <c r="AG357" s="93">
        <f t="shared" si="176"/>
        <v>6.2</v>
      </c>
      <c r="AH357" s="93">
        <f t="shared" si="177"/>
        <v>4.5</v>
      </c>
      <c r="AI357" s="93">
        <f t="shared" si="178"/>
        <v>2.4</v>
      </c>
      <c r="AJ357" s="93">
        <f t="shared" si="179"/>
        <v>2.7</v>
      </c>
      <c r="AK357" s="93">
        <f t="shared" si="180"/>
        <v>2.9</v>
      </c>
      <c r="AN357" s="93">
        <f t="shared" si="181"/>
        <v>3.7</v>
      </c>
      <c r="AO357" s="91">
        <v>2</v>
      </c>
      <c r="AP357" s="91">
        <v>0</v>
      </c>
      <c r="AQ357" s="91">
        <v>16.5</v>
      </c>
      <c r="AR357" s="91">
        <v>0</v>
      </c>
      <c r="AS357" s="91">
        <v>0</v>
      </c>
      <c r="AT357" s="92"/>
      <c r="AV357" s="93">
        <f t="shared" si="182"/>
        <v>5.6</v>
      </c>
      <c r="AW357" s="91">
        <v>0</v>
      </c>
      <c r="AX357" s="91">
        <v>0</v>
      </c>
      <c r="AY357" s="91">
        <v>28</v>
      </c>
      <c r="AZ357" s="91">
        <v>0</v>
      </c>
      <c r="BA357" s="91">
        <v>0</v>
      </c>
      <c r="BB357" s="92"/>
      <c r="BD357" s="93">
        <f t="shared" si="183"/>
        <v>4.3</v>
      </c>
      <c r="BE357" s="91">
        <v>0</v>
      </c>
      <c r="BF357" s="91">
        <v>0</v>
      </c>
      <c r="BG357" s="91">
        <v>21.5</v>
      </c>
      <c r="BH357" s="91">
        <v>0</v>
      </c>
      <c r="BI357" s="91">
        <v>0</v>
      </c>
      <c r="BJ357" s="92"/>
      <c r="BL357" s="93">
        <f t="shared" si="184"/>
        <v>4.5</v>
      </c>
      <c r="BM357" s="91">
        <v>0</v>
      </c>
      <c r="BN357" s="91">
        <v>0</v>
      </c>
      <c r="BO357" s="91">
        <v>22.5</v>
      </c>
      <c r="BP357" s="91">
        <v>0</v>
      </c>
      <c r="BQ357" s="91">
        <v>0</v>
      </c>
      <c r="BR357" s="92"/>
      <c r="BT357" s="93">
        <f t="shared" si="185"/>
        <v>9.25</v>
      </c>
      <c r="BU357" s="91">
        <v>0</v>
      </c>
      <c r="BV357" s="91">
        <v>0</v>
      </c>
      <c r="BW357" s="91">
        <v>37</v>
      </c>
      <c r="BX357" s="91">
        <v>0</v>
      </c>
      <c r="BZ357" s="92"/>
      <c r="CB357" s="93">
        <f t="shared" si="186"/>
        <v>6.2</v>
      </c>
      <c r="CC357" s="91">
        <v>0</v>
      </c>
      <c r="CD357" s="91">
        <v>0</v>
      </c>
      <c r="CE357" s="91">
        <v>31</v>
      </c>
      <c r="CF357" s="91">
        <v>0</v>
      </c>
      <c r="CG357" s="91">
        <v>0</v>
      </c>
      <c r="CJ357" s="93">
        <f t="shared" si="187"/>
        <v>4.5</v>
      </c>
      <c r="CL357" s="91">
        <v>0</v>
      </c>
      <c r="CM357" s="91">
        <v>18</v>
      </c>
      <c r="CN357" s="91">
        <v>0</v>
      </c>
      <c r="CO357" s="91">
        <v>0</v>
      </c>
      <c r="CR357" s="93">
        <f t="shared" si="188"/>
        <v>2.4</v>
      </c>
      <c r="CS357" s="91">
        <v>4.5</v>
      </c>
      <c r="CT357" s="91">
        <v>0</v>
      </c>
      <c r="CU357" s="91">
        <v>7.5</v>
      </c>
      <c r="CV357" s="91">
        <v>0</v>
      </c>
      <c r="CW357" s="91">
        <v>0</v>
      </c>
      <c r="CZ357" s="93">
        <f t="shared" si="189"/>
        <v>2.7</v>
      </c>
      <c r="DA357" s="91">
        <v>2.5</v>
      </c>
      <c r="DB357" s="91">
        <v>0</v>
      </c>
      <c r="DC357" s="91">
        <v>11</v>
      </c>
      <c r="DD357" s="91">
        <v>0</v>
      </c>
      <c r="DE357" s="91">
        <v>0</v>
      </c>
      <c r="DH357" s="93">
        <f t="shared" si="190"/>
        <v>2.9</v>
      </c>
      <c r="DI357" s="91">
        <v>0</v>
      </c>
      <c r="DJ357" s="91">
        <v>0</v>
      </c>
      <c r="DK357" s="91">
        <v>14.5</v>
      </c>
      <c r="DL357" s="91">
        <v>0</v>
      </c>
      <c r="DM357" s="91">
        <v>0</v>
      </c>
    </row>
    <row r="358" spans="3:117">
      <c r="C358" s="92">
        <f t="shared" si="191"/>
        <v>46014</v>
      </c>
      <c r="D358" s="93">
        <f t="shared" si="160"/>
        <v>0</v>
      </c>
      <c r="E358" s="93" t="str">
        <f t="shared" si="161"/>
        <v/>
      </c>
      <c r="F358" s="93" t="str">
        <f t="shared" si="161"/>
        <v/>
      </c>
      <c r="G358" s="93" t="str">
        <f t="shared" si="161"/>
        <v/>
      </c>
      <c r="H358" s="93" t="str">
        <f t="shared" si="161"/>
        <v/>
      </c>
      <c r="I358" s="93" t="str">
        <f t="shared" si="161"/>
        <v/>
      </c>
      <c r="J358" s="93" t="str">
        <f t="shared" si="161"/>
        <v/>
      </c>
      <c r="K358" s="93" t="str">
        <f t="shared" si="161"/>
        <v/>
      </c>
      <c r="L358" s="93">
        <f t="shared" si="162"/>
        <v>0</v>
      </c>
      <c r="M358" s="93" t="str">
        <f t="shared" si="163"/>
        <v/>
      </c>
      <c r="N358" s="93" t="str">
        <f t="shared" si="164"/>
        <v/>
      </c>
      <c r="O358" s="93" t="str">
        <f t="shared" si="165"/>
        <v/>
      </c>
      <c r="P358" s="93" t="str">
        <f t="shared" si="166"/>
        <v/>
      </c>
      <c r="Q358" s="93" t="str">
        <f t="shared" si="167"/>
        <v/>
      </c>
      <c r="R358" s="93" t="str">
        <f t="shared" si="168"/>
        <v/>
      </c>
      <c r="S358" s="93">
        <f t="shared" si="169"/>
        <v>0</v>
      </c>
      <c r="T358" s="91">
        <f t="shared" si="170"/>
        <v>0</v>
      </c>
      <c r="AB358" s="93">
        <f t="shared" si="171"/>
        <v>0</v>
      </c>
      <c r="AC358" s="93">
        <f t="shared" si="172"/>
        <v>0</v>
      </c>
      <c r="AD358" s="93">
        <f t="shared" si="173"/>
        <v>0</v>
      </c>
      <c r="AE358" s="93">
        <f t="shared" si="174"/>
        <v>0</v>
      </c>
      <c r="AF358" s="93">
        <f t="shared" si="175"/>
        <v>0</v>
      </c>
      <c r="AG358" s="93">
        <f t="shared" si="176"/>
        <v>0</v>
      </c>
      <c r="AH358" s="93">
        <f t="shared" si="177"/>
        <v>0</v>
      </c>
      <c r="AI358" s="93">
        <f t="shared" si="178"/>
        <v>0</v>
      </c>
      <c r="AJ358" s="93">
        <f t="shared" si="179"/>
        <v>0</v>
      </c>
      <c r="AK358" s="93">
        <f t="shared" si="180"/>
        <v>0</v>
      </c>
      <c r="AN358" s="93">
        <f t="shared" si="181"/>
        <v>0</v>
      </c>
      <c r="AO358" s="91">
        <v>0</v>
      </c>
      <c r="AP358" s="91">
        <v>0</v>
      </c>
      <c r="AQ358" s="91">
        <v>0</v>
      </c>
      <c r="AR358" s="91">
        <v>0</v>
      </c>
      <c r="AS358" s="91">
        <v>0</v>
      </c>
      <c r="AT358" s="92"/>
      <c r="AV358" s="93">
        <f t="shared" si="182"/>
        <v>0</v>
      </c>
      <c r="AW358" s="91">
        <v>0</v>
      </c>
      <c r="AX358" s="91">
        <v>0</v>
      </c>
      <c r="AY358" s="91">
        <v>0</v>
      </c>
      <c r="AZ358" s="91">
        <v>0</v>
      </c>
      <c r="BA358" s="91">
        <v>0</v>
      </c>
      <c r="BB358" s="92"/>
      <c r="BD358" s="93">
        <f t="shared" si="183"/>
        <v>0</v>
      </c>
      <c r="BE358" s="91">
        <v>0</v>
      </c>
      <c r="BF358" s="91">
        <v>0</v>
      </c>
      <c r="BG358" s="91">
        <v>0</v>
      </c>
      <c r="BH358" s="91">
        <v>0</v>
      </c>
      <c r="BI358" s="91">
        <v>0</v>
      </c>
      <c r="BJ358" s="92"/>
      <c r="BL358" s="93">
        <f t="shared" si="184"/>
        <v>0</v>
      </c>
      <c r="BM358" s="91">
        <v>0</v>
      </c>
      <c r="BN358" s="91">
        <v>0</v>
      </c>
      <c r="BO358" s="91">
        <v>0</v>
      </c>
      <c r="BP358" s="91">
        <v>0</v>
      </c>
      <c r="BQ358" s="91">
        <v>0</v>
      </c>
      <c r="BR358" s="92"/>
      <c r="BT358" s="93">
        <f t="shared" si="185"/>
        <v>0</v>
      </c>
      <c r="BU358" s="91">
        <v>0</v>
      </c>
      <c r="BV358" s="91">
        <v>0</v>
      </c>
      <c r="BW358" s="91">
        <v>0</v>
      </c>
      <c r="BX358" s="91">
        <v>0</v>
      </c>
      <c r="BZ358" s="92"/>
      <c r="CB358" s="93">
        <f t="shared" si="186"/>
        <v>0</v>
      </c>
      <c r="CC358" s="91">
        <v>0</v>
      </c>
      <c r="CD358" s="91">
        <v>0</v>
      </c>
      <c r="CE358" s="91">
        <v>0</v>
      </c>
      <c r="CF358" s="91">
        <v>0</v>
      </c>
      <c r="CG358" s="91">
        <v>0</v>
      </c>
      <c r="CJ358" s="93">
        <f t="shared" si="187"/>
        <v>0</v>
      </c>
      <c r="CL358" s="91">
        <v>0</v>
      </c>
      <c r="CM358" s="91">
        <v>0</v>
      </c>
      <c r="CN358" s="91">
        <v>0</v>
      </c>
      <c r="CO358" s="91">
        <v>0</v>
      </c>
      <c r="CR358" s="93">
        <f t="shared" si="188"/>
        <v>0</v>
      </c>
      <c r="CS358" s="91">
        <v>0</v>
      </c>
      <c r="CT358" s="91">
        <v>0</v>
      </c>
      <c r="CU358" s="91">
        <v>0</v>
      </c>
      <c r="CV358" s="91">
        <v>0</v>
      </c>
      <c r="CW358" s="91">
        <v>0</v>
      </c>
      <c r="CZ358" s="93">
        <f t="shared" si="189"/>
        <v>0</v>
      </c>
      <c r="DA358" s="91">
        <v>0</v>
      </c>
      <c r="DB358" s="91">
        <v>0</v>
      </c>
      <c r="DC358" s="91">
        <v>0</v>
      </c>
      <c r="DD358" s="91">
        <v>0</v>
      </c>
      <c r="DE358" s="91">
        <v>0</v>
      </c>
      <c r="DH358" s="93">
        <f t="shared" si="190"/>
        <v>0</v>
      </c>
      <c r="DI358" s="91">
        <v>0</v>
      </c>
      <c r="DJ358" s="91">
        <v>0</v>
      </c>
      <c r="DK358" s="91">
        <v>0</v>
      </c>
      <c r="DL358" s="91">
        <v>0</v>
      </c>
      <c r="DM358" s="91">
        <v>0</v>
      </c>
    </row>
    <row r="359" spans="3:117">
      <c r="C359" s="92">
        <f t="shared" si="191"/>
        <v>46015</v>
      </c>
      <c r="D359" s="93">
        <f t="shared" si="160"/>
        <v>1.875</v>
      </c>
      <c r="E359" s="93">
        <f t="shared" si="161"/>
        <v>1.875</v>
      </c>
      <c r="F359" s="93" t="str">
        <f t="shared" si="161"/>
        <v/>
      </c>
      <c r="G359" s="93" t="str">
        <f t="shared" si="161"/>
        <v/>
      </c>
      <c r="H359" s="93" t="str">
        <f t="shared" si="161"/>
        <v/>
      </c>
      <c r="I359" s="93" t="str">
        <f t="shared" si="161"/>
        <v/>
      </c>
      <c r="J359" s="93" t="str">
        <f t="shared" si="161"/>
        <v/>
      </c>
      <c r="K359" s="93" t="str">
        <f t="shared" si="161"/>
        <v/>
      </c>
      <c r="L359" s="93" t="str">
        <f t="shared" si="162"/>
        <v/>
      </c>
      <c r="M359" s="93">
        <f t="shared" si="163"/>
        <v>1</v>
      </c>
      <c r="N359" s="93" t="str">
        <f t="shared" si="164"/>
        <v/>
      </c>
      <c r="O359" s="93" t="str">
        <f t="shared" si="165"/>
        <v/>
      </c>
      <c r="P359" s="93" t="str">
        <f t="shared" si="166"/>
        <v/>
      </c>
      <c r="Q359" s="93" t="str">
        <f t="shared" si="167"/>
        <v/>
      </c>
      <c r="R359" s="93" t="str">
        <f t="shared" si="168"/>
        <v/>
      </c>
      <c r="S359" s="93">
        <f t="shared" si="169"/>
        <v>1</v>
      </c>
      <c r="T359" s="91">
        <f t="shared" si="170"/>
        <v>0</v>
      </c>
      <c r="AB359" s="93">
        <f t="shared" si="171"/>
        <v>1.2</v>
      </c>
      <c r="AC359" s="93">
        <f t="shared" si="172"/>
        <v>0.3</v>
      </c>
      <c r="AD359" s="93">
        <f t="shared" si="173"/>
        <v>1</v>
      </c>
      <c r="AE359" s="93">
        <f t="shared" si="174"/>
        <v>1.2</v>
      </c>
      <c r="AF359" s="93">
        <f t="shared" si="175"/>
        <v>0.625</v>
      </c>
      <c r="AG359" s="93">
        <f t="shared" si="176"/>
        <v>0.8</v>
      </c>
      <c r="AH359" s="93">
        <f t="shared" si="177"/>
        <v>1.875</v>
      </c>
      <c r="AI359" s="93">
        <f t="shared" si="178"/>
        <v>1.2</v>
      </c>
      <c r="AJ359" s="93">
        <f t="shared" si="179"/>
        <v>1.7</v>
      </c>
      <c r="AK359" s="93">
        <f t="shared" si="180"/>
        <v>1.4</v>
      </c>
      <c r="AN359" s="93">
        <f t="shared" si="181"/>
        <v>1.2</v>
      </c>
      <c r="AO359" s="91">
        <v>0</v>
      </c>
      <c r="AP359" s="91">
        <v>0</v>
      </c>
      <c r="AQ359" s="91">
        <v>0</v>
      </c>
      <c r="AR359" s="91">
        <v>6</v>
      </c>
      <c r="AS359" s="91">
        <v>0</v>
      </c>
      <c r="AT359" s="92"/>
      <c r="AV359" s="93">
        <f t="shared" si="182"/>
        <v>0.3</v>
      </c>
      <c r="AW359" s="91">
        <v>0</v>
      </c>
      <c r="AX359" s="91">
        <v>0</v>
      </c>
      <c r="AY359" s="91">
        <v>0</v>
      </c>
      <c r="AZ359" s="91">
        <v>1.5</v>
      </c>
      <c r="BA359" s="91">
        <v>0</v>
      </c>
      <c r="BB359" s="92"/>
      <c r="BD359" s="93">
        <f t="shared" si="183"/>
        <v>1</v>
      </c>
      <c r="BE359" s="91">
        <v>0</v>
      </c>
      <c r="BF359" s="91">
        <v>0</v>
      </c>
      <c r="BG359" s="91">
        <v>0</v>
      </c>
      <c r="BH359" s="91">
        <v>5</v>
      </c>
      <c r="BI359" s="91">
        <v>0</v>
      </c>
      <c r="BJ359" s="92"/>
      <c r="BL359" s="93">
        <f t="shared" si="184"/>
        <v>1.2</v>
      </c>
      <c r="BM359" s="91">
        <v>0</v>
      </c>
      <c r="BN359" s="91">
        <v>0</v>
      </c>
      <c r="BO359" s="91">
        <v>0</v>
      </c>
      <c r="BP359" s="91">
        <v>6</v>
      </c>
      <c r="BQ359" s="91">
        <v>0</v>
      </c>
      <c r="BR359" s="92"/>
      <c r="BT359" s="93">
        <f t="shared" si="185"/>
        <v>0.625</v>
      </c>
      <c r="BU359" s="91">
        <v>0</v>
      </c>
      <c r="BV359" s="91">
        <v>0</v>
      </c>
      <c r="BW359" s="91">
        <v>0</v>
      </c>
      <c r="BX359" s="91">
        <v>2.5</v>
      </c>
      <c r="BZ359" s="92"/>
      <c r="CB359" s="93">
        <f t="shared" si="186"/>
        <v>0.8</v>
      </c>
      <c r="CC359" s="91">
        <v>0</v>
      </c>
      <c r="CD359" s="91">
        <v>0</v>
      </c>
      <c r="CE359" s="91">
        <v>0</v>
      </c>
      <c r="CF359" s="91">
        <v>4</v>
      </c>
      <c r="CG359" s="91">
        <v>0</v>
      </c>
      <c r="CJ359" s="93">
        <f t="shared" si="187"/>
        <v>1.875</v>
      </c>
      <c r="CL359" s="91">
        <v>0</v>
      </c>
      <c r="CM359" s="91">
        <v>0</v>
      </c>
      <c r="CN359" s="91">
        <v>7.5</v>
      </c>
      <c r="CO359" s="91">
        <v>0</v>
      </c>
      <c r="CR359" s="93">
        <f t="shared" si="188"/>
        <v>1.2</v>
      </c>
      <c r="CS359" s="91">
        <v>0</v>
      </c>
      <c r="CT359" s="91">
        <v>0</v>
      </c>
      <c r="CU359" s="91">
        <v>0</v>
      </c>
      <c r="CV359" s="91">
        <v>6</v>
      </c>
      <c r="CW359" s="91">
        <v>0</v>
      </c>
      <c r="CZ359" s="93">
        <f t="shared" si="189"/>
        <v>1.7</v>
      </c>
      <c r="DA359" s="91">
        <v>0</v>
      </c>
      <c r="DB359" s="91">
        <v>0</v>
      </c>
      <c r="DC359" s="91">
        <v>0</v>
      </c>
      <c r="DD359" s="91">
        <v>8.5</v>
      </c>
      <c r="DE359" s="91">
        <v>0</v>
      </c>
      <c r="DH359" s="93">
        <f t="shared" si="190"/>
        <v>1.4</v>
      </c>
      <c r="DI359" s="91">
        <v>0</v>
      </c>
      <c r="DJ359" s="91">
        <v>0</v>
      </c>
      <c r="DK359" s="91">
        <v>0</v>
      </c>
      <c r="DL359" s="91">
        <v>7</v>
      </c>
      <c r="DM359" s="91">
        <v>0</v>
      </c>
    </row>
    <row r="360" spans="3:117">
      <c r="C360" s="92">
        <f t="shared" si="191"/>
        <v>46016</v>
      </c>
      <c r="D360" s="93">
        <f t="shared" si="160"/>
        <v>0.375</v>
      </c>
      <c r="E360" s="93">
        <f t="shared" si="161"/>
        <v>0.375</v>
      </c>
      <c r="F360" s="93" t="str">
        <f t="shared" si="161"/>
        <v/>
      </c>
      <c r="G360" s="93" t="str">
        <f t="shared" si="161"/>
        <v/>
      </c>
      <c r="H360" s="93" t="str">
        <f t="shared" si="161"/>
        <v/>
      </c>
      <c r="I360" s="93" t="str">
        <f t="shared" si="161"/>
        <v/>
      </c>
      <c r="J360" s="93" t="str">
        <f t="shared" si="161"/>
        <v/>
      </c>
      <c r="K360" s="93" t="str">
        <f t="shared" si="161"/>
        <v/>
      </c>
      <c r="L360" s="93" t="str">
        <f t="shared" si="162"/>
        <v/>
      </c>
      <c r="M360" s="93">
        <f t="shared" si="163"/>
        <v>1</v>
      </c>
      <c r="N360" s="93" t="str">
        <f t="shared" si="164"/>
        <v/>
      </c>
      <c r="O360" s="93" t="str">
        <f t="shared" si="165"/>
        <v/>
      </c>
      <c r="P360" s="93" t="str">
        <f t="shared" si="166"/>
        <v/>
      </c>
      <c r="Q360" s="93" t="str">
        <f t="shared" si="167"/>
        <v/>
      </c>
      <c r="R360" s="93" t="str">
        <f t="shared" si="168"/>
        <v/>
      </c>
      <c r="S360" s="93">
        <f t="shared" si="169"/>
        <v>1</v>
      </c>
      <c r="T360" s="91">
        <f t="shared" si="170"/>
        <v>0</v>
      </c>
      <c r="AB360" s="93">
        <f t="shared" si="171"/>
        <v>0.8</v>
      </c>
      <c r="AC360" s="93">
        <f t="shared" si="172"/>
        <v>0.7</v>
      </c>
      <c r="AD360" s="93">
        <f t="shared" si="173"/>
        <v>0.7</v>
      </c>
      <c r="AE360" s="93">
        <f t="shared" si="174"/>
        <v>0.6</v>
      </c>
      <c r="AF360" s="93">
        <f t="shared" si="175"/>
        <v>0.5</v>
      </c>
      <c r="AG360" s="93">
        <f t="shared" si="176"/>
        <v>0.3</v>
      </c>
      <c r="AH360" s="93">
        <f t="shared" si="177"/>
        <v>0.375</v>
      </c>
      <c r="AI360" s="93">
        <f t="shared" si="178"/>
        <v>0.4</v>
      </c>
      <c r="AJ360" s="93">
        <f t="shared" si="179"/>
        <v>0.4</v>
      </c>
      <c r="AK360" s="93">
        <f t="shared" si="180"/>
        <v>0.1</v>
      </c>
      <c r="AN360" s="93">
        <f t="shared" si="181"/>
        <v>0.8</v>
      </c>
      <c r="AO360" s="91">
        <v>0</v>
      </c>
      <c r="AP360" s="91">
        <v>0</v>
      </c>
      <c r="AQ360" s="91">
        <v>0</v>
      </c>
      <c r="AR360" s="91">
        <v>4</v>
      </c>
      <c r="AS360" s="91">
        <v>0</v>
      </c>
      <c r="AT360" s="92"/>
      <c r="AV360" s="93">
        <f t="shared" si="182"/>
        <v>0.7</v>
      </c>
      <c r="AW360" s="91">
        <v>0</v>
      </c>
      <c r="AX360" s="91">
        <v>0</v>
      </c>
      <c r="AY360" s="91">
        <v>0</v>
      </c>
      <c r="AZ360" s="91">
        <v>3.5</v>
      </c>
      <c r="BA360" s="91">
        <v>0</v>
      </c>
      <c r="BB360" s="92"/>
      <c r="BD360" s="93">
        <f t="shared" si="183"/>
        <v>0.7</v>
      </c>
      <c r="BE360" s="91">
        <v>0</v>
      </c>
      <c r="BF360" s="91">
        <v>0</v>
      </c>
      <c r="BG360" s="91">
        <v>0</v>
      </c>
      <c r="BH360" s="91">
        <v>3.5</v>
      </c>
      <c r="BI360" s="91">
        <v>0</v>
      </c>
      <c r="BJ360" s="92"/>
      <c r="BL360" s="93">
        <f t="shared" si="184"/>
        <v>0.6</v>
      </c>
      <c r="BM360" s="91">
        <v>0</v>
      </c>
      <c r="BN360" s="91">
        <v>0</v>
      </c>
      <c r="BO360" s="91">
        <v>0</v>
      </c>
      <c r="BP360" s="91">
        <v>3</v>
      </c>
      <c r="BQ360" s="91">
        <v>0</v>
      </c>
      <c r="BR360" s="92"/>
      <c r="BT360" s="93">
        <f t="shared" si="185"/>
        <v>0.5</v>
      </c>
      <c r="BU360" s="91">
        <v>0</v>
      </c>
      <c r="BV360" s="91">
        <v>0</v>
      </c>
      <c r="BW360" s="91">
        <v>0</v>
      </c>
      <c r="BX360" s="91">
        <v>2</v>
      </c>
      <c r="BZ360" s="92"/>
      <c r="CB360" s="93">
        <f t="shared" si="186"/>
        <v>0.3</v>
      </c>
      <c r="CC360" s="91">
        <v>0</v>
      </c>
      <c r="CD360" s="91">
        <v>0</v>
      </c>
      <c r="CE360" s="91">
        <v>0</v>
      </c>
      <c r="CF360" s="91">
        <v>1.5</v>
      </c>
      <c r="CG360" s="91">
        <v>0</v>
      </c>
      <c r="CJ360" s="93">
        <f t="shared" si="187"/>
        <v>0.375</v>
      </c>
      <c r="CL360" s="91">
        <v>0</v>
      </c>
      <c r="CM360" s="91">
        <v>0</v>
      </c>
      <c r="CN360" s="91">
        <v>1.5</v>
      </c>
      <c r="CO360" s="91">
        <v>0</v>
      </c>
      <c r="CR360" s="93">
        <f t="shared" si="188"/>
        <v>0.4</v>
      </c>
      <c r="CS360" s="91">
        <v>0</v>
      </c>
      <c r="CT360" s="91">
        <v>0</v>
      </c>
      <c r="CU360" s="91">
        <v>0</v>
      </c>
      <c r="CV360" s="91">
        <v>2</v>
      </c>
      <c r="CW360" s="91">
        <v>0</v>
      </c>
      <c r="CZ360" s="93">
        <f t="shared" si="189"/>
        <v>0.4</v>
      </c>
      <c r="DA360" s="91">
        <v>0</v>
      </c>
      <c r="DB360" s="91">
        <v>0</v>
      </c>
      <c r="DC360" s="91">
        <v>0</v>
      </c>
      <c r="DD360" s="91">
        <v>1.5</v>
      </c>
      <c r="DE360" s="91">
        <v>0.5</v>
      </c>
      <c r="DH360" s="93">
        <f t="shared" si="190"/>
        <v>0.1</v>
      </c>
      <c r="DI360" s="91">
        <v>0</v>
      </c>
      <c r="DJ360" s="91">
        <v>0</v>
      </c>
      <c r="DK360" s="91">
        <v>0</v>
      </c>
      <c r="DL360" s="91">
        <v>0.5</v>
      </c>
      <c r="DM360" s="91">
        <v>0</v>
      </c>
    </row>
    <row r="361" spans="3:117">
      <c r="C361" s="92">
        <f t="shared" si="191"/>
        <v>46017</v>
      </c>
      <c r="D361" s="93">
        <f t="shared" si="160"/>
        <v>0</v>
      </c>
      <c r="E361" s="93" t="str">
        <f t="shared" si="161"/>
        <v/>
      </c>
      <c r="F361" s="93" t="str">
        <f t="shared" si="161"/>
        <v/>
      </c>
      <c r="G361" s="93" t="str">
        <f t="shared" si="161"/>
        <v/>
      </c>
      <c r="H361" s="93" t="str">
        <f t="shared" si="161"/>
        <v/>
      </c>
      <c r="I361" s="93" t="str">
        <f t="shared" si="161"/>
        <v/>
      </c>
      <c r="J361" s="93" t="str">
        <f t="shared" si="161"/>
        <v/>
      </c>
      <c r="K361" s="93" t="str">
        <f t="shared" si="161"/>
        <v/>
      </c>
      <c r="L361" s="93">
        <f t="shared" si="162"/>
        <v>0</v>
      </c>
      <c r="M361" s="93" t="str">
        <f t="shared" si="163"/>
        <v/>
      </c>
      <c r="N361" s="93" t="str">
        <f t="shared" si="164"/>
        <v/>
      </c>
      <c r="O361" s="93" t="str">
        <f t="shared" si="165"/>
        <v/>
      </c>
      <c r="P361" s="93" t="str">
        <f t="shared" si="166"/>
        <v/>
      </c>
      <c r="Q361" s="93" t="str">
        <f t="shared" si="167"/>
        <v/>
      </c>
      <c r="R361" s="93" t="str">
        <f t="shared" si="168"/>
        <v/>
      </c>
      <c r="S361" s="93">
        <f t="shared" si="169"/>
        <v>0</v>
      </c>
      <c r="T361" s="91">
        <f t="shared" si="170"/>
        <v>0</v>
      </c>
      <c r="AB361" s="93">
        <f t="shared" si="171"/>
        <v>0</v>
      </c>
      <c r="AC361" s="93">
        <f t="shared" si="172"/>
        <v>0</v>
      </c>
      <c r="AD361" s="93">
        <f t="shared" si="173"/>
        <v>0</v>
      </c>
      <c r="AE361" s="93">
        <f t="shared" si="174"/>
        <v>0</v>
      </c>
      <c r="AF361" s="93">
        <f t="shared" si="175"/>
        <v>0</v>
      </c>
      <c r="AG361" s="93">
        <f t="shared" si="176"/>
        <v>0</v>
      </c>
      <c r="AH361" s="93">
        <f t="shared" si="177"/>
        <v>0</v>
      </c>
      <c r="AI361" s="93">
        <f t="shared" si="178"/>
        <v>0</v>
      </c>
      <c r="AJ361" s="93">
        <f t="shared" si="179"/>
        <v>0</v>
      </c>
      <c r="AK361" s="93">
        <f t="shared" si="180"/>
        <v>0</v>
      </c>
      <c r="AN361" s="93">
        <f t="shared" si="181"/>
        <v>0</v>
      </c>
      <c r="AO361" s="91">
        <v>0</v>
      </c>
      <c r="AP361" s="91">
        <v>0</v>
      </c>
      <c r="AQ361" s="91">
        <v>0</v>
      </c>
      <c r="AR361" s="91">
        <v>0</v>
      </c>
      <c r="AS361" s="91">
        <v>0</v>
      </c>
      <c r="AT361" s="92"/>
      <c r="AV361" s="93">
        <f t="shared" si="182"/>
        <v>0</v>
      </c>
      <c r="AW361" s="91">
        <v>0</v>
      </c>
      <c r="AX361" s="91">
        <v>0</v>
      </c>
      <c r="AY361" s="91">
        <v>0</v>
      </c>
      <c r="AZ361" s="91">
        <v>0</v>
      </c>
      <c r="BA361" s="91">
        <v>0</v>
      </c>
      <c r="BB361" s="92"/>
      <c r="BD361" s="93">
        <f t="shared" si="183"/>
        <v>0</v>
      </c>
      <c r="BE361" s="91">
        <v>0</v>
      </c>
      <c r="BF361" s="91">
        <v>0</v>
      </c>
      <c r="BG361" s="91">
        <v>0</v>
      </c>
      <c r="BH361" s="91">
        <v>0</v>
      </c>
      <c r="BI361" s="91">
        <v>0</v>
      </c>
      <c r="BJ361" s="92"/>
      <c r="BL361" s="93">
        <f t="shared" si="184"/>
        <v>0</v>
      </c>
      <c r="BM361" s="91">
        <v>0</v>
      </c>
      <c r="BN361" s="91">
        <v>0</v>
      </c>
      <c r="BO361" s="91">
        <v>0</v>
      </c>
      <c r="BP361" s="91">
        <v>0</v>
      </c>
      <c r="BQ361" s="91">
        <v>0</v>
      </c>
      <c r="BR361" s="92"/>
      <c r="BT361" s="93">
        <f t="shared" si="185"/>
        <v>0</v>
      </c>
      <c r="BU361" s="91">
        <v>0</v>
      </c>
      <c r="BV361" s="91">
        <v>0</v>
      </c>
      <c r="BW361" s="91">
        <v>0</v>
      </c>
      <c r="BX361" s="91">
        <v>0</v>
      </c>
      <c r="BZ361" s="92"/>
      <c r="CB361" s="93">
        <f t="shared" si="186"/>
        <v>0</v>
      </c>
      <c r="CC361" s="91">
        <v>0</v>
      </c>
      <c r="CD361" s="91">
        <v>0</v>
      </c>
      <c r="CE361" s="91">
        <v>0</v>
      </c>
      <c r="CF361" s="91">
        <v>0</v>
      </c>
      <c r="CG361" s="91">
        <v>0</v>
      </c>
      <c r="CJ361" s="93">
        <f t="shared" si="187"/>
        <v>0</v>
      </c>
      <c r="CL361" s="91">
        <v>0</v>
      </c>
      <c r="CM361" s="91">
        <v>0</v>
      </c>
      <c r="CN361" s="91">
        <v>0</v>
      </c>
      <c r="CO361" s="91">
        <v>0</v>
      </c>
      <c r="CR361" s="93">
        <f t="shared" si="188"/>
        <v>0</v>
      </c>
      <c r="CS361" s="91">
        <v>0</v>
      </c>
      <c r="CT361" s="91">
        <v>0</v>
      </c>
      <c r="CU361" s="91">
        <v>0</v>
      </c>
      <c r="CV361" s="91">
        <v>0</v>
      </c>
      <c r="CW361" s="91">
        <v>0</v>
      </c>
      <c r="CZ361" s="93">
        <f t="shared" si="189"/>
        <v>0</v>
      </c>
      <c r="DA361" s="91">
        <v>0</v>
      </c>
      <c r="DB361" s="91">
        <v>0</v>
      </c>
      <c r="DC361" s="91">
        <v>0</v>
      </c>
      <c r="DD361" s="91">
        <v>0</v>
      </c>
      <c r="DE361" s="91">
        <v>0</v>
      </c>
      <c r="DH361" s="93">
        <f t="shared" si="190"/>
        <v>0</v>
      </c>
      <c r="DI361" s="91">
        <v>0</v>
      </c>
      <c r="DJ361" s="91">
        <v>0</v>
      </c>
      <c r="DK361" s="91">
        <v>0</v>
      </c>
      <c r="DL361" s="91">
        <v>0</v>
      </c>
      <c r="DM361" s="91">
        <v>0</v>
      </c>
    </row>
    <row r="362" spans="3:117">
      <c r="C362" s="92">
        <f t="shared" si="191"/>
        <v>46018</v>
      </c>
      <c r="D362" s="93">
        <f t="shared" si="160"/>
        <v>0</v>
      </c>
      <c r="E362" s="93" t="str">
        <f t="shared" si="161"/>
        <v/>
      </c>
      <c r="F362" s="93" t="str">
        <f t="shared" si="161"/>
        <v/>
      </c>
      <c r="G362" s="93" t="str">
        <f t="shared" si="161"/>
        <v/>
      </c>
      <c r="H362" s="93" t="str">
        <f t="shared" si="161"/>
        <v/>
      </c>
      <c r="I362" s="93" t="str">
        <f t="shared" si="161"/>
        <v/>
      </c>
      <c r="J362" s="93" t="str">
        <f t="shared" si="161"/>
        <v/>
      </c>
      <c r="K362" s="93" t="str">
        <f t="shared" si="161"/>
        <v/>
      </c>
      <c r="L362" s="93">
        <f t="shared" si="162"/>
        <v>0</v>
      </c>
      <c r="M362" s="93" t="str">
        <f t="shared" si="163"/>
        <v/>
      </c>
      <c r="N362" s="93" t="str">
        <f t="shared" si="164"/>
        <v/>
      </c>
      <c r="O362" s="93" t="str">
        <f t="shared" si="165"/>
        <v/>
      </c>
      <c r="P362" s="93" t="str">
        <f t="shared" si="166"/>
        <v/>
      </c>
      <c r="Q362" s="93" t="str">
        <f t="shared" si="167"/>
        <v/>
      </c>
      <c r="R362" s="93" t="str">
        <f t="shared" si="168"/>
        <v/>
      </c>
      <c r="S362" s="93">
        <f t="shared" si="169"/>
        <v>0</v>
      </c>
      <c r="T362" s="91">
        <f t="shared" si="170"/>
        <v>0</v>
      </c>
      <c r="AB362" s="93">
        <f t="shared" si="171"/>
        <v>0</v>
      </c>
      <c r="AC362" s="93">
        <f t="shared" si="172"/>
        <v>0</v>
      </c>
      <c r="AD362" s="93">
        <f t="shared" si="173"/>
        <v>0</v>
      </c>
      <c r="AE362" s="93">
        <f t="shared" si="174"/>
        <v>0</v>
      </c>
      <c r="AF362" s="93">
        <f t="shared" si="175"/>
        <v>0</v>
      </c>
      <c r="AG362" s="93">
        <f t="shared" si="176"/>
        <v>0</v>
      </c>
      <c r="AH362" s="93">
        <f t="shared" si="177"/>
        <v>0</v>
      </c>
      <c r="AI362" s="93">
        <f t="shared" si="178"/>
        <v>0</v>
      </c>
      <c r="AJ362" s="93">
        <f t="shared" si="179"/>
        <v>0</v>
      </c>
      <c r="AK362" s="93">
        <f t="shared" si="180"/>
        <v>0</v>
      </c>
      <c r="AN362" s="93">
        <f t="shared" si="181"/>
        <v>0</v>
      </c>
      <c r="AO362" s="91">
        <v>0</v>
      </c>
      <c r="AP362" s="91">
        <v>0</v>
      </c>
      <c r="AQ362" s="91">
        <v>0</v>
      </c>
      <c r="AR362" s="91">
        <v>0</v>
      </c>
      <c r="AS362" s="91">
        <v>0</v>
      </c>
      <c r="AT362" s="92"/>
      <c r="AV362" s="93">
        <f t="shared" si="182"/>
        <v>0</v>
      </c>
      <c r="AW362" s="91">
        <v>0</v>
      </c>
      <c r="AX362" s="91">
        <v>0</v>
      </c>
      <c r="AY362" s="91">
        <v>0</v>
      </c>
      <c r="AZ362" s="91">
        <v>0</v>
      </c>
      <c r="BA362" s="91">
        <v>0</v>
      </c>
      <c r="BB362" s="92"/>
      <c r="BD362" s="93">
        <f t="shared" si="183"/>
        <v>0</v>
      </c>
      <c r="BE362" s="91">
        <v>0</v>
      </c>
      <c r="BF362" s="91">
        <v>0</v>
      </c>
      <c r="BG362" s="91">
        <v>0</v>
      </c>
      <c r="BH362" s="91">
        <v>0</v>
      </c>
      <c r="BI362" s="91">
        <v>0</v>
      </c>
      <c r="BJ362" s="92"/>
      <c r="BL362" s="93">
        <f t="shared" si="184"/>
        <v>0</v>
      </c>
      <c r="BM362" s="91">
        <v>0</v>
      </c>
      <c r="BN362" s="91">
        <v>0</v>
      </c>
      <c r="BO362" s="91">
        <v>0</v>
      </c>
      <c r="BP362" s="91">
        <v>0</v>
      </c>
      <c r="BQ362" s="91">
        <v>0</v>
      </c>
      <c r="BR362" s="92"/>
      <c r="BT362" s="93">
        <f t="shared" si="185"/>
        <v>0</v>
      </c>
      <c r="BU362" s="91">
        <v>0</v>
      </c>
      <c r="BV362" s="91">
        <v>0</v>
      </c>
      <c r="BW362" s="91">
        <v>0</v>
      </c>
      <c r="BX362" s="91">
        <v>0</v>
      </c>
      <c r="BZ362" s="92"/>
      <c r="CB362" s="93">
        <f t="shared" si="186"/>
        <v>0</v>
      </c>
      <c r="CC362" s="91">
        <v>0</v>
      </c>
      <c r="CD362" s="91">
        <v>0</v>
      </c>
      <c r="CE362" s="91">
        <v>0</v>
      </c>
      <c r="CF362" s="91">
        <v>0</v>
      </c>
      <c r="CG362" s="91">
        <v>0</v>
      </c>
      <c r="CJ362" s="93">
        <f t="shared" si="187"/>
        <v>0</v>
      </c>
      <c r="CL362" s="91">
        <v>0</v>
      </c>
      <c r="CM362" s="91">
        <v>0</v>
      </c>
      <c r="CN362" s="91">
        <v>0</v>
      </c>
      <c r="CO362" s="91">
        <v>0</v>
      </c>
      <c r="CR362" s="93">
        <f t="shared" si="188"/>
        <v>0</v>
      </c>
      <c r="CS362" s="91">
        <v>0</v>
      </c>
      <c r="CT362" s="91">
        <v>0</v>
      </c>
      <c r="CU362" s="91">
        <v>0</v>
      </c>
      <c r="CV362" s="91">
        <v>0</v>
      </c>
      <c r="CW362" s="91">
        <v>0</v>
      </c>
      <c r="CZ362" s="93">
        <f t="shared" si="189"/>
        <v>0</v>
      </c>
      <c r="DA362" s="91">
        <v>0</v>
      </c>
      <c r="DB362" s="91">
        <v>0</v>
      </c>
      <c r="DC362" s="91">
        <v>0</v>
      </c>
      <c r="DD362" s="91">
        <v>0</v>
      </c>
      <c r="DE362" s="91">
        <v>0</v>
      </c>
      <c r="DH362" s="93">
        <f t="shared" si="190"/>
        <v>0</v>
      </c>
      <c r="DI362" s="91">
        <v>0</v>
      </c>
      <c r="DJ362" s="91">
        <v>0</v>
      </c>
      <c r="DK362" s="91">
        <v>0</v>
      </c>
      <c r="DL362" s="91">
        <v>0</v>
      </c>
      <c r="DM362" s="91">
        <v>0</v>
      </c>
    </row>
    <row r="363" spans="3:117">
      <c r="C363" s="92">
        <f t="shared" si="191"/>
        <v>46019</v>
      </c>
      <c r="D363" s="93">
        <f t="shared" si="160"/>
        <v>0</v>
      </c>
      <c r="E363" s="93" t="str">
        <f t="shared" si="161"/>
        <v/>
      </c>
      <c r="F363" s="93" t="str">
        <f t="shared" si="161"/>
        <v/>
      </c>
      <c r="G363" s="93" t="str">
        <f t="shared" si="161"/>
        <v/>
      </c>
      <c r="H363" s="93" t="str">
        <f t="shared" si="161"/>
        <v/>
      </c>
      <c r="I363" s="93" t="str">
        <f t="shared" si="161"/>
        <v/>
      </c>
      <c r="J363" s="93" t="str">
        <f t="shared" si="161"/>
        <v/>
      </c>
      <c r="K363" s="93" t="str">
        <f t="shared" si="161"/>
        <v/>
      </c>
      <c r="L363" s="93">
        <f t="shared" si="162"/>
        <v>0</v>
      </c>
      <c r="M363" s="93" t="str">
        <f t="shared" si="163"/>
        <v/>
      </c>
      <c r="N363" s="93" t="str">
        <f t="shared" si="164"/>
        <v/>
      </c>
      <c r="O363" s="93" t="str">
        <f t="shared" si="165"/>
        <v/>
      </c>
      <c r="P363" s="93" t="str">
        <f t="shared" si="166"/>
        <v/>
      </c>
      <c r="Q363" s="93" t="str">
        <f t="shared" si="167"/>
        <v/>
      </c>
      <c r="R363" s="93" t="str">
        <f t="shared" si="168"/>
        <v/>
      </c>
      <c r="S363" s="93">
        <f t="shared" si="169"/>
        <v>0</v>
      </c>
      <c r="T363" s="91">
        <f t="shared" si="170"/>
        <v>0</v>
      </c>
      <c r="AB363" s="93">
        <f t="shared" si="171"/>
        <v>0</v>
      </c>
      <c r="AC363" s="93">
        <f t="shared" si="172"/>
        <v>0</v>
      </c>
      <c r="AD363" s="93">
        <f t="shared" si="173"/>
        <v>0</v>
      </c>
      <c r="AE363" s="93">
        <f t="shared" si="174"/>
        <v>0</v>
      </c>
      <c r="AF363" s="93">
        <f t="shared" si="175"/>
        <v>0</v>
      </c>
      <c r="AG363" s="93">
        <f t="shared" si="176"/>
        <v>0</v>
      </c>
      <c r="AH363" s="93">
        <f t="shared" si="177"/>
        <v>0</v>
      </c>
      <c r="AI363" s="93">
        <f t="shared" si="178"/>
        <v>0</v>
      </c>
      <c r="AJ363" s="93">
        <f t="shared" si="179"/>
        <v>0</v>
      </c>
      <c r="AK363" s="93">
        <f t="shared" si="180"/>
        <v>0</v>
      </c>
      <c r="AN363" s="93">
        <f t="shared" si="181"/>
        <v>0</v>
      </c>
      <c r="AO363" s="91">
        <v>0</v>
      </c>
      <c r="AP363" s="91">
        <v>0</v>
      </c>
      <c r="AQ363" s="91">
        <v>0</v>
      </c>
      <c r="AR363" s="91">
        <v>0</v>
      </c>
      <c r="AS363" s="91">
        <v>0</v>
      </c>
      <c r="AT363" s="92"/>
      <c r="AV363" s="93">
        <f t="shared" si="182"/>
        <v>0</v>
      </c>
      <c r="AW363" s="91">
        <v>0</v>
      </c>
      <c r="AX363" s="91">
        <v>0</v>
      </c>
      <c r="AY363" s="91">
        <v>0</v>
      </c>
      <c r="AZ363" s="91">
        <v>0</v>
      </c>
      <c r="BA363" s="91">
        <v>0</v>
      </c>
      <c r="BB363" s="92"/>
      <c r="BD363" s="93">
        <f t="shared" si="183"/>
        <v>0</v>
      </c>
      <c r="BE363" s="91">
        <v>0</v>
      </c>
      <c r="BF363" s="91">
        <v>0</v>
      </c>
      <c r="BG363" s="91">
        <v>0</v>
      </c>
      <c r="BH363" s="91">
        <v>0</v>
      </c>
      <c r="BI363" s="91">
        <v>0</v>
      </c>
      <c r="BJ363" s="92"/>
      <c r="BL363" s="93">
        <f t="shared" si="184"/>
        <v>0</v>
      </c>
      <c r="BM363" s="91">
        <v>0</v>
      </c>
      <c r="BN363" s="91">
        <v>0</v>
      </c>
      <c r="BO363" s="91">
        <v>0</v>
      </c>
      <c r="BP363" s="91">
        <v>0</v>
      </c>
      <c r="BQ363" s="91">
        <v>0</v>
      </c>
      <c r="BR363" s="92"/>
      <c r="BT363" s="93">
        <f t="shared" si="185"/>
        <v>0</v>
      </c>
      <c r="BU363" s="91">
        <v>0</v>
      </c>
      <c r="BV363" s="91">
        <v>0</v>
      </c>
      <c r="BW363" s="91">
        <v>0</v>
      </c>
      <c r="BX363" s="91">
        <v>0</v>
      </c>
      <c r="BZ363" s="92"/>
      <c r="CB363" s="93">
        <f t="shared" si="186"/>
        <v>0</v>
      </c>
      <c r="CC363" s="91">
        <v>0</v>
      </c>
      <c r="CD363" s="91">
        <v>0</v>
      </c>
      <c r="CE363" s="91">
        <v>0</v>
      </c>
      <c r="CF363" s="91">
        <v>0</v>
      </c>
      <c r="CG363" s="91">
        <v>0</v>
      </c>
      <c r="CJ363" s="93">
        <f t="shared" si="187"/>
        <v>0</v>
      </c>
      <c r="CL363" s="91">
        <v>0</v>
      </c>
      <c r="CM363" s="91">
        <v>0</v>
      </c>
      <c r="CN363" s="91">
        <v>0</v>
      </c>
      <c r="CO363" s="91">
        <v>0</v>
      </c>
      <c r="CR363" s="93">
        <f t="shared" si="188"/>
        <v>0</v>
      </c>
      <c r="CS363" s="91">
        <v>0</v>
      </c>
      <c r="CT363" s="91">
        <v>0</v>
      </c>
      <c r="CU363" s="91">
        <v>0</v>
      </c>
      <c r="CV363" s="91">
        <v>0</v>
      </c>
      <c r="CW363" s="91">
        <v>0</v>
      </c>
      <c r="CZ363" s="93">
        <f t="shared" si="189"/>
        <v>0</v>
      </c>
      <c r="DA363" s="91">
        <v>0</v>
      </c>
      <c r="DB363" s="91">
        <v>0</v>
      </c>
      <c r="DC363" s="91">
        <v>0</v>
      </c>
      <c r="DD363" s="91">
        <v>0</v>
      </c>
      <c r="DE363" s="91">
        <v>0</v>
      </c>
      <c r="DH363" s="93">
        <f t="shared" si="190"/>
        <v>0</v>
      </c>
      <c r="DI363" s="91">
        <v>0</v>
      </c>
      <c r="DJ363" s="91">
        <v>0</v>
      </c>
      <c r="DK363" s="91">
        <v>0</v>
      </c>
      <c r="DL363" s="91">
        <v>0</v>
      </c>
      <c r="DM363" s="91">
        <v>0</v>
      </c>
    </row>
    <row r="364" spans="3:117">
      <c r="C364" s="92">
        <f t="shared" si="191"/>
        <v>46020</v>
      </c>
      <c r="D364" s="93">
        <f t="shared" si="160"/>
        <v>0.875</v>
      </c>
      <c r="E364" s="93">
        <f t="shared" si="161"/>
        <v>0.875</v>
      </c>
      <c r="F364" s="93" t="str">
        <f t="shared" si="161"/>
        <v/>
      </c>
      <c r="G364" s="93" t="str">
        <f t="shared" si="161"/>
        <v/>
      </c>
      <c r="H364" s="93" t="str">
        <f t="shared" si="161"/>
        <v/>
      </c>
      <c r="I364" s="93" t="str">
        <f t="shared" si="161"/>
        <v/>
      </c>
      <c r="J364" s="93" t="str">
        <f t="shared" si="161"/>
        <v/>
      </c>
      <c r="K364" s="93" t="str">
        <f t="shared" si="161"/>
        <v/>
      </c>
      <c r="L364" s="93" t="str">
        <f t="shared" si="162"/>
        <v/>
      </c>
      <c r="M364" s="93">
        <f t="shared" si="163"/>
        <v>1</v>
      </c>
      <c r="N364" s="93" t="str">
        <f t="shared" si="164"/>
        <v/>
      </c>
      <c r="O364" s="93" t="str">
        <f t="shared" si="165"/>
        <v/>
      </c>
      <c r="P364" s="93" t="str">
        <f t="shared" si="166"/>
        <v/>
      </c>
      <c r="Q364" s="93" t="str">
        <f t="shared" si="167"/>
        <v/>
      </c>
      <c r="R364" s="93" t="str">
        <f t="shared" si="168"/>
        <v/>
      </c>
      <c r="S364" s="93">
        <f t="shared" si="169"/>
        <v>1</v>
      </c>
      <c r="T364" s="91">
        <f t="shared" si="170"/>
        <v>0</v>
      </c>
      <c r="AB364" s="93">
        <f t="shared" si="171"/>
        <v>0</v>
      </c>
      <c r="AC364" s="93">
        <f t="shared" si="172"/>
        <v>0</v>
      </c>
      <c r="AD364" s="93">
        <f t="shared" si="173"/>
        <v>0.1</v>
      </c>
      <c r="AE364" s="93">
        <f t="shared" si="174"/>
        <v>0.4</v>
      </c>
      <c r="AF364" s="93">
        <f t="shared" si="175"/>
        <v>0</v>
      </c>
      <c r="AG364" s="93">
        <f t="shared" si="176"/>
        <v>0.1</v>
      </c>
      <c r="AH364" s="93">
        <f t="shared" si="177"/>
        <v>0.875</v>
      </c>
      <c r="AI364" s="93">
        <f t="shared" si="178"/>
        <v>0.8</v>
      </c>
      <c r="AJ364" s="93">
        <f t="shared" si="179"/>
        <v>0.7</v>
      </c>
      <c r="AK364" s="93">
        <f t="shared" si="180"/>
        <v>0.6</v>
      </c>
      <c r="AN364" s="93">
        <f t="shared" si="181"/>
        <v>0</v>
      </c>
      <c r="AO364" s="91">
        <v>0</v>
      </c>
      <c r="AP364" s="91">
        <v>0</v>
      </c>
      <c r="AQ364" s="91">
        <v>0</v>
      </c>
      <c r="AR364" s="91">
        <v>0</v>
      </c>
      <c r="AS364" s="91">
        <v>0</v>
      </c>
      <c r="AT364" s="92"/>
      <c r="AV364" s="93">
        <f t="shared" si="182"/>
        <v>0</v>
      </c>
      <c r="AW364" s="91">
        <v>0</v>
      </c>
      <c r="AX364" s="91">
        <v>0</v>
      </c>
      <c r="AY364" s="91">
        <v>0</v>
      </c>
      <c r="AZ364" s="91">
        <v>0</v>
      </c>
      <c r="BA364" s="91">
        <v>0</v>
      </c>
      <c r="BB364" s="92"/>
      <c r="BD364" s="93">
        <f t="shared" si="183"/>
        <v>0.1</v>
      </c>
      <c r="BE364" s="91">
        <v>0</v>
      </c>
      <c r="BF364" s="91">
        <v>0</v>
      </c>
      <c r="BG364" s="91">
        <v>0</v>
      </c>
      <c r="BH364" s="91">
        <v>0</v>
      </c>
      <c r="BI364" s="91">
        <v>0.5</v>
      </c>
      <c r="BJ364" s="92"/>
      <c r="BL364" s="93">
        <f t="shared" si="184"/>
        <v>0.4</v>
      </c>
      <c r="BM364" s="91">
        <v>0</v>
      </c>
      <c r="BN364" s="91">
        <v>0</v>
      </c>
      <c r="BO364" s="91">
        <v>0</v>
      </c>
      <c r="BP364" s="91">
        <v>0</v>
      </c>
      <c r="BQ364" s="91">
        <v>2</v>
      </c>
      <c r="BR364" s="92"/>
      <c r="BT364" s="93">
        <f t="shared" si="185"/>
        <v>0</v>
      </c>
      <c r="BU364" s="91">
        <v>0</v>
      </c>
      <c r="BV364" s="91">
        <v>0</v>
      </c>
      <c r="BW364" s="91">
        <v>0</v>
      </c>
      <c r="BX364" s="91">
        <v>0</v>
      </c>
      <c r="BZ364" s="92"/>
      <c r="CB364" s="93">
        <f t="shared" si="186"/>
        <v>0.1</v>
      </c>
      <c r="CC364" s="91">
        <v>0</v>
      </c>
      <c r="CD364" s="91">
        <v>0</v>
      </c>
      <c r="CE364" s="91">
        <v>0</v>
      </c>
      <c r="CF364" s="91">
        <v>0</v>
      </c>
      <c r="CG364" s="91">
        <v>0.5</v>
      </c>
      <c r="CJ364" s="93">
        <f t="shared" si="187"/>
        <v>0.875</v>
      </c>
      <c r="CL364" s="91">
        <v>0</v>
      </c>
      <c r="CM364" s="91">
        <v>0</v>
      </c>
      <c r="CN364" s="91">
        <v>0</v>
      </c>
      <c r="CO364" s="91">
        <v>3.5</v>
      </c>
      <c r="CR364" s="93">
        <f t="shared" si="188"/>
        <v>0.8</v>
      </c>
      <c r="CS364" s="91">
        <v>0</v>
      </c>
      <c r="CT364" s="91">
        <v>0</v>
      </c>
      <c r="CU364" s="91">
        <v>0</v>
      </c>
      <c r="CV364" s="91">
        <v>0</v>
      </c>
      <c r="CW364" s="91">
        <v>4</v>
      </c>
      <c r="CZ364" s="93">
        <f t="shared" si="189"/>
        <v>0.7</v>
      </c>
      <c r="DA364" s="91">
        <v>0</v>
      </c>
      <c r="DB364" s="91">
        <v>0</v>
      </c>
      <c r="DC364" s="91">
        <v>0</v>
      </c>
      <c r="DD364" s="91">
        <v>0</v>
      </c>
      <c r="DE364" s="91">
        <v>3.5</v>
      </c>
      <c r="DH364" s="93">
        <f t="shared" si="190"/>
        <v>0.6</v>
      </c>
      <c r="DI364" s="91">
        <v>0</v>
      </c>
      <c r="DJ364" s="91">
        <v>0</v>
      </c>
      <c r="DK364" s="91">
        <v>0</v>
      </c>
      <c r="DL364" s="91">
        <v>0</v>
      </c>
      <c r="DM364" s="91">
        <v>3</v>
      </c>
    </row>
    <row r="365" spans="3:117">
      <c r="C365" s="92">
        <f t="shared" si="191"/>
        <v>46021</v>
      </c>
      <c r="D365" s="93">
        <f t="shared" si="160"/>
        <v>0</v>
      </c>
      <c r="E365" s="93" t="str">
        <f t="shared" si="161"/>
        <v/>
      </c>
      <c r="F365" s="93" t="str">
        <f t="shared" si="161"/>
        <v/>
      </c>
      <c r="G365" s="93" t="str">
        <f t="shared" si="161"/>
        <v/>
      </c>
      <c r="H365" s="93" t="str">
        <f t="shared" si="161"/>
        <v/>
      </c>
      <c r="I365" s="93" t="str">
        <f t="shared" si="161"/>
        <v/>
      </c>
      <c r="J365" s="93" t="str">
        <f t="shared" si="161"/>
        <v/>
      </c>
      <c r="K365" s="93" t="str">
        <f t="shared" si="161"/>
        <v/>
      </c>
      <c r="L365" s="93">
        <f t="shared" si="162"/>
        <v>0</v>
      </c>
      <c r="M365" s="93" t="str">
        <f t="shared" si="163"/>
        <v/>
      </c>
      <c r="N365" s="93" t="str">
        <f t="shared" si="164"/>
        <v/>
      </c>
      <c r="O365" s="93" t="str">
        <f t="shared" si="165"/>
        <v/>
      </c>
      <c r="P365" s="93" t="str">
        <f t="shared" si="166"/>
        <v/>
      </c>
      <c r="Q365" s="93" t="str">
        <f t="shared" si="167"/>
        <v/>
      </c>
      <c r="R365" s="93" t="str">
        <f t="shared" si="168"/>
        <v/>
      </c>
      <c r="S365" s="93">
        <f t="shared" si="169"/>
        <v>0</v>
      </c>
      <c r="T365" s="91">
        <f t="shared" si="170"/>
        <v>0</v>
      </c>
      <c r="AB365" s="93">
        <f t="shared" si="171"/>
        <v>0</v>
      </c>
      <c r="AC365" s="93">
        <f t="shared" si="172"/>
        <v>0</v>
      </c>
      <c r="AD365" s="93">
        <f t="shared" si="173"/>
        <v>0</v>
      </c>
      <c r="AE365" s="93">
        <f t="shared" si="174"/>
        <v>0</v>
      </c>
      <c r="AF365" s="93">
        <f t="shared" si="175"/>
        <v>0.25</v>
      </c>
      <c r="AG365" s="93">
        <f t="shared" si="176"/>
        <v>0.1</v>
      </c>
      <c r="AH365" s="93">
        <f t="shared" si="177"/>
        <v>0</v>
      </c>
      <c r="AI365" s="93">
        <f t="shared" si="178"/>
        <v>0</v>
      </c>
      <c r="AJ365" s="93">
        <f t="shared" si="179"/>
        <v>0</v>
      </c>
      <c r="AK365" s="93">
        <f t="shared" si="180"/>
        <v>0</v>
      </c>
      <c r="AN365" s="93">
        <f t="shared" si="181"/>
        <v>0</v>
      </c>
      <c r="AO365" s="91">
        <v>0</v>
      </c>
      <c r="AP365" s="91">
        <v>0</v>
      </c>
      <c r="AQ365" s="91">
        <v>0</v>
      </c>
      <c r="AR365" s="91">
        <v>0</v>
      </c>
      <c r="AS365" s="91">
        <v>0</v>
      </c>
      <c r="AT365" s="92"/>
      <c r="AV365" s="93">
        <f t="shared" si="182"/>
        <v>0</v>
      </c>
      <c r="AW365" s="91">
        <v>0</v>
      </c>
      <c r="AX365" s="91">
        <v>0</v>
      </c>
      <c r="AY365" s="91">
        <v>0</v>
      </c>
      <c r="AZ365" s="91">
        <v>0</v>
      </c>
      <c r="BA365" s="91">
        <v>0</v>
      </c>
      <c r="BB365" s="92"/>
      <c r="BD365" s="93">
        <f t="shared" si="183"/>
        <v>0</v>
      </c>
      <c r="BE365" s="91">
        <v>0</v>
      </c>
      <c r="BF365" s="91">
        <v>0</v>
      </c>
      <c r="BG365" s="91">
        <v>0</v>
      </c>
      <c r="BH365" s="91">
        <v>0</v>
      </c>
      <c r="BI365" s="91">
        <v>0</v>
      </c>
      <c r="BJ365" s="92"/>
      <c r="BL365" s="93">
        <f t="shared" si="184"/>
        <v>0</v>
      </c>
      <c r="BM365" s="91">
        <v>0</v>
      </c>
      <c r="BN365" s="91">
        <v>0</v>
      </c>
      <c r="BO365" s="91">
        <v>0</v>
      </c>
      <c r="BP365" s="91">
        <v>0</v>
      </c>
      <c r="BQ365" s="91">
        <v>0</v>
      </c>
      <c r="BR365" s="92"/>
      <c r="BT365" s="93">
        <f t="shared" si="185"/>
        <v>0.25</v>
      </c>
      <c r="BU365" s="91">
        <v>0</v>
      </c>
      <c r="BV365" s="91">
        <v>0</v>
      </c>
      <c r="BW365" s="91">
        <v>0</v>
      </c>
      <c r="BX365" s="91">
        <v>1</v>
      </c>
      <c r="BZ365" s="92"/>
      <c r="CB365" s="93">
        <f t="shared" si="186"/>
        <v>0.1</v>
      </c>
      <c r="CC365" s="91">
        <v>0</v>
      </c>
      <c r="CD365" s="91">
        <v>0</v>
      </c>
      <c r="CE365" s="91">
        <v>0</v>
      </c>
      <c r="CF365" s="91">
        <v>0.5</v>
      </c>
      <c r="CG365" s="91">
        <v>0</v>
      </c>
      <c r="CJ365" s="93">
        <f t="shared" si="187"/>
        <v>0</v>
      </c>
      <c r="CL365" s="91">
        <v>0</v>
      </c>
      <c r="CM365" s="91">
        <v>0</v>
      </c>
      <c r="CN365" s="91">
        <v>0</v>
      </c>
      <c r="CO365" s="91">
        <v>0</v>
      </c>
      <c r="CR365" s="93">
        <f t="shared" si="188"/>
        <v>0</v>
      </c>
      <c r="CS365" s="91">
        <v>0</v>
      </c>
      <c r="CT365" s="91">
        <v>0</v>
      </c>
      <c r="CU365" s="91">
        <v>0</v>
      </c>
      <c r="CV365" s="91">
        <v>0</v>
      </c>
      <c r="CW365" s="91">
        <v>0</v>
      </c>
      <c r="CZ365" s="93">
        <f t="shared" si="189"/>
        <v>0</v>
      </c>
      <c r="DA365" s="91">
        <v>0</v>
      </c>
      <c r="DB365" s="91">
        <v>0</v>
      </c>
      <c r="DC365" s="91">
        <v>0</v>
      </c>
      <c r="DD365" s="91">
        <v>0</v>
      </c>
      <c r="DE365" s="91">
        <v>0</v>
      </c>
      <c r="DH365" s="93">
        <f t="shared" si="190"/>
        <v>0</v>
      </c>
      <c r="DI365" s="91">
        <v>0</v>
      </c>
      <c r="DJ365" s="91">
        <v>0</v>
      </c>
      <c r="DK365" s="91">
        <v>0</v>
      </c>
      <c r="DL365" s="91">
        <v>0</v>
      </c>
      <c r="DM365" s="91">
        <v>0</v>
      </c>
    </row>
    <row r="366" spans="3:117">
      <c r="C366" s="92">
        <f t="shared" si="191"/>
        <v>46022</v>
      </c>
      <c r="D366" s="93">
        <f t="shared" si="160"/>
        <v>6.125</v>
      </c>
      <c r="E366" s="93">
        <f t="shared" si="161"/>
        <v>6.125</v>
      </c>
      <c r="F366" s="93" t="str">
        <f t="shared" si="161"/>
        <v/>
      </c>
      <c r="G366" s="93" t="str">
        <f t="shared" si="161"/>
        <v/>
      </c>
      <c r="H366" s="93" t="str">
        <f t="shared" si="161"/>
        <v/>
      </c>
      <c r="I366" s="93" t="str">
        <f t="shared" si="161"/>
        <v/>
      </c>
      <c r="J366" s="93" t="str">
        <f t="shared" si="161"/>
        <v/>
      </c>
      <c r="K366" s="93" t="str">
        <f t="shared" si="161"/>
        <v/>
      </c>
      <c r="L366" s="93" t="str">
        <f t="shared" si="162"/>
        <v/>
      </c>
      <c r="M366" s="93">
        <f t="shared" si="163"/>
        <v>1</v>
      </c>
      <c r="N366" s="93" t="str">
        <f t="shared" si="164"/>
        <v/>
      </c>
      <c r="O366" s="93" t="str">
        <f t="shared" si="165"/>
        <v/>
      </c>
      <c r="P366" s="93" t="str">
        <f t="shared" si="166"/>
        <v/>
      </c>
      <c r="Q366" s="93" t="str">
        <f t="shared" si="167"/>
        <v/>
      </c>
      <c r="R366" s="93" t="str">
        <f t="shared" si="168"/>
        <v/>
      </c>
      <c r="S366" s="93">
        <f t="shared" si="169"/>
        <v>1</v>
      </c>
      <c r="T366" s="91">
        <f t="shared" si="170"/>
        <v>0</v>
      </c>
      <c r="AB366" s="93">
        <f t="shared" si="171"/>
        <v>5.4</v>
      </c>
      <c r="AC366" s="93">
        <f t="shared" si="172"/>
        <v>2.9</v>
      </c>
      <c r="AD366" s="93">
        <f t="shared" si="173"/>
        <v>3.8</v>
      </c>
      <c r="AE366" s="93">
        <f t="shared" si="174"/>
        <v>4.4000000000000004</v>
      </c>
      <c r="AF366" s="93">
        <f t="shared" si="175"/>
        <v>5.5</v>
      </c>
      <c r="AG366" s="93">
        <f t="shared" si="176"/>
        <v>6.1</v>
      </c>
      <c r="AH366" s="93">
        <f t="shared" si="177"/>
        <v>6.125</v>
      </c>
      <c r="AI366" s="93">
        <f t="shared" si="178"/>
        <v>12.5</v>
      </c>
      <c r="AJ366" s="93">
        <f t="shared" si="179"/>
        <v>5.5</v>
      </c>
      <c r="AK366" s="93">
        <f t="shared" si="180"/>
        <v>4</v>
      </c>
      <c r="AN366" s="93">
        <f t="shared" si="181"/>
        <v>5.4</v>
      </c>
      <c r="AO366" s="91">
        <v>0</v>
      </c>
      <c r="AP366" s="91">
        <v>9</v>
      </c>
      <c r="AQ366" s="91">
        <v>0</v>
      </c>
      <c r="AR366" s="91">
        <v>0</v>
      </c>
      <c r="AS366" s="91">
        <v>18</v>
      </c>
      <c r="AT366" s="92"/>
      <c r="AV366" s="93">
        <f t="shared" si="182"/>
        <v>2.9</v>
      </c>
      <c r="AW366" s="91">
        <v>0</v>
      </c>
      <c r="AX366" s="91">
        <v>8.5</v>
      </c>
      <c r="AY366" s="91">
        <v>0</v>
      </c>
      <c r="AZ366" s="91">
        <v>0</v>
      </c>
      <c r="BA366" s="91">
        <v>6</v>
      </c>
      <c r="BB366" s="92"/>
      <c r="BD366" s="93">
        <f t="shared" si="183"/>
        <v>3.8</v>
      </c>
      <c r="BE366" s="91">
        <v>0</v>
      </c>
      <c r="BF366" s="91">
        <v>10</v>
      </c>
      <c r="BG366" s="91">
        <v>0</v>
      </c>
      <c r="BH366" s="91">
        <v>0</v>
      </c>
      <c r="BI366" s="91">
        <v>9</v>
      </c>
      <c r="BJ366" s="92"/>
      <c r="BL366" s="93">
        <f t="shared" si="184"/>
        <v>4.4000000000000004</v>
      </c>
      <c r="BM366" s="91">
        <v>0</v>
      </c>
      <c r="BN366" s="91">
        <v>12</v>
      </c>
      <c r="BO366" s="91">
        <v>0</v>
      </c>
      <c r="BP366" s="91">
        <v>0</v>
      </c>
      <c r="BQ366" s="91">
        <v>10</v>
      </c>
      <c r="BR366" s="92"/>
      <c r="BT366" s="93">
        <f t="shared" si="185"/>
        <v>5.5</v>
      </c>
      <c r="BU366" s="91">
        <v>0</v>
      </c>
      <c r="BV366" s="91">
        <v>22</v>
      </c>
      <c r="BW366" s="91">
        <v>0</v>
      </c>
      <c r="BX366" s="91">
        <v>0</v>
      </c>
      <c r="BZ366" s="92"/>
      <c r="CB366" s="93">
        <f t="shared" si="186"/>
        <v>6.1</v>
      </c>
      <c r="CC366" s="91">
        <v>0</v>
      </c>
      <c r="CD366" s="91">
        <v>17</v>
      </c>
      <c r="CE366" s="91">
        <v>0</v>
      </c>
      <c r="CF366" s="91">
        <v>0</v>
      </c>
      <c r="CG366" s="91">
        <v>13.5</v>
      </c>
      <c r="CJ366" s="93">
        <f t="shared" si="187"/>
        <v>6.125</v>
      </c>
      <c r="CL366" s="91">
        <v>15</v>
      </c>
      <c r="CM366" s="91">
        <v>0</v>
      </c>
      <c r="CN366" s="91">
        <v>0</v>
      </c>
      <c r="CO366" s="91">
        <v>9.5</v>
      </c>
      <c r="CR366" s="93">
        <f t="shared" si="188"/>
        <v>12.5</v>
      </c>
      <c r="CS366" s="91">
        <v>0</v>
      </c>
      <c r="CT366" s="91">
        <v>33</v>
      </c>
      <c r="CU366" s="91">
        <v>0</v>
      </c>
      <c r="CV366" s="91">
        <v>0</v>
      </c>
      <c r="CW366" s="91">
        <v>29.5</v>
      </c>
      <c r="CZ366" s="93">
        <f t="shared" si="189"/>
        <v>5.5</v>
      </c>
      <c r="DA366" s="91">
        <v>0</v>
      </c>
      <c r="DB366" s="91">
        <v>19</v>
      </c>
      <c r="DC366" s="91">
        <v>0</v>
      </c>
      <c r="DD366" s="91">
        <v>0</v>
      </c>
      <c r="DE366" s="91">
        <v>8.5</v>
      </c>
      <c r="DH366" s="93">
        <f t="shared" si="190"/>
        <v>4</v>
      </c>
      <c r="DI366" s="91">
        <v>0</v>
      </c>
      <c r="DJ366" s="91">
        <v>15</v>
      </c>
      <c r="DK366" s="91">
        <v>0</v>
      </c>
      <c r="DL366" s="91">
        <v>0</v>
      </c>
      <c r="DM366" s="91">
        <v>5</v>
      </c>
    </row>
    <row r="367" spans="3:117">
      <c r="AB367" s="93">
        <f t="shared" si="171"/>
        <v>0</v>
      </c>
      <c r="AC367" s="93">
        <f t="shared" si="172"/>
        <v>0</v>
      </c>
      <c r="AD367" s="93">
        <f t="shared" si="173"/>
        <v>0</v>
      </c>
      <c r="AE367" s="93">
        <f t="shared" si="174"/>
        <v>0</v>
      </c>
      <c r="AF367" s="93">
        <f t="shared" si="175"/>
        <v>0</v>
      </c>
      <c r="AG367" s="93">
        <f t="shared" si="176"/>
        <v>0</v>
      </c>
      <c r="AH367" s="93">
        <f t="shared" si="177"/>
        <v>0</v>
      </c>
      <c r="AI367" s="93">
        <f t="shared" si="178"/>
        <v>0</v>
      </c>
      <c r="AJ367" s="93">
        <f t="shared" si="179"/>
        <v>0</v>
      </c>
      <c r="AK367" s="93">
        <f t="shared" si="180"/>
        <v>0</v>
      </c>
      <c r="AO367" s="91">
        <v>0</v>
      </c>
      <c r="AS367" s="91">
        <v>0</v>
      </c>
      <c r="AW367" s="91">
        <v>0</v>
      </c>
      <c r="BA367" s="91">
        <v>0</v>
      </c>
      <c r="BE367" s="91">
        <v>0</v>
      </c>
      <c r="BM367" s="91">
        <v>0</v>
      </c>
      <c r="BQ367" s="91">
        <v>0</v>
      </c>
      <c r="BU367" s="91">
        <v>0</v>
      </c>
      <c r="CC367" s="91">
        <v>0</v>
      </c>
      <c r="CG367" s="91">
        <v>0.5</v>
      </c>
      <c r="CO367" s="91">
        <v>0</v>
      </c>
      <c r="CS367" s="91">
        <v>0</v>
      </c>
      <c r="CW367" s="91">
        <v>0</v>
      </c>
      <c r="DA367" s="91">
        <v>0</v>
      </c>
      <c r="DE367" s="91">
        <v>0</v>
      </c>
      <c r="DI367" s="91">
        <v>0</v>
      </c>
      <c r="DM367" s="91">
        <v>0</v>
      </c>
    </row>
    <row r="368" spans="3:117">
      <c r="K368" s="91" t="s">
        <v>130</v>
      </c>
      <c r="L368" s="91">
        <v>0</v>
      </c>
      <c r="M368" s="91">
        <v>1</v>
      </c>
      <c r="N368" s="91">
        <v>2</v>
      </c>
      <c r="O368" s="91">
        <v>3</v>
      </c>
      <c r="P368" s="91">
        <v>4</v>
      </c>
      <c r="Q368" s="91">
        <v>5</v>
      </c>
      <c r="R368" s="91">
        <v>7</v>
      </c>
      <c r="S368" s="97"/>
    </row>
    <row r="369" spans="11:19">
      <c r="L369" s="91">
        <f t="shared" ref="L369:R369" si="192">COUNT(L2:L367)</f>
        <v>83</v>
      </c>
      <c r="M369" s="91">
        <f t="shared" si="192"/>
        <v>199</v>
      </c>
      <c r="N369" s="91">
        <f t="shared" si="192"/>
        <v>52</v>
      </c>
      <c r="O369" s="91">
        <f t="shared" si="192"/>
        <v>17</v>
      </c>
      <c r="P369" s="91">
        <f t="shared" si="192"/>
        <v>8</v>
      </c>
      <c r="Q369" s="91">
        <f t="shared" si="192"/>
        <v>3</v>
      </c>
      <c r="R369" s="91">
        <f t="shared" si="192"/>
        <v>1</v>
      </c>
      <c r="S369" s="91">
        <f>SUM(N369:R369)</f>
        <v>81</v>
      </c>
    </row>
    <row r="370" spans="11:19">
      <c r="K370" s="96" t="s">
        <v>11</v>
      </c>
      <c r="L370" s="91">
        <v>0</v>
      </c>
      <c r="M370" s="91">
        <v>0</v>
      </c>
      <c r="N370" s="91">
        <f>N371/N369</f>
        <v>0.76923076923076927</v>
      </c>
      <c r="O370" s="91">
        <f>O371/O369</f>
        <v>1.1764705882352942</v>
      </c>
      <c r="P370" s="91">
        <f>P371/P369</f>
        <v>2.5</v>
      </c>
      <c r="Q370" s="91">
        <f>Q371/Q369</f>
        <v>4</v>
      </c>
      <c r="R370" s="91">
        <f>R371/R369</f>
        <v>8</v>
      </c>
    </row>
    <row r="371" spans="11:19">
      <c r="K371" s="96" t="s">
        <v>2</v>
      </c>
      <c r="N371" s="91">
        <v>40</v>
      </c>
      <c r="O371" s="91">
        <v>20</v>
      </c>
      <c r="P371" s="91">
        <v>20</v>
      </c>
      <c r="Q371" s="91">
        <v>12</v>
      </c>
      <c r="R371" s="91">
        <v>8</v>
      </c>
      <c r="S371" s="91">
        <f>SUM(N371:R371)</f>
        <v>100</v>
      </c>
    </row>
    <row r="372" spans="11:19">
      <c r="K372" s="96" t="s">
        <v>132</v>
      </c>
      <c r="L372" s="91">
        <f>$L$374*L370/$S$369</f>
        <v>0</v>
      </c>
      <c r="M372" s="91">
        <f>$L$374*M370/$S$369</f>
        <v>0</v>
      </c>
      <c r="N372" s="91">
        <f>$L$374*N370*0.01</f>
        <v>4.3808800852329341e-002</v>
      </c>
      <c r="O372" s="91">
        <f>$L$374*O370*0.01</f>
        <v>6.7001695421209581e-002</v>
      </c>
      <c r="P372" s="91">
        <f>$L$374*P370*0.01</f>
        <v>0.14237860277007036</v>
      </c>
      <c r="Q372" s="91">
        <f>$L$374*Q370*0.01</f>
        <v>0.22780576443211256</v>
      </c>
      <c r="R372" s="91">
        <f>$L$374*R370*0.01</f>
        <v>0.45561152886422512</v>
      </c>
    </row>
    <row r="373" spans="11:19">
      <c r="N373" s="93">
        <f>N372*N369</f>
        <v>2.2780576443211258</v>
      </c>
      <c r="O373" s="93">
        <f>O372*O369</f>
        <v>1.1390288221605629</v>
      </c>
      <c r="P373" s="93">
        <f>P372*P369</f>
        <v>1.1390288221605629</v>
      </c>
      <c r="Q373" s="93">
        <f>Q372*Q369</f>
        <v>0.68341729329633771</v>
      </c>
      <c r="R373" s="93">
        <f>R372*R369</f>
        <v>0.45561152886422512</v>
      </c>
      <c r="S373" s="93">
        <f>SUM(N373:R373)</f>
        <v>5.6951441108028149</v>
      </c>
    </row>
    <row r="374" spans="11:19">
      <c r="K374" s="96" t="s">
        <v>133</v>
      </c>
      <c r="L374" s="91">
        <f>年間!AC1*L375*0.01</f>
        <v>5.695144110802814</v>
      </c>
    </row>
    <row r="375" spans="11:19">
      <c r="K375" s="91" t="s">
        <v>35</v>
      </c>
      <c r="L375" s="91">
        <v>20</v>
      </c>
      <c r="M375" s="91" t="s">
        <v>131</v>
      </c>
    </row>
  </sheetData>
  <sheetProtection password="DDC9" sheet="1" objects="1" scenarios="1"/>
  <phoneticPr fontId="1" type="Hiragana"/>
  <pageMargins left="0.7" right="0.7" top="0.75" bottom="0.75" header="0.3" footer="0.3"/>
  <pageSetup paperSize="9" fitToWidth="1" fitToHeight="1" orientation="portrait" usePrinterDefaults="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0" tint="-0.25"/>
  </sheetPr>
  <dimension ref="A1:AC370"/>
  <sheetViews>
    <sheetView workbookViewId="0">
      <selection sqref="A1:XFD1048576"/>
    </sheetView>
  </sheetViews>
  <sheetFormatPr defaultRowHeight="18"/>
  <cols>
    <col min="1" max="1" width="11.8984375" style="91" customWidth="1"/>
    <col min="2" max="3" width="8.796875" style="91" customWidth="1"/>
    <col min="4" max="4" width="12.19921875" style="91" bestFit="1" customWidth="1"/>
    <col min="5" max="5" width="11.796875" style="91" customWidth="1"/>
    <col min="6" max="12" width="8.796875" style="91" customWidth="1"/>
    <col min="13" max="13" width="8.09765625" style="91" customWidth="1"/>
    <col min="14" max="19" width="8.796875" style="91" customWidth="1"/>
    <col min="20" max="20" width="9.09765625" style="91" bestFit="1" customWidth="1"/>
    <col min="21" max="21" width="13.8984375" style="91" customWidth="1"/>
    <col min="22" max="22" width="8.796875" style="91" customWidth="1"/>
    <col min="23" max="23" width="12.19921875" style="91" bestFit="1" customWidth="1"/>
    <col min="24" max="16384" width="8.796875" style="91" customWidth="1"/>
  </cols>
  <sheetData>
    <row r="1" spans="1:29">
      <c r="I1" s="97"/>
      <c r="J1" s="97"/>
      <c r="K1" s="97">
        <f>0.2*1000*M1/6</f>
        <v>26666.666666666672</v>
      </c>
      <c r="L1" s="91" t="s">
        <v>188</v>
      </c>
      <c r="M1" s="91">
        <f>指導機関用調整項目!C28*0.001/(0.001*0.001)</f>
        <v>800.00000000000011</v>
      </c>
      <c r="N1" s="91" t="s">
        <v>120</v>
      </c>
      <c r="W1" s="91">
        <v>0.8</v>
      </c>
      <c r="X1" s="91" t="s">
        <v>119</v>
      </c>
      <c r="AB1" s="96" t="s">
        <v>129</v>
      </c>
      <c r="AC1" s="99">
        <f>C323</f>
        <v>28.475720554014075</v>
      </c>
    </row>
    <row r="3" spans="1:29" s="98" customFormat="1" ht="27" customHeight="1">
      <c r="A3" s="98" t="s">
        <v>46</v>
      </c>
      <c r="B3" s="98" t="s">
        <v>100</v>
      </c>
      <c r="C3" s="98" t="s">
        <v>101</v>
      </c>
      <c r="D3" s="100" t="s">
        <v>110</v>
      </c>
      <c r="E3" s="100" t="s">
        <v>111</v>
      </c>
      <c r="F3" s="100" t="s">
        <v>78</v>
      </c>
      <c r="G3" s="100" t="s">
        <v>112</v>
      </c>
      <c r="H3" s="100" t="s">
        <v>113</v>
      </c>
      <c r="I3" s="100" t="s">
        <v>105</v>
      </c>
      <c r="J3" s="100" t="s">
        <v>114</v>
      </c>
      <c r="K3" s="100" t="s">
        <v>115</v>
      </c>
      <c r="M3" s="98" t="s">
        <v>139</v>
      </c>
      <c r="N3" s="100" t="s">
        <v>21</v>
      </c>
      <c r="O3" s="100" t="s">
        <v>168</v>
      </c>
      <c r="P3" s="100" t="s">
        <v>88</v>
      </c>
      <c r="Q3" s="100"/>
      <c r="R3" s="98" t="s">
        <v>140</v>
      </c>
      <c r="T3" s="98" t="s">
        <v>46</v>
      </c>
      <c r="U3" s="100" t="s">
        <v>173</v>
      </c>
      <c r="W3" s="98" t="s">
        <v>135</v>
      </c>
    </row>
    <row r="4" spans="1:29">
      <c r="A4" s="92">
        <v>45658</v>
      </c>
      <c r="B4" s="91">
        <v>1</v>
      </c>
      <c r="C4" s="99">
        <f t="shared" ref="C4:C67" si="0">SUM(D4:K4)</f>
        <v>0</v>
      </c>
      <c r="D4" s="99">
        <f>_xlfn.IFNA(INDEX('１回目'!$C$8:$C$374,MATCH(A4,'１回目'!$A$8:$A$374,FALSE)),0)</f>
        <v>0</v>
      </c>
      <c r="E4" s="91">
        <f>_xlfn.IFNA(INDEX('２回目'!$C$8:$C$374,MATCH(A4,'２回目'!$A$8:$A$374,FALSE)),0)</f>
        <v>0</v>
      </c>
      <c r="F4" s="91">
        <f>_xlfn.IFNA(INDEX('３回目'!$C$8:$C$374,MATCH(A4,'３回目'!$A$8:$A$374,FALSE)),0)</f>
        <v>0</v>
      </c>
      <c r="G4" s="91">
        <f>_xlfn.IFNA(INDEX('４回目'!$C$8:$C$374,MATCH(A4,'４回目'!$A$8:$A$374,FALSE)),0)</f>
        <v>0</v>
      </c>
      <c r="H4" s="91">
        <f>_xlfn.IFNA(INDEX('５回目'!$C$8:$C$374,MATCH(A4,'５回目'!$A$8:$A$374,FALSE)),0)</f>
        <v>0</v>
      </c>
      <c r="I4" s="91">
        <f>_xlfn.IFNA(INDEX('６回目'!$C$8:$C$374,MATCH(A4,'６回目'!$A$8:$A$374,FALSE)),0)</f>
        <v>0</v>
      </c>
      <c r="J4" s="91">
        <f>_xlfn.IFNA(INDEX('７回目'!$C$8:$C$374,MATCH(A4,'７回目'!$A$8:$A$374,FALSE)),0)</f>
        <v>0</v>
      </c>
      <c r="K4" s="91">
        <f>_xlfn.IFNA(INDEX('８回目'!$C$8:$C$374,MATCH(A4,'８回目'!$A$8:$A$374,FALSE)),0)</f>
        <v>0</v>
      </c>
      <c r="M4" s="91">
        <f>INDEX(降水量!$T$2:$T$366,MATCH(A4,降水量!$C$2:$C$366,FALSE))</f>
        <v>0</v>
      </c>
      <c r="N4" s="99">
        <f>M4</f>
        <v>0</v>
      </c>
      <c r="O4" s="99">
        <f>INDEX(地温!$G$2:$G$366,MATCH(A4,地温!$C$2:$C$366,FALSE))</f>
        <v>1.2942500395641604e-003</v>
      </c>
      <c r="P4" s="99">
        <f>INDEX(地温!$H$2:$H$366,MATCH(A4,地温!$C$2:$C$366,FALSE))</f>
        <v>1.2942500395641604e-003</v>
      </c>
      <c r="Q4" s="99"/>
      <c r="R4" s="99">
        <f t="shared" ref="R4:R67" si="1">C4-N4-P4</f>
        <v>-1.2942500395641604e-003</v>
      </c>
      <c r="S4" s="99"/>
      <c r="T4" s="92">
        <v>45672</v>
      </c>
      <c r="U4" s="99">
        <v>8</v>
      </c>
      <c r="W4" s="91">
        <f>R4*1000*1000/($K$1*10)+指導機関用調整項目!$C$25</f>
        <v>6.9951465623516347</v>
      </c>
      <c r="X4" s="91" t="s">
        <v>70</v>
      </c>
    </row>
    <row r="5" spans="1:29">
      <c r="A5" s="92">
        <f t="shared" ref="A5:A68" si="2">A4+1</f>
        <v>45659</v>
      </c>
      <c r="B5" s="91">
        <f t="shared" ref="B5:B68" si="3">A5-$A$4+1</f>
        <v>2</v>
      </c>
      <c r="C5" s="99">
        <f t="shared" si="0"/>
        <v>0</v>
      </c>
      <c r="D5" s="99">
        <f>_xlfn.IFNA(INDEX('１回目'!$C$8:$C$374,MATCH(A5,'１回目'!$A$8:$A$374,FALSE)),0)</f>
        <v>0</v>
      </c>
      <c r="E5" s="91">
        <f>_xlfn.IFNA(INDEX('２回目'!$C$8:$C$374,MATCH(A5,'２回目'!$A$8:$A$374,FALSE)),0)</f>
        <v>0</v>
      </c>
      <c r="F5" s="91">
        <f>_xlfn.IFNA(INDEX('３回目'!$C$8:$C$374,MATCH(A5,'３回目'!$A$8:$A$374,FALSE)),0)</f>
        <v>0</v>
      </c>
      <c r="G5" s="91">
        <f>_xlfn.IFNA(INDEX('４回目'!$C$8:$C$374,MATCH(A5,'４回目'!$A$8:$A$374,FALSE)),0)</f>
        <v>0</v>
      </c>
      <c r="H5" s="91">
        <f>_xlfn.IFNA(INDEX('５回目'!$C$8:$C$374,MATCH(A5,'５回目'!$A$8:$A$374,FALSE)),0)</f>
        <v>0</v>
      </c>
      <c r="I5" s="91">
        <f>_xlfn.IFNA(INDEX('６回目'!$C$8:$C$374,MATCH(A5,'６回目'!$A$8:$A$374,FALSE)),0)</f>
        <v>0</v>
      </c>
      <c r="J5" s="91">
        <f>_xlfn.IFNA(INDEX('７回目'!$C$8:$C$374,MATCH(A5,'７回目'!$A$8:$A$374,FALSE)),0)</f>
        <v>0</v>
      </c>
      <c r="K5" s="91">
        <f>_xlfn.IFNA(INDEX('８回目'!$C$8:$C$374,MATCH(A5,'８回目'!$A$8:$A$374,FALSE)),0)</f>
        <v>0</v>
      </c>
      <c r="M5" s="91">
        <f>INDEX(降水量!$T$2:$T$366,MATCH(A5,降水量!$C$2:$C$366,FALSE))</f>
        <v>0</v>
      </c>
      <c r="N5" s="99">
        <f t="shared" ref="N5:N68" si="4">N4+M5</f>
        <v>0</v>
      </c>
      <c r="O5" s="99">
        <f>INDEX(地温!$G$2:$G$366,MATCH(A5,地温!$C$2:$C$366,FALSE))</f>
        <v>1.6048586307799305e-003</v>
      </c>
      <c r="P5" s="99">
        <f>INDEX(地温!$H$2:$H$366,MATCH(A5,地温!$C$2:$C$366,FALSE))</f>
        <v>2.8991086703440911e-003</v>
      </c>
      <c r="Q5" s="99"/>
      <c r="R5" s="99">
        <f t="shared" si="1"/>
        <v>-2.8991086703440911e-003</v>
      </c>
      <c r="S5" s="99"/>
      <c r="T5" s="92">
        <v>45703</v>
      </c>
      <c r="U5" s="99">
        <v>10</v>
      </c>
      <c r="W5" s="91">
        <f>R5*1000*1000/($K$1*10)+指導機関用調整項目!$C$25</f>
        <v>6.9891283424862101</v>
      </c>
    </row>
    <row r="6" spans="1:29">
      <c r="A6" s="92">
        <f t="shared" si="2"/>
        <v>45660</v>
      </c>
      <c r="B6" s="91">
        <f t="shared" si="3"/>
        <v>3</v>
      </c>
      <c r="C6" s="99">
        <f t="shared" si="0"/>
        <v>0</v>
      </c>
      <c r="D6" s="99">
        <f>_xlfn.IFNA(INDEX('１回目'!$C$8:$C$374,MATCH(A6,'１回目'!$A$8:$A$374,FALSE)),0)</f>
        <v>0</v>
      </c>
      <c r="E6" s="91">
        <f>_xlfn.IFNA(INDEX('２回目'!$C$8:$C$374,MATCH(A6,'２回目'!$A$8:$A$374,FALSE)),0)</f>
        <v>0</v>
      </c>
      <c r="F6" s="91">
        <f>_xlfn.IFNA(INDEX('３回目'!$C$8:$C$374,MATCH(A6,'３回目'!$A$8:$A$374,FALSE)),0)</f>
        <v>0</v>
      </c>
      <c r="G6" s="91">
        <f>_xlfn.IFNA(INDEX('４回目'!$C$8:$C$374,MATCH(A6,'４回目'!$A$8:$A$374,FALSE)),0)</f>
        <v>0</v>
      </c>
      <c r="H6" s="91">
        <f>_xlfn.IFNA(INDEX('５回目'!$C$8:$C$374,MATCH(A6,'５回目'!$A$8:$A$374,FALSE)),0)</f>
        <v>0</v>
      </c>
      <c r="I6" s="91">
        <f>_xlfn.IFNA(INDEX('６回目'!$C$8:$C$374,MATCH(A6,'６回目'!$A$8:$A$374,FALSE)),0)</f>
        <v>0</v>
      </c>
      <c r="J6" s="91">
        <f>_xlfn.IFNA(INDEX('７回目'!$C$8:$C$374,MATCH(A6,'７回目'!$A$8:$A$374,FALSE)),0)</f>
        <v>0</v>
      </c>
      <c r="K6" s="91">
        <f>_xlfn.IFNA(INDEX('８回目'!$C$8:$C$374,MATCH(A6,'８回目'!$A$8:$A$374,FALSE)),0)</f>
        <v>0</v>
      </c>
      <c r="M6" s="91">
        <f>INDEX(降水量!$T$2:$T$366,MATCH(A6,降水量!$C$2:$C$366,FALSE))</f>
        <v>0</v>
      </c>
      <c r="N6" s="99">
        <f t="shared" si="4"/>
        <v>0</v>
      </c>
      <c r="O6" s="99">
        <f>INDEX(地温!$G$2:$G$366,MATCH(A6,地温!$C$2:$C$366,FALSE))</f>
        <v>1.6503135465676042e-003</v>
      </c>
      <c r="P6" s="99">
        <f>INDEX(地温!$H$2:$H$366,MATCH(A6,地温!$C$2:$C$366,FALSE))</f>
        <v>4.5494222169116952e-003</v>
      </c>
      <c r="Q6" s="99"/>
      <c r="R6" s="99">
        <f t="shared" si="1"/>
        <v>-4.5494222169116952e-003</v>
      </c>
      <c r="S6" s="99"/>
      <c r="T6" s="92">
        <v>45731</v>
      </c>
      <c r="U6" s="99">
        <v>20</v>
      </c>
      <c r="W6" s="91">
        <f>R6*1000*1000/($K$1*10)+指導機関用調整項目!$C$25</f>
        <v>6.9829396666865815</v>
      </c>
    </row>
    <row r="7" spans="1:29">
      <c r="A7" s="92">
        <f t="shared" si="2"/>
        <v>45661</v>
      </c>
      <c r="B7" s="91">
        <f t="shared" si="3"/>
        <v>4</v>
      </c>
      <c r="C7" s="99">
        <f t="shared" si="0"/>
        <v>0</v>
      </c>
      <c r="D7" s="99">
        <f>_xlfn.IFNA(INDEX('１回目'!$C$8:$C$374,MATCH(A7,'１回目'!$A$8:$A$374,FALSE)),0)</f>
        <v>0</v>
      </c>
      <c r="E7" s="91">
        <f>_xlfn.IFNA(INDEX('２回目'!$C$8:$C$374,MATCH(A7,'２回目'!$A$8:$A$374,FALSE)),0)</f>
        <v>0</v>
      </c>
      <c r="F7" s="91">
        <f>_xlfn.IFNA(INDEX('３回目'!$C$8:$C$374,MATCH(A7,'３回目'!$A$8:$A$374,FALSE)),0)</f>
        <v>0</v>
      </c>
      <c r="G7" s="91">
        <f>_xlfn.IFNA(INDEX('４回目'!$C$8:$C$374,MATCH(A7,'４回目'!$A$8:$A$374,FALSE)),0)</f>
        <v>0</v>
      </c>
      <c r="H7" s="91">
        <f>_xlfn.IFNA(INDEX('５回目'!$C$8:$C$374,MATCH(A7,'５回目'!$A$8:$A$374,FALSE)),0)</f>
        <v>0</v>
      </c>
      <c r="I7" s="91">
        <f>_xlfn.IFNA(INDEX('６回目'!$C$8:$C$374,MATCH(A7,'６回目'!$A$8:$A$374,FALSE)),0)</f>
        <v>0</v>
      </c>
      <c r="J7" s="91">
        <f>_xlfn.IFNA(INDEX('７回目'!$C$8:$C$374,MATCH(A7,'７回目'!$A$8:$A$374,FALSE)),0)</f>
        <v>0</v>
      </c>
      <c r="K7" s="91">
        <f>_xlfn.IFNA(INDEX('８回目'!$C$8:$C$374,MATCH(A7,'８回目'!$A$8:$A$374,FALSE)),0)</f>
        <v>0</v>
      </c>
      <c r="M7" s="91">
        <f>INDEX(降水量!$T$2:$T$366,MATCH(A7,降水量!$C$2:$C$366,FALSE))</f>
        <v>0</v>
      </c>
      <c r="N7" s="99">
        <f t="shared" si="4"/>
        <v>0</v>
      </c>
      <c r="O7" s="99">
        <f>INDEX(地温!$G$2:$G$366,MATCH(A7,地温!$C$2:$C$366,FALSE))</f>
        <v>1.7563750167388424e-003</v>
      </c>
      <c r="P7" s="99">
        <f>INDEX(地温!$H$2:$H$366,MATCH(A7,地温!$C$2:$C$366,FALSE))</f>
        <v>6.3057972336505374e-003</v>
      </c>
      <c r="Q7" s="99"/>
      <c r="R7" s="99">
        <f t="shared" si="1"/>
        <v>-6.3057972336505374e-003</v>
      </c>
      <c r="S7" s="99"/>
      <c r="T7" s="92">
        <v>45762</v>
      </c>
      <c r="U7" s="99">
        <v>35</v>
      </c>
      <c r="W7" s="91">
        <f>R7*1000*1000/($K$1*10)+指導機関用調整項目!$C$25</f>
        <v>6.9763532603738101</v>
      </c>
    </row>
    <row r="8" spans="1:29">
      <c r="A8" s="92">
        <f t="shared" si="2"/>
        <v>45662</v>
      </c>
      <c r="B8" s="91">
        <f t="shared" si="3"/>
        <v>5</v>
      </c>
      <c r="C8" s="99">
        <f t="shared" si="0"/>
        <v>0</v>
      </c>
      <c r="D8" s="99">
        <f>_xlfn.IFNA(INDEX('１回目'!$C$8:$C$374,MATCH(A8,'１回目'!$A$8:$A$374,FALSE)),0)</f>
        <v>0</v>
      </c>
      <c r="E8" s="91">
        <f>_xlfn.IFNA(INDEX('２回目'!$C$8:$C$374,MATCH(A8,'２回目'!$A$8:$A$374,FALSE)),0)</f>
        <v>0</v>
      </c>
      <c r="F8" s="91">
        <f>_xlfn.IFNA(INDEX('３回目'!$C$8:$C$374,MATCH(A8,'３回目'!$A$8:$A$374,FALSE)),0)</f>
        <v>0</v>
      </c>
      <c r="G8" s="91">
        <f>_xlfn.IFNA(INDEX('４回目'!$C$8:$C$374,MATCH(A8,'４回目'!$A$8:$A$374,FALSE)),0)</f>
        <v>0</v>
      </c>
      <c r="H8" s="91">
        <f>_xlfn.IFNA(INDEX('５回目'!$C$8:$C$374,MATCH(A8,'５回目'!$A$8:$A$374,FALSE)),0)</f>
        <v>0</v>
      </c>
      <c r="I8" s="91">
        <f>_xlfn.IFNA(INDEX('６回目'!$C$8:$C$374,MATCH(A8,'６回目'!$A$8:$A$374,FALSE)),0)</f>
        <v>0</v>
      </c>
      <c r="J8" s="91">
        <f>_xlfn.IFNA(INDEX('７回目'!$C$8:$C$374,MATCH(A8,'７回目'!$A$8:$A$374,FALSE)),0)</f>
        <v>0</v>
      </c>
      <c r="K8" s="91">
        <f>_xlfn.IFNA(INDEX('８回目'!$C$8:$C$374,MATCH(A8,'８回目'!$A$8:$A$374,FALSE)),0)</f>
        <v>0</v>
      </c>
      <c r="M8" s="91">
        <f>INDEX(降水量!$T$2:$T$366,MATCH(A8,降水量!$C$2:$C$366,FALSE))</f>
        <v>0</v>
      </c>
      <c r="N8" s="99">
        <f t="shared" si="4"/>
        <v>0</v>
      </c>
      <c r="O8" s="99">
        <f>INDEX(地温!$G$2:$G$366,MATCH(A8,地温!$C$2:$C$366,FALSE))</f>
        <v>1.5215246185025289e-003</v>
      </c>
      <c r="P8" s="99">
        <f>INDEX(地温!$H$2:$H$366,MATCH(A8,地温!$C$2:$C$366,FALSE))</f>
        <v>7.8273218521530668e-003</v>
      </c>
      <c r="Q8" s="99"/>
      <c r="R8" s="99">
        <f t="shared" si="1"/>
        <v>-7.8273218521530668e-003</v>
      </c>
      <c r="S8" s="99"/>
      <c r="T8" s="92">
        <v>45792</v>
      </c>
      <c r="U8" s="99">
        <v>35</v>
      </c>
      <c r="W8" s="91">
        <f>R8*1000*1000/($K$1*10)+指導機関用調整項目!$C$25</f>
        <v>6.9706475430544259</v>
      </c>
    </row>
    <row r="9" spans="1:29">
      <c r="A9" s="92">
        <f t="shared" si="2"/>
        <v>45663</v>
      </c>
      <c r="B9" s="91">
        <f t="shared" si="3"/>
        <v>6</v>
      </c>
      <c r="C9" s="99">
        <f t="shared" si="0"/>
        <v>0</v>
      </c>
      <c r="D9" s="99">
        <f>_xlfn.IFNA(INDEX('１回目'!$C$8:$C$374,MATCH(A9,'１回目'!$A$8:$A$374,FALSE)),0)</f>
        <v>0</v>
      </c>
      <c r="E9" s="91">
        <f>_xlfn.IFNA(INDEX('２回目'!$C$8:$C$374,MATCH(A9,'２回目'!$A$8:$A$374,FALSE)),0)</f>
        <v>0</v>
      </c>
      <c r="F9" s="91">
        <f>_xlfn.IFNA(INDEX('３回目'!$C$8:$C$374,MATCH(A9,'３回目'!$A$8:$A$374,FALSE)),0)</f>
        <v>0</v>
      </c>
      <c r="G9" s="91">
        <f>_xlfn.IFNA(INDEX('４回目'!$C$8:$C$374,MATCH(A9,'４回目'!$A$8:$A$374,FALSE)),0)</f>
        <v>0</v>
      </c>
      <c r="H9" s="91">
        <f>_xlfn.IFNA(INDEX('５回目'!$C$8:$C$374,MATCH(A9,'５回目'!$A$8:$A$374,FALSE)),0)</f>
        <v>0</v>
      </c>
      <c r="I9" s="91">
        <f>_xlfn.IFNA(INDEX('６回目'!$C$8:$C$374,MATCH(A9,'６回目'!$A$8:$A$374,FALSE)),0)</f>
        <v>0</v>
      </c>
      <c r="J9" s="91">
        <f>_xlfn.IFNA(INDEX('７回目'!$C$8:$C$374,MATCH(A9,'７回目'!$A$8:$A$374,FALSE)),0)</f>
        <v>0</v>
      </c>
      <c r="K9" s="91">
        <f>_xlfn.IFNA(INDEX('８回目'!$C$8:$C$374,MATCH(A9,'８回目'!$A$8:$A$374,FALSE)),0)</f>
        <v>0</v>
      </c>
      <c r="M9" s="91">
        <f>INDEX(降水量!$T$2:$T$366,MATCH(A9,降水量!$C$2:$C$366,FALSE))</f>
        <v>0</v>
      </c>
      <c r="N9" s="99">
        <f t="shared" si="4"/>
        <v>0</v>
      </c>
      <c r="O9" s="99">
        <f>INDEX(地温!$G$2:$G$366,MATCH(A9,地温!$C$2:$C$366,FALSE))</f>
        <v>1.7639508360367884e-003</v>
      </c>
      <c r="P9" s="99">
        <f>INDEX(地温!$H$2:$H$366,MATCH(A9,地温!$C$2:$C$366,FALSE))</f>
        <v>9.5912726881898554e-003</v>
      </c>
      <c r="Q9" s="99"/>
      <c r="R9" s="99">
        <f t="shared" si="1"/>
        <v>-9.5912726881898554e-003</v>
      </c>
      <c r="S9" s="99"/>
      <c r="T9" s="92">
        <v>45823</v>
      </c>
      <c r="U9" s="99">
        <v>28</v>
      </c>
      <c r="W9" s="91">
        <f>R9*1000*1000/($K$1*10)+指導機関用調整項目!$C$25</f>
        <v>6.9640327274192879</v>
      </c>
    </row>
    <row r="10" spans="1:29">
      <c r="A10" s="92">
        <f t="shared" si="2"/>
        <v>45664</v>
      </c>
      <c r="B10" s="91">
        <f t="shared" si="3"/>
        <v>7</v>
      </c>
      <c r="C10" s="99">
        <f t="shared" si="0"/>
        <v>0</v>
      </c>
      <c r="D10" s="99">
        <f>_xlfn.IFNA(INDEX('１回目'!$C$8:$C$374,MATCH(A10,'１回目'!$A$8:$A$374,FALSE)),0)</f>
        <v>0</v>
      </c>
      <c r="E10" s="91">
        <f>_xlfn.IFNA(INDEX('２回目'!$C$8:$C$374,MATCH(A10,'２回目'!$A$8:$A$374,FALSE)),0)</f>
        <v>0</v>
      </c>
      <c r="F10" s="91">
        <f>_xlfn.IFNA(INDEX('３回目'!$C$8:$C$374,MATCH(A10,'３回目'!$A$8:$A$374,FALSE)),0)</f>
        <v>0</v>
      </c>
      <c r="G10" s="91">
        <f>_xlfn.IFNA(INDEX('４回目'!$C$8:$C$374,MATCH(A10,'４回目'!$A$8:$A$374,FALSE)),0)</f>
        <v>0</v>
      </c>
      <c r="H10" s="91">
        <f>_xlfn.IFNA(INDEX('５回目'!$C$8:$C$374,MATCH(A10,'５回目'!$A$8:$A$374,FALSE)),0)</f>
        <v>0</v>
      </c>
      <c r="I10" s="91">
        <f>_xlfn.IFNA(INDEX('６回目'!$C$8:$C$374,MATCH(A10,'６回目'!$A$8:$A$374,FALSE)),0)</f>
        <v>0</v>
      </c>
      <c r="J10" s="91">
        <f>_xlfn.IFNA(INDEX('７回目'!$C$8:$C$374,MATCH(A10,'７回目'!$A$8:$A$374,FALSE)),0)</f>
        <v>0</v>
      </c>
      <c r="K10" s="91">
        <f>_xlfn.IFNA(INDEX('８回目'!$C$8:$C$374,MATCH(A10,'８回目'!$A$8:$A$374,FALSE)),0)</f>
        <v>0</v>
      </c>
      <c r="M10" s="91">
        <f>INDEX(降水量!$T$2:$T$366,MATCH(A10,降水量!$C$2:$C$366,FALSE))</f>
        <v>0</v>
      </c>
      <c r="N10" s="99">
        <f t="shared" si="4"/>
        <v>0</v>
      </c>
      <c r="O10" s="99">
        <f>INDEX(地温!$G$2:$G$366,MATCH(A10,地温!$C$2:$C$366,FALSE))</f>
        <v>1.498797160608692e-003</v>
      </c>
      <c r="P10" s="99">
        <f>INDEX(地温!$H$2:$H$366,MATCH(A10,地温!$C$2:$C$366,FALSE))</f>
        <v>1.1090069848798548e-002</v>
      </c>
      <c r="Q10" s="99"/>
      <c r="R10" s="99">
        <f t="shared" si="1"/>
        <v>-1.1090069848798548e-002</v>
      </c>
      <c r="S10" s="99"/>
      <c r="T10" s="92">
        <v>45853</v>
      </c>
      <c r="U10" s="99">
        <v>30</v>
      </c>
      <c r="W10" s="91">
        <f>R10*1000*1000/($K$1*10)+指導機関用調整項目!$C$25</f>
        <v>6.9584122380670053</v>
      </c>
    </row>
    <row r="11" spans="1:29">
      <c r="A11" s="92">
        <f t="shared" si="2"/>
        <v>45665</v>
      </c>
      <c r="B11" s="91">
        <f t="shared" si="3"/>
        <v>8</v>
      </c>
      <c r="C11" s="99">
        <f t="shared" si="0"/>
        <v>0</v>
      </c>
      <c r="D11" s="99">
        <f>_xlfn.IFNA(INDEX('１回目'!$C$8:$C$374,MATCH(A11,'１回目'!$A$8:$A$374,FALSE)),0)</f>
        <v>0</v>
      </c>
      <c r="E11" s="91">
        <f>_xlfn.IFNA(INDEX('２回目'!$C$8:$C$374,MATCH(A11,'２回目'!$A$8:$A$374,FALSE)),0)</f>
        <v>0</v>
      </c>
      <c r="F11" s="91">
        <f>_xlfn.IFNA(INDEX('３回目'!$C$8:$C$374,MATCH(A11,'３回目'!$A$8:$A$374,FALSE)),0)</f>
        <v>0</v>
      </c>
      <c r="G11" s="91">
        <f>_xlfn.IFNA(INDEX('４回目'!$C$8:$C$374,MATCH(A11,'４回目'!$A$8:$A$374,FALSE)),0)</f>
        <v>0</v>
      </c>
      <c r="H11" s="91">
        <f>_xlfn.IFNA(INDEX('５回目'!$C$8:$C$374,MATCH(A11,'５回目'!$A$8:$A$374,FALSE)),0)</f>
        <v>0</v>
      </c>
      <c r="I11" s="91">
        <f>_xlfn.IFNA(INDEX('６回目'!$C$8:$C$374,MATCH(A11,'６回目'!$A$8:$A$374,FALSE)),0)</f>
        <v>0</v>
      </c>
      <c r="J11" s="91">
        <f>_xlfn.IFNA(INDEX('７回目'!$C$8:$C$374,MATCH(A11,'７回目'!$A$8:$A$374,FALSE)),0)</f>
        <v>0</v>
      </c>
      <c r="K11" s="91">
        <f>_xlfn.IFNA(INDEX('８回目'!$C$8:$C$374,MATCH(A11,'８回目'!$A$8:$A$374,FALSE)),0)</f>
        <v>0</v>
      </c>
      <c r="M11" s="91">
        <f>INDEX(降水量!$T$2:$T$366,MATCH(A11,降水量!$C$2:$C$366,FALSE))</f>
        <v>0</v>
      </c>
      <c r="N11" s="99">
        <f t="shared" si="4"/>
        <v>0</v>
      </c>
      <c r="O11" s="99">
        <f>INDEX(地温!$G$2:$G$366,MATCH(A11,地温!$C$2:$C$366,FALSE))</f>
        <v>1.2942500395641604e-003</v>
      </c>
      <c r="P11" s="99">
        <f>INDEX(地温!$H$2:$H$366,MATCH(A11,地温!$C$2:$C$366,FALSE))</f>
        <v>1.2384319888362708e-002</v>
      </c>
      <c r="Q11" s="99"/>
      <c r="R11" s="99">
        <f t="shared" si="1"/>
        <v>-1.2384319888362708e-002</v>
      </c>
      <c r="S11" s="99"/>
      <c r="T11" s="92">
        <v>45884</v>
      </c>
      <c r="U11" s="99">
        <v>35</v>
      </c>
      <c r="W11" s="91">
        <f>R11*1000*1000/($K$1*10)+指導機関用調整項目!$C$25</f>
        <v>6.9535588004186399</v>
      </c>
    </row>
    <row r="12" spans="1:29">
      <c r="A12" s="92">
        <f t="shared" si="2"/>
        <v>45666</v>
      </c>
      <c r="B12" s="91">
        <f t="shared" si="3"/>
        <v>9</v>
      </c>
      <c r="C12" s="99">
        <f t="shared" si="0"/>
        <v>0</v>
      </c>
      <c r="D12" s="99">
        <f>_xlfn.IFNA(INDEX('１回目'!$C$8:$C$374,MATCH(A12,'１回目'!$A$8:$A$374,FALSE)),0)</f>
        <v>0</v>
      </c>
      <c r="E12" s="91">
        <f>_xlfn.IFNA(INDEX('２回目'!$C$8:$C$374,MATCH(A12,'２回目'!$A$8:$A$374,FALSE)),0)</f>
        <v>0</v>
      </c>
      <c r="F12" s="91">
        <f>_xlfn.IFNA(INDEX('３回目'!$C$8:$C$374,MATCH(A12,'３回目'!$A$8:$A$374,FALSE)),0)</f>
        <v>0</v>
      </c>
      <c r="G12" s="91">
        <f>_xlfn.IFNA(INDEX('４回目'!$C$8:$C$374,MATCH(A12,'４回目'!$A$8:$A$374,FALSE)),0)</f>
        <v>0</v>
      </c>
      <c r="H12" s="91">
        <f>_xlfn.IFNA(INDEX('５回目'!$C$8:$C$374,MATCH(A12,'５回目'!$A$8:$A$374,FALSE)),0)</f>
        <v>0</v>
      </c>
      <c r="I12" s="91">
        <f>_xlfn.IFNA(INDEX('６回目'!$C$8:$C$374,MATCH(A12,'６回目'!$A$8:$A$374,FALSE)),0)</f>
        <v>0</v>
      </c>
      <c r="J12" s="91">
        <f>_xlfn.IFNA(INDEX('７回目'!$C$8:$C$374,MATCH(A12,'７回目'!$A$8:$A$374,FALSE)),0)</f>
        <v>0</v>
      </c>
      <c r="K12" s="91">
        <f>_xlfn.IFNA(INDEX('８回目'!$C$8:$C$374,MATCH(A12,'８回目'!$A$8:$A$374,FALSE)),0)</f>
        <v>0</v>
      </c>
      <c r="M12" s="91">
        <f>INDEX(降水量!$T$2:$T$366,MATCH(A12,降水量!$C$2:$C$366,FALSE))</f>
        <v>0</v>
      </c>
      <c r="N12" s="99">
        <f t="shared" si="4"/>
        <v>0</v>
      </c>
      <c r="O12" s="99">
        <f>INDEX(地温!$G$2:$G$366,MATCH(A12,地温!$C$2:$C$366,FALSE))</f>
        <v>1.4836455220128004e-003</v>
      </c>
      <c r="P12" s="99">
        <f>INDEX(地温!$H$2:$H$366,MATCH(A12,地温!$C$2:$C$366,FALSE))</f>
        <v>1.3867965410375507e-002</v>
      </c>
      <c r="Q12" s="99"/>
      <c r="R12" s="99">
        <f t="shared" si="1"/>
        <v>-1.3867965410375507e-002</v>
      </c>
      <c r="S12" s="99"/>
      <c r="T12" s="92">
        <v>45915</v>
      </c>
      <c r="U12" s="99">
        <v>32</v>
      </c>
      <c r="W12" s="91">
        <f>R12*1000*1000/($K$1*10)+指導機関用調整項目!$C$25</f>
        <v>6.9479951297110922</v>
      </c>
    </row>
    <row r="13" spans="1:29">
      <c r="A13" s="92">
        <f t="shared" si="2"/>
        <v>45667</v>
      </c>
      <c r="B13" s="91">
        <f t="shared" si="3"/>
        <v>10</v>
      </c>
      <c r="C13" s="99">
        <f t="shared" si="0"/>
        <v>0</v>
      </c>
      <c r="D13" s="99">
        <f>_xlfn.IFNA(INDEX('１回目'!$C$8:$C$374,MATCH(A13,'１回目'!$A$8:$A$374,FALSE)),0)</f>
        <v>0</v>
      </c>
      <c r="E13" s="91">
        <f>_xlfn.IFNA(INDEX('２回目'!$C$8:$C$374,MATCH(A13,'２回目'!$A$8:$A$374,FALSE)),0)</f>
        <v>0</v>
      </c>
      <c r="F13" s="91">
        <f>_xlfn.IFNA(INDEX('３回目'!$C$8:$C$374,MATCH(A13,'３回目'!$A$8:$A$374,FALSE)),0)</f>
        <v>0</v>
      </c>
      <c r="G13" s="91">
        <f>_xlfn.IFNA(INDEX('４回目'!$C$8:$C$374,MATCH(A13,'４回目'!$A$8:$A$374,FALSE)),0)</f>
        <v>0</v>
      </c>
      <c r="H13" s="91">
        <f>_xlfn.IFNA(INDEX('５回目'!$C$8:$C$374,MATCH(A13,'５回目'!$A$8:$A$374,FALSE)),0)</f>
        <v>0</v>
      </c>
      <c r="I13" s="91">
        <f>_xlfn.IFNA(INDEX('６回目'!$C$8:$C$374,MATCH(A13,'６回目'!$A$8:$A$374,FALSE)),0)</f>
        <v>0</v>
      </c>
      <c r="J13" s="91">
        <f>_xlfn.IFNA(INDEX('７回目'!$C$8:$C$374,MATCH(A13,'７回目'!$A$8:$A$374,FALSE)),0)</f>
        <v>0</v>
      </c>
      <c r="K13" s="91">
        <f>_xlfn.IFNA(INDEX('８回目'!$C$8:$C$374,MATCH(A13,'８回目'!$A$8:$A$374,FALSE)),0)</f>
        <v>0</v>
      </c>
      <c r="M13" s="91">
        <f>INDEX(降水量!$T$2:$T$366,MATCH(A13,降水量!$C$2:$C$366,FALSE))</f>
        <v>0</v>
      </c>
      <c r="N13" s="99">
        <f t="shared" si="4"/>
        <v>0</v>
      </c>
      <c r="O13" s="99">
        <f>INDEX(地温!$G$2:$G$366,MATCH(A13,地温!$C$2:$C$366,FALSE))</f>
        <v>1.8851639448039181e-003</v>
      </c>
      <c r="P13" s="99">
        <f>INDEX(地温!$H$2:$H$366,MATCH(A13,地温!$C$2:$C$366,FALSE))</f>
        <v>1.5753129355179425e-002</v>
      </c>
      <c r="Q13" s="99"/>
      <c r="R13" s="99">
        <f t="shared" si="1"/>
        <v>-1.5753129355179425e-002</v>
      </c>
      <c r="S13" s="99"/>
      <c r="T13" s="92">
        <v>45945</v>
      </c>
      <c r="U13" s="99">
        <v>28</v>
      </c>
      <c r="W13" s="91">
        <f>R13*1000*1000/($K$1*10)+指導機関用調整項目!$C$25</f>
        <v>6.9409257649180773</v>
      </c>
    </row>
    <row r="14" spans="1:29">
      <c r="A14" s="92">
        <f t="shared" si="2"/>
        <v>45668</v>
      </c>
      <c r="B14" s="91">
        <f t="shared" si="3"/>
        <v>11</v>
      </c>
      <c r="C14" s="99">
        <f t="shared" si="0"/>
        <v>0</v>
      </c>
      <c r="D14" s="99">
        <f>_xlfn.IFNA(INDEX('１回目'!$C$8:$C$374,MATCH(A14,'１回目'!$A$8:$A$374,FALSE)),0)</f>
        <v>0</v>
      </c>
      <c r="E14" s="91">
        <f>_xlfn.IFNA(INDEX('２回目'!$C$8:$C$374,MATCH(A14,'２回目'!$A$8:$A$374,FALSE)),0)</f>
        <v>0</v>
      </c>
      <c r="F14" s="91">
        <f>_xlfn.IFNA(INDEX('３回目'!$C$8:$C$374,MATCH(A14,'３回目'!$A$8:$A$374,FALSE)),0)</f>
        <v>0</v>
      </c>
      <c r="G14" s="91">
        <f>_xlfn.IFNA(INDEX('４回目'!$C$8:$C$374,MATCH(A14,'４回目'!$A$8:$A$374,FALSE)),0)</f>
        <v>0</v>
      </c>
      <c r="H14" s="91">
        <f>_xlfn.IFNA(INDEX('５回目'!$C$8:$C$374,MATCH(A14,'５回目'!$A$8:$A$374,FALSE)),0)</f>
        <v>0</v>
      </c>
      <c r="I14" s="91">
        <f>_xlfn.IFNA(INDEX('６回目'!$C$8:$C$374,MATCH(A14,'６回目'!$A$8:$A$374,FALSE)),0)</f>
        <v>0</v>
      </c>
      <c r="J14" s="91">
        <f>_xlfn.IFNA(INDEX('７回目'!$C$8:$C$374,MATCH(A14,'７回目'!$A$8:$A$374,FALSE)),0)</f>
        <v>0</v>
      </c>
      <c r="K14" s="91">
        <f>_xlfn.IFNA(INDEX('８回目'!$C$8:$C$374,MATCH(A14,'８回目'!$A$8:$A$374,FALSE)),0)</f>
        <v>0</v>
      </c>
      <c r="M14" s="91">
        <f>INDEX(降水量!$T$2:$T$366,MATCH(A14,降水量!$C$2:$C$366,FALSE))</f>
        <v>0</v>
      </c>
      <c r="N14" s="99">
        <f t="shared" si="4"/>
        <v>0</v>
      </c>
      <c r="O14" s="99">
        <f>INDEX(地温!$G$2:$G$366,MATCH(A14,地温!$C$2:$C$366,FALSE))</f>
        <v>1.832133209718299e-003</v>
      </c>
      <c r="P14" s="99">
        <f>INDEX(地温!$H$2:$H$366,MATCH(A14,地温!$C$2:$C$366,FALSE))</f>
        <v>1.7585262564897723e-002</v>
      </c>
      <c r="Q14" s="99"/>
      <c r="R14" s="99">
        <f t="shared" si="1"/>
        <v>-1.7585262564897723e-002</v>
      </c>
      <c r="S14" s="99"/>
      <c r="T14" s="92">
        <v>45976</v>
      </c>
      <c r="U14" s="99">
        <v>17</v>
      </c>
      <c r="W14" s="91">
        <f>R14*1000*1000/($K$1*10)+指導機関用調整項目!$C$25</f>
        <v>6.9340552653816339</v>
      </c>
    </row>
    <row r="15" spans="1:29">
      <c r="A15" s="92">
        <f t="shared" si="2"/>
        <v>45669</v>
      </c>
      <c r="B15" s="91">
        <f t="shared" si="3"/>
        <v>12</v>
      </c>
      <c r="C15" s="99">
        <f t="shared" si="0"/>
        <v>0</v>
      </c>
      <c r="D15" s="99">
        <f>_xlfn.IFNA(INDEX('１回目'!$C$8:$C$374,MATCH(A15,'１回目'!$A$8:$A$374,FALSE)),0)</f>
        <v>0</v>
      </c>
      <c r="E15" s="91">
        <f>_xlfn.IFNA(INDEX('２回目'!$C$8:$C$374,MATCH(A15,'２回目'!$A$8:$A$374,FALSE)),0)</f>
        <v>0</v>
      </c>
      <c r="F15" s="91">
        <f>_xlfn.IFNA(INDEX('３回目'!$C$8:$C$374,MATCH(A15,'３回目'!$A$8:$A$374,FALSE)),0)</f>
        <v>0</v>
      </c>
      <c r="G15" s="91">
        <f>_xlfn.IFNA(INDEX('４回目'!$C$8:$C$374,MATCH(A15,'４回目'!$A$8:$A$374,FALSE)),0)</f>
        <v>0</v>
      </c>
      <c r="H15" s="91">
        <f>_xlfn.IFNA(INDEX('５回目'!$C$8:$C$374,MATCH(A15,'５回目'!$A$8:$A$374,FALSE)),0)</f>
        <v>0</v>
      </c>
      <c r="I15" s="91">
        <f>_xlfn.IFNA(INDEX('６回目'!$C$8:$C$374,MATCH(A15,'６回目'!$A$8:$A$374,FALSE)),0)</f>
        <v>0</v>
      </c>
      <c r="J15" s="91">
        <f>_xlfn.IFNA(INDEX('７回目'!$C$8:$C$374,MATCH(A15,'７回目'!$A$8:$A$374,FALSE)),0)</f>
        <v>0</v>
      </c>
      <c r="K15" s="91">
        <f>_xlfn.IFNA(INDEX('８回目'!$C$8:$C$374,MATCH(A15,'８回目'!$A$8:$A$374,FALSE)),0)</f>
        <v>0</v>
      </c>
      <c r="M15" s="91">
        <f>INDEX(降水量!$T$2:$T$366,MATCH(A15,降水量!$C$2:$C$366,FALSE))</f>
        <v>0</v>
      </c>
      <c r="N15" s="99">
        <f t="shared" si="4"/>
        <v>0</v>
      </c>
      <c r="O15" s="99">
        <f>INDEX(地温!$G$2:$G$366,MATCH(A15,地温!$C$2:$C$366,FALSE))</f>
        <v>1.4684938834169095e-003</v>
      </c>
      <c r="P15" s="99">
        <f>INDEX(地温!$H$2:$H$366,MATCH(A15,地温!$C$2:$C$366,FALSE))</f>
        <v>1.9053756448314633e-002</v>
      </c>
      <c r="Q15" s="99"/>
      <c r="R15" s="99">
        <f t="shared" si="1"/>
        <v>-1.9053756448314633e-002</v>
      </c>
      <c r="S15" s="99"/>
      <c r="T15" s="92">
        <v>45992</v>
      </c>
      <c r="U15" s="99">
        <v>8.5</v>
      </c>
      <c r="W15" s="91">
        <f>R15*1000*1000/($K$1*10)+指導機関用調整項目!$C$25</f>
        <v>6.9285484133188202</v>
      </c>
    </row>
    <row r="16" spans="1:29">
      <c r="A16" s="92">
        <f t="shared" si="2"/>
        <v>45670</v>
      </c>
      <c r="B16" s="91">
        <f t="shared" si="3"/>
        <v>13</v>
      </c>
      <c r="C16" s="99">
        <f t="shared" si="0"/>
        <v>0</v>
      </c>
      <c r="D16" s="99">
        <f>_xlfn.IFNA(INDEX('１回目'!$C$8:$C$374,MATCH(A16,'１回目'!$A$8:$A$374,FALSE)),0)</f>
        <v>0</v>
      </c>
      <c r="E16" s="91">
        <f>_xlfn.IFNA(INDEX('２回目'!$C$8:$C$374,MATCH(A16,'２回目'!$A$8:$A$374,FALSE)),0)</f>
        <v>0</v>
      </c>
      <c r="F16" s="91">
        <f>_xlfn.IFNA(INDEX('３回目'!$C$8:$C$374,MATCH(A16,'３回目'!$A$8:$A$374,FALSE)),0)</f>
        <v>0</v>
      </c>
      <c r="G16" s="91">
        <f>_xlfn.IFNA(INDEX('４回目'!$C$8:$C$374,MATCH(A16,'４回目'!$A$8:$A$374,FALSE)),0)</f>
        <v>0</v>
      </c>
      <c r="H16" s="91">
        <f>_xlfn.IFNA(INDEX('５回目'!$C$8:$C$374,MATCH(A16,'５回目'!$A$8:$A$374,FALSE)),0)</f>
        <v>0</v>
      </c>
      <c r="I16" s="91">
        <f>_xlfn.IFNA(INDEX('６回目'!$C$8:$C$374,MATCH(A16,'６回目'!$A$8:$A$374,FALSE)),0)</f>
        <v>0</v>
      </c>
      <c r="J16" s="91">
        <f>_xlfn.IFNA(INDEX('７回目'!$C$8:$C$374,MATCH(A16,'７回目'!$A$8:$A$374,FALSE)),0)</f>
        <v>0</v>
      </c>
      <c r="K16" s="91">
        <f>_xlfn.IFNA(INDEX('８回目'!$C$8:$C$374,MATCH(A16,'８回目'!$A$8:$A$374,FALSE)),0)</f>
        <v>0</v>
      </c>
      <c r="M16" s="91">
        <f>INDEX(降水量!$T$2:$T$366,MATCH(A16,降水量!$C$2:$C$366,FALSE))</f>
        <v>0</v>
      </c>
      <c r="N16" s="99">
        <f t="shared" si="4"/>
        <v>0</v>
      </c>
      <c r="O16" s="99">
        <f>INDEX(地温!$G$2:$G$366,MATCH(A16,地温!$C$2:$C$366,FALSE))</f>
        <v>1.6806168237593871e-003</v>
      </c>
      <c r="P16" s="99">
        <f>INDEX(地温!$H$2:$H$366,MATCH(A16,地温!$C$2:$C$366,FALSE))</f>
        <v>2.073437327207402e-002</v>
      </c>
      <c r="Q16" s="99"/>
      <c r="R16" s="99">
        <f t="shared" si="1"/>
        <v>-2.073437327207402e-002</v>
      </c>
      <c r="S16" s="99"/>
      <c r="T16" s="92">
        <v>46021</v>
      </c>
      <c r="U16" s="99">
        <v>7</v>
      </c>
      <c r="W16" s="91">
        <f>R16*1000*1000/($K$1*10)+指導機関用調整項目!$C$25</f>
        <v>6.9222461002297226</v>
      </c>
    </row>
    <row r="17" spans="1:23">
      <c r="A17" s="92">
        <f t="shared" si="2"/>
        <v>45671</v>
      </c>
      <c r="B17" s="91">
        <f t="shared" si="3"/>
        <v>14</v>
      </c>
      <c r="C17" s="99">
        <f t="shared" si="0"/>
        <v>0</v>
      </c>
      <c r="D17" s="99">
        <f>_xlfn.IFNA(INDEX('１回目'!$C$8:$C$374,MATCH(A17,'１回目'!$A$8:$A$374,FALSE)),0)</f>
        <v>0</v>
      </c>
      <c r="E17" s="91">
        <f>_xlfn.IFNA(INDEX('２回目'!$C$8:$C$374,MATCH(A17,'２回目'!$A$8:$A$374,FALSE)),0)</f>
        <v>0</v>
      </c>
      <c r="F17" s="91">
        <f>_xlfn.IFNA(INDEX('３回目'!$C$8:$C$374,MATCH(A17,'３回目'!$A$8:$A$374,FALSE)),0)</f>
        <v>0</v>
      </c>
      <c r="G17" s="91">
        <f>_xlfn.IFNA(INDEX('４回目'!$C$8:$C$374,MATCH(A17,'４回目'!$A$8:$A$374,FALSE)),0)</f>
        <v>0</v>
      </c>
      <c r="H17" s="91">
        <f>_xlfn.IFNA(INDEX('５回目'!$C$8:$C$374,MATCH(A17,'５回目'!$A$8:$A$374,FALSE)),0)</f>
        <v>0</v>
      </c>
      <c r="I17" s="91">
        <f>_xlfn.IFNA(INDEX('６回目'!$C$8:$C$374,MATCH(A17,'６回目'!$A$8:$A$374,FALSE)),0)</f>
        <v>0</v>
      </c>
      <c r="J17" s="91">
        <f>_xlfn.IFNA(INDEX('７回目'!$C$8:$C$374,MATCH(A17,'７回目'!$A$8:$A$374,FALSE)),0)</f>
        <v>0</v>
      </c>
      <c r="K17" s="91">
        <f>_xlfn.IFNA(INDEX('８回目'!$C$8:$C$374,MATCH(A17,'８回目'!$A$8:$A$374,FALSE)),0)</f>
        <v>0</v>
      </c>
      <c r="M17" s="91">
        <f>INDEX(降水量!$T$2:$T$366,MATCH(A17,降水量!$C$2:$C$366,FALSE))</f>
        <v>0</v>
      </c>
      <c r="N17" s="99">
        <f t="shared" si="4"/>
        <v>0</v>
      </c>
      <c r="O17" s="99">
        <f>INDEX(地温!$G$2:$G$366,MATCH(A17,地温!$C$2:$C$366,FALSE))</f>
        <v>2.066983607954613e-003</v>
      </c>
      <c r="P17" s="99">
        <f>INDEX(地温!$H$2:$H$366,MATCH(A17,地温!$C$2:$C$366,FALSE))</f>
        <v>2.2801356880028632e-002</v>
      </c>
      <c r="Q17" s="99"/>
      <c r="R17" s="99">
        <f t="shared" si="1"/>
        <v>-2.2801356880028632e-002</v>
      </c>
      <c r="S17" s="99"/>
      <c r="T17" s="99"/>
      <c r="U17" s="99"/>
      <c r="W17" s="91">
        <f>R17*1000*1000/($K$1*10)+指導機関用調整項目!$C$25</f>
        <v>6.9144949116998928</v>
      </c>
    </row>
    <row r="18" spans="1:23">
      <c r="A18" s="92">
        <f t="shared" si="2"/>
        <v>45672</v>
      </c>
      <c r="B18" s="91">
        <f t="shared" si="3"/>
        <v>15</v>
      </c>
      <c r="C18" s="99">
        <f t="shared" si="0"/>
        <v>0</v>
      </c>
      <c r="D18" s="99">
        <f>_xlfn.IFNA(INDEX('１回目'!$C$8:$C$374,MATCH(A18,'１回目'!$A$8:$A$374,FALSE)),0)</f>
        <v>0</v>
      </c>
      <c r="E18" s="91">
        <f>_xlfn.IFNA(INDEX('２回目'!$C$8:$C$374,MATCH(A18,'２回目'!$A$8:$A$374,FALSE)),0)</f>
        <v>0</v>
      </c>
      <c r="F18" s="91">
        <f>_xlfn.IFNA(INDEX('３回目'!$C$8:$C$374,MATCH(A18,'３回目'!$A$8:$A$374,FALSE)),0)</f>
        <v>0</v>
      </c>
      <c r="G18" s="91">
        <f>_xlfn.IFNA(INDEX('４回目'!$C$8:$C$374,MATCH(A18,'４回目'!$A$8:$A$374,FALSE)),0)</f>
        <v>0</v>
      </c>
      <c r="H18" s="91">
        <f>_xlfn.IFNA(INDEX('５回目'!$C$8:$C$374,MATCH(A18,'５回目'!$A$8:$A$374,FALSE)),0)</f>
        <v>0</v>
      </c>
      <c r="I18" s="91">
        <f>_xlfn.IFNA(INDEX('６回目'!$C$8:$C$374,MATCH(A18,'６回目'!$A$8:$A$374,FALSE)),0)</f>
        <v>0</v>
      </c>
      <c r="J18" s="91">
        <f>_xlfn.IFNA(INDEX('７回目'!$C$8:$C$374,MATCH(A18,'７回目'!$A$8:$A$374,FALSE)),0)</f>
        <v>0</v>
      </c>
      <c r="K18" s="91">
        <f>_xlfn.IFNA(INDEX('８回目'!$C$8:$C$374,MATCH(A18,'８回目'!$A$8:$A$374,FALSE)),0)</f>
        <v>0</v>
      </c>
      <c r="M18" s="91">
        <f>INDEX(降水量!$T$2:$T$366,MATCH(A18,降水量!$C$2:$C$366,FALSE))</f>
        <v>0</v>
      </c>
      <c r="N18" s="99">
        <f t="shared" si="4"/>
        <v>0</v>
      </c>
      <c r="O18" s="99">
        <f>INDEX(地温!$G$2:$G$366,MATCH(A18,地温!$C$2:$C$366,FALSE))</f>
        <v>2.4836536693416209e-003</v>
      </c>
      <c r="P18" s="99">
        <f>INDEX(地温!$H$2:$H$366,MATCH(A18,地温!$C$2:$C$366,FALSE))</f>
        <v>2.5285010549370254e-002</v>
      </c>
      <c r="Q18" s="99"/>
      <c r="R18" s="99">
        <f t="shared" si="1"/>
        <v>-2.5285010549370254e-002</v>
      </c>
      <c r="S18" s="99"/>
      <c r="T18" s="99"/>
      <c r="U18" s="99"/>
      <c r="W18" s="91">
        <f>R18*1000*1000/($K$1*10)+指導機関用調整項目!$C$25</f>
        <v>6.9051812104398618</v>
      </c>
    </row>
    <row r="19" spans="1:23">
      <c r="A19" s="92">
        <f t="shared" si="2"/>
        <v>45673</v>
      </c>
      <c r="B19" s="91">
        <f t="shared" si="3"/>
        <v>16</v>
      </c>
      <c r="C19" s="99">
        <f t="shared" si="0"/>
        <v>0</v>
      </c>
      <c r="D19" s="99">
        <f>_xlfn.IFNA(INDEX('１回目'!$C$8:$C$374,MATCH(A19,'１回目'!$A$8:$A$374,FALSE)),0)</f>
        <v>0</v>
      </c>
      <c r="E19" s="91">
        <f>_xlfn.IFNA(INDEX('２回目'!$C$8:$C$374,MATCH(A19,'２回目'!$A$8:$A$374,FALSE)),0)</f>
        <v>0</v>
      </c>
      <c r="F19" s="91">
        <f>_xlfn.IFNA(INDEX('３回目'!$C$8:$C$374,MATCH(A19,'３回目'!$A$8:$A$374,FALSE)),0)</f>
        <v>0</v>
      </c>
      <c r="G19" s="91">
        <f>_xlfn.IFNA(INDEX('４回目'!$C$8:$C$374,MATCH(A19,'４回目'!$A$8:$A$374,FALSE)),0)</f>
        <v>0</v>
      </c>
      <c r="H19" s="91">
        <f>_xlfn.IFNA(INDEX('５回目'!$C$8:$C$374,MATCH(A19,'５回目'!$A$8:$A$374,FALSE)),0)</f>
        <v>0</v>
      </c>
      <c r="I19" s="91">
        <f>_xlfn.IFNA(INDEX('６回目'!$C$8:$C$374,MATCH(A19,'６回目'!$A$8:$A$374,FALSE)),0)</f>
        <v>0</v>
      </c>
      <c r="J19" s="91">
        <f>_xlfn.IFNA(INDEX('７回目'!$C$8:$C$374,MATCH(A19,'７回目'!$A$8:$A$374,FALSE)),0)</f>
        <v>0</v>
      </c>
      <c r="K19" s="91">
        <f>_xlfn.IFNA(INDEX('８回目'!$C$8:$C$374,MATCH(A19,'８回目'!$A$8:$A$374,FALSE)),0)</f>
        <v>0</v>
      </c>
      <c r="M19" s="91">
        <f>INDEX(降水量!$T$2:$T$366,MATCH(A19,降水量!$C$2:$C$366,FALSE))</f>
        <v>0</v>
      </c>
      <c r="N19" s="99">
        <f t="shared" si="4"/>
        <v>0</v>
      </c>
      <c r="O19" s="99">
        <f>INDEX(地温!$G$2:$G$366,MATCH(A19,地温!$C$2:$C$366,FALSE))</f>
        <v>2.0821352465505033e-003</v>
      </c>
      <c r="P19" s="99">
        <f>INDEX(地温!$H$2:$H$366,MATCH(A19,地温!$C$2:$C$366,FALSE))</f>
        <v>2.7367145795920759e-002</v>
      </c>
      <c r="Q19" s="99"/>
      <c r="R19" s="99">
        <f t="shared" si="1"/>
        <v>-2.7367145795920759e-002</v>
      </c>
      <c r="S19" s="99"/>
      <c r="T19" s="99"/>
      <c r="U19" s="99"/>
      <c r="W19" s="91">
        <f>R19*1000*1000/($K$1*10)+指導機関用調整項目!$C$25</f>
        <v>6.897373203265297</v>
      </c>
    </row>
    <row r="20" spans="1:23">
      <c r="A20" s="92">
        <f t="shared" si="2"/>
        <v>45674</v>
      </c>
      <c r="B20" s="91">
        <f t="shared" si="3"/>
        <v>17</v>
      </c>
      <c r="C20" s="99">
        <f t="shared" si="0"/>
        <v>0</v>
      </c>
      <c r="D20" s="99">
        <f>_xlfn.IFNA(INDEX('１回目'!$C$8:$C$374,MATCH(A20,'１回目'!$A$8:$A$374,FALSE)),0)</f>
        <v>0</v>
      </c>
      <c r="E20" s="91">
        <f>_xlfn.IFNA(INDEX('２回目'!$C$8:$C$374,MATCH(A20,'２回目'!$A$8:$A$374,FALSE)),0)</f>
        <v>0</v>
      </c>
      <c r="F20" s="91">
        <f>_xlfn.IFNA(INDEX('３回目'!$C$8:$C$374,MATCH(A20,'３回目'!$A$8:$A$374,FALSE)),0)</f>
        <v>0</v>
      </c>
      <c r="G20" s="91">
        <f>_xlfn.IFNA(INDEX('４回目'!$C$8:$C$374,MATCH(A20,'４回目'!$A$8:$A$374,FALSE)),0)</f>
        <v>0</v>
      </c>
      <c r="H20" s="91">
        <f>_xlfn.IFNA(INDEX('５回目'!$C$8:$C$374,MATCH(A20,'５回目'!$A$8:$A$374,FALSE)),0)</f>
        <v>0</v>
      </c>
      <c r="I20" s="91">
        <f>_xlfn.IFNA(INDEX('６回目'!$C$8:$C$374,MATCH(A20,'６回目'!$A$8:$A$374,FALSE)),0)</f>
        <v>0</v>
      </c>
      <c r="J20" s="91">
        <f>_xlfn.IFNA(INDEX('７回目'!$C$8:$C$374,MATCH(A20,'７回目'!$A$8:$A$374,FALSE)),0)</f>
        <v>0</v>
      </c>
      <c r="K20" s="91">
        <f>_xlfn.IFNA(INDEX('８回目'!$C$8:$C$374,MATCH(A20,'８回目'!$A$8:$A$374,FALSE)),0)</f>
        <v>0</v>
      </c>
      <c r="M20" s="91">
        <f>INDEX(降水量!$T$2:$T$366,MATCH(A20,降水量!$C$2:$C$366,FALSE))</f>
        <v>0</v>
      </c>
      <c r="N20" s="99">
        <f t="shared" si="4"/>
        <v>0</v>
      </c>
      <c r="O20" s="99">
        <f>INDEX(地温!$G$2:$G$366,MATCH(A20,地温!$C$2:$C$366,FALSE))</f>
        <v>1.7639508360367882e-003</v>
      </c>
      <c r="P20" s="99">
        <f>INDEX(地温!$H$2:$H$366,MATCH(A20,地温!$C$2:$C$366,FALSE))</f>
        <v>2.9131096631957547e-002</v>
      </c>
      <c r="Q20" s="99"/>
      <c r="R20" s="99">
        <f t="shared" si="1"/>
        <v>-2.9131096631957547e-002</v>
      </c>
      <c r="S20" s="99"/>
      <c r="T20" s="99"/>
      <c r="U20" s="99"/>
      <c r="W20" s="91">
        <f>R20*1000*1000/($K$1*10)+指導機関用調整項目!$C$25</f>
        <v>6.890758387630159</v>
      </c>
    </row>
    <row r="21" spans="1:23">
      <c r="A21" s="92">
        <f t="shared" si="2"/>
        <v>45675</v>
      </c>
      <c r="B21" s="91">
        <f t="shared" si="3"/>
        <v>18</v>
      </c>
      <c r="C21" s="99">
        <f t="shared" si="0"/>
        <v>0</v>
      </c>
      <c r="D21" s="99">
        <f>_xlfn.IFNA(INDEX('１回目'!$C$8:$C$374,MATCH(A21,'１回目'!$A$8:$A$374,FALSE)),0)</f>
        <v>0</v>
      </c>
      <c r="E21" s="91">
        <f>_xlfn.IFNA(INDEX('２回目'!$C$8:$C$374,MATCH(A21,'２回目'!$A$8:$A$374,FALSE)),0)</f>
        <v>0</v>
      </c>
      <c r="F21" s="91">
        <f>_xlfn.IFNA(INDEX('３回目'!$C$8:$C$374,MATCH(A21,'３回目'!$A$8:$A$374,FALSE)),0)</f>
        <v>0</v>
      </c>
      <c r="G21" s="91">
        <f>_xlfn.IFNA(INDEX('４回目'!$C$8:$C$374,MATCH(A21,'４回目'!$A$8:$A$374,FALSE)),0)</f>
        <v>0</v>
      </c>
      <c r="H21" s="91">
        <f>_xlfn.IFNA(INDEX('５回目'!$C$8:$C$374,MATCH(A21,'５回目'!$A$8:$A$374,FALSE)),0)</f>
        <v>0</v>
      </c>
      <c r="I21" s="91">
        <f>_xlfn.IFNA(INDEX('６回目'!$C$8:$C$374,MATCH(A21,'６回目'!$A$8:$A$374,FALSE)),0)</f>
        <v>0</v>
      </c>
      <c r="J21" s="91">
        <f>_xlfn.IFNA(INDEX('７回目'!$C$8:$C$374,MATCH(A21,'７回目'!$A$8:$A$374,FALSE)),0)</f>
        <v>0</v>
      </c>
      <c r="K21" s="91">
        <f>_xlfn.IFNA(INDEX('８回目'!$C$8:$C$374,MATCH(A21,'８回目'!$A$8:$A$374,FALSE)),0)</f>
        <v>0</v>
      </c>
      <c r="M21" s="91">
        <f>INDEX(降水量!$T$2:$T$366,MATCH(A21,降水量!$C$2:$C$366,FALSE))</f>
        <v>0</v>
      </c>
      <c r="N21" s="99">
        <f t="shared" si="4"/>
        <v>0</v>
      </c>
      <c r="O21" s="99">
        <f>INDEX(地温!$G$2:$G$366,MATCH(A21,地温!$C$2:$C$366,FALSE))</f>
        <v>1.6200102693758221e-003</v>
      </c>
      <c r="P21" s="99">
        <f>INDEX(地温!$H$2:$H$366,MATCH(A21,地温!$C$2:$C$366,FALSE))</f>
        <v>3.0751106901333369e-002</v>
      </c>
      <c r="Q21" s="99"/>
      <c r="R21" s="99">
        <f t="shared" si="1"/>
        <v>-3.0751106901333369e-002</v>
      </c>
      <c r="S21" s="99"/>
      <c r="T21" s="99"/>
      <c r="U21" s="99"/>
      <c r="W21" s="91">
        <f>R21*1000*1000/($K$1*10)+指導機関用調整項目!$C$25</f>
        <v>6.8846833491199995</v>
      </c>
    </row>
    <row r="22" spans="1:23">
      <c r="A22" s="92">
        <f t="shared" si="2"/>
        <v>45676</v>
      </c>
      <c r="B22" s="91">
        <f t="shared" si="3"/>
        <v>19</v>
      </c>
      <c r="C22" s="99">
        <f t="shared" si="0"/>
        <v>0</v>
      </c>
      <c r="D22" s="99">
        <f>_xlfn.IFNA(INDEX('１回目'!$C$8:$C$374,MATCH(A22,'１回目'!$A$8:$A$374,FALSE)),0)</f>
        <v>0</v>
      </c>
      <c r="E22" s="91">
        <f>_xlfn.IFNA(INDEX('２回目'!$C$8:$C$374,MATCH(A22,'２回目'!$A$8:$A$374,FALSE)),0)</f>
        <v>0</v>
      </c>
      <c r="F22" s="91">
        <f>_xlfn.IFNA(INDEX('３回目'!$C$8:$C$374,MATCH(A22,'３回目'!$A$8:$A$374,FALSE)),0)</f>
        <v>0</v>
      </c>
      <c r="G22" s="91">
        <f>_xlfn.IFNA(INDEX('４回目'!$C$8:$C$374,MATCH(A22,'４回目'!$A$8:$A$374,FALSE)),0)</f>
        <v>0</v>
      </c>
      <c r="H22" s="91">
        <f>_xlfn.IFNA(INDEX('５回目'!$C$8:$C$374,MATCH(A22,'５回目'!$A$8:$A$374,FALSE)),0)</f>
        <v>0</v>
      </c>
      <c r="I22" s="91">
        <f>_xlfn.IFNA(INDEX('６回目'!$C$8:$C$374,MATCH(A22,'６回目'!$A$8:$A$374,FALSE)),0)</f>
        <v>0</v>
      </c>
      <c r="J22" s="91">
        <f>_xlfn.IFNA(INDEX('７回目'!$C$8:$C$374,MATCH(A22,'７回目'!$A$8:$A$374,FALSE)),0)</f>
        <v>0</v>
      </c>
      <c r="K22" s="91">
        <f>_xlfn.IFNA(INDEX('８回目'!$C$8:$C$374,MATCH(A22,'８回目'!$A$8:$A$374,FALSE)),0)</f>
        <v>0</v>
      </c>
      <c r="M22" s="91">
        <f>INDEX(降水量!$T$2:$T$366,MATCH(A22,降水量!$C$2:$C$366,FALSE))</f>
        <v>0</v>
      </c>
      <c r="N22" s="99">
        <f t="shared" si="4"/>
        <v>0</v>
      </c>
      <c r="O22" s="99">
        <f>INDEX(地温!$G$2:$G$366,MATCH(A22,地温!$C$2:$C$366,FALSE))</f>
        <v>1.7336475588450059e-003</v>
      </c>
      <c r="P22" s="99">
        <f>INDEX(地温!$H$2:$H$366,MATCH(A22,地温!$C$2:$C$366,FALSE))</f>
        <v>3.2484754460178372e-002</v>
      </c>
      <c r="Q22" s="99"/>
      <c r="R22" s="99">
        <f t="shared" si="1"/>
        <v>-3.2484754460178372e-002</v>
      </c>
      <c r="S22" s="99"/>
      <c r="T22" s="99"/>
      <c r="U22" s="99"/>
      <c r="W22" s="91">
        <f>R22*1000*1000/($K$1*10)+指導機関用調整項目!$C$25</f>
        <v>6.8781821707743314</v>
      </c>
    </row>
    <row r="23" spans="1:23">
      <c r="A23" s="92">
        <f t="shared" si="2"/>
        <v>45677</v>
      </c>
      <c r="B23" s="91">
        <f t="shared" si="3"/>
        <v>20</v>
      </c>
      <c r="C23" s="99">
        <f t="shared" si="0"/>
        <v>0</v>
      </c>
      <c r="D23" s="99">
        <f>_xlfn.IFNA(INDEX('１回目'!$C$8:$C$374,MATCH(A23,'１回目'!$A$8:$A$374,FALSE)),0)</f>
        <v>0</v>
      </c>
      <c r="E23" s="91">
        <f>_xlfn.IFNA(INDEX('２回目'!$C$8:$C$374,MATCH(A23,'２回目'!$A$8:$A$374,FALSE)),0)</f>
        <v>0</v>
      </c>
      <c r="F23" s="91">
        <f>_xlfn.IFNA(INDEX('３回目'!$C$8:$C$374,MATCH(A23,'３回目'!$A$8:$A$374,FALSE)),0)</f>
        <v>0</v>
      </c>
      <c r="G23" s="91">
        <f>_xlfn.IFNA(INDEX('４回目'!$C$8:$C$374,MATCH(A23,'４回目'!$A$8:$A$374,FALSE)),0)</f>
        <v>0</v>
      </c>
      <c r="H23" s="91">
        <f>_xlfn.IFNA(INDEX('５回目'!$C$8:$C$374,MATCH(A23,'５回目'!$A$8:$A$374,FALSE)),0)</f>
        <v>0</v>
      </c>
      <c r="I23" s="91">
        <f>_xlfn.IFNA(INDEX('６回目'!$C$8:$C$374,MATCH(A23,'６回目'!$A$8:$A$374,FALSE)),0)</f>
        <v>0</v>
      </c>
      <c r="J23" s="91">
        <f>_xlfn.IFNA(INDEX('７回目'!$C$8:$C$374,MATCH(A23,'７回目'!$A$8:$A$374,FALSE)),0)</f>
        <v>0</v>
      </c>
      <c r="K23" s="91">
        <f>_xlfn.IFNA(INDEX('８回目'!$C$8:$C$374,MATCH(A23,'８回目'!$A$8:$A$374,FALSE)),0)</f>
        <v>0</v>
      </c>
      <c r="M23" s="91">
        <f>INDEX(降水量!$T$2:$T$366,MATCH(A23,降水量!$C$2:$C$366,FALSE))</f>
        <v>0</v>
      </c>
      <c r="N23" s="99">
        <f t="shared" si="4"/>
        <v>0</v>
      </c>
      <c r="O23" s="99">
        <f>INDEX(地温!$G$2:$G$366,MATCH(A23,地温!$C$2:$C$366,FALSE))</f>
        <v>1.5897069921840395e-003</v>
      </c>
      <c r="P23" s="99">
        <f>INDEX(地温!$H$2:$H$366,MATCH(A23,地温!$C$2:$C$366,FALSE))</f>
        <v>3.4074461452362412e-002</v>
      </c>
      <c r="Q23" s="99"/>
      <c r="R23" s="99">
        <f t="shared" si="1"/>
        <v>-3.4074461452362412e-002</v>
      </c>
      <c r="S23" s="99"/>
      <c r="T23" s="99"/>
      <c r="U23" s="99"/>
      <c r="W23" s="91">
        <f>R23*1000*1000/($K$1*10)+指導機関用調整項目!$C$25</f>
        <v>6.8722207695536408</v>
      </c>
    </row>
    <row r="24" spans="1:23">
      <c r="A24" s="92">
        <f t="shared" si="2"/>
        <v>45678</v>
      </c>
      <c r="B24" s="91">
        <f t="shared" si="3"/>
        <v>21</v>
      </c>
      <c r="C24" s="99">
        <f t="shared" si="0"/>
        <v>0</v>
      </c>
      <c r="D24" s="99">
        <f>_xlfn.IFNA(INDEX('１回目'!$C$8:$C$374,MATCH(A24,'１回目'!$A$8:$A$374,FALSE)),0)</f>
        <v>0</v>
      </c>
      <c r="E24" s="91">
        <f>_xlfn.IFNA(INDEX('２回目'!$C$8:$C$374,MATCH(A24,'２回目'!$A$8:$A$374,FALSE)),0)</f>
        <v>0</v>
      </c>
      <c r="F24" s="91">
        <f>_xlfn.IFNA(INDEX('３回目'!$C$8:$C$374,MATCH(A24,'３回目'!$A$8:$A$374,FALSE)),0)</f>
        <v>0</v>
      </c>
      <c r="G24" s="91">
        <f>_xlfn.IFNA(INDEX('４回目'!$C$8:$C$374,MATCH(A24,'４回目'!$A$8:$A$374,FALSE)),0)</f>
        <v>0</v>
      </c>
      <c r="H24" s="91">
        <f>_xlfn.IFNA(INDEX('５回目'!$C$8:$C$374,MATCH(A24,'５回目'!$A$8:$A$374,FALSE)),0)</f>
        <v>0</v>
      </c>
      <c r="I24" s="91">
        <f>_xlfn.IFNA(INDEX('６回目'!$C$8:$C$374,MATCH(A24,'６回目'!$A$8:$A$374,FALSE)),0)</f>
        <v>0</v>
      </c>
      <c r="J24" s="91">
        <f>_xlfn.IFNA(INDEX('７回目'!$C$8:$C$374,MATCH(A24,'７回目'!$A$8:$A$374,FALSE)),0)</f>
        <v>0</v>
      </c>
      <c r="K24" s="91">
        <f>_xlfn.IFNA(INDEX('８回目'!$C$8:$C$374,MATCH(A24,'８回目'!$A$8:$A$374,FALSE)),0)</f>
        <v>0</v>
      </c>
      <c r="M24" s="91">
        <f>INDEX(降水量!$T$2:$T$366,MATCH(A24,降水量!$C$2:$C$366,FALSE))</f>
        <v>0</v>
      </c>
      <c r="N24" s="99">
        <f t="shared" si="4"/>
        <v>0</v>
      </c>
      <c r="O24" s="99">
        <f>INDEX(地温!$G$2:$G$366,MATCH(A24,地温!$C$2:$C$366,FALSE))</f>
        <v>1.8397090290162444e-003</v>
      </c>
      <c r="P24" s="99">
        <f>INDEX(地温!$H$2:$H$366,MATCH(A24,地温!$C$2:$C$366,FALSE))</f>
        <v>3.5914170481378654e-002</v>
      </c>
      <c r="Q24" s="99"/>
      <c r="R24" s="99">
        <f t="shared" si="1"/>
        <v>-3.5914170481378654e-002</v>
      </c>
      <c r="S24" s="99"/>
      <c r="T24" s="99"/>
      <c r="U24" s="99"/>
      <c r="W24" s="91">
        <f>R24*1000*1000/($K$1*10)+指導機関用調整項目!$C$25</f>
        <v>6.8653218606948299</v>
      </c>
    </row>
    <row r="25" spans="1:23">
      <c r="A25" s="92">
        <f t="shared" si="2"/>
        <v>45679</v>
      </c>
      <c r="B25" s="91">
        <f t="shared" si="3"/>
        <v>22</v>
      </c>
      <c r="C25" s="99">
        <f t="shared" si="0"/>
        <v>0</v>
      </c>
      <c r="D25" s="99">
        <f>_xlfn.IFNA(INDEX('１回目'!$C$8:$C$374,MATCH(A25,'１回目'!$A$8:$A$374,FALSE)),0)</f>
        <v>0</v>
      </c>
      <c r="E25" s="91">
        <f>_xlfn.IFNA(INDEX('２回目'!$C$8:$C$374,MATCH(A25,'２回目'!$A$8:$A$374,FALSE)),0)</f>
        <v>0</v>
      </c>
      <c r="F25" s="91">
        <f>_xlfn.IFNA(INDEX('３回目'!$C$8:$C$374,MATCH(A25,'３回目'!$A$8:$A$374,FALSE)),0)</f>
        <v>0</v>
      </c>
      <c r="G25" s="91">
        <f>_xlfn.IFNA(INDEX('４回目'!$C$8:$C$374,MATCH(A25,'４回目'!$A$8:$A$374,FALSE)),0)</f>
        <v>0</v>
      </c>
      <c r="H25" s="91">
        <f>_xlfn.IFNA(INDEX('５回目'!$C$8:$C$374,MATCH(A25,'５回目'!$A$8:$A$374,FALSE)),0)</f>
        <v>0</v>
      </c>
      <c r="I25" s="91">
        <f>_xlfn.IFNA(INDEX('６回目'!$C$8:$C$374,MATCH(A25,'６回目'!$A$8:$A$374,FALSE)),0)</f>
        <v>0</v>
      </c>
      <c r="J25" s="91">
        <f>_xlfn.IFNA(INDEX('７回目'!$C$8:$C$374,MATCH(A25,'７回目'!$A$8:$A$374,FALSE)),0)</f>
        <v>0</v>
      </c>
      <c r="K25" s="91">
        <f>_xlfn.IFNA(INDEX('８回目'!$C$8:$C$374,MATCH(A25,'８回目'!$A$8:$A$374,FALSE)),0)</f>
        <v>0</v>
      </c>
      <c r="M25" s="91">
        <f>INDEX(降水量!$T$2:$T$366,MATCH(A25,降水量!$C$2:$C$366,FALSE))</f>
        <v>0</v>
      </c>
      <c r="N25" s="99">
        <f t="shared" si="4"/>
        <v>0</v>
      </c>
      <c r="O25" s="99">
        <f>INDEX(地温!$G$2:$G$366,MATCH(A25,地温!$C$2:$C$366,FALSE))</f>
        <v>2.4685020307457306e-003</v>
      </c>
      <c r="P25" s="99">
        <f>INDEX(地温!$H$2:$H$366,MATCH(A25,地温!$C$2:$C$366,FALSE))</f>
        <v>3.8382672512124384e-002</v>
      </c>
      <c r="Q25" s="99"/>
      <c r="R25" s="99">
        <f t="shared" si="1"/>
        <v>-3.8382672512124384e-002</v>
      </c>
      <c r="S25" s="99"/>
      <c r="T25" s="99"/>
      <c r="U25" s="99"/>
      <c r="W25" s="91">
        <f>R25*1000*1000/($K$1*10)+指導機関用調整項目!$C$25</f>
        <v>6.8560649780795337</v>
      </c>
    </row>
    <row r="26" spans="1:23">
      <c r="A26" s="92">
        <f t="shared" si="2"/>
        <v>45680</v>
      </c>
      <c r="B26" s="91">
        <f t="shared" si="3"/>
        <v>23</v>
      </c>
      <c r="C26" s="99">
        <f t="shared" si="0"/>
        <v>0</v>
      </c>
      <c r="D26" s="99">
        <f>_xlfn.IFNA(INDEX('１回目'!$C$8:$C$374,MATCH(A26,'１回目'!$A$8:$A$374,FALSE)),0)</f>
        <v>0</v>
      </c>
      <c r="E26" s="91">
        <f>_xlfn.IFNA(INDEX('２回目'!$C$8:$C$374,MATCH(A26,'２回目'!$A$8:$A$374,FALSE)),0)</f>
        <v>0</v>
      </c>
      <c r="F26" s="91">
        <f>_xlfn.IFNA(INDEX('３回目'!$C$8:$C$374,MATCH(A26,'３回目'!$A$8:$A$374,FALSE)),0)</f>
        <v>0</v>
      </c>
      <c r="G26" s="91">
        <f>_xlfn.IFNA(INDEX('４回目'!$C$8:$C$374,MATCH(A26,'４回目'!$A$8:$A$374,FALSE)),0)</f>
        <v>0</v>
      </c>
      <c r="H26" s="91">
        <f>_xlfn.IFNA(INDEX('５回目'!$C$8:$C$374,MATCH(A26,'５回目'!$A$8:$A$374,FALSE)),0)</f>
        <v>0</v>
      </c>
      <c r="I26" s="91">
        <f>_xlfn.IFNA(INDEX('６回目'!$C$8:$C$374,MATCH(A26,'６回目'!$A$8:$A$374,FALSE)),0)</f>
        <v>0</v>
      </c>
      <c r="J26" s="91">
        <f>_xlfn.IFNA(INDEX('７回目'!$C$8:$C$374,MATCH(A26,'７回目'!$A$8:$A$374,FALSE)),0)</f>
        <v>0</v>
      </c>
      <c r="K26" s="91">
        <f>_xlfn.IFNA(INDEX('８回目'!$C$8:$C$374,MATCH(A26,'８回目'!$A$8:$A$374,FALSE)),0)</f>
        <v>0</v>
      </c>
      <c r="M26" s="91">
        <f>INDEX(降水量!$T$2:$T$366,MATCH(A26,降水量!$C$2:$C$366,FALSE))</f>
        <v>4.3808800852329341e-002</v>
      </c>
      <c r="N26" s="99">
        <f t="shared" si="4"/>
        <v>4.3808800852329341e-002</v>
      </c>
      <c r="O26" s="99">
        <f>INDEX(地温!$G$2:$G$366,MATCH(A26,地温!$C$2:$C$366,FALSE))</f>
        <v>2.286682367595036e-003</v>
      </c>
      <c r="P26" s="99">
        <f>INDEX(地温!$H$2:$H$366,MATCH(A26,地温!$C$2:$C$366,FALSE))</f>
        <v>4.066935487971942e-002</v>
      </c>
      <c r="Q26" s="99"/>
      <c r="R26" s="99">
        <f t="shared" si="1"/>
        <v>-8.4478155732048754e-002</v>
      </c>
      <c r="S26" s="99"/>
      <c r="T26" s="99"/>
      <c r="U26" s="99"/>
      <c r="W26" s="91">
        <f>R26*1000*1000/($K$1*10)+指導機関用調整項目!$C$25</f>
        <v>6.6832069160048171</v>
      </c>
    </row>
    <row r="27" spans="1:23">
      <c r="A27" s="92">
        <f t="shared" si="2"/>
        <v>45681</v>
      </c>
      <c r="B27" s="91">
        <f t="shared" si="3"/>
        <v>24</v>
      </c>
      <c r="C27" s="99">
        <f t="shared" si="0"/>
        <v>0</v>
      </c>
      <c r="D27" s="99">
        <f>_xlfn.IFNA(INDEX('１回目'!$C$8:$C$374,MATCH(A27,'１回目'!$A$8:$A$374,FALSE)),0)</f>
        <v>0</v>
      </c>
      <c r="E27" s="91">
        <f>_xlfn.IFNA(INDEX('２回目'!$C$8:$C$374,MATCH(A27,'２回目'!$A$8:$A$374,FALSE)),0)</f>
        <v>0</v>
      </c>
      <c r="F27" s="91">
        <f>_xlfn.IFNA(INDEX('３回目'!$C$8:$C$374,MATCH(A27,'３回目'!$A$8:$A$374,FALSE)),0)</f>
        <v>0</v>
      </c>
      <c r="G27" s="91">
        <f>_xlfn.IFNA(INDEX('４回目'!$C$8:$C$374,MATCH(A27,'４回目'!$A$8:$A$374,FALSE)),0)</f>
        <v>0</v>
      </c>
      <c r="H27" s="91">
        <f>_xlfn.IFNA(INDEX('５回目'!$C$8:$C$374,MATCH(A27,'５回目'!$A$8:$A$374,FALSE)),0)</f>
        <v>0</v>
      </c>
      <c r="I27" s="91">
        <f>_xlfn.IFNA(INDEX('６回目'!$C$8:$C$374,MATCH(A27,'６回目'!$A$8:$A$374,FALSE)),0)</f>
        <v>0</v>
      </c>
      <c r="J27" s="91">
        <f>_xlfn.IFNA(INDEX('７回目'!$C$8:$C$374,MATCH(A27,'７回目'!$A$8:$A$374,FALSE)),0)</f>
        <v>0</v>
      </c>
      <c r="K27" s="91">
        <f>_xlfn.IFNA(INDEX('８回目'!$C$8:$C$374,MATCH(A27,'８回目'!$A$8:$A$374,FALSE)),0)</f>
        <v>0</v>
      </c>
      <c r="M27" s="91">
        <f>INDEX(降水量!$T$2:$T$366,MATCH(A27,降水量!$C$2:$C$366,FALSE))</f>
        <v>0</v>
      </c>
      <c r="N27" s="99">
        <f t="shared" si="4"/>
        <v>4.3808800852329341e-002</v>
      </c>
      <c r="O27" s="99">
        <f>INDEX(地温!$G$2:$G$366,MATCH(A27,地温!$C$2:$C$366,FALSE))</f>
        <v>1.9457704991874829e-003</v>
      </c>
      <c r="P27" s="99">
        <f>INDEX(地温!$H$2:$H$366,MATCH(A27,地温!$C$2:$C$366,FALSE))</f>
        <v>4.2615125378906903e-002</v>
      </c>
      <c r="Q27" s="99"/>
      <c r="R27" s="99">
        <f t="shared" si="1"/>
        <v>-8.6423926231236237e-002</v>
      </c>
      <c r="S27" s="99"/>
      <c r="T27" s="99"/>
      <c r="U27" s="99"/>
      <c r="W27" s="91">
        <f>R27*1000*1000/($K$1*10)+指導機関用調整項目!$C$25</f>
        <v>6.6759102766328642</v>
      </c>
    </row>
    <row r="28" spans="1:23">
      <c r="A28" s="92">
        <f t="shared" si="2"/>
        <v>45682</v>
      </c>
      <c r="B28" s="91">
        <f t="shared" si="3"/>
        <v>25</v>
      </c>
      <c r="C28" s="99">
        <f t="shared" si="0"/>
        <v>0</v>
      </c>
      <c r="D28" s="99">
        <f>_xlfn.IFNA(INDEX('１回目'!$C$8:$C$374,MATCH(A28,'１回目'!$A$8:$A$374,FALSE)),0)</f>
        <v>0</v>
      </c>
      <c r="E28" s="91">
        <f>_xlfn.IFNA(INDEX('２回目'!$C$8:$C$374,MATCH(A28,'２回目'!$A$8:$A$374,FALSE)),0)</f>
        <v>0</v>
      </c>
      <c r="F28" s="91">
        <f>_xlfn.IFNA(INDEX('３回目'!$C$8:$C$374,MATCH(A28,'３回目'!$A$8:$A$374,FALSE)),0)</f>
        <v>0</v>
      </c>
      <c r="G28" s="91">
        <f>_xlfn.IFNA(INDEX('４回目'!$C$8:$C$374,MATCH(A28,'４回目'!$A$8:$A$374,FALSE)),0)</f>
        <v>0</v>
      </c>
      <c r="H28" s="91">
        <f>_xlfn.IFNA(INDEX('５回目'!$C$8:$C$374,MATCH(A28,'５回目'!$A$8:$A$374,FALSE)),0)</f>
        <v>0</v>
      </c>
      <c r="I28" s="91">
        <f>_xlfn.IFNA(INDEX('６回目'!$C$8:$C$374,MATCH(A28,'６回目'!$A$8:$A$374,FALSE)),0)</f>
        <v>0</v>
      </c>
      <c r="J28" s="91">
        <f>_xlfn.IFNA(INDEX('７回目'!$C$8:$C$374,MATCH(A28,'７回目'!$A$8:$A$374,FALSE)),0)</f>
        <v>0</v>
      </c>
      <c r="K28" s="91">
        <f>_xlfn.IFNA(INDEX('８回目'!$C$8:$C$374,MATCH(A28,'８回目'!$A$8:$A$374,FALSE)),0)</f>
        <v>0</v>
      </c>
      <c r="M28" s="91">
        <f>INDEX(降水量!$T$2:$T$366,MATCH(A28,降水量!$C$2:$C$366,FALSE))</f>
        <v>0</v>
      </c>
      <c r="N28" s="99">
        <f t="shared" si="4"/>
        <v>4.3808800852329341e-002</v>
      </c>
      <c r="O28" s="99">
        <f>INDEX(地温!$G$2:$G$366,MATCH(A28,地温!$C$2:$C$366,FALSE))</f>
        <v>1.3624324132456712e-003</v>
      </c>
      <c r="P28" s="99">
        <f>INDEX(地温!$H$2:$H$366,MATCH(A28,地温!$C$2:$C$366,FALSE))</f>
        <v>4.3977557792152573e-002</v>
      </c>
      <c r="Q28" s="99"/>
      <c r="R28" s="99">
        <f t="shared" si="1"/>
        <v>-8.7786358644481921e-002</v>
      </c>
      <c r="S28" s="99"/>
      <c r="T28" s="99"/>
      <c r="U28" s="99"/>
      <c r="W28" s="91">
        <f>R28*1000*1000/($K$1*10)+指導機関用調整項目!$C$25</f>
        <v>6.6708011550831925</v>
      </c>
    </row>
    <row r="29" spans="1:23">
      <c r="A29" s="92">
        <f t="shared" si="2"/>
        <v>45683</v>
      </c>
      <c r="B29" s="91">
        <f t="shared" si="3"/>
        <v>26</v>
      </c>
      <c r="C29" s="99">
        <f t="shared" si="0"/>
        <v>0</v>
      </c>
      <c r="D29" s="99">
        <f>_xlfn.IFNA(INDEX('１回目'!$C$8:$C$374,MATCH(A29,'１回目'!$A$8:$A$374,FALSE)),0)</f>
        <v>0</v>
      </c>
      <c r="E29" s="91">
        <f>_xlfn.IFNA(INDEX('２回目'!$C$8:$C$374,MATCH(A29,'２回目'!$A$8:$A$374,FALSE)),0)</f>
        <v>0</v>
      </c>
      <c r="F29" s="91">
        <f>_xlfn.IFNA(INDEX('３回目'!$C$8:$C$374,MATCH(A29,'３回目'!$A$8:$A$374,FALSE)),0)</f>
        <v>0</v>
      </c>
      <c r="G29" s="91">
        <f>_xlfn.IFNA(INDEX('４回目'!$C$8:$C$374,MATCH(A29,'４回目'!$A$8:$A$374,FALSE)),0)</f>
        <v>0</v>
      </c>
      <c r="H29" s="91">
        <f>_xlfn.IFNA(INDEX('５回目'!$C$8:$C$374,MATCH(A29,'５回目'!$A$8:$A$374,FALSE)),0)</f>
        <v>0</v>
      </c>
      <c r="I29" s="91">
        <f>_xlfn.IFNA(INDEX('６回目'!$C$8:$C$374,MATCH(A29,'６回目'!$A$8:$A$374,FALSE)),0)</f>
        <v>0</v>
      </c>
      <c r="J29" s="91">
        <f>_xlfn.IFNA(INDEX('７回目'!$C$8:$C$374,MATCH(A29,'７回目'!$A$8:$A$374,FALSE)),0)</f>
        <v>0</v>
      </c>
      <c r="K29" s="91">
        <f>_xlfn.IFNA(INDEX('８回目'!$C$8:$C$374,MATCH(A29,'８回目'!$A$8:$A$374,FALSE)),0)</f>
        <v>0</v>
      </c>
      <c r="M29" s="91">
        <f>INDEX(降水量!$T$2:$T$366,MATCH(A29,降水量!$C$2:$C$366,FALSE))</f>
        <v>0</v>
      </c>
      <c r="N29" s="99">
        <f t="shared" si="4"/>
        <v>4.3808800852329341e-002</v>
      </c>
      <c r="O29" s="99">
        <f>INDEX(地温!$G$2:$G$366,MATCH(A29,地温!$C$2:$C$366,FALSE))</f>
        <v>1.6048586307799305e-003</v>
      </c>
      <c r="P29" s="99">
        <f>INDEX(地温!$H$2:$H$366,MATCH(A29,地温!$C$2:$C$366,FALSE))</f>
        <v>4.5582416422932502e-002</v>
      </c>
      <c r="Q29" s="99"/>
      <c r="R29" s="99">
        <f t="shared" si="1"/>
        <v>-8.9391217275261836e-002</v>
      </c>
      <c r="S29" s="99"/>
      <c r="T29" s="99"/>
      <c r="U29" s="99"/>
      <c r="W29" s="91">
        <f>R29*1000*1000/($K$1*10)+指導機関用調整項目!$C$25</f>
        <v>6.6647829352177679</v>
      </c>
    </row>
    <row r="30" spans="1:23">
      <c r="A30" s="92">
        <f t="shared" si="2"/>
        <v>45684</v>
      </c>
      <c r="B30" s="91">
        <f t="shared" si="3"/>
        <v>27</v>
      </c>
      <c r="C30" s="99">
        <f t="shared" si="0"/>
        <v>0</v>
      </c>
      <c r="D30" s="99">
        <f>_xlfn.IFNA(INDEX('１回目'!$C$8:$C$374,MATCH(A30,'１回目'!$A$8:$A$374,FALSE)),0)</f>
        <v>0</v>
      </c>
      <c r="E30" s="91">
        <f>_xlfn.IFNA(INDEX('２回目'!$C$8:$C$374,MATCH(A30,'２回目'!$A$8:$A$374,FALSE)),0)</f>
        <v>0</v>
      </c>
      <c r="F30" s="91">
        <f>_xlfn.IFNA(INDEX('３回目'!$C$8:$C$374,MATCH(A30,'３回目'!$A$8:$A$374,FALSE)),0)</f>
        <v>0</v>
      </c>
      <c r="G30" s="91">
        <f>_xlfn.IFNA(INDEX('４回目'!$C$8:$C$374,MATCH(A30,'４回目'!$A$8:$A$374,FALSE)),0)</f>
        <v>0</v>
      </c>
      <c r="H30" s="91">
        <f>_xlfn.IFNA(INDEX('５回目'!$C$8:$C$374,MATCH(A30,'５回目'!$A$8:$A$374,FALSE)),0)</f>
        <v>0</v>
      </c>
      <c r="I30" s="91">
        <f>_xlfn.IFNA(INDEX('６回目'!$C$8:$C$374,MATCH(A30,'６回目'!$A$8:$A$374,FALSE)),0)</f>
        <v>0</v>
      </c>
      <c r="J30" s="91">
        <f>_xlfn.IFNA(INDEX('７回目'!$C$8:$C$374,MATCH(A30,'７回目'!$A$8:$A$374,FALSE)),0)</f>
        <v>0</v>
      </c>
      <c r="K30" s="91">
        <f>_xlfn.IFNA(INDEX('８回目'!$C$8:$C$374,MATCH(A30,'８回目'!$A$8:$A$374,FALSE)),0)</f>
        <v>0</v>
      </c>
      <c r="M30" s="91">
        <f>INDEX(降水量!$T$2:$T$366,MATCH(A30,降水量!$C$2:$C$366,FALSE))</f>
        <v>4.3808800852329341e-002</v>
      </c>
      <c r="N30" s="99">
        <f t="shared" si="4"/>
        <v>8.7617601704658682e-002</v>
      </c>
      <c r="O30" s="99">
        <f>INDEX(地温!$G$2:$G$366,MATCH(A30,地温!$C$2:$C$366,FALSE))</f>
        <v>1.7639508360367884e-003</v>
      </c>
      <c r="P30" s="99">
        <f>INDEX(地温!$H$2:$H$366,MATCH(A30,地温!$C$2:$C$366,FALSE))</f>
        <v>4.7346367258969291e-002</v>
      </c>
      <c r="Q30" s="99"/>
      <c r="R30" s="99">
        <f t="shared" si="1"/>
        <v>-0.13496396896362797</v>
      </c>
      <c r="S30" s="99"/>
      <c r="T30" s="99"/>
      <c r="U30" s="99"/>
      <c r="W30" s="91">
        <f>R30*1000*1000/($K$1*10)+指導機関用調整項目!$C$25</f>
        <v>6.4938851163863953</v>
      </c>
    </row>
    <row r="31" spans="1:23">
      <c r="A31" s="92">
        <f t="shared" si="2"/>
        <v>45685</v>
      </c>
      <c r="B31" s="91">
        <f t="shared" si="3"/>
        <v>28</v>
      </c>
      <c r="C31" s="99">
        <f t="shared" si="0"/>
        <v>0</v>
      </c>
      <c r="D31" s="99">
        <f>_xlfn.IFNA(INDEX('１回目'!$C$8:$C$374,MATCH(A31,'１回目'!$A$8:$A$374,FALSE)),0)</f>
        <v>0</v>
      </c>
      <c r="E31" s="91">
        <f>_xlfn.IFNA(INDEX('２回目'!$C$8:$C$374,MATCH(A31,'２回目'!$A$8:$A$374,FALSE)),0)</f>
        <v>0</v>
      </c>
      <c r="F31" s="91">
        <f>_xlfn.IFNA(INDEX('３回目'!$C$8:$C$374,MATCH(A31,'３回目'!$A$8:$A$374,FALSE)),0)</f>
        <v>0</v>
      </c>
      <c r="G31" s="91">
        <f>_xlfn.IFNA(INDEX('４回目'!$C$8:$C$374,MATCH(A31,'４回目'!$A$8:$A$374,FALSE)),0)</f>
        <v>0</v>
      </c>
      <c r="H31" s="91">
        <f>_xlfn.IFNA(INDEX('５回目'!$C$8:$C$374,MATCH(A31,'５回目'!$A$8:$A$374,FALSE)),0)</f>
        <v>0</v>
      </c>
      <c r="I31" s="91">
        <f>_xlfn.IFNA(INDEX('６回目'!$C$8:$C$374,MATCH(A31,'６回目'!$A$8:$A$374,FALSE)),0)</f>
        <v>0</v>
      </c>
      <c r="J31" s="91">
        <f>_xlfn.IFNA(INDEX('７回目'!$C$8:$C$374,MATCH(A31,'７回目'!$A$8:$A$374,FALSE)),0)</f>
        <v>0</v>
      </c>
      <c r="K31" s="91">
        <f>_xlfn.IFNA(INDEX('８回目'!$C$8:$C$374,MATCH(A31,'８回目'!$A$8:$A$374,FALSE)),0)</f>
        <v>0</v>
      </c>
      <c r="M31" s="91">
        <f>INDEX(降水量!$T$2:$T$366,MATCH(A31,降水量!$C$2:$C$366,FALSE))</f>
        <v>0</v>
      </c>
      <c r="N31" s="99">
        <f t="shared" si="4"/>
        <v>8.7617601704658682e-002</v>
      </c>
      <c r="O31" s="99">
        <f>INDEX(地温!$G$2:$G$366,MATCH(A31,地温!$C$2:$C$366,FALSE))</f>
        <v>1.7109201009511692e-003</v>
      </c>
      <c r="P31" s="99">
        <f>INDEX(地温!$H$2:$H$366,MATCH(A31,地温!$C$2:$C$366,FALSE))</f>
        <v>4.905728735992046e-002</v>
      </c>
      <c r="Q31" s="99"/>
      <c r="R31" s="99">
        <f t="shared" si="1"/>
        <v>-0.13667488906457914</v>
      </c>
      <c r="S31" s="99"/>
      <c r="T31" s="99"/>
      <c r="U31" s="99"/>
      <c r="W31" s="91">
        <f>R31*1000*1000/($K$1*10)+指導機関用調整項目!$C$25</f>
        <v>6.4874691660078287</v>
      </c>
    </row>
    <row r="32" spans="1:23">
      <c r="A32" s="92">
        <f t="shared" si="2"/>
        <v>45686</v>
      </c>
      <c r="B32" s="91">
        <f t="shared" si="3"/>
        <v>29</v>
      </c>
      <c r="C32" s="99">
        <f t="shared" si="0"/>
        <v>0</v>
      </c>
      <c r="D32" s="99">
        <f>_xlfn.IFNA(INDEX('１回目'!$C$8:$C$374,MATCH(A32,'１回目'!$A$8:$A$374,FALSE)),0)</f>
        <v>0</v>
      </c>
      <c r="E32" s="91">
        <f>_xlfn.IFNA(INDEX('２回目'!$C$8:$C$374,MATCH(A32,'２回目'!$A$8:$A$374,FALSE)),0)</f>
        <v>0</v>
      </c>
      <c r="F32" s="91">
        <f>_xlfn.IFNA(INDEX('３回目'!$C$8:$C$374,MATCH(A32,'３回目'!$A$8:$A$374,FALSE)),0)</f>
        <v>0</v>
      </c>
      <c r="G32" s="91">
        <f>_xlfn.IFNA(INDEX('４回目'!$C$8:$C$374,MATCH(A32,'４回目'!$A$8:$A$374,FALSE)),0)</f>
        <v>0</v>
      </c>
      <c r="H32" s="91">
        <f>_xlfn.IFNA(INDEX('５回目'!$C$8:$C$374,MATCH(A32,'５回目'!$A$8:$A$374,FALSE)),0)</f>
        <v>0</v>
      </c>
      <c r="I32" s="91">
        <f>_xlfn.IFNA(INDEX('６回目'!$C$8:$C$374,MATCH(A32,'６回目'!$A$8:$A$374,FALSE)),0)</f>
        <v>0</v>
      </c>
      <c r="J32" s="91">
        <f>_xlfn.IFNA(INDEX('７回目'!$C$8:$C$374,MATCH(A32,'７回目'!$A$8:$A$374,FALSE)),0)</f>
        <v>0</v>
      </c>
      <c r="K32" s="91">
        <f>_xlfn.IFNA(INDEX('８回目'!$C$8:$C$374,MATCH(A32,'８回目'!$A$8:$A$374,FALSE)),0)</f>
        <v>0</v>
      </c>
      <c r="M32" s="91">
        <f>INDEX(降水量!$T$2:$T$366,MATCH(A32,降水量!$C$2:$C$366,FALSE))</f>
        <v>0</v>
      </c>
      <c r="N32" s="99">
        <f t="shared" si="4"/>
        <v>8.7617601704658682e-002</v>
      </c>
      <c r="O32" s="99">
        <f>INDEX(地温!$G$2:$G$366,MATCH(A32,地温!$C$2:$C$366,FALSE))</f>
        <v>1.5442520763963654e-003</v>
      </c>
      <c r="P32" s="99">
        <f>INDEX(地温!$H$2:$H$366,MATCH(A32,地温!$C$2:$C$366,FALSE))</f>
        <v>5.0601539436316824e-002</v>
      </c>
      <c r="Q32" s="99"/>
      <c r="R32" s="99">
        <f t="shared" si="1"/>
        <v>-0.1382191411409755</v>
      </c>
      <c r="S32" s="99"/>
      <c r="T32" s="99"/>
      <c r="U32" s="99"/>
      <c r="W32" s="91">
        <f>R32*1000*1000/($K$1*10)+指導機関用調整項目!$C$25</f>
        <v>6.4816782207213421</v>
      </c>
    </row>
    <row r="33" spans="1:23">
      <c r="A33" s="92">
        <f t="shared" si="2"/>
        <v>45687</v>
      </c>
      <c r="B33" s="91">
        <f t="shared" si="3"/>
        <v>30</v>
      </c>
      <c r="C33" s="99">
        <f t="shared" si="0"/>
        <v>0</v>
      </c>
      <c r="D33" s="99">
        <f>_xlfn.IFNA(INDEX('１回目'!$C$8:$C$374,MATCH(A33,'１回目'!$A$8:$A$374,FALSE)),0)</f>
        <v>0</v>
      </c>
      <c r="E33" s="91">
        <f>_xlfn.IFNA(INDEX('２回目'!$C$8:$C$374,MATCH(A33,'２回目'!$A$8:$A$374,FALSE)),0)</f>
        <v>0</v>
      </c>
      <c r="F33" s="91">
        <f>_xlfn.IFNA(INDEX('３回目'!$C$8:$C$374,MATCH(A33,'３回目'!$A$8:$A$374,FALSE)),0)</f>
        <v>0</v>
      </c>
      <c r="G33" s="91">
        <f>_xlfn.IFNA(INDEX('４回目'!$C$8:$C$374,MATCH(A33,'４回目'!$A$8:$A$374,FALSE)),0)</f>
        <v>0</v>
      </c>
      <c r="H33" s="91">
        <f>_xlfn.IFNA(INDEX('５回目'!$C$8:$C$374,MATCH(A33,'５回目'!$A$8:$A$374,FALSE)),0)</f>
        <v>0</v>
      </c>
      <c r="I33" s="91">
        <f>_xlfn.IFNA(INDEX('６回目'!$C$8:$C$374,MATCH(A33,'６回目'!$A$8:$A$374,FALSE)),0)</f>
        <v>0</v>
      </c>
      <c r="J33" s="91">
        <f>_xlfn.IFNA(INDEX('７回目'!$C$8:$C$374,MATCH(A33,'７回目'!$A$8:$A$374,FALSE)),0)</f>
        <v>0</v>
      </c>
      <c r="K33" s="91">
        <f>_xlfn.IFNA(INDEX('８回目'!$C$8:$C$374,MATCH(A33,'８回目'!$A$8:$A$374,FALSE)),0)</f>
        <v>0</v>
      </c>
      <c r="M33" s="91">
        <f>INDEX(降水量!$T$2:$T$366,MATCH(A33,降水量!$C$2:$C$366,FALSE))</f>
        <v>0</v>
      </c>
      <c r="N33" s="99">
        <f t="shared" si="4"/>
        <v>8.7617601704658682e-002</v>
      </c>
      <c r="O33" s="99">
        <f>INDEX(地温!$G$2:$G$366,MATCH(A33,地温!$C$2:$C$366,FALSE))</f>
        <v>1.3245533167559427e-003</v>
      </c>
      <c r="P33" s="99">
        <f>INDEX(地温!$H$2:$H$366,MATCH(A33,地温!$C$2:$C$366,FALSE))</f>
        <v>5.1926092753072764e-002</v>
      </c>
      <c r="Q33" s="99"/>
      <c r="R33" s="99">
        <f t="shared" si="1"/>
        <v>-0.13954369445773146</v>
      </c>
      <c r="S33" s="99"/>
      <c r="T33" s="99"/>
      <c r="U33" s="99"/>
      <c r="W33" s="91">
        <f>R33*1000*1000/($K$1*10)+指導機関用調整項目!$C$25</f>
        <v>6.4767111457835069</v>
      </c>
    </row>
    <row r="34" spans="1:23">
      <c r="A34" s="92">
        <f t="shared" si="2"/>
        <v>45688</v>
      </c>
      <c r="B34" s="91">
        <f t="shared" si="3"/>
        <v>31</v>
      </c>
      <c r="C34" s="99">
        <f t="shared" si="0"/>
        <v>0</v>
      </c>
      <c r="D34" s="99">
        <f>_xlfn.IFNA(INDEX('１回目'!$C$8:$C$374,MATCH(A34,'１回目'!$A$8:$A$374,FALSE)),0)</f>
        <v>0</v>
      </c>
      <c r="E34" s="91">
        <f>_xlfn.IFNA(INDEX('２回目'!$C$8:$C$374,MATCH(A34,'２回目'!$A$8:$A$374,FALSE)),0)</f>
        <v>0</v>
      </c>
      <c r="F34" s="91">
        <f>_xlfn.IFNA(INDEX('３回目'!$C$8:$C$374,MATCH(A34,'３回目'!$A$8:$A$374,FALSE)),0)</f>
        <v>0</v>
      </c>
      <c r="G34" s="91">
        <f>_xlfn.IFNA(INDEX('４回目'!$C$8:$C$374,MATCH(A34,'４回目'!$A$8:$A$374,FALSE)),0)</f>
        <v>0</v>
      </c>
      <c r="H34" s="91">
        <f>_xlfn.IFNA(INDEX('５回目'!$C$8:$C$374,MATCH(A34,'５回目'!$A$8:$A$374,FALSE)),0)</f>
        <v>0</v>
      </c>
      <c r="I34" s="91">
        <f>_xlfn.IFNA(INDEX('６回目'!$C$8:$C$374,MATCH(A34,'６回目'!$A$8:$A$374,FALSE)),0)</f>
        <v>0</v>
      </c>
      <c r="J34" s="91">
        <f>_xlfn.IFNA(INDEX('７回目'!$C$8:$C$374,MATCH(A34,'７回目'!$A$8:$A$374,FALSE)),0)</f>
        <v>0</v>
      </c>
      <c r="K34" s="91">
        <f>_xlfn.IFNA(INDEX('８回目'!$C$8:$C$374,MATCH(A34,'８回目'!$A$8:$A$374,FALSE)),0)</f>
        <v>0</v>
      </c>
      <c r="M34" s="91">
        <f>INDEX(降水量!$T$2:$T$366,MATCH(A34,降水量!$C$2:$C$366,FALSE))</f>
        <v>0</v>
      </c>
      <c r="N34" s="99">
        <f t="shared" si="4"/>
        <v>8.7617601704658682e-002</v>
      </c>
      <c r="O34" s="99">
        <f>INDEX(地温!$G$2:$G$366,MATCH(A34,地温!$C$2:$C$366,FALSE))</f>
        <v>1.5291004378004745e-003</v>
      </c>
      <c r="P34" s="99">
        <f>INDEX(地温!$H$2:$H$366,MATCH(A34,地温!$C$2:$C$366,FALSE))</f>
        <v>5.3455193190873239e-002</v>
      </c>
      <c r="Q34" s="99"/>
      <c r="R34" s="99">
        <f t="shared" si="1"/>
        <v>-0.14107279489553193</v>
      </c>
      <c r="S34" s="99"/>
      <c r="T34" s="99"/>
      <c r="U34" s="99"/>
      <c r="W34" s="91">
        <f>R34*1000*1000/($K$1*10)+指導機関用調整項目!$C$25</f>
        <v>6.4709770191417553</v>
      </c>
    </row>
    <row r="35" spans="1:23">
      <c r="A35" s="92">
        <f t="shared" si="2"/>
        <v>45689</v>
      </c>
      <c r="B35" s="91">
        <f t="shared" si="3"/>
        <v>32</v>
      </c>
      <c r="C35" s="99">
        <f t="shared" si="0"/>
        <v>9.7710071555599409e-002</v>
      </c>
      <c r="D35" s="99">
        <f>_xlfn.IFNA(INDEX('１回目'!$C$8:$C$374,MATCH(A35,'１回目'!$A$8:$A$374,FALSE)),0)</f>
        <v>9.7710071555599409e-002</v>
      </c>
      <c r="E35" s="91">
        <f>_xlfn.IFNA(INDEX('２回目'!$C$8:$C$374,MATCH(A35,'２回目'!$A$8:$A$374,FALSE)),0)</f>
        <v>0</v>
      </c>
      <c r="F35" s="91">
        <f>_xlfn.IFNA(INDEX('３回目'!$C$8:$C$374,MATCH(A35,'３回目'!$A$8:$A$374,FALSE)),0)</f>
        <v>0</v>
      </c>
      <c r="G35" s="91">
        <f>_xlfn.IFNA(INDEX('４回目'!$C$8:$C$374,MATCH(A35,'４回目'!$A$8:$A$374,FALSE)),0)</f>
        <v>0</v>
      </c>
      <c r="H35" s="91">
        <f>_xlfn.IFNA(INDEX('５回目'!$C$8:$C$374,MATCH(A35,'５回目'!$A$8:$A$374,FALSE)),0)</f>
        <v>0</v>
      </c>
      <c r="I35" s="91">
        <f>_xlfn.IFNA(INDEX('６回目'!$C$8:$C$374,MATCH(A35,'６回目'!$A$8:$A$374,FALSE)),0)</f>
        <v>0</v>
      </c>
      <c r="J35" s="91">
        <f>_xlfn.IFNA(INDEX('７回目'!$C$8:$C$374,MATCH(A35,'７回目'!$A$8:$A$374,FALSE)),0)</f>
        <v>0</v>
      </c>
      <c r="K35" s="91">
        <f>_xlfn.IFNA(INDEX('８回目'!$C$8:$C$374,MATCH(A35,'８回目'!$A$8:$A$374,FALSE)),0)</f>
        <v>0</v>
      </c>
      <c r="M35" s="91">
        <f>INDEX(降水量!$T$2:$T$366,MATCH(A35,降水量!$C$2:$C$366,FALSE))</f>
        <v>0</v>
      </c>
      <c r="N35" s="99">
        <f t="shared" si="4"/>
        <v>8.7617601704658682e-002</v>
      </c>
      <c r="O35" s="99">
        <f>INDEX(地温!$G$2:$G$366,MATCH(A35,地温!$C$2:$C$366,FALSE))</f>
        <v>2.1578934395299599e-003</v>
      </c>
      <c r="P35" s="99">
        <f>INDEX(地温!$H$2:$H$366,MATCH(A35,地温!$C$2:$C$366,FALSE))</f>
        <v>5.5613086630403201e-002</v>
      </c>
      <c r="Q35" s="99"/>
      <c r="R35" s="99">
        <f t="shared" si="1"/>
        <v>-4.5520616779462474e-002</v>
      </c>
      <c r="S35" s="99"/>
      <c r="T35" s="99"/>
      <c r="U35" s="99"/>
      <c r="W35" s="91">
        <f>R35*1000*1000/($K$1*10)+指導機関用調整項目!$C$25</f>
        <v>6.8292976870770161</v>
      </c>
    </row>
    <row r="36" spans="1:23">
      <c r="A36" s="92">
        <f t="shared" si="2"/>
        <v>45690</v>
      </c>
      <c r="B36" s="91">
        <f t="shared" si="3"/>
        <v>33</v>
      </c>
      <c r="C36" s="99">
        <f t="shared" si="0"/>
        <v>0.19218763064655467</v>
      </c>
      <c r="D36" s="99">
        <f>_xlfn.IFNA(INDEX('１回目'!$C$8:$C$374,MATCH(A36,'１回目'!$A$8:$A$374,FALSE)),0)</f>
        <v>0.19218763064655467</v>
      </c>
      <c r="E36" s="91">
        <f>_xlfn.IFNA(INDEX('２回目'!$C$8:$C$374,MATCH(A36,'２回目'!$A$8:$A$374,FALSE)),0)</f>
        <v>0</v>
      </c>
      <c r="F36" s="91">
        <f>_xlfn.IFNA(INDEX('３回目'!$C$8:$C$374,MATCH(A36,'３回目'!$A$8:$A$374,FALSE)),0)</f>
        <v>0</v>
      </c>
      <c r="G36" s="91">
        <f>_xlfn.IFNA(INDEX('４回目'!$C$8:$C$374,MATCH(A36,'４回目'!$A$8:$A$374,FALSE)),0)</f>
        <v>0</v>
      </c>
      <c r="H36" s="91">
        <f>_xlfn.IFNA(INDEX('５回目'!$C$8:$C$374,MATCH(A36,'５回目'!$A$8:$A$374,FALSE)),0)</f>
        <v>0</v>
      </c>
      <c r="I36" s="91">
        <f>_xlfn.IFNA(INDEX('６回目'!$C$8:$C$374,MATCH(A36,'６回目'!$A$8:$A$374,FALSE)),0)</f>
        <v>0</v>
      </c>
      <c r="J36" s="91">
        <f>_xlfn.IFNA(INDEX('７回目'!$C$8:$C$374,MATCH(A36,'７回目'!$A$8:$A$374,FALSE)),0)</f>
        <v>0</v>
      </c>
      <c r="K36" s="91">
        <f>_xlfn.IFNA(INDEX('８回目'!$C$8:$C$374,MATCH(A36,'８回目'!$A$8:$A$374,FALSE)),0)</f>
        <v>0</v>
      </c>
      <c r="M36" s="91">
        <f>INDEX(降水量!$T$2:$T$366,MATCH(A36,降水量!$C$2:$C$366,FALSE))</f>
        <v>0</v>
      </c>
      <c r="N36" s="99">
        <f t="shared" si="4"/>
        <v>8.7617601704658682e-002</v>
      </c>
      <c r="O36" s="99">
        <f>INDEX(地温!$G$2:$G$366,MATCH(A36,地温!$C$2:$C$366,FALSE))</f>
        <v>2.0366803307628302e-003</v>
      </c>
      <c r="P36" s="99">
        <f>INDEX(地温!$H$2:$H$366,MATCH(A36,地温!$C$2:$C$366,FALSE))</f>
        <v>5.7649766961166034e-002</v>
      </c>
      <c r="Q36" s="99"/>
      <c r="R36" s="99">
        <f t="shared" si="1"/>
        <v>4.6920261980729953e-002</v>
      </c>
      <c r="S36" s="99"/>
      <c r="T36" s="99"/>
      <c r="U36" s="99"/>
      <c r="W36" s="91">
        <f>R36*1000*1000/($K$1*10)+指導機関用調整項目!$C$25</f>
        <v>7.1759509824277377</v>
      </c>
    </row>
    <row r="37" spans="1:23">
      <c r="A37" s="92">
        <f t="shared" si="2"/>
        <v>45691</v>
      </c>
      <c r="B37" s="91">
        <f t="shared" si="3"/>
        <v>34</v>
      </c>
      <c r="C37" s="99">
        <f t="shared" si="0"/>
        <v>0.2816139824055674</v>
      </c>
      <c r="D37" s="99">
        <f>_xlfn.IFNA(INDEX('１回目'!$C$8:$C$374,MATCH(A37,'１回目'!$A$8:$A$374,FALSE)),0)</f>
        <v>0.2816139824055674</v>
      </c>
      <c r="E37" s="91">
        <f>_xlfn.IFNA(INDEX('２回目'!$C$8:$C$374,MATCH(A37,'２回目'!$A$8:$A$374,FALSE)),0)</f>
        <v>0</v>
      </c>
      <c r="F37" s="91">
        <f>_xlfn.IFNA(INDEX('３回目'!$C$8:$C$374,MATCH(A37,'３回目'!$A$8:$A$374,FALSE)),0)</f>
        <v>0</v>
      </c>
      <c r="G37" s="91">
        <f>_xlfn.IFNA(INDEX('４回目'!$C$8:$C$374,MATCH(A37,'４回目'!$A$8:$A$374,FALSE)),0)</f>
        <v>0</v>
      </c>
      <c r="H37" s="91">
        <f>_xlfn.IFNA(INDEX('５回目'!$C$8:$C$374,MATCH(A37,'５回目'!$A$8:$A$374,FALSE)),0)</f>
        <v>0</v>
      </c>
      <c r="I37" s="91">
        <f>_xlfn.IFNA(INDEX('６回目'!$C$8:$C$374,MATCH(A37,'６回目'!$A$8:$A$374,FALSE)),0)</f>
        <v>0</v>
      </c>
      <c r="J37" s="91">
        <f>_xlfn.IFNA(INDEX('７回目'!$C$8:$C$374,MATCH(A37,'７回目'!$A$8:$A$374,FALSE)),0)</f>
        <v>0</v>
      </c>
      <c r="K37" s="91">
        <f>_xlfn.IFNA(INDEX('８回目'!$C$8:$C$374,MATCH(A37,'８回目'!$A$8:$A$374,FALSE)),0)</f>
        <v>0</v>
      </c>
      <c r="M37" s="91">
        <f>INDEX(降水量!$T$2:$T$366,MATCH(A37,降水量!$C$2:$C$366,FALSE))</f>
        <v>0</v>
      </c>
      <c r="N37" s="99">
        <f t="shared" si="4"/>
        <v>8.7617601704658682e-002</v>
      </c>
      <c r="O37" s="99">
        <f>INDEX(地温!$G$2:$G$366,MATCH(A37,地温!$C$2:$C$366,FALSE))</f>
        <v>1.7487991974408973e-003</v>
      </c>
      <c r="P37" s="99">
        <f>INDEX(地温!$H$2:$H$366,MATCH(A37,地温!$C$2:$C$366,FALSE))</f>
        <v>5.9398566158606933e-002</v>
      </c>
      <c r="Q37" s="99"/>
      <c r="R37" s="99">
        <f t="shared" si="1"/>
        <v>0.1345978145423018</v>
      </c>
      <c r="S37" s="99"/>
      <c r="T37" s="99"/>
      <c r="U37" s="99"/>
      <c r="W37" s="91">
        <f>R37*1000*1000/($K$1*10)+指導機関用調整項目!$C$25</f>
        <v>7.5047418045336318</v>
      </c>
    </row>
    <row r="38" spans="1:23">
      <c r="A38" s="92">
        <f t="shared" si="2"/>
        <v>45692</v>
      </c>
      <c r="B38" s="91">
        <f t="shared" si="3"/>
        <v>35</v>
      </c>
      <c r="C38" s="99">
        <f t="shared" si="0"/>
        <v>0.36935065394093769</v>
      </c>
      <c r="D38" s="99">
        <f>_xlfn.IFNA(INDEX('１回目'!$C$8:$C$374,MATCH(A38,'１回目'!$A$8:$A$374,FALSE)),0)</f>
        <v>0.36935065394093769</v>
      </c>
      <c r="E38" s="91">
        <f>_xlfn.IFNA(INDEX('２回目'!$C$8:$C$374,MATCH(A38,'２回目'!$A$8:$A$374,FALSE)),0)</f>
        <v>0</v>
      </c>
      <c r="F38" s="91">
        <f>_xlfn.IFNA(INDEX('３回目'!$C$8:$C$374,MATCH(A38,'３回目'!$A$8:$A$374,FALSE)),0)</f>
        <v>0</v>
      </c>
      <c r="G38" s="91">
        <f>_xlfn.IFNA(INDEX('４回目'!$C$8:$C$374,MATCH(A38,'４回目'!$A$8:$A$374,FALSE)),0)</f>
        <v>0</v>
      </c>
      <c r="H38" s="91">
        <f>_xlfn.IFNA(INDEX('５回目'!$C$8:$C$374,MATCH(A38,'５回目'!$A$8:$A$374,FALSE)),0)</f>
        <v>0</v>
      </c>
      <c r="I38" s="91">
        <f>_xlfn.IFNA(INDEX('６回目'!$C$8:$C$374,MATCH(A38,'６回目'!$A$8:$A$374,FALSE)),0)</f>
        <v>0</v>
      </c>
      <c r="J38" s="91">
        <f>_xlfn.IFNA(INDEX('７回目'!$C$8:$C$374,MATCH(A38,'７回目'!$A$8:$A$374,FALSE)),0)</f>
        <v>0</v>
      </c>
      <c r="K38" s="91">
        <f>_xlfn.IFNA(INDEX('８回目'!$C$8:$C$374,MATCH(A38,'８回目'!$A$8:$A$374,FALSE)),0)</f>
        <v>0</v>
      </c>
      <c r="M38" s="91">
        <f>INDEX(降水量!$T$2:$T$366,MATCH(A38,降水量!$C$2:$C$366,FALSE))</f>
        <v>0</v>
      </c>
      <c r="N38" s="99">
        <f t="shared" si="4"/>
        <v>8.7617601704658682e-002</v>
      </c>
      <c r="O38" s="99">
        <f>INDEX(地温!$G$2:$G$366,MATCH(A38,地温!$C$2:$C$366,FALSE))</f>
        <v>1.7336475588450059e-003</v>
      </c>
      <c r="P38" s="99">
        <f>INDEX(地温!$H$2:$H$366,MATCH(A38,地温!$C$2:$C$366,FALSE))</f>
        <v>6.1132213717451936e-002</v>
      </c>
      <c r="Q38" s="99"/>
      <c r="R38" s="99">
        <f t="shared" si="1"/>
        <v>0.22060083851882706</v>
      </c>
      <c r="S38" s="99"/>
      <c r="T38" s="99"/>
      <c r="U38" s="99"/>
      <c r="W38" s="91">
        <f>R38*1000*1000/($K$1*10)+指導機関用調整項目!$C$25</f>
        <v>7.8272531444456011</v>
      </c>
    </row>
    <row r="39" spans="1:23">
      <c r="A39" s="92">
        <f t="shared" si="2"/>
        <v>45693</v>
      </c>
      <c r="B39" s="91">
        <f t="shared" si="3"/>
        <v>36</v>
      </c>
      <c r="C39" s="99">
        <f t="shared" si="0"/>
        <v>0.45197974940175656</v>
      </c>
      <c r="D39" s="99">
        <f>_xlfn.IFNA(INDEX('１回目'!$C$8:$C$374,MATCH(A39,'１回目'!$A$8:$A$374,FALSE)),0)</f>
        <v>0.45197974940175656</v>
      </c>
      <c r="E39" s="91">
        <f>_xlfn.IFNA(INDEX('２回目'!$C$8:$C$374,MATCH(A39,'２回目'!$A$8:$A$374,FALSE)),0)</f>
        <v>0</v>
      </c>
      <c r="F39" s="91">
        <f>_xlfn.IFNA(INDEX('３回目'!$C$8:$C$374,MATCH(A39,'３回目'!$A$8:$A$374,FALSE)),0)</f>
        <v>0</v>
      </c>
      <c r="G39" s="91">
        <f>_xlfn.IFNA(INDEX('４回目'!$C$8:$C$374,MATCH(A39,'４回目'!$A$8:$A$374,FALSE)),0)</f>
        <v>0</v>
      </c>
      <c r="H39" s="91">
        <f>_xlfn.IFNA(INDEX('５回目'!$C$8:$C$374,MATCH(A39,'５回目'!$A$8:$A$374,FALSE)),0)</f>
        <v>0</v>
      </c>
      <c r="I39" s="91">
        <f>_xlfn.IFNA(INDEX('６回目'!$C$8:$C$374,MATCH(A39,'６回目'!$A$8:$A$374,FALSE)),0)</f>
        <v>0</v>
      </c>
      <c r="J39" s="91">
        <f>_xlfn.IFNA(INDEX('７回目'!$C$8:$C$374,MATCH(A39,'７回目'!$A$8:$A$374,FALSE)),0)</f>
        <v>0</v>
      </c>
      <c r="K39" s="91">
        <f>_xlfn.IFNA(INDEX('８回目'!$C$8:$C$374,MATCH(A39,'８回目'!$A$8:$A$374,FALSE)),0)</f>
        <v>0</v>
      </c>
      <c r="M39" s="91">
        <f>INDEX(降水量!$T$2:$T$366,MATCH(A39,降水量!$C$2:$C$366,FALSE))</f>
        <v>0</v>
      </c>
      <c r="N39" s="99">
        <f t="shared" si="4"/>
        <v>8.7617601704658682e-002</v>
      </c>
      <c r="O39" s="99">
        <f>INDEX(地温!$G$2:$G$366,MATCH(A39,地温!$C$2:$C$366,FALSE))</f>
        <v>1.4078873290333444e-003</v>
      </c>
      <c r="P39" s="99">
        <f>INDEX(地温!$H$2:$H$366,MATCH(A39,地温!$C$2:$C$366,FALSE))</f>
        <v>6.2540101046485275e-002</v>
      </c>
      <c r="Q39" s="99"/>
      <c r="R39" s="99">
        <f t="shared" si="1"/>
        <v>0.30182204665061257</v>
      </c>
      <c r="S39" s="99"/>
      <c r="T39" s="99"/>
      <c r="U39" s="99"/>
      <c r="W39" s="91">
        <f>R39*1000*1000/($K$1*10)+指導機関用調整項目!$C$25</f>
        <v>8.1318326749397976</v>
      </c>
    </row>
    <row r="40" spans="1:23">
      <c r="A40" s="92">
        <f t="shared" si="2"/>
        <v>45694</v>
      </c>
      <c r="B40" s="91">
        <f t="shared" si="3"/>
        <v>37</v>
      </c>
      <c r="C40" s="99">
        <f t="shared" si="0"/>
        <v>0.53344952756310737</v>
      </c>
      <c r="D40" s="99">
        <f>_xlfn.IFNA(INDEX('１回目'!$C$8:$C$374,MATCH(A40,'１回目'!$A$8:$A$374,FALSE)),0)</f>
        <v>0.53344952756310737</v>
      </c>
      <c r="E40" s="91">
        <f>_xlfn.IFNA(INDEX('２回目'!$C$8:$C$374,MATCH(A40,'２回目'!$A$8:$A$374,FALSE)),0)</f>
        <v>0</v>
      </c>
      <c r="F40" s="91">
        <f>_xlfn.IFNA(INDEX('３回目'!$C$8:$C$374,MATCH(A40,'３回目'!$A$8:$A$374,FALSE)),0)</f>
        <v>0</v>
      </c>
      <c r="G40" s="91">
        <f>_xlfn.IFNA(INDEX('４回目'!$C$8:$C$374,MATCH(A40,'４回目'!$A$8:$A$374,FALSE)),0)</f>
        <v>0</v>
      </c>
      <c r="H40" s="91">
        <f>_xlfn.IFNA(INDEX('５回目'!$C$8:$C$374,MATCH(A40,'５回目'!$A$8:$A$374,FALSE)),0)</f>
        <v>0</v>
      </c>
      <c r="I40" s="91">
        <f>_xlfn.IFNA(INDEX('６回目'!$C$8:$C$374,MATCH(A40,'６回目'!$A$8:$A$374,FALSE)),0)</f>
        <v>0</v>
      </c>
      <c r="J40" s="91">
        <f>_xlfn.IFNA(INDEX('７回目'!$C$8:$C$374,MATCH(A40,'７回目'!$A$8:$A$374,FALSE)),0)</f>
        <v>0</v>
      </c>
      <c r="K40" s="91">
        <f>_xlfn.IFNA(INDEX('８回目'!$C$8:$C$374,MATCH(A40,'８回目'!$A$8:$A$374,FALSE)),0)</f>
        <v>0</v>
      </c>
      <c r="M40" s="91">
        <f>INDEX(降水量!$T$2:$T$366,MATCH(A40,降水量!$C$2:$C$366,FALSE))</f>
        <v>0</v>
      </c>
      <c r="N40" s="99">
        <f t="shared" si="4"/>
        <v>8.7617601704658682e-002</v>
      </c>
      <c r="O40" s="99">
        <f>INDEX(地温!$G$2:$G$366,MATCH(A40,地温!$C$2:$C$366,FALSE))</f>
        <v>1.423038967629236e-003</v>
      </c>
      <c r="P40" s="99">
        <f>INDEX(地温!$H$2:$H$366,MATCH(A40,地温!$C$2:$C$366,FALSE))</f>
        <v>6.3963140014114517e-002</v>
      </c>
      <c r="Q40" s="99"/>
      <c r="R40" s="99">
        <f t="shared" si="1"/>
        <v>0.38186878584433415</v>
      </c>
      <c r="S40" s="99"/>
      <c r="T40" s="99"/>
      <c r="U40" s="99"/>
      <c r="W40" s="91">
        <f>R40*1000*1000/($K$1*10)+指導機関用調整項目!$C$25</f>
        <v>8.4320079469162525</v>
      </c>
    </row>
    <row r="41" spans="1:23">
      <c r="A41" s="92">
        <f t="shared" si="2"/>
        <v>45695</v>
      </c>
      <c r="B41" s="91">
        <f t="shared" si="3"/>
        <v>38</v>
      </c>
      <c r="C41" s="99">
        <f t="shared" si="0"/>
        <v>0.61743743731079936</v>
      </c>
      <c r="D41" s="99">
        <f>_xlfn.IFNA(INDEX('１回目'!$C$8:$C$374,MATCH(A41,'１回目'!$A$8:$A$374,FALSE)),0)</f>
        <v>0.61743743731079936</v>
      </c>
      <c r="E41" s="91">
        <f>_xlfn.IFNA(INDEX('２回目'!$C$8:$C$374,MATCH(A41,'２回目'!$A$8:$A$374,FALSE)),0)</f>
        <v>0</v>
      </c>
      <c r="F41" s="91">
        <f>_xlfn.IFNA(INDEX('３回目'!$C$8:$C$374,MATCH(A41,'３回目'!$A$8:$A$374,FALSE)),0)</f>
        <v>0</v>
      </c>
      <c r="G41" s="91">
        <f>_xlfn.IFNA(INDEX('４回目'!$C$8:$C$374,MATCH(A41,'４回目'!$A$8:$A$374,FALSE)),0)</f>
        <v>0</v>
      </c>
      <c r="H41" s="91">
        <f>_xlfn.IFNA(INDEX('５回目'!$C$8:$C$374,MATCH(A41,'５回目'!$A$8:$A$374,FALSE)),0)</f>
        <v>0</v>
      </c>
      <c r="I41" s="91">
        <f>_xlfn.IFNA(INDEX('６回目'!$C$8:$C$374,MATCH(A41,'６回目'!$A$8:$A$374,FALSE)),0)</f>
        <v>0</v>
      </c>
      <c r="J41" s="91">
        <f>_xlfn.IFNA(INDEX('７回目'!$C$8:$C$374,MATCH(A41,'７回目'!$A$8:$A$374,FALSE)),0)</f>
        <v>0</v>
      </c>
      <c r="K41" s="91">
        <f>_xlfn.IFNA(INDEX('８回目'!$C$8:$C$374,MATCH(A41,'８回目'!$A$8:$A$374,FALSE)),0)</f>
        <v>0</v>
      </c>
      <c r="M41" s="91">
        <f>INDEX(降水量!$T$2:$T$366,MATCH(A41,降水量!$C$2:$C$366,FALSE))</f>
        <v>0</v>
      </c>
      <c r="N41" s="99">
        <f t="shared" si="4"/>
        <v>8.7617601704658682e-002</v>
      </c>
      <c r="O41" s="99">
        <f>INDEX(地温!$G$2:$G$366,MATCH(A41,地温!$C$2:$C$366,FALSE))</f>
        <v>1.7866782939306249e-003</v>
      </c>
      <c r="P41" s="99">
        <f>INDEX(地温!$H$2:$H$366,MATCH(A41,地温!$C$2:$C$366,FALSE))</f>
        <v>6.5749818308045146e-002</v>
      </c>
      <c r="Q41" s="99"/>
      <c r="R41" s="99">
        <f t="shared" si="1"/>
        <v>0.46407001729809549</v>
      </c>
      <c r="S41" s="99"/>
      <c r="T41" s="99"/>
      <c r="U41" s="99"/>
      <c r="W41" s="91">
        <f>R41*1000*1000/($K$1*10)+指導機関用調整項目!$C$25</f>
        <v>8.7402625648678569</v>
      </c>
    </row>
    <row r="42" spans="1:23">
      <c r="A42" s="92">
        <f t="shared" si="2"/>
        <v>45696</v>
      </c>
      <c r="B42" s="91">
        <f t="shared" si="3"/>
        <v>39</v>
      </c>
      <c r="C42" s="99">
        <f t="shared" si="0"/>
        <v>0.70226076350271971</v>
      </c>
      <c r="D42" s="99">
        <f>_xlfn.IFNA(INDEX('１回目'!$C$8:$C$374,MATCH(A42,'１回目'!$A$8:$A$374,FALSE)),0)</f>
        <v>0.70226076350271971</v>
      </c>
      <c r="E42" s="91">
        <f>_xlfn.IFNA(INDEX('２回目'!$C$8:$C$374,MATCH(A42,'２回目'!$A$8:$A$374,FALSE)),0)</f>
        <v>0</v>
      </c>
      <c r="F42" s="91">
        <f>_xlfn.IFNA(INDEX('３回目'!$C$8:$C$374,MATCH(A42,'３回目'!$A$8:$A$374,FALSE)),0)</f>
        <v>0</v>
      </c>
      <c r="G42" s="91">
        <f>_xlfn.IFNA(INDEX('４回目'!$C$8:$C$374,MATCH(A42,'４回目'!$A$8:$A$374,FALSE)),0)</f>
        <v>0</v>
      </c>
      <c r="H42" s="91">
        <f>_xlfn.IFNA(INDEX('５回目'!$C$8:$C$374,MATCH(A42,'５回目'!$A$8:$A$374,FALSE)),0)</f>
        <v>0</v>
      </c>
      <c r="I42" s="91">
        <f>_xlfn.IFNA(INDEX('６回目'!$C$8:$C$374,MATCH(A42,'６回目'!$A$8:$A$374,FALSE)),0)</f>
        <v>0</v>
      </c>
      <c r="J42" s="91">
        <f>_xlfn.IFNA(INDEX('７回目'!$C$8:$C$374,MATCH(A42,'７回目'!$A$8:$A$374,FALSE)),0)</f>
        <v>0</v>
      </c>
      <c r="K42" s="91">
        <f>_xlfn.IFNA(INDEX('８回目'!$C$8:$C$374,MATCH(A42,'８回目'!$A$8:$A$374,FALSE)),0)</f>
        <v>0</v>
      </c>
      <c r="M42" s="91">
        <f>INDEX(降水量!$T$2:$T$366,MATCH(A42,降水量!$C$2:$C$366,FALSE))</f>
        <v>0</v>
      </c>
      <c r="N42" s="99">
        <f t="shared" si="4"/>
        <v>8.7617601704658682e-002</v>
      </c>
      <c r="O42" s="99">
        <f>INDEX(地温!$G$2:$G$366,MATCH(A42,地温!$C$2:$C$366,FALSE))</f>
        <v>2.0063770535710479e-003</v>
      </c>
      <c r="P42" s="99">
        <f>INDEX(地温!$H$2:$H$366,MATCH(A42,地温!$C$2:$C$366,FALSE))</f>
        <v>6.77561953616162e-002</v>
      </c>
      <c r="Q42" s="99"/>
      <c r="R42" s="99">
        <f t="shared" si="1"/>
        <v>0.54688696643644485</v>
      </c>
      <c r="S42" s="99"/>
      <c r="T42" s="99"/>
      <c r="U42" s="99"/>
      <c r="W42" s="91">
        <f>R42*1000*1000/($K$1*10)+指導機関用調整項目!$C$25</f>
        <v>9.0508261241366679</v>
      </c>
    </row>
    <row r="43" spans="1:23">
      <c r="A43" s="92">
        <f t="shared" si="2"/>
        <v>45697</v>
      </c>
      <c r="B43" s="91">
        <f t="shared" si="3"/>
        <v>40</v>
      </c>
      <c r="C43" s="99">
        <f t="shared" si="0"/>
        <v>0.7817674648651991</v>
      </c>
      <c r="D43" s="99">
        <f>_xlfn.IFNA(INDEX('１回目'!$C$8:$C$374,MATCH(A43,'１回目'!$A$8:$A$374,FALSE)),0)</f>
        <v>0.7817674648651991</v>
      </c>
      <c r="E43" s="91">
        <f>_xlfn.IFNA(INDEX('２回目'!$C$8:$C$374,MATCH(A43,'２回目'!$A$8:$A$374,FALSE)),0)</f>
        <v>0</v>
      </c>
      <c r="F43" s="91">
        <f>_xlfn.IFNA(INDEX('３回目'!$C$8:$C$374,MATCH(A43,'３回目'!$A$8:$A$374,FALSE)),0)</f>
        <v>0</v>
      </c>
      <c r="G43" s="91">
        <f>_xlfn.IFNA(INDEX('４回目'!$C$8:$C$374,MATCH(A43,'４回目'!$A$8:$A$374,FALSE)),0)</f>
        <v>0</v>
      </c>
      <c r="H43" s="91">
        <f>_xlfn.IFNA(INDEX('５回目'!$C$8:$C$374,MATCH(A43,'５回目'!$A$8:$A$374,FALSE)),0)</f>
        <v>0</v>
      </c>
      <c r="I43" s="91">
        <f>_xlfn.IFNA(INDEX('６回目'!$C$8:$C$374,MATCH(A43,'６回目'!$A$8:$A$374,FALSE)),0)</f>
        <v>0</v>
      </c>
      <c r="J43" s="91">
        <f>_xlfn.IFNA(INDEX('７回目'!$C$8:$C$374,MATCH(A43,'７回目'!$A$8:$A$374,FALSE)),0)</f>
        <v>0</v>
      </c>
      <c r="K43" s="91">
        <f>_xlfn.IFNA(INDEX('８回目'!$C$8:$C$374,MATCH(A43,'８回目'!$A$8:$A$374,FALSE)),0)</f>
        <v>0</v>
      </c>
      <c r="M43" s="91">
        <f>INDEX(降水量!$T$2:$T$366,MATCH(A43,降水量!$C$2:$C$366,FALSE))</f>
        <v>0</v>
      </c>
      <c r="N43" s="99">
        <f t="shared" si="4"/>
        <v>8.7617601704658682e-002</v>
      </c>
      <c r="O43" s="99">
        <f>INDEX(地温!$G$2:$G$366,MATCH(A43,地温!$C$2:$C$366,FALSE))</f>
        <v>1.6351619079717126e-003</v>
      </c>
      <c r="P43" s="99">
        <f>INDEX(地温!$H$2:$H$366,MATCH(A43,地温!$C$2:$C$366,FALSE))</f>
        <v>6.9391357269587908e-002</v>
      </c>
      <c r="Q43" s="99"/>
      <c r="R43" s="99">
        <f t="shared" si="1"/>
        <v>0.6247585058909525</v>
      </c>
      <c r="S43" s="99"/>
      <c r="T43" s="99"/>
      <c r="U43" s="99"/>
      <c r="W43" s="91">
        <f>R43*1000*1000/($K$1*10)+指導機関用調整項目!$C$25</f>
        <v>9.3428443970910706</v>
      </c>
    </row>
    <row r="44" spans="1:23">
      <c r="A44" s="92">
        <f t="shared" si="2"/>
        <v>45698</v>
      </c>
      <c r="B44" s="91">
        <f t="shared" si="3"/>
        <v>41</v>
      </c>
      <c r="C44" s="99">
        <f t="shared" si="0"/>
        <v>0.85946674539016699</v>
      </c>
      <c r="D44" s="99">
        <f>_xlfn.IFNA(INDEX('１回目'!$C$8:$C$374,MATCH(A44,'１回目'!$A$8:$A$374,FALSE)),0)</f>
        <v>0.85946674539016699</v>
      </c>
      <c r="E44" s="91">
        <f>_xlfn.IFNA(INDEX('２回目'!$C$8:$C$374,MATCH(A44,'２回目'!$A$8:$A$374,FALSE)),0)</f>
        <v>0</v>
      </c>
      <c r="F44" s="91">
        <f>_xlfn.IFNA(INDEX('３回目'!$C$8:$C$374,MATCH(A44,'３回目'!$A$8:$A$374,FALSE)),0)</f>
        <v>0</v>
      </c>
      <c r="G44" s="91">
        <f>_xlfn.IFNA(INDEX('４回目'!$C$8:$C$374,MATCH(A44,'４回目'!$A$8:$A$374,FALSE)),0)</f>
        <v>0</v>
      </c>
      <c r="H44" s="91">
        <f>_xlfn.IFNA(INDEX('５回目'!$C$8:$C$374,MATCH(A44,'５回目'!$A$8:$A$374,FALSE)),0)</f>
        <v>0</v>
      </c>
      <c r="I44" s="91">
        <f>_xlfn.IFNA(INDEX('６回目'!$C$8:$C$374,MATCH(A44,'６回目'!$A$8:$A$374,FALSE)),0)</f>
        <v>0</v>
      </c>
      <c r="J44" s="91">
        <f>_xlfn.IFNA(INDEX('７回目'!$C$8:$C$374,MATCH(A44,'７回目'!$A$8:$A$374,FALSE)),0)</f>
        <v>0</v>
      </c>
      <c r="K44" s="91">
        <f>_xlfn.IFNA(INDEX('８回目'!$C$8:$C$374,MATCH(A44,'８回目'!$A$8:$A$374,FALSE)),0)</f>
        <v>0</v>
      </c>
      <c r="M44" s="91">
        <f>INDEX(降水量!$T$2:$T$366,MATCH(A44,降水量!$C$2:$C$366,FALSE))</f>
        <v>0</v>
      </c>
      <c r="N44" s="99">
        <f t="shared" si="4"/>
        <v>8.7617601704658682e-002</v>
      </c>
      <c r="O44" s="99">
        <f>INDEX(地温!$G$2:$G$366,MATCH(A44,地温!$C$2:$C$366,FALSE))</f>
        <v>1.5897069921840395e-003</v>
      </c>
      <c r="P44" s="99">
        <f>INDEX(地温!$H$2:$H$366,MATCH(A44,地温!$C$2:$C$366,FALSE))</f>
        <v>7.0981064261771948e-002</v>
      </c>
      <c r="Q44" s="99"/>
      <c r="R44" s="99">
        <f t="shared" si="1"/>
        <v>0.7008680794237363</v>
      </c>
      <c r="S44" s="99"/>
      <c r="T44" s="99"/>
      <c r="U44" s="99"/>
      <c r="W44" s="91">
        <f>R44*1000*1000/($K$1*10)+指導機関用調整項目!$C$25</f>
        <v>9.6282552978390115</v>
      </c>
    </row>
    <row r="45" spans="1:23">
      <c r="A45" s="92">
        <f t="shared" si="2"/>
        <v>45699</v>
      </c>
      <c r="B45" s="91">
        <f t="shared" si="3"/>
        <v>42</v>
      </c>
      <c r="C45" s="99">
        <f t="shared" si="0"/>
        <v>0.94185028783674707</v>
      </c>
      <c r="D45" s="99">
        <f>_xlfn.IFNA(INDEX('１回目'!$C$8:$C$374,MATCH(A45,'１回目'!$A$8:$A$374,FALSE)),0)</f>
        <v>0.94185028783674707</v>
      </c>
      <c r="E45" s="91">
        <f>_xlfn.IFNA(INDEX('２回目'!$C$8:$C$374,MATCH(A45,'２回目'!$A$8:$A$374,FALSE)),0)</f>
        <v>0</v>
      </c>
      <c r="F45" s="91">
        <f>_xlfn.IFNA(INDEX('３回目'!$C$8:$C$374,MATCH(A45,'３回目'!$A$8:$A$374,FALSE)),0)</f>
        <v>0</v>
      </c>
      <c r="G45" s="91">
        <f>_xlfn.IFNA(INDEX('４回目'!$C$8:$C$374,MATCH(A45,'４回目'!$A$8:$A$374,FALSE)),0)</f>
        <v>0</v>
      </c>
      <c r="H45" s="91">
        <f>_xlfn.IFNA(INDEX('５回目'!$C$8:$C$374,MATCH(A45,'５回目'!$A$8:$A$374,FALSE)),0)</f>
        <v>0</v>
      </c>
      <c r="I45" s="91">
        <f>_xlfn.IFNA(INDEX('６回目'!$C$8:$C$374,MATCH(A45,'６回目'!$A$8:$A$374,FALSE)),0)</f>
        <v>0</v>
      </c>
      <c r="J45" s="91">
        <f>_xlfn.IFNA(INDEX('７回目'!$C$8:$C$374,MATCH(A45,'７回目'!$A$8:$A$374,FALSE)),0)</f>
        <v>0</v>
      </c>
      <c r="K45" s="91">
        <f>_xlfn.IFNA(INDEX('８回目'!$C$8:$C$374,MATCH(A45,'８回目'!$A$8:$A$374,FALSE)),0)</f>
        <v>0</v>
      </c>
      <c r="M45" s="91">
        <f>INDEX(降水量!$T$2:$T$366,MATCH(A45,降水量!$C$2:$C$366,FALSE))</f>
        <v>0</v>
      </c>
      <c r="N45" s="99">
        <f t="shared" si="4"/>
        <v>8.7617601704658682e-002</v>
      </c>
      <c r="O45" s="99">
        <f>INDEX(地温!$G$2:$G$366,MATCH(A45,地温!$C$2:$C$366,FALSE))</f>
        <v>2.1957725360196886e-003</v>
      </c>
      <c r="P45" s="99">
        <f>INDEX(地温!$H$2:$H$366,MATCH(A45,地温!$C$2:$C$366,FALSE))</f>
        <v>7.3176836797791633e-002</v>
      </c>
      <c r="Q45" s="99"/>
      <c r="R45" s="99">
        <f t="shared" si="1"/>
        <v>0.78105584933429673</v>
      </c>
      <c r="S45" s="99"/>
      <c r="T45" s="99"/>
      <c r="U45" s="99"/>
      <c r="W45" s="91">
        <f>R45*1000*1000/($K$1*10)+指導機関用調整項目!$C$25</f>
        <v>9.9289594350036126</v>
      </c>
    </row>
    <row r="46" spans="1:23">
      <c r="A46" s="92">
        <f t="shared" si="2"/>
        <v>45700</v>
      </c>
      <c r="B46" s="91">
        <f t="shared" si="3"/>
        <v>43</v>
      </c>
      <c r="C46" s="99">
        <f t="shared" si="0"/>
        <v>1.0285315842281713</v>
      </c>
      <c r="D46" s="99">
        <f>_xlfn.IFNA(INDEX('１回目'!$C$8:$C$374,MATCH(A46,'１回目'!$A$8:$A$374,FALSE)),0)</f>
        <v>1.0285315842281713</v>
      </c>
      <c r="E46" s="91">
        <f>_xlfn.IFNA(INDEX('２回目'!$C$8:$C$374,MATCH(A46,'２回目'!$A$8:$A$374,FALSE)),0)</f>
        <v>0</v>
      </c>
      <c r="F46" s="91">
        <f>_xlfn.IFNA(INDEX('３回目'!$C$8:$C$374,MATCH(A46,'３回目'!$A$8:$A$374,FALSE)),0)</f>
        <v>0</v>
      </c>
      <c r="G46" s="91">
        <f>_xlfn.IFNA(INDEX('４回目'!$C$8:$C$374,MATCH(A46,'４回目'!$A$8:$A$374,FALSE)),0)</f>
        <v>0</v>
      </c>
      <c r="H46" s="91">
        <f>_xlfn.IFNA(INDEX('５回目'!$C$8:$C$374,MATCH(A46,'５回目'!$A$8:$A$374,FALSE)),0)</f>
        <v>0</v>
      </c>
      <c r="I46" s="91">
        <f>_xlfn.IFNA(INDEX('６回目'!$C$8:$C$374,MATCH(A46,'６回目'!$A$8:$A$374,FALSE)),0)</f>
        <v>0</v>
      </c>
      <c r="J46" s="91">
        <f>_xlfn.IFNA(INDEX('７回目'!$C$8:$C$374,MATCH(A46,'７回目'!$A$8:$A$374,FALSE)),0)</f>
        <v>0</v>
      </c>
      <c r="K46" s="91">
        <f>_xlfn.IFNA(INDEX('８回目'!$C$8:$C$374,MATCH(A46,'８回目'!$A$8:$A$374,FALSE)),0)</f>
        <v>0</v>
      </c>
      <c r="M46" s="91">
        <f>INDEX(降水量!$T$2:$T$366,MATCH(A46,降水量!$C$2:$C$366,FALSE))</f>
        <v>0</v>
      </c>
      <c r="N46" s="99">
        <f t="shared" si="4"/>
        <v>8.7617601704658682e-002</v>
      </c>
      <c r="O46" s="99">
        <f>INDEX(地温!$G$2:$G$366,MATCH(A46,地温!$C$2:$C$366,FALSE))</f>
        <v>2.7866864412594465e-003</v>
      </c>
      <c r="P46" s="99">
        <f>INDEX(地温!$H$2:$H$366,MATCH(A46,地温!$C$2:$C$366,FALSE))</f>
        <v>7.5963523239051076e-002</v>
      </c>
      <c r="Q46" s="99"/>
      <c r="R46" s="99">
        <f t="shared" si="1"/>
        <v>0.86495045928446146</v>
      </c>
      <c r="S46" s="99"/>
      <c r="T46" s="99"/>
      <c r="U46" s="99"/>
      <c r="W46" s="91">
        <f>R46*1000*1000/($K$1*10)+指導機関用調整項目!$C$25</f>
        <v>10.24356422231673</v>
      </c>
    </row>
    <row r="47" spans="1:23">
      <c r="A47" s="92">
        <f t="shared" si="2"/>
        <v>45701</v>
      </c>
      <c r="B47" s="91">
        <f t="shared" si="3"/>
        <v>44</v>
      </c>
      <c r="C47" s="99">
        <f t="shared" si="0"/>
        <v>1.1185906824622542</v>
      </c>
      <c r="D47" s="99">
        <f>_xlfn.IFNA(INDEX('１回目'!$C$8:$C$374,MATCH(A47,'１回目'!$A$8:$A$374,FALSE)),0)</f>
        <v>1.1185906824622542</v>
      </c>
      <c r="E47" s="91">
        <f>_xlfn.IFNA(INDEX('２回目'!$C$8:$C$374,MATCH(A47,'２回目'!$A$8:$A$374,FALSE)),0)</f>
        <v>0</v>
      </c>
      <c r="F47" s="91">
        <f>_xlfn.IFNA(INDEX('３回目'!$C$8:$C$374,MATCH(A47,'３回目'!$A$8:$A$374,FALSE)),0)</f>
        <v>0</v>
      </c>
      <c r="G47" s="91">
        <f>_xlfn.IFNA(INDEX('４回目'!$C$8:$C$374,MATCH(A47,'４回目'!$A$8:$A$374,FALSE)),0)</f>
        <v>0</v>
      </c>
      <c r="H47" s="91">
        <f>_xlfn.IFNA(INDEX('５回目'!$C$8:$C$374,MATCH(A47,'５回目'!$A$8:$A$374,FALSE)),0)</f>
        <v>0</v>
      </c>
      <c r="I47" s="91">
        <f>_xlfn.IFNA(INDEX('６回目'!$C$8:$C$374,MATCH(A47,'６回目'!$A$8:$A$374,FALSE)),0)</f>
        <v>0</v>
      </c>
      <c r="J47" s="91">
        <f>_xlfn.IFNA(INDEX('７回目'!$C$8:$C$374,MATCH(A47,'７回目'!$A$8:$A$374,FALSE)),0)</f>
        <v>0</v>
      </c>
      <c r="K47" s="91">
        <f>_xlfn.IFNA(INDEX('８回目'!$C$8:$C$374,MATCH(A47,'８回目'!$A$8:$A$374,FALSE)),0)</f>
        <v>0</v>
      </c>
      <c r="M47" s="91">
        <f>INDEX(降水量!$T$2:$T$366,MATCH(A47,降水量!$C$2:$C$366,FALSE))</f>
        <v>4.3808800852329341e-002</v>
      </c>
      <c r="N47" s="99">
        <f t="shared" si="4"/>
        <v>0.13142640255698801</v>
      </c>
      <c r="O47" s="99">
        <f>INDEX(地温!$G$2:$G$366,MATCH(A47,地温!$C$2:$C$366,FALSE))</f>
        <v>6.2552743353733705e-003</v>
      </c>
      <c r="P47" s="99">
        <f>INDEX(地温!$H$2:$H$366,MATCH(A47,地温!$C$2:$C$366,FALSE))</f>
        <v>8.2218797574424449e-002</v>
      </c>
      <c r="Q47" s="99"/>
      <c r="R47" s="99">
        <f t="shared" si="1"/>
        <v>0.90494548233084182</v>
      </c>
      <c r="S47" s="99"/>
      <c r="T47" s="99"/>
      <c r="U47" s="99"/>
      <c r="W47" s="91">
        <f>R47*1000*1000/($K$1*10)+指導機関用調整項目!$C$25</f>
        <v>10.393545558740655</v>
      </c>
    </row>
    <row r="48" spans="1:23">
      <c r="A48" s="92">
        <f t="shared" si="2"/>
        <v>45702</v>
      </c>
      <c r="B48" s="91">
        <f t="shared" si="3"/>
        <v>45</v>
      </c>
      <c r="C48" s="99">
        <f t="shared" si="0"/>
        <v>1.2034286840018458</v>
      </c>
      <c r="D48" s="99">
        <f>_xlfn.IFNA(INDEX('１回目'!$C$8:$C$374,MATCH(A48,'１回目'!$A$8:$A$374,FALSE)),0)</f>
        <v>1.2034286840018458</v>
      </c>
      <c r="E48" s="91">
        <f>_xlfn.IFNA(INDEX('２回目'!$C$8:$C$374,MATCH(A48,'２回目'!$A$8:$A$374,FALSE)),0)</f>
        <v>0</v>
      </c>
      <c r="F48" s="91">
        <f>_xlfn.IFNA(INDEX('３回目'!$C$8:$C$374,MATCH(A48,'３回目'!$A$8:$A$374,FALSE)),0)</f>
        <v>0</v>
      </c>
      <c r="G48" s="91">
        <f>_xlfn.IFNA(INDEX('４回目'!$C$8:$C$374,MATCH(A48,'４回目'!$A$8:$A$374,FALSE)),0)</f>
        <v>0</v>
      </c>
      <c r="H48" s="91">
        <f>_xlfn.IFNA(INDEX('５回目'!$C$8:$C$374,MATCH(A48,'５回目'!$A$8:$A$374,FALSE)),0)</f>
        <v>0</v>
      </c>
      <c r="I48" s="91">
        <f>_xlfn.IFNA(INDEX('６回目'!$C$8:$C$374,MATCH(A48,'６回目'!$A$8:$A$374,FALSE)),0)</f>
        <v>0</v>
      </c>
      <c r="J48" s="91">
        <f>_xlfn.IFNA(INDEX('７回目'!$C$8:$C$374,MATCH(A48,'７回目'!$A$8:$A$374,FALSE)),0)</f>
        <v>0</v>
      </c>
      <c r="K48" s="91">
        <f>_xlfn.IFNA(INDEX('８回目'!$C$8:$C$374,MATCH(A48,'８回目'!$A$8:$A$374,FALSE)),0)</f>
        <v>0</v>
      </c>
      <c r="M48" s="91">
        <f>INDEX(降水量!$T$2:$T$366,MATCH(A48,降水量!$C$2:$C$366,FALSE))</f>
        <v>0</v>
      </c>
      <c r="N48" s="99">
        <f t="shared" si="4"/>
        <v>0.13142640255698801</v>
      </c>
      <c r="O48" s="99">
        <f>INDEX(地温!$G$2:$G$366,MATCH(A48,地温!$C$2:$C$366,FALSE))</f>
        <v>2.9382028272183576e-003</v>
      </c>
      <c r="P48" s="99">
        <f>INDEX(地温!$H$2:$H$366,MATCH(A48,地温!$C$2:$C$366,FALSE))</f>
        <v>8.5157000401642813e-002</v>
      </c>
      <c r="Q48" s="99"/>
      <c r="R48" s="99">
        <f t="shared" si="1"/>
        <v>0.98684528104321489</v>
      </c>
      <c r="S48" s="99"/>
      <c r="T48" s="99"/>
      <c r="U48" s="99"/>
      <c r="W48" s="91">
        <f>R48*1000*1000/($K$1*10)+指導機関用調整項目!$C$25</f>
        <v>10.700669803912055</v>
      </c>
    </row>
    <row r="49" spans="1:23">
      <c r="A49" s="92">
        <f t="shared" si="2"/>
        <v>45703</v>
      </c>
      <c r="B49" s="91">
        <f t="shared" si="3"/>
        <v>46</v>
      </c>
      <c r="C49" s="99">
        <f t="shared" si="0"/>
        <v>1.2864896843903151</v>
      </c>
      <c r="D49" s="99">
        <f>_xlfn.IFNA(INDEX('１回目'!$C$8:$C$374,MATCH(A49,'１回目'!$A$8:$A$374,FALSE)),0)</f>
        <v>1.2864896843903151</v>
      </c>
      <c r="E49" s="91">
        <f>_xlfn.IFNA(INDEX('２回目'!$C$8:$C$374,MATCH(A49,'２回目'!$A$8:$A$374,FALSE)),0)</f>
        <v>0</v>
      </c>
      <c r="F49" s="91">
        <f>_xlfn.IFNA(INDEX('３回目'!$C$8:$C$374,MATCH(A49,'３回目'!$A$8:$A$374,FALSE)),0)</f>
        <v>0</v>
      </c>
      <c r="G49" s="91">
        <f>_xlfn.IFNA(INDEX('４回目'!$C$8:$C$374,MATCH(A49,'４回目'!$A$8:$A$374,FALSE)),0)</f>
        <v>0</v>
      </c>
      <c r="H49" s="91">
        <f>_xlfn.IFNA(INDEX('５回目'!$C$8:$C$374,MATCH(A49,'５回目'!$A$8:$A$374,FALSE)),0)</f>
        <v>0</v>
      </c>
      <c r="I49" s="91">
        <f>_xlfn.IFNA(INDEX('６回目'!$C$8:$C$374,MATCH(A49,'６回目'!$A$8:$A$374,FALSE)),0)</f>
        <v>0</v>
      </c>
      <c r="J49" s="91">
        <f>_xlfn.IFNA(INDEX('７回目'!$C$8:$C$374,MATCH(A49,'７回目'!$A$8:$A$374,FALSE)),0)</f>
        <v>0</v>
      </c>
      <c r="K49" s="91">
        <f>_xlfn.IFNA(INDEX('８回目'!$C$8:$C$374,MATCH(A49,'８回目'!$A$8:$A$374,FALSE)),0)</f>
        <v>0</v>
      </c>
      <c r="M49" s="91">
        <f>INDEX(降水量!$T$2:$T$366,MATCH(A49,降水量!$C$2:$C$366,FALSE))</f>
        <v>4.3808800852329341e-002</v>
      </c>
      <c r="N49" s="99">
        <f t="shared" si="4"/>
        <v>0.17523520340931736</v>
      </c>
      <c r="O49" s="99">
        <f>INDEX(地温!$G$2:$G$366,MATCH(A49,地温!$C$2:$C$366,FALSE))</f>
        <v>2.9230511886224669e-003</v>
      </c>
      <c r="P49" s="99">
        <f>INDEX(地温!$H$2:$H$366,MATCH(A49,地温!$C$2:$C$366,FALSE))</f>
        <v>8.8080051590265274e-002</v>
      </c>
      <c r="Q49" s="99"/>
      <c r="R49" s="99">
        <f t="shared" si="1"/>
        <v>1.0231744293907323</v>
      </c>
      <c r="S49" s="99"/>
      <c r="T49" s="99"/>
      <c r="U49" s="99"/>
      <c r="W49" s="91">
        <f>R49*1000*1000/($K$1*10)+指導機関用調整項目!$C$25</f>
        <v>10.836904110215245</v>
      </c>
    </row>
    <row r="50" spans="1:23">
      <c r="A50" s="92">
        <f t="shared" si="2"/>
        <v>45704</v>
      </c>
      <c r="B50" s="91">
        <f t="shared" si="3"/>
        <v>47</v>
      </c>
      <c r="C50" s="99">
        <f t="shared" si="0"/>
        <v>1.3627187883279781</v>
      </c>
      <c r="D50" s="99">
        <f>_xlfn.IFNA(INDEX('１回目'!$C$8:$C$374,MATCH(A50,'１回目'!$A$8:$A$374,FALSE)),0)</f>
        <v>1.3627187883279781</v>
      </c>
      <c r="E50" s="91">
        <f>_xlfn.IFNA(INDEX('２回目'!$C$8:$C$374,MATCH(A50,'２回目'!$A$8:$A$374,FALSE)),0)</f>
        <v>0</v>
      </c>
      <c r="F50" s="91">
        <f>_xlfn.IFNA(INDEX('３回目'!$C$8:$C$374,MATCH(A50,'３回目'!$A$8:$A$374,FALSE)),0)</f>
        <v>0</v>
      </c>
      <c r="G50" s="91">
        <f>_xlfn.IFNA(INDEX('４回目'!$C$8:$C$374,MATCH(A50,'４回目'!$A$8:$A$374,FALSE)),0)</f>
        <v>0</v>
      </c>
      <c r="H50" s="91">
        <f>_xlfn.IFNA(INDEX('５回目'!$C$8:$C$374,MATCH(A50,'５回目'!$A$8:$A$374,FALSE)),0)</f>
        <v>0</v>
      </c>
      <c r="I50" s="91">
        <f>_xlfn.IFNA(INDEX('６回目'!$C$8:$C$374,MATCH(A50,'６回目'!$A$8:$A$374,FALSE)),0)</f>
        <v>0</v>
      </c>
      <c r="J50" s="91">
        <f>_xlfn.IFNA(INDEX('７回目'!$C$8:$C$374,MATCH(A50,'７回目'!$A$8:$A$374,FALSE)),0)</f>
        <v>0</v>
      </c>
      <c r="K50" s="91">
        <f>_xlfn.IFNA(INDEX('８回目'!$C$8:$C$374,MATCH(A50,'８回目'!$A$8:$A$374,FALSE)),0)</f>
        <v>0</v>
      </c>
      <c r="M50" s="91">
        <f>INDEX(降水量!$T$2:$T$366,MATCH(A50,降水量!$C$2:$C$366,FALSE))</f>
        <v>0</v>
      </c>
      <c r="N50" s="99">
        <f t="shared" si="4"/>
        <v>0.17523520340931736</v>
      </c>
      <c r="O50" s="99">
        <f>INDEX(地温!$G$2:$G$366,MATCH(A50,地温!$C$2:$C$366,FALSE))</f>
        <v>2.3624405605744921e-003</v>
      </c>
      <c r="P50" s="99">
        <f>INDEX(地温!$H$2:$H$366,MATCH(A50,地温!$C$2:$C$366,FALSE))</f>
        <v>9.0442492150839771e-002</v>
      </c>
      <c r="Q50" s="99"/>
      <c r="R50" s="99">
        <f t="shared" si="1"/>
        <v>1.0970410927678209</v>
      </c>
      <c r="S50" s="99"/>
      <c r="T50" s="99"/>
      <c r="U50" s="99"/>
      <c r="W50" s="91">
        <f>R50*1000*1000/($K$1*10)+指導機関用調整項目!$C$25</f>
        <v>11.113904097879328</v>
      </c>
    </row>
    <row r="51" spans="1:23">
      <c r="A51" s="92">
        <f t="shared" si="2"/>
        <v>45705</v>
      </c>
      <c r="B51" s="91">
        <f t="shared" si="3"/>
        <v>48</v>
      </c>
      <c r="C51" s="99">
        <f t="shared" si="0"/>
        <v>1.4306823195717151</v>
      </c>
      <c r="D51" s="99">
        <f>_xlfn.IFNA(INDEX('１回目'!$C$8:$C$374,MATCH(A51,'１回目'!$A$8:$A$374,FALSE)),0)</f>
        <v>1.4306823195717151</v>
      </c>
      <c r="E51" s="91">
        <f>_xlfn.IFNA(INDEX('２回目'!$C$8:$C$374,MATCH(A51,'２回目'!$A$8:$A$374,FALSE)),0)</f>
        <v>0</v>
      </c>
      <c r="F51" s="91">
        <f>_xlfn.IFNA(INDEX('３回目'!$C$8:$C$374,MATCH(A51,'３回目'!$A$8:$A$374,FALSE)),0)</f>
        <v>0</v>
      </c>
      <c r="G51" s="91">
        <f>_xlfn.IFNA(INDEX('４回目'!$C$8:$C$374,MATCH(A51,'４回目'!$A$8:$A$374,FALSE)),0)</f>
        <v>0</v>
      </c>
      <c r="H51" s="91">
        <f>_xlfn.IFNA(INDEX('５回目'!$C$8:$C$374,MATCH(A51,'５回目'!$A$8:$A$374,FALSE)),0)</f>
        <v>0</v>
      </c>
      <c r="I51" s="91">
        <f>_xlfn.IFNA(INDEX('６回目'!$C$8:$C$374,MATCH(A51,'６回目'!$A$8:$A$374,FALSE)),0)</f>
        <v>0</v>
      </c>
      <c r="J51" s="91">
        <f>_xlfn.IFNA(INDEX('７回目'!$C$8:$C$374,MATCH(A51,'７回目'!$A$8:$A$374,FALSE)),0)</f>
        <v>0</v>
      </c>
      <c r="K51" s="91">
        <f>_xlfn.IFNA(INDEX('８回目'!$C$8:$C$374,MATCH(A51,'８回目'!$A$8:$A$374,FALSE)),0)</f>
        <v>0</v>
      </c>
      <c r="M51" s="91">
        <f>INDEX(降水量!$T$2:$T$366,MATCH(A51,降水量!$C$2:$C$366,FALSE))</f>
        <v>0</v>
      </c>
      <c r="N51" s="99">
        <f t="shared" si="4"/>
        <v>0.17523520340931736</v>
      </c>
      <c r="O51" s="99">
        <f>INDEX(地温!$G$2:$G$366,MATCH(A51,地温!$C$2:$C$366,FALSE))</f>
        <v>1.6124344500778763e-003</v>
      </c>
      <c r="P51" s="99">
        <f>INDEX(地温!$H$2:$H$366,MATCH(A51,地温!$C$2:$C$366,FALSE))</f>
        <v>9.2054926600917644e-002</v>
      </c>
      <c r="Q51" s="99"/>
      <c r="R51" s="99">
        <f t="shared" si="1"/>
        <v>1.1633921895614801</v>
      </c>
      <c r="S51" s="99"/>
      <c r="T51" s="99"/>
      <c r="U51" s="99"/>
      <c r="W51" s="91">
        <f>R51*1000*1000/($K$1*10)+指導機関用調整項目!$C$25</f>
        <v>11.362720710855548</v>
      </c>
    </row>
    <row r="52" spans="1:23">
      <c r="A52" s="92">
        <f t="shared" si="2"/>
        <v>45706</v>
      </c>
      <c r="B52" s="91">
        <f t="shared" si="3"/>
        <v>49</v>
      </c>
      <c r="C52" s="99">
        <f t="shared" si="0"/>
        <v>1.4990659253963181</v>
      </c>
      <c r="D52" s="99">
        <f>_xlfn.IFNA(INDEX('１回目'!$C$8:$C$374,MATCH(A52,'１回目'!$A$8:$A$374,FALSE)),0)</f>
        <v>1.4990659253963181</v>
      </c>
      <c r="E52" s="91">
        <f>_xlfn.IFNA(INDEX('２回目'!$C$8:$C$374,MATCH(A52,'２回目'!$A$8:$A$374,FALSE)),0)</f>
        <v>0</v>
      </c>
      <c r="F52" s="91">
        <f>_xlfn.IFNA(INDEX('３回目'!$C$8:$C$374,MATCH(A52,'３回目'!$A$8:$A$374,FALSE)),0)</f>
        <v>0</v>
      </c>
      <c r="G52" s="91">
        <f>_xlfn.IFNA(INDEX('４回目'!$C$8:$C$374,MATCH(A52,'４回目'!$A$8:$A$374,FALSE)),0)</f>
        <v>0</v>
      </c>
      <c r="H52" s="91">
        <f>_xlfn.IFNA(INDEX('５回目'!$C$8:$C$374,MATCH(A52,'５回目'!$A$8:$A$374,FALSE)),0)</f>
        <v>0</v>
      </c>
      <c r="I52" s="91">
        <f>_xlfn.IFNA(INDEX('６回目'!$C$8:$C$374,MATCH(A52,'６回目'!$A$8:$A$374,FALSE)),0)</f>
        <v>0</v>
      </c>
      <c r="J52" s="91">
        <f>_xlfn.IFNA(INDEX('７回目'!$C$8:$C$374,MATCH(A52,'７回目'!$A$8:$A$374,FALSE)),0)</f>
        <v>0</v>
      </c>
      <c r="K52" s="91">
        <f>_xlfn.IFNA(INDEX('８回目'!$C$8:$C$374,MATCH(A52,'８回目'!$A$8:$A$374,FALSE)),0)</f>
        <v>0</v>
      </c>
      <c r="M52" s="91">
        <f>INDEX(降水量!$T$2:$T$366,MATCH(A52,降水量!$C$2:$C$366,FALSE))</f>
        <v>0</v>
      </c>
      <c r="N52" s="99">
        <f t="shared" si="4"/>
        <v>0.17523520340931736</v>
      </c>
      <c r="O52" s="99">
        <f>INDEX(地温!$G$2:$G$366,MATCH(A52,地温!$C$2:$C$366,FALSE))</f>
        <v>1.7866782939306254e-003</v>
      </c>
      <c r="P52" s="99">
        <f>INDEX(地温!$H$2:$H$366,MATCH(A52,地温!$C$2:$C$366,FALSE))</f>
        <v>9.3841604894848274e-002</v>
      </c>
      <c r="Q52" s="99"/>
      <c r="R52" s="99">
        <f t="shared" si="1"/>
        <v>1.2299891170921524</v>
      </c>
      <c r="S52" s="99"/>
      <c r="T52" s="99"/>
      <c r="U52" s="99"/>
      <c r="W52" s="91">
        <f>R52*1000*1000/($K$1*10)+指導機関用調整項目!$C$25</f>
        <v>11.612459189095571</v>
      </c>
    </row>
    <row r="53" spans="1:23">
      <c r="A53" s="92">
        <f t="shared" si="2"/>
        <v>45707</v>
      </c>
      <c r="B53" s="91">
        <f t="shared" si="3"/>
        <v>50</v>
      </c>
      <c r="C53" s="99">
        <f t="shared" si="0"/>
        <v>1.5743228826351865</v>
      </c>
      <c r="D53" s="99">
        <f>_xlfn.IFNA(INDEX('１回目'!$C$8:$C$374,MATCH(A53,'１回目'!$A$8:$A$374,FALSE)),0)</f>
        <v>1.5743228826351865</v>
      </c>
      <c r="E53" s="91">
        <f>_xlfn.IFNA(INDEX('２回目'!$C$8:$C$374,MATCH(A53,'２回目'!$A$8:$A$374,FALSE)),0)</f>
        <v>0</v>
      </c>
      <c r="F53" s="91">
        <f>_xlfn.IFNA(INDEX('３回目'!$C$8:$C$374,MATCH(A53,'３回目'!$A$8:$A$374,FALSE)),0)</f>
        <v>0</v>
      </c>
      <c r="G53" s="91">
        <f>_xlfn.IFNA(INDEX('４回目'!$C$8:$C$374,MATCH(A53,'４回目'!$A$8:$A$374,FALSE)),0)</f>
        <v>0</v>
      </c>
      <c r="H53" s="91">
        <f>_xlfn.IFNA(INDEX('５回目'!$C$8:$C$374,MATCH(A53,'５回目'!$A$8:$A$374,FALSE)),0)</f>
        <v>0</v>
      </c>
      <c r="I53" s="91">
        <f>_xlfn.IFNA(INDEX('６回目'!$C$8:$C$374,MATCH(A53,'６回目'!$A$8:$A$374,FALSE)),0)</f>
        <v>0</v>
      </c>
      <c r="J53" s="91">
        <f>_xlfn.IFNA(INDEX('７回目'!$C$8:$C$374,MATCH(A53,'７回目'!$A$8:$A$374,FALSE)),0)</f>
        <v>0</v>
      </c>
      <c r="K53" s="91">
        <f>_xlfn.IFNA(INDEX('８回目'!$C$8:$C$374,MATCH(A53,'８回目'!$A$8:$A$374,FALSE)),0)</f>
        <v>0</v>
      </c>
      <c r="M53" s="91">
        <f>INDEX(降水量!$T$2:$T$366,MATCH(A53,降水量!$C$2:$C$366,FALSE))</f>
        <v>0</v>
      </c>
      <c r="N53" s="99">
        <f t="shared" si="4"/>
        <v>0.17523520340931736</v>
      </c>
      <c r="O53" s="99">
        <f>INDEX(地温!$G$2:$G$366,MATCH(A53,地温!$C$2:$C$366,FALSE))</f>
        <v>2.703352428982043e-003</v>
      </c>
      <c r="P53" s="99">
        <f>INDEX(地温!$H$2:$H$366,MATCH(A53,地温!$C$2:$C$366,FALSE))</f>
        <v>9.654495732383031e-002</v>
      </c>
      <c r="Q53" s="99"/>
      <c r="R53" s="99">
        <f t="shared" si="1"/>
        <v>1.3025427219020387</v>
      </c>
      <c r="S53" s="99"/>
      <c r="T53" s="99"/>
      <c r="U53" s="99"/>
      <c r="W53" s="91">
        <f>R53*1000*1000/($K$1*10)+指導機関用調整項目!$C$25</f>
        <v>11.884535207132643</v>
      </c>
    </row>
    <row r="54" spans="1:23">
      <c r="A54" s="92">
        <f t="shared" si="2"/>
        <v>45708</v>
      </c>
      <c r="B54" s="91">
        <f t="shared" si="3"/>
        <v>51</v>
      </c>
      <c r="C54" s="99">
        <f t="shared" si="0"/>
        <v>1.6516796208259539</v>
      </c>
      <c r="D54" s="99">
        <f>_xlfn.IFNA(INDEX('１回目'!$C$8:$C$374,MATCH(A54,'１回目'!$A$8:$A$374,FALSE)),0)</f>
        <v>1.6516796208259539</v>
      </c>
      <c r="E54" s="91">
        <f>_xlfn.IFNA(INDEX('２回目'!$C$8:$C$374,MATCH(A54,'２回目'!$A$8:$A$374,FALSE)),0)</f>
        <v>0</v>
      </c>
      <c r="F54" s="91">
        <f>_xlfn.IFNA(INDEX('３回目'!$C$8:$C$374,MATCH(A54,'３回目'!$A$8:$A$374,FALSE)),0)</f>
        <v>0</v>
      </c>
      <c r="G54" s="91">
        <f>_xlfn.IFNA(INDEX('４回目'!$C$8:$C$374,MATCH(A54,'４回目'!$A$8:$A$374,FALSE)),0)</f>
        <v>0</v>
      </c>
      <c r="H54" s="91">
        <f>_xlfn.IFNA(INDEX('５回目'!$C$8:$C$374,MATCH(A54,'５回目'!$A$8:$A$374,FALSE)),0)</f>
        <v>0</v>
      </c>
      <c r="I54" s="91">
        <f>_xlfn.IFNA(INDEX('６回目'!$C$8:$C$374,MATCH(A54,'６回目'!$A$8:$A$374,FALSE)),0)</f>
        <v>0</v>
      </c>
      <c r="J54" s="91">
        <f>_xlfn.IFNA(INDEX('７回目'!$C$8:$C$374,MATCH(A54,'７回目'!$A$8:$A$374,FALSE)),0)</f>
        <v>0</v>
      </c>
      <c r="K54" s="91">
        <f>_xlfn.IFNA(INDEX('８回目'!$C$8:$C$374,MATCH(A54,'８回目'!$A$8:$A$374,FALSE)),0)</f>
        <v>0</v>
      </c>
      <c r="M54" s="91">
        <f>INDEX(降水量!$T$2:$T$366,MATCH(A54,降水量!$C$2:$C$366,FALSE))</f>
        <v>0</v>
      </c>
      <c r="N54" s="99">
        <f t="shared" si="4"/>
        <v>0.17523520340931736</v>
      </c>
      <c r="O54" s="99">
        <f>INDEX(地温!$G$2:$G$366,MATCH(A54,地温!$C$2:$C$366,FALSE))</f>
        <v>2.4673646864005528e-003</v>
      </c>
      <c r="P54" s="99">
        <f>INDEX(地温!$H$2:$H$366,MATCH(A54,地温!$C$2:$C$366,FALSE))</f>
        <v>9.9012322010230858e-002</v>
      </c>
      <c r="Q54" s="99"/>
      <c r="R54" s="99">
        <f t="shared" si="1"/>
        <v>1.3774320954064057</v>
      </c>
      <c r="S54" s="99"/>
      <c r="T54" s="99"/>
      <c r="U54" s="99"/>
      <c r="W54" s="91">
        <f>R54*1000*1000/($K$1*10)+指導機関用調整項目!$C$25</f>
        <v>12.16537035777402</v>
      </c>
    </row>
    <row r="55" spans="1:23">
      <c r="A55" s="92">
        <f t="shared" si="2"/>
        <v>45709</v>
      </c>
      <c r="B55" s="91">
        <f t="shared" si="3"/>
        <v>52</v>
      </c>
      <c r="C55" s="99">
        <f t="shared" si="0"/>
        <v>1.7229822802658246</v>
      </c>
      <c r="D55" s="99">
        <f>_xlfn.IFNA(INDEX('１回目'!$C$8:$C$374,MATCH(A55,'１回目'!$A$8:$A$374,FALSE)),0)</f>
        <v>1.7229822802658246</v>
      </c>
      <c r="E55" s="91">
        <f>_xlfn.IFNA(INDEX('２回目'!$C$8:$C$374,MATCH(A55,'２回目'!$A$8:$A$374,FALSE)),0)</f>
        <v>0</v>
      </c>
      <c r="F55" s="91">
        <f>_xlfn.IFNA(INDEX('３回目'!$C$8:$C$374,MATCH(A55,'３回目'!$A$8:$A$374,FALSE)),0)</f>
        <v>0</v>
      </c>
      <c r="G55" s="91">
        <f>_xlfn.IFNA(INDEX('４回目'!$C$8:$C$374,MATCH(A55,'４回目'!$A$8:$A$374,FALSE)),0)</f>
        <v>0</v>
      </c>
      <c r="H55" s="91">
        <f>_xlfn.IFNA(INDEX('５回目'!$C$8:$C$374,MATCH(A55,'５回目'!$A$8:$A$374,FALSE)),0)</f>
        <v>0</v>
      </c>
      <c r="I55" s="91">
        <f>_xlfn.IFNA(INDEX('６回目'!$C$8:$C$374,MATCH(A55,'６回目'!$A$8:$A$374,FALSE)),0)</f>
        <v>0</v>
      </c>
      <c r="J55" s="91">
        <f>_xlfn.IFNA(INDEX('７回目'!$C$8:$C$374,MATCH(A55,'７回目'!$A$8:$A$374,FALSE)),0)</f>
        <v>0</v>
      </c>
      <c r="K55" s="91">
        <f>_xlfn.IFNA(INDEX('８回目'!$C$8:$C$374,MATCH(A55,'８回目'!$A$8:$A$374,FALSE)),0)</f>
        <v>0</v>
      </c>
      <c r="M55" s="91">
        <f>INDEX(降水量!$T$2:$T$366,MATCH(A55,降水量!$C$2:$C$366,FALSE))</f>
        <v>0</v>
      </c>
      <c r="N55" s="99">
        <f t="shared" si="4"/>
        <v>0.17523520340931736</v>
      </c>
      <c r="O55" s="99">
        <f>INDEX(地温!$G$2:$G$366,MATCH(A55,地温!$C$2:$C$366,FALSE))</f>
        <v>2.5821393202149143e-003</v>
      </c>
      <c r="P55" s="99">
        <f>INDEX(地温!$H$2:$H$366,MATCH(A55,地温!$C$2:$C$366,FALSE))</f>
        <v>0.10159446133044578</v>
      </c>
      <c r="Q55" s="99"/>
      <c r="R55" s="99">
        <f t="shared" si="1"/>
        <v>1.4461526155260613</v>
      </c>
      <c r="S55" s="99"/>
      <c r="T55" s="99"/>
      <c r="U55" s="99"/>
      <c r="W55" s="91">
        <f>R55*1000*1000/($K$1*10)+指導機関用調整項目!$C$25</f>
        <v>12.423072308222729</v>
      </c>
    </row>
    <row r="56" spans="1:23">
      <c r="A56" s="92">
        <f t="shared" si="2"/>
        <v>45710</v>
      </c>
      <c r="B56" s="91">
        <f t="shared" si="3"/>
        <v>53</v>
      </c>
      <c r="C56" s="99">
        <f t="shared" si="0"/>
        <v>1.7936879527548981</v>
      </c>
      <c r="D56" s="99">
        <f>_xlfn.IFNA(INDEX('１回目'!$C$8:$C$374,MATCH(A56,'１回目'!$A$8:$A$374,FALSE)),0)</f>
        <v>1.7936879527548981</v>
      </c>
      <c r="E56" s="91">
        <f>_xlfn.IFNA(INDEX('２回目'!$C$8:$C$374,MATCH(A56,'２回目'!$A$8:$A$374,FALSE)),0)</f>
        <v>0</v>
      </c>
      <c r="F56" s="91">
        <f>_xlfn.IFNA(INDEX('３回目'!$C$8:$C$374,MATCH(A56,'３回目'!$A$8:$A$374,FALSE)),0)</f>
        <v>0</v>
      </c>
      <c r="G56" s="91">
        <f>_xlfn.IFNA(INDEX('４回目'!$C$8:$C$374,MATCH(A56,'４回目'!$A$8:$A$374,FALSE)),0)</f>
        <v>0</v>
      </c>
      <c r="H56" s="91">
        <f>_xlfn.IFNA(INDEX('５回目'!$C$8:$C$374,MATCH(A56,'５回目'!$A$8:$A$374,FALSE)),0)</f>
        <v>0</v>
      </c>
      <c r="I56" s="91">
        <f>_xlfn.IFNA(INDEX('６回目'!$C$8:$C$374,MATCH(A56,'６回目'!$A$8:$A$374,FALSE)),0)</f>
        <v>0</v>
      </c>
      <c r="J56" s="91">
        <f>_xlfn.IFNA(INDEX('７回目'!$C$8:$C$374,MATCH(A56,'７回目'!$A$8:$A$374,FALSE)),0)</f>
        <v>0</v>
      </c>
      <c r="K56" s="91">
        <f>_xlfn.IFNA(INDEX('８回目'!$C$8:$C$374,MATCH(A56,'８回目'!$A$8:$A$374,FALSE)),0)</f>
        <v>0</v>
      </c>
      <c r="M56" s="91">
        <f>INDEX(降水量!$T$2:$T$366,MATCH(A56,降水量!$C$2:$C$366,FALSE))</f>
        <v>0</v>
      </c>
      <c r="N56" s="99">
        <f t="shared" si="4"/>
        <v>0.17523520340931736</v>
      </c>
      <c r="O56" s="99">
        <f>INDEX(地温!$G$2:$G$366,MATCH(A56,地温!$C$2:$C$366,FALSE))</f>
        <v>2.6730491517902612e-003</v>
      </c>
      <c r="P56" s="99">
        <f>INDEX(地温!$H$2:$H$366,MATCH(A56,地温!$C$2:$C$366,FALSE))</f>
        <v>0.10426751048223604</v>
      </c>
      <c r="Q56" s="99"/>
      <c r="R56" s="99">
        <f t="shared" si="1"/>
        <v>1.5141852388633446</v>
      </c>
      <c r="S56" s="99"/>
      <c r="T56" s="99"/>
      <c r="U56" s="99"/>
      <c r="W56" s="91">
        <f>R56*1000*1000/($K$1*10)+指導機関用調整項目!$C$25</f>
        <v>12.678194645737541</v>
      </c>
    </row>
    <row r="57" spans="1:23">
      <c r="A57" s="92">
        <f t="shared" si="2"/>
        <v>45711</v>
      </c>
      <c r="B57" s="91">
        <f t="shared" si="3"/>
        <v>54</v>
      </c>
      <c r="C57" s="99">
        <f t="shared" si="0"/>
        <v>1.8584227420971386</v>
      </c>
      <c r="D57" s="99">
        <f>_xlfn.IFNA(INDEX('１回目'!$C$8:$C$374,MATCH(A57,'１回目'!$A$8:$A$374,FALSE)),0)</f>
        <v>1.8584227420971386</v>
      </c>
      <c r="E57" s="91">
        <f>_xlfn.IFNA(INDEX('２回目'!$C$8:$C$374,MATCH(A57,'２回目'!$A$8:$A$374,FALSE)),0)</f>
        <v>0</v>
      </c>
      <c r="F57" s="91">
        <f>_xlfn.IFNA(INDEX('３回目'!$C$8:$C$374,MATCH(A57,'３回目'!$A$8:$A$374,FALSE)),0)</f>
        <v>0</v>
      </c>
      <c r="G57" s="91">
        <f>_xlfn.IFNA(INDEX('４回目'!$C$8:$C$374,MATCH(A57,'４回目'!$A$8:$A$374,FALSE)),0)</f>
        <v>0</v>
      </c>
      <c r="H57" s="91">
        <f>_xlfn.IFNA(INDEX('５回目'!$C$8:$C$374,MATCH(A57,'５回目'!$A$8:$A$374,FALSE)),0)</f>
        <v>0</v>
      </c>
      <c r="I57" s="91">
        <f>_xlfn.IFNA(INDEX('６回目'!$C$8:$C$374,MATCH(A57,'６回目'!$A$8:$A$374,FALSE)),0)</f>
        <v>0</v>
      </c>
      <c r="J57" s="91">
        <f>_xlfn.IFNA(INDEX('７回目'!$C$8:$C$374,MATCH(A57,'７回目'!$A$8:$A$374,FALSE)),0)</f>
        <v>0</v>
      </c>
      <c r="K57" s="91">
        <f>_xlfn.IFNA(INDEX('８回目'!$C$8:$C$374,MATCH(A57,'８回目'!$A$8:$A$374,FALSE)),0)</f>
        <v>0</v>
      </c>
      <c r="M57" s="91">
        <f>INDEX(降水量!$T$2:$T$366,MATCH(A57,降水量!$C$2:$C$366,FALSE))</f>
        <v>0</v>
      </c>
      <c r="N57" s="99">
        <f t="shared" si="4"/>
        <v>0.17523520340931736</v>
      </c>
      <c r="O57" s="99">
        <f>INDEX(地温!$G$2:$G$366,MATCH(A57,地温!$C$2:$C$366,FALSE))</f>
        <v>2.112438523742286e-003</v>
      </c>
      <c r="P57" s="99">
        <f>INDEX(地温!$H$2:$H$366,MATCH(A57,地温!$C$2:$C$366,FALSE))</f>
        <v>0.10637994900597832</v>
      </c>
      <c r="Q57" s="99"/>
      <c r="R57" s="99">
        <f t="shared" si="1"/>
        <v>1.576807589681843</v>
      </c>
      <c r="S57" s="99"/>
      <c r="T57" s="99"/>
      <c r="U57" s="99"/>
      <c r="W57" s="91">
        <f>R57*1000*1000/($K$1*10)+指導機関用調整項目!$C$25</f>
        <v>12.91302846130691</v>
      </c>
    </row>
    <row r="58" spans="1:23">
      <c r="A58" s="92">
        <f t="shared" si="2"/>
        <v>45712</v>
      </c>
      <c r="B58" s="91">
        <f t="shared" si="3"/>
        <v>55</v>
      </c>
      <c r="C58" s="99">
        <f t="shared" si="0"/>
        <v>1.9197882481590072</v>
      </c>
      <c r="D58" s="99">
        <f>_xlfn.IFNA(INDEX('１回目'!$C$8:$C$374,MATCH(A58,'１回目'!$A$8:$A$374,FALSE)),0)</f>
        <v>1.9197882481590072</v>
      </c>
      <c r="E58" s="91">
        <f>_xlfn.IFNA(INDEX('２回目'!$C$8:$C$374,MATCH(A58,'２回目'!$A$8:$A$374,FALSE)),0)</f>
        <v>0</v>
      </c>
      <c r="F58" s="91">
        <f>_xlfn.IFNA(INDEX('３回目'!$C$8:$C$374,MATCH(A58,'３回目'!$A$8:$A$374,FALSE)),0)</f>
        <v>0</v>
      </c>
      <c r="G58" s="91">
        <f>_xlfn.IFNA(INDEX('４回目'!$C$8:$C$374,MATCH(A58,'４回目'!$A$8:$A$374,FALSE)),0)</f>
        <v>0</v>
      </c>
      <c r="H58" s="91">
        <f>_xlfn.IFNA(INDEX('５回目'!$C$8:$C$374,MATCH(A58,'５回目'!$A$8:$A$374,FALSE)),0)</f>
        <v>0</v>
      </c>
      <c r="I58" s="91">
        <f>_xlfn.IFNA(INDEX('６回目'!$C$8:$C$374,MATCH(A58,'６回目'!$A$8:$A$374,FALSE)),0)</f>
        <v>0</v>
      </c>
      <c r="J58" s="91">
        <f>_xlfn.IFNA(INDEX('７回目'!$C$8:$C$374,MATCH(A58,'７回目'!$A$8:$A$374,FALSE)),0)</f>
        <v>0</v>
      </c>
      <c r="K58" s="91">
        <f>_xlfn.IFNA(INDEX('８回目'!$C$8:$C$374,MATCH(A58,'８回目'!$A$8:$A$374,FALSE)),0)</f>
        <v>0</v>
      </c>
      <c r="M58" s="91">
        <f>INDEX(降水量!$T$2:$T$366,MATCH(A58,降水量!$C$2:$C$366,FALSE))</f>
        <v>0</v>
      </c>
      <c r="N58" s="99">
        <f t="shared" si="4"/>
        <v>0.17523520340931736</v>
      </c>
      <c r="O58" s="99">
        <f>INDEX(地温!$G$2:$G$366,MATCH(A58,地温!$C$2:$C$366,FALSE))</f>
        <v>1.8397090290162444e-003</v>
      </c>
      <c r="P58" s="99">
        <f>INDEX(地温!$H$2:$H$366,MATCH(A58,地温!$C$2:$C$366,FALSE))</f>
        <v>0.10821965803499456</v>
      </c>
      <c r="Q58" s="99"/>
      <c r="R58" s="99">
        <f t="shared" si="1"/>
        <v>1.6363333867146952</v>
      </c>
      <c r="S58" s="99"/>
      <c r="T58" s="99"/>
      <c r="U58" s="99"/>
      <c r="W58" s="91">
        <f>R58*1000*1000/($K$1*10)+指導機関用調整項目!$C$25</f>
        <v>13.136250200180106</v>
      </c>
    </row>
    <row r="59" spans="1:23">
      <c r="A59" s="92">
        <f t="shared" si="2"/>
        <v>45713</v>
      </c>
      <c r="B59" s="91">
        <f t="shared" si="3"/>
        <v>56</v>
      </c>
      <c r="C59" s="99">
        <f t="shared" si="0"/>
        <v>1.9819457878113695</v>
      </c>
      <c r="D59" s="99">
        <f>_xlfn.IFNA(INDEX('１回目'!$C$8:$C$374,MATCH(A59,'１回目'!$A$8:$A$374,FALSE)),0)</f>
        <v>1.9819457878113695</v>
      </c>
      <c r="E59" s="91">
        <f>_xlfn.IFNA(INDEX('２回目'!$C$8:$C$374,MATCH(A59,'２回目'!$A$8:$A$374,FALSE)),0)</f>
        <v>0</v>
      </c>
      <c r="F59" s="91">
        <f>_xlfn.IFNA(INDEX('３回目'!$C$8:$C$374,MATCH(A59,'３回目'!$A$8:$A$374,FALSE)),0)</f>
        <v>0</v>
      </c>
      <c r="G59" s="91">
        <f>_xlfn.IFNA(INDEX('４回目'!$C$8:$C$374,MATCH(A59,'４回目'!$A$8:$A$374,FALSE)),0)</f>
        <v>0</v>
      </c>
      <c r="H59" s="91">
        <f>_xlfn.IFNA(INDEX('５回目'!$C$8:$C$374,MATCH(A59,'５回目'!$A$8:$A$374,FALSE)),0)</f>
        <v>0</v>
      </c>
      <c r="I59" s="91">
        <f>_xlfn.IFNA(INDEX('６回目'!$C$8:$C$374,MATCH(A59,'６回目'!$A$8:$A$374,FALSE)),0)</f>
        <v>0</v>
      </c>
      <c r="J59" s="91">
        <f>_xlfn.IFNA(INDEX('７回目'!$C$8:$C$374,MATCH(A59,'７回目'!$A$8:$A$374,FALSE)),0)</f>
        <v>0</v>
      </c>
      <c r="K59" s="91">
        <f>_xlfn.IFNA(INDEX('８回目'!$C$8:$C$374,MATCH(A59,'８回目'!$A$8:$A$374,FALSE)),0)</f>
        <v>0</v>
      </c>
      <c r="M59" s="91">
        <f>INDEX(降水量!$T$2:$T$366,MATCH(A59,降水量!$C$2:$C$366,FALSE))</f>
        <v>0</v>
      </c>
      <c r="N59" s="99">
        <f t="shared" si="4"/>
        <v>0.17523520340931736</v>
      </c>
      <c r="O59" s="99">
        <f>INDEX(地温!$G$2:$G$366,MATCH(A59,地温!$C$2:$C$366,FALSE))</f>
        <v>2.0745594272525585e-003</v>
      </c>
      <c r="P59" s="99">
        <f>INDEX(地温!$H$2:$H$366,MATCH(A59,地温!$C$2:$C$366,FALSE))</f>
        <v>0.11029421746224712</v>
      </c>
      <c r="Q59" s="99"/>
      <c r="R59" s="99">
        <f t="shared" si="1"/>
        <v>1.6964163669398049</v>
      </c>
      <c r="S59" s="99"/>
      <c r="T59" s="99"/>
      <c r="U59" s="99"/>
      <c r="W59" s="91">
        <f>R59*1000*1000/($K$1*10)+指導機関用調整項目!$C$25</f>
        <v>13.361561376024266</v>
      </c>
    </row>
    <row r="60" spans="1:23">
      <c r="A60" s="92">
        <f t="shared" si="2"/>
        <v>45714</v>
      </c>
      <c r="B60" s="91">
        <f t="shared" si="3"/>
        <v>57</v>
      </c>
      <c r="C60" s="99">
        <f t="shared" si="0"/>
        <v>2.0429269938543038</v>
      </c>
      <c r="D60" s="99">
        <f>_xlfn.IFNA(INDEX('１回目'!$C$8:$C$374,MATCH(A60,'１回目'!$A$8:$A$374,FALSE)),0)</f>
        <v>2.0429269938543038</v>
      </c>
      <c r="E60" s="91">
        <f>_xlfn.IFNA(INDEX('２回目'!$C$8:$C$374,MATCH(A60,'２回目'!$A$8:$A$374,FALSE)),0)</f>
        <v>0</v>
      </c>
      <c r="F60" s="91">
        <f>_xlfn.IFNA(INDEX('３回目'!$C$8:$C$374,MATCH(A60,'３回目'!$A$8:$A$374,FALSE)),0)</f>
        <v>0</v>
      </c>
      <c r="G60" s="91">
        <f>_xlfn.IFNA(INDEX('４回目'!$C$8:$C$374,MATCH(A60,'４回目'!$A$8:$A$374,FALSE)),0)</f>
        <v>0</v>
      </c>
      <c r="H60" s="91">
        <f>_xlfn.IFNA(INDEX('５回目'!$C$8:$C$374,MATCH(A60,'５回目'!$A$8:$A$374,FALSE)),0)</f>
        <v>0</v>
      </c>
      <c r="I60" s="91">
        <f>_xlfn.IFNA(INDEX('６回目'!$C$8:$C$374,MATCH(A60,'６回目'!$A$8:$A$374,FALSE)),0)</f>
        <v>0</v>
      </c>
      <c r="J60" s="91">
        <f>_xlfn.IFNA(INDEX('７回目'!$C$8:$C$374,MATCH(A60,'７回目'!$A$8:$A$374,FALSE)),0)</f>
        <v>0</v>
      </c>
      <c r="K60" s="91">
        <f>_xlfn.IFNA(INDEX('８回目'!$C$8:$C$374,MATCH(A60,'８回目'!$A$8:$A$374,FALSE)),0)</f>
        <v>0</v>
      </c>
      <c r="M60" s="91">
        <f>INDEX(降水量!$T$2:$T$366,MATCH(A60,降水量!$C$2:$C$366,FALSE))</f>
        <v>0</v>
      </c>
      <c r="N60" s="99">
        <f t="shared" si="4"/>
        <v>0.17523520340931736</v>
      </c>
      <c r="O60" s="99">
        <f>INDEX(地温!$G$2:$G$366,MATCH(A60,地温!$C$2:$C$366,FALSE))</f>
        <v>2.0669836079546125e-003</v>
      </c>
      <c r="P60" s="99">
        <f>INDEX(地温!$H$2:$H$366,MATCH(A60,地温!$C$2:$C$366,FALSE))</f>
        <v>0.11236120107020173</v>
      </c>
      <c r="Q60" s="99"/>
      <c r="R60" s="99">
        <f t="shared" si="1"/>
        <v>1.7553305893747846</v>
      </c>
      <c r="S60" s="99"/>
      <c r="T60" s="99"/>
      <c r="U60" s="99"/>
      <c r="W60" s="91">
        <f>R60*1000*1000/($K$1*10)+指導機関用調整項目!$C$25</f>
        <v>13.582489710155439</v>
      </c>
    </row>
    <row r="61" spans="1:23">
      <c r="A61" s="92">
        <f t="shared" si="2"/>
        <v>45715</v>
      </c>
      <c r="B61" s="91">
        <f t="shared" si="3"/>
        <v>58</v>
      </c>
      <c r="C61" s="99">
        <f t="shared" si="0"/>
        <v>2.1033329040300339</v>
      </c>
      <c r="D61" s="99">
        <f>_xlfn.IFNA(INDEX('１回目'!$C$8:$C$374,MATCH(A61,'１回目'!$A$8:$A$374,FALSE)),0)</f>
        <v>2.1033329040300339</v>
      </c>
      <c r="E61" s="91">
        <f>_xlfn.IFNA(INDEX('２回目'!$C$8:$C$374,MATCH(A61,'２回目'!$A$8:$A$374,FALSE)),0)</f>
        <v>0</v>
      </c>
      <c r="F61" s="91">
        <f>_xlfn.IFNA(INDEX('３回目'!$C$8:$C$374,MATCH(A61,'３回目'!$A$8:$A$374,FALSE)),0)</f>
        <v>0</v>
      </c>
      <c r="G61" s="91">
        <f>_xlfn.IFNA(INDEX('４回目'!$C$8:$C$374,MATCH(A61,'４回目'!$A$8:$A$374,FALSE)),0)</f>
        <v>0</v>
      </c>
      <c r="H61" s="91">
        <f>_xlfn.IFNA(INDEX('５回目'!$C$8:$C$374,MATCH(A61,'５回目'!$A$8:$A$374,FALSE)),0)</f>
        <v>0</v>
      </c>
      <c r="I61" s="91">
        <f>_xlfn.IFNA(INDEX('６回目'!$C$8:$C$374,MATCH(A61,'６回目'!$A$8:$A$374,FALSE)),0)</f>
        <v>0</v>
      </c>
      <c r="J61" s="91">
        <f>_xlfn.IFNA(INDEX('７回目'!$C$8:$C$374,MATCH(A61,'７回目'!$A$8:$A$374,FALSE)),0)</f>
        <v>0</v>
      </c>
      <c r="K61" s="91">
        <f>_xlfn.IFNA(INDEX('８回目'!$C$8:$C$374,MATCH(A61,'８回目'!$A$8:$A$374,FALSE)),0)</f>
        <v>0</v>
      </c>
      <c r="M61" s="91">
        <f>INDEX(降水量!$T$2:$T$366,MATCH(A61,降水量!$C$2:$C$366,FALSE))</f>
        <v>0</v>
      </c>
      <c r="N61" s="99">
        <f t="shared" si="4"/>
        <v>0.17523520340931736</v>
      </c>
      <c r="O61" s="99">
        <f>INDEX(地温!$G$2:$G$366,MATCH(A61,地温!$C$2:$C$366,FALSE))</f>
        <v>2.1351659816361231e-003</v>
      </c>
      <c r="P61" s="99">
        <f>INDEX(地温!$H$2:$H$366,MATCH(A61,地温!$C$2:$C$366,FALSE))</f>
        <v>0.11449636705183786</v>
      </c>
      <c r="Q61" s="99"/>
      <c r="R61" s="99">
        <f t="shared" si="1"/>
        <v>1.8136013335688785</v>
      </c>
      <c r="S61" s="99"/>
      <c r="T61" s="99"/>
      <c r="U61" s="99"/>
      <c r="W61" s="91">
        <f>R61*1000*1000/($K$1*10)+指導機関用調整項目!$C$25</f>
        <v>13.801005000883293</v>
      </c>
    </row>
    <row r="62" spans="1:23">
      <c r="A62" s="92">
        <f t="shared" si="2"/>
        <v>45716</v>
      </c>
      <c r="B62" s="91">
        <f t="shared" si="3"/>
        <v>59</v>
      </c>
      <c r="C62" s="99">
        <f t="shared" si="0"/>
        <v>2.1643460824164795</v>
      </c>
      <c r="D62" s="99">
        <f>_xlfn.IFNA(INDEX('１回目'!$C$8:$C$374,MATCH(A62,'１回目'!$A$8:$A$374,FALSE)),0)</f>
        <v>2.1643460824164795</v>
      </c>
      <c r="E62" s="91">
        <f>_xlfn.IFNA(INDEX('２回目'!$C$8:$C$374,MATCH(A62,'２回目'!$A$8:$A$374,FALSE)),0)</f>
        <v>0</v>
      </c>
      <c r="F62" s="91">
        <f>_xlfn.IFNA(INDEX('３回目'!$C$8:$C$374,MATCH(A62,'３回目'!$A$8:$A$374,FALSE)),0)</f>
        <v>0</v>
      </c>
      <c r="G62" s="91">
        <f>_xlfn.IFNA(INDEX('４回目'!$C$8:$C$374,MATCH(A62,'４回目'!$A$8:$A$374,FALSE)),0)</f>
        <v>0</v>
      </c>
      <c r="H62" s="91">
        <f>_xlfn.IFNA(INDEX('５回目'!$C$8:$C$374,MATCH(A62,'５回目'!$A$8:$A$374,FALSE)),0)</f>
        <v>0</v>
      </c>
      <c r="I62" s="91">
        <f>_xlfn.IFNA(INDEX('６回目'!$C$8:$C$374,MATCH(A62,'６回目'!$A$8:$A$374,FALSE)),0)</f>
        <v>0</v>
      </c>
      <c r="J62" s="91">
        <f>_xlfn.IFNA(INDEX('７回目'!$C$8:$C$374,MATCH(A62,'７回目'!$A$8:$A$374,FALSE)),0)</f>
        <v>0</v>
      </c>
      <c r="K62" s="91">
        <f>_xlfn.IFNA(INDEX('８回目'!$C$8:$C$374,MATCH(A62,'８回目'!$A$8:$A$374,FALSE)),0)</f>
        <v>0</v>
      </c>
      <c r="M62" s="91">
        <f>INDEX(降水量!$T$2:$T$366,MATCH(A62,降水量!$C$2:$C$366,FALSE))</f>
        <v>0</v>
      </c>
      <c r="N62" s="99">
        <f t="shared" si="4"/>
        <v>0.17523520340931736</v>
      </c>
      <c r="O62" s="99">
        <f>INDEX(地温!$G$2:$G$366,MATCH(A62,地温!$C$2:$C$366,FALSE))</f>
        <v>2.3624405605744908e-003</v>
      </c>
      <c r="P62" s="99">
        <f>INDEX(地温!$H$2:$H$366,MATCH(A62,地温!$C$2:$C$366,FALSE))</f>
        <v>0.11685880761241235</v>
      </c>
      <c r="Q62" s="99"/>
      <c r="R62" s="99">
        <f t="shared" si="1"/>
        <v>1.8722520713947497</v>
      </c>
      <c r="S62" s="99"/>
      <c r="T62" s="99"/>
      <c r="U62" s="99"/>
      <c r="W62" s="91">
        <f>R62*1000*1000/($K$1*10)+指導機関用調整項目!$C$25</f>
        <v>14.020945267730308</v>
      </c>
    </row>
    <row r="63" spans="1:23">
      <c r="A63" s="92">
        <f t="shared" si="2"/>
        <v>45717</v>
      </c>
      <c r="B63" s="91">
        <f t="shared" si="3"/>
        <v>60</v>
      </c>
      <c r="C63" s="99">
        <f t="shared" si="0"/>
        <v>2.2309692265433712</v>
      </c>
      <c r="D63" s="99">
        <f>_xlfn.IFNA(INDEX('１回目'!$C$8:$C$374,MATCH(A63,'１回目'!$A$8:$A$374,FALSE)),0)</f>
        <v>2.2309692265433712</v>
      </c>
      <c r="E63" s="91">
        <f>_xlfn.IFNA(INDEX('２回目'!$C$8:$C$374,MATCH(A63,'２回目'!$A$8:$A$374,FALSE)),0)</f>
        <v>0</v>
      </c>
      <c r="F63" s="91">
        <f>_xlfn.IFNA(INDEX('３回目'!$C$8:$C$374,MATCH(A63,'３回目'!$A$8:$A$374,FALSE)),0)</f>
        <v>0</v>
      </c>
      <c r="G63" s="91">
        <f>_xlfn.IFNA(INDEX('４回目'!$C$8:$C$374,MATCH(A63,'４回目'!$A$8:$A$374,FALSE)),0)</f>
        <v>0</v>
      </c>
      <c r="H63" s="91">
        <f>_xlfn.IFNA(INDEX('５回目'!$C$8:$C$374,MATCH(A63,'５回目'!$A$8:$A$374,FALSE)),0)</f>
        <v>0</v>
      </c>
      <c r="I63" s="91">
        <f>_xlfn.IFNA(INDEX('６回目'!$C$8:$C$374,MATCH(A63,'６回目'!$A$8:$A$374,FALSE)),0)</f>
        <v>0</v>
      </c>
      <c r="J63" s="91">
        <f>_xlfn.IFNA(INDEX('７回目'!$C$8:$C$374,MATCH(A63,'７回目'!$A$8:$A$374,FALSE)),0)</f>
        <v>0</v>
      </c>
      <c r="K63" s="91">
        <f>_xlfn.IFNA(INDEX('８回目'!$C$8:$C$374,MATCH(A63,'８回目'!$A$8:$A$374,FALSE)),0)</f>
        <v>0</v>
      </c>
      <c r="M63" s="91">
        <f>INDEX(降水量!$T$2:$T$366,MATCH(A63,降水量!$C$2:$C$366,FALSE))</f>
        <v>0</v>
      </c>
      <c r="N63" s="99">
        <f t="shared" si="4"/>
        <v>0.17523520340931736</v>
      </c>
      <c r="O63" s="99">
        <f>INDEX(地温!$G$2:$G$366,MATCH(A63,地温!$C$2:$C$366,FALSE))</f>
        <v>5.800725177496616e-003</v>
      </c>
      <c r="P63" s="99">
        <f>INDEX(地温!$H$2:$H$366,MATCH(A63,地温!$C$2:$C$366,FALSE))</f>
        <v>0.12265953278990897</v>
      </c>
      <c r="Q63" s="99"/>
      <c r="R63" s="99">
        <f t="shared" si="1"/>
        <v>1.933074490344145</v>
      </c>
      <c r="S63" s="99"/>
      <c r="T63" s="99"/>
      <c r="U63" s="99"/>
      <c r="W63" s="91">
        <f>R63*1000*1000/($K$1*10)+指導機関用調整項目!$C$25</f>
        <v>14.249029338790542</v>
      </c>
    </row>
    <row r="64" spans="1:23">
      <c r="A64" s="92">
        <f t="shared" si="2"/>
        <v>45718</v>
      </c>
      <c r="B64" s="91">
        <f t="shared" si="3"/>
        <v>61</v>
      </c>
      <c r="C64" s="99">
        <f t="shared" si="0"/>
        <v>2.2970630263681855</v>
      </c>
      <c r="D64" s="99">
        <f>_xlfn.IFNA(INDEX('１回目'!$C$8:$C$374,MATCH(A64,'１回目'!$A$8:$A$374,FALSE)),0)</f>
        <v>2.2970630263681855</v>
      </c>
      <c r="E64" s="91">
        <f>_xlfn.IFNA(INDEX('２回目'!$C$8:$C$374,MATCH(A64,'２回目'!$A$8:$A$374,FALSE)),0)</f>
        <v>0</v>
      </c>
      <c r="F64" s="91">
        <f>_xlfn.IFNA(INDEX('３回目'!$C$8:$C$374,MATCH(A64,'３回目'!$A$8:$A$374,FALSE)),0)</f>
        <v>0</v>
      </c>
      <c r="G64" s="91">
        <f>_xlfn.IFNA(INDEX('４回目'!$C$8:$C$374,MATCH(A64,'４回目'!$A$8:$A$374,FALSE)),0)</f>
        <v>0</v>
      </c>
      <c r="H64" s="91">
        <f>_xlfn.IFNA(INDEX('５回目'!$C$8:$C$374,MATCH(A64,'５回目'!$A$8:$A$374,FALSE)),0)</f>
        <v>0</v>
      </c>
      <c r="I64" s="91">
        <f>_xlfn.IFNA(INDEX('６回目'!$C$8:$C$374,MATCH(A64,'６回目'!$A$8:$A$374,FALSE)),0)</f>
        <v>0</v>
      </c>
      <c r="J64" s="91">
        <f>_xlfn.IFNA(INDEX('７回目'!$C$8:$C$374,MATCH(A64,'７回目'!$A$8:$A$374,FALSE)),0)</f>
        <v>0</v>
      </c>
      <c r="K64" s="91">
        <f>_xlfn.IFNA(INDEX('８回目'!$C$8:$C$374,MATCH(A64,'８回目'!$A$8:$A$374,FALSE)),0)</f>
        <v>0</v>
      </c>
      <c r="M64" s="91">
        <f>INDEX(降水量!$T$2:$T$366,MATCH(A64,降水量!$C$2:$C$366,FALSE))</f>
        <v>0</v>
      </c>
      <c r="N64" s="99">
        <f t="shared" si="4"/>
        <v>0.17523520340931736</v>
      </c>
      <c r="O64" s="99">
        <f>INDEX(地温!$G$2:$G$366,MATCH(A64,地温!$C$2:$C$366,FALSE))</f>
        <v>8.0734709668803008e-003</v>
      </c>
      <c r="P64" s="99">
        <f>INDEX(地温!$H$2:$H$366,MATCH(A64,地温!$C$2:$C$366,FALSE))</f>
        <v>0.13073300375678928</v>
      </c>
      <c r="Q64" s="99"/>
      <c r="R64" s="99">
        <f t="shared" si="1"/>
        <v>1.991094819202079</v>
      </c>
      <c r="S64" s="99"/>
      <c r="T64" s="99"/>
      <c r="U64" s="99"/>
      <c r="W64" s="91">
        <f>R64*1000*1000/($K$1*10)+指導機関用調整項目!$C$25</f>
        <v>14.466605572007794</v>
      </c>
    </row>
    <row r="65" spans="1:23">
      <c r="A65" s="92">
        <f t="shared" si="2"/>
        <v>45719</v>
      </c>
      <c r="B65" s="91">
        <f t="shared" si="3"/>
        <v>62</v>
      </c>
      <c r="C65" s="99">
        <f t="shared" si="0"/>
        <v>2.3540425888564269</v>
      </c>
      <c r="D65" s="99">
        <f>_xlfn.IFNA(INDEX('１回目'!$C$8:$C$374,MATCH(A65,'１回目'!$A$8:$A$374,FALSE)),0)</f>
        <v>2.3540425888564269</v>
      </c>
      <c r="E65" s="91">
        <f>_xlfn.IFNA(INDEX('２回目'!$C$8:$C$374,MATCH(A65,'２回目'!$A$8:$A$374,FALSE)),0)</f>
        <v>0</v>
      </c>
      <c r="F65" s="91">
        <f>_xlfn.IFNA(INDEX('３回目'!$C$8:$C$374,MATCH(A65,'３回目'!$A$8:$A$374,FALSE)),0)</f>
        <v>0</v>
      </c>
      <c r="G65" s="91">
        <f>_xlfn.IFNA(INDEX('４回目'!$C$8:$C$374,MATCH(A65,'４回目'!$A$8:$A$374,FALSE)),0)</f>
        <v>0</v>
      </c>
      <c r="H65" s="91">
        <f>_xlfn.IFNA(INDEX('５回目'!$C$8:$C$374,MATCH(A65,'５回目'!$A$8:$A$374,FALSE)),0)</f>
        <v>0</v>
      </c>
      <c r="I65" s="91">
        <f>_xlfn.IFNA(INDEX('６回目'!$C$8:$C$374,MATCH(A65,'６回目'!$A$8:$A$374,FALSE)),0)</f>
        <v>0</v>
      </c>
      <c r="J65" s="91">
        <f>_xlfn.IFNA(INDEX('７回目'!$C$8:$C$374,MATCH(A65,'７回目'!$A$8:$A$374,FALSE)),0)</f>
        <v>0</v>
      </c>
      <c r="K65" s="91">
        <f>_xlfn.IFNA(INDEX('８回目'!$C$8:$C$374,MATCH(A65,'８回目'!$A$8:$A$374,FALSE)),0)</f>
        <v>0</v>
      </c>
      <c r="M65" s="91">
        <f>INDEX(降水量!$T$2:$T$366,MATCH(A65,降水量!$C$2:$C$366,FALSE))</f>
        <v>0</v>
      </c>
      <c r="N65" s="99">
        <f t="shared" si="4"/>
        <v>0.17523520340931736</v>
      </c>
      <c r="O65" s="99">
        <f>INDEX(地温!$G$2:$G$366,MATCH(A65,地温!$C$2:$C$366,FALSE))</f>
        <v>2.3018340061909271e-003</v>
      </c>
      <c r="P65" s="99">
        <f>INDEX(地温!$H$2:$H$366,MATCH(A65,地温!$C$2:$C$366,FALSE))</f>
        <v>0.13303483776298022</v>
      </c>
      <c r="Q65" s="99"/>
      <c r="R65" s="99">
        <f t="shared" si="1"/>
        <v>2.0457725476841295</v>
      </c>
      <c r="S65" s="99"/>
      <c r="T65" s="99"/>
      <c r="U65" s="99"/>
      <c r="W65" s="91">
        <f>R65*1000*1000/($K$1*10)+指導機関用調整項目!$C$25</f>
        <v>14.671647053815484</v>
      </c>
    </row>
    <row r="66" spans="1:23">
      <c r="A66" s="92">
        <f t="shared" si="2"/>
        <v>45720</v>
      </c>
      <c r="B66" s="91">
        <f t="shared" si="3"/>
        <v>63</v>
      </c>
      <c r="C66" s="99">
        <f t="shared" si="0"/>
        <v>2.4118706743084193</v>
      </c>
      <c r="D66" s="99">
        <f>_xlfn.IFNA(INDEX('１回目'!$C$8:$C$374,MATCH(A66,'１回目'!$A$8:$A$374,FALSE)),0)</f>
        <v>2.4118706743084193</v>
      </c>
      <c r="E66" s="91">
        <f>_xlfn.IFNA(INDEX('２回目'!$C$8:$C$374,MATCH(A66,'２回目'!$A$8:$A$374,FALSE)),0)</f>
        <v>0</v>
      </c>
      <c r="F66" s="91">
        <f>_xlfn.IFNA(INDEX('３回目'!$C$8:$C$374,MATCH(A66,'３回目'!$A$8:$A$374,FALSE)),0)</f>
        <v>0</v>
      </c>
      <c r="G66" s="91">
        <f>_xlfn.IFNA(INDEX('４回目'!$C$8:$C$374,MATCH(A66,'４回目'!$A$8:$A$374,FALSE)),0)</f>
        <v>0</v>
      </c>
      <c r="H66" s="91">
        <f>_xlfn.IFNA(INDEX('５回目'!$C$8:$C$374,MATCH(A66,'５回目'!$A$8:$A$374,FALSE)),0)</f>
        <v>0</v>
      </c>
      <c r="I66" s="91">
        <f>_xlfn.IFNA(INDEX('６回目'!$C$8:$C$374,MATCH(A66,'６回目'!$A$8:$A$374,FALSE)),0)</f>
        <v>0</v>
      </c>
      <c r="J66" s="91">
        <f>_xlfn.IFNA(INDEX('７回目'!$C$8:$C$374,MATCH(A66,'７回目'!$A$8:$A$374,FALSE)),0)</f>
        <v>0</v>
      </c>
      <c r="K66" s="91">
        <f>_xlfn.IFNA(INDEX('８回目'!$C$8:$C$374,MATCH(A66,'８回目'!$A$8:$A$374,FALSE)),0)</f>
        <v>0</v>
      </c>
      <c r="M66" s="91">
        <f>INDEX(降水量!$T$2:$T$366,MATCH(A66,降水量!$C$2:$C$366,FALSE))</f>
        <v>0</v>
      </c>
      <c r="N66" s="99">
        <f t="shared" si="4"/>
        <v>0.17523520340931736</v>
      </c>
      <c r="O66" s="99">
        <f>INDEX(地温!$G$2:$G$366,MATCH(A66,地温!$C$2:$C$366,FALSE))</f>
        <v>2.5745635009169687e-003</v>
      </c>
      <c r="P66" s="99">
        <f>INDEX(地温!$H$2:$H$366,MATCH(A66,地温!$C$2:$C$366,FALSE))</f>
        <v>0.1356094012638972</v>
      </c>
      <c r="Q66" s="99"/>
      <c r="R66" s="99">
        <f t="shared" si="1"/>
        <v>2.1010260696352048</v>
      </c>
      <c r="S66" s="99"/>
      <c r="T66" s="99"/>
      <c r="U66" s="99"/>
      <c r="W66" s="91">
        <f>R66*1000*1000/($K$1*10)+指導機関用調整項目!$C$25</f>
        <v>14.878847761132016</v>
      </c>
    </row>
    <row r="67" spans="1:23">
      <c r="A67" s="92">
        <f t="shared" si="2"/>
        <v>45721</v>
      </c>
      <c r="B67" s="91">
        <f t="shared" si="3"/>
        <v>64</v>
      </c>
      <c r="C67" s="99">
        <f t="shared" si="0"/>
        <v>2.46947676164103</v>
      </c>
      <c r="D67" s="99">
        <f>_xlfn.IFNA(INDEX('１回目'!$C$8:$C$374,MATCH(A67,'１回目'!$A$8:$A$374,FALSE)),0)</f>
        <v>2.46947676164103</v>
      </c>
      <c r="E67" s="91">
        <f>_xlfn.IFNA(INDEX('２回目'!$C$8:$C$374,MATCH(A67,'２回目'!$A$8:$A$374,FALSE)),0)</f>
        <v>0</v>
      </c>
      <c r="F67" s="91">
        <f>_xlfn.IFNA(INDEX('３回目'!$C$8:$C$374,MATCH(A67,'３回目'!$A$8:$A$374,FALSE)),0)</f>
        <v>0</v>
      </c>
      <c r="G67" s="91">
        <f>_xlfn.IFNA(INDEX('４回目'!$C$8:$C$374,MATCH(A67,'４回目'!$A$8:$A$374,FALSE)),0)</f>
        <v>0</v>
      </c>
      <c r="H67" s="91">
        <f>_xlfn.IFNA(INDEX('５回目'!$C$8:$C$374,MATCH(A67,'５回目'!$A$8:$A$374,FALSE)),0)</f>
        <v>0</v>
      </c>
      <c r="I67" s="91">
        <f>_xlfn.IFNA(INDEX('６回目'!$C$8:$C$374,MATCH(A67,'６回目'!$A$8:$A$374,FALSE)),0)</f>
        <v>0</v>
      </c>
      <c r="J67" s="91">
        <f>_xlfn.IFNA(INDEX('７回目'!$C$8:$C$374,MATCH(A67,'７回目'!$A$8:$A$374,FALSE)),0)</f>
        <v>0</v>
      </c>
      <c r="K67" s="91">
        <f>_xlfn.IFNA(INDEX('８回目'!$C$8:$C$374,MATCH(A67,'８回目'!$A$8:$A$374,FALSE)),0)</f>
        <v>0</v>
      </c>
      <c r="M67" s="91">
        <f>INDEX(降水量!$T$2:$T$366,MATCH(A67,降水量!$C$2:$C$366,FALSE))</f>
        <v>0</v>
      </c>
      <c r="N67" s="99">
        <f t="shared" si="4"/>
        <v>0.17523520340931736</v>
      </c>
      <c r="O67" s="99">
        <f>INDEX(地温!$G$2:$G$366,MATCH(A67,地温!$C$2:$C$366,FALSE))</f>
        <v>2.7033524289820439e-003</v>
      </c>
      <c r="P67" s="99">
        <f>INDEX(地温!$H$2:$H$366,MATCH(A67,地温!$C$2:$C$366,FALSE))</f>
        <v>0.13831275369287924</v>
      </c>
      <c r="Q67" s="99"/>
      <c r="R67" s="99">
        <f t="shared" si="1"/>
        <v>2.1559288045388336</v>
      </c>
      <c r="S67" s="99"/>
      <c r="T67" s="99"/>
      <c r="U67" s="99"/>
      <c r="W67" s="91">
        <f>R67*1000*1000/($K$1*10)+指導機関用調整項目!$C$25</f>
        <v>15.084733017020623</v>
      </c>
    </row>
    <row r="68" spans="1:23">
      <c r="A68" s="92">
        <f t="shared" si="2"/>
        <v>45722</v>
      </c>
      <c r="B68" s="91">
        <f t="shared" si="3"/>
        <v>65</v>
      </c>
      <c r="C68" s="99">
        <f t="shared" ref="C68:C131" si="5">SUM(D68:K68)</f>
        <v>2.5263749509054603</v>
      </c>
      <c r="D68" s="99">
        <f>_xlfn.IFNA(INDEX('１回目'!$C$8:$C$374,MATCH(A68,'１回目'!$A$8:$A$374,FALSE)),0)</f>
        <v>2.5263749509054603</v>
      </c>
      <c r="E68" s="91">
        <f>_xlfn.IFNA(INDEX('２回目'!$C$8:$C$374,MATCH(A68,'２回目'!$A$8:$A$374,FALSE)),0)</f>
        <v>0</v>
      </c>
      <c r="F68" s="91">
        <f>_xlfn.IFNA(INDEX('３回目'!$C$8:$C$374,MATCH(A68,'３回目'!$A$8:$A$374,FALSE)),0)</f>
        <v>0</v>
      </c>
      <c r="G68" s="91">
        <f>_xlfn.IFNA(INDEX('４回目'!$C$8:$C$374,MATCH(A68,'４回目'!$A$8:$A$374,FALSE)),0)</f>
        <v>0</v>
      </c>
      <c r="H68" s="91">
        <f>_xlfn.IFNA(INDEX('５回目'!$C$8:$C$374,MATCH(A68,'５回目'!$A$8:$A$374,FALSE)),0)</f>
        <v>0</v>
      </c>
      <c r="I68" s="91">
        <f>_xlfn.IFNA(INDEX('６回目'!$C$8:$C$374,MATCH(A68,'６回目'!$A$8:$A$374,FALSE)),0)</f>
        <v>0</v>
      </c>
      <c r="J68" s="91">
        <f>_xlfn.IFNA(INDEX('７回目'!$C$8:$C$374,MATCH(A68,'７回目'!$A$8:$A$374,FALSE)),0)</f>
        <v>0</v>
      </c>
      <c r="K68" s="91">
        <f>_xlfn.IFNA(INDEX('８回目'!$C$8:$C$374,MATCH(A68,'８回目'!$A$8:$A$374,FALSE)),0)</f>
        <v>0</v>
      </c>
      <c r="M68" s="91">
        <f>INDEX(降水量!$T$2:$T$366,MATCH(A68,降水量!$C$2:$C$366,FALSE))</f>
        <v>0</v>
      </c>
      <c r="N68" s="99">
        <f t="shared" si="4"/>
        <v>0.17523520340931736</v>
      </c>
      <c r="O68" s="99">
        <f>INDEX(地温!$G$2:$G$366,MATCH(A68,地温!$C$2:$C$366,FALSE))</f>
        <v>2.7639589833656102e-003</v>
      </c>
      <c r="P68" s="99">
        <f>INDEX(地温!$H$2:$H$366,MATCH(A68,地温!$C$2:$C$366,FALSE))</f>
        <v>0.14107671267624486</v>
      </c>
      <c r="Q68" s="99"/>
      <c r="R68" s="99">
        <f t="shared" ref="R68:R131" si="6">C68-N68-P68</f>
        <v>2.2100630348198984</v>
      </c>
      <c r="S68" s="99"/>
      <c r="T68" s="99"/>
      <c r="U68" s="99"/>
      <c r="W68" s="91">
        <f>R68*1000*1000/($K$1*10)+指導機関用調整項目!$C$25</f>
        <v>15.287736380574616</v>
      </c>
    </row>
    <row r="69" spans="1:23">
      <c r="A69" s="92">
        <f t="shared" ref="A69:A132" si="7">A68+1</f>
        <v>45723</v>
      </c>
      <c r="B69" s="91">
        <f t="shared" ref="B69:B132" si="8">A69-$A$4+1</f>
        <v>66</v>
      </c>
      <c r="C69" s="99">
        <f t="shared" si="5"/>
        <v>2.5832148908203325</v>
      </c>
      <c r="D69" s="99">
        <f>_xlfn.IFNA(INDEX('１回目'!$C$8:$C$374,MATCH(A69,'１回目'!$A$8:$A$374,FALSE)),0)</f>
        <v>2.5832148908203325</v>
      </c>
      <c r="E69" s="91">
        <f>_xlfn.IFNA(INDEX('２回目'!$C$8:$C$374,MATCH(A69,'２回目'!$A$8:$A$374,FALSE)),0)</f>
        <v>0</v>
      </c>
      <c r="F69" s="91">
        <f>_xlfn.IFNA(INDEX('３回目'!$C$8:$C$374,MATCH(A69,'３回目'!$A$8:$A$374,FALSE)),0)</f>
        <v>0</v>
      </c>
      <c r="G69" s="91">
        <f>_xlfn.IFNA(INDEX('４回目'!$C$8:$C$374,MATCH(A69,'４回目'!$A$8:$A$374,FALSE)),0)</f>
        <v>0</v>
      </c>
      <c r="H69" s="91">
        <f>_xlfn.IFNA(INDEX('５回目'!$C$8:$C$374,MATCH(A69,'５回目'!$A$8:$A$374,FALSE)),0)</f>
        <v>0</v>
      </c>
      <c r="I69" s="91">
        <f>_xlfn.IFNA(INDEX('６回目'!$C$8:$C$374,MATCH(A69,'６回目'!$A$8:$A$374,FALSE)),0)</f>
        <v>0</v>
      </c>
      <c r="J69" s="91">
        <f>_xlfn.IFNA(INDEX('７回目'!$C$8:$C$374,MATCH(A69,'７回目'!$A$8:$A$374,FALSE)),0)</f>
        <v>0</v>
      </c>
      <c r="K69" s="91">
        <f>_xlfn.IFNA(INDEX('８回目'!$C$8:$C$374,MATCH(A69,'８回目'!$A$8:$A$374,FALSE)),0)</f>
        <v>0</v>
      </c>
      <c r="M69" s="91">
        <f>INDEX(降水量!$T$2:$T$366,MATCH(A69,降水量!$C$2:$C$366,FALSE))</f>
        <v>0</v>
      </c>
      <c r="N69" s="99">
        <f t="shared" ref="N69:N132" si="9">N68+M69</f>
        <v>0.17523520340931736</v>
      </c>
      <c r="O69" s="99">
        <f>INDEX(地温!$G$2:$G$366,MATCH(A69,地温!$C$2:$C$366,FALSE))</f>
        <v>2.9230511886224682e-003</v>
      </c>
      <c r="P69" s="99">
        <f>INDEX(地温!$H$2:$H$366,MATCH(A69,地温!$C$2:$C$366,FALSE))</f>
        <v>0.14399976386486732</v>
      </c>
      <c r="Q69" s="99"/>
      <c r="R69" s="99">
        <f t="shared" si="6"/>
        <v>2.263979923546148</v>
      </c>
      <c r="S69" s="99"/>
      <c r="T69" s="99"/>
      <c r="U69" s="99"/>
      <c r="W69" s="91">
        <f>R69*1000*1000/($K$1*10)+指導機関用調整項目!$C$25</f>
        <v>15.489924713298052</v>
      </c>
    </row>
    <row r="70" spans="1:23">
      <c r="A70" s="92">
        <f t="shared" si="7"/>
        <v>45724</v>
      </c>
      <c r="B70" s="91">
        <f t="shared" si="8"/>
        <v>67</v>
      </c>
      <c r="C70" s="99">
        <f t="shared" si="5"/>
        <v>2.6385844127996765</v>
      </c>
      <c r="D70" s="99">
        <f>_xlfn.IFNA(INDEX('１回目'!$C$8:$C$374,MATCH(A70,'１回目'!$A$8:$A$374,FALSE)),0)</f>
        <v>2.6385844127996765</v>
      </c>
      <c r="E70" s="91">
        <f>_xlfn.IFNA(INDEX('２回目'!$C$8:$C$374,MATCH(A70,'２回目'!$A$8:$A$374,FALSE)),0)</f>
        <v>0</v>
      </c>
      <c r="F70" s="91">
        <f>_xlfn.IFNA(INDEX('３回目'!$C$8:$C$374,MATCH(A70,'３回目'!$A$8:$A$374,FALSE)),0)</f>
        <v>0</v>
      </c>
      <c r="G70" s="91">
        <f>_xlfn.IFNA(INDEX('４回目'!$C$8:$C$374,MATCH(A70,'４回目'!$A$8:$A$374,FALSE)),0)</f>
        <v>0</v>
      </c>
      <c r="H70" s="91">
        <f>_xlfn.IFNA(INDEX('５回目'!$C$8:$C$374,MATCH(A70,'５回目'!$A$8:$A$374,FALSE)),0)</f>
        <v>0</v>
      </c>
      <c r="I70" s="91">
        <f>_xlfn.IFNA(INDEX('６回目'!$C$8:$C$374,MATCH(A70,'６回目'!$A$8:$A$374,FALSE)),0)</f>
        <v>0</v>
      </c>
      <c r="J70" s="91">
        <f>_xlfn.IFNA(INDEX('７回目'!$C$8:$C$374,MATCH(A70,'７回目'!$A$8:$A$374,FALSE)),0)</f>
        <v>0</v>
      </c>
      <c r="K70" s="91">
        <f>_xlfn.IFNA(INDEX('８回目'!$C$8:$C$374,MATCH(A70,'８回目'!$A$8:$A$374,FALSE)),0)</f>
        <v>0</v>
      </c>
      <c r="M70" s="91">
        <f>INDEX(降水量!$T$2:$T$366,MATCH(A70,降水量!$C$2:$C$366,FALSE))</f>
        <v>0</v>
      </c>
      <c r="N70" s="99">
        <f t="shared" si="9"/>
        <v>0.17523520340931736</v>
      </c>
      <c r="O70" s="99">
        <f>INDEX(地温!$G$2:$G$366,MATCH(A70,地温!$C$2:$C$366,FALSE))</f>
        <v>2.8700204535368479e-003</v>
      </c>
      <c r="P70" s="99">
        <f>INDEX(地温!$H$2:$H$366,MATCH(A70,地温!$C$2:$C$366,FALSE))</f>
        <v>0.14686978431840417</v>
      </c>
      <c r="Q70" s="99"/>
      <c r="R70" s="99">
        <f t="shared" si="6"/>
        <v>2.3164794250719551</v>
      </c>
      <c r="S70" s="99"/>
      <c r="T70" s="99"/>
      <c r="U70" s="99"/>
      <c r="W70" s="91">
        <f>R70*1000*1000/($K$1*10)+指導機関用調整項目!$C$25</f>
        <v>15.686797844019829</v>
      </c>
    </row>
    <row r="71" spans="1:23">
      <c r="A71" s="92">
        <f t="shared" si="7"/>
        <v>45725</v>
      </c>
      <c r="B71" s="91">
        <f t="shared" si="8"/>
        <v>68</v>
      </c>
      <c r="C71" s="99">
        <f t="shared" si="5"/>
        <v>2.6978317152909463</v>
      </c>
      <c r="D71" s="99">
        <f>_xlfn.IFNA(INDEX('１回目'!$C$8:$C$374,MATCH(A71,'１回目'!$A$8:$A$374,FALSE)),0)</f>
        <v>2.6978317152909463</v>
      </c>
      <c r="E71" s="91">
        <f>_xlfn.IFNA(INDEX('２回目'!$C$8:$C$374,MATCH(A71,'２回目'!$A$8:$A$374,FALSE)),0)</f>
        <v>0</v>
      </c>
      <c r="F71" s="91">
        <f>_xlfn.IFNA(INDEX('３回目'!$C$8:$C$374,MATCH(A71,'３回目'!$A$8:$A$374,FALSE)),0)</f>
        <v>0</v>
      </c>
      <c r="G71" s="91">
        <f>_xlfn.IFNA(INDEX('４回目'!$C$8:$C$374,MATCH(A71,'４回目'!$A$8:$A$374,FALSE)),0)</f>
        <v>0</v>
      </c>
      <c r="H71" s="91">
        <f>_xlfn.IFNA(INDEX('５回目'!$C$8:$C$374,MATCH(A71,'５回目'!$A$8:$A$374,FALSE)),0)</f>
        <v>0</v>
      </c>
      <c r="I71" s="91">
        <f>_xlfn.IFNA(INDEX('６回目'!$C$8:$C$374,MATCH(A71,'６回目'!$A$8:$A$374,FALSE)),0)</f>
        <v>0</v>
      </c>
      <c r="J71" s="91">
        <f>_xlfn.IFNA(INDEX('７回目'!$C$8:$C$374,MATCH(A71,'７回目'!$A$8:$A$374,FALSE)),0)</f>
        <v>0</v>
      </c>
      <c r="K71" s="91">
        <f>_xlfn.IFNA(INDEX('８回目'!$C$8:$C$374,MATCH(A71,'８回目'!$A$8:$A$374,FALSE)),0)</f>
        <v>0</v>
      </c>
      <c r="M71" s="91">
        <f>INDEX(降水量!$T$2:$T$366,MATCH(A71,降水量!$C$2:$C$366,FALSE))</f>
        <v>4.3808800852329341e-002</v>
      </c>
      <c r="N71" s="99">
        <f t="shared" si="9"/>
        <v>0.21904400426164672</v>
      </c>
      <c r="O71" s="99">
        <f>INDEX(地温!$G$2:$G$366,MATCH(A71,地温!$C$2:$C$366,FALSE))</f>
        <v>1.3225028089483318e-002</v>
      </c>
      <c r="P71" s="99">
        <f>INDEX(地温!$H$2:$H$366,MATCH(A71,地温!$C$2:$C$366,FALSE))</f>
        <v>0.16009481240788748</v>
      </c>
      <c r="Q71" s="99"/>
      <c r="R71" s="99">
        <f t="shared" si="6"/>
        <v>2.3186928986214119</v>
      </c>
      <c r="S71" s="99"/>
      <c r="T71" s="99"/>
      <c r="U71" s="99"/>
      <c r="W71" s="91">
        <f>R71*1000*1000/($K$1*10)+指導機関用調整項目!$C$25</f>
        <v>15.695098369830292</v>
      </c>
    </row>
    <row r="72" spans="1:23">
      <c r="A72" s="92">
        <f t="shared" si="7"/>
        <v>45726</v>
      </c>
      <c r="B72" s="91">
        <f t="shared" si="8"/>
        <v>69</v>
      </c>
      <c r="C72" s="99">
        <f t="shared" si="5"/>
        <v>2.756869057430801</v>
      </c>
      <c r="D72" s="99">
        <f>_xlfn.IFNA(INDEX('１回目'!$C$8:$C$374,MATCH(A72,'１回目'!$A$8:$A$374,FALSE)),0)</f>
        <v>2.756869057430801</v>
      </c>
      <c r="E72" s="91">
        <f>_xlfn.IFNA(INDEX('２回目'!$C$8:$C$374,MATCH(A72,'２回目'!$A$8:$A$374,FALSE)),0)</f>
        <v>0</v>
      </c>
      <c r="F72" s="91">
        <f>_xlfn.IFNA(INDEX('３回目'!$C$8:$C$374,MATCH(A72,'３回目'!$A$8:$A$374,FALSE)),0)</f>
        <v>0</v>
      </c>
      <c r="G72" s="91">
        <f>_xlfn.IFNA(INDEX('４回目'!$C$8:$C$374,MATCH(A72,'４回目'!$A$8:$A$374,FALSE)),0)</f>
        <v>0</v>
      </c>
      <c r="H72" s="91">
        <f>_xlfn.IFNA(INDEX('５回目'!$C$8:$C$374,MATCH(A72,'５回目'!$A$8:$A$374,FALSE)),0)</f>
        <v>0</v>
      </c>
      <c r="I72" s="91">
        <f>_xlfn.IFNA(INDEX('６回目'!$C$8:$C$374,MATCH(A72,'６回目'!$A$8:$A$374,FALSE)),0)</f>
        <v>0</v>
      </c>
      <c r="J72" s="91">
        <f>_xlfn.IFNA(INDEX('７回目'!$C$8:$C$374,MATCH(A72,'７回目'!$A$8:$A$374,FALSE)),0)</f>
        <v>0</v>
      </c>
      <c r="K72" s="91">
        <f>_xlfn.IFNA(INDEX('８回目'!$C$8:$C$374,MATCH(A72,'８回目'!$A$8:$A$374,FALSE)),0)</f>
        <v>0</v>
      </c>
      <c r="M72" s="91">
        <f>INDEX(降水量!$T$2:$T$366,MATCH(A72,降水量!$C$2:$C$366,FALSE))</f>
        <v>0</v>
      </c>
      <c r="N72" s="99">
        <f t="shared" si="9"/>
        <v>0.21904400426164672</v>
      </c>
      <c r="O72" s="99">
        <f>INDEX(地温!$G$2:$G$366,MATCH(A72,地温!$C$2:$C$366,FALSE))</f>
        <v>1.655838858057938e-002</v>
      </c>
      <c r="P72" s="99">
        <f>INDEX(地温!$H$2:$H$366,MATCH(A72,地温!$C$2:$C$366,FALSE))</f>
        <v>0.17665320098846685</v>
      </c>
      <c r="Q72" s="99"/>
      <c r="R72" s="99">
        <f t="shared" si="6"/>
        <v>2.3611718521806875</v>
      </c>
      <c r="S72" s="99"/>
      <c r="T72" s="99"/>
      <c r="U72" s="99"/>
      <c r="W72" s="91">
        <f>R72*1000*1000/($K$1*10)+指導機関用調整項目!$C$25</f>
        <v>15.854394445677574</v>
      </c>
    </row>
    <row r="73" spans="1:23">
      <c r="A73" s="92">
        <f t="shared" si="7"/>
        <v>45727</v>
      </c>
      <c r="B73" s="91">
        <f t="shared" si="8"/>
        <v>70</v>
      </c>
      <c r="C73" s="99">
        <f t="shared" si="5"/>
        <v>2.8134297457242541</v>
      </c>
      <c r="D73" s="99">
        <f>_xlfn.IFNA(INDEX('１回目'!$C$8:$C$374,MATCH(A73,'１回目'!$A$8:$A$374,FALSE)),0)</f>
        <v>2.8134297457242541</v>
      </c>
      <c r="E73" s="91">
        <f>_xlfn.IFNA(INDEX('２回目'!$C$8:$C$374,MATCH(A73,'２回目'!$A$8:$A$374,FALSE)),0)</f>
        <v>0</v>
      </c>
      <c r="F73" s="91">
        <f>_xlfn.IFNA(INDEX('３回目'!$C$8:$C$374,MATCH(A73,'３回目'!$A$8:$A$374,FALSE)),0)</f>
        <v>0</v>
      </c>
      <c r="G73" s="91">
        <f>_xlfn.IFNA(INDEX('４回目'!$C$8:$C$374,MATCH(A73,'４回目'!$A$8:$A$374,FALSE)),0)</f>
        <v>0</v>
      </c>
      <c r="H73" s="91">
        <f>_xlfn.IFNA(INDEX('５回目'!$C$8:$C$374,MATCH(A73,'５回目'!$A$8:$A$374,FALSE)),0)</f>
        <v>0</v>
      </c>
      <c r="I73" s="91">
        <f>_xlfn.IFNA(INDEX('６回目'!$C$8:$C$374,MATCH(A73,'６回目'!$A$8:$A$374,FALSE)),0)</f>
        <v>0</v>
      </c>
      <c r="J73" s="91">
        <f>_xlfn.IFNA(INDEX('７回目'!$C$8:$C$374,MATCH(A73,'７回目'!$A$8:$A$374,FALSE)),0)</f>
        <v>0</v>
      </c>
      <c r="K73" s="91">
        <f>_xlfn.IFNA(INDEX('８回目'!$C$8:$C$374,MATCH(A73,'８回目'!$A$8:$A$374,FALSE)),0)</f>
        <v>0</v>
      </c>
      <c r="M73" s="91">
        <f>INDEX(降水量!$T$2:$T$366,MATCH(A73,降水量!$C$2:$C$366,FALSE))</f>
        <v>4.3808800852329341e-002</v>
      </c>
      <c r="N73" s="99">
        <f t="shared" si="9"/>
        <v>0.26285280511397607</v>
      </c>
      <c r="O73" s="99">
        <f>INDEX(地温!$G$2:$G$366,MATCH(A73,地温!$C$2:$C$366,FALSE))</f>
        <v>1.2618962545647686e-002</v>
      </c>
      <c r="P73" s="99">
        <f>INDEX(地温!$H$2:$H$366,MATCH(A73,地温!$C$2:$C$366,FALSE))</f>
        <v>0.18927216353411452</v>
      </c>
      <c r="Q73" s="99"/>
      <c r="R73" s="99">
        <f t="shared" si="6"/>
        <v>2.3613047770761635</v>
      </c>
      <c r="S73" s="99"/>
      <c r="T73" s="99"/>
      <c r="U73" s="99"/>
      <c r="W73" s="91">
        <f>R73*1000*1000/($K$1*10)+指導機関用調整項目!$C$25</f>
        <v>15.854892914035611</v>
      </c>
    </row>
    <row r="74" spans="1:23">
      <c r="A74" s="92">
        <f t="shared" si="7"/>
        <v>45728</v>
      </c>
      <c r="B74" s="91">
        <f t="shared" si="8"/>
        <v>71</v>
      </c>
      <c r="C74" s="99">
        <f t="shared" si="5"/>
        <v>2.8694770785554473</v>
      </c>
      <c r="D74" s="99">
        <f>_xlfn.IFNA(INDEX('１回目'!$C$8:$C$374,MATCH(A74,'１回目'!$A$8:$A$374,FALSE)),0)</f>
        <v>2.8694770785554473</v>
      </c>
      <c r="E74" s="91">
        <f>_xlfn.IFNA(INDEX('２回目'!$C$8:$C$374,MATCH(A74,'２回目'!$A$8:$A$374,FALSE)),0)</f>
        <v>0</v>
      </c>
      <c r="F74" s="91">
        <f>_xlfn.IFNA(INDEX('３回目'!$C$8:$C$374,MATCH(A74,'３回目'!$A$8:$A$374,FALSE)),0)</f>
        <v>0</v>
      </c>
      <c r="G74" s="91">
        <f>_xlfn.IFNA(INDEX('４回目'!$C$8:$C$374,MATCH(A74,'４回目'!$A$8:$A$374,FALSE)),0)</f>
        <v>0</v>
      </c>
      <c r="H74" s="91">
        <f>_xlfn.IFNA(INDEX('５回目'!$C$8:$C$374,MATCH(A74,'５回目'!$A$8:$A$374,FALSE)),0)</f>
        <v>0</v>
      </c>
      <c r="I74" s="91">
        <f>_xlfn.IFNA(INDEX('６回目'!$C$8:$C$374,MATCH(A74,'６回目'!$A$8:$A$374,FALSE)),0)</f>
        <v>0</v>
      </c>
      <c r="J74" s="91">
        <f>_xlfn.IFNA(INDEX('７回目'!$C$8:$C$374,MATCH(A74,'７回目'!$A$8:$A$374,FALSE)),0)</f>
        <v>0</v>
      </c>
      <c r="K74" s="91">
        <f>_xlfn.IFNA(INDEX('８回目'!$C$8:$C$374,MATCH(A74,'８回目'!$A$8:$A$374,FALSE)),0)</f>
        <v>0</v>
      </c>
      <c r="M74" s="91">
        <f>INDEX(降水量!$T$2:$T$366,MATCH(A74,降水量!$C$2:$C$366,FALSE))</f>
        <v>0</v>
      </c>
      <c r="N74" s="99">
        <f t="shared" si="9"/>
        <v>0.26285280511397607</v>
      </c>
      <c r="O74" s="99">
        <f>INDEX(地温!$G$2:$G$366,MATCH(A74,地温!$C$2:$C$366,FALSE))</f>
        <v>1.4891708335031357e-002</v>
      </c>
      <c r="P74" s="99">
        <f>INDEX(地温!$H$2:$H$366,MATCH(A74,地温!$C$2:$C$366,FALSE))</f>
        <v>0.20416387186914589</v>
      </c>
      <c r="Q74" s="99"/>
      <c r="R74" s="99">
        <f t="shared" si="6"/>
        <v>2.4024604015723252</v>
      </c>
      <c r="S74" s="99"/>
      <c r="T74" s="99"/>
      <c r="U74" s="99"/>
      <c r="W74" s="91">
        <f>R74*1000*1000/($K$1*10)+指導機関用調整項目!$C$25</f>
        <v>16.009226505896216</v>
      </c>
    </row>
    <row r="75" spans="1:23">
      <c r="A75" s="92">
        <f t="shared" si="7"/>
        <v>45729</v>
      </c>
      <c r="B75" s="91">
        <f t="shared" si="8"/>
        <v>72</v>
      </c>
      <c r="C75" s="99">
        <f t="shared" si="5"/>
        <v>2.9243238243717706</v>
      </c>
      <c r="D75" s="99">
        <f>_xlfn.IFNA(INDEX('１回目'!$C$8:$C$374,MATCH(A75,'１回目'!$A$8:$A$374,FALSE)),0)</f>
        <v>2.9243238243717706</v>
      </c>
      <c r="E75" s="91">
        <f>_xlfn.IFNA(INDEX('２回目'!$C$8:$C$374,MATCH(A75,'２回目'!$A$8:$A$374,FALSE)),0)</f>
        <v>0</v>
      </c>
      <c r="F75" s="91">
        <f>_xlfn.IFNA(INDEX('３回目'!$C$8:$C$374,MATCH(A75,'３回目'!$A$8:$A$374,FALSE)),0)</f>
        <v>0</v>
      </c>
      <c r="G75" s="91">
        <f>_xlfn.IFNA(INDEX('４回目'!$C$8:$C$374,MATCH(A75,'４回目'!$A$8:$A$374,FALSE)),0)</f>
        <v>0</v>
      </c>
      <c r="H75" s="91">
        <f>_xlfn.IFNA(INDEX('５回目'!$C$8:$C$374,MATCH(A75,'５回目'!$A$8:$A$374,FALSE)),0)</f>
        <v>0</v>
      </c>
      <c r="I75" s="91">
        <f>_xlfn.IFNA(INDEX('６回目'!$C$8:$C$374,MATCH(A75,'６回目'!$A$8:$A$374,FALSE)),0)</f>
        <v>0</v>
      </c>
      <c r="J75" s="91">
        <f>_xlfn.IFNA(INDEX('７回目'!$C$8:$C$374,MATCH(A75,'７回目'!$A$8:$A$374,FALSE)),0)</f>
        <v>0</v>
      </c>
      <c r="K75" s="91">
        <f>_xlfn.IFNA(INDEX('８回目'!$C$8:$C$374,MATCH(A75,'８回目'!$A$8:$A$374,FALSE)),0)</f>
        <v>0</v>
      </c>
      <c r="M75" s="91">
        <f>INDEX(降水量!$T$2:$T$366,MATCH(A75,降水量!$C$2:$C$366,FALSE))</f>
        <v>4.3808800852329341e-002</v>
      </c>
      <c r="N75" s="99">
        <f t="shared" si="9"/>
        <v>0.30666160596630543</v>
      </c>
      <c r="O75" s="99">
        <f>INDEX(地温!$G$2:$G$366,MATCH(A75,地温!$C$2:$C$366,FALSE))</f>
        <v>1.4891708335031345e-002</v>
      </c>
      <c r="P75" s="99">
        <f>INDEX(地温!$H$2:$H$366,MATCH(A75,地温!$C$2:$C$366,FALSE))</f>
        <v>0.21905558020417723</v>
      </c>
      <c r="Q75" s="99"/>
      <c r="R75" s="99">
        <f t="shared" si="6"/>
        <v>2.3986066382012883</v>
      </c>
      <c r="S75" s="99"/>
      <c r="T75" s="99"/>
      <c r="U75" s="99"/>
      <c r="W75" s="91">
        <f>R75*1000*1000/($K$1*10)+指導機関用調整項目!$C$25</f>
        <v>15.99477489325483</v>
      </c>
    </row>
    <row r="76" spans="1:23">
      <c r="A76" s="92">
        <f t="shared" si="7"/>
        <v>45730</v>
      </c>
      <c r="B76" s="91">
        <f t="shared" si="8"/>
        <v>73</v>
      </c>
      <c r="C76" s="99">
        <f t="shared" si="5"/>
        <v>2.9763665975714821</v>
      </c>
      <c r="D76" s="99">
        <f>_xlfn.IFNA(INDEX('１回目'!$C$8:$C$374,MATCH(A76,'１回目'!$A$8:$A$374,FALSE)),0)</f>
        <v>2.9763665975714821</v>
      </c>
      <c r="E76" s="91">
        <f>_xlfn.IFNA(INDEX('２回目'!$C$8:$C$374,MATCH(A76,'２回目'!$A$8:$A$374,FALSE)),0)</f>
        <v>0</v>
      </c>
      <c r="F76" s="91">
        <f>_xlfn.IFNA(INDEX('３回目'!$C$8:$C$374,MATCH(A76,'３回目'!$A$8:$A$374,FALSE)),0)</f>
        <v>0</v>
      </c>
      <c r="G76" s="91">
        <f>_xlfn.IFNA(INDEX('４回目'!$C$8:$C$374,MATCH(A76,'４回目'!$A$8:$A$374,FALSE)),0)</f>
        <v>0</v>
      </c>
      <c r="H76" s="91">
        <f>_xlfn.IFNA(INDEX('５回目'!$C$8:$C$374,MATCH(A76,'５回目'!$A$8:$A$374,FALSE)),0)</f>
        <v>0</v>
      </c>
      <c r="I76" s="91">
        <f>_xlfn.IFNA(INDEX('６回目'!$C$8:$C$374,MATCH(A76,'６回目'!$A$8:$A$374,FALSE)),0)</f>
        <v>0</v>
      </c>
      <c r="J76" s="91">
        <f>_xlfn.IFNA(INDEX('７回目'!$C$8:$C$374,MATCH(A76,'７回目'!$A$8:$A$374,FALSE)),0)</f>
        <v>0</v>
      </c>
      <c r="K76" s="91">
        <f>_xlfn.IFNA(INDEX('８回目'!$C$8:$C$374,MATCH(A76,'８回目'!$A$8:$A$374,FALSE)),0)</f>
        <v>0</v>
      </c>
      <c r="M76" s="91">
        <f>INDEX(降水量!$T$2:$T$366,MATCH(A76,降水量!$C$2:$C$366,FALSE))</f>
        <v>0</v>
      </c>
      <c r="N76" s="99">
        <f t="shared" si="9"/>
        <v>0.30666160596630543</v>
      </c>
      <c r="O76" s="99">
        <f>INDEX(地温!$G$2:$G$366,MATCH(A76,地温!$C$2:$C$366,FALSE))</f>
        <v>9.2856020545515963e-003</v>
      </c>
      <c r="P76" s="99">
        <f>INDEX(地温!$H$2:$H$366,MATCH(A76,地温!$C$2:$C$366,FALSE))</f>
        <v>0.22834118225872882</v>
      </c>
      <c r="Q76" s="99"/>
      <c r="R76" s="99">
        <f t="shared" si="6"/>
        <v>2.441363809346448</v>
      </c>
      <c r="S76" s="99"/>
      <c r="T76" s="99"/>
      <c r="U76" s="99"/>
      <c r="W76" s="91">
        <f>R76*1000*1000/($K$1*10)+指導機関用調整項目!$C$25</f>
        <v>16.155114285049176</v>
      </c>
    </row>
    <row r="77" spans="1:23">
      <c r="A77" s="92">
        <f t="shared" si="7"/>
        <v>45731</v>
      </c>
      <c r="B77" s="91">
        <f t="shared" si="8"/>
        <v>74</v>
      </c>
      <c r="C77" s="99">
        <f t="shared" si="5"/>
        <v>3.9520869495850555</v>
      </c>
      <c r="D77" s="99">
        <f>_xlfn.IFNA(INDEX('１回目'!$C$8:$C$374,MATCH(A77,'１回目'!$A$8:$A$374,FALSE)),0)</f>
        <v>3.0280073251270645</v>
      </c>
      <c r="E77" s="91">
        <f>_xlfn.IFNA(INDEX('２回目'!$C$8:$C$374,MATCH(A77,'２回目'!$A$8:$A$374,FALSE)),0)</f>
        <v>0.92407962445799074</v>
      </c>
      <c r="F77" s="91">
        <f>_xlfn.IFNA(INDEX('３回目'!$C$8:$C$374,MATCH(A77,'３回目'!$A$8:$A$374,FALSE)),0)</f>
        <v>0</v>
      </c>
      <c r="G77" s="91">
        <f>_xlfn.IFNA(INDEX('４回目'!$C$8:$C$374,MATCH(A77,'４回目'!$A$8:$A$374,FALSE)),0)</f>
        <v>0</v>
      </c>
      <c r="H77" s="91">
        <f>_xlfn.IFNA(INDEX('５回目'!$C$8:$C$374,MATCH(A77,'５回目'!$A$8:$A$374,FALSE)),0)</f>
        <v>0</v>
      </c>
      <c r="I77" s="91">
        <f>_xlfn.IFNA(INDEX('６回目'!$C$8:$C$374,MATCH(A77,'６回目'!$A$8:$A$374,FALSE)),0)</f>
        <v>0</v>
      </c>
      <c r="J77" s="91">
        <f>_xlfn.IFNA(INDEX('７回目'!$C$8:$C$374,MATCH(A77,'７回目'!$A$8:$A$374,FALSE)),0)</f>
        <v>0</v>
      </c>
      <c r="K77" s="91">
        <f>_xlfn.IFNA(INDEX('８回目'!$C$8:$C$374,MATCH(A77,'８回目'!$A$8:$A$374,FALSE)),0)</f>
        <v>0</v>
      </c>
      <c r="M77" s="91">
        <f>INDEX(降水量!$T$2:$T$366,MATCH(A77,降水量!$C$2:$C$366,FALSE))</f>
        <v>0</v>
      </c>
      <c r="N77" s="99">
        <f t="shared" si="9"/>
        <v>0.30666160596630543</v>
      </c>
      <c r="O77" s="99">
        <f>INDEX(地温!$G$2:$G$366,MATCH(A77,地温!$C$2:$C$366,FALSE))</f>
        <v>1.17098642298942e-002</v>
      </c>
      <c r="P77" s="99">
        <f>INDEX(地温!$H$2:$H$366,MATCH(A77,地温!$C$2:$C$366,FALSE))</f>
        <v>0.24005104648862302</v>
      </c>
      <c r="Q77" s="99"/>
      <c r="R77" s="99">
        <f t="shared" si="6"/>
        <v>3.4053742971301268</v>
      </c>
      <c r="S77" s="99"/>
      <c r="T77" s="99"/>
      <c r="U77" s="99"/>
      <c r="W77" s="91">
        <f>R77*1000*1000/($K$1*10)+指導機関用調整項目!$C$25</f>
        <v>19.770153614237969</v>
      </c>
    </row>
    <row r="78" spans="1:23">
      <c r="A78" s="92">
        <f t="shared" si="7"/>
        <v>45732</v>
      </c>
      <c r="B78" s="91">
        <f t="shared" si="8"/>
        <v>75</v>
      </c>
      <c r="C78" s="99">
        <f t="shared" si="5"/>
        <v>4.525097901928306</v>
      </c>
      <c r="D78" s="99">
        <f>_xlfn.IFNA(INDEX('１回目'!$C$8:$C$374,MATCH(A78,'１回目'!$A$8:$A$374,FALSE)),0)</f>
        <v>3.0807938470245184</v>
      </c>
      <c r="E78" s="91">
        <f>_xlfn.IFNA(INDEX('２回目'!$C$8:$C$374,MATCH(A78,'２回目'!$A$8:$A$374,FALSE)),0)</f>
        <v>1.4443040549037875</v>
      </c>
      <c r="F78" s="91">
        <f>_xlfn.IFNA(INDEX('３回目'!$C$8:$C$374,MATCH(A78,'３回目'!$A$8:$A$374,FALSE)),0)</f>
        <v>0</v>
      </c>
      <c r="G78" s="91">
        <f>_xlfn.IFNA(INDEX('４回目'!$C$8:$C$374,MATCH(A78,'４回目'!$A$8:$A$374,FALSE)),0)</f>
        <v>0</v>
      </c>
      <c r="H78" s="91">
        <f>_xlfn.IFNA(INDEX('５回目'!$C$8:$C$374,MATCH(A78,'５回目'!$A$8:$A$374,FALSE)),0)</f>
        <v>0</v>
      </c>
      <c r="I78" s="91">
        <f>_xlfn.IFNA(INDEX('６回目'!$C$8:$C$374,MATCH(A78,'６回目'!$A$8:$A$374,FALSE)),0)</f>
        <v>0</v>
      </c>
      <c r="J78" s="91">
        <f>_xlfn.IFNA(INDEX('７回目'!$C$8:$C$374,MATCH(A78,'７回目'!$A$8:$A$374,FALSE)),0)</f>
        <v>0</v>
      </c>
      <c r="K78" s="91">
        <f>_xlfn.IFNA(INDEX('８回目'!$C$8:$C$374,MATCH(A78,'８回目'!$A$8:$A$374,FALSE)),0)</f>
        <v>0</v>
      </c>
      <c r="M78" s="91">
        <f>INDEX(降水量!$T$2:$T$366,MATCH(A78,降水量!$C$2:$C$366,FALSE))</f>
        <v>0</v>
      </c>
      <c r="N78" s="99">
        <f t="shared" si="9"/>
        <v>0.30666160596630543</v>
      </c>
      <c r="O78" s="99">
        <f>INDEX(地温!$G$2:$G$366,MATCH(A78,地温!$C$2:$C$366,FALSE))</f>
        <v>1.9740232685716553e-002</v>
      </c>
      <c r="P78" s="99">
        <f>INDEX(地温!$H$2:$H$366,MATCH(A78,地温!$C$2:$C$366,FALSE))</f>
        <v>0.25979127917433958</v>
      </c>
      <c r="Q78" s="99"/>
      <c r="R78" s="99">
        <f t="shared" si="6"/>
        <v>3.9586450167876608</v>
      </c>
      <c r="S78" s="99"/>
      <c r="T78" s="99"/>
      <c r="U78" s="99"/>
      <c r="W78" s="91">
        <f>R78*1000*1000/($K$1*10)+指導機関用調整項目!$C$25</f>
        <v>21.844918812953726</v>
      </c>
    </row>
    <row r="79" spans="1:23">
      <c r="A79" s="92">
        <f t="shared" si="7"/>
        <v>45733</v>
      </c>
      <c r="B79" s="91">
        <f t="shared" si="8"/>
        <v>76</v>
      </c>
      <c r="C79" s="99">
        <f t="shared" si="5"/>
        <v>4.9397621120171555</v>
      </c>
      <c r="D79" s="99">
        <f>_xlfn.IFNA(INDEX('１回目'!$C$8:$C$374,MATCH(A79,'１回目'!$A$8:$A$374,FALSE)),0)</f>
        <v>3.1333324189508045</v>
      </c>
      <c r="E79" s="91">
        <f>_xlfn.IFNA(INDEX('２回目'!$C$8:$C$374,MATCH(A79,'２回目'!$A$8:$A$374,FALSE)),0)</f>
        <v>1.806429693066351</v>
      </c>
      <c r="F79" s="91">
        <f>_xlfn.IFNA(INDEX('３回目'!$C$8:$C$374,MATCH(A79,'３回目'!$A$8:$A$374,FALSE)),0)</f>
        <v>0</v>
      </c>
      <c r="G79" s="91">
        <f>_xlfn.IFNA(INDEX('４回目'!$C$8:$C$374,MATCH(A79,'４回目'!$A$8:$A$374,FALSE)),0)</f>
        <v>0</v>
      </c>
      <c r="H79" s="91">
        <f>_xlfn.IFNA(INDEX('５回目'!$C$8:$C$374,MATCH(A79,'５回目'!$A$8:$A$374,FALSE)),0)</f>
        <v>0</v>
      </c>
      <c r="I79" s="91">
        <f>_xlfn.IFNA(INDEX('６回目'!$C$8:$C$374,MATCH(A79,'６回目'!$A$8:$A$374,FALSE)),0)</f>
        <v>0</v>
      </c>
      <c r="J79" s="91">
        <f>_xlfn.IFNA(INDEX('７回目'!$C$8:$C$374,MATCH(A79,'７回目'!$A$8:$A$374,FALSE)),0)</f>
        <v>0</v>
      </c>
      <c r="K79" s="91">
        <f>_xlfn.IFNA(INDEX('８回目'!$C$8:$C$374,MATCH(A79,'８回目'!$A$8:$A$374,FALSE)),0)</f>
        <v>0</v>
      </c>
      <c r="M79" s="91">
        <f>INDEX(降水量!$T$2:$T$366,MATCH(A79,降水量!$C$2:$C$366,FALSE))</f>
        <v>0</v>
      </c>
      <c r="N79" s="99">
        <f t="shared" si="9"/>
        <v>0.30666160596630543</v>
      </c>
      <c r="O79" s="99">
        <f>INDEX(地温!$G$2:$G$366,MATCH(A79,地温!$C$2:$C$366,FALSE))</f>
        <v>2.3073593176812613e-002</v>
      </c>
      <c r="P79" s="99">
        <f>INDEX(地温!$H$2:$H$366,MATCH(A79,地温!$C$2:$C$366,FALSE))</f>
        <v>0.28286487235115221</v>
      </c>
      <c r="Q79" s="99"/>
      <c r="R79" s="99">
        <f t="shared" si="6"/>
        <v>4.3502356336996977</v>
      </c>
      <c r="S79" s="99"/>
      <c r="T79" s="99"/>
      <c r="U79" s="99"/>
      <c r="W79" s="91">
        <f>R79*1000*1000/($K$1*10)+指導機関用調整項目!$C$25</f>
        <v>23.313383626373859</v>
      </c>
    </row>
    <row r="80" spans="1:23">
      <c r="A80" s="92">
        <f t="shared" si="7"/>
        <v>45734</v>
      </c>
      <c r="B80" s="91">
        <f t="shared" si="8"/>
        <v>77</v>
      </c>
      <c r="C80" s="99">
        <f t="shared" si="5"/>
        <v>5.2759317317528982</v>
      </c>
      <c r="D80" s="99">
        <f>_xlfn.IFNA(INDEX('１回目'!$C$8:$C$374,MATCH(A80,'１回目'!$A$8:$A$374,FALSE)),0)</f>
        <v>3.1832738621732375</v>
      </c>
      <c r="E80" s="91">
        <f>_xlfn.IFNA(INDEX('２回目'!$C$8:$C$374,MATCH(A80,'２回目'!$A$8:$A$374,FALSE)),0)</f>
        <v>2.0926578695796607</v>
      </c>
      <c r="F80" s="91">
        <f>_xlfn.IFNA(INDEX('３回目'!$C$8:$C$374,MATCH(A80,'３回目'!$A$8:$A$374,FALSE)),0)</f>
        <v>0</v>
      </c>
      <c r="G80" s="91">
        <f>_xlfn.IFNA(INDEX('４回目'!$C$8:$C$374,MATCH(A80,'４回目'!$A$8:$A$374,FALSE)),0)</f>
        <v>0</v>
      </c>
      <c r="H80" s="91">
        <f>_xlfn.IFNA(INDEX('５回目'!$C$8:$C$374,MATCH(A80,'５回目'!$A$8:$A$374,FALSE)),0)</f>
        <v>0</v>
      </c>
      <c r="I80" s="91">
        <f>_xlfn.IFNA(INDEX('６回目'!$C$8:$C$374,MATCH(A80,'６回目'!$A$8:$A$374,FALSE)),0)</f>
        <v>0</v>
      </c>
      <c r="J80" s="91">
        <f>_xlfn.IFNA(INDEX('７回目'!$C$8:$C$374,MATCH(A80,'７回目'!$A$8:$A$374,FALSE)),0)</f>
        <v>0</v>
      </c>
      <c r="K80" s="91">
        <f>_xlfn.IFNA(INDEX('８回目'!$C$8:$C$374,MATCH(A80,'８回目'!$A$8:$A$374,FALSE)),0)</f>
        <v>0</v>
      </c>
      <c r="M80" s="91">
        <f>INDEX(降水量!$T$2:$T$366,MATCH(A80,降水量!$C$2:$C$366,FALSE))</f>
        <v>4.3808800852329341e-002</v>
      </c>
      <c r="N80" s="99">
        <f t="shared" si="9"/>
        <v>0.35047040681863478</v>
      </c>
      <c r="O80" s="99">
        <f>INDEX(地温!$G$2:$G$366,MATCH(A80,地温!$C$2:$C$366,FALSE))</f>
        <v>1.7770519668250676e-002</v>
      </c>
      <c r="P80" s="99">
        <f>INDEX(地温!$H$2:$H$366,MATCH(A80,地温!$C$2:$C$366,FALSE))</f>
        <v>0.30063539201940287</v>
      </c>
      <c r="Q80" s="99"/>
      <c r="R80" s="99">
        <f t="shared" si="6"/>
        <v>4.6248259329148613</v>
      </c>
      <c r="S80" s="99"/>
      <c r="T80" s="99"/>
      <c r="U80" s="99"/>
      <c r="W80" s="91">
        <f>R80*1000*1000/($K$1*10)+指導機関用調整項目!$C$25</f>
        <v>24.343097248430727</v>
      </c>
    </row>
    <row r="81" spans="1:23">
      <c r="A81" s="92">
        <f t="shared" si="7"/>
        <v>45735</v>
      </c>
      <c r="B81" s="91">
        <f t="shared" si="8"/>
        <v>78</v>
      </c>
      <c r="C81" s="99">
        <f t="shared" si="5"/>
        <v>5.5779713164871598</v>
      </c>
      <c r="D81" s="99">
        <f>_xlfn.IFNA(INDEX('１回目'!$C$8:$C$374,MATCH(A81,'１回目'!$A$8:$A$374,FALSE)),0)</f>
        <v>3.2321616753229039</v>
      </c>
      <c r="E81" s="91">
        <f>_xlfn.IFNA(INDEX('２回目'!$C$8:$C$374,MATCH(A81,'２回目'!$A$8:$A$374,FALSE)),0)</f>
        <v>2.3458096411642559</v>
      </c>
      <c r="F81" s="91">
        <f>_xlfn.IFNA(INDEX('３回目'!$C$8:$C$374,MATCH(A81,'３回目'!$A$8:$A$374,FALSE)),0)</f>
        <v>0</v>
      </c>
      <c r="G81" s="91">
        <f>_xlfn.IFNA(INDEX('４回目'!$C$8:$C$374,MATCH(A81,'４回目'!$A$8:$A$374,FALSE)),0)</f>
        <v>0</v>
      </c>
      <c r="H81" s="91">
        <f>_xlfn.IFNA(INDEX('５回目'!$C$8:$C$374,MATCH(A81,'５回目'!$A$8:$A$374,FALSE)),0)</f>
        <v>0</v>
      </c>
      <c r="I81" s="91">
        <f>_xlfn.IFNA(INDEX('６回目'!$C$8:$C$374,MATCH(A81,'６回目'!$A$8:$A$374,FALSE)),0)</f>
        <v>0</v>
      </c>
      <c r="J81" s="91">
        <f>_xlfn.IFNA(INDEX('７回目'!$C$8:$C$374,MATCH(A81,'７回目'!$A$8:$A$374,FALSE)),0)</f>
        <v>0</v>
      </c>
      <c r="K81" s="91">
        <f>_xlfn.IFNA(INDEX('８回目'!$C$8:$C$374,MATCH(A81,'８回目'!$A$8:$A$374,FALSE)),0)</f>
        <v>0</v>
      </c>
      <c r="M81" s="91">
        <f>INDEX(降水量!$T$2:$T$366,MATCH(A81,降水量!$C$2:$C$366,FALSE))</f>
        <v>0</v>
      </c>
      <c r="N81" s="99">
        <f t="shared" si="9"/>
        <v>0.35047040681863478</v>
      </c>
      <c r="O81" s="99">
        <f>INDEX(地温!$G$2:$G$366,MATCH(A81,地温!$C$2:$C$366,FALSE))</f>
        <v>1.7922036054209597e-002</v>
      </c>
      <c r="P81" s="99">
        <f>INDEX(地温!$H$2:$H$366,MATCH(A81,地温!$C$2:$C$366,FALSE))</f>
        <v>0.31855742807361248</v>
      </c>
      <c r="Q81" s="99"/>
      <c r="R81" s="99">
        <f t="shared" si="6"/>
        <v>4.9089434815949131</v>
      </c>
      <c r="S81" s="99"/>
      <c r="T81" s="99"/>
      <c r="U81" s="99"/>
      <c r="W81" s="91">
        <f>R81*1000*1000/($K$1*10)+指導機関用調整項目!$C$25</f>
        <v>25.40853805598092</v>
      </c>
    </row>
    <row r="82" spans="1:23">
      <c r="A82" s="92">
        <f t="shared" si="7"/>
        <v>45736</v>
      </c>
      <c r="B82" s="91">
        <f t="shared" si="8"/>
        <v>79</v>
      </c>
      <c r="C82" s="99">
        <f t="shared" si="5"/>
        <v>5.8494010857077434</v>
      </c>
      <c r="D82" s="99">
        <f>_xlfn.IFNA(INDEX('１回目'!$C$8:$C$374,MATCH(A82,'１回目'!$A$8:$A$374,FALSE)),0)</f>
        <v>3.2782167213627287</v>
      </c>
      <c r="E82" s="91">
        <f>_xlfn.IFNA(INDEX('２回目'!$C$8:$C$374,MATCH(A82,'２回目'!$A$8:$A$374,FALSE)),0)</f>
        <v>2.5711843643450152</v>
      </c>
      <c r="F82" s="91">
        <f>_xlfn.IFNA(INDEX('３回目'!$C$8:$C$374,MATCH(A82,'３回目'!$A$8:$A$374,FALSE)),0)</f>
        <v>0</v>
      </c>
      <c r="G82" s="91">
        <f>_xlfn.IFNA(INDEX('４回目'!$C$8:$C$374,MATCH(A82,'４回目'!$A$8:$A$374,FALSE)),0)</f>
        <v>0</v>
      </c>
      <c r="H82" s="91">
        <f>_xlfn.IFNA(INDEX('５回目'!$C$8:$C$374,MATCH(A82,'５回目'!$A$8:$A$374,FALSE)),0)</f>
        <v>0</v>
      </c>
      <c r="I82" s="91">
        <f>_xlfn.IFNA(INDEX('６回目'!$C$8:$C$374,MATCH(A82,'６回目'!$A$8:$A$374,FALSE)),0)</f>
        <v>0</v>
      </c>
      <c r="J82" s="91">
        <f>_xlfn.IFNA(INDEX('７回目'!$C$8:$C$374,MATCH(A82,'７回目'!$A$8:$A$374,FALSE)),0)</f>
        <v>0</v>
      </c>
      <c r="K82" s="91">
        <f>_xlfn.IFNA(INDEX('８回目'!$C$8:$C$374,MATCH(A82,'８回目'!$A$8:$A$374,FALSE)),0)</f>
        <v>0</v>
      </c>
      <c r="M82" s="91">
        <f>INDEX(降水量!$T$2:$T$366,MATCH(A82,降水量!$C$2:$C$366,FALSE))</f>
        <v>0</v>
      </c>
      <c r="N82" s="99">
        <f t="shared" si="9"/>
        <v>0.35047040681863478</v>
      </c>
      <c r="O82" s="99">
        <f>INDEX(地温!$G$2:$G$366,MATCH(A82,地温!$C$2:$C$366,FALSE))</f>
        <v>1.1103798686058552e-002</v>
      </c>
      <c r="P82" s="99">
        <f>INDEX(地温!$H$2:$H$366,MATCH(A82,地温!$C$2:$C$366,FALSE))</f>
        <v>0.32966122675967102</v>
      </c>
      <c r="Q82" s="99"/>
      <c r="R82" s="99">
        <f t="shared" si="6"/>
        <v>5.1692694521294378</v>
      </c>
      <c r="S82" s="99"/>
      <c r="T82" s="99"/>
      <c r="U82" s="99"/>
      <c r="W82" s="91">
        <f>R82*1000*1000/($K$1*10)+指導機関用調整項目!$C$25</f>
        <v>26.384760445485384</v>
      </c>
    </row>
    <row r="83" spans="1:23">
      <c r="A83" s="92">
        <f t="shared" si="7"/>
        <v>45737</v>
      </c>
      <c r="B83" s="91">
        <f t="shared" si="8"/>
        <v>80</v>
      </c>
      <c r="C83" s="99">
        <f t="shared" si="5"/>
        <v>6.1160444458221317</v>
      </c>
      <c r="D83" s="99">
        <f>_xlfn.IFNA(INDEX('１回目'!$C$8:$C$374,MATCH(A83,'１回目'!$A$8:$A$374,FALSE)),0)</f>
        <v>3.3251694954899</v>
      </c>
      <c r="E83" s="91">
        <f>_xlfn.IFNA(INDEX('２回目'!$C$8:$C$374,MATCH(A83,'２回目'!$A$8:$A$374,FALSE)),0)</f>
        <v>2.7908749503322312</v>
      </c>
      <c r="F83" s="91">
        <f>_xlfn.IFNA(INDEX('３回目'!$C$8:$C$374,MATCH(A83,'３回目'!$A$8:$A$374,FALSE)),0)</f>
        <v>0</v>
      </c>
      <c r="G83" s="91">
        <f>_xlfn.IFNA(INDEX('４回目'!$C$8:$C$374,MATCH(A83,'４回目'!$A$8:$A$374,FALSE)),0)</f>
        <v>0</v>
      </c>
      <c r="H83" s="91">
        <f>_xlfn.IFNA(INDEX('５回目'!$C$8:$C$374,MATCH(A83,'５回目'!$A$8:$A$374,FALSE)),0)</f>
        <v>0</v>
      </c>
      <c r="I83" s="91">
        <f>_xlfn.IFNA(INDEX('６回目'!$C$8:$C$374,MATCH(A83,'６回目'!$A$8:$A$374,FALSE)),0)</f>
        <v>0</v>
      </c>
      <c r="J83" s="91">
        <f>_xlfn.IFNA(INDEX('７回目'!$C$8:$C$374,MATCH(A83,'７回目'!$A$8:$A$374,FALSE)),0)</f>
        <v>0</v>
      </c>
      <c r="K83" s="91">
        <f>_xlfn.IFNA(INDEX('８回目'!$C$8:$C$374,MATCH(A83,'８回目'!$A$8:$A$374,FALSE)),0)</f>
        <v>0</v>
      </c>
      <c r="M83" s="91">
        <f>INDEX(降水量!$T$2:$T$366,MATCH(A83,降水量!$C$2:$C$366,FALSE))</f>
        <v>6.7001695421209581e-002</v>
      </c>
      <c r="N83" s="99">
        <f t="shared" si="9"/>
        <v>0.41747210223984438</v>
      </c>
      <c r="O83" s="99">
        <f>INDEX(地温!$G$2:$G$366,MATCH(A83,地温!$C$2:$C$366,FALSE))</f>
        <v>1.8528101598045257e-002</v>
      </c>
      <c r="P83" s="99">
        <f>INDEX(地温!$H$2:$H$366,MATCH(A83,地温!$C$2:$C$366,FALSE))</f>
        <v>0.34818932835771627</v>
      </c>
      <c r="Q83" s="99"/>
      <c r="R83" s="99">
        <f t="shared" si="6"/>
        <v>5.3503830152245708</v>
      </c>
      <c r="S83" s="99"/>
      <c r="T83" s="99"/>
      <c r="U83" s="99"/>
      <c r="W83" s="91">
        <f>R83*1000*1000/($K$1*10)+指導機関用調整項目!$C$25</f>
        <v>27.063936307092138</v>
      </c>
    </row>
    <row r="84" spans="1:23">
      <c r="A84" s="92">
        <f t="shared" si="7"/>
        <v>45738</v>
      </c>
      <c r="B84" s="91">
        <f t="shared" si="8"/>
        <v>81</v>
      </c>
      <c r="C84" s="99">
        <f t="shared" si="5"/>
        <v>6.3555094337273239</v>
      </c>
      <c r="D84" s="99">
        <f>_xlfn.IFNA(INDEX('１回目'!$C$8:$C$374,MATCH(A84,'１回目'!$A$8:$A$374,FALSE)),0)</f>
        <v>3.3684185793654802</v>
      </c>
      <c r="E84" s="91">
        <f>_xlfn.IFNA(INDEX('２回目'!$C$8:$C$374,MATCH(A84,'２回目'!$A$8:$A$374,FALSE)),0)</f>
        <v>2.9870908543618442</v>
      </c>
      <c r="F84" s="91">
        <f>_xlfn.IFNA(INDEX('３回目'!$C$8:$C$374,MATCH(A84,'３回目'!$A$8:$A$374,FALSE)),0)</f>
        <v>0</v>
      </c>
      <c r="G84" s="91">
        <f>_xlfn.IFNA(INDEX('４回目'!$C$8:$C$374,MATCH(A84,'４回目'!$A$8:$A$374,FALSE)),0)</f>
        <v>0</v>
      </c>
      <c r="H84" s="91">
        <f>_xlfn.IFNA(INDEX('５回目'!$C$8:$C$374,MATCH(A84,'５回目'!$A$8:$A$374,FALSE)),0)</f>
        <v>0</v>
      </c>
      <c r="I84" s="91">
        <f>_xlfn.IFNA(INDEX('６回目'!$C$8:$C$374,MATCH(A84,'６回目'!$A$8:$A$374,FALSE)),0)</f>
        <v>0</v>
      </c>
      <c r="J84" s="91">
        <f>_xlfn.IFNA(INDEX('７回目'!$C$8:$C$374,MATCH(A84,'７回目'!$A$8:$A$374,FALSE)),0)</f>
        <v>0</v>
      </c>
      <c r="K84" s="91">
        <f>_xlfn.IFNA(INDEX('８回目'!$C$8:$C$374,MATCH(A84,'８回目'!$A$8:$A$374,FALSE)),0)</f>
        <v>0</v>
      </c>
      <c r="M84" s="91">
        <f>INDEX(降水量!$T$2:$T$366,MATCH(A84,降水量!$C$2:$C$366,FALSE))</f>
        <v>0</v>
      </c>
      <c r="N84" s="99">
        <f t="shared" si="9"/>
        <v>0.41747210223984438</v>
      </c>
      <c r="O84" s="99">
        <f>INDEX(地温!$G$2:$G$366,MATCH(A84,地温!$C$2:$C$366,FALSE))</f>
        <v>7.7704381949624899e-003</v>
      </c>
      <c r="P84" s="99">
        <f>INDEX(地温!$H$2:$H$366,MATCH(A84,地温!$C$2:$C$366,FALSE))</f>
        <v>0.35595976655267875</v>
      </c>
      <c r="Q84" s="99"/>
      <c r="R84" s="99">
        <f t="shared" si="6"/>
        <v>5.5820775649348011</v>
      </c>
      <c r="S84" s="99"/>
      <c r="T84" s="99"/>
      <c r="U84" s="99"/>
      <c r="W84" s="91">
        <f>R84*1000*1000/($K$1*10)+指導機関用調整項目!$C$25</f>
        <v>27.932790868505499</v>
      </c>
    </row>
    <row r="85" spans="1:23">
      <c r="A85" s="92">
        <f t="shared" si="7"/>
        <v>45739</v>
      </c>
      <c r="B85" s="91">
        <f t="shared" si="8"/>
        <v>82</v>
      </c>
      <c r="C85" s="99">
        <f t="shared" si="5"/>
        <v>6.5815097405942691</v>
      </c>
      <c r="D85" s="99">
        <f>_xlfn.IFNA(INDEX('１回目'!$C$8:$C$374,MATCH(A85,'１回目'!$A$8:$A$374,FALSE)),0)</f>
        <v>3.41024419100922</v>
      </c>
      <c r="E85" s="91">
        <f>_xlfn.IFNA(INDEX('２回目'!$C$8:$C$374,MATCH(A85,'２回目'!$A$8:$A$374,FALSE)),0)</f>
        <v>3.1712655495850486</v>
      </c>
      <c r="F85" s="91">
        <f>_xlfn.IFNA(INDEX('３回目'!$C$8:$C$374,MATCH(A85,'３回目'!$A$8:$A$374,FALSE)),0)</f>
        <v>0</v>
      </c>
      <c r="G85" s="91">
        <f>_xlfn.IFNA(INDEX('４回目'!$C$8:$C$374,MATCH(A85,'４回目'!$A$8:$A$374,FALSE)),0)</f>
        <v>0</v>
      </c>
      <c r="H85" s="91">
        <f>_xlfn.IFNA(INDEX('５回目'!$C$8:$C$374,MATCH(A85,'５回目'!$A$8:$A$374,FALSE)),0)</f>
        <v>0</v>
      </c>
      <c r="I85" s="91">
        <f>_xlfn.IFNA(INDEX('６回目'!$C$8:$C$374,MATCH(A85,'６回目'!$A$8:$A$374,FALSE)),0)</f>
        <v>0</v>
      </c>
      <c r="J85" s="91">
        <f>_xlfn.IFNA(INDEX('７回目'!$C$8:$C$374,MATCH(A85,'７回目'!$A$8:$A$374,FALSE)),0)</f>
        <v>0</v>
      </c>
      <c r="K85" s="91">
        <f>_xlfn.IFNA(INDEX('８回目'!$C$8:$C$374,MATCH(A85,'８回目'!$A$8:$A$374,FALSE)),0)</f>
        <v>0</v>
      </c>
      <c r="M85" s="91">
        <f>INDEX(降水量!$T$2:$T$366,MATCH(A85,降水量!$C$2:$C$366,FALSE))</f>
        <v>4.3808800852329341e-002</v>
      </c>
      <c r="N85" s="99">
        <f t="shared" si="9"/>
        <v>0.46128090309217373</v>
      </c>
      <c r="O85" s="99">
        <f>INDEX(地温!$G$2:$G$366,MATCH(A85,地温!$C$2:$C$366,FALSE))</f>
        <v>5.6492087915377097e-003</v>
      </c>
      <c r="P85" s="99">
        <f>INDEX(地温!$H$2:$H$366,MATCH(A85,地温!$C$2:$C$366,FALSE))</f>
        <v>0.36160897534421643</v>
      </c>
      <c r="Q85" s="99"/>
      <c r="R85" s="99">
        <f t="shared" si="6"/>
        <v>5.7586198621578788</v>
      </c>
      <c r="S85" s="99"/>
      <c r="T85" s="99"/>
      <c r="U85" s="99"/>
      <c r="W85" s="91">
        <f>R85*1000*1000/($K$1*10)+指導機関用調整項目!$C$25</f>
        <v>28.594824483092037</v>
      </c>
    </row>
    <row r="86" spans="1:23">
      <c r="A86" s="92">
        <f t="shared" si="7"/>
        <v>45740</v>
      </c>
      <c r="B86" s="91">
        <f t="shared" si="8"/>
        <v>83</v>
      </c>
      <c r="C86" s="99">
        <f t="shared" si="5"/>
        <v>6.8117092778813753</v>
      </c>
      <c r="D86" s="99">
        <f>_xlfn.IFNA(INDEX('１回目'!$C$8:$C$374,MATCH(A86,'１回目'!$A$8:$A$374,FALSE)),0)</f>
        <v>3.4540902767616131</v>
      </c>
      <c r="E86" s="91">
        <f>_xlfn.IFNA(INDEX('２回目'!$C$8:$C$374,MATCH(A86,'２回目'!$A$8:$A$374,FALSE)),0)</f>
        <v>3.3576190011197617</v>
      </c>
      <c r="F86" s="91">
        <f>_xlfn.IFNA(INDEX('３回目'!$C$8:$C$374,MATCH(A86,'３回目'!$A$8:$A$374,FALSE)),0)</f>
        <v>0</v>
      </c>
      <c r="G86" s="91">
        <f>_xlfn.IFNA(INDEX('４回目'!$C$8:$C$374,MATCH(A86,'４回目'!$A$8:$A$374,FALSE)),0)</f>
        <v>0</v>
      </c>
      <c r="H86" s="91">
        <f>_xlfn.IFNA(INDEX('５回目'!$C$8:$C$374,MATCH(A86,'５回目'!$A$8:$A$374,FALSE)),0)</f>
        <v>0</v>
      </c>
      <c r="I86" s="91">
        <f>_xlfn.IFNA(INDEX('６回目'!$C$8:$C$374,MATCH(A86,'６回目'!$A$8:$A$374,FALSE)),0)</f>
        <v>0</v>
      </c>
      <c r="J86" s="91">
        <f>_xlfn.IFNA(INDEX('７回目'!$C$8:$C$374,MATCH(A86,'７回目'!$A$8:$A$374,FALSE)),0)</f>
        <v>0</v>
      </c>
      <c r="K86" s="91">
        <f>_xlfn.IFNA(INDEX('８回目'!$C$8:$C$374,MATCH(A86,'８回目'!$A$8:$A$374,FALSE)),0)</f>
        <v>0</v>
      </c>
      <c r="M86" s="91">
        <f>INDEX(降水量!$T$2:$T$366,MATCH(A86,降水量!$C$2:$C$366,FALSE))</f>
        <v>0</v>
      </c>
      <c r="N86" s="99">
        <f t="shared" si="9"/>
        <v>0.46128090309217373</v>
      </c>
      <c r="O86" s="99">
        <f>INDEX(地温!$G$2:$G$366,MATCH(A86,地温!$C$2:$C$366,FALSE))</f>
        <v>1.7770519668250676e-002</v>
      </c>
      <c r="P86" s="99">
        <f>INDEX(地温!$H$2:$H$366,MATCH(A86,地温!$C$2:$C$366,FALSE))</f>
        <v>0.37937949501246709</v>
      </c>
      <c r="Q86" s="99"/>
      <c r="R86" s="99">
        <f t="shared" si="6"/>
        <v>5.9710488797767347</v>
      </c>
      <c r="S86" s="99"/>
      <c r="T86" s="99"/>
      <c r="U86" s="99"/>
      <c r="W86" s="91">
        <f>R86*1000*1000/($K$1*10)+指導機関用調整項目!$C$25</f>
        <v>29.391433299162749</v>
      </c>
    </row>
    <row r="87" spans="1:23">
      <c r="A87" s="92">
        <f t="shared" si="7"/>
        <v>45741</v>
      </c>
      <c r="B87" s="91">
        <f t="shared" si="8"/>
        <v>84</v>
      </c>
      <c r="C87" s="99">
        <f t="shared" si="5"/>
        <v>7.0275261817823571</v>
      </c>
      <c r="D87" s="99">
        <f>_xlfn.IFNA(INDEX('１回目'!$C$8:$C$374,MATCH(A87,'１回目'!$A$8:$A$374,FALSE)),0)</f>
        <v>3.4961919196786675</v>
      </c>
      <c r="E87" s="91">
        <f>_xlfn.IFNA(INDEX('２回目'!$C$8:$C$374,MATCH(A87,'２回目'!$A$8:$A$374,FALSE)),0)</f>
        <v>3.5313342621036896</v>
      </c>
      <c r="F87" s="91">
        <f>_xlfn.IFNA(INDEX('３回目'!$C$8:$C$374,MATCH(A87,'３回目'!$A$8:$A$374,FALSE)),0)</f>
        <v>0</v>
      </c>
      <c r="G87" s="91">
        <f>_xlfn.IFNA(INDEX('４回目'!$C$8:$C$374,MATCH(A87,'４回目'!$A$8:$A$374,FALSE)),0)</f>
        <v>0</v>
      </c>
      <c r="H87" s="91">
        <f>_xlfn.IFNA(INDEX('５回目'!$C$8:$C$374,MATCH(A87,'５回目'!$A$8:$A$374,FALSE)),0)</f>
        <v>0</v>
      </c>
      <c r="I87" s="91">
        <f>_xlfn.IFNA(INDEX('６回目'!$C$8:$C$374,MATCH(A87,'６回目'!$A$8:$A$374,FALSE)),0)</f>
        <v>0</v>
      </c>
      <c r="J87" s="91">
        <f>_xlfn.IFNA(INDEX('７回目'!$C$8:$C$374,MATCH(A87,'７回目'!$A$8:$A$374,FALSE)),0)</f>
        <v>0</v>
      </c>
      <c r="K87" s="91">
        <f>_xlfn.IFNA(INDEX('８回目'!$C$8:$C$374,MATCH(A87,'８回目'!$A$8:$A$374,FALSE)),0)</f>
        <v>0</v>
      </c>
      <c r="M87" s="91">
        <f>INDEX(降水量!$T$2:$T$366,MATCH(A87,降水量!$C$2:$C$366,FALSE))</f>
        <v>0</v>
      </c>
      <c r="N87" s="99">
        <f t="shared" si="9"/>
        <v>0.46128090309217373</v>
      </c>
      <c r="O87" s="99">
        <f>INDEX(地温!$G$2:$G$366,MATCH(A87,地温!$C$2:$C$366,FALSE))</f>
        <v>1.4437159177154629e-002</v>
      </c>
      <c r="P87" s="99">
        <f>INDEX(地温!$H$2:$H$366,MATCH(A87,地温!$C$2:$C$366,FALSE))</f>
        <v>0.39381665418962175</v>
      </c>
      <c r="Q87" s="99"/>
      <c r="R87" s="99">
        <f t="shared" si="6"/>
        <v>6.1724286245005615</v>
      </c>
      <c r="S87" s="99"/>
      <c r="T87" s="99"/>
      <c r="U87" s="99"/>
      <c r="W87" s="91">
        <f>R87*1000*1000/($K$1*10)+指導機関用調整項目!$C$25</f>
        <v>30.1466073418771</v>
      </c>
    </row>
    <row r="88" spans="1:23">
      <c r="A88" s="92">
        <f t="shared" si="7"/>
        <v>45742</v>
      </c>
      <c r="B88" s="91">
        <f t="shared" si="8"/>
        <v>85</v>
      </c>
      <c r="C88" s="99">
        <f t="shared" si="5"/>
        <v>7.2482348698941665</v>
      </c>
      <c r="D88" s="99">
        <f>_xlfn.IFNA(INDEX('１回目'!$C$8:$C$374,MATCH(A88,'１回目'!$A$8:$A$374,FALSE)),0)</f>
        <v>3.5405339680023236</v>
      </c>
      <c r="E88" s="91">
        <f>_xlfn.IFNA(INDEX('２回目'!$C$8:$C$374,MATCH(A88,'２回目'!$A$8:$A$374,FALSE)),0)</f>
        <v>3.707700901891843</v>
      </c>
      <c r="F88" s="91">
        <f>_xlfn.IFNA(INDEX('３回目'!$C$8:$C$374,MATCH(A88,'３回目'!$A$8:$A$374,FALSE)),0)</f>
        <v>0</v>
      </c>
      <c r="G88" s="91">
        <f>_xlfn.IFNA(INDEX('４回目'!$C$8:$C$374,MATCH(A88,'４回目'!$A$8:$A$374,FALSE)),0)</f>
        <v>0</v>
      </c>
      <c r="H88" s="91">
        <f>_xlfn.IFNA(INDEX('５回目'!$C$8:$C$374,MATCH(A88,'５回目'!$A$8:$A$374,FALSE)),0)</f>
        <v>0</v>
      </c>
      <c r="I88" s="91">
        <f>_xlfn.IFNA(INDEX('６回目'!$C$8:$C$374,MATCH(A88,'６回目'!$A$8:$A$374,FALSE)),0)</f>
        <v>0</v>
      </c>
      <c r="J88" s="91">
        <f>_xlfn.IFNA(INDEX('７回目'!$C$8:$C$374,MATCH(A88,'７回目'!$A$8:$A$374,FALSE)),0)</f>
        <v>0</v>
      </c>
      <c r="K88" s="91">
        <f>_xlfn.IFNA(INDEX('８回目'!$C$8:$C$374,MATCH(A88,'８回目'!$A$8:$A$374,FALSE)),0)</f>
        <v>0</v>
      </c>
      <c r="M88" s="91">
        <f>INDEX(降水量!$T$2:$T$366,MATCH(A88,降水量!$C$2:$C$366,FALSE))</f>
        <v>6.7001695421209581e-002</v>
      </c>
      <c r="N88" s="99">
        <f t="shared" si="9"/>
        <v>0.52828259851338333</v>
      </c>
      <c r="O88" s="99">
        <f>INDEX(地温!$G$2:$G$366,MATCH(A88,地温!$C$2:$C$366,FALSE))</f>
        <v>2.8225150299415636e-002</v>
      </c>
      <c r="P88" s="99">
        <f>INDEX(地温!$H$2:$H$366,MATCH(A88,地温!$C$2:$C$366,FALSE))</f>
        <v>0.42204180448903739</v>
      </c>
      <c r="Q88" s="99"/>
      <c r="R88" s="99">
        <f t="shared" si="6"/>
        <v>6.2979104668917456</v>
      </c>
      <c r="S88" s="99"/>
      <c r="T88" s="99"/>
      <c r="U88" s="99"/>
      <c r="W88" s="91">
        <f>R88*1000*1000/($K$1*10)+指導機関用調整項目!$C$25</f>
        <v>30.617164250844038</v>
      </c>
    </row>
    <row r="89" spans="1:23">
      <c r="A89" s="92">
        <f t="shared" si="7"/>
        <v>45743</v>
      </c>
      <c r="B89" s="91">
        <f t="shared" si="8"/>
        <v>86</v>
      </c>
      <c r="C89" s="99">
        <f t="shared" si="5"/>
        <v>7.4604950739272677</v>
      </c>
      <c r="D89" s="99">
        <f>_xlfn.IFNA(INDEX('１回目'!$C$8:$C$374,MATCH(A89,'１回目'!$A$8:$A$374,FALSE)),0)</f>
        <v>3.5843276511455344</v>
      </c>
      <c r="E89" s="91">
        <f>_xlfn.IFNA(INDEX('２回目'!$C$8:$C$374,MATCH(A89,'２回目'!$A$8:$A$374,FALSE)),0)</f>
        <v>3.8761674227817329</v>
      </c>
      <c r="F89" s="91">
        <f>_xlfn.IFNA(INDEX('３回目'!$C$8:$C$374,MATCH(A89,'３回目'!$A$8:$A$374,FALSE)),0)</f>
        <v>0</v>
      </c>
      <c r="G89" s="91">
        <f>_xlfn.IFNA(INDEX('４回目'!$C$8:$C$374,MATCH(A89,'４回目'!$A$8:$A$374,FALSE)),0)</f>
        <v>0</v>
      </c>
      <c r="H89" s="91">
        <f>_xlfn.IFNA(INDEX('５回目'!$C$8:$C$374,MATCH(A89,'５回目'!$A$8:$A$374,FALSE)),0)</f>
        <v>0</v>
      </c>
      <c r="I89" s="91">
        <f>_xlfn.IFNA(INDEX('６回目'!$C$8:$C$374,MATCH(A89,'６回目'!$A$8:$A$374,FALSE)),0)</f>
        <v>0</v>
      </c>
      <c r="J89" s="91">
        <f>_xlfn.IFNA(INDEX('７回目'!$C$8:$C$374,MATCH(A89,'７回目'!$A$8:$A$374,FALSE)),0)</f>
        <v>0</v>
      </c>
      <c r="K89" s="91">
        <f>_xlfn.IFNA(INDEX('８回目'!$C$8:$C$374,MATCH(A89,'８回目'!$A$8:$A$374,FALSE)),0)</f>
        <v>0</v>
      </c>
      <c r="M89" s="91">
        <f>INDEX(降水量!$T$2:$T$366,MATCH(A89,降水量!$C$2:$C$366,FALSE))</f>
        <v>0</v>
      </c>
      <c r="N89" s="99">
        <f t="shared" si="9"/>
        <v>0.52828259851338333</v>
      </c>
      <c r="O89" s="99">
        <f>INDEX(地温!$G$2:$G$366,MATCH(A89,地温!$C$2:$C$366,FALSE))</f>
        <v>3.0346379702840404e-002</v>
      </c>
      <c r="P89" s="99">
        <f>INDEX(地温!$H$2:$H$366,MATCH(A89,地温!$C$2:$C$366,FALSE))</f>
        <v>0.45238818419187776</v>
      </c>
      <c r="Q89" s="99"/>
      <c r="R89" s="99">
        <f t="shared" si="6"/>
        <v>6.4798242912220063</v>
      </c>
      <c r="S89" s="99"/>
      <c r="T89" s="99"/>
      <c r="U89" s="99"/>
      <c r="W89" s="91">
        <f>R89*1000*1000/($K$1*10)+指導機関用調整項目!$C$25</f>
        <v>31.299341092082518</v>
      </c>
    </row>
    <row r="90" spans="1:23">
      <c r="A90" s="92">
        <f t="shared" si="7"/>
        <v>45744</v>
      </c>
      <c r="B90" s="91">
        <f t="shared" si="8"/>
        <v>87</v>
      </c>
      <c r="C90" s="99">
        <f t="shared" si="5"/>
        <v>7.6680899594019065</v>
      </c>
      <c r="D90" s="99">
        <f>_xlfn.IFNA(INDEX('１回目'!$C$8:$C$374,MATCH(A90,'１回目'!$A$8:$A$374,FALSE)),0)</f>
        <v>3.6283629640966053</v>
      </c>
      <c r="E90" s="91">
        <f>_xlfn.IFNA(INDEX('２回目'!$C$8:$C$374,MATCH(A90,'２回目'!$A$8:$A$374,FALSE)),0)</f>
        <v>4.0397269953053012</v>
      </c>
      <c r="F90" s="91">
        <f>_xlfn.IFNA(INDEX('３回目'!$C$8:$C$374,MATCH(A90,'３回目'!$A$8:$A$374,FALSE)),0)</f>
        <v>0</v>
      </c>
      <c r="G90" s="91">
        <f>_xlfn.IFNA(INDEX('４回目'!$C$8:$C$374,MATCH(A90,'４回目'!$A$8:$A$374,FALSE)),0)</f>
        <v>0</v>
      </c>
      <c r="H90" s="91">
        <f>_xlfn.IFNA(INDEX('５回目'!$C$8:$C$374,MATCH(A90,'５回目'!$A$8:$A$374,FALSE)),0)</f>
        <v>0</v>
      </c>
      <c r="I90" s="91">
        <f>_xlfn.IFNA(INDEX('６回目'!$C$8:$C$374,MATCH(A90,'６回目'!$A$8:$A$374,FALSE)),0)</f>
        <v>0</v>
      </c>
      <c r="J90" s="91">
        <f>_xlfn.IFNA(INDEX('７回目'!$C$8:$C$374,MATCH(A90,'７回目'!$A$8:$A$374,FALSE)),0)</f>
        <v>0</v>
      </c>
      <c r="K90" s="91">
        <f>_xlfn.IFNA(INDEX('８回目'!$C$8:$C$374,MATCH(A90,'８回目'!$A$8:$A$374,FALSE)),0)</f>
        <v>0</v>
      </c>
      <c r="M90" s="91">
        <f>INDEX(降水量!$T$2:$T$366,MATCH(A90,降水量!$C$2:$C$366,FALSE))</f>
        <v>0.14237860277007036</v>
      </c>
      <c r="N90" s="99">
        <f t="shared" si="9"/>
        <v>0.67066120128345363</v>
      </c>
      <c r="O90" s="99">
        <f>INDEX(地温!$G$2:$G$366,MATCH(A90,地温!$C$2:$C$366,FALSE))</f>
        <v>3.6104002369279055e-002</v>
      </c>
      <c r="P90" s="99">
        <f>INDEX(地温!$H$2:$H$366,MATCH(A90,地温!$C$2:$C$366,FALSE))</f>
        <v>0.48849218656115684</v>
      </c>
      <c r="Q90" s="99"/>
      <c r="R90" s="99">
        <f t="shared" si="6"/>
        <v>6.508936571557296</v>
      </c>
      <c r="S90" s="99"/>
      <c r="T90" s="99"/>
      <c r="U90" s="99"/>
      <c r="W90" s="91">
        <f>R90*1000*1000/($K$1*10)+指導機関用調整項目!$C$25</f>
        <v>31.408512143339852</v>
      </c>
    </row>
    <row r="91" spans="1:23">
      <c r="A91" s="92">
        <f t="shared" si="7"/>
        <v>45745</v>
      </c>
      <c r="B91" s="91">
        <f t="shared" si="8"/>
        <v>88</v>
      </c>
      <c r="C91" s="99">
        <f t="shared" si="5"/>
        <v>7.8544615832666551</v>
      </c>
      <c r="D91" s="99">
        <f>_xlfn.IFNA(INDEX('１回目'!$C$8:$C$374,MATCH(A91,'１回目'!$A$8:$A$374,FALSE)),0)</f>
        <v>3.6688079641758065</v>
      </c>
      <c r="E91" s="91">
        <f>_xlfn.IFNA(INDEX('２回目'!$C$8:$C$374,MATCH(A91,'２回目'!$A$8:$A$374,FALSE)),0)</f>
        <v>4.1856536190908482</v>
      </c>
      <c r="F91" s="91">
        <f>_xlfn.IFNA(INDEX('３回目'!$C$8:$C$374,MATCH(A91,'３回目'!$A$8:$A$374,FALSE)),0)</f>
        <v>0</v>
      </c>
      <c r="G91" s="91">
        <f>_xlfn.IFNA(INDEX('４回目'!$C$8:$C$374,MATCH(A91,'４回目'!$A$8:$A$374,FALSE)),0)</f>
        <v>0</v>
      </c>
      <c r="H91" s="91">
        <f>_xlfn.IFNA(INDEX('５回目'!$C$8:$C$374,MATCH(A91,'５回目'!$A$8:$A$374,FALSE)),0)</f>
        <v>0</v>
      </c>
      <c r="I91" s="91">
        <f>_xlfn.IFNA(INDEX('６回目'!$C$8:$C$374,MATCH(A91,'６回目'!$A$8:$A$374,FALSE)),0)</f>
        <v>0</v>
      </c>
      <c r="J91" s="91">
        <f>_xlfn.IFNA(INDEX('７回目'!$C$8:$C$374,MATCH(A91,'７回目'!$A$8:$A$374,FALSE)),0)</f>
        <v>0</v>
      </c>
      <c r="K91" s="91">
        <f>_xlfn.IFNA(INDEX('８回目'!$C$8:$C$374,MATCH(A91,'８回目'!$A$8:$A$374,FALSE)),0)</f>
        <v>0</v>
      </c>
      <c r="M91" s="91">
        <f>INDEX(降水量!$T$2:$T$366,MATCH(A91,降水量!$C$2:$C$366,FALSE))</f>
        <v>0</v>
      </c>
      <c r="N91" s="99">
        <f t="shared" si="9"/>
        <v>0.67066120128345363</v>
      </c>
      <c r="O91" s="99">
        <f>INDEX(地温!$G$2:$G$366,MATCH(A91,地温!$C$2:$C$366,FALSE))</f>
        <v>2.4285724264483909e-002</v>
      </c>
      <c r="P91" s="99">
        <f>INDEX(地温!$H$2:$H$366,MATCH(A91,地温!$C$2:$C$366,FALSE))</f>
        <v>0.51277791082564073</v>
      </c>
      <c r="Q91" s="99"/>
      <c r="R91" s="99">
        <f t="shared" si="6"/>
        <v>6.6710224711575608</v>
      </c>
      <c r="S91" s="99"/>
      <c r="T91" s="99"/>
      <c r="U91" s="99"/>
      <c r="W91" s="91">
        <f>R91*1000*1000/($K$1*10)+指導機関用調整項目!$C$25</f>
        <v>32.016334266840843</v>
      </c>
    </row>
    <row r="92" spans="1:23">
      <c r="A92" s="92">
        <f t="shared" si="7"/>
        <v>45746</v>
      </c>
      <c r="B92" s="91">
        <f t="shared" si="8"/>
        <v>89</v>
      </c>
      <c r="C92" s="99">
        <f t="shared" si="5"/>
        <v>8.0396274838496353</v>
      </c>
      <c r="D92" s="99">
        <f>_xlfn.IFNA(INDEX('１回目'!$C$8:$C$374,MATCH(A92,'１回目'!$A$8:$A$374,FALSE)),0)</f>
        <v>3.7101146513615548</v>
      </c>
      <c r="E92" s="91">
        <f>_xlfn.IFNA(INDEX('２回目'!$C$8:$C$374,MATCH(A92,'２回目'!$A$8:$A$374,FALSE)),0)</f>
        <v>4.3295128324880805</v>
      </c>
      <c r="F92" s="91">
        <f>_xlfn.IFNA(INDEX('３回目'!$C$8:$C$374,MATCH(A92,'３回目'!$A$8:$A$374,FALSE)),0)</f>
        <v>0</v>
      </c>
      <c r="G92" s="91">
        <f>_xlfn.IFNA(INDEX('４回目'!$C$8:$C$374,MATCH(A92,'４回目'!$A$8:$A$374,FALSE)),0)</f>
        <v>0</v>
      </c>
      <c r="H92" s="91">
        <f>_xlfn.IFNA(INDEX('５回目'!$C$8:$C$374,MATCH(A92,'５回目'!$A$8:$A$374,FALSE)),0)</f>
        <v>0</v>
      </c>
      <c r="I92" s="91">
        <f>_xlfn.IFNA(INDEX('６回目'!$C$8:$C$374,MATCH(A92,'６回目'!$A$8:$A$374,FALSE)),0)</f>
        <v>0</v>
      </c>
      <c r="J92" s="91">
        <f>_xlfn.IFNA(INDEX('７回目'!$C$8:$C$374,MATCH(A92,'７回目'!$A$8:$A$374,FALSE)),0)</f>
        <v>0</v>
      </c>
      <c r="K92" s="91">
        <f>_xlfn.IFNA(INDEX('８回目'!$C$8:$C$374,MATCH(A92,'８回目'!$A$8:$A$374,FALSE)),0)</f>
        <v>0</v>
      </c>
      <c r="M92" s="91">
        <f>INDEX(降水量!$T$2:$T$366,MATCH(A92,降水量!$C$2:$C$366,FALSE))</f>
        <v>4.3808800852329341e-002</v>
      </c>
      <c r="N92" s="99">
        <f t="shared" si="9"/>
        <v>0.71447000213578293</v>
      </c>
      <c r="O92" s="99">
        <f>INDEX(地温!$G$2:$G$366,MATCH(A92,地温!$C$2:$C$366,FALSE))</f>
        <v>3.2770641878183002e-002</v>
      </c>
      <c r="P92" s="99">
        <f>INDEX(地温!$H$2:$H$366,MATCH(A92,地温!$C$2:$C$366,FALSE))</f>
        <v>0.54554855270382374</v>
      </c>
      <c r="Q92" s="99"/>
      <c r="R92" s="99">
        <f t="shared" si="6"/>
        <v>6.7796089290100294</v>
      </c>
      <c r="S92" s="99"/>
      <c r="T92" s="99"/>
      <c r="U92" s="99"/>
      <c r="W92" s="91">
        <f>R92*1000*1000/($K$1*10)+指導機関用調整項目!$C$25</f>
        <v>32.423533483787601</v>
      </c>
    </row>
    <row r="93" spans="1:23">
      <c r="A93" s="92">
        <f t="shared" si="7"/>
        <v>45747</v>
      </c>
      <c r="B93" s="91">
        <f t="shared" si="8"/>
        <v>90</v>
      </c>
      <c r="C93" s="99">
        <f t="shared" si="5"/>
        <v>8.2215928161552476</v>
      </c>
      <c r="D93" s="99">
        <f>_xlfn.IFNA(INDEX('１回目'!$C$8:$C$374,MATCH(A93,'１回目'!$A$8:$A$374,FALSE)),0)</f>
        <v>3.7518466590619153</v>
      </c>
      <c r="E93" s="91">
        <f>_xlfn.IFNA(INDEX('２回目'!$C$8:$C$374,MATCH(A93,'２回目'!$A$8:$A$374,FALSE)),0)</f>
        <v>4.4697461570933319</v>
      </c>
      <c r="F93" s="91">
        <f>_xlfn.IFNA(INDEX('３回目'!$C$8:$C$374,MATCH(A93,'３回目'!$A$8:$A$374,FALSE)),0)</f>
        <v>0</v>
      </c>
      <c r="G93" s="91">
        <f>_xlfn.IFNA(INDEX('４回目'!$C$8:$C$374,MATCH(A93,'４回目'!$A$8:$A$374,FALSE)),0)</f>
        <v>0</v>
      </c>
      <c r="H93" s="91">
        <f>_xlfn.IFNA(INDEX('５回目'!$C$8:$C$374,MATCH(A93,'５回目'!$A$8:$A$374,FALSE)),0)</f>
        <v>0</v>
      </c>
      <c r="I93" s="91">
        <f>_xlfn.IFNA(INDEX('６回目'!$C$8:$C$374,MATCH(A93,'６回目'!$A$8:$A$374,FALSE)),0)</f>
        <v>0</v>
      </c>
      <c r="J93" s="91">
        <f>_xlfn.IFNA(INDEX('７回目'!$C$8:$C$374,MATCH(A93,'７回目'!$A$8:$A$374,FALSE)),0)</f>
        <v>0</v>
      </c>
      <c r="K93" s="91">
        <f>_xlfn.IFNA(INDEX('８回目'!$C$8:$C$374,MATCH(A93,'８回目'!$A$8:$A$374,FALSE)),0)</f>
        <v>0</v>
      </c>
      <c r="M93" s="91">
        <f>INDEX(降水量!$T$2:$T$366,MATCH(A93,降水量!$C$2:$C$366,FALSE))</f>
        <v>0</v>
      </c>
      <c r="N93" s="99">
        <f t="shared" si="9"/>
        <v>0.71447000213578293</v>
      </c>
      <c r="O93" s="99">
        <f>INDEX(地温!$G$2:$G$366,MATCH(A93,地温!$C$2:$C$366,FALSE))</f>
        <v>3.9588879246334058e-002</v>
      </c>
      <c r="P93" s="99">
        <f>INDEX(地温!$H$2:$H$366,MATCH(A93,地温!$C$2:$C$366,FALSE))</f>
        <v>0.58513743195015777</v>
      </c>
      <c r="Q93" s="99"/>
      <c r="R93" s="99">
        <f t="shared" si="6"/>
        <v>6.9219853820693071</v>
      </c>
      <c r="S93" s="99"/>
      <c r="T93" s="99"/>
      <c r="U93" s="99"/>
      <c r="W93" s="91">
        <f>R93*1000*1000/($K$1*10)+指導機関用調整項目!$C$25</f>
        <v>32.957445182759898</v>
      </c>
    </row>
    <row r="94" spans="1:23">
      <c r="A94" s="92">
        <f t="shared" si="7"/>
        <v>45748</v>
      </c>
      <c r="B94" s="91">
        <f t="shared" si="8"/>
        <v>91</v>
      </c>
      <c r="C94" s="99">
        <f t="shared" si="5"/>
        <v>8.3925607920648098</v>
      </c>
      <c r="D94" s="99">
        <f>_xlfn.IFNA(INDEX('１回目'!$C$8:$C$374,MATCH(A94,'１回目'!$A$8:$A$374,FALSE)),0)</f>
        <v>3.792074282538751</v>
      </c>
      <c r="E94" s="91">
        <f>_xlfn.IFNA(INDEX('２回目'!$C$8:$C$374,MATCH(A94,'２回目'!$A$8:$A$374,FALSE)),0)</f>
        <v>4.6004865095260588</v>
      </c>
      <c r="F94" s="91">
        <f>_xlfn.IFNA(INDEX('３回目'!$C$8:$C$374,MATCH(A94,'３回目'!$A$8:$A$374,FALSE)),0)</f>
        <v>0</v>
      </c>
      <c r="G94" s="91">
        <f>_xlfn.IFNA(INDEX('４回目'!$C$8:$C$374,MATCH(A94,'４回目'!$A$8:$A$374,FALSE)),0)</f>
        <v>0</v>
      </c>
      <c r="H94" s="91">
        <f>_xlfn.IFNA(INDEX('５回目'!$C$8:$C$374,MATCH(A94,'５回目'!$A$8:$A$374,FALSE)),0)</f>
        <v>0</v>
      </c>
      <c r="I94" s="91">
        <f>_xlfn.IFNA(INDEX('６回目'!$C$8:$C$374,MATCH(A94,'６回目'!$A$8:$A$374,FALSE)),0)</f>
        <v>0</v>
      </c>
      <c r="J94" s="91">
        <f>_xlfn.IFNA(INDEX('７回目'!$C$8:$C$374,MATCH(A94,'７回目'!$A$8:$A$374,FALSE)),0)</f>
        <v>0</v>
      </c>
      <c r="K94" s="91">
        <f>_xlfn.IFNA(INDEX('８回目'!$C$8:$C$374,MATCH(A94,'８回目'!$A$8:$A$374,FALSE)),0)</f>
        <v>0</v>
      </c>
      <c r="M94" s="91">
        <f>INDEX(降水量!$T$2:$T$366,MATCH(A94,降水量!$C$2:$C$366,FALSE))</f>
        <v>0</v>
      </c>
      <c r="N94" s="99">
        <f t="shared" si="9"/>
        <v>0.71447000213578293</v>
      </c>
      <c r="O94" s="99">
        <f>INDEX(地温!$G$2:$G$366,MATCH(A94,地温!$C$2:$C$366,FALSE))</f>
        <v>3.716461707099146e-002</v>
      </c>
      <c r="P94" s="99">
        <f>INDEX(地温!$H$2:$H$366,MATCH(A94,地温!$C$2:$C$366,FALSE))</f>
        <v>0.62230204902114927</v>
      </c>
      <c r="Q94" s="99"/>
      <c r="R94" s="99">
        <f t="shared" si="6"/>
        <v>7.0557887409078779</v>
      </c>
      <c r="S94" s="99"/>
      <c r="T94" s="99"/>
      <c r="U94" s="99"/>
      <c r="W94" s="91">
        <f>R94*1000*1000/($K$1*10)+指導機関用調整項目!$C$25</f>
        <v>33.459207778404533</v>
      </c>
    </row>
    <row r="95" spans="1:23">
      <c r="A95" s="92">
        <f t="shared" si="7"/>
        <v>45749</v>
      </c>
      <c r="B95" s="91">
        <f t="shared" si="8"/>
        <v>92</v>
      </c>
      <c r="C95" s="99">
        <f t="shared" si="5"/>
        <v>8.5522200203771135</v>
      </c>
      <c r="D95" s="99">
        <f>_xlfn.IFNA(INDEX('１回目'!$C$8:$C$374,MATCH(A95,'１回目'!$A$8:$A$374,FALSE)),0)</f>
        <v>3.830583268083176</v>
      </c>
      <c r="E95" s="91">
        <f>_xlfn.IFNA(INDEX('２回目'!$C$8:$C$374,MATCH(A95,'２回目'!$A$8:$A$374,FALSE)),0)</f>
        <v>4.7216367522939375</v>
      </c>
      <c r="F95" s="91">
        <f>_xlfn.IFNA(INDEX('３回目'!$C$8:$C$374,MATCH(A95,'３回目'!$A$8:$A$374,FALSE)),0)</f>
        <v>0</v>
      </c>
      <c r="G95" s="91">
        <f>_xlfn.IFNA(INDEX('４回目'!$C$8:$C$374,MATCH(A95,'４回目'!$A$8:$A$374,FALSE)),0)</f>
        <v>0</v>
      </c>
      <c r="H95" s="91">
        <f>_xlfn.IFNA(INDEX('５回目'!$C$8:$C$374,MATCH(A95,'５回目'!$A$8:$A$374,FALSE)),0)</f>
        <v>0</v>
      </c>
      <c r="I95" s="91">
        <f>_xlfn.IFNA(INDEX('６回目'!$C$8:$C$374,MATCH(A95,'６回目'!$A$8:$A$374,FALSE)),0)</f>
        <v>0</v>
      </c>
      <c r="J95" s="91">
        <f>_xlfn.IFNA(INDEX('７回目'!$C$8:$C$374,MATCH(A95,'７回目'!$A$8:$A$374,FALSE)),0)</f>
        <v>0</v>
      </c>
      <c r="K95" s="91">
        <f>_xlfn.IFNA(INDEX('８回目'!$C$8:$C$374,MATCH(A95,'８回目'!$A$8:$A$374,FALSE)),0)</f>
        <v>0</v>
      </c>
      <c r="M95" s="91">
        <f>INDEX(降水量!$T$2:$T$366,MATCH(A95,降水量!$C$2:$C$366,FALSE))</f>
        <v>0</v>
      </c>
      <c r="N95" s="99">
        <f t="shared" si="9"/>
        <v>0.71447000213578293</v>
      </c>
      <c r="O95" s="99">
        <f>INDEX(地温!$G$2:$G$366,MATCH(A95,地温!$C$2:$C$366,FALSE))</f>
        <v>3.3376707422018648e-002</v>
      </c>
      <c r="P95" s="99">
        <f>INDEX(地温!$H$2:$H$366,MATCH(A95,地温!$C$2:$C$366,FALSE))</f>
        <v>0.65567875644316786</v>
      </c>
      <c r="Q95" s="99"/>
      <c r="R95" s="99">
        <f t="shared" si="6"/>
        <v>7.1820712617981632</v>
      </c>
      <c r="S95" s="99"/>
      <c r="T95" s="99"/>
      <c r="U95" s="99"/>
      <c r="W95" s="91">
        <f>R95*1000*1000/($K$1*10)+指導機関用調整項目!$C$25</f>
        <v>33.932767231743107</v>
      </c>
    </row>
    <row r="96" spans="1:23">
      <c r="A96" s="92">
        <f t="shared" si="7"/>
        <v>45750</v>
      </c>
      <c r="B96" s="91">
        <f t="shared" si="8"/>
        <v>93</v>
      </c>
      <c r="C96" s="99">
        <f t="shared" si="5"/>
        <v>8.6987292611504543</v>
      </c>
      <c r="D96" s="99">
        <f>_xlfn.IFNA(INDEX('１回目'!$C$8:$C$374,MATCH(A96,'１回目'!$A$8:$A$374,FALSE)),0)</f>
        <v>3.8667427387738189</v>
      </c>
      <c r="E96" s="91">
        <f>_xlfn.IFNA(INDEX('２回目'!$C$8:$C$374,MATCH(A96,'２回目'!$A$8:$A$374,FALSE)),0)</f>
        <v>4.831986522376635</v>
      </c>
      <c r="F96" s="91">
        <f>_xlfn.IFNA(INDEX('３回目'!$C$8:$C$374,MATCH(A96,'３回目'!$A$8:$A$374,FALSE)),0)</f>
        <v>0</v>
      </c>
      <c r="G96" s="91">
        <f>_xlfn.IFNA(INDEX('４回目'!$C$8:$C$374,MATCH(A96,'４回目'!$A$8:$A$374,FALSE)),0)</f>
        <v>0</v>
      </c>
      <c r="H96" s="91">
        <f>_xlfn.IFNA(INDEX('５回目'!$C$8:$C$374,MATCH(A96,'５回目'!$A$8:$A$374,FALSE)),0)</f>
        <v>0</v>
      </c>
      <c r="I96" s="91">
        <f>_xlfn.IFNA(INDEX('６回目'!$C$8:$C$374,MATCH(A96,'６回目'!$A$8:$A$374,FALSE)),0)</f>
        <v>0</v>
      </c>
      <c r="J96" s="91">
        <f>_xlfn.IFNA(INDEX('７回目'!$C$8:$C$374,MATCH(A96,'７回目'!$A$8:$A$374,FALSE)),0)</f>
        <v>0</v>
      </c>
      <c r="K96" s="91">
        <f>_xlfn.IFNA(INDEX('８回目'!$C$8:$C$374,MATCH(A96,'８回目'!$A$8:$A$374,FALSE)),0)</f>
        <v>0</v>
      </c>
      <c r="M96" s="91">
        <f>INDEX(降水量!$T$2:$T$366,MATCH(A96,降水量!$C$2:$C$366,FALSE))</f>
        <v>0</v>
      </c>
      <c r="N96" s="99">
        <f t="shared" si="9"/>
        <v>0.71447000213578293</v>
      </c>
      <c r="O96" s="99">
        <f>INDEX(地温!$G$2:$G$366,MATCH(A96,地温!$C$2:$C$366,FALSE))</f>
        <v>2.5952404510031935e-002</v>
      </c>
      <c r="P96" s="99">
        <f>INDEX(地温!$H$2:$H$366,MATCH(A96,地温!$C$2:$C$366,FALSE))</f>
        <v>0.68163116095319976</v>
      </c>
      <c r="Q96" s="99"/>
      <c r="R96" s="99">
        <f t="shared" si="6"/>
        <v>7.3026280980614722</v>
      </c>
      <c r="S96" s="99"/>
      <c r="T96" s="99"/>
      <c r="U96" s="99"/>
      <c r="W96" s="91">
        <f>R96*1000*1000/($K$1*10)+指導機関用調整項目!$C$25</f>
        <v>34.384855367730509</v>
      </c>
    </row>
    <row r="97" spans="1:23">
      <c r="A97" s="92">
        <f t="shared" si="7"/>
        <v>45751</v>
      </c>
      <c r="B97" s="91">
        <f t="shared" si="8"/>
        <v>94</v>
      </c>
      <c r="C97" s="99">
        <f t="shared" si="5"/>
        <v>8.8429178627766714</v>
      </c>
      <c r="D97" s="99">
        <f>_xlfn.IFNA(INDEX('１回目'!$C$8:$C$374,MATCH(A97,'１回目'!$A$8:$A$374,FALSE)),0)</f>
        <v>3.9032667244653134</v>
      </c>
      <c r="E97" s="91">
        <f>_xlfn.IFNA(INDEX('２回目'!$C$8:$C$374,MATCH(A97,'２回目'!$A$8:$A$374,FALSE)),0)</f>
        <v>4.9396511383113584</v>
      </c>
      <c r="F97" s="91">
        <f>_xlfn.IFNA(INDEX('３回目'!$C$8:$C$374,MATCH(A97,'３回目'!$A$8:$A$374,FALSE)),0)</f>
        <v>0</v>
      </c>
      <c r="G97" s="91">
        <f>_xlfn.IFNA(INDEX('４回目'!$C$8:$C$374,MATCH(A97,'４回目'!$A$8:$A$374,FALSE)),0)</f>
        <v>0</v>
      </c>
      <c r="H97" s="91">
        <f>_xlfn.IFNA(INDEX('５回目'!$C$8:$C$374,MATCH(A97,'５回目'!$A$8:$A$374,FALSE)),0)</f>
        <v>0</v>
      </c>
      <c r="I97" s="91">
        <f>_xlfn.IFNA(INDEX('６回目'!$C$8:$C$374,MATCH(A97,'６回目'!$A$8:$A$374,FALSE)),0)</f>
        <v>0</v>
      </c>
      <c r="J97" s="91">
        <f>_xlfn.IFNA(INDEX('７回目'!$C$8:$C$374,MATCH(A97,'７回目'!$A$8:$A$374,FALSE)),0)</f>
        <v>0</v>
      </c>
      <c r="K97" s="91">
        <f>_xlfn.IFNA(INDEX('８回目'!$C$8:$C$374,MATCH(A97,'８回目'!$A$8:$A$374,FALSE)),0)</f>
        <v>0</v>
      </c>
      <c r="M97" s="91">
        <f>INDEX(降水量!$T$2:$T$366,MATCH(A97,降水量!$C$2:$C$366,FALSE))</f>
        <v>4.3808800852329341e-002</v>
      </c>
      <c r="N97" s="99">
        <f t="shared" si="9"/>
        <v>0.75827880298811223</v>
      </c>
      <c r="O97" s="99">
        <f>INDEX(地温!$G$2:$G$366,MATCH(A97,地温!$C$2:$C$366,FALSE))</f>
        <v>3.231609272030625e-002</v>
      </c>
      <c r="P97" s="99">
        <f>INDEX(地温!$H$2:$H$366,MATCH(A97,地温!$C$2:$C$366,FALSE))</f>
        <v>0.71394725367350598</v>
      </c>
      <c r="Q97" s="99"/>
      <c r="R97" s="99">
        <f t="shared" si="6"/>
        <v>7.3706918061150528</v>
      </c>
      <c r="S97" s="99"/>
      <c r="T97" s="99"/>
      <c r="U97" s="99"/>
      <c r="W97" s="91">
        <f>R97*1000*1000/($K$1*10)+指導機関用調整項目!$C$25</f>
        <v>34.640094272931435</v>
      </c>
    </row>
    <row r="98" spans="1:23">
      <c r="A98" s="92">
        <f t="shared" si="7"/>
        <v>45752</v>
      </c>
      <c r="B98" s="91">
        <f t="shared" si="8"/>
        <v>95</v>
      </c>
      <c r="C98" s="99">
        <f t="shared" si="5"/>
        <v>8.9830947606850255</v>
      </c>
      <c r="D98" s="99">
        <f>_xlfn.IFNA(INDEX('１回目'!$C$8:$C$374,MATCH(A98,'１回目'!$A$8:$A$374,FALSE)),0)</f>
        <v>3.9397043060659338</v>
      </c>
      <c r="E98" s="91">
        <f>_xlfn.IFNA(INDEX('２回目'!$C$8:$C$374,MATCH(A98,'２回目'!$A$8:$A$374,FALSE)),0)</f>
        <v>5.0433904546190922</v>
      </c>
      <c r="F98" s="91">
        <f>_xlfn.IFNA(INDEX('３回目'!$C$8:$C$374,MATCH(A98,'３回目'!$A$8:$A$374,FALSE)),0)</f>
        <v>0</v>
      </c>
      <c r="G98" s="91">
        <f>_xlfn.IFNA(INDEX('４回目'!$C$8:$C$374,MATCH(A98,'４回目'!$A$8:$A$374,FALSE)),0)</f>
        <v>0</v>
      </c>
      <c r="H98" s="91">
        <f>_xlfn.IFNA(INDEX('５回目'!$C$8:$C$374,MATCH(A98,'５回目'!$A$8:$A$374,FALSE)),0)</f>
        <v>0</v>
      </c>
      <c r="I98" s="91">
        <f>_xlfn.IFNA(INDEX('６回目'!$C$8:$C$374,MATCH(A98,'６回目'!$A$8:$A$374,FALSE)),0)</f>
        <v>0</v>
      </c>
      <c r="J98" s="91">
        <f>_xlfn.IFNA(INDEX('７回目'!$C$8:$C$374,MATCH(A98,'７回目'!$A$8:$A$374,FALSE)),0)</f>
        <v>0</v>
      </c>
      <c r="K98" s="91">
        <f>_xlfn.IFNA(INDEX('８回目'!$C$8:$C$374,MATCH(A98,'８回目'!$A$8:$A$374,FALSE)),0)</f>
        <v>0</v>
      </c>
      <c r="M98" s="91">
        <f>INDEX(降水量!$T$2:$T$366,MATCH(A98,降水量!$C$2:$C$366,FALSE))</f>
        <v>0</v>
      </c>
      <c r="N98" s="99">
        <f t="shared" si="9"/>
        <v>0.75827880298811223</v>
      </c>
      <c r="O98" s="99">
        <f>INDEX(地温!$G$2:$G$366,MATCH(A98,地温!$C$2:$C$366,FALSE))</f>
        <v>3.6558551527155814e-002</v>
      </c>
      <c r="P98" s="99">
        <f>INDEX(地温!$H$2:$H$366,MATCH(A98,地温!$C$2:$C$366,FALSE))</f>
        <v>0.75050580520066179</v>
      </c>
      <c r="Q98" s="99"/>
      <c r="R98" s="99">
        <f t="shared" si="6"/>
        <v>7.4743101524962512</v>
      </c>
      <c r="S98" s="99"/>
      <c r="T98" s="99"/>
      <c r="U98" s="99"/>
      <c r="W98" s="91">
        <f>R98*1000*1000/($K$1*10)+指導機関用調整項目!$C$25</f>
        <v>35.028663071860933</v>
      </c>
    </row>
    <row r="99" spans="1:23">
      <c r="A99" s="92">
        <f t="shared" si="7"/>
        <v>45753</v>
      </c>
      <c r="B99" s="91">
        <f t="shared" si="8"/>
        <v>96</v>
      </c>
      <c r="C99" s="99">
        <f t="shared" si="5"/>
        <v>9.1112675241837664</v>
      </c>
      <c r="D99" s="99">
        <f>_xlfn.IFNA(INDEX('１回目'!$C$8:$C$374,MATCH(A99,'１回目'!$A$8:$A$374,FALSE)),0)</f>
        <v>3.9737814744535931</v>
      </c>
      <c r="E99" s="91">
        <f>_xlfn.IFNA(INDEX('２回目'!$C$8:$C$374,MATCH(A99,'２回目'!$A$8:$A$374,FALSE)),0)</f>
        <v>5.1374860497301729</v>
      </c>
      <c r="F99" s="91">
        <f>_xlfn.IFNA(INDEX('３回目'!$C$8:$C$374,MATCH(A99,'３回目'!$A$8:$A$374,FALSE)),0)</f>
        <v>0</v>
      </c>
      <c r="G99" s="91">
        <f>_xlfn.IFNA(INDEX('４回目'!$C$8:$C$374,MATCH(A99,'４回目'!$A$8:$A$374,FALSE)),0)</f>
        <v>0</v>
      </c>
      <c r="H99" s="91">
        <f>_xlfn.IFNA(INDEX('５回目'!$C$8:$C$374,MATCH(A99,'５回目'!$A$8:$A$374,FALSE)),0)</f>
        <v>0</v>
      </c>
      <c r="I99" s="91">
        <f>_xlfn.IFNA(INDEX('６回目'!$C$8:$C$374,MATCH(A99,'６回目'!$A$8:$A$374,FALSE)),0)</f>
        <v>0</v>
      </c>
      <c r="J99" s="91">
        <f>_xlfn.IFNA(INDEX('７回目'!$C$8:$C$374,MATCH(A99,'７回目'!$A$8:$A$374,FALSE)),0)</f>
        <v>0</v>
      </c>
      <c r="K99" s="91">
        <f>_xlfn.IFNA(INDEX('８回目'!$C$8:$C$374,MATCH(A99,'８回目'!$A$8:$A$374,FALSE)),0)</f>
        <v>0</v>
      </c>
      <c r="M99" s="91">
        <f>INDEX(降水量!$T$2:$T$366,MATCH(A99,降水量!$C$2:$C$366,FALSE))</f>
        <v>0</v>
      </c>
      <c r="N99" s="99">
        <f t="shared" si="9"/>
        <v>0.75827880298811223</v>
      </c>
      <c r="O99" s="99">
        <f>INDEX(地温!$G$2:$G$366,MATCH(A99,地温!$C$2:$C$366,FALSE))</f>
        <v>2.8376666685374537e-002</v>
      </c>
      <c r="P99" s="99">
        <f>INDEX(地温!$H$2:$H$366,MATCH(A99,地温!$C$2:$C$366,FALSE))</f>
        <v>0.77888247188603632</v>
      </c>
      <c r="Q99" s="99"/>
      <c r="R99" s="99">
        <f t="shared" si="6"/>
        <v>7.5741062493096178</v>
      </c>
      <c r="S99" s="99"/>
      <c r="T99" s="99"/>
      <c r="U99" s="99"/>
      <c r="W99" s="91">
        <f>R99*1000*1000/($K$1*10)+指導機関用調整項目!$C$25</f>
        <v>35.402898434911059</v>
      </c>
    </row>
    <row r="100" spans="1:23">
      <c r="A100" s="92">
        <f t="shared" si="7"/>
        <v>45754</v>
      </c>
      <c r="B100" s="91">
        <f t="shared" si="8"/>
        <v>97</v>
      </c>
      <c r="C100" s="99">
        <f t="shared" si="5"/>
        <v>9.2376703272924701</v>
      </c>
      <c r="D100" s="99">
        <f>_xlfn.IFNA(INDEX('１回目'!$C$8:$C$374,MATCH(A100,'１回目'!$A$8:$A$374,FALSE)),0)</f>
        <v>4.0082635829293212</v>
      </c>
      <c r="E100" s="91">
        <f>_xlfn.IFNA(INDEX('２回目'!$C$8:$C$374,MATCH(A100,'２回目'!$A$8:$A$374,FALSE)),0)</f>
        <v>5.2294067443631489</v>
      </c>
      <c r="F100" s="91">
        <f>_xlfn.IFNA(INDEX('３回目'!$C$8:$C$374,MATCH(A100,'３回目'!$A$8:$A$374,FALSE)),0)</f>
        <v>0</v>
      </c>
      <c r="G100" s="91">
        <f>_xlfn.IFNA(INDEX('４回目'!$C$8:$C$374,MATCH(A100,'４回目'!$A$8:$A$374,FALSE)),0)</f>
        <v>0</v>
      </c>
      <c r="H100" s="91">
        <f>_xlfn.IFNA(INDEX('５回目'!$C$8:$C$374,MATCH(A100,'５回目'!$A$8:$A$374,FALSE)),0)</f>
        <v>0</v>
      </c>
      <c r="I100" s="91">
        <f>_xlfn.IFNA(INDEX('６回目'!$C$8:$C$374,MATCH(A100,'６回目'!$A$8:$A$374,FALSE)),0)</f>
        <v>0</v>
      </c>
      <c r="J100" s="91">
        <f>_xlfn.IFNA(INDEX('７回目'!$C$8:$C$374,MATCH(A100,'７回目'!$A$8:$A$374,FALSE)),0)</f>
        <v>0</v>
      </c>
      <c r="K100" s="91">
        <f>_xlfn.IFNA(INDEX('８回目'!$C$8:$C$374,MATCH(A100,'８回目'!$A$8:$A$374,FALSE)),0)</f>
        <v>0</v>
      </c>
      <c r="M100" s="91">
        <f>INDEX(降水量!$T$2:$T$366,MATCH(A100,降水量!$C$2:$C$366,FALSE))</f>
        <v>4.3808800852329341e-002</v>
      </c>
      <c r="N100" s="99">
        <f t="shared" si="9"/>
        <v>0.80208760384044153</v>
      </c>
      <c r="O100" s="99">
        <f>INDEX(地温!$G$2:$G$366,MATCH(A100,地温!$C$2:$C$366,FALSE))</f>
        <v>3.5194904053525593e-002</v>
      </c>
      <c r="P100" s="99">
        <f>INDEX(地温!$H$2:$H$366,MATCH(A100,地温!$C$2:$C$366,FALSE))</f>
        <v>0.81407737593956186</v>
      </c>
      <c r="Q100" s="99"/>
      <c r="R100" s="99">
        <f t="shared" si="6"/>
        <v>7.6215053475124677</v>
      </c>
      <c r="S100" s="99"/>
      <c r="T100" s="99"/>
      <c r="U100" s="99"/>
      <c r="W100" s="91">
        <f>R100*1000*1000/($K$1*10)+指導機関用調整項目!$C$25</f>
        <v>35.58064505317175</v>
      </c>
    </row>
    <row r="101" spans="1:23">
      <c r="A101" s="92">
        <f t="shared" si="7"/>
        <v>45755</v>
      </c>
      <c r="B101" s="91">
        <f t="shared" si="8"/>
        <v>98</v>
      </c>
      <c r="C101" s="99">
        <f t="shared" si="5"/>
        <v>9.3600900743853508</v>
      </c>
      <c r="D101" s="99">
        <f>_xlfn.IFNA(INDEX('１回目'!$C$8:$C$374,MATCH(A101,'１回目'!$A$8:$A$374,FALSE)),0)</f>
        <v>4.0425135812049895</v>
      </c>
      <c r="E101" s="91">
        <f>_xlfn.IFNA(INDEX('２回目'!$C$8:$C$374,MATCH(A101,'２回目'!$A$8:$A$374,FALSE)),0)</f>
        <v>5.3175764931803622</v>
      </c>
      <c r="F101" s="91">
        <f>_xlfn.IFNA(INDEX('３回目'!$C$8:$C$374,MATCH(A101,'３回目'!$A$8:$A$374,FALSE)),0)</f>
        <v>0</v>
      </c>
      <c r="G101" s="91">
        <f>_xlfn.IFNA(INDEX('４回目'!$C$8:$C$374,MATCH(A101,'４回目'!$A$8:$A$374,FALSE)),0)</f>
        <v>0</v>
      </c>
      <c r="H101" s="91">
        <f>_xlfn.IFNA(INDEX('５回目'!$C$8:$C$374,MATCH(A101,'５回目'!$A$8:$A$374,FALSE)),0)</f>
        <v>0</v>
      </c>
      <c r="I101" s="91">
        <f>_xlfn.IFNA(INDEX('６回目'!$C$8:$C$374,MATCH(A101,'６回目'!$A$8:$A$374,FALSE)),0)</f>
        <v>0</v>
      </c>
      <c r="J101" s="91">
        <f>_xlfn.IFNA(INDEX('７回目'!$C$8:$C$374,MATCH(A101,'７回目'!$A$8:$A$374,FALSE)),0)</f>
        <v>0</v>
      </c>
      <c r="K101" s="91">
        <f>_xlfn.IFNA(INDEX('８回目'!$C$8:$C$374,MATCH(A101,'８回目'!$A$8:$A$374,FALSE)),0)</f>
        <v>0</v>
      </c>
      <c r="M101" s="91">
        <f>INDEX(降水量!$T$2:$T$366,MATCH(A101,降水量!$C$2:$C$366,FALSE))</f>
        <v>0</v>
      </c>
      <c r="N101" s="99">
        <f t="shared" si="9"/>
        <v>0.80208760384044153</v>
      </c>
      <c r="O101" s="99">
        <f>INDEX(地温!$G$2:$G$366,MATCH(A101,地温!$C$2:$C$366,FALSE))</f>
        <v>3.8679780930580582e-002</v>
      </c>
      <c r="P101" s="99">
        <f>INDEX(地温!$H$2:$H$366,MATCH(A101,地温!$C$2:$C$366,FALSE))</f>
        <v>0.85275715687014242</v>
      </c>
      <c r="Q101" s="99"/>
      <c r="R101" s="99">
        <f t="shared" si="6"/>
        <v>7.7052453136747676</v>
      </c>
      <c r="S101" s="99"/>
      <c r="T101" s="99"/>
      <c r="U101" s="99"/>
      <c r="W101" s="91">
        <f>R101*1000*1000/($K$1*10)+指導機関用調整項目!$C$25</f>
        <v>35.894669926280372</v>
      </c>
    </row>
    <row r="102" spans="1:23">
      <c r="A102" s="92">
        <f t="shared" si="7"/>
        <v>45756</v>
      </c>
      <c r="B102" s="91">
        <f t="shared" si="8"/>
        <v>99</v>
      </c>
      <c r="C102" s="99">
        <f t="shared" si="5"/>
        <v>9.4740019059942782</v>
      </c>
      <c r="D102" s="99">
        <f>_xlfn.IFNA(INDEX('１回目'!$C$8:$C$374,MATCH(A102,'１回目'!$A$8:$A$374,FALSE)),0)</f>
        <v>4.0751297144361978</v>
      </c>
      <c r="E102" s="91">
        <f>_xlfn.IFNA(INDEX('２回目'!$C$8:$C$374,MATCH(A102,'２回目'!$A$8:$A$374,FALSE)),0)</f>
        <v>5.3988721915580804</v>
      </c>
      <c r="F102" s="91">
        <f>_xlfn.IFNA(INDEX('３回目'!$C$8:$C$374,MATCH(A102,'３回目'!$A$8:$A$374,FALSE)),0)</f>
        <v>0</v>
      </c>
      <c r="G102" s="91">
        <f>_xlfn.IFNA(INDEX('４回目'!$C$8:$C$374,MATCH(A102,'４回目'!$A$8:$A$374,FALSE)),0)</f>
        <v>0</v>
      </c>
      <c r="H102" s="91">
        <f>_xlfn.IFNA(INDEX('５回目'!$C$8:$C$374,MATCH(A102,'５回目'!$A$8:$A$374,FALSE)),0)</f>
        <v>0</v>
      </c>
      <c r="I102" s="91">
        <f>_xlfn.IFNA(INDEX('６回目'!$C$8:$C$374,MATCH(A102,'６回目'!$A$8:$A$374,FALSE)),0)</f>
        <v>0</v>
      </c>
      <c r="J102" s="91">
        <f>_xlfn.IFNA(INDEX('７回目'!$C$8:$C$374,MATCH(A102,'７回目'!$A$8:$A$374,FALSE)),0)</f>
        <v>0</v>
      </c>
      <c r="K102" s="91">
        <f>_xlfn.IFNA(INDEX('８回目'!$C$8:$C$374,MATCH(A102,'８回目'!$A$8:$A$374,FALSE)),0)</f>
        <v>0</v>
      </c>
      <c r="M102" s="91">
        <f>INDEX(降水量!$T$2:$T$366,MATCH(A102,降水量!$C$2:$C$366,FALSE))</f>
        <v>0</v>
      </c>
      <c r="N102" s="99">
        <f t="shared" si="9"/>
        <v>0.80208760384044153</v>
      </c>
      <c r="O102" s="99">
        <f>INDEX(地温!$G$2:$G$366,MATCH(A102,地温!$C$2:$C$366,FALSE))</f>
        <v>3.3982772965854273e-002</v>
      </c>
      <c r="P102" s="99">
        <f>INDEX(地温!$H$2:$H$366,MATCH(A102,地温!$C$2:$C$366,FALSE))</f>
        <v>0.8867399298359967</v>
      </c>
      <c r="Q102" s="99"/>
      <c r="R102" s="99">
        <f t="shared" si="6"/>
        <v>7.7851743723178402</v>
      </c>
      <c r="S102" s="99"/>
      <c r="T102" s="99"/>
      <c r="U102" s="99"/>
      <c r="W102" s="91">
        <f>R102*1000*1000/($K$1*10)+指導機関用調整項目!$C$25</f>
        <v>36.194403896191893</v>
      </c>
    </row>
    <row r="103" spans="1:23">
      <c r="A103" s="92">
        <f t="shared" si="7"/>
        <v>45757</v>
      </c>
      <c r="B103" s="91">
        <f t="shared" si="8"/>
        <v>100</v>
      </c>
      <c r="C103" s="99">
        <f t="shared" si="5"/>
        <v>9.5840974899524696</v>
      </c>
      <c r="D103" s="99">
        <f>_xlfn.IFNA(INDEX('１回目'!$C$8:$C$374,MATCH(A103,'１回目'!$A$8:$A$374,FALSE)),0)</f>
        <v>4.1074346369570414</v>
      </c>
      <c r="E103" s="91">
        <f>_xlfn.IFNA(INDEX('２回目'!$C$8:$C$374,MATCH(A103,'２回目'!$A$8:$A$374,FALSE)),0)</f>
        <v>5.4766628529954291</v>
      </c>
      <c r="F103" s="91">
        <f>_xlfn.IFNA(INDEX('３回目'!$C$8:$C$374,MATCH(A103,'３回目'!$A$8:$A$374,FALSE)),0)</f>
        <v>0</v>
      </c>
      <c r="G103" s="91">
        <f>_xlfn.IFNA(INDEX('４回目'!$C$8:$C$374,MATCH(A103,'４回目'!$A$8:$A$374,FALSE)),0)</f>
        <v>0</v>
      </c>
      <c r="H103" s="91">
        <f>_xlfn.IFNA(INDEX('５回目'!$C$8:$C$374,MATCH(A103,'５回目'!$A$8:$A$374,FALSE)),0)</f>
        <v>0</v>
      </c>
      <c r="I103" s="91">
        <f>_xlfn.IFNA(INDEX('６回目'!$C$8:$C$374,MATCH(A103,'６回目'!$A$8:$A$374,FALSE)),0)</f>
        <v>0</v>
      </c>
      <c r="J103" s="91">
        <f>_xlfn.IFNA(INDEX('７回目'!$C$8:$C$374,MATCH(A103,'７回目'!$A$8:$A$374,FALSE)),0)</f>
        <v>0</v>
      </c>
      <c r="K103" s="91">
        <f>_xlfn.IFNA(INDEX('８回目'!$C$8:$C$374,MATCH(A103,'８回目'!$A$8:$A$374,FALSE)),0)</f>
        <v>0</v>
      </c>
      <c r="M103" s="91">
        <f>INDEX(降水量!$T$2:$T$366,MATCH(A103,降水量!$C$2:$C$366,FALSE))</f>
        <v>0</v>
      </c>
      <c r="N103" s="99">
        <f t="shared" si="9"/>
        <v>0.80208760384044153</v>
      </c>
      <c r="O103" s="99">
        <f>INDEX(地温!$G$2:$G$366,MATCH(A103,地温!$C$2:$C$366,FALSE))</f>
        <v>3.6861584299073637e-002</v>
      </c>
      <c r="P103" s="99">
        <f>INDEX(地温!$H$2:$H$366,MATCH(A103,地温!$C$2:$C$366,FALSE))</f>
        <v>0.9236015141350703</v>
      </c>
      <c r="Q103" s="99"/>
      <c r="R103" s="99">
        <f t="shared" si="6"/>
        <v>7.8584083719769584</v>
      </c>
      <c r="S103" s="99"/>
      <c r="T103" s="99"/>
      <c r="U103" s="99"/>
      <c r="W103" s="91">
        <f>R103*1000*1000/($K$1*10)+指導機関用調整項目!$C$25</f>
        <v>36.469031394913586</v>
      </c>
    </row>
    <row r="104" spans="1:23">
      <c r="A104" s="92">
        <f t="shared" si="7"/>
        <v>45758</v>
      </c>
      <c r="B104" s="91">
        <f t="shared" si="8"/>
        <v>101</v>
      </c>
      <c r="C104" s="99">
        <f t="shared" si="5"/>
        <v>9.6900581079283477</v>
      </c>
      <c r="D104" s="99">
        <f>_xlfn.IFNA(INDEX('１回目'!$C$8:$C$374,MATCH(A104,'１回目'!$A$8:$A$374,FALSE)),0)</f>
        <v>4.1392923771867123</v>
      </c>
      <c r="E104" s="91">
        <f>_xlfn.IFNA(INDEX('２回目'!$C$8:$C$374,MATCH(A104,'２回目'!$A$8:$A$374,FALSE)),0)</f>
        <v>5.5507657307416354</v>
      </c>
      <c r="F104" s="91">
        <f>_xlfn.IFNA(INDEX('３回目'!$C$8:$C$374,MATCH(A104,'３回目'!$A$8:$A$374,FALSE)),0)</f>
        <v>0</v>
      </c>
      <c r="G104" s="91">
        <f>_xlfn.IFNA(INDEX('４回目'!$C$8:$C$374,MATCH(A104,'４回目'!$A$8:$A$374,FALSE)),0)</f>
        <v>0</v>
      </c>
      <c r="H104" s="91">
        <f>_xlfn.IFNA(INDEX('５回目'!$C$8:$C$374,MATCH(A104,'５回目'!$A$8:$A$374,FALSE)),0)</f>
        <v>0</v>
      </c>
      <c r="I104" s="91">
        <f>_xlfn.IFNA(INDEX('６回目'!$C$8:$C$374,MATCH(A104,'６回目'!$A$8:$A$374,FALSE)),0)</f>
        <v>0</v>
      </c>
      <c r="J104" s="91">
        <f>_xlfn.IFNA(INDEX('７回目'!$C$8:$C$374,MATCH(A104,'７回目'!$A$8:$A$374,FALSE)),0)</f>
        <v>0</v>
      </c>
      <c r="K104" s="91">
        <f>_xlfn.IFNA(INDEX('８回目'!$C$8:$C$374,MATCH(A104,'８回目'!$A$8:$A$374,FALSE)),0)</f>
        <v>0</v>
      </c>
      <c r="M104" s="91">
        <f>INDEX(降水量!$T$2:$T$366,MATCH(A104,降水量!$C$2:$C$366,FALSE))</f>
        <v>0</v>
      </c>
      <c r="N104" s="99">
        <f t="shared" si="9"/>
        <v>0.80208760384044153</v>
      </c>
      <c r="O104" s="99">
        <f>INDEX(地温!$G$2:$G$366,MATCH(A104,地温!$C$2:$C$366,FALSE))</f>
        <v>3.8982813702498405e-002</v>
      </c>
      <c r="P104" s="99">
        <f>INDEX(地温!$H$2:$H$366,MATCH(A104,地温!$C$2:$C$366,FALSE))</f>
        <v>0.96258432783756875</v>
      </c>
      <c r="Q104" s="99"/>
      <c r="R104" s="99">
        <f t="shared" si="6"/>
        <v>7.9253861762503384</v>
      </c>
      <c r="S104" s="99"/>
      <c r="T104" s="99"/>
      <c r="U104" s="99"/>
      <c r="W104" s="91">
        <f>R104*1000*1000/($K$1*10)+指導機関用調整項目!$C$25</f>
        <v>36.720198160938764</v>
      </c>
    </row>
    <row r="105" spans="1:23">
      <c r="A105" s="92">
        <f t="shared" si="7"/>
        <v>45759</v>
      </c>
      <c r="B105" s="91">
        <f t="shared" si="8"/>
        <v>102</v>
      </c>
      <c r="C105" s="99">
        <f t="shared" si="5"/>
        <v>9.7923552071684128</v>
      </c>
      <c r="D105" s="99">
        <f>_xlfn.IFNA(INDEX('１回目'!$C$8:$C$374,MATCH(A105,'１回目'!$A$8:$A$374,FALSE)),0)</f>
        <v>4.1708115492196489</v>
      </c>
      <c r="E105" s="91">
        <f>_xlfn.IFNA(INDEX('２回目'!$C$8:$C$374,MATCH(A105,'２回目'!$A$8:$A$374,FALSE)),0)</f>
        <v>5.621543657948763</v>
      </c>
      <c r="F105" s="91">
        <f>_xlfn.IFNA(INDEX('３回目'!$C$8:$C$374,MATCH(A105,'３回目'!$A$8:$A$374,FALSE)),0)</f>
        <v>0</v>
      </c>
      <c r="G105" s="91">
        <f>_xlfn.IFNA(INDEX('４回目'!$C$8:$C$374,MATCH(A105,'４回目'!$A$8:$A$374,FALSE)),0)</f>
        <v>0</v>
      </c>
      <c r="H105" s="91">
        <f>_xlfn.IFNA(INDEX('５回目'!$C$8:$C$374,MATCH(A105,'５回目'!$A$8:$A$374,FALSE)),0)</f>
        <v>0</v>
      </c>
      <c r="I105" s="91">
        <f>_xlfn.IFNA(INDEX('６回目'!$C$8:$C$374,MATCH(A105,'６回目'!$A$8:$A$374,FALSE)),0)</f>
        <v>0</v>
      </c>
      <c r="J105" s="91">
        <f>_xlfn.IFNA(INDEX('７回目'!$C$8:$C$374,MATCH(A105,'７回目'!$A$8:$A$374,FALSE)),0)</f>
        <v>0</v>
      </c>
      <c r="K105" s="91">
        <f>_xlfn.IFNA(INDEX('８回目'!$C$8:$C$374,MATCH(A105,'８回目'!$A$8:$A$374,FALSE)),0)</f>
        <v>0</v>
      </c>
      <c r="M105" s="91">
        <f>INDEX(降水量!$T$2:$T$366,MATCH(A105,降水量!$C$2:$C$366,FALSE))</f>
        <v>0</v>
      </c>
      <c r="N105" s="99">
        <f t="shared" si="9"/>
        <v>0.80208760384044153</v>
      </c>
      <c r="O105" s="99">
        <f>INDEX(地温!$G$2:$G$366,MATCH(A105,地温!$C$2:$C$366,FALSE))</f>
        <v>4.1823745939227989e-002</v>
      </c>
      <c r="P105" s="99">
        <f>INDEX(地温!$H$2:$H$366,MATCH(A105,地温!$C$2:$C$366,FALSE))</f>
        <v>1.0044080737767966</v>
      </c>
      <c r="Q105" s="99"/>
      <c r="R105" s="99">
        <f t="shared" si="6"/>
        <v>7.985859529551175</v>
      </c>
      <c r="S105" s="99"/>
      <c r="T105" s="99"/>
      <c r="U105" s="99"/>
      <c r="W105" s="91">
        <f>R105*1000*1000/($K$1*10)+指導機関用調整項目!$C$25</f>
        <v>36.946973235816898</v>
      </c>
    </row>
    <row r="106" spans="1:23">
      <c r="A106" s="92">
        <f t="shared" si="7"/>
        <v>45760</v>
      </c>
      <c r="B106" s="91">
        <f t="shared" si="8"/>
        <v>103</v>
      </c>
      <c r="C106" s="99">
        <f t="shared" si="5"/>
        <v>9.8886969765322732</v>
      </c>
      <c r="D106" s="99">
        <f>_xlfn.IFNA(INDEX('１回目'!$C$8:$C$374,MATCH(A106,'１回目'!$A$8:$A$374,FALSE)),0)</f>
        <v>4.2011925242246546</v>
      </c>
      <c r="E106" s="91">
        <f>_xlfn.IFNA(INDEX('２回目'!$C$8:$C$374,MATCH(A106,'２回目'!$A$8:$A$374,FALSE)),0)</f>
        <v>5.6875044523076177</v>
      </c>
      <c r="F106" s="91">
        <f>_xlfn.IFNA(INDEX('３回目'!$C$8:$C$374,MATCH(A106,'３回目'!$A$8:$A$374,FALSE)),0)</f>
        <v>0</v>
      </c>
      <c r="G106" s="91">
        <f>_xlfn.IFNA(INDEX('４回目'!$C$8:$C$374,MATCH(A106,'４回目'!$A$8:$A$374,FALSE)),0)</f>
        <v>0</v>
      </c>
      <c r="H106" s="91">
        <f>_xlfn.IFNA(INDEX('５回目'!$C$8:$C$374,MATCH(A106,'５回目'!$A$8:$A$374,FALSE)),0)</f>
        <v>0</v>
      </c>
      <c r="I106" s="91">
        <f>_xlfn.IFNA(INDEX('６回目'!$C$8:$C$374,MATCH(A106,'６回目'!$A$8:$A$374,FALSE)),0)</f>
        <v>0</v>
      </c>
      <c r="J106" s="91">
        <f>_xlfn.IFNA(INDEX('７回目'!$C$8:$C$374,MATCH(A106,'７回目'!$A$8:$A$374,FALSE)),0)</f>
        <v>0</v>
      </c>
      <c r="K106" s="91">
        <f>_xlfn.IFNA(INDEX('８回目'!$C$8:$C$374,MATCH(A106,'８回目'!$A$8:$A$374,FALSE)),0)</f>
        <v>0</v>
      </c>
      <c r="M106" s="91">
        <f>INDEX(降水量!$T$2:$T$366,MATCH(A106,降水量!$C$2:$C$366,FALSE))</f>
        <v>0</v>
      </c>
      <c r="N106" s="99">
        <f t="shared" si="9"/>
        <v>0.80208760384044153</v>
      </c>
      <c r="O106" s="99">
        <f>INDEX(地温!$G$2:$G$366,MATCH(A106,地温!$C$2:$C$366,FALSE))</f>
        <v>3.9551000149844327e-002</v>
      </c>
      <c r="P106" s="99">
        <f>INDEX(地温!$H$2:$H$366,MATCH(A106,地温!$C$2:$C$366,FALSE))</f>
        <v>1.0439590739266409</v>
      </c>
      <c r="Q106" s="99"/>
      <c r="R106" s="99">
        <f t="shared" si="6"/>
        <v>8.0426502987651922</v>
      </c>
      <c r="S106" s="99"/>
      <c r="T106" s="99"/>
      <c r="U106" s="99"/>
      <c r="W106" s="91">
        <f>R106*1000*1000/($K$1*10)+指導機関用調整項目!$C$25</f>
        <v>37.159938620369459</v>
      </c>
    </row>
    <row r="107" spans="1:23">
      <c r="A107" s="92">
        <f t="shared" si="7"/>
        <v>45761</v>
      </c>
      <c r="B107" s="91">
        <f t="shared" si="8"/>
        <v>104</v>
      </c>
      <c r="C107" s="99">
        <f t="shared" si="5"/>
        <v>9.984836056894931</v>
      </c>
      <c r="D107" s="99">
        <f>_xlfn.IFNA(INDEX('１回目'!$C$8:$C$374,MATCH(A107,'１回目'!$A$8:$A$374,FALSE)),0)</f>
        <v>4.2323016567795975</v>
      </c>
      <c r="E107" s="91">
        <f>_xlfn.IFNA(INDEX('２回目'!$C$8:$C$374,MATCH(A107,'２回目'!$A$8:$A$374,FALSE)),0)</f>
        <v>5.7525344001153345</v>
      </c>
      <c r="F107" s="91">
        <f>_xlfn.IFNA(INDEX('３回目'!$C$8:$C$374,MATCH(A107,'３回目'!$A$8:$A$374,FALSE)),0)</f>
        <v>0</v>
      </c>
      <c r="G107" s="91">
        <f>_xlfn.IFNA(INDEX('４回目'!$C$8:$C$374,MATCH(A107,'４回目'!$A$8:$A$374,FALSE)),0)</f>
        <v>0</v>
      </c>
      <c r="H107" s="91">
        <f>_xlfn.IFNA(INDEX('５回目'!$C$8:$C$374,MATCH(A107,'５回目'!$A$8:$A$374,FALSE)),0)</f>
        <v>0</v>
      </c>
      <c r="I107" s="91">
        <f>_xlfn.IFNA(INDEX('６回目'!$C$8:$C$374,MATCH(A107,'６回目'!$A$8:$A$374,FALSE)),0)</f>
        <v>0</v>
      </c>
      <c r="J107" s="91">
        <f>_xlfn.IFNA(INDEX('７回目'!$C$8:$C$374,MATCH(A107,'７回目'!$A$8:$A$374,FALSE)),0)</f>
        <v>0</v>
      </c>
      <c r="K107" s="91">
        <f>_xlfn.IFNA(INDEX('８回目'!$C$8:$C$374,MATCH(A107,'８回目'!$A$8:$A$374,FALSE)),0)</f>
        <v>0</v>
      </c>
      <c r="M107" s="91">
        <f>INDEX(降水量!$T$2:$T$366,MATCH(A107,降水量!$C$2:$C$366,FALSE))</f>
        <v>4.3808800852329341e-002</v>
      </c>
      <c r="N107" s="99">
        <f t="shared" si="9"/>
        <v>0.84589640469277083</v>
      </c>
      <c r="O107" s="99">
        <f>INDEX(地温!$G$2:$G$366,MATCH(A107,地温!$C$2:$C$366,FALSE))</f>
        <v>4.9399565237173614e-002</v>
      </c>
      <c r="P107" s="99">
        <f>INDEX(地温!$H$2:$H$366,MATCH(A107,地温!$C$2:$C$366,FALSE))</f>
        <v>1.0933586391638146</v>
      </c>
      <c r="Q107" s="99"/>
      <c r="R107" s="99">
        <f t="shared" si="6"/>
        <v>8.0455810130383441</v>
      </c>
      <c r="S107" s="99"/>
      <c r="T107" s="99"/>
      <c r="U107" s="99"/>
      <c r="W107" s="91">
        <f>R107*1000*1000/($K$1*10)+指導機関用調整項目!$C$25</f>
        <v>37.170928798893783</v>
      </c>
    </row>
    <row r="108" spans="1:23">
      <c r="A108" s="92">
        <f t="shared" si="7"/>
        <v>45762</v>
      </c>
      <c r="B108" s="91">
        <f t="shared" si="8"/>
        <v>105</v>
      </c>
      <c r="C108" s="99">
        <f t="shared" si="5"/>
        <v>10.067959710891234</v>
      </c>
      <c r="D108" s="99">
        <f>_xlfn.IFNA(INDEX('１回目'!$C$8:$C$374,MATCH(A108,'１回目'!$A$8:$A$374,FALSE)),0)</f>
        <v>4.2597120859145896</v>
      </c>
      <c r="E108" s="91">
        <f>_xlfn.IFNA(INDEX('２回目'!$C$8:$C$374,MATCH(A108,'２回目'!$A$8:$A$374,FALSE)),0)</f>
        <v>5.8082476249766435</v>
      </c>
      <c r="F108" s="91">
        <f>_xlfn.IFNA(INDEX('３回目'!$C$8:$C$374,MATCH(A108,'３回目'!$A$8:$A$374,FALSE)),0)</f>
        <v>0</v>
      </c>
      <c r="G108" s="91">
        <f>_xlfn.IFNA(INDEX('４回目'!$C$8:$C$374,MATCH(A108,'４回目'!$A$8:$A$374,FALSE)),0)</f>
        <v>0</v>
      </c>
      <c r="H108" s="91">
        <f>_xlfn.IFNA(INDEX('５回目'!$C$8:$C$374,MATCH(A108,'５回目'!$A$8:$A$374,FALSE)),0)</f>
        <v>0</v>
      </c>
      <c r="I108" s="91">
        <f>_xlfn.IFNA(INDEX('６回目'!$C$8:$C$374,MATCH(A108,'６回目'!$A$8:$A$374,FALSE)),0)</f>
        <v>0</v>
      </c>
      <c r="J108" s="91">
        <f>_xlfn.IFNA(INDEX('７回目'!$C$8:$C$374,MATCH(A108,'７回目'!$A$8:$A$374,FALSE)),0)</f>
        <v>0</v>
      </c>
      <c r="K108" s="91">
        <f>_xlfn.IFNA(INDEX('８回目'!$C$8:$C$374,MATCH(A108,'８回目'!$A$8:$A$374,FALSE)),0)</f>
        <v>0</v>
      </c>
      <c r="M108" s="91">
        <f>INDEX(降水量!$T$2:$T$366,MATCH(A108,降水量!$C$2:$C$366,FALSE))</f>
        <v>4.3808800852329341e-002</v>
      </c>
      <c r="N108" s="99">
        <f t="shared" si="9"/>
        <v>0.88970520554510013</v>
      </c>
      <c r="O108" s="99">
        <f>INDEX(地温!$G$2:$G$366,MATCH(A108,地温!$C$2:$C$366,FALSE))</f>
        <v>2.970243506251502e-002</v>
      </c>
      <c r="P108" s="99">
        <f>INDEX(地温!$H$2:$H$366,MATCH(A108,地温!$C$2:$C$366,FALSE))</f>
        <v>1.1230610742263296</v>
      </c>
      <c r="Q108" s="99"/>
      <c r="R108" s="99">
        <f t="shared" si="6"/>
        <v>8.0551934311198039</v>
      </c>
      <c r="S108" s="99"/>
      <c r="T108" s="99"/>
      <c r="U108" s="99"/>
      <c r="W108" s="91">
        <f>R108*1000*1000/($K$1*10)+指導機関用調整項目!$C$25</f>
        <v>37.206975366699254</v>
      </c>
    </row>
    <row r="109" spans="1:23">
      <c r="A109" s="92">
        <f t="shared" si="7"/>
        <v>45763</v>
      </c>
      <c r="B109" s="91">
        <f t="shared" si="8"/>
        <v>106</v>
      </c>
      <c r="C109" s="99">
        <f t="shared" si="5"/>
        <v>10.149659061509844</v>
      </c>
      <c r="D109" s="99">
        <f>_xlfn.IFNA(INDEX('１回目'!$C$8:$C$374,MATCH(A109,'１回目'!$A$8:$A$374,FALSE)),0)</f>
        <v>4.2872874794669018</v>
      </c>
      <c r="E109" s="91">
        <f>_xlfn.IFNA(INDEX('２回目'!$C$8:$C$374,MATCH(A109,'２回目'!$A$8:$A$374,FALSE)),0)</f>
        <v>5.8623715820429432</v>
      </c>
      <c r="F109" s="91">
        <f>_xlfn.IFNA(INDEX('３回目'!$C$8:$C$374,MATCH(A109,'３回目'!$A$8:$A$374,FALSE)),0)</f>
        <v>0</v>
      </c>
      <c r="G109" s="91">
        <f>_xlfn.IFNA(INDEX('４回目'!$C$8:$C$374,MATCH(A109,'４回目'!$A$8:$A$374,FALSE)),0)</f>
        <v>0</v>
      </c>
      <c r="H109" s="91">
        <f>_xlfn.IFNA(INDEX('５回目'!$C$8:$C$374,MATCH(A109,'５回目'!$A$8:$A$374,FALSE)),0)</f>
        <v>0</v>
      </c>
      <c r="I109" s="91">
        <f>_xlfn.IFNA(INDEX('６回目'!$C$8:$C$374,MATCH(A109,'６回目'!$A$8:$A$374,FALSE)),0)</f>
        <v>0</v>
      </c>
      <c r="J109" s="91">
        <f>_xlfn.IFNA(INDEX('７回目'!$C$8:$C$374,MATCH(A109,'７回目'!$A$8:$A$374,FALSE)),0)</f>
        <v>0</v>
      </c>
      <c r="K109" s="91">
        <f>_xlfn.IFNA(INDEX('８回目'!$C$8:$C$374,MATCH(A109,'８回目'!$A$8:$A$374,FALSE)),0)</f>
        <v>0</v>
      </c>
      <c r="M109" s="91">
        <f>INDEX(降水量!$T$2:$T$366,MATCH(A109,降水量!$C$2:$C$366,FALSE))</f>
        <v>0</v>
      </c>
      <c r="N109" s="99">
        <f t="shared" si="9"/>
        <v>0.88970520554510013</v>
      </c>
      <c r="O109" s="99">
        <f>INDEX(地温!$G$2:$G$366,MATCH(A109,地温!$C$2:$C$366,FALSE))</f>
        <v>3.5384299535974231e-002</v>
      </c>
      <c r="P109" s="99">
        <f>INDEX(地温!$H$2:$H$366,MATCH(A109,地温!$C$2:$C$366,FALSE))</f>
        <v>1.1584453737623039</v>
      </c>
      <c r="Q109" s="99"/>
      <c r="R109" s="99">
        <f t="shared" si="6"/>
        <v>8.1015084822024406</v>
      </c>
      <c r="S109" s="99"/>
      <c r="T109" s="99"/>
      <c r="U109" s="99"/>
      <c r="W109" s="91">
        <f>R109*1000*1000/($K$1*10)+指導機関用調整項目!$C$25</f>
        <v>37.380656808259147</v>
      </c>
    </row>
    <row r="110" spans="1:23">
      <c r="A110" s="92">
        <f t="shared" si="7"/>
        <v>45764</v>
      </c>
      <c r="B110" s="91">
        <f t="shared" si="8"/>
        <v>107</v>
      </c>
      <c r="C110" s="99">
        <f t="shared" si="5"/>
        <v>10.224482421962616</v>
      </c>
      <c r="D110" s="99">
        <f>_xlfn.IFNA(INDEX('１回目'!$C$8:$C$374,MATCH(A110,'１回目'!$A$8:$A$374,FALSE)),0)</f>
        <v>4.313045711998873</v>
      </c>
      <c r="E110" s="91">
        <f>_xlfn.IFNA(INDEX('２回目'!$C$8:$C$374,MATCH(A110,'２回目'!$A$8:$A$374,FALSE)),0)</f>
        <v>5.911436709963743</v>
      </c>
      <c r="F110" s="91">
        <f>_xlfn.IFNA(INDEX('３回目'!$C$8:$C$374,MATCH(A110,'３回目'!$A$8:$A$374,FALSE)),0)</f>
        <v>0</v>
      </c>
      <c r="G110" s="91">
        <f>_xlfn.IFNA(INDEX('４回目'!$C$8:$C$374,MATCH(A110,'４回目'!$A$8:$A$374,FALSE)),0)</f>
        <v>0</v>
      </c>
      <c r="H110" s="91">
        <f>_xlfn.IFNA(INDEX('５回目'!$C$8:$C$374,MATCH(A110,'５回目'!$A$8:$A$374,FALSE)),0)</f>
        <v>0</v>
      </c>
      <c r="I110" s="91">
        <f>_xlfn.IFNA(INDEX('６回目'!$C$8:$C$374,MATCH(A110,'６回目'!$A$8:$A$374,FALSE)),0)</f>
        <v>0</v>
      </c>
      <c r="J110" s="91">
        <f>_xlfn.IFNA(INDEX('７回目'!$C$8:$C$374,MATCH(A110,'７回目'!$A$8:$A$374,FALSE)),0)</f>
        <v>0</v>
      </c>
      <c r="K110" s="91">
        <f>_xlfn.IFNA(INDEX('８回目'!$C$8:$C$374,MATCH(A110,'８回目'!$A$8:$A$374,FALSE)),0)</f>
        <v>0</v>
      </c>
      <c r="M110" s="91">
        <f>INDEX(降水量!$T$2:$T$366,MATCH(A110,降水量!$C$2:$C$366,FALSE))</f>
        <v>0.14237860277007036</v>
      </c>
      <c r="N110" s="99">
        <f t="shared" si="9"/>
        <v>1.0320838083151704</v>
      </c>
      <c r="O110" s="99">
        <f>INDEX(地温!$G$2:$G$366,MATCH(A110,地温!$C$2:$C$366,FALSE))</f>
        <v>2.7240293790682699e-002</v>
      </c>
      <c r="P110" s="99">
        <f>INDEX(地温!$H$2:$H$366,MATCH(A110,地温!$C$2:$C$366,FALSE))</f>
        <v>1.1856856675529865</v>
      </c>
      <c r="Q110" s="99"/>
      <c r="R110" s="99">
        <f t="shared" si="6"/>
        <v>8.0067129460944582</v>
      </c>
      <c r="S110" s="99"/>
      <c r="T110" s="99"/>
      <c r="U110" s="99"/>
      <c r="W110" s="91">
        <f>R110*1000*1000/($K$1*10)+指導機関用調整項目!$C$25</f>
        <v>37.025173547854209</v>
      </c>
    </row>
    <row r="111" spans="1:23">
      <c r="A111" s="92">
        <f t="shared" si="7"/>
        <v>45765</v>
      </c>
      <c r="B111" s="91">
        <f t="shared" si="8"/>
        <v>108</v>
      </c>
      <c r="C111" s="99">
        <f t="shared" si="5"/>
        <v>10.296942735577424</v>
      </c>
      <c r="D111" s="99">
        <f>_xlfn.IFNA(INDEX('１回目'!$C$8:$C$374,MATCH(A111,'１回目'!$A$8:$A$374,FALSE)),0)</f>
        <v>4.3385363669161263</v>
      </c>
      <c r="E111" s="91">
        <f>_xlfn.IFNA(INDEX('２回目'!$C$8:$C$374,MATCH(A111,'２回目'!$A$8:$A$374,FALSE)),0)</f>
        <v>5.9584063686612971</v>
      </c>
      <c r="F111" s="91">
        <f>_xlfn.IFNA(INDEX('３回目'!$C$8:$C$374,MATCH(A111,'３回目'!$A$8:$A$374,FALSE)),0)</f>
        <v>0</v>
      </c>
      <c r="G111" s="91">
        <f>_xlfn.IFNA(INDEX('４回目'!$C$8:$C$374,MATCH(A111,'４回目'!$A$8:$A$374,FALSE)),0)</f>
        <v>0</v>
      </c>
      <c r="H111" s="91">
        <f>_xlfn.IFNA(INDEX('５回目'!$C$8:$C$374,MATCH(A111,'５回目'!$A$8:$A$374,FALSE)),0)</f>
        <v>0</v>
      </c>
      <c r="I111" s="91">
        <f>_xlfn.IFNA(INDEX('６回目'!$C$8:$C$374,MATCH(A111,'６回目'!$A$8:$A$374,FALSE)),0)</f>
        <v>0</v>
      </c>
      <c r="J111" s="91">
        <f>_xlfn.IFNA(INDEX('７回目'!$C$8:$C$374,MATCH(A111,'７回目'!$A$8:$A$374,FALSE)),0)</f>
        <v>0</v>
      </c>
      <c r="K111" s="91">
        <f>_xlfn.IFNA(INDEX('８回目'!$C$8:$C$374,MATCH(A111,'８回目'!$A$8:$A$374,FALSE)),0)</f>
        <v>0</v>
      </c>
      <c r="M111" s="91">
        <f>INDEX(降水量!$T$2:$T$366,MATCH(A111,降水量!$C$2:$C$366,FALSE))</f>
        <v>0</v>
      </c>
      <c r="N111" s="99">
        <f t="shared" si="9"/>
        <v>1.0320838083151704</v>
      </c>
      <c r="O111" s="99">
        <f>INDEX(地温!$G$2:$G$366,MATCH(A111,地温!$C$2:$C$366,FALSE))</f>
        <v>2.9702435062515031e-002</v>
      </c>
      <c r="P111" s="99">
        <f>INDEX(地温!$H$2:$H$366,MATCH(A111,地温!$C$2:$C$366,FALSE))</f>
        <v>1.2153881026155016</v>
      </c>
      <c r="Q111" s="99"/>
      <c r="R111" s="99">
        <f t="shared" si="6"/>
        <v>8.0494708246467521</v>
      </c>
      <c r="S111" s="99"/>
      <c r="T111" s="99"/>
      <c r="U111" s="99"/>
      <c r="W111" s="91">
        <f>R111*1000*1000/($K$1*10)+指導機関用調整項目!$C$25</f>
        <v>37.185515592425304</v>
      </c>
    </row>
    <row r="112" spans="1:23">
      <c r="A112" s="92">
        <f t="shared" si="7"/>
        <v>45766</v>
      </c>
      <c r="B112" s="91">
        <f t="shared" si="8"/>
        <v>109</v>
      </c>
      <c r="C112" s="99">
        <f t="shared" si="5"/>
        <v>10.372699787595467</v>
      </c>
      <c r="D112" s="99">
        <f>_xlfn.IFNA(INDEX('１回目'!$C$8:$C$374,MATCH(A112,'１回目'!$A$8:$A$374,FALSE)),0)</f>
        <v>4.3658845582806638</v>
      </c>
      <c r="E112" s="91">
        <f>_xlfn.IFNA(INDEX('２回目'!$C$8:$C$374,MATCH(A112,'２回目'!$A$8:$A$374,FALSE)),0)</f>
        <v>6.0068152293148032</v>
      </c>
      <c r="F112" s="91">
        <f>_xlfn.IFNA(INDEX('３回目'!$C$8:$C$374,MATCH(A112,'３回目'!$A$8:$A$374,FALSE)),0)</f>
        <v>0</v>
      </c>
      <c r="G112" s="91">
        <f>_xlfn.IFNA(INDEX('４回目'!$C$8:$C$374,MATCH(A112,'４回目'!$A$8:$A$374,FALSE)),0)</f>
        <v>0</v>
      </c>
      <c r="H112" s="91">
        <f>_xlfn.IFNA(INDEX('５回目'!$C$8:$C$374,MATCH(A112,'５回目'!$A$8:$A$374,FALSE)),0)</f>
        <v>0</v>
      </c>
      <c r="I112" s="91">
        <f>_xlfn.IFNA(INDEX('６回目'!$C$8:$C$374,MATCH(A112,'６回目'!$A$8:$A$374,FALSE)),0)</f>
        <v>0</v>
      </c>
      <c r="J112" s="91">
        <f>_xlfn.IFNA(INDEX('７回目'!$C$8:$C$374,MATCH(A112,'７回目'!$A$8:$A$374,FALSE)),0)</f>
        <v>0</v>
      </c>
      <c r="K112" s="91">
        <f>_xlfn.IFNA(INDEX('８回目'!$C$8:$C$374,MATCH(A112,'８回目'!$A$8:$A$374,FALSE)),0)</f>
        <v>0</v>
      </c>
      <c r="M112" s="91">
        <f>INDEX(降水量!$T$2:$T$366,MATCH(A112,降水量!$C$2:$C$366,FALSE))</f>
        <v>6.7001695421209581e-002</v>
      </c>
      <c r="N112" s="99">
        <f t="shared" si="9"/>
        <v>1.09908550373638</v>
      </c>
      <c r="O112" s="99">
        <f>INDEX(地温!$G$2:$G$366,MATCH(A112,地温!$C$2:$C$366,FALSE))</f>
        <v>4.807379686003313e-002</v>
      </c>
      <c r="P112" s="99">
        <f>INDEX(地温!$H$2:$H$366,MATCH(A112,地温!$C$2:$C$366,FALSE))</f>
        <v>1.2634618994755347</v>
      </c>
      <c r="Q112" s="99"/>
      <c r="R112" s="99">
        <f t="shared" si="6"/>
        <v>8.0101523843835523</v>
      </c>
      <c r="S112" s="99"/>
      <c r="T112" s="99"/>
      <c r="U112" s="99"/>
      <c r="W112" s="91">
        <f>R112*1000*1000/($K$1*10)+指導機関用調整項目!$C$25</f>
        <v>37.038071441438312</v>
      </c>
    </row>
    <row r="113" spans="1:23">
      <c r="A113" s="92">
        <f t="shared" si="7"/>
        <v>45767</v>
      </c>
      <c r="B113" s="91">
        <f t="shared" si="8"/>
        <v>110</v>
      </c>
      <c r="C113" s="99">
        <f t="shared" si="5"/>
        <v>10.445108638279287</v>
      </c>
      <c r="D113" s="99">
        <f>_xlfn.IFNA(INDEX('１回目'!$C$8:$C$374,MATCH(A113,'１回目'!$A$8:$A$374,FALSE)),0)</f>
        <v>4.3926249050670467</v>
      </c>
      <c r="E113" s="91">
        <f>_xlfn.IFNA(INDEX('２回目'!$C$8:$C$374,MATCH(A113,'２回目'!$A$8:$A$374,FALSE)),0)</f>
        <v>6.052483733212239</v>
      </c>
      <c r="F113" s="91">
        <f>_xlfn.IFNA(INDEX('３回目'!$C$8:$C$374,MATCH(A113,'３回目'!$A$8:$A$374,FALSE)),0)</f>
        <v>0</v>
      </c>
      <c r="G113" s="91">
        <f>_xlfn.IFNA(INDEX('４回目'!$C$8:$C$374,MATCH(A113,'４回目'!$A$8:$A$374,FALSE)),0)</f>
        <v>0</v>
      </c>
      <c r="H113" s="91">
        <f>_xlfn.IFNA(INDEX('５回目'!$C$8:$C$374,MATCH(A113,'５回目'!$A$8:$A$374,FALSE)),0)</f>
        <v>0</v>
      </c>
      <c r="I113" s="91">
        <f>_xlfn.IFNA(INDEX('６回目'!$C$8:$C$374,MATCH(A113,'６回目'!$A$8:$A$374,FALSE)),0)</f>
        <v>0</v>
      </c>
      <c r="J113" s="91">
        <f>_xlfn.IFNA(INDEX('７回目'!$C$8:$C$374,MATCH(A113,'７回目'!$A$8:$A$374,FALSE)),0)</f>
        <v>0</v>
      </c>
      <c r="K113" s="91">
        <f>_xlfn.IFNA(INDEX('８回目'!$C$8:$C$374,MATCH(A113,'８回目'!$A$8:$A$374,FALSE)),0)</f>
        <v>0</v>
      </c>
      <c r="M113" s="91">
        <f>INDEX(降水量!$T$2:$T$366,MATCH(A113,降水量!$C$2:$C$366,FALSE))</f>
        <v>0</v>
      </c>
      <c r="N113" s="99">
        <f t="shared" si="9"/>
        <v>1.09908550373638</v>
      </c>
      <c r="O113" s="99">
        <f>INDEX(地温!$G$2:$G$366,MATCH(A113,地温!$C$2:$C$366,FALSE))</f>
        <v>4.8831378789827691e-002</v>
      </c>
      <c r="P113" s="99">
        <f>INDEX(地温!$H$2:$H$366,MATCH(A113,地温!$C$2:$C$366,FALSE))</f>
        <v>1.3122932782653625</v>
      </c>
      <c r="Q113" s="99"/>
      <c r="R113" s="99">
        <f t="shared" si="6"/>
        <v>8.0337298562775441</v>
      </c>
      <c r="S113" s="99"/>
      <c r="T113" s="99"/>
      <c r="U113" s="99"/>
      <c r="W113" s="91">
        <f>R113*1000*1000/($K$1*10)+指導機関用調整項目!$C$25</f>
        <v>37.126486961040783</v>
      </c>
    </row>
    <row r="114" spans="1:23">
      <c r="A114" s="92">
        <f t="shared" si="7"/>
        <v>45768</v>
      </c>
      <c r="B114" s="91">
        <f t="shared" si="8"/>
        <v>111</v>
      </c>
      <c r="C114" s="99">
        <f t="shared" si="5"/>
        <v>10.515847089268261</v>
      </c>
      <c r="D114" s="99">
        <f>_xlfn.IFNA(INDEX('１回目'!$C$8:$C$374,MATCH(A114,'１回目'!$A$8:$A$374,FALSE)),0)</f>
        <v>4.4193723956149604</v>
      </c>
      <c r="E114" s="91">
        <f>_xlfn.IFNA(INDEX('２回目'!$C$8:$C$374,MATCH(A114,'２回目'!$A$8:$A$374,FALSE)),0)</f>
        <v>6.0964746936533007</v>
      </c>
      <c r="F114" s="91">
        <f>_xlfn.IFNA(INDEX('３回目'!$C$8:$C$374,MATCH(A114,'３回目'!$A$8:$A$374,FALSE)),0)</f>
        <v>0</v>
      </c>
      <c r="G114" s="91">
        <f>_xlfn.IFNA(INDEX('４回目'!$C$8:$C$374,MATCH(A114,'４回目'!$A$8:$A$374,FALSE)),0)</f>
        <v>0</v>
      </c>
      <c r="H114" s="91">
        <f>_xlfn.IFNA(INDEX('５回目'!$C$8:$C$374,MATCH(A114,'５回目'!$A$8:$A$374,FALSE)),0)</f>
        <v>0</v>
      </c>
      <c r="I114" s="91">
        <f>_xlfn.IFNA(INDEX('６回目'!$C$8:$C$374,MATCH(A114,'６回目'!$A$8:$A$374,FALSE)),0)</f>
        <v>0</v>
      </c>
      <c r="J114" s="91">
        <f>_xlfn.IFNA(INDEX('７回目'!$C$8:$C$374,MATCH(A114,'７回目'!$A$8:$A$374,FALSE)),0)</f>
        <v>0</v>
      </c>
      <c r="K114" s="91">
        <f>_xlfn.IFNA(INDEX('８回目'!$C$8:$C$374,MATCH(A114,'８回目'!$A$8:$A$374,FALSE)),0)</f>
        <v>0</v>
      </c>
      <c r="M114" s="91">
        <f>INDEX(降水量!$T$2:$T$366,MATCH(A114,降水量!$C$2:$C$366,FALSE))</f>
        <v>4.3808800852329341e-002</v>
      </c>
      <c r="N114" s="99">
        <f t="shared" si="9"/>
        <v>1.1428943045887094</v>
      </c>
      <c r="O114" s="99">
        <f>INDEX(地温!$G$2:$G$366,MATCH(A114,地温!$C$2:$C$366,FALSE))</f>
        <v>5.4323847780838271e-002</v>
      </c>
      <c r="P114" s="99">
        <f>INDEX(地温!$H$2:$H$366,MATCH(A114,地温!$C$2:$C$366,FALSE))</f>
        <v>1.3666171260462008</v>
      </c>
      <c r="Q114" s="99"/>
      <c r="R114" s="99">
        <f t="shared" si="6"/>
        <v>8.0063356586333505</v>
      </c>
      <c r="S114" s="99"/>
      <c r="T114" s="99"/>
      <c r="U114" s="99"/>
      <c r="W114" s="91">
        <f>R114*1000*1000/($K$1*10)+指導機関用調整項目!$C$25</f>
        <v>37.023758719875055</v>
      </c>
    </row>
    <row r="115" spans="1:23">
      <c r="A115" s="92">
        <f t="shared" si="7"/>
        <v>45769</v>
      </c>
      <c r="B115" s="91">
        <f t="shared" si="8"/>
        <v>112</v>
      </c>
      <c r="C115" s="99">
        <f t="shared" si="5"/>
        <v>10.581600562533882</v>
      </c>
      <c r="D115" s="99">
        <f>_xlfn.IFNA(INDEX('１回目'!$C$8:$C$374,MATCH(A115,'１回目'!$A$8:$A$374,FALSE)),0)</f>
        <v>4.4447716888814019</v>
      </c>
      <c r="E115" s="91">
        <f>_xlfn.IFNA(INDEX('２回目'!$C$8:$C$374,MATCH(A115,'２回目'!$A$8:$A$374,FALSE)),0)</f>
        <v>6.1368288736524814</v>
      </c>
      <c r="F115" s="91">
        <f>_xlfn.IFNA(INDEX('３回目'!$C$8:$C$374,MATCH(A115,'３回目'!$A$8:$A$374,FALSE)),0)</f>
        <v>0</v>
      </c>
      <c r="G115" s="91">
        <f>_xlfn.IFNA(INDEX('４回目'!$C$8:$C$374,MATCH(A115,'４回目'!$A$8:$A$374,FALSE)),0)</f>
        <v>0</v>
      </c>
      <c r="H115" s="91">
        <f>_xlfn.IFNA(INDEX('５回目'!$C$8:$C$374,MATCH(A115,'５回目'!$A$8:$A$374,FALSE)),0)</f>
        <v>0</v>
      </c>
      <c r="I115" s="91">
        <f>_xlfn.IFNA(INDEX('６回目'!$C$8:$C$374,MATCH(A115,'６回目'!$A$8:$A$374,FALSE)),0)</f>
        <v>0</v>
      </c>
      <c r="J115" s="91">
        <f>_xlfn.IFNA(INDEX('７回目'!$C$8:$C$374,MATCH(A115,'７回目'!$A$8:$A$374,FALSE)),0)</f>
        <v>0</v>
      </c>
      <c r="K115" s="91">
        <f>_xlfn.IFNA(INDEX('８回目'!$C$8:$C$374,MATCH(A115,'８回目'!$A$8:$A$374,FALSE)),0)</f>
        <v>0</v>
      </c>
      <c r="M115" s="91">
        <f>INDEX(降水量!$T$2:$T$366,MATCH(A115,降水量!$C$2:$C$366,FALSE))</f>
        <v>0</v>
      </c>
      <c r="N115" s="99">
        <f t="shared" si="9"/>
        <v>1.1428943045887094</v>
      </c>
      <c r="O115" s="99">
        <f>INDEX(地温!$G$2:$G$366,MATCH(A115,地温!$C$2:$C$366,FALSE))</f>
        <v>4.9210169754724975e-002</v>
      </c>
      <c r="P115" s="99">
        <f>INDEX(地温!$H$2:$H$366,MATCH(A115,地温!$C$2:$C$366,FALSE))</f>
        <v>1.4158272958009257</v>
      </c>
      <c r="Q115" s="99"/>
      <c r="R115" s="99">
        <f t="shared" si="6"/>
        <v>8.0228789621442473</v>
      </c>
      <c r="S115" s="99"/>
      <c r="T115" s="99"/>
      <c r="U115" s="99"/>
      <c r="W115" s="91">
        <f>R115*1000*1000/($K$1*10)+指導機関用調整項目!$C$25</f>
        <v>37.085796108040917</v>
      </c>
    </row>
    <row r="116" spans="1:23">
      <c r="A116" s="92">
        <f t="shared" si="7"/>
        <v>45770</v>
      </c>
      <c r="B116" s="91">
        <f t="shared" si="8"/>
        <v>113</v>
      </c>
      <c r="C116" s="99">
        <f t="shared" si="5"/>
        <v>10.642995052490082</v>
      </c>
      <c r="D116" s="99">
        <f>_xlfn.IFNA(INDEX('１回目'!$C$8:$C$374,MATCH(A116,'１回目'!$A$8:$A$374,FALSE)),0)</f>
        <v>4.4689835456535532</v>
      </c>
      <c r="E116" s="91">
        <f>_xlfn.IFNA(INDEX('２回目'!$C$8:$C$374,MATCH(A116,'２回目'!$A$8:$A$374,FALSE)),0)</f>
        <v>6.1740115068365284</v>
      </c>
      <c r="F116" s="91">
        <f>_xlfn.IFNA(INDEX('３回目'!$C$8:$C$374,MATCH(A116,'３回目'!$A$8:$A$374,FALSE)),0)</f>
        <v>0</v>
      </c>
      <c r="G116" s="91">
        <f>_xlfn.IFNA(INDEX('４回目'!$C$8:$C$374,MATCH(A116,'４回目'!$A$8:$A$374,FALSE)),0)</f>
        <v>0</v>
      </c>
      <c r="H116" s="91">
        <f>_xlfn.IFNA(INDEX('５回目'!$C$8:$C$374,MATCH(A116,'５回目'!$A$8:$A$374,FALSE)),0)</f>
        <v>0</v>
      </c>
      <c r="I116" s="91">
        <f>_xlfn.IFNA(INDEX('６回目'!$C$8:$C$374,MATCH(A116,'６回目'!$A$8:$A$374,FALSE)),0)</f>
        <v>0</v>
      </c>
      <c r="J116" s="91">
        <f>_xlfn.IFNA(INDEX('７回目'!$C$8:$C$374,MATCH(A116,'７回目'!$A$8:$A$374,FALSE)),0)</f>
        <v>0</v>
      </c>
      <c r="K116" s="91">
        <f>_xlfn.IFNA(INDEX('８回目'!$C$8:$C$374,MATCH(A116,'８回目'!$A$8:$A$374,FALSE)),0)</f>
        <v>0</v>
      </c>
      <c r="M116" s="91">
        <f>INDEX(降水量!$T$2:$T$366,MATCH(A116,降水量!$C$2:$C$366,FALSE))</f>
        <v>0</v>
      </c>
      <c r="N116" s="99">
        <f t="shared" si="9"/>
        <v>1.1428943045887094</v>
      </c>
      <c r="O116" s="99">
        <f>INDEX(地温!$G$2:$G$366,MATCH(A116,地温!$C$2:$C$366,FALSE))</f>
        <v>4.4891952754895971e-002</v>
      </c>
      <c r="P116" s="99">
        <f>INDEX(地温!$H$2:$H$366,MATCH(A116,地温!$C$2:$C$366,FALSE))</f>
        <v>1.4607192485558216</v>
      </c>
      <c r="Q116" s="99"/>
      <c r="R116" s="99">
        <f t="shared" si="6"/>
        <v>8.0393814993455504</v>
      </c>
      <c r="S116" s="99"/>
      <c r="T116" s="99"/>
      <c r="U116" s="99"/>
      <c r="W116" s="91">
        <f>R116*1000*1000/($K$1*10)+指導機関用調整項目!$C$25</f>
        <v>37.147680622545806</v>
      </c>
    </row>
    <row r="117" spans="1:23">
      <c r="A117" s="92">
        <f t="shared" si="7"/>
        <v>45771</v>
      </c>
      <c r="B117" s="91">
        <f t="shared" si="8"/>
        <v>114</v>
      </c>
      <c r="C117" s="99">
        <f t="shared" si="5"/>
        <v>10.700295115889901</v>
      </c>
      <c r="D117" s="99">
        <f>_xlfn.IFNA(INDEX('１回目'!$C$8:$C$374,MATCH(A117,'１回目'!$A$8:$A$374,FALSE)),0)</f>
        <v>4.4920351319648519</v>
      </c>
      <c r="E117" s="91">
        <f>_xlfn.IFNA(INDEX('２回目'!$C$8:$C$374,MATCH(A117,'２回目'!$A$8:$A$374,FALSE)),0)</f>
        <v>6.2082599839250481</v>
      </c>
      <c r="F117" s="91">
        <f>_xlfn.IFNA(INDEX('３回目'!$C$8:$C$374,MATCH(A117,'３回目'!$A$8:$A$374,FALSE)),0)</f>
        <v>0</v>
      </c>
      <c r="G117" s="91">
        <f>_xlfn.IFNA(INDEX('４回目'!$C$8:$C$374,MATCH(A117,'４回目'!$A$8:$A$374,FALSE)),0)</f>
        <v>0</v>
      </c>
      <c r="H117" s="91">
        <f>_xlfn.IFNA(INDEX('５回目'!$C$8:$C$374,MATCH(A117,'５回目'!$A$8:$A$374,FALSE)),0)</f>
        <v>0</v>
      </c>
      <c r="I117" s="91">
        <f>_xlfn.IFNA(INDEX('６回目'!$C$8:$C$374,MATCH(A117,'６回目'!$A$8:$A$374,FALSE)),0)</f>
        <v>0</v>
      </c>
      <c r="J117" s="91">
        <f>_xlfn.IFNA(INDEX('７回目'!$C$8:$C$374,MATCH(A117,'７回目'!$A$8:$A$374,FALSE)),0)</f>
        <v>0</v>
      </c>
      <c r="K117" s="91">
        <f>_xlfn.IFNA(INDEX('８回目'!$C$8:$C$374,MATCH(A117,'８回目'!$A$8:$A$374,FALSE)),0)</f>
        <v>0</v>
      </c>
      <c r="M117" s="91">
        <f>INDEX(降水量!$T$2:$T$366,MATCH(A117,降水量!$C$2:$C$366,FALSE))</f>
        <v>0</v>
      </c>
      <c r="N117" s="99">
        <f t="shared" si="9"/>
        <v>1.1428943045887094</v>
      </c>
      <c r="O117" s="99">
        <f>INDEX(地温!$G$2:$G$366,MATCH(A117,地温!$C$2:$C$366,FALSE))</f>
        <v>4.0346461176128591e-002</v>
      </c>
      <c r="P117" s="99">
        <f>INDEX(地温!$H$2:$H$366,MATCH(A117,地温!$C$2:$C$366,FALSE))</f>
        <v>1.5010657097319502</v>
      </c>
      <c r="Q117" s="99"/>
      <c r="R117" s="99">
        <f t="shared" si="6"/>
        <v>8.0563351015692408</v>
      </c>
      <c r="S117" s="99"/>
      <c r="T117" s="99"/>
      <c r="U117" s="99"/>
      <c r="W117" s="91">
        <f>R117*1000*1000/($K$1*10)+指導機関用調整項目!$C$25</f>
        <v>37.211256630884648</v>
      </c>
    </row>
    <row r="118" spans="1:23">
      <c r="A118" s="92">
        <f t="shared" si="7"/>
        <v>45772</v>
      </c>
      <c r="B118" s="91">
        <f t="shared" si="8"/>
        <v>115</v>
      </c>
      <c r="C118" s="99">
        <f t="shared" si="5"/>
        <v>10.756172607382684</v>
      </c>
      <c r="D118" s="99">
        <f>_xlfn.IFNA(INDEX('１回目'!$C$8:$C$374,MATCH(A118,'１回目'!$A$8:$A$374,FALSE)),0)</f>
        <v>4.5149992814638003</v>
      </c>
      <c r="E118" s="91">
        <f>_xlfn.IFNA(INDEX('２回目'!$C$8:$C$374,MATCH(A118,'２回目'!$A$8:$A$374,FALSE)),0)</f>
        <v>6.2411733259188846</v>
      </c>
      <c r="F118" s="91">
        <f>_xlfn.IFNA(INDEX('３回目'!$C$8:$C$374,MATCH(A118,'３回目'!$A$8:$A$374,FALSE)),0)</f>
        <v>0</v>
      </c>
      <c r="G118" s="91">
        <f>_xlfn.IFNA(INDEX('４回目'!$C$8:$C$374,MATCH(A118,'４回目'!$A$8:$A$374,FALSE)),0)</f>
        <v>0</v>
      </c>
      <c r="H118" s="91">
        <f>_xlfn.IFNA(INDEX('５回目'!$C$8:$C$374,MATCH(A118,'５回目'!$A$8:$A$374,FALSE)),0)</f>
        <v>0</v>
      </c>
      <c r="I118" s="91">
        <f>_xlfn.IFNA(INDEX('６回目'!$C$8:$C$374,MATCH(A118,'６回目'!$A$8:$A$374,FALSE)),0)</f>
        <v>0</v>
      </c>
      <c r="J118" s="91">
        <f>_xlfn.IFNA(INDEX('７回目'!$C$8:$C$374,MATCH(A118,'７回目'!$A$8:$A$374,FALSE)),0)</f>
        <v>0</v>
      </c>
      <c r="K118" s="91">
        <f>_xlfn.IFNA(INDEX('８回目'!$C$8:$C$374,MATCH(A118,'８回目'!$A$8:$A$374,FALSE)),0)</f>
        <v>0</v>
      </c>
      <c r="M118" s="91">
        <f>INDEX(降水量!$T$2:$T$366,MATCH(A118,降水量!$C$2:$C$366,FALSE))</f>
        <v>0</v>
      </c>
      <c r="N118" s="99">
        <f t="shared" si="9"/>
        <v>1.1428943045887094</v>
      </c>
      <c r="O118" s="99">
        <f>INDEX(地温!$G$2:$G$366,MATCH(A118,地温!$C$2:$C$366,FALSE))</f>
        <v>4.4588919982978148e-002</v>
      </c>
      <c r="P118" s="99">
        <f>INDEX(地温!$H$2:$H$366,MATCH(A118,地温!$C$2:$C$366,FALSE))</f>
        <v>1.5456546297149283</v>
      </c>
      <c r="Q118" s="99"/>
      <c r="R118" s="99">
        <f t="shared" si="6"/>
        <v>8.067623673079046</v>
      </c>
      <c r="S118" s="99"/>
      <c r="T118" s="99"/>
      <c r="U118" s="99"/>
      <c r="W118" s="91">
        <f>R118*1000*1000/($K$1*10)+指導機関用調整項目!$C$25</f>
        <v>37.25358877404642</v>
      </c>
    </row>
    <row r="119" spans="1:23">
      <c r="A119" s="92">
        <f t="shared" si="7"/>
        <v>45773</v>
      </c>
      <c r="B119" s="91">
        <f t="shared" si="8"/>
        <v>116</v>
      </c>
      <c r="C119" s="99">
        <f t="shared" si="5"/>
        <v>10.812164738994577</v>
      </c>
      <c r="D119" s="99">
        <f>_xlfn.IFNA(INDEX('１回目'!$C$8:$C$374,MATCH(A119,'１回目'!$A$8:$A$374,FALSE)),0)</f>
        <v>4.5385402758034878</v>
      </c>
      <c r="E119" s="91">
        <f>_xlfn.IFNA(INDEX('２回目'!$C$8:$C$374,MATCH(A119,'２回目'!$A$8:$A$374,FALSE)),0)</f>
        <v>6.2736244631910889</v>
      </c>
      <c r="F119" s="91">
        <f>_xlfn.IFNA(INDEX('３回目'!$C$8:$C$374,MATCH(A119,'３回目'!$A$8:$A$374,FALSE)),0)</f>
        <v>0</v>
      </c>
      <c r="G119" s="91">
        <f>_xlfn.IFNA(INDEX('４回目'!$C$8:$C$374,MATCH(A119,'４回目'!$A$8:$A$374,FALSE)),0)</f>
        <v>0</v>
      </c>
      <c r="H119" s="91">
        <f>_xlfn.IFNA(INDEX('５回目'!$C$8:$C$374,MATCH(A119,'５回目'!$A$8:$A$374,FALSE)),0)</f>
        <v>0</v>
      </c>
      <c r="I119" s="91">
        <f>_xlfn.IFNA(INDEX('６回目'!$C$8:$C$374,MATCH(A119,'６回目'!$A$8:$A$374,FALSE)),0)</f>
        <v>0</v>
      </c>
      <c r="J119" s="91">
        <f>_xlfn.IFNA(INDEX('７回目'!$C$8:$C$374,MATCH(A119,'７回目'!$A$8:$A$374,FALSE)),0)</f>
        <v>0</v>
      </c>
      <c r="K119" s="91">
        <f>_xlfn.IFNA(INDEX('８回目'!$C$8:$C$374,MATCH(A119,'８回目'!$A$8:$A$374,FALSE)),0)</f>
        <v>0</v>
      </c>
      <c r="M119" s="91">
        <f>INDEX(降水量!$T$2:$T$366,MATCH(A119,降水量!$C$2:$C$366,FALSE))</f>
        <v>4.3808800852329341e-002</v>
      </c>
      <c r="N119" s="99">
        <f t="shared" si="9"/>
        <v>1.1867031054410389</v>
      </c>
      <c r="O119" s="99">
        <f>INDEX(地温!$G$2:$G$366,MATCH(A119,地温!$C$2:$C$366,FALSE))</f>
        <v>5.48920342281842e-002</v>
      </c>
      <c r="P119" s="99">
        <f>INDEX(地温!$H$2:$H$366,MATCH(A119,地温!$C$2:$C$366,FALSE))</f>
        <v>1.6005466639431125</v>
      </c>
      <c r="Q119" s="99"/>
      <c r="R119" s="99">
        <f t="shared" si="6"/>
        <v>8.0249149696104247</v>
      </c>
      <c r="S119" s="99"/>
      <c r="T119" s="99"/>
      <c r="U119" s="99"/>
      <c r="W119" s="91">
        <f>R119*1000*1000/($K$1*10)+指導機関用調整項目!$C$25</f>
        <v>37.093431136039086</v>
      </c>
    </row>
    <row r="120" spans="1:23">
      <c r="A120" s="92">
        <f t="shared" si="7"/>
        <v>45774</v>
      </c>
      <c r="B120" s="91">
        <f t="shared" si="8"/>
        <v>117</v>
      </c>
      <c r="C120" s="99">
        <f t="shared" si="5"/>
        <v>10.866079845253193</v>
      </c>
      <c r="D120" s="99">
        <f>_xlfn.IFNA(INDEX('１回目'!$C$8:$C$374,MATCH(A120,'１回目'!$A$8:$A$374,FALSE)),0)</f>
        <v>4.561700947814189</v>
      </c>
      <c r="E120" s="91">
        <f>_xlfn.IFNA(INDEX('２回目'!$C$8:$C$374,MATCH(A120,'２回目'!$A$8:$A$374,FALSE)),0)</f>
        <v>6.3043788974390038</v>
      </c>
      <c r="F120" s="91">
        <f>_xlfn.IFNA(INDEX('３回目'!$C$8:$C$374,MATCH(A120,'３回目'!$A$8:$A$374,FALSE)),0)</f>
        <v>0</v>
      </c>
      <c r="G120" s="91">
        <f>_xlfn.IFNA(INDEX('４回目'!$C$8:$C$374,MATCH(A120,'４回目'!$A$8:$A$374,FALSE)),0)</f>
        <v>0</v>
      </c>
      <c r="H120" s="91">
        <f>_xlfn.IFNA(INDEX('５回目'!$C$8:$C$374,MATCH(A120,'５回目'!$A$8:$A$374,FALSE)),0)</f>
        <v>0</v>
      </c>
      <c r="I120" s="91">
        <f>_xlfn.IFNA(INDEX('６回目'!$C$8:$C$374,MATCH(A120,'６回目'!$A$8:$A$374,FALSE)),0)</f>
        <v>0</v>
      </c>
      <c r="J120" s="91">
        <f>_xlfn.IFNA(INDEX('７回目'!$C$8:$C$374,MATCH(A120,'７回目'!$A$8:$A$374,FALSE)),0)</f>
        <v>0</v>
      </c>
      <c r="K120" s="91">
        <f>_xlfn.IFNA(INDEX('８回目'!$C$8:$C$374,MATCH(A120,'８回目'!$A$8:$A$374,FALSE)),0)</f>
        <v>0</v>
      </c>
      <c r="M120" s="91">
        <f>INDEX(降水量!$T$2:$T$366,MATCH(A120,降水量!$C$2:$C$366,FALSE))</f>
        <v>0</v>
      </c>
      <c r="N120" s="99">
        <f t="shared" si="9"/>
        <v>1.1867031054410389</v>
      </c>
      <c r="O120" s="99">
        <f>INDEX(地温!$G$2:$G$366,MATCH(A120,地温!$C$2:$C$366,FALSE))</f>
        <v>5.7164780017567862e-002</v>
      </c>
      <c r="P120" s="99">
        <f>INDEX(地温!$H$2:$H$366,MATCH(A120,地温!$C$2:$C$366,FALSE))</f>
        <v>1.6577114439606804</v>
      </c>
      <c r="Q120" s="99"/>
      <c r="R120" s="99">
        <f t="shared" si="6"/>
        <v>8.0216652958514736</v>
      </c>
      <c r="S120" s="99"/>
      <c r="T120" s="99"/>
      <c r="U120" s="99"/>
      <c r="W120" s="91">
        <f>R120*1000*1000/($K$1*10)+指導機関用調整項目!$C$25</f>
        <v>37.081244859443018</v>
      </c>
    </row>
    <row r="121" spans="1:23">
      <c r="A121" s="92">
        <f t="shared" si="7"/>
        <v>45775</v>
      </c>
      <c r="B121" s="91">
        <f t="shared" si="8"/>
        <v>118</v>
      </c>
      <c r="C121" s="99">
        <f t="shared" si="5"/>
        <v>10.916811030584542</v>
      </c>
      <c r="D121" s="99">
        <f>_xlfn.IFNA(INDEX('１回目'!$C$8:$C$374,MATCH(A121,'１回目'!$A$8:$A$374,FALSE)),0)</f>
        <v>4.5839411388945379</v>
      </c>
      <c r="E121" s="91">
        <f>_xlfn.IFNA(INDEX('２回目'!$C$8:$C$374,MATCH(A121,'２回目'!$A$8:$A$374,FALSE)),0)</f>
        <v>6.3328698916900041</v>
      </c>
      <c r="F121" s="91">
        <f>_xlfn.IFNA(INDEX('３回目'!$C$8:$C$374,MATCH(A121,'３回目'!$A$8:$A$374,FALSE)),0)</f>
        <v>0</v>
      </c>
      <c r="G121" s="91">
        <f>_xlfn.IFNA(INDEX('４回目'!$C$8:$C$374,MATCH(A121,'４回目'!$A$8:$A$374,FALSE)),0)</f>
        <v>0</v>
      </c>
      <c r="H121" s="91">
        <f>_xlfn.IFNA(INDEX('５回目'!$C$8:$C$374,MATCH(A121,'５回目'!$A$8:$A$374,FALSE)),0)</f>
        <v>0</v>
      </c>
      <c r="I121" s="91">
        <f>_xlfn.IFNA(INDEX('６回目'!$C$8:$C$374,MATCH(A121,'６回目'!$A$8:$A$374,FALSE)),0)</f>
        <v>0</v>
      </c>
      <c r="J121" s="91">
        <f>_xlfn.IFNA(INDEX('７回目'!$C$8:$C$374,MATCH(A121,'７回目'!$A$8:$A$374,FALSE)),0)</f>
        <v>0</v>
      </c>
      <c r="K121" s="91">
        <f>_xlfn.IFNA(INDEX('８回目'!$C$8:$C$374,MATCH(A121,'８回目'!$A$8:$A$374,FALSE)),0)</f>
        <v>0</v>
      </c>
      <c r="M121" s="91">
        <f>INDEX(降水量!$T$2:$T$366,MATCH(A121,降水量!$C$2:$C$366,FALSE))</f>
        <v>0</v>
      </c>
      <c r="N121" s="99">
        <f t="shared" si="9"/>
        <v>1.1867031054410389</v>
      </c>
      <c r="O121" s="99">
        <f>INDEX(地温!$G$2:$G$366,MATCH(A121,地温!$C$2:$C$366,FALSE))</f>
        <v>5.4437485070307434e-002</v>
      </c>
      <c r="P121" s="99">
        <f>INDEX(地温!$H$2:$H$366,MATCH(A121,地温!$C$2:$C$366,FALSE))</f>
        <v>1.7121489290309877</v>
      </c>
      <c r="Q121" s="99"/>
      <c r="R121" s="99">
        <f t="shared" si="6"/>
        <v>8.0179589961125153</v>
      </c>
      <c r="S121" s="99"/>
      <c r="T121" s="99"/>
      <c r="U121" s="99"/>
      <c r="W121" s="91">
        <f>R121*1000*1000/($K$1*10)+指導機関用調整項目!$C$25</f>
        <v>37.067346235421923</v>
      </c>
    </row>
    <row r="122" spans="1:23">
      <c r="A122" s="92">
        <f t="shared" si="7"/>
        <v>45776</v>
      </c>
      <c r="B122" s="91">
        <f t="shared" si="8"/>
        <v>119</v>
      </c>
      <c r="C122" s="99">
        <f t="shared" si="5"/>
        <v>10.965358357806597</v>
      </c>
      <c r="D122" s="99">
        <f>_xlfn.IFNA(INDEX('１回目'!$C$8:$C$374,MATCH(A122,'１回目'!$A$8:$A$374,FALSE)),0)</f>
        <v>4.605664341214478</v>
      </c>
      <c r="E122" s="91">
        <f>_xlfn.IFNA(INDEX('２回目'!$C$8:$C$374,MATCH(A122,'２回目'!$A$8:$A$374,FALSE)),0)</f>
        <v>6.359694016592119</v>
      </c>
      <c r="F122" s="91">
        <f>_xlfn.IFNA(INDEX('３回目'!$C$8:$C$374,MATCH(A122,'３回目'!$A$8:$A$374,FALSE)),0)</f>
        <v>0</v>
      </c>
      <c r="G122" s="91">
        <f>_xlfn.IFNA(INDEX('４回目'!$C$8:$C$374,MATCH(A122,'４回目'!$A$8:$A$374,FALSE)),0)</f>
        <v>0</v>
      </c>
      <c r="H122" s="91">
        <f>_xlfn.IFNA(INDEX('５回目'!$C$8:$C$374,MATCH(A122,'５回目'!$A$8:$A$374,FALSE)),0)</f>
        <v>0</v>
      </c>
      <c r="I122" s="91">
        <f>_xlfn.IFNA(INDEX('６回目'!$C$8:$C$374,MATCH(A122,'６回目'!$A$8:$A$374,FALSE)),0)</f>
        <v>0</v>
      </c>
      <c r="J122" s="91">
        <f>_xlfn.IFNA(INDEX('７回目'!$C$8:$C$374,MATCH(A122,'７回目'!$A$8:$A$374,FALSE)),0)</f>
        <v>0</v>
      </c>
      <c r="K122" s="91">
        <f>_xlfn.IFNA(INDEX('８回目'!$C$8:$C$374,MATCH(A122,'８回目'!$A$8:$A$374,FALSE)),0)</f>
        <v>0</v>
      </c>
      <c r="M122" s="91">
        <f>INDEX(降水量!$T$2:$T$366,MATCH(A122,降水量!$C$2:$C$366,FALSE))</f>
        <v>6.7001695421209581e-002</v>
      </c>
      <c r="N122" s="99">
        <f t="shared" si="9"/>
        <v>1.2537048008622484</v>
      </c>
      <c r="O122" s="99">
        <f>INDEX(地温!$G$2:$G$366,MATCH(A122,地温!$C$2:$C$366,FALSE))</f>
        <v>5.5195067000102016e-002</v>
      </c>
      <c r="P122" s="99">
        <f>INDEX(地温!$H$2:$H$366,MATCH(A122,地温!$C$2:$C$366,FALSE))</f>
        <v>1.7673439960310897</v>
      </c>
      <c r="Q122" s="99"/>
      <c r="R122" s="99">
        <f t="shared" si="6"/>
        <v>7.9443095609132586</v>
      </c>
      <c r="S122" s="99"/>
      <c r="T122" s="99"/>
      <c r="U122" s="99"/>
      <c r="W122" s="91">
        <f>R122*1000*1000/($K$1*10)+指導機関用調整項目!$C$25</f>
        <v>36.791160853424714</v>
      </c>
    </row>
    <row r="123" spans="1:23">
      <c r="A123" s="92">
        <f t="shared" si="7"/>
        <v>45777</v>
      </c>
      <c r="B123" s="91">
        <f t="shared" si="8"/>
        <v>120</v>
      </c>
      <c r="C123" s="99">
        <f t="shared" si="5"/>
        <v>11.012082272180347</v>
      </c>
      <c r="D123" s="99">
        <f>_xlfn.IFNA(INDEX('１回目'!$C$8:$C$374,MATCH(A123,'１回目'!$A$8:$A$374,FALSE)),0)</f>
        <v>4.6270038145346559</v>
      </c>
      <c r="E123" s="91">
        <f>_xlfn.IFNA(INDEX('２回目'!$C$8:$C$374,MATCH(A123,'２回目'!$A$8:$A$374,FALSE)),0)</f>
        <v>6.3850784576456912</v>
      </c>
      <c r="F123" s="91">
        <f>_xlfn.IFNA(INDEX('３回目'!$C$8:$C$374,MATCH(A123,'３回目'!$A$8:$A$374,FALSE)),0)</f>
        <v>0</v>
      </c>
      <c r="G123" s="91">
        <f>_xlfn.IFNA(INDEX('４回目'!$C$8:$C$374,MATCH(A123,'４回目'!$A$8:$A$374,FALSE)),0)</f>
        <v>0</v>
      </c>
      <c r="H123" s="91">
        <f>_xlfn.IFNA(INDEX('５回目'!$C$8:$C$374,MATCH(A123,'５回目'!$A$8:$A$374,FALSE)),0)</f>
        <v>0</v>
      </c>
      <c r="I123" s="91">
        <f>_xlfn.IFNA(INDEX('６回目'!$C$8:$C$374,MATCH(A123,'６回目'!$A$8:$A$374,FALSE)),0)</f>
        <v>0</v>
      </c>
      <c r="J123" s="91">
        <f>_xlfn.IFNA(INDEX('７回目'!$C$8:$C$374,MATCH(A123,'７回目'!$A$8:$A$374,FALSE)),0)</f>
        <v>0</v>
      </c>
      <c r="K123" s="91">
        <f>_xlfn.IFNA(INDEX('８回目'!$C$8:$C$374,MATCH(A123,'８回目'!$A$8:$A$374,FALSE)),0)</f>
        <v>0</v>
      </c>
      <c r="M123" s="91">
        <f>INDEX(降水量!$T$2:$T$366,MATCH(A123,降水量!$C$2:$C$366,FALSE))</f>
        <v>0</v>
      </c>
      <c r="N123" s="99">
        <f t="shared" si="9"/>
        <v>1.2537048008622484</v>
      </c>
      <c r="O123" s="99">
        <f>INDEX(地温!$G$2:$G$366,MATCH(A123,地温!$C$2:$C$366,FALSE))</f>
        <v>5.716478001756789e-002</v>
      </c>
      <c r="P123" s="99">
        <f>INDEX(地温!$H$2:$H$366,MATCH(A123,地温!$C$2:$C$366,FALSE))</f>
        <v>1.8245087760486576</v>
      </c>
      <c r="Q123" s="99"/>
      <c r="R123" s="99">
        <f t="shared" si="6"/>
        <v>7.9338686952694406</v>
      </c>
      <c r="S123" s="99"/>
      <c r="T123" s="99"/>
      <c r="U123" s="99"/>
      <c r="W123" s="91">
        <f>R123*1000*1000/($K$1*10)+指導機関用調整項目!$C$25</f>
        <v>36.752007607260396</v>
      </c>
    </row>
    <row r="124" spans="1:23">
      <c r="A124" s="92">
        <f t="shared" si="7"/>
        <v>45778</v>
      </c>
      <c r="B124" s="91">
        <f t="shared" si="8"/>
        <v>121</v>
      </c>
      <c r="C124" s="99">
        <f t="shared" si="5"/>
        <v>11.056424084154461</v>
      </c>
      <c r="D124" s="99">
        <f>_xlfn.IFNA(INDEX('１回目'!$C$8:$C$374,MATCH(A124,'１回目'!$A$8:$A$374,FALSE)),0)</f>
        <v>4.6476575861895713</v>
      </c>
      <c r="E124" s="91">
        <f>_xlfn.IFNA(INDEX('２回目'!$C$8:$C$374,MATCH(A124,'２回目'!$A$8:$A$374,FALSE)),0)</f>
        <v>6.4087664979648897</v>
      </c>
      <c r="F124" s="91">
        <f>_xlfn.IFNA(INDEX('３回目'!$C$8:$C$374,MATCH(A124,'３回目'!$A$8:$A$374,FALSE)),0)</f>
        <v>0</v>
      </c>
      <c r="G124" s="91">
        <f>_xlfn.IFNA(INDEX('４回目'!$C$8:$C$374,MATCH(A124,'４回目'!$A$8:$A$374,FALSE)),0)</f>
        <v>0</v>
      </c>
      <c r="H124" s="91">
        <f>_xlfn.IFNA(INDEX('５回目'!$C$8:$C$374,MATCH(A124,'５回目'!$A$8:$A$374,FALSE)),0)</f>
        <v>0</v>
      </c>
      <c r="I124" s="91">
        <f>_xlfn.IFNA(INDEX('６回目'!$C$8:$C$374,MATCH(A124,'６回目'!$A$8:$A$374,FALSE)),0)</f>
        <v>0</v>
      </c>
      <c r="J124" s="91">
        <f>_xlfn.IFNA(INDEX('７回目'!$C$8:$C$374,MATCH(A124,'７回目'!$A$8:$A$374,FALSE)),0)</f>
        <v>0</v>
      </c>
      <c r="K124" s="91">
        <f>_xlfn.IFNA(INDEX('８回目'!$C$8:$C$374,MATCH(A124,'８回目'!$A$8:$A$374,FALSE)),0)</f>
        <v>0</v>
      </c>
      <c r="M124" s="91">
        <f>INDEX(降水量!$T$2:$T$366,MATCH(A124,降水量!$C$2:$C$366,FALSE))</f>
        <v>4.3808800852329341e-002</v>
      </c>
      <c r="N124" s="99">
        <f t="shared" si="9"/>
        <v>1.2975136017145779</v>
      </c>
      <c r="O124" s="99">
        <f>INDEX(地温!$G$2:$G$366,MATCH(A124,地温!$C$2:$C$366,FALSE))</f>
        <v>5.6104165315855464e-002</v>
      </c>
      <c r="P124" s="99">
        <f>INDEX(地温!$H$2:$H$366,MATCH(A124,地温!$C$2:$C$366,FALSE))</f>
        <v>1.880612941364513</v>
      </c>
      <c r="Q124" s="99"/>
      <c r="R124" s="99">
        <f t="shared" si="6"/>
        <v>7.8782975410753711</v>
      </c>
      <c r="S124" s="99"/>
      <c r="T124" s="99"/>
      <c r="U124" s="99"/>
      <c r="W124" s="91">
        <f>R124*1000*1000/($K$1*10)+指導機関用調整項目!$C$25</f>
        <v>36.543615779032635</v>
      </c>
    </row>
    <row r="125" spans="1:23">
      <c r="A125" s="92">
        <f t="shared" si="7"/>
        <v>45779</v>
      </c>
      <c r="B125" s="91">
        <f t="shared" si="8"/>
        <v>122</v>
      </c>
      <c r="C125" s="99">
        <f t="shared" si="5"/>
        <v>11.097723656466661</v>
      </c>
      <c r="D125" s="99">
        <f>_xlfn.IFNA(INDEX('１回目'!$C$8:$C$374,MATCH(A125,'１回目'!$A$8:$A$374,FALSE)),0)</f>
        <v>4.6672514211501737</v>
      </c>
      <c r="E125" s="91">
        <f>_xlfn.IFNA(INDEX('２回目'!$C$8:$C$374,MATCH(A125,'２回目'!$A$8:$A$374,FALSE)),0)</f>
        <v>6.4304722353164872</v>
      </c>
      <c r="F125" s="91">
        <f>_xlfn.IFNA(INDEX('３回目'!$C$8:$C$374,MATCH(A125,'３回目'!$A$8:$A$374,FALSE)),0)</f>
        <v>0</v>
      </c>
      <c r="G125" s="91">
        <f>_xlfn.IFNA(INDEX('４回目'!$C$8:$C$374,MATCH(A125,'４回目'!$A$8:$A$374,FALSE)),0)</f>
        <v>0</v>
      </c>
      <c r="H125" s="91">
        <f>_xlfn.IFNA(INDEX('５回目'!$C$8:$C$374,MATCH(A125,'５回目'!$A$8:$A$374,FALSE)),0)</f>
        <v>0</v>
      </c>
      <c r="I125" s="91">
        <f>_xlfn.IFNA(INDEX('６回目'!$C$8:$C$374,MATCH(A125,'６回目'!$A$8:$A$374,FALSE)),0)</f>
        <v>0</v>
      </c>
      <c r="J125" s="91">
        <f>_xlfn.IFNA(INDEX('７回目'!$C$8:$C$374,MATCH(A125,'７回目'!$A$8:$A$374,FALSE)),0)</f>
        <v>0</v>
      </c>
      <c r="K125" s="91">
        <f>_xlfn.IFNA(INDEX('８回目'!$C$8:$C$374,MATCH(A125,'８回目'!$A$8:$A$374,FALSE)),0)</f>
        <v>0</v>
      </c>
      <c r="M125" s="91">
        <f>INDEX(降水量!$T$2:$T$366,MATCH(A125,降水量!$C$2:$C$366,FALSE))</f>
        <v>0</v>
      </c>
      <c r="N125" s="99">
        <f t="shared" si="9"/>
        <v>1.2975136017145779</v>
      </c>
      <c r="O125" s="99">
        <f>INDEX(地温!$G$2:$G$366,MATCH(A125,地温!$C$2:$C$366,FALSE))</f>
        <v>5.095260819325248e-002</v>
      </c>
      <c r="P125" s="99">
        <f>INDEX(地温!$H$2:$H$366,MATCH(A125,地温!$C$2:$C$366,FALSE))</f>
        <v>1.9315655495577655</v>
      </c>
      <c r="Q125" s="99"/>
      <c r="R125" s="99">
        <f t="shared" si="6"/>
        <v>7.8686445051943181</v>
      </c>
      <c r="S125" s="99"/>
      <c r="T125" s="99"/>
      <c r="U125" s="99"/>
      <c r="W125" s="91">
        <f>R125*1000*1000/($K$1*10)+指導機関用調整項目!$C$25</f>
        <v>36.507416894478681</v>
      </c>
    </row>
    <row r="126" spans="1:23">
      <c r="A126" s="92">
        <f t="shared" si="7"/>
        <v>45780</v>
      </c>
      <c r="B126" s="91">
        <f t="shared" si="8"/>
        <v>123</v>
      </c>
      <c r="C126" s="99">
        <f t="shared" si="5"/>
        <v>11.136812978708985</v>
      </c>
      <c r="D126" s="99">
        <f>_xlfn.IFNA(INDEX('１回目'!$C$8:$C$374,MATCH(A126,'１回目'!$A$8:$A$374,FALSE)),0)</f>
        <v>4.6861387734145081</v>
      </c>
      <c r="E126" s="91">
        <f>_xlfn.IFNA(INDEX('２回目'!$C$8:$C$374,MATCH(A126,'２回目'!$A$8:$A$374,FALSE)),0)</f>
        <v>6.4506742052944777</v>
      </c>
      <c r="F126" s="91">
        <f>_xlfn.IFNA(INDEX('３回目'!$C$8:$C$374,MATCH(A126,'３回目'!$A$8:$A$374,FALSE)),0)</f>
        <v>0</v>
      </c>
      <c r="G126" s="91">
        <f>_xlfn.IFNA(INDEX('４回目'!$C$8:$C$374,MATCH(A126,'４回目'!$A$8:$A$374,FALSE)),0)</f>
        <v>0</v>
      </c>
      <c r="H126" s="91">
        <f>_xlfn.IFNA(INDEX('５回目'!$C$8:$C$374,MATCH(A126,'５回目'!$A$8:$A$374,FALSE)),0)</f>
        <v>0</v>
      </c>
      <c r="I126" s="91">
        <f>_xlfn.IFNA(INDEX('６回目'!$C$8:$C$374,MATCH(A126,'６回目'!$A$8:$A$374,FALSE)),0)</f>
        <v>0</v>
      </c>
      <c r="J126" s="91">
        <f>_xlfn.IFNA(INDEX('７回目'!$C$8:$C$374,MATCH(A126,'７回目'!$A$8:$A$374,FALSE)),0)</f>
        <v>0</v>
      </c>
      <c r="K126" s="91">
        <f>_xlfn.IFNA(INDEX('８回目'!$C$8:$C$374,MATCH(A126,'８回目'!$A$8:$A$374,FALSE)),0)</f>
        <v>0</v>
      </c>
      <c r="M126" s="91">
        <f>INDEX(降水量!$T$2:$T$366,MATCH(A126,降水量!$C$2:$C$366,FALSE))</f>
        <v>0</v>
      </c>
      <c r="N126" s="99">
        <f t="shared" si="9"/>
        <v>1.2975136017145779</v>
      </c>
      <c r="O126" s="99">
        <f>INDEX(地温!$G$2:$G$366,MATCH(A126,地温!$C$2:$C$366,FALSE))</f>
        <v>4.8982895175786585e-002</v>
      </c>
      <c r="P126" s="99">
        <f>INDEX(地温!$H$2:$H$366,MATCH(A126,地温!$C$2:$C$366,FALSE))</f>
        <v>1.9805484447335522</v>
      </c>
      <c r="Q126" s="99"/>
      <c r="R126" s="99">
        <f t="shared" si="6"/>
        <v>7.8587509322608557</v>
      </c>
      <c r="S126" s="99"/>
      <c r="T126" s="99"/>
      <c r="U126" s="99"/>
      <c r="W126" s="91">
        <f>R126*1000*1000/($K$1*10)+指導機関用調整項目!$C$25</f>
        <v>36.470315995978197</v>
      </c>
    </row>
    <row r="127" spans="1:23">
      <c r="A127" s="92">
        <f t="shared" si="7"/>
        <v>45781</v>
      </c>
      <c r="B127" s="91">
        <f t="shared" si="8"/>
        <v>124</v>
      </c>
      <c r="C127" s="99">
        <f t="shared" si="5"/>
        <v>11.175603406192346</v>
      </c>
      <c r="D127" s="99">
        <f>_xlfn.IFNA(INDEX('１回目'!$C$8:$C$374,MATCH(A127,'１回目'!$A$8:$A$374,FALSE)),0)</f>
        <v>4.7052566306682397</v>
      </c>
      <c r="E127" s="91">
        <f>_xlfn.IFNA(INDEX('２回目'!$C$8:$C$374,MATCH(A127,'２回目'!$A$8:$A$374,FALSE)),0)</f>
        <v>6.4703467755241064</v>
      </c>
      <c r="F127" s="91">
        <f>_xlfn.IFNA(INDEX('３回目'!$C$8:$C$374,MATCH(A127,'３回目'!$A$8:$A$374,FALSE)),0)</f>
        <v>0</v>
      </c>
      <c r="G127" s="91">
        <f>_xlfn.IFNA(INDEX('４回目'!$C$8:$C$374,MATCH(A127,'４回目'!$A$8:$A$374,FALSE)),0)</f>
        <v>0</v>
      </c>
      <c r="H127" s="91">
        <f>_xlfn.IFNA(INDEX('５回目'!$C$8:$C$374,MATCH(A127,'５回目'!$A$8:$A$374,FALSE)),0)</f>
        <v>0</v>
      </c>
      <c r="I127" s="91">
        <f>_xlfn.IFNA(INDEX('６回目'!$C$8:$C$374,MATCH(A127,'６回目'!$A$8:$A$374,FALSE)),0)</f>
        <v>0</v>
      </c>
      <c r="J127" s="91">
        <f>_xlfn.IFNA(INDEX('７回目'!$C$8:$C$374,MATCH(A127,'７回目'!$A$8:$A$374,FALSE)),0)</f>
        <v>0</v>
      </c>
      <c r="K127" s="91">
        <f>_xlfn.IFNA(INDEX('８回目'!$C$8:$C$374,MATCH(A127,'８回目'!$A$8:$A$374,FALSE)),0)</f>
        <v>0</v>
      </c>
      <c r="M127" s="91">
        <f>INDEX(降水量!$T$2:$T$366,MATCH(A127,降水量!$C$2:$C$366,FALSE))</f>
        <v>0</v>
      </c>
      <c r="N127" s="99">
        <f t="shared" si="9"/>
        <v>1.2975136017145779</v>
      </c>
      <c r="O127" s="99">
        <f>INDEX(地温!$G$2:$G$366,MATCH(A127,地温!$C$2:$C$366,FALSE))</f>
        <v>5.6861747245650046e-002</v>
      </c>
      <c r="P127" s="99">
        <f>INDEX(地温!$H$2:$H$366,MATCH(A127,地温!$C$2:$C$366,FALSE))</f>
        <v>2.0374101919792023</v>
      </c>
      <c r="Q127" s="99"/>
      <c r="R127" s="99">
        <f t="shared" si="6"/>
        <v>7.8406796124985672</v>
      </c>
      <c r="S127" s="99"/>
      <c r="T127" s="99"/>
      <c r="U127" s="99"/>
      <c r="W127" s="91">
        <f>R127*1000*1000/($K$1*10)+指導機関用調整項目!$C$25</f>
        <v>36.402548546869617</v>
      </c>
    </row>
    <row r="128" spans="1:23">
      <c r="A128" s="92">
        <f t="shared" si="7"/>
        <v>45782</v>
      </c>
      <c r="B128" s="91">
        <f t="shared" si="8"/>
        <v>125</v>
      </c>
      <c r="C128" s="99">
        <f t="shared" si="5"/>
        <v>11.214624054447192</v>
      </c>
      <c r="D128" s="99">
        <f>_xlfn.IFNA(INDEX('１回目'!$C$8:$C$374,MATCH(A128,'１回目'!$A$8:$A$374,FALSE)),0)</f>
        <v>4.7248890590687322</v>
      </c>
      <c r="E128" s="91">
        <f>_xlfn.IFNA(INDEX('２回目'!$C$8:$C$374,MATCH(A128,'２回目'!$A$8:$A$374,FALSE)),0)</f>
        <v>6.4897349953784591</v>
      </c>
      <c r="F128" s="91">
        <f>_xlfn.IFNA(INDEX('３回目'!$C$8:$C$374,MATCH(A128,'３回目'!$A$8:$A$374,FALSE)),0)</f>
        <v>0</v>
      </c>
      <c r="G128" s="91">
        <f>_xlfn.IFNA(INDEX('４回目'!$C$8:$C$374,MATCH(A128,'４回目'!$A$8:$A$374,FALSE)),0)</f>
        <v>0</v>
      </c>
      <c r="H128" s="91">
        <f>_xlfn.IFNA(INDEX('５回目'!$C$8:$C$374,MATCH(A128,'５回目'!$A$8:$A$374,FALSE)),0)</f>
        <v>0</v>
      </c>
      <c r="I128" s="91">
        <f>_xlfn.IFNA(INDEX('６回目'!$C$8:$C$374,MATCH(A128,'６回目'!$A$8:$A$374,FALSE)),0)</f>
        <v>0</v>
      </c>
      <c r="J128" s="91">
        <f>_xlfn.IFNA(INDEX('７回目'!$C$8:$C$374,MATCH(A128,'７回目'!$A$8:$A$374,FALSE)),0)</f>
        <v>0</v>
      </c>
      <c r="K128" s="91">
        <f>_xlfn.IFNA(INDEX('８回目'!$C$8:$C$374,MATCH(A128,'８回目'!$A$8:$A$374,FALSE)),0)</f>
        <v>0</v>
      </c>
      <c r="M128" s="91">
        <f>INDEX(降水量!$T$2:$T$366,MATCH(A128,降水量!$C$2:$C$366,FALSE))</f>
        <v>0</v>
      </c>
      <c r="N128" s="99">
        <f t="shared" si="9"/>
        <v>1.2975136017145779</v>
      </c>
      <c r="O128" s="99">
        <f>INDEX(地温!$G$2:$G$366,MATCH(A128,地温!$C$2:$C$366,FALSE))</f>
        <v>6.8376992578527376e-002</v>
      </c>
      <c r="P128" s="99">
        <f>INDEX(地温!$H$2:$H$366,MATCH(A128,地温!$C$2:$C$366,FALSE))</f>
        <v>2.1057871845577298</v>
      </c>
      <c r="Q128" s="99"/>
      <c r="R128" s="99">
        <f t="shared" si="6"/>
        <v>7.8113232681748848</v>
      </c>
      <c r="S128" s="99"/>
      <c r="T128" s="99"/>
      <c r="U128" s="99"/>
      <c r="W128" s="91">
        <f>R128*1000*1000/($K$1*10)+指導機関用調整項目!$C$25</f>
        <v>36.292462255655806</v>
      </c>
    </row>
    <row r="129" spans="1:23">
      <c r="A129" s="92">
        <f t="shared" si="7"/>
        <v>45783</v>
      </c>
      <c r="B129" s="91">
        <f t="shared" si="8"/>
        <v>126</v>
      </c>
      <c r="C129" s="99">
        <f t="shared" si="5"/>
        <v>11.252211978364402</v>
      </c>
      <c r="D129" s="99">
        <f>_xlfn.IFNA(INDEX('１回目'!$C$8:$C$374,MATCH(A129,'１回目'!$A$8:$A$374,FALSE)),0)</f>
        <v>4.7441723434212406</v>
      </c>
      <c r="E129" s="91">
        <f>_xlfn.IFNA(INDEX('２回目'!$C$8:$C$374,MATCH(A129,'２回目'!$A$8:$A$374,FALSE)),0)</f>
        <v>6.5080396349431613</v>
      </c>
      <c r="F129" s="91">
        <f>_xlfn.IFNA(INDEX('３回目'!$C$8:$C$374,MATCH(A129,'３回目'!$A$8:$A$374,FALSE)),0)</f>
        <v>0</v>
      </c>
      <c r="G129" s="91">
        <f>_xlfn.IFNA(INDEX('４回目'!$C$8:$C$374,MATCH(A129,'４回目'!$A$8:$A$374,FALSE)),0)</f>
        <v>0</v>
      </c>
      <c r="H129" s="91">
        <f>_xlfn.IFNA(INDEX('５回目'!$C$8:$C$374,MATCH(A129,'５回目'!$A$8:$A$374,FALSE)),0)</f>
        <v>0</v>
      </c>
      <c r="I129" s="91">
        <f>_xlfn.IFNA(INDEX('６回目'!$C$8:$C$374,MATCH(A129,'６回目'!$A$8:$A$374,FALSE)),0)</f>
        <v>0</v>
      </c>
      <c r="J129" s="91">
        <f>_xlfn.IFNA(INDEX('７回目'!$C$8:$C$374,MATCH(A129,'７回目'!$A$8:$A$374,FALSE)),0)</f>
        <v>0</v>
      </c>
      <c r="K129" s="91">
        <f>_xlfn.IFNA(INDEX('８回目'!$C$8:$C$374,MATCH(A129,'８回目'!$A$8:$A$374,FALSE)),0)</f>
        <v>0</v>
      </c>
      <c r="M129" s="91">
        <f>INDEX(降水量!$T$2:$T$366,MATCH(A129,降水量!$C$2:$C$366,FALSE))</f>
        <v>0</v>
      </c>
      <c r="N129" s="99">
        <f t="shared" si="9"/>
        <v>1.2975136017145779</v>
      </c>
      <c r="O129" s="99">
        <f>INDEX(地温!$G$2:$G$366,MATCH(A129,地温!$C$2:$C$366,FALSE))</f>
        <v>7.0801254753869988e-002</v>
      </c>
      <c r="P129" s="99">
        <f>INDEX(地温!$H$2:$H$366,MATCH(A129,地温!$C$2:$C$366,FALSE))</f>
        <v>2.1765884393115997</v>
      </c>
      <c r="Q129" s="99"/>
      <c r="R129" s="99">
        <f t="shared" si="6"/>
        <v>7.7781099373382254</v>
      </c>
      <c r="S129" s="99"/>
      <c r="T129" s="99"/>
      <c r="U129" s="99"/>
      <c r="W129" s="91">
        <f>R129*1000*1000/($K$1*10)+指導機関用調整項目!$C$25</f>
        <v>36.167912265018337</v>
      </c>
    </row>
    <row r="130" spans="1:23">
      <c r="A130" s="92">
        <f t="shared" si="7"/>
        <v>45784</v>
      </c>
      <c r="B130" s="91">
        <f t="shared" si="8"/>
        <v>127</v>
      </c>
      <c r="C130" s="99">
        <f t="shared" si="5"/>
        <v>11.287437462379955</v>
      </c>
      <c r="D130" s="99">
        <f>_xlfn.IFNA(INDEX('１回目'!$C$8:$C$374,MATCH(A130,'１回目'!$A$8:$A$374,FALSE)),0)</f>
        <v>4.7625756929145009</v>
      </c>
      <c r="E130" s="91">
        <f>_xlfn.IFNA(INDEX('２回目'!$C$8:$C$374,MATCH(A130,'２回目'!$A$8:$A$374,FALSE)),0)</f>
        <v>6.5248617694654545</v>
      </c>
      <c r="F130" s="91">
        <f>_xlfn.IFNA(INDEX('３回目'!$C$8:$C$374,MATCH(A130,'３回目'!$A$8:$A$374,FALSE)),0)</f>
        <v>0</v>
      </c>
      <c r="G130" s="91">
        <f>_xlfn.IFNA(INDEX('４回目'!$C$8:$C$374,MATCH(A130,'４回目'!$A$8:$A$374,FALSE)),0)</f>
        <v>0</v>
      </c>
      <c r="H130" s="91">
        <f>_xlfn.IFNA(INDEX('５回目'!$C$8:$C$374,MATCH(A130,'５回目'!$A$8:$A$374,FALSE)),0)</f>
        <v>0</v>
      </c>
      <c r="I130" s="91">
        <f>_xlfn.IFNA(INDEX('６回目'!$C$8:$C$374,MATCH(A130,'６回目'!$A$8:$A$374,FALSE)),0)</f>
        <v>0</v>
      </c>
      <c r="J130" s="91">
        <f>_xlfn.IFNA(INDEX('７回目'!$C$8:$C$374,MATCH(A130,'７回目'!$A$8:$A$374,FALSE)),0)</f>
        <v>0</v>
      </c>
      <c r="K130" s="91">
        <f>_xlfn.IFNA(INDEX('８回目'!$C$8:$C$374,MATCH(A130,'８回目'!$A$8:$A$374,FALSE)),0)</f>
        <v>0</v>
      </c>
      <c r="M130" s="91">
        <f>INDEX(降水量!$T$2:$T$366,MATCH(A130,降水量!$C$2:$C$366,FALSE))</f>
        <v>6.7001695421209581e-002</v>
      </c>
      <c r="N130" s="99">
        <f t="shared" si="9"/>
        <v>1.3645152971357875</v>
      </c>
      <c r="O130" s="99">
        <f>INDEX(地温!$G$2:$G$366,MATCH(A130,地温!$C$2:$C$366,FALSE))</f>
        <v>6.7013345104897148e-002</v>
      </c>
      <c r="P130" s="99">
        <f>INDEX(地温!$H$2:$H$366,MATCH(A130,地温!$C$2:$C$366,FALSE))</f>
        <v>2.243601784416497</v>
      </c>
      <c r="Q130" s="99"/>
      <c r="R130" s="99">
        <f t="shared" si="6"/>
        <v>7.6793203808276713</v>
      </c>
      <c r="S130" s="99"/>
      <c r="T130" s="99"/>
      <c r="U130" s="99"/>
      <c r="W130" s="91">
        <f>R130*1000*1000/($K$1*10)+指導機関用調整項目!$C$25</f>
        <v>35.797451428103756</v>
      </c>
    </row>
    <row r="131" spans="1:23">
      <c r="A131" s="92">
        <f t="shared" si="7"/>
        <v>45785</v>
      </c>
      <c r="B131" s="91">
        <f t="shared" si="8"/>
        <v>128</v>
      </c>
      <c r="C131" s="99">
        <f t="shared" si="5"/>
        <v>11.320654597000942</v>
      </c>
      <c r="D131" s="99">
        <f>_xlfn.IFNA(INDEX('１回目'!$C$8:$C$374,MATCH(A131,'１回目'!$A$8:$A$374,FALSE)),0)</f>
        <v>4.7802406373013184</v>
      </c>
      <c r="E131" s="91">
        <f>_xlfn.IFNA(INDEX('２回目'!$C$8:$C$374,MATCH(A131,'２回目'!$A$8:$A$374,FALSE)),0)</f>
        <v>6.5404139596996238</v>
      </c>
      <c r="F131" s="91">
        <f>_xlfn.IFNA(INDEX('３回目'!$C$8:$C$374,MATCH(A131,'３回目'!$A$8:$A$374,FALSE)),0)</f>
        <v>0</v>
      </c>
      <c r="G131" s="91">
        <f>_xlfn.IFNA(INDEX('４回目'!$C$8:$C$374,MATCH(A131,'４回目'!$A$8:$A$374,FALSE)),0)</f>
        <v>0</v>
      </c>
      <c r="H131" s="91">
        <f>_xlfn.IFNA(INDEX('５回目'!$C$8:$C$374,MATCH(A131,'５回目'!$A$8:$A$374,FALSE)),0)</f>
        <v>0</v>
      </c>
      <c r="I131" s="91">
        <f>_xlfn.IFNA(INDEX('６回目'!$C$8:$C$374,MATCH(A131,'６回目'!$A$8:$A$374,FALSE)),0)</f>
        <v>0</v>
      </c>
      <c r="J131" s="91">
        <f>_xlfn.IFNA(INDEX('７回目'!$C$8:$C$374,MATCH(A131,'７回目'!$A$8:$A$374,FALSE)),0)</f>
        <v>0</v>
      </c>
      <c r="K131" s="91">
        <f>_xlfn.IFNA(INDEX('８回目'!$C$8:$C$374,MATCH(A131,'８回目'!$A$8:$A$374,FALSE)),0)</f>
        <v>0</v>
      </c>
      <c r="M131" s="91">
        <f>INDEX(降水量!$T$2:$T$366,MATCH(A131,降水量!$C$2:$C$366,FALSE))</f>
        <v>0</v>
      </c>
      <c r="N131" s="99">
        <f t="shared" si="9"/>
        <v>1.3645152971357875</v>
      </c>
      <c r="O131" s="99">
        <f>INDEX(地温!$G$2:$G$366,MATCH(A131,地温!$C$2:$C$366,FALSE))</f>
        <v>6.4437566543595642e-002</v>
      </c>
      <c r="P131" s="99">
        <f>INDEX(地温!$H$2:$H$366,MATCH(A131,地温!$C$2:$C$366,FALSE))</f>
        <v>2.3080393509600925</v>
      </c>
      <c r="Q131" s="99"/>
      <c r="R131" s="99">
        <f t="shared" si="6"/>
        <v>7.6480999489050632</v>
      </c>
      <c r="S131" s="99"/>
      <c r="T131" s="99"/>
      <c r="U131" s="99"/>
      <c r="W131" s="91">
        <f>R131*1000*1000/($K$1*10)+指導機関用調整項目!$C$25</f>
        <v>35.680374808393978</v>
      </c>
    </row>
    <row r="132" spans="1:23">
      <c r="A132" s="92">
        <f t="shared" si="7"/>
        <v>45786</v>
      </c>
      <c r="B132" s="91">
        <f t="shared" si="8"/>
        <v>129</v>
      </c>
      <c r="C132" s="99">
        <f t="shared" ref="C132:C195" si="10">SUM(D132:K132)</f>
        <v>11.351758541794714</v>
      </c>
      <c r="D132" s="99">
        <f>_xlfn.IFNA(INDEX('１回目'!$C$8:$C$374,MATCH(A132,'１回目'!$A$8:$A$374,FALSE)),0)</f>
        <v>4.7970637822672382</v>
      </c>
      <c r="E132" s="91">
        <f>_xlfn.IFNA(INDEX('２回目'!$C$8:$C$374,MATCH(A132,'２回目'!$A$8:$A$374,FALSE)),0)</f>
        <v>6.554694759527476</v>
      </c>
      <c r="F132" s="91">
        <f>_xlfn.IFNA(INDEX('３回目'!$C$8:$C$374,MATCH(A132,'３回目'!$A$8:$A$374,FALSE)),0)</f>
        <v>0</v>
      </c>
      <c r="G132" s="91">
        <f>_xlfn.IFNA(INDEX('４回目'!$C$8:$C$374,MATCH(A132,'４回目'!$A$8:$A$374,FALSE)),0)</f>
        <v>0</v>
      </c>
      <c r="H132" s="91">
        <f>_xlfn.IFNA(INDEX('５回目'!$C$8:$C$374,MATCH(A132,'５回目'!$A$8:$A$374,FALSE)),0)</f>
        <v>0</v>
      </c>
      <c r="I132" s="91">
        <f>_xlfn.IFNA(INDEX('６回目'!$C$8:$C$374,MATCH(A132,'６回目'!$A$8:$A$374,FALSE)),0)</f>
        <v>0</v>
      </c>
      <c r="J132" s="91">
        <f>_xlfn.IFNA(INDEX('７回目'!$C$8:$C$374,MATCH(A132,'７回目'!$A$8:$A$374,FALSE)),0)</f>
        <v>0</v>
      </c>
      <c r="K132" s="91">
        <f>_xlfn.IFNA(INDEX('８回目'!$C$8:$C$374,MATCH(A132,'８回目'!$A$8:$A$374,FALSE)),0)</f>
        <v>0</v>
      </c>
      <c r="M132" s="91">
        <f>INDEX(降水量!$T$2:$T$366,MATCH(A132,降水量!$C$2:$C$366,FALSE))</f>
        <v>0</v>
      </c>
      <c r="N132" s="99">
        <f t="shared" si="9"/>
        <v>1.3645152971357875</v>
      </c>
      <c r="O132" s="99">
        <f>INDEX(地温!$G$2:$G$366,MATCH(A132,地温!$C$2:$C$366,FALSE))</f>
        <v>6.0195107736746134e-002</v>
      </c>
      <c r="P132" s="99">
        <f>INDEX(地温!$H$2:$H$366,MATCH(A132,地温!$C$2:$C$366,FALSE))</f>
        <v>2.3682344586968385</v>
      </c>
      <c r="Q132" s="99"/>
      <c r="R132" s="99">
        <f t="shared" ref="R132:R195" si="11">C132-N132-P132</f>
        <v>7.6190087859620892</v>
      </c>
      <c r="S132" s="99"/>
      <c r="T132" s="99"/>
      <c r="U132" s="99"/>
      <c r="W132" s="91">
        <f>R132*1000*1000/($K$1*10)+指導機関用調整項目!$C$25</f>
        <v>35.57128294735783</v>
      </c>
    </row>
    <row r="133" spans="1:23">
      <c r="A133" s="92">
        <f t="shared" ref="A133:A196" si="12">A132+1</f>
        <v>45787</v>
      </c>
      <c r="B133" s="91">
        <f t="shared" ref="B133:B196" si="13">A133-$A$4+1</f>
        <v>130</v>
      </c>
      <c r="C133" s="99">
        <f t="shared" si="10"/>
        <v>11.381133802553844</v>
      </c>
      <c r="D133" s="99">
        <f>_xlfn.IFNA(INDEX('１回目'!$C$8:$C$374,MATCH(A133,'１回目'!$A$8:$A$374,FALSE)),0)</f>
        <v>4.8132166709540618</v>
      </c>
      <c r="E133" s="91">
        <f>_xlfn.IFNA(INDEX('２回目'!$C$8:$C$374,MATCH(A133,'２回目'!$A$8:$A$374,FALSE)),0)</f>
        <v>6.5679171315997831</v>
      </c>
      <c r="F133" s="91">
        <f>_xlfn.IFNA(INDEX('３回目'!$C$8:$C$374,MATCH(A133,'３回目'!$A$8:$A$374,FALSE)),0)</f>
        <v>0</v>
      </c>
      <c r="G133" s="91">
        <f>_xlfn.IFNA(INDEX('４回目'!$C$8:$C$374,MATCH(A133,'４回目'!$A$8:$A$374,FALSE)),0)</f>
        <v>0</v>
      </c>
      <c r="H133" s="91">
        <f>_xlfn.IFNA(INDEX('５回目'!$C$8:$C$374,MATCH(A133,'５回目'!$A$8:$A$374,FALSE)),0)</f>
        <v>0</v>
      </c>
      <c r="I133" s="91">
        <f>_xlfn.IFNA(INDEX('６回目'!$C$8:$C$374,MATCH(A133,'６回目'!$A$8:$A$374,FALSE)),0)</f>
        <v>0</v>
      </c>
      <c r="J133" s="91">
        <f>_xlfn.IFNA(INDEX('７回目'!$C$8:$C$374,MATCH(A133,'７回目'!$A$8:$A$374,FALSE)),0)</f>
        <v>0</v>
      </c>
      <c r="K133" s="91">
        <f>_xlfn.IFNA(INDEX('８回目'!$C$8:$C$374,MATCH(A133,'８回目'!$A$8:$A$374,FALSE)),0)</f>
        <v>0</v>
      </c>
      <c r="M133" s="91">
        <f>INDEX(降水量!$T$2:$T$366,MATCH(A133,降水量!$C$2:$C$366,FALSE))</f>
        <v>0</v>
      </c>
      <c r="N133" s="99">
        <f t="shared" ref="N133:N196" si="14">N132+M133</f>
        <v>1.3645152971357875</v>
      </c>
      <c r="O133" s="99">
        <f>INDEX(地温!$G$2:$G$366,MATCH(A133,地温!$C$2:$C$366,FALSE))</f>
        <v>5.7619329175444607e-002</v>
      </c>
      <c r="P133" s="99">
        <f>INDEX(地温!$H$2:$H$366,MATCH(A133,地温!$C$2:$C$366,FALSE))</f>
        <v>2.425853787872283</v>
      </c>
      <c r="Q133" s="99"/>
      <c r="R133" s="99">
        <f t="shared" si="11"/>
        <v>7.590764717545774</v>
      </c>
      <c r="S133" s="99"/>
      <c r="T133" s="99"/>
      <c r="U133" s="99"/>
      <c r="W133" s="91">
        <f>R133*1000*1000/($K$1*10)+指導機関用調整項目!$C$25</f>
        <v>35.46536769079664</v>
      </c>
    </row>
    <row r="134" spans="1:23">
      <c r="A134" s="92">
        <f t="shared" si="12"/>
        <v>45788</v>
      </c>
      <c r="B134" s="91">
        <f t="shared" si="13"/>
        <v>131</v>
      </c>
      <c r="C134" s="99">
        <f t="shared" si="10"/>
        <v>11.410475881236184</v>
      </c>
      <c r="D134" s="99">
        <f>_xlfn.IFNA(INDEX('１回目'!$C$8:$C$374,MATCH(A134,'１回目'!$A$8:$A$374,FALSE)),0)</f>
        <v>4.8296448565682475</v>
      </c>
      <c r="E134" s="91">
        <f>_xlfn.IFNA(INDEX('２回目'!$C$8:$C$374,MATCH(A134,'２回目'!$A$8:$A$374,FALSE)),0)</f>
        <v>6.5808310246679369</v>
      </c>
      <c r="F134" s="91">
        <f>_xlfn.IFNA(INDEX('３回目'!$C$8:$C$374,MATCH(A134,'３回目'!$A$8:$A$374,FALSE)),0)</f>
        <v>0</v>
      </c>
      <c r="G134" s="91">
        <f>_xlfn.IFNA(INDEX('４回目'!$C$8:$C$374,MATCH(A134,'４回目'!$A$8:$A$374,FALSE)),0)</f>
        <v>0</v>
      </c>
      <c r="H134" s="91">
        <f>_xlfn.IFNA(INDEX('５回目'!$C$8:$C$374,MATCH(A134,'５回目'!$A$8:$A$374,FALSE)),0)</f>
        <v>0</v>
      </c>
      <c r="I134" s="91">
        <f>_xlfn.IFNA(INDEX('６回目'!$C$8:$C$374,MATCH(A134,'６回目'!$A$8:$A$374,FALSE)),0)</f>
        <v>0</v>
      </c>
      <c r="J134" s="91">
        <f>_xlfn.IFNA(INDEX('７回目'!$C$8:$C$374,MATCH(A134,'７回目'!$A$8:$A$374,FALSE)),0)</f>
        <v>0</v>
      </c>
      <c r="K134" s="91">
        <f>_xlfn.IFNA(INDEX('８回目'!$C$8:$C$374,MATCH(A134,'８回目'!$A$8:$A$374,FALSE)),0)</f>
        <v>0</v>
      </c>
      <c r="M134" s="91">
        <f>INDEX(降水量!$T$2:$T$366,MATCH(A134,降水量!$C$2:$C$366,FALSE))</f>
        <v>0</v>
      </c>
      <c r="N134" s="99">
        <f t="shared" si="14"/>
        <v>1.3645152971357875</v>
      </c>
      <c r="O134" s="99">
        <f>INDEX(地温!$G$2:$G$366,MATCH(A134,地温!$C$2:$C$366,FALSE))</f>
        <v>6.7013345104897148e-002</v>
      </c>
      <c r="P134" s="99">
        <f>INDEX(地温!$H$2:$H$366,MATCH(A134,地温!$C$2:$C$366,FALSE))</f>
        <v>2.4928671329771803</v>
      </c>
      <c r="Q134" s="99"/>
      <c r="R134" s="99">
        <f t="shared" si="11"/>
        <v>7.5530934511232175</v>
      </c>
      <c r="S134" s="99"/>
      <c r="T134" s="99"/>
      <c r="U134" s="99"/>
      <c r="W134" s="91">
        <f>R134*1000*1000/($K$1*10)+指導機関用調整項目!$C$25</f>
        <v>35.324100441712055</v>
      </c>
    </row>
    <row r="135" spans="1:23">
      <c r="A135" s="92">
        <f t="shared" si="12"/>
        <v>45789</v>
      </c>
      <c r="B135" s="91">
        <f t="shared" si="13"/>
        <v>132</v>
      </c>
      <c r="C135" s="99">
        <f t="shared" si="10"/>
        <v>11.438197518894151</v>
      </c>
      <c r="D135" s="99">
        <f>_xlfn.IFNA(INDEX('１回目'!$C$8:$C$374,MATCH(A135,'１回目'!$A$8:$A$374,FALSE)),0)</f>
        <v>4.8454217719098587</v>
      </c>
      <c r="E135" s="91">
        <f>_xlfn.IFNA(INDEX('２回目'!$C$8:$C$374,MATCH(A135,'２回目'!$A$8:$A$374,FALSE)),0)</f>
        <v>6.5927757469842927</v>
      </c>
      <c r="F135" s="91">
        <f>_xlfn.IFNA(INDEX('３回目'!$C$8:$C$374,MATCH(A135,'３回目'!$A$8:$A$374,FALSE)),0)</f>
        <v>0</v>
      </c>
      <c r="G135" s="91">
        <f>_xlfn.IFNA(INDEX('４回目'!$C$8:$C$374,MATCH(A135,'４回目'!$A$8:$A$374,FALSE)),0)</f>
        <v>0</v>
      </c>
      <c r="H135" s="91">
        <f>_xlfn.IFNA(INDEX('５回目'!$C$8:$C$374,MATCH(A135,'５回目'!$A$8:$A$374,FALSE)),0)</f>
        <v>0</v>
      </c>
      <c r="I135" s="91">
        <f>_xlfn.IFNA(INDEX('６回目'!$C$8:$C$374,MATCH(A135,'６回目'!$A$8:$A$374,FALSE)),0)</f>
        <v>0</v>
      </c>
      <c r="J135" s="91">
        <f>_xlfn.IFNA(INDEX('７回目'!$C$8:$C$374,MATCH(A135,'７回目'!$A$8:$A$374,FALSE)),0)</f>
        <v>0</v>
      </c>
      <c r="K135" s="91">
        <f>_xlfn.IFNA(INDEX('８回目'!$C$8:$C$374,MATCH(A135,'８回目'!$A$8:$A$374,FALSE)),0)</f>
        <v>0</v>
      </c>
      <c r="M135" s="91">
        <f>INDEX(降水量!$T$2:$T$366,MATCH(A135,降水量!$C$2:$C$366,FALSE))</f>
        <v>0</v>
      </c>
      <c r="N135" s="99">
        <f t="shared" si="14"/>
        <v>1.3645152971357875</v>
      </c>
      <c r="O135" s="99">
        <f>INDEX(地温!$G$2:$G$366,MATCH(A135,地温!$C$2:$C$366,FALSE))</f>
        <v>6.4589082929554578e-002</v>
      </c>
      <c r="P135" s="99">
        <f>INDEX(地温!$H$2:$H$366,MATCH(A135,地温!$C$2:$C$366,FALSE))</f>
        <v>2.5574562159067349</v>
      </c>
      <c r="Q135" s="99"/>
      <c r="R135" s="99">
        <f t="shared" si="11"/>
        <v>7.5162260058516299</v>
      </c>
      <c r="S135" s="99"/>
      <c r="T135" s="99"/>
      <c r="U135" s="99"/>
      <c r="W135" s="91">
        <f>R135*1000*1000/($K$1*10)+指導機関用調整項目!$C$25</f>
        <v>35.1858475219436</v>
      </c>
    </row>
    <row r="136" spans="1:23">
      <c r="A136" s="92">
        <f t="shared" si="12"/>
        <v>45790</v>
      </c>
      <c r="B136" s="91">
        <f t="shared" si="13"/>
        <v>133</v>
      </c>
      <c r="C136" s="99">
        <f t="shared" si="10"/>
        <v>11.464882324166803</v>
      </c>
      <c r="D136" s="99">
        <f>_xlfn.IFNA(INDEX('１回目'!$C$8:$C$374,MATCH(A136,'１回目'!$A$8:$A$374,FALSE)),0)</f>
        <v>4.8608607071634502</v>
      </c>
      <c r="E136" s="91">
        <f>_xlfn.IFNA(INDEX('２回目'!$C$8:$C$374,MATCH(A136,'２回目'!$A$8:$A$374,FALSE)),0)</f>
        <v>6.6040216170033528</v>
      </c>
      <c r="F136" s="91">
        <f>_xlfn.IFNA(INDEX('３回目'!$C$8:$C$374,MATCH(A136,'３回目'!$A$8:$A$374,FALSE)),0)</f>
        <v>0</v>
      </c>
      <c r="G136" s="91">
        <f>_xlfn.IFNA(INDEX('４回目'!$C$8:$C$374,MATCH(A136,'４回目'!$A$8:$A$374,FALSE)),0)</f>
        <v>0</v>
      </c>
      <c r="H136" s="91">
        <f>_xlfn.IFNA(INDEX('５回目'!$C$8:$C$374,MATCH(A136,'５回目'!$A$8:$A$374,FALSE)),0)</f>
        <v>0</v>
      </c>
      <c r="I136" s="91">
        <f>_xlfn.IFNA(INDEX('６回目'!$C$8:$C$374,MATCH(A136,'６回目'!$A$8:$A$374,FALSE)),0)</f>
        <v>0</v>
      </c>
      <c r="J136" s="91">
        <f>_xlfn.IFNA(INDEX('７回目'!$C$8:$C$374,MATCH(A136,'７回目'!$A$8:$A$374,FALSE)),0)</f>
        <v>0</v>
      </c>
      <c r="K136" s="91">
        <f>_xlfn.IFNA(INDEX('８回目'!$C$8:$C$374,MATCH(A136,'８回目'!$A$8:$A$374,FALSE)),0)</f>
        <v>0</v>
      </c>
      <c r="M136" s="91">
        <f>INDEX(降水量!$T$2:$T$366,MATCH(A136,降水量!$C$2:$C$366,FALSE))</f>
        <v>0.14237860277007036</v>
      </c>
      <c r="N136" s="99">
        <f t="shared" si="14"/>
        <v>1.5068938999058579</v>
      </c>
      <c r="O136" s="99">
        <f>INDEX(地温!$G$2:$G$366,MATCH(A136,地温!$C$2:$C$366,FALSE))</f>
        <v>6.6104246789143686e-002</v>
      </c>
      <c r="P136" s="99">
        <f>INDEX(地温!$H$2:$H$366,MATCH(A136,地温!$C$2:$C$366,FALSE))</f>
        <v>2.6235604626958784</v>
      </c>
      <c r="Q136" s="99"/>
      <c r="R136" s="99">
        <f t="shared" si="11"/>
        <v>7.3344279615650665</v>
      </c>
      <c r="S136" s="99"/>
      <c r="T136" s="99"/>
      <c r="U136" s="99"/>
      <c r="W136" s="91">
        <f>R136*1000*1000/($K$1*10)+指導機関用調整項目!$C$25</f>
        <v>34.504104855868995</v>
      </c>
    </row>
    <row r="137" spans="1:23">
      <c r="A137" s="92">
        <f t="shared" si="12"/>
        <v>45791</v>
      </c>
      <c r="B137" s="91">
        <f t="shared" si="13"/>
        <v>134</v>
      </c>
      <c r="C137" s="99">
        <f t="shared" si="10"/>
        <v>11.490674947949522</v>
      </c>
      <c r="D137" s="99">
        <f>_xlfn.IFNA(INDEX('１回目'!$C$8:$C$374,MATCH(A137,'１回目'!$A$8:$A$374,FALSE)),0)</f>
        <v>4.8760292747506258</v>
      </c>
      <c r="E137" s="91">
        <f>_xlfn.IFNA(INDEX('２回目'!$C$8:$C$374,MATCH(A137,'２回目'!$A$8:$A$374,FALSE)),0)</f>
        <v>6.6146456731988952</v>
      </c>
      <c r="F137" s="91">
        <f>_xlfn.IFNA(INDEX('３回目'!$C$8:$C$374,MATCH(A137,'３回目'!$A$8:$A$374,FALSE)),0)</f>
        <v>0</v>
      </c>
      <c r="G137" s="91">
        <f>_xlfn.IFNA(INDEX('４回目'!$C$8:$C$374,MATCH(A137,'４回目'!$A$8:$A$374,FALSE)),0)</f>
        <v>0</v>
      </c>
      <c r="H137" s="91">
        <f>_xlfn.IFNA(INDEX('５回目'!$C$8:$C$374,MATCH(A137,'５回目'!$A$8:$A$374,FALSE)),0)</f>
        <v>0</v>
      </c>
      <c r="I137" s="91">
        <f>_xlfn.IFNA(INDEX('６回目'!$C$8:$C$374,MATCH(A137,'６回目'!$A$8:$A$374,FALSE)),0)</f>
        <v>0</v>
      </c>
      <c r="J137" s="91">
        <f>_xlfn.IFNA(INDEX('７回目'!$C$8:$C$374,MATCH(A137,'７回目'!$A$8:$A$374,FALSE)),0)</f>
        <v>0</v>
      </c>
      <c r="K137" s="91">
        <f>_xlfn.IFNA(INDEX('８回目'!$C$8:$C$374,MATCH(A137,'８回目'!$A$8:$A$374,FALSE)),0)</f>
        <v>0</v>
      </c>
      <c r="M137" s="91">
        <f>INDEX(降水量!$T$2:$T$366,MATCH(A137,降水量!$C$2:$C$366,FALSE))</f>
        <v>0.14237860277007036</v>
      </c>
      <c r="N137" s="99">
        <f t="shared" si="14"/>
        <v>1.6492725026759283</v>
      </c>
      <c r="O137" s="99">
        <f>INDEX(地温!$G$2:$G$366,MATCH(A137,地温!$C$2:$C$366,FALSE))</f>
        <v>6.8528508964486243e-002</v>
      </c>
      <c r="P137" s="99">
        <f>INDEX(地温!$H$2:$H$366,MATCH(A137,地温!$C$2:$C$366,FALSE))</f>
        <v>2.6920889716603646</v>
      </c>
      <c r="Q137" s="99"/>
      <c r="R137" s="99">
        <f t="shared" si="11"/>
        <v>7.1493134736132298</v>
      </c>
      <c r="S137" s="99"/>
      <c r="T137" s="99"/>
      <c r="U137" s="99"/>
      <c r="W137" s="91">
        <f>R137*1000*1000/($K$1*10)+指導機関用調整項目!$C$25</f>
        <v>33.809925526049604</v>
      </c>
    </row>
    <row r="138" spans="1:23">
      <c r="A138" s="92">
        <f t="shared" si="12"/>
        <v>45792</v>
      </c>
      <c r="B138" s="91">
        <f t="shared" si="13"/>
        <v>135</v>
      </c>
      <c r="C138" s="99">
        <f t="shared" si="10"/>
        <v>11.515144660632089</v>
      </c>
      <c r="D138" s="99">
        <f>_xlfn.IFNA(INDEX('１回目'!$C$8:$C$374,MATCH(A138,'１回目'!$A$8:$A$374,FALSE)),0)</f>
        <v>4.8906448020713658</v>
      </c>
      <c r="E138" s="91">
        <f>_xlfn.IFNA(INDEX('２回目'!$C$8:$C$374,MATCH(A138,'２回目'!$A$8:$A$374,FALSE)),0)</f>
        <v>6.624499858560724</v>
      </c>
      <c r="F138" s="91">
        <f>_xlfn.IFNA(INDEX('３回目'!$C$8:$C$374,MATCH(A138,'３回目'!$A$8:$A$374,FALSE)),0)</f>
        <v>0</v>
      </c>
      <c r="G138" s="91">
        <f>_xlfn.IFNA(INDEX('４回目'!$C$8:$C$374,MATCH(A138,'４回目'!$A$8:$A$374,FALSE)),0)</f>
        <v>0</v>
      </c>
      <c r="H138" s="91">
        <f>_xlfn.IFNA(INDEX('５回目'!$C$8:$C$374,MATCH(A138,'５回目'!$A$8:$A$374,FALSE)),0)</f>
        <v>0</v>
      </c>
      <c r="I138" s="91">
        <f>_xlfn.IFNA(INDEX('６回目'!$C$8:$C$374,MATCH(A138,'６回目'!$A$8:$A$374,FALSE)),0)</f>
        <v>0</v>
      </c>
      <c r="J138" s="91">
        <f>_xlfn.IFNA(INDEX('７回目'!$C$8:$C$374,MATCH(A138,'７回目'!$A$8:$A$374,FALSE)),0)</f>
        <v>0</v>
      </c>
      <c r="K138" s="91">
        <f>_xlfn.IFNA(INDEX('８回目'!$C$8:$C$374,MATCH(A138,'８回目'!$A$8:$A$374,FALSE)),0)</f>
        <v>0</v>
      </c>
      <c r="M138" s="91">
        <f>INDEX(降水量!$T$2:$T$366,MATCH(A138,降水量!$C$2:$C$366,FALSE))</f>
        <v>0</v>
      </c>
      <c r="N138" s="99">
        <f t="shared" si="14"/>
        <v>1.6492725026759283</v>
      </c>
      <c r="O138" s="99">
        <f>INDEX(地温!$G$2:$G$366,MATCH(A138,地温!$C$2:$C$366,FALSE))</f>
        <v>6.6861828718938227e-002</v>
      </c>
      <c r="P138" s="99">
        <f>INDEX(地温!$H$2:$H$366,MATCH(A138,地温!$C$2:$C$366,FALSE))</f>
        <v>2.7589508003793028</v>
      </c>
      <c r="Q138" s="99"/>
      <c r="R138" s="99">
        <f t="shared" si="11"/>
        <v>7.1069213575768586</v>
      </c>
      <c r="S138" s="99"/>
      <c r="T138" s="99"/>
      <c r="U138" s="99"/>
      <c r="W138" s="91">
        <f>R138*1000*1000/($K$1*10)+指導機関用調整項目!$C$25</f>
        <v>33.650955090913214</v>
      </c>
    </row>
    <row r="139" spans="1:23">
      <c r="A139" s="92">
        <f t="shared" si="12"/>
        <v>45793</v>
      </c>
      <c r="B139" s="91">
        <f t="shared" si="13"/>
        <v>136</v>
      </c>
      <c r="C139" s="99">
        <f t="shared" si="10"/>
        <v>11.537935527948566</v>
      </c>
      <c r="D139" s="99">
        <f>_xlfn.IFNA(INDEX('１回目'!$C$8:$C$374,MATCH(A139,'１回目'!$A$8:$A$374,FALSE)),0)</f>
        <v>4.90445530520996</v>
      </c>
      <c r="E139" s="91">
        <f>_xlfn.IFNA(INDEX('２回目'!$C$8:$C$374,MATCH(A139,'２回目'!$A$8:$A$374,FALSE)),0)</f>
        <v>6.6334802227386067</v>
      </c>
      <c r="F139" s="91">
        <f>_xlfn.IFNA(INDEX('３回目'!$C$8:$C$374,MATCH(A139,'３回目'!$A$8:$A$374,FALSE)),0)</f>
        <v>0</v>
      </c>
      <c r="G139" s="91">
        <f>_xlfn.IFNA(INDEX('４回目'!$C$8:$C$374,MATCH(A139,'４回目'!$A$8:$A$374,FALSE)),0)</f>
        <v>0</v>
      </c>
      <c r="H139" s="91">
        <f>_xlfn.IFNA(INDEX('５回目'!$C$8:$C$374,MATCH(A139,'５回目'!$A$8:$A$374,FALSE)),0)</f>
        <v>0</v>
      </c>
      <c r="I139" s="91">
        <f>_xlfn.IFNA(INDEX('６回目'!$C$8:$C$374,MATCH(A139,'６回目'!$A$8:$A$374,FALSE)),0)</f>
        <v>0</v>
      </c>
      <c r="J139" s="91">
        <f>_xlfn.IFNA(INDEX('７回目'!$C$8:$C$374,MATCH(A139,'７回目'!$A$8:$A$374,FALSE)),0)</f>
        <v>0</v>
      </c>
      <c r="K139" s="91">
        <f>_xlfn.IFNA(INDEX('８回目'!$C$8:$C$374,MATCH(A139,'８回目'!$A$8:$A$374,FALSE)),0)</f>
        <v>0</v>
      </c>
      <c r="M139" s="91">
        <f>INDEX(降水量!$T$2:$T$366,MATCH(A139,降水量!$C$2:$C$366,FALSE))</f>
        <v>0</v>
      </c>
      <c r="N139" s="99">
        <f t="shared" si="14"/>
        <v>1.6492725026759283</v>
      </c>
      <c r="O139" s="99">
        <f>INDEX(地温!$G$2:$G$366,MATCH(A139,地温!$C$2:$C$366,FALSE))</f>
        <v>6.1104206052499541e-002</v>
      </c>
      <c r="P139" s="99">
        <f>INDEX(地温!$H$2:$H$366,MATCH(A139,地温!$C$2:$C$366,FALSE))</f>
        <v>2.8200550064318022</v>
      </c>
      <c r="Q139" s="99"/>
      <c r="R139" s="99">
        <f t="shared" si="11"/>
        <v>7.0686080188408358</v>
      </c>
      <c r="S139" s="99"/>
      <c r="T139" s="99"/>
      <c r="U139" s="99"/>
      <c r="W139" s="91">
        <f>R139*1000*1000/($K$1*10)+指導機関用調整項目!$C$25</f>
        <v>33.507280070653124</v>
      </c>
    </row>
    <row r="140" spans="1:23">
      <c r="A140" s="92">
        <f t="shared" si="12"/>
        <v>45794</v>
      </c>
      <c r="B140" s="91">
        <f t="shared" si="13"/>
        <v>137</v>
      </c>
      <c r="C140" s="99">
        <f t="shared" si="10"/>
        <v>11.561162206008133</v>
      </c>
      <c r="D140" s="99">
        <f>_xlfn.IFNA(INDEX('１回目'!$C$8:$C$374,MATCH(A140,'１回目'!$A$8:$A$374,FALSE)),0)</f>
        <v>4.9187650432002741</v>
      </c>
      <c r="E140" s="91">
        <f>_xlfn.IFNA(INDEX('２回目'!$C$8:$C$374,MATCH(A140,'２回目'!$A$8:$A$374,FALSE)),0)</f>
        <v>6.6423971628078586</v>
      </c>
      <c r="F140" s="91">
        <f>_xlfn.IFNA(INDEX('３回目'!$C$8:$C$374,MATCH(A140,'３回目'!$A$8:$A$374,FALSE)),0)</f>
        <v>0</v>
      </c>
      <c r="G140" s="91">
        <f>_xlfn.IFNA(INDEX('４回目'!$C$8:$C$374,MATCH(A140,'４回目'!$A$8:$A$374,FALSE)),0)</f>
        <v>0</v>
      </c>
      <c r="H140" s="91">
        <f>_xlfn.IFNA(INDEX('５回目'!$C$8:$C$374,MATCH(A140,'５回目'!$A$8:$A$374,FALSE)),0)</f>
        <v>0</v>
      </c>
      <c r="I140" s="91">
        <f>_xlfn.IFNA(INDEX('６回目'!$C$8:$C$374,MATCH(A140,'６回目'!$A$8:$A$374,FALSE)),0)</f>
        <v>0</v>
      </c>
      <c r="J140" s="91">
        <f>_xlfn.IFNA(INDEX('７回目'!$C$8:$C$374,MATCH(A140,'７回目'!$A$8:$A$374,FALSE)),0)</f>
        <v>0</v>
      </c>
      <c r="K140" s="91">
        <f>_xlfn.IFNA(INDEX('８回目'!$C$8:$C$374,MATCH(A140,'８回目'!$A$8:$A$374,FALSE)),0)</f>
        <v>0</v>
      </c>
      <c r="M140" s="91">
        <f>INDEX(降水量!$T$2:$T$366,MATCH(A140,降水量!$C$2:$C$366,FALSE))</f>
        <v>4.3808800852329341e-002</v>
      </c>
      <c r="N140" s="99">
        <f t="shared" si="14"/>
        <v>1.6930813035282577</v>
      </c>
      <c r="O140" s="99">
        <f>INDEX(地温!$G$2:$G$366,MATCH(A140,地温!$C$2:$C$366,FALSE))</f>
        <v>7.4740680788801653e-002</v>
      </c>
      <c r="P140" s="99">
        <f>INDEX(地温!$H$2:$H$366,MATCH(A140,地温!$C$2:$C$366,FALSE))</f>
        <v>2.8947956872206038</v>
      </c>
      <c r="Q140" s="99"/>
      <c r="R140" s="99">
        <f t="shared" si="11"/>
        <v>6.9732852152592706</v>
      </c>
      <c r="S140" s="99"/>
      <c r="T140" s="99"/>
      <c r="U140" s="99"/>
      <c r="W140" s="91">
        <f>R140*1000*1000/($K$1*10)+指導機関用調整項目!$C$25</f>
        <v>33.149819557222258</v>
      </c>
    </row>
    <row r="141" spans="1:23">
      <c r="A141" s="92">
        <f t="shared" si="12"/>
        <v>45795</v>
      </c>
      <c r="B141" s="91">
        <f t="shared" si="13"/>
        <v>138</v>
      </c>
      <c r="C141" s="99">
        <f t="shared" si="10"/>
        <v>11.584014600634802</v>
      </c>
      <c r="D141" s="99">
        <f>_xlfn.IFNA(INDEX('１回目'!$C$8:$C$374,MATCH(A141,'１回目'!$A$8:$A$374,FALSE)),0)</f>
        <v>4.9330704449211051</v>
      </c>
      <c r="E141" s="91">
        <f>_xlfn.IFNA(INDEX('２回目'!$C$8:$C$374,MATCH(A141,'２回目'!$A$8:$A$374,FALSE)),0)</f>
        <v>6.650944155713697</v>
      </c>
      <c r="F141" s="91">
        <f>_xlfn.IFNA(INDEX('３回目'!$C$8:$C$374,MATCH(A141,'３回目'!$A$8:$A$374,FALSE)),0)</f>
        <v>0</v>
      </c>
      <c r="G141" s="91">
        <f>_xlfn.IFNA(INDEX('４回目'!$C$8:$C$374,MATCH(A141,'４回目'!$A$8:$A$374,FALSE)),0)</f>
        <v>0</v>
      </c>
      <c r="H141" s="91">
        <f>_xlfn.IFNA(INDEX('５回目'!$C$8:$C$374,MATCH(A141,'５回目'!$A$8:$A$374,FALSE)),0)</f>
        <v>0</v>
      </c>
      <c r="I141" s="91">
        <f>_xlfn.IFNA(INDEX('６回目'!$C$8:$C$374,MATCH(A141,'６回目'!$A$8:$A$374,FALSE)),0)</f>
        <v>0</v>
      </c>
      <c r="J141" s="91">
        <f>_xlfn.IFNA(INDEX('７回目'!$C$8:$C$374,MATCH(A141,'７回目'!$A$8:$A$374,FALSE)),0)</f>
        <v>0</v>
      </c>
      <c r="K141" s="91">
        <f>_xlfn.IFNA(INDEX('８回目'!$C$8:$C$374,MATCH(A141,'８回目'!$A$8:$A$374,FALSE)),0)</f>
        <v>0</v>
      </c>
      <c r="M141" s="91">
        <f>INDEX(降水量!$T$2:$T$366,MATCH(A141,降水量!$C$2:$C$366,FALSE))</f>
        <v>0</v>
      </c>
      <c r="N141" s="99">
        <f t="shared" si="14"/>
        <v>1.6930813035282577</v>
      </c>
      <c r="O141" s="99">
        <f>INDEX(地温!$G$2:$G$366,MATCH(A141,地温!$C$2:$C$366,FALSE))</f>
        <v>8.1407401770993815e-002</v>
      </c>
      <c r="P141" s="99">
        <f>INDEX(地温!$H$2:$H$366,MATCH(A141,地温!$C$2:$C$366,FALSE))</f>
        <v>2.9762030889915976</v>
      </c>
      <c r="Q141" s="99"/>
      <c r="R141" s="99">
        <f t="shared" si="11"/>
        <v>6.9147302081149462</v>
      </c>
      <c r="S141" s="99"/>
      <c r="T141" s="99"/>
      <c r="U141" s="99"/>
      <c r="W141" s="91">
        <f>R141*1000*1000/($K$1*10)+指導機関用調整項目!$C$25</f>
        <v>32.930238280431041</v>
      </c>
    </row>
    <row r="142" spans="1:23">
      <c r="A142" s="92">
        <f t="shared" si="12"/>
        <v>45796</v>
      </c>
      <c r="B142" s="91">
        <f t="shared" si="13"/>
        <v>139</v>
      </c>
      <c r="C142" s="99">
        <f t="shared" si="10"/>
        <v>11.605325308888091</v>
      </c>
      <c r="D142" s="99">
        <f>_xlfn.IFNA(INDEX('１回目'!$C$8:$C$374,MATCH(A142,'１回目'!$A$8:$A$374,FALSE)),0)</f>
        <v>4.9466039611862991</v>
      </c>
      <c r="E142" s="91">
        <f>_xlfn.IFNA(INDEX('２回目'!$C$8:$C$374,MATCH(A142,'２回目'!$A$8:$A$374,FALSE)),0)</f>
        <v>6.6587213477017917</v>
      </c>
      <c r="F142" s="91">
        <f>_xlfn.IFNA(INDEX('３回目'!$C$8:$C$374,MATCH(A142,'３回目'!$A$8:$A$374,FALSE)),0)</f>
        <v>0</v>
      </c>
      <c r="G142" s="91">
        <f>_xlfn.IFNA(INDEX('４回目'!$C$8:$C$374,MATCH(A142,'４回目'!$A$8:$A$374,FALSE)),0)</f>
        <v>0</v>
      </c>
      <c r="H142" s="91">
        <f>_xlfn.IFNA(INDEX('５回目'!$C$8:$C$374,MATCH(A142,'５回目'!$A$8:$A$374,FALSE)),0)</f>
        <v>0</v>
      </c>
      <c r="I142" s="91">
        <f>_xlfn.IFNA(INDEX('６回目'!$C$8:$C$374,MATCH(A142,'６回目'!$A$8:$A$374,FALSE)),0)</f>
        <v>0</v>
      </c>
      <c r="J142" s="91">
        <f>_xlfn.IFNA(INDEX('７回目'!$C$8:$C$374,MATCH(A142,'７回目'!$A$8:$A$374,FALSE)),0)</f>
        <v>0</v>
      </c>
      <c r="K142" s="91">
        <f>_xlfn.IFNA(INDEX('８回目'!$C$8:$C$374,MATCH(A142,'８回目'!$A$8:$A$374,FALSE)),0)</f>
        <v>0</v>
      </c>
      <c r="M142" s="91">
        <f>INDEX(降水量!$T$2:$T$366,MATCH(A142,降水量!$C$2:$C$366,FALSE))</f>
        <v>6.7001695421209581e-002</v>
      </c>
      <c r="N142" s="99">
        <f t="shared" si="14"/>
        <v>1.7600829989494673</v>
      </c>
      <c r="O142" s="99">
        <f>INDEX(地温!$G$2:$G$366,MATCH(A142,地温!$C$2:$C$366,FALSE))</f>
        <v>7.5952811876472945e-002</v>
      </c>
      <c r="P142" s="99">
        <f>INDEX(地温!$H$2:$H$366,MATCH(A142,地温!$C$2:$C$366,FALSE))</f>
        <v>3.0521559008680703</v>
      </c>
      <c r="Q142" s="99"/>
      <c r="R142" s="99">
        <f t="shared" si="11"/>
        <v>6.7930864090705523</v>
      </c>
      <c r="S142" s="99"/>
      <c r="T142" s="99"/>
      <c r="U142" s="99"/>
      <c r="W142" s="91">
        <f>R142*1000*1000/($K$1*10)+指導機関用調整項目!$C$25</f>
        <v>32.474074034014563</v>
      </c>
    </row>
    <row r="143" spans="1:23">
      <c r="A143" s="92">
        <f t="shared" si="12"/>
        <v>45797</v>
      </c>
      <c r="B143" s="91">
        <f t="shared" si="13"/>
        <v>140</v>
      </c>
      <c r="C143" s="99">
        <f t="shared" si="10"/>
        <v>11.898938046317495</v>
      </c>
      <c r="D143" s="99">
        <f>_xlfn.IFNA(INDEX('１回目'!$C$8:$C$374,MATCH(A143,'１回目'!$A$8:$A$374,FALSE)),0)</f>
        <v>4.9596959395771654</v>
      </c>
      <c r="E143" s="91">
        <f>_xlfn.IFNA(INDEX('２回目'!$C$8:$C$374,MATCH(A143,'２回目'!$A$8:$A$374,FALSE)),0)</f>
        <v>6.6659519238185307</v>
      </c>
      <c r="F143" s="91">
        <f>_xlfn.IFNA(INDEX('３回目'!$C$8:$C$374,MATCH(A143,'３回目'!$A$8:$A$374,FALSE)),0)</f>
        <v>0.27329018292179957</v>
      </c>
      <c r="G143" s="91">
        <f>_xlfn.IFNA(INDEX('４回目'!$C$8:$C$374,MATCH(A143,'４回目'!$A$8:$A$374,FALSE)),0)</f>
        <v>0</v>
      </c>
      <c r="H143" s="91">
        <f>_xlfn.IFNA(INDEX('５回目'!$C$8:$C$374,MATCH(A143,'５回目'!$A$8:$A$374,FALSE)),0)</f>
        <v>0</v>
      </c>
      <c r="I143" s="91">
        <f>_xlfn.IFNA(INDEX('６回目'!$C$8:$C$374,MATCH(A143,'６回目'!$A$8:$A$374,FALSE)),0)</f>
        <v>0</v>
      </c>
      <c r="J143" s="91">
        <f>_xlfn.IFNA(INDEX('７回目'!$C$8:$C$374,MATCH(A143,'７回目'!$A$8:$A$374,FALSE)),0)</f>
        <v>0</v>
      </c>
      <c r="K143" s="91">
        <f>_xlfn.IFNA(INDEX('８回目'!$C$8:$C$374,MATCH(A143,'８回目'!$A$8:$A$374,FALSE)),0)</f>
        <v>0</v>
      </c>
      <c r="M143" s="91">
        <f>INDEX(降水量!$T$2:$T$366,MATCH(A143,降水量!$C$2:$C$366,FALSE))</f>
        <v>4.3808800852329341e-002</v>
      </c>
      <c r="N143" s="99">
        <f t="shared" si="14"/>
        <v>1.8038917998017967</v>
      </c>
      <c r="O143" s="99">
        <f>INDEX(地温!$G$2:$G$366,MATCH(A143,地温!$C$2:$C$366,FALSE))</f>
        <v>7.5346746332637354e-002</v>
      </c>
      <c r="P143" s="99">
        <f>INDEX(地温!$H$2:$H$366,MATCH(A143,地温!$C$2:$C$366,FALSE))</f>
        <v>3.1275026472007075</v>
      </c>
      <c r="Q143" s="99"/>
      <c r="R143" s="99">
        <f t="shared" si="11"/>
        <v>6.9675435993149915</v>
      </c>
      <c r="S143" s="99"/>
      <c r="T143" s="99"/>
      <c r="U143" s="99"/>
      <c r="W143" s="91">
        <f>R143*1000*1000/($K$1*10)+指導機関用調整項目!$C$25</f>
        <v>33.128288497431214</v>
      </c>
    </row>
    <row r="144" spans="1:23">
      <c r="A144" s="92">
        <f t="shared" si="12"/>
        <v>45798</v>
      </c>
      <c r="B144" s="91">
        <f t="shared" si="13"/>
        <v>141</v>
      </c>
      <c r="C144" s="99">
        <f t="shared" si="10"/>
        <v>12.167056025284777</v>
      </c>
      <c r="D144" s="99">
        <f>_xlfn.IFNA(INDEX('１回目'!$C$8:$C$374,MATCH(A144,'１回目'!$A$8:$A$374,FALSE)),0)</f>
        <v>4.9720798968540958</v>
      </c>
      <c r="E144" s="91">
        <f>_xlfn.IFNA(INDEX('２回目'!$C$8:$C$374,MATCH(A144,'２回目'!$A$8:$A$374,FALSE)),0)</f>
        <v>6.6725377203146774</v>
      </c>
      <c r="F144" s="91">
        <f>_xlfn.IFNA(INDEX('３回目'!$C$8:$C$374,MATCH(A144,'３回目'!$A$8:$A$374,FALSE)),0)</f>
        <v>0.52243840811600362</v>
      </c>
      <c r="G144" s="91">
        <f>_xlfn.IFNA(INDEX('４回目'!$C$8:$C$374,MATCH(A144,'４回目'!$A$8:$A$374,FALSE)),0)</f>
        <v>0</v>
      </c>
      <c r="H144" s="91">
        <f>_xlfn.IFNA(INDEX('５回目'!$C$8:$C$374,MATCH(A144,'５回目'!$A$8:$A$374,FALSE)),0)</f>
        <v>0</v>
      </c>
      <c r="I144" s="91">
        <f>_xlfn.IFNA(INDEX('６回目'!$C$8:$C$374,MATCH(A144,'６回目'!$A$8:$A$374,FALSE)),0)</f>
        <v>0</v>
      </c>
      <c r="J144" s="91">
        <f>_xlfn.IFNA(INDEX('７回目'!$C$8:$C$374,MATCH(A144,'７回目'!$A$8:$A$374,FALSE)),0)</f>
        <v>0</v>
      </c>
      <c r="K144" s="91">
        <f>_xlfn.IFNA(INDEX('８回目'!$C$8:$C$374,MATCH(A144,'８回目'!$A$8:$A$374,FALSE)),0)</f>
        <v>0</v>
      </c>
      <c r="M144" s="91">
        <f>INDEX(降水量!$T$2:$T$366,MATCH(A144,降水量!$C$2:$C$366,FALSE))</f>
        <v>4.3808800852329341e-002</v>
      </c>
      <c r="N144" s="99">
        <f t="shared" si="14"/>
        <v>1.8477006006541261</v>
      </c>
      <c r="O144" s="99">
        <f>INDEX(地温!$G$2:$G$366,MATCH(A144,地温!$C$2:$C$366,FALSE))</f>
        <v>6.9892156438116498e-002</v>
      </c>
      <c r="P144" s="99">
        <f>INDEX(地温!$H$2:$H$366,MATCH(A144,地温!$C$2:$C$366,FALSE))</f>
        <v>3.197394803638824</v>
      </c>
      <c r="Q144" s="99"/>
      <c r="R144" s="99">
        <f t="shared" si="11"/>
        <v>7.1219606209918265</v>
      </c>
      <c r="S144" s="99"/>
      <c r="T144" s="99"/>
      <c r="U144" s="99"/>
      <c r="W144" s="91">
        <f>R144*1000*1000/($K$1*10)+指導機関用調整項目!$C$25</f>
        <v>33.707352328719338</v>
      </c>
    </row>
    <row r="145" spans="1:23">
      <c r="A145" s="92">
        <f t="shared" si="12"/>
        <v>45799</v>
      </c>
      <c r="B145" s="91">
        <f t="shared" si="13"/>
        <v>142</v>
      </c>
      <c r="C145" s="99">
        <f t="shared" si="10"/>
        <v>12.429142021560896</v>
      </c>
      <c r="D145" s="99">
        <f>_xlfn.IFNA(INDEX('１回目'!$C$8:$C$374,MATCH(A145,'１回目'!$A$8:$A$374,FALSE)),0)</f>
        <v>4.9845454478179567</v>
      </c>
      <c r="E145" s="91">
        <f>_xlfn.IFNA(INDEX('２回目'!$C$8:$C$374,MATCH(A145,'２回目'!$A$8:$A$374,FALSE)),0)</f>
        <v>6.6788955046569258</v>
      </c>
      <c r="F145" s="91">
        <f>_xlfn.IFNA(INDEX('３回目'!$C$8:$C$374,MATCH(A145,'３回目'!$A$8:$A$374,FALSE)),0)</f>
        <v>0.76570106908601254</v>
      </c>
      <c r="G145" s="91">
        <f>_xlfn.IFNA(INDEX('４回目'!$C$8:$C$374,MATCH(A145,'４回目'!$A$8:$A$374,FALSE)),0)</f>
        <v>0</v>
      </c>
      <c r="H145" s="91">
        <f>_xlfn.IFNA(INDEX('５回目'!$C$8:$C$374,MATCH(A145,'５回目'!$A$8:$A$374,FALSE)),0)</f>
        <v>0</v>
      </c>
      <c r="I145" s="91">
        <f>_xlfn.IFNA(INDEX('６回目'!$C$8:$C$374,MATCH(A145,'６回目'!$A$8:$A$374,FALSE)),0)</f>
        <v>0</v>
      </c>
      <c r="J145" s="91">
        <f>_xlfn.IFNA(INDEX('７回目'!$C$8:$C$374,MATCH(A145,'７回目'!$A$8:$A$374,FALSE)),0)</f>
        <v>0</v>
      </c>
      <c r="K145" s="91">
        <f>_xlfn.IFNA(INDEX('８回目'!$C$8:$C$374,MATCH(A145,'８回目'!$A$8:$A$374,FALSE)),0)</f>
        <v>0</v>
      </c>
      <c r="M145" s="91">
        <f>INDEX(降水量!$T$2:$T$366,MATCH(A145,降水量!$C$2:$C$366,FALSE))</f>
        <v>0</v>
      </c>
      <c r="N145" s="99">
        <f t="shared" si="14"/>
        <v>1.8477006006541261</v>
      </c>
      <c r="O145" s="99">
        <f>INDEX(地温!$G$2:$G$366,MATCH(A145,地温!$C$2:$C$366,FALSE))</f>
        <v>7.7771008507979925e-002</v>
      </c>
      <c r="P145" s="99">
        <f>INDEX(地温!$H$2:$H$366,MATCH(A145,地温!$C$2:$C$366,FALSE))</f>
        <v>3.2751658121468039</v>
      </c>
      <c r="Q145" s="99"/>
      <c r="R145" s="99">
        <f t="shared" si="11"/>
        <v>7.3062756087599663</v>
      </c>
      <c r="S145" s="99"/>
      <c r="T145" s="99"/>
      <c r="U145" s="99"/>
      <c r="W145" s="91">
        <f>R145*1000*1000/($K$1*10)+指導機関用調整項目!$C$25</f>
        <v>34.398533532849868</v>
      </c>
    </row>
    <row r="146" spans="1:23">
      <c r="A146" s="92">
        <f t="shared" si="12"/>
        <v>45800</v>
      </c>
      <c r="B146" s="91">
        <f t="shared" si="13"/>
        <v>143</v>
      </c>
      <c r="C146" s="99">
        <f t="shared" si="10"/>
        <v>12.668239358812087</v>
      </c>
      <c r="D146" s="99">
        <f>_xlfn.IFNA(INDEX('１回目'!$C$8:$C$374,MATCH(A146,'１回目'!$A$8:$A$374,FALSE)),0)</f>
        <v>4.9963265720908261</v>
      </c>
      <c r="E146" s="91">
        <f>_xlfn.IFNA(INDEX('２回目'!$C$8:$C$374,MATCH(A146,'２回目'!$A$8:$A$374,FALSE)),0)</f>
        <v>6.6846792110921767</v>
      </c>
      <c r="F146" s="91">
        <f>_xlfn.IFNA(INDEX('３回目'!$C$8:$C$374,MATCH(A146,'３回目'!$A$8:$A$374,FALSE)),0)</f>
        <v>0.98723357562908309</v>
      </c>
      <c r="G146" s="91">
        <f>_xlfn.IFNA(INDEX('４回目'!$C$8:$C$374,MATCH(A146,'４回目'!$A$8:$A$374,FALSE)),0)</f>
        <v>0</v>
      </c>
      <c r="H146" s="91">
        <f>_xlfn.IFNA(INDEX('５回目'!$C$8:$C$374,MATCH(A146,'５回目'!$A$8:$A$374,FALSE)),0)</f>
        <v>0</v>
      </c>
      <c r="I146" s="91">
        <f>_xlfn.IFNA(INDEX('６回目'!$C$8:$C$374,MATCH(A146,'６回目'!$A$8:$A$374,FALSE)),0)</f>
        <v>0</v>
      </c>
      <c r="J146" s="91">
        <f>_xlfn.IFNA(INDEX('７回目'!$C$8:$C$374,MATCH(A146,'７回目'!$A$8:$A$374,FALSE)),0)</f>
        <v>0</v>
      </c>
      <c r="K146" s="91">
        <f>_xlfn.IFNA(INDEX('８回目'!$C$8:$C$374,MATCH(A146,'８回目'!$A$8:$A$374,FALSE)),0)</f>
        <v>0</v>
      </c>
      <c r="M146" s="91">
        <f>INDEX(降水量!$T$2:$T$366,MATCH(A146,降水量!$C$2:$C$366,FALSE))</f>
        <v>0</v>
      </c>
      <c r="N146" s="99">
        <f t="shared" si="14"/>
        <v>1.8477006006541261</v>
      </c>
      <c r="O146" s="99">
        <f>INDEX(地温!$G$2:$G$366,MATCH(A146,地温!$C$2:$C$366,FALSE))</f>
        <v>7.2164902227500188e-002</v>
      </c>
      <c r="P146" s="99">
        <f>INDEX(地温!$H$2:$H$366,MATCH(A146,地温!$C$2:$C$366,FALSE))</f>
        <v>3.3473307143743041</v>
      </c>
      <c r="Q146" s="99"/>
      <c r="R146" s="99">
        <f t="shared" si="11"/>
        <v>7.4732080437836581</v>
      </c>
      <c r="S146" s="99"/>
      <c r="T146" s="99"/>
      <c r="U146" s="99"/>
      <c r="W146" s="91">
        <f>R146*1000*1000/($K$1*10)+指導機関用調整項目!$C$25</f>
        <v>35.024530164188711</v>
      </c>
    </row>
    <row r="147" spans="1:23">
      <c r="A147" s="92">
        <f t="shared" si="12"/>
        <v>45801</v>
      </c>
      <c r="B147" s="91">
        <f t="shared" si="13"/>
        <v>144</v>
      </c>
      <c r="C147" s="99">
        <f t="shared" si="10"/>
        <v>12.895622795846213</v>
      </c>
      <c r="D147" s="99">
        <f>_xlfn.IFNA(INDEX('１回目'!$C$8:$C$374,MATCH(A147,'１回目'!$A$8:$A$374,FALSE)),0)</f>
        <v>5.0078878282909205</v>
      </c>
      <c r="E147" s="91">
        <f>_xlfn.IFNA(INDEX('２回目'!$C$8:$C$374,MATCH(A147,'２回目'!$A$8:$A$374,FALSE)),0)</f>
        <v>6.6901314638636755</v>
      </c>
      <c r="F147" s="91">
        <f>_xlfn.IFNA(INDEX('３回目'!$C$8:$C$374,MATCH(A147,'３回目'!$A$8:$A$374,FALSE)),0)</f>
        <v>1.1976035036916173</v>
      </c>
      <c r="G147" s="91">
        <f>_xlfn.IFNA(INDEX('４回目'!$C$8:$C$374,MATCH(A147,'４回目'!$A$8:$A$374,FALSE)),0)</f>
        <v>0</v>
      </c>
      <c r="H147" s="91">
        <f>_xlfn.IFNA(INDEX('５回目'!$C$8:$C$374,MATCH(A147,'５回目'!$A$8:$A$374,FALSE)),0)</f>
        <v>0</v>
      </c>
      <c r="I147" s="91">
        <f>_xlfn.IFNA(INDEX('６回目'!$C$8:$C$374,MATCH(A147,'６回目'!$A$8:$A$374,FALSE)),0)</f>
        <v>0</v>
      </c>
      <c r="J147" s="91">
        <f>_xlfn.IFNA(INDEX('７回目'!$C$8:$C$374,MATCH(A147,'７回目'!$A$8:$A$374,FALSE)),0)</f>
        <v>0</v>
      </c>
      <c r="K147" s="91">
        <f>_xlfn.IFNA(INDEX('８回目'!$C$8:$C$374,MATCH(A147,'８回目'!$A$8:$A$374,FALSE)),0)</f>
        <v>0</v>
      </c>
      <c r="M147" s="91">
        <f>INDEX(降水量!$T$2:$T$366,MATCH(A147,降水量!$C$2:$C$366,FALSE))</f>
        <v>0</v>
      </c>
      <c r="N147" s="99">
        <f t="shared" si="14"/>
        <v>1.8477006006541261</v>
      </c>
      <c r="O147" s="99">
        <f>INDEX(地温!$G$2:$G$366,MATCH(A147,地温!$C$2:$C$366,FALSE))</f>
        <v>7.4589164402842759e-002</v>
      </c>
      <c r="P147" s="99">
        <f>INDEX(地温!$H$2:$H$366,MATCH(A147,地温!$C$2:$C$366,FALSE))</f>
        <v>3.421919878777147</v>
      </c>
      <c r="Q147" s="99"/>
      <c r="R147" s="99">
        <f t="shared" si="11"/>
        <v>7.6260023164149393</v>
      </c>
      <c r="S147" s="99"/>
      <c r="T147" s="99"/>
      <c r="U147" s="99"/>
      <c r="W147" s="91">
        <f>R147*1000*1000/($K$1*10)+指導機関用調整項目!$C$25</f>
        <v>35.597508686556019</v>
      </c>
    </row>
    <row r="148" spans="1:23">
      <c r="A148" s="92">
        <f t="shared" si="12"/>
        <v>45802</v>
      </c>
      <c r="B148" s="91">
        <f t="shared" si="13"/>
        <v>145</v>
      </c>
      <c r="C148" s="99">
        <f t="shared" si="10"/>
        <v>13.116022040075421</v>
      </c>
      <c r="D148" s="99">
        <f>_xlfn.IFNA(INDEX('１回目'!$C$8:$C$374,MATCH(A148,'１回目'!$A$8:$A$374,FALSE)),0)</f>
        <v>5.019439866537577</v>
      </c>
      <c r="E148" s="91">
        <f>_xlfn.IFNA(INDEX('２回目'!$C$8:$C$374,MATCH(A148,'２回目'!$A$8:$A$374,FALSE)),0)</f>
        <v>6.6953550890235398</v>
      </c>
      <c r="F148" s="91">
        <f>_xlfn.IFNA(INDEX('３回目'!$C$8:$C$374,MATCH(A148,'３回目'!$A$8:$A$374,FALSE)),0)</f>
        <v>1.4012270845143027</v>
      </c>
      <c r="G148" s="91">
        <f>_xlfn.IFNA(INDEX('４回目'!$C$8:$C$374,MATCH(A148,'４回目'!$A$8:$A$374,FALSE)),0)</f>
        <v>0</v>
      </c>
      <c r="H148" s="91">
        <f>_xlfn.IFNA(INDEX('５回目'!$C$8:$C$374,MATCH(A148,'５回目'!$A$8:$A$374,FALSE)),0)</f>
        <v>0</v>
      </c>
      <c r="I148" s="91">
        <f>_xlfn.IFNA(INDEX('６回目'!$C$8:$C$374,MATCH(A148,'６回目'!$A$8:$A$374,FALSE)),0)</f>
        <v>0</v>
      </c>
      <c r="J148" s="91">
        <f>_xlfn.IFNA(INDEX('７回目'!$C$8:$C$374,MATCH(A148,'７回目'!$A$8:$A$374,FALSE)),0)</f>
        <v>0</v>
      </c>
      <c r="K148" s="91">
        <f>_xlfn.IFNA(INDEX('８回目'!$C$8:$C$374,MATCH(A148,'８回目'!$A$8:$A$374,FALSE)),0)</f>
        <v>0</v>
      </c>
      <c r="M148" s="91">
        <f>INDEX(降水量!$T$2:$T$366,MATCH(A148,降水量!$C$2:$C$366,FALSE))</f>
        <v>0</v>
      </c>
      <c r="N148" s="99">
        <f t="shared" si="14"/>
        <v>1.8477006006541261</v>
      </c>
      <c r="O148" s="99">
        <f>INDEX(地温!$G$2:$G$366,MATCH(A148,地温!$C$2:$C$366,FALSE))</f>
        <v>8.1104368999075971e-002</v>
      </c>
      <c r="P148" s="99">
        <f>INDEX(地温!$H$2:$H$366,MATCH(A148,地温!$C$2:$C$366,FALSE))</f>
        <v>3.503024247776223</v>
      </c>
      <c r="Q148" s="99"/>
      <c r="R148" s="99">
        <f t="shared" si="11"/>
        <v>7.7652971916450735</v>
      </c>
      <c r="S148" s="99"/>
      <c r="T148" s="99"/>
      <c r="U148" s="99"/>
      <c r="W148" s="91">
        <f>R148*1000*1000/($K$1*10)+指導機関用調整項目!$C$25</f>
        <v>36.119864468669022</v>
      </c>
    </row>
    <row r="149" spans="1:23">
      <c r="A149" s="92">
        <f t="shared" si="12"/>
        <v>45803</v>
      </c>
      <c r="B149" s="91">
        <f t="shared" si="13"/>
        <v>146</v>
      </c>
      <c r="C149" s="99">
        <f t="shared" si="10"/>
        <v>13.320178273968578</v>
      </c>
      <c r="D149" s="99">
        <f>_xlfn.IFNA(INDEX('１回目'!$C$8:$C$374,MATCH(A149,'１回目'!$A$8:$A$374,FALSE)),0)</f>
        <v>5.0305147016019234</v>
      </c>
      <c r="E149" s="91">
        <f>_xlfn.IFNA(INDEX('２回目'!$C$8:$C$374,MATCH(A149,'２回目'!$A$8:$A$374,FALSE)),0)</f>
        <v>6.7001670464422531</v>
      </c>
      <c r="F149" s="91">
        <f>_xlfn.IFNA(INDEX('３回目'!$C$8:$C$374,MATCH(A149,'３回目'!$A$8:$A$374,FALSE)),0)</f>
        <v>1.5894965259244016</v>
      </c>
      <c r="G149" s="91">
        <f>_xlfn.IFNA(INDEX('４回目'!$C$8:$C$374,MATCH(A149,'４回目'!$A$8:$A$374,FALSE)),0)</f>
        <v>0</v>
      </c>
      <c r="H149" s="91">
        <f>_xlfn.IFNA(INDEX('５回目'!$C$8:$C$374,MATCH(A149,'５回目'!$A$8:$A$374,FALSE)),0)</f>
        <v>0</v>
      </c>
      <c r="I149" s="91">
        <f>_xlfn.IFNA(INDEX('６回目'!$C$8:$C$374,MATCH(A149,'６回目'!$A$8:$A$374,FALSE)),0)</f>
        <v>0</v>
      </c>
      <c r="J149" s="91">
        <f>_xlfn.IFNA(INDEX('７回目'!$C$8:$C$374,MATCH(A149,'７回目'!$A$8:$A$374,FALSE)),0)</f>
        <v>0</v>
      </c>
      <c r="K149" s="91">
        <f>_xlfn.IFNA(INDEX('８回目'!$C$8:$C$374,MATCH(A149,'８回目'!$A$8:$A$374,FALSE)),0)</f>
        <v>0</v>
      </c>
      <c r="M149" s="91">
        <f>INDEX(降水量!$T$2:$T$366,MATCH(A149,降水量!$C$2:$C$366,FALSE))</f>
        <v>0</v>
      </c>
      <c r="N149" s="99">
        <f t="shared" si="14"/>
        <v>1.8477006006541261</v>
      </c>
      <c r="O149" s="99">
        <f>INDEX(地温!$G$2:$G$366,MATCH(A149,地温!$C$2:$C$366,FALSE))</f>
        <v>7.8680106823733401e-002</v>
      </c>
      <c r="P149" s="99">
        <f>INDEX(地温!$H$2:$H$366,MATCH(A149,地温!$C$2:$C$366,FALSE))</f>
        <v>3.5817043545999563</v>
      </c>
      <c r="Q149" s="99"/>
      <c r="R149" s="99">
        <f t="shared" si="11"/>
        <v>7.8907733187144942</v>
      </c>
      <c r="S149" s="99"/>
      <c r="T149" s="99"/>
      <c r="U149" s="99"/>
      <c r="W149" s="91">
        <f>R149*1000*1000/($K$1*10)+指導機関用調整項目!$C$25</f>
        <v>36.590399945179342</v>
      </c>
    </row>
    <row r="150" spans="1:23">
      <c r="A150" s="92">
        <f t="shared" si="12"/>
        <v>45804</v>
      </c>
      <c r="B150" s="91">
        <f t="shared" si="13"/>
        <v>147</v>
      </c>
      <c r="C150" s="99">
        <f t="shared" si="10"/>
        <v>13.513376695208313</v>
      </c>
      <c r="D150" s="99">
        <f>_xlfn.IFNA(INDEX('１回目'!$C$8:$C$374,MATCH(A150,'１回目'!$A$8:$A$374,FALSE)),0)</f>
        <v>5.0413403283439306</v>
      </c>
      <c r="E150" s="91">
        <f>_xlfn.IFNA(INDEX('２回目'!$C$8:$C$374,MATCH(A150,'２回目'!$A$8:$A$374,FALSE)),0)</f>
        <v>6.7046816991827134</v>
      </c>
      <c r="F150" s="91">
        <f>_xlfn.IFNA(INDEX('３回目'!$C$8:$C$374,MATCH(A150,'３回目'!$A$8:$A$374,FALSE)),0)</f>
        <v>1.7673546676816687</v>
      </c>
      <c r="G150" s="91">
        <f>_xlfn.IFNA(INDEX('４回目'!$C$8:$C$374,MATCH(A150,'４回目'!$A$8:$A$374,FALSE)),0)</f>
        <v>0</v>
      </c>
      <c r="H150" s="91">
        <f>_xlfn.IFNA(INDEX('５回目'!$C$8:$C$374,MATCH(A150,'５回目'!$A$8:$A$374,FALSE)),0)</f>
        <v>0</v>
      </c>
      <c r="I150" s="91">
        <f>_xlfn.IFNA(INDEX('６回目'!$C$8:$C$374,MATCH(A150,'６回目'!$A$8:$A$374,FALSE)),0)</f>
        <v>0</v>
      </c>
      <c r="J150" s="91">
        <f>_xlfn.IFNA(INDEX('７回目'!$C$8:$C$374,MATCH(A150,'７回目'!$A$8:$A$374,FALSE)),0)</f>
        <v>0</v>
      </c>
      <c r="K150" s="91">
        <f>_xlfn.IFNA(INDEX('８回目'!$C$8:$C$374,MATCH(A150,'８回目'!$A$8:$A$374,FALSE)),0)</f>
        <v>0</v>
      </c>
      <c r="M150" s="91">
        <f>INDEX(降水量!$T$2:$T$366,MATCH(A150,降水量!$C$2:$C$366,FALSE))</f>
        <v>6.7001695421209581e-002</v>
      </c>
      <c r="N150" s="99">
        <f t="shared" si="14"/>
        <v>1.9147022960753357</v>
      </c>
      <c r="O150" s="99">
        <f>INDEX(地温!$G$2:$G$366,MATCH(A150,地温!$C$2:$C$366,FALSE))</f>
        <v>8.0498303455240325e-002</v>
      </c>
      <c r="P150" s="99">
        <f>INDEX(地温!$H$2:$H$366,MATCH(A150,地温!$C$2:$C$366,FALSE))</f>
        <v>3.6622026580551967</v>
      </c>
      <c r="Q150" s="99"/>
      <c r="R150" s="99">
        <f t="shared" si="11"/>
        <v>7.9364717410777814</v>
      </c>
      <c r="S150" s="99"/>
      <c r="T150" s="99"/>
      <c r="U150" s="99"/>
      <c r="W150" s="91">
        <f>R150*1000*1000/($K$1*10)+指導機関用調整項目!$C$25</f>
        <v>36.761769029041673</v>
      </c>
    </row>
    <row r="151" spans="1:23">
      <c r="A151" s="92">
        <f t="shared" si="12"/>
        <v>45805</v>
      </c>
      <c r="B151" s="91">
        <f t="shared" si="13"/>
        <v>148</v>
      </c>
      <c r="C151" s="99">
        <f t="shared" si="10"/>
        <v>13.697579568988658</v>
      </c>
      <c r="D151" s="99">
        <f>_xlfn.IFNA(INDEX('１回目'!$C$8:$C$374,MATCH(A151,'１回目'!$A$8:$A$374,FALSE)),0)</f>
        <v>5.0519978909611405</v>
      </c>
      <c r="E151" s="91">
        <f>_xlfn.IFNA(INDEX('２回目'!$C$8:$C$374,MATCH(A151,'２回目'!$A$8:$A$374,FALSE)),0)</f>
        <v>6.7089438656627243</v>
      </c>
      <c r="F151" s="91">
        <f>_xlfn.IFNA(INDEX('３回目'!$C$8:$C$374,MATCH(A151,'３回目'!$A$8:$A$374,FALSE)),0)</f>
        <v>1.9366378123647938</v>
      </c>
      <c r="G151" s="91">
        <f>_xlfn.IFNA(INDEX('４回目'!$C$8:$C$374,MATCH(A151,'４回目'!$A$8:$A$374,FALSE)),0)</f>
        <v>0</v>
      </c>
      <c r="H151" s="91">
        <f>_xlfn.IFNA(INDEX('５回目'!$C$8:$C$374,MATCH(A151,'５回目'!$A$8:$A$374,FALSE)),0)</f>
        <v>0</v>
      </c>
      <c r="I151" s="91">
        <f>_xlfn.IFNA(INDEX('６回目'!$C$8:$C$374,MATCH(A151,'６回目'!$A$8:$A$374,FALSE)),0)</f>
        <v>0</v>
      </c>
      <c r="J151" s="91">
        <f>_xlfn.IFNA(INDEX('７回目'!$C$8:$C$374,MATCH(A151,'７回目'!$A$8:$A$374,FALSE)),0)</f>
        <v>0</v>
      </c>
      <c r="K151" s="91">
        <f>_xlfn.IFNA(INDEX('８回目'!$C$8:$C$374,MATCH(A151,'８回目'!$A$8:$A$374,FALSE)),0)</f>
        <v>0</v>
      </c>
      <c r="M151" s="91">
        <f>INDEX(降水量!$T$2:$T$366,MATCH(A151,降水量!$C$2:$C$366,FALSE))</f>
        <v>0</v>
      </c>
      <c r="N151" s="99">
        <f t="shared" si="14"/>
        <v>1.9147022960753357</v>
      </c>
      <c r="O151" s="99">
        <f>INDEX(地温!$G$2:$G$366,MATCH(A151,地温!$C$2:$C$366,FALSE))</f>
        <v>8.3983180332295362e-002</v>
      </c>
      <c r="P151" s="99">
        <f>INDEX(地温!$H$2:$H$366,MATCH(A151,地温!$C$2:$C$366,FALSE))</f>
        <v>3.746185838387492</v>
      </c>
      <c r="Q151" s="99"/>
      <c r="R151" s="99">
        <f t="shared" si="11"/>
        <v>8.0366914345258316</v>
      </c>
      <c r="S151" s="99"/>
      <c r="T151" s="99"/>
      <c r="U151" s="99"/>
      <c r="W151" s="91">
        <f>R151*1000*1000/($K$1*10)+指導機関用調整項目!$C$25</f>
        <v>37.13759287947186</v>
      </c>
    </row>
    <row r="152" spans="1:23">
      <c r="A152" s="92">
        <f t="shared" si="12"/>
        <v>45806</v>
      </c>
      <c r="B152" s="91">
        <f t="shared" si="13"/>
        <v>149</v>
      </c>
      <c r="C152" s="99">
        <f t="shared" si="10"/>
        <v>13.876133863712859</v>
      </c>
      <c r="D152" s="99">
        <f>_xlfn.IFNA(INDEX('１回目'!$C$8:$C$374,MATCH(A152,'１回目'!$A$8:$A$374,FALSE)),0)</f>
        <v>5.0626566378540527</v>
      </c>
      <c r="E152" s="91">
        <f>_xlfn.IFNA(INDEX('２回目'!$C$8:$C$374,MATCH(A152,'２回目'!$A$8:$A$374,FALSE)),0)</f>
        <v>6.7130240119444995</v>
      </c>
      <c r="F152" s="91">
        <f>_xlfn.IFNA(INDEX('３回目'!$C$8:$C$374,MATCH(A152,'３回目'!$A$8:$A$374,FALSE)),0)</f>
        <v>2.1004532139143066</v>
      </c>
      <c r="G152" s="91">
        <f>_xlfn.IFNA(INDEX('４回目'!$C$8:$C$374,MATCH(A152,'４回目'!$A$8:$A$374,FALSE)),0)</f>
        <v>0</v>
      </c>
      <c r="H152" s="91">
        <f>_xlfn.IFNA(INDEX('５回目'!$C$8:$C$374,MATCH(A152,'５回目'!$A$8:$A$374,FALSE)),0)</f>
        <v>0</v>
      </c>
      <c r="I152" s="91">
        <f>_xlfn.IFNA(INDEX('６回目'!$C$8:$C$374,MATCH(A152,'６回目'!$A$8:$A$374,FALSE)),0)</f>
        <v>0</v>
      </c>
      <c r="J152" s="91">
        <f>_xlfn.IFNA(INDEX('７回目'!$C$8:$C$374,MATCH(A152,'７回目'!$A$8:$A$374,FALSE)),0)</f>
        <v>0</v>
      </c>
      <c r="K152" s="91">
        <f>_xlfn.IFNA(INDEX('８回目'!$C$8:$C$374,MATCH(A152,'８回目'!$A$8:$A$374,FALSE)),0)</f>
        <v>0</v>
      </c>
      <c r="M152" s="91">
        <f>INDEX(降水量!$T$2:$T$366,MATCH(A152,降水量!$C$2:$C$366,FALSE))</f>
        <v>0</v>
      </c>
      <c r="N152" s="99">
        <f t="shared" si="14"/>
        <v>1.9147022960753357</v>
      </c>
      <c r="O152" s="99">
        <f>INDEX(地温!$G$2:$G$366,MATCH(A152,地温!$C$2:$C$366,FALSE))</f>
        <v>9.1255966858323101e-002</v>
      </c>
      <c r="P152" s="99">
        <f>INDEX(地温!$H$2:$H$366,MATCH(A152,地温!$C$2:$C$366,FALSE))</f>
        <v>3.837441805245815</v>
      </c>
      <c r="Q152" s="99"/>
      <c r="R152" s="99">
        <f t="shared" si="11"/>
        <v>8.1239897623917088</v>
      </c>
      <c r="S152" s="99"/>
      <c r="T152" s="99"/>
      <c r="U152" s="99"/>
      <c r="W152" s="91">
        <f>R152*1000*1000/($K$1*10)+指導機関用調整項目!$C$25</f>
        <v>37.464961608968899</v>
      </c>
    </row>
    <row r="153" spans="1:23">
      <c r="A153" s="92">
        <f t="shared" si="12"/>
        <v>45807</v>
      </c>
      <c r="B153" s="91">
        <f t="shared" si="13"/>
        <v>150</v>
      </c>
      <c r="C153" s="99">
        <f t="shared" si="10"/>
        <v>14.041166194077874</v>
      </c>
      <c r="D153" s="99">
        <f>_xlfn.IFNA(INDEX('１回目'!$C$8:$C$374,MATCH(A153,'１回目'!$A$8:$A$374,FALSE)),0)</f>
        <v>5.0728647337808548</v>
      </c>
      <c r="E153" s="91">
        <f>_xlfn.IFNA(INDEX('２回目'!$C$8:$C$374,MATCH(A153,'２回目'!$A$8:$A$374,FALSE)),0)</f>
        <v>6.7167722197948327</v>
      </c>
      <c r="F153" s="91">
        <f>_xlfn.IFNA(INDEX('３回目'!$C$8:$C$374,MATCH(A153,'３回目'!$A$8:$A$374,FALSE)),0)</f>
        <v>2.2515292405021867</v>
      </c>
      <c r="G153" s="91">
        <f>_xlfn.IFNA(INDEX('４回目'!$C$8:$C$374,MATCH(A153,'４回目'!$A$8:$A$374,FALSE)),0)</f>
        <v>0</v>
      </c>
      <c r="H153" s="91">
        <f>_xlfn.IFNA(INDEX('５回目'!$C$8:$C$374,MATCH(A153,'５回目'!$A$8:$A$374,FALSE)),0)</f>
        <v>0</v>
      </c>
      <c r="I153" s="91">
        <f>_xlfn.IFNA(INDEX('６回目'!$C$8:$C$374,MATCH(A153,'６回目'!$A$8:$A$374,FALSE)),0)</f>
        <v>0</v>
      </c>
      <c r="J153" s="91">
        <f>_xlfn.IFNA(INDEX('７回目'!$C$8:$C$374,MATCH(A153,'７回目'!$A$8:$A$374,FALSE)),0)</f>
        <v>0</v>
      </c>
      <c r="K153" s="91">
        <f>_xlfn.IFNA(INDEX('８回目'!$C$8:$C$374,MATCH(A153,'８回目'!$A$8:$A$374,FALSE)),0)</f>
        <v>0</v>
      </c>
      <c r="M153" s="91">
        <f>INDEX(降水量!$T$2:$T$366,MATCH(A153,降水量!$C$2:$C$366,FALSE))</f>
        <v>0</v>
      </c>
      <c r="N153" s="99">
        <f t="shared" si="14"/>
        <v>1.9147022960753357</v>
      </c>
      <c r="O153" s="99">
        <f>INDEX(地温!$G$2:$G$366,MATCH(A153,地温!$C$2:$C$366,FALSE))</f>
        <v>8.8831704682980489e-002</v>
      </c>
      <c r="P153" s="99">
        <f>INDEX(地温!$H$2:$H$366,MATCH(A153,地温!$C$2:$C$366,FALSE))</f>
        <v>3.9262735099287953</v>
      </c>
      <c r="Q153" s="99"/>
      <c r="R153" s="99">
        <f t="shared" si="11"/>
        <v>8.200190388073743</v>
      </c>
      <c r="S153" s="99"/>
      <c r="T153" s="99"/>
      <c r="U153" s="99"/>
      <c r="W153" s="91">
        <f>R153*1000*1000/($K$1*10)+指導機関用調整項目!$C$25</f>
        <v>37.750713955276524</v>
      </c>
    </row>
    <row r="154" spans="1:23">
      <c r="A154" s="92">
        <f t="shared" si="12"/>
        <v>45808</v>
      </c>
      <c r="B154" s="91">
        <f t="shared" si="13"/>
        <v>151</v>
      </c>
      <c r="C154" s="99">
        <f t="shared" si="10"/>
        <v>14.186610057615484</v>
      </c>
      <c r="D154" s="99">
        <f>_xlfn.IFNA(INDEX('１回目'!$C$8:$C$374,MATCH(A154,'１回目'!$A$8:$A$374,FALSE)),0)</f>
        <v>5.0822168262606668</v>
      </c>
      <c r="E154" s="91">
        <f>_xlfn.IFNA(INDEX('２回目'!$C$8:$C$374,MATCH(A154,'２回目'!$A$8:$A$374,FALSE)),0)</f>
        <v>6.7200791710763941</v>
      </c>
      <c r="F154" s="91">
        <f>_xlfn.IFNA(INDEX('３回目'!$C$8:$C$374,MATCH(A154,'３回目'!$A$8:$A$374,FALSE)),0)</f>
        <v>2.3843140602784221</v>
      </c>
      <c r="G154" s="91">
        <f>_xlfn.IFNA(INDEX('４回目'!$C$8:$C$374,MATCH(A154,'４回目'!$A$8:$A$374,FALSE)),0)</f>
        <v>0</v>
      </c>
      <c r="H154" s="91">
        <f>_xlfn.IFNA(INDEX('５回目'!$C$8:$C$374,MATCH(A154,'５回目'!$A$8:$A$374,FALSE)),0)</f>
        <v>0</v>
      </c>
      <c r="I154" s="91">
        <f>_xlfn.IFNA(INDEX('６回目'!$C$8:$C$374,MATCH(A154,'６回目'!$A$8:$A$374,FALSE)),0)</f>
        <v>0</v>
      </c>
      <c r="J154" s="91">
        <f>_xlfn.IFNA(INDEX('７回目'!$C$8:$C$374,MATCH(A154,'７回目'!$A$8:$A$374,FALSE)),0)</f>
        <v>0</v>
      </c>
      <c r="K154" s="91">
        <f>_xlfn.IFNA(INDEX('８回目'!$C$8:$C$374,MATCH(A154,'８回目'!$A$8:$A$374,FALSE)),0)</f>
        <v>0</v>
      </c>
      <c r="M154" s="91">
        <f>INDEX(降水量!$T$2:$T$366,MATCH(A154,降水量!$C$2:$C$366,FALSE))</f>
        <v>0</v>
      </c>
      <c r="N154" s="99">
        <f t="shared" si="14"/>
        <v>1.9147022960753357</v>
      </c>
      <c r="O154" s="99">
        <f>INDEX(地温!$G$2:$G$366,MATCH(A154,地温!$C$2:$C$366,FALSE))</f>
        <v>7.6558877420308633e-002</v>
      </c>
      <c r="P154" s="99">
        <f>INDEX(地温!$H$2:$H$366,MATCH(A154,地温!$C$2:$C$366,FALSE))</f>
        <v>4.0028323873491036</v>
      </c>
      <c r="Q154" s="99"/>
      <c r="R154" s="99">
        <f t="shared" si="11"/>
        <v>8.2690753741910452</v>
      </c>
      <c r="S154" s="99"/>
      <c r="T154" s="99"/>
      <c r="U154" s="99"/>
      <c r="W154" s="91">
        <f>R154*1000*1000/($K$1*10)+指導機関用調整項目!$C$25</f>
        <v>38.009032653216408</v>
      </c>
    </row>
    <row r="155" spans="1:23">
      <c r="A155" s="92">
        <f t="shared" si="12"/>
        <v>45809</v>
      </c>
      <c r="B155" s="91">
        <f t="shared" si="13"/>
        <v>152</v>
      </c>
      <c r="C155" s="99">
        <f t="shared" si="10"/>
        <v>14.323934831078102</v>
      </c>
      <c r="D155" s="99">
        <f>_xlfn.IFNA(INDEX('１回目'!$C$8:$C$374,MATCH(A155,'１回目'!$A$8:$A$374,FALSE)),0)</f>
        <v>5.0913291316181928</v>
      </c>
      <c r="E155" s="91">
        <f>_xlfn.IFNA(INDEX('２回目'!$C$8:$C$374,MATCH(A155,'２回目'!$A$8:$A$374,FALSE)),0)</f>
        <v>6.723173813229752</v>
      </c>
      <c r="F155" s="91">
        <f>_xlfn.IFNA(INDEX('３回目'!$C$8:$C$374,MATCH(A155,'３回目'!$A$8:$A$374,FALSE)),0)</f>
        <v>2.509431886230157</v>
      </c>
      <c r="G155" s="91">
        <f>_xlfn.IFNA(INDEX('４回目'!$C$8:$C$374,MATCH(A155,'４回目'!$A$8:$A$374,FALSE)),0)</f>
        <v>0</v>
      </c>
      <c r="H155" s="91">
        <f>_xlfn.IFNA(INDEX('５回目'!$C$8:$C$374,MATCH(A155,'５回目'!$A$8:$A$374,FALSE)),0)</f>
        <v>0</v>
      </c>
      <c r="I155" s="91">
        <f>_xlfn.IFNA(INDEX('６回目'!$C$8:$C$374,MATCH(A155,'６回目'!$A$8:$A$374,FALSE)),0)</f>
        <v>0</v>
      </c>
      <c r="J155" s="91">
        <f>_xlfn.IFNA(INDEX('７回目'!$C$8:$C$374,MATCH(A155,'７回目'!$A$8:$A$374,FALSE)),0)</f>
        <v>0</v>
      </c>
      <c r="K155" s="91">
        <f>_xlfn.IFNA(INDEX('８回目'!$C$8:$C$374,MATCH(A155,'８回目'!$A$8:$A$374,FALSE)),0)</f>
        <v>0</v>
      </c>
      <c r="M155" s="91">
        <f>INDEX(降水量!$T$2:$T$366,MATCH(A155,降水量!$C$2:$C$366,FALSE))</f>
        <v>0</v>
      </c>
      <c r="N155" s="99">
        <f t="shared" si="14"/>
        <v>1.9147022960753357</v>
      </c>
      <c r="O155" s="99">
        <f>INDEX(地温!$G$2:$G$366,MATCH(A155,地温!$C$2:$C$366,FALSE))</f>
        <v>7.7619492122021017e-002</v>
      </c>
      <c r="P155" s="99">
        <f>INDEX(地温!$H$2:$H$366,MATCH(A155,地温!$C$2:$C$366,FALSE))</f>
        <v>4.0804518794711244</v>
      </c>
      <c r="Q155" s="99"/>
      <c r="R155" s="99">
        <f t="shared" si="11"/>
        <v>8.3287806555316415</v>
      </c>
      <c r="S155" s="99"/>
      <c r="T155" s="99"/>
      <c r="U155" s="99"/>
      <c r="W155" s="91">
        <f>R155*1000*1000/($K$1*10)+指導機関用調整項目!$C$25</f>
        <v>38.232927458243651</v>
      </c>
    </row>
    <row r="156" spans="1:23">
      <c r="A156" s="92">
        <f t="shared" si="12"/>
        <v>45810</v>
      </c>
      <c r="B156" s="91">
        <f t="shared" si="13"/>
        <v>153</v>
      </c>
      <c r="C156" s="99">
        <f t="shared" si="10"/>
        <v>14.460373168260578</v>
      </c>
      <c r="D156" s="99">
        <f>_xlfn.IFNA(INDEX('１回目'!$C$8:$C$374,MATCH(A156,'１回目'!$A$8:$A$374,FALSE)),0)</f>
        <v>5.1006383236161827</v>
      </c>
      <c r="E156" s="91">
        <f>_xlfn.IFNA(INDEX('２回目'!$C$8:$C$374,MATCH(A156,'２回目'!$A$8:$A$374,FALSE)),0)</f>
        <v>6.7261981376278648</v>
      </c>
      <c r="F156" s="91">
        <f>_xlfn.IFNA(INDEX('３回目'!$C$8:$C$374,MATCH(A156,'３回目'!$A$8:$A$374,FALSE)),0)</f>
        <v>2.6335367070165301</v>
      </c>
      <c r="G156" s="91">
        <f>_xlfn.IFNA(INDEX('４回目'!$C$8:$C$374,MATCH(A156,'４回目'!$A$8:$A$374,FALSE)),0)</f>
        <v>0</v>
      </c>
      <c r="H156" s="91">
        <f>_xlfn.IFNA(INDEX('５回目'!$C$8:$C$374,MATCH(A156,'５回目'!$A$8:$A$374,FALSE)),0)</f>
        <v>0</v>
      </c>
      <c r="I156" s="91">
        <f>_xlfn.IFNA(INDEX('６回目'!$C$8:$C$374,MATCH(A156,'６回目'!$A$8:$A$374,FALSE)),0)</f>
        <v>0</v>
      </c>
      <c r="J156" s="91">
        <f>_xlfn.IFNA(INDEX('７回目'!$C$8:$C$374,MATCH(A156,'７回目'!$A$8:$A$374,FALSE)),0)</f>
        <v>0</v>
      </c>
      <c r="K156" s="91">
        <f>_xlfn.IFNA(INDEX('８回目'!$C$8:$C$374,MATCH(A156,'８回目'!$A$8:$A$374,FALSE)),0)</f>
        <v>0</v>
      </c>
      <c r="M156" s="91">
        <f>INDEX(降水量!$T$2:$T$366,MATCH(A156,降水量!$C$2:$C$366,FALSE))</f>
        <v>0</v>
      </c>
      <c r="N156" s="99">
        <f t="shared" si="14"/>
        <v>1.9147022960753357</v>
      </c>
      <c r="O156" s="99">
        <f>INDEX(地温!$G$2:$G$366,MATCH(A156,地温!$C$2:$C$366,FALSE))</f>
        <v>8.9286253840857255e-002</v>
      </c>
      <c r="P156" s="99">
        <f>INDEX(地温!$H$2:$H$366,MATCH(A156,地温!$C$2:$C$366,FALSE))</f>
        <v>4.1697381333119816</v>
      </c>
      <c r="Q156" s="99"/>
      <c r="R156" s="99">
        <f t="shared" si="11"/>
        <v>8.3759327388732601</v>
      </c>
      <c r="S156" s="99"/>
      <c r="T156" s="99"/>
      <c r="U156" s="99"/>
      <c r="W156" s="91">
        <f>R156*1000*1000/($K$1*10)+指導機関用調整項目!$C$25</f>
        <v>38.409747770774715</v>
      </c>
    </row>
    <row r="157" spans="1:23">
      <c r="A157" s="92">
        <f t="shared" si="12"/>
        <v>45811</v>
      </c>
      <c r="B157" s="91">
        <f t="shared" si="13"/>
        <v>154</v>
      </c>
      <c r="C157" s="99">
        <f t="shared" si="10"/>
        <v>14.586578666582398</v>
      </c>
      <c r="D157" s="99">
        <f>_xlfn.IFNA(INDEX('１回目'!$C$8:$C$374,MATCH(A157,'１回目'!$A$8:$A$374,FALSE)),0)</f>
        <v>5.109553354530366</v>
      </c>
      <c r="E157" s="91">
        <f>_xlfn.IFNA(INDEX('２回目'!$C$8:$C$374,MATCH(A157,'２回目'!$A$8:$A$374,FALSE)),0)</f>
        <v>6.728977246739464</v>
      </c>
      <c r="F157" s="91">
        <f>_xlfn.IFNA(INDEX('３回目'!$C$8:$C$374,MATCH(A157,'３回目'!$A$8:$A$374,FALSE)),0)</f>
        <v>2.7480480653125676</v>
      </c>
      <c r="G157" s="91">
        <f>_xlfn.IFNA(INDEX('４回目'!$C$8:$C$374,MATCH(A157,'４回目'!$A$8:$A$374,FALSE)),0)</f>
        <v>0</v>
      </c>
      <c r="H157" s="91">
        <f>_xlfn.IFNA(INDEX('５回目'!$C$8:$C$374,MATCH(A157,'５回目'!$A$8:$A$374,FALSE)),0)</f>
        <v>0</v>
      </c>
      <c r="I157" s="91">
        <f>_xlfn.IFNA(INDEX('６回目'!$C$8:$C$374,MATCH(A157,'６回目'!$A$8:$A$374,FALSE)),0)</f>
        <v>0</v>
      </c>
      <c r="J157" s="91">
        <f>_xlfn.IFNA(INDEX('７回目'!$C$8:$C$374,MATCH(A157,'７回目'!$A$8:$A$374,FALSE)),0)</f>
        <v>0</v>
      </c>
      <c r="K157" s="91">
        <f>_xlfn.IFNA(INDEX('８回目'!$C$8:$C$374,MATCH(A157,'８回目'!$A$8:$A$374,FALSE)),0)</f>
        <v>0</v>
      </c>
      <c r="M157" s="91">
        <f>INDEX(降水量!$T$2:$T$366,MATCH(A157,降水量!$C$2:$C$366,FALSE))</f>
        <v>0</v>
      </c>
      <c r="N157" s="99">
        <f t="shared" si="14"/>
        <v>1.9147022960753357</v>
      </c>
      <c r="O157" s="99">
        <f>INDEX(地温!$G$2:$G$366,MATCH(A157,地温!$C$2:$C$366,FALSE))</f>
        <v>8.6861991665514671e-002</v>
      </c>
      <c r="P157" s="99">
        <f>INDEX(地温!$H$2:$H$366,MATCH(A157,地温!$C$2:$C$366,FALSE))</f>
        <v>4.2566001249774965</v>
      </c>
      <c r="Q157" s="99"/>
      <c r="R157" s="99">
        <f t="shared" si="11"/>
        <v>8.4152762455295651</v>
      </c>
      <c r="S157" s="99"/>
      <c r="T157" s="99"/>
      <c r="U157" s="99"/>
      <c r="W157" s="91">
        <f>R157*1000*1000/($K$1*10)+指導機関用調整項目!$C$25</f>
        <v>38.557285920735865</v>
      </c>
    </row>
    <row r="158" spans="1:23">
      <c r="A158" s="92">
        <f t="shared" si="12"/>
        <v>45812</v>
      </c>
      <c r="B158" s="91">
        <f t="shared" si="13"/>
        <v>155</v>
      </c>
      <c r="C158" s="99">
        <f t="shared" si="10"/>
        <v>14.704255676226488</v>
      </c>
      <c r="D158" s="99">
        <f>_xlfn.IFNA(INDEX('１回目'!$C$8:$C$374,MATCH(A158,'１回目'!$A$8:$A$374,FALSE)),0)</f>
        <v>5.1181501607368176</v>
      </c>
      <c r="E158" s="91">
        <f>_xlfn.IFNA(INDEX('２回目'!$C$8:$C$374,MATCH(A158,'２回目'!$A$8:$A$374,FALSE)),0)</f>
        <v>6.731548457759982</v>
      </c>
      <c r="F158" s="91">
        <f>_xlfn.IFNA(INDEX('３回目'!$C$8:$C$374,MATCH(A158,'３回目'!$A$8:$A$374,FALSE)),0)</f>
        <v>2.8545570577296897</v>
      </c>
      <c r="G158" s="91">
        <f>_xlfn.IFNA(INDEX('４回目'!$C$8:$C$374,MATCH(A158,'４回目'!$A$8:$A$374,FALSE)),0)</f>
        <v>0</v>
      </c>
      <c r="H158" s="91">
        <f>_xlfn.IFNA(INDEX('５回目'!$C$8:$C$374,MATCH(A158,'５回目'!$A$8:$A$374,FALSE)),0)</f>
        <v>0</v>
      </c>
      <c r="I158" s="91">
        <f>_xlfn.IFNA(INDEX('６回目'!$C$8:$C$374,MATCH(A158,'６回目'!$A$8:$A$374,FALSE)),0)</f>
        <v>0</v>
      </c>
      <c r="J158" s="91">
        <f>_xlfn.IFNA(INDEX('７回目'!$C$8:$C$374,MATCH(A158,'７回目'!$A$8:$A$374,FALSE)),0)</f>
        <v>0</v>
      </c>
      <c r="K158" s="91">
        <f>_xlfn.IFNA(INDEX('８回目'!$C$8:$C$374,MATCH(A158,'８回目'!$A$8:$A$374,FALSE)),0)</f>
        <v>0</v>
      </c>
      <c r="M158" s="91">
        <f>INDEX(降水量!$T$2:$T$366,MATCH(A158,降水量!$C$2:$C$366,FALSE))</f>
        <v>4.3808800852329341e-002</v>
      </c>
      <c r="N158" s="99">
        <f t="shared" si="14"/>
        <v>1.9585110969276651</v>
      </c>
      <c r="O158" s="99">
        <f>INDEX(地温!$G$2:$G$366,MATCH(A158,地温!$C$2:$C$366,FALSE))</f>
        <v>8.5952893349761209e-002</v>
      </c>
      <c r="P158" s="99">
        <f>INDEX(地温!$H$2:$H$366,MATCH(A158,地温!$C$2:$C$366,FALSE))</f>
        <v>4.3425530183272576</v>
      </c>
      <c r="Q158" s="99"/>
      <c r="R158" s="99">
        <f t="shared" si="11"/>
        <v>8.4031915609715639</v>
      </c>
      <c r="S158" s="99"/>
      <c r="T158" s="99"/>
      <c r="U158" s="99"/>
      <c r="W158" s="91">
        <f>R158*1000*1000/($K$1*10)+指導機関用調整項目!$C$25</f>
        <v>38.511968353643354</v>
      </c>
    </row>
    <row r="159" spans="1:23">
      <c r="A159" s="92">
        <f t="shared" si="12"/>
        <v>45813</v>
      </c>
      <c r="B159" s="91">
        <f t="shared" si="13"/>
        <v>156</v>
      </c>
      <c r="C159" s="99">
        <f t="shared" si="10"/>
        <v>14.815871286561933</v>
      </c>
      <c r="D159" s="99">
        <f>_xlfn.IFNA(INDEX('１回目'!$C$8:$C$374,MATCH(A159,'１回目'!$A$8:$A$374,FALSE)),0)</f>
        <v>5.1265700958205338</v>
      </c>
      <c r="E159" s="91">
        <f>_xlfn.IFNA(INDEX('２回目'!$C$8:$C$374,MATCH(A159,'２回目'!$A$8:$A$374,FALSE)),0)</f>
        <v>6.7339620175605654</v>
      </c>
      <c r="F159" s="91">
        <f>_xlfn.IFNA(INDEX('３回目'!$C$8:$C$374,MATCH(A159,'３回目'!$A$8:$A$374,FALSE)),0)</f>
        <v>2.9553391731808327</v>
      </c>
      <c r="G159" s="91">
        <f>_xlfn.IFNA(INDEX('４回目'!$C$8:$C$374,MATCH(A159,'４回目'!$A$8:$A$374,FALSE)),0)</f>
        <v>0</v>
      </c>
      <c r="H159" s="91">
        <f>_xlfn.IFNA(INDEX('５回目'!$C$8:$C$374,MATCH(A159,'５回目'!$A$8:$A$374,FALSE)),0)</f>
        <v>0</v>
      </c>
      <c r="I159" s="91">
        <f>_xlfn.IFNA(INDEX('６回目'!$C$8:$C$374,MATCH(A159,'６回目'!$A$8:$A$374,FALSE)),0)</f>
        <v>0</v>
      </c>
      <c r="J159" s="91">
        <f>_xlfn.IFNA(INDEX('７回目'!$C$8:$C$374,MATCH(A159,'７回目'!$A$8:$A$374,FALSE)),0)</f>
        <v>0</v>
      </c>
      <c r="K159" s="91">
        <f>_xlfn.IFNA(INDEX('８回目'!$C$8:$C$374,MATCH(A159,'８回目'!$A$8:$A$374,FALSE)),0)</f>
        <v>0</v>
      </c>
      <c r="M159" s="91">
        <f>INDEX(降水量!$T$2:$T$366,MATCH(A159,降水量!$C$2:$C$366,FALSE))</f>
        <v>0</v>
      </c>
      <c r="N159" s="99">
        <f t="shared" si="14"/>
        <v>1.9585110969276651</v>
      </c>
      <c r="O159" s="99">
        <f>INDEX(地温!$G$2:$G$366,MATCH(A159,地温!$C$2:$C$366,FALSE))</f>
        <v>8.8528671911062673e-002</v>
      </c>
      <c r="P159" s="99">
        <f>INDEX(地温!$H$2:$H$366,MATCH(A159,地温!$C$2:$C$366,FALSE))</f>
        <v>4.4310816902383205</v>
      </c>
      <c r="Q159" s="99"/>
      <c r="R159" s="99">
        <f t="shared" si="11"/>
        <v>8.4262784993959468</v>
      </c>
      <c r="S159" s="99"/>
      <c r="T159" s="99"/>
      <c r="U159" s="99"/>
      <c r="W159" s="91">
        <f>R159*1000*1000/($K$1*10)+指導機関用調整項目!$C$25</f>
        <v>38.598544372734793</v>
      </c>
    </row>
    <row r="160" spans="1:23">
      <c r="A160" s="92">
        <f t="shared" si="12"/>
        <v>45814</v>
      </c>
      <c r="B160" s="91">
        <f t="shared" si="13"/>
        <v>157</v>
      </c>
      <c r="C160" s="99">
        <f t="shared" si="10"/>
        <v>14.914714079472706</v>
      </c>
      <c r="D160" s="99">
        <f>_xlfn.IFNA(INDEX('１回目'!$C$8:$C$374,MATCH(A160,'１回目'!$A$8:$A$374,FALSE)),0)</f>
        <v>5.1343104567300992</v>
      </c>
      <c r="E160" s="91">
        <f>_xlfn.IFNA(INDEX('２回目'!$C$8:$C$374,MATCH(A160,'２回目'!$A$8:$A$374,FALSE)),0)</f>
        <v>6.7360984087921079</v>
      </c>
      <c r="F160" s="91">
        <f>_xlfn.IFNA(INDEX('３回目'!$C$8:$C$374,MATCH(A160,'３回目'!$A$8:$A$374,FALSE)),0)</f>
        <v>3.0443052139504982</v>
      </c>
      <c r="G160" s="91">
        <f>_xlfn.IFNA(INDEX('４回目'!$C$8:$C$374,MATCH(A160,'４回目'!$A$8:$A$374,FALSE)),0)</f>
        <v>0</v>
      </c>
      <c r="H160" s="91">
        <f>_xlfn.IFNA(INDEX('５回目'!$C$8:$C$374,MATCH(A160,'５回目'!$A$8:$A$374,FALSE)),0)</f>
        <v>0</v>
      </c>
      <c r="I160" s="91">
        <f>_xlfn.IFNA(INDEX('６回目'!$C$8:$C$374,MATCH(A160,'６回目'!$A$8:$A$374,FALSE)),0)</f>
        <v>0</v>
      </c>
      <c r="J160" s="91">
        <f>_xlfn.IFNA(INDEX('７回目'!$C$8:$C$374,MATCH(A160,'７回目'!$A$8:$A$374,FALSE)),0)</f>
        <v>0</v>
      </c>
      <c r="K160" s="91">
        <f>_xlfn.IFNA(INDEX('８回目'!$C$8:$C$374,MATCH(A160,'８回目'!$A$8:$A$374,FALSE)),0)</f>
        <v>0</v>
      </c>
      <c r="M160" s="91">
        <f>INDEX(降水量!$T$2:$T$366,MATCH(A160,降水量!$C$2:$C$366,FALSE))</f>
        <v>4.3808800852329341e-002</v>
      </c>
      <c r="N160" s="99">
        <f t="shared" si="14"/>
        <v>2.0023198977799943</v>
      </c>
      <c r="O160" s="99">
        <f>INDEX(地温!$G$2:$G$366,MATCH(A160,地温!$C$2:$C$366,FALSE))</f>
        <v>7.7164942964144251e-002</v>
      </c>
      <c r="P160" s="99">
        <f>INDEX(地温!$H$2:$H$366,MATCH(A160,地温!$C$2:$C$366,FALSE))</f>
        <v>4.5082466332024644</v>
      </c>
      <c r="Q160" s="99"/>
      <c r="R160" s="99">
        <f t="shared" si="11"/>
        <v>8.404147548490247</v>
      </c>
      <c r="S160" s="99"/>
      <c r="T160" s="99"/>
      <c r="U160" s="99"/>
      <c r="W160" s="91">
        <f>R160*1000*1000/($K$1*10)+指導機関用調整項目!$C$25</f>
        <v>38.515553306838413</v>
      </c>
    </row>
    <row r="161" spans="1:23">
      <c r="A161" s="92">
        <f t="shared" si="12"/>
        <v>45815</v>
      </c>
      <c r="B161" s="91">
        <f t="shared" si="13"/>
        <v>158</v>
      </c>
      <c r="C161" s="99">
        <f t="shared" si="10"/>
        <v>15.013130349450766</v>
      </c>
      <c r="D161" s="99">
        <f>_xlfn.IFNA(INDEX('１回目'!$C$8:$C$374,MATCH(A161,'１回目'!$A$8:$A$374,FALSE)),0)</f>
        <v>5.1422271745734962</v>
      </c>
      <c r="E161" s="91">
        <f>_xlfn.IFNA(INDEX('２回目'!$C$8:$C$374,MATCH(A161,'２回目'!$A$8:$A$374,FALSE)),0)</f>
        <v>6.7381885486724373</v>
      </c>
      <c r="F161" s="91">
        <f>_xlfn.IFNA(INDEX('３回目'!$C$8:$C$374,MATCH(A161,'３回目'!$A$8:$A$374,FALSE)),0)</f>
        <v>3.1327146262048311</v>
      </c>
      <c r="G161" s="91">
        <f>_xlfn.IFNA(INDEX('４回目'!$C$8:$C$374,MATCH(A161,'４回目'!$A$8:$A$374,FALSE)),0)</f>
        <v>0</v>
      </c>
      <c r="H161" s="91">
        <f>_xlfn.IFNA(INDEX('５回目'!$C$8:$C$374,MATCH(A161,'５回目'!$A$8:$A$374,FALSE)),0)</f>
        <v>0</v>
      </c>
      <c r="I161" s="91">
        <f>_xlfn.IFNA(INDEX('６回目'!$C$8:$C$374,MATCH(A161,'６回目'!$A$8:$A$374,FALSE)),0)</f>
        <v>0</v>
      </c>
      <c r="J161" s="91">
        <f>_xlfn.IFNA(INDEX('７回目'!$C$8:$C$374,MATCH(A161,'７回目'!$A$8:$A$374,FALSE)),0)</f>
        <v>0</v>
      </c>
      <c r="K161" s="91">
        <f>_xlfn.IFNA(INDEX('８回目'!$C$8:$C$374,MATCH(A161,'８回目'!$A$8:$A$374,FALSE)),0)</f>
        <v>0</v>
      </c>
      <c r="M161" s="91">
        <f>INDEX(降水量!$T$2:$T$366,MATCH(A161,降水量!$C$2:$C$366,FALSE))</f>
        <v>0</v>
      </c>
      <c r="N161" s="99">
        <f t="shared" si="14"/>
        <v>2.0023198977799943</v>
      </c>
      <c r="O161" s="99">
        <f>INDEX(地温!$G$2:$G$366,MATCH(A161,地温!$C$2:$C$366,FALSE))</f>
        <v>8.8983221068939425e-002</v>
      </c>
      <c r="P161" s="99">
        <f>INDEX(地温!$H$2:$H$366,MATCH(A161,地温!$C$2:$C$366,FALSE))</f>
        <v>4.5972298542714043</v>
      </c>
      <c r="Q161" s="99"/>
      <c r="R161" s="99">
        <f t="shared" si="11"/>
        <v>8.4135805973993669</v>
      </c>
      <c r="S161" s="99"/>
      <c r="T161" s="99"/>
      <c r="U161" s="99"/>
      <c r="W161" s="91">
        <f>R161*1000*1000/($K$1*10)+指導機関用調整項目!$C$25</f>
        <v>38.550927240247617</v>
      </c>
    </row>
    <row r="162" spans="1:23">
      <c r="A162" s="92">
        <f t="shared" si="12"/>
        <v>45816</v>
      </c>
      <c r="B162" s="91">
        <f t="shared" si="13"/>
        <v>159</v>
      </c>
      <c r="C162" s="99">
        <f t="shared" si="10"/>
        <v>15.107411747474281</v>
      </c>
      <c r="D162" s="99">
        <f>_xlfn.IFNA(INDEX('１回目'!$C$8:$C$374,MATCH(A162,'１回目'!$A$8:$A$374,FALSE)),0)</f>
        <v>5.150053424110185</v>
      </c>
      <c r="E162" s="91">
        <f>_xlfn.IFNA(INDEX('２回目'!$C$8:$C$374,MATCH(A162,'２回目'!$A$8:$A$374,FALSE)),0)</f>
        <v>6.7401663024744263</v>
      </c>
      <c r="F162" s="91">
        <f>_xlfn.IFNA(INDEX('３回目'!$C$8:$C$374,MATCH(A162,'３回目'!$A$8:$A$374,FALSE)),0)</f>
        <v>3.2171920208896694</v>
      </c>
      <c r="G162" s="91">
        <f>_xlfn.IFNA(INDEX('４回目'!$C$8:$C$374,MATCH(A162,'４回目'!$A$8:$A$374,FALSE)),0)</f>
        <v>0</v>
      </c>
      <c r="H162" s="91">
        <f>_xlfn.IFNA(INDEX('５回目'!$C$8:$C$374,MATCH(A162,'５回目'!$A$8:$A$374,FALSE)),0)</f>
        <v>0</v>
      </c>
      <c r="I162" s="91">
        <f>_xlfn.IFNA(INDEX('６回目'!$C$8:$C$374,MATCH(A162,'６回目'!$A$8:$A$374,FALSE)),0)</f>
        <v>0</v>
      </c>
      <c r="J162" s="91">
        <f>_xlfn.IFNA(INDEX('７回目'!$C$8:$C$374,MATCH(A162,'７回目'!$A$8:$A$374,FALSE)),0)</f>
        <v>0</v>
      </c>
      <c r="K162" s="91">
        <f>_xlfn.IFNA(INDEX('８回目'!$C$8:$C$374,MATCH(A162,'８回目'!$A$8:$A$374,FALSE)),0)</f>
        <v>0</v>
      </c>
      <c r="M162" s="91">
        <f>INDEX(降水量!$T$2:$T$366,MATCH(A162,降水量!$C$2:$C$366,FALSE))</f>
        <v>0</v>
      </c>
      <c r="N162" s="99">
        <f t="shared" si="14"/>
        <v>2.0023198977799943</v>
      </c>
      <c r="O162" s="99">
        <f>INDEX(地温!$G$2:$G$366,MATCH(A162,地温!$C$2:$C$366,FALSE))</f>
        <v>9.3831745419624607e-002</v>
      </c>
      <c r="P162" s="99">
        <f>INDEX(地温!$H$2:$H$366,MATCH(A162,地温!$C$2:$C$366,FALSE))</f>
        <v>4.6910615996910288</v>
      </c>
      <c r="Q162" s="99"/>
      <c r="R162" s="99">
        <f t="shared" si="11"/>
        <v>8.4140302500032575</v>
      </c>
      <c r="S162" s="99"/>
      <c r="T162" s="99"/>
      <c r="U162" s="99"/>
      <c r="W162" s="91">
        <f>R162*1000*1000/($K$1*10)+指導機関用調整項目!$C$25</f>
        <v>38.552613437512207</v>
      </c>
    </row>
    <row r="163" spans="1:23">
      <c r="A163" s="92">
        <f t="shared" si="12"/>
        <v>45817</v>
      </c>
      <c r="B163" s="91">
        <f t="shared" si="13"/>
        <v>160</v>
      </c>
      <c r="C163" s="99">
        <f t="shared" si="10"/>
        <v>15.195578639828424</v>
      </c>
      <c r="D163" s="99">
        <f>_xlfn.IFNA(INDEX('１回目'!$C$8:$C$374,MATCH(A163,'１回目'!$A$8:$A$374,FALSE)),0)</f>
        <v>5.1576227047623435</v>
      </c>
      <c r="E163" s="91">
        <f>_xlfn.IFNA(INDEX('２回目'!$C$8:$C$374,MATCH(A163,'２回目'!$A$8:$A$374,FALSE)),0)</f>
        <v>6.7419987761765627</v>
      </c>
      <c r="F163" s="91">
        <f>_xlfn.IFNA(INDEX('３回目'!$C$8:$C$374,MATCH(A163,'３回目'!$A$8:$A$374,FALSE)),0)</f>
        <v>3.2959571588895176</v>
      </c>
      <c r="G163" s="91">
        <f>_xlfn.IFNA(INDEX('４回目'!$C$8:$C$374,MATCH(A163,'４回目'!$A$8:$A$374,FALSE)),0)</f>
        <v>0</v>
      </c>
      <c r="H163" s="91">
        <f>_xlfn.IFNA(INDEX('５回目'!$C$8:$C$374,MATCH(A163,'５回目'!$A$8:$A$374,FALSE)),0)</f>
        <v>0</v>
      </c>
      <c r="I163" s="91">
        <f>_xlfn.IFNA(INDEX('６回目'!$C$8:$C$374,MATCH(A163,'６回目'!$A$8:$A$374,FALSE)),0)</f>
        <v>0</v>
      </c>
      <c r="J163" s="91">
        <f>_xlfn.IFNA(INDEX('７回目'!$C$8:$C$374,MATCH(A163,'７回目'!$A$8:$A$374,FALSE)),0)</f>
        <v>0</v>
      </c>
      <c r="K163" s="91">
        <f>_xlfn.IFNA(INDEX('８回目'!$C$8:$C$374,MATCH(A163,'８回目'!$A$8:$A$374,FALSE)),0)</f>
        <v>0</v>
      </c>
      <c r="M163" s="91">
        <f>INDEX(降水量!$T$2:$T$366,MATCH(A163,降水量!$C$2:$C$366,FALSE))</f>
        <v>4.3808800852329341e-002</v>
      </c>
      <c r="N163" s="99">
        <f t="shared" si="14"/>
        <v>2.0461286986323235</v>
      </c>
      <c r="O163" s="99">
        <f>INDEX(地温!$G$2:$G$366,MATCH(A163,地温!$C$2:$C$366,FALSE))</f>
        <v>9.3831745419624607e-002</v>
      </c>
      <c r="P163" s="99">
        <f>INDEX(地温!$H$2:$H$366,MATCH(A163,地温!$C$2:$C$366,FALSE))</f>
        <v>4.7848933451106532</v>
      </c>
      <c r="Q163" s="99"/>
      <c r="R163" s="99">
        <f t="shared" si="11"/>
        <v>8.364556596085448</v>
      </c>
      <c r="S163" s="99"/>
      <c r="T163" s="99"/>
      <c r="U163" s="99"/>
      <c r="W163" s="91">
        <f>R163*1000*1000/($K$1*10)+指導機関用調整項目!$C$25</f>
        <v>38.367087235320419</v>
      </c>
    </row>
    <row r="164" spans="1:23">
      <c r="A164" s="92">
        <f t="shared" si="12"/>
        <v>45818</v>
      </c>
      <c r="B164" s="91">
        <f t="shared" si="13"/>
        <v>161</v>
      </c>
      <c r="C164" s="99">
        <f t="shared" si="10"/>
        <v>15.276988196059197</v>
      </c>
      <c r="D164" s="99">
        <f>_xlfn.IFNA(INDEX('１回目'!$C$8:$C$374,MATCH(A164,'１回目'!$A$8:$A$374,FALSE)),0)</f>
        <v>5.1648564304039297</v>
      </c>
      <c r="E164" s="91">
        <f>_xlfn.IFNA(INDEX('２回目'!$C$8:$C$374,MATCH(A164,'２回目'!$A$8:$A$374,FALSE)),0)</f>
        <v>6.7436780608458644</v>
      </c>
      <c r="F164" s="91">
        <f>_xlfn.IFNA(INDEX('３回目'!$C$8:$C$374,MATCH(A164,'３回目'!$A$8:$A$374,FALSE)),0)</f>
        <v>3.3684537048094025</v>
      </c>
      <c r="G164" s="91">
        <f>_xlfn.IFNA(INDEX('４回目'!$C$8:$C$374,MATCH(A164,'４回目'!$A$8:$A$374,FALSE)),0)</f>
        <v>0</v>
      </c>
      <c r="H164" s="91">
        <f>_xlfn.IFNA(INDEX('５回目'!$C$8:$C$374,MATCH(A164,'５回目'!$A$8:$A$374,FALSE)),0)</f>
        <v>0</v>
      </c>
      <c r="I164" s="91">
        <f>_xlfn.IFNA(INDEX('６回目'!$C$8:$C$374,MATCH(A164,'６回目'!$A$8:$A$374,FALSE)),0)</f>
        <v>0</v>
      </c>
      <c r="J164" s="91">
        <f>_xlfn.IFNA(INDEX('７回目'!$C$8:$C$374,MATCH(A164,'７回目'!$A$8:$A$374,FALSE)),0)</f>
        <v>0</v>
      </c>
      <c r="K164" s="91">
        <f>_xlfn.IFNA(INDEX('８回目'!$C$8:$C$374,MATCH(A164,'８回目'!$A$8:$A$374,FALSE)),0)</f>
        <v>0</v>
      </c>
      <c r="M164" s="91">
        <f>INDEX(降水量!$T$2:$T$366,MATCH(A164,降水量!$C$2:$C$366,FALSE))</f>
        <v>0</v>
      </c>
      <c r="N164" s="99">
        <f t="shared" si="14"/>
        <v>2.0461286986323235</v>
      </c>
      <c r="O164" s="99">
        <f>INDEX(地温!$G$2:$G$366,MATCH(A164,地温!$C$2:$C$366,FALSE))</f>
        <v>9.1104450472364193e-002</v>
      </c>
      <c r="P164" s="99">
        <f>INDEX(地温!$H$2:$H$366,MATCH(A164,地温!$C$2:$C$366,FALSE))</f>
        <v>4.8759977955830172</v>
      </c>
      <c r="Q164" s="99"/>
      <c r="R164" s="99">
        <f t="shared" si="11"/>
        <v>8.3548617018438556</v>
      </c>
      <c r="S164" s="99"/>
      <c r="T164" s="99"/>
      <c r="U164" s="99"/>
      <c r="W164" s="91">
        <f>R164*1000*1000/($K$1*10)+指導機関用調整項目!$C$25</f>
        <v>38.330731381914447</v>
      </c>
    </row>
    <row r="165" spans="1:23">
      <c r="A165" s="92">
        <f t="shared" si="12"/>
        <v>45819</v>
      </c>
      <c r="B165" s="91">
        <f t="shared" si="13"/>
        <v>162</v>
      </c>
      <c r="C165" s="99">
        <f t="shared" si="10"/>
        <v>15.352873809543325</v>
      </c>
      <c r="D165" s="99">
        <f>_xlfn.IFNA(INDEX('１回目'!$C$8:$C$374,MATCH(A165,'１回目'!$A$8:$A$374,FALSE)),0)</f>
        <v>5.1718266345994959</v>
      </c>
      <c r="E165" s="91">
        <f>_xlfn.IFNA(INDEX('２回目'!$C$8:$C$374,MATCH(A165,'２回目'!$A$8:$A$374,FALSE)),0)</f>
        <v>6.7452294367467234</v>
      </c>
      <c r="F165" s="91">
        <f>_xlfn.IFNA(INDEX('３回目'!$C$8:$C$374,MATCH(A165,'３回目'!$A$8:$A$374,FALSE)),0)</f>
        <v>3.4358177381971045</v>
      </c>
      <c r="G165" s="91">
        <f>_xlfn.IFNA(INDEX('４回目'!$C$8:$C$374,MATCH(A165,'４回目'!$A$8:$A$374,FALSE)),0)</f>
        <v>0</v>
      </c>
      <c r="H165" s="91">
        <f>_xlfn.IFNA(INDEX('５回目'!$C$8:$C$374,MATCH(A165,'５回目'!$A$8:$A$374,FALSE)),0)</f>
        <v>0</v>
      </c>
      <c r="I165" s="91">
        <f>_xlfn.IFNA(INDEX('６回目'!$C$8:$C$374,MATCH(A165,'６回目'!$A$8:$A$374,FALSE)),0)</f>
        <v>0</v>
      </c>
      <c r="J165" s="91">
        <f>_xlfn.IFNA(INDEX('７回目'!$C$8:$C$374,MATCH(A165,'７回目'!$A$8:$A$374,FALSE)),0)</f>
        <v>0</v>
      </c>
      <c r="K165" s="91">
        <f>_xlfn.IFNA(INDEX('８回目'!$C$8:$C$374,MATCH(A165,'８回目'!$A$8:$A$374,FALSE)),0)</f>
        <v>0</v>
      </c>
      <c r="M165" s="91">
        <f>INDEX(降水量!$T$2:$T$366,MATCH(A165,降水量!$C$2:$C$366,FALSE))</f>
        <v>6.7001695421209581e-002</v>
      </c>
      <c r="N165" s="99">
        <f t="shared" si="14"/>
        <v>2.1131303940535329</v>
      </c>
      <c r="O165" s="99">
        <f>INDEX(地温!$G$2:$G$366,MATCH(A165,地温!$C$2:$C$366,FALSE))</f>
        <v>9.0195352156610745e-002</v>
      </c>
      <c r="P165" s="99">
        <f>INDEX(地温!$H$2:$H$366,MATCH(A165,地温!$C$2:$C$366,FALSE))</f>
        <v>4.9661931477396282</v>
      </c>
      <c r="Q165" s="99"/>
      <c r="R165" s="99">
        <f t="shared" si="11"/>
        <v>8.2735502677501636</v>
      </c>
      <c r="S165" s="99"/>
      <c r="T165" s="99"/>
      <c r="U165" s="99"/>
      <c r="W165" s="91">
        <f>R165*1000*1000/($K$1*10)+指導機関用調整項目!$C$25</f>
        <v>38.025813504063102</v>
      </c>
    </row>
    <row r="166" spans="1:23">
      <c r="A166" s="92">
        <f t="shared" si="12"/>
        <v>45820</v>
      </c>
      <c r="B166" s="91">
        <f t="shared" si="13"/>
        <v>163</v>
      </c>
      <c r="C166" s="99">
        <f t="shared" si="10"/>
        <v>15.425999860373114</v>
      </c>
      <c r="D166" s="99">
        <f>_xlfn.IFNA(INDEX('１回目'!$C$8:$C$374,MATCH(A166,'１回目'!$A$8:$A$374,FALSE)),0)</f>
        <v>5.1787515453230819</v>
      </c>
      <c r="E166" s="91">
        <f>_xlfn.IFNA(INDEX('２回目'!$C$8:$C$374,MATCH(A166,'２回目'!$A$8:$A$374,FALSE)),0)</f>
        <v>6.746703783192701</v>
      </c>
      <c r="F166" s="91">
        <f>_xlfn.IFNA(INDEX('３回目'!$C$8:$C$374,MATCH(A166,'３回目'!$A$8:$A$374,FALSE)),0)</f>
        <v>3.5005445318573303</v>
      </c>
      <c r="G166" s="91">
        <f>_xlfn.IFNA(INDEX('４回目'!$C$8:$C$374,MATCH(A166,'４回目'!$A$8:$A$374,FALSE)),0)</f>
        <v>0</v>
      </c>
      <c r="H166" s="91">
        <f>_xlfn.IFNA(INDEX('５回目'!$C$8:$C$374,MATCH(A166,'５回目'!$A$8:$A$374,FALSE)),0)</f>
        <v>0</v>
      </c>
      <c r="I166" s="91">
        <f>_xlfn.IFNA(INDEX('６回目'!$C$8:$C$374,MATCH(A166,'６回目'!$A$8:$A$374,FALSE)),0)</f>
        <v>0</v>
      </c>
      <c r="J166" s="91">
        <f>_xlfn.IFNA(INDEX('７回目'!$C$8:$C$374,MATCH(A166,'７回目'!$A$8:$A$374,FALSE)),0)</f>
        <v>0</v>
      </c>
      <c r="K166" s="91">
        <f>_xlfn.IFNA(INDEX('８回目'!$C$8:$C$374,MATCH(A166,'８回目'!$A$8:$A$374,FALSE)),0)</f>
        <v>0</v>
      </c>
      <c r="M166" s="91">
        <f>INDEX(降水量!$T$2:$T$366,MATCH(A166,降水量!$C$2:$C$366,FALSE))</f>
        <v>6.7001695421209581e-002</v>
      </c>
      <c r="N166" s="99">
        <f t="shared" si="14"/>
        <v>2.1801320894747422</v>
      </c>
      <c r="O166" s="99">
        <f>INDEX(地温!$G$2:$G$366,MATCH(A166,地温!$C$2:$C$366,FALSE))</f>
        <v>9.6256007594967205e-002</v>
      </c>
      <c r="P166" s="99">
        <f>INDEX(地温!$H$2:$H$366,MATCH(A166,地温!$C$2:$C$366,FALSE))</f>
        <v>5.0624491553345949</v>
      </c>
      <c r="Q166" s="99"/>
      <c r="R166" s="99">
        <f t="shared" si="11"/>
        <v>8.1834186155637774</v>
      </c>
      <c r="S166" s="99"/>
      <c r="T166" s="99"/>
      <c r="U166" s="99"/>
      <c r="W166" s="91">
        <f>R166*1000*1000/($K$1*10)+指導機関用調整項目!$C$25</f>
        <v>37.687819808364154</v>
      </c>
    </row>
    <row r="167" spans="1:23">
      <c r="A167" s="92">
        <f t="shared" si="12"/>
        <v>45821</v>
      </c>
      <c r="B167" s="91">
        <f t="shared" si="13"/>
        <v>164</v>
      </c>
      <c r="C167" s="99">
        <f t="shared" si="10"/>
        <v>15.495717857042763</v>
      </c>
      <c r="D167" s="99">
        <f>_xlfn.IFNA(INDEX('１回目'!$C$8:$C$374,MATCH(A167,'１回目'!$A$8:$A$374,FALSE)),0)</f>
        <v>5.185568598954319</v>
      </c>
      <c r="E167" s="91">
        <f>_xlfn.IFNA(INDEX('２回目'!$C$8:$C$374,MATCH(A167,'２回目'!$A$8:$A$374,FALSE)),0)</f>
        <v>6.7480916228743748</v>
      </c>
      <c r="F167" s="91">
        <f>_xlfn.IFNA(INDEX('３回目'!$C$8:$C$374,MATCH(A167,'３回目'!$A$8:$A$374,FALSE)),0)</f>
        <v>3.5620576352140683</v>
      </c>
      <c r="G167" s="91">
        <f>_xlfn.IFNA(INDEX('４回目'!$C$8:$C$374,MATCH(A167,'４回目'!$A$8:$A$374,FALSE)),0)</f>
        <v>0</v>
      </c>
      <c r="H167" s="91">
        <f>_xlfn.IFNA(INDEX('５回目'!$C$8:$C$374,MATCH(A167,'５回目'!$A$8:$A$374,FALSE)),0)</f>
        <v>0</v>
      </c>
      <c r="I167" s="91">
        <f>_xlfn.IFNA(INDEX('６回目'!$C$8:$C$374,MATCH(A167,'６回目'!$A$8:$A$374,FALSE)),0)</f>
        <v>0</v>
      </c>
      <c r="J167" s="91">
        <f>_xlfn.IFNA(INDEX('７回目'!$C$8:$C$374,MATCH(A167,'７回目'!$A$8:$A$374,FALSE)),0)</f>
        <v>0</v>
      </c>
      <c r="K167" s="91">
        <f>_xlfn.IFNA(INDEX('８回目'!$C$8:$C$374,MATCH(A167,'８回目'!$A$8:$A$374,FALSE)),0)</f>
        <v>0</v>
      </c>
      <c r="M167" s="91">
        <f>INDEX(降水量!$T$2:$T$366,MATCH(A167,降水量!$C$2:$C$366,FALSE))</f>
        <v>0</v>
      </c>
      <c r="N167" s="99">
        <f t="shared" si="14"/>
        <v>2.1801320894747422</v>
      </c>
      <c r="O167" s="99">
        <f>INDEX(地温!$G$2:$G$366,MATCH(A167,地温!$C$2:$C$366,FALSE))</f>
        <v>0.10049846640181673</v>
      </c>
      <c r="P167" s="99">
        <f>INDEX(地温!$H$2:$H$366,MATCH(A167,地温!$C$2:$C$366,FALSE))</f>
        <v>5.1629476217364116</v>
      </c>
      <c r="Q167" s="99"/>
      <c r="R167" s="99">
        <f t="shared" si="11"/>
        <v>8.1526381458316095</v>
      </c>
      <c r="S167" s="99"/>
      <c r="T167" s="99"/>
      <c r="U167" s="99"/>
      <c r="W167" s="91">
        <f>R167*1000*1000/($K$1*10)+指導機関用調整項目!$C$25</f>
        <v>37.572393046868527</v>
      </c>
    </row>
    <row r="168" spans="1:23">
      <c r="A168" s="92">
        <f t="shared" si="12"/>
        <v>45822</v>
      </c>
      <c r="B168" s="91">
        <f t="shared" si="13"/>
        <v>165</v>
      </c>
      <c r="C168" s="99">
        <f t="shared" si="10"/>
        <v>15.558175416739479</v>
      </c>
      <c r="D168" s="99">
        <f>_xlfn.IFNA(INDEX('１回目'!$C$8:$C$374,MATCH(A168,'１回目'!$A$8:$A$374,FALSE)),0)</f>
        <v>5.1919045872900913</v>
      </c>
      <c r="E168" s="91">
        <f>_xlfn.IFNA(INDEX('２回目'!$C$8:$C$374,MATCH(A168,'２回目'!$A$8:$A$374,FALSE)),0)</f>
        <v>6.7493297694662679</v>
      </c>
      <c r="F168" s="91">
        <f>_xlfn.IFNA(INDEX('３回目'!$C$8:$C$374,MATCH(A168,'３回目'!$A$8:$A$374,FALSE)),0)</f>
        <v>3.6169410599831195</v>
      </c>
      <c r="G168" s="91">
        <f>_xlfn.IFNA(INDEX('４回目'!$C$8:$C$374,MATCH(A168,'４回目'!$A$8:$A$374,FALSE)),0)</f>
        <v>0</v>
      </c>
      <c r="H168" s="91">
        <f>_xlfn.IFNA(INDEX('５回目'!$C$8:$C$374,MATCH(A168,'５回目'!$A$8:$A$374,FALSE)),0)</f>
        <v>0</v>
      </c>
      <c r="I168" s="91">
        <f>_xlfn.IFNA(INDEX('６回目'!$C$8:$C$374,MATCH(A168,'６回目'!$A$8:$A$374,FALSE)),0)</f>
        <v>0</v>
      </c>
      <c r="J168" s="91">
        <f>_xlfn.IFNA(INDEX('７回目'!$C$8:$C$374,MATCH(A168,'７回目'!$A$8:$A$374,FALSE)),0)</f>
        <v>0</v>
      </c>
      <c r="K168" s="91">
        <f>_xlfn.IFNA(INDEX('８回目'!$C$8:$C$374,MATCH(A168,'８回目'!$A$8:$A$374,FALSE)),0)</f>
        <v>0</v>
      </c>
      <c r="M168" s="91">
        <f>INDEX(降水量!$T$2:$T$366,MATCH(A168,降水量!$C$2:$C$366,FALSE))</f>
        <v>4.3808800852329341e-002</v>
      </c>
      <c r="N168" s="99">
        <f t="shared" si="14"/>
        <v>2.2239408903270714</v>
      </c>
      <c r="O168" s="99">
        <f>INDEX(地温!$G$2:$G$366,MATCH(A168,地温!$C$2:$C$366,FALSE))</f>
        <v>9.1558999630240945e-002</v>
      </c>
      <c r="P168" s="99">
        <f>INDEX(地温!$H$2:$H$366,MATCH(A168,地温!$C$2:$C$366,FALSE))</f>
        <v>5.2545066213666525</v>
      </c>
      <c r="Q168" s="99"/>
      <c r="R168" s="99">
        <f t="shared" si="11"/>
        <v>8.079727905045754</v>
      </c>
      <c r="S168" s="99"/>
      <c r="T168" s="99"/>
      <c r="U168" s="99"/>
      <c r="W168" s="91">
        <f>R168*1000*1000/($K$1*10)+指導機関用調整項目!$C$25</f>
        <v>37.29897964392157</v>
      </c>
    </row>
    <row r="169" spans="1:23">
      <c r="A169" s="92">
        <f t="shared" si="12"/>
        <v>45823</v>
      </c>
      <c r="B169" s="91">
        <f t="shared" si="13"/>
        <v>166</v>
      </c>
      <c r="C169" s="99">
        <f t="shared" si="10"/>
        <v>15.61887044266463</v>
      </c>
      <c r="D169" s="99">
        <f>_xlfn.IFNA(INDEX('１回目'!$C$8:$C$374,MATCH(A169,'１回目'!$A$8:$A$374,FALSE)),0)</f>
        <v>5.1982467402952084</v>
      </c>
      <c r="E169" s="91">
        <f>_xlfn.IFNA(INDEX('２回目'!$C$8:$C$374,MATCH(A169,'２回目'!$A$8:$A$374,FALSE)),0)</f>
        <v>6.7505142703480718</v>
      </c>
      <c r="F169" s="91">
        <f>_xlfn.IFNA(INDEX('３回目'!$C$8:$C$374,MATCH(A169,'３回目'!$A$8:$A$374,FALSE)),0)</f>
        <v>3.6701094320213485</v>
      </c>
      <c r="G169" s="91">
        <f>_xlfn.IFNA(INDEX('４回目'!$C$8:$C$374,MATCH(A169,'４回目'!$A$8:$A$374,FALSE)),0)</f>
        <v>0</v>
      </c>
      <c r="H169" s="91">
        <f>_xlfn.IFNA(INDEX('５回目'!$C$8:$C$374,MATCH(A169,'５回目'!$A$8:$A$374,FALSE)),0)</f>
        <v>0</v>
      </c>
      <c r="I169" s="91">
        <f>_xlfn.IFNA(INDEX('６回目'!$C$8:$C$374,MATCH(A169,'６回目'!$A$8:$A$374,FALSE)),0)</f>
        <v>0</v>
      </c>
      <c r="J169" s="91">
        <f>_xlfn.IFNA(INDEX('７回目'!$C$8:$C$374,MATCH(A169,'７回目'!$A$8:$A$374,FALSE)),0)</f>
        <v>0</v>
      </c>
      <c r="K169" s="91">
        <f>_xlfn.IFNA(INDEX('８回目'!$C$8:$C$374,MATCH(A169,'８回目'!$A$8:$A$374,FALSE)),0)</f>
        <v>0</v>
      </c>
      <c r="M169" s="91">
        <f>INDEX(降水量!$T$2:$T$366,MATCH(A169,降水量!$C$2:$C$366,FALSE))</f>
        <v>0</v>
      </c>
      <c r="N169" s="99">
        <f t="shared" si="14"/>
        <v>2.2239408903270714</v>
      </c>
      <c r="O169" s="99">
        <f>INDEX(地温!$G$2:$G$366,MATCH(A169,地温!$C$2:$C$366,FALSE))</f>
        <v>9.9437851700104371e-002</v>
      </c>
      <c r="P169" s="99">
        <f>INDEX(地温!$H$2:$H$366,MATCH(A169,地温!$C$2:$C$366,FALSE))</f>
        <v>5.3539444730667567</v>
      </c>
      <c r="Q169" s="99"/>
      <c r="R169" s="99">
        <f t="shared" si="11"/>
        <v>8.0409850792708006</v>
      </c>
      <c r="S169" s="99"/>
      <c r="T169" s="99"/>
      <c r="U169" s="99"/>
      <c r="W169" s="91">
        <f>R169*1000*1000/($K$1*10)+指導機関用調整項目!$C$25</f>
        <v>37.153694047265489</v>
      </c>
    </row>
    <row r="170" spans="1:23">
      <c r="A170" s="92">
        <f t="shared" si="12"/>
        <v>45824</v>
      </c>
      <c r="B170" s="91">
        <f t="shared" si="13"/>
        <v>167</v>
      </c>
      <c r="C170" s="99">
        <f t="shared" si="10"/>
        <v>15.675039112837378</v>
      </c>
      <c r="D170" s="99">
        <f>_xlfn.IFNA(INDEX('１回目'!$C$8:$C$374,MATCH(A170,'１回目'!$A$8:$A$374,FALSE)),0)</f>
        <v>5.2043188535090357</v>
      </c>
      <c r="E170" s="91">
        <f>_xlfn.IFNA(INDEX('２回目'!$C$8:$C$374,MATCH(A170,'２回目'!$A$8:$A$374,FALSE)),0)</f>
        <v>6.7516004522554223</v>
      </c>
      <c r="F170" s="91">
        <f>_xlfn.IFNA(INDEX('３回目'!$C$8:$C$374,MATCH(A170,'３回目'!$A$8:$A$374,FALSE)),0)</f>
        <v>3.7191198070729206</v>
      </c>
      <c r="G170" s="91">
        <f>_xlfn.IFNA(INDEX('４回目'!$C$8:$C$374,MATCH(A170,'４回目'!$A$8:$A$374,FALSE)),0)</f>
        <v>0</v>
      </c>
      <c r="H170" s="91">
        <f>_xlfn.IFNA(INDEX('５回目'!$C$8:$C$374,MATCH(A170,'５回目'!$A$8:$A$374,FALSE)),0)</f>
        <v>0</v>
      </c>
      <c r="I170" s="91">
        <f>_xlfn.IFNA(INDEX('６回目'!$C$8:$C$374,MATCH(A170,'６回目'!$A$8:$A$374,FALSE)),0)</f>
        <v>0</v>
      </c>
      <c r="J170" s="91">
        <f>_xlfn.IFNA(INDEX('７回目'!$C$8:$C$374,MATCH(A170,'７回目'!$A$8:$A$374,FALSE)),0)</f>
        <v>0</v>
      </c>
      <c r="K170" s="91">
        <f>_xlfn.IFNA(INDEX('８回目'!$C$8:$C$374,MATCH(A170,'８回目'!$A$8:$A$374,FALSE)),0)</f>
        <v>0</v>
      </c>
      <c r="M170" s="91">
        <f>INDEX(降水量!$T$2:$T$366,MATCH(A170,降水量!$C$2:$C$366,FALSE))</f>
        <v>0</v>
      </c>
      <c r="N170" s="99">
        <f t="shared" si="14"/>
        <v>2.2239408903270714</v>
      </c>
      <c r="O170" s="99">
        <f>INDEX(地温!$G$2:$G$366,MATCH(A170,地温!$C$2:$C$366,FALSE))</f>
        <v>9.7316622296679561e-002</v>
      </c>
      <c r="P170" s="99">
        <f>INDEX(地温!$H$2:$H$366,MATCH(A170,地温!$C$2:$C$366,FALSE))</f>
        <v>5.4512610953634359</v>
      </c>
      <c r="Q170" s="99"/>
      <c r="R170" s="99">
        <f t="shared" si="11"/>
        <v>7.9998371271468711</v>
      </c>
      <c r="S170" s="99"/>
      <c r="T170" s="99"/>
      <c r="U170" s="99"/>
      <c r="W170" s="91">
        <f>R170*1000*1000/($K$1*10)+指導機関用調整項目!$C$25</f>
        <v>36.999389226800758</v>
      </c>
    </row>
    <row r="171" spans="1:23">
      <c r="A171" s="92">
        <f t="shared" si="12"/>
        <v>45825</v>
      </c>
      <c r="B171" s="91">
        <f t="shared" si="13"/>
        <v>168</v>
      </c>
      <c r="C171" s="99">
        <f t="shared" si="10"/>
        <v>15.727943620723202</v>
      </c>
      <c r="D171" s="99">
        <f>_xlfn.IFNA(INDEX('１回目'!$C$8:$C$374,MATCH(A171,'１回目'!$A$8:$A$374,FALSE)),0)</f>
        <v>5.2102256490406464</v>
      </c>
      <c r="E171" s="91">
        <f>_xlfn.IFNA(INDEX('２回目'!$C$8:$C$374,MATCH(A171,'２回目'!$A$8:$A$374,FALSE)),0)</f>
        <v>6.7526115493600285</v>
      </c>
      <c r="F171" s="91">
        <f>_xlfn.IFNA(INDEX('３回目'!$C$8:$C$374,MATCH(A171,'３回目'!$A$8:$A$374,FALSE)),0)</f>
        <v>3.7651064223225292</v>
      </c>
      <c r="G171" s="91">
        <f>_xlfn.IFNA(INDEX('４回目'!$C$8:$C$374,MATCH(A171,'４回目'!$A$8:$A$374,FALSE)),0)</f>
        <v>0</v>
      </c>
      <c r="H171" s="91">
        <f>_xlfn.IFNA(INDEX('５回目'!$C$8:$C$374,MATCH(A171,'５回目'!$A$8:$A$374,FALSE)),0)</f>
        <v>0</v>
      </c>
      <c r="I171" s="91">
        <f>_xlfn.IFNA(INDEX('６回目'!$C$8:$C$374,MATCH(A171,'６回目'!$A$8:$A$374,FALSE)),0)</f>
        <v>0</v>
      </c>
      <c r="J171" s="91">
        <f>_xlfn.IFNA(INDEX('７回目'!$C$8:$C$374,MATCH(A171,'７回目'!$A$8:$A$374,FALSE)),0)</f>
        <v>0</v>
      </c>
      <c r="K171" s="91">
        <f>_xlfn.IFNA(INDEX('８回目'!$C$8:$C$374,MATCH(A171,'８回目'!$A$8:$A$374,FALSE)),0)</f>
        <v>0</v>
      </c>
      <c r="M171" s="91">
        <f>INDEX(降水量!$T$2:$T$366,MATCH(A171,降水量!$C$2:$C$366,FALSE))</f>
        <v>0</v>
      </c>
      <c r="N171" s="99">
        <f t="shared" si="14"/>
        <v>2.2239408903270714</v>
      </c>
      <c r="O171" s="99">
        <f>INDEX(地温!$G$2:$G$366,MATCH(A171,地温!$C$2:$C$366,FALSE))</f>
        <v>9.8831786156268725e-002</v>
      </c>
      <c r="P171" s="99">
        <f>INDEX(地温!$H$2:$H$366,MATCH(A171,地温!$C$2:$C$366,FALSE))</f>
        <v>5.5500928815197046</v>
      </c>
      <c r="Q171" s="99"/>
      <c r="R171" s="99">
        <f t="shared" si="11"/>
        <v>7.9539098488764264</v>
      </c>
      <c r="S171" s="99"/>
      <c r="T171" s="99"/>
      <c r="U171" s="99"/>
      <c r="W171" s="91">
        <f>R171*1000*1000/($K$1*10)+指導機関用調整項目!$C$25</f>
        <v>36.82716193328659</v>
      </c>
    </row>
    <row r="172" spans="1:23">
      <c r="A172" s="92">
        <f t="shared" si="12"/>
        <v>45826</v>
      </c>
      <c r="B172" s="91">
        <f t="shared" si="13"/>
        <v>169</v>
      </c>
      <c r="C172" s="99">
        <f t="shared" si="10"/>
        <v>15.775918622671206</v>
      </c>
      <c r="D172" s="99">
        <f>_xlfn.IFNA(INDEX('１回目'!$C$8:$C$374,MATCH(A172,'１回目'!$A$8:$A$374,FALSE)),0)</f>
        <v>5.2157726365256867</v>
      </c>
      <c r="E172" s="91">
        <f>_xlfn.IFNA(INDEX('２回目'!$C$8:$C$374,MATCH(A172,'２回目'!$A$8:$A$374,FALSE)),0)</f>
        <v>6.7535224931053373</v>
      </c>
      <c r="F172" s="91">
        <f>_xlfn.IFNA(INDEX('３回目'!$C$8:$C$374,MATCH(A172,'３回目'!$A$8:$A$374,FALSE)),0)</f>
        <v>3.8066234930401803</v>
      </c>
      <c r="G172" s="91">
        <f>_xlfn.IFNA(INDEX('４回目'!$C$8:$C$374,MATCH(A172,'４回目'!$A$8:$A$374,FALSE)),0)</f>
        <v>0</v>
      </c>
      <c r="H172" s="91">
        <f>_xlfn.IFNA(INDEX('５回目'!$C$8:$C$374,MATCH(A172,'５回目'!$A$8:$A$374,FALSE)),0)</f>
        <v>0</v>
      </c>
      <c r="I172" s="91">
        <f>_xlfn.IFNA(INDEX('６回目'!$C$8:$C$374,MATCH(A172,'６回目'!$A$8:$A$374,FALSE)),0)</f>
        <v>0</v>
      </c>
      <c r="J172" s="91">
        <f>_xlfn.IFNA(INDEX('７回目'!$C$8:$C$374,MATCH(A172,'７回目'!$A$8:$A$374,FALSE)),0)</f>
        <v>0</v>
      </c>
      <c r="K172" s="91">
        <f>_xlfn.IFNA(INDEX('８回目'!$C$8:$C$374,MATCH(A172,'８回目'!$A$8:$A$374,FALSE)),0)</f>
        <v>0</v>
      </c>
      <c r="M172" s="91">
        <f>INDEX(降水量!$T$2:$T$366,MATCH(A172,降水量!$C$2:$C$366,FALSE))</f>
        <v>0</v>
      </c>
      <c r="N172" s="99">
        <f t="shared" si="14"/>
        <v>2.2239408903270714</v>
      </c>
      <c r="O172" s="99">
        <f>INDEX(地温!$G$2:$G$366,MATCH(A172,地温!$C$2:$C$366,FALSE))</f>
        <v>9.2316581560035485e-002</v>
      </c>
      <c r="P172" s="99">
        <f>INDEX(地温!$H$2:$H$366,MATCH(A172,地温!$C$2:$C$366,FALSE))</f>
        <v>5.6424094630797397</v>
      </c>
      <c r="Q172" s="99"/>
      <c r="R172" s="99">
        <f t="shared" si="11"/>
        <v>7.9095682692643949</v>
      </c>
      <c r="S172" s="99"/>
      <c r="T172" s="99"/>
      <c r="U172" s="99"/>
      <c r="W172" s="91">
        <f>R172*1000*1000/($K$1*10)+指導機関用調整項目!$C$25</f>
        <v>36.660881009741473</v>
      </c>
    </row>
    <row r="173" spans="1:23">
      <c r="A173" s="92">
        <f t="shared" si="12"/>
        <v>45827</v>
      </c>
      <c r="B173" s="91">
        <f t="shared" si="13"/>
        <v>170</v>
      </c>
      <c r="C173" s="99">
        <f t="shared" si="10"/>
        <v>15.818624880915053</v>
      </c>
      <c r="D173" s="99">
        <f>_xlfn.IFNA(INDEX('１回目'!$C$8:$C$374,MATCH(A173,'１回目'!$A$8:$A$374,FALSE)),0)</f>
        <v>5.2208875693860479</v>
      </c>
      <c r="E173" s="91">
        <f>_xlfn.IFNA(INDEX('２回目'!$C$8:$C$374,MATCH(A173,'２回目'!$A$8:$A$374,FALSE)),0)</f>
        <v>6.7543306015995608</v>
      </c>
      <c r="F173" s="91">
        <f>_xlfn.IFNA(INDEX('３回目'!$C$8:$C$374,MATCH(A173,'３回目'!$A$8:$A$374,FALSE)),0)</f>
        <v>3.8434067099294422</v>
      </c>
      <c r="G173" s="91">
        <f>_xlfn.IFNA(INDEX('４回目'!$C$8:$C$374,MATCH(A173,'４回目'!$A$8:$A$374,FALSE)),0)</f>
        <v>0</v>
      </c>
      <c r="H173" s="91">
        <f>_xlfn.IFNA(INDEX('５回目'!$C$8:$C$374,MATCH(A173,'５回目'!$A$8:$A$374,FALSE)),0)</f>
        <v>0</v>
      </c>
      <c r="I173" s="91">
        <f>_xlfn.IFNA(INDEX('６回目'!$C$8:$C$374,MATCH(A173,'６回目'!$A$8:$A$374,FALSE)),0)</f>
        <v>0</v>
      </c>
      <c r="J173" s="91">
        <f>_xlfn.IFNA(INDEX('７回目'!$C$8:$C$374,MATCH(A173,'７回目'!$A$8:$A$374,FALSE)),0)</f>
        <v>0</v>
      </c>
      <c r="K173" s="91">
        <f>_xlfn.IFNA(INDEX('８回目'!$C$8:$C$374,MATCH(A173,'８回目'!$A$8:$A$374,FALSE)),0)</f>
        <v>0</v>
      </c>
      <c r="M173" s="91">
        <f>INDEX(降水量!$T$2:$T$366,MATCH(A173,降水量!$C$2:$C$366,FALSE))</f>
        <v>4.3808800852329341e-002</v>
      </c>
      <c r="N173" s="99">
        <f t="shared" si="14"/>
        <v>2.2677496911794006</v>
      </c>
      <c r="O173" s="99">
        <f>INDEX(地温!$G$2:$G$366,MATCH(A173,地温!$C$2:$C$366,FALSE))</f>
        <v>8.1861950928870553e-002</v>
      </c>
      <c r="P173" s="99">
        <f>INDEX(地温!$H$2:$H$366,MATCH(A173,地温!$C$2:$C$366,FALSE))</f>
        <v>5.7242714140086104</v>
      </c>
      <c r="Q173" s="99"/>
      <c r="R173" s="99">
        <f t="shared" si="11"/>
        <v>7.8266037757270421</v>
      </c>
      <c r="S173" s="99"/>
      <c r="T173" s="99"/>
      <c r="U173" s="99"/>
      <c r="W173" s="91">
        <f>R173*1000*1000/($K$1*10)+指導機関用調整項目!$C$25</f>
        <v>36.349764158976399</v>
      </c>
    </row>
    <row r="174" spans="1:23">
      <c r="A174" s="92">
        <f t="shared" si="12"/>
        <v>45828</v>
      </c>
      <c r="B174" s="91">
        <f t="shared" si="13"/>
        <v>171</v>
      </c>
      <c r="C174" s="99">
        <f t="shared" si="10"/>
        <v>15.86193862603233</v>
      </c>
      <c r="D174" s="99">
        <f>_xlfn.IFNA(INDEX('１回目'!$C$8:$C$374,MATCH(A174,'１回目'!$A$8:$A$374,FALSE)),0)</f>
        <v>5.2262015261839334</v>
      </c>
      <c r="E174" s="91">
        <f>_xlfn.IFNA(INDEX('２回目'!$C$8:$C$374,MATCH(A174,'２回目'!$A$8:$A$374,FALSE)),0)</f>
        <v>6.755131923908233</v>
      </c>
      <c r="F174" s="91">
        <f>_xlfn.IFNA(INDEX('３回目'!$C$8:$C$374,MATCH(A174,'３回目'!$A$8:$A$374,FALSE)),0)</f>
        <v>3.8806051759401656</v>
      </c>
      <c r="G174" s="91">
        <f>_xlfn.IFNA(INDEX('４回目'!$C$8:$C$374,MATCH(A174,'４回目'!$A$8:$A$374,FALSE)),0)</f>
        <v>0</v>
      </c>
      <c r="H174" s="91">
        <f>_xlfn.IFNA(INDEX('５回目'!$C$8:$C$374,MATCH(A174,'５回目'!$A$8:$A$374,FALSE)),0)</f>
        <v>0</v>
      </c>
      <c r="I174" s="91">
        <f>_xlfn.IFNA(INDEX('６回目'!$C$8:$C$374,MATCH(A174,'６回目'!$A$8:$A$374,FALSE)),0)</f>
        <v>0</v>
      </c>
      <c r="J174" s="91">
        <f>_xlfn.IFNA(INDEX('７回目'!$C$8:$C$374,MATCH(A174,'７回目'!$A$8:$A$374,FALSE)),0)</f>
        <v>0</v>
      </c>
      <c r="K174" s="91">
        <f>_xlfn.IFNA(INDEX('８回目'!$C$8:$C$374,MATCH(A174,'８回目'!$A$8:$A$374,FALSE)),0)</f>
        <v>0</v>
      </c>
      <c r="M174" s="91">
        <f>INDEX(降水量!$T$2:$T$366,MATCH(A174,降水量!$C$2:$C$366,FALSE))</f>
        <v>4.3808800852329341e-002</v>
      </c>
      <c r="N174" s="99">
        <f t="shared" si="14"/>
        <v>2.3115584920317298</v>
      </c>
      <c r="O174" s="99">
        <f>INDEX(地温!$G$2:$G$366,MATCH(A174,地温!$C$2:$C$366,FALSE))</f>
        <v>9.7468138682638497e-002</v>
      </c>
      <c r="P174" s="99">
        <f>INDEX(地温!$H$2:$H$366,MATCH(A174,地温!$C$2:$C$366,FALSE))</f>
        <v>5.8217395526912492</v>
      </c>
      <c r="Q174" s="99"/>
      <c r="R174" s="99">
        <f t="shared" si="11"/>
        <v>7.7286405813093522</v>
      </c>
      <c r="S174" s="99"/>
      <c r="T174" s="99"/>
      <c r="U174" s="99"/>
      <c r="W174" s="91">
        <f>R174*1000*1000/($K$1*10)+指導機関用調整項目!$C$25</f>
        <v>35.982402179910061</v>
      </c>
    </row>
    <row r="175" spans="1:23">
      <c r="A175" s="92">
        <f t="shared" si="12"/>
        <v>45829</v>
      </c>
      <c r="B175" s="91">
        <f t="shared" si="13"/>
        <v>172</v>
      </c>
      <c r="C175" s="99">
        <f t="shared" si="10"/>
        <v>15.902190171154189</v>
      </c>
      <c r="D175" s="99">
        <f>_xlfn.IFNA(INDEX('１回目'!$C$8:$C$374,MATCH(A175,'１回目'!$A$8:$A$374,FALSE)),0)</f>
        <v>5.2313025287148562</v>
      </c>
      <c r="E175" s="91">
        <f>_xlfn.IFNA(INDEX('２回目'!$C$8:$C$374,MATCH(A175,'２回目'!$A$8:$A$374,FALSE)),0)</f>
        <v>6.7558687725849973</v>
      </c>
      <c r="F175" s="91">
        <f>_xlfn.IFNA(INDEX('３回目'!$C$8:$C$374,MATCH(A175,'３回目'!$A$8:$A$374,FALSE)),0)</f>
        <v>3.9150188698543351</v>
      </c>
      <c r="G175" s="91">
        <f>_xlfn.IFNA(INDEX('４回目'!$C$8:$C$374,MATCH(A175,'４回目'!$A$8:$A$374,FALSE)),0)</f>
        <v>0</v>
      </c>
      <c r="H175" s="91">
        <f>_xlfn.IFNA(INDEX('５回目'!$C$8:$C$374,MATCH(A175,'５回目'!$A$8:$A$374,FALSE)),0)</f>
        <v>0</v>
      </c>
      <c r="I175" s="91">
        <f>_xlfn.IFNA(INDEX('６回目'!$C$8:$C$374,MATCH(A175,'６回目'!$A$8:$A$374,FALSE)),0)</f>
        <v>0</v>
      </c>
      <c r="J175" s="91">
        <f>_xlfn.IFNA(INDEX('７回目'!$C$8:$C$374,MATCH(A175,'７回目'!$A$8:$A$374,FALSE)),0)</f>
        <v>0</v>
      </c>
      <c r="K175" s="91">
        <f>_xlfn.IFNA(INDEX('８回目'!$C$8:$C$374,MATCH(A175,'８回目'!$A$8:$A$374,FALSE)),0)</f>
        <v>0</v>
      </c>
      <c r="M175" s="91">
        <f>INDEX(降水量!$T$2:$T$366,MATCH(A175,降水量!$C$2:$C$366,FALSE))</f>
        <v>4.3808800852329341e-002</v>
      </c>
      <c r="N175" s="99">
        <f t="shared" si="14"/>
        <v>2.355367292884059</v>
      </c>
      <c r="O175" s="99">
        <f>INDEX(地温!$G$2:$G$366,MATCH(A175,地温!$C$2:$C$366,FALSE))</f>
        <v>9.5952974823049375e-002</v>
      </c>
      <c r="P175" s="99">
        <f>INDEX(地温!$H$2:$H$366,MATCH(A175,地温!$C$2:$C$366,FALSE))</f>
        <v>5.9176925275142986</v>
      </c>
      <c r="Q175" s="99"/>
      <c r="R175" s="99">
        <f t="shared" si="11"/>
        <v>7.6291303507558306</v>
      </c>
      <c r="S175" s="99"/>
      <c r="T175" s="99"/>
      <c r="U175" s="99"/>
      <c r="W175" s="91">
        <f>R175*1000*1000/($K$1*10)+指導機関用調整項目!$C$25</f>
        <v>35.609238815334351</v>
      </c>
    </row>
    <row r="176" spans="1:23">
      <c r="A176" s="92">
        <f t="shared" si="12"/>
        <v>45830</v>
      </c>
      <c r="B176" s="91">
        <f t="shared" si="13"/>
        <v>173</v>
      </c>
      <c r="C176" s="99">
        <f t="shared" si="10"/>
        <v>15.93805648460572</v>
      </c>
      <c r="D176" s="99">
        <f>_xlfn.IFNA(INDEX('１回目'!$C$8:$C$374,MATCH(A176,'１回目'!$A$8:$A$374,FALSE)),0)</f>
        <v>5.2360095007463467</v>
      </c>
      <c r="E176" s="91">
        <f>_xlfn.IFNA(INDEX('２回目'!$C$8:$C$374,MATCH(A176,'２回目'!$A$8:$A$374,FALSE)),0)</f>
        <v>6.756522420868186</v>
      </c>
      <c r="F176" s="91">
        <f>_xlfn.IFNA(INDEX('３回目'!$C$8:$C$374,MATCH(A176,'３回目'!$A$8:$A$374,FALSE)),0)</f>
        <v>3.9455245629911886</v>
      </c>
      <c r="G176" s="91">
        <f>_xlfn.IFNA(INDEX('４回目'!$C$8:$C$374,MATCH(A176,'４回目'!$A$8:$A$374,FALSE)),0)</f>
        <v>0</v>
      </c>
      <c r="H176" s="91">
        <f>_xlfn.IFNA(INDEX('５回目'!$C$8:$C$374,MATCH(A176,'５回目'!$A$8:$A$374,FALSE)),0)</f>
        <v>0</v>
      </c>
      <c r="I176" s="91">
        <f>_xlfn.IFNA(INDEX('６回目'!$C$8:$C$374,MATCH(A176,'６回目'!$A$8:$A$374,FALSE)),0)</f>
        <v>0</v>
      </c>
      <c r="J176" s="91">
        <f>_xlfn.IFNA(INDEX('７回目'!$C$8:$C$374,MATCH(A176,'７回目'!$A$8:$A$374,FALSE)),0)</f>
        <v>0</v>
      </c>
      <c r="K176" s="91">
        <f>_xlfn.IFNA(INDEX('８回目'!$C$8:$C$374,MATCH(A176,'８回目'!$A$8:$A$374,FALSE)),0)</f>
        <v>0</v>
      </c>
      <c r="M176" s="91">
        <f>INDEX(降水量!$T$2:$T$366,MATCH(A176,降水量!$C$2:$C$366,FALSE))</f>
        <v>0</v>
      </c>
      <c r="N176" s="99">
        <f t="shared" si="14"/>
        <v>2.355367292884059</v>
      </c>
      <c r="O176" s="99">
        <f>INDEX(地温!$G$2:$G$366,MATCH(A176,地温!$C$2:$C$366,FALSE))</f>
        <v>8.5649860577843337e-002</v>
      </c>
      <c r="P176" s="99">
        <f>INDEX(地温!$H$2:$H$366,MATCH(A176,地温!$C$2:$C$366,FALSE))</f>
        <v>6.0033423880921424</v>
      </c>
      <c r="Q176" s="99"/>
      <c r="R176" s="99">
        <f t="shared" si="11"/>
        <v>7.5793468036295186</v>
      </c>
      <c r="S176" s="99"/>
      <c r="T176" s="99"/>
      <c r="U176" s="99"/>
      <c r="W176" s="91">
        <f>R176*1000*1000/($K$1*10)+指導機関用調整項目!$C$25</f>
        <v>35.422550513610688</v>
      </c>
    </row>
    <row r="177" spans="1:23">
      <c r="A177" s="92">
        <f t="shared" si="12"/>
        <v>45831</v>
      </c>
      <c r="B177" s="91">
        <f t="shared" si="13"/>
        <v>174</v>
      </c>
      <c r="C177" s="99">
        <f t="shared" si="10"/>
        <v>15.97421402273968</v>
      </c>
      <c r="D177" s="99">
        <f>_xlfn.IFNA(INDEX('１回目'!$C$8:$C$374,MATCH(A177,'１回目'!$A$8:$A$374,FALSE)),0)</f>
        <v>5.2408732371873992</v>
      </c>
      <c r="E177" s="91">
        <f>_xlfn.IFNA(INDEX('２回目'!$C$8:$C$374,MATCH(A177,'２回目'!$A$8:$A$374,FALSE)),0)</f>
        <v>6.7571669182065301</v>
      </c>
      <c r="F177" s="91">
        <f>_xlfn.IFNA(INDEX('３回目'!$C$8:$C$374,MATCH(A177,'３回目'!$A$8:$A$374,FALSE)),0)</f>
        <v>3.9761738673457501</v>
      </c>
      <c r="G177" s="91">
        <f>_xlfn.IFNA(INDEX('４回目'!$C$8:$C$374,MATCH(A177,'４回目'!$A$8:$A$374,FALSE)),0)</f>
        <v>0</v>
      </c>
      <c r="H177" s="91">
        <f>_xlfn.IFNA(INDEX('５回目'!$C$8:$C$374,MATCH(A177,'５回目'!$A$8:$A$374,FALSE)),0)</f>
        <v>0</v>
      </c>
      <c r="I177" s="91">
        <f>_xlfn.IFNA(INDEX('６回目'!$C$8:$C$374,MATCH(A177,'６回目'!$A$8:$A$374,FALSE)),0)</f>
        <v>0</v>
      </c>
      <c r="J177" s="91">
        <f>_xlfn.IFNA(INDEX('７回目'!$C$8:$C$374,MATCH(A177,'７回目'!$A$8:$A$374,FALSE)),0)</f>
        <v>0</v>
      </c>
      <c r="K177" s="91">
        <f>_xlfn.IFNA(INDEX('８回目'!$C$8:$C$374,MATCH(A177,'８回目'!$A$8:$A$374,FALSE)),0)</f>
        <v>0</v>
      </c>
      <c r="M177" s="91">
        <f>INDEX(降水量!$T$2:$T$366,MATCH(A177,降水量!$C$2:$C$366,FALSE))</f>
        <v>0</v>
      </c>
      <c r="N177" s="99">
        <f t="shared" si="14"/>
        <v>2.355367292884059</v>
      </c>
      <c r="O177" s="99">
        <f>INDEX(地温!$G$2:$G$366,MATCH(A177,地温!$C$2:$C$366,FALSE))</f>
        <v>0.10034695001585785</v>
      </c>
      <c r="P177" s="99">
        <f>INDEX(地温!$H$2:$H$366,MATCH(A177,地温!$C$2:$C$366,FALSE))</f>
        <v>6.1036893381080004</v>
      </c>
      <c r="Q177" s="99"/>
      <c r="R177" s="99">
        <f t="shared" si="11"/>
        <v>7.5151573917476204</v>
      </c>
      <c r="S177" s="99"/>
      <c r="T177" s="99"/>
      <c r="U177" s="99"/>
      <c r="W177" s="91">
        <f>R177*1000*1000/($K$1*10)+指導機関用調整項目!$C$25</f>
        <v>35.181840219053569</v>
      </c>
    </row>
    <row r="178" spans="1:23">
      <c r="A178" s="92">
        <f t="shared" si="12"/>
        <v>45832</v>
      </c>
      <c r="B178" s="91">
        <f t="shared" si="13"/>
        <v>175</v>
      </c>
      <c r="C178" s="99">
        <f t="shared" si="10"/>
        <v>16.0086594920149</v>
      </c>
      <c r="D178" s="99">
        <f>_xlfn.IFNA(INDEX('１回目'!$C$8:$C$374,MATCH(A178,'１回目'!$A$8:$A$374,FALSE)),0)</f>
        <v>5.2456505716077917</v>
      </c>
      <c r="E178" s="91">
        <f>_xlfn.IFNA(INDEX('２回目'!$C$8:$C$374,MATCH(A178,'２回目'!$A$8:$A$374,FALSE)),0)</f>
        <v>6.7577718793373078</v>
      </c>
      <c r="F178" s="91">
        <f>_xlfn.IFNA(INDEX('３回目'!$C$8:$C$374,MATCH(A178,'３回目'!$A$8:$A$374,FALSE)),0)</f>
        <v>4.0052370410698002</v>
      </c>
      <c r="G178" s="91">
        <f>_xlfn.IFNA(INDEX('４回目'!$C$8:$C$374,MATCH(A178,'４回目'!$A$8:$A$374,FALSE)),0)</f>
        <v>0</v>
      </c>
      <c r="H178" s="91">
        <f>_xlfn.IFNA(INDEX('５回目'!$C$8:$C$374,MATCH(A178,'５回目'!$A$8:$A$374,FALSE)),0)</f>
        <v>0</v>
      </c>
      <c r="I178" s="91">
        <f>_xlfn.IFNA(INDEX('６回目'!$C$8:$C$374,MATCH(A178,'６回目'!$A$8:$A$374,FALSE)),0)</f>
        <v>0</v>
      </c>
      <c r="J178" s="91">
        <f>_xlfn.IFNA(INDEX('７回目'!$C$8:$C$374,MATCH(A178,'７回目'!$A$8:$A$374,FALSE)),0)</f>
        <v>0</v>
      </c>
      <c r="K178" s="91">
        <f>_xlfn.IFNA(INDEX('８回目'!$C$8:$C$374,MATCH(A178,'８回目'!$A$8:$A$374,FALSE)),0)</f>
        <v>0</v>
      </c>
      <c r="M178" s="91">
        <f>INDEX(降水量!$T$2:$T$366,MATCH(A178,降水量!$C$2:$C$366,FALSE))</f>
        <v>0</v>
      </c>
      <c r="N178" s="99">
        <f t="shared" si="14"/>
        <v>2.355367292884059</v>
      </c>
      <c r="O178" s="99">
        <f>INDEX(地温!$G$2:$G$366,MATCH(A178,地温!$C$2:$C$366,FALSE))</f>
        <v>0.10428637605078955</v>
      </c>
      <c r="P178" s="99">
        <f>INDEX(地温!$H$2:$H$366,MATCH(A178,地温!$C$2:$C$366,FALSE))</f>
        <v>6.2079757141587901</v>
      </c>
      <c r="Q178" s="99"/>
      <c r="R178" s="99">
        <f t="shared" si="11"/>
        <v>7.4453164849720501</v>
      </c>
      <c r="S178" s="99"/>
      <c r="T178" s="99"/>
      <c r="U178" s="99"/>
      <c r="W178" s="91">
        <f>R178*1000*1000/($K$1*10)+指導機関用調整項目!$C$25</f>
        <v>34.919936818645176</v>
      </c>
    </row>
    <row r="179" spans="1:23">
      <c r="A179" s="92">
        <f t="shared" si="12"/>
        <v>45833</v>
      </c>
      <c r="B179" s="91">
        <f t="shared" si="13"/>
        <v>176</v>
      </c>
      <c r="C179" s="99">
        <f t="shared" si="10"/>
        <v>16.041785543341017</v>
      </c>
      <c r="D179" s="99">
        <f>_xlfn.IFNA(INDEX('１回目'!$C$8:$C$374,MATCH(A179,'１回目'!$A$8:$A$374,FALSE)),0)</f>
        <v>5.2503865441873989</v>
      </c>
      <c r="E179" s="91">
        <f>_xlfn.IFNA(INDEX('２回目'!$C$8:$C$374,MATCH(A179,'２回目'!$A$8:$A$374,FALSE)),0)</f>
        <v>6.7583441544639724</v>
      </c>
      <c r="F179" s="91">
        <f>_xlfn.IFNA(INDEX('３回目'!$C$8:$C$374,MATCH(A179,'３回目'!$A$8:$A$374,FALSE)),0)</f>
        <v>4.033054844689647</v>
      </c>
      <c r="G179" s="91">
        <f>_xlfn.IFNA(INDEX('４回目'!$C$8:$C$374,MATCH(A179,'４回目'!$A$8:$A$374,FALSE)),0)</f>
        <v>0</v>
      </c>
      <c r="H179" s="91">
        <f>_xlfn.IFNA(INDEX('５回目'!$C$8:$C$374,MATCH(A179,'５回目'!$A$8:$A$374,FALSE)),0)</f>
        <v>0</v>
      </c>
      <c r="I179" s="91">
        <f>_xlfn.IFNA(INDEX('６回目'!$C$8:$C$374,MATCH(A179,'６回目'!$A$8:$A$374,FALSE)),0)</f>
        <v>0</v>
      </c>
      <c r="J179" s="91">
        <f>_xlfn.IFNA(INDEX('７回目'!$C$8:$C$374,MATCH(A179,'７回目'!$A$8:$A$374,FALSE)),0)</f>
        <v>0</v>
      </c>
      <c r="K179" s="91">
        <f>_xlfn.IFNA(INDEX('８回目'!$C$8:$C$374,MATCH(A179,'８回目'!$A$8:$A$374,FALSE)),0)</f>
        <v>0</v>
      </c>
      <c r="M179" s="91">
        <f>INDEX(降水量!$T$2:$T$366,MATCH(A179,降水量!$C$2:$C$366,FALSE))</f>
        <v>0</v>
      </c>
      <c r="N179" s="99">
        <f t="shared" si="14"/>
        <v>2.355367292884059</v>
      </c>
      <c r="O179" s="99">
        <f>INDEX(地温!$G$2:$G$366,MATCH(A179,地温!$C$2:$C$366,FALSE))</f>
        <v>0.11065006426106389</v>
      </c>
      <c r="P179" s="99">
        <f>INDEX(地温!$H$2:$H$366,MATCH(A179,地温!$C$2:$C$366,FALSE))</f>
        <v>6.3186257784198538</v>
      </c>
      <c r="Q179" s="99"/>
      <c r="R179" s="99">
        <f t="shared" si="11"/>
        <v>7.3677924720371042</v>
      </c>
      <c r="S179" s="99"/>
      <c r="T179" s="99"/>
      <c r="U179" s="99"/>
      <c r="W179" s="91">
        <f>R179*1000*1000/($K$1*10)+指導機関用調整項目!$C$25</f>
        <v>34.629221770139132</v>
      </c>
    </row>
    <row r="180" spans="1:23">
      <c r="A180" s="92">
        <f t="shared" si="12"/>
        <v>45834</v>
      </c>
      <c r="B180" s="91">
        <f t="shared" si="13"/>
        <v>177</v>
      </c>
      <c r="C180" s="99">
        <f t="shared" si="10"/>
        <v>16.073110084586965</v>
      </c>
      <c r="D180" s="99">
        <f>_xlfn.IFNA(INDEX('１回目'!$C$8:$C$374,MATCH(A180,'１回目'!$A$8:$A$374,FALSE)),0)</f>
        <v>5.2550110851470393</v>
      </c>
      <c r="E180" s="91">
        <f>_xlfn.IFNA(INDEX('２回目'!$C$8:$C$374,MATCH(A180,'２回目'!$A$8:$A$374,FALSE)),0)</f>
        <v>6.7588774091397648</v>
      </c>
      <c r="F180" s="91">
        <f>_xlfn.IFNA(INDEX('３回目'!$C$8:$C$374,MATCH(A180,'３回目'!$A$8:$A$374,FALSE)),0)</f>
        <v>4.0592215903001616</v>
      </c>
      <c r="G180" s="91">
        <f>_xlfn.IFNA(INDEX('４回目'!$C$8:$C$374,MATCH(A180,'４回目'!$A$8:$A$374,FALSE)),0)</f>
        <v>0</v>
      </c>
      <c r="H180" s="91">
        <f>_xlfn.IFNA(INDEX('５回目'!$C$8:$C$374,MATCH(A180,'５回目'!$A$8:$A$374,FALSE)),0)</f>
        <v>0</v>
      </c>
      <c r="I180" s="91">
        <f>_xlfn.IFNA(INDEX('６回目'!$C$8:$C$374,MATCH(A180,'６回目'!$A$8:$A$374,FALSE)),0)</f>
        <v>0</v>
      </c>
      <c r="J180" s="91">
        <f>_xlfn.IFNA(INDEX('７回目'!$C$8:$C$374,MATCH(A180,'７回目'!$A$8:$A$374,FALSE)),0)</f>
        <v>0</v>
      </c>
      <c r="K180" s="91">
        <f>_xlfn.IFNA(INDEX('８回目'!$C$8:$C$374,MATCH(A180,'８回目'!$A$8:$A$374,FALSE)),0)</f>
        <v>0</v>
      </c>
      <c r="M180" s="91">
        <f>INDEX(降水量!$T$2:$T$366,MATCH(A180,降水量!$C$2:$C$366,FALSE))</f>
        <v>0</v>
      </c>
      <c r="N180" s="99">
        <f t="shared" si="14"/>
        <v>2.355367292884059</v>
      </c>
      <c r="O180" s="99">
        <f>INDEX(地温!$G$2:$G$366,MATCH(A180,地温!$C$2:$C$366,FALSE))</f>
        <v>0.11368039198024207</v>
      </c>
      <c r="P180" s="99">
        <f>INDEX(地温!$H$2:$H$366,MATCH(A180,地温!$C$2:$C$366,FALSE))</f>
        <v>6.4323061704000963</v>
      </c>
      <c r="Q180" s="99"/>
      <c r="R180" s="99">
        <f t="shared" si="11"/>
        <v>7.285436621302809</v>
      </c>
      <c r="S180" s="99"/>
      <c r="T180" s="99"/>
      <c r="U180" s="99"/>
      <c r="W180" s="91">
        <f>R180*1000*1000/($K$1*10)+指導機関用調整項目!$C$25</f>
        <v>34.32038732988552</v>
      </c>
    </row>
    <row r="181" spans="1:23">
      <c r="A181" s="92">
        <f t="shared" si="12"/>
        <v>45835</v>
      </c>
      <c r="B181" s="91">
        <f t="shared" si="13"/>
        <v>178</v>
      </c>
      <c r="C181" s="99">
        <f t="shared" si="10"/>
        <v>16.103014851337303</v>
      </c>
      <c r="D181" s="99">
        <f>_xlfn.IFNA(INDEX('１回目'!$C$8:$C$374,MATCH(A181,'１回目'!$A$8:$A$374,FALSE)),0)</f>
        <v>5.2595683263835875</v>
      </c>
      <c r="E181" s="91">
        <f>_xlfn.IFNA(INDEX('２回目'!$C$8:$C$374,MATCH(A181,'２回目'!$A$8:$A$374,FALSE)),0)</f>
        <v>6.7593782244454843</v>
      </c>
      <c r="F181" s="91">
        <f>_xlfn.IFNA(INDEX('３回目'!$C$8:$C$374,MATCH(A181,'３回目'!$A$8:$A$374,FALSE)),0)</f>
        <v>4.0840683005082319</v>
      </c>
      <c r="G181" s="91">
        <f>_xlfn.IFNA(INDEX('４回目'!$C$8:$C$374,MATCH(A181,'４回目'!$A$8:$A$374,FALSE)),0)</f>
        <v>0</v>
      </c>
      <c r="H181" s="91">
        <f>_xlfn.IFNA(INDEX('５回目'!$C$8:$C$374,MATCH(A181,'５回目'!$A$8:$A$374,FALSE)),0)</f>
        <v>0</v>
      </c>
      <c r="I181" s="91">
        <f>_xlfn.IFNA(INDEX('６回目'!$C$8:$C$374,MATCH(A181,'６回目'!$A$8:$A$374,FALSE)),0)</f>
        <v>0</v>
      </c>
      <c r="J181" s="91">
        <f>_xlfn.IFNA(INDEX('７回目'!$C$8:$C$374,MATCH(A181,'７回目'!$A$8:$A$374,FALSE)),0)</f>
        <v>0</v>
      </c>
      <c r="K181" s="91">
        <f>_xlfn.IFNA(INDEX('８回目'!$C$8:$C$374,MATCH(A181,'８回目'!$A$8:$A$374,FALSE)),0)</f>
        <v>0</v>
      </c>
      <c r="M181" s="91">
        <f>INDEX(降水量!$T$2:$T$366,MATCH(A181,降水量!$C$2:$C$366,FALSE))</f>
        <v>0</v>
      </c>
      <c r="N181" s="99">
        <f t="shared" si="14"/>
        <v>2.355367292884059</v>
      </c>
      <c r="O181" s="99">
        <f>INDEX(地温!$G$2:$G$366,MATCH(A181,地温!$C$2:$C$366,FALSE))</f>
        <v>0.11913498187476296</v>
      </c>
      <c r="P181" s="99">
        <f>INDEX(地温!$H$2:$H$366,MATCH(A181,地温!$C$2:$C$366,FALSE))</f>
        <v>6.551441152274859</v>
      </c>
      <c r="Q181" s="99"/>
      <c r="R181" s="99">
        <f t="shared" si="11"/>
        <v>7.1962064061783844</v>
      </c>
      <c r="S181" s="99"/>
      <c r="T181" s="99"/>
      <c r="U181" s="99"/>
      <c r="W181" s="91">
        <f>R181*1000*1000/($K$1*10)+指導機関用調整項目!$C$25</f>
        <v>33.985774023168929</v>
      </c>
    </row>
    <row r="182" spans="1:23">
      <c r="A182" s="92">
        <f t="shared" si="12"/>
        <v>45836</v>
      </c>
      <c r="B182" s="91">
        <f t="shared" si="13"/>
        <v>179</v>
      </c>
      <c r="C182" s="99">
        <f t="shared" si="10"/>
        <v>16.130105027664516</v>
      </c>
      <c r="D182" s="99">
        <f>_xlfn.IFNA(INDEX('１回目'!$C$8:$C$374,MATCH(A182,'１回目'!$A$8:$A$374,FALSE)),0)</f>
        <v>5.2638456539131049</v>
      </c>
      <c r="E182" s="91">
        <f>_xlfn.IFNA(INDEX('２回目'!$C$8:$C$374,MATCH(A182,'２回目'!$A$8:$A$374,FALSE)),0)</f>
        <v>6.7598274834128977</v>
      </c>
      <c r="F182" s="91">
        <f>_xlfn.IFNA(INDEX('３回目'!$C$8:$C$374,MATCH(A182,'３回目'!$A$8:$A$374,FALSE)),0)</f>
        <v>4.1064318903385129</v>
      </c>
      <c r="G182" s="91">
        <f>_xlfn.IFNA(INDEX('４回目'!$C$8:$C$374,MATCH(A182,'４回目'!$A$8:$A$374,FALSE)),0)</f>
        <v>0</v>
      </c>
      <c r="H182" s="91">
        <f>_xlfn.IFNA(INDEX('５回目'!$C$8:$C$374,MATCH(A182,'５回目'!$A$8:$A$374,FALSE)),0)</f>
        <v>0</v>
      </c>
      <c r="I182" s="91">
        <f>_xlfn.IFNA(INDEX('６回目'!$C$8:$C$374,MATCH(A182,'６回目'!$A$8:$A$374,FALSE)),0)</f>
        <v>0</v>
      </c>
      <c r="J182" s="91">
        <f>_xlfn.IFNA(INDEX('７回目'!$C$8:$C$374,MATCH(A182,'７回目'!$A$8:$A$374,FALSE)),0)</f>
        <v>0</v>
      </c>
      <c r="K182" s="91">
        <f>_xlfn.IFNA(INDEX('８回目'!$C$8:$C$374,MATCH(A182,'８回目'!$A$8:$A$374,FALSE)),0)</f>
        <v>0</v>
      </c>
      <c r="M182" s="91">
        <f>INDEX(降水量!$T$2:$T$366,MATCH(A182,降水量!$C$2:$C$366,FALSE))</f>
        <v>0</v>
      </c>
      <c r="N182" s="99">
        <f t="shared" si="14"/>
        <v>2.355367292884059</v>
      </c>
      <c r="O182" s="99">
        <f>INDEX(地温!$G$2:$G$366,MATCH(A182,地温!$C$2:$C$366,FALSE))</f>
        <v>0.11277129366448864</v>
      </c>
      <c r="P182" s="99">
        <f>INDEX(地温!$H$2:$H$366,MATCH(A182,地温!$C$2:$C$366,FALSE))</f>
        <v>6.6642124459393477</v>
      </c>
      <c r="Q182" s="99"/>
      <c r="R182" s="99">
        <f t="shared" si="11"/>
        <v>7.1105252888411092</v>
      </c>
      <c r="S182" s="99"/>
      <c r="T182" s="99"/>
      <c r="U182" s="99"/>
      <c r="W182" s="91">
        <f>R182*1000*1000/($K$1*10)+指導機関用調整項目!$C$25</f>
        <v>33.664469833154158</v>
      </c>
    </row>
    <row r="183" spans="1:23">
      <c r="A183" s="92">
        <f t="shared" si="12"/>
        <v>45837</v>
      </c>
      <c r="B183" s="91">
        <f t="shared" si="13"/>
        <v>180</v>
      </c>
      <c r="C183" s="99">
        <f t="shared" si="10"/>
        <v>16.155434595764458</v>
      </c>
      <c r="D183" s="99">
        <f>_xlfn.IFNA(INDEX('１回目'!$C$8:$C$374,MATCH(A183,'１回目'!$A$8:$A$374,FALSE)),0)</f>
        <v>5.2679765824812801</v>
      </c>
      <c r="E183" s="91">
        <f>_xlfn.IFNA(INDEX('２回目'!$C$8:$C$374,MATCH(A183,'２回目'!$A$8:$A$374,FALSE)),0)</f>
        <v>6.7602417150441463</v>
      </c>
      <c r="F183" s="91">
        <f>_xlfn.IFNA(INDEX('３回目'!$C$8:$C$374,MATCH(A183,'３回目'!$A$8:$A$374,FALSE)),0)</f>
        <v>4.1272162982390297</v>
      </c>
      <c r="G183" s="91">
        <f>_xlfn.IFNA(INDEX('４回目'!$C$8:$C$374,MATCH(A183,'４回目'!$A$8:$A$374,FALSE)),0)</f>
        <v>0</v>
      </c>
      <c r="H183" s="91">
        <f>_xlfn.IFNA(INDEX('５回目'!$C$8:$C$374,MATCH(A183,'５回目'!$A$8:$A$374,FALSE)),0)</f>
        <v>0</v>
      </c>
      <c r="I183" s="91">
        <f>_xlfn.IFNA(INDEX('６回目'!$C$8:$C$374,MATCH(A183,'６回目'!$A$8:$A$374,FALSE)),0)</f>
        <v>0</v>
      </c>
      <c r="J183" s="91">
        <f>_xlfn.IFNA(INDEX('７回目'!$C$8:$C$374,MATCH(A183,'７回目'!$A$8:$A$374,FALSE)),0)</f>
        <v>0</v>
      </c>
      <c r="K183" s="91">
        <f>_xlfn.IFNA(INDEX('８回目'!$C$8:$C$374,MATCH(A183,'８回目'!$A$8:$A$374,FALSE)),0)</f>
        <v>0</v>
      </c>
      <c r="M183" s="91">
        <f>INDEX(降水量!$T$2:$T$366,MATCH(A183,降水量!$C$2:$C$366,FALSE))</f>
        <v>6.7001695421209581e-002</v>
      </c>
      <c r="N183" s="99">
        <f t="shared" si="14"/>
        <v>2.4223689883052684</v>
      </c>
      <c r="O183" s="99">
        <f>INDEX(地温!$G$2:$G$366,MATCH(A183,地温!$C$2:$C$366,FALSE))</f>
        <v>0.11322584282236538</v>
      </c>
      <c r="P183" s="99">
        <f>INDEX(地温!$H$2:$H$366,MATCH(A183,地温!$C$2:$C$366,FALSE))</f>
        <v>6.7774382887617133</v>
      </c>
      <c r="Q183" s="99"/>
      <c r="R183" s="99">
        <f t="shared" si="11"/>
        <v>6.9556273186974753</v>
      </c>
      <c r="S183" s="99"/>
      <c r="T183" s="99"/>
      <c r="U183" s="99"/>
      <c r="W183" s="91">
        <f>R183*1000*1000/($K$1*10)+指導機関用調整項目!$C$25</f>
        <v>33.083602445115524</v>
      </c>
    </row>
    <row r="184" spans="1:23">
      <c r="A184" s="92">
        <f t="shared" si="12"/>
        <v>45838</v>
      </c>
      <c r="B184" s="91">
        <f t="shared" si="13"/>
        <v>181</v>
      </c>
      <c r="C184" s="99">
        <f t="shared" si="10"/>
        <v>16.178930890655053</v>
      </c>
      <c r="D184" s="99">
        <f>_xlfn.IFNA(INDEX('１回目'!$C$8:$C$374,MATCH(A184,'１回目'!$A$8:$A$374,FALSE)),0)</f>
        <v>5.2719358513729588</v>
      </c>
      <c r="E184" s="91">
        <f>_xlfn.IFNA(INDEX('２回目'!$C$8:$C$374,MATCH(A184,'２回目'!$A$8:$A$374,FALSE)),0)</f>
        <v>6.7606209497008605</v>
      </c>
      <c r="F184" s="91">
        <f>_xlfn.IFNA(INDEX('３回目'!$C$8:$C$374,MATCH(A184,'３回目'!$A$8:$A$374,FALSE)),0)</f>
        <v>4.1463740895812347</v>
      </c>
      <c r="G184" s="91">
        <f>_xlfn.IFNA(INDEX('４回目'!$C$8:$C$374,MATCH(A184,'４回目'!$A$8:$A$374,FALSE)),0)</f>
        <v>0</v>
      </c>
      <c r="H184" s="91">
        <f>_xlfn.IFNA(INDEX('５回目'!$C$8:$C$374,MATCH(A184,'５回目'!$A$8:$A$374,FALSE)),0)</f>
        <v>0</v>
      </c>
      <c r="I184" s="91">
        <f>_xlfn.IFNA(INDEX('６回目'!$C$8:$C$374,MATCH(A184,'６回目'!$A$8:$A$374,FALSE)),0)</f>
        <v>0</v>
      </c>
      <c r="J184" s="91">
        <f>_xlfn.IFNA(INDEX('７回目'!$C$8:$C$374,MATCH(A184,'７回目'!$A$8:$A$374,FALSE)),0)</f>
        <v>0</v>
      </c>
      <c r="K184" s="91">
        <f>_xlfn.IFNA(INDEX('８回目'!$C$8:$C$374,MATCH(A184,'８回目'!$A$8:$A$374,FALSE)),0)</f>
        <v>0</v>
      </c>
      <c r="M184" s="91">
        <f>INDEX(降水量!$T$2:$T$366,MATCH(A184,降水量!$C$2:$C$366,FALSE))</f>
        <v>0</v>
      </c>
      <c r="N184" s="99">
        <f t="shared" si="14"/>
        <v>2.4223689883052684</v>
      </c>
      <c r="O184" s="99">
        <f>INDEX(地温!$G$2:$G$366,MATCH(A184,地温!$C$2:$C$366,FALSE))</f>
        <v>0.11186219534873519</v>
      </c>
      <c r="P184" s="99">
        <f>INDEX(地温!$H$2:$H$366,MATCH(A184,地温!$C$2:$C$366,FALSE))</f>
        <v>6.8893004841104482</v>
      </c>
      <c r="Q184" s="99"/>
      <c r="R184" s="99">
        <f t="shared" si="11"/>
        <v>6.8672614182393357</v>
      </c>
      <c r="S184" s="99"/>
      <c r="T184" s="99"/>
      <c r="U184" s="99"/>
      <c r="W184" s="91">
        <f>R184*1000*1000/($K$1*10)+指導機関用調整項目!$C$25</f>
        <v>32.752230318397501</v>
      </c>
    </row>
    <row r="185" spans="1:23">
      <c r="A185" s="92">
        <f t="shared" si="12"/>
        <v>45839</v>
      </c>
      <c r="B185" s="91">
        <f t="shared" si="13"/>
        <v>182</v>
      </c>
      <c r="C185" s="99">
        <f t="shared" si="10"/>
        <v>16.200503227956318</v>
      </c>
      <c r="D185" s="99">
        <f>_xlfn.IFNA(INDEX('１回目'!$C$8:$C$374,MATCH(A185,'１回目'!$A$8:$A$374,FALSE)),0)</f>
        <v>5.2756925617517414</v>
      </c>
      <c r="E185" s="91">
        <f>_xlfn.IFNA(INDEX('２回目'!$C$8:$C$374,MATCH(A185,'２回目'!$A$8:$A$374,FALSE)),0)</f>
        <v>6.7609650318934778</v>
      </c>
      <c r="F185" s="91">
        <f>_xlfn.IFNA(INDEX('３回目'!$C$8:$C$374,MATCH(A185,'３回目'!$A$8:$A$374,FALSE)),0)</f>
        <v>4.1638456343110981</v>
      </c>
      <c r="G185" s="91">
        <f>_xlfn.IFNA(INDEX('４回目'!$C$8:$C$374,MATCH(A185,'４回目'!$A$8:$A$374,FALSE)),0)</f>
        <v>0</v>
      </c>
      <c r="H185" s="91">
        <f>_xlfn.IFNA(INDEX('５回目'!$C$8:$C$374,MATCH(A185,'５回目'!$A$8:$A$374,FALSE)),0)</f>
        <v>0</v>
      </c>
      <c r="I185" s="91">
        <f>_xlfn.IFNA(INDEX('６回目'!$C$8:$C$374,MATCH(A185,'６回目'!$A$8:$A$374,FALSE)),0)</f>
        <v>0</v>
      </c>
      <c r="J185" s="91">
        <f>_xlfn.IFNA(INDEX('７回目'!$C$8:$C$374,MATCH(A185,'７回目'!$A$8:$A$374,FALSE)),0)</f>
        <v>0</v>
      </c>
      <c r="K185" s="91">
        <f>_xlfn.IFNA(INDEX('８回目'!$C$8:$C$374,MATCH(A185,'８回目'!$A$8:$A$374,FALSE)),0)</f>
        <v>0</v>
      </c>
      <c r="M185" s="91">
        <f>INDEX(降水量!$T$2:$T$366,MATCH(A185,降水量!$C$2:$C$366,FALSE))</f>
        <v>0.22780576443211256</v>
      </c>
      <c r="N185" s="99">
        <f t="shared" si="14"/>
        <v>2.6501747527373811</v>
      </c>
      <c r="O185" s="99">
        <f>INDEX(地温!$G$2:$G$366,MATCH(A185,地温!$C$2:$C$366,FALSE))</f>
        <v>0.10807428569976232</v>
      </c>
      <c r="P185" s="99">
        <f>INDEX(地温!$H$2:$H$366,MATCH(A185,地温!$C$2:$C$366,FALSE))</f>
        <v>6.9973747698102109</v>
      </c>
      <c r="Q185" s="99"/>
      <c r="R185" s="99">
        <f t="shared" si="11"/>
        <v>6.5529537054087257</v>
      </c>
      <c r="S185" s="99"/>
      <c r="T185" s="99"/>
      <c r="U185" s="99"/>
      <c r="W185" s="91">
        <f>R185*1000*1000/($K$1*10)+指導機関用調整項目!$C$25</f>
        <v>31.573576395282714</v>
      </c>
    </row>
    <row r="186" spans="1:23">
      <c r="A186" s="92">
        <f t="shared" si="12"/>
        <v>45840</v>
      </c>
      <c r="B186" s="91">
        <f t="shared" si="13"/>
        <v>183</v>
      </c>
      <c r="C186" s="99">
        <f t="shared" si="10"/>
        <v>16.221297413767417</v>
      </c>
      <c r="D186" s="99">
        <f>_xlfn.IFNA(INDEX('１回目'!$C$8:$C$374,MATCH(A186,'１回目'!$A$8:$A$374,FALSE)),0)</f>
        <v>5.2794203008176446</v>
      </c>
      <c r="E186" s="91">
        <f>_xlfn.IFNA(INDEX('２回目'!$C$8:$C$374,MATCH(A186,'２回目'!$A$8:$A$374,FALSE)),0)</f>
        <v>6.7612905650506834</v>
      </c>
      <c r="F186" s="91">
        <f>_xlfn.IFNA(INDEX('３回目'!$C$8:$C$374,MATCH(A186,'３回目'!$A$8:$A$374,FALSE)),0)</f>
        <v>4.1805865478990878</v>
      </c>
      <c r="G186" s="91">
        <f>_xlfn.IFNA(INDEX('４回目'!$C$8:$C$374,MATCH(A186,'４回目'!$A$8:$A$374,FALSE)),0)</f>
        <v>0</v>
      </c>
      <c r="H186" s="91">
        <f>_xlfn.IFNA(INDEX('５回目'!$C$8:$C$374,MATCH(A186,'５回目'!$A$8:$A$374,FALSE)),0)</f>
        <v>0</v>
      </c>
      <c r="I186" s="91">
        <f>_xlfn.IFNA(INDEX('６回目'!$C$8:$C$374,MATCH(A186,'６回目'!$A$8:$A$374,FALSE)),0)</f>
        <v>0</v>
      </c>
      <c r="J186" s="91">
        <f>_xlfn.IFNA(INDEX('７回目'!$C$8:$C$374,MATCH(A186,'７回目'!$A$8:$A$374,FALSE)),0)</f>
        <v>0</v>
      </c>
      <c r="K186" s="91">
        <f>_xlfn.IFNA(INDEX('８回目'!$C$8:$C$374,MATCH(A186,'８回目'!$A$8:$A$374,FALSE)),0)</f>
        <v>0</v>
      </c>
      <c r="M186" s="91">
        <f>INDEX(降水量!$T$2:$T$366,MATCH(A186,降水量!$C$2:$C$366,FALSE))</f>
        <v>0.45561152886422512</v>
      </c>
      <c r="N186" s="99">
        <f t="shared" si="14"/>
        <v>3.1057862816016062</v>
      </c>
      <c r="O186" s="99">
        <f>INDEX(地温!$G$2:$G$366,MATCH(A186,地温!$C$2:$C$366,FALSE))</f>
        <v>0.11489252306791342</v>
      </c>
      <c r="P186" s="99">
        <f>INDEX(地温!$H$2:$H$366,MATCH(A186,地温!$C$2:$C$366,FALSE))</f>
        <v>7.1122672928781245</v>
      </c>
      <c r="Q186" s="99"/>
      <c r="R186" s="99">
        <f t="shared" si="11"/>
        <v>6.0032438392876859</v>
      </c>
      <c r="S186" s="99"/>
      <c r="T186" s="99"/>
      <c r="U186" s="99"/>
      <c r="W186" s="91">
        <f>R186*1000*1000/($K$1*10)+指導機関用調整項目!$C$25</f>
        <v>29.512164397328814</v>
      </c>
    </row>
    <row r="187" spans="1:23">
      <c r="A187" s="92">
        <f t="shared" si="12"/>
        <v>45841</v>
      </c>
      <c r="B187" s="91">
        <f t="shared" si="13"/>
        <v>184</v>
      </c>
      <c r="C187" s="99">
        <f t="shared" si="10"/>
        <v>16.24069440522473</v>
      </c>
      <c r="D187" s="99">
        <f>_xlfn.IFNA(INDEX('１回目'!$C$8:$C$374,MATCH(A187,'１回目'!$A$8:$A$374,FALSE)),0)</f>
        <v>5.283009824155811</v>
      </c>
      <c r="E187" s="91">
        <f>_xlfn.IFNA(INDEX('２回目'!$C$8:$C$374,MATCH(A187,'２回目'!$A$8:$A$374,FALSE)),0)</f>
        <v>6.7615897767775222</v>
      </c>
      <c r="F187" s="91">
        <f>_xlfn.IFNA(INDEX('３回目'!$C$8:$C$374,MATCH(A187,'３回目'!$A$8:$A$374,FALSE)),0)</f>
        <v>4.1960948042913984</v>
      </c>
      <c r="G187" s="91">
        <f>_xlfn.IFNA(INDEX('４回目'!$C$8:$C$374,MATCH(A187,'４回目'!$A$8:$A$374,FALSE)),0)</f>
        <v>0</v>
      </c>
      <c r="H187" s="91">
        <f>_xlfn.IFNA(INDEX('５回目'!$C$8:$C$374,MATCH(A187,'５回目'!$A$8:$A$374,FALSE)),0)</f>
        <v>0</v>
      </c>
      <c r="I187" s="91">
        <f>_xlfn.IFNA(INDEX('６回目'!$C$8:$C$374,MATCH(A187,'６回目'!$A$8:$A$374,FALSE)),0)</f>
        <v>0</v>
      </c>
      <c r="J187" s="91">
        <f>_xlfn.IFNA(INDEX('７回目'!$C$8:$C$374,MATCH(A187,'７回目'!$A$8:$A$374,FALSE)),0)</f>
        <v>0</v>
      </c>
      <c r="K187" s="91">
        <f>_xlfn.IFNA(INDEX('８回目'!$C$8:$C$374,MATCH(A187,'８回目'!$A$8:$A$374,FALSE)),0)</f>
        <v>0</v>
      </c>
      <c r="M187" s="91">
        <f>INDEX(降水量!$T$2:$T$366,MATCH(A187,降水量!$C$2:$C$366,FALSE))</f>
        <v>4.3808800852329341e-002</v>
      </c>
      <c r="N187" s="99">
        <f t="shared" si="14"/>
        <v>3.1495950824539354</v>
      </c>
      <c r="O187" s="99">
        <f>INDEX(地温!$G$2:$G$366,MATCH(A187,地温!$C$2:$C$366,FALSE))</f>
        <v>0.11474100668195451</v>
      </c>
      <c r="P187" s="99">
        <f>INDEX(地温!$H$2:$H$366,MATCH(A187,地温!$C$2:$C$366,FALSE))</f>
        <v>7.2270082995600786</v>
      </c>
      <c r="Q187" s="99"/>
      <c r="R187" s="99">
        <f t="shared" si="11"/>
        <v>5.8640910232107162</v>
      </c>
      <c r="S187" s="99"/>
      <c r="T187" s="99"/>
      <c r="U187" s="99"/>
      <c r="W187" s="91">
        <f>R187*1000*1000/($K$1*10)+指導機関用調整項目!$C$25</f>
        <v>28.990341337040181</v>
      </c>
    </row>
    <row r="188" spans="1:23">
      <c r="A188" s="92">
        <f t="shared" si="12"/>
        <v>45842</v>
      </c>
      <c r="B188" s="91">
        <f t="shared" si="13"/>
        <v>185</v>
      </c>
      <c r="C188" s="99">
        <f t="shared" si="10"/>
        <v>16.258624270732756</v>
      </c>
      <c r="D188" s="99">
        <f>_xlfn.IFNA(INDEX('１回目'!$C$8:$C$374,MATCH(A188,'１回目'!$A$8:$A$374,FALSE)),0)</f>
        <v>5.2864359351067307</v>
      </c>
      <c r="E188" s="91">
        <f>_xlfn.IFNA(INDEX('２回目'!$C$8:$C$374,MATCH(A188,'２回目'!$A$8:$A$374,FALSE)),0)</f>
        <v>6.7618625833446275</v>
      </c>
      <c r="F188" s="91">
        <f>_xlfn.IFNA(INDEX('３回目'!$C$8:$C$374,MATCH(A188,'３回目'!$A$8:$A$374,FALSE)),0)</f>
        <v>4.210325752281399</v>
      </c>
      <c r="G188" s="91">
        <f>_xlfn.IFNA(INDEX('４回目'!$C$8:$C$374,MATCH(A188,'４回目'!$A$8:$A$374,FALSE)),0)</f>
        <v>0</v>
      </c>
      <c r="H188" s="91">
        <f>_xlfn.IFNA(INDEX('５回目'!$C$8:$C$374,MATCH(A188,'５回目'!$A$8:$A$374,FALSE)),0)</f>
        <v>0</v>
      </c>
      <c r="I188" s="91">
        <f>_xlfn.IFNA(INDEX('６回目'!$C$8:$C$374,MATCH(A188,'６回目'!$A$8:$A$374,FALSE)),0)</f>
        <v>0</v>
      </c>
      <c r="J188" s="91">
        <f>_xlfn.IFNA(INDEX('７回目'!$C$8:$C$374,MATCH(A188,'７回目'!$A$8:$A$374,FALSE)),0)</f>
        <v>0</v>
      </c>
      <c r="K188" s="91">
        <f>_xlfn.IFNA(INDEX('８回目'!$C$8:$C$374,MATCH(A188,'８回目'!$A$8:$A$374,FALSE)),0)</f>
        <v>0</v>
      </c>
      <c r="M188" s="91">
        <f>INDEX(降水量!$T$2:$T$366,MATCH(A188,降水量!$C$2:$C$366,FALSE))</f>
        <v>4.3808800852329341e-002</v>
      </c>
      <c r="N188" s="99">
        <f t="shared" si="14"/>
        <v>3.1934038833062646</v>
      </c>
      <c r="O188" s="99">
        <f>INDEX(地温!$G$2:$G$366,MATCH(A188,地温!$C$2:$C$366,FALSE))</f>
        <v>0.1124682608925708</v>
      </c>
      <c r="P188" s="99">
        <f>INDEX(地温!$H$2:$H$366,MATCH(A188,地温!$C$2:$C$366,FALSE))</f>
        <v>7.3394765604526491</v>
      </c>
      <c r="Q188" s="99"/>
      <c r="R188" s="99">
        <f t="shared" si="11"/>
        <v>5.7257438269738437</v>
      </c>
      <c r="S188" s="99"/>
      <c r="T188" s="99"/>
      <c r="U188" s="99"/>
      <c r="W188" s="91">
        <f>R188*1000*1000/($K$1*10)+指導機関用調整項目!$C$25</f>
        <v>28.471539351151911</v>
      </c>
    </row>
    <row r="189" spans="1:23">
      <c r="A189" s="92">
        <f t="shared" si="12"/>
        <v>45843</v>
      </c>
      <c r="B189" s="91">
        <f t="shared" si="13"/>
        <v>186</v>
      </c>
      <c r="C189" s="99">
        <f t="shared" si="10"/>
        <v>16.275833114241614</v>
      </c>
      <c r="D189" s="99">
        <f>_xlfn.IFNA(INDEX('１回目'!$C$8:$C$374,MATCH(A189,'１回目'!$A$8:$A$374,FALSE)),0)</f>
        <v>5.2898213635227211</v>
      </c>
      <c r="E189" s="91">
        <f>_xlfn.IFNA(INDEX('２回目'!$C$8:$C$374,MATCH(A189,'２回目'!$A$8:$A$374,FALSE)),0)</f>
        <v>6.7621194731854475</v>
      </c>
      <c r="F189" s="91">
        <f>_xlfn.IFNA(INDEX('３回目'!$C$8:$C$374,MATCH(A189,'３回目'!$A$8:$A$374,FALSE)),0)</f>
        <v>4.2238922775334462</v>
      </c>
      <c r="G189" s="91">
        <f>_xlfn.IFNA(INDEX('４回目'!$C$8:$C$374,MATCH(A189,'４回目'!$A$8:$A$374,FALSE)),0)</f>
        <v>0</v>
      </c>
      <c r="H189" s="91">
        <f>_xlfn.IFNA(INDEX('５回目'!$C$8:$C$374,MATCH(A189,'５回目'!$A$8:$A$374,FALSE)),0)</f>
        <v>0</v>
      </c>
      <c r="I189" s="91">
        <f>_xlfn.IFNA(INDEX('６回目'!$C$8:$C$374,MATCH(A189,'６回目'!$A$8:$A$374,FALSE)),0)</f>
        <v>0</v>
      </c>
      <c r="J189" s="91">
        <f>_xlfn.IFNA(INDEX('７回目'!$C$8:$C$374,MATCH(A189,'７回目'!$A$8:$A$374,FALSE)),0)</f>
        <v>0</v>
      </c>
      <c r="K189" s="91">
        <f>_xlfn.IFNA(INDEX('８回目'!$C$8:$C$374,MATCH(A189,'８回目'!$A$8:$A$374,FALSE)),0)</f>
        <v>0</v>
      </c>
      <c r="M189" s="91">
        <f>INDEX(降水量!$T$2:$T$366,MATCH(A189,降水量!$C$2:$C$366,FALSE))</f>
        <v>0.14237860277007036</v>
      </c>
      <c r="N189" s="99">
        <f t="shared" si="14"/>
        <v>3.3357824860763348</v>
      </c>
      <c r="O189" s="99">
        <f>INDEX(地温!$G$2:$G$366,MATCH(A189,地温!$C$2:$C$366,FALSE))</f>
        <v>0.11852891633092731</v>
      </c>
      <c r="P189" s="99">
        <f>INDEX(地温!$H$2:$H$366,MATCH(A189,地温!$C$2:$C$366,FALSE))</f>
        <v>7.4580054767835762</v>
      </c>
      <c r="Q189" s="99"/>
      <c r="R189" s="99">
        <f t="shared" si="11"/>
        <v>5.482045151381703</v>
      </c>
      <c r="S189" s="99"/>
      <c r="T189" s="99"/>
      <c r="U189" s="99"/>
      <c r="W189" s="91">
        <f>R189*1000*1000/($K$1*10)+指導機関用調整項目!$C$25</f>
        <v>27.557669317681381</v>
      </c>
    </row>
    <row r="190" spans="1:23">
      <c r="A190" s="92">
        <f t="shared" si="12"/>
        <v>45844</v>
      </c>
      <c r="B190" s="91">
        <f t="shared" si="13"/>
        <v>187</v>
      </c>
      <c r="C190" s="99">
        <f t="shared" si="10"/>
        <v>16.292271179361833</v>
      </c>
      <c r="D190" s="99">
        <f>_xlfn.IFNA(INDEX('１回目'!$C$8:$C$374,MATCH(A190,'１回目'!$A$8:$A$374,FALSE)),0)</f>
        <v>5.2931535679217534</v>
      </c>
      <c r="E190" s="91">
        <f>_xlfn.IFNA(INDEX('２回目'!$C$8:$C$374,MATCH(A190,'２回目'!$A$8:$A$374,FALSE)),0)</f>
        <v>6.7623602358448425</v>
      </c>
      <c r="F190" s="91">
        <f>_xlfn.IFNA(INDEX('３回目'!$C$8:$C$374,MATCH(A190,'３回目'!$A$8:$A$374,FALSE)),0)</f>
        <v>4.2367573755952357</v>
      </c>
      <c r="G190" s="91">
        <f>_xlfn.IFNA(INDEX('４回目'!$C$8:$C$374,MATCH(A190,'４回目'!$A$8:$A$374,FALSE)),0)</f>
        <v>0</v>
      </c>
      <c r="H190" s="91">
        <f>_xlfn.IFNA(INDEX('５回目'!$C$8:$C$374,MATCH(A190,'５回目'!$A$8:$A$374,FALSE)),0)</f>
        <v>0</v>
      </c>
      <c r="I190" s="91">
        <f>_xlfn.IFNA(INDEX('６回目'!$C$8:$C$374,MATCH(A190,'６回目'!$A$8:$A$374,FALSE)),0)</f>
        <v>0</v>
      </c>
      <c r="J190" s="91">
        <f>_xlfn.IFNA(INDEX('７回目'!$C$8:$C$374,MATCH(A190,'７回目'!$A$8:$A$374,FALSE)),0)</f>
        <v>0</v>
      </c>
      <c r="K190" s="91">
        <f>_xlfn.IFNA(INDEX('８回目'!$C$8:$C$374,MATCH(A190,'８回目'!$A$8:$A$374,FALSE)),0)</f>
        <v>0</v>
      </c>
      <c r="M190" s="91">
        <f>INDEX(降水量!$T$2:$T$366,MATCH(A190,降水量!$C$2:$C$366,FALSE))</f>
        <v>4.3808800852329341e-002</v>
      </c>
      <c r="N190" s="99">
        <f t="shared" si="14"/>
        <v>3.379591286928664</v>
      </c>
      <c r="O190" s="99">
        <f>INDEX(地温!$G$2:$G$366,MATCH(A190,地温!$C$2:$C$366,FALSE))</f>
        <v>0.12398350622544814</v>
      </c>
      <c r="P190" s="99">
        <f>INDEX(地温!$H$2:$H$366,MATCH(A190,地温!$C$2:$C$366,FALSE))</f>
        <v>7.5819889830090244</v>
      </c>
      <c r="Q190" s="99"/>
      <c r="R190" s="99">
        <f t="shared" si="11"/>
        <v>5.3306909094241455</v>
      </c>
      <c r="S190" s="99"/>
      <c r="T190" s="99"/>
      <c r="U190" s="99"/>
      <c r="W190" s="91">
        <f>R190*1000*1000/($K$1*10)+指導機関用調整項目!$C$25</f>
        <v>26.990090910340541</v>
      </c>
    </row>
    <row r="191" spans="1:23">
      <c r="A191" s="92">
        <f t="shared" si="12"/>
        <v>45845</v>
      </c>
      <c r="B191" s="91">
        <f t="shared" si="13"/>
        <v>188</v>
      </c>
      <c r="C191" s="99">
        <f t="shared" si="10"/>
        <v>16.307747234959816</v>
      </c>
      <c r="D191" s="99">
        <f>_xlfn.IFNA(INDEX('１回目'!$C$8:$C$374,MATCH(A191,'１回目'!$A$8:$A$374,FALSE)),0)</f>
        <v>5.2963905031604872</v>
      </c>
      <c r="E191" s="91">
        <f>_xlfn.IFNA(INDEX('２回目'!$C$8:$C$374,MATCH(A191,'２回目'!$A$8:$A$374,FALSE)),0)</f>
        <v>6.762582938001751</v>
      </c>
      <c r="F191" s="91">
        <f>_xlfn.IFNA(INDEX('３回目'!$C$8:$C$374,MATCH(A191,'３回目'!$A$8:$A$374,FALSE)),0)</f>
        <v>4.2487737937975796</v>
      </c>
      <c r="G191" s="91">
        <f>_xlfn.IFNA(INDEX('４回目'!$C$8:$C$374,MATCH(A191,'４回目'!$A$8:$A$374,FALSE)),0)</f>
        <v>0</v>
      </c>
      <c r="H191" s="91">
        <f>_xlfn.IFNA(INDEX('５回目'!$C$8:$C$374,MATCH(A191,'５回目'!$A$8:$A$374,FALSE)),0)</f>
        <v>0</v>
      </c>
      <c r="I191" s="91">
        <f>_xlfn.IFNA(INDEX('６回目'!$C$8:$C$374,MATCH(A191,'６回目'!$A$8:$A$374,FALSE)),0)</f>
        <v>0</v>
      </c>
      <c r="J191" s="91">
        <f>_xlfn.IFNA(INDEX('７回目'!$C$8:$C$374,MATCH(A191,'７回目'!$A$8:$A$374,FALSE)),0)</f>
        <v>0</v>
      </c>
      <c r="K191" s="91">
        <f>_xlfn.IFNA(INDEX('８回目'!$C$8:$C$374,MATCH(A191,'８回目'!$A$8:$A$374,FALSE)),0)</f>
        <v>0</v>
      </c>
      <c r="M191" s="91">
        <f>INDEX(降水量!$T$2:$T$366,MATCH(A191,降水量!$C$2:$C$366,FALSE))</f>
        <v>4.3808800852329341e-002</v>
      </c>
      <c r="N191" s="99">
        <f t="shared" si="14"/>
        <v>3.4234000877809931</v>
      </c>
      <c r="O191" s="99">
        <f>INDEX(地温!$G$2:$G$366,MATCH(A191,地温!$C$2:$C$366,FALSE))</f>
        <v>0.12640776840079074</v>
      </c>
      <c r="P191" s="99">
        <f>INDEX(地温!$H$2:$H$366,MATCH(A191,地温!$C$2:$C$366,FALSE))</f>
        <v>7.7083967514098148</v>
      </c>
      <c r="Q191" s="99"/>
      <c r="R191" s="99">
        <f t="shared" si="11"/>
        <v>5.1759503957690072</v>
      </c>
      <c r="S191" s="99"/>
      <c r="T191" s="99"/>
      <c r="U191" s="99"/>
      <c r="W191" s="91">
        <f>R191*1000*1000/($K$1*10)+指導機関用調整項目!$C$25</f>
        <v>26.40981398413377</v>
      </c>
    </row>
    <row r="192" spans="1:23">
      <c r="A192" s="92">
        <f t="shared" si="12"/>
        <v>45846</v>
      </c>
      <c r="B192" s="91">
        <f t="shared" si="13"/>
        <v>189</v>
      </c>
      <c r="C192" s="99">
        <f t="shared" si="10"/>
        <v>16.321804691355943</v>
      </c>
      <c r="D192" s="99">
        <f>_xlfn.IFNA(INDEX('１回目'!$C$8:$C$374,MATCH(A192,'１回目'!$A$8:$A$374,FALSE)),0)</f>
        <v>5.2994308187265462</v>
      </c>
      <c r="E192" s="91">
        <f>_xlfn.IFNA(INDEX('２回目'!$C$8:$C$374,MATCH(A192,'２回目'!$A$8:$A$374,FALSE)),0)</f>
        <v>6.7627825590921748</v>
      </c>
      <c r="F192" s="91">
        <f>_xlfn.IFNA(INDEX('３回目'!$C$8:$C$374,MATCH(A192,'３回目'!$A$8:$A$374,FALSE)),0)</f>
        <v>4.2595913135372196</v>
      </c>
      <c r="G192" s="91">
        <f>_xlfn.IFNA(INDEX('４回目'!$C$8:$C$374,MATCH(A192,'４回目'!$A$8:$A$374,FALSE)),0)</f>
        <v>0</v>
      </c>
      <c r="H192" s="91">
        <f>_xlfn.IFNA(INDEX('５回目'!$C$8:$C$374,MATCH(A192,'５回目'!$A$8:$A$374,FALSE)),0)</f>
        <v>0</v>
      </c>
      <c r="I192" s="91">
        <f>_xlfn.IFNA(INDEX('６回目'!$C$8:$C$374,MATCH(A192,'６回目'!$A$8:$A$374,FALSE)),0)</f>
        <v>0</v>
      </c>
      <c r="J192" s="91">
        <f>_xlfn.IFNA(INDEX('７回目'!$C$8:$C$374,MATCH(A192,'７回目'!$A$8:$A$374,FALSE)),0)</f>
        <v>0</v>
      </c>
      <c r="K192" s="91">
        <f>_xlfn.IFNA(INDEX('８回目'!$C$8:$C$374,MATCH(A192,'８回目'!$A$8:$A$374,FALSE)),0)</f>
        <v>0</v>
      </c>
      <c r="M192" s="91">
        <f>INDEX(降水量!$T$2:$T$366,MATCH(A192,降水量!$C$2:$C$366,FALSE))</f>
        <v>0</v>
      </c>
      <c r="N192" s="99">
        <f t="shared" si="14"/>
        <v>3.4234000877809931</v>
      </c>
      <c r="O192" s="99">
        <f>INDEX(地温!$G$2:$G$366,MATCH(A192,地温!$C$2:$C$366,FALSE))</f>
        <v>0.12049862934839319</v>
      </c>
      <c r="P192" s="99">
        <f>INDEX(地温!$H$2:$H$366,MATCH(A192,地温!$C$2:$C$366,FALSE))</f>
        <v>7.8288953807582082</v>
      </c>
      <c r="Q192" s="99"/>
      <c r="R192" s="99">
        <f t="shared" si="11"/>
        <v>5.0695092228167411</v>
      </c>
      <c r="S192" s="99"/>
      <c r="T192" s="99"/>
      <c r="U192" s="99"/>
      <c r="W192" s="91">
        <f>R192*1000*1000/($K$1*10)+指導機関用調整項目!$C$25</f>
        <v>26.010659585562774</v>
      </c>
    </row>
    <row r="193" spans="1:23">
      <c r="A193" s="92">
        <f t="shared" si="12"/>
        <v>45847</v>
      </c>
      <c r="B193" s="91">
        <f t="shared" si="13"/>
        <v>190</v>
      </c>
      <c r="C193" s="99">
        <f t="shared" si="10"/>
        <v>16.335011514335061</v>
      </c>
      <c r="D193" s="99">
        <f>_xlfn.IFNA(INDEX('１回目'!$C$8:$C$374,MATCH(A193,'１回目'!$A$8:$A$374,FALSE)),0)</f>
        <v>5.3023751346163248</v>
      </c>
      <c r="E193" s="91">
        <f>_xlfn.IFNA(INDEX('２回目'!$C$8:$C$374,MATCH(A193,'２回目'!$A$8:$A$374,FALSE)),0)</f>
        <v>6.7629668007761259</v>
      </c>
      <c r="F193" s="91">
        <f>_xlfn.IFNA(INDEX('３回目'!$C$8:$C$374,MATCH(A193,'３回目'!$A$8:$A$374,FALSE)),0)</f>
        <v>4.2696695789426107</v>
      </c>
      <c r="G193" s="91">
        <f>_xlfn.IFNA(INDEX('４回目'!$C$8:$C$374,MATCH(A193,'４回目'!$A$8:$A$374,FALSE)),0)</f>
        <v>0</v>
      </c>
      <c r="H193" s="91">
        <f>_xlfn.IFNA(INDEX('５回目'!$C$8:$C$374,MATCH(A193,'５回目'!$A$8:$A$374,FALSE)),0)</f>
        <v>0</v>
      </c>
      <c r="I193" s="91">
        <f>_xlfn.IFNA(INDEX('６回目'!$C$8:$C$374,MATCH(A193,'６回目'!$A$8:$A$374,FALSE)),0)</f>
        <v>0</v>
      </c>
      <c r="J193" s="91">
        <f>_xlfn.IFNA(INDEX('７回目'!$C$8:$C$374,MATCH(A193,'７回目'!$A$8:$A$374,FALSE)),0)</f>
        <v>0</v>
      </c>
      <c r="K193" s="91">
        <f>_xlfn.IFNA(INDEX('８回目'!$C$8:$C$374,MATCH(A193,'８回目'!$A$8:$A$374,FALSE)),0)</f>
        <v>0</v>
      </c>
      <c r="M193" s="91">
        <f>INDEX(降水量!$T$2:$T$366,MATCH(A193,降水量!$C$2:$C$366,FALSE))</f>
        <v>0.22780576443211256</v>
      </c>
      <c r="N193" s="99">
        <f t="shared" si="14"/>
        <v>3.6512058522131059</v>
      </c>
      <c r="O193" s="99">
        <f>INDEX(地温!$G$2:$G$366,MATCH(A193,地温!$C$2:$C$366,FALSE))</f>
        <v>0.12201379320798229</v>
      </c>
      <c r="P193" s="99">
        <f>INDEX(地温!$H$2:$H$366,MATCH(A193,地温!$C$2:$C$366,FALSE))</f>
        <v>7.9509091739661901</v>
      </c>
      <c r="Q193" s="99"/>
      <c r="R193" s="99">
        <f t="shared" si="11"/>
        <v>4.7328964881557649</v>
      </c>
      <c r="S193" s="99"/>
      <c r="T193" s="99"/>
      <c r="U193" s="99"/>
      <c r="W193" s="91">
        <f>R193*1000*1000/($K$1*10)+指導機関用調整項目!$C$25</f>
        <v>24.748361830584113</v>
      </c>
    </row>
    <row r="194" spans="1:23">
      <c r="A194" s="92">
        <f t="shared" si="12"/>
        <v>45848</v>
      </c>
      <c r="B194" s="91">
        <f t="shared" si="13"/>
        <v>191</v>
      </c>
      <c r="C194" s="99">
        <f t="shared" si="10"/>
        <v>16.746495394934986</v>
      </c>
      <c r="D194" s="99">
        <f>_xlfn.IFNA(INDEX('１回目'!$C$8:$C$374,MATCH(A194,'１回目'!$A$8:$A$374,FALSE)),0)</f>
        <v>5.3052724439428891</v>
      </c>
      <c r="E194" s="91">
        <f>_xlfn.IFNA(INDEX('２回目'!$C$8:$C$374,MATCH(A194,'２回目'!$A$8:$A$374,FALSE)),0)</f>
        <v>6.7631393173752201</v>
      </c>
      <c r="F194" s="91">
        <f>_xlfn.IFNA(INDEX('３回目'!$C$8:$C$374,MATCH(A194,'３回目'!$A$8:$A$374,FALSE)),0)</f>
        <v>4.2792217789691165</v>
      </c>
      <c r="G194" s="91">
        <f>_xlfn.IFNA(INDEX('４回目'!$C$8:$C$374,MATCH(A194,'４回目'!$A$8:$A$374,FALSE)),0)</f>
        <v>0.3988618546477582</v>
      </c>
      <c r="H194" s="91">
        <f>_xlfn.IFNA(INDEX('５回目'!$C$8:$C$374,MATCH(A194,'５回目'!$A$8:$A$374,FALSE)),0)</f>
        <v>0</v>
      </c>
      <c r="I194" s="91">
        <f>_xlfn.IFNA(INDEX('６回目'!$C$8:$C$374,MATCH(A194,'６回目'!$A$8:$A$374,FALSE)),0)</f>
        <v>0</v>
      </c>
      <c r="J194" s="91">
        <f>_xlfn.IFNA(INDEX('７回目'!$C$8:$C$374,MATCH(A194,'７回目'!$A$8:$A$374,FALSE)),0)</f>
        <v>0</v>
      </c>
      <c r="K194" s="91">
        <f>_xlfn.IFNA(INDEX('８回目'!$C$8:$C$374,MATCH(A194,'８回目'!$A$8:$A$374,FALSE)),0)</f>
        <v>0</v>
      </c>
      <c r="M194" s="91">
        <f>INDEX(降水量!$T$2:$T$366,MATCH(A194,降水量!$C$2:$C$366,FALSE))</f>
        <v>0</v>
      </c>
      <c r="N194" s="99">
        <f t="shared" si="14"/>
        <v>3.6512058522131059</v>
      </c>
      <c r="O194" s="99">
        <f>INDEX(地温!$G$2:$G$366,MATCH(A194,地温!$C$2:$C$366,FALSE))</f>
        <v>0.12761989948846206</v>
      </c>
      <c r="P194" s="99">
        <f>INDEX(地温!$H$2:$H$366,MATCH(A194,地温!$C$2:$C$366,FALSE))</f>
        <v>8.0785290734546518</v>
      </c>
      <c r="Q194" s="99"/>
      <c r="R194" s="99">
        <f t="shared" si="11"/>
        <v>5.0167604692672274</v>
      </c>
      <c r="S194" s="99"/>
      <c r="T194" s="99"/>
      <c r="U194" s="99"/>
      <c r="W194" s="91">
        <f>R194*1000*1000/($K$1*10)+指導機関用調整項目!$C$25</f>
        <v>25.8128517597521</v>
      </c>
    </row>
    <row r="195" spans="1:23">
      <c r="A195" s="92">
        <f t="shared" si="12"/>
        <v>45849</v>
      </c>
      <c r="B195" s="91">
        <f t="shared" si="13"/>
        <v>192</v>
      </c>
      <c r="C195" s="99">
        <f t="shared" si="10"/>
        <v>17.134195896532319</v>
      </c>
      <c r="D195" s="99">
        <f>_xlfn.IFNA(INDEX('１回目'!$C$8:$C$374,MATCH(A195,'１回目'!$A$8:$A$374,FALSE)),0)</f>
        <v>5.308089703198454</v>
      </c>
      <c r="E195" s="91">
        <f>_xlfn.IFNA(INDEX('２回目'!$C$8:$C$374,MATCH(A195,'２回目'!$A$8:$A$374,FALSE)),0)</f>
        <v>6.7632989222009723</v>
      </c>
      <c r="F195" s="91">
        <f>_xlfn.IFNA(INDEX('３回目'!$C$8:$C$374,MATCH(A195,'３回目'!$A$8:$A$374,FALSE)),0)</f>
        <v>4.2881506288563385</v>
      </c>
      <c r="G195" s="91">
        <f>_xlfn.IFNA(INDEX('４回目'!$C$8:$C$374,MATCH(A195,'４回目'!$A$8:$A$374,FALSE)),0)</f>
        <v>0.77465664227655351</v>
      </c>
      <c r="H195" s="91">
        <f>_xlfn.IFNA(INDEX('５回目'!$C$8:$C$374,MATCH(A195,'５回目'!$A$8:$A$374,FALSE)),0)</f>
        <v>0</v>
      </c>
      <c r="I195" s="91">
        <f>_xlfn.IFNA(INDEX('６回目'!$C$8:$C$374,MATCH(A195,'６回目'!$A$8:$A$374,FALSE)),0)</f>
        <v>0</v>
      </c>
      <c r="J195" s="91">
        <f>_xlfn.IFNA(INDEX('７回目'!$C$8:$C$374,MATCH(A195,'７回目'!$A$8:$A$374,FALSE)),0)</f>
        <v>0</v>
      </c>
      <c r="K195" s="91">
        <f>_xlfn.IFNA(INDEX('８回目'!$C$8:$C$374,MATCH(A195,'８回目'!$A$8:$A$374,FALSE)),0)</f>
        <v>0</v>
      </c>
      <c r="M195" s="91">
        <f>INDEX(降水量!$T$2:$T$366,MATCH(A195,降水量!$C$2:$C$366,FALSE))</f>
        <v>0</v>
      </c>
      <c r="N195" s="99">
        <f t="shared" si="14"/>
        <v>3.6512058522131059</v>
      </c>
      <c r="O195" s="99">
        <f>INDEX(地温!$G$2:$G$366,MATCH(A195,地温!$C$2:$C$366,FALSE))</f>
        <v>0.13049871082168135</v>
      </c>
      <c r="P195" s="99">
        <f>INDEX(地温!$H$2:$H$366,MATCH(A195,地温!$C$2:$C$366,FALSE))</f>
        <v>8.2090277842763335</v>
      </c>
      <c r="Q195" s="99"/>
      <c r="R195" s="99">
        <f t="shared" si="11"/>
        <v>5.2739622600428788</v>
      </c>
      <c r="S195" s="99"/>
      <c r="T195" s="99"/>
      <c r="U195" s="99"/>
      <c r="W195" s="91">
        <f>R195*1000*1000/($K$1*10)+指導機関用調整項目!$C$25</f>
        <v>26.777358475160792</v>
      </c>
    </row>
    <row r="196" spans="1:23">
      <c r="A196" s="92">
        <f t="shared" si="12"/>
        <v>45850</v>
      </c>
      <c r="B196" s="91">
        <f t="shared" si="13"/>
        <v>193</v>
      </c>
      <c r="C196" s="99">
        <f t="shared" ref="C196:C259" si="15">SUM(D196:K196)</f>
        <v>17.480024097087654</v>
      </c>
      <c r="D196" s="99">
        <f>_xlfn.IFNA(INDEX('１回目'!$C$8:$C$374,MATCH(A196,'１回目'!$A$8:$A$374,FALSE)),0)</f>
        <v>5.3107151207204897</v>
      </c>
      <c r="E196" s="91">
        <f>_xlfn.IFNA(INDEX('２回目'!$C$8:$C$374,MATCH(A196,'２回目'!$A$8:$A$374,FALSE)),0)</f>
        <v>6.763440839201051</v>
      </c>
      <c r="F196" s="91">
        <f>_xlfn.IFNA(INDEX('３回目'!$C$8:$C$374,MATCH(A196,'３回目'!$A$8:$A$374,FALSE)),0)</f>
        <v>4.2961166481487423</v>
      </c>
      <c r="G196" s="91">
        <f>_xlfn.IFNA(INDEX('４回目'!$C$8:$C$374,MATCH(A196,'４回目'!$A$8:$A$374,FALSE)),0)</f>
        <v>1.1097514890173699</v>
      </c>
      <c r="H196" s="91">
        <f>_xlfn.IFNA(INDEX('５回目'!$C$8:$C$374,MATCH(A196,'５回目'!$A$8:$A$374,FALSE)),0)</f>
        <v>0</v>
      </c>
      <c r="I196" s="91">
        <f>_xlfn.IFNA(INDEX('６回目'!$C$8:$C$374,MATCH(A196,'６回目'!$A$8:$A$374,FALSE)),0)</f>
        <v>0</v>
      </c>
      <c r="J196" s="91">
        <f>_xlfn.IFNA(INDEX('７回目'!$C$8:$C$374,MATCH(A196,'７回目'!$A$8:$A$374,FALSE)),0)</f>
        <v>0</v>
      </c>
      <c r="K196" s="91">
        <f>_xlfn.IFNA(INDEX('８回目'!$C$8:$C$374,MATCH(A196,'８回目'!$A$8:$A$374,FALSE)),0)</f>
        <v>0</v>
      </c>
      <c r="M196" s="91">
        <f>INDEX(降水量!$T$2:$T$366,MATCH(A196,降水量!$C$2:$C$366,FALSE))</f>
        <v>0</v>
      </c>
      <c r="N196" s="99">
        <f t="shared" si="14"/>
        <v>3.6512058522131059</v>
      </c>
      <c r="O196" s="99">
        <f>INDEX(地温!$G$2:$G$366,MATCH(A196,地温!$C$2:$C$366,FALSE))</f>
        <v>0.12277137513777685</v>
      </c>
      <c r="P196" s="99">
        <f>INDEX(地温!$H$2:$H$366,MATCH(A196,地温!$C$2:$C$366,FALSE))</f>
        <v>8.3317991594141105</v>
      </c>
      <c r="Q196" s="99"/>
      <c r="R196" s="99">
        <f t="shared" ref="R196:R259" si="16">C196-N196-P196</f>
        <v>5.4970190854604368</v>
      </c>
      <c r="S196" s="99"/>
      <c r="T196" s="99"/>
      <c r="U196" s="99"/>
      <c r="W196" s="91">
        <f>R196*1000*1000/($K$1*10)+指導機関用調整項目!$C$25</f>
        <v>27.613821570476635</v>
      </c>
    </row>
    <row r="197" spans="1:23">
      <c r="A197" s="92">
        <f t="shared" ref="A197:A260" si="17">A196+1</f>
        <v>45851</v>
      </c>
      <c r="B197" s="91">
        <f t="shared" ref="B197:B260" si="18">A197-$A$4+1</f>
        <v>194</v>
      </c>
      <c r="C197" s="99">
        <f t="shared" si="15"/>
        <v>17.783142334880779</v>
      </c>
      <c r="D197" s="99">
        <f>_xlfn.IFNA(INDEX('１回目'!$C$8:$C$374,MATCH(A197,'１回目'!$A$8:$A$374,FALSE)),0)</f>
        <v>5.3131246029183519</v>
      </c>
      <c r="E197" s="91">
        <f>_xlfn.IFNA(INDEX('２回目'!$C$8:$C$374,MATCH(A197,'２回目'!$A$8:$A$374,FALSE)),0)</f>
        <v>6.7635654557475409</v>
      </c>
      <c r="F197" s="91">
        <f>_xlfn.IFNA(INDEX('３回目'!$C$8:$C$374,MATCH(A197,'３回目'!$A$8:$A$374,FALSE)),0)</f>
        <v>4.3031145349697697</v>
      </c>
      <c r="G197" s="91">
        <f>_xlfn.IFNA(INDEX('４回目'!$C$8:$C$374,MATCH(A197,'４回目'!$A$8:$A$374,FALSE)),0)</f>
        <v>1.403337741245118</v>
      </c>
      <c r="H197" s="91">
        <f>_xlfn.IFNA(INDEX('５回目'!$C$8:$C$374,MATCH(A197,'５回目'!$A$8:$A$374,FALSE)),0)</f>
        <v>0</v>
      </c>
      <c r="I197" s="91">
        <f>_xlfn.IFNA(INDEX('６回目'!$C$8:$C$374,MATCH(A197,'６回目'!$A$8:$A$374,FALSE)),0)</f>
        <v>0</v>
      </c>
      <c r="J197" s="91">
        <f>_xlfn.IFNA(INDEX('７回目'!$C$8:$C$374,MATCH(A197,'７回目'!$A$8:$A$374,FALSE)),0)</f>
        <v>0</v>
      </c>
      <c r="K197" s="91">
        <f>_xlfn.IFNA(INDEX('８回目'!$C$8:$C$374,MATCH(A197,'８回目'!$A$8:$A$374,FALSE)),0)</f>
        <v>0</v>
      </c>
      <c r="M197" s="91">
        <f>INDEX(降水量!$T$2:$T$366,MATCH(A197,降水量!$C$2:$C$366,FALSE))</f>
        <v>0</v>
      </c>
      <c r="N197" s="99">
        <f t="shared" ref="N197:N260" si="19">N196+M197</f>
        <v>3.6512058522131059</v>
      </c>
      <c r="O197" s="99">
        <f>INDEX(地温!$G$2:$G$366,MATCH(A197,地温!$C$2:$C$366,FALSE))</f>
        <v>0.11140764619085841</v>
      </c>
      <c r="P197" s="99">
        <f>INDEX(地温!$H$2:$H$366,MATCH(A197,地温!$C$2:$C$366,FALSE))</f>
        <v>8.4432068056049694</v>
      </c>
      <c r="Q197" s="99"/>
      <c r="R197" s="99">
        <f t="shared" si="16"/>
        <v>5.6887296770627032</v>
      </c>
      <c r="S197" s="99"/>
      <c r="T197" s="99"/>
      <c r="U197" s="99"/>
      <c r="W197" s="91">
        <f>R197*1000*1000/($K$1*10)+指導機関用調整項目!$C$25</f>
        <v>28.332736288985132</v>
      </c>
    </row>
    <row r="198" spans="1:23">
      <c r="A198" s="92">
        <f t="shared" si="17"/>
        <v>45852</v>
      </c>
      <c r="B198" s="91">
        <f t="shared" si="18"/>
        <v>195</v>
      </c>
      <c r="C198" s="99">
        <f t="shared" si="15"/>
        <v>18.071476095754196</v>
      </c>
      <c r="D198" s="99">
        <f>_xlfn.IFNA(INDEX('１回目'!$C$8:$C$374,MATCH(A198,'１回目'!$A$8:$A$374,FALSE)),0)</f>
        <v>5.3154778022681155</v>
      </c>
      <c r="E198" s="91">
        <f>_xlfn.IFNA(INDEX('２回目'!$C$8:$C$374,MATCH(A198,'２回目'!$A$8:$A$374,FALSE)),0)</f>
        <v>6.7636815636156822</v>
      </c>
      <c r="F198" s="91">
        <f>_xlfn.IFNA(INDEX('３回目'!$C$8:$C$374,MATCH(A198,'３回目'!$A$8:$A$374,FALSE)),0)</f>
        <v>4.3097087593660923</v>
      </c>
      <c r="G198" s="91">
        <f>_xlfn.IFNA(INDEX('４回目'!$C$8:$C$374,MATCH(A198,'４回目'!$A$8:$A$374,FALSE)),0)</f>
        <v>1.6826079705043062</v>
      </c>
      <c r="H198" s="91">
        <f>_xlfn.IFNA(INDEX('５回目'!$C$8:$C$374,MATCH(A198,'５回目'!$A$8:$A$374,FALSE)),0)</f>
        <v>0</v>
      </c>
      <c r="I198" s="91">
        <f>_xlfn.IFNA(INDEX('６回目'!$C$8:$C$374,MATCH(A198,'６回目'!$A$8:$A$374,FALSE)),0)</f>
        <v>0</v>
      </c>
      <c r="J198" s="91">
        <f>_xlfn.IFNA(INDEX('７回目'!$C$8:$C$374,MATCH(A198,'７回目'!$A$8:$A$374,FALSE)),0)</f>
        <v>0</v>
      </c>
      <c r="K198" s="91">
        <f>_xlfn.IFNA(INDEX('８回目'!$C$8:$C$374,MATCH(A198,'８回目'!$A$8:$A$374,FALSE)),0)</f>
        <v>0</v>
      </c>
      <c r="M198" s="91">
        <f>INDEX(降水量!$T$2:$T$366,MATCH(A198,降水量!$C$2:$C$366,FALSE))</f>
        <v>0</v>
      </c>
      <c r="N198" s="99">
        <f t="shared" si="19"/>
        <v>3.6512058522131059</v>
      </c>
      <c r="O198" s="99">
        <f>INDEX(地温!$G$2:$G$366,MATCH(A198,地温!$C$2:$C$366,FALSE))</f>
        <v>0.11458949029599558</v>
      </c>
      <c r="P198" s="99">
        <f>INDEX(地温!$H$2:$H$366,MATCH(A198,地温!$C$2:$C$366,FALSE))</f>
        <v>8.5577962959009657</v>
      </c>
      <c r="Q198" s="99"/>
      <c r="R198" s="99">
        <f t="shared" si="16"/>
        <v>5.8624739476401242</v>
      </c>
      <c r="S198" s="99"/>
      <c r="T198" s="99"/>
      <c r="U198" s="99"/>
      <c r="W198" s="91">
        <f>R198*1000*1000/($K$1*10)+指導機関用調整項目!$C$25</f>
        <v>28.984277303650462</v>
      </c>
    </row>
    <row r="199" spans="1:23">
      <c r="A199" s="92">
        <f t="shared" si="17"/>
        <v>45853</v>
      </c>
      <c r="B199" s="91">
        <f t="shared" si="18"/>
        <v>196</v>
      </c>
      <c r="C199" s="99">
        <f t="shared" si="15"/>
        <v>18.342145030126861</v>
      </c>
      <c r="D199" s="99">
        <f>_xlfn.IFNA(INDEX('１回目'!$C$8:$C$374,MATCH(A199,'１回目'!$A$8:$A$374,FALSE)),0)</f>
        <v>5.3177543060717225</v>
      </c>
      <c r="E199" s="91">
        <f>_xlfn.IFNA(INDEX('２回目'!$C$8:$C$374,MATCH(A199,'２回目'!$A$8:$A$374,FALSE)),0)</f>
        <v>6.76378873943343</v>
      </c>
      <c r="F199" s="91">
        <f>_xlfn.IFNA(INDEX('３回目'!$C$8:$C$374,MATCH(A199,'３回目'!$A$8:$A$374,FALSE)),0)</f>
        <v>4.3158552304061342</v>
      </c>
      <c r="G199" s="91">
        <f>_xlfn.IFNA(INDEX('４回目'!$C$8:$C$374,MATCH(A199,'４回目'!$A$8:$A$374,FALSE)),0)</f>
        <v>1.9447467542155772</v>
      </c>
      <c r="H199" s="91">
        <f>_xlfn.IFNA(INDEX('５回目'!$C$8:$C$374,MATCH(A199,'５回目'!$A$8:$A$374,FALSE)),0)</f>
        <v>0</v>
      </c>
      <c r="I199" s="91">
        <f>_xlfn.IFNA(INDEX('６回目'!$C$8:$C$374,MATCH(A199,'６回目'!$A$8:$A$374,FALSE)),0)</f>
        <v>0</v>
      </c>
      <c r="J199" s="91">
        <f>_xlfn.IFNA(INDEX('７回目'!$C$8:$C$374,MATCH(A199,'７回目'!$A$8:$A$374,FALSE)),0)</f>
        <v>0</v>
      </c>
      <c r="K199" s="91">
        <f>_xlfn.IFNA(INDEX('８回目'!$C$8:$C$374,MATCH(A199,'８回目'!$A$8:$A$374,FALSE)),0)</f>
        <v>0</v>
      </c>
      <c r="M199" s="91">
        <f>INDEX(降水量!$T$2:$T$366,MATCH(A199,降水量!$C$2:$C$366,FALSE))</f>
        <v>6.7001695421209581e-002</v>
      </c>
      <c r="N199" s="99">
        <f t="shared" si="19"/>
        <v>3.7182075476343153</v>
      </c>
      <c r="O199" s="99">
        <f>INDEX(地温!$G$2:$G$366,MATCH(A199,地温!$C$2:$C$366,FALSE))</f>
        <v>0.11565010499770795</v>
      </c>
      <c r="P199" s="99">
        <f>INDEX(地温!$H$2:$H$366,MATCH(A199,地温!$C$2:$C$366,FALSE))</f>
        <v>8.6734464008986745</v>
      </c>
      <c r="Q199" s="99"/>
      <c r="R199" s="99">
        <f t="shared" si="16"/>
        <v>5.9504910815938725</v>
      </c>
      <c r="S199" s="99"/>
      <c r="T199" s="99"/>
      <c r="U199" s="99"/>
      <c r="W199" s="91">
        <f>R199*1000*1000/($K$1*10)+指導機関用調整項目!$C$25</f>
        <v>29.314341555977016</v>
      </c>
    </row>
    <row r="200" spans="1:23">
      <c r="A200" s="92">
        <f t="shared" si="17"/>
        <v>45854</v>
      </c>
      <c r="B200" s="91">
        <f t="shared" si="18"/>
        <v>197</v>
      </c>
      <c r="C200" s="99">
        <f t="shared" si="15"/>
        <v>18.601462063510507</v>
      </c>
      <c r="D200" s="99">
        <f>_xlfn.IFNA(INDEX('１回目'!$C$8:$C$374,MATCH(A200,'１回目'!$A$8:$A$374,FALSE)),0)</f>
        <v>5.3199937093780978</v>
      </c>
      <c r="E200" s="91">
        <f>_xlfn.IFNA(INDEX('２回目'!$C$8:$C$374,MATCH(A200,'２回目'!$A$8:$A$374,FALSE)),0)</f>
        <v>6.7638891784926738</v>
      </c>
      <c r="F200" s="91">
        <f>_xlfn.IFNA(INDEX('３回目'!$C$8:$C$374,MATCH(A200,'３回目'!$A$8:$A$374,FALSE)),0)</f>
        <v>4.3216892501789888</v>
      </c>
      <c r="G200" s="91">
        <f>_xlfn.IFNA(INDEX('４回目'!$C$8:$C$374,MATCH(A200,'４回目'!$A$8:$A$374,FALSE)),0)</f>
        <v>2.1958899254607478</v>
      </c>
      <c r="H200" s="91">
        <f>_xlfn.IFNA(INDEX('５回目'!$C$8:$C$374,MATCH(A200,'５回目'!$A$8:$A$374,FALSE)),0)</f>
        <v>0</v>
      </c>
      <c r="I200" s="91">
        <f>_xlfn.IFNA(INDEX('６回目'!$C$8:$C$374,MATCH(A200,'６回目'!$A$8:$A$374,FALSE)),0)</f>
        <v>0</v>
      </c>
      <c r="J200" s="91">
        <f>_xlfn.IFNA(INDEX('７回目'!$C$8:$C$374,MATCH(A200,'７回目'!$A$8:$A$374,FALSE)),0)</f>
        <v>0</v>
      </c>
      <c r="K200" s="91">
        <f>_xlfn.IFNA(INDEX('８回目'!$C$8:$C$374,MATCH(A200,'８回目'!$A$8:$A$374,FALSE)),0)</f>
        <v>0</v>
      </c>
      <c r="M200" s="91">
        <f>INDEX(降水量!$T$2:$T$366,MATCH(A200,降水量!$C$2:$C$366,FALSE))</f>
        <v>4.3808800852329341e-002</v>
      </c>
      <c r="N200" s="99">
        <f t="shared" si="19"/>
        <v>3.7620163484866445</v>
      </c>
      <c r="O200" s="99">
        <f>INDEX(地温!$G$2:$G$366,MATCH(A200,地温!$C$2:$C$366,FALSE))</f>
        <v>0.12080166212031099</v>
      </c>
      <c r="P200" s="99">
        <f>INDEX(地温!$H$2:$H$366,MATCH(A200,地温!$C$2:$C$366,FALSE))</f>
        <v>8.7942480630189852</v>
      </c>
      <c r="Q200" s="99"/>
      <c r="R200" s="99">
        <f t="shared" si="16"/>
        <v>6.0451976520048767</v>
      </c>
      <c r="S200" s="99"/>
      <c r="T200" s="99"/>
      <c r="U200" s="99"/>
      <c r="W200" s="91">
        <f>R200*1000*1000/($K$1*10)+指導機関用調整項目!$C$25</f>
        <v>29.669491195018278</v>
      </c>
    </row>
    <row r="201" spans="1:23">
      <c r="A201" s="92">
        <f t="shared" si="17"/>
        <v>45855</v>
      </c>
      <c r="B201" s="91">
        <f t="shared" si="18"/>
        <v>198</v>
      </c>
      <c r="C201" s="99">
        <f t="shared" si="15"/>
        <v>18.8394058252299</v>
      </c>
      <c r="D201" s="99">
        <f>_xlfn.IFNA(INDEX('１回目'!$C$8:$C$374,MATCH(A201,'１回目'!$A$8:$A$374,FALSE)),0)</f>
        <v>5.322122925531156</v>
      </c>
      <c r="E201" s="91">
        <f>_xlfn.IFNA(INDEX('２回目'!$C$8:$C$374,MATCH(A201,'２回目'!$A$8:$A$374,FALSE)),0)</f>
        <v>6.7639803192335215</v>
      </c>
      <c r="F201" s="91">
        <f>_xlfn.IFNA(INDEX('３回目'!$C$8:$C$374,MATCH(A201,'３回目'!$A$8:$A$374,FALSE)),0)</f>
        <v>4.3270201039109466</v>
      </c>
      <c r="G201" s="91">
        <f>_xlfn.IFNA(INDEX('４回目'!$C$8:$C$374,MATCH(A201,'４回目'!$A$8:$A$374,FALSE)),0)</f>
        <v>2.4262824765542752</v>
      </c>
      <c r="H201" s="91">
        <f>_xlfn.IFNA(INDEX('５回目'!$C$8:$C$374,MATCH(A201,'５回目'!$A$8:$A$374,FALSE)),0)</f>
        <v>0</v>
      </c>
      <c r="I201" s="91">
        <f>_xlfn.IFNA(INDEX('６回目'!$C$8:$C$374,MATCH(A201,'６回目'!$A$8:$A$374,FALSE)),0)</f>
        <v>0</v>
      </c>
      <c r="J201" s="91">
        <f>_xlfn.IFNA(INDEX('７回目'!$C$8:$C$374,MATCH(A201,'７回目'!$A$8:$A$374,FALSE)),0)</f>
        <v>0</v>
      </c>
      <c r="K201" s="91">
        <f>_xlfn.IFNA(INDEX('８回目'!$C$8:$C$374,MATCH(A201,'８回目'!$A$8:$A$374,FALSE)),0)</f>
        <v>0</v>
      </c>
      <c r="M201" s="91">
        <f>INDEX(降水量!$T$2:$T$366,MATCH(A201,降水量!$C$2:$C$366,FALSE))</f>
        <v>0</v>
      </c>
      <c r="N201" s="99">
        <f t="shared" si="19"/>
        <v>3.7620163484866445</v>
      </c>
      <c r="O201" s="99">
        <f>INDEX(地温!$G$2:$G$366,MATCH(A201,地温!$C$2:$C$366,FALSE))</f>
        <v>0.11792285078709167</v>
      </c>
      <c r="P201" s="99">
        <f>INDEX(地温!$H$2:$H$366,MATCH(A201,地温!$C$2:$C$366,FALSE))</f>
        <v>8.9121709138060776</v>
      </c>
      <c r="Q201" s="99"/>
      <c r="R201" s="99">
        <f t="shared" si="16"/>
        <v>6.1652185629371772</v>
      </c>
      <c r="S201" s="99"/>
      <c r="T201" s="99"/>
      <c r="U201" s="99"/>
      <c r="W201" s="91">
        <f>R201*1000*1000/($K$1*10)+指導機関用調整項目!$C$25</f>
        <v>30.119569611014406</v>
      </c>
    </row>
    <row r="202" spans="1:23">
      <c r="A202" s="92">
        <f t="shared" si="17"/>
        <v>45856</v>
      </c>
      <c r="B202" s="91">
        <f t="shared" si="18"/>
        <v>199</v>
      </c>
      <c r="C202" s="99">
        <f t="shared" si="15"/>
        <v>19.072968461824104</v>
      </c>
      <c r="D202" s="99">
        <f>_xlfn.IFNA(INDEX('１回目'!$C$8:$C$374,MATCH(A202,'１回目'!$A$8:$A$374,FALSE)),0)</f>
        <v>5.3242601629785131</v>
      </c>
      <c r="E202" s="91">
        <f>_xlfn.IFNA(INDEX('２回目'!$C$8:$C$374,MATCH(A202,'２回目'!$A$8:$A$374,FALSE)),0)</f>
        <v>6.7640672918529239</v>
      </c>
      <c r="F202" s="91">
        <f>_xlfn.IFNA(INDEX('３回目'!$C$8:$C$374,MATCH(A202,'３回目'!$A$8:$A$374,FALSE)),0)</f>
        <v>4.3321911858459394</v>
      </c>
      <c r="G202" s="91">
        <f>_xlfn.IFNA(INDEX('４回目'!$C$8:$C$374,MATCH(A202,'４回目'!$A$8:$A$374,FALSE)),0)</f>
        <v>2.6524498211467291</v>
      </c>
      <c r="H202" s="91">
        <f>_xlfn.IFNA(INDEX('５回目'!$C$8:$C$374,MATCH(A202,'５回目'!$A$8:$A$374,FALSE)),0)</f>
        <v>0</v>
      </c>
      <c r="I202" s="91">
        <f>_xlfn.IFNA(INDEX('６回目'!$C$8:$C$374,MATCH(A202,'６回目'!$A$8:$A$374,FALSE)),0)</f>
        <v>0</v>
      </c>
      <c r="J202" s="91">
        <f>_xlfn.IFNA(INDEX('７回目'!$C$8:$C$374,MATCH(A202,'７回目'!$A$8:$A$374,FALSE)),0)</f>
        <v>0</v>
      </c>
      <c r="K202" s="91">
        <f>_xlfn.IFNA(INDEX('８回目'!$C$8:$C$374,MATCH(A202,'８回目'!$A$8:$A$374,FALSE)),0)</f>
        <v>0</v>
      </c>
      <c r="M202" s="91">
        <f>INDEX(降水量!$T$2:$T$366,MATCH(A202,降水量!$C$2:$C$366,FALSE))</f>
        <v>4.3808800852329341e-002</v>
      </c>
      <c r="N202" s="99">
        <f t="shared" si="19"/>
        <v>3.8058251493389736</v>
      </c>
      <c r="O202" s="99">
        <f>INDEX(地温!$G$2:$G$366,MATCH(A202,地温!$C$2:$C$366,FALSE))</f>
        <v>0.12822596503229769</v>
      </c>
      <c r="P202" s="99">
        <f>INDEX(地温!$H$2:$H$366,MATCH(A202,地温!$C$2:$C$366,FALSE))</f>
        <v>9.0403968788383757</v>
      </c>
      <c r="Q202" s="99"/>
      <c r="R202" s="99">
        <f t="shared" si="16"/>
        <v>6.2267464336467544</v>
      </c>
      <c r="S202" s="99"/>
      <c r="T202" s="99"/>
      <c r="U202" s="99"/>
      <c r="W202" s="91">
        <f>R202*1000*1000/($K$1*10)+指導機関用調整項目!$C$25</f>
        <v>30.350299126175322</v>
      </c>
    </row>
    <row r="203" spans="1:23">
      <c r="A203" s="92">
        <f t="shared" si="17"/>
        <v>45857</v>
      </c>
      <c r="B203" s="91">
        <f t="shared" si="18"/>
        <v>200</v>
      </c>
      <c r="C203" s="99">
        <f t="shared" si="15"/>
        <v>19.291009377921526</v>
      </c>
      <c r="D203" s="99">
        <f>_xlfn.IFNA(INDEX('１回目'!$C$8:$C$374,MATCH(A203,'１回目'!$A$8:$A$374,FALSE)),0)</f>
        <v>5.3263228007028545</v>
      </c>
      <c r="E203" s="91">
        <f>_xlfn.IFNA(INDEX('２回目'!$C$8:$C$374,MATCH(A203,'２回目'!$A$8:$A$374,FALSE)),0)</f>
        <v>6.7641471871024343</v>
      </c>
      <c r="F203" s="91">
        <f>_xlfn.IFNA(INDEX('３回目'!$C$8:$C$374,MATCH(A203,'３回目'!$A$8:$A$374,FALSE)),0)</f>
        <v>4.3369883494063046</v>
      </c>
      <c r="G203" s="91">
        <f>_xlfn.IFNA(INDEX('４回目'!$C$8:$C$374,MATCH(A203,'４回目'!$A$8:$A$374,FALSE)),0)</f>
        <v>2.8635510407099334</v>
      </c>
      <c r="H203" s="91">
        <f>_xlfn.IFNA(INDEX('５回目'!$C$8:$C$374,MATCH(A203,'５回目'!$A$8:$A$374,FALSE)),0)</f>
        <v>0</v>
      </c>
      <c r="I203" s="91">
        <f>_xlfn.IFNA(INDEX('６回目'!$C$8:$C$374,MATCH(A203,'６回目'!$A$8:$A$374,FALSE)),0)</f>
        <v>0</v>
      </c>
      <c r="J203" s="91">
        <f>_xlfn.IFNA(INDEX('７回目'!$C$8:$C$374,MATCH(A203,'７回目'!$A$8:$A$374,FALSE)),0)</f>
        <v>0</v>
      </c>
      <c r="K203" s="91">
        <f>_xlfn.IFNA(INDEX('８回目'!$C$8:$C$374,MATCH(A203,'８回目'!$A$8:$A$374,FALSE)),0)</f>
        <v>0</v>
      </c>
      <c r="M203" s="91">
        <f>INDEX(降水量!$T$2:$T$366,MATCH(A203,降水量!$C$2:$C$366,FALSE))</f>
        <v>6.7001695421209581e-002</v>
      </c>
      <c r="N203" s="99">
        <f t="shared" si="19"/>
        <v>3.872826844760183</v>
      </c>
      <c r="O203" s="99">
        <f>INDEX(地温!$G$2:$G$366,MATCH(A203,地温!$C$2:$C$366,FALSE))</f>
        <v>0.12928657973401009</v>
      </c>
      <c r="P203" s="99">
        <f>INDEX(地温!$H$2:$H$366,MATCH(A203,地温!$C$2:$C$366,FALSE))</f>
        <v>9.1696834585723863</v>
      </c>
      <c r="Q203" s="99"/>
      <c r="R203" s="99">
        <f t="shared" si="16"/>
        <v>6.2484990745889561</v>
      </c>
      <c r="S203" s="99"/>
      <c r="T203" s="99"/>
      <c r="U203" s="99"/>
      <c r="W203" s="91">
        <f>R203*1000*1000/($K$1*10)+指導機関用調整項目!$C$25</f>
        <v>30.43187152970858</v>
      </c>
    </row>
    <row r="204" spans="1:23">
      <c r="A204" s="92">
        <f t="shared" si="17"/>
        <v>45858</v>
      </c>
      <c r="B204" s="91">
        <f t="shared" si="18"/>
        <v>201</v>
      </c>
      <c r="C204" s="99">
        <f t="shared" si="15"/>
        <v>19.495975117548387</v>
      </c>
      <c r="D204" s="99">
        <f>_xlfn.IFNA(INDEX('１回目'!$C$8:$C$374,MATCH(A204,'１回目'!$A$8:$A$374,FALSE)),0)</f>
        <v>5.3283249633657448</v>
      </c>
      <c r="E204" s="91">
        <f>_xlfn.IFNA(INDEX('２回目'!$C$8:$C$374,MATCH(A204,'２回目'!$A$8:$A$374,FALSE)),0)</f>
        <v>6.7642209556255146</v>
      </c>
      <c r="F204" s="91">
        <f>_xlfn.IFNA(INDEX('３回目'!$C$8:$C$374,MATCH(A204,'３回目'!$A$8:$A$374,FALSE)),0)</f>
        <v>4.3414661747532577</v>
      </c>
      <c r="G204" s="91">
        <f>_xlfn.IFNA(INDEX('４回目'!$C$8:$C$374,MATCH(A204,'４回目'!$A$8:$A$374,FALSE)),0)</f>
        <v>3.06196302380387</v>
      </c>
      <c r="H204" s="91">
        <f>_xlfn.IFNA(INDEX('５回目'!$C$8:$C$374,MATCH(A204,'５回目'!$A$8:$A$374,FALSE)),0)</f>
        <v>0</v>
      </c>
      <c r="I204" s="91">
        <f>_xlfn.IFNA(INDEX('６回目'!$C$8:$C$374,MATCH(A204,'６回目'!$A$8:$A$374,FALSE)),0)</f>
        <v>0</v>
      </c>
      <c r="J204" s="91">
        <f>_xlfn.IFNA(INDEX('７回目'!$C$8:$C$374,MATCH(A204,'７回目'!$A$8:$A$374,FALSE)),0)</f>
        <v>0</v>
      </c>
      <c r="K204" s="91">
        <f>_xlfn.IFNA(INDEX('８回目'!$C$8:$C$374,MATCH(A204,'８回目'!$A$8:$A$374,FALSE)),0)</f>
        <v>0</v>
      </c>
      <c r="M204" s="91">
        <f>INDEX(降水量!$T$2:$T$366,MATCH(A204,降水量!$C$2:$C$366,FALSE))</f>
        <v>0</v>
      </c>
      <c r="N204" s="99">
        <f t="shared" si="19"/>
        <v>3.872826844760183</v>
      </c>
      <c r="O204" s="99">
        <f>INDEX(地温!$G$2:$G$366,MATCH(A204,地温!$C$2:$C$366,FALSE))</f>
        <v>0.13186235829531159</v>
      </c>
      <c r="P204" s="99">
        <f>INDEX(地温!$H$2:$H$366,MATCH(A204,地温!$C$2:$C$366,FALSE))</f>
        <v>9.3015458168676979</v>
      </c>
      <c r="Q204" s="99"/>
      <c r="R204" s="99">
        <f t="shared" si="16"/>
        <v>6.3216024559205053</v>
      </c>
      <c r="S204" s="99"/>
      <c r="T204" s="99"/>
      <c r="U204" s="99"/>
      <c r="W204" s="91">
        <f>R204*1000*1000/($K$1*10)+指導機関用調整項目!$C$25</f>
        <v>30.70600920970189</v>
      </c>
    </row>
    <row r="205" spans="1:23">
      <c r="A205" s="92">
        <f t="shared" si="17"/>
        <v>45859</v>
      </c>
      <c r="B205" s="91">
        <f t="shared" si="18"/>
        <v>202</v>
      </c>
      <c r="C205" s="99">
        <f t="shared" si="15"/>
        <v>19.686774289612071</v>
      </c>
      <c r="D205" s="99">
        <f>_xlfn.IFNA(INDEX('１回目'!$C$8:$C$374,MATCH(A205,'１回目'!$A$8:$A$374,FALSE)),0)</f>
        <v>5.3302536333479962</v>
      </c>
      <c r="E205" s="91">
        <f>_xlfn.IFNA(INDEX('２回目'!$C$8:$C$374,MATCH(A205,'２回目'!$A$8:$A$374,FALSE)),0)</f>
        <v>6.7642885565763491</v>
      </c>
      <c r="F205" s="91">
        <f>_xlfn.IFNA(INDEX('３回目'!$C$8:$C$374,MATCH(A205,'３回目'!$A$8:$A$374,FALSE)),0)</f>
        <v>4.3456097607157522</v>
      </c>
      <c r="G205" s="91">
        <f>_xlfn.IFNA(INDEX('４回目'!$C$8:$C$374,MATCH(A205,'４回目'!$A$8:$A$374,FALSE)),0)</f>
        <v>3.2466223389719744</v>
      </c>
      <c r="H205" s="91">
        <f>_xlfn.IFNA(INDEX('５回目'!$C$8:$C$374,MATCH(A205,'５回目'!$A$8:$A$374,FALSE)),0)</f>
        <v>0</v>
      </c>
      <c r="I205" s="91">
        <f>_xlfn.IFNA(INDEX('６回目'!$C$8:$C$374,MATCH(A205,'６回目'!$A$8:$A$374,FALSE)),0)</f>
        <v>0</v>
      </c>
      <c r="J205" s="91">
        <f>_xlfn.IFNA(INDEX('７回目'!$C$8:$C$374,MATCH(A205,'７回目'!$A$8:$A$374,FALSE)),0)</f>
        <v>0</v>
      </c>
      <c r="K205" s="91">
        <f>_xlfn.IFNA(INDEX('８回目'!$C$8:$C$374,MATCH(A205,'８回目'!$A$8:$A$374,FALSE)),0)</f>
        <v>0</v>
      </c>
      <c r="M205" s="91">
        <f>INDEX(降水量!$T$2:$T$366,MATCH(A205,降水量!$C$2:$C$366,FALSE))</f>
        <v>0</v>
      </c>
      <c r="N205" s="99">
        <f t="shared" si="19"/>
        <v>3.872826844760183</v>
      </c>
      <c r="O205" s="99">
        <f>INDEX(地温!$G$2:$G$366,MATCH(A205,地温!$C$2:$C$366,FALSE))</f>
        <v>0.13261994022510615</v>
      </c>
      <c r="P205" s="99">
        <f>INDEX(地温!$H$2:$H$366,MATCH(A205,地温!$C$2:$C$366,FALSE))</f>
        <v>9.4341657570928046</v>
      </c>
      <c r="Q205" s="99"/>
      <c r="R205" s="99">
        <f t="shared" si="16"/>
        <v>6.3797816877590829</v>
      </c>
      <c r="S205" s="99"/>
      <c r="T205" s="99"/>
      <c r="U205" s="99"/>
      <c r="W205" s="91">
        <f>R205*1000*1000/($K$1*10)+指導機関用調整項目!$C$25</f>
        <v>30.924181329096552</v>
      </c>
    </row>
    <row r="206" spans="1:23">
      <c r="A206" s="92">
        <f t="shared" si="17"/>
        <v>45860</v>
      </c>
      <c r="B206" s="91">
        <f t="shared" si="18"/>
        <v>203</v>
      </c>
      <c r="C206" s="99">
        <f t="shared" si="15"/>
        <v>19.8643319079066</v>
      </c>
      <c r="D206" s="99">
        <f>_xlfn.IFNA(INDEX('１回目'!$C$8:$C$374,MATCH(A206,'１回目'!$A$8:$A$374,FALSE)),0)</f>
        <v>5.3321112062453215</v>
      </c>
      <c r="E206" s="91">
        <f>_xlfn.IFNA(INDEX('２回目'!$C$8:$C$374,MATCH(A206,'２回目'!$A$8:$A$374,FALSE)),0)</f>
        <v>6.7643504867482083</v>
      </c>
      <c r="F206" s="91">
        <f>_xlfn.IFNA(INDEX('３回目'!$C$8:$C$374,MATCH(A206,'３回目'!$A$8:$A$374,FALSE)),0)</f>
        <v>4.349443174162368</v>
      </c>
      <c r="G206" s="91">
        <f>_xlfn.IFNA(INDEX('４回目'!$C$8:$C$374,MATCH(A206,'４回目'!$A$8:$A$374,FALSE)),0)</f>
        <v>3.4184270407507036</v>
      </c>
      <c r="H206" s="91">
        <f>_xlfn.IFNA(INDEX('５回目'!$C$8:$C$374,MATCH(A206,'５回目'!$A$8:$A$374,FALSE)),0)</f>
        <v>0</v>
      </c>
      <c r="I206" s="91">
        <f>_xlfn.IFNA(INDEX('６回目'!$C$8:$C$374,MATCH(A206,'６回目'!$A$8:$A$374,FALSE)),0)</f>
        <v>0</v>
      </c>
      <c r="J206" s="91">
        <f>_xlfn.IFNA(INDEX('７回目'!$C$8:$C$374,MATCH(A206,'７回目'!$A$8:$A$374,FALSE)),0)</f>
        <v>0</v>
      </c>
      <c r="K206" s="91">
        <f>_xlfn.IFNA(INDEX('８回目'!$C$8:$C$374,MATCH(A206,'８回目'!$A$8:$A$374,FALSE)),0)</f>
        <v>0</v>
      </c>
      <c r="M206" s="91">
        <f>INDEX(降水量!$T$2:$T$366,MATCH(A206,降水量!$C$2:$C$366,FALSE))</f>
        <v>0</v>
      </c>
      <c r="N206" s="99">
        <f t="shared" si="19"/>
        <v>3.872826844760183</v>
      </c>
      <c r="O206" s="99">
        <f>INDEX(地温!$G$2:$G$366,MATCH(A206,地温!$C$2:$C$366,FALSE))</f>
        <v>0.13337752215490073</v>
      </c>
      <c r="P206" s="99">
        <f>INDEX(地温!$H$2:$H$366,MATCH(A206,地温!$C$2:$C$366,FALSE))</f>
        <v>9.5675432792477046</v>
      </c>
      <c r="Q206" s="99"/>
      <c r="R206" s="99">
        <f t="shared" si="16"/>
        <v>6.4239617838987115</v>
      </c>
      <c r="S206" s="99"/>
      <c r="T206" s="99"/>
      <c r="U206" s="99"/>
      <c r="W206" s="91">
        <f>R206*1000*1000/($K$1*10)+指導機関用調整項目!$C$25</f>
        <v>31.089856689620159</v>
      </c>
    </row>
    <row r="207" spans="1:23">
      <c r="A207" s="92">
        <f t="shared" si="17"/>
        <v>45861</v>
      </c>
      <c r="B207" s="91">
        <f t="shared" si="18"/>
        <v>204</v>
      </c>
      <c r="C207" s="99">
        <f t="shared" si="15"/>
        <v>20.030240367870153</v>
      </c>
      <c r="D207" s="99">
        <f>_xlfn.IFNA(INDEX('１回目'!$C$8:$C$374,MATCH(A207,'１回目'!$A$8:$A$374,FALSE)),0)</f>
        <v>5.3339063839635079</v>
      </c>
      <c r="E207" s="91">
        <f>_xlfn.IFNA(INDEX('２回目'!$C$8:$C$374,MATCH(A207,'２回目'!$A$8:$A$374,FALSE)),0)</f>
        <v>6.7644073902387483</v>
      </c>
      <c r="F207" s="91">
        <f>_xlfn.IFNA(INDEX('３回目'!$C$8:$C$374,MATCH(A207,'３回目'!$A$8:$A$374,FALSE)),0)</f>
        <v>4.3530025574986331</v>
      </c>
      <c r="G207" s="91">
        <f>_xlfn.IFNA(INDEX('４回目'!$C$8:$C$374,MATCH(A207,'４回目'!$A$8:$A$374,FALSE)),0)</f>
        <v>3.5789240361692625</v>
      </c>
      <c r="H207" s="91">
        <f>_xlfn.IFNA(INDEX('５回目'!$C$8:$C$374,MATCH(A207,'５回目'!$A$8:$A$374,FALSE)),0)</f>
        <v>0</v>
      </c>
      <c r="I207" s="91">
        <f>_xlfn.IFNA(INDEX('６回目'!$C$8:$C$374,MATCH(A207,'６回目'!$A$8:$A$374,FALSE)),0)</f>
        <v>0</v>
      </c>
      <c r="J207" s="91">
        <f>_xlfn.IFNA(INDEX('７回目'!$C$8:$C$374,MATCH(A207,'７回目'!$A$8:$A$374,FALSE)),0)</f>
        <v>0</v>
      </c>
      <c r="K207" s="91">
        <f>_xlfn.IFNA(INDEX('８回目'!$C$8:$C$374,MATCH(A207,'８回目'!$A$8:$A$374,FALSE)),0)</f>
        <v>0</v>
      </c>
      <c r="M207" s="91">
        <f>INDEX(降水量!$T$2:$T$366,MATCH(A207,降水量!$C$2:$C$366,FALSE))</f>
        <v>0</v>
      </c>
      <c r="N207" s="99">
        <f t="shared" si="19"/>
        <v>3.872826844760183</v>
      </c>
      <c r="O207" s="99">
        <f>INDEX(地温!$G$2:$G$366,MATCH(A207,地温!$C$2:$C$366,FALSE))</f>
        <v>0.13504420240044873</v>
      </c>
      <c r="P207" s="99">
        <f>INDEX(地温!$H$2:$H$366,MATCH(A207,地温!$C$2:$C$366,FALSE))</f>
        <v>9.7025874816481537</v>
      </c>
      <c r="Q207" s="99"/>
      <c r="R207" s="99">
        <f t="shared" si="16"/>
        <v>6.4548260414618159</v>
      </c>
      <c r="S207" s="99"/>
      <c r="T207" s="99"/>
      <c r="U207" s="99"/>
      <c r="W207" s="91">
        <f>R207*1000*1000/($K$1*10)+指導機関用調整項目!$C$25</f>
        <v>31.205597655481803</v>
      </c>
    </row>
    <row r="208" spans="1:23">
      <c r="A208" s="92">
        <f t="shared" si="17"/>
        <v>45862</v>
      </c>
      <c r="B208" s="91">
        <f t="shared" si="18"/>
        <v>205</v>
      </c>
      <c r="C208" s="99">
        <f t="shared" si="15"/>
        <v>20.181803361028191</v>
      </c>
      <c r="D208" s="99">
        <f>_xlfn.IFNA(INDEX('１回目'!$C$8:$C$374,MATCH(A208,'１回目'!$A$8:$A$374,FALSE)),0)</f>
        <v>5.3356100581292782</v>
      </c>
      <c r="E208" s="91">
        <f>_xlfn.IFNA(INDEX('２回目'!$C$8:$C$374,MATCH(A208,'２回目'!$A$8:$A$374,FALSE)),0)</f>
        <v>6.7644587931065203</v>
      </c>
      <c r="F208" s="91">
        <f>_xlfn.IFNA(INDEX('３回目'!$C$8:$C$374,MATCH(A208,'３回目'!$A$8:$A$374,FALSE)),0)</f>
        <v>4.3562421370172517</v>
      </c>
      <c r="G208" s="91">
        <f>_xlfn.IFNA(INDEX('４回目'!$C$8:$C$374,MATCH(A208,'４回目'!$A$8:$A$374,FALSE)),0)</f>
        <v>3.7254923727751397</v>
      </c>
      <c r="H208" s="91">
        <f>_xlfn.IFNA(INDEX('５回目'!$C$8:$C$374,MATCH(A208,'５回目'!$A$8:$A$374,FALSE)),0)</f>
        <v>0</v>
      </c>
      <c r="I208" s="91">
        <f>_xlfn.IFNA(INDEX('６回目'!$C$8:$C$374,MATCH(A208,'６回目'!$A$8:$A$374,FALSE)),0)</f>
        <v>0</v>
      </c>
      <c r="J208" s="91">
        <f>_xlfn.IFNA(INDEX('７回目'!$C$8:$C$374,MATCH(A208,'７回目'!$A$8:$A$374,FALSE)),0)</f>
        <v>0</v>
      </c>
      <c r="K208" s="91">
        <f>_xlfn.IFNA(INDEX('８回目'!$C$8:$C$374,MATCH(A208,'８回目'!$A$8:$A$374,FALSE)),0)</f>
        <v>0</v>
      </c>
      <c r="M208" s="91">
        <f>INDEX(降水量!$T$2:$T$366,MATCH(A208,降水量!$C$2:$C$366,FALSE))</f>
        <v>0</v>
      </c>
      <c r="N208" s="99">
        <f t="shared" si="19"/>
        <v>3.872826844760183</v>
      </c>
      <c r="O208" s="99">
        <f>INDEX(地温!$G$2:$G$366,MATCH(A208,地温!$C$2:$C$366,FALSE))</f>
        <v>0.13216539106722944</v>
      </c>
      <c r="P208" s="99">
        <f>INDEX(地温!$H$2:$H$366,MATCH(A208,地温!$C$2:$C$366,FALSE))</f>
        <v>9.8347528727153826</v>
      </c>
      <c r="Q208" s="99"/>
      <c r="R208" s="99">
        <f t="shared" si="16"/>
        <v>6.4742236435526248</v>
      </c>
      <c r="S208" s="99"/>
      <c r="T208" s="99"/>
      <c r="U208" s="99"/>
      <c r="W208" s="91">
        <f>R208*1000*1000/($K$1*10)+指導機関用調整項目!$C$25</f>
        <v>31.278338663322334</v>
      </c>
    </row>
    <row r="209" spans="1:23">
      <c r="A209" s="92">
        <f t="shared" si="17"/>
        <v>45863</v>
      </c>
      <c r="B209" s="91">
        <f t="shared" si="18"/>
        <v>206</v>
      </c>
      <c r="C209" s="99">
        <f t="shared" si="15"/>
        <v>20.325155066729049</v>
      </c>
      <c r="D209" s="99">
        <f>_xlfn.IFNA(INDEX('１回目'!$C$8:$C$374,MATCH(A209,'１回目'!$A$8:$A$374,FALSE)),0)</f>
        <v>5.3372724599348969</v>
      </c>
      <c r="E209" s="91">
        <f>_xlfn.IFNA(INDEX('２回目'!$C$8:$C$374,MATCH(A209,'２回目'!$A$8:$A$374,FALSE)),0)</f>
        <v>6.7645064544288189</v>
      </c>
      <c r="F209" s="91">
        <f>_xlfn.IFNA(INDEX('３回目'!$C$8:$C$374,MATCH(A209,'３回目'!$A$8:$A$374,FALSE)),0)</f>
        <v>4.3592830795581419</v>
      </c>
      <c r="G209" s="91">
        <f>_xlfn.IFNA(INDEX('４回目'!$C$8:$C$374,MATCH(A209,'４回目'!$A$8:$A$374,FALSE)),0)</f>
        <v>3.8640930728071901</v>
      </c>
      <c r="H209" s="91">
        <f>_xlfn.IFNA(INDEX('５回目'!$C$8:$C$374,MATCH(A209,'５回目'!$A$8:$A$374,FALSE)),0)</f>
        <v>0</v>
      </c>
      <c r="I209" s="91">
        <f>_xlfn.IFNA(INDEX('６回目'!$C$8:$C$374,MATCH(A209,'６回目'!$A$8:$A$374,FALSE)),0)</f>
        <v>0</v>
      </c>
      <c r="J209" s="91">
        <f>_xlfn.IFNA(INDEX('７回目'!$C$8:$C$374,MATCH(A209,'７回目'!$A$8:$A$374,FALSE)),0)</f>
        <v>0</v>
      </c>
      <c r="K209" s="91">
        <f>_xlfn.IFNA(INDEX('８回目'!$C$8:$C$374,MATCH(A209,'８回目'!$A$8:$A$374,FALSE)),0)</f>
        <v>0</v>
      </c>
      <c r="M209" s="91">
        <f>INDEX(降水量!$T$2:$T$366,MATCH(A209,降水量!$C$2:$C$366,FALSE))</f>
        <v>0</v>
      </c>
      <c r="N209" s="99">
        <f t="shared" si="19"/>
        <v>3.872826844760183</v>
      </c>
      <c r="O209" s="99">
        <f>INDEX(地温!$G$2:$G$366,MATCH(A209,地温!$C$2:$C$366,FALSE))</f>
        <v>0.13625633348812008</v>
      </c>
      <c r="P209" s="99">
        <f>INDEX(地温!$H$2:$H$366,MATCH(A209,地温!$C$2:$C$366,FALSE))</f>
        <v>9.9710092062035027</v>
      </c>
      <c r="Q209" s="99"/>
      <c r="R209" s="99">
        <f t="shared" si="16"/>
        <v>6.4813190157653633</v>
      </c>
      <c r="S209" s="99"/>
      <c r="T209" s="99"/>
      <c r="U209" s="99"/>
      <c r="W209" s="91">
        <f>R209*1000*1000/($K$1*10)+指導機関用調整項目!$C$25</f>
        <v>31.304946309120105</v>
      </c>
    </row>
    <row r="210" spans="1:23">
      <c r="A210" s="92">
        <f t="shared" si="17"/>
        <v>45864</v>
      </c>
      <c r="B210" s="91">
        <f t="shared" si="18"/>
        <v>207</v>
      </c>
      <c r="C210" s="99">
        <f t="shared" si="15"/>
        <v>20.454992161536424</v>
      </c>
      <c r="D210" s="99">
        <f>_xlfn.IFNA(INDEX('１回目'!$C$8:$C$374,MATCH(A210,'１回目'!$A$8:$A$374,FALSE)),0)</f>
        <v>5.3388393454278233</v>
      </c>
      <c r="E210" s="91">
        <f>_xlfn.IFNA(INDEX('２回目'!$C$8:$C$374,MATCH(A210,'２回目'!$A$8:$A$374,FALSE)),0)</f>
        <v>6.764549227479602</v>
      </c>
      <c r="F210" s="91">
        <f>_xlfn.IFNA(INDEX('３回目'!$C$8:$C$374,MATCH(A210,'３回目'!$A$8:$A$374,FALSE)),0)</f>
        <v>4.3620300088102946</v>
      </c>
      <c r="G210" s="91">
        <f>_xlfn.IFNA(INDEX('４回目'!$C$8:$C$374,MATCH(A210,'４回目'!$A$8:$A$374,FALSE)),0)</f>
        <v>3.989573579818702</v>
      </c>
      <c r="H210" s="91">
        <f>_xlfn.IFNA(INDEX('５回目'!$C$8:$C$374,MATCH(A210,'５回目'!$A$8:$A$374,FALSE)),0)</f>
        <v>0</v>
      </c>
      <c r="I210" s="91">
        <f>_xlfn.IFNA(INDEX('６回目'!$C$8:$C$374,MATCH(A210,'６回目'!$A$8:$A$374,FALSE)),0)</f>
        <v>0</v>
      </c>
      <c r="J210" s="91">
        <f>_xlfn.IFNA(INDEX('７回目'!$C$8:$C$374,MATCH(A210,'７回目'!$A$8:$A$374,FALSE)),0)</f>
        <v>0</v>
      </c>
      <c r="K210" s="91">
        <f>_xlfn.IFNA(INDEX('８回目'!$C$8:$C$374,MATCH(A210,'８回目'!$A$8:$A$374,FALSE)),0)</f>
        <v>0</v>
      </c>
      <c r="M210" s="91">
        <f>INDEX(降水量!$T$2:$T$366,MATCH(A210,降水量!$C$2:$C$366,FALSE))</f>
        <v>4.3808800852329341e-002</v>
      </c>
      <c r="N210" s="99">
        <f t="shared" si="19"/>
        <v>3.9166356456125122</v>
      </c>
      <c r="O210" s="99">
        <f>INDEX(地温!$G$2:$G$366,MATCH(A210,地温!$C$2:$C$366,FALSE))</f>
        <v>0.13171084190935264</v>
      </c>
      <c r="P210" s="99">
        <f>INDEX(地温!$H$2:$H$366,MATCH(A210,地温!$C$2:$C$366,FALSE))</f>
        <v>10.102720048112856</v>
      </c>
      <c r="Q210" s="99"/>
      <c r="R210" s="99">
        <f t="shared" si="16"/>
        <v>6.4356364678110562</v>
      </c>
      <c r="S210" s="99"/>
      <c r="T210" s="99"/>
      <c r="U210" s="99"/>
      <c r="W210" s="91">
        <f>R210*1000*1000/($K$1*10)+指導機関用調整項目!$C$25</f>
        <v>31.133636754291452</v>
      </c>
    </row>
    <row r="211" spans="1:23">
      <c r="A211" s="92">
        <f t="shared" si="17"/>
        <v>45865</v>
      </c>
      <c r="B211" s="91">
        <f t="shared" si="18"/>
        <v>208</v>
      </c>
      <c r="C211" s="99">
        <f t="shared" si="15"/>
        <v>20.576306561318095</v>
      </c>
      <c r="D211" s="99">
        <f>_xlfn.IFNA(INDEX('１回目'!$C$8:$C$374,MATCH(A211,'１回目'!$A$8:$A$374,FALSE)),0)</f>
        <v>5.3403529432220651</v>
      </c>
      <c r="E211" s="91">
        <f>_xlfn.IFNA(INDEX('２回目'!$C$8:$C$374,MATCH(A211,'２回目'!$A$8:$A$374,FALSE)),0)</f>
        <v>6.7645885243972499</v>
      </c>
      <c r="F211" s="91">
        <f>_xlfn.IFNA(INDEX('３回目'!$C$8:$C$374,MATCH(A211,'３回目'!$A$8:$A$374,FALSE)),0)</f>
        <v>4.3645810265778131</v>
      </c>
      <c r="G211" s="91">
        <f>_xlfn.IFNA(INDEX('４回目'!$C$8:$C$374,MATCH(A211,'４回目'!$A$8:$A$374,FALSE)),0)</f>
        <v>4.1067840671209668</v>
      </c>
      <c r="H211" s="91">
        <f>_xlfn.IFNA(INDEX('５回目'!$C$8:$C$374,MATCH(A211,'５回目'!$A$8:$A$374,FALSE)),0)</f>
        <v>0</v>
      </c>
      <c r="I211" s="91">
        <f>_xlfn.IFNA(INDEX('６回目'!$C$8:$C$374,MATCH(A211,'６回目'!$A$8:$A$374,FALSE)),0)</f>
        <v>0</v>
      </c>
      <c r="J211" s="91">
        <f>_xlfn.IFNA(INDEX('７回目'!$C$8:$C$374,MATCH(A211,'７回目'!$A$8:$A$374,FALSE)),0)</f>
        <v>0</v>
      </c>
      <c r="K211" s="91">
        <f>_xlfn.IFNA(INDEX('８回目'!$C$8:$C$374,MATCH(A211,'８回目'!$A$8:$A$374,FALSE)),0)</f>
        <v>0</v>
      </c>
      <c r="M211" s="91">
        <f>INDEX(降水量!$T$2:$T$366,MATCH(A211,降水量!$C$2:$C$366,FALSE))</f>
        <v>4.3808800852329341e-002</v>
      </c>
      <c r="N211" s="99">
        <f t="shared" si="19"/>
        <v>3.9604444464648414</v>
      </c>
      <c r="O211" s="99">
        <f>INDEX(地温!$G$2:$G$366,MATCH(A211,地温!$C$2:$C$366,FALSE))</f>
        <v>0.13322600576894181</v>
      </c>
      <c r="P211" s="99">
        <f>INDEX(地温!$H$2:$H$366,MATCH(A211,地温!$C$2:$C$366,FALSE))</f>
        <v>10.235946053881797</v>
      </c>
      <c r="Q211" s="99"/>
      <c r="R211" s="99">
        <f t="shared" si="16"/>
        <v>6.3799160609714569</v>
      </c>
      <c r="S211" s="99"/>
      <c r="T211" s="99"/>
      <c r="U211" s="99"/>
      <c r="W211" s="91">
        <f>R211*1000*1000/($K$1*10)+指導機関用調整項目!$C$25</f>
        <v>30.924685228642957</v>
      </c>
    </row>
    <row r="212" spans="1:23">
      <c r="A212" s="92">
        <f t="shared" si="17"/>
        <v>45866</v>
      </c>
      <c r="B212" s="91">
        <f t="shared" si="18"/>
        <v>209</v>
      </c>
      <c r="C212" s="99">
        <f t="shared" si="15"/>
        <v>20.691418314039176</v>
      </c>
      <c r="D212" s="99">
        <f>_xlfn.IFNA(INDEX('１回目'!$C$8:$C$374,MATCH(A212,'１回目'!$A$8:$A$374,FALSE)),0)</f>
        <v>5.3418338144413537</v>
      </c>
      <c r="E212" s="91">
        <f>_xlfn.IFNA(INDEX('２回目'!$C$8:$C$374,MATCH(A212,'２回目'!$A$8:$A$374,FALSE)),0)</f>
        <v>6.7646250417735567</v>
      </c>
      <c r="F212" s="91">
        <f>_xlfn.IFNA(INDEX('３回目'!$C$8:$C$374,MATCH(A212,'３回目'!$A$8:$A$374,FALSE)),0)</f>
        <v>4.366982765094038</v>
      </c>
      <c r="G212" s="91">
        <f>_xlfn.IFNA(INDEX('４回目'!$C$8:$C$374,MATCH(A212,'４回目'!$A$8:$A$374,FALSE)),0)</f>
        <v>4.2179766927302262</v>
      </c>
      <c r="H212" s="91">
        <f>_xlfn.IFNA(INDEX('５回目'!$C$8:$C$374,MATCH(A212,'５回目'!$A$8:$A$374,FALSE)),0)</f>
        <v>0</v>
      </c>
      <c r="I212" s="91">
        <f>_xlfn.IFNA(INDEX('６回目'!$C$8:$C$374,MATCH(A212,'６回目'!$A$8:$A$374,FALSE)),0)</f>
        <v>0</v>
      </c>
      <c r="J212" s="91">
        <f>_xlfn.IFNA(INDEX('７回目'!$C$8:$C$374,MATCH(A212,'７回目'!$A$8:$A$374,FALSE)),0)</f>
        <v>0</v>
      </c>
      <c r="K212" s="91">
        <f>_xlfn.IFNA(INDEX('８回目'!$C$8:$C$374,MATCH(A212,'８回目'!$A$8:$A$374,FALSE)),0)</f>
        <v>0</v>
      </c>
      <c r="M212" s="91">
        <f>INDEX(降水量!$T$2:$T$366,MATCH(A212,降水量!$C$2:$C$366,FALSE))</f>
        <v>0.22780576443211256</v>
      </c>
      <c r="N212" s="99">
        <f t="shared" si="19"/>
        <v>4.1882502108969542</v>
      </c>
      <c r="O212" s="99">
        <f>INDEX(地温!$G$2:$G$366,MATCH(A212,地温!$C$2:$C$366,FALSE))</f>
        <v>0.13807453011962695</v>
      </c>
      <c r="P212" s="99">
        <f>INDEX(地温!$H$2:$H$366,MATCH(A212,地温!$C$2:$C$366,FALSE))</f>
        <v>10.374020584001425</v>
      </c>
      <c r="Q212" s="99"/>
      <c r="R212" s="99">
        <f t="shared" si="16"/>
        <v>6.1291475191407976</v>
      </c>
      <c r="S212" s="99"/>
      <c r="T212" s="99"/>
      <c r="U212" s="99"/>
      <c r="W212" s="91">
        <f>R212*1000*1000/($K$1*10)+指導機関用調整項目!$C$25</f>
        <v>29.984303196777979</v>
      </c>
    </row>
    <row r="213" spans="1:23">
      <c r="A213" s="92">
        <f t="shared" si="17"/>
        <v>45867</v>
      </c>
      <c r="B213" s="91">
        <f t="shared" si="18"/>
        <v>210</v>
      </c>
      <c r="C213" s="99">
        <f t="shared" si="15"/>
        <v>20.796157098745027</v>
      </c>
      <c r="D213" s="99">
        <f>_xlfn.IFNA(INDEX('１回目'!$C$8:$C$374,MATCH(A213,'１回目'!$A$8:$A$374,FALSE)),0)</f>
        <v>5.3432349694768657</v>
      </c>
      <c r="E213" s="91">
        <f>_xlfn.IFNA(INDEX('２回目'!$C$8:$C$374,MATCH(A213,'２回目'!$A$8:$A$374,FALSE)),0)</f>
        <v>6.7646579172564012</v>
      </c>
      <c r="F213" s="91">
        <f>_xlfn.IFNA(INDEX('３回目'!$C$8:$C$374,MATCH(A213,'３回目'!$A$8:$A$374,FALSE)),0)</f>
        <v>4.3691612062867353</v>
      </c>
      <c r="G213" s="91">
        <f>_xlfn.IFNA(INDEX('４回目'!$C$8:$C$374,MATCH(A213,'４回目'!$A$8:$A$374,FALSE)),0)</f>
        <v>4.3191030057250268</v>
      </c>
      <c r="H213" s="91">
        <f>_xlfn.IFNA(INDEX('５回目'!$C$8:$C$374,MATCH(A213,'５回目'!$A$8:$A$374,FALSE)),0)</f>
        <v>0</v>
      </c>
      <c r="I213" s="91">
        <f>_xlfn.IFNA(INDEX('６回目'!$C$8:$C$374,MATCH(A213,'６回目'!$A$8:$A$374,FALSE)),0)</f>
        <v>0</v>
      </c>
      <c r="J213" s="91">
        <f>_xlfn.IFNA(INDEX('７回目'!$C$8:$C$374,MATCH(A213,'７回目'!$A$8:$A$374,FALSE)),0)</f>
        <v>0</v>
      </c>
      <c r="K213" s="91">
        <f>_xlfn.IFNA(INDEX('８回目'!$C$8:$C$374,MATCH(A213,'８回目'!$A$8:$A$374,FALSE)),0)</f>
        <v>0</v>
      </c>
      <c r="M213" s="91">
        <f>INDEX(降水量!$T$2:$T$366,MATCH(A213,降水量!$C$2:$C$366,FALSE))</f>
        <v>0.14237860277007036</v>
      </c>
      <c r="N213" s="99">
        <f t="shared" si="19"/>
        <v>4.3306288136670243</v>
      </c>
      <c r="O213" s="99">
        <f>INDEX(地温!$G$2:$G$366,MATCH(A213,地温!$C$2:$C$366,FALSE))</f>
        <v>0.13458965324257205</v>
      </c>
      <c r="P213" s="99">
        <f>INDEX(地温!$H$2:$H$366,MATCH(A213,地温!$C$2:$C$366,FALSE))</f>
        <v>10.508610237243996</v>
      </c>
      <c r="Q213" s="99"/>
      <c r="R213" s="99">
        <f t="shared" si="16"/>
        <v>5.9569180478340051</v>
      </c>
      <c r="S213" s="99"/>
      <c r="T213" s="99"/>
      <c r="U213" s="99"/>
      <c r="W213" s="91">
        <f>R213*1000*1000/($K$1*10)+指導機関用調整項目!$C$25</f>
        <v>29.338442679377511</v>
      </c>
    </row>
    <row r="214" spans="1:23">
      <c r="A214" s="92">
        <f t="shared" si="17"/>
        <v>45868</v>
      </c>
      <c r="B214" s="91">
        <f t="shared" si="18"/>
        <v>211</v>
      </c>
      <c r="C214" s="99">
        <f t="shared" si="15"/>
        <v>20.892909046946126</v>
      </c>
      <c r="D214" s="99">
        <f>_xlfn.IFNA(INDEX('１回目'!$C$8:$C$374,MATCH(A214,'１回目'!$A$8:$A$374,FALSE)),0)</f>
        <v>5.3445763735173788</v>
      </c>
      <c r="E214" s="91">
        <f>_xlfn.IFNA(INDEX('２回目'!$C$8:$C$374,MATCH(A214,'２回目'!$A$8:$A$374,FALSE)),0)</f>
        <v>6.7646878554921299</v>
      </c>
      <c r="F214" s="91">
        <f>_xlfn.IFNA(INDEX('３回目'!$C$8:$C$374,MATCH(A214,'３回目'!$A$8:$A$374,FALSE)),0)</f>
        <v>4.3711640073030562</v>
      </c>
      <c r="G214" s="91">
        <f>_xlfn.IFNA(INDEX('４回目'!$C$8:$C$374,MATCH(A214,'４回目'!$A$8:$A$374,FALSE)),0)</f>
        <v>4.4124808106335633</v>
      </c>
      <c r="H214" s="91">
        <f>_xlfn.IFNA(INDEX('５回目'!$C$8:$C$374,MATCH(A214,'５回目'!$A$8:$A$374,FALSE)),0)</f>
        <v>0</v>
      </c>
      <c r="I214" s="91">
        <f>_xlfn.IFNA(INDEX('６回目'!$C$8:$C$374,MATCH(A214,'６回目'!$A$8:$A$374,FALSE)),0)</f>
        <v>0</v>
      </c>
      <c r="J214" s="91">
        <f>_xlfn.IFNA(INDEX('７回目'!$C$8:$C$374,MATCH(A214,'７回目'!$A$8:$A$374,FALSE)),0)</f>
        <v>0</v>
      </c>
      <c r="K214" s="91">
        <f>_xlfn.IFNA(INDEX('８回目'!$C$8:$C$374,MATCH(A214,'８回目'!$A$8:$A$374,FALSE)),0)</f>
        <v>0</v>
      </c>
      <c r="M214" s="91">
        <f>INDEX(降水量!$T$2:$T$366,MATCH(A214,降水量!$C$2:$C$366,FALSE))</f>
        <v>0</v>
      </c>
      <c r="N214" s="99">
        <f t="shared" si="19"/>
        <v>4.3306288136670243</v>
      </c>
      <c r="O214" s="99">
        <f>INDEX(地温!$G$2:$G$366,MATCH(A214,地温!$C$2:$C$366,FALSE))</f>
        <v>0.13398358769873636</v>
      </c>
      <c r="P214" s="99">
        <f>INDEX(地温!$H$2:$H$366,MATCH(A214,地温!$C$2:$C$366,FALSE))</f>
        <v>10.642593824942733</v>
      </c>
      <c r="Q214" s="99"/>
      <c r="R214" s="99">
        <f t="shared" si="16"/>
        <v>5.9196864083363714</v>
      </c>
      <c r="S214" s="99"/>
      <c r="T214" s="99"/>
      <c r="U214" s="99"/>
      <c r="W214" s="91">
        <f>R214*1000*1000/($K$1*10)+指導機関用調整項目!$C$25</f>
        <v>29.198824031261385</v>
      </c>
    </row>
    <row r="215" spans="1:23">
      <c r="A215" s="92">
        <f t="shared" si="17"/>
        <v>45869</v>
      </c>
      <c r="B215" s="91">
        <f t="shared" si="18"/>
        <v>212</v>
      </c>
      <c r="C215" s="99">
        <f t="shared" si="15"/>
        <v>20.984227084921891</v>
      </c>
      <c r="D215" s="99">
        <f>_xlfn.IFNA(INDEX('１回目'!$C$8:$C$374,MATCH(A215,'１回目'!$A$8:$A$374,FALSE)),0)</f>
        <v>5.3458830779681099</v>
      </c>
      <c r="E215" s="91">
        <f>_xlfn.IFNA(INDEX('２回目'!$C$8:$C$374,MATCH(A215,'２回目'!$A$8:$A$374,FALSE)),0)</f>
        <v>6.764715560357728</v>
      </c>
      <c r="F215" s="91">
        <f>_xlfn.IFNA(INDEX('３回目'!$C$8:$C$374,MATCH(A215,'３回目'!$A$8:$A$374,FALSE)),0)</f>
        <v>4.3730409394088081</v>
      </c>
      <c r="G215" s="91">
        <f>_xlfn.IFNA(INDEX('４回目'!$C$8:$C$374,MATCH(A215,'４回目'!$A$8:$A$374,FALSE)),0)</f>
        <v>4.5005875071872428</v>
      </c>
      <c r="H215" s="91">
        <f>_xlfn.IFNA(INDEX('５回目'!$C$8:$C$374,MATCH(A215,'５回目'!$A$8:$A$374,FALSE)),0)</f>
        <v>0</v>
      </c>
      <c r="I215" s="91">
        <f>_xlfn.IFNA(INDEX('６回目'!$C$8:$C$374,MATCH(A215,'６回目'!$A$8:$A$374,FALSE)),0)</f>
        <v>0</v>
      </c>
      <c r="J215" s="91">
        <f>_xlfn.IFNA(INDEX('７回目'!$C$8:$C$374,MATCH(A215,'７回目'!$A$8:$A$374,FALSE)),0)</f>
        <v>0</v>
      </c>
      <c r="K215" s="91">
        <f>_xlfn.IFNA(INDEX('８回目'!$C$8:$C$374,MATCH(A215,'８回目'!$A$8:$A$374,FALSE)),0)</f>
        <v>0</v>
      </c>
      <c r="M215" s="91">
        <f>INDEX(降水量!$T$2:$T$366,MATCH(A215,降水量!$C$2:$C$366,FALSE))</f>
        <v>0</v>
      </c>
      <c r="N215" s="99">
        <f t="shared" si="19"/>
        <v>4.3306288136670243</v>
      </c>
      <c r="O215" s="99">
        <f>INDEX(地温!$G$2:$G$366,MATCH(A215,地温!$C$2:$C$366,FALSE))</f>
        <v>0.13777149734770916</v>
      </c>
      <c r="P215" s="99">
        <f>INDEX(地温!$H$2:$H$366,MATCH(A215,地温!$C$2:$C$366,FALSE))</f>
        <v>10.780365322290441</v>
      </c>
      <c r="Q215" s="99"/>
      <c r="R215" s="99">
        <f t="shared" si="16"/>
        <v>5.8732329489644233</v>
      </c>
      <c r="S215" s="99"/>
      <c r="T215" s="99"/>
      <c r="U215" s="99"/>
      <c r="W215" s="91">
        <f>R215*1000*1000/($K$1*10)+指導機関用調整項目!$C$25</f>
        <v>29.024623558616582</v>
      </c>
    </row>
    <row r="216" spans="1:23">
      <c r="A216" s="92">
        <f t="shared" si="17"/>
        <v>45870</v>
      </c>
      <c r="B216" s="91">
        <f t="shared" si="18"/>
        <v>213</v>
      </c>
      <c r="C216" s="99">
        <f t="shared" si="15"/>
        <v>21.069592497118716</v>
      </c>
      <c r="D216" s="99">
        <f>_xlfn.IFNA(INDEX('１回目'!$C$8:$C$374,MATCH(A216,'１回目'!$A$8:$A$374,FALSE)),0)</f>
        <v>5.3471467489375897</v>
      </c>
      <c r="E216" s="91">
        <f>_xlfn.IFNA(INDEX('２回目'!$C$8:$C$374,MATCH(A216,'２回目'!$A$8:$A$374,FALSE)),0)</f>
        <v>6.7647410086597164</v>
      </c>
      <c r="F216" s="91">
        <f>_xlfn.IFNA(INDEX('３回目'!$C$8:$C$374,MATCH(A216,'３回目'!$A$8:$A$374,FALSE)),0)</f>
        <v>4.3747849275431978</v>
      </c>
      <c r="G216" s="91">
        <f>_xlfn.IFNA(INDEX('４回目'!$C$8:$C$374,MATCH(A216,'４回目'!$A$8:$A$374,FALSE)),0)</f>
        <v>4.5829198119782122</v>
      </c>
      <c r="H216" s="91">
        <f>_xlfn.IFNA(INDEX('５回目'!$C$8:$C$374,MATCH(A216,'５回目'!$A$8:$A$374,FALSE)),0)</f>
        <v>0</v>
      </c>
      <c r="I216" s="91">
        <f>_xlfn.IFNA(INDEX('６回目'!$C$8:$C$374,MATCH(A216,'６回目'!$A$8:$A$374,FALSE)),0)</f>
        <v>0</v>
      </c>
      <c r="J216" s="91">
        <f>_xlfn.IFNA(INDEX('７回目'!$C$8:$C$374,MATCH(A216,'７回目'!$A$8:$A$374,FALSE)),0)</f>
        <v>0</v>
      </c>
      <c r="K216" s="91">
        <f>_xlfn.IFNA(INDEX('８回目'!$C$8:$C$374,MATCH(A216,'８回目'!$A$8:$A$374,FALSE)),0)</f>
        <v>0</v>
      </c>
      <c r="M216" s="91">
        <f>INDEX(降水量!$T$2:$T$366,MATCH(A216,降水量!$C$2:$C$366,FALSE))</f>
        <v>0</v>
      </c>
      <c r="N216" s="99">
        <f t="shared" si="19"/>
        <v>4.3306288136670243</v>
      </c>
      <c r="O216" s="99">
        <f>INDEX(地温!$G$2:$G$366,MATCH(A216,地温!$C$2:$C$366,FALSE))</f>
        <v>0.13989272675113393</v>
      </c>
      <c r="P216" s="99">
        <f>INDEX(地温!$H$2:$H$366,MATCH(A216,地温!$C$2:$C$366,FALSE))</f>
        <v>10.920258049041575</v>
      </c>
      <c r="Q216" s="99"/>
      <c r="R216" s="99">
        <f t="shared" si="16"/>
        <v>5.8187056344101187</v>
      </c>
      <c r="S216" s="99"/>
      <c r="T216" s="99"/>
      <c r="U216" s="99"/>
      <c r="W216" s="91">
        <f>R216*1000*1000/($K$1*10)+指導機関用調整項目!$C$25</f>
        <v>28.820146129037937</v>
      </c>
    </row>
    <row r="217" spans="1:23">
      <c r="A217" s="92">
        <f t="shared" si="17"/>
        <v>45871</v>
      </c>
      <c r="B217" s="91">
        <f t="shared" si="18"/>
        <v>214</v>
      </c>
      <c r="C217" s="99">
        <f t="shared" si="15"/>
        <v>21.147559446725715</v>
      </c>
      <c r="D217" s="99">
        <f>_xlfn.IFNA(INDEX('１回目'!$C$8:$C$374,MATCH(A217,'１回目'!$A$8:$A$374,FALSE)),0)</f>
        <v>5.3483461607424365</v>
      </c>
      <c r="E217" s="91">
        <f>_xlfn.IFNA(INDEX('２回目'!$C$8:$C$374,MATCH(A217,'２回目'!$A$8:$A$374,FALSE)),0)</f>
        <v>6.7647639764064609</v>
      </c>
      <c r="F217" s="91">
        <f>_xlfn.IFNA(INDEX('３回目'!$C$8:$C$374,MATCH(A217,'３回目'!$A$8:$A$374,FALSE)),0)</f>
        <v>4.3763721880249911</v>
      </c>
      <c r="G217" s="91">
        <f>_xlfn.IFNA(INDEX('４回目'!$C$8:$C$374,MATCH(A217,'４回目'!$A$8:$A$374,FALSE)),0)</f>
        <v>4.658077121551826</v>
      </c>
      <c r="H217" s="91">
        <f>_xlfn.IFNA(INDEX('５回目'!$C$8:$C$374,MATCH(A217,'５回目'!$A$8:$A$374,FALSE)),0)</f>
        <v>0</v>
      </c>
      <c r="I217" s="91">
        <f>_xlfn.IFNA(INDEX('６回目'!$C$8:$C$374,MATCH(A217,'６回目'!$A$8:$A$374,FALSE)),0)</f>
        <v>0</v>
      </c>
      <c r="J217" s="91">
        <f>_xlfn.IFNA(INDEX('７回目'!$C$8:$C$374,MATCH(A217,'７回目'!$A$8:$A$374,FALSE)),0)</f>
        <v>0</v>
      </c>
      <c r="K217" s="91">
        <f>_xlfn.IFNA(INDEX('８回目'!$C$8:$C$374,MATCH(A217,'８回目'!$A$8:$A$374,FALSE)),0)</f>
        <v>0</v>
      </c>
      <c r="M217" s="91">
        <f>INDEX(降水量!$T$2:$T$366,MATCH(A217,降水量!$C$2:$C$366,FALSE))</f>
        <v>0</v>
      </c>
      <c r="N217" s="99">
        <f t="shared" si="19"/>
        <v>4.3306288136670243</v>
      </c>
      <c r="O217" s="99">
        <f>INDEX(地温!$G$2:$G$366,MATCH(A217,地温!$C$2:$C$366,FALSE))</f>
        <v>0.13731694818983242</v>
      </c>
      <c r="P217" s="99">
        <f>INDEX(地温!$H$2:$H$366,MATCH(A217,地温!$C$2:$C$366,FALSE))</f>
        <v>11.057574997231407</v>
      </c>
      <c r="Q217" s="99"/>
      <c r="R217" s="99">
        <f t="shared" si="16"/>
        <v>5.7593556358272817</v>
      </c>
      <c r="S217" s="99"/>
      <c r="T217" s="99"/>
      <c r="U217" s="99"/>
      <c r="W217" s="91">
        <f>R217*1000*1000/($K$1*10)+指導機関用調整項目!$C$25</f>
        <v>28.597583634352301</v>
      </c>
    </row>
    <row r="218" spans="1:23">
      <c r="A218" s="92">
        <f t="shared" si="17"/>
        <v>45872</v>
      </c>
      <c r="B218" s="91">
        <f t="shared" si="18"/>
        <v>215</v>
      </c>
      <c r="C218" s="99">
        <f t="shared" si="15"/>
        <v>21.220461026798294</v>
      </c>
      <c r="D218" s="99">
        <f>_xlfn.IFNA(INDEX('１回目'!$C$8:$C$374,MATCH(A218,'１回目'!$A$8:$A$374,FALSE)),0)</f>
        <v>5.3495061026329012</v>
      </c>
      <c r="E218" s="91">
        <f>_xlfn.IFNA(INDEX('２回目'!$C$8:$C$374,MATCH(A218,'２回目'!$A$8:$A$374,FALSE)),0)</f>
        <v>6.7647850754312522</v>
      </c>
      <c r="F218" s="91">
        <f>_xlfn.IFNA(INDEX('３回目'!$C$8:$C$374,MATCH(A218,'３回目'!$A$8:$A$374,FALSE)),0)</f>
        <v>4.377847440907491</v>
      </c>
      <c r="G218" s="91">
        <f>_xlfn.IFNA(INDEX('４回目'!$C$8:$C$374,MATCH(A218,'４回目'!$A$8:$A$374,FALSE)),0)</f>
        <v>4.7283224078266493</v>
      </c>
      <c r="H218" s="91">
        <f>_xlfn.IFNA(INDEX('５回目'!$C$8:$C$374,MATCH(A218,'５回目'!$A$8:$A$374,FALSE)),0)</f>
        <v>0</v>
      </c>
      <c r="I218" s="91">
        <f>_xlfn.IFNA(INDEX('６回目'!$C$8:$C$374,MATCH(A218,'６回目'!$A$8:$A$374,FALSE)),0)</f>
        <v>0</v>
      </c>
      <c r="J218" s="91">
        <f>_xlfn.IFNA(INDEX('７回目'!$C$8:$C$374,MATCH(A218,'７回目'!$A$8:$A$374,FALSE)),0)</f>
        <v>0</v>
      </c>
      <c r="K218" s="91">
        <f>_xlfn.IFNA(INDEX('８回目'!$C$8:$C$374,MATCH(A218,'８回目'!$A$8:$A$374,FALSE)),0)</f>
        <v>0</v>
      </c>
      <c r="M218" s="91">
        <f>INDEX(降水量!$T$2:$T$366,MATCH(A218,降水量!$C$2:$C$366,FALSE))</f>
        <v>0</v>
      </c>
      <c r="N218" s="99">
        <f t="shared" si="19"/>
        <v>4.3306288136670243</v>
      </c>
      <c r="O218" s="99">
        <f>INDEX(地温!$G$2:$G$366,MATCH(A218,地温!$C$2:$C$366,FALSE))</f>
        <v>0.13943817759325722</v>
      </c>
      <c r="P218" s="99">
        <f>INDEX(地温!$H$2:$H$366,MATCH(A218,地温!$C$2:$C$366,FALSE))</f>
        <v>11.197013174824665</v>
      </c>
      <c r="Q218" s="99"/>
      <c r="R218" s="99">
        <f t="shared" si="16"/>
        <v>5.692819038306606</v>
      </c>
      <c r="S218" s="99"/>
      <c r="T218" s="99"/>
      <c r="U218" s="99"/>
      <c r="W218" s="91">
        <f>R218*1000*1000/($K$1*10)+指導機関用調整項目!$C$25</f>
        <v>28.348071393649768</v>
      </c>
    </row>
    <row r="219" spans="1:23">
      <c r="A219" s="92">
        <f t="shared" si="17"/>
        <v>45873</v>
      </c>
      <c r="B219" s="91">
        <f t="shared" si="18"/>
        <v>216</v>
      </c>
      <c r="C219" s="99">
        <f t="shared" si="15"/>
        <v>21.287491915042615</v>
      </c>
      <c r="D219" s="99">
        <f>_xlfn.IFNA(INDEX('１回目'!$C$8:$C$374,MATCH(A219,'１回目'!$A$8:$A$374,FALSE)),0)</f>
        <v>5.3506129149909247</v>
      </c>
      <c r="E219" s="91">
        <f>_xlfn.IFNA(INDEX('２回目'!$C$8:$C$374,MATCH(A219,'２回目'!$A$8:$A$374,FALSE)),0)</f>
        <v>6.7648042122487881</v>
      </c>
      <c r="F219" s="91">
        <f>_xlfn.IFNA(INDEX('３回目'!$C$8:$C$374,MATCH(A219,'３回目'!$A$8:$A$374,FALSE)),0)</f>
        <v>4.3791982331219774</v>
      </c>
      <c r="G219" s="91">
        <f>_xlfn.IFNA(INDEX('４回目'!$C$8:$C$374,MATCH(A219,'４回目'!$A$8:$A$374,FALSE)),0)</f>
        <v>4.792876554680924</v>
      </c>
      <c r="H219" s="91">
        <f>_xlfn.IFNA(INDEX('５回目'!$C$8:$C$374,MATCH(A219,'５回目'!$A$8:$A$374,FALSE)),0)</f>
        <v>0</v>
      </c>
      <c r="I219" s="91">
        <f>_xlfn.IFNA(INDEX('６回目'!$C$8:$C$374,MATCH(A219,'６回目'!$A$8:$A$374,FALSE)),0)</f>
        <v>0</v>
      </c>
      <c r="J219" s="91">
        <f>_xlfn.IFNA(INDEX('７回目'!$C$8:$C$374,MATCH(A219,'７回目'!$A$8:$A$374,FALSE)),0)</f>
        <v>0</v>
      </c>
      <c r="K219" s="91">
        <f>_xlfn.IFNA(INDEX('８回目'!$C$8:$C$374,MATCH(A219,'８回目'!$A$8:$A$374,FALSE)),0)</f>
        <v>0</v>
      </c>
      <c r="M219" s="91">
        <f>INDEX(降水量!$T$2:$T$366,MATCH(A219,降水量!$C$2:$C$366,FALSE))</f>
        <v>0</v>
      </c>
      <c r="N219" s="99">
        <f t="shared" si="19"/>
        <v>4.3306288136670243</v>
      </c>
      <c r="O219" s="99">
        <f>INDEX(地温!$G$2:$G$366,MATCH(A219,地温!$C$2:$C$366,FALSE))</f>
        <v>0.1382260465055859</v>
      </c>
      <c r="P219" s="99">
        <f>INDEX(地温!$H$2:$H$366,MATCH(A219,地温!$C$2:$C$366,FALSE))</f>
        <v>11.335239221330252</v>
      </c>
      <c r="Q219" s="99"/>
      <c r="R219" s="99">
        <f t="shared" si="16"/>
        <v>5.6216238800453375</v>
      </c>
      <c r="S219" s="99"/>
      <c r="T219" s="99"/>
      <c r="U219" s="99"/>
      <c r="W219" s="91">
        <f>R219*1000*1000/($K$1*10)+指導機関用調整項目!$C$25</f>
        <v>28.08108955017001</v>
      </c>
    </row>
    <row r="220" spans="1:23">
      <c r="A220" s="92">
        <f t="shared" si="17"/>
        <v>45874</v>
      </c>
      <c r="B220" s="91">
        <f t="shared" si="18"/>
        <v>217</v>
      </c>
      <c r="C220" s="99">
        <f t="shared" si="15"/>
        <v>21.349015073040551</v>
      </c>
      <c r="D220" s="99">
        <f>_xlfn.IFNA(INDEX('１回目'!$C$8:$C$374,MATCH(A220,'１回目'!$A$8:$A$374,FALSE)),0)</f>
        <v>5.3516672598040396</v>
      </c>
      <c r="E220" s="91">
        <f>_xlfn.IFNA(INDEX('２回目'!$C$8:$C$374,MATCH(A220,'２回目'!$A$8:$A$374,FALSE)),0)</f>
        <v>6.7648215466724855</v>
      </c>
      <c r="F220" s="91">
        <f>_xlfn.IFNA(INDEX('３回目'!$C$8:$C$374,MATCH(A220,'３回目'!$A$8:$A$374,FALSE)),0)</f>
        <v>4.3804331606989511</v>
      </c>
      <c r="G220" s="91">
        <f>_xlfn.IFNA(INDEX('４回目'!$C$8:$C$374,MATCH(A220,'４回目'!$A$8:$A$374,FALSE)),0)</f>
        <v>4.8520931058650767</v>
      </c>
      <c r="H220" s="91">
        <f>_xlfn.IFNA(INDEX('５回目'!$C$8:$C$374,MATCH(A220,'５回目'!$A$8:$A$374,FALSE)),0)</f>
        <v>0</v>
      </c>
      <c r="I220" s="91">
        <f>_xlfn.IFNA(INDEX('６回目'!$C$8:$C$374,MATCH(A220,'６回目'!$A$8:$A$374,FALSE)),0)</f>
        <v>0</v>
      </c>
      <c r="J220" s="91">
        <f>_xlfn.IFNA(INDEX('７回目'!$C$8:$C$374,MATCH(A220,'７回目'!$A$8:$A$374,FALSE)),0)</f>
        <v>0</v>
      </c>
      <c r="K220" s="91">
        <f>_xlfn.IFNA(INDEX('８回目'!$C$8:$C$374,MATCH(A220,'８回目'!$A$8:$A$374,FALSE)),0)</f>
        <v>0</v>
      </c>
      <c r="M220" s="91">
        <f>INDEX(降水量!$T$2:$T$366,MATCH(A220,降水量!$C$2:$C$366,FALSE))</f>
        <v>0</v>
      </c>
      <c r="N220" s="99">
        <f t="shared" si="19"/>
        <v>4.3306288136670243</v>
      </c>
      <c r="O220" s="99">
        <f>INDEX(地温!$G$2:$G$366,MATCH(A220,地温!$C$2:$C$366,FALSE))</f>
        <v>0.1365593662600379</v>
      </c>
      <c r="P220" s="99">
        <f>INDEX(地温!$H$2:$H$366,MATCH(A220,地温!$C$2:$C$366,FALSE))</f>
        <v>11.471798587590289</v>
      </c>
      <c r="Q220" s="99"/>
      <c r="R220" s="99">
        <f t="shared" si="16"/>
        <v>5.5465876717832394</v>
      </c>
      <c r="S220" s="99"/>
      <c r="T220" s="99"/>
      <c r="U220" s="99"/>
      <c r="W220" s="91">
        <f>R220*1000*1000/($K$1*10)+指導機関用調整項目!$C$25</f>
        <v>27.799703769187143</v>
      </c>
    </row>
    <row r="221" spans="1:23">
      <c r="A221" s="92">
        <f t="shared" si="17"/>
        <v>45875</v>
      </c>
      <c r="B221" s="91">
        <f t="shared" si="18"/>
        <v>218</v>
      </c>
      <c r="C221" s="99">
        <f t="shared" si="15"/>
        <v>21.404843526802274</v>
      </c>
      <c r="D221" s="99">
        <f>_xlfn.IFNA(INDEX('１回目'!$C$8:$C$374,MATCH(A221,'１回目'!$A$8:$A$374,FALSE)),0)</f>
        <v>5.3526620755419581</v>
      </c>
      <c r="E221" s="91">
        <f>_xlfn.IFNA(INDEX('２回目'!$C$8:$C$374,MATCH(A221,'２回目'!$A$8:$A$374,FALSE)),0)</f>
        <v>6.7648371165946184</v>
      </c>
      <c r="F221" s="91">
        <f>_xlfn.IFNA(INDEX('３回目'!$C$8:$C$374,MATCH(A221,'３回目'!$A$8:$A$374,FALSE)),0)</f>
        <v>4.3815508252237159</v>
      </c>
      <c r="G221" s="91">
        <f>_xlfn.IFNA(INDEX('４回目'!$C$8:$C$374,MATCH(A221,'４回目'!$A$8:$A$374,FALSE)),0)</f>
        <v>4.9057935094419793</v>
      </c>
      <c r="H221" s="91">
        <f>_xlfn.IFNA(INDEX('５回目'!$C$8:$C$374,MATCH(A221,'５回目'!$A$8:$A$374,FALSE)),0)</f>
        <v>0</v>
      </c>
      <c r="I221" s="91">
        <f>_xlfn.IFNA(INDEX('６回目'!$C$8:$C$374,MATCH(A221,'６回目'!$A$8:$A$374,FALSE)),0)</f>
        <v>0</v>
      </c>
      <c r="J221" s="91">
        <f>_xlfn.IFNA(INDEX('７回目'!$C$8:$C$374,MATCH(A221,'７回目'!$A$8:$A$374,FALSE)),0)</f>
        <v>0</v>
      </c>
      <c r="K221" s="91">
        <f>_xlfn.IFNA(INDEX('８回目'!$C$8:$C$374,MATCH(A221,'８回目'!$A$8:$A$374,FALSE)),0)</f>
        <v>0</v>
      </c>
      <c r="M221" s="91">
        <f>INDEX(降水量!$T$2:$T$366,MATCH(A221,降水量!$C$2:$C$366,FALSE))</f>
        <v>4.3808800852329341e-002</v>
      </c>
      <c r="N221" s="99">
        <f t="shared" si="19"/>
        <v>4.374437614519354</v>
      </c>
      <c r="O221" s="99">
        <f>INDEX(地温!$G$2:$G$366,MATCH(A221,地温!$C$2:$C$366,FALSE))</f>
        <v>0.13246842383914725</v>
      </c>
      <c r="P221" s="99">
        <f>INDEX(地温!$H$2:$H$366,MATCH(A221,地温!$C$2:$C$366,FALSE))</f>
        <v>11.604267011429437</v>
      </c>
      <c r="Q221" s="99"/>
      <c r="R221" s="99">
        <f t="shared" si="16"/>
        <v>5.4261389008534824</v>
      </c>
      <c r="S221" s="99"/>
      <c r="T221" s="99"/>
      <c r="U221" s="99"/>
      <c r="W221" s="91">
        <f>R221*1000*1000/($K$1*10)+指導機関用調整項目!$C$25</f>
        <v>27.34802087820055</v>
      </c>
    </row>
    <row r="222" spans="1:23">
      <c r="A222" s="92">
        <f t="shared" si="17"/>
        <v>45876</v>
      </c>
      <c r="B222" s="91">
        <f t="shared" si="18"/>
        <v>219</v>
      </c>
      <c r="C222" s="99">
        <f t="shared" si="15"/>
        <v>21.457004522910001</v>
      </c>
      <c r="D222" s="99">
        <f>_xlfn.IFNA(INDEX('１回目'!$C$8:$C$374,MATCH(A222,'１回目'!$A$8:$A$374,FALSE)),0)</f>
        <v>5.3536226128859061</v>
      </c>
      <c r="E222" s="91">
        <f>_xlfn.IFNA(INDEX('２回目'!$C$8:$C$374,MATCH(A222,'２回目'!$A$8:$A$374,FALSE)),0)</f>
        <v>6.7648514118998841</v>
      </c>
      <c r="F222" s="91">
        <f>_xlfn.IFNA(INDEX('３回目'!$C$8:$C$374,MATCH(A222,'３回目'!$A$8:$A$374,FALSE)),0)</f>
        <v>4.3825890900721243</v>
      </c>
      <c r="G222" s="91">
        <f>_xlfn.IFNA(INDEX('４回目'!$C$8:$C$374,MATCH(A222,'４回目'!$A$8:$A$374,FALSE)),0)</f>
        <v>4.9559414080520865</v>
      </c>
      <c r="H222" s="91">
        <f>_xlfn.IFNA(INDEX('５回目'!$C$8:$C$374,MATCH(A222,'５回目'!$A$8:$A$374,FALSE)),0)</f>
        <v>0</v>
      </c>
      <c r="I222" s="91">
        <f>_xlfn.IFNA(INDEX('６回目'!$C$8:$C$374,MATCH(A222,'６回目'!$A$8:$A$374,FALSE)),0)</f>
        <v>0</v>
      </c>
      <c r="J222" s="91">
        <f>_xlfn.IFNA(INDEX('７回目'!$C$8:$C$374,MATCH(A222,'７回目'!$A$8:$A$374,FALSE)),0)</f>
        <v>0</v>
      </c>
      <c r="K222" s="91">
        <f>_xlfn.IFNA(INDEX('８回目'!$C$8:$C$374,MATCH(A222,'８回目'!$A$8:$A$374,FALSE)),0)</f>
        <v>0</v>
      </c>
      <c r="M222" s="91">
        <f>INDEX(降水量!$T$2:$T$366,MATCH(A222,降水量!$C$2:$C$366,FALSE))</f>
        <v>0</v>
      </c>
      <c r="N222" s="99">
        <f t="shared" si="19"/>
        <v>4.374437614519354</v>
      </c>
      <c r="O222" s="99">
        <f>INDEX(地温!$G$2:$G$366,MATCH(A222,地温!$C$2:$C$366,FALSE))</f>
        <v>0.13398358769873636</v>
      </c>
      <c r="P222" s="99">
        <f>INDEX(地温!$H$2:$H$366,MATCH(A222,地温!$C$2:$C$366,FALSE))</f>
        <v>11.738250599128174</v>
      </c>
      <c r="Q222" s="99"/>
      <c r="R222" s="99">
        <f t="shared" si="16"/>
        <v>5.3443163092624726</v>
      </c>
      <c r="S222" s="99"/>
      <c r="T222" s="99"/>
      <c r="U222" s="99"/>
      <c r="W222" s="91">
        <f>R222*1000*1000/($K$1*10)+指導機関用調整項目!$C$25</f>
        <v>27.04118615973427</v>
      </c>
    </row>
    <row r="223" spans="1:23">
      <c r="A223" s="92">
        <f t="shared" si="17"/>
        <v>45877</v>
      </c>
      <c r="B223" s="91">
        <f t="shared" si="18"/>
        <v>220</v>
      </c>
      <c r="C223" s="99">
        <f t="shared" si="15"/>
        <v>21.50653857090116</v>
      </c>
      <c r="D223" s="99">
        <f>_xlfn.IFNA(INDEX('１回目'!$C$8:$C$374,MATCH(A223,'１回目'!$A$8:$A$374,FALSE)),0)</f>
        <v>5.3545626603945982</v>
      </c>
      <c r="E223" s="91">
        <f>_xlfn.IFNA(INDEX('２回目'!$C$8:$C$374,MATCH(A223,'２回目'!$A$8:$A$374,FALSE)),0)</f>
        <v>6.7648646964326309</v>
      </c>
      <c r="F223" s="91">
        <f>_xlfn.IFNA(INDEX('３回目'!$C$8:$C$374,MATCH(A223,'３回目'!$A$8:$A$374,FALSE)),0)</f>
        <v>4.383567754813523</v>
      </c>
      <c r="G223" s="91">
        <f>_xlfn.IFNA(INDEX('４回目'!$C$8:$C$374,MATCH(A223,'４回目'!$A$8:$A$374,FALSE)),0)</f>
        <v>5.0035434592604098</v>
      </c>
      <c r="H223" s="91">
        <f>_xlfn.IFNA(INDEX('５回目'!$C$8:$C$374,MATCH(A223,'５回目'!$A$8:$A$374,FALSE)),0)</f>
        <v>0</v>
      </c>
      <c r="I223" s="91">
        <f>_xlfn.IFNA(INDEX('６回目'!$C$8:$C$374,MATCH(A223,'６回目'!$A$8:$A$374,FALSE)),0)</f>
        <v>0</v>
      </c>
      <c r="J223" s="91">
        <f>_xlfn.IFNA(INDEX('７回目'!$C$8:$C$374,MATCH(A223,'７回目'!$A$8:$A$374,FALSE)),0)</f>
        <v>0</v>
      </c>
      <c r="K223" s="91">
        <f>_xlfn.IFNA(INDEX('８回目'!$C$8:$C$374,MATCH(A223,'８回目'!$A$8:$A$374,FALSE)),0)</f>
        <v>0</v>
      </c>
      <c r="M223" s="91">
        <f>INDEX(降水量!$T$2:$T$366,MATCH(A223,降水量!$C$2:$C$366,FALSE))</f>
        <v>0</v>
      </c>
      <c r="N223" s="99">
        <f t="shared" si="19"/>
        <v>4.374437614519354</v>
      </c>
      <c r="O223" s="99">
        <f>INDEX(地温!$G$2:$G$366,MATCH(A223,地温!$C$2:$C$366,FALSE))</f>
        <v>0.13898362843538045</v>
      </c>
      <c r="P223" s="99">
        <f>INDEX(地温!$H$2:$H$366,MATCH(A223,地温!$C$2:$C$366,FALSE))</f>
        <v>11.877234227563553</v>
      </c>
      <c r="Q223" s="99"/>
      <c r="R223" s="99">
        <f t="shared" si="16"/>
        <v>5.2548667288182518</v>
      </c>
      <c r="S223" s="99"/>
      <c r="T223" s="99"/>
      <c r="U223" s="99"/>
      <c r="W223" s="91">
        <f>R223*1000*1000/($K$1*10)+指導機関用調整項目!$C$25</f>
        <v>26.705750233068439</v>
      </c>
    </row>
    <row r="224" spans="1:23">
      <c r="A224" s="92">
        <f t="shared" si="17"/>
        <v>45878</v>
      </c>
      <c r="B224" s="91">
        <f t="shared" si="18"/>
        <v>221</v>
      </c>
      <c r="C224" s="99">
        <f t="shared" si="15"/>
        <v>21.551859563472192</v>
      </c>
      <c r="D224" s="99">
        <f>_xlfn.IFNA(INDEX('１回目'!$C$8:$C$374,MATCH(A224,'１回目'!$A$8:$A$374,FALSE)),0)</f>
        <v>5.355455736872254</v>
      </c>
      <c r="E224" s="91">
        <f>_xlfn.IFNA(INDEX('２回目'!$C$8:$C$374,MATCH(A224,'２回目'!$A$8:$A$374,FALSE)),0)</f>
        <v>6.7648766980678872</v>
      </c>
      <c r="F224" s="91">
        <f>_xlfn.IFNA(INDEX('３回目'!$C$8:$C$374,MATCH(A224,'３回目'!$A$8:$A$374,FALSE)),0)</f>
        <v>4.3844600048286662</v>
      </c>
      <c r="G224" s="91">
        <f>_xlfn.IFNA(INDEX('４回目'!$C$8:$C$374,MATCH(A224,'４回目'!$A$8:$A$374,FALSE)),0)</f>
        <v>5.0470671237033846</v>
      </c>
      <c r="H224" s="91">
        <f>_xlfn.IFNA(INDEX('５回目'!$C$8:$C$374,MATCH(A224,'５回目'!$A$8:$A$374,FALSE)),0)</f>
        <v>0</v>
      </c>
      <c r="I224" s="91">
        <f>_xlfn.IFNA(INDEX('６回目'!$C$8:$C$374,MATCH(A224,'６回目'!$A$8:$A$374,FALSE)),0)</f>
        <v>0</v>
      </c>
      <c r="J224" s="91">
        <f>_xlfn.IFNA(INDEX('７回目'!$C$8:$C$374,MATCH(A224,'７回目'!$A$8:$A$374,FALSE)),0)</f>
        <v>0</v>
      </c>
      <c r="K224" s="91">
        <f>_xlfn.IFNA(INDEX('８回目'!$C$8:$C$374,MATCH(A224,'８回目'!$A$8:$A$374,FALSE)),0)</f>
        <v>0</v>
      </c>
      <c r="M224" s="91">
        <f>INDEX(降水量!$T$2:$T$366,MATCH(A224,降水量!$C$2:$C$366,FALSE))</f>
        <v>6.7001695421209581e-002</v>
      </c>
      <c r="N224" s="99">
        <f t="shared" si="19"/>
        <v>4.4414393099405638</v>
      </c>
      <c r="O224" s="99">
        <f>INDEX(地温!$G$2:$G$366,MATCH(A224,地温!$C$2:$C$366,FALSE))</f>
        <v>0.13671088264599676</v>
      </c>
      <c r="P224" s="99">
        <f>INDEX(地温!$H$2:$H$366,MATCH(A224,地温!$C$2:$C$366,FALSE))</f>
        <v>12.01394511020955</v>
      </c>
      <c r="Q224" s="99"/>
      <c r="R224" s="99">
        <f t="shared" si="16"/>
        <v>5.0964751433220794</v>
      </c>
      <c r="S224" s="99"/>
      <c r="T224" s="99"/>
      <c r="U224" s="99"/>
      <c r="W224" s="91">
        <f>R224*1000*1000/($K$1*10)+指導機関用調整項目!$C$25</f>
        <v>26.111781787457794</v>
      </c>
    </row>
    <row r="225" spans="1:23">
      <c r="A225" s="92">
        <f t="shared" si="17"/>
        <v>45879</v>
      </c>
      <c r="B225" s="91">
        <f t="shared" si="18"/>
        <v>222</v>
      </c>
      <c r="C225" s="99">
        <f t="shared" si="15"/>
        <v>21.594625727930698</v>
      </c>
      <c r="D225" s="99">
        <f>_xlfn.IFNA(INDEX('１回目'!$C$8:$C$374,MATCH(A225,'１回目'!$A$8:$A$374,FALSE)),0)</f>
        <v>5.3563255609522038</v>
      </c>
      <c r="E225" s="91">
        <f>_xlfn.IFNA(INDEX('２回目'!$C$8:$C$374,MATCH(A225,'２回目'!$A$8:$A$374,FALSE)),0)</f>
        <v>6.7648877958189049</v>
      </c>
      <c r="F225" s="91">
        <f>_xlfn.IFNA(INDEX('３回目'!$C$8:$C$374,MATCH(A225,'３回目'!$A$8:$A$374,FALSE)),0)</f>
        <v>4.3852963243329777</v>
      </c>
      <c r="G225" s="91">
        <f>_xlfn.IFNA(INDEX('４回目'!$C$8:$C$374,MATCH(A225,'４回目'!$A$8:$A$374,FALSE)),0)</f>
        <v>5.0881160468266131</v>
      </c>
      <c r="H225" s="91">
        <f>_xlfn.IFNA(INDEX('５回目'!$C$8:$C$374,MATCH(A225,'５回目'!$A$8:$A$374,FALSE)),0)</f>
        <v>0</v>
      </c>
      <c r="I225" s="91">
        <f>_xlfn.IFNA(INDEX('６回目'!$C$8:$C$374,MATCH(A225,'６回目'!$A$8:$A$374,FALSE)),0)</f>
        <v>0</v>
      </c>
      <c r="J225" s="91">
        <f>_xlfn.IFNA(INDEX('７回目'!$C$8:$C$374,MATCH(A225,'７回目'!$A$8:$A$374,FALSE)),0)</f>
        <v>0</v>
      </c>
      <c r="K225" s="91">
        <f>_xlfn.IFNA(INDEX('８回目'!$C$8:$C$374,MATCH(A225,'８回目'!$A$8:$A$374,FALSE)),0)</f>
        <v>0</v>
      </c>
      <c r="M225" s="91">
        <f>INDEX(降水量!$T$2:$T$366,MATCH(A225,降水量!$C$2:$C$366,FALSE))</f>
        <v>0</v>
      </c>
      <c r="N225" s="99">
        <f t="shared" si="19"/>
        <v>4.4414393099405638</v>
      </c>
      <c r="O225" s="99">
        <f>INDEX(地温!$G$2:$G$366,MATCH(A225,地温!$C$2:$C$366,FALSE))</f>
        <v>0.14065030868092851</v>
      </c>
      <c r="P225" s="99">
        <f>INDEX(地温!$H$2:$H$366,MATCH(A225,地温!$C$2:$C$366,FALSE))</f>
        <v>12.154595418890478</v>
      </c>
      <c r="Q225" s="99"/>
      <c r="R225" s="99">
        <f t="shared" si="16"/>
        <v>4.9985909990996564</v>
      </c>
      <c r="S225" s="99"/>
      <c r="T225" s="99"/>
      <c r="U225" s="99"/>
      <c r="W225" s="91">
        <f>R225*1000*1000/($K$1*10)+指導機関用調整項目!$C$25</f>
        <v>25.744716246623703</v>
      </c>
    </row>
    <row r="226" spans="1:23">
      <c r="A226" s="92">
        <f t="shared" si="17"/>
        <v>45880</v>
      </c>
      <c r="B226" s="91">
        <f t="shared" si="18"/>
        <v>223</v>
      </c>
      <c r="C226" s="99">
        <f t="shared" si="15"/>
        <v>21.633905875483254</v>
      </c>
      <c r="D226" s="99">
        <f>_xlfn.IFNA(INDEX('１回目'!$C$8:$C$374,MATCH(A226,'１回目'!$A$8:$A$374,FALSE)),0)</f>
        <v>5.3571546449225727</v>
      </c>
      <c r="E226" s="91">
        <f>_xlfn.IFNA(INDEX('２回目'!$C$8:$C$374,MATCH(A226,'２回目'!$A$8:$A$374,FALSE)),0)</f>
        <v>6.7648978486939066</v>
      </c>
      <c r="F226" s="91">
        <f>_xlfn.IFNA(INDEX('３回目'!$C$8:$C$374,MATCH(A226,'３回目'!$A$8:$A$374,FALSE)),0)</f>
        <v>4.3860614401305957</v>
      </c>
      <c r="G226" s="91">
        <f>_xlfn.IFNA(INDEX('４回目'!$C$8:$C$374,MATCH(A226,'４回目'!$A$8:$A$374,FALSE)),0)</f>
        <v>5.1257919417361784</v>
      </c>
      <c r="H226" s="91">
        <f>_xlfn.IFNA(INDEX('５回目'!$C$8:$C$374,MATCH(A226,'５回目'!$A$8:$A$374,FALSE)),0)</f>
        <v>0</v>
      </c>
      <c r="I226" s="91">
        <f>_xlfn.IFNA(INDEX('６回目'!$C$8:$C$374,MATCH(A226,'６回目'!$A$8:$A$374,FALSE)),0)</f>
        <v>0</v>
      </c>
      <c r="J226" s="91">
        <f>_xlfn.IFNA(INDEX('７回目'!$C$8:$C$374,MATCH(A226,'７回目'!$A$8:$A$374,FALSE)),0)</f>
        <v>0</v>
      </c>
      <c r="K226" s="91">
        <f>_xlfn.IFNA(INDEX('８回目'!$C$8:$C$374,MATCH(A226,'８回目'!$A$8:$A$374,FALSE)),0)</f>
        <v>0</v>
      </c>
      <c r="M226" s="91">
        <f>INDEX(降水量!$T$2:$T$366,MATCH(A226,降水量!$C$2:$C$366,FALSE))</f>
        <v>0</v>
      </c>
      <c r="N226" s="99">
        <f t="shared" si="19"/>
        <v>4.4414393099405638</v>
      </c>
      <c r="O226" s="99">
        <f>INDEX(地温!$G$2:$G$366,MATCH(A226,地温!$C$2:$C$366,FALSE))</f>
        <v>0.13928666120729824</v>
      </c>
      <c r="P226" s="99">
        <f>INDEX(地温!$H$2:$H$366,MATCH(A226,地温!$C$2:$C$366,FALSE))</f>
        <v>12.293882080097777</v>
      </c>
      <c r="Q226" s="99"/>
      <c r="R226" s="99">
        <f t="shared" si="16"/>
        <v>4.8985844854449141</v>
      </c>
      <c r="S226" s="99"/>
      <c r="T226" s="99"/>
      <c r="U226" s="99"/>
      <c r="W226" s="91">
        <f>R226*1000*1000/($K$1*10)+指導機関用調整項目!$C$25</f>
        <v>25.369691820418424</v>
      </c>
    </row>
    <row r="227" spans="1:23">
      <c r="A227" s="92">
        <f t="shared" si="17"/>
        <v>45881</v>
      </c>
      <c r="B227" s="91">
        <f t="shared" si="18"/>
        <v>224</v>
      </c>
      <c r="C227" s="99">
        <f t="shared" si="15"/>
        <v>21.669736597787217</v>
      </c>
      <c r="D227" s="99">
        <f>_xlfn.IFNA(INDEX('１回目'!$C$8:$C$374,MATCH(A227,'１回目'!$A$8:$A$374,FALSE)),0)</f>
        <v>5.3579402515071006</v>
      </c>
      <c r="E227" s="91">
        <f>_xlfn.IFNA(INDEX('２回目'!$C$8:$C$374,MATCH(A227,'２回目'!$A$8:$A$374,FALSE)),0)</f>
        <v>6.7649069084260587</v>
      </c>
      <c r="F227" s="91">
        <f>_xlfn.IFNA(INDEX('３回目'!$C$8:$C$374,MATCH(A227,'３回目'!$A$8:$A$374,FALSE)),0)</f>
        <v>4.386757131878948</v>
      </c>
      <c r="G227" s="91">
        <f>_xlfn.IFNA(INDEX('４回目'!$C$8:$C$374,MATCH(A227,'４回目'!$A$8:$A$374,FALSE)),0)</f>
        <v>5.1601323059751101</v>
      </c>
      <c r="H227" s="91">
        <f>_xlfn.IFNA(INDEX('５回目'!$C$8:$C$374,MATCH(A227,'５回目'!$A$8:$A$374,FALSE)),0)</f>
        <v>0</v>
      </c>
      <c r="I227" s="91">
        <f>_xlfn.IFNA(INDEX('６回目'!$C$8:$C$374,MATCH(A227,'６回目'!$A$8:$A$374,FALSE)),0)</f>
        <v>0</v>
      </c>
      <c r="J227" s="91">
        <f>_xlfn.IFNA(INDEX('７回目'!$C$8:$C$374,MATCH(A227,'７回目'!$A$8:$A$374,FALSE)),0)</f>
        <v>0</v>
      </c>
      <c r="K227" s="91">
        <f>_xlfn.IFNA(INDEX('８回目'!$C$8:$C$374,MATCH(A227,'８回目'!$A$8:$A$374,FALSE)),0)</f>
        <v>0</v>
      </c>
      <c r="M227" s="91">
        <f>INDEX(降水量!$T$2:$T$366,MATCH(A227,降水量!$C$2:$C$366,FALSE))</f>
        <v>0.14237860277007036</v>
      </c>
      <c r="N227" s="99">
        <f t="shared" si="19"/>
        <v>4.583817912710634</v>
      </c>
      <c r="O227" s="99">
        <f>INDEX(地温!$G$2:$G$366,MATCH(A227,地温!$C$2:$C$366,FALSE))</f>
        <v>0.13640784987407897</v>
      </c>
      <c r="P227" s="99">
        <f>INDEX(地温!$H$2:$H$366,MATCH(A227,地温!$C$2:$C$366,FALSE))</f>
        <v>12.430289929971856</v>
      </c>
      <c r="Q227" s="99"/>
      <c r="R227" s="99">
        <f t="shared" si="16"/>
        <v>4.6556287551047291</v>
      </c>
      <c r="S227" s="99"/>
      <c r="T227" s="99"/>
      <c r="U227" s="99"/>
      <c r="W227" s="91">
        <f>R227*1000*1000/($K$1*10)+指導機関用調整項目!$C$25</f>
        <v>24.458607831642727</v>
      </c>
    </row>
    <row r="228" spans="1:23">
      <c r="A228" s="92">
        <f t="shared" si="17"/>
        <v>45882</v>
      </c>
      <c r="B228" s="91">
        <f t="shared" si="18"/>
        <v>225</v>
      </c>
      <c r="C228" s="99">
        <f t="shared" si="15"/>
        <v>21.702966869073364</v>
      </c>
      <c r="D228" s="99">
        <f>_xlfn.IFNA(INDEX('１回目'!$C$8:$C$374,MATCH(A228,'１回目'!$A$8:$A$374,FALSE)),0)</f>
        <v>5.3586944604554878</v>
      </c>
      <c r="E228" s="91">
        <f>_xlfn.IFNA(INDEX('２回目'!$C$8:$C$374,MATCH(A228,'２回目'!$A$8:$A$374,FALSE)),0)</f>
        <v>6.7649151762865829</v>
      </c>
      <c r="F228" s="91">
        <f>_xlfn.IFNA(INDEX('３回目'!$C$8:$C$374,MATCH(A228,'３回目'!$A$8:$A$374,FALSE)),0)</f>
        <v>4.3873992119753051</v>
      </c>
      <c r="G228" s="91">
        <f>_xlfn.IFNA(INDEX('４回目'!$C$8:$C$374,MATCH(A228,'４回目'!$A$8:$A$374,FALSE)),0)</f>
        <v>5.1919580203559903</v>
      </c>
      <c r="H228" s="91">
        <f>_xlfn.IFNA(INDEX('５回目'!$C$8:$C$374,MATCH(A228,'５回目'!$A$8:$A$374,FALSE)),0)</f>
        <v>0</v>
      </c>
      <c r="I228" s="91">
        <f>_xlfn.IFNA(INDEX('６回目'!$C$8:$C$374,MATCH(A228,'６回目'!$A$8:$A$374,FALSE)),0)</f>
        <v>0</v>
      </c>
      <c r="J228" s="91">
        <f>_xlfn.IFNA(INDEX('７回目'!$C$8:$C$374,MATCH(A228,'７回目'!$A$8:$A$374,FALSE)),0)</f>
        <v>0</v>
      </c>
      <c r="K228" s="91">
        <f>_xlfn.IFNA(INDEX('８回目'!$C$8:$C$374,MATCH(A228,'８回目'!$A$8:$A$374,FALSE)),0)</f>
        <v>0</v>
      </c>
      <c r="M228" s="91">
        <f>INDEX(降水量!$T$2:$T$366,MATCH(A228,降水量!$C$2:$C$366,FALSE))</f>
        <v>0.14237860277007036</v>
      </c>
      <c r="N228" s="99">
        <f t="shared" si="19"/>
        <v>4.7261965154807042</v>
      </c>
      <c r="O228" s="99">
        <f>INDEX(地温!$G$2:$G$366,MATCH(A228,地温!$C$2:$C$366,FALSE))</f>
        <v>0.13671088264599676</v>
      </c>
      <c r="P228" s="99">
        <f>INDEX(地温!$H$2:$H$366,MATCH(A228,地温!$C$2:$C$366,FALSE))</f>
        <v>12.567000812617852</v>
      </c>
      <c r="Q228" s="99"/>
      <c r="R228" s="99">
        <f t="shared" si="16"/>
        <v>4.409769540974807</v>
      </c>
      <c r="S228" s="99"/>
      <c r="T228" s="99"/>
      <c r="U228" s="99"/>
      <c r="W228" s="91">
        <f>R228*1000*1000/($K$1*10)+指導機関用調整項目!$C$25</f>
        <v>23.536635778655523</v>
      </c>
    </row>
    <row r="229" spans="1:23">
      <c r="A229" s="92">
        <f t="shared" si="17"/>
        <v>45883</v>
      </c>
      <c r="B229" s="91">
        <f t="shared" si="18"/>
        <v>226</v>
      </c>
      <c r="C229" s="99">
        <f t="shared" si="15"/>
        <v>21.733873611701</v>
      </c>
      <c r="D229" s="99">
        <f>_xlfn.IFNA(INDEX('１回目'!$C$8:$C$374,MATCH(A229,'１回目'!$A$8:$A$374,FALSE)),0)</f>
        <v>5.3594202210816437</v>
      </c>
      <c r="E229" s="91">
        <f>_xlfn.IFNA(INDEX('２回目'!$C$8:$C$374,MATCH(A229,'２回目'!$A$8:$A$374,FALSE)),0)</f>
        <v>6.7649227371767298</v>
      </c>
      <c r="F229" s="91">
        <f>_xlfn.IFNA(INDEX('３回目'!$C$8:$C$374,MATCH(A229,'３回目'!$A$8:$A$374,FALSE)),0)</f>
        <v>4.3879933461873186</v>
      </c>
      <c r="G229" s="91">
        <f>_xlfn.IFNA(INDEX('４回目'!$C$8:$C$374,MATCH(A229,'４回目'!$A$8:$A$374,FALSE)),0)</f>
        <v>5.2215373072553053</v>
      </c>
      <c r="H229" s="91">
        <f>_xlfn.IFNA(INDEX('５回目'!$C$8:$C$374,MATCH(A229,'５回目'!$A$8:$A$374,FALSE)),0)</f>
        <v>0</v>
      </c>
      <c r="I229" s="91">
        <f>_xlfn.IFNA(INDEX('６回目'!$C$8:$C$374,MATCH(A229,'６回目'!$A$8:$A$374,FALSE)),0)</f>
        <v>0</v>
      </c>
      <c r="J229" s="91">
        <f>_xlfn.IFNA(INDEX('７回目'!$C$8:$C$374,MATCH(A229,'７回目'!$A$8:$A$374,FALSE)),0)</f>
        <v>0</v>
      </c>
      <c r="K229" s="91">
        <f>_xlfn.IFNA(INDEX('８回目'!$C$8:$C$374,MATCH(A229,'８回目'!$A$8:$A$374,FALSE)),0)</f>
        <v>0</v>
      </c>
      <c r="M229" s="91">
        <f>INDEX(降水量!$T$2:$T$366,MATCH(A229,降水量!$C$2:$C$366,FALSE))</f>
        <v>4.3808800852329341e-002</v>
      </c>
      <c r="N229" s="99">
        <f t="shared" si="19"/>
        <v>4.7700053163330338</v>
      </c>
      <c r="O229" s="99">
        <f>INDEX(地温!$G$2:$G$366,MATCH(A229,地温!$C$2:$C$366,FALSE))</f>
        <v>0.13761998096175027</v>
      </c>
      <c r="P229" s="99">
        <f>INDEX(地温!$H$2:$H$366,MATCH(A229,地温!$C$2:$C$366,FALSE))</f>
        <v>12.704620793579602</v>
      </c>
      <c r="Q229" s="99"/>
      <c r="R229" s="99">
        <f t="shared" si="16"/>
        <v>4.259247501788364</v>
      </c>
      <c r="S229" s="99"/>
      <c r="T229" s="99"/>
      <c r="U229" s="99"/>
      <c r="W229" s="91">
        <f>R229*1000*1000/($K$1*10)+指導機関用調整項目!$C$25</f>
        <v>22.972178131706364</v>
      </c>
    </row>
    <row r="230" spans="1:23">
      <c r="A230" s="92">
        <f t="shared" si="17"/>
        <v>45884</v>
      </c>
      <c r="B230" s="91">
        <f t="shared" si="18"/>
        <v>227</v>
      </c>
      <c r="C230" s="99">
        <f t="shared" si="15"/>
        <v>21.76282013224073</v>
      </c>
      <c r="D230" s="99">
        <f>_xlfn.IFNA(INDEX('１回目'!$C$8:$C$374,MATCH(A230,'１回目'!$A$8:$A$374,FALSE)),0)</f>
        <v>5.3601226825841559</v>
      </c>
      <c r="E230" s="91">
        <f>_xlfn.IFNA(INDEX('２回目'!$C$8:$C$374,MATCH(A230,'２回目'!$A$8:$A$374,FALSE)),0)</f>
        <v>6.7649296872217901</v>
      </c>
      <c r="F230" s="91">
        <f>_xlfn.IFNA(INDEX('３回目'!$C$8:$C$374,MATCH(A230,'３回目'!$A$8:$A$374,FALSE)),0)</f>
        <v>4.388546579854987</v>
      </c>
      <c r="G230" s="91">
        <f>_xlfn.IFNA(INDEX('４回目'!$C$8:$C$374,MATCH(A230,'４回目'!$A$8:$A$374,FALSE)),0)</f>
        <v>5.2492211825797979</v>
      </c>
      <c r="H230" s="91">
        <f>_xlfn.IFNA(INDEX('５回目'!$C$8:$C$374,MATCH(A230,'５回目'!$A$8:$A$374,FALSE)),0)</f>
        <v>0</v>
      </c>
      <c r="I230" s="91">
        <f>_xlfn.IFNA(INDEX('６回目'!$C$8:$C$374,MATCH(A230,'６回目'!$A$8:$A$374,FALSE)),0)</f>
        <v>0</v>
      </c>
      <c r="J230" s="91">
        <f>_xlfn.IFNA(INDEX('７回目'!$C$8:$C$374,MATCH(A230,'７回目'!$A$8:$A$374,FALSE)),0)</f>
        <v>0</v>
      </c>
      <c r="K230" s="91">
        <f>_xlfn.IFNA(INDEX('８回目'!$C$8:$C$374,MATCH(A230,'８回目'!$A$8:$A$374,FALSE)),0)</f>
        <v>0</v>
      </c>
      <c r="M230" s="91">
        <f>INDEX(降水量!$T$2:$T$366,MATCH(A230,降水量!$C$2:$C$366,FALSE))</f>
        <v>0</v>
      </c>
      <c r="N230" s="99">
        <f t="shared" si="19"/>
        <v>4.7700053163330338</v>
      </c>
      <c r="O230" s="99">
        <f>INDEX(地温!$G$2:$G$366,MATCH(A230,地温!$C$2:$C$366,FALSE))</f>
        <v>0.14004424313709279</v>
      </c>
      <c r="P230" s="99">
        <f>INDEX(地温!$H$2:$H$366,MATCH(A230,地温!$C$2:$C$366,FALSE))</f>
        <v>12.844665036716695</v>
      </c>
      <c r="Q230" s="99"/>
      <c r="R230" s="99">
        <f t="shared" si="16"/>
        <v>4.1481497791910016</v>
      </c>
      <c r="S230" s="99"/>
      <c r="T230" s="99"/>
      <c r="U230" s="99"/>
      <c r="W230" s="91">
        <f>R230*1000*1000/($K$1*10)+指導機関用調整項目!$C$25</f>
        <v>22.555561671966252</v>
      </c>
    </row>
    <row r="231" spans="1:23">
      <c r="A231" s="92">
        <f t="shared" si="17"/>
        <v>45885</v>
      </c>
      <c r="B231" s="91">
        <f t="shared" si="18"/>
        <v>228</v>
      </c>
      <c r="C231" s="99">
        <f t="shared" si="15"/>
        <v>21.789044714015127</v>
      </c>
      <c r="D231" s="99">
        <f>_xlfn.IFNA(INDEX('１回目'!$C$8:$C$374,MATCH(A231,'１回目'!$A$8:$A$374,FALSE)),0)</f>
        <v>5.3607844795163473</v>
      </c>
      <c r="E231" s="91">
        <f>_xlfn.IFNA(INDEX('２回目'!$C$8:$C$374,MATCH(A231,'２回目'!$A$8:$A$374,FALSE)),0)</f>
        <v>6.7649359166637932</v>
      </c>
      <c r="F231" s="91">
        <f>_xlfn.IFNA(INDEX('３回目'!$C$8:$C$374,MATCH(A231,'３回目'!$A$8:$A$374,FALSE)),0)</f>
        <v>4.3890465308281437</v>
      </c>
      <c r="G231" s="91">
        <f>_xlfn.IFNA(INDEX('４回目'!$C$8:$C$374,MATCH(A231,'４回目'!$A$8:$A$374,FALSE)),0)</f>
        <v>5.2742777870068425</v>
      </c>
      <c r="H231" s="91">
        <f>_xlfn.IFNA(INDEX('５回目'!$C$8:$C$374,MATCH(A231,'５回目'!$A$8:$A$374,FALSE)),0)</f>
        <v>0</v>
      </c>
      <c r="I231" s="91">
        <f>_xlfn.IFNA(INDEX('６回目'!$C$8:$C$374,MATCH(A231,'６回目'!$A$8:$A$374,FALSE)),0)</f>
        <v>0</v>
      </c>
      <c r="J231" s="91">
        <f>_xlfn.IFNA(INDEX('７回目'!$C$8:$C$374,MATCH(A231,'７回目'!$A$8:$A$374,FALSE)),0)</f>
        <v>0</v>
      </c>
      <c r="K231" s="91">
        <f>_xlfn.IFNA(INDEX('８回目'!$C$8:$C$374,MATCH(A231,'８回目'!$A$8:$A$374,FALSE)),0)</f>
        <v>0</v>
      </c>
      <c r="M231" s="91">
        <f>INDEX(降水量!$T$2:$T$366,MATCH(A231,降水量!$C$2:$C$366,FALSE))</f>
        <v>0</v>
      </c>
      <c r="N231" s="99">
        <f t="shared" si="19"/>
        <v>4.7700053163330338</v>
      </c>
      <c r="O231" s="99">
        <f>INDEX(地温!$G$2:$G$366,MATCH(A231,地温!$C$2:$C$366,FALSE))</f>
        <v>0.13580178433024331</v>
      </c>
      <c r="P231" s="99">
        <f>INDEX(地温!$H$2:$H$366,MATCH(A231,地温!$C$2:$C$366,FALSE))</f>
        <v>12.980466821046939</v>
      </c>
      <c r="Q231" s="99"/>
      <c r="R231" s="99">
        <f t="shared" si="16"/>
        <v>4.0385725766351541</v>
      </c>
      <c r="S231" s="99"/>
      <c r="T231" s="99"/>
      <c r="U231" s="99"/>
      <c r="W231" s="91">
        <f>R231*1000*1000/($K$1*10)+指導機関用調整項目!$C$25</f>
        <v>22.144647162381823</v>
      </c>
    </row>
    <row r="232" spans="1:23">
      <c r="A232" s="92">
        <f t="shared" si="17"/>
        <v>45886</v>
      </c>
      <c r="B232" s="91">
        <f t="shared" si="18"/>
        <v>229</v>
      </c>
      <c r="C232" s="99">
        <f t="shared" si="15"/>
        <v>21.813501186812541</v>
      </c>
      <c r="D232" s="99">
        <f>_xlfn.IFNA(INDEX('１回目'!$C$8:$C$374,MATCH(A232,'１回目'!$A$8:$A$374,FALSE)),0)</f>
        <v>5.3614225252575434</v>
      </c>
      <c r="E232" s="91">
        <f>_xlfn.IFNA(INDEX('２回目'!$C$8:$C$374,MATCH(A232,'２回目'!$A$8:$A$374,FALSE)),0)</f>
        <v>6.7649416243215272</v>
      </c>
      <c r="F232" s="91">
        <f>_xlfn.IFNA(INDEX('３回目'!$C$8:$C$374,MATCH(A232,'３回目'!$A$8:$A$374,FALSE)),0)</f>
        <v>4.3895103029717877</v>
      </c>
      <c r="G232" s="91">
        <f>_xlfn.IFNA(INDEX('４回目'!$C$8:$C$374,MATCH(A232,'４回目'!$A$8:$A$374,FALSE)),0)</f>
        <v>5.2976267342616792</v>
      </c>
      <c r="H232" s="91">
        <f>_xlfn.IFNA(INDEX('５回目'!$C$8:$C$374,MATCH(A232,'５回目'!$A$8:$A$374,FALSE)),0)</f>
        <v>0</v>
      </c>
      <c r="I232" s="91">
        <f>_xlfn.IFNA(INDEX('６回目'!$C$8:$C$374,MATCH(A232,'６回目'!$A$8:$A$374,FALSE)),0)</f>
        <v>0</v>
      </c>
      <c r="J232" s="91">
        <f>_xlfn.IFNA(INDEX('７回目'!$C$8:$C$374,MATCH(A232,'７回目'!$A$8:$A$374,FALSE)),0)</f>
        <v>0</v>
      </c>
      <c r="K232" s="91">
        <f>_xlfn.IFNA(INDEX('８回目'!$C$8:$C$374,MATCH(A232,'８回目'!$A$8:$A$374,FALSE)),0)</f>
        <v>0</v>
      </c>
      <c r="M232" s="91">
        <f>INDEX(降水量!$T$2:$T$366,MATCH(A232,降水量!$C$2:$C$366,FALSE))</f>
        <v>0</v>
      </c>
      <c r="N232" s="99">
        <f t="shared" si="19"/>
        <v>4.7700053163330338</v>
      </c>
      <c r="O232" s="99">
        <f>INDEX(地温!$G$2:$G$366,MATCH(A232,地温!$C$2:$C$366,FALSE))</f>
        <v>0.1371654318038735</v>
      </c>
      <c r="P232" s="99">
        <f>INDEX(地温!$H$2:$H$366,MATCH(A232,地温!$C$2:$C$366,FALSE))</f>
        <v>13.117632252850813</v>
      </c>
      <c r="Q232" s="99"/>
      <c r="R232" s="99">
        <f t="shared" si="16"/>
        <v>3.9258636176286945</v>
      </c>
      <c r="S232" s="99"/>
      <c r="T232" s="99"/>
      <c r="U232" s="99"/>
      <c r="W232" s="91">
        <f>R232*1000*1000/($K$1*10)+指導機関用調整項目!$C$25</f>
        <v>21.721988566107598</v>
      </c>
    </row>
    <row r="233" spans="1:23">
      <c r="A233" s="92">
        <f t="shared" si="17"/>
        <v>45887</v>
      </c>
      <c r="B233" s="91">
        <f t="shared" si="18"/>
        <v>230</v>
      </c>
      <c r="C233" s="99">
        <f t="shared" si="15"/>
        <v>21.836396819706362</v>
      </c>
      <c r="D233" s="99">
        <f>_xlfn.IFNA(INDEX('１回目'!$C$8:$C$374,MATCH(A233,'１回目'!$A$8:$A$374,FALSE)),0)</f>
        <v>5.3620397339120984</v>
      </c>
      <c r="E233" s="91">
        <f>_xlfn.IFNA(INDEX('２回目'!$C$8:$C$374,MATCH(A233,'２回目'!$A$8:$A$374,FALSE)),0)</f>
        <v>6.7649468684961152</v>
      </c>
      <c r="F233" s="91">
        <f>_xlfn.IFNA(INDEX('３回目'!$C$8:$C$374,MATCH(A233,'３回目'!$A$8:$A$374,FALSE)),0)</f>
        <v>4.3899420184947324</v>
      </c>
      <c r="G233" s="91">
        <f>_xlfn.IFNA(INDEX('４回目'!$C$8:$C$374,MATCH(A233,'４回目'!$A$8:$A$374,FALSE)),0)</f>
        <v>5.3194681988034178</v>
      </c>
      <c r="H233" s="91">
        <f>_xlfn.IFNA(INDEX('５回目'!$C$8:$C$374,MATCH(A233,'５回目'!$A$8:$A$374,FALSE)),0)</f>
        <v>0</v>
      </c>
      <c r="I233" s="91">
        <f>_xlfn.IFNA(INDEX('６回目'!$C$8:$C$374,MATCH(A233,'６回目'!$A$8:$A$374,FALSE)),0)</f>
        <v>0</v>
      </c>
      <c r="J233" s="91">
        <f>_xlfn.IFNA(INDEX('７回目'!$C$8:$C$374,MATCH(A233,'７回目'!$A$8:$A$374,FALSE)),0)</f>
        <v>0</v>
      </c>
      <c r="K233" s="91">
        <f>_xlfn.IFNA(INDEX('８回目'!$C$8:$C$374,MATCH(A233,'８回目'!$A$8:$A$374,FALSE)),0)</f>
        <v>0</v>
      </c>
      <c r="M233" s="91">
        <f>INDEX(降水量!$T$2:$T$366,MATCH(A233,降水量!$C$2:$C$366,FALSE))</f>
        <v>0</v>
      </c>
      <c r="N233" s="99">
        <f t="shared" si="19"/>
        <v>4.7700053163330338</v>
      </c>
      <c r="O233" s="99">
        <f>INDEX(地温!$G$2:$G$366,MATCH(A233,地温!$C$2:$C$366,FALSE))</f>
        <v>0.13943817759325722</v>
      </c>
      <c r="P233" s="99">
        <f>INDEX(地温!$H$2:$H$366,MATCH(A233,地温!$C$2:$C$366,FALSE))</f>
        <v>13.25707043044407</v>
      </c>
      <c r="Q233" s="99"/>
      <c r="R233" s="99">
        <f t="shared" si="16"/>
        <v>3.8093210729292579</v>
      </c>
      <c r="S233" s="99"/>
      <c r="T233" s="99"/>
      <c r="U233" s="99"/>
      <c r="W233" s="91">
        <f>R233*1000*1000/($K$1*10)+指導機関用調整項目!$C$25</f>
        <v>21.284954023484712</v>
      </c>
    </row>
    <row r="234" spans="1:23">
      <c r="A234" s="92">
        <f t="shared" si="17"/>
        <v>45888</v>
      </c>
      <c r="B234" s="91">
        <f t="shared" si="18"/>
        <v>231</v>
      </c>
      <c r="C234" s="99">
        <f t="shared" si="15"/>
        <v>21.857020250478321</v>
      </c>
      <c r="D234" s="99">
        <f>_xlfn.IFNA(INDEX('１回目'!$C$8:$C$374,MATCH(A234,'１回目'!$A$8:$A$374,FALSE)),0)</f>
        <v>5.3626182911630815</v>
      </c>
      <c r="E234" s="91">
        <f>_xlfn.IFNA(INDEX('２回目'!$C$8:$C$374,MATCH(A234,'２回目'!$A$8:$A$374,FALSE)),0)</f>
        <v>6.7649515478918749</v>
      </c>
      <c r="F234" s="91">
        <f>_xlfn.IFNA(INDEX('３回目'!$C$8:$C$374,MATCH(A234,'３回目'!$A$8:$A$374,FALSE)),0)</f>
        <v>4.3903301298445871</v>
      </c>
      <c r="G234" s="91">
        <f>_xlfn.IFNA(INDEX('４回目'!$C$8:$C$374,MATCH(A234,'４回目'!$A$8:$A$374,FALSE)),0)</f>
        <v>5.3391202815787784</v>
      </c>
      <c r="H234" s="91">
        <f>_xlfn.IFNA(INDEX('５回目'!$C$8:$C$374,MATCH(A234,'５回目'!$A$8:$A$374,FALSE)),0)</f>
        <v>0</v>
      </c>
      <c r="I234" s="91">
        <f>_xlfn.IFNA(INDEX('６回目'!$C$8:$C$374,MATCH(A234,'６回目'!$A$8:$A$374,FALSE)),0)</f>
        <v>0</v>
      </c>
      <c r="J234" s="91">
        <f>_xlfn.IFNA(INDEX('７回目'!$C$8:$C$374,MATCH(A234,'７回目'!$A$8:$A$374,FALSE)),0)</f>
        <v>0</v>
      </c>
      <c r="K234" s="91">
        <f>_xlfn.IFNA(INDEX('８回目'!$C$8:$C$374,MATCH(A234,'８回目'!$A$8:$A$374,FALSE)),0)</f>
        <v>0</v>
      </c>
      <c r="M234" s="91">
        <f>INDEX(降水量!$T$2:$T$366,MATCH(A234,降水量!$C$2:$C$366,FALSE))</f>
        <v>4.3808800852329341e-002</v>
      </c>
      <c r="N234" s="99">
        <f t="shared" si="19"/>
        <v>4.8138141171853635</v>
      </c>
      <c r="O234" s="99">
        <f>INDEX(地温!$G$2:$G$366,MATCH(A234,地温!$C$2:$C$366,FALSE))</f>
        <v>0.13398358769873633</v>
      </c>
      <c r="P234" s="99">
        <f>INDEX(地温!$H$2:$H$366,MATCH(A234,地温!$C$2:$C$366,FALSE))</f>
        <v>13.391054018142807</v>
      </c>
      <c r="Q234" s="99"/>
      <c r="R234" s="99">
        <f t="shared" si="16"/>
        <v>3.6521521151501517</v>
      </c>
      <c r="S234" s="99"/>
      <c r="T234" s="99"/>
      <c r="U234" s="99"/>
      <c r="W234" s="91">
        <f>R234*1000*1000/($K$1*10)+指導機関用調整項目!$C$25</f>
        <v>20.695570431813064</v>
      </c>
    </row>
    <row r="235" spans="1:23">
      <c r="A235" s="92">
        <f t="shared" si="17"/>
        <v>45889</v>
      </c>
      <c r="B235" s="91">
        <f t="shared" si="18"/>
        <v>232</v>
      </c>
      <c r="C235" s="99">
        <f t="shared" si="15"/>
        <v>22.366929746084946</v>
      </c>
      <c r="D235" s="99">
        <f>_xlfn.IFNA(INDEX('１回目'!$C$8:$C$374,MATCH(A235,'１回目'!$A$8:$A$374,FALSE)),0)</f>
        <v>5.3631913172302568</v>
      </c>
      <c r="E235" s="91">
        <f>_xlfn.IFNA(INDEX('２回目'!$C$8:$C$374,MATCH(A235,'２回目'!$A$8:$A$374,FALSE)),0)</f>
        <v>6.7649559439175695</v>
      </c>
      <c r="F235" s="91">
        <f>_xlfn.IFNA(INDEX('３回目'!$C$8:$C$374,MATCH(A235,'３回目'!$A$8:$A$374,FALSE)),0)</f>
        <v>4.3907011575732282</v>
      </c>
      <c r="G235" s="91">
        <f>_xlfn.IFNA(INDEX('４回目'!$C$8:$C$374,MATCH(A235,'４回目'!$A$8:$A$374,FALSE)),0)</f>
        <v>5.3580535697460361</v>
      </c>
      <c r="H235" s="91">
        <f>_xlfn.IFNA(INDEX('５回目'!$C$8:$C$374,MATCH(A235,'５回目'!$A$8:$A$374,FALSE)),0)</f>
        <v>0.49002775761785317</v>
      </c>
      <c r="I235" s="91">
        <f>_xlfn.IFNA(INDEX('６回目'!$C$8:$C$374,MATCH(A235,'６回目'!$A$8:$A$374,FALSE)),0)</f>
        <v>0</v>
      </c>
      <c r="J235" s="91">
        <f>_xlfn.IFNA(INDEX('７回目'!$C$8:$C$374,MATCH(A235,'７回目'!$A$8:$A$374,FALSE)),0)</f>
        <v>0</v>
      </c>
      <c r="K235" s="91">
        <f>_xlfn.IFNA(INDEX('８回目'!$C$8:$C$374,MATCH(A235,'８回目'!$A$8:$A$374,FALSE)),0)</f>
        <v>0</v>
      </c>
      <c r="M235" s="91">
        <f>INDEX(降水量!$T$2:$T$366,MATCH(A235,降水量!$C$2:$C$366,FALSE))</f>
        <v>4.3808800852329341e-002</v>
      </c>
      <c r="N235" s="99">
        <f t="shared" si="19"/>
        <v>4.8576229180376931</v>
      </c>
      <c r="O235" s="99">
        <f>INDEX(地温!$G$2:$G$366,MATCH(A235,地温!$C$2:$C$366,FALSE))</f>
        <v>0.14201395615455872</v>
      </c>
      <c r="P235" s="99">
        <f>INDEX(地温!$H$2:$H$366,MATCH(A235,地温!$C$2:$C$366,FALSE))</f>
        <v>13.533067974297365</v>
      </c>
      <c r="Q235" s="99"/>
      <c r="R235" s="99">
        <f t="shared" si="16"/>
        <v>3.9762388537498854</v>
      </c>
      <c r="S235" s="99"/>
      <c r="T235" s="99"/>
      <c r="U235" s="99"/>
      <c r="W235" s="91">
        <f>R235*1000*1000/($K$1*10)+指導機関用調整項目!$C$25</f>
        <v>21.910895701562069</v>
      </c>
    </row>
    <row r="236" spans="1:23">
      <c r="A236" s="92">
        <f t="shared" si="17"/>
        <v>45890</v>
      </c>
      <c r="B236" s="91">
        <f t="shared" si="18"/>
        <v>233</v>
      </c>
      <c r="C236" s="99">
        <f t="shared" si="15"/>
        <v>22.828874209780228</v>
      </c>
      <c r="D236" s="99">
        <f>_xlfn.IFNA(INDEX('１回目'!$C$8:$C$374,MATCH(A236,'１回目'!$A$8:$A$374,FALSE)),0)</f>
        <v>5.3637319110952637</v>
      </c>
      <c r="E236" s="91">
        <f>_xlfn.IFNA(INDEX('２回目'!$C$8:$C$374,MATCH(A236,'２回目'!$A$8:$A$374,FALSE)),0)</f>
        <v>6.764959887493541</v>
      </c>
      <c r="F236" s="91">
        <f>_xlfn.IFNA(INDEX('３回目'!$C$8:$C$374,MATCH(A236,'３回目'!$A$8:$A$374,FALSE)),0)</f>
        <v>4.3910369667115177</v>
      </c>
      <c r="G236" s="91">
        <f>_xlfn.IFNA(INDEX('４回目'!$C$8:$C$374,MATCH(A236,'４回目'!$A$8:$A$374,FALSE)),0)</f>
        <v>5.3752174681817539</v>
      </c>
      <c r="H236" s="91">
        <f>_xlfn.IFNA(INDEX('５回目'!$C$8:$C$374,MATCH(A236,'５回目'!$A$8:$A$374,FALSE)),0)</f>
        <v>0.93392797629815472</v>
      </c>
      <c r="I236" s="91">
        <f>_xlfn.IFNA(INDEX('６回目'!$C$8:$C$374,MATCH(A236,'６回目'!$A$8:$A$374,FALSE)),0)</f>
        <v>0</v>
      </c>
      <c r="J236" s="91">
        <f>_xlfn.IFNA(INDEX('７回目'!$C$8:$C$374,MATCH(A236,'７回目'!$A$8:$A$374,FALSE)),0)</f>
        <v>0</v>
      </c>
      <c r="K236" s="91">
        <f>_xlfn.IFNA(INDEX('８回目'!$C$8:$C$374,MATCH(A236,'８回目'!$A$8:$A$374,FALSE)),0)</f>
        <v>0</v>
      </c>
      <c r="M236" s="91">
        <f>INDEX(降水量!$T$2:$T$366,MATCH(A236,降水量!$C$2:$C$366,FALSE))</f>
        <v>0</v>
      </c>
      <c r="N236" s="99">
        <f t="shared" si="19"/>
        <v>4.8576229180376931</v>
      </c>
      <c r="O236" s="99">
        <f>INDEX(地温!$G$2:$G$366,MATCH(A236,地温!$C$2:$C$366,FALSE))</f>
        <v>0.1382260465055859</v>
      </c>
      <c r="P236" s="99">
        <f>INDEX(地温!$H$2:$H$366,MATCH(A236,地温!$C$2:$C$366,FALSE))</f>
        <v>13.671294020802952</v>
      </c>
      <c r="Q236" s="99"/>
      <c r="R236" s="99">
        <f t="shared" si="16"/>
        <v>4.299957270939581</v>
      </c>
      <c r="S236" s="99"/>
      <c r="T236" s="99"/>
      <c r="U236" s="99"/>
      <c r="W236" s="91">
        <f>R236*1000*1000/($K$1*10)+指導機関用調整項目!$C$25</f>
        <v>23.124839766023424</v>
      </c>
    </row>
    <row r="237" spans="1:23">
      <c r="A237" s="92">
        <f t="shared" si="17"/>
        <v>45891</v>
      </c>
      <c r="B237" s="91">
        <f t="shared" si="18"/>
        <v>234</v>
      </c>
      <c r="C237" s="99">
        <f t="shared" si="15"/>
        <v>23.258914854699409</v>
      </c>
      <c r="D237" s="99">
        <f>_xlfn.IFNA(INDEX('１回目'!$C$8:$C$374,MATCH(A237,'１回目'!$A$8:$A$374,FALSE)),0)</f>
        <v>5.3642527249814798</v>
      </c>
      <c r="E237" s="91">
        <f>_xlfn.IFNA(INDEX('２回目'!$C$8:$C$374,MATCH(A237,'２回目'!$A$8:$A$374,FALSE)),0)</f>
        <v>6.7649634965262964</v>
      </c>
      <c r="F237" s="91">
        <f>_xlfn.IFNA(INDEX('３回目'!$C$8:$C$374,MATCH(A237,'３回目'!$A$8:$A$374,FALSE)),0)</f>
        <v>4.3913482076178845</v>
      </c>
      <c r="G237" s="91">
        <f>_xlfn.IFNA(INDEX('４回目'!$C$8:$C$374,MATCH(A237,'４回目'!$A$8:$A$374,FALSE)),0)</f>
        <v>5.3911922160473074</v>
      </c>
      <c r="H237" s="91">
        <f>_xlfn.IFNA(INDEX('５回目'!$C$8:$C$374,MATCH(A237,'５回目'!$A$8:$A$374,FALSE)),0)</f>
        <v>1.3471582095264414</v>
      </c>
      <c r="I237" s="91">
        <f>_xlfn.IFNA(INDEX('６回目'!$C$8:$C$374,MATCH(A237,'６回目'!$A$8:$A$374,FALSE)),0)</f>
        <v>0</v>
      </c>
      <c r="J237" s="91">
        <f>_xlfn.IFNA(INDEX('７回目'!$C$8:$C$374,MATCH(A237,'７回目'!$A$8:$A$374,FALSE)),0)</f>
        <v>0</v>
      </c>
      <c r="K237" s="91">
        <f>_xlfn.IFNA(INDEX('８回目'!$C$8:$C$374,MATCH(A237,'８回目'!$A$8:$A$374,FALSE)),0)</f>
        <v>0</v>
      </c>
      <c r="M237" s="91">
        <f>INDEX(降水量!$T$2:$T$366,MATCH(A237,降水量!$C$2:$C$366,FALSE))</f>
        <v>0</v>
      </c>
      <c r="N237" s="99">
        <f t="shared" si="19"/>
        <v>4.8576229180376931</v>
      </c>
      <c r="O237" s="99">
        <f>INDEX(地温!$G$2:$G$366,MATCH(A237,地温!$C$2:$C$366,FALSE))</f>
        <v>0.13955181488272639</v>
      </c>
      <c r="P237" s="99">
        <f>INDEX(地温!$H$2:$H$366,MATCH(A237,地温!$C$2:$C$366,FALSE))</f>
        <v>13.810845835685678</v>
      </c>
      <c r="Q237" s="99"/>
      <c r="R237" s="99">
        <f t="shared" si="16"/>
        <v>4.5904461009760364</v>
      </c>
      <c r="S237" s="99"/>
      <c r="T237" s="99"/>
      <c r="U237" s="99"/>
      <c r="W237" s="91">
        <f>R237*1000*1000/($K$1*10)+指導機関用調整項目!$C$25</f>
        <v>24.214172878660129</v>
      </c>
    </row>
    <row r="238" spans="1:23">
      <c r="A238" s="92">
        <f t="shared" si="17"/>
        <v>45892</v>
      </c>
      <c r="B238" s="91">
        <f t="shared" si="18"/>
        <v>235</v>
      </c>
      <c r="C238" s="99">
        <f t="shared" si="15"/>
        <v>23.635372281993</v>
      </c>
      <c r="D238" s="99">
        <f>_xlfn.IFNA(INDEX('１回目'!$C$8:$C$374,MATCH(A238,'１回目'!$A$8:$A$374,FALSE)),0)</f>
        <v>5.3647305042231999</v>
      </c>
      <c r="E238" s="91">
        <f>_xlfn.IFNA(INDEX('２回目'!$C$8:$C$374,MATCH(A238,'２回目'!$A$8:$A$374,FALSE)),0)</f>
        <v>6.7649666539667122</v>
      </c>
      <c r="F238" s="91">
        <f>_xlfn.IFNA(INDEX('３回目'!$C$8:$C$374,MATCH(A238,'３回目'!$A$8:$A$374,FALSE)),0)</f>
        <v>4.391621519622837</v>
      </c>
      <c r="G238" s="91">
        <f>_xlfn.IFNA(INDEX('４回目'!$C$8:$C$374,MATCH(A238,'４回目'!$A$8:$A$374,FALSE)),0)</f>
        <v>5.4051931418283345</v>
      </c>
      <c r="H238" s="91">
        <f>_xlfn.IFNA(INDEX('５回目'!$C$8:$C$374,MATCH(A238,'５回目'!$A$8:$A$374,FALSE)),0)</f>
        <v>1.7088604623519161</v>
      </c>
      <c r="I238" s="91">
        <f>_xlfn.IFNA(INDEX('６回目'!$C$8:$C$374,MATCH(A238,'６回目'!$A$8:$A$374,FALSE)),0)</f>
        <v>0</v>
      </c>
      <c r="J238" s="91">
        <f>_xlfn.IFNA(INDEX('７回目'!$C$8:$C$374,MATCH(A238,'７回目'!$A$8:$A$374,FALSE)),0)</f>
        <v>0</v>
      </c>
      <c r="K238" s="91">
        <f>_xlfn.IFNA(INDEX('８回目'!$C$8:$C$374,MATCH(A238,'８回目'!$A$8:$A$374,FALSE)),0)</f>
        <v>0</v>
      </c>
      <c r="M238" s="91">
        <f>INDEX(降水量!$T$2:$T$366,MATCH(A238,降水量!$C$2:$C$366,FALSE))</f>
        <v>4.3808800852329341e-002</v>
      </c>
      <c r="N238" s="99">
        <f t="shared" si="19"/>
        <v>4.9014317188900227</v>
      </c>
      <c r="O238" s="99">
        <f>INDEX(地温!$G$2:$G$366,MATCH(A238,地温!$C$2:$C$366,FALSE))</f>
        <v>0.12894566786560252</v>
      </c>
      <c r="P238" s="99">
        <f>INDEX(地温!$H$2:$H$366,MATCH(A238,地温!$C$2:$C$366,FALSE))</f>
        <v>13.93979150355128</v>
      </c>
      <c r="Q238" s="99"/>
      <c r="R238" s="99">
        <f t="shared" si="16"/>
        <v>4.794149059551696</v>
      </c>
      <c r="S238" s="99"/>
      <c r="T238" s="99"/>
      <c r="U238" s="99"/>
      <c r="W238" s="91">
        <f>R238*1000*1000/($K$1*10)+指導機関用調整項目!$C$25</f>
        <v>24.978058973318856</v>
      </c>
    </row>
    <row r="239" spans="1:23">
      <c r="A239" s="92">
        <f t="shared" si="17"/>
        <v>45893</v>
      </c>
      <c r="B239" s="91">
        <f t="shared" si="18"/>
        <v>236</v>
      </c>
      <c r="C239" s="99">
        <f t="shared" si="15"/>
        <v>23.991841529471678</v>
      </c>
      <c r="D239" s="99">
        <f>_xlfn.IFNA(INDEX('１回目'!$C$8:$C$374,MATCH(A239,'１回目'!$A$8:$A$374,FALSE)),0)</f>
        <v>5.3651963165345053</v>
      </c>
      <c r="E239" s="91">
        <f>_xlfn.IFNA(INDEX('２回目'!$C$8:$C$374,MATCH(A239,'２回目'!$A$8:$A$374,FALSE)),0)</f>
        <v>6.7649695806039007</v>
      </c>
      <c r="F239" s="91">
        <f>_xlfn.IFNA(INDEX('３回目'!$C$8:$C$374,MATCH(A239,'３回目'!$A$8:$A$374,FALSE)),0)</f>
        <v>4.3918786615472847</v>
      </c>
      <c r="G239" s="91">
        <f>_xlfn.IFNA(INDEX('４回目'!$C$8:$C$374,MATCH(A239,'４回目'!$A$8:$A$374,FALSE)),0)</f>
        <v>5.4184411402301595</v>
      </c>
      <c r="H239" s="91">
        <f>_xlfn.IFNA(INDEX('５回目'!$C$8:$C$374,MATCH(A239,'５回目'!$A$8:$A$374,FALSE)),0)</f>
        <v>2.0513558305558273</v>
      </c>
      <c r="I239" s="91">
        <f>_xlfn.IFNA(INDEX('６回目'!$C$8:$C$374,MATCH(A239,'６回目'!$A$8:$A$374,FALSE)),0)</f>
        <v>0</v>
      </c>
      <c r="J239" s="91">
        <f>_xlfn.IFNA(INDEX('７回目'!$C$8:$C$374,MATCH(A239,'７回目'!$A$8:$A$374,FALSE)),0)</f>
        <v>0</v>
      </c>
      <c r="K239" s="91">
        <f>_xlfn.IFNA(INDEX('８回目'!$C$8:$C$374,MATCH(A239,'８回目'!$A$8:$A$374,FALSE)),0)</f>
        <v>0</v>
      </c>
      <c r="M239" s="91">
        <f>INDEX(降水量!$T$2:$T$366,MATCH(A239,降水量!$C$2:$C$366,FALSE))</f>
        <v>4.3808800852329341e-002</v>
      </c>
      <c r="N239" s="99">
        <f t="shared" si="19"/>
        <v>4.9452405197423523</v>
      </c>
      <c r="O239" s="99">
        <f>INDEX(地温!$G$2:$G$366,MATCH(A239,地温!$C$2:$C$366,FALSE))</f>
        <v>0.13273357751457532</v>
      </c>
      <c r="P239" s="99">
        <f>INDEX(地温!$H$2:$H$366,MATCH(A239,地温!$C$2:$C$366,FALSE))</f>
        <v>14.072525081065855</v>
      </c>
      <c r="Q239" s="99"/>
      <c r="R239" s="99">
        <f t="shared" si="16"/>
        <v>4.9740759286634706</v>
      </c>
      <c r="S239" s="99"/>
      <c r="T239" s="99"/>
      <c r="U239" s="99"/>
      <c r="W239" s="91">
        <f>R239*1000*1000/($K$1*10)+指導機関用調整項目!$C$25</f>
        <v>25.652784732488005</v>
      </c>
    </row>
    <row r="240" spans="1:23">
      <c r="A240" s="92">
        <f t="shared" si="17"/>
        <v>45894</v>
      </c>
      <c r="B240" s="91">
        <f t="shared" si="18"/>
        <v>237</v>
      </c>
      <c r="C240" s="99">
        <f t="shared" si="15"/>
        <v>24.323823803334065</v>
      </c>
      <c r="D240" s="99">
        <f>_xlfn.IFNA(INDEX('１回目'!$C$8:$C$374,MATCH(A240,'１回目'!$A$8:$A$374,FALSE)),0)</f>
        <v>5.3656448211229595</v>
      </c>
      <c r="E240" s="91">
        <f>_xlfn.IFNA(INDEX('２回目'!$C$8:$C$374,MATCH(A240,'２回目'!$A$8:$A$374,FALSE)),0)</f>
        <v>6.7649722604699605</v>
      </c>
      <c r="F240" s="91">
        <f>_xlfn.IFNA(INDEX('３回目'!$C$8:$C$374,MATCH(A240,'３回目'!$A$8:$A$374,FALSE)),0)</f>
        <v>4.3921171334479308</v>
      </c>
      <c r="G240" s="91">
        <f>_xlfn.IFNA(INDEX('４回目'!$C$8:$C$374,MATCH(A240,'４回目'!$A$8:$A$374,FALSE)),0)</f>
        <v>5.4307770591887179</v>
      </c>
      <c r="H240" s="91">
        <f>_xlfn.IFNA(INDEX('５回目'!$C$8:$C$374,MATCH(A240,'５回目'!$A$8:$A$374,FALSE)),0)</f>
        <v>2.3703125291044982</v>
      </c>
      <c r="I240" s="91">
        <f>_xlfn.IFNA(INDEX('６回目'!$C$8:$C$374,MATCH(A240,'６回目'!$A$8:$A$374,FALSE)),0)</f>
        <v>0</v>
      </c>
      <c r="J240" s="91">
        <f>_xlfn.IFNA(INDEX('７回目'!$C$8:$C$374,MATCH(A240,'７回目'!$A$8:$A$374,FALSE)),0)</f>
        <v>0</v>
      </c>
      <c r="K240" s="91">
        <f>_xlfn.IFNA(INDEX('８回目'!$C$8:$C$374,MATCH(A240,'８回目'!$A$8:$A$374,FALSE)),0)</f>
        <v>0</v>
      </c>
      <c r="M240" s="91">
        <f>INDEX(降水量!$T$2:$T$366,MATCH(A240,降水量!$C$2:$C$366,FALSE))</f>
        <v>0</v>
      </c>
      <c r="N240" s="99">
        <f t="shared" si="19"/>
        <v>4.9452405197423523</v>
      </c>
      <c r="O240" s="99">
        <f>INDEX(地温!$G$2:$G$366,MATCH(A240,地温!$C$2:$C$366,FALSE))</f>
        <v>0.13368055492681852</v>
      </c>
      <c r="P240" s="99">
        <f>INDEX(地温!$H$2:$H$366,MATCH(A240,地温!$C$2:$C$366,FALSE))</f>
        <v>14.206205635992674</v>
      </c>
      <c r="Q240" s="99"/>
      <c r="R240" s="99">
        <f t="shared" si="16"/>
        <v>5.1723776475990384</v>
      </c>
      <c r="S240" s="99"/>
      <c r="T240" s="99"/>
      <c r="U240" s="99"/>
      <c r="W240" s="91">
        <f>R240*1000*1000/($K$1*10)+指導機関用調整項目!$C$25</f>
        <v>26.396416178496384</v>
      </c>
    </row>
    <row r="241" spans="1:23">
      <c r="A241" s="92">
        <f t="shared" si="17"/>
        <v>45895</v>
      </c>
      <c r="B241" s="91">
        <f t="shared" si="18"/>
        <v>238</v>
      </c>
      <c r="C241" s="99">
        <f t="shared" si="15"/>
        <v>24.636818826824047</v>
      </c>
      <c r="D241" s="99">
        <f>_xlfn.IFNA(INDEX('１回目'!$C$8:$C$374,MATCH(A241,'１回目'!$A$8:$A$374,FALSE)),0)</f>
        <v>5.3660810675974968</v>
      </c>
      <c r="E241" s="91">
        <f>_xlfn.IFNA(INDEX('２回目'!$C$8:$C$374,MATCH(A241,'２回目'!$A$8:$A$374,FALSE)),0)</f>
        <v>6.7649747367619861</v>
      </c>
      <c r="F241" s="91">
        <f>_xlfn.IFNA(INDEX('３回目'!$C$8:$C$374,MATCH(A241,'３回目'!$A$8:$A$374,FALSE)),0)</f>
        <v>4.3923407467845044</v>
      </c>
      <c r="G241" s="91">
        <f>_xlfn.IFNA(INDEX('４回目'!$C$8:$C$374,MATCH(A241,'４回目'!$A$8:$A$374,FALSE)),0)</f>
        <v>5.4424045105350443</v>
      </c>
      <c r="H241" s="91">
        <f>_xlfn.IFNA(INDEX('５回目'!$C$8:$C$374,MATCH(A241,'５回目'!$A$8:$A$374,FALSE)),0)</f>
        <v>2.6710177651450135</v>
      </c>
      <c r="I241" s="91">
        <f>_xlfn.IFNA(INDEX('６回目'!$C$8:$C$374,MATCH(A241,'６回目'!$A$8:$A$374,FALSE)),0)</f>
        <v>0</v>
      </c>
      <c r="J241" s="91">
        <f>_xlfn.IFNA(INDEX('７回目'!$C$8:$C$374,MATCH(A241,'７回目'!$A$8:$A$374,FALSE)),0)</f>
        <v>0</v>
      </c>
      <c r="K241" s="91">
        <f>_xlfn.IFNA(INDEX('８回目'!$C$8:$C$374,MATCH(A241,'８回目'!$A$8:$A$374,FALSE)),0)</f>
        <v>0</v>
      </c>
      <c r="M241" s="91">
        <f>INDEX(降水量!$T$2:$T$366,MATCH(A241,降水量!$C$2:$C$366,FALSE))</f>
        <v>0</v>
      </c>
      <c r="N241" s="99">
        <f t="shared" si="19"/>
        <v>4.9452405197423523</v>
      </c>
      <c r="O241" s="99">
        <f>INDEX(地温!$G$2:$G$366,MATCH(A241,地温!$C$2:$C$366,FALSE))</f>
        <v>0.1371654318038735</v>
      </c>
      <c r="P241" s="99">
        <f>INDEX(地温!$H$2:$H$366,MATCH(A241,地温!$C$2:$C$366,FALSE))</f>
        <v>14.343371067796548</v>
      </c>
      <c r="Q241" s="99"/>
      <c r="R241" s="99">
        <f t="shared" si="16"/>
        <v>5.3482072392851467</v>
      </c>
      <c r="S241" s="99"/>
      <c r="T241" s="99"/>
      <c r="U241" s="99"/>
      <c r="W241" s="91">
        <f>R241*1000*1000/($K$1*10)+指導機関用調整項目!$C$25</f>
        <v>27.055777147319294</v>
      </c>
    </row>
    <row r="242" spans="1:23">
      <c r="A242" s="92">
        <f t="shared" si="17"/>
        <v>45896</v>
      </c>
      <c r="B242" s="91">
        <f t="shared" si="18"/>
        <v>239</v>
      </c>
      <c r="C242" s="99">
        <f t="shared" si="15"/>
        <v>24.927254392800197</v>
      </c>
      <c r="D242" s="99">
        <f>_xlfn.IFNA(INDEX('１回目'!$C$8:$C$374,MATCH(A242,'１回目'!$A$8:$A$374,FALSE)),0)</f>
        <v>5.3665001675671045</v>
      </c>
      <c r="E242" s="91">
        <f>_xlfn.IFNA(INDEX('２回目'!$C$8:$C$374,MATCH(A242,'２回目'!$A$8:$A$374,FALSE)),0)</f>
        <v>6.7649769975994358</v>
      </c>
      <c r="F242" s="91">
        <f>_xlfn.IFNA(INDEX('３回目'!$C$8:$C$374,MATCH(A242,'３回目'!$A$8:$A$374,FALSE)),0)</f>
        <v>4.3925474770821902</v>
      </c>
      <c r="G242" s="91">
        <f>_xlfn.IFNA(INDEX('４回目'!$C$8:$C$374,MATCH(A242,'４回目'!$A$8:$A$374,FALSE)),0)</f>
        <v>5.4531931708847399</v>
      </c>
      <c r="H242" s="91">
        <f>_xlfn.IFNA(INDEX('５回目'!$C$8:$C$374,MATCH(A242,'５回目'!$A$8:$A$374,FALSE)),0)</f>
        <v>2.9500365796667269</v>
      </c>
      <c r="I242" s="91">
        <f>_xlfn.IFNA(INDEX('６回目'!$C$8:$C$374,MATCH(A242,'６回目'!$A$8:$A$374,FALSE)),0)</f>
        <v>0</v>
      </c>
      <c r="J242" s="91">
        <f>_xlfn.IFNA(INDEX('７回目'!$C$8:$C$374,MATCH(A242,'７回目'!$A$8:$A$374,FALSE)),0)</f>
        <v>0</v>
      </c>
      <c r="K242" s="91">
        <f>_xlfn.IFNA(INDEX('８回目'!$C$8:$C$374,MATCH(A242,'８回目'!$A$8:$A$374,FALSE)),0)</f>
        <v>0</v>
      </c>
      <c r="M242" s="91">
        <f>INDEX(降水量!$T$2:$T$366,MATCH(A242,降水量!$C$2:$C$366,FALSE))</f>
        <v>0</v>
      </c>
      <c r="N242" s="99">
        <f t="shared" si="19"/>
        <v>4.9452405197423523</v>
      </c>
      <c r="O242" s="99">
        <f>INDEX(地温!$G$2:$G$366,MATCH(A242,地温!$C$2:$C$366,FALSE))</f>
        <v>0.13777149734770919</v>
      </c>
      <c r="P242" s="99">
        <f>INDEX(地温!$H$2:$H$366,MATCH(A242,地温!$C$2:$C$366,FALSE))</f>
        <v>14.481142565144257</v>
      </c>
      <c r="Q242" s="99"/>
      <c r="R242" s="99">
        <f t="shared" si="16"/>
        <v>5.500871307913588</v>
      </c>
      <c r="S242" s="99"/>
      <c r="T242" s="99"/>
      <c r="U242" s="99"/>
      <c r="W242" s="91">
        <f>R242*1000*1000/($K$1*10)+指導機関用調整項目!$C$25</f>
        <v>27.628267404675945</v>
      </c>
    </row>
    <row r="243" spans="1:23">
      <c r="A243" s="92">
        <f t="shared" si="17"/>
        <v>45897</v>
      </c>
      <c r="B243" s="91">
        <f t="shared" si="18"/>
        <v>240</v>
      </c>
      <c r="C243" s="99">
        <f t="shared" si="15"/>
        <v>25.18373473786648</v>
      </c>
      <c r="D243" s="99">
        <f>_xlfn.IFNA(INDEX('１回目'!$C$8:$C$374,MATCH(A243,'１回目'!$A$8:$A$374,FALSE)),0)</f>
        <v>5.3668869426821804</v>
      </c>
      <c r="E243" s="91">
        <f>_xlfn.IFNA(INDEX('２回目'!$C$8:$C$374,MATCH(A243,'２回目'!$A$8:$A$374,FALSE)),0)</f>
        <v>6.7649789871647625</v>
      </c>
      <c r="F243" s="91">
        <f>_xlfn.IFNA(INDEX('３回目'!$C$8:$C$374,MATCH(A243,'３回目'!$A$8:$A$374,FALSE)),0)</f>
        <v>4.3927303341986059</v>
      </c>
      <c r="G243" s="91">
        <f>_xlfn.IFNA(INDEX('４回目'!$C$8:$C$374,MATCH(A243,'４回目'!$A$8:$A$374,FALSE)),0)</f>
        <v>5.4627249367658273</v>
      </c>
      <c r="H243" s="91">
        <f>_xlfn.IFNA(INDEX('５回目'!$C$8:$C$374,MATCH(A243,'５回目'!$A$8:$A$374,FALSE)),0)</f>
        <v>3.1964135370551041</v>
      </c>
      <c r="I243" s="91">
        <f>_xlfn.IFNA(INDEX('６回目'!$C$8:$C$374,MATCH(A243,'６回目'!$A$8:$A$374,FALSE)),0)</f>
        <v>0</v>
      </c>
      <c r="J243" s="91">
        <f>_xlfn.IFNA(INDEX('７回目'!$C$8:$C$374,MATCH(A243,'７回目'!$A$8:$A$374,FALSE)),0)</f>
        <v>0</v>
      </c>
      <c r="K243" s="91">
        <f>_xlfn.IFNA(INDEX('８回目'!$C$8:$C$374,MATCH(A243,'８回目'!$A$8:$A$374,FALSE)),0)</f>
        <v>0</v>
      </c>
      <c r="M243" s="91">
        <f>INDEX(降水量!$T$2:$T$366,MATCH(A243,降水量!$C$2:$C$366,FALSE))</f>
        <v>0</v>
      </c>
      <c r="N243" s="99">
        <f t="shared" si="19"/>
        <v>4.9452405197423523</v>
      </c>
      <c r="O243" s="99">
        <f>INDEX(地温!$G$2:$G$366,MATCH(A243,地温!$C$2:$C$366,FALSE))</f>
        <v>0.12868051419017437</v>
      </c>
      <c r="P243" s="99">
        <f>INDEX(地温!$H$2:$H$366,MATCH(A243,地温!$C$2:$C$366,FALSE))</f>
        <v>14.609823079334431</v>
      </c>
      <c r="Q243" s="99"/>
      <c r="R243" s="99">
        <f t="shared" si="16"/>
        <v>5.6286711387896968</v>
      </c>
      <c r="S243" s="99"/>
      <c r="T243" s="99"/>
      <c r="U243" s="99"/>
      <c r="W243" s="91">
        <f>R243*1000*1000/($K$1*10)+指導機関用調整項目!$C$25</f>
        <v>28.107516770461356</v>
      </c>
    </row>
    <row r="244" spans="1:23">
      <c r="A244" s="92">
        <f t="shared" si="17"/>
        <v>45898</v>
      </c>
      <c r="B244" s="91">
        <f t="shared" si="18"/>
        <v>241</v>
      </c>
      <c r="C244" s="99">
        <f t="shared" si="15"/>
        <v>25.418853999720756</v>
      </c>
      <c r="D244" s="99">
        <f>_xlfn.IFNA(INDEX('１回目'!$C$8:$C$374,MATCH(A244,'１回目'!$A$8:$A$374,FALSE)),0)</f>
        <v>5.3672543136494557</v>
      </c>
      <c r="E244" s="91">
        <f>_xlfn.IFNA(INDEX('２回目'!$C$8:$C$374,MATCH(A244,'２回目'!$A$8:$A$374,FALSE)),0)</f>
        <v>6.7649807879795212</v>
      </c>
      <c r="F244" s="91">
        <f>_xlfn.IFNA(INDEX('３回目'!$C$8:$C$374,MATCH(A244,'３回目'!$A$8:$A$374,FALSE)),0)</f>
        <v>4.3928975623981392</v>
      </c>
      <c r="G244" s="91">
        <f>_xlfn.IFNA(INDEX('４回目'!$C$8:$C$374,MATCH(A244,'４回目'!$A$8:$A$374,FALSE)),0)</f>
        <v>5.4714620178244866</v>
      </c>
      <c r="H244" s="91">
        <f>_xlfn.IFNA(INDEX('５回目'!$C$8:$C$374,MATCH(A244,'５回目'!$A$8:$A$374,FALSE)),0)</f>
        <v>3.4222593178691554</v>
      </c>
      <c r="I244" s="91">
        <f>_xlfn.IFNA(INDEX('６回目'!$C$8:$C$374,MATCH(A244,'６回目'!$A$8:$A$374,FALSE)),0)</f>
        <v>0</v>
      </c>
      <c r="J244" s="91">
        <f>_xlfn.IFNA(INDEX('７回目'!$C$8:$C$374,MATCH(A244,'７回目'!$A$8:$A$374,FALSE)),0)</f>
        <v>0</v>
      </c>
      <c r="K244" s="91">
        <f>_xlfn.IFNA(INDEX('８回目'!$C$8:$C$374,MATCH(A244,'８回目'!$A$8:$A$374,FALSE)),0)</f>
        <v>0</v>
      </c>
      <c r="M244" s="91">
        <f>INDEX(降水量!$T$2:$T$366,MATCH(A244,降水量!$C$2:$C$366,FALSE))</f>
        <v>0</v>
      </c>
      <c r="N244" s="99">
        <f t="shared" si="19"/>
        <v>4.9452405197423523</v>
      </c>
      <c r="O244" s="99">
        <f>INDEX(地温!$G$2:$G$366,MATCH(A244,地温!$C$2:$C$366,FALSE))</f>
        <v>0.12625625201483184</v>
      </c>
      <c r="P244" s="99">
        <f>INDEX(地温!$H$2:$H$366,MATCH(A244,地温!$C$2:$C$366,FALSE))</f>
        <v>14.736079331349263</v>
      </c>
      <c r="Q244" s="99"/>
      <c r="R244" s="99">
        <f t="shared" si="16"/>
        <v>5.7375341486291411</v>
      </c>
      <c r="S244" s="99"/>
      <c r="T244" s="99"/>
      <c r="U244" s="99"/>
      <c r="W244" s="91">
        <f>R244*1000*1000/($K$1*10)+指導機関用調整項目!$C$25</f>
        <v>28.515753057359273</v>
      </c>
    </row>
    <row r="245" spans="1:23">
      <c r="A245" s="92">
        <f t="shared" si="17"/>
        <v>45899</v>
      </c>
      <c r="B245" s="91">
        <f t="shared" si="18"/>
        <v>242</v>
      </c>
      <c r="C245" s="99">
        <f t="shared" si="15"/>
        <v>25.643430420292994</v>
      </c>
      <c r="D245" s="99">
        <f>_xlfn.IFNA(INDEX('１回目'!$C$8:$C$374,MATCH(A245,'１回目'!$A$8:$A$374,FALSE)),0)</f>
        <v>5.3676149803332285</v>
      </c>
      <c r="E245" s="91">
        <f>_xlfn.IFNA(INDEX('２回目'!$C$8:$C$374,MATCH(A245,'２回目'!$A$8:$A$374,FALSE)),0)</f>
        <v>6.7649824686454432</v>
      </c>
      <c r="F245" s="91">
        <f>_xlfn.IFNA(INDEX('３回目'!$C$8:$C$374,MATCH(A245,'３回目'!$A$8:$A$374,FALSE)),0)</f>
        <v>4.3930562551702277</v>
      </c>
      <c r="G245" s="91">
        <f>_xlfn.IFNA(INDEX('４回目'!$C$8:$C$374,MATCH(A245,'４回目'!$A$8:$A$374,FALSE)),0)</f>
        <v>5.4798046979091595</v>
      </c>
      <c r="H245" s="91">
        <f>_xlfn.IFNA(INDEX('５回目'!$C$8:$C$374,MATCH(A245,'５回目'!$A$8:$A$374,FALSE)),0)</f>
        <v>3.6379720182349327</v>
      </c>
      <c r="I245" s="91">
        <f>_xlfn.IFNA(INDEX('６回目'!$C$8:$C$374,MATCH(A245,'６回目'!$A$8:$A$374,FALSE)),0)</f>
        <v>0</v>
      </c>
      <c r="J245" s="91">
        <f>_xlfn.IFNA(INDEX('７回目'!$C$8:$C$374,MATCH(A245,'７回目'!$A$8:$A$374,FALSE)),0)</f>
        <v>0</v>
      </c>
      <c r="K245" s="91">
        <f>_xlfn.IFNA(INDEX('８回目'!$C$8:$C$374,MATCH(A245,'８回目'!$A$8:$A$374,FALSE)),0)</f>
        <v>0</v>
      </c>
      <c r="M245" s="91">
        <f>INDEX(降水量!$T$2:$T$366,MATCH(A245,降水量!$C$2:$C$366,FALSE))</f>
        <v>0</v>
      </c>
      <c r="N245" s="99">
        <f t="shared" si="19"/>
        <v>4.9452405197423523</v>
      </c>
      <c r="O245" s="99">
        <f>INDEX(地温!$G$2:$G$366,MATCH(A245,地温!$C$2:$C$366,FALSE))</f>
        <v>0.13155932552339381</v>
      </c>
      <c r="P245" s="99">
        <f>INDEX(地温!$H$2:$H$366,MATCH(A245,地温!$C$2:$C$366,FALSE))</f>
        <v>14.867638656872657</v>
      </c>
      <c r="Q245" s="99"/>
      <c r="R245" s="99">
        <f t="shared" si="16"/>
        <v>5.8305512436779843</v>
      </c>
      <c r="S245" s="99"/>
      <c r="T245" s="99"/>
      <c r="U245" s="99"/>
      <c r="W245" s="91">
        <f>R245*1000*1000/($K$1*10)+指導機関用調整項目!$C$25</f>
        <v>28.864567163792437</v>
      </c>
    </row>
    <row r="246" spans="1:23">
      <c r="A246" s="92">
        <f t="shared" si="17"/>
        <v>45900</v>
      </c>
      <c r="B246" s="91">
        <f t="shared" si="18"/>
        <v>243</v>
      </c>
      <c r="C246" s="99">
        <f t="shared" si="15"/>
        <v>25.855199335624345</v>
      </c>
      <c r="D246" s="99">
        <f>_xlfn.IFNA(INDEX('１回目'!$C$8:$C$374,MATCH(A246,'１回目'!$A$8:$A$374,FALSE)),0)</f>
        <v>5.3679657260071041</v>
      </c>
      <c r="E246" s="91">
        <f>_xlfn.IFNA(INDEX('２回目'!$C$8:$C$374,MATCH(A246,'２回目'!$A$8:$A$374,FALSE)),0)</f>
        <v>6.7649840220219977</v>
      </c>
      <c r="F246" s="91">
        <f>_xlfn.IFNA(INDEX('３回目'!$C$8:$C$374,MATCH(A246,'３回目'!$A$8:$A$374,FALSE)),0)</f>
        <v>4.3932051432268011</v>
      </c>
      <c r="G246" s="91">
        <f>_xlfn.IFNA(INDEX('４回目'!$C$8:$C$374,MATCH(A246,'４回目'!$A$8:$A$374,FALSE)),0)</f>
        <v>5.4876704648560102</v>
      </c>
      <c r="H246" s="91">
        <f>_xlfn.IFNA(INDEX('５回目'!$C$8:$C$374,MATCH(A246,'５回目'!$A$8:$A$374,FALSE)),0)</f>
        <v>3.8413739795124329</v>
      </c>
      <c r="I246" s="91">
        <f>_xlfn.IFNA(INDEX('６回目'!$C$8:$C$374,MATCH(A246,'６回目'!$A$8:$A$374,FALSE)),0)</f>
        <v>0</v>
      </c>
      <c r="J246" s="91">
        <f>_xlfn.IFNA(INDEX('７回目'!$C$8:$C$374,MATCH(A246,'７回目'!$A$8:$A$374,FALSE)),0)</f>
        <v>0</v>
      </c>
      <c r="K246" s="91">
        <f>_xlfn.IFNA(INDEX('８回目'!$C$8:$C$374,MATCH(A246,'８回目'!$A$8:$A$374,FALSE)),0)</f>
        <v>0</v>
      </c>
      <c r="M246" s="91">
        <f>INDEX(降水量!$T$2:$T$366,MATCH(A246,降水量!$C$2:$C$366,FALSE))</f>
        <v>0</v>
      </c>
      <c r="N246" s="99">
        <f t="shared" si="19"/>
        <v>4.9452405197423523</v>
      </c>
      <c r="O246" s="99">
        <f>INDEX(地温!$G$2:$G$366,MATCH(A246,地温!$C$2:$C$366,FALSE))</f>
        <v>0.13489268601448984</v>
      </c>
      <c r="P246" s="99">
        <f>INDEX(地温!$H$2:$H$366,MATCH(A246,地温!$C$2:$C$366,FALSE))</f>
        <v>15.002531342887147</v>
      </c>
      <c r="Q246" s="99"/>
      <c r="R246" s="99">
        <f t="shared" si="16"/>
        <v>5.9074274729948453</v>
      </c>
      <c r="S246" s="99"/>
      <c r="T246" s="99"/>
      <c r="U246" s="99"/>
      <c r="W246" s="91">
        <f>R246*1000*1000/($K$1*10)+指導機関用調整項目!$C$25</f>
        <v>29.152853023730664</v>
      </c>
    </row>
    <row r="247" spans="1:23">
      <c r="A247" s="92">
        <f t="shared" si="17"/>
        <v>45901</v>
      </c>
      <c r="B247" s="91">
        <f t="shared" si="18"/>
        <v>244</v>
      </c>
      <c r="C247" s="99">
        <f t="shared" si="15"/>
        <v>26.045488375493228</v>
      </c>
      <c r="D247" s="99">
        <f>_xlfn.IFNA(INDEX('１回目'!$C$8:$C$374,MATCH(A247,'１回目'!$A$8:$A$374,FALSE)),0)</f>
        <v>5.3682937530954185</v>
      </c>
      <c r="E247" s="91">
        <f>_xlfn.IFNA(INDEX('２回目'!$C$8:$C$374,MATCH(A247,'２回目'!$A$8:$A$374,FALSE)),0)</f>
        <v>6.7649854065547004</v>
      </c>
      <c r="F247" s="91">
        <f>_xlfn.IFNA(INDEX('３回目'!$C$8:$C$374,MATCH(A247,'３回目'!$A$8:$A$374,FALSE)),0)</f>
        <v>4.3933388852212403</v>
      </c>
      <c r="G247" s="91">
        <f>_xlfn.IFNA(INDEX('４回目'!$C$8:$C$374,MATCH(A247,'４回目'!$A$8:$A$374,FALSE)),0)</f>
        <v>5.4947389111305966</v>
      </c>
      <c r="H247" s="91">
        <f>_xlfn.IFNA(INDEX('５回目'!$C$8:$C$374,MATCH(A247,'５回目'!$A$8:$A$374,FALSE)),0)</f>
        <v>4.0241314194912725</v>
      </c>
      <c r="I247" s="91">
        <f>_xlfn.IFNA(INDEX('６回目'!$C$8:$C$374,MATCH(A247,'６回目'!$A$8:$A$374,FALSE)),0)</f>
        <v>0</v>
      </c>
      <c r="J247" s="91">
        <f>_xlfn.IFNA(INDEX('７回目'!$C$8:$C$374,MATCH(A247,'７回目'!$A$8:$A$374,FALSE)),0)</f>
        <v>0</v>
      </c>
      <c r="K247" s="91">
        <f>_xlfn.IFNA(INDEX('８回目'!$C$8:$C$374,MATCH(A247,'８回目'!$A$8:$A$374,FALSE)),0)</f>
        <v>0</v>
      </c>
      <c r="M247" s="91">
        <f>INDEX(降水量!$T$2:$T$366,MATCH(A247,降水量!$C$2:$C$366,FALSE))</f>
        <v>4.3808800852329341e-002</v>
      </c>
      <c r="N247" s="99">
        <f t="shared" si="19"/>
        <v>4.989049320594682</v>
      </c>
      <c r="O247" s="99">
        <f>INDEX(地温!$G$2:$G$366,MATCH(A247,地温!$C$2:$C$366,FALSE))</f>
        <v>0.12898354696209222</v>
      </c>
      <c r="P247" s="99">
        <f>INDEX(地温!$H$2:$H$366,MATCH(A247,地温!$C$2:$C$366,FALSE))</f>
        <v>15.131514889849239</v>
      </c>
      <c r="Q247" s="99"/>
      <c r="R247" s="99">
        <f t="shared" si="16"/>
        <v>5.9249241650493083</v>
      </c>
      <c r="S247" s="99"/>
      <c r="T247" s="99"/>
      <c r="U247" s="99"/>
      <c r="W247" s="91">
        <f>R247*1000*1000/($K$1*10)+指導機関用調整項目!$C$25</f>
        <v>29.218465618934903</v>
      </c>
    </row>
    <row r="248" spans="1:23">
      <c r="A248" s="92">
        <f t="shared" si="17"/>
        <v>45902</v>
      </c>
      <c r="B248" s="91">
        <f t="shared" si="18"/>
        <v>245</v>
      </c>
      <c r="C248" s="99">
        <f t="shared" si="15"/>
        <v>26.220046855825736</v>
      </c>
      <c r="D248" s="99">
        <f>_xlfn.IFNA(INDEX('１回目'!$C$8:$C$374,MATCH(A248,'１回目'!$A$8:$A$374,FALSE)),0)</f>
        <v>5.3686054732946715</v>
      </c>
      <c r="E248" s="91">
        <f>_xlfn.IFNA(INDEX('２回目'!$C$8:$C$374,MATCH(A248,'２回目'!$A$8:$A$374,FALSE)),0)</f>
        <v>6.7649866602224966</v>
      </c>
      <c r="F248" s="91">
        <f>_xlfn.IFNA(INDEX('３回目'!$C$8:$C$374,MATCH(A248,'３回目'!$A$8:$A$374,FALSE)),0)</f>
        <v>4.3934612890278455</v>
      </c>
      <c r="G248" s="91">
        <f>_xlfn.IFNA(INDEX('４回目'!$C$8:$C$374,MATCH(A248,'４回目'!$A$8:$A$374,FALSE)),0)</f>
        <v>5.5012225587356429</v>
      </c>
      <c r="H248" s="91">
        <f>_xlfn.IFNA(INDEX('５回目'!$C$8:$C$374,MATCH(A248,'５回目'!$A$8:$A$374,FALSE)),0)</f>
        <v>4.1917708745450764</v>
      </c>
      <c r="I248" s="91">
        <f>_xlfn.IFNA(INDEX('６回目'!$C$8:$C$374,MATCH(A248,'６回目'!$A$8:$A$374,FALSE)),0)</f>
        <v>0</v>
      </c>
      <c r="J248" s="91">
        <f>_xlfn.IFNA(INDEX('７回目'!$C$8:$C$374,MATCH(A248,'７回目'!$A$8:$A$374,FALSE)),0)</f>
        <v>0</v>
      </c>
      <c r="K248" s="91">
        <f>_xlfn.IFNA(INDEX('８回目'!$C$8:$C$374,MATCH(A248,'８回目'!$A$8:$A$374,FALSE)),0)</f>
        <v>0</v>
      </c>
      <c r="M248" s="91">
        <f>INDEX(降水量!$T$2:$T$366,MATCH(A248,降水量!$C$2:$C$366,FALSE))</f>
        <v>0</v>
      </c>
      <c r="N248" s="99">
        <f t="shared" si="19"/>
        <v>4.989049320594682</v>
      </c>
      <c r="O248" s="99">
        <f>INDEX(地温!$G$2:$G$366,MATCH(A248,地温!$C$2:$C$366,FALSE))</f>
        <v>0.12671080117270855</v>
      </c>
      <c r="P248" s="99">
        <f>INDEX(地温!$H$2:$H$366,MATCH(A248,地温!$C$2:$C$366,FALSE))</f>
        <v>15.258225691021947</v>
      </c>
      <c r="Q248" s="99"/>
      <c r="R248" s="99">
        <f t="shared" si="16"/>
        <v>5.9727718442091078</v>
      </c>
      <c r="S248" s="99"/>
      <c r="T248" s="99"/>
      <c r="U248" s="99"/>
      <c r="W248" s="91">
        <f>R248*1000*1000/($K$1*10)+指導機関用調整項目!$C$25</f>
        <v>29.397894415784151</v>
      </c>
    </row>
    <row r="249" spans="1:23">
      <c r="A249" s="92">
        <f t="shared" si="17"/>
        <v>45903</v>
      </c>
      <c r="B249" s="91">
        <f t="shared" si="18"/>
        <v>246</v>
      </c>
      <c r="C249" s="99">
        <f t="shared" si="15"/>
        <v>26.380945741308295</v>
      </c>
      <c r="D249" s="99">
        <f>_xlfn.IFNA(INDEX('１回目'!$C$8:$C$374,MATCH(A249,'１回目'!$A$8:$A$374,FALSE)),0)</f>
        <v>5.3689027442522494</v>
      </c>
      <c r="E249" s="91">
        <f>_xlfn.IFNA(INDEX('２回目'!$C$8:$C$374,MATCH(A249,'２回目'!$A$8:$A$374,FALSE)),0)</f>
        <v>6.7649877995830554</v>
      </c>
      <c r="F249" s="91">
        <f>_xlfn.IFNA(INDEX('３回目'!$C$8:$C$374,MATCH(A249,'３回目'!$A$8:$A$374,FALSE)),0)</f>
        <v>4.3935738059277867</v>
      </c>
      <c r="G249" s="91">
        <f>_xlfn.IFNA(INDEX('４回目'!$C$8:$C$374,MATCH(A249,'４回目'!$A$8:$A$374,FALSE)),0)</f>
        <v>5.5071981469826561</v>
      </c>
      <c r="H249" s="91">
        <f>_xlfn.IFNA(INDEX('５回目'!$C$8:$C$374,MATCH(A249,'５回目'!$A$8:$A$374,FALSE)),0)</f>
        <v>4.3462832445625459</v>
      </c>
      <c r="I249" s="91">
        <f>_xlfn.IFNA(INDEX('６回目'!$C$8:$C$374,MATCH(A249,'６回目'!$A$8:$A$374,FALSE)),0)</f>
        <v>0</v>
      </c>
      <c r="J249" s="91">
        <f>_xlfn.IFNA(INDEX('７回目'!$C$8:$C$374,MATCH(A249,'７回目'!$A$8:$A$374,FALSE)),0)</f>
        <v>0</v>
      </c>
      <c r="K249" s="91">
        <f>_xlfn.IFNA(INDEX('８回目'!$C$8:$C$374,MATCH(A249,'８回目'!$A$8:$A$374,FALSE)),0)</f>
        <v>0</v>
      </c>
      <c r="M249" s="91">
        <f>INDEX(降水量!$T$2:$T$366,MATCH(A249,降水量!$C$2:$C$366,FALSE))</f>
        <v>4.3808800852329341e-002</v>
      </c>
      <c r="N249" s="99">
        <f t="shared" si="19"/>
        <v>5.0328581214470116</v>
      </c>
      <c r="O249" s="99">
        <f>INDEX(地温!$G$2:$G$366,MATCH(A249,地温!$C$2:$C$366,FALSE))</f>
        <v>0.12519563731311945</v>
      </c>
      <c r="P249" s="99">
        <f>INDEX(地温!$H$2:$H$366,MATCH(A249,地温!$C$2:$C$366,FALSE))</f>
        <v>15.383421328335066</v>
      </c>
      <c r="Q249" s="99"/>
      <c r="R249" s="99">
        <f t="shared" si="16"/>
        <v>5.9646662915262159</v>
      </c>
      <c r="S249" s="99"/>
      <c r="T249" s="99"/>
      <c r="U249" s="99"/>
      <c r="W249" s="91">
        <f>R249*1000*1000/($K$1*10)+指導機関用調整項目!$C$25</f>
        <v>29.367498593223303</v>
      </c>
    </row>
    <row r="250" spans="1:23">
      <c r="A250" s="92">
        <f t="shared" si="17"/>
        <v>45904</v>
      </c>
      <c r="B250" s="91">
        <f t="shared" si="18"/>
        <v>247</v>
      </c>
      <c r="C250" s="99">
        <f t="shared" si="15"/>
        <v>26.528269194366636</v>
      </c>
      <c r="D250" s="99">
        <f>_xlfn.IFNA(INDEX('１回目'!$C$8:$C$374,MATCH(A250,'１回目'!$A$8:$A$374,FALSE)),0)</f>
        <v>5.3691846105444085</v>
      </c>
      <c r="E250" s="91">
        <f>_xlfn.IFNA(INDEX('２回目'!$C$8:$C$374,MATCH(A250,'２回目'!$A$8:$A$374,FALSE)),0)</f>
        <v>6.7649888299829692</v>
      </c>
      <c r="F250" s="91">
        <f>_xlfn.IFNA(INDEX('３回目'!$C$8:$C$374,MATCH(A250,'３回目'!$A$8:$A$374,FALSE)),0)</f>
        <v>4.3936766139607286</v>
      </c>
      <c r="G250" s="91">
        <f>_xlfn.IFNA(INDEX('４回目'!$C$8:$C$374,MATCH(A250,'４回目'!$A$8:$A$374,FALSE)),0)</f>
        <v>5.5126687319140126</v>
      </c>
      <c r="H250" s="91">
        <f>_xlfn.IFNA(INDEX('５回目'!$C$8:$C$374,MATCH(A250,'５回目'!$A$8:$A$374,FALSE)),0)</f>
        <v>4.4877504079645174</v>
      </c>
      <c r="I250" s="91">
        <f>_xlfn.IFNA(INDEX('６回目'!$C$8:$C$374,MATCH(A250,'６回目'!$A$8:$A$374,FALSE)),0)</f>
        <v>0</v>
      </c>
      <c r="J250" s="91">
        <f>_xlfn.IFNA(INDEX('７回目'!$C$8:$C$374,MATCH(A250,'７回目'!$A$8:$A$374,FALSE)),0)</f>
        <v>0</v>
      </c>
      <c r="K250" s="91">
        <f>_xlfn.IFNA(INDEX('８回目'!$C$8:$C$374,MATCH(A250,'８回目'!$A$8:$A$374,FALSE)),0)</f>
        <v>0</v>
      </c>
      <c r="M250" s="91">
        <f>INDEX(降水量!$T$2:$T$366,MATCH(A250,降水量!$C$2:$C$366,FALSE))</f>
        <v>6.7001695421209581e-002</v>
      </c>
      <c r="N250" s="99">
        <f t="shared" si="19"/>
        <v>5.0998598168682214</v>
      </c>
      <c r="O250" s="99">
        <f>INDEX(地温!$G$2:$G$366,MATCH(A250,地温!$C$2:$C$366,FALSE))</f>
        <v>0.12231682597990012</v>
      </c>
      <c r="P250" s="99">
        <f>INDEX(地温!$H$2:$H$366,MATCH(A250,地温!$C$2:$C$366,FALSE))</f>
        <v>15.505738154314965</v>
      </c>
      <c r="Q250" s="99"/>
      <c r="R250" s="99">
        <f t="shared" si="16"/>
        <v>5.9226712231834497</v>
      </c>
      <c r="S250" s="99"/>
      <c r="T250" s="99"/>
      <c r="U250" s="99"/>
      <c r="W250" s="91">
        <f>R250*1000*1000/($K$1*10)+指導機関用調整項目!$C$25</f>
        <v>29.210017086937931</v>
      </c>
    </row>
    <row r="251" spans="1:23">
      <c r="A251" s="92">
        <f t="shared" si="17"/>
        <v>45905</v>
      </c>
      <c r="B251" s="91">
        <f t="shared" si="18"/>
        <v>248</v>
      </c>
      <c r="C251" s="99">
        <f t="shared" si="15"/>
        <v>26.667486485022096</v>
      </c>
      <c r="D251" s="99">
        <f>_xlfn.IFNA(INDEX('１回目'!$C$8:$C$374,MATCH(A251,'１回目'!$A$8:$A$374,FALSE)),0)</f>
        <v>5.3694587668545415</v>
      </c>
      <c r="E251" s="91">
        <f>_xlfn.IFNA(INDEX('２回目'!$C$8:$C$374,MATCH(A251,'２回目'!$A$8:$A$374,FALSE)),0)</f>
        <v>6.7649897842520677</v>
      </c>
      <c r="F251" s="91">
        <f>_xlfn.IFNA(INDEX('３回目'!$C$8:$C$374,MATCH(A251,'３回目'!$A$8:$A$374,FALSE)),0)</f>
        <v>4.3937732889151642</v>
      </c>
      <c r="G251" s="91">
        <f>_xlfn.IFNA(INDEX('４回目'!$C$8:$C$374,MATCH(A251,'４回目'!$A$8:$A$374,FALSE)),0)</f>
        <v>5.5178378048763301</v>
      </c>
      <c r="H251" s="91">
        <f>_xlfn.IFNA(INDEX('５回目'!$C$8:$C$374,MATCH(A251,'５回目'!$A$8:$A$374,FALSE)),0)</f>
        <v>4.6214268401239931</v>
      </c>
      <c r="I251" s="91">
        <f>_xlfn.IFNA(INDEX('６回目'!$C$8:$C$374,MATCH(A251,'６回目'!$A$8:$A$374,FALSE)),0)</f>
        <v>0</v>
      </c>
      <c r="J251" s="91">
        <f>_xlfn.IFNA(INDEX('７回目'!$C$8:$C$374,MATCH(A251,'７回目'!$A$8:$A$374,FALSE)),0)</f>
        <v>0</v>
      </c>
      <c r="K251" s="91">
        <f>_xlfn.IFNA(INDEX('８回目'!$C$8:$C$374,MATCH(A251,'８回目'!$A$8:$A$374,FALSE)),0)</f>
        <v>0</v>
      </c>
      <c r="M251" s="91">
        <f>INDEX(降水量!$T$2:$T$366,MATCH(A251,降水量!$C$2:$C$366,FALSE))</f>
        <v>0</v>
      </c>
      <c r="N251" s="99">
        <f t="shared" si="19"/>
        <v>5.0998598168682214</v>
      </c>
      <c r="O251" s="99">
        <f>INDEX(地温!$G$2:$G$366,MATCH(A251,地温!$C$2:$C$366,FALSE))</f>
        <v>0.12519563731311945</v>
      </c>
      <c r="P251" s="99">
        <f>INDEX(地温!$H$2:$H$366,MATCH(A251,地温!$C$2:$C$366,FALSE))</f>
        <v>15.630933791628085</v>
      </c>
      <c r="Q251" s="99"/>
      <c r="R251" s="99">
        <f t="shared" si="16"/>
        <v>5.9366928765257896</v>
      </c>
      <c r="S251" s="99"/>
      <c r="T251" s="99"/>
      <c r="U251" s="99"/>
      <c r="W251" s="91">
        <f>R251*1000*1000/($K$1*10)+指導機関用調整項目!$C$25</f>
        <v>29.262598286971706</v>
      </c>
    </row>
    <row r="252" spans="1:23">
      <c r="A252" s="92">
        <f t="shared" si="17"/>
        <v>45906</v>
      </c>
      <c r="B252" s="91">
        <f t="shared" si="18"/>
        <v>249</v>
      </c>
      <c r="C252" s="99">
        <f t="shared" si="15"/>
        <v>26.791786546828405</v>
      </c>
      <c r="D252" s="99">
        <f>_xlfn.IFNA(INDEX('１回目'!$C$8:$C$374,MATCH(A252,'１回目'!$A$8:$A$374,FALSE)),0)</f>
        <v>5.3697133558735208</v>
      </c>
      <c r="E252" s="91">
        <f>_xlfn.IFNA(INDEX('２回目'!$C$8:$C$374,MATCH(A252,'２回目'!$A$8:$A$374,FALSE)),0)</f>
        <v>6.7649906310874712</v>
      </c>
      <c r="F252" s="91">
        <f>_xlfn.IFNA(INDEX('３回目'!$C$8:$C$374,MATCH(A252,'３回目'!$A$8:$A$374,FALSE)),0)</f>
        <v>4.3938596198291906</v>
      </c>
      <c r="G252" s="91">
        <f>_xlfn.IFNA(INDEX('４回目'!$C$8:$C$374,MATCH(A252,'４回目'!$A$8:$A$374,FALSE)),0)</f>
        <v>5.5224516480849957</v>
      </c>
      <c r="H252" s="91">
        <f>_xlfn.IFNA(INDEX('５回目'!$C$8:$C$374,MATCH(A252,'５回目'!$A$8:$A$374,FALSE)),0)</f>
        <v>4.7407712919532283</v>
      </c>
      <c r="I252" s="91">
        <f>_xlfn.IFNA(INDEX('６回目'!$C$8:$C$374,MATCH(A252,'６回目'!$A$8:$A$374,FALSE)),0)</f>
        <v>0</v>
      </c>
      <c r="J252" s="91">
        <f>_xlfn.IFNA(INDEX('７回目'!$C$8:$C$374,MATCH(A252,'７回目'!$A$8:$A$374,FALSE)),0)</f>
        <v>0</v>
      </c>
      <c r="K252" s="91">
        <f>_xlfn.IFNA(INDEX('８回目'!$C$8:$C$374,MATCH(A252,'８回目'!$A$8:$A$374,FALSE)),0)</f>
        <v>0</v>
      </c>
      <c r="M252" s="91">
        <f>INDEX(降水量!$T$2:$T$366,MATCH(A252,降水量!$C$2:$C$366,FALSE))</f>
        <v>0</v>
      </c>
      <c r="N252" s="99">
        <f t="shared" si="19"/>
        <v>5.0998598168682214</v>
      </c>
      <c r="O252" s="99">
        <f>INDEX(地温!$G$2:$G$366,MATCH(A252,地温!$C$2:$C$366,FALSE))</f>
        <v>0.11761981801517384</v>
      </c>
      <c r="P252" s="99">
        <f>INDEX(地温!$H$2:$H$366,MATCH(A252,地温!$C$2:$C$366,FALSE))</f>
        <v>15.748553609643258</v>
      </c>
      <c r="Q252" s="99"/>
      <c r="R252" s="99">
        <f t="shared" si="16"/>
        <v>5.9433731203169256</v>
      </c>
      <c r="S252" s="99"/>
      <c r="T252" s="99"/>
      <c r="U252" s="99"/>
      <c r="W252" s="91">
        <f>R252*1000*1000/($K$1*10)+指導機関用調整項目!$C$25</f>
        <v>29.287649201188465</v>
      </c>
    </row>
    <row r="253" spans="1:23">
      <c r="A253" s="92">
        <f t="shared" si="17"/>
        <v>45907</v>
      </c>
      <c r="B253" s="91">
        <f t="shared" si="18"/>
        <v>250</v>
      </c>
      <c r="C253" s="99">
        <f t="shared" si="15"/>
        <v>26.907418240615975</v>
      </c>
      <c r="D253" s="99">
        <f>_xlfn.IFNA(INDEX('１回目'!$C$8:$C$374,MATCH(A253,'１回目'!$A$8:$A$374,FALSE)),0)</f>
        <v>5.3699575957064241</v>
      </c>
      <c r="E253" s="91">
        <f>_xlfn.IFNA(INDEX('２回目'!$C$8:$C$374,MATCH(A253,'２回目'!$A$8:$A$374,FALSE)),0)</f>
        <v>6.7649914063509673</v>
      </c>
      <c r="F253" s="91">
        <f>_xlfn.IFNA(INDEX('３回目'!$C$8:$C$374,MATCH(A253,'３回目'!$A$8:$A$374,FALSE)),0)</f>
        <v>4.3939396538448507</v>
      </c>
      <c r="G253" s="91">
        <f>_xlfn.IFNA(INDEX('４回目'!$C$8:$C$374,MATCH(A253,'４回目'!$A$8:$A$374,FALSE)),0)</f>
        <v>5.5267428652963186</v>
      </c>
      <c r="H253" s="91">
        <f>_xlfn.IFNA(INDEX('５回目'!$C$8:$C$374,MATCH(A253,'５回目'!$A$8:$A$374,FALSE)),0)</f>
        <v>4.8517867194174107</v>
      </c>
      <c r="I253" s="91">
        <f>_xlfn.IFNA(INDEX('６回目'!$C$8:$C$374,MATCH(A253,'６回目'!$A$8:$A$374,FALSE)),0)</f>
        <v>0</v>
      </c>
      <c r="J253" s="91">
        <f>_xlfn.IFNA(INDEX('７回目'!$C$8:$C$374,MATCH(A253,'７回目'!$A$8:$A$374,FALSE)),0)</f>
        <v>0</v>
      </c>
      <c r="K253" s="91">
        <f>_xlfn.IFNA(INDEX('８回目'!$C$8:$C$374,MATCH(A253,'８回目'!$A$8:$A$374,FALSE)),0)</f>
        <v>0</v>
      </c>
      <c r="M253" s="91">
        <f>INDEX(降水量!$T$2:$T$366,MATCH(A253,降水量!$C$2:$C$366,FALSE))</f>
        <v>4.3808800852329341e-002</v>
      </c>
      <c r="N253" s="99">
        <f t="shared" si="19"/>
        <v>5.1436686177205511</v>
      </c>
      <c r="O253" s="99">
        <f>INDEX(地温!$G$2:$G$366,MATCH(A253,地温!$C$2:$C$366,FALSE))</f>
        <v>0.11716526885729711</v>
      </c>
      <c r="P253" s="99">
        <f>INDEX(地温!$H$2:$H$366,MATCH(A253,地温!$C$2:$C$366,FALSE))</f>
        <v>15.865718878500555</v>
      </c>
      <c r="Q253" s="99"/>
      <c r="R253" s="99">
        <f t="shared" si="16"/>
        <v>5.8980307443948696</v>
      </c>
      <c r="S253" s="99"/>
      <c r="T253" s="99"/>
      <c r="U253" s="99"/>
      <c r="W253" s="91">
        <f>R253*1000*1000/($K$1*10)+指導機関用調整項目!$C$25</f>
        <v>29.117615291480753</v>
      </c>
    </row>
    <row r="254" spans="1:23">
      <c r="A254" s="92">
        <f t="shared" si="17"/>
        <v>45908</v>
      </c>
      <c r="B254" s="91">
        <f t="shared" si="18"/>
        <v>251</v>
      </c>
      <c r="C254" s="99">
        <f t="shared" si="15"/>
        <v>27.014647419834461</v>
      </c>
      <c r="D254" s="99">
        <f>_xlfn.IFNA(INDEX('１回目'!$C$8:$C$374,MATCH(A254,'１回目'!$A$8:$A$374,FALSE)),0)</f>
        <v>5.3701912822278262</v>
      </c>
      <c r="E254" s="91">
        <f>_xlfn.IFNA(INDEX('２回目'!$C$8:$C$374,MATCH(A254,'２回目'!$A$8:$A$374,FALSE)),0)</f>
        <v>6.7649921144431309</v>
      </c>
      <c r="F254" s="91">
        <f>_xlfn.IFNA(INDEX('３回目'!$C$8:$C$374,MATCH(A254,'３回目'!$A$8:$A$374,FALSE)),0)</f>
        <v>4.3940136414147712</v>
      </c>
      <c r="G254" s="91">
        <f>_xlfn.IFNA(INDEX('４回目'!$C$8:$C$374,MATCH(A254,'４回目'!$A$8:$A$374,FALSE)),0)</f>
        <v>5.5307214263750915</v>
      </c>
      <c r="H254" s="91">
        <f>_xlfn.IFNA(INDEX('５回目'!$C$8:$C$374,MATCH(A254,'５回目'!$A$8:$A$374,FALSE)),0)</f>
        <v>4.9547289553736427</v>
      </c>
      <c r="I254" s="91">
        <f>_xlfn.IFNA(INDEX('６回目'!$C$8:$C$374,MATCH(A254,'６回目'!$A$8:$A$374,FALSE)),0)</f>
        <v>0</v>
      </c>
      <c r="J254" s="91">
        <f>_xlfn.IFNA(INDEX('７回目'!$C$8:$C$374,MATCH(A254,'７回目'!$A$8:$A$374,FALSE)),0)</f>
        <v>0</v>
      </c>
      <c r="K254" s="91">
        <f>_xlfn.IFNA(INDEX('８回目'!$C$8:$C$374,MATCH(A254,'８回目'!$A$8:$A$374,FALSE)),0)</f>
        <v>0</v>
      </c>
      <c r="M254" s="91">
        <f>INDEX(降水量!$T$2:$T$366,MATCH(A254,降水量!$C$2:$C$366,FALSE))</f>
        <v>6.7001695421209581e-002</v>
      </c>
      <c r="N254" s="99">
        <f t="shared" si="19"/>
        <v>5.2106703131417609</v>
      </c>
      <c r="O254" s="99">
        <f>INDEX(地温!$G$2:$G$366,MATCH(A254,地温!$C$2:$C$366,FALSE))</f>
        <v>0.11610465415558473</v>
      </c>
      <c r="P254" s="99">
        <f>INDEX(地温!$H$2:$H$366,MATCH(A254,地温!$C$2:$C$366,FALSE))</f>
        <v>15.98182353265614</v>
      </c>
      <c r="Q254" s="99"/>
      <c r="R254" s="99">
        <f t="shared" si="16"/>
        <v>5.8221535740365589</v>
      </c>
      <c r="S254" s="99"/>
      <c r="T254" s="99"/>
      <c r="U254" s="99"/>
      <c r="W254" s="91">
        <f>R254*1000*1000/($K$1*10)+指導機関用調整項目!$C$25</f>
        <v>28.833075902637091</v>
      </c>
    </row>
    <row r="255" spans="1:23">
      <c r="A255" s="92">
        <f t="shared" si="17"/>
        <v>45909</v>
      </c>
      <c r="B255" s="91">
        <f t="shared" si="18"/>
        <v>252</v>
      </c>
      <c r="C255" s="99">
        <f t="shared" si="15"/>
        <v>27.117170736909436</v>
      </c>
      <c r="D255" s="99">
        <f>_xlfn.IFNA(INDEX('１回目'!$C$8:$C$374,MATCH(A255,'１回目'!$A$8:$A$374,FALSE)),0)</f>
        <v>5.3704205891676136</v>
      </c>
      <c r="E255" s="91">
        <f>_xlfn.IFNA(INDEX('２回目'!$C$8:$C$374,MATCH(A255,'２回目'!$A$8:$A$374,FALSE)),0)</f>
        <v>6.764992776319426</v>
      </c>
      <c r="F255" s="91">
        <f>_xlfn.IFNA(INDEX('３回目'!$C$8:$C$374,MATCH(A255,'３回目'!$A$8:$A$374,FALSE)),0)</f>
        <v>4.3940839954100879</v>
      </c>
      <c r="G255" s="91">
        <f>_xlfn.IFNA(INDEX('４回目'!$C$8:$C$374,MATCH(A255,'４回目'!$A$8:$A$374,FALSE)),0)</f>
        <v>5.5345259300991954</v>
      </c>
      <c r="H255" s="91">
        <f>_xlfn.IFNA(INDEX('５回目'!$C$8:$C$374,MATCH(A255,'５回目'!$A$8:$A$374,FALSE)),0)</f>
        <v>5.0531474459131109</v>
      </c>
      <c r="I255" s="91">
        <f>_xlfn.IFNA(INDEX('６回目'!$C$8:$C$374,MATCH(A255,'６回目'!$A$8:$A$374,FALSE)),0)</f>
        <v>0</v>
      </c>
      <c r="J255" s="91">
        <f>_xlfn.IFNA(INDEX('７回目'!$C$8:$C$374,MATCH(A255,'７回目'!$A$8:$A$374,FALSE)),0)</f>
        <v>0</v>
      </c>
      <c r="K255" s="91">
        <f>_xlfn.IFNA(INDEX('８回目'!$C$8:$C$374,MATCH(A255,'８回目'!$A$8:$A$374,FALSE)),0)</f>
        <v>0</v>
      </c>
      <c r="M255" s="91">
        <f>INDEX(降水量!$T$2:$T$366,MATCH(A255,降水量!$C$2:$C$366,FALSE))</f>
        <v>4.3808800852329341e-002</v>
      </c>
      <c r="N255" s="99">
        <f t="shared" si="19"/>
        <v>5.2544791139940905</v>
      </c>
      <c r="O255" s="99">
        <f>INDEX(地温!$G$2:$G$366,MATCH(A255,地温!$C$2:$C$366,FALSE))</f>
        <v>0.12065014573435208</v>
      </c>
      <c r="P255" s="99">
        <f>INDEX(地温!$H$2:$H$366,MATCH(A255,地温!$C$2:$C$366,FALSE))</f>
        <v>16.102473678390492</v>
      </c>
      <c r="Q255" s="99"/>
      <c r="R255" s="99">
        <f t="shared" si="16"/>
        <v>5.7602179445248538</v>
      </c>
      <c r="S255" s="99"/>
      <c r="T255" s="99"/>
      <c r="U255" s="99"/>
      <c r="W255" s="91">
        <f>R255*1000*1000/($K$1*10)+指導機関用調整項目!$C$25</f>
        <v>28.600817291968195</v>
      </c>
    </row>
    <row r="256" spans="1:23">
      <c r="A256" s="92">
        <f t="shared" si="17"/>
        <v>45910</v>
      </c>
      <c r="B256" s="91">
        <f t="shared" si="18"/>
        <v>253</v>
      </c>
      <c r="C256" s="99">
        <f t="shared" si="15"/>
        <v>27.21371971532686</v>
      </c>
      <c r="D256" s="99">
        <f>_xlfn.IFNA(INDEX('１回目'!$C$8:$C$374,MATCH(A256,'１回目'!$A$8:$A$374,FALSE)),0)</f>
        <v>5.3706429668257307</v>
      </c>
      <c r="E256" s="91">
        <f>_xlfn.IFNA(INDEX('２回目'!$C$8:$C$374,MATCH(A256,'２回目'!$A$8:$A$374,FALSE)),0)</f>
        <v>6.7649933878591142</v>
      </c>
      <c r="F256" s="91">
        <f>_xlfn.IFNA(INDEX('３回目'!$C$8:$C$374,MATCH(A256,'３回目'!$A$8:$A$374,FALSE)),0)</f>
        <v>4.3941499763963385</v>
      </c>
      <c r="G256" s="91">
        <f>_xlfn.IFNA(INDEX('４回目'!$C$8:$C$374,MATCH(A256,'４回目'!$A$8:$A$374,FALSE)),0)</f>
        <v>5.5381089625448237</v>
      </c>
      <c r="H256" s="91">
        <f>_xlfn.IFNA(INDEX('５回目'!$C$8:$C$374,MATCH(A256,'５回目'!$A$8:$A$374,FALSE)),0)</f>
        <v>5.1458244217008513</v>
      </c>
      <c r="I256" s="91">
        <f>_xlfn.IFNA(INDEX('６回目'!$C$8:$C$374,MATCH(A256,'６回目'!$A$8:$A$374,FALSE)),0)</f>
        <v>0</v>
      </c>
      <c r="J256" s="91">
        <f>_xlfn.IFNA(INDEX('７回目'!$C$8:$C$374,MATCH(A256,'７回目'!$A$8:$A$374,FALSE)),0)</f>
        <v>0</v>
      </c>
      <c r="K256" s="91">
        <f>_xlfn.IFNA(INDEX('８回目'!$C$8:$C$374,MATCH(A256,'８回目'!$A$8:$A$374,FALSE)),0)</f>
        <v>0</v>
      </c>
      <c r="M256" s="91">
        <f>INDEX(降水量!$T$2:$T$366,MATCH(A256,降水量!$C$2:$C$366,FALSE))</f>
        <v>0</v>
      </c>
      <c r="N256" s="99">
        <f t="shared" si="19"/>
        <v>5.2544791139940905</v>
      </c>
      <c r="O256" s="99">
        <f>INDEX(地温!$G$2:$G$366,MATCH(A256,地温!$C$2:$C$366,FALSE))</f>
        <v>0.12277137513777685</v>
      </c>
      <c r="P256" s="99">
        <f>INDEX(地温!$H$2:$H$366,MATCH(A256,地温!$C$2:$C$366,FALSE))</f>
        <v>16.225245053528269</v>
      </c>
      <c r="Q256" s="99"/>
      <c r="R256" s="99">
        <f t="shared" si="16"/>
        <v>5.7339955478045006</v>
      </c>
      <c r="S256" s="99"/>
      <c r="T256" s="99"/>
      <c r="U256" s="99"/>
      <c r="W256" s="91">
        <f>R256*1000*1000/($K$1*10)+指導機関用調整項目!$C$25</f>
        <v>28.502483304266867</v>
      </c>
    </row>
    <row r="257" spans="1:23">
      <c r="A257" s="92">
        <f t="shared" si="17"/>
        <v>45911</v>
      </c>
      <c r="B257" s="91">
        <f t="shared" si="18"/>
        <v>254</v>
      </c>
      <c r="C257" s="99">
        <f t="shared" si="15"/>
        <v>27.304550396601197</v>
      </c>
      <c r="D257" s="99">
        <f>_xlfn.IFNA(INDEX('１回目'!$C$8:$C$374,MATCH(A257,'１回目'!$A$8:$A$374,FALSE)),0)</f>
        <v>5.3708585249389893</v>
      </c>
      <c r="E257" s="91">
        <f>_xlfn.IFNA(INDEX('２回目'!$C$8:$C$374,MATCH(A257,'２回目'!$A$8:$A$374,FALSE)),0)</f>
        <v>6.7649939524095561</v>
      </c>
      <c r="F257" s="91">
        <f>_xlfn.IFNA(INDEX('３回目'!$C$8:$C$374,MATCH(A257,'３回目'!$A$8:$A$374,FALSE)),0)</f>
        <v>4.3942118033226691</v>
      </c>
      <c r="G257" s="91">
        <f>_xlfn.IFNA(INDEX('４回目'!$C$8:$C$374,MATCH(A257,'４回目'!$A$8:$A$374,FALSE)),0)</f>
        <v>5.5414800424957589</v>
      </c>
      <c r="H257" s="91">
        <f>_xlfn.IFNA(INDEX('５回目'!$C$8:$C$374,MATCH(A257,'５回目'!$A$8:$A$374,FALSE)),0)</f>
        <v>5.2330060734342227</v>
      </c>
      <c r="I257" s="91">
        <f>_xlfn.IFNA(INDEX('６回目'!$C$8:$C$374,MATCH(A257,'６回目'!$A$8:$A$374,FALSE)),0)</f>
        <v>0</v>
      </c>
      <c r="J257" s="91">
        <f>_xlfn.IFNA(INDEX('７回目'!$C$8:$C$374,MATCH(A257,'７回目'!$A$8:$A$374,FALSE)),0)</f>
        <v>0</v>
      </c>
      <c r="K257" s="91">
        <f>_xlfn.IFNA(INDEX('８回目'!$C$8:$C$374,MATCH(A257,'８回目'!$A$8:$A$374,FALSE)),0)</f>
        <v>0</v>
      </c>
      <c r="M257" s="91">
        <f>INDEX(降水量!$T$2:$T$366,MATCH(A257,降水量!$C$2:$C$366,FALSE))</f>
        <v>0</v>
      </c>
      <c r="N257" s="99">
        <f t="shared" si="19"/>
        <v>5.2544791139940905</v>
      </c>
      <c r="O257" s="99">
        <f>INDEX(地温!$G$2:$G$366,MATCH(A257,地温!$C$2:$C$366,FALSE))</f>
        <v>0.12489260454120162</v>
      </c>
      <c r="P257" s="99">
        <f>INDEX(地温!$H$2:$H$366,MATCH(A257,地温!$C$2:$C$366,FALSE))</f>
        <v>16.350137658069471</v>
      </c>
      <c r="Q257" s="99"/>
      <c r="R257" s="99">
        <f t="shared" si="16"/>
        <v>5.6999336245376355</v>
      </c>
      <c r="S257" s="99"/>
      <c r="T257" s="99"/>
      <c r="U257" s="99"/>
      <c r="W257" s="91">
        <f>R257*1000*1000/($K$1*10)+指導機関用調整項目!$C$25</f>
        <v>28.374751092016126</v>
      </c>
    </row>
    <row r="258" spans="1:23">
      <c r="A258" s="92">
        <f t="shared" si="17"/>
        <v>45912</v>
      </c>
      <c r="B258" s="91">
        <f t="shared" si="18"/>
        <v>255</v>
      </c>
      <c r="C258" s="99">
        <f t="shared" si="15"/>
        <v>27.388068652187357</v>
      </c>
      <c r="D258" s="99">
        <f>_xlfn.IFNA(INDEX('１回目'!$C$8:$C$374,MATCH(A258,'１回目'!$A$8:$A$374,FALSE)),0)</f>
        <v>5.3710635590255533</v>
      </c>
      <c r="E258" s="91">
        <f>_xlfn.IFNA(INDEX('２回目'!$C$8:$C$374,MATCH(A258,'２回目'!$A$8:$A$374,FALSE)),0)</f>
        <v>6.7649944644887832</v>
      </c>
      <c r="F258" s="91">
        <f>_xlfn.IFNA(INDEX('３回目'!$C$8:$C$374,MATCH(A258,'３回目'!$A$8:$A$374,FALSE)),0)</f>
        <v>4.3942685249282203</v>
      </c>
      <c r="G258" s="91">
        <f>_xlfn.IFNA(INDEX('４回目'!$C$8:$C$374,MATCH(A258,'４回目'!$A$8:$A$374,FALSE)),0)</f>
        <v>5.5445791520620267</v>
      </c>
      <c r="H258" s="91">
        <f>_xlfn.IFNA(INDEX('５回目'!$C$8:$C$374,MATCH(A258,'５回目'!$A$8:$A$374,FALSE)),0)</f>
        <v>5.3131629516827683</v>
      </c>
      <c r="I258" s="91">
        <f>_xlfn.IFNA(INDEX('６回目'!$C$8:$C$374,MATCH(A258,'６回目'!$A$8:$A$374,FALSE)),0)</f>
        <v>0</v>
      </c>
      <c r="J258" s="91">
        <f>_xlfn.IFNA(INDEX('７回目'!$C$8:$C$374,MATCH(A258,'７回目'!$A$8:$A$374,FALSE)),0)</f>
        <v>0</v>
      </c>
      <c r="K258" s="91">
        <f>_xlfn.IFNA(INDEX('８回目'!$C$8:$C$374,MATCH(A258,'８回目'!$A$8:$A$374,FALSE)),0)</f>
        <v>0</v>
      </c>
      <c r="M258" s="91">
        <f>INDEX(降水量!$T$2:$T$366,MATCH(A258,降水量!$C$2:$C$366,FALSE))</f>
        <v>0</v>
      </c>
      <c r="N258" s="99">
        <f t="shared" si="19"/>
        <v>5.2544791139940905</v>
      </c>
      <c r="O258" s="99">
        <f>INDEX(地温!$G$2:$G$366,MATCH(A258,地温!$C$2:$C$366,FALSE))</f>
        <v>0.12277137513777685</v>
      </c>
      <c r="P258" s="99">
        <f>INDEX(地温!$H$2:$H$366,MATCH(A258,地温!$C$2:$C$366,FALSE))</f>
        <v>16.472909033207248</v>
      </c>
      <c r="Q258" s="99"/>
      <c r="R258" s="99">
        <f t="shared" si="16"/>
        <v>5.6606805049860185</v>
      </c>
      <c r="S258" s="99"/>
      <c r="T258" s="99"/>
      <c r="U258" s="99"/>
      <c r="W258" s="91">
        <f>R258*1000*1000/($K$1*10)+指導機関用調整項目!$C$25</f>
        <v>28.227551893697566</v>
      </c>
    </row>
    <row r="259" spans="1:23">
      <c r="A259" s="92">
        <f t="shared" si="17"/>
        <v>45913</v>
      </c>
      <c r="B259" s="91">
        <f t="shared" si="18"/>
        <v>256</v>
      </c>
      <c r="C259" s="99">
        <f t="shared" si="15"/>
        <v>27.467006529307653</v>
      </c>
      <c r="D259" s="99">
        <f>_xlfn.IFNA(INDEX('１回目'!$C$8:$C$374,MATCH(A259,'１回目'!$A$8:$A$374,FALSE)),0)</f>
        <v>5.3712630890201636</v>
      </c>
      <c r="E259" s="91">
        <f>_xlfn.IFNA(INDEX('２回目'!$C$8:$C$374,MATCH(A259,'２回目'!$A$8:$A$374,FALSE)),0)</f>
        <v>6.7649949389130279</v>
      </c>
      <c r="F259" s="91">
        <f>_xlfn.IFNA(INDEX('３回目'!$C$8:$C$374,MATCH(A259,'３回目'!$A$8:$A$374,FALSE)),0)</f>
        <v>4.394321911844707</v>
      </c>
      <c r="G259" s="91">
        <f>_xlfn.IFNA(INDEX('４回目'!$C$8:$C$374,MATCH(A259,'４回目'!$A$8:$A$374,FALSE)),0)</f>
        <v>5.547508716640551</v>
      </c>
      <c r="H259" s="91">
        <f>_xlfn.IFNA(INDEX('５回目'!$C$8:$C$374,MATCH(A259,'５回目'!$A$8:$A$374,FALSE)),0)</f>
        <v>5.3889178728892055</v>
      </c>
      <c r="I259" s="91">
        <f>_xlfn.IFNA(INDEX('６回目'!$C$8:$C$374,MATCH(A259,'６回目'!$A$8:$A$374,FALSE)),0)</f>
        <v>0</v>
      </c>
      <c r="J259" s="91">
        <f>_xlfn.IFNA(INDEX('７回目'!$C$8:$C$374,MATCH(A259,'７回目'!$A$8:$A$374,FALSE)),0)</f>
        <v>0</v>
      </c>
      <c r="K259" s="91">
        <f>_xlfn.IFNA(INDEX('８回目'!$C$8:$C$374,MATCH(A259,'８回目'!$A$8:$A$374,FALSE)),0)</f>
        <v>0</v>
      </c>
      <c r="M259" s="91">
        <f>INDEX(降水量!$T$2:$T$366,MATCH(A259,降水量!$C$2:$C$366,FALSE))</f>
        <v>0</v>
      </c>
      <c r="N259" s="99">
        <f t="shared" si="19"/>
        <v>5.2544791139940905</v>
      </c>
      <c r="O259" s="99">
        <f>INDEX(地温!$G$2:$G$366,MATCH(A259,地温!$C$2:$C$366,FALSE))</f>
        <v>0.12580170285695511</v>
      </c>
      <c r="P259" s="99">
        <f>INDEX(地温!$H$2:$H$366,MATCH(A259,地温!$C$2:$C$366,FALSE))</f>
        <v>16.598710736064202</v>
      </c>
      <c r="Q259" s="99"/>
      <c r="R259" s="99">
        <f t="shared" si="16"/>
        <v>5.6138166792493607</v>
      </c>
      <c r="S259" s="99"/>
      <c r="T259" s="99"/>
      <c r="U259" s="99"/>
      <c r="W259" s="91">
        <f>R259*1000*1000/($K$1*10)+指導機関用調整項目!$C$25</f>
        <v>28.051812547185094</v>
      </c>
    </row>
    <row r="260" spans="1:23">
      <c r="A260" s="92">
        <f t="shared" si="17"/>
        <v>45914</v>
      </c>
      <c r="B260" s="91">
        <f t="shared" si="18"/>
        <v>257</v>
      </c>
      <c r="C260" s="99">
        <f t="shared" ref="C260:C323" si="20">SUM(D260:K260)</f>
        <v>27.538826852394269</v>
      </c>
      <c r="D260" s="99">
        <f>_xlfn.IFNA(INDEX('１回目'!$C$8:$C$374,MATCH(A260,'１回目'!$A$8:$A$374,FALSE)),0)</f>
        <v>5.3714512088231325</v>
      </c>
      <c r="E260" s="91">
        <f>_xlfn.IFNA(INDEX('２回目'!$C$8:$C$374,MATCH(A260,'２回目'!$A$8:$A$374,FALSE)),0)</f>
        <v>6.7649953657320685</v>
      </c>
      <c r="F260" s="91">
        <f>_xlfn.IFNA(INDEX('３回目'!$C$8:$C$374,MATCH(A260,'３回目'!$A$8:$A$374,FALSE)),0)</f>
        <v>4.3943704143860236</v>
      </c>
      <c r="G260" s="91">
        <f>_xlfn.IFNA(INDEX('４回目'!$C$8:$C$374,MATCH(A260,'４回目'!$A$8:$A$374,FALSE)),0)</f>
        <v>5.5501732607537626</v>
      </c>
      <c r="H260" s="91">
        <f>_xlfn.IFNA(INDEX('５回目'!$C$8:$C$374,MATCH(A260,'５回目'!$A$8:$A$374,FALSE)),0)</f>
        <v>5.4578366026992811</v>
      </c>
      <c r="I260" s="91">
        <f>_xlfn.IFNA(INDEX('６回目'!$C$8:$C$374,MATCH(A260,'６回目'!$A$8:$A$374,FALSE)),0)</f>
        <v>0</v>
      </c>
      <c r="J260" s="91">
        <f>_xlfn.IFNA(INDEX('７回目'!$C$8:$C$374,MATCH(A260,'７回目'!$A$8:$A$374,FALSE)),0)</f>
        <v>0</v>
      </c>
      <c r="K260" s="91">
        <f>_xlfn.IFNA(INDEX('８回目'!$C$8:$C$374,MATCH(A260,'８回目'!$A$8:$A$374,FALSE)),0)</f>
        <v>0</v>
      </c>
      <c r="M260" s="91">
        <f>INDEX(降水量!$T$2:$T$366,MATCH(A260,降水量!$C$2:$C$366,FALSE))</f>
        <v>0</v>
      </c>
      <c r="N260" s="99">
        <f t="shared" si="19"/>
        <v>5.2544791139940905</v>
      </c>
      <c r="O260" s="99">
        <f>INDEX(地温!$G$2:$G$366,MATCH(A260,地温!$C$2:$C$366,FALSE))</f>
        <v>0.12171076043606448</v>
      </c>
      <c r="P260" s="99">
        <f>INDEX(地温!$H$2:$H$366,MATCH(A260,地温!$C$2:$C$366,FALSE))</f>
        <v>16.720421496500265</v>
      </c>
      <c r="Q260" s="99"/>
      <c r="R260" s="99">
        <f t="shared" ref="R260:R323" si="21">C260-N260-P260</f>
        <v>5.5639262418999138</v>
      </c>
      <c r="S260" s="99"/>
      <c r="T260" s="99"/>
      <c r="U260" s="99"/>
      <c r="W260" s="91">
        <f>R260*1000*1000/($K$1*10)+指導機関用調整項目!$C$25</f>
        <v>27.864723407124671</v>
      </c>
    </row>
    <row r="261" spans="1:23">
      <c r="A261" s="92">
        <f t="shared" ref="A261:A324" si="22">A260+1</f>
        <v>45915</v>
      </c>
      <c r="B261" s="91">
        <f t="shared" ref="B261:B324" si="23">A261-$A$4+1</f>
        <v>258</v>
      </c>
      <c r="C261" s="99">
        <f t="shared" si="20"/>
        <v>27.604194747910665</v>
      </c>
      <c r="D261" s="99">
        <f>_xlfn.IFNA(INDEX('１回目'!$C$8:$C$374,MATCH(A261,'１回目'!$A$8:$A$374,FALSE)),0)</f>
        <v>5.3716285104400852</v>
      </c>
      <c r="E261" s="91">
        <f>_xlfn.IFNA(INDEX('２回目'!$C$8:$C$374,MATCH(A261,'２回目'!$A$8:$A$374,FALSE)),0)</f>
        <v>6.764995749936058</v>
      </c>
      <c r="F261" s="91">
        <f>_xlfn.IFNA(INDEX('３回目'!$C$8:$C$374,MATCH(A261,'３回目'!$A$8:$A$374,FALSE)),0)</f>
        <v>4.3944144958839164</v>
      </c>
      <c r="G261" s="91">
        <f>_xlfn.IFNA(INDEX('４回目'!$C$8:$C$374,MATCH(A261,'４回目'!$A$8:$A$374,FALSE)),0)</f>
        <v>5.5525975438949029</v>
      </c>
      <c r="H261" s="91">
        <f>_xlfn.IFNA(INDEX('５回目'!$C$8:$C$374,MATCH(A261,'５回目'!$A$8:$A$374,FALSE)),0)</f>
        <v>5.5205584477557013</v>
      </c>
      <c r="I261" s="91">
        <f>_xlfn.IFNA(INDEX('６回目'!$C$8:$C$374,MATCH(A261,'６回目'!$A$8:$A$374,FALSE)),0)</f>
        <v>0</v>
      </c>
      <c r="J261" s="91">
        <f>_xlfn.IFNA(INDEX('７回目'!$C$8:$C$374,MATCH(A261,'７回目'!$A$8:$A$374,FALSE)),0)</f>
        <v>0</v>
      </c>
      <c r="K261" s="91">
        <f>_xlfn.IFNA(INDEX('８回目'!$C$8:$C$374,MATCH(A261,'８回目'!$A$8:$A$374,FALSE)),0)</f>
        <v>0</v>
      </c>
      <c r="M261" s="91">
        <f>INDEX(降水量!$T$2:$T$366,MATCH(A261,降水量!$C$2:$C$366,FALSE))</f>
        <v>0</v>
      </c>
      <c r="N261" s="99">
        <f t="shared" ref="N261:N324" si="24">N260+M261</f>
        <v>5.2544791139940905</v>
      </c>
      <c r="O261" s="99">
        <f>INDEX(地温!$G$2:$G$366,MATCH(A261,地温!$C$2:$C$366,FALSE))</f>
        <v>0.11746830162921494</v>
      </c>
      <c r="P261" s="99">
        <f>INDEX(地温!$H$2:$H$366,MATCH(A261,地温!$C$2:$C$366,FALSE))</f>
        <v>16.837889798129481</v>
      </c>
      <c r="Q261" s="99"/>
      <c r="R261" s="99">
        <f t="shared" si="21"/>
        <v>5.5118258357870928</v>
      </c>
      <c r="S261" s="99"/>
      <c r="T261" s="99"/>
      <c r="U261" s="99"/>
      <c r="W261" s="91">
        <f>R261*1000*1000/($K$1*10)+指導機関用調整項目!$C$25</f>
        <v>27.669346884201591</v>
      </c>
    </row>
    <row r="262" spans="1:23">
      <c r="A262" s="92">
        <f t="shared" si="22"/>
        <v>45916</v>
      </c>
      <c r="B262" s="91">
        <f t="shared" si="23"/>
        <v>259</v>
      </c>
      <c r="C262" s="99">
        <f t="shared" si="20"/>
        <v>27.666035803641009</v>
      </c>
      <c r="D262" s="99">
        <f>_xlfn.IFNA(INDEX('１回目'!$C$8:$C$374,MATCH(A262,'１回目'!$A$8:$A$374,FALSE)),0)</f>
        <v>5.3718010340943358</v>
      </c>
      <c r="E262" s="91">
        <f>_xlfn.IFNA(INDEX('２回目'!$C$8:$C$374,MATCH(A262,'２回目'!$A$8:$A$374,FALSE)),0)</f>
        <v>6.7649961062374597</v>
      </c>
      <c r="F262" s="91">
        <f>_xlfn.IFNA(INDEX('３回目'!$C$8:$C$374,MATCH(A262,'３回目'!$A$8:$A$374,FALSE)),0)</f>
        <v>4.3944560291449299</v>
      </c>
      <c r="G262" s="91">
        <f>_xlfn.IFNA(INDEX('４回目'!$C$8:$C$374,MATCH(A262,'４回目'!$A$8:$A$374,FALSE)),0)</f>
        <v>5.5548913936438797</v>
      </c>
      <c r="H262" s="91">
        <f>_xlfn.IFNA(INDEX('５回目'!$C$8:$C$374,MATCH(A262,'５回目'!$A$8:$A$374,FALSE)),0)</f>
        <v>5.5798912405204053</v>
      </c>
      <c r="I262" s="91">
        <f>_xlfn.IFNA(INDEX('６回目'!$C$8:$C$374,MATCH(A262,'６回目'!$A$8:$A$374,FALSE)),0)</f>
        <v>0</v>
      </c>
      <c r="J262" s="91">
        <f>_xlfn.IFNA(INDEX('７回目'!$C$8:$C$374,MATCH(A262,'７回目'!$A$8:$A$374,FALSE)),0)</f>
        <v>0</v>
      </c>
      <c r="K262" s="91">
        <f>_xlfn.IFNA(INDEX('８回目'!$C$8:$C$374,MATCH(A262,'８回目'!$A$8:$A$374,FALSE)),0)</f>
        <v>0</v>
      </c>
      <c r="M262" s="91">
        <f>INDEX(降水量!$T$2:$T$366,MATCH(A262,降水量!$C$2:$C$366,FALSE))</f>
        <v>0</v>
      </c>
      <c r="N262" s="99">
        <f t="shared" si="24"/>
        <v>5.2544791139940905</v>
      </c>
      <c r="O262" s="99">
        <f>INDEX(地温!$G$2:$G$366,MATCH(A262,地温!$C$2:$C$366,FALSE))</f>
        <v>0.12019559657647534</v>
      </c>
      <c r="P262" s="99">
        <f>INDEX(地温!$H$2:$H$366,MATCH(A262,地温!$C$2:$C$366,FALSE))</f>
        <v>16.958085394705957</v>
      </c>
      <c r="Q262" s="99"/>
      <c r="R262" s="99">
        <f t="shared" si="21"/>
        <v>5.4534712949409609</v>
      </c>
      <c r="S262" s="99"/>
      <c r="T262" s="99"/>
      <c r="U262" s="99"/>
      <c r="W262" s="91">
        <f>R262*1000*1000/($K$1*10)+指導機関用調整項目!$C$25</f>
        <v>27.450517356028598</v>
      </c>
    </row>
    <row r="263" spans="1:23">
      <c r="A263" s="92">
        <f t="shared" si="22"/>
        <v>45917</v>
      </c>
      <c r="B263" s="91">
        <f t="shared" si="23"/>
        <v>260</v>
      </c>
      <c r="C263" s="99">
        <f t="shared" si="20"/>
        <v>27.723726765132628</v>
      </c>
      <c r="D263" s="99">
        <f>_xlfn.IFNA(INDEX('１回目'!$C$8:$C$374,MATCH(A263,'１回目'!$A$8:$A$374,FALSE)),0)</f>
        <v>5.3719670105492883</v>
      </c>
      <c r="E263" s="91">
        <f>_xlfn.IFNA(INDEX('２回目'!$C$8:$C$374,MATCH(A263,'２回目'!$A$8:$A$374,FALSE)),0)</f>
        <v>6.7649964330937555</v>
      </c>
      <c r="F263" s="91">
        <f>_xlfn.IFNA(INDEX('３回目'!$C$8:$C$374,MATCH(A263,'３回目'!$A$8:$A$374,FALSE)),0)</f>
        <v>4.3944946564473932</v>
      </c>
      <c r="G263" s="91">
        <f>_xlfn.IFNA(INDEX('４回目'!$C$8:$C$374,MATCH(A263,'４回目'!$A$8:$A$374,FALSE)),0)</f>
        <v>5.5570312544812914</v>
      </c>
      <c r="H263" s="91">
        <f>_xlfn.IFNA(INDEX('５回目'!$C$8:$C$374,MATCH(A263,'５回目'!$A$8:$A$374,FALSE)),0)</f>
        <v>5.6352374105609018</v>
      </c>
      <c r="I263" s="91">
        <f>_xlfn.IFNA(INDEX('６回目'!$C$8:$C$374,MATCH(A263,'６回目'!$A$8:$A$374,FALSE)),0)</f>
        <v>0</v>
      </c>
      <c r="J263" s="91">
        <f>_xlfn.IFNA(INDEX('７回目'!$C$8:$C$374,MATCH(A263,'７回目'!$A$8:$A$374,FALSE)),0)</f>
        <v>0</v>
      </c>
      <c r="K263" s="91">
        <f>_xlfn.IFNA(INDEX('８回目'!$C$8:$C$374,MATCH(A263,'８回目'!$A$8:$A$374,FALSE)),0)</f>
        <v>0</v>
      </c>
      <c r="M263" s="91">
        <f>INDEX(降水量!$T$2:$T$366,MATCH(A263,降水量!$C$2:$C$366,FALSE))</f>
        <v>0</v>
      </c>
      <c r="N263" s="99">
        <f t="shared" si="24"/>
        <v>5.2544791139940905</v>
      </c>
      <c r="O263" s="99">
        <f>INDEX(地温!$G$2:$G$366,MATCH(A263,地温!$C$2:$C$366,FALSE))</f>
        <v>0.12049862934839319</v>
      </c>
      <c r="P263" s="99">
        <f>INDEX(地温!$H$2:$H$366,MATCH(A263,地温!$C$2:$C$366,FALSE))</f>
        <v>17.078584024054351</v>
      </c>
      <c r="Q263" s="99"/>
      <c r="R263" s="99">
        <f t="shared" si="21"/>
        <v>5.3906636270841872</v>
      </c>
      <c r="S263" s="99"/>
      <c r="T263" s="99"/>
      <c r="U263" s="99"/>
      <c r="W263" s="91">
        <f>R263*1000*1000/($K$1*10)+指導機関用調整項目!$C$25</f>
        <v>27.214988601565697</v>
      </c>
    </row>
    <row r="264" spans="1:23">
      <c r="A264" s="92">
        <f t="shared" si="22"/>
        <v>45918</v>
      </c>
      <c r="B264" s="91">
        <f t="shared" si="23"/>
        <v>261</v>
      </c>
      <c r="C264" s="99">
        <f t="shared" si="20"/>
        <v>27.779376048322682</v>
      </c>
      <c r="D264" s="99">
        <f>_xlfn.IFNA(INDEX('１回目'!$C$8:$C$374,MATCH(A264,'１回目'!$A$8:$A$374,FALSE)),0)</f>
        <v>5.3721313062618457</v>
      </c>
      <c r="E264" s="91">
        <f>_xlfn.IFNA(INDEX('２回目'!$C$8:$C$374,MATCH(A264,'２回目'!$A$8:$A$374,FALSE)),0)</f>
        <v>6.7649967407699672</v>
      </c>
      <c r="F264" s="91">
        <f>_xlfn.IFNA(INDEX('３回目'!$C$8:$C$374,MATCH(A264,'３回目'!$A$8:$A$374,FALSE)),0)</f>
        <v>4.3945317244848345</v>
      </c>
      <c r="G264" s="91">
        <f>_xlfn.IFNA(INDEX('４回目'!$C$8:$C$374,MATCH(A264,'４回目'!$A$8:$A$374,FALSE)),0)</f>
        <v>5.5590963474916908</v>
      </c>
      <c r="H264" s="91">
        <f>_xlfn.IFNA(INDEX('５回目'!$C$8:$C$374,MATCH(A264,'５回目'!$A$8:$A$374,FALSE)),0)</f>
        <v>5.6886199293143429</v>
      </c>
      <c r="I264" s="91">
        <f>_xlfn.IFNA(INDEX('６回目'!$C$8:$C$374,MATCH(A264,'６回目'!$A$8:$A$374,FALSE)),0)</f>
        <v>0</v>
      </c>
      <c r="J264" s="91">
        <f>_xlfn.IFNA(INDEX('７回目'!$C$8:$C$374,MATCH(A264,'７回目'!$A$8:$A$374,FALSE)),0)</f>
        <v>0</v>
      </c>
      <c r="K264" s="91">
        <f>_xlfn.IFNA(INDEX('８回目'!$C$8:$C$374,MATCH(A264,'８回目'!$A$8:$A$374,FALSE)),0)</f>
        <v>0</v>
      </c>
      <c r="M264" s="91">
        <f>INDEX(降水量!$T$2:$T$366,MATCH(A264,降水量!$C$2:$C$366,FALSE))</f>
        <v>6.7001695421209581e-002</v>
      </c>
      <c r="N264" s="99">
        <f t="shared" si="24"/>
        <v>5.3214808094153003</v>
      </c>
      <c r="O264" s="99">
        <f>INDEX(地温!$G$2:$G$366,MATCH(A264,地温!$C$2:$C$366,FALSE))</f>
        <v>0.12731686671654424</v>
      </c>
      <c r="P264" s="99">
        <f>INDEX(地温!$H$2:$H$366,MATCH(A264,地温!$C$2:$C$366,FALSE))</f>
        <v>17.205900890770895</v>
      </c>
      <c r="Q264" s="99"/>
      <c r="R264" s="99">
        <f t="shared" si="21"/>
        <v>5.2519943481364884</v>
      </c>
      <c r="S264" s="99"/>
      <c r="T264" s="99"/>
      <c r="U264" s="99"/>
      <c r="W264" s="91">
        <f>R264*1000*1000/($K$1*10)+指導機関用調整項目!$C$25</f>
        <v>26.694978805511827</v>
      </c>
    </row>
    <row r="265" spans="1:23">
      <c r="A265" s="92">
        <f t="shared" si="22"/>
        <v>45919</v>
      </c>
      <c r="B265" s="91">
        <f t="shared" si="23"/>
        <v>262</v>
      </c>
      <c r="C265" s="99">
        <f t="shared" si="20"/>
        <v>27.83090425426898</v>
      </c>
      <c r="D265" s="99">
        <f>_xlfn.IFNA(INDEX('１回目'!$C$8:$C$374,MATCH(A265,'１回目'!$A$8:$A$374,FALSE)),0)</f>
        <v>5.3722885399412075</v>
      </c>
      <c r="E265" s="91">
        <f>_xlfn.IFNA(INDEX('２回目'!$C$8:$C$374,MATCH(A265,'２回目'!$A$8:$A$374,FALSE)),0)</f>
        <v>6.7649970212694219</v>
      </c>
      <c r="F265" s="91">
        <f>_xlfn.IFNA(INDEX('３回目'!$C$8:$C$374,MATCH(A265,'３回目'!$A$8:$A$374,FALSE)),0)</f>
        <v>4.3945659605278085</v>
      </c>
      <c r="G265" s="91">
        <f>_xlfn.IFNA(INDEX('４回目'!$C$8:$C$374,MATCH(A265,'４回目'!$A$8:$A$374,FALSE)),0)</f>
        <v>5.5610082655562989</v>
      </c>
      <c r="H265" s="91">
        <f>_xlfn.IFNA(INDEX('５回目'!$C$8:$C$374,MATCH(A265,'５回目'!$A$8:$A$374,FALSE)),0)</f>
        <v>5.7380444669742419</v>
      </c>
      <c r="I265" s="91">
        <f>_xlfn.IFNA(INDEX('６回目'!$C$8:$C$374,MATCH(A265,'６回目'!$A$8:$A$374,FALSE)),0)</f>
        <v>0</v>
      </c>
      <c r="J265" s="91">
        <f>_xlfn.IFNA(INDEX('７回目'!$C$8:$C$374,MATCH(A265,'７回目'!$A$8:$A$374,FALSE)),0)</f>
        <v>0</v>
      </c>
      <c r="K265" s="91">
        <f>_xlfn.IFNA(INDEX('８回目'!$C$8:$C$374,MATCH(A265,'８回目'!$A$8:$A$374,FALSE)),0)</f>
        <v>0</v>
      </c>
      <c r="M265" s="91">
        <f>INDEX(降水量!$T$2:$T$366,MATCH(A265,降水量!$C$2:$C$366,FALSE))</f>
        <v>0</v>
      </c>
      <c r="N265" s="99">
        <f t="shared" si="24"/>
        <v>5.3214808094153003</v>
      </c>
      <c r="O265" s="99">
        <f>INDEX(地温!$G$2:$G$366,MATCH(A265,地温!$C$2:$C$366,FALSE))</f>
        <v>0.12671080117270855</v>
      </c>
      <c r="P265" s="99">
        <f>INDEX(地温!$H$2:$H$366,MATCH(A265,地温!$C$2:$C$366,FALSE))</f>
        <v>17.332611691943605</v>
      </c>
      <c r="Q265" s="99"/>
      <c r="R265" s="99">
        <f t="shared" si="21"/>
        <v>5.1768117529100763</v>
      </c>
      <c r="S265" s="99"/>
      <c r="T265" s="99"/>
      <c r="U265" s="99"/>
      <c r="W265" s="91">
        <f>R265*1000*1000/($K$1*10)+指導機関用調整項目!$C$25</f>
        <v>26.413044073412781</v>
      </c>
    </row>
    <row r="266" spans="1:23">
      <c r="A266" s="92">
        <f t="shared" si="22"/>
        <v>45920</v>
      </c>
      <c r="B266" s="91">
        <f t="shared" si="23"/>
        <v>263</v>
      </c>
      <c r="C266" s="99">
        <f t="shared" si="20"/>
        <v>27.876377660508076</v>
      </c>
      <c r="D266" s="99">
        <f>_xlfn.IFNA(INDEX('１回目'!$C$8:$C$374,MATCH(A266,'１回目'!$A$8:$A$374,FALSE)),0)</f>
        <v>5.3724329683054775</v>
      </c>
      <c r="E266" s="91">
        <f>_xlfn.IFNA(INDEX('２回目'!$C$8:$C$374,MATCH(A266,'２回目'!$A$8:$A$374,FALSE)),0)</f>
        <v>6.7649972677010854</v>
      </c>
      <c r="F266" s="91">
        <f>_xlfn.IFNA(INDEX('３回目'!$C$8:$C$374,MATCH(A266,'３回目'!$A$8:$A$374,FALSE)),0)</f>
        <v>4.3945961906536883</v>
      </c>
      <c r="G266" s="91">
        <f>_xlfn.IFNA(INDEX('４回目'!$C$8:$C$374,MATCH(A266,'４回目'!$A$8:$A$374,FALSE)),0)</f>
        <v>5.5626941181602474</v>
      </c>
      <c r="H266" s="91">
        <f>_xlfn.IFNA(INDEX('５回目'!$C$8:$C$374,MATCH(A266,'５回目'!$A$8:$A$374,FALSE)),0)</f>
        <v>5.7816571156875742</v>
      </c>
      <c r="I266" s="91">
        <f>_xlfn.IFNA(INDEX('６回目'!$C$8:$C$374,MATCH(A266,'６回目'!$A$8:$A$374,FALSE)),0)</f>
        <v>0</v>
      </c>
      <c r="J266" s="91">
        <f>_xlfn.IFNA(INDEX('７回目'!$C$8:$C$374,MATCH(A266,'７回目'!$A$8:$A$374,FALSE)),0)</f>
        <v>0</v>
      </c>
      <c r="K266" s="91">
        <f>_xlfn.IFNA(INDEX('８回目'!$C$8:$C$374,MATCH(A266,'８回目'!$A$8:$A$374,FALSE)),0)</f>
        <v>0</v>
      </c>
      <c r="M266" s="91">
        <f>INDEX(降水量!$T$2:$T$366,MATCH(A266,降水量!$C$2:$C$366,FALSE))</f>
        <v>0</v>
      </c>
      <c r="N266" s="99">
        <f t="shared" si="24"/>
        <v>5.3214808094153003</v>
      </c>
      <c r="O266" s="99">
        <f>INDEX(地温!$G$2:$G$366,MATCH(A266,地温!$C$2:$C$366,FALSE))</f>
        <v>0.11686223608537927</v>
      </c>
      <c r="P266" s="99">
        <f>INDEX(地温!$H$2:$H$366,MATCH(A266,地温!$C$2:$C$366,FALSE))</f>
        <v>17.449473928028983</v>
      </c>
      <c r="Q266" s="99"/>
      <c r="R266" s="99">
        <f t="shared" si="21"/>
        <v>5.1054229230637951</v>
      </c>
      <c r="S266" s="99"/>
      <c r="T266" s="99"/>
      <c r="U266" s="99"/>
      <c r="W266" s="91">
        <f>R266*1000*1000/($K$1*10)+指導機関用調整項目!$C$25</f>
        <v>26.145335961489227</v>
      </c>
    </row>
    <row r="267" spans="1:23">
      <c r="A267" s="92">
        <f t="shared" si="22"/>
        <v>45921</v>
      </c>
      <c r="B267" s="91">
        <f t="shared" si="23"/>
        <v>264</v>
      </c>
      <c r="C267" s="99">
        <f t="shared" si="20"/>
        <v>27.917583568851256</v>
      </c>
      <c r="D267" s="99">
        <f>_xlfn.IFNA(INDEX('１回目'!$C$8:$C$374,MATCH(A267,'１回目'!$A$8:$A$374,FALSE)),0)</f>
        <v>5.372568454301585</v>
      </c>
      <c r="E267" s="91">
        <f>_xlfn.IFNA(INDEX('２回目'!$C$8:$C$374,MATCH(A267,'２回目'!$A$8:$A$374,FALSE)),0)</f>
        <v>6.7649974888261433</v>
      </c>
      <c r="F267" s="91">
        <f>_xlfn.IFNA(INDEX('３回目'!$C$8:$C$374,MATCH(A267,'３回目'!$A$8:$A$374,FALSE)),0)</f>
        <v>4.3946235550774118</v>
      </c>
      <c r="G267" s="91">
        <f>_xlfn.IFNA(INDEX('４回目'!$C$8:$C$374,MATCH(A267,'４回目'!$A$8:$A$374,FALSE)),0)</f>
        <v>5.5642209658035213</v>
      </c>
      <c r="H267" s="91">
        <f>_xlfn.IFNA(INDEX('５回目'!$C$8:$C$374,MATCH(A267,'５回目'!$A$8:$A$374,FALSE)),0)</f>
        <v>5.821173104842595</v>
      </c>
      <c r="I267" s="91">
        <f>_xlfn.IFNA(INDEX('６回目'!$C$8:$C$374,MATCH(A267,'６回目'!$A$8:$A$374,FALSE)),0)</f>
        <v>0</v>
      </c>
      <c r="J267" s="91">
        <f>_xlfn.IFNA(INDEX('７回目'!$C$8:$C$374,MATCH(A267,'７回目'!$A$8:$A$374,FALSE)),0)</f>
        <v>0</v>
      </c>
      <c r="K267" s="91">
        <f>_xlfn.IFNA(INDEX('８回目'!$C$8:$C$374,MATCH(A267,'８回目'!$A$8:$A$374,FALSE)),0)</f>
        <v>0</v>
      </c>
      <c r="M267" s="91">
        <f>INDEX(降水量!$T$2:$T$366,MATCH(A267,降水量!$C$2:$C$366,FALSE))</f>
        <v>0</v>
      </c>
      <c r="N267" s="99">
        <f t="shared" si="24"/>
        <v>5.3214808094153003</v>
      </c>
      <c r="O267" s="99">
        <f>INDEX(地温!$G$2:$G$366,MATCH(A267,地温!$C$2:$C$366,FALSE))</f>
        <v>0.11155916257681735</v>
      </c>
      <c r="P267" s="99">
        <f>INDEX(地温!$H$2:$H$366,MATCH(A267,地温!$C$2:$C$366,FALSE))</f>
        <v>17.5610330906058</v>
      </c>
      <c r="Q267" s="99"/>
      <c r="R267" s="99">
        <f t="shared" si="21"/>
        <v>5.0350696688301575</v>
      </c>
      <c r="S267" s="99"/>
      <c r="T267" s="99"/>
      <c r="U267" s="99"/>
      <c r="W267" s="91">
        <f>R267*1000*1000/($K$1*10)+指導機関用調整項目!$C$25</f>
        <v>25.881511258113086</v>
      </c>
    </row>
    <row r="268" spans="1:23">
      <c r="A268" s="92">
        <f t="shared" si="22"/>
        <v>45922</v>
      </c>
      <c r="B268" s="91">
        <f t="shared" si="23"/>
        <v>265</v>
      </c>
      <c r="C268" s="99">
        <f t="shared" si="20"/>
        <v>27.955710554662343</v>
      </c>
      <c r="D268" s="99">
        <f>_xlfn.IFNA(INDEX('１回目'!$C$8:$C$374,MATCH(A268,'１回目'!$A$8:$A$374,FALSE)),0)</f>
        <v>5.3726977075709641</v>
      </c>
      <c r="E268" s="91">
        <f>_xlfn.IFNA(INDEX('２回目'!$C$8:$C$374,MATCH(A268,'２回目'!$A$8:$A$374,FALSE)),0)</f>
        <v>6.7649976905063101</v>
      </c>
      <c r="F268" s="91">
        <f>_xlfn.IFNA(INDEX('３回目'!$C$8:$C$374,MATCH(A268,'３回目'!$A$8:$A$374,FALSE)),0)</f>
        <v>4.3946488150124443</v>
      </c>
      <c r="G268" s="91">
        <f>_xlfn.IFNA(INDEX('４回目'!$C$8:$C$374,MATCH(A268,'４回目'!$A$8:$A$374,FALSE)),0)</f>
        <v>5.5656334030507075</v>
      </c>
      <c r="H268" s="91">
        <f>_xlfn.IFNA(INDEX('５回目'!$C$8:$C$374,MATCH(A268,'５回目'!$A$8:$A$374,FALSE)),0)</f>
        <v>5.8577329385219175</v>
      </c>
      <c r="I268" s="91">
        <f>_xlfn.IFNA(INDEX('６回目'!$C$8:$C$374,MATCH(A268,'６回目'!$A$8:$A$374,FALSE)),0)</f>
        <v>0</v>
      </c>
      <c r="J268" s="91">
        <f>_xlfn.IFNA(INDEX('７回目'!$C$8:$C$374,MATCH(A268,'７回目'!$A$8:$A$374,FALSE)),0)</f>
        <v>0</v>
      </c>
      <c r="K268" s="91">
        <f>_xlfn.IFNA(INDEX('８回目'!$C$8:$C$374,MATCH(A268,'８回目'!$A$8:$A$374,FALSE)),0)</f>
        <v>0</v>
      </c>
      <c r="M268" s="91">
        <f>INDEX(降水量!$T$2:$T$366,MATCH(A268,降水量!$C$2:$C$366,FALSE))</f>
        <v>0</v>
      </c>
      <c r="N268" s="99">
        <f t="shared" si="24"/>
        <v>5.3214808094153003</v>
      </c>
      <c r="O268" s="99">
        <f>INDEX(地温!$G$2:$G$366,MATCH(A268,地温!$C$2:$C$366,FALSE))</f>
        <v>0.1097409659453104</v>
      </c>
      <c r="P268" s="99">
        <f>INDEX(地温!$H$2:$H$366,MATCH(A268,地温!$C$2:$C$366,FALSE))</f>
        <v>17.67077405655111</v>
      </c>
      <c r="Q268" s="99"/>
      <c r="R268" s="99">
        <f t="shared" si="21"/>
        <v>4.9634556886959302</v>
      </c>
      <c r="S268" s="99"/>
      <c r="T268" s="99"/>
      <c r="U268" s="99"/>
      <c r="W268" s="91">
        <f>R268*1000*1000/($K$1*10)+指導機関用調整項目!$C$25</f>
        <v>25.612958832609731</v>
      </c>
    </row>
    <row r="269" spans="1:23">
      <c r="A269" s="92">
        <f t="shared" si="22"/>
        <v>45923</v>
      </c>
      <c r="B269" s="91">
        <f t="shared" si="23"/>
        <v>266</v>
      </c>
      <c r="C269" s="99">
        <f t="shared" si="20"/>
        <v>27.991521009032951</v>
      </c>
      <c r="D269" s="99">
        <f>_xlfn.IFNA(INDEX('１回目'!$C$8:$C$374,MATCH(A269,'１回目'!$A$8:$A$374,FALSE)),0)</f>
        <v>5.3728225528818392</v>
      </c>
      <c r="E269" s="91">
        <f>_xlfn.IFNA(INDEX('２回目'!$C$8:$C$374,MATCH(A269,'２回目'!$A$8:$A$374,FALSE)),0)</f>
        <v>6.7649978765915852</v>
      </c>
      <c r="F269" s="91">
        <f>_xlfn.IFNA(INDEX('３回目'!$C$8:$C$374,MATCH(A269,'３回目'!$A$8:$A$374,FALSE)),0)</f>
        <v>4.3946724632182264</v>
      </c>
      <c r="G269" s="91">
        <f>_xlfn.IFNA(INDEX('４回目'!$C$8:$C$374,MATCH(A269,'４回目'!$A$8:$A$374,FALSE)),0)</f>
        <v>5.5669600700705768</v>
      </c>
      <c r="H269" s="91">
        <f>_xlfn.IFNA(INDEX('５回目'!$C$8:$C$374,MATCH(A269,'５回目'!$A$8:$A$374,FALSE)),0)</f>
        <v>5.8920680462707242</v>
      </c>
      <c r="I269" s="91">
        <f>_xlfn.IFNA(INDEX('６回目'!$C$8:$C$374,MATCH(A269,'６回目'!$A$8:$A$374,FALSE)),0)</f>
        <v>0</v>
      </c>
      <c r="J269" s="91">
        <f>_xlfn.IFNA(INDEX('７回目'!$C$8:$C$374,MATCH(A269,'７回目'!$A$8:$A$374,FALSE)),0)</f>
        <v>0</v>
      </c>
      <c r="K269" s="91">
        <f>_xlfn.IFNA(INDEX('８回目'!$C$8:$C$374,MATCH(A269,'８回目'!$A$8:$A$374,FALSE)),0)</f>
        <v>0</v>
      </c>
      <c r="M269" s="91">
        <f>INDEX(降水量!$T$2:$T$366,MATCH(A269,降水量!$C$2:$C$366,FALSE))</f>
        <v>0</v>
      </c>
      <c r="N269" s="99">
        <f t="shared" si="24"/>
        <v>5.3214808094153003</v>
      </c>
      <c r="O269" s="99">
        <f>INDEX(地温!$G$2:$G$366,MATCH(A269,地温!$C$2:$C$366,FALSE))</f>
        <v>0.110498547875105</v>
      </c>
      <c r="P269" s="99">
        <f>INDEX(地温!$H$2:$H$366,MATCH(A269,地温!$C$2:$C$366,FALSE))</f>
        <v>17.781272604426213</v>
      </c>
      <c r="Q269" s="99"/>
      <c r="R269" s="99">
        <f t="shared" si="21"/>
        <v>4.8887675951914389</v>
      </c>
      <c r="S269" s="99"/>
      <c r="T269" s="99"/>
      <c r="U269" s="99"/>
      <c r="W269" s="91">
        <f>R269*1000*1000/($K$1*10)+指導機関用調整項目!$C$25</f>
        <v>25.332878481967889</v>
      </c>
    </row>
    <row r="270" spans="1:23">
      <c r="A270" s="92">
        <f t="shared" si="22"/>
        <v>45924</v>
      </c>
      <c r="B270" s="91">
        <f t="shared" si="23"/>
        <v>267</v>
      </c>
      <c r="C270" s="99">
        <f t="shared" si="20"/>
        <v>28.025031673972556</v>
      </c>
      <c r="D270" s="99">
        <f>_xlfn.IFNA(INDEX('１回目'!$C$8:$C$374,MATCH(A270,'１回目'!$A$8:$A$374,FALSE)),0)</f>
        <v>5.3729427803348457</v>
      </c>
      <c r="E270" s="91">
        <f>_xlfn.IFNA(INDEX('２回目'!$C$8:$C$374,MATCH(A270,'２回目'!$A$8:$A$374,FALSE)),0)</f>
        <v>6.7649980477986302</v>
      </c>
      <c r="F270" s="91">
        <f>_xlfn.IFNA(INDEX('３回目'!$C$8:$C$374,MATCH(A270,'３回目'!$A$8:$A$374,FALSE)),0)</f>
        <v>4.3946945272686824</v>
      </c>
      <c r="G270" s="91">
        <f>_xlfn.IFNA(INDEX('４回目'!$C$8:$C$374,MATCH(A270,'４回目'!$A$8:$A$374,FALSE)),0)</f>
        <v>5.5682015177839252</v>
      </c>
      <c r="H270" s="91">
        <f>_xlfn.IFNA(INDEX('５回目'!$C$8:$C$374,MATCH(A270,'５回目'!$A$8:$A$374,FALSE)),0)</f>
        <v>5.9241948007864691</v>
      </c>
      <c r="I270" s="91">
        <f>_xlfn.IFNA(INDEX('６回目'!$C$8:$C$374,MATCH(A270,'６回目'!$A$8:$A$374,FALSE)),0)</f>
        <v>0</v>
      </c>
      <c r="J270" s="91">
        <f>_xlfn.IFNA(INDEX('７回目'!$C$8:$C$374,MATCH(A270,'７回目'!$A$8:$A$374,FALSE)),0)</f>
        <v>0</v>
      </c>
      <c r="K270" s="91">
        <f>_xlfn.IFNA(INDEX('８回目'!$C$8:$C$374,MATCH(A270,'８回目'!$A$8:$A$374,FALSE)),0)</f>
        <v>0</v>
      </c>
      <c r="M270" s="91">
        <f>INDEX(降水量!$T$2:$T$366,MATCH(A270,降水量!$C$2:$C$366,FALSE))</f>
        <v>4.3808800852329341e-002</v>
      </c>
      <c r="N270" s="99">
        <f t="shared" si="24"/>
        <v>5.36528961026763</v>
      </c>
      <c r="O270" s="99">
        <f>INDEX(地温!$G$2:$G$366,MATCH(A270,地温!$C$2:$C$366,FALSE))</f>
        <v>0.11065006426106389</v>
      </c>
      <c r="P270" s="99">
        <f>INDEX(地温!$H$2:$H$366,MATCH(A270,地温!$C$2:$C$366,FALSE))</f>
        <v>17.891922668687279</v>
      </c>
      <c r="Q270" s="99"/>
      <c r="R270" s="99">
        <f t="shared" si="21"/>
        <v>4.7678193950176464</v>
      </c>
      <c r="S270" s="99"/>
      <c r="T270" s="99"/>
      <c r="U270" s="99"/>
      <c r="W270" s="91">
        <f>R270*1000*1000/($K$1*10)+指導機関用調整項目!$C$25</f>
        <v>24.879322731316169</v>
      </c>
    </row>
    <row r="271" spans="1:23">
      <c r="A271" s="92">
        <f t="shared" si="22"/>
        <v>45925</v>
      </c>
      <c r="B271" s="91">
        <f t="shared" si="23"/>
        <v>268</v>
      </c>
      <c r="C271" s="99">
        <f t="shared" si="20"/>
        <v>28.055368474229603</v>
      </c>
      <c r="D271" s="99">
        <f>_xlfn.IFNA(INDEX('１回目'!$C$8:$C$374,MATCH(A271,'１回目'!$A$8:$A$374,FALSE)),0)</f>
        <v>5.3730553457629302</v>
      </c>
      <c r="E271" s="91">
        <f>_xlfn.IFNA(INDEX('２回目'!$C$8:$C$374,MATCH(A271,'２回目'!$A$8:$A$374,FALSE)),0)</f>
        <v>6.7649982013657395</v>
      </c>
      <c r="F271" s="91">
        <f>_xlfn.IFNA(INDEX('３回目'!$C$8:$C$374,MATCH(A271,'３回目'!$A$8:$A$374,FALSE)),0)</f>
        <v>4.3947144816558881</v>
      </c>
      <c r="G271" s="91">
        <f>_xlfn.IFNA(INDEX('４回目'!$C$8:$C$374,MATCH(A271,'４回目'!$A$8:$A$374,FALSE)),0)</f>
        <v>5.569324606255905</v>
      </c>
      <c r="H271" s="91">
        <f>_xlfn.IFNA(INDEX('５回目'!$C$8:$C$374,MATCH(A271,'５回目'!$A$8:$A$374,FALSE)),0)</f>
        <v>5.9532758391891392</v>
      </c>
      <c r="I271" s="91">
        <f>_xlfn.IFNA(INDEX('６回目'!$C$8:$C$374,MATCH(A271,'６回目'!$A$8:$A$374,FALSE)),0)</f>
        <v>0</v>
      </c>
      <c r="J271" s="91">
        <f>_xlfn.IFNA(INDEX('７回目'!$C$8:$C$374,MATCH(A271,'７回目'!$A$8:$A$374,FALSE)),0)</f>
        <v>0</v>
      </c>
      <c r="K271" s="91">
        <f>_xlfn.IFNA(INDEX('８回目'!$C$8:$C$374,MATCH(A271,'８回目'!$A$8:$A$374,FALSE)),0)</f>
        <v>0</v>
      </c>
      <c r="M271" s="91">
        <f>INDEX(降水量!$T$2:$T$366,MATCH(A271,降水量!$C$2:$C$366,FALSE))</f>
        <v>0</v>
      </c>
      <c r="N271" s="99">
        <f t="shared" si="24"/>
        <v>5.36528961026763</v>
      </c>
      <c r="O271" s="99">
        <f>INDEX(地温!$G$2:$G$366,MATCH(A271,地温!$C$2:$C$366,FALSE))</f>
        <v>0.1048924415946252</v>
      </c>
      <c r="P271" s="99">
        <f>INDEX(地温!$H$2:$H$366,MATCH(A271,地温!$C$2:$C$366,FALSE))</f>
        <v>17.996815110281904</v>
      </c>
      <c r="Q271" s="99"/>
      <c r="R271" s="99">
        <f t="shared" si="21"/>
        <v>4.6932637536800677</v>
      </c>
      <c r="S271" s="99"/>
      <c r="T271" s="99"/>
      <c r="U271" s="99"/>
      <c r="W271" s="91">
        <f>R271*1000*1000/($K$1*10)+指導機関用調整項目!$C$25</f>
        <v>24.599739076300246</v>
      </c>
    </row>
    <row r="272" spans="1:23">
      <c r="A272" s="92">
        <f t="shared" si="22"/>
        <v>45926</v>
      </c>
      <c r="B272" s="91">
        <f t="shared" si="23"/>
        <v>269</v>
      </c>
      <c r="C272" s="99">
        <f t="shared" si="20"/>
        <v>28.0821812422016</v>
      </c>
      <c r="D272" s="99">
        <f>_xlfn.IFNA(INDEX('１回目'!$C$8:$C$374,MATCH(A272,'１回目'!$A$8:$A$374,FALSE)),0)</f>
        <v>5.3731585332003444</v>
      </c>
      <c r="E272" s="91">
        <f>_xlfn.IFNA(INDEX('２回目'!$C$8:$C$374,MATCH(A272,'２回目'!$A$8:$A$374,FALSE)),0)</f>
        <v>6.7649983366899749</v>
      </c>
      <c r="F272" s="91">
        <f>_xlfn.IFNA(INDEX('３回目'!$C$8:$C$374,MATCH(A272,'３回目'!$A$8:$A$374,FALSE)),0)</f>
        <v>4.3947321248127178</v>
      </c>
      <c r="G272" s="91">
        <f>_xlfn.IFNA(INDEX('４回目'!$C$8:$C$374,MATCH(A272,'４回目'!$A$8:$A$374,FALSE)),0)</f>
        <v>5.5703158561575483</v>
      </c>
      <c r="H272" s="91">
        <f>_xlfn.IFNA(INDEX('５回目'!$C$8:$C$374,MATCH(A272,'５回目'!$A$8:$A$374,FALSE)),0)</f>
        <v>5.9789763913410141</v>
      </c>
      <c r="I272" s="91">
        <f>_xlfn.IFNA(INDEX('６回目'!$C$8:$C$374,MATCH(A272,'６回目'!$A$8:$A$374,FALSE)),0)</f>
        <v>0</v>
      </c>
      <c r="J272" s="91">
        <f>_xlfn.IFNA(INDEX('７回目'!$C$8:$C$374,MATCH(A272,'７回目'!$A$8:$A$374,FALSE)),0)</f>
        <v>0</v>
      </c>
      <c r="K272" s="91">
        <f>_xlfn.IFNA(INDEX('８回目'!$C$8:$C$374,MATCH(A272,'８回目'!$A$8:$A$374,FALSE)),0)</f>
        <v>0</v>
      </c>
      <c r="M272" s="91">
        <f>INDEX(降水量!$T$2:$T$366,MATCH(A272,降水量!$C$2:$C$366,FALSE))</f>
        <v>0</v>
      </c>
      <c r="N272" s="99">
        <f t="shared" si="24"/>
        <v>5.36528961026763</v>
      </c>
      <c r="O272" s="99">
        <f>INDEX(地温!$G$2:$G$366,MATCH(A272,地温!$C$2:$C$366,FALSE))</f>
        <v>9.4892360121337005e-002</v>
      </c>
      <c r="P272" s="99">
        <f>INDEX(地温!$H$2:$H$366,MATCH(A272,地温!$C$2:$C$366,FALSE))</f>
        <v>18.091707470403243</v>
      </c>
      <c r="Q272" s="99"/>
      <c r="R272" s="99">
        <f t="shared" si="21"/>
        <v>4.6251841615307256</v>
      </c>
      <c r="S272" s="99"/>
      <c r="T272" s="99"/>
      <c r="U272" s="99"/>
      <c r="W272" s="91">
        <f>R272*1000*1000/($K$1*10)+指導機関用調整項目!$C$25</f>
        <v>24.344440605740218</v>
      </c>
    </row>
    <row r="273" spans="1:23">
      <c r="A273" s="92">
        <f t="shared" si="22"/>
        <v>45927</v>
      </c>
      <c r="B273" s="91">
        <f t="shared" si="23"/>
        <v>270</v>
      </c>
      <c r="C273" s="99">
        <f t="shared" si="20"/>
        <v>28.108788174739409</v>
      </c>
      <c r="D273" s="99">
        <f>_xlfn.IFNA(INDEX('１回目'!$C$8:$C$374,MATCH(A273,'１回目'!$A$8:$A$374,FALSE)),0)</f>
        <v>5.3732627122785974</v>
      </c>
      <c r="E273" s="91">
        <f>_xlfn.IFNA(INDEX('２回目'!$C$8:$C$374,MATCH(A273,'２回目'!$A$8:$A$374,FALSE)),0)</f>
        <v>6.7649984670171106</v>
      </c>
      <c r="F273" s="91">
        <f>_xlfn.IFNA(INDEX('３回目'!$C$8:$C$374,MATCH(A273,'３回目'!$A$8:$A$374,FALSE)),0)</f>
        <v>4.3947495251191517</v>
      </c>
      <c r="G273" s="91">
        <f>_xlfn.IFNA(INDEX('４回目'!$C$8:$C$374,MATCH(A273,'４回目'!$A$8:$A$374,FALSE)),0)</f>
        <v>5.5713007501720915</v>
      </c>
      <c r="H273" s="91">
        <f>_xlfn.IFNA(INDEX('５回目'!$C$8:$C$374,MATCH(A273,'５回目'!$A$8:$A$374,FALSE)),0)</f>
        <v>6.0044767201524589</v>
      </c>
      <c r="I273" s="91">
        <f>_xlfn.IFNA(INDEX('６回目'!$C$8:$C$374,MATCH(A273,'６回目'!$A$8:$A$374,FALSE)),0)</f>
        <v>0</v>
      </c>
      <c r="J273" s="91">
        <f>_xlfn.IFNA(INDEX('７回目'!$C$8:$C$374,MATCH(A273,'７回目'!$A$8:$A$374,FALSE)),0)</f>
        <v>0</v>
      </c>
      <c r="K273" s="91">
        <f>_xlfn.IFNA(INDEX('８回目'!$C$8:$C$374,MATCH(A273,'８回目'!$A$8:$A$374,FALSE)),0)</f>
        <v>0</v>
      </c>
      <c r="M273" s="91">
        <f>INDEX(降水量!$T$2:$T$366,MATCH(A273,降水量!$C$2:$C$366,FALSE))</f>
        <v>0</v>
      </c>
      <c r="N273" s="99">
        <f t="shared" si="24"/>
        <v>5.36528961026763</v>
      </c>
      <c r="O273" s="99">
        <f>INDEX(地温!$G$2:$G$366,MATCH(A273,地温!$C$2:$C$366,FALSE))</f>
        <v>0.10398334327887171</v>
      </c>
      <c r="P273" s="99">
        <f>INDEX(地温!$H$2:$H$366,MATCH(A273,地温!$C$2:$C$366,FALSE))</f>
        <v>18.195690813682116</v>
      </c>
      <c r="Q273" s="99"/>
      <c r="R273" s="99">
        <f t="shared" si="21"/>
        <v>4.5478077507896622</v>
      </c>
      <c r="S273" s="99"/>
      <c r="T273" s="99"/>
      <c r="U273" s="99"/>
      <c r="W273" s="91">
        <f>R273*1000*1000/($K$1*10)+指導機関用調整項目!$C$25</f>
        <v>24.054279065461227</v>
      </c>
    </row>
    <row r="274" spans="1:23">
      <c r="A274" s="92">
        <f t="shared" si="22"/>
        <v>45928</v>
      </c>
      <c r="B274" s="91">
        <f t="shared" si="23"/>
        <v>271</v>
      </c>
      <c r="C274" s="99">
        <f t="shared" si="20"/>
        <v>28.133857202422028</v>
      </c>
      <c r="D274" s="99">
        <f>_xlfn.IFNA(INDEX('１回目'!$C$8:$C$374,MATCH(A274,'１回目'!$A$8:$A$374,FALSE)),0)</f>
        <v>5.3733635243352991</v>
      </c>
      <c r="E274" s="91">
        <f>_xlfn.IFNA(INDEX('２回目'!$C$8:$C$374,MATCH(A274,'２回目'!$A$8:$A$374,FALSE)),0)</f>
        <v>6.7649985876113625</v>
      </c>
      <c r="F274" s="91">
        <f>_xlfn.IFNA(INDEX('３回目'!$C$8:$C$374,MATCH(A274,'３回目'!$A$8:$A$374,FALSE)),0)</f>
        <v>4.3947658686121658</v>
      </c>
      <c r="G274" s="91">
        <f>_xlfn.IFNA(INDEX('４回目'!$C$8:$C$374,MATCH(A274,'４回目'!$A$8:$A$374,FALSE)),0)</f>
        <v>5.5722288456533944</v>
      </c>
      <c r="H274" s="91">
        <f>_xlfn.IFNA(INDEX('５回目'!$C$8:$C$374,MATCH(A274,'５回目'!$A$8:$A$374,FALSE)),0)</f>
        <v>6.0285003762098066</v>
      </c>
      <c r="I274" s="91">
        <f>_xlfn.IFNA(INDEX('６回目'!$C$8:$C$374,MATCH(A274,'６回目'!$A$8:$A$374,FALSE)),0)</f>
        <v>0</v>
      </c>
      <c r="J274" s="91">
        <f>_xlfn.IFNA(INDEX('７回目'!$C$8:$C$374,MATCH(A274,'７回目'!$A$8:$A$374,FALSE)),0)</f>
        <v>0</v>
      </c>
      <c r="K274" s="91">
        <f>_xlfn.IFNA(INDEX('８回目'!$C$8:$C$374,MATCH(A274,'８回目'!$A$8:$A$374,FALSE)),0)</f>
        <v>0</v>
      </c>
      <c r="M274" s="91">
        <f>INDEX(降水量!$T$2:$T$366,MATCH(A274,降水量!$C$2:$C$366,FALSE))</f>
        <v>0</v>
      </c>
      <c r="N274" s="99">
        <f t="shared" si="24"/>
        <v>5.36528961026763</v>
      </c>
      <c r="O274" s="99">
        <f>INDEX(地温!$G$2:$G$366,MATCH(A274,地温!$C$2:$C$366,FALSE))</f>
        <v>0.10489244159462516</v>
      </c>
      <c r="P274" s="99">
        <f>INDEX(地温!$H$2:$H$366,MATCH(A274,地温!$C$2:$C$366,FALSE))</f>
        <v>18.300583255276742</v>
      </c>
      <c r="Q274" s="99"/>
      <c r="R274" s="99">
        <f t="shared" si="21"/>
        <v>4.4679843368776559</v>
      </c>
      <c r="S274" s="99"/>
      <c r="T274" s="99"/>
      <c r="U274" s="99"/>
      <c r="W274" s="91">
        <f>R274*1000*1000/($K$1*10)+指導機関用調整項目!$C$25</f>
        <v>23.754941263291201</v>
      </c>
    </row>
    <row r="275" spans="1:23">
      <c r="A275" s="92">
        <f t="shared" si="22"/>
        <v>45929</v>
      </c>
      <c r="B275" s="91">
        <f t="shared" si="23"/>
        <v>272</v>
      </c>
      <c r="C275" s="99">
        <f t="shared" si="20"/>
        <v>28.156544512585359</v>
      </c>
      <c r="D275" s="99">
        <f>_xlfn.IFNA(INDEX('１回目'!$C$8:$C$374,MATCH(A275,'１回目'!$A$8:$A$374,FALSE)),0)</f>
        <v>5.373457783367904</v>
      </c>
      <c r="E275" s="91">
        <f>_xlfn.IFNA(INDEX('２回目'!$C$8:$C$374,MATCH(A275,'２回目'!$A$8:$A$374,FALSE)),0)</f>
        <v>6.7649986957869226</v>
      </c>
      <c r="F275" s="91">
        <f>_xlfn.IFNA(INDEX('３回目'!$C$8:$C$374,MATCH(A275,'３回目'!$A$8:$A$374,FALSE)),0)</f>
        <v>4.3947806439852872</v>
      </c>
      <c r="G275" s="91">
        <f>_xlfn.IFNA(INDEX('４回目'!$C$8:$C$374,MATCH(A275,'４回目'!$A$8:$A$374,FALSE)),0)</f>
        <v>5.573068023477866</v>
      </c>
      <c r="H275" s="91">
        <f>_xlfn.IFNA(INDEX('５回目'!$C$8:$C$374,MATCH(A275,'５回目'!$A$8:$A$374,FALSE)),0)</f>
        <v>6.050239365967383</v>
      </c>
      <c r="I275" s="91">
        <f>_xlfn.IFNA(INDEX('６回目'!$C$8:$C$374,MATCH(A275,'６回目'!$A$8:$A$374,FALSE)),0)</f>
        <v>0</v>
      </c>
      <c r="J275" s="91">
        <f>_xlfn.IFNA(INDEX('７回目'!$C$8:$C$374,MATCH(A275,'７回目'!$A$8:$A$374,FALSE)),0)</f>
        <v>0</v>
      </c>
      <c r="K275" s="91">
        <f>_xlfn.IFNA(INDEX('８回目'!$C$8:$C$374,MATCH(A275,'８回目'!$A$8:$A$374,FALSE)),0)</f>
        <v>0</v>
      </c>
      <c r="M275" s="91">
        <f>INDEX(降水量!$T$2:$T$366,MATCH(A275,降水量!$C$2:$C$366,FALSE))</f>
        <v>0</v>
      </c>
      <c r="N275" s="99">
        <f t="shared" si="24"/>
        <v>5.36528961026763</v>
      </c>
      <c r="O275" s="99">
        <f>INDEX(地温!$G$2:$G$366,MATCH(A275,地温!$C$2:$C$366,FALSE))</f>
        <v>9.8831786156268725e-002</v>
      </c>
      <c r="P275" s="99">
        <f>INDEX(地温!$H$2:$H$366,MATCH(A275,地温!$C$2:$C$366,FALSE))</f>
        <v>18.399415041433009</v>
      </c>
      <c r="Q275" s="99"/>
      <c r="R275" s="99">
        <f t="shared" si="21"/>
        <v>4.3918398608847191</v>
      </c>
      <c r="S275" s="99"/>
      <c r="T275" s="99"/>
      <c r="U275" s="99"/>
      <c r="W275" s="91">
        <f>R275*1000*1000/($K$1*10)+指導機関用調整項目!$C$25</f>
        <v>23.469399478317694</v>
      </c>
    </row>
    <row r="276" spans="1:23">
      <c r="A276" s="92">
        <f t="shared" si="22"/>
        <v>45930</v>
      </c>
      <c r="B276" s="91">
        <f t="shared" si="23"/>
        <v>273</v>
      </c>
      <c r="C276" s="99">
        <f t="shared" si="20"/>
        <v>28.177966954595124</v>
      </c>
      <c r="D276" s="99">
        <f>_xlfn.IFNA(INDEX('１回目'!$C$8:$C$374,MATCH(A276,'１回目'!$A$8:$A$374,FALSE)),0)</f>
        <v>5.3735490907934027</v>
      </c>
      <c r="E276" s="91">
        <f>_xlfn.IFNA(INDEX('２回目'!$C$8:$C$374,MATCH(A276,'２回目'!$A$8:$A$374,FALSE)),0)</f>
        <v>6.7649987960845452</v>
      </c>
      <c r="F276" s="91">
        <f>_xlfn.IFNA(INDEX('３回目'!$C$8:$C$374,MATCH(A276,'３回目'!$A$8:$A$374,FALSE)),0)</f>
        <v>4.3947945519042966</v>
      </c>
      <c r="G276" s="91">
        <f>_xlfn.IFNA(INDEX('４回目'!$C$8:$C$374,MATCH(A276,'４回目'!$A$8:$A$374,FALSE)),0)</f>
        <v>5.573860557131634</v>
      </c>
      <c r="H276" s="91">
        <f>_xlfn.IFNA(INDEX('５回目'!$C$8:$C$374,MATCH(A276,'５回目'!$A$8:$A$374,FALSE)),0)</f>
        <v>6.0707639586812432</v>
      </c>
      <c r="I276" s="91">
        <f>_xlfn.IFNA(INDEX('６回目'!$C$8:$C$374,MATCH(A276,'６回目'!$A$8:$A$374,FALSE)),0)</f>
        <v>0</v>
      </c>
      <c r="J276" s="91">
        <f>_xlfn.IFNA(INDEX('７回目'!$C$8:$C$374,MATCH(A276,'７回目'!$A$8:$A$374,FALSE)),0)</f>
        <v>0</v>
      </c>
      <c r="K276" s="91">
        <f>_xlfn.IFNA(INDEX('８回目'!$C$8:$C$374,MATCH(A276,'８回目'!$A$8:$A$374,FALSE)),0)</f>
        <v>0</v>
      </c>
      <c r="M276" s="91">
        <f>INDEX(降水量!$T$2:$T$366,MATCH(A276,降水量!$C$2:$C$366,FALSE))</f>
        <v>0</v>
      </c>
      <c r="N276" s="99">
        <f t="shared" si="24"/>
        <v>5.36528961026763</v>
      </c>
      <c r="O276" s="99">
        <f>INDEX(地温!$G$2:$G$366,MATCH(A276,地温!$C$2:$C$366,FALSE))</f>
        <v>9.9740884472022187e-002</v>
      </c>
      <c r="P276" s="99">
        <f>INDEX(地温!$H$2:$H$366,MATCH(A276,地温!$C$2:$C$366,FALSE))</f>
        <v>18.499155925905033</v>
      </c>
      <c r="Q276" s="99"/>
      <c r="R276" s="99">
        <f t="shared" si="21"/>
        <v>4.3135214184224608</v>
      </c>
      <c r="S276" s="99"/>
      <c r="T276" s="99"/>
      <c r="U276" s="99"/>
      <c r="W276" s="91">
        <f>R276*1000*1000/($K$1*10)+指導機関用調整項目!$C$25</f>
        <v>23.175705319084223</v>
      </c>
    </row>
    <row r="277" spans="1:23">
      <c r="A277" s="92">
        <f t="shared" si="22"/>
        <v>45931</v>
      </c>
      <c r="B277" s="91">
        <f t="shared" si="23"/>
        <v>274</v>
      </c>
      <c r="C277" s="99">
        <f t="shared" si="20"/>
        <v>28.198027435297831</v>
      </c>
      <c r="D277" s="99">
        <f>_xlfn.IFNA(INDEX('１回目'!$C$8:$C$374,MATCH(A277,'１回目'!$A$8:$A$374,FALSE)),0)</f>
        <v>5.3736369257536989</v>
      </c>
      <c r="E277" s="91">
        <f>_xlfn.IFNA(INDEX('２回目'!$C$8:$C$374,MATCH(A277,'２回目'!$A$8:$A$374,FALSE)),0)</f>
        <v>6.764998888481804</v>
      </c>
      <c r="F277" s="91">
        <f>_xlfn.IFNA(INDEX('３回目'!$C$8:$C$374,MATCH(A277,'３回目'!$A$8:$A$374,FALSE)),0)</f>
        <v>4.3948075409120317</v>
      </c>
      <c r="G277" s="91">
        <f>_xlfn.IFNA(INDEX('４回目'!$C$8:$C$374,MATCH(A277,'４回目'!$A$8:$A$374,FALSE)),0)</f>
        <v>5.5746026849821328</v>
      </c>
      <c r="H277" s="91">
        <f>_xlfn.IFNA(INDEX('５回目'!$C$8:$C$374,MATCH(A277,'５回目'!$A$8:$A$374,FALSE)),0)</f>
        <v>6.0899813951681674</v>
      </c>
      <c r="I277" s="91">
        <f>_xlfn.IFNA(INDEX('６回目'!$C$8:$C$374,MATCH(A277,'６回目'!$A$8:$A$374,FALSE)),0)</f>
        <v>0</v>
      </c>
      <c r="J277" s="91">
        <f>_xlfn.IFNA(INDEX('７回目'!$C$8:$C$374,MATCH(A277,'７回目'!$A$8:$A$374,FALSE)),0)</f>
        <v>0</v>
      </c>
      <c r="K277" s="91">
        <f>_xlfn.IFNA(INDEX('８回目'!$C$8:$C$374,MATCH(A277,'８回目'!$A$8:$A$374,FALSE)),0)</f>
        <v>0</v>
      </c>
      <c r="M277" s="91">
        <f>INDEX(降水量!$T$2:$T$366,MATCH(A277,降水量!$C$2:$C$366,FALSE))</f>
        <v>0</v>
      </c>
      <c r="N277" s="99">
        <f t="shared" si="24"/>
        <v>5.36528961026763</v>
      </c>
      <c r="O277" s="99">
        <f>INDEX(地温!$G$2:$G$366,MATCH(A277,地温!$C$2:$C$366,FALSE))</f>
        <v>9.9286335314145463e-002</v>
      </c>
      <c r="P277" s="99">
        <f>INDEX(地温!$H$2:$H$366,MATCH(A277,地温!$C$2:$C$366,FALSE))</f>
        <v>18.598442261219176</v>
      </c>
      <c r="Q277" s="99"/>
      <c r="R277" s="99">
        <f t="shared" si="21"/>
        <v>4.234295563811024</v>
      </c>
      <c r="S277" s="99"/>
      <c r="T277" s="99"/>
      <c r="U277" s="99"/>
      <c r="W277" s="91">
        <f>R277*1000*1000/($K$1*10)+指導機関用調整項目!$C$25</f>
        <v>22.878608364291338</v>
      </c>
    </row>
    <row r="278" spans="1:23">
      <c r="A278" s="92">
        <f t="shared" si="22"/>
        <v>45932</v>
      </c>
      <c r="B278" s="91">
        <f t="shared" si="23"/>
        <v>275</v>
      </c>
      <c r="C278" s="99">
        <f t="shared" si="20"/>
        <v>28.217145057422258</v>
      </c>
      <c r="D278" s="99">
        <f>_xlfn.IFNA(INDEX('１回目'!$C$8:$C$374,MATCH(A278,'１回目'!$A$8:$A$374,FALSE)),0)</f>
        <v>5.3737227057317813</v>
      </c>
      <c r="E278" s="91">
        <f>_xlfn.IFNA(INDEX('２回目'!$C$8:$C$374,MATCH(A278,'２回目'!$A$8:$A$374,FALSE)),0)</f>
        <v>6.764998974770422</v>
      </c>
      <c r="F278" s="91">
        <f>_xlfn.IFNA(INDEX('３回目'!$C$8:$C$374,MATCH(A278,'３回目'!$A$8:$A$374,FALSE)),0)</f>
        <v>4.3948198776219742</v>
      </c>
      <c r="G278" s="91">
        <f>_xlfn.IFNA(INDEX('４回目'!$C$8:$C$374,MATCH(A278,'４回目'!$A$8:$A$374,FALSE)),0)</f>
        <v>5.5753102784397752</v>
      </c>
      <c r="H278" s="91">
        <f>_xlfn.IFNA(INDEX('５回目'!$C$8:$C$374,MATCH(A278,'５回目'!$A$8:$A$374,FALSE)),0)</f>
        <v>6.1082932208583047</v>
      </c>
      <c r="I278" s="91">
        <f>_xlfn.IFNA(INDEX('６回目'!$C$8:$C$374,MATCH(A278,'６回目'!$A$8:$A$374,FALSE)),0)</f>
        <v>0</v>
      </c>
      <c r="J278" s="91">
        <f>_xlfn.IFNA(INDEX('７回目'!$C$8:$C$374,MATCH(A278,'７回目'!$A$8:$A$374,FALSE)),0)</f>
        <v>0</v>
      </c>
      <c r="K278" s="91">
        <f>_xlfn.IFNA(INDEX('８回目'!$C$8:$C$374,MATCH(A278,'８回目'!$A$8:$A$374,FALSE)),0)</f>
        <v>0</v>
      </c>
      <c r="M278" s="91">
        <f>INDEX(降水量!$T$2:$T$366,MATCH(A278,降水量!$C$2:$C$366,FALSE))</f>
        <v>0</v>
      </c>
      <c r="N278" s="99">
        <f t="shared" si="24"/>
        <v>5.36528961026763</v>
      </c>
      <c r="O278" s="99">
        <f>INDEX(地温!$G$2:$G$366,MATCH(A278,地温!$C$2:$C$366,FALSE))</f>
        <v>0.10186211387544696</v>
      </c>
      <c r="P278" s="99">
        <f>INDEX(地温!$H$2:$H$366,MATCH(A278,地温!$C$2:$C$366,FALSE))</f>
        <v>18.700304375094625</v>
      </c>
      <c r="Q278" s="99"/>
      <c r="R278" s="99">
        <f t="shared" si="21"/>
        <v>4.151551072060002</v>
      </c>
      <c r="S278" s="99"/>
      <c r="T278" s="99"/>
      <c r="U278" s="99"/>
      <c r="W278" s="91">
        <f>R278*1000*1000/($K$1*10)+指導機関用調整項目!$C$25</f>
        <v>22.568316520225004</v>
      </c>
    </row>
    <row r="279" spans="1:23">
      <c r="A279" s="92">
        <f t="shared" si="22"/>
        <v>45933</v>
      </c>
      <c r="B279" s="91">
        <f t="shared" si="23"/>
        <v>276</v>
      </c>
      <c r="C279" s="99">
        <f t="shared" si="20"/>
        <v>28.23492361585815</v>
      </c>
      <c r="D279" s="99">
        <f>_xlfn.IFNA(INDEX('１回目'!$C$8:$C$374,MATCH(A279,'１回目'!$A$8:$A$374,FALSE)),0)</f>
        <v>5.3738047614867499</v>
      </c>
      <c r="E279" s="91">
        <f>_xlfn.IFNA(INDEX('２回目'!$C$8:$C$374,MATCH(A279,'２回目'!$A$8:$A$374,FALSE)),0)</f>
        <v>6.7649990538281974</v>
      </c>
      <c r="F279" s="91">
        <f>_xlfn.IFNA(INDEX('３回目'!$C$8:$C$374,MATCH(A279,'３回目'!$A$8:$A$374,FALSE)),0)</f>
        <v>4.3948313243686385</v>
      </c>
      <c r="G279" s="91">
        <f>_xlfn.IFNA(INDEX('４回目'!$C$8:$C$374,MATCH(A279,'４回目'!$A$8:$A$374,FALSE)),0)</f>
        <v>5.5759681828206098</v>
      </c>
      <c r="H279" s="91">
        <f>_xlfn.IFNA(INDEX('５回目'!$C$8:$C$374,MATCH(A279,'５回目'!$A$8:$A$374,FALSE)),0)</f>
        <v>6.125320293353953</v>
      </c>
      <c r="I279" s="91">
        <f>_xlfn.IFNA(INDEX('６回目'!$C$8:$C$374,MATCH(A279,'６回目'!$A$8:$A$374,FALSE)),0)</f>
        <v>0</v>
      </c>
      <c r="J279" s="91">
        <f>_xlfn.IFNA(INDEX('７回目'!$C$8:$C$374,MATCH(A279,'７回目'!$A$8:$A$374,FALSE)),0)</f>
        <v>0</v>
      </c>
      <c r="K279" s="91">
        <f>_xlfn.IFNA(INDEX('８回目'!$C$8:$C$374,MATCH(A279,'８回目'!$A$8:$A$374,FALSE)),0)</f>
        <v>0</v>
      </c>
      <c r="M279" s="91">
        <f>INDEX(降水量!$T$2:$T$366,MATCH(A279,降水量!$C$2:$C$366,FALSE))</f>
        <v>0</v>
      </c>
      <c r="N279" s="99">
        <f t="shared" si="24"/>
        <v>5.36528961026763</v>
      </c>
      <c r="O279" s="99">
        <f>INDEX(地温!$G$2:$G$366,MATCH(A279,地温!$C$2:$C$366,FALSE))</f>
        <v>0.10034695001585785</v>
      </c>
      <c r="P279" s="99">
        <f>INDEX(地温!$H$2:$H$366,MATCH(A279,地温!$C$2:$C$366,FALSE))</f>
        <v>18.800651325110483</v>
      </c>
      <c r="Q279" s="99"/>
      <c r="R279" s="99">
        <f t="shared" si="21"/>
        <v>4.0689826804800369</v>
      </c>
      <c r="S279" s="99"/>
      <c r="T279" s="99"/>
      <c r="U279" s="99"/>
      <c r="W279" s="91">
        <f>R279*1000*1000/($K$1*10)+指導機関用調整項目!$C$25</f>
        <v>22.258685051800136</v>
      </c>
    </row>
    <row r="280" spans="1:23">
      <c r="A280" s="92">
        <f t="shared" si="22"/>
        <v>45934</v>
      </c>
      <c r="B280" s="91">
        <f t="shared" si="23"/>
        <v>277</v>
      </c>
      <c r="C280" s="99">
        <f t="shared" si="20"/>
        <v>28.251291917069455</v>
      </c>
      <c r="D280" s="99">
        <f>_xlfn.IFNA(INDEX('１回目'!$C$8:$C$374,MATCH(A280,'１回目'!$A$8:$A$374,FALSE)),0)</f>
        <v>5.3738825569145989</v>
      </c>
      <c r="E280" s="91">
        <f>_xlfn.IFNA(INDEX('２回目'!$C$8:$C$374,MATCH(A280,'２回目'!$A$8:$A$374,FALSE)),0)</f>
        <v>6.7649991257070852</v>
      </c>
      <c r="F280" s="91">
        <f>_xlfn.IFNA(INDEX('３回目'!$C$8:$C$374,MATCH(A280,'３回目'!$A$8:$A$374,FALSE)),0)</f>
        <v>4.3948418439540111</v>
      </c>
      <c r="G280" s="91">
        <f>_xlfn.IFNA(INDEX('４回目'!$C$8:$C$374,MATCH(A280,'４回目'!$A$8:$A$374,FALSE)),0)</f>
        <v>5.5765735867520192</v>
      </c>
      <c r="H280" s="91">
        <f>_xlfn.IFNA(INDEX('５回目'!$C$8:$C$374,MATCH(A280,'５回目'!$A$8:$A$374,FALSE)),0)</f>
        <v>6.1409948037417399</v>
      </c>
      <c r="I280" s="91">
        <f>_xlfn.IFNA(INDEX('６回目'!$C$8:$C$374,MATCH(A280,'６回目'!$A$8:$A$374,FALSE)),0)</f>
        <v>0</v>
      </c>
      <c r="J280" s="91">
        <f>_xlfn.IFNA(INDEX('７回目'!$C$8:$C$374,MATCH(A280,'７回目'!$A$8:$A$374,FALSE)),0)</f>
        <v>0</v>
      </c>
      <c r="K280" s="91">
        <f>_xlfn.IFNA(INDEX('８回目'!$C$8:$C$374,MATCH(A280,'８回目'!$A$8:$A$374,FALSE)),0)</f>
        <v>0</v>
      </c>
      <c r="M280" s="91">
        <f>INDEX(降水量!$T$2:$T$366,MATCH(A280,降水量!$C$2:$C$366,FALSE))</f>
        <v>4.3808800852329341e-002</v>
      </c>
      <c r="N280" s="99">
        <f t="shared" si="24"/>
        <v>5.4090984111199596</v>
      </c>
      <c r="O280" s="99">
        <f>INDEX(地温!$G$2:$G$366,MATCH(A280,地温!$C$2:$C$366,FALSE))</f>
        <v>9.7013589524761773e-002</v>
      </c>
      <c r="P280" s="99">
        <f>INDEX(地温!$H$2:$H$366,MATCH(A280,地温!$C$2:$C$366,FALSE))</f>
        <v>18.897664914635243</v>
      </c>
      <c r="Q280" s="99"/>
      <c r="R280" s="99">
        <f t="shared" si="21"/>
        <v>3.9445285913142527</v>
      </c>
      <c r="S280" s="99"/>
      <c r="T280" s="99"/>
      <c r="U280" s="99"/>
      <c r="W280" s="91">
        <f>R280*1000*1000/($K$1*10)+指導機関用調整項目!$C$25</f>
        <v>21.791982217428441</v>
      </c>
    </row>
    <row r="281" spans="1:23">
      <c r="A281" s="92">
        <f t="shared" si="22"/>
        <v>45935</v>
      </c>
      <c r="B281" s="91">
        <f t="shared" si="23"/>
        <v>278</v>
      </c>
      <c r="C281" s="99">
        <f t="shared" si="20"/>
        <v>28.266498448364974</v>
      </c>
      <c r="D281" s="99">
        <f>_xlfn.IFNA(INDEX('１回目'!$C$8:$C$374,MATCH(A281,'１回目'!$A$8:$A$374,FALSE)),0)</f>
        <v>5.3739568525243744</v>
      </c>
      <c r="E281" s="91">
        <f>_xlfn.IFNA(INDEX('２回目'!$C$8:$C$374,MATCH(A281,'２回目'!$A$8:$A$374,FALSE)),0)</f>
        <v>6.7649991915336605</v>
      </c>
      <c r="F281" s="91">
        <f>_xlfn.IFNA(INDEX('３回目'!$C$8:$C$374,MATCH(A281,'３回目'!$A$8:$A$374,FALSE)),0)</f>
        <v>4.3948515956975074</v>
      </c>
      <c r="G281" s="91">
        <f>_xlfn.IFNA(INDEX('４回目'!$C$8:$C$374,MATCH(A281,'４回目'!$A$8:$A$374,FALSE)),0)</f>
        <v>5.5771358652407921</v>
      </c>
      <c r="H281" s="91">
        <f>_xlfn.IFNA(INDEX('５回目'!$C$8:$C$374,MATCH(A281,'５回目'!$A$8:$A$374,FALSE)),0)</f>
        <v>6.1555549433686432</v>
      </c>
      <c r="I281" s="91">
        <f>_xlfn.IFNA(INDEX('６回目'!$C$8:$C$374,MATCH(A281,'６回目'!$A$8:$A$374,FALSE)),0)</f>
        <v>0</v>
      </c>
      <c r="J281" s="91">
        <f>_xlfn.IFNA(INDEX('７回目'!$C$8:$C$374,MATCH(A281,'７回目'!$A$8:$A$374,FALSE)),0)</f>
        <v>0</v>
      </c>
      <c r="K281" s="91">
        <f>_xlfn.IFNA(INDEX('８回目'!$C$8:$C$374,MATCH(A281,'８回目'!$A$8:$A$374,FALSE)),0)</f>
        <v>0</v>
      </c>
      <c r="M281" s="91">
        <f>INDEX(降水量!$T$2:$T$366,MATCH(A281,降水量!$C$2:$C$366,FALSE))</f>
        <v>0</v>
      </c>
      <c r="N281" s="99">
        <f t="shared" si="24"/>
        <v>5.4090984111199596</v>
      </c>
      <c r="O281" s="99">
        <f>INDEX(地温!$G$2:$G$366,MATCH(A281,地温!$C$2:$C$366,FALSE))</f>
        <v>9.5043876507295899e-002</v>
      </c>
      <c r="P281" s="99">
        <f>INDEX(地温!$H$2:$H$366,MATCH(A281,地温!$C$2:$C$366,FALSE))</f>
        <v>18.99270879114254</v>
      </c>
      <c r="Q281" s="99"/>
      <c r="R281" s="99">
        <f t="shared" si="21"/>
        <v>3.8646912461024741</v>
      </c>
      <c r="S281" s="99"/>
      <c r="T281" s="99"/>
      <c r="U281" s="99"/>
      <c r="W281" s="91">
        <f>R281*1000*1000/($K$1*10)+指導機関用調整項目!$C$25</f>
        <v>21.492592172884272</v>
      </c>
    </row>
    <row r="282" spans="1:23">
      <c r="A282" s="92">
        <f t="shared" si="22"/>
        <v>45936</v>
      </c>
      <c r="B282" s="91">
        <f t="shared" si="23"/>
        <v>279</v>
      </c>
      <c r="C282" s="99">
        <f t="shared" si="20"/>
        <v>28.279575439913238</v>
      </c>
      <c r="D282" s="99">
        <f>_xlfn.IFNA(INDEX('１回目'!$C$8:$C$374,MATCH(A282,'１回目'!$A$8:$A$374,FALSE)),0)</f>
        <v>5.3740232137429818</v>
      </c>
      <c r="E282" s="91">
        <f>_xlfn.IFNA(INDEX('２回目'!$C$8:$C$374,MATCH(A282,'２回目'!$A$8:$A$374,FALSE)),0)</f>
        <v>6.7649992483496408</v>
      </c>
      <c r="F282" s="91">
        <f>_xlfn.IFNA(INDEX('３回目'!$C$8:$C$374,MATCH(A282,'３回目'!$A$8:$A$374,FALSE)),0)</f>
        <v>4.3948599887421587</v>
      </c>
      <c r="G282" s="91">
        <f>_xlfn.IFNA(INDEX('４回目'!$C$8:$C$374,MATCH(A282,'４回目'!$A$8:$A$374,FALSE)),0)</f>
        <v>5.5776179390318896</v>
      </c>
      <c r="H282" s="91">
        <f>_xlfn.IFNA(INDEX('５回目'!$C$8:$C$374,MATCH(A282,'５回目'!$A$8:$A$374,FALSE)),0)</f>
        <v>6.1680750500465678</v>
      </c>
      <c r="I282" s="91">
        <f>_xlfn.IFNA(INDEX('６回目'!$C$8:$C$374,MATCH(A282,'６回目'!$A$8:$A$374,FALSE)),0)</f>
        <v>0</v>
      </c>
      <c r="J282" s="91">
        <f>_xlfn.IFNA(INDEX('７回目'!$C$8:$C$374,MATCH(A282,'７回目'!$A$8:$A$374,FALSE)),0)</f>
        <v>0</v>
      </c>
      <c r="K282" s="91">
        <f>_xlfn.IFNA(INDEX('８回目'!$C$8:$C$374,MATCH(A282,'８回目'!$A$8:$A$374,FALSE)),0)</f>
        <v>0</v>
      </c>
      <c r="M282" s="91">
        <f>INDEX(降水量!$T$2:$T$366,MATCH(A282,降水量!$C$2:$C$366,FALSE))</f>
        <v>0</v>
      </c>
      <c r="N282" s="99">
        <f t="shared" si="24"/>
        <v>5.4090984111199596</v>
      </c>
      <c r="O282" s="99">
        <f>INDEX(地温!$G$2:$G$366,MATCH(A282,地温!$C$2:$C$366,FALSE))</f>
        <v>8.0498303455240353e-002</v>
      </c>
      <c r="P282" s="99">
        <f>INDEX(地温!$H$2:$H$366,MATCH(A282,地温!$C$2:$C$366,FALSE))</f>
        <v>19.07320709459778</v>
      </c>
      <c r="Q282" s="99"/>
      <c r="R282" s="99">
        <f t="shared" si="21"/>
        <v>3.7972699341954979</v>
      </c>
      <c r="S282" s="99"/>
      <c r="T282" s="99"/>
      <c r="U282" s="99"/>
      <c r="W282" s="91">
        <f>R282*1000*1000/($K$1*10)+指導機関用調整項目!$C$25</f>
        <v>21.23976225323311</v>
      </c>
    </row>
    <row r="283" spans="1:23">
      <c r="A283" s="92">
        <f t="shared" si="22"/>
        <v>45937</v>
      </c>
      <c r="B283" s="91">
        <f t="shared" si="23"/>
        <v>280</v>
      </c>
      <c r="C283" s="99">
        <f t="shared" si="20"/>
        <v>28.29162231163442</v>
      </c>
      <c r="D283" s="99">
        <f>_xlfn.IFNA(INDEX('１回目'!$C$8:$C$374,MATCH(A283,'１回目'!$A$8:$A$374,FALSE)),0)</f>
        <v>5.3740859668488321</v>
      </c>
      <c r="E283" s="91">
        <f>_xlfn.IFNA(INDEX('２回目'!$C$8:$C$374,MATCH(A283,'２回目'!$A$8:$A$374,FALSE)),0)</f>
        <v>6.7649993001099444</v>
      </c>
      <c r="F283" s="91">
        <f>_xlfn.IFNA(INDEX('３回目'!$C$8:$C$374,MATCH(A283,'３回目'!$A$8:$A$374,FALSE)),0)</f>
        <v>4.3948677053024268</v>
      </c>
      <c r="G283" s="91">
        <f>_xlfn.IFNA(INDEX('４回目'!$C$8:$C$374,MATCH(A283,'４回目'!$A$8:$A$374,FALSE)),0)</f>
        <v>5.5780616299039165</v>
      </c>
      <c r="H283" s="91">
        <f>_xlfn.IFNA(INDEX('５回目'!$C$8:$C$374,MATCH(A283,'５回目'!$A$8:$A$374,FALSE)),0)</f>
        <v>6.1796077094692974</v>
      </c>
      <c r="I283" s="91">
        <f>_xlfn.IFNA(INDEX('６回目'!$C$8:$C$374,MATCH(A283,'６回目'!$A$8:$A$374,FALSE)),0)</f>
        <v>0</v>
      </c>
      <c r="J283" s="91">
        <f>_xlfn.IFNA(INDEX('７回目'!$C$8:$C$374,MATCH(A283,'７回目'!$A$8:$A$374,FALSE)),0)</f>
        <v>0</v>
      </c>
      <c r="K283" s="91">
        <f>_xlfn.IFNA(INDEX('８回目'!$C$8:$C$374,MATCH(A283,'８回目'!$A$8:$A$374,FALSE)),0)</f>
        <v>0</v>
      </c>
      <c r="M283" s="91">
        <f>INDEX(降水量!$T$2:$T$366,MATCH(A283,降水量!$C$2:$C$366,FALSE))</f>
        <v>0</v>
      </c>
      <c r="N283" s="99">
        <f t="shared" si="24"/>
        <v>5.4090984111199596</v>
      </c>
      <c r="O283" s="99">
        <f>INDEX(地温!$G$2:$G$366,MATCH(A283,地温!$C$2:$C$366,FALSE))</f>
        <v>7.6407361034349697e-002</v>
      </c>
      <c r="P283" s="99">
        <f>INDEX(地温!$H$2:$H$366,MATCH(A283,地温!$C$2:$C$366,FALSE))</f>
        <v>19.149614455632129</v>
      </c>
      <c r="Q283" s="99"/>
      <c r="R283" s="99">
        <f t="shared" si="21"/>
        <v>3.7329094448823312</v>
      </c>
      <c r="S283" s="99"/>
      <c r="T283" s="99"/>
      <c r="U283" s="99"/>
      <c r="W283" s="91">
        <f>R283*1000*1000/($K$1*10)+指導機関用調整項目!$C$25</f>
        <v>20.998410418308737</v>
      </c>
    </row>
    <row r="284" spans="1:23">
      <c r="A284" s="92">
        <f t="shared" si="22"/>
        <v>45938</v>
      </c>
      <c r="B284" s="91">
        <f t="shared" si="23"/>
        <v>281</v>
      </c>
      <c r="C284" s="99">
        <f t="shared" si="20"/>
        <v>28.302981697838685</v>
      </c>
      <c r="D284" s="99">
        <f>_xlfn.IFNA(INDEX('１回目'!$C$8:$C$374,MATCH(A284,'１回目'!$A$8:$A$374,FALSE)),0)</f>
        <v>5.3741464672418973</v>
      </c>
      <c r="E284" s="91">
        <f>_xlfn.IFNA(INDEX('２回目'!$C$8:$C$374,MATCH(A284,'２回目'!$A$8:$A$374,FALSE)),0)</f>
        <v>6.7649993481234718</v>
      </c>
      <c r="F284" s="91">
        <f>_xlfn.IFNA(INDEX('３回目'!$C$8:$C$374,MATCH(A284,'３回目'!$A$8:$A$374,FALSE)),0)</f>
        <v>4.3948749608494095</v>
      </c>
      <c r="G284" s="91">
        <f>_xlfn.IFNA(INDEX('４回目'!$C$8:$C$374,MATCH(A284,'４回目'!$A$8:$A$374,FALSE)),0)</f>
        <v>5.5784799759563235</v>
      </c>
      <c r="H284" s="91">
        <f>_xlfn.IFNA(INDEX('５回目'!$C$8:$C$374,MATCH(A284,'５回目'!$A$8:$A$374,FALSE)),0)</f>
        <v>6.1904809456675833</v>
      </c>
      <c r="I284" s="91">
        <f>_xlfn.IFNA(INDEX('６回目'!$C$8:$C$374,MATCH(A284,'６回目'!$A$8:$A$374,FALSE)),0)</f>
        <v>0</v>
      </c>
      <c r="J284" s="91">
        <f>_xlfn.IFNA(INDEX('７回目'!$C$8:$C$374,MATCH(A284,'７回目'!$A$8:$A$374,FALSE)),0)</f>
        <v>0</v>
      </c>
      <c r="K284" s="91">
        <f>_xlfn.IFNA(INDEX('８回目'!$C$8:$C$374,MATCH(A284,'８回目'!$A$8:$A$374,FALSE)),0)</f>
        <v>0</v>
      </c>
      <c r="M284" s="91">
        <f>INDEX(降水量!$T$2:$T$366,MATCH(A284,降水量!$C$2:$C$366,FALSE))</f>
        <v>0</v>
      </c>
      <c r="N284" s="99">
        <f t="shared" si="24"/>
        <v>5.4090984111199596</v>
      </c>
      <c r="O284" s="99">
        <f>INDEX(地温!$G$2:$G$366,MATCH(A284,地温!$C$2:$C$366,FALSE))</f>
        <v>7.5649779104555143e-002</v>
      </c>
      <c r="P284" s="99">
        <f>INDEX(地温!$H$2:$H$366,MATCH(A284,地温!$C$2:$C$366,FALSE))</f>
        <v>19.225264234736684</v>
      </c>
      <c r="Q284" s="99"/>
      <c r="R284" s="99">
        <f t="shared" si="21"/>
        <v>3.6686190519820414</v>
      </c>
      <c r="S284" s="99"/>
      <c r="T284" s="99"/>
      <c r="U284" s="99"/>
      <c r="W284" s="91">
        <f>R284*1000*1000/($K$1*10)+指導機関用調整項目!$C$25</f>
        <v>20.75732144493265</v>
      </c>
    </row>
    <row r="285" spans="1:23">
      <c r="A285" s="92">
        <f t="shared" si="22"/>
        <v>45939</v>
      </c>
      <c r="B285" s="91">
        <f t="shared" si="23"/>
        <v>282</v>
      </c>
      <c r="C285" s="99">
        <f t="shared" si="20"/>
        <v>28.313823833768367</v>
      </c>
      <c r="D285" s="99">
        <f>_xlfn.IFNA(INDEX('１回目'!$C$8:$C$374,MATCH(A285,'１回目'!$A$8:$A$374,FALSE)),0)</f>
        <v>5.3742054086606013</v>
      </c>
      <c r="E285" s="91">
        <f>_xlfn.IFNA(INDEX('２回目'!$C$8:$C$374,MATCH(A285,'２回目'!$A$8:$A$374,FALSE)),0)</f>
        <v>6.7649993930834098</v>
      </c>
      <c r="F285" s="91">
        <f>_xlfn.IFNA(INDEX('３回目'!$C$8:$C$374,MATCH(A285,'３回目'!$A$8:$A$374,FALSE)),0)</f>
        <v>4.3948818643263508</v>
      </c>
      <c r="G285" s="91">
        <f>_xlfn.IFNA(INDEX('４回目'!$C$8:$C$374,MATCH(A285,'４回目'!$A$8:$A$374,FALSE)),0)</f>
        <v>5.5788794680449287</v>
      </c>
      <c r="H285" s="91">
        <f>_xlfn.IFNA(INDEX('５回目'!$C$8:$C$374,MATCH(A285,'５回目'!$A$8:$A$374,FALSE)),0)</f>
        <v>6.2008576996530778</v>
      </c>
      <c r="I285" s="91">
        <f>_xlfn.IFNA(INDEX('６回目'!$C$8:$C$374,MATCH(A285,'６回目'!$A$8:$A$374,FALSE)),0)</f>
        <v>0</v>
      </c>
      <c r="J285" s="91">
        <f>_xlfn.IFNA(INDEX('７回目'!$C$8:$C$374,MATCH(A285,'７回目'!$A$8:$A$374,FALSE)),0)</f>
        <v>0</v>
      </c>
      <c r="K285" s="91">
        <f>_xlfn.IFNA(INDEX('８回目'!$C$8:$C$374,MATCH(A285,'８回目'!$A$8:$A$374,FALSE)),0)</f>
        <v>0</v>
      </c>
      <c r="M285" s="91">
        <f>INDEX(降水量!$T$2:$T$366,MATCH(A285,降水量!$C$2:$C$366,FALSE))</f>
        <v>4.3808800852329341e-002</v>
      </c>
      <c r="N285" s="99">
        <f t="shared" si="24"/>
        <v>5.4529072119722892</v>
      </c>
      <c r="O285" s="99">
        <f>INDEX(地温!$G$2:$G$366,MATCH(A285,地温!$C$2:$C$366,FALSE))</f>
        <v>7.6710393806267527e-002</v>
      </c>
      <c r="P285" s="99">
        <f>INDEX(地温!$H$2:$H$366,MATCH(A285,地温!$C$2:$C$366,FALSE))</f>
        <v>19.301974628542951</v>
      </c>
      <c r="Q285" s="99"/>
      <c r="R285" s="99">
        <f t="shared" si="21"/>
        <v>3.5589419932531285</v>
      </c>
      <c r="S285" s="99"/>
      <c r="T285" s="99"/>
      <c r="U285" s="99"/>
      <c r="W285" s="91">
        <f>R285*1000*1000/($K$1*10)+指導機関用調整項目!$C$25</f>
        <v>20.346032474699228</v>
      </c>
    </row>
    <row r="286" spans="1:23">
      <c r="A286" s="92">
        <f t="shared" si="22"/>
        <v>45940</v>
      </c>
      <c r="B286" s="91">
        <f t="shared" si="23"/>
        <v>283</v>
      </c>
      <c r="C286" s="99">
        <f t="shared" si="20"/>
        <v>28.324226448653569</v>
      </c>
      <c r="D286" s="99">
        <f>_xlfn.IFNA(INDEX('１回目'!$C$8:$C$374,MATCH(A286,'１回目'!$A$8:$A$374,FALSE)),0)</f>
        <v>5.3742631110513166</v>
      </c>
      <c r="E286" s="91">
        <f>_xlfn.IFNA(INDEX('２回目'!$C$8:$C$374,MATCH(A286,'２回目'!$A$8:$A$374,FALSE)),0)</f>
        <v>6.7649994353564917</v>
      </c>
      <c r="F286" s="91">
        <f>_xlfn.IFNA(INDEX('３回目'!$C$8:$C$374,MATCH(A286,'３回目'!$A$8:$A$374,FALSE)),0)</f>
        <v>4.3948884672663215</v>
      </c>
      <c r="G286" s="91">
        <f>_xlfn.IFNA(INDEX('４回目'!$C$8:$C$374,MATCH(A286,'４回目'!$A$8:$A$374,FALSE)),0)</f>
        <v>5.579263067840242</v>
      </c>
      <c r="H286" s="91">
        <f>_xlfn.IFNA(INDEX('５回目'!$C$8:$C$374,MATCH(A286,'５回目'!$A$8:$A$374,FALSE)),0)</f>
        <v>6.2108123671391979</v>
      </c>
      <c r="I286" s="91">
        <f>_xlfn.IFNA(INDEX('６回目'!$C$8:$C$374,MATCH(A286,'６回目'!$A$8:$A$374,FALSE)),0)</f>
        <v>0</v>
      </c>
      <c r="J286" s="91">
        <f>_xlfn.IFNA(INDEX('７回目'!$C$8:$C$374,MATCH(A286,'７回目'!$A$8:$A$374,FALSE)),0)</f>
        <v>0</v>
      </c>
      <c r="K286" s="91">
        <f>_xlfn.IFNA(INDEX('８回目'!$C$8:$C$374,MATCH(A286,'８回目'!$A$8:$A$374,FALSE)),0)</f>
        <v>0</v>
      </c>
      <c r="M286" s="91">
        <f>INDEX(降水量!$T$2:$T$366,MATCH(A286,降水量!$C$2:$C$366,FALSE))</f>
        <v>4.3808800852329341e-002</v>
      </c>
      <c r="N286" s="99">
        <f t="shared" si="24"/>
        <v>5.4967160128246189</v>
      </c>
      <c r="O286" s="99">
        <f>INDEX(地温!$G$2:$G$366,MATCH(A286,地温!$C$2:$C$366,FALSE))</f>
        <v>7.8680106823733387e-002</v>
      </c>
      <c r="P286" s="99">
        <f>INDEX(地温!$H$2:$H$366,MATCH(A286,地温!$C$2:$C$366,FALSE))</f>
        <v>19.380654735366683</v>
      </c>
      <c r="Q286" s="99"/>
      <c r="R286" s="99">
        <f t="shared" si="21"/>
        <v>3.4468557004622653</v>
      </c>
      <c r="S286" s="99"/>
      <c r="T286" s="99"/>
      <c r="U286" s="99"/>
      <c r="W286" s="91">
        <f>R286*1000*1000/($K$1*10)+指導機関用調整項目!$C$25</f>
        <v>19.925708876733491</v>
      </c>
    </row>
    <row r="287" spans="1:23">
      <c r="A287" s="92">
        <f t="shared" si="22"/>
        <v>45941</v>
      </c>
      <c r="B287" s="91">
        <f t="shared" si="23"/>
        <v>284</v>
      </c>
      <c r="C287" s="99">
        <f t="shared" si="20"/>
        <v>28.334472540699085</v>
      </c>
      <c r="D287" s="99">
        <f>_xlfn.IFNA(INDEX('１回目'!$C$8:$C$374,MATCH(A287,'１回目'!$A$8:$A$374,FALSE)),0)</f>
        <v>5.3743209433507717</v>
      </c>
      <c r="E287" s="91">
        <f>_xlfn.IFNA(INDEX('２回目'!$C$8:$C$374,MATCH(A287,'２回目'!$A$8:$A$374,FALSE)),0)</f>
        <v>6.7649994759255838</v>
      </c>
      <c r="F287" s="91">
        <f>_xlfn.IFNA(INDEX('３回目'!$C$8:$C$374,MATCH(A287,'３回目'!$A$8:$A$374,FALSE)),0)</f>
        <v>4.3948949474793046</v>
      </c>
      <c r="G287" s="91">
        <f>_xlfn.IFNA(INDEX('４回目'!$C$8:$C$374,MATCH(A287,'４回目'!$A$8:$A$374,FALSE)),0)</f>
        <v>5.5796416488941496</v>
      </c>
      <c r="H287" s="91">
        <f>_xlfn.IFNA(INDEX('５回目'!$C$8:$C$374,MATCH(A287,'５回目'!$A$8:$A$374,FALSE)),0)</f>
        <v>6.2206155250492765</v>
      </c>
      <c r="I287" s="91">
        <f>_xlfn.IFNA(INDEX('６回目'!$C$8:$C$374,MATCH(A287,'６回目'!$A$8:$A$374,FALSE)),0)</f>
        <v>0</v>
      </c>
      <c r="J287" s="91">
        <f>_xlfn.IFNA(INDEX('７回目'!$C$8:$C$374,MATCH(A287,'７回目'!$A$8:$A$374,FALSE)),0)</f>
        <v>0</v>
      </c>
      <c r="K287" s="91">
        <f>_xlfn.IFNA(INDEX('８回目'!$C$8:$C$374,MATCH(A287,'８回目'!$A$8:$A$374,FALSE)),0)</f>
        <v>0</v>
      </c>
      <c r="M287" s="91">
        <f>INDEX(降水量!$T$2:$T$366,MATCH(A287,降水量!$C$2:$C$366,FALSE))</f>
        <v>6.7001695421209581e-002</v>
      </c>
      <c r="N287" s="99">
        <f t="shared" si="24"/>
        <v>5.5637177082458287</v>
      </c>
      <c r="O287" s="99">
        <f>INDEX(地温!$G$2:$G$366,MATCH(A287,地温!$C$2:$C$366,FALSE))</f>
        <v>8.5043795034007719e-002</v>
      </c>
      <c r="P287" s="99">
        <f>INDEX(地温!$H$2:$H$366,MATCH(A287,地温!$C$2:$C$366,FALSE))</f>
        <v>19.46569853040069</v>
      </c>
      <c r="Q287" s="99"/>
      <c r="R287" s="99">
        <f t="shared" si="21"/>
        <v>3.3050563020525665</v>
      </c>
      <c r="S287" s="99"/>
      <c r="T287" s="99"/>
      <c r="U287" s="99"/>
      <c r="W287" s="91">
        <f>R287*1000*1000/($K$1*10)+指導機関用調整項目!$C$25</f>
        <v>19.393961132697122</v>
      </c>
    </row>
    <row r="288" spans="1:23">
      <c r="A288" s="92">
        <f t="shared" si="22"/>
        <v>45942</v>
      </c>
      <c r="B288" s="91">
        <f t="shared" si="23"/>
        <v>285</v>
      </c>
      <c r="C288" s="99">
        <f t="shared" si="20"/>
        <v>28.344135467340919</v>
      </c>
      <c r="D288" s="99">
        <f>_xlfn.IFNA(INDEX('１回目'!$C$8:$C$374,MATCH(A288,'１回目'!$A$8:$A$374,FALSE)),0)</f>
        <v>5.3743768050116936</v>
      </c>
      <c r="E288" s="91">
        <f>_xlfn.IFNA(INDEX('２回目'!$C$8:$C$374,MATCH(A288,'２回目'!$A$8:$A$374,FALSE)),0)</f>
        <v>6.7649995135525858</v>
      </c>
      <c r="F288" s="91">
        <f>_xlfn.IFNA(INDEX('３回目'!$C$8:$C$374,MATCH(A288,'３回目'!$A$8:$A$374,FALSE)),0)</f>
        <v>4.3949010444214203</v>
      </c>
      <c r="G288" s="91">
        <f>_xlfn.IFNA(INDEX('４回目'!$C$8:$C$374,MATCH(A288,'４回目'!$A$8:$A$374,FALSE)),0)</f>
        <v>5.5799987594068243</v>
      </c>
      <c r="H288" s="91">
        <f>_xlfn.IFNA(INDEX('５回目'!$C$8:$C$374,MATCH(A288,'５回目'!$A$8:$A$374,FALSE)),0)</f>
        <v>6.229859344948399</v>
      </c>
      <c r="I288" s="91">
        <f>_xlfn.IFNA(INDEX('６回目'!$C$8:$C$374,MATCH(A288,'６回目'!$A$8:$A$374,FALSE)),0)</f>
        <v>0</v>
      </c>
      <c r="J288" s="91">
        <f>_xlfn.IFNA(INDEX('７回目'!$C$8:$C$374,MATCH(A288,'７回目'!$A$8:$A$374,FALSE)),0)</f>
        <v>0</v>
      </c>
      <c r="K288" s="91">
        <f>_xlfn.IFNA(INDEX('８回目'!$C$8:$C$374,MATCH(A288,'８回目'!$A$8:$A$374,FALSE)),0)</f>
        <v>0</v>
      </c>
      <c r="M288" s="91">
        <f>INDEX(降水量!$T$2:$T$366,MATCH(A288,降水量!$C$2:$C$366,FALSE))</f>
        <v>0</v>
      </c>
      <c r="N288" s="99">
        <f t="shared" si="24"/>
        <v>5.5637177082458287</v>
      </c>
      <c r="O288" s="99">
        <f>INDEX(地温!$G$2:$G$366,MATCH(A288,地温!$C$2:$C$366,FALSE))</f>
        <v>8.4892278648048797e-002</v>
      </c>
      <c r="P288" s="99">
        <f>INDEX(地温!$H$2:$H$366,MATCH(A288,地温!$C$2:$C$366,FALSE))</f>
        <v>19.550590809048739</v>
      </c>
      <c r="Q288" s="99"/>
      <c r="R288" s="99">
        <f t="shared" si="21"/>
        <v>3.2298269500463519</v>
      </c>
      <c r="S288" s="99"/>
      <c r="T288" s="99"/>
      <c r="U288" s="99"/>
      <c r="W288" s="91">
        <f>R288*1000*1000/($K$1*10)+指導機関用調整項目!$C$25</f>
        <v>19.111851062673814</v>
      </c>
    </row>
    <row r="289" spans="1:23">
      <c r="A289" s="92">
        <f t="shared" si="22"/>
        <v>45943</v>
      </c>
      <c r="B289" s="91">
        <f t="shared" si="23"/>
        <v>286</v>
      </c>
      <c r="C289" s="99">
        <f t="shared" si="20"/>
        <v>28.352851450284533</v>
      </c>
      <c r="D289" s="99">
        <f>_xlfn.IFNA(INDEX('１回目'!$C$8:$C$374,MATCH(A289,'１回目'!$A$8:$A$374,FALSE)),0)</f>
        <v>5.3744286874923635</v>
      </c>
      <c r="E289" s="91">
        <f>_xlfn.IFNA(INDEX('２回目'!$C$8:$C$374,MATCH(A289,'２回目'!$A$8:$A$374,FALSE)),0)</f>
        <v>6.7649995472574771</v>
      </c>
      <c r="F289" s="91">
        <f>_xlfn.IFNA(INDEX('３回目'!$C$8:$C$374,MATCH(A289,'３回目'!$A$8:$A$374,FALSE)),0)</f>
        <v>4.3949065362467623</v>
      </c>
      <c r="G289" s="91">
        <f>_xlfn.IFNA(INDEX('４回目'!$C$8:$C$374,MATCH(A289,'４回目'!$A$8:$A$374,FALSE)),0)</f>
        <v>5.5803203007300501</v>
      </c>
      <c r="H289" s="91">
        <f>_xlfn.IFNA(INDEX('５回目'!$C$8:$C$374,MATCH(A289,'５回目'!$A$8:$A$374,FALSE)),0)</f>
        <v>6.2381963785578822</v>
      </c>
      <c r="I289" s="91">
        <f>_xlfn.IFNA(INDEX('６回目'!$C$8:$C$374,MATCH(A289,'６回目'!$A$8:$A$374,FALSE)),0)</f>
        <v>0</v>
      </c>
      <c r="J289" s="91">
        <f>_xlfn.IFNA(INDEX('７回目'!$C$8:$C$374,MATCH(A289,'７回目'!$A$8:$A$374,FALSE)),0)</f>
        <v>0</v>
      </c>
      <c r="K289" s="91">
        <f>_xlfn.IFNA(INDEX('８回目'!$C$8:$C$374,MATCH(A289,'８回目'!$A$8:$A$374,FALSE)),0)</f>
        <v>0</v>
      </c>
      <c r="M289" s="91">
        <f>INDEX(降水量!$T$2:$T$366,MATCH(A289,降水量!$C$2:$C$366,FALSE))</f>
        <v>0</v>
      </c>
      <c r="N289" s="99">
        <f t="shared" si="24"/>
        <v>5.5637177082458287</v>
      </c>
      <c r="O289" s="99">
        <f>INDEX(地温!$G$2:$G$366,MATCH(A289,地温!$C$2:$C$366,FALSE))</f>
        <v>7.7619492122020989e-002</v>
      </c>
      <c r="P289" s="99">
        <f>INDEX(地温!$H$2:$H$366,MATCH(A289,地温!$C$2:$C$366,FALSE))</f>
        <v>19.62821030117076</v>
      </c>
      <c r="Q289" s="99"/>
      <c r="R289" s="99">
        <f t="shared" si="21"/>
        <v>3.1609234408679434</v>
      </c>
      <c r="S289" s="99"/>
      <c r="T289" s="99"/>
      <c r="U289" s="99"/>
      <c r="W289" s="91">
        <f>R289*1000*1000/($K$1*10)+指導機関用調整項目!$C$25</f>
        <v>18.853462903254787</v>
      </c>
    </row>
    <row r="290" spans="1:23">
      <c r="A290" s="92">
        <f t="shared" si="22"/>
        <v>45944</v>
      </c>
      <c r="B290" s="91">
        <f t="shared" si="23"/>
        <v>287</v>
      </c>
      <c r="C290" s="99">
        <f t="shared" si="20"/>
        <v>28.361278134092171</v>
      </c>
      <c r="D290" s="99">
        <f>_xlfn.IFNA(INDEX('１回目'!$C$8:$C$374,MATCH(A290,'１回目'!$A$8:$A$374,FALSE)),0)</f>
        <v>5.3744798532387996</v>
      </c>
      <c r="E290" s="91">
        <f>_xlfn.IFNA(INDEX('２回目'!$C$8:$C$374,MATCH(A290,'２回目'!$A$8:$A$374,FALSE)),0)</f>
        <v>6.7649995791485154</v>
      </c>
      <c r="F290" s="91">
        <f>_xlfn.IFNA(INDEX('３回目'!$C$8:$C$374,MATCH(A290,'３回目'!$A$8:$A$374,FALSE)),0)</f>
        <v>4.394911830943645</v>
      </c>
      <c r="G290" s="91">
        <f>_xlfn.IFNA(INDEX('４回目'!$C$8:$C$374,MATCH(A290,'４回目'!$A$8:$A$374,FALSE)),0)</f>
        <v>5.5806315739025045</v>
      </c>
      <c r="H290" s="91">
        <f>_xlfn.IFNA(INDEX('５回目'!$C$8:$C$374,MATCH(A290,'５回目'!$A$8:$A$374,FALSE)),0)</f>
        <v>6.2462552968587071</v>
      </c>
      <c r="I290" s="91">
        <f>_xlfn.IFNA(INDEX('６回目'!$C$8:$C$374,MATCH(A290,'６回目'!$A$8:$A$374,FALSE)),0)</f>
        <v>0</v>
      </c>
      <c r="J290" s="91">
        <f>_xlfn.IFNA(INDEX('７回目'!$C$8:$C$374,MATCH(A290,'７回目'!$A$8:$A$374,FALSE)),0)</f>
        <v>0</v>
      </c>
      <c r="K290" s="91">
        <f>_xlfn.IFNA(INDEX('８回目'!$C$8:$C$374,MATCH(A290,'８回目'!$A$8:$A$374,FALSE)),0)</f>
        <v>0</v>
      </c>
      <c r="M290" s="91">
        <f>INDEX(降水量!$T$2:$T$366,MATCH(A290,降水量!$C$2:$C$366,FALSE))</f>
        <v>0</v>
      </c>
      <c r="N290" s="99">
        <f t="shared" si="24"/>
        <v>5.5637177082458287</v>
      </c>
      <c r="O290" s="99">
        <f>INDEX(地温!$G$2:$G$366,MATCH(A290,地温!$C$2:$C$366,FALSE))</f>
        <v>8.0952852613117063e-002</v>
      </c>
      <c r="P290" s="99">
        <f>INDEX(地温!$H$2:$H$366,MATCH(A290,地温!$C$2:$C$366,FALSE))</f>
        <v>19.709163153783877</v>
      </c>
      <c r="Q290" s="99"/>
      <c r="R290" s="99">
        <f t="shared" si="21"/>
        <v>3.0883972720624655</v>
      </c>
      <c r="S290" s="99"/>
      <c r="T290" s="99"/>
      <c r="U290" s="99"/>
      <c r="W290" s="91">
        <f>R290*1000*1000/($K$1*10)+指導機関用調整項目!$C$25</f>
        <v>18.581489770234242</v>
      </c>
    </row>
    <row r="291" spans="1:23">
      <c r="A291" s="92">
        <f t="shared" si="22"/>
        <v>45945</v>
      </c>
      <c r="B291" s="91">
        <f t="shared" si="23"/>
        <v>288</v>
      </c>
      <c r="C291" s="99">
        <f t="shared" si="20"/>
        <v>28.36927435484526</v>
      </c>
      <c r="D291" s="99">
        <f>_xlfn.IFNA(INDEX('１回目'!$C$8:$C$374,MATCH(A291,'１回目'!$A$8:$A$374,FALSE)),0)</f>
        <v>5.3745295186990871</v>
      </c>
      <c r="E291" s="91">
        <f>_xlfn.IFNA(INDEX('２回目'!$C$8:$C$374,MATCH(A291,'２回目'!$A$8:$A$374,FALSE)),0)</f>
        <v>6.7649996088814008</v>
      </c>
      <c r="F291" s="91">
        <f>_xlfn.IFNA(INDEX('３回目'!$C$8:$C$374,MATCH(A291,'３回目'!$A$8:$A$374,FALSE)),0)</f>
        <v>4.3949168434629904</v>
      </c>
      <c r="G291" s="91">
        <f>_xlfn.IFNA(INDEX('４回目'!$C$8:$C$374,MATCH(A291,'４回目'!$A$8:$A$374,FALSE)),0)</f>
        <v>5.5809270909181814</v>
      </c>
      <c r="H291" s="91">
        <f>_xlfn.IFNA(INDEX('５回目'!$C$8:$C$374,MATCH(A291,'５回目'!$A$8:$A$374,FALSE)),0)</f>
        <v>6.2539012928836</v>
      </c>
      <c r="I291" s="91">
        <f>_xlfn.IFNA(INDEX('６回目'!$C$8:$C$374,MATCH(A291,'６回目'!$A$8:$A$374,FALSE)),0)</f>
        <v>0</v>
      </c>
      <c r="J291" s="91">
        <f>_xlfn.IFNA(INDEX('７回目'!$C$8:$C$374,MATCH(A291,'７回目'!$A$8:$A$374,FALSE)),0)</f>
        <v>0</v>
      </c>
      <c r="K291" s="91">
        <f>_xlfn.IFNA(INDEX('８回目'!$C$8:$C$374,MATCH(A291,'８回目'!$A$8:$A$374,FALSE)),0)</f>
        <v>0</v>
      </c>
      <c r="M291" s="91">
        <f>INDEX(降水量!$T$2:$T$366,MATCH(A291,降水量!$C$2:$C$366,FALSE))</f>
        <v>0</v>
      </c>
      <c r="N291" s="99">
        <f t="shared" si="24"/>
        <v>5.5637177082458287</v>
      </c>
      <c r="O291" s="99">
        <f>INDEX(地温!$G$2:$G$366,MATCH(A291,地温!$C$2:$C$366,FALSE))</f>
        <v>8.1558918156952709e-002</v>
      </c>
      <c r="P291" s="99">
        <f>INDEX(地温!$H$2:$H$366,MATCH(A291,地温!$C$2:$C$366,FALSE))</f>
        <v>19.790722071940831</v>
      </c>
      <c r="Q291" s="99"/>
      <c r="R291" s="99">
        <f t="shared" si="21"/>
        <v>3.0148345746586003</v>
      </c>
      <c r="S291" s="99"/>
      <c r="T291" s="99"/>
      <c r="U291" s="99"/>
      <c r="W291" s="91">
        <f>R291*1000*1000/($K$1*10)+指導機関用調整項目!$C$25</f>
        <v>18.305629654969749</v>
      </c>
    </row>
    <row r="292" spans="1:23">
      <c r="A292" s="92">
        <f t="shared" si="22"/>
        <v>45946</v>
      </c>
      <c r="B292" s="91">
        <f t="shared" si="23"/>
        <v>289</v>
      </c>
      <c r="C292" s="99">
        <f t="shared" si="20"/>
        <v>28.376710989188165</v>
      </c>
      <c r="D292" s="99">
        <f>_xlfn.IFNA(INDEX('１回目'!$C$8:$C$374,MATCH(A292,'１回目'!$A$8:$A$374,FALSE)),0)</f>
        <v>5.3745768808291592</v>
      </c>
      <c r="E292" s="91">
        <f>_xlfn.IFNA(INDEX('２回目'!$C$8:$C$374,MATCH(A292,'２回目'!$A$8:$A$374,FALSE)),0)</f>
        <v>6.7649996361663707</v>
      </c>
      <c r="F292" s="91">
        <f>_xlfn.IFNA(INDEX('３回目'!$C$8:$C$374,MATCH(A292,'３回目'!$A$8:$A$374,FALSE)),0)</f>
        <v>4.3949214960321594</v>
      </c>
      <c r="G292" s="91">
        <f>_xlfn.IFNA(INDEX('４回目'!$C$8:$C$374,MATCH(A292,'４回目'!$A$8:$A$374,FALSE)),0)</f>
        <v>5.5812018049892416</v>
      </c>
      <c r="H292" s="91">
        <f>_xlfn.IFNA(INDEX('５回目'!$C$8:$C$374,MATCH(A292,'５回目'!$A$8:$A$374,FALSE)),0)</f>
        <v>6.2610111711712362</v>
      </c>
      <c r="I292" s="91">
        <f>_xlfn.IFNA(INDEX('６回目'!$C$8:$C$374,MATCH(A292,'６回目'!$A$8:$A$374,FALSE)),0)</f>
        <v>0</v>
      </c>
      <c r="J292" s="91">
        <f>_xlfn.IFNA(INDEX('７回目'!$C$8:$C$374,MATCH(A292,'７回目'!$A$8:$A$374,FALSE)),0)</f>
        <v>0</v>
      </c>
      <c r="K292" s="91">
        <f>_xlfn.IFNA(INDEX('８回目'!$C$8:$C$374,MATCH(A292,'８回目'!$A$8:$A$374,FALSE)),0)</f>
        <v>0</v>
      </c>
      <c r="M292" s="91">
        <f>INDEX(降水量!$T$2:$T$366,MATCH(A292,降水量!$C$2:$C$366,FALSE))</f>
        <v>0</v>
      </c>
      <c r="N292" s="99">
        <f t="shared" si="24"/>
        <v>5.5637177082458287</v>
      </c>
      <c r="O292" s="99">
        <f>INDEX(地温!$G$2:$G$366,MATCH(A292,地温!$C$2:$C$366,FALSE))</f>
        <v>7.8983139595651217e-002</v>
      </c>
      <c r="P292" s="99">
        <f>INDEX(地温!$H$2:$H$366,MATCH(A292,地温!$C$2:$C$366,FALSE))</f>
        <v>19.869705211536481</v>
      </c>
      <c r="Q292" s="99"/>
      <c r="R292" s="99">
        <f t="shared" si="21"/>
        <v>2.9432880694058561</v>
      </c>
      <c r="S292" s="99"/>
      <c r="T292" s="99"/>
      <c r="U292" s="99"/>
      <c r="W292" s="91">
        <f>R292*1000*1000/($K$1*10)+指導機関用調整項目!$C$25</f>
        <v>18.037330260271958</v>
      </c>
    </row>
    <row r="293" spans="1:23">
      <c r="A293" s="92">
        <f t="shared" si="22"/>
        <v>45947</v>
      </c>
      <c r="B293" s="91">
        <f t="shared" si="23"/>
        <v>290</v>
      </c>
      <c r="C293" s="99">
        <f t="shared" si="20"/>
        <v>28.383351234027824</v>
      </c>
      <c r="D293" s="99">
        <f>_xlfn.IFNA(INDEX('１回目'!$C$8:$C$374,MATCH(A293,'１回目'!$A$8:$A$374,FALSE)),0)</f>
        <v>5.374620428084496</v>
      </c>
      <c r="E293" s="91">
        <f>_xlfn.IFNA(INDEX('２回目'!$C$8:$C$374,MATCH(A293,'２回目'!$A$8:$A$374,FALSE)),0)</f>
        <v>6.7649996604242162</v>
      </c>
      <c r="F293" s="91">
        <f>_xlfn.IFNA(INDEX('３回目'!$C$8:$C$374,MATCH(A293,'３回目'!$A$8:$A$374,FALSE)),0)</f>
        <v>4.3949256443214342</v>
      </c>
      <c r="G293" s="91">
        <f>_xlfn.IFNA(INDEX('４回目'!$C$8:$C$374,MATCH(A293,'４回目'!$A$8:$A$374,FALSE)),0)</f>
        <v>5.5814464725665847</v>
      </c>
      <c r="H293" s="91">
        <f>_xlfn.IFNA(INDEX('５回目'!$C$8:$C$374,MATCH(A293,'５回目'!$A$8:$A$374,FALSE)),0)</f>
        <v>6.2673590286310947</v>
      </c>
      <c r="I293" s="91">
        <f>_xlfn.IFNA(INDEX('６回目'!$C$8:$C$374,MATCH(A293,'６回目'!$A$8:$A$374,FALSE)),0)</f>
        <v>0</v>
      </c>
      <c r="J293" s="91">
        <f>_xlfn.IFNA(INDEX('７回目'!$C$8:$C$374,MATCH(A293,'７回目'!$A$8:$A$374,FALSE)),0)</f>
        <v>0</v>
      </c>
      <c r="K293" s="91">
        <f>_xlfn.IFNA(INDEX('８回目'!$C$8:$C$374,MATCH(A293,'８回目'!$A$8:$A$374,FALSE)),0)</f>
        <v>0</v>
      </c>
      <c r="M293" s="91">
        <f>INDEX(降水量!$T$2:$T$366,MATCH(A293,降水量!$C$2:$C$366,FALSE))</f>
        <v>0</v>
      </c>
      <c r="N293" s="99">
        <f t="shared" si="24"/>
        <v>5.5637177082458287</v>
      </c>
      <c r="O293" s="99">
        <f>INDEX(地温!$G$2:$G$366,MATCH(A293,地温!$C$2:$C$366,FALSE))</f>
        <v>7.0043672824075406e-002</v>
      </c>
      <c r="P293" s="99">
        <f>INDEX(地温!$H$2:$H$366,MATCH(A293,地温!$C$2:$C$366,FALSE))</f>
        <v>19.939748884360554</v>
      </c>
      <c r="Q293" s="99"/>
      <c r="R293" s="99">
        <f t="shared" si="21"/>
        <v>2.879884641421441</v>
      </c>
      <c r="S293" s="99"/>
      <c r="T293" s="99"/>
      <c r="U293" s="99"/>
      <c r="W293" s="91">
        <f>R293*1000*1000/($K$1*10)+指導機関用調整項目!$C$25</f>
        <v>17.7995674053304</v>
      </c>
    </row>
    <row r="294" spans="1:23">
      <c r="A294" s="92">
        <f t="shared" si="22"/>
        <v>45948</v>
      </c>
      <c r="B294" s="91">
        <f t="shared" si="23"/>
        <v>291</v>
      </c>
      <c r="C294" s="99">
        <f t="shared" si="20"/>
        <v>28.389471195240798</v>
      </c>
      <c r="D294" s="99">
        <f>_xlfn.IFNA(INDEX('１回目'!$C$8:$C$374,MATCH(A294,'１回目'!$A$8:$A$374,FALSE)),0)</f>
        <v>5.3746615508640039</v>
      </c>
      <c r="E294" s="91">
        <f>_xlfn.IFNA(INDEX('２回目'!$C$8:$C$374,MATCH(A294,'２回目'!$A$8:$A$374,FALSE)),0)</f>
        <v>6.7649996825489733</v>
      </c>
      <c r="F294" s="91">
        <f>_xlfn.IFNA(INDEX('３回目'!$C$8:$C$374,MATCH(A294,'３回目'!$A$8:$A$374,FALSE)),0)</f>
        <v>4.3949294600050814</v>
      </c>
      <c r="G294" s="91">
        <f>_xlfn.IFNA(INDEX('４回目'!$C$8:$C$374,MATCH(A294,'４回目'!$A$8:$A$374,FALSE)),0)</f>
        <v>5.5816717047287669</v>
      </c>
      <c r="H294" s="91">
        <f>_xlfn.IFNA(INDEX('５回目'!$C$8:$C$374,MATCH(A294,'５回目'!$A$8:$A$374,FALSE)),0)</f>
        <v>6.2732087970939752</v>
      </c>
      <c r="I294" s="91">
        <f>_xlfn.IFNA(INDEX('６回目'!$C$8:$C$374,MATCH(A294,'６回目'!$A$8:$A$374,FALSE)),0)</f>
        <v>0</v>
      </c>
      <c r="J294" s="91">
        <f>_xlfn.IFNA(INDEX('７回目'!$C$8:$C$374,MATCH(A294,'７回目'!$A$8:$A$374,FALSE)),0)</f>
        <v>0</v>
      </c>
      <c r="K294" s="91">
        <f>_xlfn.IFNA(INDEX('８回目'!$C$8:$C$374,MATCH(A294,'８回目'!$A$8:$A$374,FALSE)),0)</f>
        <v>0</v>
      </c>
      <c r="M294" s="91">
        <f>INDEX(降水量!$T$2:$T$366,MATCH(A294,降水量!$C$2:$C$366,FALSE))</f>
        <v>0</v>
      </c>
      <c r="N294" s="99">
        <f t="shared" si="24"/>
        <v>5.5637177082458287</v>
      </c>
      <c r="O294" s="99">
        <f>INDEX(地温!$G$2:$G$366,MATCH(A294,地温!$C$2:$C$366,FALSE))</f>
        <v>6.5649697631266962e-002</v>
      </c>
      <c r="P294" s="99">
        <f>INDEX(地温!$H$2:$H$366,MATCH(A294,地温!$C$2:$C$366,FALSE))</f>
        <v>20.00539858199182</v>
      </c>
      <c r="Q294" s="99"/>
      <c r="R294" s="99">
        <f t="shared" si="21"/>
        <v>2.8203549050031498</v>
      </c>
      <c r="S294" s="99"/>
      <c r="T294" s="99"/>
      <c r="U294" s="99"/>
      <c r="W294" s="91">
        <f>R294*1000*1000/($K$1*10)+指導機関用調整項目!$C$25</f>
        <v>17.576330893761806</v>
      </c>
    </row>
    <row r="295" spans="1:23">
      <c r="A295" s="92">
        <f t="shared" si="22"/>
        <v>45949</v>
      </c>
      <c r="B295" s="91">
        <f t="shared" si="23"/>
        <v>292</v>
      </c>
      <c r="C295" s="99">
        <f t="shared" si="20"/>
        <v>28.395038476865118</v>
      </c>
      <c r="D295" s="99">
        <f>_xlfn.IFNA(INDEX('１回目'!$C$8:$C$374,MATCH(A295,'１回目'!$A$8:$A$374,FALSE)),0)</f>
        <v>5.3746999126592847</v>
      </c>
      <c r="E295" s="91">
        <f>_xlfn.IFNA(INDEX('２回目'!$C$8:$C$374,MATCH(A295,'２回目'!$A$8:$A$374,FALSE)),0)</f>
        <v>6.7649997025329238</v>
      </c>
      <c r="F295" s="91">
        <f>_xlfn.IFNA(INDEX('３回目'!$C$8:$C$374,MATCH(A295,'３回目'!$A$8:$A$374,FALSE)),0)</f>
        <v>4.3949329242890336</v>
      </c>
      <c r="G295" s="91">
        <f>_xlfn.IFNA(INDEX('４回目'!$C$8:$C$374,MATCH(A295,'４回目'!$A$8:$A$374,FALSE)),0)</f>
        <v>5.5818761707280657</v>
      </c>
      <c r="H295" s="91">
        <f>_xlfn.IFNA(INDEX('５回目'!$C$8:$C$374,MATCH(A295,'５回目'!$A$8:$A$374,FALSE)),0)</f>
        <v>6.2785297666558098</v>
      </c>
      <c r="I295" s="91">
        <f>_xlfn.IFNA(INDEX('６回目'!$C$8:$C$374,MATCH(A295,'６回目'!$A$8:$A$374,FALSE)),0)</f>
        <v>0</v>
      </c>
      <c r="J295" s="91">
        <f>_xlfn.IFNA(INDEX('７回目'!$C$8:$C$374,MATCH(A295,'７回目'!$A$8:$A$374,FALSE)),0)</f>
        <v>0</v>
      </c>
      <c r="K295" s="91">
        <f>_xlfn.IFNA(INDEX('８回目'!$C$8:$C$374,MATCH(A295,'８回目'!$A$8:$A$374,FALSE)),0)</f>
        <v>0</v>
      </c>
      <c r="M295" s="91">
        <f>INDEX(降水量!$T$2:$T$366,MATCH(A295,降水量!$C$2:$C$366,FALSE))</f>
        <v>0</v>
      </c>
      <c r="N295" s="99">
        <f t="shared" si="24"/>
        <v>5.5637177082458287</v>
      </c>
      <c r="O295" s="99">
        <f>INDEX(地温!$G$2:$G$366,MATCH(A295,地温!$C$2:$C$366,FALSE))</f>
        <v>5.9286009420992637e-002</v>
      </c>
      <c r="P295" s="99">
        <f>INDEX(地温!$H$2:$H$366,MATCH(A295,地温!$C$2:$C$366,FALSE))</f>
        <v>20.064684591412814</v>
      </c>
      <c r="Q295" s="99"/>
      <c r="R295" s="99">
        <f t="shared" si="21"/>
        <v>2.7666361772064754</v>
      </c>
      <c r="S295" s="99"/>
      <c r="T295" s="99"/>
      <c r="U295" s="99"/>
      <c r="W295" s="91">
        <f>R295*1000*1000/($K$1*10)+指導機関用調整項目!$C$25</f>
        <v>17.374885664524278</v>
      </c>
    </row>
    <row r="296" spans="1:23">
      <c r="A296" s="92">
        <f t="shared" si="22"/>
        <v>45950</v>
      </c>
      <c r="B296" s="91">
        <f t="shared" si="23"/>
        <v>293</v>
      </c>
      <c r="C296" s="99">
        <f t="shared" si="20"/>
        <v>28.400528662746151</v>
      </c>
      <c r="D296" s="99">
        <f>_xlfn.IFNA(INDEX('１回目'!$C$8:$C$374,MATCH(A296,'１回目'!$A$8:$A$374,FALSE)),0)</f>
        <v>5.3747383121957322</v>
      </c>
      <c r="E296" s="91">
        <f>_xlfn.IFNA(INDEX('２回目'!$C$8:$C$374,MATCH(A296,'２回目'!$A$8:$A$374,FALSE)),0)</f>
        <v>6.7649997217606606</v>
      </c>
      <c r="F296" s="91">
        <f>_xlfn.IFNA(INDEX('３回目'!$C$8:$C$374,MATCH(A296,'３回目'!$A$8:$A$374,FALSE)),0)</f>
        <v>4.3949363319557602</v>
      </c>
      <c r="G296" s="91">
        <f>_xlfn.IFNA(INDEX('４回目'!$C$8:$C$374,MATCH(A296,'４回目'!$A$8:$A$374,FALSE)),0)</f>
        <v>5.5820783135771643</v>
      </c>
      <c r="H296" s="91">
        <f>_xlfn.IFNA(INDEX('５回目'!$C$8:$C$374,MATCH(A296,'５回目'!$A$8:$A$374,FALSE)),0)</f>
        <v>6.2837759832568354</v>
      </c>
      <c r="I296" s="91">
        <f>_xlfn.IFNA(INDEX('６回目'!$C$8:$C$374,MATCH(A296,'６回目'!$A$8:$A$374,FALSE)),0)</f>
        <v>0</v>
      </c>
      <c r="J296" s="91">
        <f>_xlfn.IFNA(INDEX('７回目'!$C$8:$C$374,MATCH(A296,'７回目'!$A$8:$A$374,FALSE)),0)</f>
        <v>0</v>
      </c>
      <c r="K296" s="91">
        <f>_xlfn.IFNA(INDEX('８回目'!$C$8:$C$374,MATCH(A296,'８回目'!$A$8:$A$374,FALSE)),0)</f>
        <v>0</v>
      </c>
      <c r="M296" s="91">
        <f>INDEX(降水量!$T$2:$T$366,MATCH(A296,降水量!$C$2:$C$366,FALSE))</f>
        <v>0</v>
      </c>
      <c r="N296" s="99">
        <f t="shared" si="24"/>
        <v>5.5637177082458287</v>
      </c>
      <c r="O296" s="99">
        <f>INDEX(地温!$G$2:$G$366,MATCH(A296,地温!$C$2:$C$366,FALSE))</f>
        <v>6.4134533771677812e-002</v>
      </c>
      <c r="P296" s="99">
        <f>INDEX(地温!$H$2:$H$366,MATCH(A296,地温!$C$2:$C$366,FALSE))</f>
        <v>20.128819125184492</v>
      </c>
      <c r="Q296" s="99"/>
      <c r="R296" s="99">
        <f t="shared" si="21"/>
        <v>2.70799182931583</v>
      </c>
      <c r="S296" s="99"/>
      <c r="T296" s="99"/>
      <c r="U296" s="99"/>
      <c r="W296" s="91">
        <f>R296*1000*1000/($K$1*10)+指導機関用調整項目!$C$25</f>
        <v>17.154969359934359</v>
      </c>
    </row>
    <row r="297" spans="1:23">
      <c r="A297" s="92">
        <f t="shared" si="22"/>
        <v>45951</v>
      </c>
      <c r="B297" s="91">
        <f t="shared" si="23"/>
        <v>294</v>
      </c>
      <c r="C297" s="99">
        <f t="shared" si="20"/>
        <v>28.405253775744736</v>
      </c>
      <c r="D297" s="99">
        <f>_xlfn.IFNA(INDEX('１回目'!$C$8:$C$374,MATCH(A297,'１回目'!$A$8:$A$374,FALSE)),0)</f>
        <v>5.3747724060548254</v>
      </c>
      <c r="E297" s="91">
        <f>_xlfn.IFNA(INDEX('２回目'!$C$8:$C$374,MATCH(A297,'２回目'!$A$8:$A$374,FALSE)),0)</f>
        <v>6.7649997384006655</v>
      </c>
      <c r="F297" s="91">
        <f>_xlfn.IFNA(INDEX('３回目'!$C$8:$C$374,MATCH(A297,'３回目'!$A$8:$A$374,FALSE)),0)</f>
        <v>4.3949392590117045</v>
      </c>
      <c r="G297" s="91">
        <f>_xlfn.IFNA(INDEX('４回目'!$C$8:$C$374,MATCH(A297,'４回目'!$A$8:$A$374,FALSE)),0)</f>
        <v>5.5822512954019468</v>
      </c>
      <c r="H297" s="91">
        <f>_xlfn.IFNA(INDEX('５回目'!$C$8:$C$374,MATCH(A297,'５回目'!$A$8:$A$374,FALSE)),0)</f>
        <v>6.2882910768755949</v>
      </c>
      <c r="I297" s="91">
        <f>_xlfn.IFNA(INDEX('６回目'!$C$8:$C$374,MATCH(A297,'６回目'!$A$8:$A$374,FALSE)),0)</f>
        <v>0</v>
      </c>
      <c r="J297" s="91">
        <f>_xlfn.IFNA(INDEX('７回目'!$C$8:$C$374,MATCH(A297,'７回目'!$A$8:$A$374,FALSE)),0)</f>
        <v>0</v>
      </c>
      <c r="K297" s="91">
        <f>_xlfn.IFNA(INDEX('８回目'!$C$8:$C$374,MATCH(A297,'８回目'!$A$8:$A$374,FALSE)),0)</f>
        <v>0</v>
      </c>
      <c r="M297" s="91">
        <f>INDEX(降水量!$T$2:$T$366,MATCH(A297,降水量!$C$2:$C$366,FALSE))</f>
        <v>0</v>
      </c>
      <c r="N297" s="99">
        <f t="shared" si="24"/>
        <v>5.5637177082458287</v>
      </c>
      <c r="O297" s="99">
        <f>INDEX(地温!$G$2:$G$366,MATCH(A297,地温!$C$2:$C$366,FALSE))</f>
        <v>5.0195026263457912e-002</v>
      </c>
      <c r="P297" s="99">
        <f>INDEX(地温!$H$2:$H$366,MATCH(A297,地温!$C$2:$C$366,FALSE))</f>
        <v>20.179014151447952</v>
      </c>
      <c r="Q297" s="99"/>
      <c r="R297" s="99">
        <f t="shared" si="21"/>
        <v>2.6625219160509559</v>
      </c>
      <c r="S297" s="99"/>
      <c r="T297" s="99"/>
      <c r="U297" s="99"/>
      <c r="W297" s="91">
        <f>R297*1000*1000/($K$1*10)+指導機関用調整項目!$C$25</f>
        <v>16.984457185191083</v>
      </c>
    </row>
    <row r="298" spans="1:23">
      <c r="A298" s="92">
        <f t="shared" si="22"/>
        <v>45952</v>
      </c>
      <c r="B298" s="91">
        <f t="shared" si="23"/>
        <v>295</v>
      </c>
      <c r="C298" s="99">
        <f t="shared" si="20"/>
        <v>28.409846881037272</v>
      </c>
      <c r="D298" s="99">
        <f>_xlfn.IFNA(INDEX('１回目'!$C$8:$C$374,MATCH(A298,'１回目'!$A$8:$A$374,FALSE)),0)</f>
        <v>5.3748060509258897</v>
      </c>
      <c r="E298" s="91">
        <f>_xlfn.IFNA(INDEX('２回目'!$C$8:$C$374,MATCH(A298,'２回目'!$A$8:$A$374,FALSE)),0)</f>
        <v>6.764999754240967</v>
      </c>
      <c r="F298" s="91">
        <f>_xlfn.IFNA(INDEX('３回目'!$C$8:$C$374,MATCH(A298,'３回目'!$A$8:$A$374,FALSE)),0)</f>
        <v>4.3949420974613194</v>
      </c>
      <c r="G298" s="91">
        <f>_xlfn.IFNA(INDEX('４回目'!$C$8:$C$374,MATCH(A298,'４回目'!$A$8:$A$374,FALSE)),0)</f>
        <v>5.5824197269284914</v>
      </c>
      <c r="H298" s="91">
        <f>_xlfn.IFNA(INDEX('５回目'!$C$8:$C$374,MATCH(A298,'５回目'!$A$8:$A$374,FALSE)),0)</f>
        <v>6.292679251480604</v>
      </c>
      <c r="I298" s="91">
        <f>_xlfn.IFNA(INDEX('６回目'!$C$8:$C$374,MATCH(A298,'６回目'!$A$8:$A$374,FALSE)),0)</f>
        <v>0</v>
      </c>
      <c r="J298" s="91">
        <f>_xlfn.IFNA(INDEX('７回目'!$C$8:$C$374,MATCH(A298,'７回目'!$A$8:$A$374,FALSE)),0)</f>
        <v>0</v>
      </c>
      <c r="K298" s="91">
        <f>_xlfn.IFNA(INDEX('８回目'!$C$8:$C$374,MATCH(A298,'８回目'!$A$8:$A$374,FALSE)),0)</f>
        <v>0</v>
      </c>
      <c r="M298" s="91">
        <f>INDEX(降水量!$T$2:$T$366,MATCH(A298,降水量!$C$2:$C$366,FALSE))</f>
        <v>0</v>
      </c>
      <c r="N298" s="99">
        <f t="shared" si="24"/>
        <v>5.5637177082458287</v>
      </c>
      <c r="O298" s="99">
        <f>INDEX(地温!$G$2:$G$366,MATCH(A298,地温!$C$2:$C$366,FALSE))</f>
        <v>5.231625566688268e-002</v>
      </c>
      <c r="P298" s="99">
        <f>INDEX(地温!$H$2:$H$366,MATCH(A298,地温!$C$2:$C$366,FALSE))</f>
        <v>20.231330407114836</v>
      </c>
      <c r="Q298" s="99"/>
      <c r="R298" s="99">
        <f t="shared" si="21"/>
        <v>2.614798765676607</v>
      </c>
      <c r="S298" s="99"/>
      <c r="T298" s="99"/>
      <c r="U298" s="99"/>
      <c r="W298" s="91">
        <f>R298*1000*1000/($K$1*10)+指導機関用調整項目!$C$25</f>
        <v>16.805495371287272</v>
      </c>
    </row>
    <row r="299" spans="1:23">
      <c r="A299" s="92">
        <f t="shared" si="22"/>
        <v>45953</v>
      </c>
      <c r="B299" s="91">
        <f t="shared" si="23"/>
        <v>296</v>
      </c>
      <c r="C299" s="99">
        <f t="shared" si="20"/>
        <v>28.41449140834461</v>
      </c>
      <c r="D299" s="99">
        <f>_xlfn.IFNA(INDEX('１回目'!$C$8:$C$374,MATCH(A299,'１回目'!$A$8:$A$374,FALSE)),0)</f>
        <v>5.3748404710064221</v>
      </c>
      <c r="E299" s="91">
        <f>_xlfn.IFNA(INDEX('２回目'!$C$8:$C$374,MATCH(A299,'２回目'!$A$8:$A$374,FALSE)),0)</f>
        <v>6.7649997697955557</v>
      </c>
      <c r="F299" s="91">
        <f>_xlfn.IFNA(INDEX('３回目'!$C$8:$C$374,MATCH(A299,'３回目'!$A$8:$A$374,FALSE)),0)</f>
        <v>4.3949449620105021</v>
      </c>
      <c r="G299" s="91">
        <f>_xlfn.IFNA(INDEX('４回目'!$C$8:$C$374,MATCH(A299,'４回目'!$A$8:$A$374,FALSE)),0)</f>
        <v>5.5825907843463476</v>
      </c>
      <c r="H299" s="91">
        <f>_xlfn.IFNA(INDEX('５回目'!$C$8:$C$374,MATCH(A299,'５回目'!$A$8:$A$374,FALSE)),0)</f>
        <v>6.297115421185782</v>
      </c>
      <c r="I299" s="91">
        <f>_xlfn.IFNA(INDEX('６回目'!$C$8:$C$374,MATCH(A299,'６回目'!$A$8:$A$374,FALSE)),0)</f>
        <v>0</v>
      </c>
      <c r="J299" s="91">
        <f>_xlfn.IFNA(INDEX('７回目'!$C$8:$C$374,MATCH(A299,'７回目'!$A$8:$A$374,FALSE)),0)</f>
        <v>0</v>
      </c>
      <c r="K299" s="91">
        <f>_xlfn.IFNA(INDEX('８回目'!$C$8:$C$374,MATCH(A299,'８回目'!$A$8:$A$374,FALSE)),0)</f>
        <v>0</v>
      </c>
      <c r="M299" s="91">
        <f>INDEX(降水量!$T$2:$T$366,MATCH(A299,降水量!$C$2:$C$366,FALSE))</f>
        <v>0</v>
      </c>
      <c r="N299" s="99">
        <f t="shared" si="24"/>
        <v>5.5637177082458287</v>
      </c>
      <c r="O299" s="99">
        <f>INDEX(地温!$G$2:$G$366,MATCH(A299,地温!$C$2:$C$366,FALSE))</f>
        <v>6.0195107736746106e-002</v>
      </c>
      <c r="P299" s="99">
        <f>INDEX(地温!$H$2:$H$366,MATCH(A299,地温!$C$2:$C$366,FALSE))</f>
        <v>20.291525514851582</v>
      </c>
      <c r="Q299" s="99"/>
      <c r="R299" s="99">
        <f t="shared" si="21"/>
        <v>2.5592481852471991</v>
      </c>
      <c r="S299" s="99"/>
      <c r="T299" s="99"/>
      <c r="U299" s="99"/>
      <c r="W299" s="91">
        <f>R299*1000*1000/($K$1*10)+指導機関用調整項目!$C$25</f>
        <v>16.597180694676993</v>
      </c>
    </row>
    <row r="300" spans="1:23">
      <c r="A300" s="92">
        <f t="shared" si="22"/>
        <v>45954</v>
      </c>
      <c r="B300" s="91">
        <f t="shared" si="23"/>
        <v>297</v>
      </c>
      <c r="C300" s="99">
        <f t="shared" si="20"/>
        <v>28.418813408821023</v>
      </c>
      <c r="D300" s="99">
        <f>_xlfn.IFNA(INDEX('１回目'!$C$8:$C$374,MATCH(A300,'１回目'!$A$8:$A$374,FALSE)),0)</f>
        <v>5.3748732034018509</v>
      </c>
      <c r="E300" s="91">
        <f>_xlfn.IFNA(INDEX('２回目'!$C$8:$C$374,MATCH(A300,'２回目'!$A$8:$A$374,FALSE)),0)</f>
        <v>6.764999784101227</v>
      </c>
      <c r="F300" s="91">
        <f>_xlfn.IFNA(INDEX('３回目'!$C$8:$C$374,MATCH(A300,'３回目'!$A$8:$A$374,FALSE)),0)</f>
        <v>4.3949476220264447</v>
      </c>
      <c r="G300" s="91">
        <f>_xlfn.IFNA(INDEX('４回目'!$C$8:$C$374,MATCH(A300,'４回目'!$A$8:$A$374,FALSE)),0)</f>
        <v>5.5827498227964538</v>
      </c>
      <c r="H300" s="91">
        <f>_xlfn.IFNA(INDEX('５回目'!$C$8:$C$374,MATCH(A300,'５回目'!$A$8:$A$374,FALSE)),0)</f>
        <v>6.3012429764950442</v>
      </c>
      <c r="I300" s="91">
        <f>_xlfn.IFNA(INDEX('６回目'!$C$8:$C$374,MATCH(A300,'６回目'!$A$8:$A$374,FALSE)),0)</f>
        <v>0</v>
      </c>
      <c r="J300" s="91">
        <f>_xlfn.IFNA(INDEX('７回目'!$C$8:$C$374,MATCH(A300,'７回目'!$A$8:$A$374,FALSE)),0)</f>
        <v>0</v>
      </c>
      <c r="K300" s="91">
        <f>_xlfn.IFNA(INDEX('８回目'!$C$8:$C$374,MATCH(A300,'８回目'!$A$8:$A$374,FALSE)),0)</f>
        <v>0</v>
      </c>
      <c r="M300" s="91">
        <f>INDEX(降水量!$T$2:$T$366,MATCH(A300,降水量!$C$2:$C$366,FALSE))</f>
        <v>0</v>
      </c>
      <c r="N300" s="99">
        <f t="shared" si="24"/>
        <v>5.5637177082458287</v>
      </c>
      <c r="O300" s="99">
        <f>INDEX(地温!$G$2:$G$366,MATCH(A300,地温!$C$2:$C$366,FALSE))</f>
        <v>5.6861747245650074e-002</v>
      </c>
      <c r="P300" s="99">
        <f>INDEX(地温!$H$2:$H$366,MATCH(A300,地温!$C$2:$C$366,FALSE))</f>
        <v>20.348387262097233</v>
      </c>
      <c r="Q300" s="99"/>
      <c r="R300" s="99">
        <f t="shared" si="21"/>
        <v>2.5067084384779612</v>
      </c>
      <c r="S300" s="99"/>
      <c r="T300" s="99"/>
      <c r="U300" s="99"/>
      <c r="W300" s="91">
        <f>R300*1000*1000/($K$1*10)+指導機関用調整項目!$C$25</f>
        <v>16.400156644292352</v>
      </c>
    </row>
    <row r="301" spans="1:23">
      <c r="A301" s="92">
        <f t="shared" si="22"/>
        <v>45955</v>
      </c>
      <c r="B301" s="91">
        <f t="shared" si="23"/>
        <v>298</v>
      </c>
      <c r="C301" s="99">
        <f t="shared" si="20"/>
        <v>28.422719138311265</v>
      </c>
      <c r="D301" s="99">
        <f>_xlfn.IFNA(INDEX('１回目'!$C$8:$C$374,MATCH(A301,'１回目'!$A$8:$A$374,FALSE)),0)</f>
        <v>5.37490350527729</v>
      </c>
      <c r="E301" s="91">
        <f>_xlfn.IFNA(INDEX('２回目'!$C$8:$C$374,MATCH(A301,'２回目'!$A$8:$A$374,FALSE)),0)</f>
        <v>6.7649997969636253</v>
      </c>
      <c r="F301" s="91">
        <f>_xlfn.IFNA(INDEX('３回目'!$C$8:$C$374,MATCH(A301,'３回目'!$A$8:$A$374,FALSE)),0)</f>
        <v>4.39495001992778</v>
      </c>
      <c r="G301" s="91">
        <f>_xlfn.IFNA(INDEX('４回目'!$C$8:$C$374,MATCH(A301,'４回目'!$A$8:$A$374,FALSE)),0)</f>
        <v>5.5828931096334964</v>
      </c>
      <c r="H301" s="91">
        <f>_xlfn.IFNA(INDEX('５回目'!$C$8:$C$374,MATCH(A301,'５回目'!$A$8:$A$374,FALSE)),0)</f>
        <v>6.3049727065090746</v>
      </c>
      <c r="I301" s="91">
        <f>_xlfn.IFNA(INDEX('６回目'!$C$8:$C$374,MATCH(A301,'６回目'!$A$8:$A$374,FALSE)),0)</f>
        <v>0</v>
      </c>
      <c r="J301" s="91">
        <f>_xlfn.IFNA(INDEX('７回目'!$C$8:$C$374,MATCH(A301,'７回目'!$A$8:$A$374,FALSE)),0)</f>
        <v>0</v>
      </c>
      <c r="K301" s="91">
        <f>_xlfn.IFNA(INDEX('８回目'!$C$8:$C$374,MATCH(A301,'８回目'!$A$8:$A$374,FALSE)),0)</f>
        <v>0</v>
      </c>
      <c r="M301" s="91">
        <f>INDEX(降水量!$T$2:$T$366,MATCH(A301,降水量!$C$2:$C$366,FALSE))</f>
        <v>0</v>
      </c>
      <c r="N301" s="99">
        <f t="shared" si="24"/>
        <v>5.5637177082458287</v>
      </c>
      <c r="O301" s="99">
        <f>INDEX(地温!$G$2:$G$366,MATCH(A301,地温!$C$2:$C$366,FALSE))</f>
        <v>4.9437444333663344e-002</v>
      </c>
      <c r="P301" s="99">
        <f>INDEX(地温!$H$2:$H$366,MATCH(A301,地温!$C$2:$C$366,FALSE))</f>
        <v>20.397824706430896</v>
      </c>
      <c r="Q301" s="99"/>
      <c r="R301" s="99">
        <f t="shared" si="21"/>
        <v>2.4611767236345408</v>
      </c>
      <c r="S301" s="99"/>
      <c r="T301" s="99"/>
      <c r="U301" s="99"/>
      <c r="W301" s="91">
        <f>R301*1000*1000/($K$1*10)+指導機関用調整項目!$C$25</f>
        <v>16.229412713629529</v>
      </c>
    </row>
    <row r="302" spans="1:23">
      <c r="A302" s="92">
        <f t="shared" si="22"/>
        <v>45956</v>
      </c>
      <c r="B302" s="91">
        <f t="shared" si="23"/>
        <v>299</v>
      </c>
      <c r="C302" s="99">
        <f t="shared" si="20"/>
        <v>28.426648361585716</v>
      </c>
      <c r="D302" s="99">
        <f>_xlfn.IFNA(INDEX('１回目'!$C$8:$C$374,MATCH(A302,'１回目'!$A$8:$A$374,FALSE)),0)</f>
        <v>5.3749343711754172</v>
      </c>
      <c r="E302" s="91">
        <f>_xlfn.IFNA(INDEX('２回目'!$C$8:$C$374,MATCH(A302,'２回目'!$A$8:$A$374,FALSE)),0)</f>
        <v>6.7649998095520063</v>
      </c>
      <c r="F302" s="91">
        <f>_xlfn.IFNA(INDEX('３回目'!$C$8:$C$374,MATCH(A302,'３回目'!$A$8:$A$374,FALSE)),0)</f>
        <v>4.3949524290222319</v>
      </c>
      <c r="G302" s="91">
        <f>_xlfn.IFNA(INDEX('４回目'!$C$8:$C$374,MATCH(A302,'４回目'!$A$8:$A$374,FALSE)),0)</f>
        <v>5.5830378782246619</v>
      </c>
      <c r="H302" s="91">
        <f>_xlfn.IFNA(INDEX('５回目'!$C$8:$C$374,MATCH(A302,'５回目'!$A$8:$A$374,FALSE)),0)</f>
        <v>6.3087238736113997</v>
      </c>
      <c r="I302" s="91">
        <f>_xlfn.IFNA(INDEX('６回目'!$C$8:$C$374,MATCH(A302,'６回目'!$A$8:$A$374,FALSE)),0)</f>
        <v>0</v>
      </c>
      <c r="J302" s="91">
        <f>_xlfn.IFNA(INDEX('７回目'!$C$8:$C$374,MATCH(A302,'７回目'!$A$8:$A$374,FALSE)),0)</f>
        <v>0</v>
      </c>
      <c r="K302" s="91">
        <f>_xlfn.IFNA(INDEX('８回目'!$C$8:$C$374,MATCH(A302,'８回目'!$A$8:$A$374,FALSE)),0)</f>
        <v>0</v>
      </c>
      <c r="M302" s="91">
        <f>INDEX(降水量!$T$2:$T$366,MATCH(A302,降水量!$C$2:$C$366,FALSE))</f>
        <v>0</v>
      </c>
      <c r="N302" s="99">
        <f t="shared" si="24"/>
        <v>5.5637177082458287</v>
      </c>
      <c r="O302" s="99">
        <f>INDEX(地温!$G$2:$G$366,MATCH(A302,地温!$C$2:$C$366,FALSE))</f>
        <v>5.640719808777328e-002</v>
      </c>
      <c r="P302" s="99">
        <f>INDEX(地温!$H$2:$H$366,MATCH(A302,地温!$C$2:$C$366,FALSE))</f>
        <v>20.454231904518668</v>
      </c>
      <c r="Q302" s="99"/>
      <c r="R302" s="99">
        <f t="shared" si="21"/>
        <v>2.4086987488212195</v>
      </c>
      <c r="S302" s="99"/>
      <c r="T302" s="99"/>
      <c r="U302" s="99"/>
      <c r="W302" s="91">
        <f>R302*1000*1000/($K$1*10)+指導機関用調整項目!$C$25</f>
        <v>16.032620308079572</v>
      </c>
    </row>
    <row r="303" spans="1:23">
      <c r="A303" s="92">
        <f t="shared" si="22"/>
        <v>45957</v>
      </c>
      <c r="B303" s="91">
        <f t="shared" si="23"/>
        <v>300</v>
      </c>
      <c r="C303" s="99">
        <f t="shared" si="20"/>
        <v>28.430423560366755</v>
      </c>
      <c r="D303" s="99">
        <f>_xlfn.IFNA(INDEX('１回目'!$C$8:$C$374,MATCH(A303,'１回目'!$A$8:$A$374,FALSE)),0)</f>
        <v>5.3749645726960331</v>
      </c>
      <c r="E303" s="91">
        <f>_xlfn.IFNA(INDEX('２回目'!$C$8:$C$374,MATCH(A303,'２回目'!$A$8:$A$374,FALSE)),0)</f>
        <v>6.7649998214309965</v>
      </c>
      <c r="F303" s="91">
        <f>_xlfn.IFNA(INDEX('３回目'!$C$8:$C$374,MATCH(A303,'３回目'!$A$8:$A$374,FALSE)),0)</f>
        <v>4.3949547398662059</v>
      </c>
      <c r="G303" s="91">
        <f>_xlfn.IFNA(INDEX('４回目'!$C$8:$C$374,MATCH(A303,'４回目'!$A$8:$A$374,FALSE)),0)</f>
        <v>5.5831771434914712</v>
      </c>
      <c r="H303" s="91">
        <f>_xlfn.IFNA(INDEX('５回目'!$C$8:$C$374,MATCH(A303,'５回目'!$A$8:$A$374,FALSE)),0)</f>
        <v>6.3123272828820483</v>
      </c>
      <c r="I303" s="91">
        <f>_xlfn.IFNA(INDEX('６回目'!$C$8:$C$374,MATCH(A303,'６回目'!$A$8:$A$374,FALSE)),0)</f>
        <v>0</v>
      </c>
      <c r="J303" s="91">
        <f>_xlfn.IFNA(INDEX('７回目'!$C$8:$C$374,MATCH(A303,'７回目'!$A$8:$A$374,FALSE)),0)</f>
        <v>0</v>
      </c>
      <c r="K303" s="91">
        <f>_xlfn.IFNA(INDEX('８回目'!$C$8:$C$374,MATCH(A303,'８回目'!$A$8:$A$374,FALSE)),0)</f>
        <v>0</v>
      </c>
      <c r="M303" s="91">
        <f>INDEX(降水量!$T$2:$T$366,MATCH(A303,降水量!$C$2:$C$366,FALSE))</f>
        <v>0</v>
      </c>
      <c r="N303" s="99">
        <f t="shared" si="24"/>
        <v>5.5637177082458287</v>
      </c>
      <c r="O303" s="99">
        <f>INDEX(地温!$G$2:$G$366,MATCH(A303,地温!$C$2:$C$366,FALSE))</f>
        <v>5.7467812789485692e-002</v>
      </c>
      <c r="P303" s="99">
        <f>INDEX(地温!$H$2:$H$366,MATCH(A303,地温!$C$2:$C$366,FALSE))</f>
        <v>20.511699717308154</v>
      </c>
      <c r="Q303" s="99"/>
      <c r="R303" s="99">
        <f t="shared" si="21"/>
        <v>2.355006134812772</v>
      </c>
      <c r="S303" s="99"/>
      <c r="T303" s="99"/>
      <c r="U303" s="99"/>
      <c r="W303" s="91">
        <f>R303*1000*1000/($K$1*10)+指導機関用調整項目!$C$25</f>
        <v>15.831273005547892</v>
      </c>
    </row>
    <row r="304" spans="1:23">
      <c r="A304" s="92">
        <f t="shared" si="22"/>
        <v>45958</v>
      </c>
      <c r="B304" s="91">
        <f t="shared" si="23"/>
        <v>301</v>
      </c>
      <c r="C304" s="99">
        <f t="shared" si="20"/>
        <v>28.433995616635521</v>
      </c>
      <c r="D304" s="99">
        <f>_xlfn.IFNA(INDEX('１回目'!$C$8:$C$374,MATCH(A304,'１回目'!$A$8:$A$374,FALSE)),0)</f>
        <v>5.374993721607523</v>
      </c>
      <c r="E304" s="91">
        <f>_xlfn.IFNA(INDEX('２回目'!$C$8:$C$374,MATCH(A304,'２回目'!$A$8:$A$374,FALSE)),0)</f>
        <v>6.7649998325046834</v>
      </c>
      <c r="F304" s="91">
        <f>_xlfn.IFNA(INDEX('３回目'!$C$8:$C$374,MATCH(A304,'３回目'!$A$8:$A$374,FALSE)),0)</f>
        <v>4.3949569224472649</v>
      </c>
      <c r="G304" s="91">
        <f>_xlfn.IFNA(INDEX('４回目'!$C$8:$C$374,MATCH(A304,'４回目'!$A$8:$A$374,FALSE)),0)</f>
        <v>5.5833089435655596</v>
      </c>
      <c r="H304" s="91">
        <f>_xlfn.IFNA(INDEX('５回目'!$C$8:$C$374,MATCH(A304,'５回目'!$A$8:$A$374,FALSE)),0)</f>
        <v>6.3157361965104934</v>
      </c>
      <c r="I304" s="91">
        <f>_xlfn.IFNA(INDEX('６回目'!$C$8:$C$374,MATCH(A304,'６回目'!$A$8:$A$374,FALSE)),0)</f>
        <v>0</v>
      </c>
      <c r="J304" s="91">
        <f>_xlfn.IFNA(INDEX('７回目'!$C$8:$C$374,MATCH(A304,'７回目'!$A$8:$A$374,FALSE)),0)</f>
        <v>0</v>
      </c>
      <c r="K304" s="91">
        <f>_xlfn.IFNA(INDEX('８回目'!$C$8:$C$374,MATCH(A304,'８回目'!$A$8:$A$374,FALSE)),0)</f>
        <v>0</v>
      </c>
      <c r="M304" s="91">
        <f>INDEX(降水量!$T$2:$T$366,MATCH(A304,降水量!$C$2:$C$366,FALSE))</f>
        <v>0</v>
      </c>
      <c r="N304" s="99">
        <f t="shared" si="24"/>
        <v>5.5637177082458287</v>
      </c>
      <c r="O304" s="99">
        <f>INDEX(地温!$G$2:$G$366,MATCH(A304,地温!$C$2:$C$366,FALSE))</f>
        <v>5.6407198087773308e-002</v>
      </c>
      <c r="P304" s="99">
        <f>INDEX(地温!$H$2:$H$366,MATCH(A304,地温!$C$2:$C$366,FALSE))</f>
        <v>20.568106915395926</v>
      </c>
      <c r="Q304" s="99"/>
      <c r="R304" s="99">
        <f t="shared" si="21"/>
        <v>2.3021709929937657</v>
      </c>
      <c r="S304" s="99"/>
      <c r="T304" s="99"/>
      <c r="U304" s="99"/>
      <c r="W304" s="91">
        <f>R304*1000*1000/($K$1*10)+指導機関用調整項目!$C$25</f>
        <v>15.633141223726618</v>
      </c>
    </row>
    <row r="305" spans="1:23">
      <c r="A305" s="92">
        <f t="shared" si="22"/>
        <v>45959</v>
      </c>
      <c r="B305" s="91">
        <f t="shared" si="23"/>
        <v>302</v>
      </c>
      <c r="C305" s="99">
        <f t="shared" si="20"/>
        <v>28.437390872502785</v>
      </c>
      <c r="D305" s="99">
        <f>_xlfn.IFNA(INDEX('１回目'!$C$8:$C$374,MATCH(A305,'１回目'!$A$8:$A$374,FALSE)),0)</f>
        <v>5.3750219686594987</v>
      </c>
      <c r="E305" s="91">
        <f>_xlfn.IFNA(INDEX('２回目'!$C$8:$C$374,MATCH(A305,'２回目'!$A$8:$A$374,FALSE)),0)</f>
        <v>6.7649998428664224</v>
      </c>
      <c r="F305" s="91">
        <f>_xlfn.IFNA(INDEX('３回目'!$C$8:$C$374,MATCH(A305,'３回目'!$A$8:$A$374,FALSE)),0)</f>
        <v>4.3949589935355169</v>
      </c>
      <c r="G305" s="91">
        <f>_xlfn.IFNA(INDEX('４回目'!$C$8:$C$374,MATCH(A305,'４回目'!$A$8:$A$374,FALSE)),0)</f>
        <v>5.5834342863728681</v>
      </c>
      <c r="H305" s="91">
        <f>_xlfn.IFNA(INDEX('５回目'!$C$8:$C$374,MATCH(A305,'５回目'!$A$8:$A$374,FALSE)),0)</f>
        <v>6.318975781068481</v>
      </c>
      <c r="I305" s="91">
        <f>_xlfn.IFNA(INDEX('６回目'!$C$8:$C$374,MATCH(A305,'６回目'!$A$8:$A$374,FALSE)),0)</f>
        <v>0</v>
      </c>
      <c r="J305" s="91">
        <f>_xlfn.IFNA(INDEX('７回目'!$C$8:$C$374,MATCH(A305,'７回目'!$A$8:$A$374,FALSE)),0)</f>
        <v>0</v>
      </c>
      <c r="K305" s="91">
        <f>_xlfn.IFNA(INDEX('８回目'!$C$8:$C$374,MATCH(A305,'８回目'!$A$8:$A$374,FALSE)),0)</f>
        <v>0</v>
      </c>
      <c r="M305" s="91">
        <f>INDEX(降水量!$T$2:$T$366,MATCH(A305,降水量!$C$2:$C$366,FALSE))</f>
        <v>0</v>
      </c>
      <c r="N305" s="99">
        <f t="shared" si="24"/>
        <v>5.5637177082458287</v>
      </c>
      <c r="O305" s="99">
        <f>INDEX(地温!$G$2:$G$366,MATCH(A305,地温!$C$2:$C$366,FALSE))</f>
        <v>5.5952648929896591e-002</v>
      </c>
      <c r="P305" s="99">
        <f>INDEX(地温!$H$2:$H$366,MATCH(A305,地温!$C$2:$C$366,FALSE))</f>
        <v>20.624059564325822</v>
      </c>
      <c r="Q305" s="99"/>
      <c r="R305" s="99">
        <f t="shared" si="21"/>
        <v>2.2496135999311342</v>
      </c>
      <c r="S305" s="99"/>
      <c r="T305" s="99"/>
      <c r="U305" s="99"/>
      <c r="W305" s="91">
        <f>R305*1000*1000/($K$1*10)+指導機関用調整項目!$C$25</f>
        <v>15.436050999741751</v>
      </c>
    </row>
    <row r="306" spans="1:23">
      <c r="A306" s="92">
        <f t="shared" si="22"/>
        <v>45960</v>
      </c>
      <c r="B306" s="91">
        <f t="shared" si="23"/>
        <v>303</v>
      </c>
      <c r="C306" s="99">
        <f t="shared" si="20"/>
        <v>28.440512401865401</v>
      </c>
      <c r="D306" s="99">
        <f>_xlfn.IFNA(INDEX('１回目'!$C$8:$C$374,MATCH(A306,'１回目'!$A$8:$A$374,FALSE)),0)</f>
        <v>5.3750485173979436</v>
      </c>
      <c r="E306" s="91">
        <f>_xlfn.IFNA(INDEX('２回目'!$C$8:$C$374,MATCH(A306,'２回目'!$A$8:$A$374,FALSE)),0)</f>
        <v>6.7649998523084021</v>
      </c>
      <c r="F306" s="91">
        <f>_xlfn.IFNA(INDEX('３回目'!$C$8:$C$374,MATCH(A306,'３回目'!$A$8:$A$374,FALSE)),0)</f>
        <v>4.3949608931910413</v>
      </c>
      <c r="G306" s="91">
        <f>_xlfn.IFNA(INDEX('４回目'!$C$8:$C$374,MATCH(A306,'４回目'!$A$8:$A$374,FALSE)),0)</f>
        <v>5.5835493082314596</v>
      </c>
      <c r="H306" s="91">
        <f>_xlfn.IFNA(INDEX('５回目'!$C$8:$C$374,MATCH(A306,'５回目'!$A$8:$A$374,FALSE)),0)</f>
        <v>6.3219538307365575</v>
      </c>
      <c r="I306" s="91">
        <f>_xlfn.IFNA(INDEX('６回目'!$C$8:$C$374,MATCH(A306,'６回目'!$A$8:$A$374,FALSE)),0)</f>
        <v>0</v>
      </c>
      <c r="J306" s="91">
        <f>_xlfn.IFNA(INDEX('７回目'!$C$8:$C$374,MATCH(A306,'７回目'!$A$8:$A$374,FALSE)),0)</f>
        <v>0</v>
      </c>
      <c r="K306" s="91">
        <f>_xlfn.IFNA(INDEX('８回目'!$C$8:$C$374,MATCH(A306,'８回目'!$A$8:$A$374,FALSE)),0)</f>
        <v>0</v>
      </c>
      <c r="M306" s="91">
        <f>INDEX(降水量!$T$2:$T$366,MATCH(A306,降水量!$C$2:$C$366,FALSE))</f>
        <v>0</v>
      </c>
      <c r="N306" s="99">
        <f t="shared" si="24"/>
        <v>5.5637177082458287</v>
      </c>
      <c r="O306" s="99">
        <f>INDEX(地温!$G$2:$G$366,MATCH(A306,地温!$C$2:$C$366,FALSE))</f>
        <v>5.0801091807293565e-002</v>
      </c>
      <c r="P306" s="99">
        <f>INDEX(地温!$H$2:$H$366,MATCH(A306,地温!$C$2:$C$366,FALSE))</f>
        <v>20.674860656133117</v>
      </c>
      <c r="Q306" s="99"/>
      <c r="R306" s="99">
        <f t="shared" si="21"/>
        <v>2.2019340374864562</v>
      </c>
      <c r="S306" s="99"/>
      <c r="T306" s="99"/>
      <c r="U306" s="99"/>
      <c r="W306" s="91">
        <f>R306*1000*1000/($K$1*10)+指導機関用調整項目!$C$25</f>
        <v>15.257252640574208</v>
      </c>
    </row>
    <row r="307" spans="1:23">
      <c r="A307" s="92">
        <f t="shared" si="22"/>
        <v>45961</v>
      </c>
      <c r="B307" s="91">
        <f t="shared" si="23"/>
        <v>304</v>
      </c>
      <c r="C307" s="99">
        <f t="shared" si="20"/>
        <v>28.443501446684074</v>
      </c>
      <c r="D307" s="99">
        <f>_xlfn.IFNA(INDEX('１回目'!$C$8:$C$374,MATCH(A307,'１回目'!$A$8:$A$374,FALSE)),0)</f>
        <v>5.3750743989622887</v>
      </c>
      <c r="E307" s="91">
        <f>_xlfn.IFNA(INDEX('２回目'!$C$8:$C$374,MATCH(A307,'２回目'!$A$8:$A$374,FALSE)),0)</f>
        <v>6.7649998611997635</v>
      </c>
      <c r="F307" s="91">
        <f>_xlfn.IFNA(INDEX('３回目'!$C$8:$C$374,MATCH(A307,'３回目'!$A$8:$A$374,FALSE)),0)</f>
        <v>4.3949627095266726</v>
      </c>
      <c r="G307" s="91">
        <f>_xlfn.IFNA(INDEX('４回目'!$C$8:$C$374,MATCH(A307,'４回目'!$A$8:$A$374,FALSE)),0)</f>
        <v>5.5836595591366915</v>
      </c>
      <c r="H307" s="91">
        <f>_xlfn.IFNA(INDEX('５回目'!$C$8:$C$374,MATCH(A307,'５回目'!$A$8:$A$374,FALSE)),0)</f>
        <v>6.3248049178586561</v>
      </c>
      <c r="I307" s="91">
        <f>_xlfn.IFNA(INDEX('６回目'!$C$8:$C$374,MATCH(A307,'６回目'!$A$8:$A$374,FALSE)),0)</f>
        <v>0</v>
      </c>
      <c r="J307" s="91">
        <f>_xlfn.IFNA(INDEX('７回目'!$C$8:$C$374,MATCH(A307,'７回目'!$A$8:$A$374,FALSE)),0)</f>
        <v>0</v>
      </c>
      <c r="K307" s="91">
        <f>_xlfn.IFNA(INDEX('８回目'!$C$8:$C$374,MATCH(A307,'８回目'!$A$8:$A$374,FALSE)),0)</f>
        <v>0</v>
      </c>
      <c r="M307" s="91">
        <f>INDEX(降水量!$T$2:$T$366,MATCH(A307,降水量!$C$2:$C$366,FALSE))</f>
        <v>0</v>
      </c>
      <c r="N307" s="99">
        <f t="shared" si="24"/>
        <v>5.5637177082458287</v>
      </c>
      <c r="O307" s="99">
        <f>INDEX(地温!$G$2:$G$366,MATCH(A307,地温!$C$2:$C$366,FALSE))</f>
        <v>5.1104124579211374e-002</v>
      </c>
      <c r="P307" s="99">
        <f>INDEX(地温!$H$2:$H$366,MATCH(A307,地温!$C$2:$C$366,FALSE))</f>
        <v>20.725964780712328</v>
      </c>
      <c r="Q307" s="99"/>
      <c r="R307" s="99">
        <f t="shared" si="21"/>
        <v>2.1538189577259175</v>
      </c>
      <c r="S307" s="99"/>
      <c r="T307" s="99"/>
      <c r="U307" s="99"/>
      <c r="W307" s="91">
        <f>R307*1000*1000/($K$1*10)+指導機関用調整項目!$C$25</f>
        <v>15.076821091472189</v>
      </c>
    </row>
    <row r="308" spans="1:23">
      <c r="A308" s="92">
        <f t="shared" si="22"/>
        <v>45962</v>
      </c>
      <c r="B308" s="91">
        <f t="shared" si="23"/>
        <v>305</v>
      </c>
      <c r="C308" s="99">
        <f t="shared" si="20"/>
        <v>28.446427951119503</v>
      </c>
      <c r="D308" s="99">
        <f>_xlfn.IFNA(INDEX('１回目'!$C$8:$C$374,MATCH(A308,'１回目'!$A$8:$A$374,FALSE)),0)</f>
        <v>5.37510015790106</v>
      </c>
      <c r="E308" s="91">
        <f>_xlfn.IFNA(INDEX('２回目'!$C$8:$C$374,MATCH(A308,'２回目'!$A$8:$A$374,FALSE)),0)</f>
        <v>6.7649998697239901</v>
      </c>
      <c r="F308" s="91">
        <f>_xlfn.IFNA(INDEX('３回目'!$C$8:$C$374,MATCH(A308,'３回目'!$A$8:$A$374,FALSE)),0)</f>
        <v>4.3949644864201112</v>
      </c>
      <c r="G308" s="91">
        <f>_xlfn.IFNA(INDEX('４回目'!$C$8:$C$374,MATCH(A308,'４回目'!$A$8:$A$374,FALSE)),0)</f>
        <v>5.5837677916086035</v>
      </c>
      <c r="H308" s="91">
        <f>_xlfn.IFNA(INDEX('５回目'!$C$8:$C$374,MATCH(A308,'５回目'!$A$8:$A$374,FALSE)),0)</f>
        <v>6.3275956454657383</v>
      </c>
      <c r="I308" s="91">
        <f>_xlfn.IFNA(INDEX('６回目'!$C$8:$C$374,MATCH(A308,'６回目'!$A$8:$A$374,FALSE)),0)</f>
        <v>0</v>
      </c>
      <c r="J308" s="91">
        <f>_xlfn.IFNA(INDEX('７回目'!$C$8:$C$374,MATCH(A308,'７回目'!$A$8:$A$374,FALSE)),0)</f>
        <v>0</v>
      </c>
      <c r="K308" s="91">
        <f>_xlfn.IFNA(INDEX('８回目'!$C$8:$C$374,MATCH(A308,'８回目'!$A$8:$A$374,FALSE)),0)</f>
        <v>0</v>
      </c>
      <c r="M308" s="91">
        <f>INDEX(降水量!$T$2:$T$366,MATCH(A308,降水量!$C$2:$C$366,FALSE))</f>
        <v>0</v>
      </c>
      <c r="N308" s="99">
        <f t="shared" si="24"/>
        <v>5.5637177082458287</v>
      </c>
      <c r="O308" s="99">
        <f>INDEX(地温!$G$2:$G$366,MATCH(A308,地温!$C$2:$C$366,FALSE))</f>
        <v>5.4589001456266335e-002</v>
      </c>
      <c r="P308" s="99">
        <f>INDEX(地温!$H$2:$H$366,MATCH(A308,地温!$C$2:$C$366,FALSE))</f>
        <v>20.780553782168596</v>
      </c>
      <c r="Q308" s="99"/>
      <c r="R308" s="99">
        <f t="shared" si="21"/>
        <v>2.1021564607050784</v>
      </c>
      <c r="S308" s="99"/>
      <c r="T308" s="99"/>
      <c r="U308" s="99"/>
      <c r="W308" s="91">
        <f>R308*1000*1000/($K$1*10)+指導機関用調整項目!$C$25</f>
        <v>14.883086727644042</v>
      </c>
    </row>
    <row r="309" spans="1:23">
      <c r="A309" s="92">
        <f t="shared" si="22"/>
        <v>45963</v>
      </c>
      <c r="B309" s="91">
        <f t="shared" si="23"/>
        <v>306</v>
      </c>
      <c r="C309" s="99">
        <f t="shared" si="20"/>
        <v>28.449366325059422</v>
      </c>
      <c r="D309" s="99">
        <f>_xlfn.IFNA(INDEX('１回目'!$C$8:$C$374,MATCH(A309,'１回目'!$A$8:$A$374,FALSE)),0)</f>
        <v>5.3751264249786077</v>
      </c>
      <c r="E309" s="91">
        <f>_xlfn.IFNA(INDEX('２回目'!$C$8:$C$374,MATCH(A309,'２回目'!$A$8:$A$374,FALSE)),0)</f>
        <v>6.7649998780654634</v>
      </c>
      <c r="F309" s="91">
        <f>_xlfn.IFNA(INDEX('３回目'!$C$8:$C$374,MATCH(A309,'３回目'!$A$8:$A$374,FALSE)),0)</f>
        <v>4.3949662705509747</v>
      </c>
      <c r="G309" s="91">
        <f>_xlfn.IFNA(INDEX('４回目'!$C$8:$C$374,MATCH(A309,'４回目'!$A$8:$A$374,FALSE)),0)</f>
        <v>5.5838769477350043</v>
      </c>
      <c r="H309" s="91">
        <f>_xlfn.IFNA(INDEX('５回目'!$C$8:$C$374,MATCH(A309,'５回目'!$A$8:$A$374,FALSE)),0)</f>
        <v>6.330396803729375</v>
      </c>
      <c r="I309" s="91">
        <f>_xlfn.IFNA(INDEX('６回目'!$C$8:$C$374,MATCH(A309,'６回目'!$A$8:$A$374,FALSE)),0)</f>
        <v>0</v>
      </c>
      <c r="J309" s="91">
        <f>_xlfn.IFNA(INDEX('７回目'!$C$8:$C$374,MATCH(A309,'７回目'!$A$8:$A$374,FALSE)),0)</f>
        <v>0</v>
      </c>
      <c r="K309" s="91">
        <f>_xlfn.IFNA(INDEX('８回目'!$C$8:$C$374,MATCH(A309,'８回目'!$A$8:$A$374,FALSE)),0)</f>
        <v>0</v>
      </c>
      <c r="M309" s="91">
        <f>INDEX(降水量!$T$2:$T$366,MATCH(A309,降水量!$C$2:$C$366,FALSE))</f>
        <v>0</v>
      </c>
      <c r="N309" s="99">
        <f t="shared" si="24"/>
        <v>5.5637177082458287</v>
      </c>
      <c r="O309" s="99">
        <f>INDEX(地温!$G$2:$G$366,MATCH(A309,地温!$C$2:$C$366,FALSE))</f>
        <v>6.2164820754211932e-002</v>
      </c>
      <c r="P309" s="99">
        <f>INDEX(地温!$H$2:$H$366,MATCH(A309,地温!$C$2:$C$366,FALSE))</f>
        <v>20.842718602922808</v>
      </c>
      <c r="Q309" s="99"/>
      <c r="R309" s="99">
        <f t="shared" si="21"/>
        <v>2.0429300138907855</v>
      </c>
      <c r="S309" s="99"/>
      <c r="T309" s="99"/>
      <c r="U309" s="99"/>
      <c r="W309" s="91">
        <f>R309*1000*1000/($K$1*10)+指導機関用調整項目!$C$25</f>
        <v>14.660987552090443</v>
      </c>
    </row>
    <row r="310" spans="1:23">
      <c r="A310" s="92">
        <f t="shared" si="22"/>
        <v>45964</v>
      </c>
      <c r="B310" s="91">
        <f t="shared" si="23"/>
        <v>307</v>
      </c>
      <c r="C310" s="99">
        <f t="shared" si="20"/>
        <v>28.452158125148074</v>
      </c>
      <c r="D310" s="99">
        <f>_xlfn.IFNA(INDEX('１回目'!$C$8:$C$374,MATCH(A310,'１回目'!$A$8:$A$374,FALSE)),0)</f>
        <v>5.3751519019165723</v>
      </c>
      <c r="E310" s="91">
        <f>_xlfn.IFNA(INDEX('２回目'!$C$8:$C$374,MATCH(A310,'２回目'!$A$8:$A$374,FALSE)),0)</f>
        <v>6.7649998858669775</v>
      </c>
      <c r="F310" s="91">
        <f>_xlfn.IFNA(INDEX('３回目'!$C$8:$C$374,MATCH(A310,'３回目'!$A$8:$A$374,FALSE)),0)</f>
        <v>4.3949679634513377</v>
      </c>
      <c r="G310" s="91">
        <f>_xlfn.IFNA(INDEX('４回目'!$C$8:$C$374,MATCH(A310,'４回目'!$A$8:$A$374,FALSE)),0)</f>
        <v>5.5839807224569133</v>
      </c>
      <c r="H310" s="91">
        <f>_xlfn.IFNA(INDEX('５回目'!$C$8:$C$374,MATCH(A310,'５回目'!$A$8:$A$374,FALSE)),0)</f>
        <v>6.3330576514562731</v>
      </c>
      <c r="I310" s="91">
        <f>_xlfn.IFNA(INDEX('６回目'!$C$8:$C$374,MATCH(A310,'６回目'!$A$8:$A$374,FALSE)),0)</f>
        <v>0</v>
      </c>
      <c r="J310" s="91">
        <f>_xlfn.IFNA(INDEX('７回目'!$C$8:$C$374,MATCH(A310,'７回目'!$A$8:$A$374,FALSE)),0)</f>
        <v>0</v>
      </c>
      <c r="K310" s="91">
        <f>_xlfn.IFNA(INDEX('８回目'!$C$8:$C$374,MATCH(A310,'８回目'!$A$8:$A$374,FALSE)),0)</f>
        <v>0</v>
      </c>
      <c r="M310" s="91">
        <f>INDEX(降水量!$T$2:$T$366,MATCH(A310,降水量!$C$2:$C$366,FALSE))</f>
        <v>0</v>
      </c>
      <c r="N310" s="99">
        <f t="shared" si="24"/>
        <v>5.5637177082458287</v>
      </c>
      <c r="O310" s="99">
        <f>INDEX(地温!$G$2:$G$366,MATCH(A310,地温!$C$2:$C$366,FALSE))</f>
        <v>6.201330436825303e-002</v>
      </c>
      <c r="P310" s="99">
        <f>INDEX(地温!$H$2:$H$366,MATCH(A310,地温!$C$2:$C$366,FALSE))</f>
        <v>20.904731907291062</v>
      </c>
      <c r="Q310" s="99"/>
      <c r="R310" s="99">
        <f t="shared" si="21"/>
        <v>1.9837085096111835</v>
      </c>
      <c r="S310" s="99"/>
      <c r="T310" s="99"/>
      <c r="U310" s="99"/>
      <c r="W310" s="91">
        <f>R310*1000*1000/($K$1*10)+指導機関用調整項目!$C$25</f>
        <v>14.438906911041936</v>
      </c>
    </row>
    <row r="311" spans="1:23">
      <c r="A311" s="92">
        <f t="shared" si="22"/>
        <v>45965</v>
      </c>
      <c r="B311" s="91">
        <f t="shared" si="23"/>
        <v>308</v>
      </c>
      <c r="C311" s="99">
        <f t="shared" si="20"/>
        <v>28.454641526243623</v>
      </c>
      <c r="D311" s="99">
        <f>_xlfn.IFNA(INDEX('１回目'!$C$8:$C$374,MATCH(A311,'１回目'!$A$8:$A$374,FALSE)),0)</f>
        <v>5.3751751368466847</v>
      </c>
      <c r="E311" s="91">
        <f>_xlfn.IFNA(INDEX('２回目'!$C$8:$C$374,MATCH(A311,'２回目'!$A$8:$A$374,FALSE)),0)</f>
        <v>6.7649998927828872</v>
      </c>
      <c r="F311" s="91">
        <f>_xlfn.IFNA(INDEX('３回目'!$C$8:$C$374,MATCH(A311,'３回目'!$A$8:$A$374,FALSE)),0)</f>
        <v>4.3949694644295132</v>
      </c>
      <c r="G311" s="91">
        <f>_xlfn.IFNA(INDEX('４回目'!$C$8:$C$374,MATCH(A311,'４回目'!$A$8:$A$374,FALSE)),0)</f>
        <v>5.5840726512240675</v>
      </c>
      <c r="H311" s="91">
        <f>_xlfn.IFNA(INDEX('５回目'!$C$8:$C$374,MATCH(A311,'５回目'!$A$8:$A$374,FALSE)),0)</f>
        <v>6.3354243809604709</v>
      </c>
      <c r="I311" s="91">
        <f>_xlfn.IFNA(INDEX('６回目'!$C$8:$C$374,MATCH(A311,'６回目'!$A$8:$A$374,FALSE)),0)</f>
        <v>0</v>
      </c>
      <c r="J311" s="91">
        <f>_xlfn.IFNA(INDEX('７回目'!$C$8:$C$374,MATCH(A311,'７回目'!$A$8:$A$374,FALSE)),0)</f>
        <v>0</v>
      </c>
      <c r="K311" s="91">
        <f>_xlfn.IFNA(INDEX('８回目'!$C$8:$C$374,MATCH(A311,'８回目'!$A$8:$A$374,FALSE)),0)</f>
        <v>0</v>
      </c>
      <c r="M311" s="91">
        <f>INDEX(降水量!$T$2:$T$366,MATCH(A311,降水量!$C$2:$C$366,FALSE))</f>
        <v>0</v>
      </c>
      <c r="N311" s="99">
        <f t="shared" si="24"/>
        <v>5.5637177082458287</v>
      </c>
      <c r="O311" s="99">
        <f>INDEX(地温!$G$2:$G$366,MATCH(A311,地温!$C$2:$C$366,FALSE))</f>
        <v>5.2164739280923758e-002</v>
      </c>
      <c r="P311" s="99">
        <f>INDEX(地温!$H$2:$H$366,MATCH(A311,地温!$C$2:$C$366,FALSE))</f>
        <v>20.956896646571984</v>
      </c>
      <c r="Q311" s="99"/>
      <c r="R311" s="99">
        <f t="shared" si="21"/>
        <v>1.9340271714258108</v>
      </c>
      <c r="S311" s="99"/>
      <c r="T311" s="99"/>
      <c r="U311" s="99"/>
      <c r="W311" s="91">
        <f>R311*1000*1000/($K$1*10)+指導機関用調整項目!$C$25</f>
        <v>14.252601892846787</v>
      </c>
    </row>
    <row r="312" spans="1:23">
      <c r="A312" s="92">
        <f t="shared" si="22"/>
        <v>45966</v>
      </c>
      <c r="B312" s="91">
        <f t="shared" si="23"/>
        <v>309</v>
      </c>
      <c r="C312" s="99">
        <f t="shared" si="20"/>
        <v>28.456984424187446</v>
      </c>
      <c r="D312" s="99">
        <f>_xlfn.IFNA(INDEX('１回目'!$C$8:$C$374,MATCH(A312,'１回目'!$A$8:$A$374,FALSE)),0)</f>
        <v>5.3751974894760659</v>
      </c>
      <c r="E312" s="91">
        <f>_xlfn.IFNA(INDEX('２回目'!$C$8:$C$374,MATCH(A312,'２回目'!$A$8:$A$374,FALSE)),0)</f>
        <v>6.7649998992189335</v>
      </c>
      <c r="F312" s="91">
        <f>_xlfn.IFNA(INDEX('３回目'!$C$8:$C$374,MATCH(A312,'３回目'!$A$8:$A$374,FALSE)),0)</f>
        <v>4.3949708782013417</v>
      </c>
      <c r="G312" s="91">
        <f>_xlfn.IFNA(INDEX('４回目'!$C$8:$C$374,MATCH(A312,'４回目'!$A$8:$A$374,FALSE)),0)</f>
        <v>5.5841593751451191</v>
      </c>
      <c r="H312" s="91">
        <f>_xlfn.IFNA(INDEX('５回目'!$C$8:$C$374,MATCH(A312,'５回目'!$A$8:$A$374,FALSE)),0)</f>
        <v>6.3376567821459853</v>
      </c>
      <c r="I312" s="91">
        <f>_xlfn.IFNA(INDEX('６回目'!$C$8:$C$374,MATCH(A312,'６回目'!$A$8:$A$374,FALSE)),0)</f>
        <v>0</v>
      </c>
      <c r="J312" s="91">
        <f>_xlfn.IFNA(INDEX('７回目'!$C$8:$C$374,MATCH(A312,'７回目'!$A$8:$A$374,FALSE)),0)</f>
        <v>0</v>
      </c>
      <c r="K312" s="91">
        <f>_xlfn.IFNA(INDEX('８回目'!$C$8:$C$374,MATCH(A312,'８回目'!$A$8:$A$374,FALSE)),0)</f>
        <v>0</v>
      </c>
      <c r="M312" s="91">
        <f>INDEX(降水量!$T$2:$T$366,MATCH(A312,降水量!$C$2:$C$366,FALSE))</f>
        <v>0</v>
      </c>
      <c r="N312" s="99">
        <f t="shared" si="24"/>
        <v>5.5637177082458287</v>
      </c>
      <c r="O312" s="99">
        <f>INDEX(地温!$G$2:$G$366,MATCH(A312,地温!$C$2:$C$366,FALSE))</f>
        <v>5.0498059035375735e-002</v>
      </c>
      <c r="P312" s="99">
        <f>INDEX(地温!$H$2:$H$366,MATCH(A312,地温!$C$2:$C$366,FALSE))</f>
        <v>21.007394705607361</v>
      </c>
      <c r="Q312" s="99"/>
      <c r="R312" s="99">
        <f t="shared" si="21"/>
        <v>1.885872010334257</v>
      </c>
      <c r="S312" s="99"/>
      <c r="T312" s="99"/>
      <c r="U312" s="99"/>
      <c r="W312" s="91">
        <f>R312*1000*1000/($K$1*10)+指導機関用調整項目!$C$25</f>
        <v>14.072020038753461</v>
      </c>
    </row>
    <row r="313" spans="1:23">
      <c r="A313" s="92">
        <f t="shared" si="22"/>
        <v>45967</v>
      </c>
      <c r="B313" s="91">
        <f t="shared" si="23"/>
        <v>310</v>
      </c>
      <c r="C313" s="99">
        <f t="shared" si="20"/>
        <v>28.459234152603344</v>
      </c>
      <c r="D313" s="99">
        <f>_xlfn.IFNA(INDEX('１回目'!$C$8:$C$374,MATCH(A313,'１回目'!$A$8:$A$374,FALSE)),0)</f>
        <v>5.3752193468708498</v>
      </c>
      <c r="E313" s="91">
        <f>_xlfn.IFNA(INDEX('２回目'!$C$8:$C$374,MATCH(A313,'２回目'!$A$8:$A$374,FALSE)),0)</f>
        <v>6.764999905295757</v>
      </c>
      <c r="F313" s="91">
        <f>_xlfn.IFNA(INDEX('３回目'!$C$8:$C$374,MATCH(A313,'３回目'!$A$8:$A$374,FALSE)),0)</f>
        <v>4.3949722344156825</v>
      </c>
      <c r="G313" s="91">
        <f>_xlfn.IFNA(INDEX('４回目'!$C$8:$C$374,MATCH(A313,'４回目'!$A$8:$A$374,FALSE)),0)</f>
        <v>5.5842427576561802</v>
      </c>
      <c r="H313" s="91">
        <f>_xlfn.IFNA(INDEX('５回目'!$C$8:$C$374,MATCH(A313,'５回目'!$A$8:$A$374,FALSE)),0)</f>
        <v>6.3397999083648759</v>
      </c>
      <c r="I313" s="91">
        <f>_xlfn.IFNA(INDEX('６回目'!$C$8:$C$374,MATCH(A313,'６回目'!$A$8:$A$374,FALSE)),0)</f>
        <v>0</v>
      </c>
      <c r="J313" s="91">
        <f>_xlfn.IFNA(INDEX('７回目'!$C$8:$C$374,MATCH(A313,'７回目'!$A$8:$A$374,FALSE)),0)</f>
        <v>0</v>
      </c>
      <c r="K313" s="91">
        <f>_xlfn.IFNA(INDEX('８回目'!$C$8:$C$374,MATCH(A313,'８回目'!$A$8:$A$374,FALSE)),0)</f>
        <v>0</v>
      </c>
      <c r="M313" s="91">
        <f>INDEX(降水量!$T$2:$T$366,MATCH(A313,降水量!$C$2:$C$366,FALSE))</f>
        <v>0</v>
      </c>
      <c r="N313" s="99">
        <f t="shared" si="24"/>
        <v>5.5637177082458287</v>
      </c>
      <c r="O313" s="99">
        <f>INDEX(地温!$G$2:$G$366,MATCH(A313,地温!$C$2:$C$366,FALSE))</f>
        <v>5.1255640965170282e-002</v>
      </c>
      <c r="P313" s="99">
        <f>INDEX(地温!$H$2:$H$366,MATCH(A313,地温!$C$2:$C$366,FALSE))</f>
        <v>21.058650346572531</v>
      </c>
      <c r="Q313" s="99"/>
      <c r="R313" s="99">
        <f t="shared" si="21"/>
        <v>1.8368660977849842</v>
      </c>
      <c r="S313" s="99"/>
      <c r="T313" s="99"/>
      <c r="U313" s="99"/>
      <c r="W313" s="91">
        <f>R313*1000*1000/($K$1*10)+指導機関用調整項目!$C$25</f>
        <v>13.888247866693689</v>
      </c>
    </row>
    <row r="314" spans="1:23">
      <c r="A314" s="92">
        <f t="shared" si="22"/>
        <v>45968</v>
      </c>
      <c r="B314" s="91">
        <f t="shared" si="23"/>
        <v>311</v>
      </c>
      <c r="C314" s="99">
        <f t="shared" si="20"/>
        <v>28.461418600428775</v>
      </c>
      <c r="D314" s="99">
        <f>_xlfn.IFNA(INDEX('１回目'!$C$8:$C$374,MATCH(A314,'１回目'!$A$8:$A$374,FALSE)),0)</f>
        <v>5.3752409497318592</v>
      </c>
      <c r="E314" s="91">
        <f>_xlfn.IFNA(INDEX('２回目'!$C$8:$C$374,MATCH(A314,'２回目'!$A$8:$A$374,FALSE)),0)</f>
        <v>6.7649999110859005</v>
      </c>
      <c r="F314" s="91">
        <f>_xlfn.IFNA(INDEX('３回目'!$C$8:$C$374,MATCH(A314,'３回目'!$A$8:$A$374,FALSE)),0)</f>
        <v>4.3949735506146341</v>
      </c>
      <c r="G314" s="91">
        <f>_xlfn.IFNA(INDEX('４回目'!$C$8:$C$374,MATCH(A314,'４回目'!$A$8:$A$374,FALSE)),0)</f>
        <v>5.5843238945752995</v>
      </c>
      <c r="H314" s="91">
        <f>_xlfn.IFNA(INDEX('５回目'!$C$8:$C$374,MATCH(A314,'５回目'!$A$8:$A$374,FALSE)),0)</f>
        <v>6.3418802944210837</v>
      </c>
      <c r="I314" s="91">
        <f>_xlfn.IFNA(INDEX('６回目'!$C$8:$C$374,MATCH(A314,'６回目'!$A$8:$A$374,FALSE)),0)</f>
        <v>0</v>
      </c>
      <c r="J314" s="91">
        <f>_xlfn.IFNA(INDEX('７回目'!$C$8:$C$374,MATCH(A314,'７回目'!$A$8:$A$374,FALSE)),0)</f>
        <v>0</v>
      </c>
      <c r="K314" s="91">
        <f>_xlfn.IFNA(INDEX('８回目'!$C$8:$C$374,MATCH(A314,'８回目'!$A$8:$A$374,FALSE)),0)</f>
        <v>0</v>
      </c>
      <c r="M314" s="91">
        <f>INDEX(降水量!$T$2:$T$366,MATCH(A314,降水量!$C$2:$C$366,FALSE))</f>
        <v>0</v>
      </c>
      <c r="N314" s="99">
        <f t="shared" si="24"/>
        <v>5.5637177082458287</v>
      </c>
      <c r="O314" s="99">
        <f>INDEX(地温!$G$2:$G$366,MATCH(A314,地温!$C$2:$C$366,FALSE))</f>
        <v>5.3679903140512873e-002</v>
      </c>
      <c r="P314" s="99">
        <f>INDEX(地温!$H$2:$H$366,MATCH(A314,地温!$C$2:$C$366,FALSE))</f>
        <v>21.112330249713043</v>
      </c>
      <c r="Q314" s="99"/>
      <c r="R314" s="99">
        <f t="shared" si="21"/>
        <v>1.7853706424699034</v>
      </c>
      <c r="S314" s="99"/>
      <c r="T314" s="99"/>
      <c r="U314" s="99"/>
      <c r="W314" s="91">
        <f>R314*1000*1000/($K$1*10)+指導機関用調整項目!$C$25</f>
        <v>13.695139909262135</v>
      </c>
    </row>
    <row r="315" spans="1:23">
      <c r="A315" s="92">
        <f t="shared" si="22"/>
        <v>45969</v>
      </c>
      <c r="B315" s="91">
        <f t="shared" si="23"/>
        <v>312</v>
      </c>
      <c r="C315" s="99">
        <f t="shared" si="20"/>
        <v>28.463469676053272</v>
      </c>
      <c r="D315" s="99">
        <f>_xlfn.IFNA(INDEX('１回目'!$C$8:$C$374,MATCH(A315,'１回目'!$A$8:$A$374,FALSE)),0)</f>
        <v>5.3752616462455087</v>
      </c>
      <c r="E315" s="91">
        <f>_xlfn.IFNA(INDEX('２回目'!$C$8:$C$374,MATCH(A315,'２回目'!$A$8:$A$374,FALSE)),0)</f>
        <v>6.7649999164531254</v>
      </c>
      <c r="F315" s="91">
        <f>_xlfn.IFNA(INDEX('３回目'!$C$8:$C$374,MATCH(A315,'３回目'!$A$8:$A$374,FALSE)),0)</f>
        <v>4.3949747843897651</v>
      </c>
      <c r="G315" s="91">
        <f>_xlfn.IFNA(INDEX('４回目'!$C$8:$C$374,MATCH(A315,'４回目'!$A$8:$A$374,FALSE)),0)</f>
        <v>5.5844000489733681</v>
      </c>
      <c r="H315" s="91">
        <f>_xlfn.IFNA(INDEX('５回目'!$C$8:$C$374,MATCH(A315,'５回目'!$A$8:$A$374,FALSE)),0)</f>
        <v>6.3438332799915029</v>
      </c>
      <c r="I315" s="91">
        <f>_xlfn.IFNA(INDEX('６回目'!$C$8:$C$374,MATCH(A315,'６回目'!$A$8:$A$374,FALSE)),0)</f>
        <v>0</v>
      </c>
      <c r="J315" s="91">
        <f>_xlfn.IFNA(INDEX('７回目'!$C$8:$C$374,MATCH(A315,'７回目'!$A$8:$A$374,FALSE)),0)</f>
        <v>0</v>
      </c>
      <c r="K315" s="91">
        <f>_xlfn.IFNA(INDEX('８回目'!$C$8:$C$374,MATCH(A315,'８回目'!$A$8:$A$374,FALSE)),0)</f>
        <v>0</v>
      </c>
      <c r="M315" s="91">
        <f>INDEX(降水量!$T$2:$T$366,MATCH(A315,降水量!$C$2:$C$366,FALSE))</f>
        <v>0</v>
      </c>
      <c r="N315" s="99">
        <f t="shared" si="24"/>
        <v>5.5637177082458287</v>
      </c>
      <c r="O315" s="99">
        <f>INDEX(地温!$G$2:$G$366,MATCH(A315,地温!$C$2:$C$366,FALSE))</f>
        <v>5.1407157351129204e-002</v>
      </c>
      <c r="P315" s="99">
        <f>INDEX(地温!$H$2:$H$366,MATCH(A315,地温!$C$2:$C$366,FALSE))</f>
        <v>21.163737407064172</v>
      </c>
      <c r="Q315" s="99"/>
      <c r="R315" s="99">
        <f t="shared" si="21"/>
        <v>1.7360145607432713</v>
      </c>
      <c r="S315" s="99"/>
      <c r="T315" s="99"/>
      <c r="U315" s="99"/>
      <c r="W315" s="91">
        <f>R315*1000*1000/($K$1*10)+指導機関用調整項目!$C$25</f>
        <v>13.510054602787266</v>
      </c>
    </row>
    <row r="316" spans="1:23">
      <c r="A316" s="92">
        <f t="shared" si="22"/>
        <v>45970</v>
      </c>
      <c r="B316" s="91">
        <f t="shared" si="23"/>
        <v>313</v>
      </c>
      <c r="C316" s="99">
        <f t="shared" si="20"/>
        <v>28.465301581623983</v>
      </c>
      <c r="D316" s="99">
        <f>_xlfn.IFNA(INDEX('１回目'!$C$8:$C$374,MATCH(A316,'１回目'!$A$8:$A$374,FALSE)),0)</f>
        <v>5.375280554726328</v>
      </c>
      <c r="E316" s="91">
        <f>_xlfn.IFNA(INDEX('２回目'!$C$8:$C$374,MATCH(A316,'２回目'!$A$8:$A$374,FALSE)),0)</f>
        <v>6.7649999212310314</v>
      </c>
      <c r="F316" s="91">
        <f>_xlfn.IFNA(INDEX('３回目'!$C$8:$C$374,MATCH(A316,'３回目'!$A$8:$A$374,FALSE)),0)</f>
        <v>4.39497588215111</v>
      </c>
      <c r="G316" s="91">
        <f>_xlfn.IFNA(INDEX('４回目'!$C$8:$C$374,MATCH(A316,'４回目'!$A$8:$A$374,FALSE)),0)</f>
        <v>5.5844677623738948</v>
      </c>
      <c r="H316" s="91">
        <f>_xlfn.IFNA(INDEX('５回目'!$C$8:$C$374,MATCH(A316,'５回目'!$A$8:$A$374,FALSE)),0)</f>
        <v>6.3455774611416187</v>
      </c>
      <c r="I316" s="91">
        <f>_xlfn.IFNA(INDEX('６回目'!$C$8:$C$374,MATCH(A316,'６回目'!$A$8:$A$374,FALSE)),0)</f>
        <v>0</v>
      </c>
      <c r="J316" s="91">
        <f>_xlfn.IFNA(INDEX('７回目'!$C$8:$C$374,MATCH(A316,'７回目'!$A$8:$A$374,FALSE)),0)</f>
        <v>0</v>
      </c>
      <c r="K316" s="91">
        <f>_xlfn.IFNA(INDEX('８回目'!$C$8:$C$374,MATCH(A316,'８回目'!$A$8:$A$374,FALSE)),0)</f>
        <v>0</v>
      </c>
      <c r="M316" s="91">
        <f>INDEX(降水量!$T$2:$T$366,MATCH(A316,降水量!$C$2:$C$366,FALSE))</f>
        <v>4.3808800852329341e-002</v>
      </c>
      <c r="N316" s="99">
        <f t="shared" si="24"/>
        <v>5.6075265090981583</v>
      </c>
      <c r="O316" s="99">
        <f>INDEX(地温!$G$2:$G$366,MATCH(A316,地温!$C$2:$C$366,FALSE))</f>
        <v>4.2164657807635543e-002</v>
      </c>
      <c r="P316" s="99">
        <f>INDEX(地温!$H$2:$H$366,MATCH(A316,地温!$C$2:$C$366,FALSE))</f>
        <v>21.205902064871808</v>
      </c>
      <c r="Q316" s="99"/>
      <c r="R316" s="99">
        <f t="shared" si="21"/>
        <v>1.651873007654018</v>
      </c>
      <c r="S316" s="99"/>
      <c r="T316" s="99"/>
      <c r="U316" s="99"/>
      <c r="W316" s="91">
        <f>R316*1000*1000/($K$1*10)+指導機関用調整項目!$C$25</f>
        <v>13.194523778702566</v>
      </c>
    </row>
    <row r="317" spans="1:23">
      <c r="A317" s="92">
        <f t="shared" si="22"/>
        <v>45971</v>
      </c>
      <c r="B317" s="91">
        <f t="shared" si="23"/>
        <v>314</v>
      </c>
      <c r="C317" s="99">
        <f t="shared" si="20"/>
        <v>28.466939765470393</v>
      </c>
      <c r="D317" s="99">
        <f>_xlfn.IFNA(INDEX('１回目'!$C$8:$C$374,MATCH(A317,'１回目'!$A$8:$A$374,FALSE)),0)</f>
        <v>5.3752978256779027</v>
      </c>
      <c r="E317" s="91">
        <f>_xlfn.IFNA(INDEX('２回目'!$C$8:$C$374,MATCH(A317,'２回目'!$A$8:$A$374,FALSE)),0)</f>
        <v>6.7649999254934992</v>
      </c>
      <c r="F317" s="91">
        <f>_xlfn.IFNA(INDEX('３回目'!$C$8:$C$374,MATCH(A317,'３回目'!$A$8:$A$374,FALSE)),0)</f>
        <v>4.394976859678005</v>
      </c>
      <c r="G317" s="91">
        <f>_xlfn.IFNA(INDEX('４回目'!$C$8:$C$374,MATCH(A317,'４回目'!$A$8:$A$374,FALSE)),0)</f>
        <v>5.5845280157194468</v>
      </c>
      <c r="H317" s="91">
        <f>_xlfn.IFNA(INDEX('５回目'!$C$8:$C$374,MATCH(A317,'５回目'!$A$8:$A$374,FALSE)),0)</f>
        <v>6.3471371389015419</v>
      </c>
      <c r="I317" s="91">
        <f>_xlfn.IFNA(INDEX('６回目'!$C$8:$C$374,MATCH(A317,'６回目'!$A$8:$A$374,FALSE)),0)</f>
        <v>0</v>
      </c>
      <c r="J317" s="91">
        <f>_xlfn.IFNA(INDEX('７回目'!$C$8:$C$374,MATCH(A317,'７回目'!$A$8:$A$374,FALSE)),0)</f>
        <v>0</v>
      </c>
      <c r="K317" s="91">
        <f>_xlfn.IFNA(INDEX('８回目'!$C$8:$C$374,MATCH(A317,'８回目'!$A$8:$A$374,FALSE)),0)</f>
        <v>0</v>
      </c>
      <c r="M317" s="91">
        <f>INDEX(降水量!$T$2:$T$366,MATCH(A317,降水量!$C$2:$C$366,FALSE))</f>
        <v>0</v>
      </c>
      <c r="N317" s="99">
        <f t="shared" si="24"/>
        <v>5.6075265090981583</v>
      </c>
      <c r="O317" s="99">
        <f>INDEX(地温!$G$2:$G$366,MATCH(A317,地温!$C$2:$C$366,FALSE))</f>
        <v>3.3225191036059733e-002</v>
      </c>
      <c r="P317" s="99">
        <f>INDEX(地温!$H$2:$H$366,MATCH(A317,地温!$C$2:$C$366,FALSE))</f>
        <v>21.239127255907867</v>
      </c>
      <c r="Q317" s="99"/>
      <c r="R317" s="99">
        <f t="shared" si="21"/>
        <v>1.6202860004643682</v>
      </c>
      <c r="S317" s="99"/>
      <c r="T317" s="99"/>
      <c r="U317" s="99"/>
      <c r="W317" s="91">
        <f>R317*1000*1000/($K$1*10)+指導機関用調整項目!$C$25</f>
        <v>13.076072501741379</v>
      </c>
    </row>
    <row r="318" spans="1:23">
      <c r="A318" s="92">
        <f t="shared" si="22"/>
        <v>45972</v>
      </c>
      <c r="B318" s="91">
        <f t="shared" si="23"/>
        <v>315</v>
      </c>
      <c r="C318" s="99">
        <f t="shared" si="20"/>
        <v>28.468550287226925</v>
      </c>
      <c r="D318" s="99">
        <f>_xlfn.IFNA(INDEX('１回目'!$C$8:$C$374,MATCH(A318,'１回目'!$A$8:$A$374,FALSE)),0)</f>
        <v>5.3753150485550343</v>
      </c>
      <c r="E318" s="91">
        <f>_xlfn.IFNA(INDEX('２回目'!$C$8:$C$374,MATCH(A318,'２回目'!$A$8:$A$374,FALSE)),0)</f>
        <v>6.7649999296006005</v>
      </c>
      <c r="F318" s="91">
        <f>_xlfn.IFNA(INDEX('３回目'!$C$8:$C$374,MATCH(A318,'３回目'!$A$8:$A$374,FALSE)),0)</f>
        <v>4.3949778208558499</v>
      </c>
      <c r="G318" s="91">
        <f>_xlfn.IFNA(INDEX('４回目'!$C$8:$C$374,MATCH(A318,'４回目'!$A$8:$A$374,FALSE)),0)</f>
        <v>5.5845874423719506</v>
      </c>
      <c r="H318" s="91">
        <f>_xlfn.IFNA(INDEX('５回目'!$C$8:$C$374,MATCH(A318,'５回目'!$A$8:$A$374,FALSE)),0)</f>
        <v>6.3486700458434893</v>
      </c>
      <c r="I318" s="91">
        <f>_xlfn.IFNA(INDEX('６回目'!$C$8:$C$374,MATCH(A318,'６回目'!$A$8:$A$374,FALSE)),0)</f>
        <v>0</v>
      </c>
      <c r="J318" s="91">
        <f>_xlfn.IFNA(INDEX('７回目'!$C$8:$C$374,MATCH(A318,'７回目'!$A$8:$A$374,FALSE)),0)</f>
        <v>0</v>
      </c>
      <c r="K318" s="91">
        <f>_xlfn.IFNA(INDEX('８回目'!$C$8:$C$374,MATCH(A318,'８回目'!$A$8:$A$374,FALSE)),0)</f>
        <v>0</v>
      </c>
      <c r="M318" s="91">
        <f>INDEX(降水量!$T$2:$T$366,MATCH(A318,降水量!$C$2:$C$366,FALSE))</f>
        <v>0</v>
      </c>
      <c r="N318" s="99">
        <f t="shared" si="24"/>
        <v>5.6075265090981583</v>
      </c>
      <c r="O318" s="99">
        <f>INDEX(地温!$G$2:$G$366,MATCH(A318,地温!$C$2:$C$366,FALSE))</f>
        <v>3.6104002369279055e-002</v>
      </c>
      <c r="P318" s="99">
        <f>INDEX(地温!$H$2:$H$366,MATCH(A318,地温!$C$2:$C$366,FALSE))</f>
        <v>21.275231258277145</v>
      </c>
      <c r="Q318" s="99"/>
      <c r="R318" s="99">
        <f t="shared" si="21"/>
        <v>1.5857925198516227</v>
      </c>
      <c r="S318" s="99"/>
      <c r="T318" s="99"/>
      <c r="U318" s="99"/>
      <c r="W318" s="91">
        <f>R318*1000*1000/($K$1*10)+指導機関用調整項目!$C$25</f>
        <v>12.946721949443583</v>
      </c>
    </row>
    <row r="319" spans="1:23">
      <c r="A319" s="92">
        <f t="shared" si="22"/>
        <v>45973</v>
      </c>
      <c r="B319" s="91">
        <f t="shared" si="23"/>
        <v>316</v>
      </c>
      <c r="C319" s="99">
        <f t="shared" si="20"/>
        <v>28.470125228187069</v>
      </c>
      <c r="D319" s="99">
        <f>_xlfn.IFNA(INDEX('１回目'!$C$8:$C$374,MATCH(A319,'１回目'!$A$8:$A$374,FALSE)),0)</f>
        <v>5.37533214978306</v>
      </c>
      <c r="E319" s="91">
        <f>_xlfn.IFNA(INDEX('２回目'!$C$8:$C$374,MATCH(A319,'２回目'!$A$8:$A$374,FALSE)),0)</f>
        <v>6.7649999335411533</v>
      </c>
      <c r="F319" s="91">
        <f>_xlfn.IFNA(INDEX('３回目'!$C$8:$C$374,MATCH(A319,'３回目'!$A$8:$A$374,FALSE)),0)</f>
        <v>4.3949787608630304</v>
      </c>
      <c r="G319" s="91">
        <f>_xlfn.IFNA(INDEX('４回目'!$C$8:$C$374,MATCH(A319,'４回目'!$A$8:$A$374,FALSE)),0)</f>
        <v>5.584645717946553</v>
      </c>
      <c r="H319" s="91">
        <f>_xlfn.IFNA(INDEX('５回目'!$C$8:$C$374,MATCH(A319,'５回目'!$A$8:$A$374,FALSE)),0)</f>
        <v>6.3501686660532712</v>
      </c>
      <c r="I319" s="91">
        <f>_xlfn.IFNA(INDEX('６回目'!$C$8:$C$374,MATCH(A319,'６回目'!$A$8:$A$374,FALSE)),0)</f>
        <v>0</v>
      </c>
      <c r="J319" s="91">
        <f>_xlfn.IFNA(INDEX('７回目'!$C$8:$C$374,MATCH(A319,'７回目'!$A$8:$A$374,FALSE)),0)</f>
        <v>0</v>
      </c>
      <c r="K319" s="91">
        <f>_xlfn.IFNA(INDEX('８回目'!$C$8:$C$374,MATCH(A319,'８回目'!$A$8:$A$374,FALSE)),0)</f>
        <v>0</v>
      </c>
      <c r="M319" s="91">
        <f>INDEX(降水量!$T$2:$T$366,MATCH(A319,降水量!$C$2:$C$366,FALSE))</f>
        <v>0</v>
      </c>
      <c r="N319" s="99">
        <f t="shared" si="24"/>
        <v>5.6075265090981583</v>
      </c>
      <c r="O319" s="99">
        <f>INDEX(地温!$G$2:$G$366,MATCH(A319,地温!$C$2:$C$366,FALSE))</f>
        <v>3.8528264544621674e-002</v>
      </c>
      <c r="P319" s="99">
        <f>INDEX(地温!$H$2:$H$366,MATCH(A319,地温!$C$2:$C$366,FALSE))</f>
        <v>21.313759522821766</v>
      </c>
      <c r="Q319" s="99"/>
      <c r="R319" s="99">
        <f t="shared" si="21"/>
        <v>1.5488391962671457</v>
      </c>
      <c r="S319" s="99"/>
      <c r="T319" s="99"/>
      <c r="U319" s="99"/>
      <c r="W319" s="91">
        <f>R319*1000*1000/($K$1*10)+指導機関用調整項目!$C$25</f>
        <v>12.808146986001795</v>
      </c>
    </row>
    <row r="320" spans="1:23">
      <c r="A320" s="92">
        <f t="shared" si="22"/>
        <v>45974</v>
      </c>
      <c r="B320" s="91">
        <f t="shared" si="23"/>
        <v>317</v>
      </c>
      <c r="C320" s="99">
        <f t="shared" si="20"/>
        <v>28.471621724596641</v>
      </c>
      <c r="D320" s="99">
        <f>_xlfn.IFNA(INDEX('１回目'!$C$8:$C$374,MATCH(A320,'１回目'!$A$8:$A$374,FALSE)),0)</f>
        <v>5.3753486812898128</v>
      </c>
      <c r="E320" s="91">
        <f>_xlfn.IFNA(INDEX('２回目'!$C$8:$C$374,MATCH(A320,'２回目'!$A$8:$A$374,FALSE)),0)</f>
        <v>6.7649999372342595</v>
      </c>
      <c r="F320" s="91">
        <f>_xlfn.IFNA(INDEX('３回目'!$C$8:$C$374,MATCH(A320,'３回目'!$A$8:$A$374,FALSE)),0)</f>
        <v>4.394979652886061</v>
      </c>
      <c r="G320" s="91">
        <f>_xlfn.IFNA(INDEX('４回目'!$C$8:$C$374,MATCH(A320,'４回目'!$A$8:$A$374,FALSE)),0)</f>
        <v>5.5847011073914405</v>
      </c>
      <c r="H320" s="91">
        <f>_xlfn.IFNA(INDEX('５回目'!$C$8:$C$374,MATCH(A320,'５回目'!$A$8:$A$374,FALSE)),0)</f>
        <v>6.3515923457950656</v>
      </c>
      <c r="I320" s="91">
        <f>_xlfn.IFNA(INDEX('６回目'!$C$8:$C$374,MATCH(A320,'６回目'!$A$8:$A$374,FALSE)),0)</f>
        <v>0</v>
      </c>
      <c r="J320" s="91">
        <f>_xlfn.IFNA(INDEX('７回目'!$C$8:$C$374,MATCH(A320,'７回目'!$A$8:$A$374,FALSE)),0)</f>
        <v>0</v>
      </c>
      <c r="K320" s="91">
        <f>_xlfn.IFNA(INDEX('８回目'!$C$8:$C$374,MATCH(A320,'８回目'!$A$8:$A$374,FALSE)),0)</f>
        <v>0</v>
      </c>
      <c r="M320" s="91">
        <f>INDEX(降水量!$T$2:$T$366,MATCH(A320,降水量!$C$2:$C$366,FALSE))</f>
        <v>0</v>
      </c>
      <c r="N320" s="99">
        <f t="shared" si="24"/>
        <v>5.6075265090981583</v>
      </c>
      <c r="O320" s="99">
        <f>INDEX(地温!$G$2:$G$366,MATCH(A320,地温!$C$2:$C$366,FALSE))</f>
        <v>3.7316133456950354e-002</v>
      </c>
      <c r="P320" s="99">
        <f>INDEX(地温!$H$2:$H$366,MATCH(A320,地温!$C$2:$C$366,FALSE))</f>
        <v>21.351075656278717</v>
      </c>
      <c r="Q320" s="99"/>
      <c r="R320" s="99">
        <f t="shared" si="21"/>
        <v>1.5130195592197673</v>
      </c>
      <c r="S320" s="99"/>
      <c r="T320" s="99"/>
      <c r="U320" s="99"/>
      <c r="W320" s="91">
        <f>R320*1000*1000/($K$1*10)+指導機関用調整項目!$C$25</f>
        <v>12.673823347074125</v>
      </c>
    </row>
    <row r="321" spans="1:23">
      <c r="A321" s="92">
        <f t="shared" si="22"/>
        <v>45975</v>
      </c>
      <c r="B321" s="91">
        <f t="shared" si="23"/>
        <v>318</v>
      </c>
      <c r="C321" s="99">
        <f t="shared" si="20"/>
        <v>28.473024348038305</v>
      </c>
      <c r="D321" s="99">
        <f>_xlfn.IFNA(INDEX('１回目'!$C$8:$C$374,MATCH(A321,'１回目'!$A$8:$A$374,FALSE)),0)</f>
        <v>5.3753644522617341</v>
      </c>
      <c r="E321" s="91">
        <f>_xlfn.IFNA(INDEX('２回目'!$C$8:$C$374,MATCH(A321,'２回目'!$A$8:$A$374,FALSE)),0)</f>
        <v>6.7649999406574963</v>
      </c>
      <c r="F321" s="91">
        <f>_xlfn.IFNA(INDEX('３回目'!$C$8:$C$374,MATCH(A321,'３回目'!$A$8:$A$374,FALSE)),0)</f>
        <v>4.3949804872297298</v>
      </c>
      <c r="G321" s="91">
        <f>_xlfn.IFNA(INDEX('４回目'!$C$8:$C$374,MATCH(A321,'４回目'!$A$8:$A$374,FALSE)),0)</f>
        <v>5.5847529723392473</v>
      </c>
      <c r="H321" s="91">
        <f>_xlfn.IFNA(INDEX('５回目'!$C$8:$C$374,MATCH(A321,'５回目'!$A$8:$A$374,FALSE)),0)</f>
        <v>6.3529264955500961</v>
      </c>
      <c r="I321" s="91">
        <f>_xlfn.IFNA(INDEX('６回目'!$C$8:$C$374,MATCH(A321,'６回目'!$A$8:$A$374,FALSE)),0)</f>
        <v>0</v>
      </c>
      <c r="J321" s="91">
        <f>_xlfn.IFNA(INDEX('７回目'!$C$8:$C$374,MATCH(A321,'７回目'!$A$8:$A$374,FALSE)),0)</f>
        <v>0</v>
      </c>
      <c r="K321" s="91">
        <f>_xlfn.IFNA(INDEX('８回目'!$C$8:$C$374,MATCH(A321,'８回目'!$A$8:$A$374,FALSE)),0)</f>
        <v>0</v>
      </c>
      <c r="M321" s="91">
        <f>INDEX(降水量!$T$2:$T$366,MATCH(A321,降水量!$C$2:$C$366,FALSE))</f>
        <v>0</v>
      </c>
      <c r="N321" s="99">
        <f t="shared" si="24"/>
        <v>5.6075265090981583</v>
      </c>
      <c r="O321" s="99">
        <f>INDEX(地温!$G$2:$G$366,MATCH(A321,地温!$C$2:$C$366,FALSE))</f>
        <v>3.4285805737772124e-002</v>
      </c>
      <c r="P321" s="99">
        <f>INDEX(地温!$H$2:$H$366,MATCH(A321,地温!$C$2:$C$366,FALSE))</f>
        <v>21.385361462016487</v>
      </c>
      <c r="Q321" s="99"/>
      <c r="R321" s="99">
        <f t="shared" si="21"/>
        <v>1.4801363769236602</v>
      </c>
      <c r="S321" s="99"/>
      <c r="T321" s="99"/>
      <c r="U321" s="99"/>
      <c r="W321" s="91">
        <f>R321*1000*1000/($K$1*10)+指導機関用調整項目!$C$25</f>
        <v>12.550511413463724</v>
      </c>
    </row>
    <row r="322" spans="1:23">
      <c r="A322" s="92">
        <f t="shared" si="22"/>
        <v>45976</v>
      </c>
      <c r="B322" s="91">
        <f t="shared" si="23"/>
        <v>319</v>
      </c>
      <c r="C322" s="99">
        <f t="shared" si="20"/>
        <v>28.474368187303089</v>
      </c>
      <c r="D322" s="99">
        <f>_xlfn.IFNA(INDEX('１回目'!$C$8:$C$374,MATCH(A322,'１回目'!$A$8:$A$374,FALSE)),0)</f>
        <v>5.375379809671295</v>
      </c>
      <c r="E322" s="91">
        <f>_xlfn.IFNA(INDEX('２回目'!$C$8:$C$374,MATCH(A322,'２回目'!$A$8:$A$374,FALSE)),0)</f>
        <v>6.7649999438887303</v>
      </c>
      <c r="F322" s="91">
        <f>_xlfn.IFNA(INDEX('３回目'!$C$8:$C$374,MATCH(A322,'３回目'!$A$8:$A$374,FALSE)),0)</f>
        <v>4.3949812859304815</v>
      </c>
      <c r="G322" s="91">
        <f>_xlfn.IFNA(INDEX('４回目'!$C$8:$C$374,MATCH(A322,'４回目'!$A$8:$A$374,FALSE)),0)</f>
        <v>5.5848027121652564</v>
      </c>
      <c r="H322" s="91">
        <f>_xlfn.IFNA(INDEX('５回目'!$C$8:$C$374,MATCH(A322,'５回目'!$A$8:$A$374,FALSE)),0)</f>
        <v>6.3542044356473255</v>
      </c>
      <c r="I322" s="91">
        <f>_xlfn.IFNA(INDEX('６回目'!$C$8:$C$374,MATCH(A322,'６回目'!$A$8:$A$374,FALSE)),0)</f>
        <v>0</v>
      </c>
      <c r="J322" s="91">
        <f>_xlfn.IFNA(INDEX('７回目'!$C$8:$C$374,MATCH(A322,'７回目'!$A$8:$A$374,FALSE)),0)</f>
        <v>0</v>
      </c>
      <c r="K322" s="91">
        <f>_xlfn.IFNA(INDEX('８回目'!$C$8:$C$374,MATCH(A322,'８回目'!$A$8:$A$374,FALSE)),0)</f>
        <v>0</v>
      </c>
      <c r="M322" s="91">
        <f>INDEX(降水量!$T$2:$T$366,MATCH(A322,降水量!$C$2:$C$366,FALSE))</f>
        <v>0</v>
      </c>
      <c r="N322" s="99">
        <f t="shared" si="24"/>
        <v>5.6075265090981583</v>
      </c>
      <c r="O322" s="99">
        <f>INDEX(地温!$G$2:$G$366,MATCH(A322,地温!$C$2:$C$366,FALSE))</f>
        <v>3.3982772965854287e-002</v>
      </c>
      <c r="P322" s="99">
        <f>INDEX(地温!$H$2:$H$366,MATCH(A322,地温!$C$2:$C$366,FALSE))</f>
        <v>21.41934423498234</v>
      </c>
      <c r="Q322" s="99"/>
      <c r="R322" s="99">
        <f t="shared" si="21"/>
        <v>1.4474974432225913</v>
      </c>
      <c r="S322" s="99"/>
      <c r="T322" s="99"/>
      <c r="U322" s="99"/>
      <c r="W322" s="91">
        <f>R322*1000*1000/($K$1*10)+指導機関用調整項目!$C$25</f>
        <v>12.428115412084715</v>
      </c>
    </row>
    <row r="323" spans="1:23">
      <c r="A323" s="92">
        <f t="shared" si="22"/>
        <v>45977</v>
      </c>
      <c r="B323" s="91">
        <f t="shared" si="23"/>
        <v>320</v>
      </c>
      <c r="C323" s="99">
        <f t="shared" si="20"/>
        <v>28.475720554014075</v>
      </c>
      <c r="D323" s="99">
        <f>_xlfn.IFNA(INDEX('１回目'!$C$8:$C$374,MATCH(A323,'１回目'!$A$8:$A$374,FALSE)),0)</f>
        <v>5.3753954883404012</v>
      </c>
      <c r="E323" s="91">
        <f>_xlfn.IFNA(INDEX('２回目'!$C$8:$C$374,MATCH(A323,'２回目'!$A$8:$A$374,FALSE)),0)</f>
        <v>6.7649999470646307</v>
      </c>
      <c r="F323" s="91">
        <f>_xlfn.IFNA(INDEX('３回目'!$C$8:$C$374,MATCH(A323,'３回目'!$A$8:$A$374,FALSE)),0)</f>
        <v>4.3949820914030049</v>
      </c>
      <c r="G323" s="91">
        <f>_xlfn.IFNA(INDEX('４回目'!$C$8:$C$374,MATCH(A323,'４回目'!$A$8:$A$374,FALSE)),0)</f>
        <v>5.584853038718534</v>
      </c>
      <c r="H323" s="91">
        <f>_xlfn.IFNA(INDEX('５回目'!$C$8:$C$374,MATCH(A323,'５回目'!$A$8:$A$374,FALSE)),0)</f>
        <v>6.3554899884875038</v>
      </c>
      <c r="I323" s="91">
        <f>_xlfn.IFNA(INDEX('６回目'!$C$8:$C$374,MATCH(A323,'６回目'!$A$8:$A$374,FALSE)),0)</f>
        <v>0</v>
      </c>
      <c r="J323" s="91">
        <f>_xlfn.IFNA(INDEX('７回目'!$C$8:$C$374,MATCH(A323,'７回目'!$A$8:$A$374,FALSE)),0)</f>
        <v>0</v>
      </c>
      <c r="K323" s="91">
        <f>_xlfn.IFNA(INDEX('８回目'!$C$8:$C$374,MATCH(A323,'８回目'!$A$8:$A$374,FALSE)),0)</f>
        <v>0</v>
      </c>
      <c r="M323" s="91">
        <f>INDEX(降水量!$T$2:$T$366,MATCH(A323,降水量!$C$2:$C$366,FALSE))</f>
        <v>0</v>
      </c>
      <c r="N323" s="99">
        <f t="shared" si="24"/>
        <v>5.6075265090981583</v>
      </c>
      <c r="O323" s="99">
        <f>INDEX(地温!$G$2:$G$366,MATCH(A323,地温!$C$2:$C$366,FALSE))</f>
        <v>4.0194944790169697e-002</v>
      </c>
      <c r="P323" s="99">
        <f>INDEX(地温!$H$2:$H$366,MATCH(A323,地温!$C$2:$C$366,FALSE))</f>
        <v>21.459539179772509</v>
      </c>
      <c r="Q323" s="99"/>
      <c r="R323" s="99">
        <f t="shared" si="21"/>
        <v>1.4086548651434079</v>
      </c>
      <c r="S323" s="99"/>
      <c r="T323" s="99"/>
      <c r="U323" s="99"/>
      <c r="W323" s="91">
        <f>R323*1000*1000/($K$1*10)+指導機関用調整項目!$C$25</f>
        <v>12.282455744287779</v>
      </c>
    </row>
    <row r="324" spans="1:23">
      <c r="A324" s="92">
        <f t="shared" si="22"/>
        <v>45978</v>
      </c>
      <c r="B324" s="91">
        <f t="shared" si="23"/>
        <v>321</v>
      </c>
      <c r="C324" s="99">
        <f t="shared" ref="C324:C370" si="25">SUM(D324:K324)</f>
        <v>28.47700030981629</v>
      </c>
      <c r="D324" s="99">
        <f>_xlfn.IFNA(INDEX('１回目'!$C$8:$C$374,MATCH(A324,'１回目'!$A$8:$A$374,FALSE)),0)</f>
        <v>5.3754105923506215</v>
      </c>
      <c r="E324" s="91">
        <f>_xlfn.IFNA(INDEX('２回目'!$C$8:$C$374,MATCH(A324,'２回目'!$A$8:$A$374,FALSE)),0)</f>
        <v>6.7649999500311138</v>
      </c>
      <c r="F324" s="91">
        <f>_xlfn.IFNA(INDEX('３回目'!$C$8:$C$374,MATCH(A324,'３回目'!$A$8:$A$374,FALSE)),0)</f>
        <v>4.3949828526057404</v>
      </c>
      <c r="G324" s="91">
        <f>_xlfn.IFNA(INDEX('４回目'!$C$8:$C$374,MATCH(A324,'４回目'!$A$8:$A$374,FALSE)),0)</f>
        <v>5.584900662548506</v>
      </c>
      <c r="H324" s="91">
        <f>_xlfn.IFNA(INDEX('５回目'!$C$8:$C$374,MATCH(A324,'５回目'!$A$8:$A$374,FALSE)),0)</f>
        <v>6.3567062522803086</v>
      </c>
      <c r="I324" s="91">
        <f>_xlfn.IFNA(INDEX('６回目'!$C$8:$C$374,MATCH(A324,'６回目'!$A$8:$A$374,FALSE)),0)</f>
        <v>0</v>
      </c>
      <c r="J324" s="91">
        <f>_xlfn.IFNA(INDEX('７回目'!$C$8:$C$374,MATCH(A324,'７回目'!$A$8:$A$374,FALSE)),0)</f>
        <v>0</v>
      </c>
      <c r="K324" s="91">
        <f>_xlfn.IFNA(INDEX('８回目'!$C$8:$C$374,MATCH(A324,'８回目'!$A$8:$A$374,FALSE)),0)</f>
        <v>0</v>
      </c>
      <c r="M324" s="91">
        <f>INDEX(降水量!$T$2:$T$366,MATCH(A324,降水量!$C$2:$C$366,FALSE))</f>
        <v>4.3808800852329341e-002</v>
      </c>
      <c r="N324" s="99">
        <f t="shared" si="24"/>
        <v>5.6513353099504879</v>
      </c>
      <c r="O324" s="99">
        <f>INDEX(地温!$G$2:$G$366,MATCH(A324,地温!$C$2:$C$366,FALSE))</f>
        <v>3.8528264544621646e-002</v>
      </c>
      <c r="P324" s="99">
        <f>INDEX(地温!$H$2:$H$366,MATCH(A324,地温!$C$2:$C$366,FALSE))</f>
        <v>21.49806744431713</v>
      </c>
      <c r="Q324" s="99"/>
      <c r="R324" s="99">
        <f t="shared" ref="R324:R370" si="26">C324-N324-P324</f>
        <v>1.327597555548671</v>
      </c>
      <c r="S324" s="99"/>
      <c r="T324" s="99"/>
      <c r="U324" s="99"/>
      <c r="W324" s="91">
        <f>R324*1000*1000/($K$1*10)+指導機関用調整項目!$C$25</f>
        <v>11.978490833307514</v>
      </c>
    </row>
    <row r="325" spans="1:23">
      <c r="A325" s="92">
        <f t="shared" ref="A325:A370" si="27">A324+1</f>
        <v>45979</v>
      </c>
      <c r="B325" s="91">
        <f t="shared" ref="B325:B370" si="28">A325-$A$4+1</f>
        <v>322</v>
      </c>
      <c r="C325" s="99">
        <f t="shared" si="25"/>
        <v>28.47819537956109</v>
      </c>
      <c r="D325" s="99">
        <f>_xlfn.IFNA(INDEX('１回目'!$C$8:$C$374,MATCH(A325,'１回目'!$A$8:$A$374,FALSE)),0)</f>
        <v>5.3754249537294223</v>
      </c>
      <c r="E325" s="91">
        <f>_xlfn.IFNA(INDEX('２回目'!$C$8:$C$374,MATCH(A325,'２回目'!$A$8:$A$374,FALSE)),0)</f>
        <v>6.7649999527722162</v>
      </c>
      <c r="F325" s="91">
        <f>_xlfn.IFNA(INDEX('３回目'!$C$8:$C$374,MATCH(A325,'３回目'!$A$8:$A$374,FALSE)),0)</f>
        <v>4.3949835618823352</v>
      </c>
      <c r="G325" s="91">
        <f>_xlfn.IFNA(INDEX('４回目'!$C$8:$C$374,MATCH(A325,'４回目'!$A$8:$A$374,FALSE)),0)</f>
        <v>5.5849450790555677</v>
      </c>
      <c r="H325" s="91">
        <f>_xlfn.IFNA(INDEX('５回目'!$C$8:$C$374,MATCH(A325,'５回目'!$A$8:$A$374,FALSE)),0)</f>
        <v>6.3578418321215473</v>
      </c>
      <c r="I325" s="91">
        <f>_xlfn.IFNA(INDEX('６回目'!$C$8:$C$374,MATCH(A325,'６回目'!$A$8:$A$374,FALSE)),0)</f>
        <v>0</v>
      </c>
      <c r="J325" s="91">
        <f>_xlfn.IFNA(INDEX('７回目'!$C$8:$C$374,MATCH(A325,'７回目'!$A$8:$A$374,FALSE)),0)</f>
        <v>0</v>
      </c>
      <c r="K325" s="91">
        <f>_xlfn.IFNA(INDEX('８回目'!$C$8:$C$374,MATCH(A325,'８回目'!$A$8:$A$374,FALSE)),0)</f>
        <v>0</v>
      </c>
      <c r="M325" s="91">
        <f>INDEX(降水量!$T$2:$T$366,MATCH(A325,降水量!$C$2:$C$366,FALSE))</f>
        <v>0</v>
      </c>
      <c r="N325" s="99">
        <f t="shared" ref="N325:N370" si="29">N324+M325</f>
        <v>5.6513353099504879</v>
      </c>
      <c r="O325" s="99">
        <f>INDEX(地温!$G$2:$G$366,MATCH(A325,地温!$C$2:$C$366,FALSE))</f>
        <v>3.5043387667566678e-002</v>
      </c>
      <c r="P325" s="99">
        <f>INDEX(地温!$H$2:$H$366,MATCH(A325,地温!$C$2:$C$366,FALSE))</f>
        <v>21.533110831984697</v>
      </c>
      <c r="Q325" s="99"/>
      <c r="R325" s="99">
        <f t="shared" si="26"/>
        <v>1.2937492376259065</v>
      </c>
      <c r="S325" s="99"/>
      <c r="T325" s="99"/>
      <c r="U325" s="99"/>
      <c r="W325" s="91">
        <f>R325*1000*1000/($K$1*10)+指導機関用調整項目!$C$25</f>
        <v>11.851559641097147</v>
      </c>
    </row>
    <row r="326" spans="1:23">
      <c r="A326" s="92">
        <f t="shared" si="27"/>
        <v>45980</v>
      </c>
      <c r="B326" s="91">
        <f t="shared" si="28"/>
        <v>323</v>
      </c>
      <c r="C326" s="99">
        <f t="shared" si="25"/>
        <v>28.479369902393156</v>
      </c>
      <c r="D326" s="99">
        <f>_xlfn.IFNA(INDEX('１回目'!$C$8:$C$374,MATCH(A326,'１回目'!$A$8:$A$374,FALSE)),0)</f>
        <v>5.3754392944856546</v>
      </c>
      <c r="E326" s="91">
        <f>_xlfn.IFNA(INDEX('２回目'!$C$8:$C$374,MATCH(A326,'２回目'!$A$8:$A$374,FALSE)),0)</f>
        <v>6.7649999554151288</v>
      </c>
      <c r="F326" s="91">
        <f>_xlfn.IFNA(INDEX('３回目'!$C$8:$C$374,MATCH(A326,'３回目'!$A$8:$A$374,FALSE)),0)</f>
        <v>4.3949842596733557</v>
      </c>
      <c r="G326" s="91">
        <f>_xlfn.IFNA(INDEX('４回目'!$C$8:$C$374,MATCH(A326,'４回目'!$A$8:$A$374,FALSE)),0)</f>
        <v>5.5849888774361229</v>
      </c>
      <c r="H326" s="91">
        <f>_xlfn.IFNA(INDEX('５回目'!$C$8:$C$374,MATCH(A326,'５回目'!$A$8:$A$374,FALSE)),0)</f>
        <v>6.3589575153828948</v>
      </c>
      <c r="I326" s="91">
        <f>_xlfn.IFNA(INDEX('６回目'!$C$8:$C$374,MATCH(A326,'６回目'!$A$8:$A$374,FALSE)),0)</f>
        <v>0</v>
      </c>
      <c r="J326" s="91">
        <f>_xlfn.IFNA(INDEX('７回目'!$C$8:$C$374,MATCH(A326,'７回目'!$A$8:$A$374,FALSE)),0)</f>
        <v>0</v>
      </c>
      <c r="K326" s="91">
        <f>_xlfn.IFNA(INDEX('８回目'!$C$8:$C$374,MATCH(A326,'８回目'!$A$8:$A$374,FALSE)),0)</f>
        <v>0</v>
      </c>
      <c r="M326" s="91">
        <f>INDEX(降水量!$T$2:$T$366,MATCH(A326,降水量!$C$2:$C$366,FALSE))</f>
        <v>0</v>
      </c>
      <c r="N326" s="99">
        <f t="shared" si="29"/>
        <v>5.6513353099504879</v>
      </c>
      <c r="O326" s="99">
        <f>INDEX(地温!$G$2:$G$366,MATCH(A326,地温!$C$2:$C$366,FALSE))</f>
        <v>3.822523177270383e-002</v>
      </c>
      <c r="P326" s="99">
        <f>INDEX(地温!$H$2:$H$366,MATCH(A326,地温!$C$2:$C$366,FALSE))</f>
        <v>21.5713360637574</v>
      </c>
      <c r="Q326" s="99"/>
      <c r="R326" s="99">
        <f t="shared" si="26"/>
        <v>1.2566985286852699</v>
      </c>
      <c r="S326" s="99"/>
      <c r="T326" s="99"/>
      <c r="U326" s="99"/>
      <c r="W326" s="91">
        <f>R326*1000*1000/($K$1*10)+指導機関用調整項目!$C$25</f>
        <v>11.71261948256976</v>
      </c>
    </row>
    <row r="327" spans="1:23">
      <c r="A327" s="92">
        <f t="shared" si="27"/>
        <v>45981</v>
      </c>
      <c r="B327" s="91">
        <f t="shared" si="28"/>
        <v>324</v>
      </c>
      <c r="C327" s="99">
        <f t="shared" si="25"/>
        <v>28.48047307955407</v>
      </c>
      <c r="D327" s="99">
        <f>_xlfn.IFNA(INDEX('１回目'!$C$8:$C$374,MATCH(A327,'１回目'!$A$8:$A$374,FALSE)),0)</f>
        <v>5.3754530064115311</v>
      </c>
      <c r="E327" s="91">
        <f>_xlfn.IFNA(INDEX('２回目'!$C$8:$C$374,MATCH(A327,'２回目'!$A$8:$A$374,FALSE)),0)</f>
        <v>6.7649999578690228</v>
      </c>
      <c r="F327" s="91">
        <f>_xlfn.IFNA(INDEX('３回目'!$C$8:$C$374,MATCH(A327,'３回目'!$A$8:$A$374,FALSE)),0)</f>
        <v>4.394984913898031</v>
      </c>
      <c r="G327" s="91">
        <f>_xlfn.IFNA(INDEX('４回目'!$C$8:$C$374,MATCH(A327,'４回目'!$A$8:$A$374,FALSE)),0)</f>
        <v>5.5850299849383527</v>
      </c>
      <c r="H327" s="91">
        <f>_xlfn.IFNA(INDEX('５回目'!$C$8:$C$374,MATCH(A327,'５回目'!$A$8:$A$374,FALSE)),0)</f>
        <v>6.360005216437135</v>
      </c>
      <c r="I327" s="91">
        <f>_xlfn.IFNA(INDEX('６回目'!$C$8:$C$374,MATCH(A327,'６回目'!$A$8:$A$374,FALSE)),0)</f>
        <v>0</v>
      </c>
      <c r="J327" s="91">
        <f>_xlfn.IFNA(INDEX('７回目'!$C$8:$C$374,MATCH(A327,'７回目'!$A$8:$A$374,FALSE)),0)</f>
        <v>0</v>
      </c>
      <c r="K327" s="91">
        <f>_xlfn.IFNA(INDEX('８回目'!$C$8:$C$374,MATCH(A327,'８回目'!$A$8:$A$374,FALSE)),0)</f>
        <v>0</v>
      </c>
      <c r="M327" s="91">
        <f>INDEX(降水量!$T$2:$T$366,MATCH(A327,降水量!$C$2:$C$366,FALSE))</f>
        <v>0</v>
      </c>
      <c r="N327" s="99">
        <f t="shared" si="29"/>
        <v>5.6513353099504879</v>
      </c>
      <c r="O327" s="99">
        <f>INDEX(地温!$G$2:$G$366,MATCH(A327,地温!$C$2:$C$366,FALSE))</f>
        <v>3.5497936825443409e-002</v>
      </c>
      <c r="P327" s="99">
        <f>INDEX(地温!$H$2:$H$366,MATCH(A327,地温!$C$2:$C$366,FALSE))</f>
        <v>21.606834000582843</v>
      </c>
      <c r="Q327" s="99"/>
      <c r="R327" s="99">
        <f t="shared" si="26"/>
        <v>1.2223037690207406</v>
      </c>
      <c r="S327" s="99"/>
      <c r="T327" s="99"/>
      <c r="U327" s="99"/>
      <c r="W327" s="91">
        <f>R327*1000*1000/($K$1*10)+指導機関用調整項目!$C$25</f>
        <v>11.583639133827777</v>
      </c>
    </row>
    <row r="328" spans="1:23">
      <c r="A328" s="92">
        <f t="shared" si="27"/>
        <v>45982</v>
      </c>
      <c r="B328" s="91">
        <f t="shared" si="28"/>
        <v>325</v>
      </c>
      <c r="C328" s="99">
        <f t="shared" si="25"/>
        <v>28.481512247127171</v>
      </c>
      <c r="D328" s="99">
        <f>_xlfn.IFNA(INDEX('１回目'!$C$8:$C$374,MATCH(A328,'１回目'!$A$8:$A$374,FALSE)),0)</f>
        <v>5.375466148387674</v>
      </c>
      <c r="E328" s="91">
        <f>_xlfn.IFNA(INDEX('２回目'!$C$8:$C$374,MATCH(A328,'２回目'!$A$8:$A$374,FALSE)),0)</f>
        <v>6.7649999601534248</v>
      </c>
      <c r="F328" s="91">
        <f>_xlfn.IFNA(INDEX('３回目'!$C$8:$C$374,MATCH(A328,'３回目'!$A$8:$A$374,FALSE)),0)</f>
        <v>4.3949855291338888</v>
      </c>
      <c r="G328" s="91">
        <f>_xlfn.IFNA(INDEX('４回目'!$C$8:$C$374,MATCH(A328,'４回目'!$A$8:$A$374,FALSE)),0)</f>
        <v>5.5850686861003149</v>
      </c>
      <c r="H328" s="91">
        <f>_xlfn.IFNA(INDEX('５回目'!$C$8:$C$374,MATCH(A328,'５回目'!$A$8:$A$374,FALSE)),0)</f>
        <v>6.3609919233518672</v>
      </c>
      <c r="I328" s="91">
        <f>_xlfn.IFNA(INDEX('６回目'!$C$8:$C$374,MATCH(A328,'６回目'!$A$8:$A$374,FALSE)),0)</f>
        <v>0</v>
      </c>
      <c r="J328" s="91">
        <f>_xlfn.IFNA(INDEX('７回目'!$C$8:$C$374,MATCH(A328,'７回目'!$A$8:$A$374,FALSE)),0)</f>
        <v>0</v>
      </c>
      <c r="K328" s="91">
        <f>_xlfn.IFNA(INDEX('８回目'!$C$8:$C$374,MATCH(A328,'８回目'!$A$8:$A$374,FALSE)),0)</f>
        <v>0</v>
      </c>
      <c r="M328" s="91">
        <f>INDEX(降水量!$T$2:$T$366,MATCH(A328,降水量!$C$2:$C$366,FALSE))</f>
        <v>0</v>
      </c>
      <c r="N328" s="99">
        <f t="shared" si="29"/>
        <v>5.6513353099504879</v>
      </c>
      <c r="O328" s="99">
        <f>INDEX(地温!$G$2:$G$366,MATCH(A328,地温!$C$2:$C$366,FALSE))</f>
        <v>3.3073674650100825e-002</v>
      </c>
      <c r="P328" s="99">
        <f>INDEX(地温!$H$2:$H$366,MATCH(A328,地温!$C$2:$C$366,FALSE))</f>
        <v>21.639907675232944</v>
      </c>
      <c r="Q328" s="99"/>
      <c r="R328" s="99">
        <f t="shared" si="26"/>
        <v>1.1902692619437367</v>
      </c>
      <c r="S328" s="99"/>
      <c r="T328" s="99"/>
      <c r="U328" s="99"/>
      <c r="W328" s="91">
        <f>R328*1000*1000/($K$1*10)+指導機関用調整項目!$C$25</f>
        <v>11.463509732289012</v>
      </c>
    </row>
    <row r="329" spans="1:23">
      <c r="A329" s="92">
        <f t="shared" si="27"/>
        <v>45983</v>
      </c>
      <c r="B329" s="91">
        <f t="shared" si="28"/>
        <v>326</v>
      </c>
      <c r="C329" s="99">
        <f t="shared" si="25"/>
        <v>28.482569743114578</v>
      </c>
      <c r="D329" s="99">
        <f>_xlfn.IFNA(INDEX('１回目'!$C$8:$C$374,MATCH(A329,'１回目'!$A$8:$A$374,FALSE)),0)</f>
        <v>5.3754797271495747</v>
      </c>
      <c r="E329" s="91">
        <f>_xlfn.IFNA(INDEX('２回目'!$C$8:$C$374,MATCH(A329,'２回目'!$A$8:$A$374,FALSE)),0)</f>
        <v>6.764999962421907</v>
      </c>
      <c r="F329" s="91">
        <f>_xlfn.IFNA(INDEX('３回目'!$C$8:$C$374,MATCH(A329,'３回目'!$A$8:$A$374,FALSE)),0)</f>
        <v>4.3949861574689741</v>
      </c>
      <c r="G329" s="91">
        <f>_xlfn.IFNA(INDEX('４回目'!$C$8:$C$374,MATCH(A329,'４回目'!$A$8:$A$374,FALSE)),0)</f>
        <v>5.5851083257712473</v>
      </c>
      <c r="H329" s="91">
        <f>_xlfn.IFNA(INDEX('５回目'!$C$8:$C$374,MATCH(A329,'５回目'!$A$8:$A$374,FALSE)),0)</f>
        <v>6.3619955703028728</v>
      </c>
      <c r="I329" s="91">
        <f>_xlfn.IFNA(INDEX('６回目'!$C$8:$C$374,MATCH(A329,'６回目'!$A$8:$A$374,FALSE)),0)</f>
        <v>0</v>
      </c>
      <c r="J329" s="91">
        <f>_xlfn.IFNA(INDEX('７回目'!$C$8:$C$374,MATCH(A329,'７回目'!$A$8:$A$374,FALSE)),0)</f>
        <v>0</v>
      </c>
      <c r="K329" s="91">
        <f>_xlfn.IFNA(INDEX('８回目'!$C$8:$C$374,MATCH(A329,'８回目'!$A$8:$A$374,FALSE)),0)</f>
        <v>0</v>
      </c>
      <c r="M329" s="91">
        <f>INDEX(降水量!$T$2:$T$366,MATCH(A329,降水量!$C$2:$C$366,FALSE))</f>
        <v>0</v>
      </c>
      <c r="N329" s="99">
        <f t="shared" si="29"/>
        <v>5.6513353099504879</v>
      </c>
      <c r="O329" s="99">
        <f>INDEX(地温!$G$2:$G$366,MATCH(A329,地温!$C$2:$C$366,FALSE))</f>
        <v>4.0952526719964251e-002</v>
      </c>
      <c r="P329" s="99">
        <f>INDEX(地温!$H$2:$H$366,MATCH(A329,地温!$C$2:$C$366,FALSE))</f>
        <v>21.680860201952907</v>
      </c>
      <c r="Q329" s="99"/>
      <c r="R329" s="99">
        <f t="shared" si="26"/>
        <v>1.1503742312111847</v>
      </c>
      <c r="S329" s="99"/>
      <c r="T329" s="99"/>
      <c r="U329" s="99"/>
      <c r="W329" s="91">
        <f>R329*1000*1000/($K$1*10)+指導機関用調整項目!$C$25</f>
        <v>11.313903367041942</v>
      </c>
    </row>
    <row r="330" spans="1:23">
      <c r="A330" s="92">
        <f t="shared" si="27"/>
        <v>45984</v>
      </c>
      <c r="B330" s="91">
        <f t="shared" si="28"/>
        <v>327</v>
      </c>
      <c r="C330" s="99">
        <f t="shared" si="25"/>
        <v>28.483490019148633</v>
      </c>
      <c r="D330" s="99">
        <f>_xlfn.IFNA(INDEX('１回目'!$C$8:$C$374,MATCH(A330,'１回目'!$A$8:$A$374,FALSE)),0)</f>
        <v>5.3754917810800196</v>
      </c>
      <c r="E330" s="91">
        <f>_xlfn.IFNA(INDEX('２回目'!$C$8:$C$374,MATCH(A330,'２回目'!$A$8:$A$374,FALSE)),0)</f>
        <v>6.7649999643980374</v>
      </c>
      <c r="F330" s="91">
        <f>_xlfn.IFNA(INDEX('３回目'!$C$8:$C$374,MATCH(A330,'３回目'!$A$8:$A$374,FALSE)),0)</f>
        <v>4.3949867003803149</v>
      </c>
      <c r="G330" s="91">
        <f>_xlfn.IFNA(INDEX('４回目'!$C$8:$C$374,MATCH(A330,'４回目'!$A$8:$A$374,FALSE)),0)</f>
        <v>5.5851425525027238</v>
      </c>
      <c r="H330" s="91">
        <f>_xlfn.IFNA(INDEX('５回目'!$C$8:$C$374,MATCH(A330,'５回目'!$A$8:$A$374,FALSE)),0)</f>
        <v>6.3628690207875351</v>
      </c>
      <c r="I330" s="91">
        <f>_xlfn.IFNA(INDEX('６回目'!$C$8:$C$374,MATCH(A330,'６回目'!$A$8:$A$374,FALSE)),0)</f>
        <v>0</v>
      </c>
      <c r="J330" s="91">
        <f>_xlfn.IFNA(INDEX('７回目'!$C$8:$C$374,MATCH(A330,'７回目'!$A$8:$A$374,FALSE)),0)</f>
        <v>0</v>
      </c>
      <c r="K330" s="91">
        <f>_xlfn.IFNA(INDEX('８回目'!$C$8:$C$374,MATCH(A330,'８回目'!$A$8:$A$374,FALSE)),0)</f>
        <v>0</v>
      </c>
      <c r="M330" s="91">
        <f>INDEX(降水量!$T$2:$T$366,MATCH(A330,降水量!$C$2:$C$366,FALSE))</f>
        <v>0</v>
      </c>
      <c r="N330" s="99">
        <f t="shared" si="29"/>
        <v>5.6513353099504879</v>
      </c>
      <c r="O330" s="99">
        <f>INDEX(地温!$G$2:$G$366,MATCH(A330,地温!$C$2:$C$366,FALSE))</f>
        <v>2.8225150299415622e-002</v>
      </c>
      <c r="P330" s="99">
        <f>INDEX(地温!$H$2:$H$366,MATCH(A330,地温!$C$2:$C$366,FALSE))</f>
        <v>21.709085352252323</v>
      </c>
      <c r="Q330" s="99"/>
      <c r="R330" s="99">
        <f t="shared" si="26"/>
        <v>1.1230693569458197</v>
      </c>
      <c r="S330" s="99"/>
      <c r="T330" s="99"/>
      <c r="U330" s="99"/>
      <c r="W330" s="91">
        <f>R330*1000*1000/($K$1*10)+指導機関用調整項目!$C$25</f>
        <v>11.211510088546824</v>
      </c>
    </row>
    <row r="331" spans="1:23">
      <c r="A331" s="92">
        <f t="shared" si="27"/>
        <v>45985</v>
      </c>
      <c r="B331" s="91">
        <f t="shared" si="28"/>
        <v>328</v>
      </c>
      <c r="C331" s="99">
        <f t="shared" si="25"/>
        <v>28.484321396285146</v>
      </c>
      <c r="D331" s="99">
        <f>_xlfn.IFNA(INDEX('１回目'!$C$8:$C$374,MATCH(A331,'１回目'!$A$8:$A$374,FALSE)),0)</f>
        <v>5.3755028574882218</v>
      </c>
      <c r="E331" s="91">
        <f>_xlfn.IFNA(INDEX('２回目'!$C$8:$C$374,MATCH(A331,'２回目'!$A$8:$A$374,FALSE)),0)</f>
        <v>6.764999966176501</v>
      </c>
      <c r="F331" s="91">
        <f>_xlfn.IFNA(INDEX('３回目'!$C$8:$C$374,MATCH(A331,'３回目'!$A$8:$A$374,FALSE)),0)</f>
        <v>4.3949871882996154</v>
      </c>
      <c r="G331" s="91">
        <f>_xlfn.IFNA(INDEX('４回目'!$C$8:$C$374,MATCH(A331,'４回目'!$A$8:$A$374,FALSE)),0)</f>
        <v>5.5851733165430648</v>
      </c>
      <c r="H331" s="91">
        <f>_xlfn.IFNA(INDEX('５回目'!$C$8:$C$374,MATCH(A331,'５回目'!$A$8:$A$374,FALSE)),0)</f>
        <v>6.3636580677777417</v>
      </c>
      <c r="I331" s="91">
        <f>_xlfn.IFNA(INDEX('６回目'!$C$8:$C$374,MATCH(A331,'６回目'!$A$8:$A$374,FALSE)),0)</f>
        <v>0</v>
      </c>
      <c r="J331" s="91">
        <f>_xlfn.IFNA(INDEX('７回目'!$C$8:$C$374,MATCH(A331,'７回目'!$A$8:$A$374,FALSE)),0)</f>
        <v>0</v>
      </c>
      <c r="K331" s="91">
        <f>_xlfn.IFNA(INDEX('８回目'!$C$8:$C$374,MATCH(A331,'８回目'!$A$8:$A$374,FALSE)),0)</f>
        <v>0</v>
      </c>
      <c r="M331" s="91">
        <f>INDEX(降水量!$T$2:$T$366,MATCH(A331,降水量!$C$2:$C$366,FALSE))</f>
        <v>0</v>
      </c>
      <c r="N331" s="99">
        <f t="shared" si="29"/>
        <v>5.6513353099504879</v>
      </c>
      <c r="O331" s="99">
        <f>INDEX(地温!$G$2:$G$366,MATCH(A331,地温!$C$2:$C$366,FALSE))</f>
        <v>2.0497814615511107e-002</v>
      </c>
      <c r="P331" s="99">
        <f>INDEX(地温!$H$2:$H$366,MATCH(A331,地温!$C$2:$C$366,FALSE))</f>
        <v>21.729583166867833</v>
      </c>
      <c r="Q331" s="99"/>
      <c r="R331" s="99">
        <f t="shared" si="26"/>
        <v>1.1034029194668236</v>
      </c>
      <c r="S331" s="99"/>
      <c r="T331" s="99"/>
      <c r="U331" s="99"/>
      <c r="W331" s="91">
        <f>R331*1000*1000/($K$1*10)+指導機関用調整項目!$C$25</f>
        <v>11.137760948000587</v>
      </c>
    </row>
    <row r="332" spans="1:23">
      <c r="A332" s="92">
        <f t="shared" si="27"/>
        <v>45986</v>
      </c>
      <c r="B332" s="91">
        <f t="shared" si="28"/>
        <v>329</v>
      </c>
      <c r="C332" s="99">
        <f t="shared" si="25"/>
        <v>28.485102008562357</v>
      </c>
      <c r="D332" s="99">
        <f>_xlfn.IFNA(INDEX('１回目'!$C$8:$C$374,MATCH(A332,'１回目'!$A$8:$A$374,FALSE)),0)</f>
        <v>5.3755134138617446</v>
      </c>
      <c r="E332" s="91">
        <f>_xlfn.IFNA(INDEX('２回目'!$C$8:$C$374,MATCH(A332,'２回目'!$A$8:$A$374,FALSE)),0)</f>
        <v>6.7649999678299144</v>
      </c>
      <c r="F332" s="91">
        <f>_xlfn.IFNA(INDEX('３回目'!$C$8:$C$374,MATCH(A332,'３回目'!$A$8:$A$374,FALSE)),0)</f>
        <v>4.3949876453002306</v>
      </c>
      <c r="G332" s="91">
        <f>_xlfn.IFNA(INDEX('４回目'!$C$8:$C$374,MATCH(A332,'４回目'!$A$8:$A$374,FALSE)),0)</f>
        <v>5.5852021613789633</v>
      </c>
      <c r="H332" s="91">
        <f>_xlfn.IFNA(INDEX('５回目'!$C$8:$C$374,MATCH(A332,'５回目'!$A$8:$A$374,FALSE)),0)</f>
        <v>6.3643988201915054</v>
      </c>
      <c r="I332" s="91">
        <f>_xlfn.IFNA(INDEX('６回目'!$C$8:$C$374,MATCH(A332,'６回目'!$A$8:$A$374,FALSE)),0)</f>
        <v>0</v>
      </c>
      <c r="J332" s="91">
        <f>_xlfn.IFNA(INDEX('７回目'!$C$8:$C$374,MATCH(A332,'７回目'!$A$8:$A$374,FALSE)),0)</f>
        <v>0</v>
      </c>
      <c r="K332" s="91">
        <f>_xlfn.IFNA(INDEX('８回目'!$C$8:$C$374,MATCH(A332,'８回目'!$A$8:$A$374,FALSE)),0)</f>
        <v>0</v>
      </c>
      <c r="M332" s="91">
        <f>INDEX(降水量!$T$2:$T$366,MATCH(A332,降水量!$C$2:$C$366,FALSE))</f>
        <v>0</v>
      </c>
      <c r="N332" s="99">
        <f t="shared" si="29"/>
        <v>5.6513353099504879</v>
      </c>
      <c r="O332" s="99">
        <f>INDEX(地温!$G$2:$G$366,MATCH(A332,地温!$C$2:$C$366,FALSE))</f>
        <v>1.7315970510373962e-002</v>
      </c>
      <c r="P332" s="99">
        <f>INDEX(地温!$H$2:$H$366,MATCH(A332,地温!$C$2:$C$366,FALSE))</f>
        <v>21.746899137378207</v>
      </c>
      <c r="Q332" s="99"/>
      <c r="R332" s="99">
        <f t="shared" si="26"/>
        <v>1.0868675612336602</v>
      </c>
      <c r="S332" s="99"/>
      <c r="T332" s="99"/>
      <c r="U332" s="99"/>
      <c r="W332" s="91">
        <f>R332*1000*1000/($K$1*10)+指導機関用調整項目!$C$25</f>
        <v>11.075753354626226</v>
      </c>
    </row>
    <row r="333" spans="1:23">
      <c r="A333" s="92">
        <f t="shared" si="27"/>
        <v>45987</v>
      </c>
      <c r="B333" s="91">
        <f t="shared" si="28"/>
        <v>330</v>
      </c>
      <c r="C333" s="99">
        <f t="shared" si="25"/>
        <v>28.485878148393461</v>
      </c>
      <c r="D333" s="99">
        <f>_xlfn.IFNA(INDEX('１回目'!$C$8:$C$374,MATCH(A333,'１回目'!$A$8:$A$374,FALSE)),0)</f>
        <v>5.3755240526367087</v>
      </c>
      <c r="E333" s="91">
        <f>_xlfn.IFNA(INDEX('２回目'!$C$8:$C$374,MATCH(A333,'２回目'!$A$8:$A$374,FALSE)),0)</f>
        <v>6.7649999694417016</v>
      </c>
      <c r="F333" s="91">
        <f>_xlfn.IFNA(INDEX('３回目'!$C$8:$C$374,MATCH(A333,'３回目'!$A$8:$A$374,FALSE)),0)</f>
        <v>4.3949881007885594</v>
      </c>
      <c r="G333" s="91">
        <f>_xlfn.IFNA(INDEX('４回目'!$C$8:$C$374,MATCH(A333,'４回目'!$A$8:$A$374,FALSE)),0)</f>
        <v>5.585230975740255</v>
      </c>
      <c r="H333" s="91">
        <f>_xlfn.IFNA(INDEX('５回目'!$C$8:$C$374,MATCH(A333,'５回目'!$A$8:$A$374,FALSE)),0)</f>
        <v>6.3651350497862378</v>
      </c>
      <c r="I333" s="91">
        <f>_xlfn.IFNA(INDEX('６回目'!$C$8:$C$374,MATCH(A333,'６回目'!$A$8:$A$374,FALSE)),0)</f>
        <v>0</v>
      </c>
      <c r="J333" s="91">
        <f>_xlfn.IFNA(INDEX('７回目'!$C$8:$C$374,MATCH(A333,'７回目'!$A$8:$A$374,FALSE)),0)</f>
        <v>0</v>
      </c>
      <c r="K333" s="91">
        <f>_xlfn.IFNA(INDEX('８回目'!$C$8:$C$374,MATCH(A333,'８回目'!$A$8:$A$374,FALSE)),0)</f>
        <v>0</v>
      </c>
      <c r="M333" s="91">
        <f>INDEX(降水量!$T$2:$T$366,MATCH(A333,降水量!$C$2:$C$366,FALSE))</f>
        <v>0</v>
      </c>
      <c r="N333" s="99">
        <f t="shared" si="29"/>
        <v>5.6513353099504879</v>
      </c>
      <c r="O333" s="99">
        <f>INDEX(地温!$G$2:$G$366,MATCH(A333,地温!$C$2:$C$366,FALSE))</f>
        <v>2.080084738742893e-002</v>
      </c>
      <c r="P333" s="99">
        <f>INDEX(地温!$H$2:$H$366,MATCH(A333,地温!$C$2:$C$366,FALSE))</f>
        <v>21.767699984765635</v>
      </c>
      <c r="Q333" s="99"/>
      <c r="R333" s="99">
        <f t="shared" si="26"/>
        <v>1.0668428536773362</v>
      </c>
      <c r="S333" s="99"/>
      <c r="T333" s="99"/>
      <c r="U333" s="99"/>
      <c r="W333" s="91">
        <f>R333*1000*1000/($K$1*10)+指導機関用調整項目!$C$25</f>
        <v>11.000660701290009</v>
      </c>
    </row>
    <row r="334" spans="1:23">
      <c r="A334" s="92">
        <f t="shared" si="27"/>
        <v>45988</v>
      </c>
      <c r="B334" s="91">
        <f t="shared" si="28"/>
        <v>331</v>
      </c>
      <c r="C334" s="99">
        <f t="shared" si="25"/>
        <v>28.486631158649178</v>
      </c>
      <c r="D334" s="99">
        <f>_xlfn.IFNA(INDEX('１回目'!$C$8:$C$374,MATCH(A334,'１回目'!$A$8:$A$374,FALSE)),0)</f>
        <v>5.3755345265188419</v>
      </c>
      <c r="E334" s="91">
        <f>_xlfn.IFNA(INDEX('２回目'!$C$8:$C$374,MATCH(A334,'２回目'!$A$8:$A$374,FALSE)),0)</f>
        <v>6.7649999709812976</v>
      </c>
      <c r="F334" s="91">
        <f>_xlfn.IFNA(INDEX('３回目'!$C$8:$C$374,MATCH(A334,'３回目'!$A$8:$A$374,FALSE)),0)</f>
        <v>4.3949885429117854</v>
      </c>
      <c r="G334" s="91">
        <f>_xlfn.IFNA(INDEX('４回目'!$C$8:$C$374,MATCH(A334,'４回目'!$A$8:$A$374,FALSE)),0)</f>
        <v>5.5852589907172341</v>
      </c>
      <c r="H334" s="91">
        <f>_xlfn.IFNA(INDEX('５回目'!$C$8:$C$374,MATCH(A334,'５回目'!$A$8:$A$374,FALSE)),0)</f>
        <v>6.3658491275200175</v>
      </c>
      <c r="I334" s="91">
        <f>_xlfn.IFNA(INDEX('６回目'!$C$8:$C$374,MATCH(A334,'６回目'!$A$8:$A$374,FALSE)),0)</f>
        <v>0</v>
      </c>
      <c r="J334" s="91">
        <f>_xlfn.IFNA(INDEX('７回目'!$C$8:$C$374,MATCH(A334,'７回目'!$A$8:$A$374,FALSE)),0)</f>
        <v>0</v>
      </c>
      <c r="K334" s="91">
        <f>_xlfn.IFNA(INDEX('８回目'!$C$8:$C$374,MATCH(A334,'８回目'!$A$8:$A$374,FALSE)),0)</f>
        <v>0</v>
      </c>
      <c r="M334" s="91">
        <f>INDEX(降水量!$T$2:$T$366,MATCH(A334,降水量!$C$2:$C$366,FALSE))</f>
        <v>0</v>
      </c>
      <c r="N334" s="99">
        <f t="shared" si="29"/>
        <v>5.6513353099504879</v>
      </c>
      <c r="O334" s="99">
        <f>INDEX(地温!$G$2:$G$366,MATCH(A334,地温!$C$2:$C$366,FALSE))</f>
        <v>2.1558429317223484e-002</v>
      </c>
      <c r="P334" s="99">
        <f>INDEX(地温!$H$2:$H$366,MATCH(A334,地温!$C$2:$C$366,FALSE))</f>
        <v>21.789258414082859</v>
      </c>
      <c r="Q334" s="99"/>
      <c r="R334" s="99">
        <f t="shared" si="26"/>
        <v>1.0460374346158332</v>
      </c>
      <c r="S334" s="99"/>
      <c r="T334" s="99"/>
      <c r="U334" s="99"/>
      <c r="W334" s="91">
        <f>R334*1000*1000/($K$1*10)+指導機関用調整項目!$C$25</f>
        <v>10.922640379809373</v>
      </c>
    </row>
    <row r="335" spans="1:23">
      <c r="A335" s="92">
        <f t="shared" si="27"/>
        <v>45989</v>
      </c>
      <c r="B335" s="91">
        <f t="shared" si="28"/>
        <v>332</v>
      </c>
      <c r="C335" s="99">
        <f t="shared" si="25"/>
        <v>28.487357810381944</v>
      </c>
      <c r="D335" s="99">
        <f>_xlfn.IFNA(INDEX('１回目'!$C$8:$C$374,MATCH(A335,'１回目'!$A$8:$A$374,FALSE)),0)</f>
        <v>5.3755447857271621</v>
      </c>
      <c r="E335" s="91">
        <f>_xlfn.IFNA(INDEX('２回目'!$C$8:$C$374,MATCH(A335,'２回目'!$A$8:$A$374,FALSE)),0)</f>
        <v>6.7649999724454135</v>
      </c>
      <c r="F335" s="91">
        <f>_xlfn.IFNA(INDEX('３回目'!$C$8:$C$374,MATCH(A335,'３回目'!$A$8:$A$374,FALSE)),0)</f>
        <v>4.3949889695949</v>
      </c>
      <c r="G335" s="91">
        <f>_xlfn.IFNA(INDEX('４回目'!$C$8:$C$374,MATCH(A335,'４回目'!$A$8:$A$374,FALSE)),0)</f>
        <v>5.5852860675754856</v>
      </c>
      <c r="H335" s="91">
        <f>_xlfn.IFNA(INDEX('５回目'!$C$8:$C$374,MATCH(A335,'５回目'!$A$8:$A$374,FALSE)),0)</f>
        <v>6.3665380150389854</v>
      </c>
      <c r="I335" s="91">
        <f>_xlfn.IFNA(INDEX('６回目'!$C$8:$C$374,MATCH(A335,'６回目'!$A$8:$A$374,FALSE)),0)</f>
        <v>0</v>
      </c>
      <c r="J335" s="91">
        <f>_xlfn.IFNA(INDEX('７回目'!$C$8:$C$374,MATCH(A335,'７回目'!$A$8:$A$374,FALSE)),0)</f>
        <v>0</v>
      </c>
      <c r="K335" s="91">
        <f>_xlfn.IFNA(INDEX('８回目'!$C$8:$C$374,MATCH(A335,'８回目'!$A$8:$A$374,FALSE)),0)</f>
        <v>0</v>
      </c>
      <c r="M335" s="91">
        <f>INDEX(降水量!$T$2:$T$366,MATCH(A335,降水量!$C$2:$C$366,FALSE))</f>
        <v>0</v>
      </c>
      <c r="N335" s="99">
        <f t="shared" si="29"/>
        <v>5.6513353099504879</v>
      </c>
      <c r="O335" s="99">
        <f>INDEX(地温!$G$2:$G$366,MATCH(A335,地温!$C$2:$C$366,FALSE))</f>
        <v>2.1709945703182413e-002</v>
      </c>
      <c r="P335" s="99">
        <f>INDEX(地温!$H$2:$H$366,MATCH(A335,地温!$C$2:$C$366,FALSE))</f>
        <v>21.810968359786042</v>
      </c>
      <c r="Q335" s="99"/>
      <c r="R335" s="99">
        <f t="shared" si="26"/>
        <v>1.0250541406454126</v>
      </c>
      <c r="S335" s="99"/>
      <c r="T335" s="99"/>
      <c r="U335" s="99"/>
      <c r="W335" s="91">
        <f>R335*1000*1000/($K$1*10)+指導機関用調整項目!$C$25</f>
        <v>10.843953027420296</v>
      </c>
    </row>
    <row r="336" spans="1:23">
      <c r="A336" s="92">
        <f t="shared" si="27"/>
        <v>45990</v>
      </c>
      <c r="B336" s="91">
        <f t="shared" si="28"/>
        <v>333</v>
      </c>
      <c r="C336" s="99">
        <f t="shared" si="25"/>
        <v>28.488015021638773</v>
      </c>
      <c r="D336" s="99">
        <f>_xlfn.IFNA(INDEX('１回目'!$C$8:$C$374,MATCH(A336,'１回目'!$A$8:$A$374,FALSE)),0)</f>
        <v>5.3755542082509091</v>
      </c>
      <c r="E336" s="91">
        <f>_xlfn.IFNA(INDEX('２回目'!$C$8:$C$374,MATCH(A336,'２回目'!$A$8:$A$374,FALSE)),0)</f>
        <v>6.7649999737648105</v>
      </c>
      <c r="F336" s="91">
        <f>_xlfn.IFNA(INDEX('３回目'!$C$8:$C$374,MATCH(A336,'３回目'!$A$8:$A$374,FALSE)),0)</f>
        <v>4.3949893532514377</v>
      </c>
      <c r="G336" s="91">
        <f>_xlfn.IFNA(INDEX('４回目'!$C$8:$C$374,MATCH(A336,'４回目'!$A$8:$A$374,FALSE)),0)</f>
        <v>5.5853104232783473</v>
      </c>
      <c r="H336" s="91">
        <f>_xlfn.IFNA(INDEX('５回目'!$C$8:$C$374,MATCH(A336,'５回目'!$A$8:$A$374,FALSE)),0)</f>
        <v>6.367161063093266</v>
      </c>
      <c r="I336" s="91">
        <f>_xlfn.IFNA(INDEX('６回目'!$C$8:$C$374,MATCH(A336,'６回目'!$A$8:$A$374,FALSE)),0)</f>
        <v>0</v>
      </c>
      <c r="J336" s="91">
        <f>_xlfn.IFNA(INDEX('７回目'!$C$8:$C$374,MATCH(A336,'７回目'!$A$8:$A$374,FALSE)),0)</f>
        <v>0</v>
      </c>
      <c r="K336" s="91">
        <f>_xlfn.IFNA(INDEX('８回目'!$C$8:$C$374,MATCH(A336,'８回目'!$A$8:$A$374,FALSE)),0)</f>
        <v>0</v>
      </c>
      <c r="M336" s="91">
        <f>INDEX(降水量!$T$2:$T$366,MATCH(A336,降水量!$C$2:$C$366,FALSE))</f>
        <v>4.3808800852329341e-002</v>
      </c>
      <c r="N336" s="99">
        <f t="shared" si="29"/>
        <v>5.6951441108028176</v>
      </c>
      <c r="O336" s="99">
        <f>INDEX(地温!$G$2:$G$366,MATCH(A336,地温!$C$2:$C$366,FALSE))</f>
        <v>1.4134126405236791e-002</v>
      </c>
      <c r="P336" s="99">
        <f>INDEX(地温!$H$2:$H$366,MATCH(A336,地温!$C$2:$C$366,FALSE))</f>
        <v>21.825102486191277</v>
      </c>
      <c r="Q336" s="99"/>
      <c r="R336" s="99">
        <f t="shared" si="26"/>
        <v>0.96776842464467805</v>
      </c>
      <c r="S336" s="99"/>
      <c r="T336" s="99"/>
      <c r="U336" s="99"/>
      <c r="W336" s="91">
        <f>R336*1000*1000/($K$1*10)+指導機関用調整項目!$C$25</f>
        <v>10.629131592417542</v>
      </c>
    </row>
    <row r="337" spans="1:23">
      <c r="A337" s="92">
        <f t="shared" si="27"/>
        <v>45991</v>
      </c>
      <c r="B337" s="91">
        <f t="shared" si="28"/>
        <v>334</v>
      </c>
      <c r="C337" s="99">
        <f t="shared" si="25"/>
        <v>28.488625233820621</v>
      </c>
      <c r="D337" s="99">
        <f>_xlfn.IFNA(INDEX('１回目'!$C$8:$C$374,MATCH(A337,'１回目'!$A$8:$A$374,FALSE)),0)</f>
        <v>5.3755630791727187</v>
      </c>
      <c r="E337" s="91">
        <f>_xlfn.IFNA(INDEX('２回目'!$C$8:$C$374,MATCH(A337,'２回目'!$A$8:$A$374,FALSE)),0)</f>
        <v>6.7649999749808511</v>
      </c>
      <c r="F337" s="91">
        <f>_xlfn.IFNA(INDEX('３回目'!$C$8:$C$374,MATCH(A337,'３回目'!$A$8:$A$374,FALSE)),0)</f>
        <v>4.3949897080943297</v>
      </c>
      <c r="G337" s="91">
        <f>_xlfn.IFNA(INDEX('４回目'!$C$8:$C$374,MATCH(A337,'４回目'!$A$8:$A$374,FALSE)),0)</f>
        <v>5.5853329694365854</v>
      </c>
      <c r="H337" s="91">
        <f>_xlfn.IFNA(INDEX('５回目'!$C$8:$C$374,MATCH(A337,'５回目'!$A$8:$A$374,FALSE)),0)</f>
        <v>6.3677395021361374</v>
      </c>
      <c r="I337" s="91">
        <f>_xlfn.IFNA(INDEX('６回目'!$C$8:$C$374,MATCH(A337,'６回目'!$A$8:$A$374,FALSE)),0)</f>
        <v>0</v>
      </c>
      <c r="J337" s="91">
        <f>_xlfn.IFNA(INDEX('７回目'!$C$8:$C$374,MATCH(A337,'７回目'!$A$8:$A$374,FALSE)),0)</f>
        <v>0</v>
      </c>
      <c r="K337" s="91">
        <f>_xlfn.IFNA(INDEX('８回目'!$C$8:$C$374,MATCH(A337,'８回目'!$A$8:$A$374,FALSE)),0)</f>
        <v>0</v>
      </c>
      <c r="M337" s="91">
        <f>INDEX(降水量!$T$2:$T$366,MATCH(A337,降水量!$C$2:$C$366,FALSE))</f>
        <v>0</v>
      </c>
      <c r="N337" s="99">
        <f t="shared" si="29"/>
        <v>5.6951441108028176</v>
      </c>
      <c r="O337" s="99">
        <f>INDEX(地温!$G$2:$G$366,MATCH(A337,地温!$C$2:$C$366,FALSE))</f>
        <v>9.5886348264694211e-003</v>
      </c>
      <c r="P337" s="99">
        <f>INDEX(地温!$H$2:$H$366,MATCH(A337,地温!$C$2:$C$366,FALSE))</f>
        <v>21.834691121017745</v>
      </c>
      <c r="Q337" s="99"/>
      <c r="R337" s="99">
        <f t="shared" si="26"/>
        <v>0.95879000200005748</v>
      </c>
      <c r="S337" s="99"/>
      <c r="T337" s="99"/>
      <c r="U337" s="99"/>
      <c r="W337" s="91">
        <f>R337*1000*1000/($K$1*10)+指導機関用調整項目!$C$25</f>
        <v>10.595462507500216</v>
      </c>
    </row>
    <row r="338" spans="1:23">
      <c r="A338" s="92">
        <f t="shared" si="27"/>
        <v>45992</v>
      </c>
      <c r="B338" s="91">
        <f t="shared" si="28"/>
        <v>335</v>
      </c>
      <c r="C338" s="99">
        <f t="shared" si="25"/>
        <v>28.489163079677699</v>
      </c>
      <c r="D338" s="99">
        <f>_xlfn.IFNA(INDEX('１回目'!$C$8:$C$374,MATCH(A338,'１回目'!$A$8:$A$374,FALSE)),0)</f>
        <v>5.3755710004144897</v>
      </c>
      <c r="E338" s="91">
        <f>_xlfn.IFNA(INDEX('２回目'!$C$8:$C$374,MATCH(A338,'２回目'!$A$8:$A$374,FALSE)),0)</f>
        <v>6.7649999760554493</v>
      </c>
      <c r="F338" s="91">
        <f>_xlfn.IFNA(INDEX('３回目'!$C$8:$C$374,MATCH(A338,'３回目'!$A$8:$A$374,FALSE)),0)</f>
        <v>4.3949900177129013</v>
      </c>
      <c r="G338" s="91">
        <f>_xlfn.IFNA(INDEX('４回目'!$C$8:$C$374,MATCH(A338,'４回目'!$A$8:$A$374,FALSE)),0)</f>
        <v>5.5853526444145096</v>
      </c>
      <c r="H338" s="91">
        <f>_xlfn.IFNA(INDEX('５回目'!$C$8:$C$374,MATCH(A338,'５回目'!$A$8:$A$374,FALSE)),0)</f>
        <v>6.3682494410803505</v>
      </c>
      <c r="I338" s="91">
        <f>_xlfn.IFNA(INDEX('６回目'!$C$8:$C$374,MATCH(A338,'６回目'!$A$8:$A$374,FALSE)),0)</f>
        <v>0</v>
      </c>
      <c r="J338" s="91">
        <f>_xlfn.IFNA(INDEX('７回目'!$C$8:$C$374,MATCH(A338,'７回目'!$A$8:$A$374,FALSE)),0)</f>
        <v>0</v>
      </c>
      <c r="K338" s="91">
        <f>_xlfn.IFNA(INDEX('８回目'!$C$8:$C$374,MATCH(A338,'８回目'!$A$8:$A$374,FALSE)),0)</f>
        <v>0</v>
      </c>
      <c r="M338" s="91">
        <f>INDEX(降水量!$T$2:$T$366,MATCH(A338,降水量!$C$2:$C$366,FALSE))</f>
        <v>0</v>
      </c>
      <c r="N338" s="99">
        <f t="shared" si="29"/>
        <v>5.6951441108028176</v>
      </c>
      <c r="O338" s="99">
        <f>INDEX(地温!$G$2:$G$366,MATCH(A338,地温!$C$2:$C$366,FALSE))</f>
        <v>2.9685061044101408e-003</v>
      </c>
      <c r="P338" s="99">
        <f>INDEX(地温!$H$2:$H$366,MATCH(A338,地温!$C$2:$C$366,FALSE))</f>
        <v>21.837659627122154</v>
      </c>
      <c r="Q338" s="99"/>
      <c r="R338" s="99">
        <f t="shared" si="26"/>
        <v>0.95635934175272652</v>
      </c>
      <c r="S338" s="99"/>
      <c r="T338" s="99"/>
      <c r="U338" s="99"/>
      <c r="W338" s="91">
        <f>R338*1000*1000/($K$1*10)+指導機関用調整項目!$C$25</f>
        <v>10.586347531572724</v>
      </c>
    </row>
    <row r="339" spans="1:23">
      <c r="A339" s="92">
        <f t="shared" si="27"/>
        <v>45993</v>
      </c>
      <c r="B339" s="91">
        <f t="shared" si="28"/>
        <v>336</v>
      </c>
      <c r="C339" s="99">
        <f t="shared" si="25"/>
        <v>28.489661695097542</v>
      </c>
      <c r="D339" s="99">
        <f>_xlfn.IFNA(INDEX('１回目'!$C$8:$C$374,MATCH(A339,'１回目'!$A$8:$A$374,FALSE)),0)</f>
        <v>5.3755784254290804</v>
      </c>
      <c r="E339" s="91">
        <f>_xlfn.IFNA(INDEX('２回目'!$C$8:$C$374,MATCH(A339,'２回目'!$A$8:$A$374,FALSE)),0)</f>
        <v>6.7649999770461386</v>
      </c>
      <c r="F339" s="91">
        <f>_xlfn.IFNA(INDEX('３回目'!$C$8:$C$374,MATCH(A339,'３回目'!$A$8:$A$374,FALSE)),0)</f>
        <v>4.3949903031973552</v>
      </c>
      <c r="G339" s="91">
        <f>_xlfn.IFNA(INDEX('４回目'!$C$8:$C$374,MATCH(A339,'４回目'!$A$8:$A$374,FALSE)),0)</f>
        <v>5.5853708045441062</v>
      </c>
      <c r="H339" s="91">
        <f>_xlfn.IFNA(INDEX('５回目'!$C$8:$C$374,MATCH(A339,'５回目'!$A$8:$A$374,FALSE)),0)</f>
        <v>6.3687221848808626</v>
      </c>
      <c r="I339" s="91">
        <f>_xlfn.IFNA(INDEX('６回目'!$C$8:$C$374,MATCH(A339,'６回目'!$A$8:$A$374,FALSE)),0)</f>
        <v>0</v>
      </c>
      <c r="J339" s="91">
        <f>_xlfn.IFNA(INDEX('７回目'!$C$8:$C$374,MATCH(A339,'７回目'!$A$8:$A$374,FALSE)),0)</f>
        <v>0</v>
      </c>
      <c r="K339" s="91">
        <f>_xlfn.IFNA(INDEX('８回目'!$C$8:$C$374,MATCH(A339,'８回目'!$A$8:$A$374,FALSE)),0)</f>
        <v>0</v>
      </c>
      <c r="M339" s="91">
        <f>INDEX(降水量!$T$2:$T$366,MATCH(A339,降水量!$C$2:$C$366,FALSE))</f>
        <v>0</v>
      </c>
      <c r="N339" s="99">
        <f t="shared" si="29"/>
        <v>5.6951441108028176</v>
      </c>
      <c r="O339" s="99">
        <f>INDEX(地温!$G$2:$G$366,MATCH(A339,地温!$C$2:$C$366,FALSE))</f>
        <v>2.7336557061738275e-003</v>
      </c>
      <c r="P339" s="99">
        <f>INDEX(地温!$H$2:$H$366,MATCH(A339,地温!$C$2:$C$366,FALSE))</f>
        <v>21.840393282828327</v>
      </c>
      <c r="Q339" s="99"/>
      <c r="R339" s="99">
        <f t="shared" si="26"/>
        <v>0.95412430146639693</v>
      </c>
      <c r="S339" s="99"/>
      <c r="T339" s="99"/>
      <c r="U339" s="99"/>
      <c r="W339" s="91">
        <f>R339*1000*1000/($K$1*10)+指導機関用調整項目!$C$25</f>
        <v>10.577966130498988</v>
      </c>
    </row>
    <row r="340" spans="1:23">
      <c r="A340" s="92">
        <f t="shared" si="27"/>
        <v>45994</v>
      </c>
      <c r="B340" s="91">
        <f t="shared" si="28"/>
        <v>337</v>
      </c>
      <c r="C340" s="99">
        <f t="shared" si="25"/>
        <v>28.490167226722942</v>
      </c>
      <c r="D340" s="99">
        <f>_xlfn.IFNA(INDEX('１回目'!$C$8:$C$374,MATCH(A340,'１回目'!$A$8:$A$374,FALSE)),0)</f>
        <v>5.3755860353532414</v>
      </c>
      <c r="E340" s="91">
        <f>_xlfn.IFNA(INDEX('２回目'!$C$8:$C$374,MATCH(A340,'２回目'!$A$8:$A$374,FALSE)),0)</f>
        <v>6.7649999780289356</v>
      </c>
      <c r="F340" s="91">
        <f>_xlfn.IFNA(INDEX('３回目'!$C$8:$C$374,MATCH(A340,'３回目'!$A$8:$A$374,FALSE)),0)</f>
        <v>4.3949905942247343</v>
      </c>
      <c r="G340" s="91">
        <f>_xlfn.IFNA(INDEX('４回目'!$C$8:$C$374,MATCH(A340,'４回目'!$A$8:$A$374,FALSE)),0)</f>
        <v>5.5853893590988557</v>
      </c>
      <c r="H340" s="91">
        <f>_xlfn.IFNA(INDEX('５回目'!$C$8:$C$374,MATCH(A340,'５回目'!$A$8:$A$374,FALSE)),0)</f>
        <v>6.369201260017177</v>
      </c>
      <c r="I340" s="91">
        <f>_xlfn.IFNA(INDEX('６回目'!$C$8:$C$374,MATCH(A340,'６回目'!$A$8:$A$374,FALSE)),0)</f>
        <v>0</v>
      </c>
      <c r="J340" s="91">
        <f>_xlfn.IFNA(INDEX('７回目'!$C$8:$C$374,MATCH(A340,'７回目'!$A$8:$A$374,FALSE)),0)</f>
        <v>0</v>
      </c>
      <c r="K340" s="91">
        <f>_xlfn.IFNA(INDEX('８回目'!$C$8:$C$374,MATCH(A340,'８回目'!$A$8:$A$374,FALSE)),0)</f>
        <v>0</v>
      </c>
      <c r="M340" s="91">
        <f>INDEX(降水量!$T$2:$T$366,MATCH(A340,降水量!$C$2:$C$366,FALSE))</f>
        <v>0</v>
      </c>
      <c r="N340" s="99">
        <f t="shared" si="29"/>
        <v>5.6951441108028176</v>
      </c>
      <c r="O340" s="99">
        <f>INDEX(地温!$G$2:$G$366,MATCH(A340,地温!$C$2:$C$366,FALSE))</f>
        <v>2.9382028272183576e-003</v>
      </c>
      <c r="P340" s="99">
        <f>INDEX(地温!$H$2:$H$366,MATCH(A340,地温!$C$2:$C$366,FALSE))</f>
        <v>21.843331485655543</v>
      </c>
      <c r="Q340" s="99"/>
      <c r="R340" s="99">
        <f t="shared" si="26"/>
        <v>0.95169163026458037</v>
      </c>
      <c r="S340" s="99"/>
      <c r="T340" s="99"/>
      <c r="U340" s="99"/>
      <c r="W340" s="91">
        <f>R340*1000*1000/($K$1*10)+指導機関用調整項目!$C$25</f>
        <v>10.568843613492175</v>
      </c>
    </row>
    <row r="341" spans="1:23">
      <c r="A341" s="92">
        <f t="shared" si="27"/>
        <v>45995</v>
      </c>
      <c r="B341" s="91">
        <f t="shared" si="28"/>
        <v>338</v>
      </c>
      <c r="C341" s="99">
        <f t="shared" si="25"/>
        <v>28.490675681747273</v>
      </c>
      <c r="D341" s="99">
        <f>_xlfn.IFNA(INDEX('１回目'!$C$8:$C$374,MATCH(A341,'１回目'!$A$8:$A$374,FALSE)),0)</f>
        <v>5.3755937809618297</v>
      </c>
      <c r="E341" s="91">
        <f>_xlfn.IFNA(INDEX('２回目'!$C$8:$C$374,MATCH(A341,'２回目'!$A$8:$A$374,FALSE)),0)</f>
        <v>6.7649999789977455</v>
      </c>
      <c r="F341" s="91">
        <f>_xlfn.IFNA(INDEX('３回目'!$C$8:$C$374,MATCH(A341,'３回目'!$A$8:$A$374,FALSE)),0)</f>
        <v>4.3949908882997395</v>
      </c>
      <c r="G341" s="91">
        <f>_xlfn.IFNA(INDEX('４回目'!$C$8:$C$374,MATCH(A341,'４回目'!$A$8:$A$374,FALSE)),0)</f>
        <v>5.5854081437764114</v>
      </c>
      <c r="H341" s="91">
        <f>_xlfn.IFNA(INDEX('５回目'!$C$8:$C$374,MATCH(A341,'５回目'!$A$8:$A$374,FALSE)),0)</f>
        <v>6.3696828897115436</v>
      </c>
      <c r="I341" s="91">
        <f>_xlfn.IFNA(INDEX('６回目'!$C$8:$C$374,MATCH(A341,'６回目'!$A$8:$A$374,FALSE)),0)</f>
        <v>0</v>
      </c>
      <c r="J341" s="91">
        <f>_xlfn.IFNA(INDEX('７回目'!$C$8:$C$374,MATCH(A341,'７回目'!$A$8:$A$374,FALSE)),0)</f>
        <v>0</v>
      </c>
      <c r="K341" s="91">
        <f>_xlfn.IFNA(INDEX('８回目'!$C$8:$C$374,MATCH(A341,'８回目'!$A$8:$A$374,FALSE)),0)</f>
        <v>0</v>
      </c>
      <c r="M341" s="91">
        <f>INDEX(降水量!$T$2:$T$366,MATCH(A341,降水量!$C$2:$C$366,FALSE))</f>
        <v>0</v>
      </c>
      <c r="N341" s="99">
        <f t="shared" si="29"/>
        <v>5.6951441108028176</v>
      </c>
      <c r="O341" s="99">
        <f>INDEX(地温!$G$2:$G$366,MATCH(A341,地温!$C$2:$C$366,FALSE))</f>
        <v>2.6188810723594583e-003</v>
      </c>
      <c r="P341" s="99">
        <f>INDEX(地温!$H$2:$H$366,MATCH(A341,地温!$C$2:$C$366,FALSE))</f>
        <v>21.845950366727902</v>
      </c>
      <c r="Q341" s="99"/>
      <c r="R341" s="99">
        <f t="shared" si="26"/>
        <v>0.94958120421655323</v>
      </c>
      <c r="S341" s="99"/>
      <c r="T341" s="99"/>
      <c r="U341" s="99"/>
      <c r="W341" s="91">
        <f>R341*1000*1000/($K$1*10)+指導機関用調整項目!$C$25</f>
        <v>10.560929515812074</v>
      </c>
    </row>
    <row r="342" spans="1:23">
      <c r="A342" s="92">
        <f t="shared" si="27"/>
        <v>45996</v>
      </c>
      <c r="B342" s="91">
        <f t="shared" si="28"/>
        <v>339</v>
      </c>
      <c r="C342" s="99">
        <f t="shared" si="25"/>
        <v>28.491179988441502</v>
      </c>
      <c r="D342" s="99">
        <f>_xlfn.IFNA(INDEX('１回目'!$C$8:$C$374,MATCH(A342,'１回目'!$A$8:$A$374,FALSE)),0)</f>
        <v>5.3756015612767118</v>
      </c>
      <c r="E342" s="91">
        <f>_xlfn.IFNA(INDEX('２回目'!$C$8:$C$374,MATCH(A342,'２回目'!$A$8:$A$374,FALSE)),0)</f>
        <v>6.7649999799418747</v>
      </c>
      <c r="F342" s="91">
        <f>_xlfn.IFNA(INDEX('３回目'!$C$8:$C$374,MATCH(A342,'３回目'!$A$8:$A$374,FALSE)),0)</f>
        <v>4.394991180896767</v>
      </c>
      <c r="G342" s="91">
        <f>_xlfn.IFNA(INDEX('４回目'!$C$8:$C$374,MATCH(A342,'４回目'!$A$8:$A$374,FALSE)),0)</f>
        <v>5.5854268638462239</v>
      </c>
      <c r="H342" s="91">
        <f>_xlfn.IFNA(INDEX('５回目'!$C$8:$C$374,MATCH(A342,'５回目'!$A$8:$A$374,FALSE)),0)</f>
        <v>6.3701604024799252</v>
      </c>
      <c r="I342" s="91">
        <f>_xlfn.IFNA(INDEX('６回目'!$C$8:$C$374,MATCH(A342,'６回目'!$A$8:$A$374,FALSE)),0)</f>
        <v>0</v>
      </c>
      <c r="J342" s="91">
        <f>_xlfn.IFNA(INDEX('７回目'!$C$8:$C$374,MATCH(A342,'７回目'!$A$8:$A$374,FALSE)),0)</f>
        <v>0</v>
      </c>
      <c r="K342" s="91">
        <f>_xlfn.IFNA(INDEX('８回目'!$C$8:$C$374,MATCH(A342,'８回目'!$A$8:$A$374,FALSE)),0)</f>
        <v>0</v>
      </c>
      <c r="M342" s="91">
        <f>INDEX(降水量!$T$2:$T$366,MATCH(A342,降水量!$C$2:$C$366,FALSE))</f>
        <v>0</v>
      </c>
      <c r="N342" s="99">
        <f t="shared" si="29"/>
        <v>5.6951441108028176</v>
      </c>
      <c r="O342" s="99">
        <f>INDEX(地温!$G$2:$G$366,MATCH(A342,地温!$C$2:$C$366,FALSE))</f>
        <v>5.0431432477020489e-003</v>
      </c>
      <c r="P342" s="99">
        <f>INDEX(地温!$H$2:$H$366,MATCH(A342,地温!$C$2:$C$366,FALSE))</f>
        <v>21.850993509975602</v>
      </c>
      <c r="Q342" s="99"/>
      <c r="R342" s="99">
        <f t="shared" si="26"/>
        <v>0.94504236766308125</v>
      </c>
      <c r="S342" s="99"/>
      <c r="T342" s="99"/>
      <c r="U342" s="99"/>
      <c r="W342" s="91">
        <f>R342*1000*1000/($K$1*10)+指導機関用調整項目!$C$25</f>
        <v>10.543908878736554</v>
      </c>
    </row>
    <row r="343" spans="1:23">
      <c r="A343" s="92">
        <f t="shared" si="27"/>
        <v>45997</v>
      </c>
      <c r="B343" s="91">
        <f t="shared" si="28"/>
        <v>340</v>
      </c>
      <c r="C343" s="99">
        <f t="shared" si="25"/>
        <v>28.491679331923816</v>
      </c>
      <c r="D343" s="99">
        <f>_xlfn.IFNA(INDEX('１回目'!$C$8:$C$374,MATCH(A343,'１回目'!$A$8:$A$374,FALSE)),0)</f>
        <v>5.3756093681130022</v>
      </c>
      <c r="E343" s="91">
        <f>_xlfn.IFNA(INDEX('２回目'!$C$8:$C$374,MATCH(A343,'２回目'!$A$8:$A$374,FALSE)),0)</f>
        <v>6.7649999808607104</v>
      </c>
      <c r="F343" s="91">
        <f>_xlfn.IFNA(INDEX('３回目'!$C$8:$C$374,MATCH(A343,'３回目'!$A$8:$A$374,FALSE)),0)</f>
        <v>4.3949914715088649</v>
      </c>
      <c r="G343" s="91">
        <f>_xlfn.IFNA(INDEX('４回目'!$C$8:$C$374,MATCH(A343,'４回目'!$A$8:$A$374,FALSE)),0)</f>
        <v>5.5854454837751506</v>
      </c>
      <c r="H343" s="91">
        <f>_xlfn.IFNA(INDEX('５回目'!$C$8:$C$374,MATCH(A343,'５回目'!$A$8:$A$374,FALSE)),0)</f>
        <v>6.3706330276660879</v>
      </c>
      <c r="I343" s="91">
        <f>_xlfn.IFNA(INDEX('６回目'!$C$8:$C$374,MATCH(A343,'６回目'!$A$8:$A$374,FALSE)),0)</f>
        <v>0</v>
      </c>
      <c r="J343" s="91">
        <f>_xlfn.IFNA(INDEX('７回目'!$C$8:$C$374,MATCH(A343,'７回目'!$A$8:$A$374,FALSE)),0)</f>
        <v>0</v>
      </c>
      <c r="K343" s="91">
        <f>_xlfn.IFNA(INDEX('８回目'!$C$8:$C$374,MATCH(A343,'８回目'!$A$8:$A$374,FALSE)),0)</f>
        <v>0</v>
      </c>
      <c r="M343" s="91">
        <f>INDEX(降水量!$T$2:$T$366,MATCH(A343,降水量!$C$2:$C$366,FALSE))</f>
        <v>0</v>
      </c>
      <c r="N343" s="99">
        <f t="shared" si="29"/>
        <v>5.6951441108028176</v>
      </c>
      <c r="O343" s="99">
        <f>INDEX(地温!$G$2:$G$366,MATCH(A343,地温!$C$2:$C$366,FALSE))</f>
        <v>7.467405423044653e-003</v>
      </c>
      <c r="P343" s="99">
        <f>INDEX(地温!$H$2:$H$366,MATCH(A343,地温!$C$2:$C$366,FALSE))</f>
        <v>21.858460915398648</v>
      </c>
      <c r="Q343" s="99"/>
      <c r="R343" s="99">
        <f t="shared" si="26"/>
        <v>0.93807430572234907</v>
      </c>
      <c r="S343" s="99"/>
      <c r="T343" s="99"/>
      <c r="U343" s="99"/>
      <c r="W343" s="91">
        <f>R343*1000*1000/($K$1*10)+指導機関用調整項目!$C$25</f>
        <v>10.517778646458808</v>
      </c>
    </row>
    <row r="344" spans="1:23">
      <c r="A344" s="92">
        <f t="shared" si="27"/>
        <v>45998</v>
      </c>
      <c r="B344" s="91">
        <f t="shared" si="28"/>
        <v>341</v>
      </c>
      <c r="C344" s="99">
        <f t="shared" si="25"/>
        <v>28.49215167126945</v>
      </c>
      <c r="D344" s="99">
        <f>_xlfn.IFNA(INDEX('１回目'!$C$8:$C$374,MATCH(A344,'１回目'!$A$8:$A$374,FALSE)),0)</f>
        <v>5.3756168482305133</v>
      </c>
      <c r="E344" s="91">
        <f>_xlfn.IFNA(INDEX('２回目'!$C$8:$C$374,MATCH(A344,'２回目'!$A$8:$A$374,FALSE)),0)</f>
        <v>6.7649999817212096</v>
      </c>
      <c r="F344" s="91">
        <f>_xlfn.IFNA(INDEX('３回目'!$C$8:$C$374,MATCH(A344,'３回目'!$A$8:$A$374,FALSE)),0)</f>
        <v>4.3949917458068217</v>
      </c>
      <c r="G344" s="91">
        <f>_xlfn.IFNA(INDEX('４回目'!$C$8:$C$374,MATCH(A344,'４回目'!$A$8:$A$374,FALSE)),0)</f>
        <v>5.5854630781168266</v>
      </c>
      <c r="H344" s="91">
        <f>_xlfn.IFNA(INDEX('５回目'!$C$8:$C$374,MATCH(A344,'５回目'!$A$8:$A$374,FALSE)),0)</f>
        <v>6.3710800173940791</v>
      </c>
      <c r="I344" s="91">
        <f>_xlfn.IFNA(INDEX('６回目'!$C$8:$C$374,MATCH(A344,'６回目'!$A$8:$A$374,FALSE)),0)</f>
        <v>0</v>
      </c>
      <c r="J344" s="91">
        <f>_xlfn.IFNA(INDEX('７回目'!$C$8:$C$374,MATCH(A344,'７回目'!$A$8:$A$374,FALSE)),0)</f>
        <v>0</v>
      </c>
      <c r="K344" s="91">
        <f>_xlfn.IFNA(INDEX('８回目'!$C$8:$C$374,MATCH(A344,'８回目'!$A$8:$A$374,FALSE)),0)</f>
        <v>0</v>
      </c>
      <c r="M344" s="91">
        <f>INDEX(降水量!$T$2:$T$366,MATCH(A344,降水量!$C$2:$C$366,FALSE))</f>
        <v>0</v>
      </c>
      <c r="N344" s="99">
        <f t="shared" si="29"/>
        <v>5.6951441108028176</v>
      </c>
      <c r="O344" s="99">
        <f>INDEX(地温!$G$2:$G$366,MATCH(A344,地温!$C$2:$C$366,FALSE))</f>
        <v>4.8916268617431443e-003</v>
      </c>
      <c r="P344" s="99">
        <f>INDEX(地温!$H$2:$H$366,MATCH(A344,地温!$C$2:$C$366,FALSE))</f>
        <v>21.86335254226039</v>
      </c>
      <c r="Q344" s="99"/>
      <c r="R344" s="99">
        <f t="shared" si="26"/>
        <v>0.93365501820624175</v>
      </c>
      <c r="S344" s="99"/>
      <c r="T344" s="99"/>
      <c r="U344" s="99"/>
      <c r="W344" s="91">
        <f>R344*1000*1000/($K$1*10)+指導機関用調整項目!$C$25</f>
        <v>10.501206318273406</v>
      </c>
    </row>
    <row r="345" spans="1:23">
      <c r="A345" s="92">
        <f t="shared" si="27"/>
        <v>45999</v>
      </c>
      <c r="B345" s="91">
        <f t="shared" si="28"/>
        <v>342</v>
      </c>
      <c r="C345" s="99">
        <f t="shared" si="25"/>
        <v>28.492594293258861</v>
      </c>
      <c r="D345" s="99">
        <f>_xlfn.IFNA(INDEX('１回目'!$C$8:$C$374,MATCH(A345,'１回目'!$A$8:$A$374,FALSE)),0)</f>
        <v>5.3756239432701385</v>
      </c>
      <c r="E345" s="91">
        <f>_xlfn.IFNA(INDEX('２回目'!$C$8:$C$374,MATCH(A345,'２回目'!$A$8:$A$374,FALSE)),0)</f>
        <v>6.7649999825209424</v>
      </c>
      <c r="F345" s="91">
        <f>_xlfn.IFNA(INDEX('３回目'!$C$8:$C$374,MATCH(A345,'３回目'!$A$8:$A$374,FALSE)),0)</f>
        <v>4.3949920019486726</v>
      </c>
      <c r="G345" s="91">
        <f>_xlfn.IFNA(INDEX('４回目'!$C$8:$C$374,MATCH(A345,'４回目'!$A$8:$A$374,FALSE)),0)</f>
        <v>5.5854795261726817</v>
      </c>
      <c r="H345" s="91">
        <f>_xlfn.IFNA(INDEX('５回目'!$C$8:$C$374,MATCH(A345,'５回目'!$A$8:$A$374,FALSE)),0)</f>
        <v>6.3714988393464234</v>
      </c>
      <c r="I345" s="91">
        <f>_xlfn.IFNA(INDEX('６回目'!$C$8:$C$374,MATCH(A345,'６回目'!$A$8:$A$374,FALSE)),0)</f>
        <v>0</v>
      </c>
      <c r="J345" s="91">
        <f>_xlfn.IFNA(INDEX('７回目'!$C$8:$C$374,MATCH(A345,'７回目'!$A$8:$A$374,FALSE)),0)</f>
        <v>0</v>
      </c>
      <c r="K345" s="91">
        <f>_xlfn.IFNA(INDEX('８回目'!$C$8:$C$374,MATCH(A345,'８回目'!$A$8:$A$374,FALSE)),0)</f>
        <v>0</v>
      </c>
      <c r="M345" s="91">
        <f>INDEX(降水量!$T$2:$T$366,MATCH(A345,降水量!$C$2:$C$366,FALSE))</f>
        <v>0</v>
      </c>
      <c r="N345" s="99">
        <f t="shared" si="29"/>
        <v>5.6951441108028176</v>
      </c>
      <c r="O345" s="99">
        <f>INDEX(地温!$G$2:$G$366,MATCH(A345,地温!$C$2:$C$366,FALSE))</f>
        <v>1.2552335987292443e-003</v>
      </c>
      <c r="P345" s="99">
        <f>INDEX(地温!$H$2:$H$366,MATCH(A345,地温!$C$2:$C$366,FALSE))</f>
        <v>21.86460777585912</v>
      </c>
      <c r="Q345" s="99"/>
      <c r="R345" s="99">
        <f t="shared" si="26"/>
        <v>0.9328424065969223</v>
      </c>
      <c r="S345" s="99"/>
      <c r="T345" s="99"/>
      <c r="U345" s="99"/>
      <c r="W345" s="91">
        <f>R345*1000*1000/($K$1*10)+指導機関用調整項目!$C$25</f>
        <v>10.498159024738458</v>
      </c>
    </row>
    <row r="346" spans="1:23">
      <c r="A346" s="92">
        <f t="shared" si="27"/>
        <v>46000</v>
      </c>
      <c r="B346" s="91">
        <f t="shared" si="28"/>
        <v>343</v>
      </c>
      <c r="C346" s="99">
        <f t="shared" si="25"/>
        <v>28.493019402291853</v>
      </c>
      <c r="D346" s="99">
        <f>_xlfn.IFNA(INDEX('１回目'!$C$8:$C$374,MATCH(A346,'１回目'!$A$8:$A$374,FALSE)),0)</f>
        <v>5.3756308412287295</v>
      </c>
      <c r="E346" s="91">
        <f>_xlfn.IFNA(INDEX('２回目'!$C$8:$C$374,MATCH(A346,'２回目'!$A$8:$A$374,FALSE)),0)</f>
        <v>6.7649999832799326</v>
      </c>
      <c r="F346" s="91">
        <f>_xlfn.IFNA(INDEX('３回目'!$C$8:$C$374,MATCH(A346,'３回目'!$A$8:$A$374,FALSE)),0)</f>
        <v>4.3949922478205536</v>
      </c>
      <c r="G346" s="91">
        <f>_xlfn.IFNA(INDEX('４回目'!$C$8:$C$374,MATCH(A346,'４回目'!$A$8:$A$374,FALSE)),0)</f>
        <v>5.5854953338139168</v>
      </c>
      <c r="H346" s="91">
        <f>_xlfn.IFNA(INDEX('５回目'!$C$8:$C$374,MATCH(A346,'５回目'!$A$8:$A$374,FALSE)),0)</f>
        <v>6.3719009961487201</v>
      </c>
      <c r="I346" s="91">
        <f>_xlfn.IFNA(INDEX('６回目'!$C$8:$C$374,MATCH(A346,'６回目'!$A$8:$A$374,FALSE)),0)</f>
        <v>0</v>
      </c>
      <c r="J346" s="91">
        <f>_xlfn.IFNA(INDEX('７回目'!$C$8:$C$374,MATCH(A346,'７回目'!$A$8:$A$374,FALSE)),0)</f>
        <v>0</v>
      </c>
      <c r="K346" s="91">
        <f>_xlfn.IFNA(INDEX('８回目'!$C$8:$C$374,MATCH(A346,'８回目'!$A$8:$A$374,FALSE)),0)</f>
        <v>0</v>
      </c>
      <c r="M346" s="91">
        <f>INDEX(降水量!$T$2:$T$366,MATCH(A346,降水量!$C$2:$C$366,FALSE))</f>
        <v>0</v>
      </c>
      <c r="N346" s="99">
        <f t="shared" si="29"/>
        <v>5.6951441108028176</v>
      </c>
      <c r="O346" s="99">
        <f>INDEX(地温!$G$2:$G$366,MATCH(A346,地温!$C$2:$C$366,FALSE))</f>
        <v>1.9461889701686744e-004</v>
      </c>
      <c r="P346" s="99">
        <f>INDEX(地温!$H$2:$H$366,MATCH(A346,地温!$C$2:$C$366,FALSE))</f>
        <v>21.864802394756136</v>
      </c>
      <c r="Q346" s="99"/>
      <c r="R346" s="99">
        <f t="shared" si="26"/>
        <v>0.93307289673289873</v>
      </c>
      <c r="S346" s="99"/>
      <c r="T346" s="99"/>
      <c r="U346" s="99"/>
      <c r="W346" s="91">
        <f>R346*1000*1000/($K$1*10)+指導機関用調整項目!$C$25</f>
        <v>10.499023362748369</v>
      </c>
    </row>
    <row r="347" spans="1:23">
      <c r="A347" s="92">
        <f t="shared" si="27"/>
        <v>46001</v>
      </c>
      <c r="B347" s="91">
        <f t="shared" si="28"/>
        <v>344</v>
      </c>
      <c r="C347" s="99">
        <f t="shared" si="25"/>
        <v>28.493451558251664</v>
      </c>
      <c r="D347" s="99">
        <f>_xlfn.IFNA(INDEX('１回目'!$C$8:$C$374,MATCH(A347,'１回目'!$A$8:$A$374,FALSE)),0)</f>
        <v>5.3756379527415046</v>
      </c>
      <c r="E347" s="91">
        <f>_xlfn.IFNA(INDEX('２回目'!$C$8:$C$374,MATCH(A347,'２回目'!$A$8:$A$374,FALSE)),0)</f>
        <v>6.7649999840357244</v>
      </c>
      <c r="F347" s="91">
        <f>_xlfn.IFNA(INDEX('３回目'!$C$8:$C$374,MATCH(A347,'３回目'!$A$8:$A$374,FALSE)),0)</f>
        <v>4.3949924994620559</v>
      </c>
      <c r="G347" s="91">
        <f>_xlfn.IFNA(INDEX('４回目'!$C$8:$C$374,MATCH(A347,'４回目'!$A$8:$A$374,FALSE)),0)</f>
        <v>5.585511531428855</v>
      </c>
      <c r="H347" s="91">
        <f>_xlfn.IFNA(INDEX('５回目'!$C$8:$C$374,MATCH(A347,'５回目'!$A$8:$A$374,FALSE)),0)</f>
        <v>6.3723095905835274</v>
      </c>
      <c r="I347" s="91">
        <f>_xlfn.IFNA(INDEX('６回目'!$C$8:$C$374,MATCH(A347,'６回目'!$A$8:$A$374,FALSE)),0)</f>
        <v>0</v>
      </c>
      <c r="J347" s="91">
        <f>_xlfn.IFNA(INDEX('７回目'!$C$8:$C$374,MATCH(A347,'７回目'!$A$8:$A$374,FALSE)),0)</f>
        <v>0</v>
      </c>
      <c r="K347" s="91">
        <f>_xlfn.IFNA(INDEX('８回目'!$C$8:$C$374,MATCH(A347,'８回目'!$A$8:$A$374,FALSE)),0)</f>
        <v>0</v>
      </c>
      <c r="M347" s="91">
        <f>INDEX(降水量!$T$2:$T$366,MATCH(A347,降水量!$C$2:$C$366,FALSE))</f>
        <v>0</v>
      </c>
      <c r="N347" s="99">
        <f t="shared" si="29"/>
        <v>5.6951441108028176</v>
      </c>
      <c r="O347" s="99">
        <f>INDEX(地温!$G$2:$G$366,MATCH(A347,地温!$C$2:$C$366,FALSE))</f>
        <v>5.3461760196198728e-003</v>
      </c>
      <c r="P347" s="99">
        <f>INDEX(地温!$H$2:$H$366,MATCH(A347,地温!$C$2:$C$366,FALSE))</f>
        <v>21.870148570775758</v>
      </c>
      <c r="Q347" s="99"/>
      <c r="R347" s="99">
        <f t="shared" si="26"/>
        <v>0.92815887667308772</v>
      </c>
      <c r="S347" s="99"/>
      <c r="T347" s="99"/>
      <c r="U347" s="99"/>
      <c r="W347" s="91">
        <f>R347*1000*1000/($K$1*10)+指導機関用調整項目!$C$25</f>
        <v>10.480595787524077</v>
      </c>
    </row>
    <row r="348" spans="1:23">
      <c r="A348" s="92">
        <f t="shared" si="27"/>
        <v>46002</v>
      </c>
      <c r="B348" s="91">
        <f t="shared" si="28"/>
        <v>345</v>
      </c>
      <c r="C348" s="99">
        <f t="shared" si="25"/>
        <v>28.493885041399388</v>
      </c>
      <c r="D348" s="99">
        <f>_xlfn.IFNA(INDEX('１回目'!$C$8:$C$374,MATCH(A348,'１回目'!$A$8:$A$374,FALSE)),0)</f>
        <v>5.3756451918969939</v>
      </c>
      <c r="E348" s="91">
        <f>_xlfn.IFNA(INDEX('２回目'!$C$8:$C$374,MATCH(A348,'２回目'!$A$8:$A$374,FALSE)),0)</f>
        <v>6.7649999847798918</v>
      </c>
      <c r="F348" s="91">
        <f>_xlfn.IFNA(INDEX('３回目'!$C$8:$C$374,MATCH(A348,'３回目'!$A$8:$A$374,FALSE)),0)</f>
        <v>4.3949927531677595</v>
      </c>
      <c r="G348" s="91">
        <f>_xlfn.IFNA(INDEX('４回目'!$C$8:$C$374,MATCH(A348,'４回目'!$A$8:$A$374,FALSE)),0)</f>
        <v>5.5855278782805504</v>
      </c>
      <c r="H348" s="91">
        <f>_xlfn.IFNA(INDEX('５回目'!$C$8:$C$374,MATCH(A348,'５回目'!$A$8:$A$374,FALSE)),0)</f>
        <v>6.3727192332741902</v>
      </c>
      <c r="I348" s="91">
        <f>_xlfn.IFNA(INDEX('６回目'!$C$8:$C$374,MATCH(A348,'６回目'!$A$8:$A$374,FALSE)),0)</f>
        <v>0</v>
      </c>
      <c r="J348" s="91">
        <f>_xlfn.IFNA(INDEX('７回目'!$C$8:$C$374,MATCH(A348,'７回目'!$A$8:$A$374,FALSE)),0)</f>
        <v>0</v>
      </c>
      <c r="K348" s="91">
        <f>_xlfn.IFNA(INDEX('８回目'!$C$8:$C$374,MATCH(A348,'８回目'!$A$8:$A$374,FALSE)),0)</f>
        <v>0</v>
      </c>
      <c r="M348" s="91">
        <f>INDEX(降水量!$T$2:$T$366,MATCH(A348,降水量!$C$2:$C$366,FALSE))</f>
        <v>0</v>
      </c>
      <c r="N348" s="99">
        <f t="shared" si="29"/>
        <v>5.6951441108028176</v>
      </c>
      <c r="O348" s="99">
        <f>INDEX(地温!$G$2:$G$366,MATCH(A348,地温!$C$2:$C$366,FALSE))</f>
        <v>9.4371184405105148e-003</v>
      </c>
      <c r="P348" s="99">
        <f>INDEX(地温!$H$2:$H$366,MATCH(A348,地温!$C$2:$C$366,FALSE))</f>
        <v>21.879585689216267</v>
      </c>
      <c r="Q348" s="99"/>
      <c r="R348" s="99">
        <f t="shared" si="26"/>
        <v>0.91915524138030236</v>
      </c>
      <c r="S348" s="99"/>
      <c r="T348" s="99"/>
      <c r="U348" s="99"/>
      <c r="W348" s="91">
        <f>R348*1000*1000/($K$1*10)+指導機関用調整項目!$C$25</f>
        <v>10.446832155176134</v>
      </c>
    </row>
    <row r="349" spans="1:23">
      <c r="A349" s="92">
        <f t="shared" si="27"/>
        <v>46003</v>
      </c>
      <c r="B349" s="91">
        <f t="shared" si="28"/>
        <v>346</v>
      </c>
      <c r="C349" s="99">
        <f t="shared" si="25"/>
        <v>28.494308364764038</v>
      </c>
      <c r="D349" s="99">
        <f>_xlfn.IFNA(INDEX('１回目'!$C$8:$C$374,MATCH(A349,'１回目'!$A$8:$A$374,FALSE)),0)</f>
        <v>5.3756523652311143</v>
      </c>
      <c r="E349" s="91">
        <f>_xlfn.IFNA(INDEX('２回目'!$C$8:$C$374,MATCH(A349,'２回目'!$A$8:$A$374,FALSE)),0)</f>
        <v>6.7649999854959706</v>
      </c>
      <c r="F349" s="91">
        <f>_xlfn.IFNA(INDEX('３回目'!$C$8:$C$374,MATCH(A349,'３回目'!$A$8:$A$374,FALSE)),0)</f>
        <v>4.3949930014084027</v>
      </c>
      <c r="G349" s="91">
        <f>_xlfn.IFNA(INDEX('４回目'!$C$8:$C$374,MATCH(A349,'４回目'!$A$8:$A$374,FALSE)),0)</f>
        <v>5.5855438879473418</v>
      </c>
      <c r="H349" s="91">
        <f>_xlfn.IFNA(INDEX('５回目'!$C$8:$C$374,MATCH(A349,'５回目'!$A$8:$A$374,FALSE)),0)</f>
        <v>6.3731191246812111</v>
      </c>
      <c r="I349" s="91">
        <f>_xlfn.IFNA(INDEX('６回目'!$C$8:$C$374,MATCH(A349,'６回目'!$A$8:$A$374,FALSE)),0)</f>
        <v>0</v>
      </c>
      <c r="J349" s="91">
        <f>_xlfn.IFNA(INDEX('７回目'!$C$8:$C$374,MATCH(A349,'７回目'!$A$8:$A$374,FALSE)),0)</f>
        <v>0</v>
      </c>
      <c r="K349" s="91">
        <f>_xlfn.IFNA(INDEX('８回目'!$C$8:$C$374,MATCH(A349,'８回目'!$A$8:$A$374,FALSE)),0)</f>
        <v>0</v>
      </c>
      <c r="M349" s="91">
        <f>INDEX(降水量!$T$2:$T$366,MATCH(A349,降水量!$C$2:$C$366,FALSE))</f>
        <v>0</v>
      </c>
      <c r="N349" s="99">
        <f t="shared" si="29"/>
        <v>5.6951441108028176</v>
      </c>
      <c r="O349" s="99">
        <f>INDEX(地温!$G$2:$G$366,MATCH(A349,地温!$C$2:$C$366,FALSE))</f>
        <v>1.064924952818181e-002</v>
      </c>
      <c r="P349" s="99">
        <f>INDEX(地温!$H$2:$H$366,MATCH(A349,地温!$C$2:$C$366,FALSE))</f>
        <v>21.890234938744449</v>
      </c>
      <c r="Q349" s="99"/>
      <c r="R349" s="99">
        <f t="shared" si="26"/>
        <v>0.90892931521677056</v>
      </c>
      <c r="S349" s="99"/>
      <c r="T349" s="99"/>
      <c r="U349" s="99"/>
      <c r="W349" s="91">
        <f>R349*1000*1000/($K$1*10)+指導機関用調整項目!$C$25</f>
        <v>10.408484932062889</v>
      </c>
    </row>
    <row r="350" spans="1:23">
      <c r="A350" s="92">
        <f t="shared" si="27"/>
        <v>46004</v>
      </c>
      <c r="B350" s="91">
        <f t="shared" si="28"/>
        <v>347</v>
      </c>
      <c r="C350" s="99">
        <f t="shared" si="25"/>
        <v>28.494670246061972</v>
      </c>
      <c r="D350" s="99">
        <f>_xlfn.IFNA(INDEX('１回目'!$C$8:$C$374,MATCH(A350,'１回目'!$A$8:$A$374,FALSE)),0)</f>
        <v>5.3756585539471011</v>
      </c>
      <c r="E350" s="91">
        <f>_xlfn.IFNA(INDEX('２回目'!$C$8:$C$374,MATCH(A350,'２回目'!$A$8:$A$374,FALSE)),0)</f>
        <v>6.7649999861110768</v>
      </c>
      <c r="F350" s="91">
        <f>_xlfn.IFNA(INDEX('３回目'!$C$8:$C$374,MATCH(A350,'３回目'!$A$8:$A$374,FALSE)),0)</f>
        <v>4.3949932104110259</v>
      </c>
      <c r="G350" s="91">
        <f>_xlfn.IFNA(INDEX('４回目'!$C$8:$C$374,MATCH(A350,'４回目'!$A$8:$A$374,FALSE)),0)</f>
        <v>5.5855573862046022</v>
      </c>
      <c r="H350" s="91">
        <f>_xlfn.IFNA(INDEX('５回目'!$C$8:$C$374,MATCH(A350,'５回目'!$A$8:$A$374,FALSE)),0)</f>
        <v>6.3734611093881668</v>
      </c>
      <c r="I350" s="91">
        <f>_xlfn.IFNA(INDEX('６回目'!$C$8:$C$374,MATCH(A350,'６回目'!$A$8:$A$374,FALSE)),0)</f>
        <v>0</v>
      </c>
      <c r="J350" s="91">
        <f>_xlfn.IFNA(INDEX('７回目'!$C$8:$C$374,MATCH(A350,'７回目'!$A$8:$A$374,FALSE)),0)</f>
        <v>0</v>
      </c>
      <c r="K350" s="91">
        <f>_xlfn.IFNA(INDEX('８回目'!$C$8:$C$374,MATCH(A350,'８回目'!$A$8:$A$374,FALSE)),0)</f>
        <v>0</v>
      </c>
      <c r="M350" s="91">
        <f>INDEX(降水量!$T$2:$T$366,MATCH(A350,降水量!$C$2:$C$366,FALSE))</f>
        <v>0</v>
      </c>
      <c r="N350" s="99">
        <f t="shared" si="29"/>
        <v>5.6951441108028176</v>
      </c>
      <c r="O350" s="99">
        <f>INDEX(地温!$G$2:$G$366,MATCH(A350,地温!$C$2:$C$366,FALSE))</f>
        <v>2.8321413570471191e-003</v>
      </c>
      <c r="P350" s="99">
        <f>INDEX(地温!$H$2:$H$366,MATCH(A350,地温!$C$2:$C$366,FALSE))</f>
        <v>21.893067080101495</v>
      </c>
      <c r="Q350" s="99"/>
      <c r="R350" s="99">
        <f t="shared" si="26"/>
        <v>0.9064590551576579</v>
      </c>
      <c r="S350" s="99"/>
      <c r="T350" s="99"/>
      <c r="U350" s="99"/>
      <c r="W350" s="91">
        <f>R350*1000*1000/($K$1*10)+指導機関用調整項目!$C$25</f>
        <v>10.399221456841216</v>
      </c>
    </row>
    <row r="351" spans="1:23">
      <c r="A351" s="92">
        <f t="shared" si="27"/>
        <v>46005</v>
      </c>
      <c r="B351" s="91">
        <f t="shared" si="28"/>
        <v>348</v>
      </c>
      <c r="C351" s="99">
        <f t="shared" si="25"/>
        <v>28.495003069697912</v>
      </c>
      <c r="D351" s="99">
        <f>_xlfn.IFNA(INDEX('１回目'!$C$8:$C$374,MATCH(A351,'１回目'!$A$8:$A$374,FALSE)),0)</f>
        <v>5.3756643004512066</v>
      </c>
      <c r="E351" s="91">
        <f>_xlfn.IFNA(INDEX('２回目'!$C$8:$C$374,MATCH(A351,'２回目'!$A$8:$A$374,FALSE)),0)</f>
        <v>6.7649999866741739</v>
      </c>
      <c r="F351" s="91">
        <f>_xlfn.IFNA(INDEX('３回目'!$C$8:$C$374,MATCH(A351,'３回目'!$A$8:$A$374,FALSE)),0)</f>
        <v>4.394993401306345</v>
      </c>
      <c r="G351" s="91">
        <f>_xlfn.IFNA(INDEX('４回目'!$C$8:$C$374,MATCH(A351,'４回目'!$A$8:$A$374,FALSE)),0)</f>
        <v>5.5855697321248199</v>
      </c>
      <c r="H351" s="91">
        <f>_xlfn.IFNA(INDEX('５回目'!$C$8:$C$374,MATCH(A351,'５回目'!$A$8:$A$374,FALSE)),0)</f>
        <v>6.373775649141364</v>
      </c>
      <c r="I351" s="91">
        <f>_xlfn.IFNA(INDEX('６回目'!$C$8:$C$374,MATCH(A351,'６回目'!$A$8:$A$374,FALSE)),0)</f>
        <v>0</v>
      </c>
      <c r="J351" s="91">
        <f>_xlfn.IFNA(INDEX('７回目'!$C$8:$C$374,MATCH(A351,'７回目'!$A$8:$A$374,FALSE)),0)</f>
        <v>0</v>
      </c>
      <c r="K351" s="91">
        <f>_xlfn.IFNA(INDEX('８回目'!$C$8:$C$374,MATCH(A351,'８回目'!$A$8:$A$374,FALSE)),0)</f>
        <v>0</v>
      </c>
      <c r="M351" s="91">
        <f>INDEX(降水量!$T$2:$T$366,MATCH(A351,降水量!$C$2:$C$366,FALSE))</f>
        <v>0</v>
      </c>
      <c r="N351" s="99">
        <f t="shared" si="29"/>
        <v>5.6951441108028176</v>
      </c>
      <c r="O351" s="99">
        <f>INDEX(地温!$G$2:$G$366,MATCH(A351,地温!$C$2:$C$366,FALSE))</f>
        <v>2.551836043023132e-003</v>
      </c>
      <c r="P351" s="99">
        <f>INDEX(地温!$H$2:$H$366,MATCH(A351,地温!$C$2:$C$366,FALSE))</f>
        <v>21.895618916144517</v>
      </c>
      <c r="Q351" s="99"/>
      <c r="R351" s="99">
        <f t="shared" si="26"/>
        <v>0.90424004275057612</v>
      </c>
      <c r="S351" s="99"/>
      <c r="T351" s="99"/>
      <c r="U351" s="99"/>
      <c r="W351" s="91">
        <f>R351*1000*1000/($K$1*10)+指導機関用調整項目!$C$25</f>
        <v>10.39090016031466</v>
      </c>
    </row>
    <row r="352" spans="1:23">
      <c r="A352" s="92">
        <f t="shared" si="27"/>
        <v>46006</v>
      </c>
      <c r="B352" s="91">
        <f t="shared" si="28"/>
        <v>349</v>
      </c>
      <c r="C352" s="99">
        <f t="shared" si="25"/>
        <v>28.49530599449032</v>
      </c>
      <c r="D352" s="99">
        <f>_xlfn.IFNA(INDEX('１回目'!$C$8:$C$374,MATCH(A352,'１回目'!$A$8:$A$374,FALSE)),0)</f>
        <v>5.3756695708980944</v>
      </c>
      <c r="E352" s="91">
        <f>_xlfn.IFNA(INDEX('２回目'!$C$8:$C$374,MATCH(A352,'２回目'!$A$8:$A$374,FALSE)),0)</f>
        <v>6.7649999871855009</v>
      </c>
      <c r="F352" s="91">
        <f>_xlfn.IFNA(INDEX('３回目'!$C$8:$C$374,MATCH(A352,'３回目'!$A$8:$A$374,FALSE)),0)</f>
        <v>4.3949935734231946</v>
      </c>
      <c r="G352" s="91">
        <f>_xlfn.IFNA(INDEX('４回目'!$C$8:$C$374,MATCH(A352,'４回目'!$A$8:$A$374,FALSE)),0)</f>
        <v>5.5855808821286335</v>
      </c>
      <c r="H352" s="91">
        <f>_xlfn.IFNA(INDEX('５回目'!$C$8:$C$374,MATCH(A352,'５回目'!$A$8:$A$374,FALSE)),0)</f>
        <v>6.3740619808549006</v>
      </c>
      <c r="I352" s="91">
        <f>_xlfn.IFNA(INDEX('６回目'!$C$8:$C$374,MATCH(A352,'６回目'!$A$8:$A$374,FALSE)),0)</f>
        <v>0</v>
      </c>
      <c r="J352" s="91">
        <f>_xlfn.IFNA(INDEX('７回目'!$C$8:$C$374,MATCH(A352,'７回目'!$A$8:$A$374,FALSE)),0)</f>
        <v>0</v>
      </c>
      <c r="K352" s="91">
        <f>_xlfn.IFNA(INDEX('８回目'!$C$8:$C$374,MATCH(A352,'８回目'!$A$8:$A$374,FALSE)),0)</f>
        <v>0</v>
      </c>
      <c r="M352" s="91">
        <f>INDEX(降水量!$T$2:$T$366,MATCH(A352,降水量!$C$2:$C$366,FALSE))</f>
        <v>0</v>
      </c>
      <c r="N352" s="99">
        <f t="shared" si="29"/>
        <v>5.6951441108028176</v>
      </c>
      <c r="O352" s="99">
        <f>INDEX(地温!$G$2:$G$366,MATCH(A352,地温!$C$2:$C$366,FALSE))</f>
        <v>2.2260758132114709e-003</v>
      </c>
      <c r="P352" s="99">
        <f>INDEX(地温!$H$2:$H$366,MATCH(A352,地温!$C$2:$C$366,FALSE))</f>
        <v>21.897844991957729</v>
      </c>
      <c r="Q352" s="99"/>
      <c r="R352" s="99">
        <f t="shared" si="26"/>
        <v>0.9023168917297717</v>
      </c>
      <c r="S352" s="99"/>
      <c r="T352" s="99"/>
      <c r="U352" s="99"/>
      <c r="W352" s="91">
        <f>R352*1000*1000/($K$1*10)+指導機関用調整項目!$C$25</f>
        <v>10.383688343986643</v>
      </c>
    </row>
    <row r="353" spans="1:23">
      <c r="A353" s="92">
        <f t="shared" si="27"/>
        <v>46007</v>
      </c>
      <c r="B353" s="91">
        <f t="shared" si="28"/>
        <v>350</v>
      </c>
      <c r="C353" s="99">
        <f t="shared" si="25"/>
        <v>28.495607087316483</v>
      </c>
      <c r="D353" s="99">
        <f>_xlfn.IFNA(INDEX('１回目'!$C$8:$C$374,MATCH(A353,'１回目'!$A$8:$A$374,FALSE)),0)</f>
        <v>5.3756748702291803</v>
      </c>
      <c r="E353" s="91">
        <f>_xlfn.IFNA(INDEX('２回目'!$C$8:$C$374,MATCH(A353,'２回目'!$A$8:$A$374,FALSE)),0)</f>
        <v>6.7649999876856519</v>
      </c>
      <c r="F353" s="91">
        <f>_xlfn.IFNA(INDEX('３回目'!$C$8:$C$374,MATCH(A353,'３回目'!$A$8:$A$374,FALSE)),0)</f>
        <v>4.3949937452533954</v>
      </c>
      <c r="G353" s="91">
        <f>_xlfn.IFNA(INDEX('４回目'!$C$8:$C$374,MATCH(A353,'４回目'!$A$8:$A$374,FALSE)),0)</f>
        <v>5.5855920240758614</v>
      </c>
      <c r="H353" s="91">
        <f>_xlfn.IFNA(INDEX('５回目'!$C$8:$C$374,MATCH(A353,'５回目'!$A$8:$A$374,FALSE)),0)</f>
        <v>6.3743464600723945</v>
      </c>
      <c r="I353" s="91">
        <f>_xlfn.IFNA(INDEX('６回目'!$C$8:$C$374,MATCH(A353,'６回目'!$A$8:$A$374,FALSE)),0)</f>
        <v>0</v>
      </c>
      <c r="J353" s="91">
        <f>_xlfn.IFNA(INDEX('７回目'!$C$8:$C$374,MATCH(A353,'７回目'!$A$8:$A$374,FALSE)),0)</f>
        <v>0</v>
      </c>
      <c r="K353" s="91">
        <f>_xlfn.IFNA(INDEX('８回目'!$C$8:$C$374,MATCH(A353,'８回目'!$A$8:$A$374,FALSE)),0)</f>
        <v>0</v>
      </c>
      <c r="M353" s="91">
        <f>INDEX(降水量!$T$2:$T$366,MATCH(A353,降水量!$C$2:$C$366,FALSE))</f>
        <v>0</v>
      </c>
      <c r="N353" s="99">
        <f t="shared" si="29"/>
        <v>5.6951441108028176</v>
      </c>
      <c r="O353" s="99">
        <f>INDEX(地温!$G$2:$G$366,MATCH(A353,地温!$C$2:$C$366,FALSE))</f>
        <v>2.3169856447868183e-003</v>
      </c>
      <c r="P353" s="99">
        <f>INDEX(地温!$H$2:$H$366,MATCH(A353,地温!$C$2:$C$366,FALSE))</f>
        <v>21.900161977602515</v>
      </c>
      <c r="Q353" s="99"/>
      <c r="R353" s="99">
        <f t="shared" si="26"/>
        <v>0.90030099891114901</v>
      </c>
      <c r="S353" s="99"/>
      <c r="T353" s="99"/>
      <c r="U353" s="99"/>
      <c r="W353" s="91">
        <f>R353*1000*1000/($K$1*10)+指導機関用調整項目!$C$25</f>
        <v>10.376128745916809</v>
      </c>
    </row>
    <row r="354" spans="1:23">
      <c r="A354" s="92">
        <f t="shared" si="27"/>
        <v>46008</v>
      </c>
      <c r="B354" s="91">
        <f t="shared" si="28"/>
        <v>351</v>
      </c>
      <c r="C354" s="99">
        <f t="shared" si="25"/>
        <v>28.495855691027124</v>
      </c>
      <c r="D354" s="99">
        <f>_xlfn.IFNA(INDEX('１回目'!$C$8:$C$374,MATCH(A354,'１回目'!$A$8:$A$374,FALSE)),0)</f>
        <v>5.375679242167327</v>
      </c>
      <c r="E354" s="91">
        <f>_xlfn.IFNA(INDEX('２回目'!$C$8:$C$374,MATCH(A354,'２回目'!$A$8:$A$374,FALSE)),0)</f>
        <v>6.7649999881047638</v>
      </c>
      <c r="F354" s="91">
        <f>_xlfn.IFNA(INDEX('３回目'!$C$8:$C$374,MATCH(A354,'３回目'!$A$8:$A$374,FALSE)),0)</f>
        <v>4.3949938831076452</v>
      </c>
      <c r="G354" s="91">
        <f>_xlfn.IFNA(INDEX('４回目'!$C$8:$C$374,MATCH(A354,'４回目'!$A$8:$A$374,FALSE)),0)</f>
        <v>5.5856009933435526</v>
      </c>
      <c r="H354" s="91">
        <f>_xlfn.IFNA(INDEX('５回目'!$C$8:$C$374,MATCH(A354,'５回目'!$A$8:$A$374,FALSE)),0)</f>
        <v>6.3745815843038347</v>
      </c>
      <c r="I354" s="91">
        <f>_xlfn.IFNA(INDEX('６回目'!$C$8:$C$374,MATCH(A354,'６回目'!$A$8:$A$374,FALSE)),0)</f>
        <v>0</v>
      </c>
      <c r="J354" s="91">
        <f>_xlfn.IFNA(INDEX('７回目'!$C$8:$C$374,MATCH(A354,'７回目'!$A$8:$A$374,FALSE)),0)</f>
        <v>0</v>
      </c>
      <c r="K354" s="91">
        <f>_xlfn.IFNA(INDEX('８回目'!$C$8:$C$374,MATCH(A354,'８回目'!$A$8:$A$374,FALSE)),0)</f>
        <v>0</v>
      </c>
      <c r="M354" s="91">
        <f>INDEX(降水量!$T$2:$T$366,MATCH(A354,降水量!$C$2:$C$366,FALSE))</f>
        <v>0</v>
      </c>
      <c r="N354" s="99">
        <f t="shared" si="29"/>
        <v>5.6951441108028176</v>
      </c>
      <c r="O354" s="99">
        <f>INDEX(地温!$G$2:$G$366,MATCH(A354,地温!$C$2:$C$366,FALSE))</f>
        <v>1.574555353588148e-003</v>
      </c>
      <c r="P354" s="99">
        <f>INDEX(地温!$H$2:$H$366,MATCH(A354,地温!$C$2:$C$366,FALSE))</f>
        <v>21.901736532956104</v>
      </c>
      <c r="Q354" s="99"/>
      <c r="R354" s="99">
        <f t="shared" si="26"/>
        <v>0.89897504726820188</v>
      </c>
      <c r="S354" s="99"/>
      <c r="T354" s="99"/>
      <c r="U354" s="99"/>
      <c r="W354" s="91">
        <f>R354*1000*1000/($K$1*10)+指導機関用調整項目!$C$25</f>
        <v>10.371156427255755</v>
      </c>
    </row>
    <row r="355" spans="1:23">
      <c r="A355" s="92">
        <f t="shared" si="27"/>
        <v>46009</v>
      </c>
      <c r="B355" s="91">
        <f t="shared" si="28"/>
        <v>352</v>
      </c>
      <c r="C355" s="99">
        <f t="shared" si="25"/>
        <v>28.496066403125916</v>
      </c>
      <c r="D355" s="99">
        <f>_xlfn.IFNA(INDEX('１回目'!$C$8:$C$374,MATCH(A355,'１回目'!$A$8:$A$374,FALSE)),0)</f>
        <v>5.3756829309326584</v>
      </c>
      <c r="E355" s="91">
        <f>_xlfn.IFNA(INDEX('２回目'!$C$8:$C$374,MATCH(A355,'２回目'!$A$8:$A$374,FALSE)),0)</f>
        <v>6.764999988464897</v>
      </c>
      <c r="F355" s="91">
        <f>_xlfn.IFNA(INDEX('３回目'!$C$8:$C$374,MATCH(A355,'３回目'!$A$8:$A$374,FALSE)),0)</f>
        <v>4.3949939964290818</v>
      </c>
      <c r="G355" s="91">
        <f>_xlfn.IFNA(INDEX('４回目'!$C$8:$C$374,MATCH(A355,'４回目'!$A$8:$A$374,FALSE)),0)</f>
        <v>5.5856083983720879</v>
      </c>
      <c r="H355" s="91">
        <f>_xlfn.IFNA(INDEX('５回目'!$C$8:$C$374,MATCH(A355,'５回目'!$A$8:$A$374,FALSE)),0)</f>
        <v>6.3747810889271914</v>
      </c>
      <c r="I355" s="91">
        <f>_xlfn.IFNA(INDEX('６回目'!$C$8:$C$374,MATCH(A355,'６回目'!$A$8:$A$374,FALSE)),0)</f>
        <v>0</v>
      </c>
      <c r="J355" s="91">
        <f>_xlfn.IFNA(INDEX('７回目'!$C$8:$C$374,MATCH(A355,'７回目'!$A$8:$A$374,FALSE)),0)</f>
        <v>0</v>
      </c>
      <c r="K355" s="91">
        <f>_xlfn.IFNA(INDEX('８回目'!$C$8:$C$374,MATCH(A355,'８回目'!$A$8:$A$374,FALSE)),0)</f>
        <v>0</v>
      </c>
      <c r="M355" s="91">
        <f>INDEX(降水量!$T$2:$T$366,MATCH(A355,降水量!$C$2:$C$366,FALSE))</f>
        <v>0</v>
      </c>
      <c r="N355" s="99">
        <f t="shared" si="29"/>
        <v>5.6951441108028176</v>
      </c>
      <c r="O355" s="99">
        <f>INDEX(地温!$G$2:$G$366,MATCH(A355,地温!$C$2:$C$366,FALSE))</f>
        <v>1.0139447255401726e-003</v>
      </c>
      <c r="P355" s="99">
        <f>INDEX(地温!$H$2:$H$366,MATCH(A355,地温!$C$2:$C$366,FALSE))</f>
        <v>21.902750477681643</v>
      </c>
      <c r="Q355" s="99"/>
      <c r="R355" s="99">
        <f t="shared" si="26"/>
        <v>0.89817181464145435</v>
      </c>
      <c r="S355" s="99"/>
      <c r="T355" s="99"/>
      <c r="U355" s="99"/>
      <c r="W355" s="91">
        <f>R355*1000*1000/($K$1*10)+指導機関用調整項目!$C$25</f>
        <v>10.368144304905453</v>
      </c>
    </row>
    <row r="356" spans="1:23">
      <c r="A356" s="92">
        <f t="shared" si="27"/>
        <v>46010</v>
      </c>
      <c r="B356" s="91">
        <f t="shared" si="28"/>
        <v>353</v>
      </c>
      <c r="C356" s="99">
        <f t="shared" si="25"/>
        <v>28.496277909330409</v>
      </c>
      <c r="D356" s="99">
        <f>_xlfn.IFNA(INDEX('１回目'!$C$8:$C$374,MATCH(A356,'１回目'!$A$8:$A$374,FALSE)),0)</f>
        <v>5.3756866627520248</v>
      </c>
      <c r="E356" s="91">
        <f>_xlfn.IFNA(INDEX('２回目'!$C$8:$C$374,MATCH(A356,'２回目'!$A$8:$A$374,FALSE)),0)</f>
        <v>6.7649999888202395</v>
      </c>
      <c r="F356" s="91">
        <f>_xlfn.IFNA(INDEX('３回目'!$C$8:$C$374,MATCH(A356,'３回目'!$A$8:$A$374,FALSE)),0)</f>
        <v>4.3949941109155262</v>
      </c>
      <c r="G356" s="91">
        <f>_xlfn.IFNA(INDEX('４回目'!$C$8:$C$374,MATCH(A356,'４回目'!$A$8:$A$374,FALSE)),0)</f>
        <v>5.5856158885089959</v>
      </c>
      <c r="H356" s="91">
        <f>_xlfn.IFNA(INDEX('５回目'!$C$8:$C$374,MATCH(A356,'５回目'!$A$8:$A$374,FALSE)),0)</f>
        <v>6.3749812583336212</v>
      </c>
      <c r="I356" s="91">
        <f>_xlfn.IFNA(INDEX('６回目'!$C$8:$C$374,MATCH(A356,'６回目'!$A$8:$A$374,FALSE)),0)</f>
        <v>0</v>
      </c>
      <c r="J356" s="91">
        <f>_xlfn.IFNA(INDEX('７回目'!$C$8:$C$374,MATCH(A356,'７回目'!$A$8:$A$374,FALSE)),0)</f>
        <v>0</v>
      </c>
      <c r="K356" s="91">
        <f>_xlfn.IFNA(INDEX('８回目'!$C$8:$C$374,MATCH(A356,'８回目'!$A$8:$A$374,FALSE)),0)</f>
        <v>0</v>
      </c>
      <c r="M356" s="91">
        <f>INDEX(降水量!$T$2:$T$366,MATCH(A356,降水量!$C$2:$C$366,FALSE))</f>
        <v>0</v>
      </c>
      <c r="N356" s="99">
        <f t="shared" si="29"/>
        <v>5.6951441108028176</v>
      </c>
      <c r="O356" s="99">
        <f>INDEX(地温!$G$2:$G$366,MATCH(A356,地温!$C$2:$C$366,FALSE))</f>
        <v>1.082127099221683e-003</v>
      </c>
      <c r="P356" s="99">
        <f>INDEX(地温!$H$2:$H$366,MATCH(A356,地温!$C$2:$C$366,FALSE))</f>
        <v>21.903832604780863</v>
      </c>
      <c r="Q356" s="99"/>
      <c r="R356" s="99">
        <f t="shared" si="26"/>
        <v>0.89730119374672768</v>
      </c>
      <c r="S356" s="99"/>
      <c r="T356" s="99"/>
      <c r="U356" s="99"/>
      <c r="W356" s="91">
        <f>R356*1000*1000/($K$1*10)+指導機関用調整項目!$C$25</f>
        <v>10.364879476550229</v>
      </c>
    </row>
    <row r="357" spans="1:23">
      <c r="A357" s="92">
        <f t="shared" si="27"/>
        <v>46011</v>
      </c>
      <c r="B357" s="91">
        <f t="shared" si="28"/>
        <v>354</v>
      </c>
      <c r="C357" s="99">
        <f t="shared" si="25"/>
        <v>28.496505988003612</v>
      </c>
      <c r="D357" s="99">
        <f>_xlfn.IFNA(INDEX('１回目'!$C$8:$C$374,MATCH(A357,'１回目'!$A$8:$A$374,FALSE)),0)</f>
        <v>5.3756907507199791</v>
      </c>
      <c r="E357" s="91">
        <f>_xlfn.IFNA(INDEX('２回目'!$C$8:$C$374,MATCH(A357,'２回目'!$A$8:$A$374,FALSE)),0)</f>
        <v>6.7649999891923427</v>
      </c>
      <c r="F357" s="91">
        <f>_xlfn.IFNA(INDEX('３回目'!$C$8:$C$374,MATCH(A357,'３回目'!$A$8:$A$374,FALSE)),0)</f>
        <v>4.3949942372213604</v>
      </c>
      <c r="G357" s="91">
        <f>_xlfn.IFNA(INDEX('４回目'!$C$8:$C$374,MATCH(A357,'４回目'!$A$8:$A$374,FALSE)),0)</f>
        <v>5.5856241445874355</v>
      </c>
      <c r="H357" s="91">
        <f>_xlfn.IFNA(INDEX('５回目'!$C$8:$C$374,MATCH(A357,'５回目'!$A$8:$A$374,FALSE)),0)</f>
        <v>6.3751968662824927</v>
      </c>
      <c r="I357" s="91">
        <f>_xlfn.IFNA(INDEX('６回目'!$C$8:$C$374,MATCH(A357,'６回目'!$A$8:$A$374,FALSE)),0)</f>
        <v>0</v>
      </c>
      <c r="J357" s="91">
        <f>_xlfn.IFNA(INDEX('７回目'!$C$8:$C$374,MATCH(A357,'７回目'!$A$8:$A$374,FALSE)),0)</f>
        <v>0</v>
      </c>
      <c r="K357" s="91">
        <f>_xlfn.IFNA(INDEX('８回目'!$C$8:$C$374,MATCH(A357,'８回目'!$A$8:$A$374,FALSE)),0)</f>
        <v>0</v>
      </c>
      <c r="M357" s="91">
        <f>INDEX(降水量!$T$2:$T$366,MATCH(A357,降水量!$C$2:$C$366,FALSE))</f>
        <v>0</v>
      </c>
      <c r="N357" s="99">
        <f t="shared" si="29"/>
        <v>5.6951441108028176</v>
      </c>
      <c r="O357" s="99">
        <f>INDEX(地温!$G$2:$G$366,MATCH(A357,地温!$C$2:$C$366,FALSE))</f>
        <v>1.4381906062251265e-003</v>
      </c>
      <c r="P357" s="99">
        <f>INDEX(地温!$H$2:$H$366,MATCH(A357,地温!$C$2:$C$366,FALSE))</f>
        <v>21.905270795387089</v>
      </c>
      <c r="Q357" s="99"/>
      <c r="R357" s="99">
        <f t="shared" si="26"/>
        <v>0.89609108181370445</v>
      </c>
      <c r="S357" s="99"/>
      <c r="T357" s="99"/>
      <c r="U357" s="99"/>
      <c r="W357" s="91">
        <f>R357*1000*1000/($K$1*10)+指導機関用調整項目!$C$25</f>
        <v>10.360341556801391</v>
      </c>
    </row>
    <row r="358" spans="1:23">
      <c r="A358" s="92">
        <f t="shared" si="27"/>
        <v>46012</v>
      </c>
      <c r="B358" s="91">
        <f t="shared" si="28"/>
        <v>355</v>
      </c>
      <c r="C358" s="99">
        <f t="shared" si="25"/>
        <v>28.496740777263778</v>
      </c>
      <c r="D358" s="99">
        <f>_xlfn.IFNA(INDEX('１回目'!$C$8:$C$374,MATCH(A358,'１回目'!$A$8:$A$374,FALSE)),0)</f>
        <v>5.3756950141868076</v>
      </c>
      <c r="E358" s="91">
        <f>_xlfn.IFNA(INDEX('２回目'!$C$8:$C$374,MATCH(A358,'２回目'!$A$8:$A$374,FALSE)),0)</f>
        <v>6.7649999895675981</v>
      </c>
      <c r="F358" s="91">
        <f>_xlfn.IFNA(INDEX('３回目'!$C$8:$C$374,MATCH(A358,'３回目'!$A$8:$A$374,FALSE)),0)</f>
        <v>4.394994368829102</v>
      </c>
      <c r="G358" s="91">
        <f>_xlfn.IFNA(INDEX('４回目'!$C$8:$C$374,MATCH(A358,'４回目'!$A$8:$A$374,FALSE)),0)</f>
        <v>5.5856327464722213</v>
      </c>
      <c r="H358" s="91">
        <f>_xlfn.IFNA(INDEX('５回目'!$C$8:$C$374,MATCH(A358,'５回目'!$A$8:$A$374,FALSE)),0)</f>
        <v>6.3754186582080488</v>
      </c>
      <c r="I358" s="91">
        <f>_xlfn.IFNA(INDEX('６回目'!$C$8:$C$374,MATCH(A358,'６回目'!$A$8:$A$374,FALSE)),0)</f>
        <v>0</v>
      </c>
      <c r="J358" s="91">
        <f>_xlfn.IFNA(INDEX('７回目'!$C$8:$C$374,MATCH(A358,'７回目'!$A$8:$A$374,FALSE)),0)</f>
        <v>0</v>
      </c>
      <c r="K358" s="91">
        <f>_xlfn.IFNA(INDEX('８回目'!$C$8:$C$374,MATCH(A358,'８回目'!$A$8:$A$374,FALSE)),0)</f>
        <v>0</v>
      </c>
      <c r="M358" s="91">
        <f>INDEX(降水量!$T$2:$T$366,MATCH(A358,降水量!$C$2:$C$366,FALSE))</f>
        <v>0</v>
      </c>
      <c r="N358" s="99">
        <f t="shared" si="29"/>
        <v>5.6951441108028176</v>
      </c>
      <c r="O358" s="99">
        <f>INDEX(地温!$G$2:$G$366,MATCH(A358,地温!$C$2:$C$366,FALSE))</f>
        <v>1.6427377272696584e-003</v>
      </c>
      <c r="P358" s="99">
        <f>INDEX(地温!$H$2:$H$366,MATCH(A358,地温!$C$2:$C$366,FALSE))</f>
        <v>21.906913533114359</v>
      </c>
      <c r="Q358" s="99"/>
      <c r="R358" s="99">
        <f t="shared" si="26"/>
        <v>0.8946831333466001</v>
      </c>
      <c r="S358" s="99"/>
      <c r="T358" s="99"/>
      <c r="U358" s="99"/>
      <c r="W358" s="91">
        <f>R358*1000*1000/($K$1*10)+指導機関用調整項目!$C$25</f>
        <v>10.355061750049749</v>
      </c>
    </row>
    <row r="359" spans="1:23">
      <c r="A359" s="92">
        <f t="shared" si="27"/>
        <v>46013</v>
      </c>
      <c r="B359" s="91">
        <f t="shared" si="28"/>
        <v>356</v>
      </c>
      <c r="C359" s="99">
        <f t="shared" si="25"/>
        <v>28.496971377785624</v>
      </c>
      <c r="D359" s="99">
        <f>_xlfn.IFNA(INDEX('１回目'!$C$8:$C$374,MATCH(A359,'１回目'!$A$8:$A$374,FALSE)),0)</f>
        <v>5.3756992418748428</v>
      </c>
      <c r="E359" s="91">
        <f>_xlfn.IFNA(INDEX('２回目'!$C$8:$C$374,MATCH(A359,'２回目'!$A$8:$A$374,FALSE)),0)</f>
        <v>6.7649999899314164</v>
      </c>
      <c r="F359" s="91">
        <f>_xlfn.IFNA(INDEX('３回目'!$C$8:$C$374,MATCH(A359,'３回目'!$A$8:$A$374,FALSE)),0)</f>
        <v>4.394994498425989</v>
      </c>
      <c r="G359" s="91">
        <f>_xlfn.IFNA(INDEX('４回目'!$C$8:$C$374,MATCH(A359,'４回目'!$A$8:$A$374,FALSE)),0)</f>
        <v>5.5856412244591214</v>
      </c>
      <c r="H359" s="91">
        <f>_xlfn.IFNA(INDEX('５回目'!$C$8:$C$374,MATCH(A359,'５回目'!$A$8:$A$374,FALSE)),0)</f>
        <v>6.3756364230942575</v>
      </c>
      <c r="I359" s="91">
        <f>_xlfn.IFNA(INDEX('６回目'!$C$8:$C$374,MATCH(A359,'６回目'!$A$8:$A$374,FALSE)),0)</f>
        <v>0</v>
      </c>
      <c r="J359" s="91">
        <f>_xlfn.IFNA(INDEX('７回目'!$C$8:$C$374,MATCH(A359,'７回目'!$A$8:$A$374,FALSE)),0)</f>
        <v>0</v>
      </c>
      <c r="K359" s="91">
        <f>_xlfn.IFNA(INDEX('８回目'!$C$8:$C$374,MATCH(A359,'８回目'!$A$8:$A$374,FALSE)),0)</f>
        <v>0</v>
      </c>
      <c r="M359" s="91">
        <f>INDEX(降水量!$T$2:$T$366,MATCH(A359,降水量!$C$2:$C$366,FALSE))</f>
        <v>0</v>
      </c>
      <c r="N359" s="99">
        <f t="shared" si="29"/>
        <v>5.6951441108028176</v>
      </c>
      <c r="O359" s="99">
        <f>INDEX(地温!$G$2:$G$366,MATCH(A359,地温!$C$2:$C$366,FALSE))</f>
        <v>1.6578893658655499e-003</v>
      </c>
      <c r="P359" s="99">
        <f>INDEX(地温!$H$2:$H$366,MATCH(A359,地温!$C$2:$C$366,FALSE))</f>
        <v>21.908571422480225</v>
      </c>
      <c r="Q359" s="99"/>
      <c r="R359" s="99">
        <f t="shared" si="26"/>
        <v>0.89325584450257978</v>
      </c>
      <c r="S359" s="99"/>
      <c r="T359" s="99"/>
      <c r="U359" s="99"/>
      <c r="W359" s="91">
        <f>R359*1000*1000/($K$1*10)+指導機関用調整項目!$C$25</f>
        <v>10.349709416884673</v>
      </c>
    </row>
    <row r="360" spans="1:23">
      <c r="A360" s="92">
        <f t="shared" si="27"/>
        <v>46014</v>
      </c>
      <c r="B360" s="91">
        <f t="shared" si="28"/>
        <v>357</v>
      </c>
      <c r="C360" s="99">
        <f t="shared" si="25"/>
        <v>28.49717445290063</v>
      </c>
      <c r="D360" s="99">
        <f>_xlfn.IFNA(INDEX('１回目'!$C$8:$C$374,MATCH(A360,'１回目'!$A$8:$A$374,FALSE)),0)</f>
        <v>5.3757029567649708</v>
      </c>
      <c r="E360" s="91">
        <f>_xlfn.IFNA(INDEX('２回目'!$C$8:$C$374,MATCH(A360,'２回目'!$A$8:$A$374,FALSE)),0)</f>
        <v>6.7649999902532194</v>
      </c>
      <c r="F360" s="91">
        <f>_xlfn.IFNA(INDEX('３回目'!$C$8:$C$374,MATCH(A360,'３回目'!$A$8:$A$374,FALSE)),0)</f>
        <v>4.3949946101568438</v>
      </c>
      <c r="G360" s="91">
        <f>_xlfn.IFNA(INDEX('４回目'!$C$8:$C$374,MATCH(A360,'４回目'!$A$8:$A$374,FALSE)),0)</f>
        <v>5.5856485642352078</v>
      </c>
      <c r="H360" s="91">
        <f>_xlfn.IFNA(INDEX('５回目'!$C$8:$C$374,MATCH(A360,'５回目'!$A$8:$A$374,FALSE)),0)</f>
        <v>6.3758283314903874</v>
      </c>
      <c r="I360" s="91">
        <f>_xlfn.IFNA(INDEX('６回目'!$C$8:$C$374,MATCH(A360,'６回目'!$A$8:$A$374,FALSE)),0)</f>
        <v>0</v>
      </c>
      <c r="J360" s="91">
        <f>_xlfn.IFNA(INDEX('７回目'!$C$8:$C$374,MATCH(A360,'７回目'!$A$8:$A$374,FALSE)),0)</f>
        <v>0</v>
      </c>
      <c r="K360" s="91">
        <f>_xlfn.IFNA(INDEX('８回目'!$C$8:$C$374,MATCH(A360,'８回目'!$A$8:$A$374,FALSE)),0)</f>
        <v>0</v>
      </c>
      <c r="M360" s="91">
        <f>INDEX(降水量!$T$2:$T$366,MATCH(A360,降水量!$C$2:$C$366,FALSE))</f>
        <v>0</v>
      </c>
      <c r="N360" s="99">
        <f t="shared" si="29"/>
        <v>5.6951441108028176</v>
      </c>
      <c r="O360" s="99">
        <f>INDEX(地温!$G$2:$G$366,MATCH(A360,地温!$C$2:$C$366,FALSE))</f>
        <v>1.218491846584704e-003</v>
      </c>
      <c r="P360" s="99">
        <f>INDEX(地温!$H$2:$H$366,MATCH(A360,地温!$C$2:$C$366,FALSE))</f>
        <v>21.909789914326812</v>
      </c>
      <c r="Q360" s="99"/>
      <c r="R360" s="99">
        <f t="shared" si="26"/>
        <v>0.8922404277710001</v>
      </c>
      <c r="S360" s="99"/>
      <c r="T360" s="99"/>
      <c r="U360" s="99"/>
      <c r="W360" s="91">
        <f>R360*1000*1000/($K$1*10)+指導機関用調整項目!$C$25</f>
        <v>10.34590160414125</v>
      </c>
    </row>
    <row r="361" spans="1:23">
      <c r="A361" s="92">
        <f t="shared" si="27"/>
        <v>46015</v>
      </c>
      <c r="B361" s="91">
        <f t="shared" si="28"/>
        <v>358</v>
      </c>
      <c r="C361" s="99">
        <f t="shared" si="25"/>
        <v>28.497381429058624</v>
      </c>
      <c r="D361" s="99">
        <f>_xlfn.IFNA(INDEX('１回目'!$C$8:$C$374,MATCH(A361,'１回目'!$A$8:$A$374,FALSE)),0)</f>
        <v>5.3757067903931661</v>
      </c>
      <c r="E361" s="91">
        <f>_xlfn.IFNA(INDEX('２回目'!$C$8:$C$374,MATCH(A361,'２回目'!$A$8:$A$374,FALSE)),0)</f>
        <v>6.7649999905752534</v>
      </c>
      <c r="F361" s="91">
        <f>_xlfn.IFNA(INDEX('３回目'!$C$8:$C$374,MATCH(A361,'３回目'!$A$8:$A$374,FALSE)),0)</f>
        <v>4.3949947252765265</v>
      </c>
      <c r="G361" s="91">
        <f>_xlfn.IFNA(INDEX('４回目'!$C$8:$C$374,MATCH(A361,'４回目'!$A$8:$A$374,FALSE)),0)</f>
        <v>5.5856561247147818</v>
      </c>
      <c r="H361" s="91">
        <f>_xlfn.IFNA(INDEX('５回目'!$C$8:$C$374,MATCH(A361,'５回目'!$A$8:$A$374,FALSE)),0)</f>
        <v>6.376023798098899</v>
      </c>
      <c r="I361" s="91">
        <f>_xlfn.IFNA(INDEX('６回目'!$C$8:$C$374,MATCH(A361,'６回目'!$A$8:$A$374,FALSE)),0)</f>
        <v>0</v>
      </c>
      <c r="J361" s="91">
        <f>_xlfn.IFNA(INDEX('７回目'!$C$8:$C$374,MATCH(A361,'７回目'!$A$8:$A$374,FALSE)),0)</f>
        <v>0</v>
      </c>
      <c r="K361" s="91">
        <f>_xlfn.IFNA(INDEX('８回目'!$C$8:$C$374,MATCH(A361,'８回目'!$A$8:$A$374,FALSE)),0)</f>
        <v>0</v>
      </c>
      <c r="M361" s="91">
        <f>INDEX(降水量!$T$2:$T$366,MATCH(A361,降水量!$C$2:$C$366,FALSE))</f>
        <v>0</v>
      </c>
      <c r="N361" s="99">
        <f t="shared" si="29"/>
        <v>5.6951441108028176</v>
      </c>
      <c r="O361" s="99">
        <f>INDEX(地温!$G$2:$G$366,MATCH(A361,地温!$C$2:$C$366,FALSE))</f>
        <v>1.3700082325436163e-003</v>
      </c>
      <c r="P361" s="99">
        <f>INDEX(地温!$H$2:$H$366,MATCH(A361,地温!$C$2:$C$366,FALSE))</f>
        <v>21.911159922559357</v>
      </c>
      <c r="Q361" s="99"/>
      <c r="R361" s="99">
        <f t="shared" si="26"/>
        <v>0.89107739569644906</v>
      </c>
      <c r="S361" s="99"/>
      <c r="T361" s="99"/>
      <c r="U361" s="99"/>
      <c r="W361" s="91">
        <f>R361*1000*1000/($K$1*10)+指導機関用調整項目!$C$25</f>
        <v>10.341540233861682</v>
      </c>
    </row>
    <row r="362" spans="1:23">
      <c r="A362" s="92">
        <f t="shared" si="27"/>
        <v>46016</v>
      </c>
      <c r="B362" s="91">
        <f t="shared" si="28"/>
        <v>359</v>
      </c>
      <c r="C362" s="99">
        <f t="shared" si="25"/>
        <v>28.497605323764347</v>
      </c>
      <c r="D362" s="99">
        <f>_xlfn.IFNA(INDEX('１回目'!$C$8:$C$374,MATCH(A362,'１回目'!$A$8:$A$374,FALSE)),0)</f>
        <v>5.3757110217441628</v>
      </c>
      <c r="E362" s="91">
        <f>_xlfn.IFNA(INDEX('２回目'!$C$8:$C$374,MATCH(A362,'２回目'!$A$8:$A$374,FALSE)),0)</f>
        <v>6.7649999909144833</v>
      </c>
      <c r="F362" s="91">
        <f>_xlfn.IFNA(INDEX('３回目'!$C$8:$C$374,MATCH(A362,'３回目'!$A$8:$A$374,FALSE)),0)</f>
        <v>4.3949948527312239</v>
      </c>
      <c r="G362" s="91">
        <f>_xlfn.IFNA(INDEX('４回目'!$C$8:$C$374,MATCH(A362,'４回目'!$A$8:$A$374,FALSE)),0)</f>
        <v>5.5856644752278752</v>
      </c>
      <c r="H362" s="91">
        <f>_xlfn.IFNA(INDEX('５回目'!$C$8:$C$374,MATCH(A362,'５回目'!$A$8:$A$374,FALSE)),0)</f>
        <v>6.3762349831466034</v>
      </c>
      <c r="I362" s="91">
        <f>_xlfn.IFNA(INDEX('６回目'!$C$8:$C$374,MATCH(A362,'６回目'!$A$8:$A$374,FALSE)),0)</f>
        <v>0</v>
      </c>
      <c r="J362" s="91">
        <f>_xlfn.IFNA(INDEX('７回目'!$C$8:$C$374,MATCH(A362,'７回目'!$A$8:$A$374,FALSE)),0)</f>
        <v>0</v>
      </c>
      <c r="K362" s="91">
        <f>_xlfn.IFNA(INDEX('８回目'!$C$8:$C$374,MATCH(A362,'８回目'!$A$8:$A$374,FALSE)),0)</f>
        <v>0</v>
      </c>
      <c r="M362" s="91">
        <f>INDEX(降水量!$T$2:$T$366,MATCH(A362,降水量!$C$2:$C$366,FALSE))</f>
        <v>0</v>
      </c>
      <c r="N362" s="99">
        <f t="shared" si="29"/>
        <v>5.6951441108028176</v>
      </c>
      <c r="O362" s="99">
        <f>INDEX(地温!$G$2:$G$366,MATCH(A362,地温!$C$2:$C$366,FALSE))</f>
        <v>1.8018299325265167e-003</v>
      </c>
      <c r="P362" s="99">
        <f>INDEX(地温!$H$2:$H$366,MATCH(A362,地温!$C$2:$C$366,FALSE))</f>
        <v>21.912961752491881</v>
      </c>
      <c r="Q362" s="99"/>
      <c r="R362" s="99">
        <f t="shared" si="26"/>
        <v>0.88949946046964712</v>
      </c>
      <c r="S362" s="99"/>
      <c r="T362" s="99"/>
      <c r="U362" s="99"/>
      <c r="W362" s="91">
        <f>R362*1000*1000/($K$1*10)+指導機関用調整項目!$C$25</f>
        <v>10.335622976761176</v>
      </c>
    </row>
    <row r="363" spans="1:23">
      <c r="A363" s="92">
        <f t="shared" si="27"/>
        <v>46017</v>
      </c>
      <c r="B363" s="91">
        <f t="shared" si="28"/>
        <v>360</v>
      </c>
      <c r="C363" s="99">
        <f t="shared" si="25"/>
        <v>28.497795052160519</v>
      </c>
      <c r="D363" s="99">
        <f>_xlfn.IFNA(INDEX('１回目'!$C$8:$C$374,MATCH(A363,'１回目'!$A$8:$A$374,FALSE)),0)</f>
        <v>5.3757145822413515</v>
      </c>
      <c r="E363" s="91">
        <f>_xlfn.IFNA(INDEX('２回目'!$C$8:$C$374,MATCH(A363,'２回目'!$A$8:$A$374,FALSE)),0)</f>
        <v>6.7649999912045109</v>
      </c>
      <c r="F363" s="91">
        <f>_xlfn.IFNA(INDEX('３回目'!$C$8:$C$374,MATCH(A363,'３回目'!$A$8:$A$374,FALSE)),0)</f>
        <v>4.3949949576138021</v>
      </c>
      <c r="G363" s="91">
        <f>_xlfn.IFNA(INDEX('４回目'!$C$8:$C$374,MATCH(A363,'４回目'!$A$8:$A$374,FALSE)),0)</f>
        <v>5.5856713870317583</v>
      </c>
      <c r="H363" s="91">
        <f>_xlfn.IFNA(INDEX('５回目'!$C$8:$C$374,MATCH(A363,'５回目'!$A$8:$A$374,FALSE)),0)</f>
        <v>6.3764141340690959</v>
      </c>
      <c r="I363" s="91">
        <f>_xlfn.IFNA(INDEX('６回目'!$C$8:$C$374,MATCH(A363,'６回目'!$A$8:$A$374,FALSE)),0)</f>
        <v>0</v>
      </c>
      <c r="J363" s="91">
        <f>_xlfn.IFNA(INDEX('７回目'!$C$8:$C$374,MATCH(A363,'７回目'!$A$8:$A$374,FALSE)),0)</f>
        <v>0</v>
      </c>
      <c r="K363" s="91">
        <f>_xlfn.IFNA(INDEX('８回目'!$C$8:$C$374,MATCH(A363,'８回目'!$A$8:$A$374,FALSE)),0)</f>
        <v>0</v>
      </c>
      <c r="M363" s="91">
        <f>INDEX(降水量!$T$2:$T$366,MATCH(A363,降水量!$C$2:$C$366,FALSE))</f>
        <v>0</v>
      </c>
      <c r="N363" s="99">
        <f t="shared" si="29"/>
        <v>5.6951441108028176</v>
      </c>
      <c r="O363" s="99">
        <f>INDEX(地温!$G$2:$G$366,MATCH(A363,地温!$C$2:$C$366,FALSE))</f>
        <v>1.1881885693929217e-003</v>
      </c>
      <c r="P363" s="99">
        <f>INDEX(地温!$H$2:$H$366,MATCH(A363,地温!$C$2:$C$366,FALSE))</f>
        <v>21.914149941061275</v>
      </c>
      <c r="Q363" s="99"/>
      <c r="R363" s="99">
        <f t="shared" si="26"/>
        <v>0.88850100029642576</v>
      </c>
      <c r="S363" s="99"/>
      <c r="T363" s="99"/>
      <c r="U363" s="99"/>
      <c r="W363" s="91">
        <f>R363*1000*1000/($K$1*10)+指導機関用調整項目!$C$25</f>
        <v>10.331878751111596</v>
      </c>
    </row>
    <row r="364" spans="1:23">
      <c r="A364" s="92">
        <f t="shared" si="27"/>
        <v>46018</v>
      </c>
      <c r="B364" s="91">
        <f t="shared" si="28"/>
        <v>361</v>
      </c>
      <c r="C364" s="99">
        <f t="shared" si="25"/>
        <v>28.498004596710977</v>
      </c>
      <c r="D364" s="99">
        <f>_xlfn.IFNA(INDEX('１回目'!$C$8:$C$374,MATCH(A364,'１回目'!$A$8:$A$374,FALSE)),0)</f>
        <v>5.3757186085169559</v>
      </c>
      <c r="E364" s="91">
        <f>_xlfn.IFNA(INDEX('２回目'!$C$8:$C$374,MATCH(A364,'２回目'!$A$8:$A$374,FALSE)),0)</f>
        <v>6.7649999915156931</v>
      </c>
      <c r="F364" s="91">
        <f>_xlfn.IFNA(INDEX('３回目'!$C$8:$C$374,MATCH(A364,'３回目'!$A$8:$A$374,FALSE)),0)</f>
        <v>4.3949950768579651</v>
      </c>
      <c r="G364" s="91">
        <f>_xlfn.IFNA(INDEX('４回目'!$C$8:$C$374,MATCH(A364,'４回目'!$A$8:$A$374,FALSE)),0)</f>
        <v>5.5856792158192867</v>
      </c>
      <c r="H364" s="91">
        <f>_xlfn.IFNA(INDEX('５回目'!$C$8:$C$374,MATCH(A364,'５回目'!$A$8:$A$374,FALSE)),0)</f>
        <v>6.3766117040010748</v>
      </c>
      <c r="I364" s="91">
        <f>_xlfn.IFNA(INDEX('６回目'!$C$8:$C$374,MATCH(A364,'６回目'!$A$8:$A$374,FALSE)),0)</f>
        <v>0</v>
      </c>
      <c r="J364" s="91">
        <f>_xlfn.IFNA(INDEX('７回目'!$C$8:$C$374,MATCH(A364,'７回目'!$A$8:$A$374,FALSE)),0)</f>
        <v>0</v>
      </c>
      <c r="K364" s="91">
        <f>_xlfn.IFNA(INDEX('８回目'!$C$8:$C$374,MATCH(A364,'８回目'!$A$8:$A$374,FALSE)),0)</f>
        <v>0</v>
      </c>
      <c r="M364" s="91">
        <f>INDEX(降水量!$T$2:$T$366,MATCH(A364,降水量!$C$2:$C$366,FALSE))</f>
        <v>0</v>
      </c>
      <c r="N364" s="99">
        <f t="shared" si="29"/>
        <v>5.6951441108028176</v>
      </c>
      <c r="O364" s="99">
        <f>INDEX(地温!$G$2:$G$366,MATCH(A364,地温!$C$2:$C$366,FALSE))</f>
        <v>1.695768462355278e-003</v>
      </c>
      <c r="P364" s="99">
        <f>INDEX(地温!$H$2:$H$366,MATCH(A364,地温!$C$2:$C$366,FALSE))</f>
        <v>21.91584570952363</v>
      </c>
      <c r="Q364" s="99"/>
      <c r="R364" s="99">
        <f t="shared" si="26"/>
        <v>0.88701477638452886</v>
      </c>
      <c r="S364" s="99"/>
      <c r="T364" s="99"/>
      <c r="U364" s="99"/>
      <c r="W364" s="91">
        <f>R364*1000*1000/($K$1*10)+指導機関用調整項目!$C$25</f>
        <v>10.326305411441982</v>
      </c>
    </row>
    <row r="365" spans="1:23">
      <c r="A365" s="92">
        <f t="shared" si="27"/>
        <v>46019</v>
      </c>
      <c r="B365" s="91">
        <f t="shared" si="28"/>
        <v>362</v>
      </c>
      <c r="C365" s="99">
        <f t="shared" si="25"/>
        <v>28.49822252915207</v>
      </c>
      <c r="D365" s="99">
        <f>_xlfn.IFNA(INDEX('１回目'!$C$8:$C$374,MATCH(A365,'１回目'!$A$8:$A$374,FALSE)),0)</f>
        <v>5.3757228712758316</v>
      </c>
      <c r="E365" s="91">
        <f>_xlfn.IFNA(INDEX('２回目'!$C$8:$C$374,MATCH(A365,'２回目'!$A$8:$A$374,FALSE)),0)</f>
        <v>6.7649999918329833</v>
      </c>
      <c r="F365" s="91">
        <f>_xlfn.IFNA(INDEX('３回目'!$C$8:$C$374,MATCH(A365,'３回目'!$A$8:$A$374,FALSE)),0)</f>
        <v>4.3949952027149912</v>
      </c>
      <c r="G365" s="91">
        <f>_xlfn.IFNA(INDEX('４回目'!$C$8:$C$374,MATCH(A365,'４回目'!$A$8:$A$374,FALSE)),0)</f>
        <v>5.5856874652872506</v>
      </c>
      <c r="H365" s="91">
        <f>_xlfn.IFNA(INDEX('５回目'!$C$8:$C$374,MATCH(A365,'５回目'!$A$8:$A$374,FALSE)),0)</f>
        <v>6.3768169980410123</v>
      </c>
      <c r="I365" s="91">
        <f>_xlfn.IFNA(INDEX('６回目'!$C$8:$C$374,MATCH(A365,'６回目'!$A$8:$A$374,FALSE)),0)</f>
        <v>0</v>
      </c>
      <c r="J365" s="91">
        <f>_xlfn.IFNA(INDEX('７回目'!$C$8:$C$374,MATCH(A365,'７回目'!$A$8:$A$374,FALSE)),0)</f>
        <v>0</v>
      </c>
      <c r="K365" s="91">
        <f>_xlfn.IFNA(INDEX('８回目'!$C$8:$C$374,MATCH(A365,'８回目'!$A$8:$A$374,FALSE)),0)</f>
        <v>0</v>
      </c>
      <c r="M365" s="91">
        <f>INDEX(降水量!$T$2:$T$366,MATCH(A365,降水量!$C$2:$C$366,FALSE))</f>
        <v>0</v>
      </c>
      <c r="N365" s="99">
        <f t="shared" si="29"/>
        <v>5.6951441108028176</v>
      </c>
      <c r="O365" s="99">
        <f>INDEX(地温!$G$2:$G$366,MATCH(A365,地温!$C$2:$C$366,FALSE))</f>
        <v>1.9912254149751568e-003</v>
      </c>
      <c r="P365" s="99">
        <f>INDEX(地温!$H$2:$H$366,MATCH(A365,地温!$C$2:$C$366,FALSE))</f>
        <v>21.917836934938606</v>
      </c>
      <c r="Q365" s="99"/>
      <c r="R365" s="99">
        <f t="shared" si="26"/>
        <v>0.88524148341064546</v>
      </c>
      <c r="S365" s="99"/>
      <c r="T365" s="99"/>
      <c r="U365" s="99"/>
      <c r="W365" s="91">
        <f>R365*1000*1000/($K$1*10)+指導機関用調整項目!$C$25</f>
        <v>10.319655562789919</v>
      </c>
    </row>
    <row r="366" spans="1:23">
      <c r="A366" s="92">
        <f t="shared" si="27"/>
        <v>46020</v>
      </c>
      <c r="B366" s="91">
        <f t="shared" si="28"/>
        <v>363</v>
      </c>
      <c r="C366" s="99">
        <f t="shared" si="25"/>
        <v>28.498440217284756</v>
      </c>
      <c r="D366" s="99">
        <f>_xlfn.IFNA(INDEX('１回目'!$C$8:$C$374,MATCH(A366,'１回目'!$A$8:$A$374,FALSE)),0)</f>
        <v>5.3757271903193988</v>
      </c>
      <c r="E366" s="91">
        <f>_xlfn.IFNA(INDEX('２回目'!$C$8:$C$374,MATCH(A366,'２回目'!$A$8:$A$374,FALSE)),0)</f>
        <v>6.7649999921453245</v>
      </c>
      <c r="F366" s="91">
        <f>_xlfn.IFNA(INDEX('３回目'!$C$8:$C$374,MATCH(A366,'３回目'!$A$8:$A$374,FALSE)),0)</f>
        <v>4.394995329270917</v>
      </c>
      <c r="G366" s="91">
        <f>_xlfn.IFNA(INDEX('４回目'!$C$8:$C$374,MATCH(A366,'４回目'!$A$8:$A$374,FALSE)),0)</f>
        <v>5.5856957574448183</v>
      </c>
      <c r="H366" s="91">
        <f>_xlfn.IFNA(INDEX('５回目'!$C$8:$C$374,MATCH(A366,'５回目'!$A$8:$A$374,FALSE)),0)</f>
        <v>6.3770219481043009</v>
      </c>
      <c r="I366" s="91">
        <f>_xlfn.IFNA(INDEX('６回目'!$C$8:$C$374,MATCH(A366,'６回目'!$A$8:$A$374,FALSE)),0)</f>
        <v>0</v>
      </c>
      <c r="J366" s="91">
        <f>_xlfn.IFNA(INDEX('７回目'!$C$8:$C$374,MATCH(A366,'７回目'!$A$8:$A$374,FALSE)),0)</f>
        <v>0</v>
      </c>
      <c r="K366" s="91">
        <f>_xlfn.IFNA(INDEX('８回目'!$C$8:$C$374,MATCH(A366,'８回目'!$A$8:$A$374,FALSE)),0)</f>
        <v>0</v>
      </c>
      <c r="M366" s="91">
        <f>INDEX(降水量!$T$2:$T$366,MATCH(A366,降水量!$C$2:$C$366,FALSE))</f>
        <v>0</v>
      </c>
      <c r="N366" s="99">
        <f t="shared" si="29"/>
        <v>5.6951441108028176</v>
      </c>
      <c r="O366" s="99">
        <f>INDEX(地温!$G$2:$G$366,MATCH(A366,地温!$C$2:$C$366,FALSE))</f>
        <v>2.1124385237422869e-003</v>
      </c>
      <c r="P366" s="99">
        <f>INDEX(地温!$H$2:$H$366,MATCH(A366,地温!$C$2:$C$366,FALSE))</f>
        <v>21.919949373462348</v>
      </c>
      <c r="Q366" s="99"/>
      <c r="R366" s="99">
        <f t="shared" si="26"/>
        <v>0.88334673301958944</v>
      </c>
      <c r="S366" s="99"/>
      <c r="T366" s="99"/>
      <c r="U366" s="99"/>
      <c r="W366" s="91">
        <f>R366*1000*1000/($K$1*10)+指導機関用調整項目!$C$25</f>
        <v>10.312550248823459</v>
      </c>
    </row>
    <row r="367" spans="1:23">
      <c r="A367" s="92">
        <f t="shared" si="27"/>
        <v>46021</v>
      </c>
      <c r="B367" s="91">
        <f t="shared" si="28"/>
        <v>364</v>
      </c>
      <c r="C367" s="99">
        <f t="shared" si="25"/>
        <v>28.49864429711036</v>
      </c>
      <c r="D367" s="99">
        <f>_xlfn.IFNA(INDEX('１回目'!$C$8:$C$374,MATCH(A367,'１回目'!$A$8:$A$374,FALSE)),0)</f>
        <v>5.3757312684673169</v>
      </c>
      <c r="E367" s="91">
        <f>_xlfn.IFNA(INDEX('２回目'!$C$8:$C$374,MATCH(A367,'２回目'!$A$8:$A$374,FALSE)),0)</f>
        <v>6.7649999924361275</v>
      </c>
      <c r="F367" s="91">
        <f>_xlfn.IFNA(INDEX('３回目'!$C$8:$C$374,MATCH(A367,'３回目'!$A$8:$A$374,FALSE)),0)</f>
        <v>4.3949954472667638</v>
      </c>
      <c r="G367" s="91">
        <f>_xlfn.IFNA(INDEX('４回目'!$C$8:$C$374,MATCH(A367,'４回目'!$A$8:$A$374,FALSE)),0)</f>
        <v>5.5857035026161146</v>
      </c>
      <c r="H367" s="91">
        <f>_xlfn.IFNA(INDEX('５回目'!$C$8:$C$374,MATCH(A367,'５回目'!$A$8:$A$374,FALSE)),0)</f>
        <v>6.377214086324039</v>
      </c>
      <c r="I367" s="91">
        <f>_xlfn.IFNA(INDEX('６回目'!$C$8:$C$374,MATCH(A367,'６回目'!$A$8:$A$374,FALSE)),0)</f>
        <v>0</v>
      </c>
      <c r="J367" s="91">
        <f>_xlfn.IFNA(INDEX('７回目'!$C$8:$C$374,MATCH(A367,'７回目'!$A$8:$A$374,FALSE)),0)</f>
        <v>0</v>
      </c>
      <c r="K367" s="91">
        <f>_xlfn.IFNA(INDEX('８回目'!$C$8:$C$374,MATCH(A367,'８回目'!$A$8:$A$374,FALSE)),0)</f>
        <v>0</v>
      </c>
      <c r="M367" s="91">
        <f>INDEX(降水量!$T$2:$T$366,MATCH(A367,降水量!$C$2:$C$366,FALSE))</f>
        <v>0</v>
      </c>
      <c r="N367" s="99">
        <f t="shared" si="29"/>
        <v>5.6951441108028176</v>
      </c>
      <c r="O367" s="99">
        <f>INDEX(地温!$G$2:$G$366,MATCH(A367,地温!$C$2:$C$366,FALSE))</f>
        <v>1.9230430412936464e-003</v>
      </c>
      <c r="P367" s="99">
        <f>INDEX(地温!$H$2:$H$366,MATCH(A367,地温!$C$2:$C$366,FALSE))</f>
        <v>21.921872416503643</v>
      </c>
      <c r="Q367" s="99"/>
      <c r="R367" s="99">
        <f t="shared" si="26"/>
        <v>0.88162776980389879</v>
      </c>
      <c r="S367" s="99"/>
      <c r="T367" s="99"/>
      <c r="U367" s="99"/>
      <c r="W367" s="91">
        <f>R367*1000*1000/($K$1*10)+指導機関用調整項目!$C$25</f>
        <v>10.30610413676462</v>
      </c>
    </row>
    <row r="368" spans="1:23">
      <c r="A368" s="92">
        <f t="shared" si="27"/>
        <v>46022</v>
      </c>
      <c r="B368" s="91">
        <f t="shared" si="28"/>
        <v>365</v>
      </c>
      <c r="C368" s="99">
        <f t="shared" si="25"/>
        <v>28.49881834448615</v>
      </c>
      <c r="D368" s="99">
        <f>_xlfn.IFNA(INDEX('１回目'!$C$8:$C$374,MATCH(A368,'１回目'!$A$8:$A$374,FALSE)),0)</f>
        <v>5.3757347220251992</v>
      </c>
      <c r="E368" s="91">
        <f>_xlfn.IFNA(INDEX('２回目'!$C$8:$C$374,MATCH(A368,'２回目'!$A$8:$A$374,FALSE)),0)</f>
        <v>6.7649999926855724</v>
      </c>
      <c r="F368" s="91">
        <f>_xlfn.IFNA(INDEX('３回目'!$C$8:$C$374,MATCH(A368,'３回目'!$A$8:$A$374,FALSE)),0)</f>
        <v>4.3949955452137157</v>
      </c>
      <c r="G368" s="91">
        <f>_xlfn.IFNA(INDEX('４回目'!$C$8:$C$374,MATCH(A368,'４回目'!$A$8:$A$374,FALSE)),0)</f>
        <v>5.5857099711462377</v>
      </c>
      <c r="H368" s="91">
        <f>_xlfn.IFNA(INDEX('５回目'!$C$8:$C$374,MATCH(A368,'５回目'!$A$8:$A$374,FALSE)),0)</f>
        <v>6.3773781134154293</v>
      </c>
      <c r="I368" s="91">
        <f>_xlfn.IFNA(INDEX('６回目'!$C$8:$C$374,MATCH(A368,'６回目'!$A$8:$A$374,FALSE)),0)</f>
        <v>0</v>
      </c>
      <c r="J368" s="91">
        <f>_xlfn.IFNA(INDEX('７回目'!$C$8:$C$374,MATCH(A368,'７回目'!$A$8:$A$374,FALSE)),0)</f>
        <v>0</v>
      </c>
      <c r="K368" s="91">
        <f>_xlfn.IFNA(INDEX('８回目'!$C$8:$C$374,MATCH(A368,'８回目'!$A$8:$A$374,FALSE)),0)</f>
        <v>0</v>
      </c>
      <c r="M368" s="91">
        <f>INDEX(降水量!$T$2:$T$366,MATCH(A368,降水量!$C$2:$C$366,FALSE))</f>
        <v>0</v>
      </c>
      <c r="N368" s="99">
        <f t="shared" si="29"/>
        <v>5.6951441108028176</v>
      </c>
      <c r="O368" s="99">
        <f>INDEX(地温!$G$2:$G$366,MATCH(A368,地温!$C$2:$C$366,FALSE))</f>
        <v>1.3094016781600515e-003</v>
      </c>
      <c r="P368" s="99">
        <f>INDEX(地温!$H$2:$H$366,MATCH(A368,地温!$C$2:$C$366,FALSE))</f>
        <v>21.923181818181828</v>
      </c>
      <c r="Q368" s="99"/>
      <c r="R368" s="99">
        <f t="shared" si="26"/>
        <v>0.8804924155015037</v>
      </c>
      <c r="S368" s="99"/>
      <c r="T368" s="99"/>
      <c r="U368" s="99"/>
      <c r="W368" s="91">
        <f>R368*1000*1000/($K$1*10)+指導機関用調整項目!$C$25</f>
        <v>10.301846558130638</v>
      </c>
    </row>
    <row r="369" spans="1:23">
      <c r="A369" s="92">
        <f t="shared" si="27"/>
        <v>46023</v>
      </c>
      <c r="B369" s="91">
        <f t="shared" si="28"/>
        <v>366</v>
      </c>
      <c r="C369" s="99">
        <f t="shared" si="25"/>
        <v>0</v>
      </c>
      <c r="D369" s="99">
        <f>_xlfn.IFNA(INDEX('１回目'!$C$8:$C$374,MATCH(A369,'１回目'!$A$8:$A$374,FALSE)),0)</f>
        <v>0</v>
      </c>
      <c r="E369" s="91">
        <f>_xlfn.IFNA(INDEX('２回目'!$C$8:$C$374,MATCH(A369,'２回目'!$A$8:$A$374,FALSE)),0)</f>
        <v>0</v>
      </c>
      <c r="F369" s="91">
        <f>_xlfn.IFNA(INDEX('３回目'!$C$8:$C$374,MATCH(A369,'３回目'!$A$8:$A$374,FALSE)),0)</f>
        <v>0</v>
      </c>
      <c r="G369" s="91">
        <f>_xlfn.IFNA(INDEX('４回目'!$C$8:$C$374,MATCH(A369,'４回目'!$A$8:$A$374,FALSE)),0)</f>
        <v>0</v>
      </c>
      <c r="H369" s="91">
        <f>_xlfn.IFNA(INDEX('５回目'!$C$8:$C$374,MATCH(A369,'５回目'!$A$8:$A$374,FALSE)),0)</f>
        <v>0</v>
      </c>
      <c r="I369" s="91">
        <f>_xlfn.IFNA(INDEX('６回目'!$C$8:$C$374,MATCH(A369,'６回目'!$A$8:$A$374,FALSE)),0)</f>
        <v>0</v>
      </c>
      <c r="J369" s="91">
        <f>_xlfn.IFNA(INDEX('７回目'!$C$8:$C$374,MATCH(A369,'７回目'!$A$8:$A$374,FALSE)),0)</f>
        <v>0</v>
      </c>
      <c r="K369" s="91">
        <f>_xlfn.IFNA(INDEX('８回目'!$C$8:$C$374,MATCH(A369,'８回目'!$A$8:$A$374,FALSE)),0)</f>
        <v>0</v>
      </c>
      <c r="M369" s="91" t="e">
        <f>INDEX(降水量!$T$2:$T$366,MATCH(A369,降水量!$C$2:$C$366,FALSE))</f>
        <v>#N/A</v>
      </c>
      <c r="N369" s="99" t="e">
        <f t="shared" si="29"/>
        <v>#N/A</v>
      </c>
      <c r="O369" s="99" t="e">
        <f>INDEX(地温!$G$2:$G$366,MATCH(A369,地温!$C$2:$C$366,FALSE))</f>
        <v>#N/A</v>
      </c>
      <c r="P369" s="99" t="e">
        <f>INDEX(地温!$H$2:$H$366,MATCH(A369,地温!$C$2:$C$366,FALSE))</f>
        <v>#N/A</v>
      </c>
      <c r="Q369" s="99"/>
      <c r="R369" s="99" t="e">
        <f t="shared" si="26"/>
        <v>#N/A</v>
      </c>
      <c r="S369" s="99"/>
      <c r="T369" s="99"/>
      <c r="U369" s="99"/>
      <c r="W369" s="91" t="e">
        <f>R369*1000*1000/($K$1*10)+指導機関用調整項目!$C$25</f>
        <v>#N/A</v>
      </c>
    </row>
    <row r="370" spans="1:23">
      <c r="A370" s="92">
        <f t="shared" si="27"/>
        <v>46024</v>
      </c>
      <c r="B370" s="91">
        <f t="shared" si="28"/>
        <v>367</v>
      </c>
      <c r="C370" s="99">
        <f t="shared" si="25"/>
        <v>0</v>
      </c>
      <c r="D370" s="99">
        <f>_xlfn.IFNA(INDEX('１回目'!$C$8:$C$374,MATCH(A370,'１回目'!$A$8:$A$374,FALSE)),0)</f>
        <v>0</v>
      </c>
      <c r="E370" s="91">
        <f>_xlfn.IFNA(INDEX('２回目'!$C$8:$C$374,MATCH(A370,'２回目'!$A$8:$A$374,FALSE)),0)</f>
        <v>0</v>
      </c>
      <c r="F370" s="91">
        <f>_xlfn.IFNA(INDEX('３回目'!$C$8:$C$374,MATCH(A370,'３回目'!$A$8:$A$374,FALSE)),0)</f>
        <v>0</v>
      </c>
      <c r="G370" s="91">
        <f>_xlfn.IFNA(INDEX('４回目'!$C$8:$C$374,MATCH(A370,'４回目'!$A$8:$A$374,FALSE)),0)</f>
        <v>0</v>
      </c>
      <c r="H370" s="91">
        <f>_xlfn.IFNA(INDEX('５回目'!$C$8:$C$374,MATCH(A370,'５回目'!$A$8:$A$374,FALSE)),0)</f>
        <v>0</v>
      </c>
      <c r="I370" s="91">
        <f>_xlfn.IFNA(INDEX('６回目'!$C$8:$C$374,MATCH(A370,'６回目'!$A$8:$A$374,FALSE)),0)</f>
        <v>0</v>
      </c>
      <c r="J370" s="91">
        <f>_xlfn.IFNA(INDEX('７回目'!$C$8:$C$374,MATCH(A370,'７回目'!$A$8:$A$374,FALSE)),0)</f>
        <v>0</v>
      </c>
      <c r="K370" s="91">
        <f>_xlfn.IFNA(INDEX('８回目'!$C$8:$C$374,MATCH(A370,'８回目'!$A$8:$A$374,FALSE)),0)</f>
        <v>0</v>
      </c>
      <c r="M370" s="91" t="e">
        <f>INDEX(降水量!$T$2:$T$366,MATCH(A370,降水量!$C$2:$C$366,FALSE))</f>
        <v>#N/A</v>
      </c>
      <c r="N370" s="99" t="e">
        <f t="shared" si="29"/>
        <v>#N/A</v>
      </c>
      <c r="O370" s="99" t="e">
        <f>INDEX(地温!$G$2:$G$366,MATCH(A370,地温!$C$2:$C$366,FALSE))</f>
        <v>#N/A</v>
      </c>
      <c r="P370" s="99" t="e">
        <f>INDEX(地温!$H$2:$H$366,MATCH(A370,地温!$C$2:$C$366,FALSE))</f>
        <v>#N/A</v>
      </c>
      <c r="Q370" s="99"/>
      <c r="R370" s="99" t="e">
        <f t="shared" si="26"/>
        <v>#N/A</v>
      </c>
      <c r="S370" s="99"/>
      <c r="T370" s="99"/>
      <c r="U370" s="99"/>
      <c r="W370" s="91" t="e">
        <f>R370*1000*1000/($K$1*10)+指導機関用調整項目!$C$25</f>
        <v>#N/A</v>
      </c>
    </row>
  </sheetData>
  <sheetProtection password="DDC9" sheet="1" objects="1" scenarios="1"/>
  <phoneticPr fontId="1" type="Hiragana"/>
  <pageMargins left="0.7" right="0.7" top="0.75" bottom="0.75" header="0.3" footer="0.3"/>
  <pageSetup paperSize="9" fitToWidth="1" fitToHeight="1" orientation="portrait" usePrinterDefaults="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theme="0" tint="-0.25"/>
  </sheetPr>
  <dimension ref="A1:AX388"/>
  <sheetViews>
    <sheetView workbookViewId="0">
      <selection activeCell="A388" sqref="A1:XFD388"/>
    </sheetView>
  </sheetViews>
  <sheetFormatPr defaultRowHeight="18"/>
  <cols>
    <col min="1" max="1" width="11.8984375" customWidth="1"/>
    <col min="9" max="9" width="10" customWidth="1"/>
    <col min="13" max="13" width="8.796875" customWidth="1"/>
    <col min="14" max="14" width="10" customWidth="1"/>
    <col min="18" max="18" width="10" customWidth="1"/>
    <col min="22" max="22" width="8.796875" customWidth="1"/>
    <col min="23" max="23" width="10" customWidth="1"/>
    <col min="27" max="27" width="10" customWidth="1"/>
    <col min="31" max="31" width="8.796875" customWidth="1"/>
    <col min="32" max="32" width="10" customWidth="1"/>
    <col min="36" max="36" width="10" customWidth="1"/>
    <col min="40" max="40" width="8.796875" customWidth="1"/>
    <col min="41" max="41" width="10" customWidth="1"/>
    <col min="45" max="45" width="10" customWidth="1"/>
    <col min="49" max="49" width="8.796875" customWidth="1"/>
    <col min="50" max="50" width="10" customWidth="1"/>
  </cols>
  <sheetData>
    <row r="1" spans="1:50" s="101" customFormat="1">
      <c r="A1" s="101" t="s">
        <v>96</v>
      </c>
      <c r="H1" s="101" t="s">
        <v>77</v>
      </c>
      <c r="I1" s="101" t="str">
        <f>施肥設計試算シート!D11</f>
        <v>菜種粕・なたね粕</v>
      </c>
      <c r="K1" s="101" t="s">
        <v>98</v>
      </c>
      <c r="L1" s="102">
        <f>施肥設計試算シート!F11</f>
        <v>8.9600000000000009</v>
      </c>
      <c r="M1" s="101" t="s">
        <v>99</v>
      </c>
      <c r="Q1" s="101" t="s">
        <v>102</v>
      </c>
      <c r="R1" s="101">
        <f>施肥設計試算シート!D12</f>
        <v>0</v>
      </c>
      <c r="T1" s="101" t="s">
        <v>98</v>
      </c>
      <c r="U1" s="102" t="str">
        <f>施肥設計試算シート!F12</f>
        <v xml:space="preserve"> </v>
      </c>
      <c r="V1" s="101" t="s">
        <v>99</v>
      </c>
      <c r="Z1" s="101" t="s">
        <v>45</v>
      </c>
      <c r="AA1" s="102">
        <f>施肥設計試算シート!D13</f>
        <v>0</v>
      </c>
      <c r="AC1" s="101" t="s">
        <v>98</v>
      </c>
      <c r="AD1" s="102" t="str">
        <f>施肥設計試算シート!F13</f>
        <v xml:space="preserve"> </v>
      </c>
      <c r="AE1" s="101" t="s">
        <v>99</v>
      </c>
      <c r="AI1" s="101" t="s">
        <v>23</v>
      </c>
      <c r="AJ1" s="102">
        <f>施肥設計試算シート!D14</f>
        <v>0</v>
      </c>
      <c r="AL1" s="101" t="s">
        <v>98</v>
      </c>
      <c r="AM1" s="102" t="str">
        <f>施肥設計試算シート!F14</f>
        <v xml:space="preserve"> </v>
      </c>
      <c r="AN1" s="101" t="s">
        <v>99</v>
      </c>
      <c r="AR1" s="101" t="s">
        <v>106</v>
      </c>
      <c r="AS1" s="102">
        <f>施肥設計試算シート!D15</f>
        <v>0</v>
      </c>
      <c r="AU1" s="101" t="s">
        <v>98</v>
      </c>
      <c r="AV1" s="102" t="str">
        <f>施肥設計試算シート!F15</f>
        <v xml:space="preserve"> </v>
      </c>
      <c r="AW1" s="101" t="s">
        <v>99</v>
      </c>
    </row>
    <row r="2" spans="1:50" s="101" customFormat="1">
      <c r="A2" s="101" t="s">
        <v>97</v>
      </c>
    </row>
    <row r="3" spans="1:50" s="91" customFormat="1">
      <c r="I3" s="91" t="s">
        <v>67</v>
      </c>
      <c r="J3" s="91" t="s">
        <v>69</v>
      </c>
      <c r="K3" s="91" t="s">
        <v>53</v>
      </c>
      <c r="R3" s="91" t="s">
        <v>67</v>
      </c>
      <c r="S3" s="91" t="s">
        <v>69</v>
      </c>
      <c r="T3" s="91" t="s">
        <v>53</v>
      </c>
      <c r="AA3" s="91" t="s">
        <v>67</v>
      </c>
      <c r="AB3" s="91" t="s">
        <v>69</v>
      </c>
      <c r="AC3" s="91" t="s">
        <v>53</v>
      </c>
      <c r="AJ3" s="91" t="s">
        <v>67</v>
      </c>
      <c r="AK3" s="91" t="s">
        <v>69</v>
      </c>
      <c r="AL3" s="91" t="s">
        <v>53</v>
      </c>
      <c r="AS3" s="91" t="s">
        <v>67</v>
      </c>
      <c r="AT3" s="91" t="s">
        <v>69</v>
      </c>
      <c r="AU3" s="91" t="s">
        <v>53</v>
      </c>
    </row>
    <row r="4" spans="1:50" s="91" customFormat="1">
      <c r="I4" s="91">
        <f>INDEX(肥料成分!$AL$4:$AL$107,MATCH(I1,肥料成分!$B$4:$B$107,FALSE))</f>
        <v>60</v>
      </c>
      <c r="J4" s="91">
        <f>INDEX(肥料成分!$AM$4:$AM$107,MATCH(I1,肥料成分!$B$4:$B$107,FALSE))</f>
        <v>10000</v>
      </c>
      <c r="K4" s="91">
        <f>INDEX(肥料成分!$AN$4:$AN$107,MATCH(I1,肥料成分!$B$4:$B$107,FALSE))</f>
        <v>30600</v>
      </c>
      <c r="R4" s="91" t="e">
        <f>INDEX(肥料成分!$AL$4:$AL$107,MATCH(R1,肥料成分!$B$4:$B$107,FALSE))</f>
        <v>#N/A</v>
      </c>
      <c r="S4" s="91" t="e">
        <f>INDEX(肥料成分!$AM$4:$AM$107,MATCH(R1,肥料成分!$B$4:$B$107,FALSE))</f>
        <v>#N/A</v>
      </c>
      <c r="T4" s="91" t="e">
        <f>INDEX(肥料成分!$AN$4:$AN$107,MATCH(R1,肥料成分!$B$4:$B$107,FALSE))</f>
        <v>#N/A</v>
      </c>
      <c r="AA4" s="91" t="e">
        <f>INDEX(肥料成分!$AL$4:$AL$107,MATCH(AA1,肥料成分!$B$4:$B$107,FALSE))</f>
        <v>#N/A</v>
      </c>
      <c r="AB4" s="91" t="e">
        <f>INDEX(肥料成分!$AM$4:$AM$107,MATCH(AA1,肥料成分!$B$4:$B$107,FALSE))</f>
        <v>#N/A</v>
      </c>
      <c r="AC4" s="91" t="e">
        <f>INDEX(肥料成分!$AN$4:$AN$107,MATCH(AA1,肥料成分!$B$4:$B$107,FALSE))</f>
        <v>#N/A</v>
      </c>
      <c r="AJ4" s="91" t="e">
        <f>INDEX(肥料成分!$AL$4:$AL$107,MATCH(AJ1,肥料成分!$B$4:$B$107,FALSE))</f>
        <v>#N/A</v>
      </c>
      <c r="AK4" s="91" t="e">
        <f>INDEX(肥料成分!$AM$4:$AM$107,MATCH(AJ1,肥料成分!$B$4:$B$107,FALSE))</f>
        <v>#N/A</v>
      </c>
      <c r="AL4" s="91" t="e">
        <f>INDEX(肥料成分!$AN$4:$AN$107,MATCH(AJ1,肥料成分!$B$4:$B$107,FALSE))</f>
        <v>#N/A</v>
      </c>
      <c r="AS4" s="91" t="e">
        <f>INDEX(肥料成分!$AL$4:$AL$107,MATCH(AS1,肥料成分!$B$4:$B$107,FALSE))</f>
        <v>#N/A</v>
      </c>
      <c r="AT4" s="91" t="e">
        <f>INDEX(肥料成分!$AM$4:$AM$107,MATCH(AS1,肥料成分!$B$4:$B$107,FALSE))</f>
        <v>#N/A</v>
      </c>
      <c r="AU4" s="91" t="e">
        <f>INDEX(肥料成分!$AN$4:$AN$107,MATCH(AS1,肥料成分!$B$4:$B$107,FALSE))</f>
        <v>#N/A</v>
      </c>
    </row>
    <row r="5" spans="1:50" s="91" customFormat="1"/>
    <row r="6" spans="1:50" s="91" customFormat="1"/>
    <row r="7" spans="1:50" s="98" customFormat="1" ht="39.6">
      <c r="A7" s="98" t="s">
        <v>46</v>
      </c>
      <c r="B7" s="98" t="s">
        <v>100</v>
      </c>
      <c r="C7" s="98" t="s">
        <v>101</v>
      </c>
      <c r="D7" s="98" t="s">
        <v>121</v>
      </c>
      <c r="H7" s="98" t="s">
        <v>46</v>
      </c>
      <c r="I7" s="98" t="s">
        <v>72</v>
      </c>
      <c r="J7" s="98" t="s">
        <v>71</v>
      </c>
      <c r="K7" s="98" t="s">
        <v>74</v>
      </c>
      <c r="L7" s="100" t="s">
        <v>75</v>
      </c>
      <c r="M7" s="100" t="s">
        <v>104</v>
      </c>
      <c r="N7" s="98" t="s">
        <v>103</v>
      </c>
      <c r="Q7" s="98" t="s">
        <v>46</v>
      </c>
      <c r="R7" s="98" t="s">
        <v>72</v>
      </c>
      <c r="S7" s="98" t="s">
        <v>71</v>
      </c>
      <c r="T7" s="98" t="s">
        <v>74</v>
      </c>
      <c r="U7" s="100" t="s">
        <v>75</v>
      </c>
      <c r="V7" s="100" t="s">
        <v>104</v>
      </c>
      <c r="W7" s="98" t="s">
        <v>103</v>
      </c>
      <c r="Z7" s="98" t="s">
        <v>46</v>
      </c>
      <c r="AA7" s="98" t="s">
        <v>72</v>
      </c>
      <c r="AB7" s="98" t="s">
        <v>71</v>
      </c>
      <c r="AC7" s="98" t="s">
        <v>74</v>
      </c>
      <c r="AD7" s="100" t="s">
        <v>75</v>
      </c>
      <c r="AE7" s="100" t="s">
        <v>104</v>
      </c>
      <c r="AF7" s="98" t="s">
        <v>103</v>
      </c>
      <c r="AI7" s="98" t="s">
        <v>46</v>
      </c>
      <c r="AJ7" s="98" t="s">
        <v>72</v>
      </c>
      <c r="AK7" s="98" t="s">
        <v>71</v>
      </c>
      <c r="AL7" s="98" t="s">
        <v>74</v>
      </c>
      <c r="AM7" s="100" t="s">
        <v>75</v>
      </c>
      <c r="AN7" s="100" t="s">
        <v>104</v>
      </c>
      <c r="AO7" s="98" t="s">
        <v>103</v>
      </c>
      <c r="AR7" s="98" t="s">
        <v>46</v>
      </c>
      <c r="AS7" s="98" t="s">
        <v>72</v>
      </c>
      <c r="AT7" s="98" t="s">
        <v>71</v>
      </c>
      <c r="AU7" s="98" t="s">
        <v>74</v>
      </c>
      <c r="AV7" s="100" t="s">
        <v>75</v>
      </c>
      <c r="AW7" s="100" t="s">
        <v>104</v>
      </c>
      <c r="AX7" s="98" t="s">
        <v>103</v>
      </c>
    </row>
    <row r="8" spans="1:50" s="91" customFormat="1">
      <c r="A8" s="92">
        <f>施肥設計試算シート!C10</f>
        <v>45689</v>
      </c>
      <c r="B8" s="91">
        <f t="shared" ref="B8:B71" si="0">I8</f>
        <v>1</v>
      </c>
      <c r="C8" s="99">
        <f t="shared" ref="C8:C71" si="1">N8+W8+AF8+AO8+AX8</f>
        <v>9.7710071555599409e-002</v>
      </c>
      <c r="D8" s="99">
        <v>0</v>
      </c>
      <c r="E8" s="99"/>
      <c r="F8" s="99"/>
      <c r="H8" s="92">
        <f>施肥設計試算シート!C10</f>
        <v>45689</v>
      </c>
      <c r="I8" s="91">
        <v>1</v>
      </c>
      <c r="J8" s="91">
        <f>INDEX(地温!$D$2:$D$366,MATCH(H8,地温!$C$2:$C$366,FALSE))</f>
        <v>5.7754079999999997</v>
      </c>
      <c r="K8" s="91">
        <f>J8</f>
        <v>5.7754079999999997</v>
      </c>
      <c r="L8" s="93">
        <f t="shared" ref="L8:L71" si="2">K8/I8</f>
        <v>5.7754079999999997</v>
      </c>
      <c r="M8" s="99">
        <f t="shared" ref="M8:M71" si="3">$J$4*EXP(-$K$4/(8.31*(L8+273)))</f>
        <v>1.8342435150782668e-002</v>
      </c>
      <c r="N8" s="99">
        <f t="shared" ref="N8:N71" si="4">IF($I$1=0,0,$L$1*$I$4*0.01*(1-EXP(-M8*I8)))</f>
        <v>9.7710071555599409e-002</v>
      </c>
      <c r="Q8" s="92">
        <f>H8</f>
        <v>45689</v>
      </c>
      <c r="R8" s="91">
        <v>1</v>
      </c>
      <c r="S8" s="91">
        <f>INDEX(地温!$D$2:$D$366,MATCH(Q8,地温!$C$2:$C$366,FALSE))</f>
        <v>5.7754079999999997</v>
      </c>
      <c r="T8" s="91">
        <f>S8</f>
        <v>5.7754079999999997</v>
      </c>
      <c r="U8" s="93">
        <f t="shared" ref="U8:U71" si="5">T8/R8</f>
        <v>5.7754079999999997</v>
      </c>
      <c r="V8" s="99" t="e">
        <f t="shared" ref="V8:V71" si="6">$S$4*EXP(-$T$4/(8.31*(U8+273)))</f>
        <v>#N/A</v>
      </c>
      <c r="W8" s="99">
        <f t="shared" ref="W8:W71" si="7">IF($R$1=0,0,$U$1*$R$4*0.01*(1-EXP(-V8*R8)))</f>
        <v>0</v>
      </c>
      <c r="Z8" s="92">
        <f>Q8</f>
        <v>45689</v>
      </c>
      <c r="AA8" s="91">
        <v>1</v>
      </c>
      <c r="AB8" s="91">
        <f>INDEX(地温!$D$2:$D$366,MATCH(Z8,地温!$C$2:$C$366,FALSE))</f>
        <v>5.7754079999999997</v>
      </c>
      <c r="AC8" s="91">
        <f>AB8</f>
        <v>5.7754079999999997</v>
      </c>
      <c r="AD8" s="93">
        <f t="shared" ref="AD8:AD71" si="8">AC8/AA8</f>
        <v>5.7754079999999997</v>
      </c>
      <c r="AE8" s="99" t="e">
        <f t="shared" ref="AE8:AE71" si="9">$AB$4*EXP(-$AC$4/(8.31*(AD8+273)))</f>
        <v>#N/A</v>
      </c>
      <c r="AF8" s="99">
        <f t="shared" ref="AF8:AF71" si="10">IF($AA$1=0,0,$AD$1*$AA$4*0.01*(1-EXP(-AE8*AA8)))</f>
        <v>0</v>
      </c>
      <c r="AI8" s="92">
        <f>Z8</f>
        <v>45689</v>
      </c>
      <c r="AJ8" s="91">
        <v>1</v>
      </c>
      <c r="AK8" s="91">
        <f>INDEX(地温!$D$2:$D$366,MATCH(AI8,地温!$C$2:$C$366,FALSE))</f>
        <v>5.7754079999999997</v>
      </c>
      <c r="AL8" s="91">
        <f>AK8</f>
        <v>5.7754079999999997</v>
      </c>
      <c r="AM8" s="93">
        <f t="shared" ref="AM8:AM71" si="11">AL8/AJ8</f>
        <v>5.7754079999999997</v>
      </c>
      <c r="AN8" s="99" t="e">
        <f t="shared" ref="AN8:AN71" si="12">$AK$4*EXP(-$AL$4/(8.31*(AM8+273)))</f>
        <v>#N/A</v>
      </c>
      <c r="AO8" s="99">
        <f t="shared" ref="AO8:AO71" si="13">IF($AJ$1=0,0,$AM$1*$AJ$4*0.01*(1-EXP(-AN8*AJ8)))</f>
        <v>0</v>
      </c>
      <c r="AR8" s="92">
        <f>AI8</f>
        <v>45689</v>
      </c>
      <c r="AS8" s="91">
        <v>1</v>
      </c>
      <c r="AT8" s="91">
        <f>INDEX(地温!$D$2:$D$366,MATCH(AR8,地温!$C$2:$C$366,FALSE))</f>
        <v>5.7754079999999997</v>
      </c>
      <c r="AU8" s="91">
        <f>AT8</f>
        <v>5.7754079999999997</v>
      </c>
      <c r="AV8" s="93">
        <f t="shared" ref="AV8:AV71" si="14">AU8/AS8</f>
        <v>5.7754079999999997</v>
      </c>
      <c r="AW8" s="99" t="e">
        <f t="shared" ref="AW8:AW71" si="15">$AT$4*EXP(-$AU$4/(8.31*(AV8+273)))</f>
        <v>#N/A</v>
      </c>
      <c r="AX8" s="99">
        <f t="shared" ref="AX8:AX71" si="16">IF($AS$1=0,0,$AV$1*$AS$4*0.01*(1-EXP(-AW8*AS8)))</f>
        <v>0</v>
      </c>
    </row>
    <row r="9" spans="1:50" s="91" customFormat="1">
      <c r="A9" s="92">
        <f t="shared" ref="A9:A72" si="17">A8+1</f>
        <v>45690</v>
      </c>
      <c r="B9" s="91">
        <f t="shared" si="0"/>
        <v>2</v>
      </c>
      <c r="C9" s="99">
        <f t="shared" si="1"/>
        <v>0.19218763064655467</v>
      </c>
      <c r="D9" s="99">
        <f t="shared" ref="D9:D72" si="18">(C9-C8)*0.1</f>
        <v>9.4477559090955267e-003</v>
      </c>
      <c r="E9" s="99"/>
      <c r="F9" s="99"/>
      <c r="H9" s="92">
        <f t="shared" ref="H9:H72" si="19">H8+1</f>
        <v>45690</v>
      </c>
      <c r="I9" s="91">
        <f t="shared" ref="I9:I72" si="20">H9-H$8+1</f>
        <v>2</v>
      </c>
      <c r="J9" s="91">
        <f>INDEX(地温!$D$2:$D$366,MATCH(H9,地温!$C$2:$C$366,FALSE))</f>
        <v>5.4509919999999994</v>
      </c>
      <c r="K9" s="91">
        <f t="shared" ref="K9:K72" si="21">K8+J9</f>
        <v>11.226399999999998</v>
      </c>
      <c r="L9" s="93">
        <f t="shared" si="2"/>
        <v>5.6131999999999991</v>
      </c>
      <c r="M9" s="99">
        <f t="shared" si="3"/>
        <v>1.8201919504631642e-002</v>
      </c>
      <c r="N9" s="99">
        <f t="shared" si="4"/>
        <v>0.19218763064655467</v>
      </c>
      <c r="Q9" s="92">
        <f t="shared" ref="Q9:Q72" si="22">Q8+1</f>
        <v>45690</v>
      </c>
      <c r="R9" s="91">
        <f t="shared" ref="R9:R72" si="23">Q9-Q$8+1</f>
        <v>2</v>
      </c>
      <c r="S9" s="91">
        <f>INDEX(地温!$D$2:$D$366,MATCH(Q9,地温!$C$2:$C$366,FALSE))</f>
        <v>5.4509919999999994</v>
      </c>
      <c r="T9" s="91">
        <f t="shared" ref="T9:T72" si="24">T8+S9</f>
        <v>11.226399999999998</v>
      </c>
      <c r="U9" s="93">
        <f t="shared" si="5"/>
        <v>5.6131999999999991</v>
      </c>
      <c r="V9" s="99" t="e">
        <f t="shared" si="6"/>
        <v>#N/A</v>
      </c>
      <c r="W9" s="99">
        <f t="shared" si="7"/>
        <v>0</v>
      </c>
      <c r="Z9" s="92">
        <f t="shared" ref="Z9:Z72" si="25">Z8+1</f>
        <v>45690</v>
      </c>
      <c r="AA9" s="91">
        <f t="shared" ref="AA9:AA72" si="26">Z9-Z$8+1</f>
        <v>2</v>
      </c>
      <c r="AB9" s="91">
        <f>INDEX(地温!$D$2:$D$366,MATCH(Z9,地温!$C$2:$C$366,FALSE))</f>
        <v>5.4509919999999994</v>
      </c>
      <c r="AC9" s="91">
        <f t="shared" ref="AC9:AC72" si="27">AC8+AB9</f>
        <v>11.226399999999998</v>
      </c>
      <c r="AD9" s="93">
        <f t="shared" si="8"/>
        <v>5.6131999999999991</v>
      </c>
      <c r="AE9" s="99" t="e">
        <f t="shared" si="9"/>
        <v>#N/A</v>
      </c>
      <c r="AF9" s="99">
        <f t="shared" si="10"/>
        <v>0</v>
      </c>
      <c r="AI9" s="92">
        <f t="shared" ref="AI9:AI72" si="28">AI8+1</f>
        <v>45690</v>
      </c>
      <c r="AJ9" s="91">
        <f t="shared" ref="AJ9:AJ72" si="29">AI9-AI$8+1</f>
        <v>2</v>
      </c>
      <c r="AK9" s="91">
        <f>INDEX(地温!$D$2:$D$366,MATCH(AI9,地温!$C$2:$C$366,FALSE))</f>
        <v>5.4509919999999994</v>
      </c>
      <c r="AL9" s="91">
        <f t="shared" ref="AL9:AL72" si="30">AL8+AK9</f>
        <v>11.226399999999998</v>
      </c>
      <c r="AM9" s="93">
        <f t="shared" si="11"/>
        <v>5.6131999999999991</v>
      </c>
      <c r="AN9" s="99" t="e">
        <f t="shared" si="12"/>
        <v>#N/A</v>
      </c>
      <c r="AO9" s="99">
        <f t="shared" si="13"/>
        <v>0</v>
      </c>
      <c r="AR9" s="92">
        <f t="shared" ref="AR9:AR72" si="31">AR8+1</f>
        <v>45690</v>
      </c>
      <c r="AS9" s="91">
        <f t="shared" ref="AS9:AS72" si="32">AR9-AR$8+1</f>
        <v>2</v>
      </c>
      <c r="AT9" s="91">
        <f>INDEX(地温!$D$2:$D$366,MATCH(AR9,地温!$C$2:$C$366,FALSE))</f>
        <v>5.4509919999999994</v>
      </c>
      <c r="AU9" s="91">
        <f t="shared" ref="AU9:AU72" si="33">AU8+AT9</f>
        <v>11.226399999999998</v>
      </c>
      <c r="AV9" s="93">
        <f t="shared" si="14"/>
        <v>5.6131999999999991</v>
      </c>
      <c r="AW9" s="99" t="e">
        <f t="shared" si="15"/>
        <v>#N/A</v>
      </c>
      <c r="AX9" s="99">
        <f t="shared" si="16"/>
        <v>0</v>
      </c>
    </row>
    <row r="10" spans="1:50" s="91" customFormat="1">
      <c r="A10" s="92">
        <f t="shared" si="17"/>
        <v>45691</v>
      </c>
      <c r="B10" s="91">
        <f t="shared" si="0"/>
        <v>3</v>
      </c>
      <c r="C10" s="99">
        <f t="shared" si="1"/>
        <v>0.2816139824055674</v>
      </c>
      <c r="D10" s="99">
        <f t="shared" si="18"/>
        <v>8.9426351759012736e-003</v>
      </c>
      <c r="E10" s="99"/>
      <c r="F10" s="99"/>
      <c r="H10" s="92">
        <f t="shared" si="19"/>
        <v>45691</v>
      </c>
      <c r="I10" s="91">
        <f t="shared" si="20"/>
        <v>3</v>
      </c>
      <c r="J10" s="91">
        <f>INDEX(地温!$D$2:$D$366,MATCH(H10,地温!$C$2:$C$366,FALSE))</f>
        <v>4.6805040000000009</v>
      </c>
      <c r="K10" s="91">
        <f t="shared" si="21"/>
        <v>15.906903999999999</v>
      </c>
      <c r="L10" s="93">
        <f t="shared" si="2"/>
        <v>5.3023013333333333</v>
      </c>
      <c r="M10" s="99">
        <f t="shared" si="3"/>
        <v>1.7935150219546569e-002</v>
      </c>
      <c r="N10" s="99">
        <f t="shared" si="4"/>
        <v>0.2816139824055674</v>
      </c>
      <c r="Q10" s="92">
        <f t="shared" si="22"/>
        <v>45691</v>
      </c>
      <c r="R10" s="91">
        <f t="shared" si="23"/>
        <v>3</v>
      </c>
      <c r="S10" s="91">
        <f>INDEX(地温!$D$2:$D$366,MATCH(Q10,地温!$C$2:$C$366,FALSE))</f>
        <v>4.6805040000000009</v>
      </c>
      <c r="T10" s="91">
        <f t="shared" si="24"/>
        <v>15.906903999999999</v>
      </c>
      <c r="U10" s="93">
        <f t="shared" si="5"/>
        <v>5.3023013333333333</v>
      </c>
      <c r="V10" s="99" t="e">
        <f t="shared" si="6"/>
        <v>#N/A</v>
      </c>
      <c r="W10" s="99">
        <f t="shared" si="7"/>
        <v>0</v>
      </c>
      <c r="Z10" s="92">
        <f t="shared" si="25"/>
        <v>45691</v>
      </c>
      <c r="AA10" s="91">
        <f t="shared" si="26"/>
        <v>3</v>
      </c>
      <c r="AB10" s="91">
        <f>INDEX(地温!$D$2:$D$366,MATCH(Z10,地温!$C$2:$C$366,FALSE))</f>
        <v>4.6805040000000009</v>
      </c>
      <c r="AC10" s="91">
        <f t="shared" si="27"/>
        <v>15.906903999999999</v>
      </c>
      <c r="AD10" s="93">
        <f t="shared" si="8"/>
        <v>5.3023013333333333</v>
      </c>
      <c r="AE10" s="99" t="e">
        <f t="shared" si="9"/>
        <v>#N/A</v>
      </c>
      <c r="AF10" s="99">
        <f t="shared" si="10"/>
        <v>0</v>
      </c>
      <c r="AI10" s="92">
        <f t="shared" si="28"/>
        <v>45691</v>
      </c>
      <c r="AJ10" s="91">
        <f t="shared" si="29"/>
        <v>3</v>
      </c>
      <c r="AK10" s="91">
        <f>INDEX(地温!$D$2:$D$366,MATCH(AI10,地温!$C$2:$C$366,FALSE))</f>
        <v>4.6805040000000009</v>
      </c>
      <c r="AL10" s="91">
        <f t="shared" si="30"/>
        <v>15.906903999999999</v>
      </c>
      <c r="AM10" s="93">
        <f t="shared" si="11"/>
        <v>5.3023013333333333</v>
      </c>
      <c r="AN10" s="99" t="e">
        <f t="shared" si="12"/>
        <v>#N/A</v>
      </c>
      <c r="AO10" s="99">
        <f t="shared" si="13"/>
        <v>0</v>
      </c>
      <c r="AR10" s="92">
        <f t="shared" si="31"/>
        <v>45691</v>
      </c>
      <c r="AS10" s="91">
        <f t="shared" si="32"/>
        <v>3</v>
      </c>
      <c r="AT10" s="91">
        <f>INDEX(地温!$D$2:$D$366,MATCH(AR10,地温!$C$2:$C$366,FALSE))</f>
        <v>4.6805040000000009</v>
      </c>
      <c r="AU10" s="91">
        <f t="shared" si="33"/>
        <v>15.906903999999999</v>
      </c>
      <c r="AV10" s="93">
        <f t="shared" si="14"/>
        <v>5.3023013333333333</v>
      </c>
      <c r="AW10" s="99" t="e">
        <f t="shared" si="15"/>
        <v>#N/A</v>
      </c>
      <c r="AX10" s="99">
        <f t="shared" si="16"/>
        <v>0</v>
      </c>
    </row>
    <row r="11" spans="1:50" s="91" customFormat="1">
      <c r="A11" s="92">
        <f t="shared" si="17"/>
        <v>45692</v>
      </c>
      <c r="B11" s="91">
        <f t="shared" si="0"/>
        <v>4</v>
      </c>
      <c r="C11" s="99">
        <f t="shared" si="1"/>
        <v>0.36935065394093769</v>
      </c>
      <c r="D11" s="99">
        <f t="shared" si="18"/>
        <v>8.7736671535370292e-003</v>
      </c>
      <c r="E11" s="99"/>
      <c r="F11" s="99"/>
      <c r="H11" s="92">
        <f t="shared" si="19"/>
        <v>45692</v>
      </c>
      <c r="I11" s="91">
        <f t="shared" si="20"/>
        <v>4</v>
      </c>
      <c r="J11" s="91">
        <f>INDEX(地温!$D$2:$D$366,MATCH(H11,地温!$C$2:$C$366,FALSE))</f>
        <v>4.639952000000001</v>
      </c>
      <c r="K11" s="91">
        <f t="shared" si="21"/>
        <v>20.546855999999998</v>
      </c>
      <c r="L11" s="93">
        <f t="shared" si="2"/>
        <v>5.1367139999999996</v>
      </c>
      <c r="M11" s="99">
        <f t="shared" si="3"/>
        <v>1.7794426266948996e-002</v>
      </c>
      <c r="N11" s="99">
        <f t="shared" si="4"/>
        <v>0.36935065394093769</v>
      </c>
      <c r="Q11" s="92">
        <f t="shared" si="22"/>
        <v>45692</v>
      </c>
      <c r="R11" s="91">
        <f t="shared" si="23"/>
        <v>4</v>
      </c>
      <c r="S11" s="91">
        <f>INDEX(地温!$D$2:$D$366,MATCH(Q11,地温!$C$2:$C$366,FALSE))</f>
        <v>4.639952000000001</v>
      </c>
      <c r="T11" s="91">
        <f t="shared" si="24"/>
        <v>20.546855999999998</v>
      </c>
      <c r="U11" s="93">
        <f t="shared" si="5"/>
        <v>5.1367139999999996</v>
      </c>
      <c r="V11" s="99" t="e">
        <f t="shared" si="6"/>
        <v>#N/A</v>
      </c>
      <c r="W11" s="99">
        <f t="shared" si="7"/>
        <v>0</v>
      </c>
      <c r="Z11" s="92">
        <f t="shared" si="25"/>
        <v>45692</v>
      </c>
      <c r="AA11" s="91">
        <f t="shared" si="26"/>
        <v>4</v>
      </c>
      <c r="AB11" s="91">
        <f>INDEX(地温!$D$2:$D$366,MATCH(Z11,地温!$C$2:$C$366,FALSE))</f>
        <v>4.639952000000001</v>
      </c>
      <c r="AC11" s="91">
        <f t="shared" si="27"/>
        <v>20.546855999999998</v>
      </c>
      <c r="AD11" s="93">
        <f t="shared" si="8"/>
        <v>5.1367139999999996</v>
      </c>
      <c r="AE11" s="99" t="e">
        <f t="shared" si="9"/>
        <v>#N/A</v>
      </c>
      <c r="AF11" s="99">
        <f t="shared" si="10"/>
        <v>0</v>
      </c>
      <c r="AI11" s="92">
        <f t="shared" si="28"/>
        <v>45692</v>
      </c>
      <c r="AJ11" s="91">
        <f t="shared" si="29"/>
        <v>4</v>
      </c>
      <c r="AK11" s="91">
        <f>INDEX(地温!$D$2:$D$366,MATCH(AI11,地温!$C$2:$C$366,FALSE))</f>
        <v>4.639952000000001</v>
      </c>
      <c r="AL11" s="91">
        <f t="shared" si="30"/>
        <v>20.546855999999998</v>
      </c>
      <c r="AM11" s="93">
        <f t="shared" si="11"/>
        <v>5.1367139999999996</v>
      </c>
      <c r="AN11" s="99" t="e">
        <f t="shared" si="12"/>
        <v>#N/A</v>
      </c>
      <c r="AO11" s="99">
        <f t="shared" si="13"/>
        <v>0</v>
      </c>
      <c r="AR11" s="92">
        <f t="shared" si="31"/>
        <v>45692</v>
      </c>
      <c r="AS11" s="91">
        <f t="shared" si="32"/>
        <v>4</v>
      </c>
      <c r="AT11" s="91">
        <f>INDEX(地温!$D$2:$D$366,MATCH(AR11,地温!$C$2:$C$366,FALSE))</f>
        <v>4.639952000000001</v>
      </c>
      <c r="AU11" s="91">
        <f t="shared" si="33"/>
        <v>20.546855999999998</v>
      </c>
      <c r="AV11" s="93">
        <f t="shared" si="14"/>
        <v>5.1367139999999996</v>
      </c>
      <c r="AW11" s="99" t="e">
        <f t="shared" si="15"/>
        <v>#N/A</v>
      </c>
      <c r="AX11" s="99">
        <f t="shared" si="16"/>
        <v>0</v>
      </c>
    </row>
    <row r="12" spans="1:50" s="91" customFormat="1">
      <c r="A12" s="92">
        <f t="shared" si="17"/>
        <v>45693</v>
      </c>
      <c r="B12" s="91">
        <f t="shared" si="0"/>
        <v>5</v>
      </c>
      <c r="C12" s="99">
        <f t="shared" si="1"/>
        <v>0.45197974940175656</v>
      </c>
      <c r="D12" s="99">
        <f t="shared" si="18"/>
        <v>8.2629095460818869e-003</v>
      </c>
      <c r="E12" s="99"/>
      <c r="F12" s="99"/>
      <c r="H12" s="92">
        <f t="shared" si="19"/>
        <v>45693</v>
      </c>
      <c r="I12" s="91">
        <f t="shared" si="20"/>
        <v>5</v>
      </c>
      <c r="J12" s="91">
        <f>INDEX(地温!$D$2:$D$366,MATCH(H12,地温!$C$2:$C$366,FALSE))</f>
        <v>3.7680839999999995</v>
      </c>
      <c r="K12" s="91">
        <f t="shared" si="21"/>
        <v>24.314939999999996</v>
      </c>
      <c r="L12" s="93">
        <f t="shared" si="2"/>
        <v>4.8629879999999996</v>
      </c>
      <c r="M12" s="99">
        <f t="shared" si="3"/>
        <v>1.7563856455089673e-002</v>
      </c>
      <c r="N12" s="99">
        <f t="shared" si="4"/>
        <v>0.45197974940175656</v>
      </c>
      <c r="Q12" s="92">
        <f t="shared" si="22"/>
        <v>45693</v>
      </c>
      <c r="R12" s="91">
        <f t="shared" si="23"/>
        <v>5</v>
      </c>
      <c r="S12" s="91">
        <f>INDEX(地温!$D$2:$D$366,MATCH(Q12,地温!$C$2:$C$366,FALSE))</f>
        <v>3.7680839999999995</v>
      </c>
      <c r="T12" s="91">
        <f t="shared" si="24"/>
        <v>24.314939999999996</v>
      </c>
      <c r="U12" s="93">
        <f t="shared" si="5"/>
        <v>4.8629879999999996</v>
      </c>
      <c r="V12" s="99" t="e">
        <f t="shared" si="6"/>
        <v>#N/A</v>
      </c>
      <c r="W12" s="99">
        <f t="shared" si="7"/>
        <v>0</v>
      </c>
      <c r="Z12" s="92">
        <f t="shared" si="25"/>
        <v>45693</v>
      </c>
      <c r="AA12" s="91">
        <f t="shared" si="26"/>
        <v>5</v>
      </c>
      <c r="AB12" s="91">
        <f>INDEX(地温!$D$2:$D$366,MATCH(Z12,地温!$C$2:$C$366,FALSE))</f>
        <v>3.7680839999999995</v>
      </c>
      <c r="AC12" s="91">
        <f t="shared" si="27"/>
        <v>24.314939999999996</v>
      </c>
      <c r="AD12" s="93">
        <f t="shared" si="8"/>
        <v>4.8629879999999996</v>
      </c>
      <c r="AE12" s="99" t="e">
        <f t="shared" si="9"/>
        <v>#N/A</v>
      </c>
      <c r="AF12" s="99">
        <f t="shared" si="10"/>
        <v>0</v>
      </c>
      <c r="AI12" s="92">
        <f t="shared" si="28"/>
        <v>45693</v>
      </c>
      <c r="AJ12" s="91">
        <f t="shared" si="29"/>
        <v>5</v>
      </c>
      <c r="AK12" s="91">
        <f>INDEX(地温!$D$2:$D$366,MATCH(AI12,地温!$C$2:$C$366,FALSE))</f>
        <v>3.7680839999999995</v>
      </c>
      <c r="AL12" s="91">
        <f t="shared" si="30"/>
        <v>24.314939999999996</v>
      </c>
      <c r="AM12" s="93">
        <f t="shared" si="11"/>
        <v>4.8629879999999996</v>
      </c>
      <c r="AN12" s="99" t="e">
        <f t="shared" si="12"/>
        <v>#N/A</v>
      </c>
      <c r="AO12" s="99">
        <f t="shared" si="13"/>
        <v>0</v>
      </c>
      <c r="AR12" s="92">
        <f t="shared" si="31"/>
        <v>45693</v>
      </c>
      <c r="AS12" s="91">
        <f t="shared" si="32"/>
        <v>5</v>
      </c>
      <c r="AT12" s="91">
        <f>INDEX(地温!$D$2:$D$366,MATCH(AR12,地温!$C$2:$C$366,FALSE))</f>
        <v>3.7680839999999995</v>
      </c>
      <c r="AU12" s="91">
        <f t="shared" si="33"/>
        <v>24.314939999999996</v>
      </c>
      <c r="AV12" s="93">
        <f t="shared" si="14"/>
        <v>4.8629879999999996</v>
      </c>
      <c r="AW12" s="99" t="e">
        <f t="shared" si="15"/>
        <v>#N/A</v>
      </c>
      <c r="AX12" s="99">
        <f t="shared" si="16"/>
        <v>0</v>
      </c>
    </row>
    <row r="13" spans="1:50" s="91" customFormat="1">
      <c r="A13" s="92">
        <f t="shared" si="17"/>
        <v>45694</v>
      </c>
      <c r="B13" s="91">
        <f t="shared" si="0"/>
        <v>6</v>
      </c>
      <c r="C13" s="99">
        <f t="shared" si="1"/>
        <v>0.53344952756310737</v>
      </c>
      <c r="D13" s="99">
        <f t="shared" si="18"/>
        <v>8.1469778161350811e-003</v>
      </c>
      <c r="E13" s="99"/>
      <c r="F13" s="99"/>
      <c r="H13" s="92">
        <f t="shared" si="19"/>
        <v>45694</v>
      </c>
      <c r="I13" s="91">
        <f t="shared" si="20"/>
        <v>6</v>
      </c>
      <c r="J13" s="91">
        <f>INDEX(地温!$D$2:$D$366,MATCH(H13,地温!$C$2:$C$366,FALSE))</f>
        <v>3.8086360000000004</v>
      </c>
      <c r="K13" s="91">
        <f t="shared" si="21"/>
        <v>28.123575999999996</v>
      </c>
      <c r="L13" s="93">
        <f t="shared" si="2"/>
        <v>4.6872626666666664</v>
      </c>
      <c r="M13" s="99">
        <f t="shared" si="3"/>
        <v>1.7417177361731945e-002</v>
      </c>
      <c r="N13" s="99">
        <f t="shared" si="4"/>
        <v>0.53344952756310737</v>
      </c>
      <c r="Q13" s="92">
        <f t="shared" si="22"/>
        <v>45694</v>
      </c>
      <c r="R13" s="91">
        <f t="shared" si="23"/>
        <v>6</v>
      </c>
      <c r="S13" s="91">
        <f>INDEX(地温!$D$2:$D$366,MATCH(Q13,地温!$C$2:$C$366,FALSE))</f>
        <v>3.8086360000000004</v>
      </c>
      <c r="T13" s="91">
        <f t="shared" si="24"/>
        <v>28.123575999999996</v>
      </c>
      <c r="U13" s="93">
        <f t="shared" si="5"/>
        <v>4.6872626666666664</v>
      </c>
      <c r="V13" s="99" t="e">
        <f t="shared" si="6"/>
        <v>#N/A</v>
      </c>
      <c r="W13" s="99">
        <f t="shared" si="7"/>
        <v>0</v>
      </c>
      <c r="Z13" s="92">
        <f t="shared" si="25"/>
        <v>45694</v>
      </c>
      <c r="AA13" s="91">
        <f t="shared" si="26"/>
        <v>6</v>
      </c>
      <c r="AB13" s="91">
        <f>INDEX(地温!$D$2:$D$366,MATCH(Z13,地温!$C$2:$C$366,FALSE))</f>
        <v>3.8086360000000004</v>
      </c>
      <c r="AC13" s="91">
        <f t="shared" si="27"/>
        <v>28.123575999999996</v>
      </c>
      <c r="AD13" s="93">
        <f t="shared" si="8"/>
        <v>4.6872626666666664</v>
      </c>
      <c r="AE13" s="99" t="e">
        <f t="shared" si="9"/>
        <v>#N/A</v>
      </c>
      <c r="AF13" s="99">
        <f t="shared" si="10"/>
        <v>0</v>
      </c>
      <c r="AI13" s="92">
        <f t="shared" si="28"/>
        <v>45694</v>
      </c>
      <c r="AJ13" s="91">
        <f t="shared" si="29"/>
        <v>6</v>
      </c>
      <c r="AK13" s="91">
        <f>INDEX(地温!$D$2:$D$366,MATCH(AI13,地温!$C$2:$C$366,FALSE))</f>
        <v>3.8086360000000004</v>
      </c>
      <c r="AL13" s="91">
        <f t="shared" si="30"/>
        <v>28.123575999999996</v>
      </c>
      <c r="AM13" s="93">
        <f t="shared" si="11"/>
        <v>4.6872626666666664</v>
      </c>
      <c r="AN13" s="99" t="e">
        <f t="shared" si="12"/>
        <v>#N/A</v>
      </c>
      <c r="AO13" s="99">
        <f t="shared" si="13"/>
        <v>0</v>
      </c>
      <c r="AR13" s="92">
        <f t="shared" si="31"/>
        <v>45694</v>
      </c>
      <c r="AS13" s="91">
        <f t="shared" si="32"/>
        <v>6</v>
      </c>
      <c r="AT13" s="91">
        <f>INDEX(地温!$D$2:$D$366,MATCH(AR13,地温!$C$2:$C$366,FALSE))</f>
        <v>3.8086360000000004</v>
      </c>
      <c r="AU13" s="91">
        <f t="shared" si="33"/>
        <v>28.123575999999996</v>
      </c>
      <c r="AV13" s="93">
        <f t="shared" si="14"/>
        <v>4.6872626666666664</v>
      </c>
      <c r="AW13" s="99" t="e">
        <f t="shared" si="15"/>
        <v>#N/A</v>
      </c>
      <c r="AX13" s="99">
        <f t="shared" si="16"/>
        <v>0</v>
      </c>
    </row>
    <row r="14" spans="1:50" s="91" customFormat="1">
      <c r="A14" s="92">
        <f t="shared" si="17"/>
        <v>45695</v>
      </c>
      <c r="B14" s="91">
        <f t="shared" si="0"/>
        <v>7</v>
      </c>
      <c r="C14" s="99">
        <f t="shared" si="1"/>
        <v>0.61743743731079936</v>
      </c>
      <c r="D14" s="99">
        <f t="shared" si="18"/>
        <v>8.3987909747691991e-003</v>
      </c>
      <c r="E14" s="99"/>
      <c r="F14" s="99"/>
      <c r="H14" s="92">
        <f t="shared" si="19"/>
        <v>45695</v>
      </c>
      <c r="I14" s="91">
        <f t="shared" si="20"/>
        <v>7</v>
      </c>
      <c r="J14" s="91">
        <f>INDEX(地温!$D$2:$D$366,MATCH(H14,地温!$C$2:$C$366,FALSE))</f>
        <v>4.7818839999999998</v>
      </c>
      <c r="K14" s="91">
        <f t="shared" si="21"/>
        <v>32.905459999999998</v>
      </c>
      <c r="L14" s="93">
        <f t="shared" si="2"/>
        <v>4.70078</v>
      </c>
      <c r="M14" s="99">
        <f t="shared" si="3"/>
        <v>1.7428423315967796e-002</v>
      </c>
      <c r="N14" s="99">
        <f t="shared" si="4"/>
        <v>0.61743743731079936</v>
      </c>
      <c r="Q14" s="92">
        <f t="shared" si="22"/>
        <v>45695</v>
      </c>
      <c r="R14" s="91">
        <f t="shared" si="23"/>
        <v>7</v>
      </c>
      <c r="S14" s="91">
        <f>INDEX(地温!$D$2:$D$366,MATCH(Q14,地温!$C$2:$C$366,FALSE))</f>
        <v>4.7818839999999998</v>
      </c>
      <c r="T14" s="91">
        <f t="shared" si="24"/>
        <v>32.905459999999998</v>
      </c>
      <c r="U14" s="93">
        <f t="shared" si="5"/>
        <v>4.70078</v>
      </c>
      <c r="V14" s="99" t="e">
        <f t="shared" si="6"/>
        <v>#N/A</v>
      </c>
      <c r="W14" s="99">
        <f t="shared" si="7"/>
        <v>0</v>
      </c>
      <c r="Z14" s="92">
        <f t="shared" si="25"/>
        <v>45695</v>
      </c>
      <c r="AA14" s="91">
        <f t="shared" si="26"/>
        <v>7</v>
      </c>
      <c r="AB14" s="91">
        <f>INDEX(地温!$D$2:$D$366,MATCH(Z14,地温!$C$2:$C$366,FALSE))</f>
        <v>4.7818839999999998</v>
      </c>
      <c r="AC14" s="91">
        <f t="shared" si="27"/>
        <v>32.905459999999998</v>
      </c>
      <c r="AD14" s="93">
        <f t="shared" si="8"/>
        <v>4.70078</v>
      </c>
      <c r="AE14" s="99" t="e">
        <f t="shared" si="9"/>
        <v>#N/A</v>
      </c>
      <c r="AF14" s="99">
        <f t="shared" si="10"/>
        <v>0</v>
      </c>
      <c r="AI14" s="92">
        <f t="shared" si="28"/>
        <v>45695</v>
      </c>
      <c r="AJ14" s="91">
        <f t="shared" si="29"/>
        <v>7</v>
      </c>
      <c r="AK14" s="91">
        <f>INDEX(地温!$D$2:$D$366,MATCH(AI14,地温!$C$2:$C$366,FALSE))</f>
        <v>4.7818839999999998</v>
      </c>
      <c r="AL14" s="91">
        <f t="shared" si="30"/>
        <v>32.905459999999998</v>
      </c>
      <c r="AM14" s="93">
        <f t="shared" si="11"/>
        <v>4.70078</v>
      </c>
      <c r="AN14" s="99" t="e">
        <f t="shared" si="12"/>
        <v>#N/A</v>
      </c>
      <c r="AO14" s="99">
        <f t="shared" si="13"/>
        <v>0</v>
      </c>
      <c r="AR14" s="92">
        <f t="shared" si="31"/>
        <v>45695</v>
      </c>
      <c r="AS14" s="91">
        <f t="shared" si="32"/>
        <v>7</v>
      </c>
      <c r="AT14" s="91">
        <f>INDEX(地温!$D$2:$D$366,MATCH(AR14,地温!$C$2:$C$366,FALSE))</f>
        <v>4.7818839999999998</v>
      </c>
      <c r="AU14" s="91">
        <f t="shared" si="33"/>
        <v>32.905459999999998</v>
      </c>
      <c r="AV14" s="93">
        <f t="shared" si="14"/>
        <v>4.70078</v>
      </c>
      <c r="AW14" s="99" t="e">
        <f t="shared" si="15"/>
        <v>#N/A</v>
      </c>
      <c r="AX14" s="99">
        <f t="shared" si="16"/>
        <v>0</v>
      </c>
    </row>
    <row r="15" spans="1:50" s="91" customFormat="1">
      <c r="A15" s="92">
        <f t="shared" si="17"/>
        <v>45696</v>
      </c>
      <c r="B15" s="91">
        <f t="shared" si="0"/>
        <v>8</v>
      </c>
      <c r="C15" s="99">
        <f t="shared" si="1"/>
        <v>0.70226076350271971</v>
      </c>
      <c r="D15" s="99">
        <f t="shared" si="18"/>
        <v>8.4823326191920349e-003</v>
      </c>
      <c r="E15" s="99"/>
      <c r="F15" s="99"/>
      <c r="H15" s="92">
        <f t="shared" si="19"/>
        <v>45696</v>
      </c>
      <c r="I15" s="91">
        <f t="shared" si="20"/>
        <v>8</v>
      </c>
      <c r="J15" s="91">
        <f>INDEX(地温!$D$2:$D$366,MATCH(H15,地温!$C$2:$C$366,FALSE))</f>
        <v>5.3698880000000004</v>
      </c>
      <c r="K15" s="91">
        <f t="shared" si="21"/>
        <v>38.275348000000001</v>
      </c>
      <c r="L15" s="93">
        <f t="shared" si="2"/>
        <v>4.7844185000000001</v>
      </c>
      <c r="M15" s="99">
        <f t="shared" si="3"/>
        <v>1.7498144860450496e-002</v>
      </c>
      <c r="N15" s="99">
        <f t="shared" si="4"/>
        <v>0.70226076350271971</v>
      </c>
      <c r="Q15" s="92">
        <f t="shared" si="22"/>
        <v>45696</v>
      </c>
      <c r="R15" s="91">
        <f t="shared" si="23"/>
        <v>8</v>
      </c>
      <c r="S15" s="91">
        <f>INDEX(地温!$D$2:$D$366,MATCH(Q15,地温!$C$2:$C$366,FALSE))</f>
        <v>5.3698880000000004</v>
      </c>
      <c r="T15" s="91">
        <f t="shared" si="24"/>
        <v>38.275348000000001</v>
      </c>
      <c r="U15" s="93">
        <f t="shared" si="5"/>
        <v>4.7844185000000001</v>
      </c>
      <c r="V15" s="99" t="e">
        <f t="shared" si="6"/>
        <v>#N/A</v>
      </c>
      <c r="W15" s="99">
        <f t="shared" si="7"/>
        <v>0</v>
      </c>
      <c r="Z15" s="92">
        <f t="shared" si="25"/>
        <v>45696</v>
      </c>
      <c r="AA15" s="91">
        <f t="shared" si="26"/>
        <v>8</v>
      </c>
      <c r="AB15" s="91">
        <f>INDEX(地温!$D$2:$D$366,MATCH(Z15,地温!$C$2:$C$366,FALSE))</f>
        <v>5.3698880000000004</v>
      </c>
      <c r="AC15" s="91">
        <f t="shared" si="27"/>
        <v>38.275348000000001</v>
      </c>
      <c r="AD15" s="93">
        <f t="shared" si="8"/>
        <v>4.7844185000000001</v>
      </c>
      <c r="AE15" s="99" t="e">
        <f t="shared" si="9"/>
        <v>#N/A</v>
      </c>
      <c r="AF15" s="99">
        <f t="shared" si="10"/>
        <v>0</v>
      </c>
      <c r="AI15" s="92">
        <f t="shared" si="28"/>
        <v>45696</v>
      </c>
      <c r="AJ15" s="91">
        <f t="shared" si="29"/>
        <v>8</v>
      </c>
      <c r="AK15" s="91">
        <f>INDEX(地温!$D$2:$D$366,MATCH(AI15,地温!$C$2:$C$366,FALSE))</f>
        <v>5.3698880000000004</v>
      </c>
      <c r="AL15" s="91">
        <f t="shared" si="30"/>
        <v>38.275348000000001</v>
      </c>
      <c r="AM15" s="93">
        <f t="shared" si="11"/>
        <v>4.7844185000000001</v>
      </c>
      <c r="AN15" s="99" t="e">
        <f t="shared" si="12"/>
        <v>#N/A</v>
      </c>
      <c r="AO15" s="99">
        <f t="shared" si="13"/>
        <v>0</v>
      </c>
      <c r="AR15" s="92">
        <f t="shared" si="31"/>
        <v>45696</v>
      </c>
      <c r="AS15" s="91">
        <f t="shared" si="32"/>
        <v>8</v>
      </c>
      <c r="AT15" s="91">
        <f>INDEX(地温!$D$2:$D$366,MATCH(AR15,地温!$C$2:$C$366,FALSE))</f>
        <v>5.3698880000000004</v>
      </c>
      <c r="AU15" s="91">
        <f t="shared" si="33"/>
        <v>38.275348000000001</v>
      </c>
      <c r="AV15" s="93">
        <f t="shared" si="14"/>
        <v>4.7844185000000001</v>
      </c>
      <c r="AW15" s="99" t="e">
        <f t="shared" si="15"/>
        <v>#N/A</v>
      </c>
      <c r="AX15" s="99">
        <f t="shared" si="16"/>
        <v>0</v>
      </c>
    </row>
    <row r="16" spans="1:50" s="91" customFormat="1">
      <c r="A16" s="92">
        <f t="shared" si="17"/>
        <v>45697</v>
      </c>
      <c r="B16" s="91">
        <f t="shared" si="0"/>
        <v>9</v>
      </c>
      <c r="C16" s="99">
        <f t="shared" si="1"/>
        <v>0.7817674648651991</v>
      </c>
      <c r="D16" s="99">
        <f t="shared" si="18"/>
        <v>7.95067013624794e-003</v>
      </c>
      <c r="E16" s="99"/>
      <c r="F16" s="99"/>
      <c r="H16" s="92">
        <f t="shared" si="19"/>
        <v>45697</v>
      </c>
      <c r="I16" s="91">
        <f t="shared" si="20"/>
        <v>9</v>
      </c>
      <c r="J16" s="91">
        <f>INDEX(地温!$D$2:$D$366,MATCH(H16,地温!$C$2:$C$366,FALSE))</f>
        <v>4.3763639999999997</v>
      </c>
      <c r="K16" s="91">
        <f t="shared" si="21"/>
        <v>42.651712000000003</v>
      </c>
      <c r="L16" s="93">
        <f t="shared" si="2"/>
        <v>4.7390791111111117</v>
      </c>
      <c r="M16" s="99">
        <f t="shared" si="3"/>
        <v>1.7460320344036689e-002</v>
      </c>
      <c r="N16" s="99">
        <f t="shared" si="4"/>
        <v>0.7817674648651991</v>
      </c>
      <c r="Q16" s="92">
        <f t="shared" si="22"/>
        <v>45697</v>
      </c>
      <c r="R16" s="91">
        <f t="shared" si="23"/>
        <v>9</v>
      </c>
      <c r="S16" s="91">
        <f>INDEX(地温!$D$2:$D$366,MATCH(Q16,地温!$C$2:$C$366,FALSE))</f>
        <v>4.3763639999999997</v>
      </c>
      <c r="T16" s="91">
        <f t="shared" si="24"/>
        <v>42.651712000000003</v>
      </c>
      <c r="U16" s="93">
        <f t="shared" si="5"/>
        <v>4.7390791111111117</v>
      </c>
      <c r="V16" s="99" t="e">
        <f t="shared" si="6"/>
        <v>#N/A</v>
      </c>
      <c r="W16" s="99">
        <f t="shared" si="7"/>
        <v>0</v>
      </c>
      <c r="Z16" s="92">
        <f t="shared" si="25"/>
        <v>45697</v>
      </c>
      <c r="AA16" s="91">
        <f t="shared" si="26"/>
        <v>9</v>
      </c>
      <c r="AB16" s="91">
        <f>INDEX(地温!$D$2:$D$366,MATCH(Z16,地温!$C$2:$C$366,FALSE))</f>
        <v>4.3763639999999997</v>
      </c>
      <c r="AC16" s="91">
        <f t="shared" si="27"/>
        <v>42.651712000000003</v>
      </c>
      <c r="AD16" s="93">
        <f t="shared" si="8"/>
        <v>4.7390791111111117</v>
      </c>
      <c r="AE16" s="99" t="e">
        <f t="shared" si="9"/>
        <v>#N/A</v>
      </c>
      <c r="AF16" s="99">
        <f t="shared" si="10"/>
        <v>0</v>
      </c>
      <c r="AI16" s="92">
        <f t="shared" si="28"/>
        <v>45697</v>
      </c>
      <c r="AJ16" s="91">
        <f t="shared" si="29"/>
        <v>9</v>
      </c>
      <c r="AK16" s="91">
        <f>INDEX(地温!$D$2:$D$366,MATCH(AI16,地温!$C$2:$C$366,FALSE))</f>
        <v>4.3763639999999997</v>
      </c>
      <c r="AL16" s="91">
        <f t="shared" si="30"/>
        <v>42.651712000000003</v>
      </c>
      <c r="AM16" s="93">
        <f t="shared" si="11"/>
        <v>4.7390791111111117</v>
      </c>
      <c r="AN16" s="99" t="e">
        <f t="shared" si="12"/>
        <v>#N/A</v>
      </c>
      <c r="AO16" s="99">
        <f t="shared" si="13"/>
        <v>0</v>
      </c>
      <c r="AR16" s="92">
        <f t="shared" si="31"/>
        <v>45697</v>
      </c>
      <c r="AS16" s="91">
        <f t="shared" si="32"/>
        <v>9</v>
      </c>
      <c r="AT16" s="91">
        <f>INDEX(地温!$D$2:$D$366,MATCH(AR16,地温!$C$2:$C$366,FALSE))</f>
        <v>4.3763639999999997</v>
      </c>
      <c r="AU16" s="91">
        <f t="shared" si="33"/>
        <v>42.651712000000003</v>
      </c>
      <c r="AV16" s="93">
        <f t="shared" si="14"/>
        <v>4.7390791111111117</v>
      </c>
      <c r="AW16" s="99" t="e">
        <f t="shared" si="15"/>
        <v>#N/A</v>
      </c>
      <c r="AX16" s="99">
        <f t="shared" si="16"/>
        <v>0</v>
      </c>
    </row>
    <row r="17" spans="1:50" s="91" customFormat="1">
      <c r="A17" s="92">
        <f t="shared" si="17"/>
        <v>45698</v>
      </c>
      <c r="B17" s="91">
        <f t="shared" si="0"/>
        <v>10</v>
      </c>
      <c r="C17" s="99">
        <f t="shared" si="1"/>
        <v>0.85946674539016699</v>
      </c>
      <c r="D17" s="99">
        <f t="shared" si="18"/>
        <v>7.7699280524967888e-003</v>
      </c>
      <c r="E17" s="99"/>
      <c r="F17" s="99"/>
      <c r="H17" s="92">
        <f t="shared" si="19"/>
        <v>45698</v>
      </c>
      <c r="I17" s="91">
        <f t="shared" si="20"/>
        <v>10</v>
      </c>
      <c r="J17" s="91">
        <f>INDEX(地温!$D$2:$D$366,MATCH(H17,地温!$C$2:$C$366,FALSE))</f>
        <v>4.2547080000000008</v>
      </c>
      <c r="K17" s="91">
        <f t="shared" si="21"/>
        <v>46.906420000000004</v>
      </c>
      <c r="L17" s="93">
        <f t="shared" si="2"/>
        <v>4.6906420000000004</v>
      </c>
      <c r="M17" s="99">
        <f t="shared" si="3"/>
        <v>1.7419988272425559e-002</v>
      </c>
      <c r="N17" s="99">
        <f t="shared" si="4"/>
        <v>0.85946674539016699</v>
      </c>
      <c r="Q17" s="92">
        <f t="shared" si="22"/>
        <v>45698</v>
      </c>
      <c r="R17" s="91">
        <f t="shared" si="23"/>
        <v>10</v>
      </c>
      <c r="S17" s="91">
        <f>INDEX(地温!$D$2:$D$366,MATCH(Q17,地温!$C$2:$C$366,FALSE))</f>
        <v>4.2547080000000008</v>
      </c>
      <c r="T17" s="91">
        <f t="shared" si="24"/>
        <v>46.906420000000004</v>
      </c>
      <c r="U17" s="93">
        <f t="shared" si="5"/>
        <v>4.6906420000000004</v>
      </c>
      <c r="V17" s="99" t="e">
        <f t="shared" si="6"/>
        <v>#N/A</v>
      </c>
      <c r="W17" s="99">
        <f t="shared" si="7"/>
        <v>0</v>
      </c>
      <c r="Z17" s="92">
        <f t="shared" si="25"/>
        <v>45698</v>
      </c>
      <c r="AA17" s="91">
        <f t="shared" si="26"/>
        <v>10</v>
      </c>
      <c r="AB17" s="91">
        <f>INDEX(地温!$D$2:$D$366,MATCH(Z17,地温!$C$2:$C$366,FALSE))</f>
        <v>4.2547080000000008</v>
      </c>
      <c r="AC17" s="91">
        <f t="shared" si="27"/>
        <v>46.906420000000004</v>
      </c>
      <c r="AD17" s="93">
        <f t="shared" si="8"/>
        <v>4.6906420000000004</v>
      </c>
      <c r="AE17" s="99" t="e">
        <f t="shared" si="9"/>
        <v>#N/A</v>
      </c>
      <c r="AF17" s="99">
        <f t="shared" si="10"/>
        <v>0</v>
      </c>
      <c r="AI17" s="92">
        <f t="shared" si="28"/>
        <v>45698</v>
      </c>
      <c r="AJ17" s="91">
        <f t="shared" si="29"/>
        <v>10</v>
      </c>
      <c r="AK17" s="91">
        <f>INDEX(地温!$D$2:$D$366,MATCH(AI17,地温!$C$2:$C$366,FALSE))</f>
        <v>4.2547080000000008</v>
      </c>
      <c r="AL17" s="91">
        <f t="shared" si="30"/>
        <v>46.906420000000004</v>
      </c>
      <c r="AM17" s="93">
        <f t="shared" si="11"/>
        <v>4.6906420000000004</v>
      </c>
      <c r="AN17" s="99" t="e">
        <f t="shared" si="12"/>
        <v>#N/A</v>
      </c>
      <c r="AO17" s="99">
        <f t="shared" si="13"/>
        <v>0</v>
      </c>
      <c r="AR17" s="92">
        <f t="shared" si="31"/>
        <v>45698</v>
      </c>
      <c r="AS17" s="91">
        <f t="shared" si="32"/>
        <v>10</v>
      </c>
      <c r="AT17" s="91">
        <f>INDEX(地温!$D$2:$D$366,MATCH(AR17,地温!$C$2:$C$366,FALSE))</f>
        <v>4.2547080000000008</v>
      </c>
      <c r="AU17" s="91">
        <f t="shared" si="33"/>
        <v>46.906420000000004</v>
      </c>
      <c r="AV17" s="93">
        <f t="shared" si="14"/>
        <v>4.6906420000000004</v>
      </c>
      <c r="AW17" s="99" t="e">
        <f t="shared" si="15"/>
        <v>#N/A</v>
      </c>
      <c r="AX17" s="99">
        <f t="shared" si="16"/>
        <v>0</v>
      </c>
    </row>
    <row r="18" spans="1:50" s="91" customFormat="1">
      <c r="A18" s="92">
        <f t="shared" si="17"/>
        <v>45699</v>
      </c>
      <c r="B18" s="91">
        <f t="shared" si="0"/>
        <v>11</v>
      </c>
      <c r="C18" s="99">
        <f t="shared" si="1"/>
        <v>0.94185028783674707</v>
      </c>
      <c r="D18" s="99">
        <f t="shared" si="18"/>
        <v>8.2383542446580089e-003</v>
      </c>
      <c r="E18" s="99"/>
      <c r="F18" s="99"/>
      <c r="H18" s="92">
        <f t="shared" si="19"/>
        <v>45699</v>
      </c>
      <c r="I18" s="91">
        <f t="shared" si="20"/>
        <v>11</v>
      </c>
      <c r="J18" s="91">
        <f>INDEX(地温!$D$2:$D$366,MATCH(H18,地温!$C$2:$C$366,FALSE))</f>
        <v>5.8767880000000012</v>
      </c>
      <c r="K18" s="91">
        <f t="shared" si="21"/>
        <v>52.783208000000002</v>
      </c>
      <c r="L18" s="93">
        <f t="shared" si="2"/>
        <v>4.798473454545455</v>
      </c>
      <c r="M18" s="99">
        <f t="shared" si="3"/>
        <v>1.7509884364839658e-002</v>
      </c>
      <c r="N18" s="99">
        <f t="shared" si="4"/>
        <v>0.94185028783674707</v>
      </c>
      <c r="Q18" s="92">
        <f t="shared" si="22"/>
        <v>45699</v>
      </c>
      <c r="R18" s="91">
        <f t="shared" si="23"/>
        <v>11</v>
      </c>
      <c r="S18" s="91">
        <f>INDEX(地温!$D$2:$D$366,MATCH(Q18,地温!$C$2:$C$366,FALSE))</f>
        <v>5.8767880000000012</v>
      </c>
      <c r="T18" s="91">
        <f t="shared" si="24"/>
        <v>52.783208000000002</v>
      </c>
      <c r="U18" s="93">
        <f t="shared" si="5"/>
        <v>4.798473454545455</v>
      </c>
      <c r="V18" s="99" t="e">
        <f t="shared" si="6"/>
        <v>#N/A</v>
      </c>
      <c r="W18" s="99">
        <f t="shared" si="7"/>
        <v>0</v>
      </c>
      <c r="Z18" s="92">
        <f t="shared" si="25"/>
        <v>45699</v>
      </c>
      <c r="AA18" s="91">
        <f t="shared" si="26"/>
        <v>11</v>
      </c>
      <c r="AB18" s="91">
        <f>INDEX(地温!$D$2:$D$366,MATCH(Z18,地温!$C$2:$C$366,FALSE))</f>
        <v>5.8767880000000012</v>
      </c>
      <c r="AC18" s="91">
        <f t="shared" si="27"/>
        <v>52.783208000000002</v>
      </c>
      <c r="AD18" s="93">
        <f t="shared" si="8"/>
        <v>4.798473454545455</v>
      </c>
      <c r="AE18" s="99" t="e">
        <f t="shared" si="9"/>
        <v>#N/A</v>
      </c>
      <c r="AF18" s="99">
        <f t="shared" si="10"/>
        <v>0</v>
      </c>
      <c r="AI18" s="92">
        <f t="shared" si="28"/>
        <v>45699</v>
      </c>
      <c r="AJ18" s="91">
        <f t="shared" si="29"/>
        <v>11</v>
      </c>
      <c r="AK18" s="91">
        <f>INDEX(地温!$D$2:$D$366,MATCH(AI18,地温!$C$2:$C$366,FALSE))</f>
        <v>5.8767880000000012</v>
      </c>
      <c r="AL18" s="91">
        <f t="shared" si="30"/>
        <v>52.783208000000002</v>
      </c>
      <c r="AM18" s="93">
        <f t="shared" si="11"/>
        <v>4.798473454545455</v>
      </c>
      <c r="AN18" s="99" t="e">
        <f t="shared" si="12"/>
        <v>#N/A</v>
      </c>
      <c r="AO18" s="99">
        <f t="shared" si="13"/>
        <v>0</v>
      </c>
      <c r="AR18" s="92">
        <f t="shared" si="31"/>
        <v>45699</v>
      </c>
      <c r="AS18" s="91">
        <f t="shared" si="32"/>
        <v>11</v>
      </c>
      <c r="AT18" s="91">
        <f>INDEX(地温!$D$2:$D$366,MATCH(AR18,地温!$C$2:$C$366,FALSE))</f>
        <v>5.8767880000000012</v>
      </c>
      <c r="AU18" s="91">
        <f t="shared" si="33"/>
        <v>52.783208000000002</v>
      </c>
      <c r="AV18" s="93">
        <f t="shared" si="14"/>
        <v>4.798473454545455</v>
      </c>
      <c r="AW18" s="99" t="e">
        <f t="shared" si="15"/>
        <v>#N/A</v>
      </c>
      <c r="AX18" s="99">
        <f t="shared" si="16"/>
        <v>0</v>
      </c>
    </row>
    <row r="19" spans="1:50" s="91" customFormat="1">
      <c r="A19" s="92">
        <f t="shared" si="17"/>
        <v>45700</v>
      </c>
      <c r="B19" s="91">
        <f t="shared" si="0"/>
        <v>12</v>
      </c>
      <c r="C19" s="99">
        <f t="shared" si="1"/>
        <v>1.0285315842281713</v>
      </c>
      <c r="D19" s="99">
        <f t="shared" si="18"/>
        <v>8.6681296391424197e-003</v>
      </c>
      <c r="E19" s="99"/>
      <c r="F19" s="99"/>
      <c r="H19" s="92">
        <f t="shared" si="19"/>
        <v>45700</v>
      </c>
      <c r="I19" s="91">
        <f t="shared" si="20"/>
        <v>12</v>
      </c>
      <c r="J19" s="91">
        <f>INDEX(地温!$D$2:$D$366,MATCH(H19,地温!$C$2:$C$366,FALSE))</f>
        <v>7.4583160000000017</v>
      </c>
      <c r="K19" s="91">
        <f t="shared" si="21"/>
        <v>60.241524000000005</v>
      </c>
      <c r="L19" s="93">
        <f t="shared" si="2"/>
        <v>5.0201270000000005</v>
      </c>
      <c r="M19" s="99">
        <f t="shared" si="3"/>
        <v>1.7695908409857092e-002</v>
      </c>
      <c r="N19" s="99">
        <f t="shared" si="4"/>
        <v>1.0285315842281713</v>
      </c>
      <c r="Q19" s="92">
        <f t="shared" si="22"/>
        <v>45700</v>
      </c>
      <c r="R19" s="91">
        <f t="shared" si="23"/>
        <v>12</v>
      </c>
      <c r="S19" s="91">
        <f>INDEX(地温!$D$2:$D$366,MATCH(Q19,地温!$C$2:$C$366,FALSE))</f>
        <v>7.4583160000000017</v>
      </c>
      <c r="T19" s="91">
        <f t="shared" si="24"/>
        <v>60.241524000000005</v>
      </c>
      <c r="U19" s="93">
        <f t="shared" si="5"/>
        <v>5.0201270000000005</v>
      </c>
      <c r="V19" s="99" t="e">
        <f t="shared" si="6"/>
        <v>#N/A</v>
      </c>
      <c r="W19" s="99">
        <f t="shared" si="7"/>
        <v>0</v>
      </c>
      <c r="Z19" s="92">
        <f t="shared" si="25"/>
        <v>45700</v>
      </c>
      <c r="AA19" s="91">
        <f t="shared" si="26"/>
        <v>12</v>
      </c>
      <c r="AB19" s="91">
        <f>INDEX(地温!$D$2:$D$366,MATCH(Z19,地温!$C$2:$C$366,FALSE))</f>
        <v>7.4583160000000017</v>
      </c>
      <c r="AC19" s="91">
        <f t="shared" si="27"/>
        <v>60.241524000000005</v>
      </c>
      <c r="AD19" s="93">
        <f t="shared" si="8"/>
        <v>5.0201270000000005</v>
      </c>
      <c r="AE19" s="99" t="e">
        <f t="shared" si="9"/>
        <v>#N/A</v>
      </c>
      <c r="AF19" s="99">
        <f t="shared" si="10"/>
        <v>0</v>
      </c>
      <c r="AI19" s="92">
        <f t="shared" si="28"/>
        <v>45700</v>
      </c>
      <c r="AJ19" s="91">
        <f t="shared" si="29"/>
        <v>12</v>
      </c>
      <c r="AK19" s="91">
        <f>INDEX(地温!$D$2:$D$366,MATCH(AI19,地温!$C$2:$C$366,FALSE))</f>
        <v>7.4583160000000017</v>
      </c>
      <c r="AL19" s="91">
        <f t="shared" si="30"/>
        <v>60.241524000000005</v>
      </c>
      <c r="AM19" s="93">
        <f t="shared" si="11"/>
        <v>5.0201270000000005</v>
      </c>
      <c r="AN19" s="99" t="e">
        <f t="shared" si="12"/>
        <v>#N/A</v>
      </c>
      <c r="AO19" s="99">
        <f t="shared" si="13"/>
        <v>0</v>
      </c>
      <c r="AR19" s="92">
        <f t="shared" si="31"/>
        <v>45700</v>
      </c>
      <c r="AS19" s="91">
        <f t="shared" si="32"/>
        <v>12</v>
      </c>
      <c r="AT19" s="91">
        <f>INDEX(地温!$D$2:$D$366,MATCH(AR19,地温!$C$2:$C$366,FALSE))</f>
        <v>7.4583160000000017</v>
      </c>
      <c r="AU19" s="91">
        <f t="shared" si="33"/>
        <v>60.241524000000005</v>
      </c>
      <c r="AV19" s="93">
        <f t="shared" si="14"/>
        <v>5.0201270000000005</v>
      </c>
      <c r="AW19" s="99" t="e">
        <f t="shared" si="15"/>
        <v>#N/A</v>
      </c>
      <c r="AX19" s="99">
        <f t="shared" si="16"/>
        <v>0</v>
      </c>
    </row>
    <row r="20" spans="1:50" s="91" customFormat="1">
      <c r="A20" s="92">
        <f t="shared" si="17"/>
        <v>45701</v>
      </c>
      <c r="B20" s="91">
        <f t="shared" si="0"/>
        <v>13</v>
      </c>
      <c r="C20" s="99">
        <f t="shared" si="1"/>
        <v>1.1185906824622542</v>
      </c>
      <c r="D20" s="99">
        <f t="shared" si="18"/>
        <v>9.0059098234082976e-003</v>
      </c>
      <c r="E20" s="99"/>
      <c r="F20" s="99"/>
      <c r="H20" s="92">
        <f t="shared" si="19"/>
        <v>45701</v>
      </c>
      <c r="I20" s="91">
        <f t="shared" si="20"/>
        <v>13</v>
      </c>
      <c r="J20" s="91">
        <f>INDEX(地温!$D$2:$D$366,MATCH(H20,地温!$C$2:$C$366,FALSE))</f>
        <v>8.8370840000000026</v>
      </c>
      <c r="K20" s="91">
        <f t="shared" si="21"/>
        <v>69.078608000000003</v>
      </c>
      <c r="L20" s="93">
        <f t="shared" si="2"/>
        <v>5.3137390769230768</v>
      </c>
      <c r="M20" s="99">
        <f t="shared" si="3"/>
        <v>1.7944905335048774e-002</v>
      </c>
      <c r="N20" s="99">
        <f t="shared" si="4"/>
        <v>1.1185906824622542</v>
      </c>
      <c r="Q20" s="92">
        <f t="shared" si="22"/>
        <v>45701</v>
      </c>
      <c r="R20" s="91">
        <f t="shared" si="23"/>
        <v>13</v>
      </c>
      <c r="S20" s="91">
        <f>INDEX(地温!$D$2:$D$366,MATCH(Q20,地温!$C$2:$C$366,FALSE))</f>
        <v>8.8370840000000026</v>
      </c>
      <c r="T20" s="91">
        <f t="shared" si="24"/>
        <v>69.078608000000003</v>
      </c>
      <c r="U20" s="93">
        <f t="shared" si="5"/>
        <v>5.3137390769230768</v>
      </c>
      <c r="V20" s="99" t="e">
        <f t="shared" si="6"/>
        <v>#N/A</v>
      </c>
      <c r="W20" s="99">
        <f t="shared" si="7"/>
        <v>0</v>
      </c>
      <c r="Z20" s="92">
        <f t="shared" si="25"/>
        <v>45701</v>
      </c>
      <c r="AA20" s="91">
        <f t="shared" si="26"/>
        <v>13</v>
      </c>
      <c r="AB20" s="91">
        <f>INDEX(地温!$D$2:$D$366,MATCH(Z20,地温!$C$2:$C$366,FALSE))</f>
        <v>8.8370840000000026</v>
      </c>
      <c r="AC20" s="91">
        <f t="shared" si="27"/>
        <v>69.078608000000003</v>
      </c>
      <c r="AD20" s="93">
        <f t="shared" si="8"/>
        <v>5.3137390769230768</v>
      </c>
      <c r="AE20" s="99" t="e">
        <f t="shared" si="9"/>
        <v>#N/A</v>
      </c>
      <c r="AF20" s="99">
        <f t="shared" si="10"/>
        <v>0</v>
      </c>
      <c r="AI20" s="92">
        <f t="shared" si="28"/>
        <v>45701</v>
      </c>
      <c r="AJ20" s="91">
        <f t="shared" si="29"/>
        <v>13</v>
      </c>
      <c r="AK20" s="91">
        <f>INDEX(地温!$D$2:$D$366,MATCH(AI20,地温!$C$2:$C$366,FALSE))</f>
        <v>8.8370840000000026</v>
      </c>
      <c r="AL20" s="91">
        <f t="shared" si="30"/>
        <v>69.078608000000003</v>
      </c>
      <c r="AM20" s="93">
        <f t="shared" si="11"/>
        <v>5.3137390769230768</v>
      </c>
      <c r="AN20" s="99" t="e">
        <f t="shared" si="12"/>
        <v>#N/A</v>
      </c>
      <c r="AO20" s="99">
        <f t="shared" si="13"/>
        <v>0</v>
      </c>
      <c r="AR20" s="92">
        <f t="shared" si="31"/>
        <v>45701</v>
      </c>
      <c r="AS20" s="91">
        <f t="shared" si="32"/>
        <v>13</v>
      </c>
      <c r="AT20" s="91">
        <f>INDEX(地温!$D$2:$D$366,MATCH(AR20,地温!$C$2:$C$366,FALSE))</f>
        <v>8.8370840000000026</v>
      </c>
      <c r="AU20" s="91">
        <f t="shared" si="33"/>
        <v>69.078608000000003</v>
      </c>
      <c r="AV20" s="93">
        <f t="shared" si="14"/>
        <v>5.3137390769230768</v>
      </c>
      <c r="AW20" s="99" t="e">
        <f t="shared" si="15"/>
        <v>#N/A</v>
      </c>
      <c r="AX20" s="99">
        <f t="shared" si="16"/>
        <v>0</v>
      </c>
    </row>
    <row r="21" spans="1:50" s="91" customFormat="1">
      <c r="A21" s="92">
        <f t="shared" si="17"/>
        <v>45702</v>
      </c>
      <c r="B21" s="91">
        <f t="shared" si="0"/>
        <v>14</v>
      </c>
      <c r="C21" s="99">
        <f t="shared" si="1"/>
        <v>1.2034286840018458</v>
      </c>
      <c r="D21" s="99">
        <f t="shared" si="18"/>
        <v>8.4838001539591541e-003</v>
      </c>
      <c r="E21" s="99"/>
      <c r="F21" s="99"/>
      <c r="H21" s="92">
        <f t="shared" si="19"/>
        <v>45702</v>
      </c>
      <c r="I21" s="91">
        <f t="shared" si="20"/>
        <v>14</v>
      </c>
      <c r="J21" s="91">
        <f>INDEX(地温!$D$2:$D$366,MATCH(H21,地温!$C$2:$C$366,FALSE))</f>
        <v>7.8638359999999992</v>
      </c>
      <c r="K21" s="91">
        <f t="shared" si="21"/>
        <v>76.942443999999995</v>
      </c>
      <c r="L21" s="93">
        <f t="shared" si="2"/>
        <v>5.495888857142857</v>
      </c>
      <c r="M21" s="99">
        <f t="shared" si="3"/>
        <v>1.8100866778727038e-002</v>
      </c>
      <c r="N21" s="99">
        <f t="shared" si="4"/>
        <v>1.2034286840018458</v>
      </c>
      <c r="Q21" s="92">
        <f t="shared" si="22"/>
        <v>45702</v>
      </c>
      <c r="R21" s="91">
        <f t="shared" si="23"/>
        <v>14</v>
      </c>
      <c r="S21" s="91">
        <f>INDEX(地温!$D$2:$D$366,MATCH(Q21,地温!$C$2:$C$366,FALSE))</f>
        <v>7.8638359999999992</v>
      </c>
      <c r="T21" s="91">
        <f t="shared" si="24"/>
        <v>76.942443999999995</v>
      </c>
      <c r="U21" s="93">
        <f t="shared" si="5"/>
        <v>5.495888857142857</v>
      </c>
      <c r="V21" s="99" t="e">
        <f t="shared" si="6"/>
        <v>#N/A</v>
      </c>
      <c r="W21" s="99">
        <f t="shared" si="7"/>
        <v>0</v>
      </c>
      <c r="Z21" s="92">
        <f t="shared" si="25"/>
        <v>45702</v>
      </c>
      <c r="AA21" s="91">
        <f t="shared" si="26"/>
        <v>14</v>
      </c>
      <c r="AB21" s="91">
        <f>INDEX(地温!$D$2:$D$366,MATCH(Z21,地温!$C$2:$C$366,FALSE))</f>
        <v>7.8638359999999992</v>
      </c>
      <c r="AC21" s="91">
        <f t="shared" si="27"/>
        <v>76.942443999999995</v>
      </c>
      <c r="AD21" s="93">
        <f t="shared" si="8"/>
        <v>5.495888857142857</v>
      </c>
      <c r="AE21" s="99" t="e">
        <f t="shared" si="9"/>
        <v>#N/A</v>
      </c>
      <c r="AF21" s="99">
        <f t="shared" si="10"/>
        <v>0</v>
      </c>
      <c r="AI21" s="92">
        <f t="shared" si="28"/>
        <v>45702</v>
      </c>
      <c r="AJ21" s="91">
        <f t="shared" si="29"/>
        <v>14</v>
      </c>
      <c r="AK21" s="91">
        <f>INDEX(地温!$D$2:$D$366,MATCH(AI21,地温!$C$2:$C$366,FALSE))</f>
        <v>7.8638359999999992</v>
      </c>
      <c r="AL21" s="91">
        <f t="shared" si="30"/>
        <v>76.942443999999995</v>
      </c>
      <c r="AM21" s="93">
        <f t="shared" si="11"/>
        <v>5.495888857142857</v>
      </c>
      <c r="AN21" s="99" t="e">
        <f t="shared" si="12"/>
        <v>#N/A</v>
      </c>
      <c r="AO21" s="99">
        <f t="shared" si="13"/>
        <v>0</v>
      </c>
      <c r="AR21" s="92">
        <f t="shared" si="31"/>
        <v>45702</v>
      </c>
      <c r="AS21" s="91">
        <f t="shared" si="32"/>
        <v>14</v>
      </c>
      <c r="AT21" s="91">
        <f>INDEX(地温!$D$2:$D$366,MATCH(AR21,地温!$C$2:$C$366,FALSE))</f>
        <v>7.8638359999999992</v>
      </c>
      <c r="AU21" s="91">
        <f t="shared" si="33"/>
        <v>76.942443999999995</v>
      </c>
      <c r="AV21" s="93">
        <f t="shared" si="14"/>
        <v>5.495888857142857</v>
      </c>
      <c r="AW21" s="99" t="e">
        <f t="shared" si="15"/>
        <v>#N/A</v>
      </c>
      <c r="AX21" s="99">
        <f t="shared" si="16"/>
        <v>0</v>
      </c>
    </row>
    <row r="22" spans="1:50" s="91" customFormat="1">
      <c r="A22" s="92">
        <f t="shared" si="17"/>
        <v>45703</v>
      </c>
      <c r="B22" s="91">
        <f t="shared" si="0"/>
        <v>15</v>
      </c>
      <c r="C22" s="99">
        <f t="shared" si="1"/>
        <v>1.2864896843903151</v>
      </c>
      <c r="D22" s="99">
        <f t="shared" si="18"/>
        <v>8.3061000388469312e-003</v>
      </c>
      <c r="E22" s="99"/>
      <c r="F22" s="99"/>
      <c r="H22" s="92">
        <f t="shared" si="19"/>
        <v>45703</v>
      </c>
      <c r="I22" s="91">
        <f t="shared" si="20"/>
        <v>15</v>
      </c>
      <c r="J22" s="91">
        <f>INDEX(地温!$D$2:$D$366,MATCH(H22,地温!$C$2:$C$366,FALSE))</f>
        <v>7.823284000000001</v>
      </c>
      <c r="K22" s="91">
        <f t="shared" si="21"/>
        <v>84.765727999999996</v>
      </c>
      <c r="L22" s="93">
        <f t="shared" si="2"/>
        <v>5.6510485333333333</v>
      </c>
      <c r="M22" s="99">
        <f t="shared" si="3"/>
        <v>1.8234624504587422e-002</v>
      </c>
      <c r="N22" s="99">
        <f t="shared" si="4"/>
        <v>1.2864896843903151</v>
      </c>
      <c r="Q22" s="92">
        <f t="shared" si="22"/>
        <v>45703</v>
      </c>
      <c r="R22" s="91">
        <f t="shared" si="23"/>
        <v>15</v>
      </c>
      <c r="S22" s="91">
        <f>INDEX(地温!$D$2:$D$366,MATCH(Q22,地温!$C$2:$C$366,FALSE))</f>
        <v>7.823284000000001</v>
      </c>
      <c r="T22" s="91">
        <f t="shared" si="24"/>
        <v>84.765727999999996</v>
      </c>
      <c r="U22" s="93">
        <f t="shared" si="5"/>
        <v>5.6510485333333333</v>
      </c>
      <c r="V22" s="99" t="e">
        <f t="shared" si="6"/>
        <v>#N/A</v>
      </c>
      <c r="W22" s="99">
        <f t="shared" si="7"/>
        <v>0</v>
      </c>
      <c r="Z22" s="92">
        <f t="shared" si="25"/>
        <v>45703</v>
      </c>
      <c r="AA22" s="91">
        <f t="shared" si="26"/>
        <v>15</v>
      </c>
      <c r="AB22" s="91">
        <f>INDEX(地温!$D$2:$D$366,MATCH(Z22,地温!$C$2:$C$366,FALSE))</f>
        <v>7.823284000000001</v>
      </c>
      <c r="AC22" s="91">
        <f t="shared" si="27"/>
        <v>84.765727999999996</v>
      </c>
      <c r="AD22" s="93">
        <f t="shared" si="8"/>
        <v>5.6510485333333333</v>
      </c>
      <c r="AE22" s="99" t="e">
        <f t="shared" si="9"/>
        <v>#N/A</v>
      </c>
      <c r="AF22" s="99">
        <f t="shared" si="10"/>
        <v>0</v>
      </c>
      <c r="AI22" s="92">
        <f t="shared" si="28"/>
        <v>45703</v>
      </c>
      <c r="AJ22" s="91">
        <f t="shared" si="29"/>
        <v>15</v>
      </c>
      <c r="AK22" s="91">
        <f>INDEX(地温!$D$2:$D$366,MATCH(AI22,地温!$C$2:$C$366,FALSE))</f>
        <v>7.823284000000001</v>
      </c>
      <c r="AL22" s="91">
        <f t="shared" si="30"/>
        <v>84.765727999999996</v>
      </c>
      <c r="AM22" s="93">
        <f t="shared" si="11"/>
        <v>5.6510485333333333</v>
      </c>
      <c r="AN22" s="99" t="e">
        <f t="shared" si="12"/>
        <v>#N/A</v>
      </c>
      <c r="AO22" s="99">
        <f t="shared" si="13"/>
        <v>0</v>
      </c>
      <c r="AR22" s="92">
        <f t="shared" si="31"/>
        <v>45703</v>
      </c>
      <c r="AS22" s="91">
        <f t="shared" si="32"/>
        <v>15</v>
      </c>
      <c r="AT22" s="91">
        <f>INDEX(地温!$D$2:$D$366,MATCH(AR22,地温!$C$2:$C$366,FALSE))</f>
        <v>7.823284000000001</v>
      </c>
      <c r="AU22" s="91">
        <f t="shared" si="33"/>
        <v>84.765727999999996</v>
      </c>
      <c r="AV22" s="93">
        <f t="shared" si="14"/>
        <v>5.6510485333333333</v>
      </c>
      <c r="AW22" s="99" t="e">
        <f t="shared" si="15"/>
        <v>#N/A</v>
      </c>
      <c r="AX22" s="99">
        <f t="shared" si="16"/>
        <v>0</v>
      </c>
    </row>
    <row r="23" spans="1:50" s="91" customFormat="1">
      <c r="A23" s="92">
        <f t="shared" si="17"/>
        <v>45704</v>
      </c>
      <c r="B23" s="91">
        <f t="shared" si="0"/>
        <v>16</v>
      </c>
      <c r="C23" s="99">
        <f t="shared" si="1"/>
        <v>1.3627187883279781</v>
      </c>
      <c r="D23" s="99">
        <f t="shared" si="18"/>
        <v>7.6229103937663027e-003</v>
      </c>
      <c r="E23" s="99"/>
      <c r="F23" s="99"/>
      <c r="H23" s="92">
        <f t="shared" si="19"/>
        <v>45704</v>
      </c>
      <c r="I23" s="91">
        <f t="shared" si="20"/>
        <v>16</v>
      </c>
      <c r="J23" s="91">
        <f>INDEX(地温!$D$2:$D$366,MATCH(H23,地温!$C$2:$C$366,FALSE))</f>
        <v>6.3228600000000004</v>
      </c>
      <c r="K23" s="91">
        <f t="shared" si="21"/>
        <v>91.088588000000001</v>
      </c>
      <c r="L23" s="93">
        <f t="shared" si="2"/>
        <v>5.6930367500000001</v>
      </c>
      <c r="M23" s="99">
        <f t="shared" si="3"/>
        <v>1.8270964951095502e-002</v>
      </c>
      <c r="N23" s="99">
        <f t="shared" si="4"/>
        <v>1.3627187883279781</v>
      </c>
      <c r="Q23" s="92">
        <f t="shared" si="22"/>
        <v>45704</v>
      </c>
      <c r="R23" s="91">
        <f t="shared" si="23"/>
        <v>16</v>
      </c>
      <c r="S23" s="91">
        <f>INDEX(地温!$D$2:$D$366,MATCH(Q23,地温!$C$2:$C$366,FALSE))</f>
        <v>6.3228600000000004</v>
      </c>
      <c r="T23" s="91">
        <f t="shared" si="24"/>
        <v>91.088588000000001</v>
      </c>
      <c r="U23" s="93">
        <f t="shared" si="5"/>
        <v>5.6930367500000001</v>
      </c>
      <c r="V23" s="99" t="e">
        <f t="shared" si="6"/>
        <v>#N/A</v>
      </c>
      <c r="W23" s="99">
        <f t="shared" si="7"/>
        <v>0</v>
      </c>
      <c r="Z23" s="92">
        <f t="shared" si="25"/>
        <v>45704</v>
      </c>
      <c r="AA23" s="91">
        <f t="shared" si="26"/>
        <v>16</v>
      </c>
      <c r="AB23" s="91">
        <f>INDEX(地温!$D$2:$D$366,MATCH(Z23,地温!$C$2:$C$366,FALSE))</f>
        <v>6.3228600000000004</v>
      </c>
      <c r="AC23" s="91">
        <f t="shared" si="27"/>
        <v>91.088588000000001</v>
      </c>
      <c r="AD23" s="93">
        <f t="shared" si="8"/>
        <v>5.6930367500000001</v>
      </c>
      <c r="AE23" s="99" t="e">
        <f t="shared" si="9"/>
        <v>#N/A</v>
      </c>
      <c r="AF23" s="99">
        <f t="shared" si="10"/>
        <v>0</v>
      </c>
      <c r="AI23" s="92">
        <f t="shared" si="28"/>
        <v>45704</v>
      </c>
      <c r="AJ23" s="91">
        <f t="shared" si="29"/>
        <v>16</v>
      </c>
      <c r="AK23" s="91">
        <f>INDEX(地温!$D$2:$D$366,MATCH(AI23,地温!$C$2:$C$366,FALSE))</f>
        <v>6.3228600000000004</v>
      </c>
      <c r="AL23" s="91">
        <f t="shared" si="30"/>
        <v>91.088588000000001</v>
      </c>
      <c r="AM23" s="93">
        <f t="shared" si="11"/>
        <v>5.6930367500000001</v>
      </c>
      <c r="AN23" s="99" t="e">
        <f t="shared" si="12"/>
        <v>#N/A</v>
      </c>
      <c r="AO23" s="99">
        <f t="shared" si="13"/>
        <v>0</v>
      </c>
      <c r="AR23" s="92">
        <f t="shared" si="31"/>
        <v>45704</v>
      </c>
      <c r="AS23" s="91">
        <f t="shared" si="32"/>
        <v>16</v>
      </c>
      <c r="AT23" s="91">
        <f>INDEX(地温!$D$2:$D$366,MATCH(AR23,地温!$C$2:$C$366,FALSE))</f>
        <v>6.3228600000000004</v>
      </c>
      <c r="AU23" s="91">
        <f t="shared" si="33"/>
        <v>91.088588000000001</v>
      </c>
      <c r="AV23" s="93">
        <f t="shared" si="14"/>
        <v>5.6930367500000001</v>
      </c>
      <c r="AW23" s="99" t="e">
        <f t="shared" si="15"/>
        <v>#N/A</v>
      </c>
      <c r="AX23" s="99">
        <f t="shared" si="16"/>
        <v>0</v>
      </c>
    </row>
    <row r="24" spans="1:50" s="91" customFormat="1">
      <c r="A24" s="92">
        <f t="shared" si="17"/>
        <v>45705</v>
      </c>
      <c r="B24" s="91">
        <f t="shared" si="0"/>
        <v>17</v>
      </c>
      <c r="C24" s="99">
        <f t="shared" si="1"/>
        <v>1.4306823195717151</v>
      </c>
      <c r="D24" s="99">
        <f t="shared" si="18"/>
        <v>6.7963531243737003e-003</v>
      </c>
      <c r="E24" s="99"/>
      <c r="F24" s="99"/>
      <c r="H24" s="92">
        <f t="shared" si="19"/>
        <v>45705</v>
      </c>
      <c r="I24" s="91">
        <f t="shared" si="20"/>
        <v>17</v>
      </c>
      <c r="J24" s="91">
        <f>INDEX(地温!$D$2:$D$366,MATCH(H24,地温!$C$2:$C$366,FALSE))</f>
        <v>4.3155360000000007</v>
      </c>
      <c r="K24" s="91">
        <f t="shared" si="21"/>
        <v>95.404123999999996</v>
      </c>
      <c r="L24" s="93">
        <f t="shared" si="2"/>
        <v>5.6120072941176469</v>
      </c>
      <c r="M24" s="99">
        <f t="shared" si="3"/>
        <v>1.8200889694524554e-002</v>
      </c>
      <c r="N24" s="99">
        <f t="shared" si="4"/>
        <v>1.4306823195717151</v>
      </c>
      <c r="Q24" s="92">
        <f t="shared" si="22"/>
        <v>45705</v>
      </c>
      <c r="R24" s="91">
        <f t="shared" si="23"/>
        <v>17</v>
      </c>
      <c r="S24" s="91">
        <f>INDEX(地温!$D$2:$D$366,MATCH(Q24,地温!$C$2:$C$366,FALSE))</f>
        <v>4.3155360000000007</v>
      </c>
      <c r="T24" s="91">
        <f t="shared" si="24"/>
        <v>95.404123999999996</v>
      </c>
      <c r="U24" s="93">
        <f t="shared" si="5"/>
        <v>5.6120072941176469</v>
      </c>
      <c r="V24" s="99" t="e">
        <f t="shared" si="6"/>
        <v>#N/A</v>
      </c>
      <c r="W24" s="99">
        <f t="shared" si="7"/>
        <v>0</v>
      </c>
      <c r="Z24" s="92">
        <f t="shared" si="25"/>
        <v>45705</v>
      </c>
      <c r="AA24" s="91">
        <f t="shared" si="26"/>
        <v>17</v>
      </c>
      <c r="AB24" s="91">
        <f>INDEX(地温!$D$2:$D$366,MATCH(Z24,地温!$C$2:$C$366,FALSE))</f>
        <v>4.3155360000000007</v>
      </c>
      <c r="AC24" s="91">
        <f t="shared" si="27"/>
        <v>95.404123999999996</v>
      </c>
      <c r="AD24" s="93">
        <f t="shared" si="8"/>
        <v>5.6120072941176469</v>
      </c>
      <c r="AE24" s="99" t="e">
        <f t="shared" si="9"/>
        <v>#N/A</v>
      </c>
      <c r="AF24" s="99">
        <f t="shared" si="10"/>
        <v>0</v>
      </c>
      <c r="AI24" s="92">
        <f t="shared" si="28"/>
        <v>45705</v>
      </c>
      <c r="AJ24" s="91">
        <f t="shared" si="29"/>
        <v>17</v>
      </c>
      <c r="AK24" s="91">
        <f>INDEX(地温!$D$2:$D$366,MATCH(AI24,地温!$C$2:$C$366,FALSE))</f>
        <v>4.3155360000000007</v>
      </c>
      <c r="AL24" s="91">
        <f t="shared" si="30"/>
        <v>95.404123999999996</v>
      </c>
      <c r="AM24" s="93">
        <f t="shared" si="11"/>
        <v>5.6120072941176469</v>
      </c>
      <c r="AN24" s="99" t="e">
        <f t="shared" si="12"/>
        <v>#N/A</v>
      </c>
      <c r="AO24" s="99">
        <f t="shared" si="13"/>
        <v>0</v>
      </c>
      <c r="AR24" s="92">
        <f t="shared" si="31"/>
        <v>45705</v>
      </c>
      <c r="AS24" s="91">
        <f t="shared" si="32"/>
        <v>17</v>
      </c>
      <c r="AT24" s="91">
        <f>INDEX(地温!$D$2:$D$366,MATCH(AR24,地温!$C$2:$C$366,FALSE))</f>
        <v>4.3155360000000007</v>
      </c>
      <c r="AU24" s="91">
        <f t="shared" si="33"/>
        <v>95.404123999999996</v>
      </c>
      <c r="AV24" s="93">
        <f t="shared" si="14"/>
        <v>5.6120072941176469</v>
      </c>
      <c r="AW24" s="99" t="e">
        <f t="shared" si="15"/>
        <v>#N/A</v>
      </c>
      <c r="AX24" s="99">
        <f t="shared" si="16"/>
        <v>0</v>
      </c>
    </row>
    <row r="25" spans="1:50" s="91" customFormat="1">
      <c r="A25" s="92">
        <f t="shared" si="17"/>
        <v>45706</v>
      </c>
      <c r="B25" s="91">
        <f t="shared" si="0"/>
        <v>18</v>
      </c>
      <c r="C25" s="99">
        <f t="shared" si="1"/>
        <v>1.4990659253963181</v>
      </c>
      <c r="D25" s="99">
        <f t="shared" si="18"/>
        <v>6.8383605824603013e-003</v>
      </c>
      <c r="E25" s="99"/>
      <c r="F25" s="99"/>
      <c r="H25" s="92">
        <f t="shared" si="19"/>
        <v>45706</v>
      </c>
      <c r="I25" s="91">
        <f t="shared" si="20"/>
        <v>18</v>
      </c>
      <c r="J25" s="91">
        <f>INDEX(地温!$D$2:$D$366,MATCH(H25,地温!$C$2:$C$366,FALSE))</f>
        <v>4.7818840000000016</v>
      </c>
      <c r="K25" s="91">
        <f t="shared" si="21"/>
        <v>100.186008</v>
      </c>
      <c r="L25" s="93">
        <f t="shared" si="2"/>
        <v>5.5658893333333337</v>
      </c>
      <c r="M25" s="99">
        <f t="shared" si="3"/>
        <v>1.8161108272541943e-002</v>
      </c>
      <c r="N25" s="99">
        <f t="shared" si="4"/>
        <v>1.4990659253963181</v>
      </c>
      <c r="Q25" s="92">
        <f t="shared" si="22"/>
        <v>45706</v>
      </c>
      <c r="R25" s="91">
        <f t="shared" si="23"/>
        <v>18</v>
      </c>
      <c r="S25" s="91">
        <f>INDEX(地温!$D$2:$D$366,MATCH(Q25,地温!$C$2:$C$366,FALSE))</f>
        <v>4.7818840000000016</v>
      </c>
      <c r="T25" s="91">
        <f t="shared" si="24"/>
        <v>100.186008</v>
      </c>
      <c r="U25" s="93">
        <f t="shared" si="5"/>
        <v>5.5658893333333337</v>
      </c>
      <c r="V25" s="99" t="e">
        <f t="shared" si="6"/>
        <v>#N/A</v>
      </c>
      <c r="W25" s="99">
        <f t="shared" si="7"/>
        <v>0</v>
      </c>
      <c r="Z25" s="92">
        <f t="shared" si="25"/>
        <v>45706</v>
      </c>
      <c r="AA25" s="91">
        <f t="shared" si="26"/>
        <v>18</v>
      </c>
      <c r="AB25" s="91">
        <f>INDEX(地温!$D$2:$D$366,MATCH(Z25,地温!$C$2:$C$366,FALSE))</f>
        <v>4.7818840000000016</v>
      </c>
      <c r="AC25" s="91">
        <f t="shared" si="27"/>
        <v>100.186008</v>
      </c>
      <c r="AD25" s="93">
        <f t="shared" si="8"/>
        <v>5.5658893333333337</v>
      </c>
      <c r="AE25" s="99" t="e">
        <f t="shared" si="9"/>
        <v>#N/A</v>
      </c>
      <c r="AF25" s="99">
        <f t="shared" si="10"/>
        <v>0</v>
      </c>
      <c r="AI25" s="92">
        <f t="shared" si="28"/>
        <v>45706</v>
      </c>
      <c r="AJ25" s="91">
        <f t="shared" si="29"/>
        <v>18</v>
      </c>
      <c r="AK25" s="91">
        <f>INDEX(地温!$D$2:$D$366,MATCH(AI25,地温!$C$2:$C$366,FALSE))</f>
        <v>4.7818840000000016</v>
      </c>
      <c r="AL25" s="91">
        <f t="shared" si="30"/>
        <v>100.186008</v>
      </c>
      <c r="AM25" s="93">
        <f t="shared" si="11"/>
        <v>5.5658893333333337</v>
      </c>
      <c r="AN25" s="99" t="e">
        <f t="shared" si="12"/>
        <v>#N/A</v>
      </c>
      <c r="AO25" s="99">
        <f t="shared" si="13"/>
        <v>0</v>
      </c>
      <c r="AR25" s="92">
        <f t="shared" si="31"/>
        <v>45706</v>
      </c>
      <c r="AS25" s="91">
        <f t="shared" si="32"/>
        <v>18</v>
      </c>
      <c r="AT25" s="91">
        <f>INDEX(地温!$D$2:$D$366,MATCH(AR25,地温!$C$2:$C$366,FALSE))</f>
        <v>4.7818840000000016</v>
      </c>
      <c r="AU25" s="91">
        <f t="shared" si="33"/>
        <v>100.186008</v>
      </c>
      <c r="AV25" s="93">
        <f t="shared" si="14"/>
        <v>5.5658893333333337</v>
      </c>
      <c r="AW25" s="99" t="e">
        <f t="shared" si="15"/>
        <v>#N/A</v>
      </c>
      <c r="AX25" s="99">
        <f t="shared" si="16"/>
        <v>0</v>
      </c>
    </row>
    <row r="26" spans="1:50" s="91" customFormat="1">
      <c r="A26" s="92">
        <f t="shared" si="17"/>
        <v>45707</v>
      </c>
      <c r="B26" s="91">
        <f t="shared" si="0"/>
        <v>19</v>
      </c>
      <c r="C26" s="99">
        <f t="shared" si="1"/>
        <v>1.5743228826351865</v>
      </c>
      <c r="D26" s="99">
        <f t="shared" si="18"/>
        <v>7.5256957238868383e-003</v>
      </c>
      <c r="E26" s="99"/>
      <c r="F26" s="99"/>
      <c r="H26" s="92">
        <f t="shared" si="19"/>
        <v>45707</v>
      </c>
      <c r="I26" s="91">
        <f t="shared" si="20"/>
        <v>19</v>
      </c>
      <c r="J26" s="91">
        <f>INDEX(地温!$D$2:$D$366,MATCH(H26,地温!$C$2:$C$366,FALSE))</f>
        <v>7.2352799999999977</v>
      </c>
      <c r="K26" s="91">
        <f t="shared" si="21"/>
        <v>107.421288</v>
      </c>
      <c r="L26" s="93">
        <f t="shared" si="2"/>
        <v>5.6537519999999999</v>
      </c>
      <c r="M26" s="99">
        <f t="shared" si="3"/>
        <v>1.8236962483071287e-002</v>
      </c>
      <c r="N26" s="99">
        <f t="shared" si="4"/>
        <v>1.5743228826351865</v>
      </c>
      <c r="Q26" s="92">
        <f t="shared" si="22"/>
        <v>45707</v>
      </c>
      <c r="R26" s="91">
        <f t="shared" si="23"/>
        <v>19</v>
      </c>
      <c r="S26" s="91">
        <f>INDEX(地温!$D$2:$D$366,MATCH(Q26,地温!$C$2:$C$366,FALSE))</f>
        <v>7.2352799999999977</v>
      </c>
      <c r="T26" s="91">
        <f t="shared" si="24"/>
        <v>107.421288</v>
      </c>
      <c r="U26" s="93">
        <f t="shared" si="5"/>
        <v>5.6537519999999999</v>
      </c>
      <c r="V26" s="99" t="e">
        <f t="shared" si="6"/>
        <v>#N/A</v>
      </c>
      <c r="W26" s="99">
        <f t="shared" si="7"/>
        <v>0</v>
      </c>
      <c r="Z26" s="92">
        <f t="shared" si="25"/>
        <v>45707</v>
      </c>
      <c r="AA26" s="91">
        <f t="shared" si="26"/>
        <v>19</v>
      </c>
      <c r="AB26" s="91">
        <f>INDEX(地温!$D$2:$D$366,MATCH(Z26,地温!$C$2:$C$366,FALSE))</f>
        <v>7.2352799999999977</v>
      </c>
      <c r="AC26" s="91">
        <f t="shared" si="27"/>
        <v>107.421288</v>
      </c>
      <c r="AD26" s="93">
        <f t="shared" si="8"/>
        <v>5.6537519999999999</v>
      </c>
      <c r="AE26" s="99" t="e">
        <f t="shared" si="9"/>
        <v>#N/A</v>
      </c>
      <c r="AF26" s="99">
        <f t="shared" si="10"/>
        <v>0</v>
      </c>
      <c r="AI26" s="92">
        <f t="shared" si="28"/>
        <v>45707</v>
      </c>
      <c r="AJ26" s="91">
        <f t="shared" si="29"/>
        <v>19</v>
      </c>
      <c r="AK26" s="91">
        <f>INDEX(地温!$D$2:$D$366,MATCH(AI26,地温!$C$2:$C$366,FALSE))</f>
        <v>7.2352799999999977</v>
      </c>
      <c r="AL26" s="91">
        <f t="shared" si="30"/>
        <v>107.421288</v>
      </c>
      <c r="AM26" s="93">
        <f t="shared" si="11"/>
        <v>5.6537519999999999</v>
      </c>
      <c r="AN26" s="99" t="e">
        <f t="shared" si="12"/>
        <v>#N/A</v>
      </c>
      <c r="AO26" s="99">
        <f t="shared" si="13"/>
        <v>0</v>
      </c>
      <c r="AR26" s="92">
        <f t="shared" si="31"/>
        <v>45707</v>
      </c>
      <c r="AS26" s="91">
        <f t="shared" si="32"/>
        <v>19</v>
      </c>
      <c r="AT26" s="91">
        <f>INDEX(地温!$D$2:$D$366,MATCH(AR26,地温!$C$2:$C$366,FALSE))</f>
        <v>7.2352799999999977</v>
      </c>
      <c r="AU26" s="91">
        <f t="shared" si="33"/>
        <v>107.421288</v>
      </c>
      <c r="AV26" s="93">
        <f t="shared" si="14"/>
        <v>5.6537519999999999</v>
      </c>
      <c r="AW26" s="99" t="e">
        <f t="shared" si="15"/>
        <v>#N/A</v>
      </c>
      <c r="AX26" s="99">
        <f t="shared" si="16"/>
        <v>0</v>
      </c>
    </row>
    <row r="27" spans="1:50" s="91" customFormat="1">
      <c r="A27" s="92">
        <f t="shared" si="17"/>
        <v>45708</v>
      </c>
      <c r="B27" s="91">
        <f t="shared" si="0"/>
        <v>20</v>
      </c>
      <c r="C27" s="99">
        <f t="shared" si="1"/>
        <v>1.6516796208259539</v>
      </c>
      <c r="D27" s="99">
        <f t="shared" si="18"/>
        <v>7.7356738190767389e-003</v>
      </c>
      <c r="E27" s="99"/>
      <c r="F27" s="99"/>
      <c r="H27" s="92">
        <f t="shared" si="19"/>
        <v>45708</v>
      </c>
      <c r="I27" s="91">
        <f t="shared" si="20"/>
        <v>20</v>
      </c>
      <c r="J27" s="91">
        <f>INDEX(地温!$D$2:$D$366,MATCH(H27,地温!$C$2:$C$366,FALSE))</f>
        <v>8.3301840000000009</v>
      </c>
      <c r="K27" s="91">
        <f t="shared" si="21"/>
        <v>115.75147200000001</v>
      </c>
      <c r="L27" s="93">
        <f t="shared" si="2"/>
        <v>5.7875736</v>
      </c>
      <c r="M27" s="99">
        <f t="shared" si="3"/>
        <v>1.8353010828948302e-002</v>
      </c>
      <c r="N27" s="99">
        <f t="shared" si="4"/>
        <v>1.6516796208259539</v>
      </c>
      <c r="Q27" s="92">
        <f t="shared" si="22"/>
        <v>45708</v>
      </c>
      <c r="R27" s="91">
        <f t="shared" si="23"/>
        <v>20</v>
      </c>
      <c r="S27" s="91">
        <f>INDEX(地温!$D$2:$D$366,MATCH(Q27,地温!$C$2:$C$366,FALSE))</f>
        <v>8.3301840000000009</v>
      </c>
      <c r="T27" s="91">
        <f t="shared" si="24"/>
        <v>115.75147200000001</v>
      </c>
      <c r="U27" s="93">
        <f t="shared" si="5"/>
        <v>5.7875736</v>
      </c>
      <c r="V27" s="99" t="e">
        <f t="shared" si="6"/>
        <v>#N/A</v>
      </c>
      <c r="W27" s="99">
        <f t="shared" si="7"/>
        <v>0</v>
      </c>
      <c r="Z27" s="92">
        <f t="shared" si="25"/>
        <v>45708</v>
      </c>
      <c r="AA27" s="91">
        <f t="shared" si="26"/>
        <v>20</v>
      </c>
      <c r="AB27" s="91">
        <f>INDEX(地温!$D$2:$D$366,MATCH(Z27,地温!$C$2:$C$366,FALSE))</f>
        <v>8.3301840000000009</v>
      </c>
      <c r="AC27" s="91">
        <f t="shared" si="27"/>
        <v>115.75147200000001</v>
      </c>
      <c r="AD27" s="93">
        <f t="shared" si="8"/>
        <v>5.7875736</v>
      </c>
      <c r="AE27" s="99" t="e">
        <f t="shared" si="9"/>
        <v>#N/A</v>
      </c>
      <c r="AF27" s="99">
        <f t="shared" si="10"/>
        <v>0</v>
      </c>
      <c r="AI27" s="92">
        <f t="shared" si="28"/>
        <v>45708</v>
      </c>
      <c r="AJ27" s="91">
        <f t="shared" si="29"/>
        <v>20</v>
      </c>
      <c r="AK27" s="91">
        <f>INDEX(地温!$D$2:$D$366,MATCH(AI27,地温!$C$2:$C$366,FALSE))</f>
        <v>8.3301840000000009</v>
      </c>
      <c r="AL27" s="91">
        <f t="shared" si="30"/>
        <v>115.75147200000001</v>
      </c>
      <c r="AM27" s="93">
        <f t="shared" si="11"/>
        <v>5.7875736</v>
      </c>
      <c r="AN27" s="99" t="e">
        <f t="shared" si="12"/>
        <v>#N/A</v>
      </c>
      <c r="AO27" s="99">
        <f t="shared" si="13"/>
        <v>0</v>
      </c>
      <c r="AR27" s="92">
        <f t="shared" si="31"/>
        <v>45708</v>
      </c>
      <c r="AS27" s="91">
        <f t="shared" si="32"/>
        <v>20</v>
      </c>
      <c r="AT27" s="91">
        <f>INDEX(地温!$D$2:$D$366,MATCH(AR27,地温!$C$2:$C$366,FALSE))</f>
        <v>8.3301840000000009</v>
      </c>
      <c r="AU27" s="91">
        <f t="shared" si="33"/>
        <v>115.75147200000001</v>
      </c>
      <c r="AV27" s="93">
        <f t="shared" si="14"/>
        <v>5.7875736</v>
      </c>
      <c r="AW27" s="99" t="e">
        <f t="shared" si="15"/>
        <v>#N/A</v>
      </c>
      <c r="AX27" s="99">
        <f t="shared" si="16"/>
        <v>0</v>
      </c>
    </row>
    <row r="28" spans="1:50" s="91" customFormat="1">
      <c r="A28" s="92">
        <f t="shared" si="17"/>
        <v>45709</v>
      </c>
      <c r="B28" s="91">
        <f t="shared" si="0"/>
        <v>21</v>
      </c>
      <c r="C28" s="99">
        <f t="shared" si="1"/>
        <v>1.7229822802658246</v>
      </c>
      <c r="D28" s="99">
        <f t="shared" si="18"/>
        <v>7.1302659439870693e-003</v>
      </c>
      <c r="E28" s="99"/>
      <c r="F28" s="99"/>
      <c r="H28" s="92">
        <f t="shared" si="19"/>
        <v>45709</v>
      </c>
      <c r="I28" s="91">
        <f t="shared" si="20"/>
        <v>21</v>
      </c>
      <c r="J28" s="91">
        <f>INDEX(地温!$D$2:$D$366,MATCH(H28,地温!$C$2:$C$366,FALSE))</f>
        <v>6.9108640000000001</v>
      </c>
      <c r="K28" s="91">
        <f t="shared" si="21"/>
        <v>122.66233600000001</v>
      </c>
      <c r="L28" s="93">
        <f t="shared" si="2"/>
        <v>5.8410636190476195</v>
      </c>
      <c r="M28" s="99">
        <f t="shared" si="3"/>
        <v>1.8399571651651476e-002</v>
      </c>
      <c r="N28" s="99">
        <f t="shared" si="4"/>
        <v>1.7229822802658246</v>
      </c>
      <c r="Q28" s="92">
        <f t="shared" si="22"/>
        <v>45709</v>
      </c>
      <c r="R28" s="91">
        <f t="shared" si="23"/>
        <v>21</v>
      </c>
      <c r="S28" s="91">
        <f>INDEX(地温!$D$2:$D$366,MATCH(Q28,地温!$C$2:$C$366,FALSE))</f>
        <v>6.9108640000000001</v>
      </c>
      <c r="T28" s="91">
        <f t="shared" si="24"/>
        <v>122.66233600000001</v>
      </c>
      <c r="U28" s="93">
        <f t="shared" si="5"/>
        <v>5.8410636190476195</v>
      </c>
      <c r="V28" s="99" t="e">
        <f t="shared" si="6"/>
        <v>#N/A</v>
      </c>
      <c r="W28" s="99">
        <f t="shared" si="7"/>
        <v>0</v>
      </c>
      <c r="Z28" s="92">
        <f t="shared" si="25"/>
        <v>45709</v>
      </c>
      <c r="AA28" s="91">
        <f t="shared" si="26"/>
        <v>21</v>
      </c>
      <c r="AB28" s="91">
        <f>INDEX(地温!$D$2:$D$366,MATCH(Z28,地温!$C$2:$C$366,FALSE))</f>
        <v>6.9108640000000001</v>
      </c>
      <c r="AC28" s="91">
        <f t="shared" si="27"/>
        <v>122.66233600000001</v>
      </c>
      <c r="AD28" s="93">
        <f t="shared" si="8"/>
        <v>5.8410636190476195</v>
      </c>
      <c r="AE28" s="99" t="e">
        <f t="shared" si="9"/>
        <v>#N/A</v>
      </c>
      <c r="AF28" s="99">
        <f t="shared" si="10"/>
        <v>0</v>
      </c>
      <c r="AI28" s="92">
        <f t="shared" si="28"/>
        <v>45709</v>
      </c>
      <c r="AJ28" s="91">
        <f t="shared" si="29"/>
        <v>21</v>
      </c>
      <c r="AK28" s="91">
        <f>INDEX(地温!$D$2:$D$366,MATCH(AI28,地温!$C$2:$C$366,FALSE))</f>
        <v>6.9108640000000001</v>
      </c>
      <c r="AL28" s="91">
        <f t="shared" si="30"/>
        <v>122.66233600000001</v>
      </c>
      <c r="AM28" s="93">
        <f t="shared" si="11"/>
        <v>5.8410636190476195</v>
      </c>
      <c r="AN28" s="99" t="e">
        <f t="shared" si="12"/>
        <v>#N/A</v>
      </c>
      <c r="AO28" s="99">
        <f t="shared" si="13"/>
        <v>0</v>
      </c>
      <c r="AR28" s="92">
        <f t="shared" si="31"/>
        <v>45709</v>
      </c>
      <c r="AS28" s="91">
        <f t="shared" si="32"/>
        <v>21</v>
      </c>
      <c r="AT28" s="91">
        <f>INDEX(地温!$D$2:$D$366,MATCH(AR28,地温!$C$2:$C$366,FALSE))</f>
        <v>6.9108640000000001</v>
      </c>
      <c r="AU28" s="91">
        <f t="shared" si="33"/>
        <v>122.66233600000001</v>
      </c>
      <c r="AV28" s="93">
        <f t="shared" si="14"/>
        <v>5.8410636190476195</v>
      </c>
      <c r="AW28" s="99" t="e">
        <f t="shared" si="15"/>
        <v>#N/A</v>
      </c>
      <c r="AX28" s="99">
        <f t="shared" si="16"/>
        <v>0</v>
      </c>
    </row>
    <row r="29" spans="1:50" s="91" customFormat="1">
      <c r="A29" s="92">
        <f t="shared" si="17"/>
        <v>45710</v>
      </c>
      <c r="B29" s="91">
        <f t="shared" si="0"/>
        <v>22</v>
      </c>
      <c r="C29" s="99">
        <f t="shared" si="1"/>
        <v>1.7936879527548981</v>
      </c>
      <c r="D29" s="99">
        <f t="shared" si="18"/>
        <v>7.0705672489073564e-003</v>
      </c>
      <c r="E29" s="99"/>
      <c r="F29" s="99"/>
      <c r="H29" s="92">
        <f t="shared" si="19"/>
        <v>45710</v>
      </c>
      <c r="I29" s="91">
        <f t="shared" si="20"/>
        <v>22</v>
      </c>
      <c r="J29" s="91">
        <f>INDEX(地温!$D$2:$D$366,MATCH(H29,地温!$C$2:$C$366,FALSE))</f>
        <v>7.1541759999999996</v>
      </c>
      <c r="K29" s="91">
        <f t="shared" si="21"/>
        <v>129.81651200000002</v>
      </c>
      <c r="L29" s="93">
        <f t="shared" si="2"/>
        <v>5.9007505454545459</v>
      </c>
      <c r="M29" s="99">
        <f t="shared" si="3"/>
        <v>1.8451644909523172e-002</v>
      </c>
      <c r="N29" s="99">
        <f t="shared" si="4"/>
        <v>1.7936879527548981</v>
      </c>
      <c r="Q29" s="92">
        <f t="shared" si="22"/>
        <v>45710</v>
      </c>
      <c r="R29" s="91">
        <f t="shared" si="23"/>
        <v>22</v>
      </c>
      <c r="S29" s="91">
        <f>INDEX(地温!$D$2:$D$366,MATCH(Q29,地温!$C$2:$C$366,FALSE))</f>
        <v>7.1541759999999996</v>
      </c>
      <c r="T29" s="91">
        <f t="shared" si="24"/>
        <v>129.81651200000002</v>
      </c>
      <c r="U29" s="93">
        <f t="shared" si="5"/>
        <v>5.9007505454545459</v>
      </c>
      <c r="V29" s="99" t="e">
        <f t="shared" si="6"/>
        <v>#N/A</v>
      </c>
      <c r="W29" s="99">
        <f t="shared" si="7"/>
        <v>0</v>
      </c>
      <c r="Z29" s="92">
        <f t="shared" si="25"/>
        <v>45710</v>
      </c>
      <c r="AA29" s="91">
        <f t="shared" si="26"/>
        <v>22</v>
      </c>
      <c r="AB29" s="91">
        <f>INDEX(地温!$D$2:$D$366,MATCH(Z29,地温!$C$2:$C$366,FALSE))</f>
        <v>7.1541759999999996</v>
      </c>
      <c r="AC29" s="91">
        <f t="shared" si="27"/>
        <v>129.81651200000002</v>
      </c>
      <c r="AD29" s="93">
        <f t="shared" si="8"/>
        <v>5.9007505454545459</v>
      </c>
      <c r="AE29" s="99" t="e">
        <f t="shared" si="9"/>
        <v>#N/A</v>
      </c>
      <c r="AF29" s="99">
        <f t="shared" si="10"/>
        <v>0</v>
      </c>
      <c r="AI29" s="92">
        <f t="shared" si="28"/>
        <v>45710</v>
      </c>
      <c r="AJ29" s="91">
        <f t="shared" si="29"/>
        <v>22</v>
      </c>
      <c r="AK29" s="91">
        <f>INDEX(地温!$D$2:$D$366,MATCH(AI29,地温!$C$2:$C$366,FALSE))</f>
        <v>7.1541759999999996</v>
      </c>
      <c r="AL29" s="91">
        <f t="shared" si="30"/>
        <v>129.81651200000002</v>
      </c>
      <c r="AM29" s="93">
        <f t="shared" si="11"/>
        <v>5.9007505454545459</v>
      </c>
      <c r="AN29" s="99" t="e">
        <f t="shared" si="12"/>
        <v>#N/A</v>
      </c>
      <c r="AO29" s="99">
        <f t="shared" si="13"/>
        <v>0</v>
      </c>
      <c r="AR29" s="92">
        <f t="shared" si="31"/>
        <v>45710</v>
      </c>
      <c r="AS29" s="91">
        <f t="shared" si="32"/>
        <v>22</v>
      </c>
      <c r="AT29" s="91">
        <f>INDEX(地温!$D$2:$D$366,MATCH(AR29,地温!$C$2:$C$366,FALSE))</f>
        <v>7.1541759999999996</v>
      </c>
      <c r="AU29" s="91">
        <f t="shared" si="33"/>
        <v>129.81651200000002</v>
      </c>
      <c r="AV29" s="93">
        <f t="shared" si="14"/>
        <v>5.9007505454545459</v>
      </c>
      <c r="AW29" s="99" t="e">
        <f t="shared" si="15"/>
        <v>#N/A</v>
      </c>
      <c r="AX29" s="99">
        <f t="shared" si="16"/>
        <v>0</v>
      </c>
    </row>
    <row r="30" spans="1:50" s="91" customFormat="1">
      <c r="A30" s="92">
        <f t="shared" si="17"/>
        <v>45711</v>
      </c>
      <c r="B30" s="91">
        <f t="shared" si="0"/>
        <v>23</v>
      </c>
      <c r="C30" s="99">
        <f t="shared" si="1"/>
        <v>1.8584227420971386</v>
      </c>
      <c r="D30" s="99">
        <f t="shared" si="18"/>
        <v>6.4734789342240535e-003</v>
      </c>
      <c r="E30" s="99"/>
      <c r="F30" s="99"/>
      <c r="H30" s="92">
        <f t="shared" si="19"/>
        <v>45711</v>
      </c>
      <c r="I30" s="91">
        <f t="shared" si="20"/>
        <v>23</v>
      </c>
      <c r="J30" s="91">
        <f>INDEX(地温!$D$2:$D$366,MATCH(H30,地温!$C$2:$C$366,FALSE))</f>
        <v>5.6537519999999999</v>
      </c>
      <c r="K30" s="91">
        <f t="shared" si="21"/>
        <v>135.47026400000001</v>
      </c>
      <c r="L30" s="93">
        <f t="shared" si="2"/>
        <v>5.8900114782608703</v>
      </c>
      <c r="M30" s="99">
        <f t="shared" si="3"/>
        <v>1.8442266503845554e-002</v>
      </c>
      <c r="N30" s="99">
        <f t="shared" si="4"/>
        <v>1.8584227420971386</v>
      </c>
      <c r="Q30" s="92">
        <f t="shared" si="22"/>
        <v>45711</v>
      </c>
      <c r="R30" s="91">
        <f t="shared" si="23"/>
        <v>23</v>
      </c>
      <c r="S30" s="91">
        <f>INDEX(地温!$D$2:$D$366,MATCH(Q30,地温!$C$2:$C$366,FALSE))</f>
        <v>5.6537519999999999</v>
      </c>
      <c r="T30" s="91">
        <f t="shared" si="24"/>
        <v>135.47026400000001</v>
      </c>
      <c r="U30" s="93">
        <f t="shared" si="5"/>
        <v>5.8900114782608703</v>
      </c>
      <c r="V30" s="99" t="e">
        <f t="shared" si="6"/>
        <v>#N/A</v>
      </c>
      <c r="W30" s="99">
        <f t="shared" si="7"/>
        <v>0</v>
      </c>
      <c r="Z30" s="92">
        <f t="shared" si="25"/>
        <v>45711</v>
      </c>
      <c r="AA30" s="91">
        <f t="shared" si="26"/>
        <v>23</v>
      </c>
      <c r="AB30" s="91">
        <f>INDEX(地温!$D$2:$D$366,MATCH(Z30,地温!$C$2:$C$366,FALSE))</f>
        <v>5.6537519999999999</v>
      </c>
      <c r="AC30" s="91">
        <f t="shared" si="27"/>
        <v>135.47026400000001</v>
      </c>
      <c r="AD30" s="93">
        <f t="shared" si="8"/>
        <v>5.8900114782608703</v>
      </c>
      <c r="AE30" s="99" t="e">
        <f t="shared" si="9"/>
        <v>#N/A</v>
      </c>
      <c r="AF30" s="99">
        <f t="shared" si="10"/>
        <v>0</v>
      </c>
      <c r="AI30" s="92">
        <f t="shared" si="28"/>
        <v>45711</v>
      </c>
      <c r="AJ30" s="91">
        <f t="shared" si="29"/>
        <v>23</v>
      </c>
      <c r="AK30" s="91">
        <f>INDEX(地温!$D$2:$D$366,MATCH(AI30,地温!$C$2:$C$366,FALSE))</f>
        <v>5.6537519999999999</v>
      </c>
      <c r="AL30" s="91">
        <f t="shared" si="30"/>
        <v>135.47026400000001</v>
      </c>
      <c r="AM30" s="93">
        <f t="shared" si="11"/>
        <v>5.8900114782608703</v>
      </c>
      <c r="AN30" s="99" t="e">
        <f t="shared" si="12"/>
        <v>#N/A</v>
      </c>
      <c r="AO30" s="99">
        <f t="shared" si="13"/>
        <v>0</v>
      </c>
      <c r="AR30" s="92">
        <f t="shared" si="31"/>
        <v>45711</v>
      </c>
      <c r="AS30" s="91">
        <f t="shared" si="32"/>
        <v>23</v>
      </c>
      <c r="AT30" s="91">
        <f>INDEX(地温!$D$2:$D$366,MATCH(AR30,地温!$C$2:$C$366,FALSE))</f>
        <v>5.6537519999999999</v>
      </c>
      <c r="AU30" s="91">
        <f t="shared" si="33"/>
        <v>135.47026400000001</v>
      </c>
      <c r="AV30" s="93">
        <f t="shared" si="14"/>
        <v>5.8900114782608703</v>
      </c>
      <c r="AW30" s="99" t="e">
        <f t="shared" si="15"/>
        <v>#N/A</v>
      </c>
      <c r="AX30" s="99">
        <f t="shared" si="16"/>
        <v>0</v>
      </c>
    </row>
    <row r="31" spans="1:50" s="91" customFormat="1">
      <c r="A31" s="92">
        <f t="shared" si="17"/>
        <v>45712</v>
      </c>
      <c r="B31" s="91">
        <f t="shared" si="0"/>
        <v>24</v>
      </c>
      <c r="C31" s="99">
        <f t="shared" si="1"/>
        <v>1.9197882481590072</v>
      </c>
      <c r="D31" s="99">
        <f t="shared" si="18"/>
        <v>6.1365506061868526e-003</v>
      </c>
      <c r="E31" s="99"/>
      <c r="F31" s="99"/>
      <c r="H31" s="92">
        <f t="shared" si="19"/>
        <v>45712</v>
      </c>
      <c r="I31" s="91">
        <f t="shared" si="20"/>
        <v>24</v>
      </c>
      <c r="J31" s="91">
        <f>INDEX(地温!$D$2:$D$366,MATCH(H31,地温!$C$2:$C$366,FALSE))</f>
        <v>4.9238160000000004</v>
      </c>
      <c r="K31" s="91">
        <f t="shared" si="21"/>
        <v>140.39408</v>
      </c>
      <c r="L31" s="93">
        <f t="shared" si="2"/>
        <v>5.8497533333333331</v>
      </c>
      <c r="M31" s="99">
        <f t="shared" si="3"/>
        <v>1.8407145140362204e-002</v>
      </c>
      <c r="N31" s="99">
        <f t="shared" si="4"/>
        <v>1.9197882481590072</v>
      </c>
      <c r="Q31" s="92">
        <f t="shared" si="22"/>
        <v>45712</v>
      </c>
      <c r="R31" s="91">
        <f t="shared" si="23"/>
        <v>24</v>
      </c>
      <c r="S31" s="91">
        <f>INDEX(地温!$D$2:$D$366,MATCH(Q31,地温!$C$2:$C$366,FALSE))</f>
        <v>4.9238160000000004</v>
      </c>
      <c r="T31" s="91">
        <f t="shared" si="24"/>
        <v>140.39408</v>
      </c>
      <c r="U31" s="93">
        <f t="shared" si="5"/>
        <v>5.8497533333333331</v>
      </c>
      <c r="V31" s="99" t="e">
        <f t="shared" si="6"/>
        <v>#N/A</v>
      </c>
      <c r="W31" s="99">
        <f t="shared" si="7"/>
        <v>0</v>
      </c>
      <c r="Z31" s="92">
        <f t="shared" si="25"/>
        <v>45712</v>
      </c>
      <c r="AA31" s="91">
        <f t="shared" si="26"/>
        <v>24</v>
      </c>
      <c r="AB31" s="91">
        <f>INDEX(地温!$D$2:$D$366,MATCH(Z31,地温!$C$2:$C$366,FALSE))</f>
        <v>4.9238160000000004</v>
      </c>
      <c r="AC31" s="91">
        <f t="shared" si="27"/>
        <v>140.39408</v>
      </c>
      <c r="AD31" s="93">
        <f t="shared" si="8"/>
        <v>5.8497533333333331</v>
      </c>
      <c r="AE31" s="99" t="e">
        <f t="shared" si="9"/>
        <v>#N/A</v>
      </c>
      <c r="AF31" s="99">
        <f t="shared" si="10"/>
        <v>0</v>
      </c>
      <c r="AI31" s="92">
        <f t="shared" si="28"/>
        <v>45712</v>
      </c>
      <c r="AJ31" s="91">
        <f t="shared" si="29"/>
        <v>24</v>
      </c>
      <c r="AK31" s="91">
        <f>INDEX(地温!$D$2:$D$366,MATCH(AI31,地温!$C$2:$C$366,FALSE))</f>
        <v>4.9238160000000004</v>
      </c>
      <c r="AL31" s="91">
        <f t="shared" si="30"/>
        <v>140.39408</v>
      </c>
      <c r="AM31" s="93">
        <f t="shared" si="11"/>
        <v>5.8497533333333331</v>
      </c>
      <c r="AN31" s="99" t="e">
        <f t="shared" si="12"/>
        <v>#N/A</v>
      </c>
      <c r="AO31" s="99">
        <f t="shared" si="13"/>
        <v>0</v>
      </c>
      <c r="AR31" s="92">
        <f t="shared" si="31"/>
        <v>45712</v>
      </c>
      <c r="AS31" s="91">
        <f t="shared" si="32"/>
        <v>24</v>
      </c>
      <c r="AT31" s="91">
        <f>INDEX(地温!$D$2:$D$366,MATCH(AR31,地温!$C$2:$C$366,FALSE))</f>
        <v>4.9238160000000004</v>
      </c>
      <c r="AU31" s="91">
        <f t="shared" si="33"/>
        <v>140.39408</v>
      </c>
      <c r="AV31" s="93">
        <f t="shared" si="14"/>
        <v>5.8497533333333331</v>
      </c>
      <c r="AW31" s="99" t="e">
        <f t="shared" si="15"/>
        <v>#N/A</v>
      </c>
      <c r="AX31" s="99">
        <f t="shared" si="16"/>
        <v>0</v>
      </c>
    </row>
    <row r="32" spans="1:50" s="91" customFormat="1">
      <c r="A32" s="92">
        <f t="shared" si="17"/>
        <v>45713</v>
      </c>
      <c r="B32" s="91">
        <f t="shared" si="0"/>
        <v>25</v>
      </c>
      <c r="C32" s="99">
        <f t="shared" si="1"/>
        <v>1.9819457878113695</v>
      </c>
      <c r="D32" s="99">
        <f t="shared" si="18"/>
        <v>6.2157539652362374e-003</v>
      </c>
      <c r="E32" s="99"/>
      <c r="F32" s="99"/>
      <c r="H32" s="92">
        <f t="shared" si="19"/>
        <v>45713</v>
      </c>
      <c r="I32" s="91">
        <f t="shared" si="20"/>
        <v>25</v>
      </c>
      <c r="J32" s="91">
        <f>INDEX(地温!$D$2:$D$366,MATCH(H32,地温!$C$2:$C$366,FALSE))</f>
        <v>5.552372000000001</v>
      </c>
      <c r="K32" s="91">
        <f t="shared" si="21"/>
        <v>145.94645199999999</v>
      </c>
      <c r="L32" s="93">
        <f t="shared" si="2"/>
        <v>5.8378580800000002</v>
      </c>
      <c r="M32" s="99">
        <f t="shared" si="3"/>
        <v>1.8396778543498447e-002</v>
      </c>
      <c r="N32" s="99">
        <f t="shared" si="4"/>
        <v>1.9819457878113695</v>
      </c>
      <c r="Q32" s="92">
        <f t="shared" si="22"/>
        <v>45713</v>
      </c>
      <c r="R32" s="91">
        <f t="shared" si="23"/>
        <v>25</v>
      </c>
      <c r="S32" s="91">
        <f>INDEX(地温!$D$2:$D$366,MATCH(Q32,地温!$C$2:$C$366,FALSE))</f>
        <v>5.552372000000001</v>
      </c>
      <c r="T32" s="91">
        <f t="shared" si="24"/>
        <v>145.94645199999999</v>
      </c>
      <c r="U32" s="93">
        <f t="shared" si="5"/>
        <v>5.8378580800000002</v>
      </c>
      <c r="V32" s="99" t="e">
        <f t="shared" si="6"/>
        <v>#N/A</v>
      </c>
      <c r="W32" s="99">
        <f t="shared" si="7"/>
        <v>0</v>
      </c>
      <c r="Z32" s="92">
        <f t="shared" si="25"/>
        <v>45713</v>
      </c>
      <c r="AA32" s="91">
        <f t="shared" si="26"/>
        <v>25</v>
      </c>
      <c r="AB32" s="91">
        <f>INDEX(地温!$D$2:$D$366,MATCH(Z32,地温!$C$2:$C$366,FALSE))</f>
        <v>5.552372000000001</v>
      </c>
      <c r="AC32" s="91">
        <f t="shared" si="27"/>
        <v>145.94645199999999</v>
      </c>
      <c r="AD32" s="93">
        <f t="shared" si="8"/>
        <v>5.8378580800000002</v>
      </c>
      <c r="AE32" s="99" t="e">
        <f t="shared" si="9"/>
        <v>#N/A</v>
      </c>
      <c r="AF32" s="99">
        <f t="shared" si="10"/>
        <v>0</v>
      </c>
      <c r="AI32" s="92">
        <f t="shared" si="28"/>
        <v>45713</v>
      </c>
      <c r="AJ32" s="91">
        <f t="shared" si="29"/>
        <v>25</v>
      </c>
      <c r="AK32" s="91">
        <f>INDEX(地温!$D$2:$D$366,MATCH(AI32,地温!$C$2:$C$366,FALSE))</f>
        <v>5.552372000000001</v>
      </c>
      <c r="AL32" s="91">
        <f t="shared" si="30"/>
        <v>145.94645199999999</v>
      </c>
      <c r="AM32" s="93">
        <f t="shared" si="11"/>
        <v>5.8378580800000002</v>
      </c>
      <c r="AN32" s="99" t="e">
        <f t="shared" si="12"/>
        <v>#N/A</v>
      </c>
      <c r="AO32" s="99">
        <f t="shared" si="13"/>
        <v>0</v>
      </c>
      <c r="AR32" s="92">
        <f t="shared" si="31"/>
        <v>45713</v>
      </c>
      <c r="AS32" s="91">
        <f t="shared" si="32"/>
        <v>25</v>
      </c>
      <c r="AT32" s="91">
        <f>INDEX(地温!$D$2:$D$366,MATCH(AR32,地温!$C$2:$C$366,FALSE))</f>
        <v>5.552372000000001</v>
      </c>
      <c r="AU32" s="91">
        <f t="shared" si="33"/>
        <v>145.94645199999999</v>
      </c>
      <c r="AV32" s="93">
        <f t="shared" si="14"/>
        <v>5.8378580800000002</v>
      </c>
      <c r="AW32" s="99" t="e">
        <f t="shared" si="15"/>
        <v>#N/A</v>
      </c>
      <c r="AX32" s="99">
        <f t="shared" si="16"/>
        <v>0</v>
      </c>
    </row>
    <row r="33" spans="1:50" s="91" customFormat="1">
      <c r="A33" s="92">
        <f t="shared" si="17"/>
        <v>45714</v>
      </c>
      <c r="B33" s="91">
        <f t="shared" si="0"/>
        <v>26</v>
      </c>
      <c r="C33" s="99">
        <f t="shared" si="1"/>
        <v>2.0429269938543038</v>
      </c>
      <c r="D33" s="99">
        <f t="shared" si="18"/>
        <v>6.0981206042934229e-003</v>
      </c>
      <c r="E33" s="99"/>
      <c r="F33" s="99"/>
      <c r="H33" s="92">
        <f t="shared" si="19"/>
        <v>45714</v>
      </c>
      <c r="I33" s="91">
        <f t="shared" si="20"/>
        <v>26</v>
      </c>
      <c r="J33" s="91">
        <f>INDEX(地温!$D$2:$D$366,MATCH(H33,地温!$C$2:$C$366,FALSE))</f>
        <v>5.5320959999999992</v>
      </c>
      <c r="K33" s="91">
        <f t="shared" si="21"/>
        <v>151.47854799999999</v>
      </c>
      <c r="L33" s="93">
        <f t="shared" si="2"/>
        <v>5.826098</v>
      </c>
      <c r="M33" s="99">
        <f t="shared" si="3"/>
        <v>1.8386534619270128e-002</v>
      </c>
      <c r="N33" s="99">
        <f t="shared" si="4"/>
        <v>2.0429269938543038</v>
      </c>
      <c r="Q33" s="92">
        <f t="shared" si="22"/>
        <v>45714</v>
      </c>
      <c r="R33" s="91">
        <f t="shared" si="23"/>
        <v>26</v>
      </c>
      <c r="S33" s="91">
        <f>INDEX(地温!$D$2:$D$366,MATCH(Q33,地温!$C$2:$C$366,FALSE))</f>
        <v>5.5320959999999992</v>
      </c>
      <c r="T33" s="91">
        <f t="shared" si="24"/>
        <v>151.47854799999999</v>
      </c>
      <c r="U33" s="93">
        <f t="shared" si="5"/>
        <v>5.826098</v>
      </c>
      <c r="V33" s="99" t="e">
        <f t="shared" si="6"/>
        <v>#N/A</v>
      </c>
      <c r="W33" s="99">
        <f t="shared" si="7"/>
        <v>0</v>
      </c>
      <c r="Z33" s="92">
        <f t="shared" si="25"/>
        <v>45714</v>
      </c>
      <c r="AA33" s="91">
        <f t="shared" si="26"/>
        <v>26</v>
      </c>
      <c r="AB33" s="91">
        <f>INDEX(地温!$D$2:$D$366,MATCH(Z33,地温!$C$2:$C$366,FALSE))</f>
        <v>5.5320959999999992</v>
      </c>
      <c r="AC33" s="91">
        <f t="shared" si="27"/>
        <v>151.47854799999999</v>
      </c>
      <c r="AD33" s="93">
        <f t="shared" si="8"/>
        <v>5.826098</v>
      </c>
      <c r="AE33" s="99" t="e">
        <f t="shared" si="9"/>
        <v>#N/A</v>
      </c>
      <c r="AF33" s="99">
        <f t="shared" si="10"/>
        <v>0</v>
      </c>
      <c r="AI33" s="92">
        <f t="shared" si="28"/>
        <v>45714</v>
      </c>
      <c r="AJ33" s="91">
        <f t="shared" si="29"/>
        <v>26</v>
      </c>
      <c r="AK33" s="91">
        <f>INDEX(地温!$D$2:$D$366,MATCH(AI33,地温!$C$2:$C$366,FALSE))</f>
        <v>5.5320959999999992</v>
      </c>
      <c r="AL33" s="91">
        <f t="shared" si="30"/>
        <v>151.47854799999999</v>
      </c>
      <c r="AM33" s="93">
        <f t="shared" si="11"/>
        <v>5.826098</v>
      </c>
      <c r="AN33" s="99" t="e">
        <f t="shared" si="12"/>
        <v>#N/A</v>
      </c>
      <c r="AO33" s="99">
        <f t="shared" si="13"/>
        <v>0</v>
      </c>
      <c r="AR33" s="92">
        <f t="shared" si="31"/>
        <v>45714</v>
      </c>
      <c r="AS33" s="91">
        <f t="shared" si="32"/>
        <v>26</v>
      </c>
      <c r="AT33" s="91">
        <f>INDEX(地温!$D$2:$D$366,MATCH(AR33,地温!$C$2:$C$366,FALSE))</f>
        <v>5.5320959999999992</v>
      </c>
      <c r="AU33" s="91">
        <f t="shared" si="33"/>
        <v>151.47854799999999</v>
      </c>
      <c r="AV33" s="93">
        <f t="shared" si="14"/>
        <v>5.826098</v>
      </c>
      <c r="AW33" s="99" t="e">
        <f t="shared" si="15"/>
        <v>#N/A</v>
      </c>
      <c r="AX33" s="99">
        <f t="shared" si="16"/>
        <v>0</v>
      </c>
    </row>
    <row r="34" spans="1:50" s="91" customFormat="1">
      <c r="A34" s="92">
        <f t="shared" si="17"/>
        <v>45715</v>
      </c>
      <c r="B34" s="91">
        <f t="shared" si="0"/>
        <v>27</v>
      </c>
      <c r="C34" s="99">
        <f t="shared" si="1"/>
        <v>2.1033329040300339</v>
      </c>
      <c r="D34" s="99">
        <f t="shared" si="18"/>
        <v>6.0405910175730165e-003</v>
      </c>
      <c r="E34" s="99"/>
      <c r="F34" s="99"/>
      <c r="H34" s="92">
        <f t="shared" si="19"/>
        <v>45715</v>
      </c>
      <c r="I34" s="91">
        <f t="shared" si="20"/>
        <v>27</v>
      </c>
      <c r="J34" s="91">
        <f>INDEX(地温!$D$2:$D$366,MATCH(H34,地温!$C$2:$C$366,FALSE))</f>
        <v>5.7145799999999998</v>
      </c>
      <c r="K34" s="91">
        <f t="shared" si="21"/>
        <v>157.193128</v>
      </c>
      <c r="L34" s="93">
        <f t="shared" si="2"/>
        <v>5.8219677037037041</v>
      </c>
      <c r="M34" s="99">
        <f t="shared" si="3"/>
        <v>1.8382937965728468e-002</v>
      </c>
      <c r="N34" s="99">
        <f t="shared" si="4"/>
        <v>2.1033329040300339</v>
      </c>
      <c r="Q34" s="92">
        <f t="shared" si="22"/>
        <v>45715</v>
      </c>
      <c r="R34" s="91">
        <f t="shared" si="23"/>
        <v>27</v>
      </c>
      <c r="S34" s="91">
        <f>INDEX(地温!$D$2:$D$366,MATCH(Q34,地温!$C$2:$C$366,FALSE))</f>
        <v>5.7145799999999998</v>
      </c>
      <c r="T34" s="91">
        <f t="shared" si="24"/>
        <v>157.193128</v>
      </c>
      <c r="U34" s="93">
        <f t="shared" si="5"/>
        <v>5.8219677037037041</v>
      </c>
      <c r="V34" s="99" t="e">
        <f t="shared" si="6"/>
        <v>#N/A</v>
      </c>
      <c r="W34" s="99">
        <f t="shared" si="7"/>
        <v>0</v>
      </c>
      <c r="Z34" s="92">
        <f t="shared" si="25"/>
        <v>45715</v>
      </c>
      <c r="AA34" s="91">
        <f t="shared" si="26"/>
        <v>27</v>
      </c>
      <c r="AB34" s="91">
        <f>INDEX(地温!$D$2:$D$366,MATCH(Z34,地温!$C$2:$C$366,FALSE))</f>
        <v>5.7145799999999998</v>
      </c>
      <c r="AC34" s="91">
        <f t="shared" si="27"/>
        <v>157.193128</v>
      </c>
      <c r="AD34" s="93">
        <f t="shared" si="8"/>
        <v>5.8219677037037041</v>
      </c>
      <c r="AE34" s="99" t="e">
        <f t="shared" si="9"/>
        <v>#N/A</v>
      </c>
      <c r="AF34" s="99">
        <f t="shared" si="10"/>
        <v>0</v>
      </c>
      <c r="AI34" s="92">
        <f t="shared" si="28"/>
        <v>45715</v>
      </c>
      <c r="AJ34" s="91">
        <f t="shared" si="29"/>
        <v>27</v>
      </c>
      <c r="AK34" s="91">
        <f>INDEX(地温!$D$2:$D$366,MATCH(AI34,地温!$C$2:$C$366,FALSE))</f>
        <v>5.7145799999999998</v>
      </c>
      <c r="AL34" s="91">
        <f t="shared" si="30"/>
        <v>157.193128</v>
      </c>
      <c r="AM34" s="93">
        <f t="shared" si="11"/>
        <v>5.8219677037037041</v>
      </c>
      <c r="AN34" s="99" t="e">
        <f t="shared" si="12"/>
        <v>#N/A</v>
      </c>
      <c r="AO34" s="99">
        <f t="shared" si="13"/>
        <v>0</v>
      </c>
      <c r="AR34" s="92">
        <f t="shared" si="31"/>
        <v>45715</v>
      </c>
      <c r="AS34" s="91">
        <f t="shared" si="32"/>
        <v>27</v>
      </c>
      <c r="AT34" s="91">
        <f>INDEX(地温!$D$2:$D$366,MATCH(AR34,地温!$C$2:$C$366,FALSE))</f>
        <v>5.7145799999999998</v>
      </c>
      <c r="AU34" s="91">
        <f t="shared" si="33"/>
        <v>157.193128</v>
      </c>
      <c r="AV34" s="93">
        <f t="shared" si="14"/>
        <v>5.8219677037037041</v>
      </c>
      <c r="AW34" s="99" t="e">
        <f t="shared" si="15"/>
        <v>#N/A</v>
      </c>
      <c r="AX34" s="99">
        <f t="shared" si="16"/>
        <v>0</v>
      </c>
    </row>
    <row r="35" spans="1:50" s="91" customFormat="1">
      <c r="A35" s="92">
        <f t="shared" si="17"/>
        <v>45716</v>
      </c>
      <c r="B35" s="91">
        <f t="shared" si="0"/>
        <v>28</v>
      </c>
      <c r="C35" s="99">
        <f t="shared" si="1"/>
        <v>2.1643460824164795</v>
      </c>
      <c r="D35" s="99">
        <f t="shared" si="18"/>
        <v>6.1013178386445602e-003</v>
      </c>
      <c r="E35" s="99"/>
      <c r="F35" s="99"/>
      <c r="H35" s="92">
        <f t="shared" si="19"/>
        <v>45716</v>
      </c>
      <c r="I35" s="91">
        <f t="shared" si="20"/>
        <v>28</v>
      </c>
      <c r="J35" s="91">
        <f>INDEX(地温!$D$2:$D$366,MATCH(H35,地温!$C$2:$C$366,FALSE))</f>
        <v>6.3228599999999986</v>
      </c>
      <c r="K35" s="91">
        <f t="shared" si="21"/>
        <v>163.51598799999999</v>
      </c>
      <c r="L35" s="93">
        <f t="shared" si="2"/>
        <v>5.8398567142857143</v>
      </c>
      <c r="M35" s="99">
        <f t="shared" si="3"/>
        <v>1.8398519987372585e-002</v>
      </c>
      <c r="N35" s="99">
        <f t="shared" si="4"/>
        <v>2.1643460824164795</v>
      </c>
      <c r="Q35" s="92">
        <f t="shared" si="22"/>
        <v>45716</v>
      </c>
      <c r="R35" s="91">
        <f t="shared" si="23"/>
        <v>28</v>
      </c>
      <c r="S35" s="91">
        <f>INDEX(地温!$D$2:$D$366,MATCH(Q35,地温!$C$2:$C$366,FALSE))</f>
        <v>6.3228599999999986</v>
      </c>
      <c r="T35" s="91">
        <f t="shared" si="24"/>
        <v>163.51598799999999</v>
      </c>
      <c r="U35" s="93">
        <f t="shared" si="5"/>
        <v>5.8398567142857143</v>
      </c>
      <c r="V35" s="99" t="e">
        <f t="shared" si="6"/>
        <v>#N/A</v>
      </c>
      <c r="W35" s="99">
        <f t="shared" si="7"/>
        <v>0</v>
      </c>
      <c r="Z35" s="92">
        <f t="shared" si="25"/>
        <v>45716</v>
      </c>
      <c r="AA35" s="91">
        <f t="shared" si="26"/>
        <v>28</v>
      </c>
      <c r="AB35" s="91">
        <f>INDEX(地温!$D$2:$D$366,MATCH(Z35,地温!$C$2:$C$366,FALSE))</f>
        <v>6.3228599999999986</v>
      </c>
      <c r="AC35" s="91">
        <f t="shared" si="27"/>
        <v>163.51598799999999</v>
      </c>
      <c r="AD35" s="93">
        <f t="shared" si="8"/>
        <v>5.8398567142857143</v>
      </c>
      <c r="AE35" s="99" t="e">
        <f t="shared" si="9"/>
        <v>#N/A</v>
      </c>
      <c r="AF35" s="99">
        <f t="shared" si="10"/>
        <v>0</v>
      </c>
      <c r="AI35" s="92">
        <f t="shared" si="28"/>
        <v>45716</v>
      </c>
      <c r="AJ35" s="91">
        <f t="shared" si="29"/>
        <v>28</v>
      </c>
      <c r="AK35" s="91">
        <f>INDEX(地温!$D$2:$D$366,MATCH(AI35,地温!$C$2:$C$366,FALSE))</f>
        <v>6.3228599999999986</v>
      </c>
      <c r="AL35" s="91">
        <f t="shared" si="30"/>
        <v>163.51598799999999</v>
      </c>
      <c r="AM35" s="93">
        <f t="shared" si="11"/>
        <v>5.8398567142857143</v>
      </c>
      <c r="AN35" s="99" t="e">
        <f t="shared" si="12"/>
        <v>#N/A</v>
      </c>
      <c r="AO35" s="99">
        <f t="shared" si="13"/>
        <v>0</v>
      </c>
      <c r="AR35" s="92">
        <f t="shared" si="31"/>
        <v>45716</v>
      </c>
      <c r="AS35" s="91">
        <f t="shared" si="32"/>
        <v>28</v>
      </c>
      <c r="AT35" s="91">
        <f>INDEX(地温!$D$2:$D$366,MATCH(AR35,地温!$C$2:$C$366,FALSE))</f>
        <v>6.3228599999999986</v>
      </c>
      <c r="AU35" s="91">
        <f t="shared" si="33"/>
        <v>163.51598799999999</v>
      </c>
      <c r="AV35" s="93">
        <f t="shared" si="14"/>
        <v>5.8398567142857143</v>
      </c>
      <c r="AW35" s="99" t="e">
        <f t="shared" si="15"/>
        <v>#N/A</v>
      </c>
      <c r="AX35" s="99">
        <f t="shared" si="16"/>
        <v>0</v>
      </c>
    </row>
    <row r="36" spans="1:50" s="91" customFormat="1">
      <c r="A36" s="92">
        <f t="shared" si="17"/>
        <v>45717</v>
      </c>
      <c r="B36" s="91">
        <f t="shared" si="0"/>
        <v>29</v>
      </c>
      <c r="C36" s="99">
        <f t="shared" si="1"/>
        <v>2.2309692265433712</v>
      </c>
      <c r="D36" s="99">
        <f t="shared" si="18"/>
        <v>6.6623144126891631e-003</v>
      </c>
      <c r="E36" s="99"/>
      <c r="F36" s="99"/>
      <c r="H36" s="92">
        <f t="shared" si="19"/>
        <v>45717</v>
      </c>
      <c r="I36" s="91">
        <f t="shared" si="20"/>
        <v>29</v>
      </c>
      <c r="J36" s="91">
        <f>INDEX(地温!$D$2:$D$366,MATCH(H36,地温!$C$2:$C$366,FALSE))</f>
        <v>8.7762560000000001</v>
      </c>
      <c r="K36" s="91">
        <f t="shared" si="21"/>
        <v>172.29224399999998</v>
      </c>
      <c r="L36" s="93">
        <f t="shared" si="2"/>
        <v>5.9411118620689649</v>
      </c>
      <c r="M36" s="99">
        <f t="shared" si="3"/>
        <v>1.8486928559773977e-002</v>
      </c>
      <c r="N36" s="99">
        <f t="shared" si="4"/>
        <v>2.2309692265433712</v>
      </c>
      <c r="Q36" s="92">
        <f t="shared" si="22"/>
        <v>45717</v>
      </c>
      <c r="R36" s="91">
        <f t="shared" si="23"/>
        <v>29</v>
      </c>
      <c r="S36" s="91">
        <f>INDEX(地温!$D$2:$D$366,MATCH(Q36,地温!$C$2:$C$366,FALSE))</f>
        <v>8.7762560000000001</v>
      </c>
      <c r="T36" s="91">
        <f t="shared" si="24"/>
        <v>172.29224399999998</v>
      </c>
      <c r="U36" s="93">
        <f t="shared" si="5"/>
        <v>5.9411118620689649</v>
      </c>
      <c r="V36" s="99" t="e">
        <f t="shared" si="6"/>
        <v>#N/A</v>
      </c>
      <c r="W36" s="99">
        <f t="shared" si="7"/>
        <v>0</v>
      </c>
      <c r="Z36" s="92">
        <f t="shared" si="25"/>
        <v>45717</v>
      </c>
      <c r="AA36" s="91">
        <f t="shared" si="26"/>
        <v>29</v>
      </c>
      <c r="AB36" s="91">
        <f>INDEX(地温!$D$2:$D$366,MATCH(Z36,地温!$C$2:$C$366,FALSE))</f>
        <v>8.7762560000000001</v>
      </c>
      <c r="AC36" s="91">
        <f t="shared" si="27"/>
        <v>172.29224399999998</v>
      </c>
      <c r="AD36" s="93">
        <f t="shared" si="8"/>
        <v>5.9411118620689649</v>
      </c>
      <c r="AE36" s="99" t="e">
        <f t="shared" si="9"/>
        <v>#N/A</v>
      </c>
      <c r="AF36" s="99">
        <f t="shared" si="10"/>
        <v>0</v>
      </c>
      <c r="AI36" s="92">
        <f t="shared" si="28"/>
        <v>45717</v>
      </c>
      <c r="AJ36" s="91">
        <f t="shared" si="29"/>
        <v>29</v>
      </c>
      <c r="AK36" s="91">
        <f>INDEX(地温!$D$2:$D$366,MATCH(AI36,地温!$C$2:$C$366,FALSE))</f>
        <v>8.7762560000000001</v>
      </c>
      <c r="AL36" s="91">
        <f t="shared" si="30"/>
        <v>172.29224399999998</v>
      </c>
      <c r="AM36" s="93">
        <f t="shared" si="11"/>
        <v>5.9411118620689649</v>
      </c>
      <c r="AN36" s="99" t="e">
        <f t="shared" si="12"/>
        <v>#N/A</v>
      </c>
      <c r="AO36" s="99">
        <f t="shared" si="13"/>
        <v>0</v>
      </c>
      <c r="AR36" s="92">
        <f t="shared" si="31"/>
        <v>45717</v>
      </c>
      <c r="AS36" s="91">
        <f t="shared" si="32"/>
        <v>29</v>
      </c>
      <c r="AT36" s="91">
        <f>INDEX(地温!$D$2:$D$366,MATCH(AR36,地温!$C$2:$C$366,FALSE))</f>
        <v>8.7762560000000001</v>
      </c>
      <c r="AU36" s="91">
        <f t="shared" si="33"/>
        <v>172.29224399999998</v>
      </c>
      <c r="AV36" s="93">
        <f t="shared" si="14"/>
        <v>5.9411118620689649</v>
      </c>
      <c r="AW36" s="99" t="e">
        <f t="shared" si="15"/>
        <v>#N/A</v>
      </c>
      <c r="AX36" s="99">
        <f t="shared" si="16"/>
        <v>0</v>
      </c>
    </row>
    <row r="37" spans="1:50" s="91" customFormat="1">
      <c r="A37" s="92">
        <f t="shared" si="17"/>
        <v>45718</v>
      </c>
      <c r="B37" s="91">
        <f t="shared" si="0"/>
        <v>30</v>
      </c>
      <c r="C37" s="99">
        <f t="shared" si="1"/>
        <v>2.2970630263681855</v>
      </c>
      <c r="D37" s="99">
        <f t="shared" si="18"/>
        <v>6.6093799824814342e-003</v>
      </c>
      <c r="E37" s="99"/>
      <c r="F37" s="99"/>
      <c r="H37" s="92">
        <f t="shared" si="19"/>
        <v>45718</v>
      </c>
      <c r="I37" s="91">
        <f t="shared" si="20"/>
        <v>30</v>
      </c>
      <c r="J37" s="91">
        <f>INDEX(地温!$D$2:$D$366,MATCH(H37,地温!$C$2:$C$366,FALSE))</f>
        <v>9.0803960000000004</v>
      </c>
      <c r="K37" s="91">
        <f t="shared" si="21"/>
        <v>181.37263999999999</v>
      </c>
      <c r="L37" s="93">
        <f t="shared" si="2"/>
        <v>6.0457546666666664</v>
      </c>
      <c r="M37" s="99">
        <f t="shared" si="3"/>
        <v>1.8578673474685684e-002</v>
      </c>
      <c r="N37" s="99">
        <f t="shared" si="4"/>
        <v>2.2970630263681855</v>
      </c>
      <c r="Q37" s="92">
        <f t="shared" si="22"/>
        <v>45718</v>
      </c>
      <c r="R37" s="91">
        <f t="shared" si="23"/>
        <v>30</v>
      </c>
      <c r="S37" s="91">
        <f>INDEX(地温!$D$2:$D$366,MATCH(Q37,地温!$C$2:$C$366,FALSE))</f>
        <v>9.0803960000000004</v>
      </c>
      <c r="T37" s="91">
        <f t="shared" si="24"/>
        <v>181.37263999999999</v>
      </c>
      <c r="U37" s="93">
        <f t="shared" si="5"/>
        <v>6.0457546666666664</v>
      </c>
      <c r="V37" s="99" t="e">
        <f t="shared" si="6"/>
        <v>#N/A</v>
      </c>
      <c r="W37" s="99">
        <f t="shared" si="7"/>
        <v>0</v>
      </c>
      <c r="Z37" s="92">
        <f t="shared" si="25"/>
        <v>45718</v>
      </c>
      <c r="AA37" s="91">
        <f t="shared" si="26"/>
        <v>30</v>
      </c>
      <c r="AB37" s="91">
        <f>INDEX(地温!$D$2:$D$366,MATCH(Z37,地温!$C$2:$C$366,FALSE))</f>
        <v>9.0803960000000004</v>
      </c>
      <c r="AC37" s="91">
        <f t="shared" si="27"/>
        <v>181.37263999999999</v>
      </c>
      <c r="AD37" s="93">
        <f t="shared" si="8"/>
        <v>6.0457546666666664</v>
      </c>
      <c r="AE37" s="99" t="e">
        <f t="shared" si="9"/>
        <v>#N/A</v>
      </c>
      <c r="AF37" s="99">
        <f t="shared" si="10"/>
        <v>0</v>
      </c>
      <c r="AI37" s="92">
        <f t="shared" si="28"/>
        <v>45718</v>
      </c>
      <c r="AJ37" s="91">
        <f t="shared" si="29"/>
        <v>30</v>
      </c>
      <c r="AK37" s="91">
        <f>INDEX(地温!$D$2:$D$366,MATCH(AI37,地温!$C$2:$C$366,FALSE))</f>
        <v>9.0803960000000004</v>
      </c>
      <c r="AL37" s="91">
        <f t="shared" si="30"/>
        <v>181.37263999999999</v>
      </c>
      <c r="AM37" s="93">
        <f t="shared" si="11"/>
        <v>6.0457546666666664</v>
      </c>
      <c r="AN37" s="99" t="e">
        <f t="shared" si="12"/>
        <v>#N/A</v>
      </c>
      <c r="AO37" s="99">
        <f t="shared" si="13"/>
        <v>0</v>
      </c>
      <c r="AR37" s="92">
        <f t="shared" si="31"/>
        <v>45718</v>
      </c>
      <c r="AS37" s="91">
        <f t="shared" si="32"/>
        <v>30</v>
      </c>
      <c r="AT37" s="91">
        <f>INDEX(地温!$D$2:$D$366,MATCH(AR37,地温!$C$2:$C$366,FALSE))</f>
        <v>9.0803960000000004</v>
      </c>
      <c r="AU37" s="91">
        <f t="shared" si="33"/>
        <v>181.37263999999999</v>
      </c>
      <c r="AV37" s="93">
        <f t="shared" si="14"/>
        <v>6.0457546666666664</v>
      </c>
      <c r="AW37" s="99" t="e">
        <f t="shared" si="15"/>
        <v>#N/A</v>
      </c>
      <c r="AX37" s="99">
        <f t="shared" si="16"/>
        <v>0</v>
      </c>
    </row>
    <row r="38" spans="1:50" s="91" customFormat="1">
      <c r="A38" s="92">
        <f t="shared" si="17"/>
        <v>45719</v>
      </c>
      <c r="B38" s="91">
        <f t="shared" si="0"/>
        <v>31</v>
      </c>
      <c r="C38" s="99">
        <f t="shared" si="1"/>
        <v>2.3540425888564269</v>
      </c>
      <c r="D38" s="99">
        <f t="shared" si="18"/>
        <v>5.6979562488241433e-003</v>
      </c>
      <c r="E38" s="99"/>
      <c r="F38" s="99"/>
      <c r="H38" s="92">
        <f t="shared" si="19"/>
        <v>45719</v>
      </c>
      <c r="I38" s="91">
        <f t="shared" si="20"/>
        <v>31</v>
      </c>
      <c r="J38" s="91">
        <f>INDEX(地温!$D$2:$D$366,MATCH(H38,地温!$C$2:$C$366,FALSE))</f>
        <v>6.1606520000000016</v>
      </c>
      <c r="K38" s="91">
        <f t="shared" si="21"/>
        <v>187.53329199999999</v>
      </c>
      <c r="L38" s="93">
        <f t="shared" si="2"/>
        <v>6.0494610322580638</v>
      </c>
      <c r="M38" s="99">
        <f t="shared" si="3"/>
        <v>1.8581930077641161e-002</v>
      </c>
      <c r="N38" s="99">
        <f t="shared" si="4"/>
        <v>2.3540425888564269</v>
      </c>
      <c r="Q38" s="92">
        <f t="shared" si="22"/>
        <v>45719</v>
      </c>
      <c r="R38" s="91">
        <f t="shared" si="23"/>
        <v>31</v>
      </c>
      <c r="S38" s="91">
        <f>INDEX(地温!$D$2:$D$366,MATCH(Q38,地温!$C$2:$C$366,FALSE))</f>
        <v>6.1606520000000016</v>
      </c>
      <c r="T38" s="91">
        <f t="shared" si="24"/>
        <v>187.53329199999999</v>
      </c>
      <c r="U38" s="93">
        <f t="shared" si="5"/>
        <v>6.0494610322580638</v>
      </c>
      <c r="V38" s="99" t="e">
        <f t="shared" si="6"/>
        <v>#N/A</v>
      </c>
      <c r="W38" s="99">
        <f t="shared" si="7"/>
        <v>0</v>
      </c>
      <c r="Z38" s="92">
        <f t="shared" si="25"/>
        <v>45719</v>
      </c>
      <c r="AA38" s="91">
        <f t="shared" si="26"/>
        <v>31</v>
      </c>
      <c r="AB38" s="91">
        <f>INDEX(地温!$D$2:$D$366,MATCH(Z38,地温!$C$2:$C$366,FALSE))</f>
        <v>6.1606520000000016</v>
      </c>
      <c r="AC38" s="91">
        <f t="shared" si="27"/>
        <v>187.53329199999999</v>
      </c>
      <c r="AD38" s="93">
        <f t="shared" si="8"/>
        <v>6.0494610322580638</v>
      </c>
      <c r="AE38" s="99" t="e">
        <f t="shared" si="9"/>
        <v>#N/A</v>
      </c>
      <c r="AF38" s="99">
        <f t="shared" si="10"/>
        <v>0</v>
      </c>
      <c r="AI38" s="92">
        <f t="shared" si="28"/>
        <v>45719</v>
      </c>
      <c r="AJ38" s="91">
        <f t="shared" si="29"/>
        <v>31</v>
      </c>
      <c r="AK38" s="91">
        <f>INDEX(地温!$D$2:$D$366,MATCH(AI38,地温!$C$2:$C$366,FALSE))</f>
        <v>6.1606520000000016</v>
      </c>
      <c r="AL38" s="91">
        <f t="shared" si="30"/>
        <v>187.53329199999999</v>
      </c>
      <c r="AM38" s="93">
        <f t="shared" si="11"/>
        <v>6.0494610322580638</v>
      </c>
      <c r="AN38" s="99" t="e">
        <f t="shared" si="12"/>
        <v>#N/A</v>
      </c>
      <c r="AO38" s="99">
        <f t="shared" si="13"/>
        <v>0</v>
      </c>
      <c r="AR38" s="92">
        <f t="shared" si="31"/>
        <v>45719</v>
      </c>
      <c r="AS38" s="91">
        <f t="shared" si="32"/>
        <v>31</v>
      </c>
      <c r="AT38" s="91">
        <f>INDEX(地温!$D$2:$D$366,MATCH(AR38,地温!$C$2:$C$366,FALSE))</f>
        <v>6.1606520000000016</v>
      </c>
      <c r="AU38" s="91">
        <f t="shared" si="33"/>
        <v>187.53329199999999</v>
      </c>
      <c r="AV38" s="93">
        <f t="shared" si="14"/>
        <v>6.0494610322580638</v>
      </c>
      <c r="AW38" s="99" t="e">
        <f t="shared" si="15"/>
        <v>#N/A</v>
      </c>
      <c r="AX38" s="99">
        <f t="shared" si="16"/>
        <v>0</v>
      </c>
    </row>
    <row r="39" spans="1:50" s="91" customFormat="1">
      <c r="A39" s="92">
        <f t="shared" si="17"/>
        <v>45720</v>
      </c>
      <c r="B39" s="91">
        <f t="shared" si="0"/>
        <v>32</v>
      </c>
      <c r="C39" s="99">
        <f t="shared" si="1"/>
        <v>2.4118706743084193</v>
      </c>
      <c r="D39" s="99">
        <f t="shared" si="18"/>
        <v>5.7828085451992368e-003</v>
      </c>
      <c r="E39" s="99"/>
      <c r="F39" s="99"/>
      <c r="H39" s="92">
        <f t="shared" si="19"/>
        <v>45720</v>
      </c>
      <c r="I39" s="91">
        <f t="shared" si="20"/>
        <v>32</v>
      </c>
      <c r="J39" s="91">
        <f>INDEX(地温!$D$2:$D$366,MATCH(H39,地温!$C$2:$C$366,FALSE))</f>
        <v>6.8905880000000002</v>
      </c>
      <c r="K39" s="91">
        <f t="shared" si="21"/>
        <v>194.42388</v>
      </c>
      <c r="L39" s="93">
        <f t="shared" si="2"/>
        <v>6.0757462499999999</v>
      </c>
      <c r="M39" s="99">
        <f t="shared" si="3"/>
        <v>1.8605039518412698e-002</v>
      </c>
      <c r="N39" s="99">
        <f t="shared" si="4"/>
        <v>2.4118706743084193</v>
      </c>
      <c r="Q39" s="92">
        <f t="shared" si="22"/>
        <v>45720</v>
      </c>
      <c r="R39" s="91">
        <f t="shared" si="23"/>
        <v>32</v>
      </c>
      <c r="S39" s="91">
        <f>INDEX(地温!$D$2:$D$366,MATCH(Q39,地温!$C$2:$C$366,FALSE))</f>
        <v>6.8905880000000002</v>
      </c>
      <c r="T39" s="91">
        <f t="shared" si="24"/>
        <v>194.42388</v>
      </c>
      <c r="U39" s="93">
        <f t="shared" si="5"/>
        <v>6.0757462499999999</v>
      </c>
      <c r="V39" s="99" t="e">
        <f t="shared" si="6"/>
        <v>#N/A</v>
      </c>
      <c r="W39" s="99">
        <f t="shared" si="7"/>
        <v>0</v>
      </c>
      <c r="Z39" s="92">
        <f t="shared" si="25"/>
        <v>45720</v>
      </c>
      <c r="AA39" s="91">
        <f t="shared" si="26"/>
        <v>32</v>
      </c>
      <c r="AB39" s="91">
        <f>INDEX(地温!$D$2:$D$366,MATCH(Z39,地温!$C$2:$C$366,FALSE))</f>
        <v>6.8905880000000002</v>
      </c>
      <c r="AC39" s="91">
        <f t="shared" si="27"/>
        <v>194.42388</v>
      </c>
      <c r="AD39" s="93">
        <f t="shared" si="8"/>
        <v>6.0757462499999999</v>
      </c>
      <c r="AE39" s="99" t="e">
        <f t="shared" si="9"/>
        <v>#N/A</v>
      </c>
      <c r="AF39" s="99">
        <f t="shared" si="10"/>
        <v>0</v>
      </c>
      <c r="AI39" s="92">
        <f t="shared" si="28"/>
        <v>45720</v>
      </c>
      <c r="AJ39" s="91">
        <f t="shared" si="29"/>
        <v>32</v>
      </c>
      <c r="AK39" s="91">
        <f>INDEX(地温!$D$2:$D$366,MATCH(AI39,地温!$C$2:$C$366,FALSE))</f>
        <v>6.8905880000000002</v>
      </c>
      <c r="AL39" s="91">
        <f t="shared" si="30"/>
        <v>194.42388</v>
      </c>
      <c r="AM39" s="93">
        <f t="shared" si="11"/>
        <v>6.0757462499999999</v>
      </c>
      <c r="AN39" s="99" t="e">
        <f t="shared" si="12"/>
        <v>#N/A</v>
      </c>
      <c r="AO39" s="99">
        <f t="shared" si="13"/>
        <v>0</v>
      </c>
      <c r="AR39" s="92">
        <f t="shared" si="31"/>
        <v>45720</v>
      </c>
      <c r="AS39" s="91">
        <f t="shared" si="32"/>
        <v>32</v>
      </c>
      <c r="AT39" s="91">
        <f>INDEX(地温!$D$2:$D$366,MATCH(AR39,地温!$C$2:$C$366,FALSE))</f>
        <v>6.8905880000000002</v>
      </c>
      <c r="AU39" s="91">
        <f t="shared" si="33"/>
        <v>194.42388</v>
      </c>
      <c r="AV39" s="93">
        <f t="shared" si="14"/>
        <v>6.0757462499999999</v>
      </c>
      <c r="AW39" s="99" t="e">
        <f t="shared" si="15"/>
        <v>#N/A</v>
      </c>
      <c r="AX39" s="99">
        <f t="shared" si="16"/>
        <v>0</v>
      </c>
    </row>
    <row r="40" spans="1:50" s="91" customFormat="1">
      <c r="A40" s="92">
        <f t="shared" si="17"/>
        <v>45721</v>
      </c>
      <c r="B40" s="91">
        <f t="shared" si="0"/>
        <v>33</v>
      </c>
      <c r="C40" s="99">
        <f t="shared" si="1"/>
        <v>2.46947676164103</v>
      </c>
      <c r="D40" s="99">
        <f t="shared" si="18"/>
        <v>5.7606087332610747e-003</v>
      </c>
      <c r="E40" s="99"/>
      <c r="F40" s="99"/>
      <c r="H40" s="92">
        <f t="shared" si="19"/>
        <v>45721</v>
      </c>
      <c r="I40" s="91">
        <f t="shared" si="20"/>
        <v>33</v>
      </c>
      <c r="J40" s="91">
        <f>INDEX(地温!$D$2:$D$366,MATCH(H40,地温!$C$2:$C$366,FALSE))</f>
        <v>7.2352799999999995</v>
      </c>
      <c r="K40" s="91">
        <f t="shared" si="21"/>
        <v>201.65915999999999</v>
      </c>
      <c r="L40" s="93">
        <f t="shared" si="2"/>
        <v>6.1108836363636359</v>
      </c>
      <c r="M40" s="99">
        <f t="shared" si="3"/>
        <v>1.8635969690509898e-002</v>
      </c>
      <c r="N40" s="99">
        <f t="shared" si="4"/>
        <v>2.46947676164103</v>
      </c>
      <c r="Q40" s="92">
        <f t="shared" si="22"/>
        <v>45721</v>
      </c>
      <c r="R40" s="91">
        <f t="shared" si="23"/>
        <v>33</v>
      </c>
      <c r="S40" s="91">
        <f>INDEX(地温!$D$2:$D$366,MATCH(Q40,地温!$C$2:$C$366,FALSE))</f>
        <v>7.2352799999999995</v>
      </c>
      <c r="T40" s="91">
        <f t="shared" si="24"/>
        <v>201.65915999999999</v>
      </c>
      <c r="U40" s="93">
        <f t="shared" si="5"/>
        <v>6.1108836363636359</v>
      </c>
      <c r="V40" s="99" t="e">
        <f t="shared" si="6"/>
        <v>#N/A</v>
      </c>
      <c r="W40" s="99">
        <f t="shared" si="7"/>
        <v>0</v>
      </c>
      <c r="Z40" s="92">
        <f t="shared" si="25"/>
        <v>45721</v>
      </c>
      <c r="AA40" s="91">
        <f t="shared" si="26"/>
        <v>33</v>
      </c>
      <c r="AB40" s="91">
        <f>INDEX(地温!$D$2:$D$366,MATCH(Z40,地温!$C$2:$C$366,FALSE))</f>
        <v>7.2352799999999995</v>
      </c>
      <c r="AC40" s="91">
        <f t="shared" si="27"/>
        <v>201.65915999999999</v>
      </c>
      <c r="AD40" s="93">
        <f t="shared" si="8"/>
        <v>6.1108836363636359</v>
      </c>
      <c r="AE40" s="99" t="e">
        <f t="shared" si="9"/>
        <v>#N/A</v>
      </c>
      <c r="AF40" s="99">
        <f t="shared" si="10"/>
        <v>0</v>
      </c>
      <c r="AI40" s="92">
        <f t="shared" si="28"/>
        <v>45721</v>
      </c>
      <c r="AJ40" s="91">
        <f t="shared" si="29"/>
        <v>33</v>
      </c>
      <c r="AK40" s="91">
        <f>INDEX(地温!$D$2:$D$366,MATCH(AI40,地温!$C$2:$C$366,FALSE))</f>
        <v>7.2352799999999995</v>
      </c>
      <c r="AL40" s="91">
        <f t="shared" si="30"/>
        <v>201.65915999999999</v>
      </c>
      <c r="AM40" s="93">
        <f t="shared" si="11"/>
        <v>6.1108836363636359</v>
      </c>
      <c r="AN40" s="99" t="e">
        <f t="shared" si="12"/>
        <v>#N/A</v>
      </c>
      <c r="AO40" s="99">
        <f t="shared" si="13"/>
        <v>0</v>
      </c>
      <c r="AR40" s="92">
        <f t="shared" si="31"/>
        <v>45721</v>
      </c>
      <c r="AS40" s="91">
        <f t="shared" si="32"/>
        <v>33</v>
      </c>
      <c r="AT40" s="91">
        <f>INDEX(地温!$D$2:$D$366,MATCH(AR40,地温!$C$2:$C$366,FALSE))</f>
        <v>7.2352799999999995</v>
      </c>
      <c r="AU40" s="91">
        <f t="shared" si="33"/>
        <v>201.65915999999999</v>
      </c>
      <c r="AV40" s="93">
        <f t="shared" si="14"/>
        <v>6.1108836363636359</v>
      </c>
      <c r="AW40" s="99" t="e">
        <f t="shared" si="15"/>
        <v>#N/A</v>
      </c>
      <c r="AX40" s="99">
        <f t="shared" si="16"/>
        <v>0</v>
      </c>
    </row>
    <row r="41" spans="1:50" s="91" customFormat="1">
      <c r="A41" s="92">
        <f t="shared" si="17"/>
        <v>45722</v>
      </c>
      <c r="B41" s="91">
        <f t="shared" si="0"/>
        <v>34</v>
      </c>
      <c r="C41" s="99">
        <f t="shared" si="1"/>
        <v>2.5263749509054603</v>
      </c>
      <c r="D41" s="99">
        <f t="shared" si="18"/>
        <v>5.6898189264430249e-003</v>
      </c>
      <c r="E41" s="99"/>
      <c r="F41" s="99"/>
      <c r="H41" s="92">
        <f t="shared" si="19"/>
        <v>45722</v>
      </c>
      <c r="I41" s="91">
        <f t="shared" si="20"/>
        <v>34</v>
      </c>
      <c r="J41" s="91">
        <f>INDEX(地温!$D$2:$D$366,MATCH(H41,地温!$C$2:$C$366,FALSE))</f>
        <v>7.3974880000000027</v>
      </c>
      <c r="K41" s="91">
        <f t="shared" si="21"/>
        <v>209.056648</v>
      </c>
      <c r="L41" s="93">
        <f t="shared" si="2"/>
        <v>6.1487249411764706</v>
      </c>
      <c r="M41" s="99">
        <f t="shared" si="3"/>
        <v>1.8669328803426637e-002</v>
      </c>
      <c r="N41" s="99">
        <f t="shared" si="4"/>
        <v>2.5263749509054603</v>
      </c>
      <c r="Q41" s="92">
        <f t="shared" si="22"/>
        <v>45722</v>
      </c>
      <c r="R41" s="91">
        <f t="shared" si="23"/>
        <v>34</v>
      </c>
      <c r="S41" s="91">
        <f>INDEX(地温!$D$2:$D$366,MATCH(Q41,地温!$C$2:$C$366,FALSE))</f>
        <v>7.3974880000000027</v>
      </c>
      <c r="T41" s="91">
        <f t="shared" si="24"/>
        <v>209.056648</v>
      </c>
      <c r="U41" s="93">
        <f t="shared" si="5"/>
        <v>6.1487249411764706</v>
      </c>
      <c r="V41" s="99" t="e">
        <f t="shared" si="6"/>
        <v>#N/A</v>
      </c>
      <c r="W41" s="99">
        <f t="shared" si="7"/>
        <v>0</v>
      </c>
      <c r="Z41" s="92">
        <f t="shared" si="25"/>
        <v>45722</v>
      </c>
      <c r="AA41" s="91">
        <f t="shared" si="26"/>
        <v>34</v>
      </c>
      <c r="AB41" s="91">
        <f>INDEX(地温!$D$2:$D$366,MATCH(Z41,地温!$C$2:$C$366,FALSE))</f>
        <v>7.3974880000000027</v>
      </c>
      <c r="AC41" s="91">
        <f t="shared" si="27"/>
        <v>209.056648</v>
      </c>
      <c r="AD41" s="93">
        <f t="shared" si="8"/>
        <v>6.1487249411764706</v>
      </c>
      <c r="AE41" s="99" t="e">
        <f t="shared" si="9"/>
        <v>#N/A</v>
      </c>
      <c r="AF41" s="99">
        <f t="shared" si="10"/>
        <v>0</v>
      </c>
      <c r="AI41" s="92">
        <f t="shared" si="28"/>
        <v>45722</v>
      </c>
      <c r="AJ41" s="91">
        <f t="shared" si="29"/>
        <v>34</v>
      </c>
      <c r="AK41" s="91">
        <f>INDEX(地温!$D$2:$D$366,MATCH(AI41,地温!$C$2:$C$366,FALSE))</f>
        <v>7.3974880000000027</v>
      </c>
      <c r="AL41" s="91">
        <f t="shared" si="30"/>
        <v>209.056648</v>
      </c>
      <c r="AM41" s="93">
        <f t="shared" si="11"/>
        <v>6.1487249411764706</v>
      </c>
      <c r="AN41" s="99" t="e">
        <f t="shared" si="12"/>
        <v>#N/A</v>
      </c>
      <c r="AO41" s="99">
        <f t="shared" si="13"/>
        <v>0</v>
      </c>
      <c r="AR41" s="92">
        <f t="shared" si="31"/>
        <v>45722</v>
      </c>
      <c r="AS41" s="91">
        <f t="shared" si="32"/>
        <v>34</v>
      </c>
      <c r="AT41" s="91">
        <f>INDEX(地温!$D$2:$D$366,MATCH(AR41,地温!$C$2:$C$366,FALSE))</f>
        <v>7.3974880000000027</v>
      </c>
      <c r="AU41" s="91">
        <f t="shared" si="33"/>
        <v>209.056648</v>
      </c>
      <c r="AV41" s="93">
        <f t="shared" si="14"/>
        <v>6.1487249411764706</v>
      </c>
      <c r="AW41" s="99" t="e">
        <f t="shared" si="15"/>
        <v>#N/A</v>
      </c>
      <c r="AX41" s="99">
        <f t="shared" si="16"/>
        <v>0</v>
      </c>
    </row>
    <row r="42" spans="1:50" s="91" customFormat="1">
      <c r="A42" s="92">
        <f t="shared" si="17"/>
        <v>45723</v>
      </c>
      <c r="B42" s="91">
        <f t="shared" si="0"/>
        <v>35</v>
      </c>
      <c r="C42" s="99">
        <f t="shared" si="1"/>
        <v>2.5832148908203325</v>
      </c>
      <c r="D42" s="99">
        <f t="shared" si="18"/>
        <v>5.683993991487224e-003</v>
      </c>
      <c r="E42" s="99"/>
      <c r="F42" s="99"/>
      <c r="H42" s="92">
        <f t="shared" si="19"/>
        <v>45723</v>
      </c>
      <c r="I42" s="91">
        <f t="shared" si="20"/>
        <v>35</v>
      </c>
      <c r="J42" s="91">
        <f>INDEX(地温!$D$2:$D$366,MATCH(H42,地温!$C$2:$C$366,FALSE))</f>
        <v>7.8232840000000028</v>
      </c>
      <c r="K42" s="91">
        <f t="shared" si="21"/>
        <v>216.879932</v>
      </c>
      <c r="L42" s="93">
        <f t="shared" si="2"/>
        <v>6.1965694857142859</v>
      </c>
      <c r="M42" s="99">
        <f t="shared" si="3"/>
        <v>1.8711578808199746e-002</v>
      </c>
      <c r="N42" s="99">
        <f t="shared" si="4"/>
        <v>2.5832148908203325</v>
      </c>
      <c r="Q42" s="92">
        <f t="shared" si="22"/>
        <v>45723</v>
      </c>
      <c r="R42" s="91">
        <f t="shared" si="23"/>
        <v>35</v>
      </c>
      <c r="S42" s="91">
        <f>INDEX(地温!$D$2:$D$366,MATCH(Q42,地温!$C$2:$C$366,FALSE))</f>
        <v>7.8232840000000028</v>
      </c>
      <c r="T42" s="91">
        <f t="shared" si="24"/>
        <v>216.879932</v>
      </c>
      <c r="U42" s="93">
        <f t="shared" si="5"/>
        <v>6.1965694857142859</v>
      </c>
      <c r="V42" s="99" t="e">
        <f t="shared" si="6"/>
        <v>#N/A</v>
      </c>
      <c r="W42" s="99">
        <f t="shared" si="7"/>
        <v>0</v>
      </c>
      <c r="Z42" s="92">
        <f t="shared" si="25"/>
        <v>45723</v>
      </c>
      <c r="AA42" s="91">
        <f t="shared" si="26"/>
        <v>35</v>
      </c>
      <c r="AB42" s="91">
        <f>INDEX(地温!$D$2:$D$366,MATCH(Z42,地温!$C$2:$C$366,FALSE))</f>
        <v>7.8232840000000028</v>
      </c>
      <c r="AC42" s="91">
        <f t="shared" si="27"/>
        <v>216.879932</v>
      </c>
      <c r="AD42" s="93">
        <f t="shared" si="8"/>
        <v>6.1965694857142859</v>
      </c>
      <c r="AE42" s="99" t="e">
        <f t="shared" si="9"/>
        <v>#N/A</v>
      </c>
      <c r="AF42" s="99">
        <f t="shared" si="10"/>
        <v>0</v>
      </c>
      <c r="AI42" s="92">
        <f t="shared" si="28"/>
        <v>45723</v>
      </c>
      <c r="AJ42" s="91">
        <f t="shared" si="29"/>
        <v>35</v>
      </c>
      <c r="AK42" s="91">
        <f>INDEX(地温!$D$2:$D$366,MATCH(AI42,地温!$C$2:$C$366,FALSE))</f>
        <v>7.8232840000000028</v>
      </c>
      <c r="AL42" s="91">
        <f t="shared" si="30"/>
        <v>216.879932</v>
      </c>
      <c r="AM42" s="93">
        <f t="shared" si="11"/>
        <v>6.1965694857142859</v>
      </c>
      <c r="AN42" s="99" t="e">
        <f t="shared" si="12"/>
        <v>#N/A</v>
      </c>
      <c r="AO42" s="99">
        <f t="shared" si="13"/>
        <v>0</v>
      </c>
      <c r="AR42" s="92">
        <f t="shared" si="31"/>
        <v>45723</v>
      </c>
      <c r="AS42" s="91">
        <f t="shared" si="32"/>
        <v>35</v>
      </c>
      <c r="AT42" s="91">
        <f>INDEX(地温!$D$2:$D$366,MATCH(AR42,地温!$C$2:$C$366,FALSE))</f>
        <v>7.8232840000000028</v>
      </c>
      <c r="AU42" s="91">
        <f t="shared" si="33"/>
        <v>216.879932</v>
      </c>
      <c r="AV42" s="93">
        <f t="shared" si="14"/>
        <v>6.1965694857142859</v>
      </c>
      <c r="AW42" s="99" t="e">
        <f t="shared" si="15"/>
        <v>#N/A</v>
      </c>
      <c r="AX42" s="99">
        <f t="shared" si="16"/>
        <v>0</v>
      </c>
    </row>
    <row r="43" spans="1:50" s="91" customFormat="1">
      <c r="A43" s="92">
        <f t="shared" si="17"/>
        <v>45724</v>
      </c>
      <c r="B43" s="91">
        <f t="shared" si="0"/>
        <v>36</v>
      </c>
      <c r="C43" s="99">
        <f t="shared" si="1"/>
        <v>2.6385844127996765</v>
      </c>
      <c r="D43" s="99">
        <f t="shared" si="18"/>
        <v>5.5369521979343975e-003</v>
      </c>
      <c r="E43" s="99"/>
      <c r="F43" s="99"/>
      <c r="H43" s="92">
        <f t="shared" si="19"/>
        <v>45724</v>
      </c>
      <c r="I43" s="91">
        <f t="shared" si="20"/>
        <v>36</v>
      </c>
      <c r="J43" s="91">
        <f>INDEX(地温!$D$2:$D$366,MATCH(H43,地温!$C$2:$C$366,FALSE))</f>
        <v>7.6813520000000022</v>
      </c>
      <c r="K43" s="91">
        <f t="shared" si="21"/>
        <v>224.561284</v>
      </c>
      <c r="L43" s="93">
        <f t="shared" si="2"/>
        <v>6.2378134444444449</v>
      </c>
      <c r="M43" s="99">
        <f t="shared" si="3"/>
        <v>1.8748065118876923e-002</v>
      </c>
      <c r="N43" s="99">
        <f t="shared" si="4"/>
        <v>2.6385844127996765</v>
      </c>
      <c r="Q43" s="92">
        <f t="shared" si="22"/>
        <v>45724</v>
      </c>
      <c r="R43" s="91">
        <f t="shared" si="23"/>
        <v>36</v>
      </c>
      <c r="S43" s="91">
        <f>INDEX(地温!$D$2:$D$366,MATCH(Q43,地温!$C$2:$C$366,FALSE))</f>
        <v>7.6813520000000022</v>
      </c>
      <c r="T43" s="91">
        <f t="shared" si="24"/>
        <v>224.561284</v>
      </c>
      <c r="U43" s="93">
        <f t="shared" si="5"/>
        <v>6.2378134444444449</v>
      </c>
      <c r="V43" s="99" t="e">
        <f t="shared" si="6"/>
        <v>#N/A</v>
      </c>
      <c r="W43" s="99">
        <f t="shared" si="7"/>
        <v>0</v>
      </c>
      <c r="Z43" s="92">
        <f t="shared" si="25"/>
        <v>45724</v>
      </c>
      <c r="AA43" s="91">
        <f t="shared" si="26"/>
        <v>36</v>
      </c>
      <c r="AB43" s="91">
        <f>INDEX(地温!$D$2:$D$366,MATCH(Z43,地温!$C$2:$C$366,FALSE))</f>
        <v>7.6813520000000022</v>
      </c>
      <c r="AC43" s="91">
        <f t="shared" si="27"/>
        <v>224.561284</v>
      </c>
      <c r="AD43" s="93">
        <f t="shared" si="8"/>
        <v>6.2378134444444449</v>
      </c>
      <c r="AE43" s="99" t="e">
        <f t="shared" si="9"/>
        <v>#N/A</v>
      </c>
      <c r="AF43" s="99">
        <f t="shared" si="10"/>
        <v>0</v>
      </c>
      <c r="AI43" s="92">
        <f t="shared" si="28"/>
        <v>45724</v>
      </c>
      <c r="AJ43" s="91">
        <f t="shared" si="29"/>
        <v>36</v>
      </c>
      <c r="AK43" s="91">
        <f>INDEX(地温!$D$2:$D$366,MATCH(AI43,地温!$C$2:$C$366,FALSE))</f>
        <v>7.6813520000000022</v>
      </c>
      <c r="AL43" s="91">
        <f t="shared" si="30"/>
        <v>224.561284</v>
      </c>
      <c r="AM43" s="93">
        <f t="shared" si="11"/>
        <v>6.2378134444444449</v>
      </c>
      <c r="AN43" s="99" t="e">
        <f t="shared" si="12"/>
        <v>#N/A</v>
      </c>
      <c r="AO43" s="99">
        <f t="shared" si="13"/>
        <v>0</v>
      </c>
      <c r="AR43" s="92">
        <f t="shared" si="31"/>
        <v>45724</v>
      </c>
      <c r="AS43" s="91">
        <f t="shared" si="32"/>
        <v>36</v>
      </c>
      <c r="AT43" s="91">
        <f>INDEX(地温!$D$2:$D$366,MATCH(AR43,地温!$C$2:$C$366,FALSE))</f>
        <v>7.6813520000000022</v>
      </c>
      <c r="AU43" s="91">
        <f t="shared" si="33"/>
        <v>224.561284</v>
      </c>
      <c r="AV43" s="93">
        <f t="shared" si="14"/>
        <v>6.2378134444444449</v>
      </c>
      <c r="AW43" s="99" t="e">
        <f t="shared" si="15"/>
        <v>#N/A</v>
      </c>
      <c r="AX43" s="99">
        <f t="shared" si="16"/>
        <v>0</v>
      </c>
    </row>
    <row r="44" spans="1:50" s="91" customFormat="1">
      <c r="A44" s="92">
        <f t="shared" si="17"/>
        <v>45725</v>
      </c>
      <c r="B44" s="91">
        <f t="shared" si="0"/>
        <v>37</v>
      </c>
      <c r="C44" s="99">
        <f t="shared" si="1"/>
        <v>2.6978317152909463</v>
      </c>
      <c r="D44" s="99">
        <f t="shared" si="18"/>
        <v>5.924730249126986e-003</v>
      </c>
      <c r="E44" s="99"/>
      <c r="F44" s="99"/>
      <c r="H44" s="92">
        <f t="shared" si="19"/>
        <v>45725</v>
      </c>
      <c r="I44" s="91">
        <f t="shared" si="20"/>
        <v>37</v>
      </c>
      <c r="J44" s="91">
        <f>INDEX(地温!$D$2:$D$366,MATCH(H44,地温!$C$2:$C$366,FALSE))</f>
        <v>9.7697800000000008</v>
      </c>
      <c r="K44" s="91">
        <f t="shared" si="21"/>
        <v>234.331064</v>
      </c>
      <c r="L44" s="93">
        <f t="shared" si="2"/>
        <v>6.333272</v>
      </c>
      <c r="M44" s="99">
        <f t="shared" si="3"/>
        <v>1.8832743735919366e-002</v>
      </c>
      <c r="N44" s="99">
        <f t="shared" si="4"/>
        <v>2.6978317152909463</v>
      </c>
      <c r="Q44" s="92">
        <f t="shared" si="22"/>
        <v>45725</v>
      </c>
      <c r="R44" s="91">
        <f t="shared" si="23"/>
        <v>37</v>
      </c>
      <c r="S44" s="91">
        <f>INDEX(地温!$D$2:$D$366,MATCH(Q44,地温!$C$2:$C$366,FALSE))</f>
        <v>9.7697800000000008</v>
      </c>
      <c r="T44" s="91">
        <f t="shared" si="24"/>
        <v>234.331064</v>
      </c>
      <c r="U44" s="93">
        <f t="shared" si="5"/>
        <v>6.333272</v>
      </c>
      <c r="V44" s="99" t="e">
        <f t="shared" si="6"/>
        <v>#N/A</v>
      </c>
      <c r="W44" s="99">
        <f t="shared" si="7"/>
        <v>0</v>
      </c>
      <c r="Z44" s="92">
        <f t="shared" si="25"/>
        <v>45725</v>
      </c>
      <c r="AA44" s="91">
        <f t="shared" si="26"/>
        <v>37</v>
      </c>
      <c r="AB44" s="91">
        <f>INDEX(地温!$D$2:$D$366,MATCH(Z44,地温!$C$2:$C$366,FALSE))</f>
        <v>9.7697800000000008</v>
      </c>
      <c r="AC44" s="91">
        <f t="shared" si="27"/>
        <v>234.331064</v>
      </c>
      <c r="AD44" s="93">
        <f t="shared" si="8"/>
        <v>6.333272</v>
      </c>
      <c r="AE44" s="99" t="e">
        <f t="shared" si="9"/>
        <v>#N/A</v>
      </c>
      <c r="AF44" s="99">
        <f t="shared" si="10"/>
        <v>0</v>
      </c>
      <c r="AI44" s="92">
        <f t="shared" si="28"/>
        <v>45725</v>
      </c>
      <c r="AJ44" s="91">
        <f t="shared" si="29"/>
        <v>37</v>
      </c>
      <c r="AK44" s="91">
        <f>INDEX(地温!$D$2:$D$366,MATCH(AI44,地温!$C$2:$C$366,FALSE))</f>
        <v>9.7697800000000008</v>
      </c>
      <c r="AL44" s="91">
        <f t="shared" si="30"/>
        <v>234.331064</v>
      </c>
      <c r="AM44" s="93">
        <f t="shared" si="11"/>
        <v>6.333272</v>
      </c>
      <c r="AN44" s="99" t="e">
        <f t="shared" si="12"/>
        <v>#N/A</v>
      </c>
      <c r="AO44" s="99">
        <f t="shared" si="13"/>
        <v>0</v>
      </c>
      <c r="AR44" s="92">
        <f t="shared" si="31"/>
        <v>45725</v>
      </c>
      <c r="AS44" s="91">
        <f t="shared" si="32"/>
        <v>37</v>
      </c>
      <c r="AT44" s="91">
        <f>INDEX(地温!$D$2:$D$366,MATCH(AR44,地温!$C$2:$C$366,FALSE))</f>
        <v>9.7697800000000008</v>
      </c>
      <c r="AU44" s="91">
        <f t="shared" si="33"/>
        <v>234.331064</v>
      </c>
      <c r="AV44" s="93">
        <f t="shared" si="14"/>
        <v>6.333272</v>
      </c>
      <c r="AW44" s="99" t="e">
        <f t="shared" si="15"/>
        <v>#N/A</v>
      </c>
      <c r="AX44" s="99">
        <f t="shared" si="16"/>
        <v>0</v>
      </c>
    </row>
    <row r="45" spans="1:50" s="91" customFormat="1">
      <c r="A45" s="92">
        <f t="shared" si="17"/>
        <v>45726</v>
      </c>
      <c r="B45" s="91">
        <f t="shared" si="0"/>
        <v>38</v>
      </c>
      <c r="C45" s="99">
        <f t="shared" si="1"/>
        <v>2.756869057430801</v>
      </c>
      <c r="D45" s="99">
        <f t="shared" si="18"/>
        <v>5.9037342139854681e-003</v>
      </c>
      <c r="E45" s="99"/>
      <c r="F45" s="99"/>
      <c r="H45" s="92">
        <f t="shared" si="19"/>
        <v>45726</v>
      </c>
      <c r="I45" s="91">
        <f t="shared" si="20"/>
        <v>38</v>
      </c>
      <c r="J45" s="91">
        <f>INDEX(地温!$D$2:$D$366,MATCH(H45,地温!$C$2:$C$366,FALSE))</f>
        <v>10.215852</v>
      </c>
      <c r="K45" s="91">
        <f t="shared" si="21"/>
        <v>244.54691600000001</v>
      </c>
      <c r="L45" s="93">
        <f t="shared" si="2"/>
        <v>6.4354451578947369</v>
      </c>
      <c r="M45" s="99">
        <f t="shared" si="3"/>
        <v>1.8923737941640966e-002</v>
      </c>
      <c r="N45" s="99">
        <f t="shared" si="4"/>
        <v>2.756869057430801</v>
      </c>
      <c r="Q45" s="92">
        <f t="shared" si="22"/>
        <v>45726</v>
      </c>
      <c r="R45" s="91">
        <f t="shared" si="23"/>
        <v>38</v>
      </c>
      <c r="S45" s="91">
        <f>INDEX(地温!$D$2:$D$366,MATCH(Q45,地温!$C$2:$C$366,FALSE))</f>
        <v>10.215852</v>
      </c>
      <c r="T45" s="91">
        <f t="shared" si="24"/>
        <v>244.54691600000001</v>
      </c>
      <c r="U45" s="93">
        <f t="shared" si="5"/>
        <v>6.4354451578947369</v>
      </c>
      <c r="V45" s="99" t="e">
        <f t="shared" si="6"/>
        <v>#N/A</v>
      </c>
      <c r="W45" s="99">
        <f t="shared" si="7"/>
        <v>0</v>
      </c>
      <c r="Z45" s="92">
        <f t="shared" si="25"/>
        <v>45726</v>
      </c>
      <c r="AA45" s="91">
        <f t="shared" si="26"/>
        <v>38</v>
      </c>
      <c r="AB45" s="91">
        <f>INDEX(地温!$D$2:$D$366,MATCH(Z45,地温!$C$2:$C$366,FALSE))</f>
        <v>10.215852</v>
      </c>
      <c r="AC45" s="91">
        <f t="shared" si="27"/>
        <v>244.54691600000001</v>
      </c>
      <c r="AD45" s="93">
        <f t="shared" si="8"/>
        <v>6.4354451578947369</v>
      </c>
      <c r="AE45" s="99" t="e">
        <f t="shared" si="9"/>
        <v>#N/A</v>
      </c>
      <c r="AF45" s="99">
        <f t="shared" si="10"/>
        <v>0</v>
      </c>
      <c r="AI45" s="92">
        <f t="shared" si="28"/>
        <v>45726</v>
      </c>
      <c r="AJ45" s="91">
        <f t="shared" si="29"/>
        <v>38</v>
      </c>
      <c r="AK45" s="91">
        <f>INDEX(地温!$D$2:$D$366,MATCH(AI45,地温!$C$2:$C$366,FALSE))</f>
        <v>10.215852</v>
      </c>
      <c r="AL45" s="91">
        <f t="shared" si="30"/>
        <v>244.54691600000001</v>
      </c>
      <c r="AM45" s="93">
        <f t="shared" si="11"/>
        <v>6.4354451578947369</v>
      </c>
      <c r="AN45" s="99" t="e">
        <f t="shared" si="12"/>
        <v>#N/A</v>
      </c>
      <c r="AO45" s="99">
        <f t="shared" si="13"/>
        <v>0</v>
      </c>
      <c r="AR45" s="92">
        <f t="shared" si="31"/>
        <v>45726</v>
      </c>
      <c r="AS45" s="91">
        <f t="shared" si="32"/>
        <v>38</v>
      </c>
      <c r="AT45" s="91">
        <f>INDEX(地温!$D$2:$D$366,MATCH(AR45,地温!$C$2:$C$366,FALSE))</f>
        <v>10.215852</v>
      </c>
      <c r="AU45" s="91">
        <f t="shared" si="33"/>
        <v>244.54691600000001</v>
      </c>
      <c r="AV45" s="93">
        <f t="shared" si="14"/>
        <v>6.4354451578947369</v>
      </c>
      <c r="AW45" s="99" t="e">
        <f t="shared" si="15"/>
        <v>#N/A</v>
      </c>
      <c r="AX45" s="99">
        <f t="shared" si="16"/>
        <v>0</v>
      </c>
    </row>
    <row r="46" spans="1:50" s="91" customFormat="1">
      <c r="A46" s="92">
        <f t="shared" si="17"/>
        <v>45727</v>
      </c>
      <c r="B46" s="91">
        <f t="shared" si="0"/>
        <v>39</v>
      </c>
      <c r="C46" s="99">
        <f t="shared" si="1"/>
        <v>2.8134297457242541</v>
      </c>
      <c r="D46" s="99">
        <f t="shared" si="18"/>
        <v>5.656068829345307e-003</v>
      </c>
      <c r="E46" s="99"/>
      <c r="F46" s="99"/>
      <c r="H46" s="92">
        <f t="shared" si="19"/>
        <v>45727</v>
      </c>
      <c r="I46" s="91">
        <f t="shared" si="20"/>
        <v>39</v>
      </c>
      <c r="J46" s="91">
        <f>INDEX(地温!$D$2:$D$366,MATCH(H46,地温!$C$2:$C$366,FALSE))</f>
        <v>9.6886760000000027</v>
      </c>
      <c r="K46" s="91">
        <f t="shared" si="21"/>
        <v>254.23559200000003</v>
      </c>
      <c r="L46" s="93">
        <f t="shared" si="2"/>
        <v>6.5188613333333336</v>
      </c>
      <c r="M46" s="99">
        <f t="shared" si="3"/>
        <v>1.89983036622926e-002</v>
      </c>
      <c r="N46" s="99">
        <f t="shared" si="4"/>
        <v>2.8134297457242541</v>
      </c>
      <c r="Q46" s="92">
        <f t="shared" si="22"/>
        <v>45727</v>
      </c>
      <c r="R46" s="91">
        <f t="shared" si="23"/>
        <v>39</v>
      </c>
      <c r="S46" s="91">
        <f>INDEX(地温!$D$2:$D$366,MATCH(Q46,地温!$C$2:$C$366,FALSE))</f>
        <v>9.6886760000000027</v>
      </c>
      <c r="T46" s="91">
        <f t="shared" si="24"/>
        <v>254.23559200000003</v>
      </c>
      <c r="U46" s="93">
        <f t="shared" si="5"/>
        <v>6.5188613333333336</v>
      </c>
      <c r="V46" s="99" t="e">
        <f t="shared" si="6"/>
        <v>#N/A</v>
      </c>
      <c r="W46" s="99">
        <f t="shared" si="7"/>
        <v>0</v>
      </c>
      <c r="Z46" s="92">
        <f t="shared" si="25"/>
        <v>45727</v>
      </c>
      <c r="AA46" s="91">
        <f t="shared" si="26"/>
        <v>39</v>
      </c>
      <c r="AB46" s="91">
        <f>INDEX(地温!$D$2:$D$366,MATCH(Z46,地温!$C$2:$C$366,FALSE))</f>
        <v>9.6886760000000027</v>
      </c>
      <c r="AC46" s="91">
        <f t="shared" si="27"/>
        <v>254.23559200000003</v>
      </c>
      <c r="AD46" s="93">
        <f t="shared" si="8"/>
        <v>6.5188613333333336</v>
      </c>
      <c r="AE46" s="99" t="e">
        <f t="shared" si="9"/>
        <v>#N/A</v>
      </c>
      <c r="AF46" s="99">
        <f t="shared" si="10"/>
        <v>0</v>
      </c>
      <c r="AI46" s="92">
        <f t="shared" si="28"/>
        <v>45727</v>
      </c>
      <c r="AJ46" s="91">
        <f t="shared" si="29"/>
        <v>39</v>
      </c>
      <c r="AK46" s="91">
        <f>INDEX(地温!$D$2:$D$366,MATCH(AI46,地温!$C$2:$C$366,FALSE))</f>
        <v>9.6886760000000027</v>
      </c>
      <c r="AL46" s="91">
        <f t="shared" si="30"/>
        <v>254.23559200000003</v>
      </c>
      <c r="AM46" s="93">
        <f t="shared" si="11"/>
        <v>6.5188613333333336</v>
      </c>
      <c r="AN46" s="99" t="e">
        <f t="shared" si="12"/>
        <v>#N/A</v>
      </c>
      <c r="AO46" s="99">
        <f t="shared" si="13"/>
        <v>0</v>
      </c>
      <c r="AR46" s="92">
        <f t="shared" si="31"/>
        <v>45727</v>
      </c>
      <c r="AS46" s="91">
        <f t="shared" si="32"/>
        <v>39</v>
      </c>
      <c r="AT46" s="91">
        <f>INDEX(地温!$D$2:$D$366,MATCH(AR46,地温!$C$2:$C$366,FALSE))</f>
        <v>9.6886760000000027</v>
      </c>
      <c r="AU46" s="91">
        <f t="shared" si="33"/>
        <v>254.23559200000003</v>
      </c>
      <c r="AV46" s="93">
        <f t="shared" si="14"/>
        <v>6.5188613333333336</v>
      </c>
      <c r="AW46" s="99" t="e">
        <f t="shared" si="15"/>
        <v>#N/A</v>
      </c>
      <c r="AX46" s="99">
        <f t="shared" si="16"/>
        <v>0</v>
      </c>
    </row>
    <row r="47" spans="1:50" s="91" customFormat="1">
      <c r="A47" s="92">
        <f t="shared" si="17"/>
        <v>45728</v>
      </c>
      <c r="B47" s="91">
        <f t="shared" si="0"/>
        <v>40</v>
      </c>
      <c r="C47" s="99">
        <f t="shared" si="1"/>
        <v>2.8694770785554473</v>
      </c>
      <c r="D47" s="99">
        <f t="shared" si="18"/>
        <v>5.6047332831193238e-003</v>
      </c>
      <c r="E47" s="99"/>
      <c r="F47" s="99"/>
      <c r="H47" s="92">
        <f t="shared" si="19"/>
        <v>45728</v>
      </c>
      <c r="I47" s="91">
        <f t="shared" si="20"/>
        <v>40</v>
      </c>
      <c r="J47" s="91">
        <f>INDEX(地温!$D$2:$D$366,MATCH(H47,地温!$C$2:$C$366,FALSE))</f>
        <v>9.9928160000000013</v>
      </c>
      <c r="K47" s="91">
        <f t="shared" si="21"/>
        <v>264.228408</v>
      </c>
      <c r="L47" s="93">
        <f t="shared" si="2"/>
        <v>6.6057101999999999</v>
      </c>
      <c r="M47" s="99">
        <f t="shared" si="3"/>
        <v>1.9076202518497579e-002</v>
      </c>
      <c r="N47" s="99">
        <f t="shared" si="4"/>
        <v>2.8694770785554473</v>
      </c>
      <c r="Q47" s="92">
        <f t="shared" si="22"/>
        <v>45728</v>
      </c>
      <c r="R47" s="91">
        <f t="shared" si="23"/>
        <v>40</v>
      </c>
      <c r="S47" s="91">
        <f>INDEX(地温!$D$2:$D$366,MATCH(Q47,地温!$C$2:$C$366,FALSE))</f>
        <v>9.9928160000000013</v>
      </c>
      <c r="T47" s="91">
        <f t="shared" si="24"/>
        <v>264.228408</v>
      </c>
      <c r="U47" s="93">
        <f t="shared" si="5"/>
        <v>6.6057101999999999</v>
      </c>
      <c r="V47" s="99" t="e">
        <f t="shared" si="6"/>
        <v>#N/A</v>
      </c>
      <c r="W47" s="99">
        <f t="shared" si="7"/>
        <v>0</v>
      </c>
      <c r="Z47" s="92">
        <f t="shared" si="25"/>
        <v>45728</v>
      </c>
      <c r="AA47" s="91">
        <f t="shared" si="26"/>
        <v>40</v>
      </c>
      <c r="AB47" s="91">
        <f>INDEX(地温!$D$2:$D$366,MATCH(Z47,地温!$C$2:$C$366,FALSE))</f>
        <v>9.9928160000000013</v>
      </c>
      <c r="AC47" s="91">
        <f t="shared" si="27"/>
        <v>264.228408</v>
      </c>
      <c r="AD47" s="93">
        <f t="shared" si="8"/>
        <v>6.6057101999999999</v>
      </c>
      <c r="AE47" s="99" t="e">
        <f t="shared" si="9"/>
        <v>#N/A</v>
      </c>
      <c r="AF47" s="99">
        <f t="shared" si="10"/>
        <v>0</v>
      </c>
      <c r="AI47" s="92">
        <f t="shared" si="28"/>
        <v>45728</v>
      </c>
      <c r="AJ47" s="91">
        <f t="shared" si="29"/>
        <v>40</v>
      </c>
      <c r="AK47" s="91">
        <f>INDEX(地温!$D$2:$D$366,MATCH(AI47,地温!$C$2:$C$366,FALSE))</f>
        <v>9.9928160000000013</v>
      </c>
      <c r="AL47" s="91">
        <f t="shared" si="30"/>
        <v>264.228408</v>
      </c>
      <c r="AM47" s="93">
        <f t="shared" si="11"/>
        <v>6.6057101999999999</v>
      </c>
      <c r="AN47" s="99" t="e">
        <f t="shared" si="12"/>
        <v>#N/A</v>
      </c>
      <c r="AO47" s="99">
        <f t="shared" si="13"/>
        <v>0</v>
      </c>
      <c r="AR47" s="92">
        <f t="shared" si="31"/>
        <v>45728</v>
      </c>
      <c r="AS47" s="91">
        <f t="shared" si="32"/>
        <v>40</v>
      </c>
      <c r="AT47" s="91">
        <f>INDEX(地温!$D$2:$D$366,MATCH(AR47,地温!$C$2:$C$366,FALSE))</f>
        <v>9.9928160000000013</v>
      </c>
      <c r="AU47" s="91">
        <f t="shared" si="33"/>
        <v>264.228408</v>
      </c>
      <c r="AV47" s="93">
        <f t="shared" si="14"/>
        <v>6.6057101999999999</v>
      </c>
      <c r="AW47" s="99" t="e">
        <f t="shared" si="15"/>
        <v>#N/A</v>
      </c>
      <c r="AX47" s="99">
        <f t="shared" si="16"/>
        <v>0</v>
      </c>
    </row>
    <row r="48" spans="1:50" s="91" customFormat="1">
      <c r="A48" s="92">
        <f t="shared" si="17"/>
        <v>45729</v>
      </c>
      <c r="B48" s="91">
        <f t="shared" si="0"/>
        <v>41</v>
      </c>
      <c r="C48" s="99">
        <f t="shared" si="1"/>
        <v>2.9243238243717706</v>
      </c>
      <c r="D48" s="99">
        <f t="shared" si="18"/>
        <v>5.4846745816323319e-003</v>
      </c>
      <c r="E48" s="99"/>
      <c r="F48" s="99"/>
      <c r="H48" s="92">
        <f t="shared" si="19"/>
        <v>45729</v>
      </c>
      <c r="I48" s="91">
        <f t="shared" si="20"/>
        <v>41</v>
      </c>
      <c r="J48" s="91">
        <f>INDEX(地温!$D$2:$D$366,MATCH(H48,地温!$C$2:$C$366,FALSE))</f>
        <v>9.9928159999999995</v>
      </c>
      <c r="K48" s="91">
        <f t="shared" si="21"/>
        <v>274.22122400000001</v>
      </c>
      <c r="L48" s="93">
        <f t="shared" si="2"/>
        <v>6.6883225365853658</v>
      </c>
      <c r="M48" s="99">
        <f t="shared" si="3"/>
        <v>1.9150552665189294e-002</v>
      </c>
      <c r="N48" s="99">
        <f t="shared" si="4"/>
        <v>2.9243238243717706</v>
      </c>
      <c r="Q48" s="92">
        <f t="shared" si="22"/>
        <v>45729</v>
      </c>
      <c r="R48" s="91">
        <f t="shared" si="23"/>
        <v>41</v>
      </c>
      <c r="S48" s="91">
        <f>INDEX(地温!$D$2:$D$366,MATCH(Q48,地温!$C$2:$C$366,FALSE))</f>
        <v>9.9928159999999995</v>
      </c>
      <c r="T48" s="91">
        <f t="shared" si="24"/>
        <v>274.22122400000001</v>
      </c>
      <c r="U48" s="93">
        <f t="shared" si="5"/>
        <v>6.6883225365853658</v>
      </c>
      <c r="V48" s="99" t="e">
        <f t="shared" si="6"/>
        <v>#N/A</v>
      </c>
      <c r="W48" s="99">
        <f t="shared" si="7"/>
        <v>0</v>
      </c>
      <c r="Z48" s="92">
        <f t="shared" si="25"/>
        <v>45729</v>
      </c>
      <c r="AA48" s="91">
        <f t="shared" si="26"/>
        <v>41</v>
      </c>
      <c r="AB48" s="91">
        <f>INDEX(地温!$D$2:$D$366,MATCH(Z48,地温!$C$2:$C$366,FALSE))</f>
        <v>9.9928159999999995</v>
      </c>
      <c r="AC48" s="91">
        <f t="shared" si="27"/>
        <v>274.22122400000001</v>
      </c>
      <c r="AD48" s="93">
        <f t="shared" si="8"/>
        <v>6.6883225365853658</v>
      </c>
      <c r="AE48" s="99" t="e">
        <f t="shared" si="9"/>
        <v>#N/A</v>
      </c>
      <c r="AF48" s="99">
        <f t="shared" si="10"/>
        <v>0</v>
      </c>
      <c r="AI48" s="92">
        <f t="shared" si="28"/>
        <v>45729</v>
      </c>
      <c r="AJ48" s="91">
        <f t="shared" si="29"/>
        <v>41</v>
      </c>
      <c r="AK48" s="91">
        <f>INDEX(地温!$D$2:$D$366,MATCH(AI48,地温!$C$2:$C$366,FALSE))</f>
        <v>9.9928159999999995</v>
      </c>
      <c r="AL48" s="91">
        <f t="shared" si="30"/>
        <v>274.22122400000001</v>
      </c>
      <c r="AM48" s="93">
        <f t="shared" si="11"/>
        <v>6.6883225365853658</v>
      </c>
      <c r="AN48" s="99" t="e">
        <f t="shared" si="12"/>
        <v>#N/A</v>
      </c>
      <c r="AO48" s="99">
        <f t="shared" si="13"/>
        <v>0</v>
      </c>
      <c r="AR48" s="92">
        <f t="shared" si="31"/>
        <v>45729</v>
      </c>
      <c r="AS48" s="91">
        <f t="shared" si="32"/>
        <v>41</v>
      </c>
      <c r="AT48" s="91">
        <f>INDEX(地温!$D$2:$D$366,MATCH(AR48,地温!$C$2:$C$366,FALSE))</f>
        <v>9.9928159999999995</v>
      </c>
      <c r="AU48" s="91">
        <f t="shared" si="33"/>
        <v>274.22122400000001</v>
      </c>
      <c r="AV48" s="93">
        <f t="shared" si="14"/>
        <v>6.6883225365853658</v>
      </c>
      <c r="AW48" s="99" t="e">
        <f t="shared" si="15"/>
        <v>#N/A</v>
      </c>
      <c r="AX48" s="99">
        <f t="shared" si="16"/>
        <v>0</v>
      </c>
    </row>
    <row r="49" spans="1:50" s="91" customFormat="1">
      <c r="A49" s="92">
        <f t="shared" si="17"/>
        <v>45730</v>
      </c>
      <c r="B49" s="91">
        <f t="shared" si="0"/>
        <v>42</v>
      </c>
      <c r="C49" s="99">
        <f t="shared" si="1"/>
        <v>2.9763665975714821</v>
      </c>
      <c r="D49" s="99">
        <f t="shared" si="18"/>
        <v>5.2042773199711513e-003</v>
      </c>
      <c r="E49" s="99"/>
      <c r="F49" s="99"/>
      <c r="H49" s="92">
        <f t="shared" si="19"/>
        <v>45730</v>
      </c>
      <c r="I49" s="91">
        <f t="shared" si="20"/>
        <v>42</v>
      </c>
      <c r="J49" s="91">
        <f>INDEX(地温!$D$2:$D$366,MATCH(H49,地温!$C$2:$C$366,FALSE))</f>
        <v>9.242604</v>
      </c>
      <c r="K49" s="91">
        <f t="shared" si="21"/>
        <v>283.46382800000003</v>
      </c>
      <c r="L49" s="93">
        <f t="shared" si="2"/>
        <v>6.7491387619047627</v>
      </c>
      <c r="M49" s="99">
        <f t="shared" si="3"/>
        <v>1.920544348862812e-002</v>
      </c>
      <c r="N49" s="99">
        <f t="shared" si="4"/>
        <v>2.9763665975714821</v>
      </c>
      <c r="Q49" s="92">
        <f t="shared" si="22"/>
        <v>45730</v>
      </c>
      <c r="R49" s="91">
        <f t="shared" si="23"/>
        <v>42</v>
      </c>
      <c r="S49" s="91">
        <f>INDEX(地温!$D$2:$D$366,MATCH(Q49,地温!$C$2:$C$366,FALSE))</f>
        <v>9.242604</v>
      </c>
      <c r="T49" s="91">
        <f t="shared" si="24"/>
        <v>283.46382800000003</v>
      </c>
      <c r="U49" s="93">
        <f t="shared" si="5"/>
        <v>6.7491387619047627</v>
      </c>
      <c r="V49" s="99" t="e">
        <f t="shared" si="6"/>
        <v>#N/A</v>
      </c>
      <c r="W49" s="99">
        <f t="shared" si="7"/>
        <v>0</v>
      </c>
      <c r="Z49" s="92">
        <f t="shared" si="25"/>
        <v>45730</v>
      </c>
      <c r="AA49" s="91">
        <f t="shared" si="26"/>
        <v>42</v>
      </c>
      <c r="AB49" s="91">
        <f>INDEX(地温!$D$2:$D$366,MATCH(Z49,地温!$C$2:$C$366,FALSE))</f>
        <v>9.242604</v>
      </c>
      <c r="AC49" s="91">
        <f t="shared" si="27"/>
        <v>283.46382800000003</v>
      </c>
      <c r="AD49" s="93">
        <f t="shared" si="8"/>
        <v>6.7491387619047627</v>
      </c>
      <c r="AE49" s="99" t="e">
        <f t="shared" si="9"/>
        <v>#N/A</v>
      </c>
      <c r="AF49" s="99">
        <f t="shared" si="10"/>
        <v>0</v>
      </c>
      <c r="AI49" s="92">
        <f t="shared" si="28"/>
        <v>45730</v>
      </c>
      <c r="AJ49" s="91">
        <f t="shared" si="29"/>
        <v>42</v>
      </c>
      <c r="AK49" s="91">
        <f>INDEX(地温!$D$2:$D$366,MATCH(AI49,地温!$C$2:$C$366,FALSE))</f>
        <v>9.242604</v>
      </c>
      <c r="AL49" s="91">
        <f t="shared" si="30"/>
        <v>283.46382800000003</v>
      </c>
      <c r="AM49" s="93">
        <f t="shared" si="11"/>
        <v>6.7491387619047627</v>
      </c>
      <c r="AN49" s="99" t="e">
        <f t="shared" si="12"/>
        <v>#N/A</v>
      </c>
      <c r="AO49" s="99">
        <f t="shared" si="13"/>
        <v>0</v>
      </c>
      <c r="AR49" s="92">
        <f t="shared" si="31"/>
        <v>45730</v>
      </c>
      <c r="AS49" s="91">
        <f t="shared" si="32"/>
        <v>42</v>
      </c>
      <c r="AT49" s="91">
        <f>INDEX(地温!$D$2:$D$366,MATCH(AR49,地温!$C$2:$C$366,FALSE))</f>
        <v>9.242604</v>
      </c>
      <c r="AU49" s="91">
        <f t="shared" si="33"/>
        <v>283.46382800000003</v>
      </c>
      <c r="AV49" s="93">
        <f t="shared" si="14"/>
        <v>6.7491387619047627</v>
      </c>
      <c r="AW49" s="99" t="e">
        <f t="shared" si="15"/>
        <v>#N/A</v>
      </c>
      <c r="AX49" s="99">
        <f t="shared" si="16"/>
        <v>0</v>
      </c>
    </row>
    <row r="50" spans="1:50" s="91" customFormat="1">
      <c r="A50" s="92">
        <f t="shared" si="17"/>
        <v>45731</v>
      </c>
      <c r="B50" s="91">
        <f t="shared" si="0"/>
        <v>43</v>
      </c>
      <c r="C50" s="99">
        <f t="shared" si="1"/>
        <v>3.0280073251270645</v>
      </c>
      <c r="D50" s="99">
        <f t="shared" si="18"/>
        <v>5.1640727555582362e-003</v>
      </c>
      <c r="E50" s="99"/>
      <c r="F50" s="99"/>
      <c r="H50" s="92">
        <f t="shared" si="19"/>
        <v>45731</v>
      </c>
      <c r="I50" s="91">
        <f t="shared" si="20"/>
        <v>43</v>
      </c>
      <c r="J50" s="91">
        <f>INDEX(地温!$D$2:$D$366,MATCH(H50,地温!$C$2:$C$366,FALSE))</f>
        <v>9.5670200000000012</v>
      </c>
      <c r="K50" s="91">
        <f t="shared" si="21"/>
        <v>293.03084800000005</v>
      </c>
      <c r="L50" s="93">
        <f t="shared" si="2"/>
        <v>6.8146708837209315</v>
      </c>
      <c r="M50" s="99">
        <f t="shared" si="3"/>
        <v>1.9264740023030257e-002</v>
      </c>
      <c r="N50" s="99">
        <f t="shared" si="4"/>
        <v>3.0280073251270645</v>
      </c>
      <c r="Q50" s="92">
        <f t="shared" si="22"/>
        <v>45731</v>
      </c>
      <c r="R50" s="91">
        <f t="shared" si="23"/>
        <v>43</v>
      </c>
      <c r="S50" s="91">
        <f>INDEX(地温!$D$2:$D$366,MATCH(Q50,地温!$C$2:$C$366,FALSE))</f>
        <v>9.5670200000000012</v>
      </c>
      <c r="T50" s="91">
        <f t="shared" si="24"/>
        <v>293.03084800000005</v>
      </c>
      <c r="U50" s="93">
        <f t="shared" si="5"/>
        <v>6.8146708837209315</v>
      </c>
      <c r="V50" s="99" t="e">
        <f t="shared" si="6"/>
        <v>#N/A</v>
      </c>
      <c r="W50" s="99">
        <f t="shared" si="7"/>
        <v>0</v>
      </c>
      <c r="Z50" s="92">
        <f t="shared" si="25"/>
        <v>45731</v>
      </c>
      <c r="AA50" s="91">
        <f t="shared" si="26"/>
        <v>43</v>
      </c>
      <c r="AB50" s="91">
        <f>INDEX(地温!$D$2:$D$366,MATCH(Z50,地温!$C$2:$C$366,FALSE))</f>
        <v>9.5670200000000012</v>
      </c>
      <c r="AC50" s="91">
        <f t="shared" si="27"/>
        <v>293.03084800000005</v>
      </c>
      <c r="AD50" s="93">
        <f t="shared" si="8"/>
        <v>6.8146708837209315</v>
      </c>
      <c r="AE50" s="99" t="e">
        <f t="shared" si="9"/>
        <v>#N/A</v>
      </c>
      <c r="AF50" s="99">
        <f t="shared" si="10"/>
        <v>0</v>
      </c>
      <c r="AI50" s="92">
        <f t="shared" si="28"/>
        <v>45731</v>
      </c>
      <c r="AJ50" s="91">
        <f t="shared" si="29"/>
        <v>43</v>
      </c>
      <c r="AK50" s="91">
        <f>INDEX(地温!$D$2:$D$366,MATCH(AI50,地温!$C$2:$C$366,FALSE))</f>
        <v>9.5670200000000012</v>
      </c>
      <c r="AL50" s="91">
        <f t="shared" si="30"/>
        <v>293.03084800000005</v>
      </c>
      <c r="AM50" s="93">
        <f t="shared" si="11"/>
        <v>6.8146708837209315</v>
      </c>
      <c r="AN50" s="99" t="e">
        <f t="shared" si="12"/>
        <v>#N/A</v>
      </c>
      <c r="AO50" s="99">
        <f t="shared" si="13"/>
        <v>0</v>
      </c>
      <c r="AR50" s="92">
        <f t="shared" si="31"/>
        <v>45731</v>
      </c>
      <c r="AS50" s="91">
        <f t="shared" si="32"/>
        <v>43</v>
      </c>
      <c r="AT50" s="91">
        <f>INDEX(地温!$D$2:$D$366,MATCH(AR50,地温!$C$2:$C$366,FALSE))</f>
        <v>9.5670200000000012</v>
      </c>
      <c r="AU50" s="91">
        <f t="shared" si="33"/>
        <v>293.03084800000005</v>
      </c>
      <c r="AV50" s="93">
        <f t="shared" si="14"/>
        <v>6.8146708837209315</v>
      </c>
      <c r="AW50" s="99" t="e">
        <f t="shared" si="15"/>
        <v>#N/A</v>
      </c>
      <c r="AX50" s="99">
        <f t="shared" si="16"/>
        <v>0</v>
      </c>
    </row>
    <row r="51" spans="1:50" s="91" customFormat="1">
      <c r="A51" s="92">
        <f t="shared" si="17"/>
        <v>45732</v>
      </c>
      <c r="B51" s="91">
        <f t="shared" si="0"/>
        <v>44</v>
      </c>
      <c r="C51" s="99">
        <f t="shared" si="1"/>
        <v>3.0807938470245184</v>
      </c>
      <c r="D51" s="99">
        <f t="shared" si="18"/>
        <v>5.2786521897453921e-003</v>
      </c>
      <c r="E51" s="99"/>
      <c r="F51" s="99"/>
      <c r="H51" s="92">
        <f t="shared" si="19"/>
        <v>45732</v>
      </c>
      <c r="I51" s="91">
        <f t="shared" si="20"/>
        <v>44</v>
      </c>
      <c r="J51" s="91">
        <f>INDEX(地温!$D$2:$D$366,MATCH(H51,地温!$C$2:$C$366,FALSE))</f>
        <v>10.641648000000002</v>
      </c>
      <c r="K51" s="91">
        <f t="shared" si="21"/>
        <v>303.67249600000002</v>
      </c>
      <c r="L51" s="93">
        <f t="shared" si="2"/>
        <v>6.901647636363637</v>
      </c>
      <c r="M51" s="99">
        <f t="shared" si="3"/>
        <v>1.9343680380408557e-002</v>
      </c>
      <c r="N51" s="99">
        <f t="shared" si="4"/>
        <v>3.0807938470245184</v>
      </c>
      <c r="Q51" s="92">
        <f t="shared" si="22"/>
        <v>45732</v>
      </c>
      <c r="R51" s="91">
        <f t="shared" si="23"/>
        <v>44</v>
      </c>
      <c r="S51" s="91">
        <f>INDEX(地温!$D$2:$D$366,MATCH(Q51,地温!$C$2:$C$366,FALSE))</f>
        <v>10.641648000000002</v>
      </c>
      <c r="T51" s="91">
        <f t="shared" si="24"/>
        <v>303.67249600000002</v>
      </c>
      <c r="U51" s="93">
        <f t="shared" si="5"/>
        <v>6.901647636363637</v>
      </c>
      <c r="V51" s="99" t="e">
        <f t="shared" si="6"/>
        <v>#N/A</v>
      </c>
      <c r="W51" s="99">
        <f t="shared" si="7"/>
        <v>0</v>
      </c>
      <c r="Z51" s="92">
        <f t="shared" si="25"/>
        <v>45732</v>
      </c>
      <c r="AA51" s="91">
        <f t="shared" si="26"/>
        <v>44</v>
      </c>
      <c r="AB51" s="91">
        <f>INDEX(地温!$D$2:$D$366,MATCH(Z51,地温!$C$2:$C$366,FALSE))</f>
        <v>10.641648000000002</v>
      </c>
      <c r="AC51" s="91">
        <f t="shared" si="27"/>
        <v>303.67249600000002</v>
      </c>
      <c r="AD51" s="93">
        <f t="shared" si="8"/>
        <v>6.901647636363637</v>
      </c>
      <c r="AE51" s="99" t="e">
        <f t="shared" si="9"/>
        <v>#N/A</v>
      </c>
      <c r="AF51" s="99">
        <f t="shared" si="10"/>
        <v>0</v>
      </c>
      <c r="AI51" s="92">
        <f t="shared" si="28"/>
        <v>45732</v>
      </c>
      <c r="AJ51" s="91">
        <f t="shared" si="29"/>
        <v>44</v>
      </c>
      <c r="AK51" s="91">
        <f>INDEX(地温!$D$2:$D$366,MATCH(AI51,地温!$C$2:$C$366,FALSE))</f>
        <v>10.641648000000002</v>
      </c>
      <c r="AL51" s="91">
        <f t="shared" si="30"/>
        <v>303.67249600000002</v>
      </c>
      <c r="AM51" s="93">
        <f t="shared" si="11"/>
        <v>6.901647636363637</v>
      </c>
      <c r="AN51" s="99" t="e">
        <f t="shared" si="12"/>
        <v>#N/A</v>
      </c>
      <c r="AO51" s="99">
        <f t="shared" si="13"/>
        <v>0</v>
      </c>
      <c r="AR51" s="92">
        <f t="shared" si="31"/>
        <v>45732</v>
      </c>
      <c r="AS51" s="91">
        <f t="shared" si="32"/>
        <v>44</v>
      </c>
      <c r="AT51" s="91">
        <f>INDEX(地温!$D$2:$D$366,MATCH(AR51,地温!$C$2:$C$366,FALSE))</f>
        <v>10.641648000000002</v>
      </c>
      <c r="AU51" s="91">
        <f t="shared" si="33"/>
        <v>303.67249600000002</v>
      </c>
      <c r="AV51" s="93">
        <f t="shared" si="14"/>
        <v>6.901647636363637</v>
      </c>
      <c r="AW51" s="99" t="e">
        <f t="shared" si="15"/>
        <v>#N/A</v>
      </c>
      <c r="AX51" s="99">
        <f t="shared" si="16"/>
        <v>0</v>
      </c>
    </row>
    <row r="52" spans="1:50" s="91" customFormat="1">
      <c r="A52" s="92">
        <f t="shared" si="17"/>
        <v>45733</v>
      </c>
      <c r="B52" s="91">
        <f t="shared" si="0"/>
        <v>45</v>
      </c>
      <c r="C52" s="99">
        <f t="shared" si="1"/>
        <v>3.1333324189508045</v>
      </c>
      <c r="D52" s="99">
        <f t="shared" si="18"/>
        <v>5.2538571926286082e-003</v>
      </c>
      <c r="E52" s="99"/>
      <c r="F52" s="99"/>
      <c r="H52" s="92">
        <f t="shared" si="19"/>
        <v>45733</v>
      </c>
      <c r="I52" s="91">
        <f t="shared" si="20"/>
        <v>45</v>
      </c>
      <c r="J52" s="91">
        <f>INDEX(地温!$D$2:$D$366,MATCH(H52,地温!$C$2:$C$366,FALSE))</f>
        <v>11.087720000000001</v>
      </c>
      <c r="K52" s="91">
        <f t="shared" si="21"/>
        <v>314.76021600000001</v>
      </c>
      <c r="L52" s="93">
        <f t="shared" si="2"/>
        <v>6.9946714666666674</v>
      </c>
      <c r="M52" s="99">
        <f t="shared" si="3"/>
        <v>1.9428412477717562e-002</v>
      </c>
      <c r="N52" s="99">
        <f t="shared" si="4"/>
        <v>3.1333324189508045</v>
      </c>
      <c r="Q52" s="92">
        <f t="shared" si="22"/>
        <v>45733</v>
      </c>
      <c r="R52" s="91">
        <f t="shared" si="23"/>
        <v>45</v>
      </c>
      <c r="S52" s="91">
        <f>INDEX(地温!$D$2:$D$366,MATCH(Q52,地温!$C$2:$C$366,FALSE))</f>
        <v>11.087720000000001</v>
      </c>
      <c r="T52" s="91">
        <f t="shared" si="24"/>
        <v>314.76021600000001</v>
      </c>
      <c r="U52" s="93">
        <f t="shared" si="5"/>
        <v>6.9946714666666674</v>
      </c>
      <c r="V52" s="99" t="e">
        <f t="shared" si="6"/>
        <v>#N/A</v>
      </c>
      <c r="W52" s="99">
        <f t="shared" si="7"/>
        <v>0</v>
      </c>
      <c r="Z52" s="92">
        <f t="shared" si="25"/>
        <v>45733</v>
      </c>
      <c r="AA52" s="91">
        <f t="shared" si="26"/>
        <v>45</v>
      </c>
      <c r="AB52" s="91">
        <f>INDEX(地温!$D$2:$D$366,MATCH(Z52,地温!$C$2:$C$366,FALSE))</f>
        <v>11.087720000000001</v>
      </c>
      <c r="AC52" s="91">
        <f t="shared" si="27"/>
        <v>314.76021600000001</v>
      </c>
      <c r="AD52" s="93">
        <f t="shared" si="8"/>
        <v>6.9946714666666674</v>
      </c>
      <c r="AE52" s="99" t="e">
        <f t="shared" si="9"/>
        <v>#N/A</v>
      </c>
      <c r="AF52" s="99">
        <f t="shared" si="10"/>
        <v>0</v>
      </c>
      <c r="AI52" s="92">
        <f t="shared" si="28"/>
        <v>45733</v>
      </c>
      <c r="AJ52" s="91">
        <f t="shared" si="29"/>
        <v>45</v>
      </c>
      <c r="AK52" s="91">
        <f>INDEX(地温!$D$2:$D$366,MATCH(AI52,地温!$C$2:$C$366,FALSE))</f>
        <v>11.087720000000001</v>
      </c>
      <c r="AL52" s="91">
        <f t="shared" si="30"/>
        <v>314.76021600000001</v>
      </c>
      <c r="AM52" s="93">
        <f t="shared" si="11"/>
        <v>6.9946714666666674</v>
      </c>
      <c r="AN52" s="99" t="e">
        <f t="shared" si="12"/>
        <v>#N/A</v>
      </c>
      <c r="AO52" s="99">
        <f t="shared" si="13"/>
        <v>0</v>
      </c>
      <c r="AR52" s="92">
        <f t="shared" si="31"/>
        <v>45733</v>
      </c>
      <c r="AS52" s="91">
        <f t="shared" si="32"/>
        <v>45</v>
      </c>
      <c r="AT52" s="91">
        <f>INDEX(地温!$D$2:$D$366,MATCH(AR52,地温!$C$2:$C$366,FALSE))</f>
        <v>11.087720000000001</v>
      </c>
      <c r="AU52" s="91">
        <f t="shared" si="33"/>
        <v>314.76021600000001</v>
      </c>
      <c r="AV52" s="93">
        <f t="shared" si="14"/>
        <v>6.9946714666666674</v>
      </c>
      <c r="AW52" s="99" t="e">
        <f t="shared" si="15"/>
        <v>#N/A</v>
      </c>
      <c r="AX52" s="99">
        <f t="shared" si="16"/>
        <v>0</v>
      </c>
    </row>
    <row r="53" spans="1:50" s="91" customFormat="1">
      <c r="A53" s="92">
        <f t="shared" si="17"/>
        <v>45734</v>
      </c>
      <c r="B53" s="91">
        <f t="shared" si="0"/>
        <v>46</v>
      </c>
      <c r="C53" s="99">
        <f t="shared" si="1"/>
        <v>3.1832738621732375</v>
      </c>
      <c r="D53" s="99">
        <f t="shared" si="18"/>
        <v>4.9941443222432996e-003</v>
      </c>
      <c r="E53" s="99"/>
      <c r="F53" s="99"/>
      <c r="H53" s="92">
        <f t="shared" si="19"/>
        <v>45734</v>
      </c>
      <c r="I53" s="91">
        <f t="shared" si="20"/>
        <v>46</v>
      </c>
      <c r="J53" s="91">
        <f>INDEX(地温!$D$2:$D$366,MATCH(H53,地温!$C$2:$C$366,FALSE))</f>
        <v>10.37806</v>
      </c>
      <c r="K53" s="91">
        <f t="shared" si="21"/>
        <v>325.13827600000002</v>
      </c>
      <c r="L53" s="93">
        <f t="shared" si="2"/>
        <v>7.0682233913043486</v>
      </c>
      <c r="M53" s="99">
        <f t="shared" si="3"/>
        <v>1.9495630907287557e-002</v>
      </c>
      <c r="N53" s="99">
        <f t="shared" si="4"/>
        <v>3.1832738621732375</v>
      </c>
      <c r="Q53" s="92">
        <f t="shared" si="22"/>
        <v>45734</v>
      </c>
      <c r="R53" s="91">
        <f t="shared" si="23"/>
        <v>46</v>
      </c>
      <c r="S53" s="91">
        <f>INDEX(地温!$D$2:$D$366,MATCH(Q53,地温!$C$2:$C$366,FALSE))</f>
        <v>10.37806</v>
      </c>
      <c r="T53" s="91">
        <f t="shared" si="24"/>
        <v>325.13827600000002</v>
      </c>
      <c r="U53" s="93">
        <f t="shared" si="5"/>
        <v>7.0682233913043486</v>
      </c>
      <c r="V53" s="99" t="e">
        <f t="shared" si="6"/>
        <v>#N/A</v>
      </c>
      <c r="W53" s="99">
        <f t="shared" si="7"/>
        <v>0</v>
      </c>
      <c r="Z53" s="92">
        <f t="shared" si="25"/>
        <v>45734</v>
      </c>
      <c r="AA53" s="91">
        <f t="shared" si="26"/>
        <v>46</v>
      </c>
      <c r="AB53" s="91">
        <f>INDEX(地温!$D$2:$D$366,MATCH(Z53,地温!$C$2:$C$366,FALSE))</f>
        <v>10.37806</v>
      </c>
      <c r="AC53" s="91">
        <f t="shared" si="27"/>
        <v>325.13827600000002</v>
      </c>
      <c r="AD53" s="93">
        <f t="shared" si="8"/>
        <v>7.0682233913043486</v>
      </c>
      <c r="AE53" s="99" t="e">
        <f t="shared" si="9"/>
        <v>#N/A</v>
      </c>
      <c r="AF53" s="99">
        <f t="shared" si="10"/>
        <v>0</v>
      </c>
      <c r="AI53" s="92">
        <f t="shared" si="28"/>
        <v>45734</v>
      </c>
      <c r="AJ53" s="91">
        <f t="shared" si="29"/>
        <v>46</v>
      </c>
      <c r="AK53" s="91">
        <f>INDEX(地温!$D$2:$D$366,MATCH(AI53,地温!$C$2:$C$366,FALSE))</f>
        <v>10.37806</v>
      </c>
      <c r="AL53" s="91">
        <f t="shared" si="30"/>
        <v>325.13827600000002</v>
      </c>
      <c r="AM53" s="93">
        <f t="shared" si="11"/>
        <v>7.0682233913043486</v>
      </c>
      <c r="AN53" s="99" t="e">
        <f t="shared" si="12"/>
        <v>#N/A</v>
      </c>
      <c r="AO53" s="99">
        <f t="shared" si="13"/>
        <v>0</v>
      </c>
      <c r="AR53" s="92">
        <f t="shared" si="31"/>
        <v>45734</v>
      </c>
      <c r="AS53" s="91">
        <f t="shared" si="32"/>
        <v>46</v>
      </c>
      <c r="AT53" s="91">
        <f>INDEX(地温!$D$2:$D$366,MATCH(AR53,地温!$C$2:$C$366,FALSE))</f>
        <v>10.37806</v>
      </c>
      <c r="AU53" s="91">
        <f t="shared" si="33"/>
        <v>325.13827600000002</v>
      </c>
      <c r="AV53" s="93">
        <f t="shared" si="14"/>
        <v>7.0682233913043486</v>
      </c>
      <c r="AW53" s="99" t="e">
        <f t="shared" si="15"/>
        <v>#N/A</v>
      </c>
      <c r="AX53" s="99">
        <f t="shared" si="16"/>
        <v>0</v>
      </c>
    </row>
    <row r="54" spans="1:50" s="91" customFormat="1">
      <c r="A54" s="92">
        <f t="shared" si="17"/>
        <v>45735</v>
      </c>
      <c r="B54" s="91">
        <f t="shared" si="0"/>
        <v>47</v>
      </c>
      <c r="C54" s="99">
        <f t="shared" si="1"/>
        <v>3.2321616753229039</v>
      </c>
      <c r="D54" s="99">
        <f t="shared" si="18"/>
        <v>4.8887813149666396e-003</v>
      </c>
      <c r="E54" s="99"/>
      <c r="F54" s="99"/>
      <c r="H54" s="92">
        <f t="shared" si="19"/>
        <v>45735</v>
      </c>
      <c r="I54" s="91">
        <f t="shared" si="20"/>
        <v>47</v>
      </c>
      <c r="J54" s="91">
        <f>INDEX(地温!$D$2:$D$366,MATCH(H54,地温!$C$2:$C$366,FALSE))</f>
        <v>10.398336</v>
      </c>
      <c r="K54" s="91">
        <f t="shared" si="21"/>
        <v>335.53661199999999</v>
      </c>
      <c r="L54" s="93">
        <f t="shared" si="2"/>
        <v>7.1390768510638294</v>
      </c>
      <c r="M54" s="99">
        <f t="shared" si="3"/>
        <v>1.9560569598338701e-002</v>
      </c>
      <c r="N54" s="99">
        <f t="shared" si="4"/>
        <v>3.2321616753229039</v>
      </c>
      <c r="Q54" s="92">
        <f t="shared" si="22"/>
        <v>45735</v>
      </c>
      <c r="R54" s="91">
        <f t="shared" si="23"/>
        <v>47</v>
      </c>
      <c r="S54" s="91">
        <f>INDEX(地温!$D$2:$D$366,MATCH(Q54,地温!$C$2:$C$366,FALSE))</f>
        <v>10.398336</v>
      </c>
      <c r="T54" s="91">
        <f t="shared" si="24"/>
        <v>335.53661199999999</v>
      </c>
      <c r="U54" s="93">
        <f t="shared" si="5"/>
        <v>7.1390768510638294</v>
      </c>
      <c r="V54" s="99" t="e">
        <f t="shared" si="6"/>
        <v>#N/A</v>
      </c>
      <c r="W54" s="99">
        <f t="shared" si="7"/>
        <v>0</v>
      </c>
      <c r="Z54" s="92">
        <f t="shared" si="25"/>
        <v>45735</v>
      </c>
      <c r="AA54" s="91">
        <f t="shared" si="26"/>
        <v>47</v>
      </c>
      <c r="AB54" s="91">
        <f>INDEX(地温!$D$2:$D$366,MATCH(Z54,地温!$C$2:$C$366,FALSE))</f>
        <v>10.398336</v>
      </c>
      <c r="AC54" s="91">
        <f t="shared" si="27"/>
        <v>335.53661199999999</v>
      </c>
      <c r="AD54" s="93">
        <f t="shared" si="8"/>
        <v>7.1390768510638294</v>
      </c>
      <c r="AE54" s="99" t="e">
        <f t="shared" si="9"/>
        <v>#N/A</v>
      </c>
      <c r="AF54" s="99">
        <f t="shared" si="10"/>
        <v>0</v>
      </c>
      <c r="AI54" s="92">
        <f t="shared" si="28"/>
        <v>45735</v>
      </c>
      <c r="AJ54" s="91">
        <f t="shared" si="29"/>
        <v>47</v>
      </c>
      <c r="AK54" s="91">
        <f>INDEX(地温!$D$2:$D$366,MATCH(AI54,地温!$C$2:$C$366,FALSE))</f>
        <v>10.398336</v>
      </c>
      <c r="AL54" s="91">
        <f t="shared" si="30"/>
        <v>335.53661199999999</v>
      </c>
      <c r="AM54" s="93">
        <f t="shared" si="11"/>
        <v>7.1390768510638294</v>
      </c>
      <c r="AN54" s="99" t="e">
        <f t="shared" si="12"/>
        <v>#N/A</v>
      </c>
      <c r="AO54" s="99">
        <f t="shared" si="13"/>
        <v>0</v>
      </c>
      <c r="AR54" s="92">
        <f t="shared" si="31"/>
        <v>45735</v>
      </c>
      <c r="AS54" s="91">
        <f t="shared" si="32"/>
        <v>47</v>
      </c>
      <c r="AT54" s="91">
        <f>INDEX(地温!$D$2:$D$366,MATCH(AR54,地温!$C$2:$C$366,FALSE))</f>
        <v>10.398336</v>
      </c>
      <c r="AU54" s="91">
        <f t="shared" si="33"/>
        <v>335.53661199999999</v>
      </c>
      <c r="AV54" s="93">
        <f t="shared" si="14"/>
        <v>7.1390768510638294</v>
      </c>
      <c r="AW54" s="99" t="e">
        <f t="shared" si="15"/>
        <v>#N/A</v>
      </c>
      <c r="AX54" s="99">
        <f t="shared" si="16"/>
        <v>0</v>
      </c>
    </row>
    <row r="55" spans="1:50" s="91" customFormat="1">
      <c r="A55" s="92">
        <f t="shared" si="17"/>
        <v>45736</v>
      </c>
      <c r="B55" s="91">
        <f t="shared" si="0"/>
        <v>48</v>
      </c>
      <c r="C55" s="99">
        <f t="shared" si="1"/>
        <v>3.2782167213627287</v>
      </c>
      <c r="D55" s="99">
        <f t="shared" si="18"/>
        <v>4.6055046039824802e-003</v>
      </c>
      <c r="E55" s="99"/>
      <c r="F55" s="99"/>
      <c r="H55" s="92">
        <f t="shared" si="19"/>
        <v>45736</v>
      </c>
      <c r="I55" s="91">
        <f t="shared" si="20"/>
        <v>48</v>
      </c>
      <c r="J55" s="91">
        <f>INDEX(地温!$D$2:$D$366,MATCH(H55,地温!$C$2:$C$366,FALSE))</f>
        <v>9.4859160000000013</v>
      </c>
      <c r="K55" s="91">
        <f t="shared" si="21"/>
        <v>345.02252799999997</v>
      </c>
      <c r="L55" s="93">
        <f t="shared" si="2"/>
        <v>7.1879693333333323</v>
      </c>
      <c r="M55" s="99">
        <f t="shared" si="3"/>
        <v>1.9605487450237526e-002</v>
      </c>
      <c r="N55" s="99">
        <f t="shared" si="4"/>
        <v>3.2782167213627287</v>
      </c>
      <c r="Q55" s="92">
        <f t="shared" si="22"/>
        <v>45736</v>
      </c>
      <c r="R55" s="91">
        <f t="shared" si="23"/>
        <v>48</v>
      </c>
      <c r="S55" s="91">
        <f>INDEX(地温!$D$2:$D$366,MATCH(Q55,地温!$C$2:$C$366,FALSE))</f>
        <v>9.4859160000000013</v>
      </c>
      <c r="T55" s="91">
        <f t="shared" si="24"/>
        <v>345.02252799999997</v>
      </c>
      <c r="U55" s="93">
        <f t="shared" si="5"/>
        <v>7.1879693333333323</v>
      </c>
      <c r="V55" s="99" t="e">
        <f t="shared" si="6"/>
        <v>#N/A</v>
      </c>
      <c r="W55" s="99">
        <f t="shared" si="7"/>
        <v>0</v>
      </c>
      <c r="Z55" s="92">
        <f t="shared" si="25"/>
        <v>45736</v>
      </c>
      <c r="AA55" s="91">
        <f t="shared" si="26"/>
        <v>48</v>
      </c>
      <c r="AB55" s="91">
        <f>INDEX(地温!$D$2:$D$366,MATCH(Z55,地温!$C$2:$C$366,FALSE))</f>
        <v>9.4859160000000013</v>
      </c>
      <c r="AC55" s="91">
        <f t="shared" si="27"/>
        <v>345.02252799999997</v>
      </c>
      <c r="AD55" s="93">
        <f t="shared" si="8"/>
        <v>7.1879693333333323</v>
      </c>
      <c r="AE55" s="99" t="e">
        <f t="shared" si="9"/>
        <v>#N/A</v>
      </c>
      <c r="AF55" s="99">
        <f t="shared" si="10"/>
        <v>0</v>
      </c>
      <c r="AI55" s="92">
        <f t="shared" si="28"/>
        <v>45736</v>
      </c>
      <c r="AJ55" s="91">
        <f t="shared" si="29"/>
        <v>48</v>
      </c>
      <c r="AK55" s="91">
        <f>INDEX(地温!$D$2:$D$366,MATCH(AI55,地温!$C$2:$C$366,FALSE))</f>
        <v>9.4859160000000013</v>
      </c>
      <c r="AL55" s="91">
        <f t="shared" si="30"/>
        <v>345.02252799999997</v>
      </c>
      <c r="AM55" s="93">
        <f t="shared" si="11"/>
        <v>7.1879693333333323</v>
      </c>
      <c r="AN55" s="99" t="e">
        <f t="shared" si="12"/>
        <v>#N/A</v>
      </c>
      <c r="AO55" s="99">
        <f t="shared" si="13"/>
        <v>0</v>
      </c>
      <c r="AR55" s="92">
        <f t="shared" si="31"/>
        <v>45736</v>
      </c>
      <c r="AS55" s="91">
        <f t="shared" si="32"/>
        <v>48</v>
      </c>
      <c r="AT55" s="91">
        <f>INDEX(地温!$D$2:$D$366,MATCH(AR55,地温!$C$2:$C$366,FALSE))</f>
        <v>9.4859160000000013</v>
      </c>
      <c r="AU55" s="91">
        <f t="shared" si="33"/>
        <v>345.02252799999997</v>
      </c>
      <c r="AV55" s="93">
        <f t="shared" si="14"/>
        <v>7.1879693333333323</v>
      </c>
      <c r="AW55" s="99" t="e">
        <f t="shared" si="15"/>
        <v>#N/A</v>
      </c>
      <c r="AX55" s="99">
        <f t="shared" si="16"/>
        <v>0</v>
      </c>
    </row>
    <row r="56" spans="1:50" s="91" customFormat="1">
      <c r="A56" s="92">
        <f t="shared" si="17"/>
        <v>45737</v>
      </c>
      <c r="B56" s="91">
        <f t="shared" si="0"/>
        <v>49</v>
      </c>
      <c r="C56" s="99">
        <f t="shared" si="1"/>
        <v>3.3251694954899</v>
      </c>
      <c r="D56" s="99">
        <f t="shared" si="18"/>
        <v>4.6952774127171359e-003</v>
      </c>
      <c r="E56" s="99"/>
      <c r="F56" s="99"/>
      <c r="H56" s="92">
        <f t="shared" si="19"/>
        <v>45737</v>
      </c>
      <c r="I56" s="91">
        <f t="shared" si="20"/>
        <v>49</v>
      </c>
      <c r="J56" s="91">
        <f>INDEX(地温!$D$2:$D$366,MATCH(H56,地温!$C$2:$C$366,FALSE))</f>
        <v>10.479440000000002</v>
      </c>
      <c r="K56" s="91">
        <f t="shared" si="21"/>
        <v>355.50196799999998</v>
      </c>
      <c r="L56" s="93">
        <f t="shared" si="2"/>
        <v>7.2551422040816318</v>
      </c>
      <c r="M56" s="99">
        <f t="shared" si="3"/>
        <v>1.9667342203263164e-002</v>
      </c>
      <c r="N56" s="99">
        <f t="shared" si="4"/>
        <v>3.3251694954899</v>
      </c>
      <c r="Q56" s="92">
        <f t="shared" si="22"/>
        <v>45737</v>
      </c>
      <c r="R56" s="91">
        <f t="shared" si="23"/>
        <v>49</v>
      </c>
      <c r="S56" s="91">
        <f>INDEX(地温!$D$2:$D$366,MATCH(Q56,地温!$C$2:$C$366,FALSE))</f>
        <v>10.479440000000002</v>
      </c>
      <c r="T56" s="91">
        <f t="shared" si="24"/>
        <v>355.50196799999998</v>
      </c>
      <c r="U56" s="93">
        <f t="shared" si="5"/>
        <v>7.2551422040816318</v>
      </c>
      <c r="V56" s="99" t="e">
        <f t="shared" si="6"/>
        <v>#N/A</v>
      </c>
      <c r="W56" s="99">
        <f t="shared" si="7"/>
        <v>0</v>
      </c>
      <c r="Z56" s="92">
        <f t="shared" si="25"/>
        <v>45737</v>
      </c>
      <c r="AA56" s="91">
        <f t="shared" si="26"/>
        <v>49</v>
      </c>
      <c r="AB56" s="91">
        <f>INDEX(地温!$D$2:$D$366,MATCH(Z56,地温!$C$2:$C$366,FALSE))</f>
        <v>10.479440000000002</v>
      </c>
      <c r="AC56" s="91">
        <f t="shared" si="27"/>
        <v>355.50196799999998</v>
      </c>
      <c r="AD56" s="93">
        <f t="shared" si="8"/>
        <v>7.2551422040816318</v>
      </c>
      <c r="AE56" s="99" t="e">
        <f t="shared" si="9"/>
        <v>#N/A</v>
      </c>
      <c r="AF56" s="99">
        <f t="shared" si="10"/>
        <v>0</v>
      </c>
      <c r="AI56" s="92">
        <f t="shared" si="28"/>
        <v>45737</v>
      </c>
      <c r="AJ56" s="91">
        <f t="shared" si="29"/>
        <v>49</v>
      </c>
      <c r="AK56" s="91">
        <f>INDEX(地温!$D$2:$D$366,MATCH(AI56,地温!$C$2:$C$366,FALSE))</f>
        <v>10.479440000000002</v>
      </c>
      <c r="AL56" s="91">
        <f t="shared" si="30"/>
        <v>355.50196799999998</v>
      </c>
      <c r="AM56" s="93">
        <f t="shared" si="11"/>
        <v>7.2551422040816318</v>
      </c>
      <c r="AN56" s="99" t="e">
        <f t="shared" si="12"/>
        <v>#N/A</v>
      </c>
      <c r="AO56" s="99">
        <f t="shared" si="13"/>
        <v>0</v>
      </c>
      <c r="AR56" s="92">
        <f t="shared" si="31"/>
        <v>45737</v>
      </c>
      <c r="AS56" s="91">
        <f t="shared" si="32"/>
        <v>49</v>
      </c>
      <c r="AT56" s="91">
        <f>INDEX(地温!$D$2:$D$366,MATCH(AR56,地温!$C$2:$C$366,FALSE))</f>
        <v>10.479440000000002</v>
      </c>
      <c r="AU56" s="91">
        <f t="shared" si="33"/>
        <v>355.50196799999998</v>
      </c>
      <c r="AV56" s="93">
        <f t="shared" si="14"/>
        <v>7.2551422040816318</v>
      </c>
      <c r="AW56" s="99" t="e">
        <f t="shared" si="15"/>
        <v>#N/A</v>
      </c>
      <c r="AX56" s="99">
        <f t="shared" si="16"/>
        <v>0</v>
      </c>
    </row>
    <row r="57" spans="1:50" s="91" customFormat="1">
      <c r="A57" s="92">
        <f t="shared" si="17"/>
        <v>45738</v>
      </c>
      <c r="B57" s="91">
        <f t="shared" si="0"/>
        <v>50</v>
      </c>
      <c r="C57" s="99">
        <f t="shared" si="1"/>
        <v>3.3684185793654802</v>
      </c>
      <c r="D57" s="99">
        <f t="shared" si="18"/>
        <v>4.3249083875580132e-003</v>
      </c>
      <c r="E57" s="99"/>
      <c r="F57" s="99"/>
      <c r="H57" s="92">
        <f t="shared" si="19"/>
        <v>45738</v>
      </c>
      <c r="I57" s="91">
        <f t="shared" si="20"/>
        <v>50</v>
      </c>
      <c r="J57" s="91">
        <f>INDEX(地温!$D$2:$D$366,MATCH(H57,地温!$C$2:$C$366,FALSE))</f>
        <v>9.0398440000000022</v>
      </c>
      <c r="K57" s="91">
        <f t="shared" si="21"/>
        <v>364.54181199999999</v>
      </c>
      <c r="L57" s="93">
        <f t="shared" si="2"/>
        <v>7.29083624</v>
      </c>
      <c r="M57" s="99">
        <f t="shared" si="3"/>
        <v>1.9700277579612218e-002</v>
      </c>
      <c r="N57" s="99">
        <f t="shared" si="4"/>
        <v>3.3684185793654802</v>
      </c>
      <c r="Q57" s="92">
        <f t="shared" si="22"/>
        <v>45738</v>
      </c>
      <c r="R57" s="91">
        <f t="shared" si="23"/>
        <v>50</v>
      </c>
      <c r="S57" s="91">
        <f>INDEX(地温!$D$2:$D$366,MATCH(Q57,地温!$C$2:$C$366,FALSE))</f>
        <v>9.0398440000000022</v>
      </c>
      <c r="T57" s="91">
        <f t="shared" si="24"/>
        <v>364.54181199999999</v>
      </c>
      <c r="U57" s="93">
        <f t="shared" si="5"/>
        <v>7.29083624</v>
      </c>
      <c r="V57" s="99" t="e">
        <f t="shared" si="6"/>
        <v>#N/A</v>
      </c>
      <c r="W57" s="99">
        <f t="shared" si="7"/>
        <v>0</v>
      </c>
      <c r="Z57" s="92">
        <f t="shared" si="25"/>
        <v>45738</v>
      </c>
      <c r="AA57" s="91">
        <f t="shared" si="26"/>
        <v>50</v>
      </c>
      <c r="AB57" s="91">
        <f>INDEX(地温!$D$2:$D$366,MATCH(Z57,地温!$C$2:$C$366,FALSE))</f>
        <v>9.0398440000000022</v>
      </c>
      <c r="AC57" s="91">
        <f t="shared" si="27"/>
        <v>364.54181199999999</v>
      </c>
      <c r="AD57" s="93">
        <f t="shared" si="8"/>
        <v>7.29083624</v>
      </c>
      <c r="AE57" s="99" t="e">
        <f t="shared" si="9"/>
        <v>#N/A</v>
      </c>
      <c r="AF57" s="99">
        <f t="shared" si="10"/>
        <v>0</v>
      </c>
      <c r="AI57" s="92">
        <f t="shared" si="28"/>
        <v>45738</v>
      </c>
      <c r="AJ57" s="91">
        <f t="shared" si="29"/>
        <v>50</v>
      </c>
      <c r="AK57" s="91">
        <f>INDEX(地温!$D$2:$D$366,MATCH(AI57,地温!$C$2:$C$366,FALSE))</f>
        <v>9.0398440000000022</v>
      </c>
      <c r="AL57" s="91">
        <f t="shared" si="30"/>
        <v>364.54181199999999</v>
      </c>
      <c r="AM57" s="93">
        <f t="shared" si="11"/>
        <v>7.29083624</v>
      </c>
      <c r="AN57" s="99" t="e">
        <f t="shared" si="12"/>
        <v>#N/A</v>
      </c>
      <c r="AO57" s="99">
        <f t="shared" si="13"/>
        <v>0</v>
      </c>
      <c r="AR57" s="92">
        <f t="shared" si="31"/>
        <v>45738</v>
      </c>
      <c r="AS57" s="91">
        <f t="shared" si="32"/>
        <v>50</v>
      </c>
      <c r="AT57" s="91">
        <f>INDEX(地温!$D$2:$D$366,MATCH(AR57,地温!$C$2:$C$366,FALSE))</f>
        <v>9.0398440000000022</v>
      </c>
      <c r="AU57" s="91">
        <f t="shared" si="33"/>
        <v>364.54181199999999</v>
      </c>
      <c r="AV57" s="93">
        <f t="shared" si="14"/>
        <v>7.29083624</v>
      </c>
      <c r="AW57" s="99" t="e">
        <f t="shared" si="15"/>
        <v>#N/A</v>
      </c>
      <c r="AX57" s="99">
        <f t="shared" si="16"/>
        <v>0</v>
      </c>
    </row>
    <row r="58" spans="1:50" s="91" customFormat="1">
      <c r="A58" s="92">
        <f t="shared" si="17"/>
        <v>45739</v>
      </c>
      <c r="B58" s="91">
        <f t="shared" si="0"/>
        <v>51</v>
      </c>
      <c r="C58" s="99">
        <f t="shared" si="1"/>
        <v>3.41024419100922</v>
      </c>
      <c r="D58" s="99">
        <f t="shared" si="18"/>
        <v>4.1825611643739879e-003</v>
      </c>
      <c r="E58" s="99"/>
      <c r="F58" s="99"/>
      <c r="H58" s="92">
        <f t="shared" si="19"/>
        <v>45739</v>
      </c>
      <c r="I58" s="91">
        <f t="shared" si="20"/>
        <v>51</v>
      </c>
      <c r="J58" s="91">
        <f>INDEX(地温!$D$2:$D$366,MATCH(H58,地温!$C$2:$C$366,FALSE))</f>
        <v>8.755980000000001</v>
      </c>
      <c r="K58" s="91">
        <f t="shared" si="21"/>
        <v>373.29779200000002</v>
      </c>
      <c r="L58" s="93">
        <f t="shared" si="2"/>
        <v>7.3195645490196082</v>
      </c>
      <c r="M58" s="99">
        <f t="shared" si="3"/>
        <v>1.9726819534004372e-002</v>
      </c>
      <c r="N58" s="99">
        <f t="shared" si="4"/>
        <v>3.41024419100922</v>
      </c>
      <c r="Q58" s="92">
        <f t="shared" si="22"/>
        <v>45739</v>
      </c>
      <c r="R58" s="91">
        <f t="shared" si="23"/>
        <v>51</v>
      </c>
      <c r="S58" s="91">
        <f>INDEX(地温!$D$2:$D$366,MATCH(Q58,地温!$C$2:$C$366,FALSE))</f>
        <v>8.755980000000001</v>
      </c>
      <c r="T58" s="91">
        <f t="shared" si="24"/>
        <v>373.29779200000002</v>
      </c>
      <c r="U58" s="93">
        <f t="shared" si="5"/>
        <v>7.3195645490196082</v>
      </c>
      <c r="V58" s="99" t="e">
        <f t="shared" si="6"/>
        <v>#N/A</v>
      </c>
      <c r="W58" s="99">
        <f t="shared" si="7"/>
        <v>0</v>
      </c>
      <c r="Z58" s="92">
        <f t="shared" si="25"/>
        <v>45739</v>
      </c>
      <c r="AA58" s="91">
        <f t="shared" si="26"/>
        <v>51</v>
      </c>
      <c r="AB58" s="91">
        <f>INDEX(地温!$D$2:$D$366,MATCH(Z58,地温!$C$2:$C$366,FALSE))</f>
        <v>8.755980000000001</v>
      </c>
      <c r="AC58" s="91">
        <f t="shared" si="27"/>
        <v>373.29779200000002</v>
      </c>
      <c r="AD58" s="93">
        <f t="shared" si="8"/>
        <v>7.3195645490196082</v>
      </c>
      <c r="AE58" s="99" t="e">
        <f t="shared" si="9"/>
        <v>#N/A</v>
      </c>
      <c r="AF58" s="99">
        <f t="shared" si="10"/>
        <v>0</v>
      </c>
      <c r="AI58" s="92">
        <f t="shared" si="28"/>
        <v>45739</v>
      </c>
      <c r="AJ58" s="91">
        <f t="shared" si="29"/>
        <v>51</v>
      </c>
      <c r="AK58" s="91">
        <f>INDEX(地温!$D$2:$D$366,MATCH(AI58,地温!$C$2:$C$366,FALSE))</f>
        <v>8.755980000000001</v>
      </c>
      <c r="AL58" s="91">
        <f t="shared" si="30"/>
        <v>373.29779200000002</v>
      </c>
      <c r="AM58" s="93">
        <f t="shared" si="11"/>
        <v>7.3195645490196082</v>
      </c>
      <c r="AN58" s="99" t="e">
        <f t="shared" si="12"/>
        <v>#N/A</v>
      </c>
      <c r="AO58" s="99">
        <f t="shared" si="13"/>
        <v>0</v>
      </c>
      <c r="AR58" s="92">
        <f t="shared" si="31"/>
        <v>45739</v>
      </c>
      <c r="AS58" s="91">
        <f t="shared" si="32"/>
        <v>51</v>
      </c>
      <c r="AT58" s="91">
        <f>INDEX(地温!$D$2:$D$366,MATCH(AR58,地温!$C$2:$C$366,FALSE))</f>
        <v>8.755980000000001</v>
      </c>
      <c r="AU58" s="91">
        <f t="shared" si="33"/>
        <v>373.29779200000002</v>
      </c>
      <c r="AV58" s="93">
        <f t="shared" si="14"/>
        <v>7.3195645490196082</v>
      </c>
      <c r="AW58" s="99" t="e">
        <f t="shared" si="15"/>
        <v>#N/A</v>
      </c>
      <c r="AX58" s="99">
        <f t="shared" si="16"/>
        <v>0</v>
      </c>
    </row>
    <row r="59" spans="1:50" s="91" customFormat="1">
      <c r="A59" s="92">
        <f t="shared" si="17"/>
        <v>45740</v>
      </c>
      <c r="B59" s="91">
        <f t="shared" si="0"/>
        <v>52</v>
      </c>
      <c r="C59" s="99">
        <f t="shared" si="1"/>
        <v>3.4540902767616131</v>
      </c>
      <c r="D59" s="99">
        <f t="shared" si="18"/>
        <v>4.3846085752393014e-003</v>
      </c>
      <c r="E59" s="99"/>
      <c r="F59" s="99"/>
      <c r="H59" s="92">
        <f t="shared" si="19"/>
        <v>45740</v>
      </c>
      <c r="I59" s="91">
        <f t="shared" si="20"/>
        <v>52</v>
      </c>
      <c r="J59" s="91">
        <f>INDEX(地温!$D$2:$D$366,MATCH(H59,地温!$C$2:$C$366,FALSE))</f>
        <v>10.37806</v>
      </c>
      <c r="K59" s="91">
        <f t="shared" si="21"/>
        <v>383.67585200000002</v>
      </c>
      <c r="L59" s="93">
        <f t="shared" si="2"/>
        <v>7.3783817692307698</v>
      </c>
      <c r="M59" s="99">
        <f t="shared" si="3"/>
        <v>1.9781255076831622e-002</v>
      </c>
      <c r="N59" s="99">
        <f t="shared" si="4"/>
        <v>3.4540902767616131</v>
      </c>
      <c r="Q59" s="92">
        <f t="shared" si="22"/>
        <v>45740</v>
      </c>
      <c r="R59" s="91">
        <f t="shared" si="23"/>
        <v>52</v>
      </c>
      <c r="S59" s="91">
        <f>INDEX(地温!$D$2:$D$366,MATCH(Q59,地温!$C$2:$C$366,FALSE))</f>
        <v>10.37806</v>
      </c>
      <c r="T59" s="91">
        <f t="shared" si="24"/>
        <v>383.67585200000002</v>
      </c>
      <c r="U59" s="93">
        <f t="shared" si="5"/>
        <v>7.3783817692307698</v>
      </c>
      <c r="V59" s="99" t="e">
        <f t="shared" si="6"/>
        <v>#N/A</v>
      </c>
      <c r="W59" s="99">
        <f t="shared" si="7"/>
        <v>0</v>
      </c>
      <c r="Z59" s="92">
        <f t="shared" si="25"/>
        <v>45740</v>
      </c>
      <c r="AA59" s="91">
        <f t="shared" si="26"/>
        <v>52</v>
      </c>
      <c r="AB59" s="91">
        <f>INDEX(地温!$D$2:$D$366,MATCH(Z59,地温!$C$2:$C$366,FALSE))</f>
        <v>10.37806</v>
      </c>
      <c r="AC59" s="91">
        <f t="shared" si="27"/>
        <v>383.67585200000002</v>
      </c>
      <c r="AD59" s="93">
        <f t="shared" si="8"/>
        <v>7.3783817692307698</v>
      </c>
      <c r="AE59" s="99" t="e">
        <f t="shared" si="9"/>
        <v>#N/A</v>
      </c>
      <c r="AF59" s="99">
        <f t="shared" si="10"/>
        <v>0</v>
      </c>
      <c r="AI59" s="92">
        <f t="shared" si="28"/>
        <v>45740</v>
      </c>
      <c r="AJ59" s="91">
        <f t="shared" si="29"/>
        <v>52</v>
      </c>
      <c r="AK59" s="91">
        <f>INDEX(地温!$D$2:$D$366,MATCH(AI59,地温!$C$2:$C$366,FALSE))</f>
        <v>10.37806</v>
      </c>
      <c r="AL59" s="91">
        <f t="shared" si="30"/>
        <v>383.67585200000002</v>
      </c>
      <c r="AM59" s="93">
        <f t="shared" si="11"/>
        <v>7.3783817692307698</v>
      </c>
      <c r="AN59" s="99" t="e">
        <f t="shared" si="12"/>
        <v>#N/A</v>
      </c>
      <c r="AO59" s="99">
        <f t="shared" si="13"/>
        <v>0</v>
      </c>
      <c r="AR59" s="92">
        <f t="shared" si="31"/>
        <v>45740</v>
      </c>
      <c r="AS59" s="91">
        <f t="shared" si="32"/>
        <v>52</v>
      </c>
      <c r="AT59" s="91">
        <f>INDEX(地温!$D$2:$D$366,MATCH(AR59,地温!$C$2:$C$366,FALSE))</f>
        <v>10.37806</v>
      </c>
      <c r="AU59" s="91">
        <f t="shared" si="33"/>
        <v>383.67585200000002</v>
      </c>
      <c r="AV59" s="93">
        <f t="shared" si="14"/>
        <v>7.3783817692307698</v>
      </c>
      <c r="AW59" s="99" t="e">
        <f t="shared" si="15"/>
        <v>#N/A</v>
      </c>
      <c r="AX59" s="99">
        <f t="shared" si="16"/>
        <v>0</v>
      </c>
    </row>
    <row r="60" spans="1:50" s="91" customFormat="1">
      <c r="A60" s="92">
        <f t="shared" si="17"/>
        <v>45741</v>
      </c>
      <c r="B60" s="91">
        <f t="shared" si="0"/>
        <v>53</v>
      </c>
      <c r="C60" s="99">
        <f t="shared" si="1"/>
        <v>3.4961919196786675</v>
      </c>
      <c r="D60" s="99">
        <f t="shared" si="18"/>
        <v>4.2101642917054425e-003</v>
      </c>
      <c r="E60" s="99"/>
      <c r="F60" s="99"/>
      <c r="H60" s="92">
        <f t="shared" si="19"/>
        <v>45741</v>
      </c>
      <c r="I60" s="91">
        <f t="shared" si="20"/>
        <v>53</v>
      </c>
      <c r="J60" s="91">
        <f>INDEX(地温!$D$2:$D$366,MATCH(H60,地温!$C$2:$C$366,FALSE))</f>
        <v>9.9319880000000023</v>
      </c>
      <c r="K60" s="91">
        <f t="shared" si="21"/>
        <v>393.60784000000001</v>
      </c>
      <c r="L60" s="93">
        <f t="shared" si="2"/>
        <v>7.4265630188679248</v>
      </c>
      <c r="M60" s="99">
        <f t="shared" si="3"/>
        <v>1.9825941821235347e-002</v>
      </c>
      <c r="N60" s="99">
        <f t="shared" si="4"/>
        <v>3.4961919196786675</v>
      </c>
      <c r="Q60" s="92">
        <f t="shared" si="22"/>
        <v>45741</v>
      </c>
      <c r="R60" s="91">
        <f t="shared" si="23"/>
        <v>53</v>
      </c>
      <c r="S60" s="91">
        <f>INDEX(地温!$D$2:$D$366,MATCH(Q60,地温!$C$2:$C$366,FALSE))</f>
        <v>9.9319880000000023</v>
      </c>
      <c r="T60" s="91">
        <f t="shared" si="24"/>
        <v>393.60784000000001</v>
      </c>
      <c r="U60" s="93">
        <f t="shared" si="5"/>
        <v>7.4265630188679248</v>
      </c>
      <c r="V60" s="99" t="e">
        <f t="shared" si="6"/>
        <v>#N/A</v>
      </c>
      <c r="W60" s="99">
        <f t="shared" si="7"/>
        <v>0</v>
      </c>
      <c r="Z60" s="92">
        <f t="shared" si="25"/>
        <v>45741</v>
      </c>
      <c r="AA60" s="91">
        <f t="shared" si="26"/>
        <v>53</v>
      </c>
      <c r="AB60" s="91">
        <f>INDEX(地温!$D$2:$D$366,MATCH(Z60,地温!$C$2:$C$366,FALSE))</f>
        <v>9.9319880000000023</v>
      </c>
      <c r="AC60" s="91">
        <f t="shared" si="27"/>
        <v>393.60784000000001</v>
      </c>
      <c r="AD60" s="93">
        <f t="shared" si="8"/>
        <v>7.4265630188679248</v>
      </c>
      <c r="AE60" s="99" t="e">
        <f t="shared" si="9"/>
        <v>#N/A</v>
      </c>
      <c r="AF60" s="99">
        <f t="shared" si="10"/>
        <v>0</v>
      </c>
      <c r="AI60" s="92">
        <f t="shared" si="28"/>
        <v>45741</v>
      </c>
      <c r="AJ60" s="91">
        <f t="shared" si="29"/>
        <v>53</v>
      </c>
      <c r="AK60" s="91">
        <f>INDEX(地温!$D$2:$D$366,MATCH(AI60,地温!$C$2:$C$366,FALSE))</f>
        <v>9.9319880000000023</v>
      </c>
      <c r="AL60" s="91">
        <f t="shared" si="30"/>
        <v>393.60784000000001</v>
      </c>
      <c r="AM60" s="93">
        <f t="shared" si="11"/>
        <v>7.4265630188679248</v>
      </c>
      <c r="AN60" s="99" t="e">
        <f t="shared" si="12"/>
        <v>#N/A</v>
      </c>
      <c r="AO60" s="99">
        <f t="shared" si="13"/>
        <v>0</v>
      </c>
      <c r="AR60" s="92">
        <f t="shared" si="31"/>
        <v>45741</v>
      </c>
      <c r="AS60" s="91">
        <f t="shared" si="32"/>
        <v>53</v>
      </c>
      <c r="AT60" s="91">
        <f>INDEX(地温!$D$2:$D$366,MATCH(AR60,地温!$C$2:$C$366,FALSE))</f>
        <v>9.9319880000000023</v>
      </c>
      <c r="AU60" s="91">
        <f t="shared" si="33"/>
        <v>393.60784000000001</v>
      </c>
      <c r="AV60" s="93">
        <f t="shared" si="14"/>
        <v>7.4265630188679248</v>
      </c>
      <c r="AW60" s="99" t="e">
        <f t="shared" si="15"/>
        <v>#N/A</v>
      </c>
      <c r="AX60" s="99">
        <f t="shared" si="16"/>
        <v>0</v>
      </c>
    </row>
    <row r="61" spans="1:50" s="91" customFormat="1">
      <c r="A61" s="92">
        <f t="shared" si="17"/>
        <v>45742</v>
      </c>
      <c r="B61" s="91">
        <f t="shared" si="0"/>
        <v>54</v>
      </c>
      <c r="C61" s="99">
        <f t="shared" si="1"/>
        <v>3.5405339680023236</v>
      </c>
      <c r="D61" s="99">
        <f t="shared" si="18"/>
        <v>4.4342048323656067e-003</v>
      </c>
      <c r="E61" s="99"/>
      <c r="F61" s="99"/>
      <c r="H61" s="92">
        <f t="shared" si="19"/>
        <v>45742</v>
      </c>
      <c r="I61" s="91">
        <f t="shared" si="20"/>
        <v>54</v>
      </c>
      <c r="J61" s="91">
        <f>INDEX(地温!$D$2:$D$366,MATCH(H61,地温!$C$2:$C$366,FALSE))</f>
        <v>11.777104000000001</v>
      </c>
      <c r="K61" s="91">
        <f t="shared" si="21"/>
        <v>405.38494400000002</v>
      </c>
      <c r="L61" s="93">
        <f t="shared" si="2"/>
        <v>7.5071285925925926</v>
      </c>
      <c r="M61" s="99">
        <f t="shared" si="3"/>
        <v>1.9900855288291164e-002</v>
      </c>
      <c r="N61" s="99">
        <f t="shared" si="4"/>
        <v>3.5405339680023236</v>
      </c>
      <c r="Q61" s="92">
        <f t="shared" si="22"/>
        <v>45742</v>
      </c>
      <c r="R61" s="91">
        <f t="shared" si="23"/>
        <v>54</v>
      </c>
      <c r="S61" s="91">
        <f>INDEX(地温!$D$2:$D$366,MATCH(Q61,地温!$C$2:$C$366,FALSE))</f>
        <v>11.777104000000001</v>
      </c>
      <c r="T61" s="91">
        <f t="shared" si="24"/>
        <v>405.38494400000002</v>
      </c>
      <c r="U61" s="93">
        <f t="shared" si="5"/>
        <v>7.5071285925925926</v>
      </c>
      <c r="V61" s="99" t="e">
        <f t="shared" si="6"/>
        <v>#N/A</v>
      </c>
      <c r="W61" s="99">
        <f t="shared" si="7"/>
        <v>0</v>
      </c>
      <c r="Z61" s="92">
        <f t="shared" si="25"/>
        <v>45742</v>
      </c>
      <c r="AA61" s="91">
        <f t="shared" si="26"/>
        <v>54</v>
      </c>
      <c r="AB61" s="91">
        <f>INDEX(地温!$D$2:$D$366,MATCH(Z61,地温!$C$2:$C$366,FALSE))</f>
        <v>11.777104000000001</v>
      </c>
      <c r="AC61" s="91">
        <f t="shared" si="27"/>
        <v>405.38494400000002</v>
      </c>
      <c r="AD61" s="93">
        <f t="shared" si="8"/>
        <v>7.5071285925925926</v>
      </c>
      <c r="AE61" s="99" t="e">
        <f t="shared" si="9"/>
        <v>#N/A</v>
      </c>
      <c r="AF61" s="99">
        <f t="shared" si="10"/>
        <v>0</v>
      </c>
      <c r="AI61" s="92">
        <f t="shared" si="28"/>
        <v>45742</v>
      </c>
      <c r="AJ61" s="91">
        <f t="shared" si="29"/>
        <v>54</v>
      </c>
      <c r="AK61" s="91">
        <f>INDEX(地温!$D$2:$D$366,MATCH(AI61,地温!$C$2:$C$366,FALSE))</f>
        <v>11.777104000000001</v>
      </c>
      <c r="AL61" s="91">
        <f t="shared" si="30"/>
        <v>405.38494400000002</v>
      </c>
      <c r="AM61" s="93">
        <f t="shared" si="11"/>
        <v>7.5071285925925926</v>
      </c>
      <c r="AN61" s="99" t="e">
        <f t="shared" si="12"/>
        <v>#N/A</v>
      </c>
      <c r="AO61" s="99">
        <f t="shared" si="13"/>
        <v>0</v>
      </c>
      <c r="AR61" s="92">
        <f t="shared" si="31"/>
        <v>45742</v>
      </c>
      <c r="AS61" s="91">
        <f t="shared" si="32"/>
        <v>54</v>
      </c>
      <c r="AT61" s="91">
        <f>INDEX(地温!$D$2:$D$366,MATCH(AR61,地温!$C$2:$C$366,FALSE))</f>
        <v>11.777104000000001</v>
      </c>
      <c r="AU61" s="91">
        <f t="shared" si="33"/>
        <v>405.38494400000002</v>
      </c>
      <c r="AV61" s="93">
        <f t="shared" si="14"/>
        <v>7.5071285925925926</v>
      </c>
      <c r="AW61" s="99" t="e">
        <f t="shared" si="15"/>
        <v>#N/A</v>
      </c>
      <c r="AX61" s="99">
        <f t="shared" si="16"/>
        <v>0</v>
      </c>
    </row>
    <row r="62" spans="1:50" s="91" customFormat="1">
      <c r="A62" s="92">
        <f t="shared" si="17"/>
        <v>45743</v>
      </c>
      <c r="B62" s="91">
        <f t="shared" si="0"/>
        <v>55</v>
      </c>
      <c r="C62" s="99">
        <f t="shared" si="1"/>
        <v>3.5843276511455344</v>
      </c>
      <c r="D62" s="99">
        <f t="shared" si="18"/>
        <v>4.3793683143210863e-003</v>
      </c>
      <c r="E62" s="99"/>
      <c r="F62" s="99"/>
      <c r="H62" s="92">
        <f t="shared" si="19"/>
        <v>45743</v>
      </c>
      <c r="I62" s="91">
        <f t="shared" si="20"/>
        <v>55</v>
      </c>
      <c r="J62" s="91">
        <f>INDEX(地温!$D$2:$D$366,MATCH(H62,地温!$C$2:$C$366,FALSE))</f>
        <v>12.060968000000001</v>
      </c>
      <c r="K62" s="91">
        <f t="shared" si="21"/>
        <v>417.44591200000002</v>
      </c>
      <c r="L62" s="93">
        <f t="shared" si="2"/>
        <v>7.589925672727273</v>
      </c>
      <c r="M62" s="99">
        <f t="shared" si="3"/>
        <v>1.9978093571392828e-002</v>
      </c>
      <c r="N62" s="99">
        <f t="shared" si="4"/>
        <v>3.5843276511455344</v>
      </c>
      <c r="Q62" s="92">
        <f t="shared" si="22"/>
        <v>45743</v>
      </c>
      <c r="R62" s="91">
        <f t="shared" si="23"/>
        <v>55</v>
      </c>
      <c r="S62" s="91">
        <f>INDEX(地温!$D$2:$D$366,MATCH(Q62,地温!$C$2:$C$366,FALSE))</f>
        <v>12.060968000000001</v>
      </c>
      <c r="T62" s="91">
        <f t="shared" si="24"/>
        <v>417.44591200000002</v>
      </c>
      <c r="U62" s="93">
        <f t="shared" si="5"/>
        <v>7.589925672727273</v>
      </c>
      <c r="V62" s="99" t="e">
        <f t="shared" si="6"/>
        <v>#N/A</v>
      </c>
      <c r="W62" s="99">
        <f t="shared" si="7"/>
        <v>0</v>
      </c>
      <c r="Z62" s="92">
        <f t="shared" si="25"/>
        <v>45743</v>
      </c>
      <c r="AA62" s="91">
        <f t="shared" si="26"/>
        <v>55</v>
      </c>
      <c r="AB62" s="91">
        <f>INDEX(地温!$D$2:$D$366,MATCH(Z62,地温!$C$2:$C$366,FALSE))</f>
        <v>12.060968000000001</v>
      </c>
      <c r="AC62" s="91">
        <f t="shared" si="27"/>
        <v>417.44591200000002</v>
      </c>
      <c r="AD62" s="93">
        <f t="shared" si="8"/>
        <v>7.589925672727273</v>
      </c>
      <c r="AE62" s="99" t="e">
        <f t="shared" si="9"/>
        <v>#N/A</v>
      </c>
      <c r="AF62" s="99">
        <f t="shared" si="10"/>
        <v>0</v>
      </c>
      <c r="AI62" s="92">
        <f t="shared" si="28"/>
        <v>45743</v>
      </c>
      <c r="AJ62" s="91">
        <f t="shared" si="29"/>
        <v>55</v>
      </c>
      <c r="AK62" s="91">
        <f>INDEX(地温!$D$2:$D$366,MATCH(AI62,地温!$C$2:$C$366,FALSE))</f>
        <v>12.060968000000001</v>
      </c>
      <c r="AL62" s="91">
        <f t="shared" si="30"/>
        <v>417.44591200000002</v>
      </c>
      <c r="AM62" s="93">
        <f t="shared" si="11"/>
        <v>7.589925672727273</v>
      </c>
      <c r="AN62" s="99" t="e">
        <f t="shared" si="12"/>
        <v>#N/A</v>
      </c>
      <c r="AO62" s="99">
        <f t="shared" si="13"/>
        <v>0</v>
      </c>
      <c r="AR62" s="92">
        <f t="shared" si="31"/>
        <v>45743</v>
      </c>
      <c r="AS62" s="91">
        <f t="shared" si="32"/>
        <v>55</v>
      </c>
      <c r="AT62" s="91">
        <f>INDEX(地温!$D$2:$D$366,MATCH(AR62,地温!$C$2:$C$366,FALSE))</f>
        <v>12.060968000000001</v>
      </c>
      <c r="AU62" s="91">
        <f t="shared" si="33"/>
        <v>417.44591200000002</v>
      </c>
      <c r="AV62" s="93">
        <f t="shared" si="14"/>
        <v>7.589925672727273</v>
      </c>
      <c r="AW62" s="99" t="e">
        <f t="shared" si="15"/>
        <v>#N/A</v>
      </c>
      <c r="AX62" s="99">
        <f t="shared" si="16"/>
        <v>0</v>
      </c>
    </row>
    <row r="63" spans="1:50" s="91" customFormat="1">
      <c r="A63" s="92">
        <f t="shared" si="17"/>
        <v>45744</v>
      </c>
      <c r="B63" s="91">
        <f t="shared" si="0"/>
        <v>56</v>
      </c>
      <c r="C63" s="99">
        <f t="shared" si="1"/>
        <v>3.6283629640966053</v>
      </c>
      <c r="D63" s="99">
        <f t="shared" si="18"/>
        <v>4.4035312951070885e-003</v>
      </c>
      <c r="E63" s="99"/>
      <c r="F63" s="99"/>
      <c r="H63" s="92">
        <f t="shared" si="19"/>
        <v>45744</v>
      </c>
      <c r="I63" s="91">
        <f t="shared" si="20"/>
        <v>56</v>
      </c>
      <c r="J63" s="91">
        <f>INDEX(地温!$D$2:$D$366,MATCH(H63,地温!$C$2:$C$366,FALSE))</f>
        <v>12.831455999999999</v>
      </c>
      <c r="K63" s="91">
        <f t="shared" si="21"/>
        <v>430.27736800000002</v>
      </c>
      <c r="L63" s="93">
        <f t="shared" si="2"/>
        <v>7.6835244285714293</v>
      </c>
      <c r="M63" s="99">
        <f t="shared" si="3"/>
        <v>2.0065714159160333e-002</v>
      </c>
      <c r="N63" s="99">
        <f t="shared" si="4"/>
        <v>3.6283629640966053</v>
      </c>
      <c r="Q63" s="92">
        <f t="shared" si="22"/>
        <v>45744</v>
      </c>
      <c r="R63" s="91">
        <f t="shared" si="23"/>
        <v>56</v>
      </c>
      <c r="S63" s="91">
        <f>INDEX(地温!$D$2:$D$366,MATCH(Q63,地温!$C$2:$C$366,FALSE))</f>
        <v>12.831455999999999</v>
      </c>
      <c r="T63" s="91">
        <f t="shared" si="24"/>
        <v>430.27736800000002</v>
      </c>
      <c r="U63" s="93">
        <f t="shared" si="5"/>
        <v>7.6835244285714293</v>
      </c>
      <c r="V63" s="99" t="e">
        <f t="shared" si="6"/>
        <v>#N/A</v>
      </c>
      <c r="W63" s="99">
        <f t="shared" si="7"/>
        <v>0</v>
      </c>
      <c r="Z63" s="92">
        <f t="shared" si="25"/>
        <v>45744</v>
      </c>
      <c r="AA63" s="91">
        <f t="shared" si="26"/>
        <v>56</v>
      </c>
      <c r="AB63" s="91">
        <f>INDEX(地温!$D$2:$D$366,MATCH(Z63,地温!$C$2:$C$366,FALSE))</f>
        <v>12.831455999999999</v>
      </c>
      <c r="AC63" s="91">
        <f t="shared" si="27"/>
        <v>430.27736800000002</v>
      </c>
      <c r="AD63" s="93">
        <f t="shared" si="8"/>
        <v>7.6835244285714293</v>
      </c>
      <c r="AE63" s="99" t="e">
        <f t="shared" si="9"/>
        <v>#N/A</v>
      </c>
      <c r="AF63" s="99">
        <f t="shared" si="10"/>
        <v>0</v>
      </c>
      <c r="AI63" s="92">
        <f t="shared" si="28"/>
        <v>45744</v>
      </c>
      <c r="AJ63" s="91">
        <f t="shared" si="29"/>
        <v>56</v>
      </c>
      <c r="AK63" s="91">
        <f>INDEX(地温!$D$2:$D$366,MATCH(AI63,地温!$C$2:$C$366,FALSE))</f>
        <v>12.831455999999999</v>
      </c>
      <c r="AL63" s="91">
        <f t="shared" si="30"/>
        <v>430.27736800000002</v>
      </c>
      <c r="AM63" s="93">
        <f t="shared" si="11"/>
        <v>7.6835244285714293</v>
      </c>
      <c r="AN63" s="99" t="e">
        <f t="shared" si="12"/>
        <v>#N/A</v>
      </c>
      <c r="AO63" s="99">
        <f t="shared" si="13"/>
        <v>0</v>
      </c>
      <c r="AR63" s="92">
        <f t="shared" si="31"/>
        <v>45744</v>
      </c>
      <c r="AS63" s="91">
        <f t="shared" si="32"/>
        <v>56</v>
      </c>
      <c r="AT63" s="91">
        <f>INDEX(地温!$D$2:$D$366,MATCH(AR63,地温!$C$2:$C$366,FALSE))</f>
        <v>12.831455999999999</v>
      </c>
      <c r="AU63" s="91">
        <f t="shared" si="33"/>
        <v>430.27736800000002</v>
      </c>
      <c r="AV63" s="93">
        <f t="shared" si="14"/>
        <v>7.6835244285714293</v>
      </c>
      <c r="AW63" s="99" t="e">
        <f t="shared" si="15"/>
        <v>#N/A</v>
      </c>
      <c r="AX63" s="99">
        <f t="shared" si="16"/>
        <v>0</v>
      </c>
    </row>
    <row r="64" spans="1:50" s="91" customFormat="1">
      <c r="A64" s="92">
        <f t="shared" si="17"/>
        <v>45745</v>
      </c>
      <c r="B64" s="91">
        <f t="shared" si="0"/>
        <v>57</v>
      </c>
      <c r="C64" s="99">
        <f t="shared" si="1"/>
        <v>3.6688079641758065</v>
      </c>
      <c r="D64" s="99">
        <f t="shared" si="18"/>
        <v>4.0445000079201154e-003</v>
      </c>
      <c r="E64" s="99"/>
      <c r="F64" s="99"/>
      <c r="H64" s="92">
        <f t="shared" si="19"/>
        <v>45745</v>
      </c>
      <c r="I64" s="91">
        <f t="shared" si="20"/>
        <v>57</v>
      </c>
      <c r="J64" s="91">
        <f>INDEX(地温!$D$2:$D$366,MATCH(H64,地温!$C$2:$C$366,FALSE))</f>
        <v>11.249928000000001</v>
      </c>
      <c r="K64" s="91">
        <f t="shared" si="21"/>
        <v>441.52729600000004</v>
      </c>
      <c r="L64" s="93">
        <f t="shared" si="2"/>
        <v>7.7460929122807025</v>
      </c>
      <c r="M64" s="99">
        <f t="shared" si="3"/>
        <v>2.0124467837154575e-002</v>
      </c>
      <c r="N64" s="99">
        <f t="shared" si="4"/>
        <v>3.6688079641758065</v>
      </c>
      <c r="Q64" s="92">
        <f t="shared" si="22"/>
        <v>45745</v>
      </c>
      <c r="R64" s="91">
        <f t="shared" si="23"/>
        <v>57</v>
      </c>
      <c r="S64" s="91">
        <f>INDEX(地温!$D$2:$D$366,MATCH(Q64,地温!$C$2:$C$366,FALSE))</f>
        <v>11.249928000000001</v>
      </c>
      <c r="T64" s="91">
        <f t="shared" si="24"/>
        <v>441.52729600000004</v>
      </c>
      <c r="U64" s="93">
        <f t="shared" si="5"/>
        <v>7.7460929122807025</v>
      </c>
      <c r="V64" s="99" t="e">
        <f t="shared" si="6"/>
        <v>#N/A</v>
      </c>
      <c r="W64" s="99">
        <f t="shared" si="7"/>
        <v>0</v>
      </c>
      <c r="Z64" s="92">
        <f t="shared" si="25"/>
        <v>45745</v>
      </c>
      <c r="AA64" s="91">
        <f t="shared" si="26"/>
        <v>57</v>
      </c>
      <c r="AB64" s="91">
        <f>INDEX(地温!$D$2:$D$366,MATCH(Z64,地温!$C$2:$C$366,FALSE))</f>
        <v>11.249928000000001</v>
      </c>
      <c r="AC64" s="91">
        <f t="shared" si="27"/>
        <v>441.52729600000004</v>
      </c>
      <c r="AD64" s="93">
        <f t="shared" si="8"/>
        <v>7.7460929122807025</v>
      </c>
      <c r="AE64" s="99" t="e">
        <f t="shared" si="9"/>
        <v>#N/A</v>
      </c>
      <c r="AF64" s="99">
        <f t="shared" si="10"/>
        <v>0</v>
      </c>
      <c r="AI64" s="92">
        <f t="shared" si="28"/>
        <v>45745</v>
      </c>
      <c r="AJ64" s="91">
        <f t="shared" si="29"/>
        <v>57</v>
      </c>
      <c r="AK64" s="91">
        <f>INDEX(地温!$D$2:$D$366,MATCH(AI64,地温!$C$2:$C$366,FALSE))</f>
        <v>11.249928000000001</v>
      </c>
      <c r="AL64" s="91">
        <f t="shared" si="30"/>
        <v>441.52729600000004</v>
      </c>
      <c r="AM64" s="93">
        <f t="shared" si="11"/>
        <v>7.7460929122807025</v>
      </c>
      <c r="AN64" s="99" t="e">
        <f t="shared" si="12"/>
        <v>#N/A</v>
      </c>
      <c r="AO64" s="99">
        <f t="shared" si="13"/>
        <v>0</v>
      </c>
      <c r="AR64" s="92">
        <f t="shared" si="31"/>
        <v>45745</v>
      </c>
      <c r="AS64" s="91">
        <f t="shared" si="32"/>
        <v>57</v>
      </c>
      <c r="AT64" s="91">
        <f>INDEX(地温!$D$2:$D$366,MATCH(AR64,地温!$C$2:$C$366,FALSE))</f>
        <v>11.249928000000001</v>
      </c>
      <c r="AU64" s="91">
        <f t="shared" si="33"/>
        <v>441.52729600000004</v>
      </c>
      <c r="AV64" s="93">
        <f t="shared" si="14"/>
        <v>7.7460929122807025</v>
      </c>
      <c r="AW64" s="99" t="e">
        <f t="shared" si="15"/>
        <v>#N/A</v>
      </c>
      <c r="AX64" s="99">
        <f t="shared" si="16"/>
        <v>0</v>
      </c>
    </row>
    <row r="65" spans="1:50" s="91" customFormat="1">
      <c r="A65" s="92">
        <f t="shared" si="17"/>
        <v>45746</v>
      </c>
      <c r="B65" s="91">
        <f t="shared" si="0"/>
        <v>58</v>
      </c>
      <c r="C65" s="99">
        <f t="shared" si="1"/>
        <v>3.7101146513615548</v>
      </c>
      <c r="D65" s="99">
        <f t="shared" si="18"/>
        <v>4.1306687185748373e-003</v>
      </c>
      <c r="E65" s="99"/>
      <c r="F65" s="99"/>
      <c r="H65" s="92">
        <f t="shared" si="19"/>
        <v>45746</v>
      </c>
      <c r="I65" s="91">
        <f t="shared" si="20"/>
        <v>58</v>
      </c>
      <c r="J65" s="91">
        <f>INDEX(地温!$D$2:$D$366,MATCH(H65,地温!$C$2:$C$366,FALSE))</f>
        <v>12.385384000000002</v>
      </c>
      <c r="K65" s="91">
        <f t="shared" si="21"/>
        <v>453.91268000000002</v>
      </c>
      <c r="L65" s="93">
        <f t="shared" si="2"/>
        <v>7.8260806896551731</v>
      </c>
      <c r="M65" s="99">
        <f t="shared" si="3"/>
        <v>2.0199791037733773e-002</v>
      </c>
      <c r="N65" s="99">
        <f t="shared" si="4"/>
        <v>3.7101146513615548</v>
      </c>
      <c r="Q65" s="92">
        <f t="shared" si="22"/>
        <v>45746</v>
      </c>
      <c r="R65" s="91">
        <f t="shared" si="23"/>
        <v>58</v>
      </c>
      <c r="S65" s="91">
        <f>INDEX(地温!$D$2:$D$366,MATCH(Q65,地温!$C$2:$C$366,FALSE))</f>
        <v>12.385384000000002</v>
      </c>
      <c r="T65" s="91">
        <f t="shared" si="24"/>
        <v>453.91268000000002</v>
      </c>
      <c r="U65" s="93">
        <f t="shared" si="5"/>
        <v>7.8260806896551731</v>
      </c>
      <c r="V65" s="99" t="e">
        <f t="shared" si="6"/>
        <v>#N/A</v>
      </c>
      <c r="W65" s="99">
        <f t="shared" si="7"/>
        <v>0</v>
      </c>
      <c r="Z65" s="92">
        <f t="shared" si="25"/>
        <v>45746</v>
      </c>
      <c r="AA65" s="91">
        <f t="shared" si="26"/>
        <v>58</v>
      </c>
      <c r="AB65" s="91">
        <f>INDEX(地温!$D$2:$D$366,MATCH(Z65,地温!$C$2:$C$366,FALSE))</f>
        <v>12.385384000000002</v>
      </c>
      <c r="AC65" s="91">
        <f t="shared" si="27"/>
        <v>453.91268000000002</v>
      </c>
      <c r="AD65" s="93">
        <f t="shared" si="8"/>
        <v>7.8260806896551731</v>
      </c>
      <c r="AE65" s="99" t="e">
        <f t="shared" si="9"/>
        <v>#N/A</v>
      </c>
      <c r="AF65" s="99">
        <f t="shared" si="10"/>
        <v>0</v>
      </c>
      <c r="AI65" s="92">
        <f t="shared" si="28"/>
        <v>45746</v>
      </c>
      <c r="AJ65" s="91">
        <f t="shared" si="29"/>
        <v>58</v>
      </c>
      <c r="AK65" s="91">
        <f>INDEX(地温!$D$2:$D$366,MATCH(AI65,地温!$C$2:$C$366,FALSE))</f>
        <v>12.385384000000002</v>
      </c>
      <c r="AL65" s="91">
        <f t="shared" si="30"/>
        <v>453.91268000000002</v>
      </c>
      <c r="AM65" s="93">
        <f t="shared" si="11"/>
        <v>7.8260806896551731</v>
      </c>
      <c r="AN65" s="99" t="e">
        <f t="shared" si="12"/>
        <v>#N/A</v>
      </c>
      <c r="AO65" s="99">
        <f t="shared" si="13"/>
        <v>0</v>
      </c>
      <c r="AR65" s="92">
        <f t="shared" si="31"/>
        <v>45746</v>
      </c>
      <c r="AS65" s="91">
        <f t="shared" si="32"/>
        <v>58</v>
      </c>
      <c r="AT65" s="91">
        <f>INDEX(地温!$D$2:$D$366,MATCH(AR65,地温!$C$2:$C$366,FALSE))</f>
        <v>12.385384000000002</v>
      </c>
      <c r="AU65" s="91">
        <f t="shared" si="33"/>
        <v>453.91268000000002</v>
      </c>
      <c r="AV65" s="93">
        <f t="shared" si="14"/>
        <v>7.8260806896551731</v>
      </c>
      <c r="AW65" s="99" t="e">
        <f t="shared" si="15"/>
        <v>#N/A</v>
      </c>
      <c r="AX65" s="99">
        <f t="shared" si="16"/>
        <v>0</v>
      </c>
    </row>
    <row r="66" spans="1:50" s="91" customFormat="1">
      <c r="A66" s="92">
        <f t="shared" si="17"/>
        <v>45747</v>
      </c>
      <c r="B66" s="91">
        <f t="shared" si="0"/>
        <v>59</v>
      </c>
      <c r="C66" s="99">
        <f t="shared" si="1"/>
        <v>3.7518466590619153</v>
      </c>
      <c r="D66" s="99">
        <f t="shared" si="18"/>
        <v>4.1732007700360455e-003</v>
      </c>
      <c r="E66" s="99"/>
      <c r="F66" s="99"/>
      <c r="H66" s="92">
        <f t="shared" si="19"/>
        <v>45747</v>
      </c>
      <c r="I66" s="91">
        <f t="shared" si="20"/>
        <v>59</v>
      </c>
      <c r="J66" s="91">
        <f>INDEX(地温!$D$2:$D$366,MATCH(H66,地温!$C$2:$C$366,FALSE))</f>
        <v>13.297804000000003</v>
      </c>
      <c r="K66" s="91">
        <f t="shared" si="21"/>
        <v>467.21048400000001</v>
      </c>
      <c r="L66" s="93">
        <f t="shared" si="2"/>
        <v>7.9188217627118647</v>
      </c>
      <c r="M66" s="99">
        <f t="shared" si="3"/>
        <v>2.0287422782693413e-002</v>
      </c>
      <c r="N66" s="99">
        <f t="shared" si="4"/>
        <v>3.7518466590619153</v>
      </c>
      <c r="Q66" s="92">
        <f t="shared" si="22"/>
        <v>45747</v>
      </c>
      <c r="R66" s="91">
        <f t="shared" si="23"/>
        <v>59</v>
      </c>
      <c r="S66" s="91">
        <f>INDEX(地温!$D$2:$D$366,MATCH(Q66,地温!$C$2:$C$366,FALSE))</f>
        <v>13.297804000000003</v>
      </c>
      <c r="T66" s="91">
        <f t="shared" si="24"/>
        <v>467.21048400000001</v>
      </c>
      <c r="U66" s="93">
        <f t="shared" si="5"/>
        <v>7.9188217627118647</v>
      </c>
      <c r="V66" s="99" t="e">
        <f t="shared" si="6"/>
        <v>#N/A</v>
      </c>
      <c r="W66" s="99">
        <f t="shared" si="7"/>
        <v>0</v>
      </c>
      <c r="Z66" s="92">
        <f t="shared" si="25"/>
        <v>45747</v>
      </c>
      <c r="AA66" s="91">
        <f t="shared" si="26"/>
        <v>59</v>
      </c>
      <c r="AB66" s="91">
        <f>INDEX(地温!$D$2:$D$366,MATCH(Z66,地温!$C$2:$C$366,FALSE))</f>
        <v>13.297804000000003</v>
      </c>
      <c r="AC66" s="91">
        <f t="shared" si="27"/>
        <v>467.21048400000001</v>
      </c>
      <c r="AD66" s="93">
        <f t="shared" si="8"/>
        <v>7.9188217627118647</v>
      </c>
      <c r="AE66" s="99" t="e">
        <f t="shared" si="9"/>
        <v>#N/A</v>
      </c>
      <c r="AF66" s="99">
        <f t="shared" si="10"/>
        <v>0</v>
      </c>
      <c r="AI66" s="92">
        <f t="shared" si="28"/>
        <v>45747</v>
      </c>
      <c r="AJ66" s="91">
        <f t="shared" si="29"/>
        <v>59</v>
      </c>
      <c r="AK66" s="91">
        <f>INDEX(地温!$D$2:$D$366,MATCH(AI66,地温!$C$2:$C$366,FALSE))</f>
        <v>13.297804000000003</v>
      </c>
      <c r="AL66" s="91">
        <f t="shared" si="30"/>
        <v>467.21048400000001</v>
      </c>
      <c r="AM66" s="93">
        <f t="shared" si="11"/>
        <v>7.9188217627118647</v>
      </c>
      <c r="AN66" s="99" t="e">
        <f t="shared" si="12"/>
        <v>#N/A</v>
      </c>
      <c r="AO66" s="99">
        <f t="shared" si="13"/>
        <v>0</v>
      </c>
      <c r="AR66" s="92">
        <f t="shared" si="31"/>
        <v>45747</v>
      </c>
      <c r="AS66" s="91">
        <f t="shared" si="32"/>
        <v>59</v>
      </c>
      <c r="AT66" s="91">
        <f>INDEX(地温!$D$2:$D$366,MATCH(AR66,地温!$C$2:$C$366,FALSE))</f>
        <v>13.297804000000003</v>
      </c>
      <c r="AU66" s="91">
        <f t="shared" si="33"/>
        <v>467.21048400000001</v>
      </c>
      <c r="AV66" s="93">
        <f t="shared" si="14"/>
        <v>7.9188217627118647</v>
      </c>
      <c r="AW66" s="99" t="e">
        <f t="shared" si="15"/>
        <v>#N/A</v>
      </c>
      <c r="AX66" s="99">
        <f t="shared" si="16"/>
        <v>0</v>
      </c>
    </row>
    <row r="67" spans="1:50" s="91" customFormat="1">
      <c r="A67" s="92">
        <f t="shared" si="17"/>
        <v>45748</v>
      </c>
      <c r="B67" s="91">
        <f t="shared" si="0"/>
        <v>60</v>
      </c>
      <c r="C67" s="99">
        <f t="shared" si="1"/>
        <v>3.792074282538751</v>
      </c>
      <c r="D67" s="99">
        <f t="shared" si="18"/>
        <v>4.0227623476835729e-003</v>
      </c>
      <c r="E67" s="99"/>
      <c r="F67" s="99"/>
      <c r="H67" s="92">
        <f t="shared" si="19"/>
        <v>45748</v>
      </c>
      <c r="I67" s="91">
        <f t="shared" si="20"/>
        <v>60</v>
      </c>
      <c r="J67" s="91">
        <f>INDEX(地温!$D$2:$D$366,MATCH(H67,地温!$C$2:$C$366,FALSE))</f>
        <v>12.973388000000002</v>
      </c>
      <c r="K67" s="91">
        <f t="shared" si="21"/>
        <v>480.18387200000001</v>
      </c>
      <c r="L67" s="93">
        <f t="shared" si="2"/>
        <v>8.0030645333333332</v>
      </c>
      <c r="M67" s="99">
        <f t="shared" si="3"/>
        <v>2.0367303441173087e-002</v>
      </c>
      <c r="N67" s="99">
        <f t="shared" si="4"/>
        <v>3.792074282538751</v>
      </c>
      <c r="Q67" s="92">
        <f t="shared" si="22"/>
        <v>45748</v>
      </c>
      <c r="R67" s="91">
        <f t="shared" si="23"/>
        <v>60</v>
      </c>
      <c r="S67" s="91">
        <f>INDEX(地温!$D$2:$D$366,MATCH(Q67,地温!$C$2:$C$366,FALSE))</f>
        <v>12.973388000000002</v>
      </c>
      <c r="T67" s="91">
        <f t="shared" si="24"/>
        <v>480.18387200000001</v>
      </c>
      <c r="U67" s="93">
        <f t="shared" si="5"/>
        <v>8.0030645333333332</v>
      </c>
      <c r="V67" s="99" t="e">
        <f t="shared" si="6"/>
        <v>#N/A</v>
      </c>
      <c r="W67" s="99">
        <f t="shared" si="7"/>
        <v>0</v>
      </c>
      <c r="Z67" s="92">
        <f t="shared" si="25"/>
        <v>45748</v>
      </c>
      <c r="AA67" s="91">
        <f t="shared" si="26"/>
        <v>60</v>
      </c>
      <c r="AB67" s="91">
        <f>INDEX(地温!$D$2:$D$366,MATCH(Z67,地温!$C$2:$C$366,FALSE))</f>
        <v>12.973388000000002</v>
      </c>
      <c r="AC67" s="91">
        <f t="shared" si="27"/>
        <v>480.18387200000001</v>
      </c>
      <c r="AD67" s="93">
        <f t="shared" si="8"/>
        <v>8.0030645333333332</v>
      </c>
      <c r="AE67" s="99" t="e">
        <f t="shared" si="9"/>
        <v>#N/A</v>
      </c>
      <c r="AF67" s="99">
        <f t="shared" si="10"/>
        <v>0</v>
      </c>
      <c r="AI67" s="92">
        <f t="shared" si="28"/>
        <v>45748</v>
      </c>
      <c r="AJ67" s="91">
        <f t="shared" si="29"/>
        <v>60</v>
      </c>
      <c r="AK67" s="91">
        <f>INDEX(地温!$D$2:$D$366,MATCH(AI67,地温!$C$2:$C$366,FALSE))</f>
        <v>12.973388000000002</v>
      </c>
      <c r="AL67" s="91">
        <f t="shared" si="30"/>
        <v>480.18387200000001</v>
      </c>
      <c r="AM67" s="93">
        <f t="shared" si="11"/>
        <v>8.0030645333333332</v>
      </c>
      <c r="AN67" s="99" t="e">
        <f t="shared" si="12"/>
        <v>#N/A</v>
      </c>
      <c r="AO67" s="99">
        <f t="shared" si="13"/>
        <v>0</v>
      </c>
      <c r="AR67" s="92">
        <f t="shared" si="31"/>
        <v>45748</v>
      </c>
      <c r="AS67" s="91">
        <f t="shared" si="32"/>
        <v>60</v>
      </c>
      <c r="AT67" s="91">
        <f>INDEX(地温!$D$2:$D$366,MATCH(AR67,地温!$C$2:$C$366,FALSE))</f>
        <v>12.973388000000002</v>
      </c>
      <c r="AU67" s="91">
        <f t="shared" si="33"/>
        <v>480.18387200000001</v>
      </c>
      <c r="AV67" s="93">
        <f t="shared" si="14"/>
        <v>8.0030645333333332</v>
      </c>
      <c r="AW67" s="99" t="e">
        <f t="shared" si="15"/>
        <v>#N/A</v>
      </c>
      <c r="AX67" s="99">
        <f t="shared" si="16"/>
        <v>0</v>
      </c>
    </row>
    <row r="68" spans="1:50" s="91" customFormat="1">
      <c r="A68" s="92">
        <f t="shared" si="17"/>
        <v>45749</v>
      </c>
      <c r="B68" s="91">
        <f t="shared" si="0"/>
        <v>61</v>
      </c>
      <c r="C68" s="99">
        <f t="shared" si="1"/>
        <v>3.830583268083176</v>
      </c>
      <c r="D68" s="99">
        <f t="shared" si="18"/>
        <v>3.8508985544424947e-003</v>
      </c>
      <c r="E68" s="99"/>
      <c r="F68" s="99"/>
      <c r="H68" s="92">
        <f t="shared" si="19"/>
        <v>45749</v>
      </c>
      <c r="I68" s="91">
        <f t="shared" si="20"/>
        <v>61</v>
      </c>
      <c r="J68" s="91">
        <f>INDEX(地温!$D$2:$D$366,MATCH(H68,地温!$C$2:$C$366,FALSE))</f>
        <v>12.466488000000002</v>
      </c>
      <c r="K68" s="91">
        <f t="shared" si="21"/>
        <v>492.65036000000003</v>
      </c>
      <c r="L68" s="93">
        <f t="shared" si="2"/>
        <v>8.076235409836066</v>
      </c>
      <c r="M68" s="99">
        <f t="shared" si="3"/>
        <v>2.0436901636812634e-002</v>
      </c>
      <c r="N68" s="99">
        <f t="shared" si="4"/>
        <v>3.830583268083176</v>
      </c>
      <c r="Q68" s="92">
        <f t="shared" si="22"/>
        <v>45749</v>
      </c>
      <c r="R68" s="91">
        <f t="shared" si="23"/>
        <v>61</v>
      </c>
      <c r="S68" s="91">
        <f>INDEX(地温!$D$2:$D$366,MATCH(Q68,地温!$C$2:$C$366,FALSE))</f>
        <v>12.466488000000002</v>
      </c>
      <c r="T68" s="91">
        <f t="shared" si="24"/>
        <v>492.65036000000003</v>
      </c>
      <c r="U68" s="93">
        <f t="shared" si="5"/>
        <v>8.076235409836066</v>
      </c>
      <c r="V68" s="99" t="e">
        <f t="shared" si="6"/>
        <v>#N/A</v>
      </c>
      <c r="W68" s="99">
        <f t="shared" si="7"/>
        <v>0</v>
      </c>
      <c r="Z68" s="92">
        <f t="shared" si="25"/>
        <v>45749</v>
      </c>
      <c r="AA68" s="91">
        <f t="shared" si="26"/>
        <v>61</v>
      </c>
      <c r="AB68" s="91">
        <f>INDEX(地温!$D$2:$D$366,MATCH(Z68,地温!$C$2:$C$366,FALSE))</f>
        <v>12.466488000000002</v>
      </c>
      <c r="AC68" s="91">
        <f t="shared" si="27"/>
        <v>492.65036000000003</v>
      </c>
      <c r="AD68" s="93">
        <f t="shared" si="8"/>
        <v>8.076235409836066</v>
      </c>
      <c r="AE68" s="99" t="e">
        <f t="shared" si="9"/>
        <v>#N/A</v>
      </c>
      <c r="AF68" s="99">
        <f t="shared" si="10"/>
        <v>0</v>
      </c>
      <c r="AI68" s="92">
        <f t="shared" si="28"/>
        <v>45749</v>
      </c>
      <c r="AJ68" s="91">
        <f t="shared" si="29"/>
        <v>61</v>
      </c>
      <c r="AK68" s="91">
        <f>INDEX(地温!$D$2:$D$366,MATCH(AI68,地温!$C$2:$C$366,FALSE))</f>
        <v>12.466488000000002</v>
      </c>
      <c r="AL68" s="91">
        <f t="shared" si="30"/>
        <v>492.65036000000003</v>
      </c>
      <c r="AM68" s="93">
        <f t="shared" si="11"/>
        <v>8.076235409836066</v>
      </c>
      <c r="AN68" s="99" t="e">
        <f t="shared" si="12"/>
        <v>#N/A</v>
      </c>
      <c r="AO68" s="99">
        <f t="shared" si="13"/>
        <v>0</v>
      </c>
      <c r="AR68" s="92">
        <f t="shared" si="31"/>
        <v>45749</v>
      </c>
      <c r="AS68" s="91">
        <f t="shared" si="32"/>
        <v>61</v>
      </c>
      <c r="AT68" s="91">
        <f>INDEX(地温!$D$2:$D$366,MATCH(AR68,地温!$C$2:$C$366,FALSE))</f>
        <v>12.466488000000002</v>
      </c>
      <c r="AU68" s="91">
        <f t="shared" si="33"/>
        <v>492.65036000000003</v>
      </c>
      <c r="AV68" s="93">
        <f t="shared" si="14"/>
        <v>8.076235409836066</v>
      </c>
      <c r="AW68" s="99" t="e">
        <f t="shared" si="15"/>
        <v>#N/A</v>
      </c>
      <c r="AX68" s="99">
        <f t="shared" si="16"/>
        <v>0</v>
      </c>
    </row>
    <row r="69" spans="1:50" s="91" customFormat="1">
      <c r="A69" s="92">
        <f t="shared" si="17"/>
        <v>45750</v>
      </c>
      <c r="B69" s="91">
        <f t="shared" si="0"/>
        <v>62</v>
      </c>
      <c r="C69" s="99">
        <f t="shared" si="1"/>
        <v>3.8667427387738189</v>
      </c>
      <c r="D69" s="99">
        <f t="shared" si="18"/>
        <v>3.6159470690642959e-003</v>
      </c>
      <c r="E69" s="99"/>
      <c r="F69" s="99"/>
      <c r="H69" s="92">
        <f t="shared" si="19"/>
        <v>45750</v>
      </c>
      <c r="I69" s="91">
        <f t="shared" si="20"/>
        <v>62</v>
      </c>
      <c r="J69" s="91">
        <f>INDEX(地温!$D$2:$D$366,MATCH(H69,地温!$C$2:$C$366,FALSE))</f>
        <v>11.472963999999999</v>
      </c>
      <c r="K69" s="91">
        <f t="shared" si="21"/>
        <v>504.12332400000003</v>
      </c>
      <c r="L69" s="93">
        <f t="shared" si="2"/>
        <v>8.13102135483871</v>
      </c>
      <c r="M69" s="99">
        <f t="shared" si="3"/>
        <v>2.0489144409505153e-002</v>
      </c>
      <c r="N69" s="99">
        <f t="shared" si="4"/>
        <v>3.8667427387738189</v>
      </c>
      <c r="Q69" s="92">
        <f t="shared" si="22"/>
        <v>45750</v>
      </c>
      <c r="R69" s="91">
        <f t="shared" si="23"/>
        <v>62</v>
      </c>
      <c r="S69" s="91">
        <f>INDEX(地温!$D$2:$D$366,MATCH(Q69,地温!$C$2:$C$366,FALSE))</f>
        <v>11.472963999999999</v>
      </c>
      <c r="T69" s="91">
        <f t="shared" si="24"/>
        <v>504.12332400000003</v>
      </c>
      <c r="U69" s="93">
        <f t="shared" si="5"/>
        <v>8.13102135483871</v>
      </c>
      <c r="V69" s="99" t="e">
        <f t="shared" si="6"/>
        <v>#N/A</v>
      </c>
      <c r="W69" s="99">
        <f t="shared" si="7"/>
        <v>0</v>
      </c>
      <c r="Z69" s="92">
        <f t="shared" si="25"/>
        <v>45750</v>
      </c>
      <c r="AA69" s="91">
        <f t="shared" si="26"/>
        <v>62</v>
      </c>
      <c r="AB69" s="91">
        <f>INDEX(地温!$D$2:$D$366,MATCH(Z69,地温!$C$2:$C$366,FALSE))</f>
        <v>11.472963999999999</v>
      </c>
      <c r="AC69" s="91">
        <f t="shared" si="27"/>
        <v>504.12332400000003</v>
      </c>
      <c r="AD69" s="93">
        <f t="shared" si="8"/>
        <v>8.13102135483871</v>
      </c>
      <c r="AE69" s="99" t="e">
        <f t="shared" si="9"/>
        <v>#N/A</v>
      </c>
      <c r="AF69" s="99">
        <f t="shared" si="10"/>
        <v>0</v>
      </c>
      <c r="AI69" s="92">
        <f t="shared" si="28"/>
        <v>45750</v>
      </c>
      <c r="AJ69" s="91">
        <f t="shared" si="29"/>
        <v>62</v>
      </c>
      <c r="AK69" s="91">
        <f>INDEX(地温!$D$2:$D$366,MATCH(AI69,地温!$C$2:$C$366,FALSE))</f>
        <v>11.472963999999999</v>
      </c>
      <c r="AL69" s="91">
        <f t="shared" si="30"/>
        <v>504.12332400000003</v>
      </c>
      <c r="AM69" s="93">
        <f t="shared" si="11"/>
        <v>8.13102135483871</v>
      </c>
      <c r="AN69" s="99" t="e">
        <f t="shared" si="12"/>
        <v>#N/A</v>
      </c>
      <c r="AO69" s="99">
        <f t="shared" si="13"/>
        <v>0</v>
      </c>
      <c r="AR69" s="92">
        <f t="shared" si="31"/>
        <v>45750</v>
      </c>
      <c r="AS69" s="91">
        <f t="shared" si="32"/>
        <v>62</v>
      </c>
      <c r="AT69" s="91">
        <f>INDEX(地温!$D$2:$D$366,MATCH(AR69,地温!$C$2:$C$366,FALSE))</f>
        <v>11.472963999999999</v>
      </c>
      <c r="AU69" s="91">
        <f t="shared" si="33"/>
        <v>504.12332400000003</v>
      </c>
      <c r="AV69" s="93">
        <f t="shared" si="14"/>
        <v>8.13102135483871</v>
      </c>
      <c r="AW69" s="99" t="e">
        <f t="shared" si="15"/>
        <v>#N/A</v>
      </c>
      <c r="AX69" s="99">
        <f t="shared" si="16"/>
        <v>0</v>
      </c>
    </row>
    <row r="70" spans="1:50" s="91" customFormat="1">
      <c r="A70" s="92">
        <f t="shared" si="17"/>
        <v>45751</v>
      </c>
      <c r="B70" s="91">
        <f t="shared" si="0"/>
        <v>63</v>
      </c>
      <c r="C70" s="99">
        <f t="shared" si="1"/>
        <v>3.9032667244653134</v>
      </c>
      <c r="D70" s="99">
        <f t="shared" si="18"/>
        <v>3.6523985691494509e-003</v>
      </c>
      <c r="E70" s="99"/>
      <c r="F70" s="99"/>
      <c r="H70" s="92">
        <f t="shared" si="19"/>
        <v>45751</v>
      </c>
      <c r="I70" s="91">
        <f t="shared" si="20"/>
        <v>63</v>
      </c>
      <c r="J70" s="91">
        <f>INDEX(地温!$D$2:$D$366,MATCH(H70,地温!$C$2:$C$366,FALSE))</f>
        <v>12.324555999999999</v>
      </c>
      <c r="K70" s="91">
        <f t="shared" si="21"/>
        <v>516.44788000000005</v>
      </c>
      <c r="L70" s="93">
        <f t="shared" si="2"/>
        <v>8.1975853968253976</v>
      </c>
      <c r="M70" s="99">
        <f t="shared" si="3"/>
        <v>2.0552770758870548e-002</v>
      </c>
      <c r="N70" s="99">
        <f t="shared" si="4"/>
        <v>3.9032667244653134</v>
      </c>
      <c r="Q70" s="92">
        <f t="shared" si="22"/>
        <v>45751</v>
      </c>
      <c r="R70" s="91">
        <f t="shared" si="23"/>
        <v>63</v>
      </c>
      <c r="S70" s="91">
        <f>INDEX(地温!$D$2:$D$366,MATCH(Q70,地温!$C$2:$C$366,FALSE))</f>
        <v>12.324555999999999</v>
      </c>
      <c r="T70" s="91">
        <f t="shared" si="24"/>
        <v>516.44788000000005</v>
      </c>
      <c r="U70" s="93">
        <f t="shared" si="5"/>
        <v>8.1975853968253976</v>
      </c>
      <c r="V70" s="99" t="e">
        <f t="shared" si="6"/>
        <v>#N/A</v>
      </c>
      <c r="W70" s="99">
        <f t="shared" si="7"/>
        <v>0</v>
      </c>
      <c r="Z70" s="92">
        <f t="shared" si="25"/>
        <v>45751</v>
      </c>
      <c r="AA70" s="91">
        <f t="shared" si="26"/>
        <v>63</v>
      </c>
      <c r="AB70" s="91">
        <f>INDEX(地温!$D$2:$D$366,MATCH(Z70,地温!$C$2:$C$366,FALSE))</f>
        <v>12.324555999999999</v>
      </c>
      <c r="AC70" s="91">
        <f t="shared" si="27"/>
        <v>516.44788000000005</v>
      </c>
      <c r="AD70" s="93">
        <f t="shared" si="8"/>
        <v>8.1975853968253976</v>
      </c>
      <c r="AE70" s="99" t="e">
        <f t="shared" si="9"/>
        <v>#N/A</v>
      </c>
      <c r="AF70" s="99">
        <f t="shared" si="10"/>
        <v>0</v>
      </c>
      <c r="AI70" s="92">
        <f t="shared" si="28"/>
        <v>45751</v>
      </c>
      <c r="AJ70" s="91">
        <f t="shared" si="29"/>
        <v>63</v>
      </c>
      <c r="AK70" s="91">
        <f>INDEX(地温!$D$2:$D$366,MATCH(AI70,地温!$C$2:$C$366,FALSE))</f>
        <v>12.324555999999999</v>
      </c>
      <c r="AL70" s="91">
        <f t="shared" si="30"/>
        <v>516.44788000000005</v>
      </c>
      <c r="AM70" s="93">
        <f t="shared" si="11"/>
        <v>8.1975853968253976</v>
      </c>
      <c r="AN70" s="99" t="e">
        <f t="shared" si="12"/>
        <v>#N/A</v>
      </c>
      <c r="AO70" s="99">
        <f t="shared" si="13"/>
        <v>0</v>
      </c>
      <c r="AR70" s="92">
        <f t="shared" si="31"/>
        <v>45751</v>
      </c>
      <c r="AS70" s="91">
        <f t="shared" si="32"/>
        <v>63</v>
      </c>
      <c r="AT70" s="91">
        <f>INDEX(地温!$D$2:$D$366,MATCH(AR70,地温!$C$2:$C$366,FALSE))</f>
        <v>12.324555999999999</v>
      </c>
      <c r="AU70" s="91">
        <f t="shared" si="33"/>
        <v>516.44788000000005</v>
      </c>
      <c r="AV70" s="93">
        <f t="shared" si="14"/>
        <v>8.1975853968253976</v>
      </c>
      <c r="AW70" s="99" t="e">
        <f t="shared" si="15"/>
        <v>#N/A</v>
      </c>
      <c r="AX70" s="99">
        <f t="shared" si="16"/>
        <v>0</v>
      </c>
    </row>
    <row r="71" spans="1:50" s="91" customFormat="1">
      <c r="A71" s="92">
        <f t="shared" si="17"/>
        <v>45752</v>
      </c>
      <c r="B71" s="91">
        <f t="shared" si="0"/>
        <v>64</v>
      </c>
      <c r="C71" s="99">
        <f t="shared" si="1"/>
        <v>3.9397043060659338</v>
      </c>
      <c r="D71" s="99">
        <f t="shared" si="18"/>
        <v>3.6437581600620387e-003</v>
      </c>
      <c r="E71" s="99"/>
      <c r="F71" s="99"/>
      <c r="H71" s="92">
        <f t="shared" si="19"/>
        <v>45752</v>
      </c>
      <c r="I71" s="91">
        <f t="shared" si="20"/>
        <v>64</v>
      </c>
      <c r="J71" s="91">
        <f>INDEX(地温!$D$2:$D$366,MATCH(H71,地温!$C$2:$C$366,FALSE))</f>
        <v>12.892284000000002</v>
      </c>
      <c r="K71" s="91">
        <f t="shared" si="21"/>
        <v>529.34016400000007</v>
      </c>
      <c r="L71" s="93">
        <f t="shared" si="2"/>
        <v>8.2709400625000011</v>
      </c>
      <c r="M71" s="99">
        <f t="shared" si="3"/>
        <v>2.0623081856195793e-002</v>
      </c>
      <c r="N71" s="99">
        <f t="shared" si="4"/>
        <v>3.9397043060659338</v>
      </c>
      <c r="Q71" s="92">
        <f t="shared" si="22"/>
        <v>45752</v>
      </c>
      <c r="R71" s="91">
        <f t="shared" si="23"/>
        <v>64</v>
      </c>
      <c r="S71" s="91">
        <f>INDEX(地温!$D$2:$D$366,MATCH(Q71,地温!$C$2:$C$366,FALSE))</f>
        <v>12.892284000000002</v>
      </c>
      <c r="T71" s="91">
        <f t="shared" si="24"/>
        <v>529.34016400000007</v>
      </c>
      <c r="U71" s="93">
        <f t="shared" si="5"/>
        <v>8.2709400625000011</v>
      </c>
      <c r="V71" s="99" t="e">
        <f t="shared" si="6"/>
        <v>#N/A</v>
      </c>
      <c r="W71" s="99">
        <f t="shared" si="7"/>
        <v>0</v>
      </c>
      <c r="Z71" s="92">
        <f t="shared" si="25"/>
        <v>45752</v>
      </c>
      <c r="AA71" s="91">
        <f t="shared" si="26"/>
        <v>64</v>
      </c>
      <c r="AB71" s="91">
        <f>INDEX(地温!$D$2:$D$366,MATCH(Z71,地温!$C$2:$C$366,FALSE))</f>
        <v>12.892284000000002</v>
      </c>
      <c r="AC71" s="91">
        <f t="shared" si="27"/>
        <v>529.34016400000007</v>
      </c>
      <c r="AD71" s="93">
        <f t="shared" si="8"/>
        <v>8.2709400625000011</v>
      </c>
      <c r="AE71" s="99" t="e">
        <f t="shared" si="9"/>
        <v>#N/A</v>
      </c>
      <c r="AF71" s="99">
        <f t="shared" si="10"/>
        <v>0</v>
      </c>
      <c r="AI71" s="92">
        <f t="shared" si="28"/>
        <v>45752</v>
      </c>
      <c r="AJ71" s="91">
        <f t="shared" si="29"/>
        <v>64</v>
      </c>
      <c r="AK71" s="91">
        <f>INDEX(地温!$D$2:$D$366,MATCH(AI71,地温!$C$2:$C$366,FALSE))</f>
        <v>12.892284000000002</v>
      </c>
      <c r="AL71" s="91">
        <f t="shared" si="30"/>
        <v>529.34016400000007</v>
      </c>
      <c r="AM71" s="93">
        <f t="shared" si="11"/>
        <v>8.2709400625000011</v>
      </c>
      <c r="AN71" s="99" t="e">
        <f t="shared" si="12"/>
        <v>#N/A</v>
      </c>
      <c r="AO71" s="99">
        <f t="shared" si="13"/>
        <v>0</v>
      </c>
      <c r="AR71" s="92">
        <f t="shared" si="31"/>
        <v>45752</v>
      </c>
      <c r="AS71" s="91">
        <f t="shared" si="32"/>
        <v>64</v>
      </c>
      <c r="AT71" s="91">
        <f>INDEX(地温!$D$2:$D$366,MATCH(AR71,地温!$C$2:$C$366,FALSE))</f>
        <v>12.892284000000002</v>
      </c>
      <c r="AU71" s="91">
        <f t="shared" si="33"/>
        <v>529.34016400000007</v>
      </c>
      <c r="AV71" s="93">
        <f t="shared" si="14"/>
        <v>8.2709400625000011</v>
      </c>
      <c r="AW71" s="99" t="e">
        <f t="shared" si="15"/>
        <v>#N/A</v>
      </c>
      <c r="AX71" s="99">
        <f t="shared" si="16"/>
        <v>0</v>
      </c>
    </row>
    <row r="72" spans="1:50" s="91" customFormat="1">
      <c r="A72" s="92">
        <f t="shared" si="17"/>
        <v>45753</v>
      </c>
      <c r="B72" s="91">
        <f t="shared" ref="B72:B135" si="34">I72</f>
        <v>65</v>
      </c>
      <c r="C72" s="99">
        <f t="shared" ref="C72:C135" si="35">N72+W72+AF72+AO72+AX72</f>
        <v>3.9737814744535931</v>
      </c>
      <c r="D72" s="99">
        <f t="shared" si="18"/>
        <v>3.4077168387659285e-003</v>
      </c>
      <c r="E72" s="99"/>
      <c r="F72" s="99"/>
      <c r="H72" s="92">
        <f t="shared" si="19"/>
        <v>45753</v>
      </c>
      <c r="I72" s="91">
        <f t="shared" si="20"/>
        <v>65</v>
      </c>
      <c r="J72" s="91">
        <f>INDEX(地温!$D$2:$D$366,MATCH(H72,地温!$C$2:$C$366,FALSE))</f>
        <v>11.79738</v>
      </c>
      <c r="K72" s="91">
        <f t="shared" si="21"/>
        <v>541.13754400000005</v>
      </c>
      <c r="L72" s="93">
        <f t="shared" ref="L72:L135" si="36">K72/I72</f>
        <v>8.325192984615386</v>
      </c>
      <c r="M72" s="99">
        <f t="shared" ref="M72:M135" si="37">$J$4*EXP(-$K$4/(8.31*(L72+273)))</f>
        <v>2.0675214765316932e-002</v>
      </c>
      <c r="N72" s="99">
        <f t="shared" ref="N72:N135" si="38">IF($I$1=0,0,$L$1*$I$4*0.01*(1-EXP(-M72*I72)))</f>
        <v>3.9737814744535931</v>
      </c>
      <c r="Q72" s="92">
        <f t="shared" si="22"/>
        <v>45753</v>
      </c>
      <c r="R72" s="91">
        <f t="shared" si="23"/>
        <v>65</v>
      </c>
      <c r="S72" s="91">
        <f>INDEX(地温!$D$2:$D$366,MATCH(Q72,地温!$C$2:$C$366,FALSE))</f>
        <v>11.79738</v>
      </c>
      <c r="T72" s="91">
        <f t="shared" si="24"/>
        <v>541.13754400000005</v>
      </c>
      <c r="U72" s="93">
        <f t="shared" ref="U72:U135" si="39">T72/R72</f>
        <v>8.325192984615386</v>
      </c>
      <c r="V72" s="99" t="e">
        <f t="shared" ref="V72:V135" si="40">$S$4*EXP(-$T$4/(8.31*(U72+273)))</f>
        <v>#N/A</v>
      </c>
      <c r="W72" s="99">
        <f t="shared" ref="W72:W135" si="41">IF($R$1=0,0,$U$1*$R$4*0.01*(1-EXP(-V72*R72)))</f>
        <v>0</v>
      </c>
      <c r="Z72" s="92">
        <f t="shared" si="25"/>
        <v>45753</v>
      </c>
      <c r="AA72" s="91">
        <f t="shared" si="26"/>
        <v>65</v>
      </c>
      <c r="AB72" s="91">
        <f>INDEX(地温!$D$2:$D$366,MATCH(Z72,地温!$C$2:$C$366,FALSE))</f>
        <v>11.79738</v>
      </c>
      <c r="AC72" s="91">
        <f t="shared" si="27"/>
        <v>541.13754400000005</v>
      </c>
      <c r="AD72" s="93">
        <f t="shared" ref="AD72:AD135" si="42">AC72/AA72</f>
        <v>8.325192984615386</v>
      </c>
      <c r="AE72" s="99" t="e">
        <f t="shared" ref="AE72:AE135" si="43">$AB$4*EXP(-$AC$4/(8.31*(AD72+273)))</f>
        <v>#N/A</v>
      </c>
      <c r="AF72" s="99">
        <f t="shared" ref="AF72:AF135" si="44">IF($AA$1=0,0,$AD$1*$AA$4*0.01*(1-EXP(-AE72*AA72)))</f>
        <v>0</v>
      </c>
      <c r="AI72" s="92">
        <f t="shared" si="28"/>
        <v>45753</v>
      </c>
      <c r="AJ72" s="91">
        <f t="shared" si="29"/>
        <v>65</v>
      </c>
      <c r="AK72" s="91">
        <f>INDEX(地温!$D$2:$D$366,MATCH(AI72,地温!$C$2:$C$366,FALSE))</f>
        <v>11.79738</v>
      </c>
      <c r="AL72" s="91">
        <f t="shared" si="30"/>
        <v>541.13754400000005</v>
      </c>
      <c r="AM72" s="93">
        <f t="shared" ref="AM72:AM135" si="45">AL72/AJ72</f>
        <v>8.325192984615386</v>
      </c>
      <c r="AN72" s="99" t="e">
        <f t="shared" ref="AN72:AN135" si="46">$AK$4*EXP(-$AL$4/(8.31*(AM72+273)))</f>
        <v>#N/A</v>
      </c>
      <c r="AO72" s="99">
        <f t="shared" ref="AO72:AO135" si="47">IF($AJ$1=0,0,$AM$1*$AJ$4*0.01*(1-EXP(-AN72*AJ72)))</f>
        <v>0</v>
      </c>
      <c r="AR72" s="92">
        <f t="shared" si="31"/>
        <v>45753</v>
      </c>
      <c r="AS72" s="91">
        <f t="shared" si="32"/>
        <v>65</v>
      </c>
      <c r="AT72" s="91">
        <f>INDEX(地温!$D$2:$D$366,MATCH(AR72,地温!$C$2:$C$366,FALSE))</f>
        <v>11.79738</v>
      </c>
      <c r="AU72" s="91">
        <f t="shared" si="33"/>
        <v>541.13754400000005</v>
      </c>
      <c r="AV72" s="93">
        <f t="shared" ref="AV72:AV135" si="48">AU72/AS72</f>
        <v>8.325192984615386</v>
      </c>
      <c r="AW72" s="99" t="e">
        <f t="shared" ref="AW72:AW135" si="49">$AT$4*EXP(-$AU$4/(8.31*(AV72+273)))</f>
        <v>#N/A</v>
      </c>
      <c r="AX72" s="99">
        <f t="shared" ref="AX72:AX135" si="50">IF($AS$1=0,0,$AV$1*$AS$4*0.01*(1-EXP(-AW72*AS72)))</f>
        <v>0</v>
      </c>
    </row>
    <row r="73" spans="1:50" s="91" customFormat="1">
      <c r="A73" s="92">
        <f t="shared" ref="A73:A136" si="51">A72+1</f>
        <v>45754</v>
      </c>
      <c r="B73" s="91">
        <f t="shared" si="34"/>
        <v>66</v>
      </c>
      <c r="C73" s="99">
        <f t="shared" si="35"/>
        <v>4.0082635829293212</v>
      </c>
      <c r="D73" s="99">
        <f t="shared" ref="D73:D136" si="52">(C73-C72)*0.1</f>
        <v>3.4482108475728081e-003</v>
      </c>
      <c r="E73" s="99"/>
      <c r="F73" s="99"/>
      <c r="H73" s="92">
        <f t="shared" ref="H73:H136" si="53">H72+1</f>
        <v>45754</v>
      </c>
      <c r="I73" s="91">
        <f t="shared" ref="I73:I136" si="54">H73-H$8+1</f>
        <v>66</v>
      </c>
      <c r="J73" s="91">
        <f>INDEX(地温!$D$2:$D$366,MATCH(H73,地温!$C$2:$C$366,FALSE))</f>
        <v>12.709800000000001</v>
      </c>
      <c r="K73" s="91">
        <f t="shared" ref="K73:K136" si="55">K72+J73</f>
        <v>553.84734400000002</v>
      </c>
      <c r="L73" s="93">
        <f t="shared" si="36"/>
        <v>8.3916264242424248</v>
      </c>
      <c r="M73" s="99">
        <f t="shared" si="37"/>
        <v>2.0739204244925948e-002</v>
      </c>
      <c r="N73" s="99">
        <f t="shared" si="38"/>
        <v>4.0082635829293212</v>
      </c>
      <c r="Q73" s="92">
        <f t="shared" ref="Q73:Q136" si="56">Q72+1</f>
        <v>45754</v>
      </c>
      <c r="R73" s="91">
        <f t="shared" ref="R73:R136" si="57">Q73-Q$8+1</f>
        <v>66</v>
      </c>
      <c r="S73" s="91">
        <f>INDEX(地温!$D$2:$D$366,MATCH(Q73,地温!$C$2:$C$366,FALSE))</f>
        <v>12.709800000000001</v>
      </c>
      <c r="T73" s="91">
        <f t="shared" ref="T73:T136" si="58">T72+S73</f>
        <v>553.84734400000002</v>
      </c>
      <c r="U73" s="93">
        <f t="shared" si="39"/>
        <v>8.3916264242424248</v>
      </c>
      <c r="V73" s="99" t="e">
        <f t="shared" si="40"/>
        <v>#N/A</v>
      </c>
      <c r="W73" s="99">
        <f t="shared" si="41"/>
        <v>0</v>
      </c>
      <c r="Z73" s="92">
        <f t="shared" ref="Z73:Z136" si="59">Z72+1</f>
        <v>45754</v>
      </c>
      <c r="AA73" s="91">
        <f t="shared" ref="AA73:AA136" si="60">Z73-Z$8+1</f>
        <v>66</v>
      </c>
      <c r="AB73" s="91">
        <f>INDEX(地温!$D$2:$D$366,MATCH(Z73,地温!$C$2:$C$366,FALSE))</f>
        <v>12.709800000000001</v>
      </c>
      <c r="AC73" s="91">
        <f t="shared" ref="AC73:AC136" si="61">AC72+AB73</f>
        <v>553.84734400000002</v>
      </c>
      <c r="AD73" s="93">
        <f t="shared" si="42"/>
        <v>8.3916264242424248</v>
      </c>
      <c r="AE73" s="99" t="e">
        <f t="shared" si="43"/>
        <v>#N/A</v>
      </c>
      <c r="AF73" s="99">
        <f t="shared" si="44"/>
        <v>0</v>
      </c>
      <c r="AI73" s="92">
        <f t="shared" ref="AI73:AI136" si="62">AI72+1</f>
        <v>45754</v>
      </c>
      <c r="AJ73" s="91">
        <f t="shared" ref="AJ73:AJ136" si="63">AI73-AI$8+1</f>
        <v>66</v>
      </c>
      <c r="AK73" s="91">
        <f>INDEX(地温!$D$2:$D$366,MATCH(AI73,地温!$C$2:$C$366,FALSE))</f>
        <v>12.709800000000001</v>
      </c>
      <c r="AL73" s="91">
        <f t="shared" ref="AL73:AL136" si="64">AL72+AK73</f>
        <v>553.84734400000002</v>
      </c>
      <c r="AM73" s="93">
        <f t="shared" si="45"/>
        <v>8.3916264242424248</v>
      </c>
      <c r="AN73" s="99" t="e">
        <f t="shared" si="46"/>
        <v>#N/A</v>
      </c>
      <c r="AO73" s="99">
        <f t="shared" si="47"/>
        <v>0</v>
      </c>
      <c r="AR73" s="92">
        <f t="shared" ref="AR73:AR136" si="65">AR72+1</f>
        <v>45754</v>
      </c>
      <c r="AS73" s="91">
        <f t="shared" ref="AS73:AS136" si="66">AR73-AR$8+1</f>
        <v>66</v>
      </c>
      <c r="AT73" s="91">
        <f>INDEX(地温!$D$2:$D$366,MATCH(AR73,地温!$C$2:$C$366,FALSE))</f>
        <v>12.709800000000001</v>
      </c>
      <c r="AU73" s="91">
        <f t="shared" ref="AU73:AU136" si="67">AU72+AT73</f>
        <v>553.84734400000002</v>
      </c>
      <c r="AV73" s="93">
        <f t="shared" si="48"/>
        <v>8.3916264242424248</v>
      </c>
      <c r="AW73" s="99" t="e">
        <f t="shared" si="49"/>
        <v>#N/A</v>
      </c>
      <c r="AX73" s="99">
        <f t="shared" si="50"/>
        <v>0</v>
      </c>
    </row>
    <row r="74" spans="1:50" s="91" customFormat="1">
      <c r="A74" s="92">
        <f t="shared" si="51"/>
        <v>45755</v>
      </c>
      <c r="B74" s="91">
        <f t="shared" si="34"/>
        <v>67</v>
      </c>
      <c r="C74" s="99">
        <f t="shared" si="35"/>
        <v>4.0425135812049895</v>
      </c>
      <c r="D74" s="99">
        <f t="shared" si="52"/>
        <v>3.4249998275668325e-003</v>
      </c>
      <c r="E74" s="99"/>
      <c r="F74" s="99"/>
      <c r="H74" s="92">
        <f t="shared" si="53"/>
        <v>45755</v>
      </c>
      <c r="I74" s="91">
        <f t="shared" si="54"/>
        <v>67</v>
      </c>
      <c r="J74" s="91">
        <f>INDEX(地温!$D$2:$D$366,MATCH(H74,地温!$C$2:$C$366,FALSE))</f>
        <v>13.176148000000001</v>
      </c>
      <c r="K74" s="91">
        <f t="shared" si="55"/>
        <v>567.02349200000003</v>
      </c>
      <c r="L74" s="93">
        <f t="shared" si="36"/>
        <v>8.4630371940298517</v>
      </c>
      <c r="M74" s="99">
        <f t="shared" si="37"/>
        <v>2.0808174974081245e-002</v>
      </c>
      <c r="N74" s="99">
        <f t="shared" si="38"/>
        <v>4.0425135812049895</v>
      </c>
      <c r="Q74" s="92">
        <f t="shared" si="56"/>
        <v>45755</v>
      </c>
      <c r="R74" s="91">
        <f t="shared" si="57"/>
        <v>67</v>
      </c>
      <c r="S74" s="91">
        <f>INDEX(地温!$D$2:$D$366,MATCH(Q74,地温!$C$2:$C$366,FALSE))</f>
        <v>13.176148000000001</v>
      </c>
      <c r="T74" s="91">
        <f t="shared" si="58"/>
        <v>567.02349200000003</v>
      </c>
      <c r="U74" s="93">
        <f t="shared" si="39"/>
        <v>8.4630371940298517</v>
      </c>
      <c r="V74" s="99" t="e">
        <f t="shared" si="40"/>
        <v>#N/A</v>
      </c>
      <c r="W74" s="99">
        <f t="shared" si="41"/>
        <v>0</v>
      </c>
      <c r="Z74" s="92">
        <f t="shared" si="59"/>
        <v>45755</v>
      </c>
      <c r="AA74" s="91">
        <f t="shared" si="60"/>
        <v>67</v>
      </c>
      <c r="AB74" s="91">
        <f>INDEX(地温!$D$2:$D$366,MATCH(Z74,地温!$C$2:$C$366,FALSE))</f>
        <v>13.176148000000001</v>
      </c>
      <c r="AC74" s="91">
        <f t="shared" si="61"/>
        <v>567.02349200000003</v>
      </c>
      <c r="AD74" s="93">
        <f t="shared" si="42"/>
        <v>8.4630371940298517</v>
      </c>
      <c r="AE74" s="99" t="e">
        <f t="shared" si="43"/>
        <v>#N/A</v>
      </c>
      <c r="AF74" s="99">
        <f t="shared" si="44"/>
        <v>0</v>
      </c>
      <c r="AI74" s="92">
        <f t="shared" si="62"/>
        <v>45755</v>
      </c>
      <c r="AJ74" s="91">
        <f t="shared" si="63"/>
        <v>67</v>
      </c>
      <c r="AK74" s="91">
        <f>INDEX(地温!$D$2:$D$366,MATCH(AI74,地温!$C$2:$C$366,FALSE))</f>
        <v>13.176148000000001</v>
      </c>
      <c r="AL74" s="91">
        <f t="shared" si="64"/>
        <v>567.02349200000003</v>
      </c>
      <c r="AM74" s="93">
        <f t="shared" si="45"/>
        <v>8.4630371940298517</v>
      </c>
      <c r="AN74" s="99" t="e">
        <f t="shared" si="46"/>
        <v>#N/A</v>
      </c>
      <c r="AO74" s="99">
        <f t="shared" si="47"/>
        <v>0</v>
      </c>
      <c r="AR74" s="92">
        <f t="shared" si="65"/>
        <v>45755</v>
      </c>
      <c r="AS74" s="91">
        <f t="shared" si="66"/>
        <v>67</v>
      </c>
      <c r="AT74" s="91">
        <f>INDEX(地温!$D$2:$D$366,MATCH(AR74,地温!$C$2:$C$366,FALSE))</f>
        <v>13.176148000000001</v>
      </c>
      <c r="AU74" s="91">
        <f t="shared" si="67"/>
        <v>567.02349200000003</v>
      </c>
      <c r="AV74" s="93">
        <f t="shared" si="48"/>
        <v>8.4630371940298517</v>
      </c>
      <c r="AW74" s="99" t="e">
        <f t="shared" si="49"/>
        <v>#N/A</v>
      </c>
      <c r="AX74" s="99">
        <f t="shared" si="50"/>
        <v>0</v>
      </c>
    </row>
    <row r="75" spans="1:50" s="91" customFormat="1">
      <c r="A75" s="92">
        <f t="shared" si="51"/>
        <v>45756</v>
      </c>
      <c r="B75" s="91">
        <f t="shared" si="34"/>
        <v>68</v>
      </c>
      <c r="C75" s="99">
        <f t="shared" si="35"/>
        <v>4.0751297144361978</v>
      </c>
      <c r="D75" s="99">
        <f t="shared" si="52"/>
        <v>3.261613323120827e-003</v>
      </c>
      <c r="E75" s="99"/>
      <c r="F75" s="99"/>
      <c r="H75" s="92">
        <f t="shared" si="53"/>
        <v>45756</v>
      </c>
      <c r="I75" s="91">
        <f t="shared" si="54"/>
        <v>68</v>
      </c>
      <c r="J75" s="91">
        <f>INDEX(地温!$D$2:$D$366,MATCH(H75,地温!$C$2:$C$366,FALSE))</f>
        <v>12.547591999999998</v>
      </c>
      <c r="K75" s="91">
        <f t="shared" si="55"/>
        <v>579.57108400000004</v>
      </c>
      <c r="L75" s="93">
        <f t="shared" si="36"/>
        <v>8.5231041764705893</v>
      </c>
      <c r="M75" s="99">
        <f t="shared" si="37"/>
        <v>2.0866339886788932e-002</v>
      </c>
      <c r="N75" s="99">
        <f t="shared" si="38"/>
        <v>4.0751297144361978</v>
      </c>
      <c r="Q75" s="92">
        <f t="shared" si="56"/>
        <v>45756</v>
      </c>
      <c r="R75" s="91">
        <f t="shared" si="57"/>
        <v>68</v>
      </c>
      <c r="S75" s="91">
        <f>INDEX(地温!$D$2:$D$366,MATCH(Q75,地温!$C$2:$C$366,FALSE))</f>
        <v>12.547591999999998</v>
      </c>
      <c r="T75" s="91">
        <f t="shared" si="58"/>
        <v>579.57108400000004</v>
      </c>
      <c r="U75" s="93">
        <f t="shared" si="39"/>
        <v>8.5231041764705893</v>
      </c>
      <c r="V75" s="99" t="e">
        <f t="shared" si="40"/>
        <v>#N/A</v>
      </c>
      <c r="W75" s="99">
        <f t="shared" si="41"/>
        <v>0</v>
      </c>
      <c r="Z75" s="92">
        <f t="shared" si="59"/>
        <v>45756</v>
      </c>
      <c r="AA75" s="91">
        <f t="shared" si="60"/>
        <v>68</v>
      </c>
      <c r="AB75" s="91">
        <f>INDEX(地温!$D$2:$D$366,MATCH(Z75,地温!$C$2:$C$366,FALSE))</f>
        <v>12.547591999999998</v>
      </c>
      <c r="AC75" s="91">
        <f t="shared" si="61"/>
        <v>579.57108400000004</v>
      </c>
      <c r="AD75" s="93">
        <f t="shared" si="42"/>
        <v>8.5231041764705893</v>
      </c>
      <c r="AE75" s="99" t="e">
        <f t="shared" si="43"/>
        <v>#N/A</v>
      </c>
      <c r="AF75" s="99">
        <f t="shared" si="44"/>
        <v>0</v>
      </c>
      <c r="AI75" s="92">
        <f t="shared" si="62"/>
        <v>45756</v>
      </c>
      <c r="AJ75" s="91">
        <f t="shared" si="63"/>
        <v>68</v>
      </c>
      <c r="AK75" s="91">
        <f>INDEX(地温!$D$2:$D$366,MATCH(AI75,地温!$C$2:$C$366,FALSE))</f>
        <v>12.547591999999998</v>
      </c>
      <c r="AL75" s="91">
        <f t="shared" si="64"/>
        <v>579.57108400000004</v>
      </c>
      <c r="AM75" s="93">
        <f t="shared" si="45"/>
        <v>8.5231041764705893</v>
      </c>
      <c r="AN75" s="99" t="e">
        <f t="shared" si="46"/>
        <v>#N/A</v>
      </c>
      <c r="AO75" s="99">
        <f t="shared" si="47"/>
        <v>0</v>
      </c>
      <c r="AR75" s="92">
        <f t="shared" si="65"/>
        <v>45756</v>
      </c>
      <c r="AS75" s="91">
        <f t="shared" si="66"/>
        <v>68</v>
      </c>
      <c r="AT75" s="91">
        <f>INDEX(地温!$D$2:$D$366,MATCH(AR75,地温!$C$2:$C$366,FALSE))</f>
        <v>12.547591999999998</v>
      </c>
      <c r="AU75" s="91">
        <f t="shared" si="67"/>
        <v>579.57108400000004</v>
      </c>
      <c r="AV75" s="93">
        <f t="shared" si="48"/>
        <v>8.5231041764705893</v>
      </c>
      <c r="AW75" s="99" t="e">
        <f t="shared" si="49"/>
        <v>#N/A</v>
      </c>
      <c r="AX75" s="99">
        <f t="shared" si="50"/>
        <v>0</v>
      </c>
    </row>
    <row r="76" spans="1:50" s="91" customFormat="1">
      <c r="A76" s="92">
        <f t="shared" si="51"/>
        <v>45757</v>
      </c>
      <c r="B76" s="91">
        <f t="shared" si="34"/>
        <v>69</v>
      </c>
      <c r="C76" s="99">
        <f t="shared" si="35"/>
        <v>4.1074346369570414</v>
      </c>
      <c r="D76" s="99">
        <f t="shared" si="52"/>
        <v>3.2304922520843605e-003</v>
      </c>
      <c r="E76" s="99"/>
      <c r="F76" s="99"/>
      <c r="H76" s="92">
        <f t="shared" si="53"/>
        <v>45757</v>
      </c>
      <c r="I76" s="91">
        <f t="shared" si="54"/>
        <v>69</v>
      </c>
      <c r="J76" s="91">
        <f>INDEX(地温!$D$2:$D$366,MATCH(H76,地温!$C$2:$C$366,FALSE))</f>
        <v>12.932836000000002</v>
      </c>
      <c r="K76" s="91">
        <f t="shared" si="55"/>
        <v>592.50391999999999</v>
      </c>
      <c r="L76" s="93">
        <f t="shared" si="36"/>
        <v>8.5870133333333332</v>
      </c>
      <c r="M76" s="99">
        <f t="shared" si="37"/>
        <v>2.0928376473457522e-002</v>
      </c>
      <c r="N76" s="99">
        <f t="shared" si="38"/>
        <v>4.1074346369570414</v>
      </c>
      <c r="Q76" s="92">
        <f t="shared" si="56"/>
        <v>45757</v>
      </c>
      <c r="R76" s="91">
        <f t="shared" si="57"/>
        <v>69</v>
      </c>
      <c r="S76" s="91">
        <f>INDEX(地温!$D$2:$D$366,MATCH(Q76,地温!$C$2:$C$366,FALSE))</f>
        <v>12.932836000000002</v>
      </c>
      <c r="T76" s="91">
        <f t="shared" si="58"/>
        <v>592.50391999999999</v>
      </c>
      <c r="U76" s="93">
        <f t="shared" si="39"/>
        <v>8.5870133333333332</v>
      </c>
      <c r="V76" s="99" t="e">
        <f t="shared" si="40"/>
        <v>#N/A</v>
      </c>
      <c r="W76" s="99">
        <f t="shared" si="41"/>
        <v>0</v>
      </c>
      <c r="Z76" s="92">
        <f t="shared" si="59"/>
        <v>45757</v>
      </c>
      <c r="AA76" s="91">
        <f t="shared" si="60"/>
        <v>69</v>
      </c>
      <c r="AB76" s="91">
        <f>INDEX(地温!$D$2:$D$366,MATCH(Z76,地温!$C$2:$C$366,FALSE))</f>
        <v>12.932836000000002</v>
      </c>
      <c r="AC76" s="91">
        <f t="shared" si="61"/>
        <v>592.50391999999999</v>
      </c>
      <c r="AD76" s="93">
        <f t="shared" si="42"/>
        <v>8.5870133333333332</v>
      </c>
      <c r="AE76" s="99" t="e">
        <f t="shared" si="43"/>
        <v>#N/A</v>
      </c>
      <c r="AF76" s="99">
        <f t="shared" si="44"/>
        <v>0</v>
      </c>
      <c r="AI76" s="92">
        <f t="shared" si="62"/>
        <v>45757</v>
      </c>
      <c r="AJ76" s="91">
        <f t="shared" si="63"/>
        <v>69</v>
      </c>
      <c r="AK76" s="91">
        <f>INDEX(地温!$D$2:$D$366,MATCH(AI76,地温!$C$2:$C$366,FALSE))</f>
        <v>12.932836000000002</v>
      </c>
      <c r="AL76" s="91">
        <f t="shared" si="64"/>
        <v>592.50391999999999</v>
      </c>
      <c r="AM76" s="93">
        <f t="shared" si="45"/>
        <v>8.5870133333333332</v>
      </c>
      <c r="AN76" s="99" t="e">
        <f t="shared" si="46"/>
        <v>#N/A</v>
      </c>
      <c r="AO76" s="99">
        <f t="shared" si="47"/>
        <v>0</v>
      </c>
      <c r="AR76" s="92">
        <f t="shared" si="65"/>
        <v>45757</v>
      </c>
      <c r="AS76" s="91">
        <f t="shared" si="66"/>
        <v>69</v>
      </c>
      <c r="AT76" s="91">
        <f>INDEX(地温!$D$2:$D$366,MATCH(AR76,地温!$C$2:$C$366,FALSE))</f>
        <v>12.932836000000002</v>
      </c>
      <c r="AU76" s="91">
        <f t="shared" si="67"/>
        <v>592.50391999999999</v>
      </c>
      <c r="AV76" s="93">
        <f t="shared" si="48"/>
        <v>8.5870133333333332</v>
      </c>
      <c r="AW76" s="99" t="e">
        <f t="shared" si="49"/>
        <v>#N/A</v>
      </c>
      <c r="AX76" s="99">
        <f t="shared" si="50"/>
        <v>0</v>
      </c>
    </row>
    <row r="77" spans="1:50" s="91" customFormat="1">
      <c r="A77" s="92">
        <f t="shared" si="51"/>
        <v>45758</v>
      </c>
      <c r="B77" s="91">
        <f t="shared" si="34"/>
        <v>70</v>
      </c>
      <c r="C77" s="99">
        <f t="shared" si="35"/>
        <v>4.1392923771867123</v>
      </c>
      <c r="D77" s="99">
        <f t="shared" si="52"/>
        <v>3.1857740229670919e-003</v>
      </c>
      <c r="E77" s="99"/>
      <c r="F77" s="99"/>
      <c r="H77" s="92">
        <f t="shared" si="53"/>
        <v>45758</v>
      </c>
      <c r="I77" s="91">
        <f t="shared" si="54"/>
        <v>70</v>
      </c>
      <c r="J77" s="91">
        <f>INDEX(地温!$D$2:$D$366,MATCH(H77,地温!$C$2:$C$366,FALSE))</f>
        <v>13.216700000000001</v>
      </c>
      <c r="K77" s="91">
        <f t="shared" si="55"/>
        <v>605.72061999999994</v>
      </c>
      <c r="L77" s="93">
        <f t="shared" si="36"/>
        <v>8.6531517142857126</v>
      </c>
      <c r="M77" s="99">
        <f t="shared" si="37"/>
        <v>2.0992741394859259e-002</v>
      </c>
      <c r="N77" s="99">
        <f t="shared" si="38"/>
        <v>4.1392923771867123</v>
      </c>
      <c r="Q77" s="92">
        <f t="shared" si="56"/>
        <v>45758</v>
      </c>
      <c r="R77" s="91">
        <f t="shared" si="57"/>
        <v>70</v>
      </c>
      <c r="S77" s="91">
        <f>INDEX(地温!$D$2:$D$366,MATCH(Q77,地温!$C$2:$C$366,FALSE))</f>
        <v>13.216700000000001</v>
      </c>
      <c r="T77" s="91">
        <f t="shared" si="58"/>
        <v>605.72061999999994</v>
      </c>
      <c r="U77" s="93">
        <f t="shared" si="39"/>
        <v>8.6531517142857126</v>
      </c>
      <c r="V77" s="99" t="e">
        <f t="shared" si="40"/>
        <v>#N/A</v>
      </c>
      <c r="W77" s="99">
        <f t="shared" si="41"/>
        <v>0</v>
      </c>
      <c r="Z77" s="92">
        <f t="shared" si="59"/>
        <v>45758</v>
      </c>
      <c r="AA77" s="91">
        <f t="shared" si="60"/>
        <v>70</v>
      </c>
      <c r="AB77" s="91">
        <f>INDEX(地温!$D$2:$D$366,MATCH(Z77,地温!$C$2:$C$366,FALSE))</f>
        <v>13.216700000000001</v>
      </c>
      <c r="AC77" s="91">
        <f t="shared" si="61"/>
        <v>605.72061999999994</v>
      </c>
      <c r="AD77" s="93">
        <f t="shared" si="42"/>
        <v>8.6531517142857126</v>
      </c>
      <c r="AE77" s="99" t="e">
        <f t="shared" si="43"/>
        <v>#N/A</v>
      </c>
      <c r="AF77" s="99">
        <f t="shared" si="44"/>
        <v>0</v>
      </c>
      <c r="AI77" s="92">
        <f t="shared" si="62"/>
        <v>45758</v>
      </c>
      <c r="AJ77" s="91">
        <f t="shared" si="63"/>
        <v>70</v>
      </c>
      <c r="AK77" s="91">
        <f>INDEX(地温!$D$2:$D$366,MATCH(AI77,地温!$C$2:$C$366,FALSE))</f>
        <v>13.216700000000001</v>
      </c>
      <c r="AL77" s="91">
        <f t="shared" si="64"/>
        <v>605.72061999999994</v>
      </c>
      <c r="AM77" s="93">
        <f t="shared" si="45"/>
        <v>8.6531517142857126</v>
      </c>
      <c r="AN77" s="99" t="e">
        <f t="shared" si="46"/>
        <v>#N/A</v>
      </c>
      <c r="AO77" s="99">
        <f t="shared" si="47"/>
        <v>0</v>
      </c>
      <c r="AR77" s="92">
        <f t="shared" si="65"/>
        <v>45758</v>
      </c>
      <c r="AS77" s="91">
        <f t="shared" si="66"/>
        <v>70</v>
      </c>
      <c r="AT77" s="91">
        <f>INDEX(地温!$D$2:$D$366,MATCH(AR77,地温!$C$2:$C$366,FALSE))</f>
        <v>13.216700000000001</v>
      </c>
      <c r="AU77" s="91">
        <f t="shared" si="67"/>
        <v>605.72061999999994</v>
      </c>
      <c r="AV77" s="93">
        <f t="shared" si="48"/>
        <v>8.6531517142857126</v>
      </c>
      <c r="AW77" s="99" t="e">
        <f t="shared" si="49"/>
        <v>#N/A</v>
      </c>
      <c r="AX77" s="99">
        <f t="shared" si="50"/>
        <v>0</v>
      </c>
    </row>
    <row r="78" spans="1:50" s="91" customFormat="1">
      <c r="A78" s="92">
        <f t="shared" si="51"/>
        <v>45759</v>
      </c>
      <c r="B78" s="91">
        <f t="shared" si="34"/>
        <v>71</v>
      </c>
      <c r="C78" s="99">
        <f t="shared" si="35"/>
        <v>4.1708115492196489</v>
      </c>
      <c r="D78" s="99">
        <f t="shared" si="52"/>
        <v>3.1519172032936638e-003</v>
      </c>
      <c r="E78" s="99"/>
      <c r="F78" s="99"/>
      <c r="H78" s="92">
        <f t="shared" si="53"/>
        <v>45759</v>
      </c>
      <c r="I78" s="91">
        <f t="shared" si="54"/>
        <v>71</v>
      </c>
      <c r="J78" s="91">
        <f>INDEX(地温!$D$2:$D$366,MATCH(H78,地温!$C$2:$C$366,FALSE))</f>
        <v>13.596874999999999</v>
      </c>
      <c r="K78" s="91">
        <f t="shared" si="55"/>
        <v>619.31749499999989</v>
      </c>
      <c r="L78" s="93">
        <f t="shared" si="36"/>
        <v>8.7227816197183081</v>
      </c>
      <c r="M78" s="99">
        <f t="shared" si="37"/>
        <v>2.1060685321364656e-002</v>
      </c>
      <c r="N78" s="99">
        <f t="shared" si="38"/>
        <v>4.1708115492196489</v>
      </c>
      <c r="Q78" s="92">
        <f t="shared" si="56"/>
        <v>45759</v>
      </c>
      <c r="R78" s="91">
        <f t="shared" si="57"/>
        <v>71</v>
      </c>
      <c r="S78" s="91">
        <f>INDEX(地温!$D$2:$D$366,MATCH(Q78,地温!$C$2:$C$366,FALSE))</f>
        <v>13.596874999999999</v>
      </c>
      <c r="T78" s="91">
        <f t="shared" si="58"/>
        <v>619.31749499999989</v>
      </c>
      <c r="U78" s="93">
        <f t="shared" si="39"/>
        <v>8.7227816197183081</v>
      </c>
      <c r="V78" s="99" t="e">
        <f t="shared" si="40"/>
        <v>#N/A</v>
      </c>
      <c r="W78" s="99">
        <f t="shared" si="41"/>
        <v>0</v>
      </c>
      <c r="Z78" s="92">
        <f t="shared" si="59"/>
        <v>45759</v>
      </c>
      <c r="AA78" s="91">
        <f t="shared" si="60"/>
        <v>71</v>
      </c>
      <c r="AB78" s="91">
        <f>INDEX(地温!$D$2:$D$366,MATCH(Z78,地温!$C$2:$C$366,FALSE))</f>
        <v>13.596874999999999</v>
      </c>
      <c r="AC78" s="91">
        <f t="shared" si="61"/>
        <v>619.31749499999989</v>
      </c>
      <c r="AD78" s="93">
        <f t="shared" si="42"/>
        <v>8.7227816197183081</v>
      </c>
      <c r="AE78" s="99" t="e">
        <f t="shared" si="43"/>
        <v>#N/A</v>
      </c>
      <c r="AF78" s="99">
        <f t="shared" si="44"/>
        <v>0</v>
      </c>
      <c r="AI78" s="92">
        <f t="shared" si="62"/>
        <v>45759</v>
      </c>
      <c r="AJ78" s="91">
        <f t="shared" si="63"/>
        <v>71</v>
      </c>
      <c r="AK78" s="91">
        <f>INDEX(地温!$D$2:$D$366,MATCH(AI78,地温!$C$2:$C$366,FALSE))</f>
        <v>13.596874999999999</v>
      </c>
      <c r="AL78" s="91">
        <f t="shared" si="64"/>
        <v>619.31749499999989</v>
      </c>
      <c r="AM78" s="93">
        <f t="shared" si="45"/>
        <v>8.7227816197183081</v>
      </c>
      <c r="AN78" s="99" t="e">
        <f t="shared" si="46"/>
        <v>#N/A</v>
      </c>
      <c r="AO78" s="99">
        <f t="shared" si="47"/>
        <v>0</v>
      </c>
      <c r="AR78" s="92">
        <f t="shared" si="65"/>
        <v>45759</v>
      </c>
      <c r="AS78" s="91">
        <f t="shared" si="66"/>
        <v>71</v>
      </c>
      <c r="AT78" s="91">
        <f>INDEX(地温!$D$2:$D$366,MATCH(AR78,地温!$C$2:$C$366,FALSE))</f>
        <v>13.596874999999999</v>
      </c>
      <c r="AU78" s="91">
        <f t="shared" si="67"/>
        <v>619.31749499999989</v>
      </c>
      <c r="AV78" s="93">
        <f t="shared" si="48"/>
        <v>8.7227816197183081</v>
      </c>
      <c r="AW78" s="99" t="e">
        <f t="shared" si="49"/>
        <v>#N/A</v>
      </c>
      <c r="AX78" s="99">
        <f t="shared" si="50"/>
        <v>0</v>
      </c>
    </row>
    <row r="79" spans="1:50" s="91" customFormat="1">
      <c r="A79" s="92">
        <f t="shared" si="51"/>
        <v>45760</v>
      </c>
      <c r="B79" s="91">
        <f t="shared" si="34"/>
        <v>72</v>
      </c>
      <c r="C79" s="99">
        <f t="shared" si="35"/>
        <v>4.2011925242246546</v>
      </c>
      <c r="D79" s="99">
        <f t="shared" si="52"/>
        <v>3.0380975005005698e-003</v>
      </c>
      <c r="E79" s="99"/>
      <c r="F79" s="99"/>
      <c r="H79" s="92">
        <f t="shared" si="53"/>
        <v>45760</v>
      </c>
      <c r="I79" s="91">
        <f t="shared" si="54"/>
        <v>72</v>
      </c>
      <c r="J79" s="91">
        <f>INDEX(地温!$D$2:$D$366,MATCH(H79,地温!$C$2:$C$366,FALSE))</f>
        <v>13.292735000000002</v>
      </c>
      <c r="K79" s="91">
        <f t="shared" si="55"/>
        <v>632.61022999999989</v>
      </c>
      <c r="L79" s="93">
        <f t="shared" si="36"/>
        <v>8.7862531944444431</v>
      </c>
      <c r="M79" s="99">
        <f t="shared" si="37"/>
        <v>2.1122782214633769e-002</v>
      </c>
      <c r="N79" s="99">
        <f t="shared" si="38"/>
        <v>4.2011925242246546</v>
      </c>
      <c r="Q79" s="92">
        <f t="shared" si="56"/>
        <v>45760</v>
      </c>
      <c r="R79" s="91">
        <f t="shared" si="57"/>
        <v>72</v>
      </c>
      <c r="S79" s="91">
        <f>INDEX(地温!$D$2:$D$366,MATCH(Q79,地温!$C$2:$C$366,FALSE))</f>
        <v>13.292735000000002</v>
      </c>
      <c r="T79" s="91">
        <f t="shared" si="58"/>
        <v>632.61022999999989</v>
      </c>
      <c r="U79" s="93">
        <f t="shared" si="39"/>
        <v>8.7862531944444431</v>
      </c>
      <c r="V79" s="99" t="e">
        <f t="shared" si="40"/>
        <v>#N/A</v>
      </c>
      <c r="W79" s="99">
        <f t="shared" si="41"/>
        <v>0</v>
      </c>
      <c r="Z79" s="92">
        <f t="shared" si="59"/>
        <v>45760</v>
      </c>
      <c r="AA79" s="91">
        <f t="shared" si="60"/>
        <v>72</v>
      </c>
      <c r="AB79" s="91">
        <f>INDEX(地温!$D$2:$D$366,MATCH(Z79,地温!$C$2:$C$366,FALSE))</f>
        <v>13.292735000000002</v>
      </c>
      <c r="AC79" s="91">
        <f t="shared" si="61"/>
        <v>632.61022999999989</v>
      </c>
      <c r="AD79" s="93">
        <f t="shared" si="42"/>
        <v>8.7862531944444431</v>
      </c>
      <c r="AE79" s="99" t="e">
        <f t="shared" si="43"/>
        <v>#N/A</v>
      </c>
      <c r="AF79" s="99">
        <f t="shared" si="44"/>
        <v>0</v>
      </c>
      <c r="AI79" s="92">
        <f t="shared" si="62"/>
        <v>45760</v>
      </c>
      <c r="AJ79" s="91">
        <f t="shared" si="63"/>
        <v>72</v>
      </c>
      <c r="AK79" s="91">
        <f>INDEX(地温!$D$2:$D$366,MATCH(AI79,地温!$C$2:$C$366,FALSE))</f>
        <v>13.292735000000002</v>
      </c>
      <c r="AL79" s="91">
        <f t="shared" si="64"/>
        <v>632.61022999999989</v>
      </c>
      <c r="AM79" s="93">
        <f t="shared" si="45"/>
        <v>8.7862531944444431</v>
      </c>
      <c r="AN79" s="99" t="e">
        <f t="shared" si="46"/>
        <v>#N/A</v>
      </c>
      <c r="AO79" s="99">
        <f t="shared" si="47"/>
        <v>0</v>
      </c>
      <c r="AR79" s="92">
        <f t="shared" si="65"/>
        <v>45760</v>
      </c>
      <c r="AS79" s="91">
        <f t="shared" si="66"/>
        <v>72</v>
      </c>
      <c r="AT79" s="91">
        <f>INDEX(地温!$D$2:$D$366,MATCH(AR79,地温!$C$2:$C$366,FALSE))</f>
        <v>13.292735000000002</v>
      </c>
      <c r="AU79" s="91">
        <f t="shared" si="67"/>
        <v>632.61022999999989</v>
      </c>
      <c r="AV79" s="93">
        <f t="shared" si="48"/>
        <v>8.7862531944444431</v>
      </c>
      <c r="AW79" s="99" t="e">
        <f t="shared" si="49"/>
        <v>#N/A</v>
      </c>
      <c r="AX79" s="99">
        <f t="shared" si="50"/>
        <v>0</v>
      </c>
    </row>
    <row r="80" spans="1:50" s="91" customFormat="1">
      <c r="A80" s="92">
        <f t="shared" si="51"/>
        <v>45761</v>
      </c>
      <c r="B80" s="91">
        <f t="shared" si="34"/>
        <v>73</v>
      </c>
      <c r="C80" s="99">
        <f t="shared" si="35"/>
        <v>4.2323016567795975</v>
      </c>
      <c r="D80" s="99">
        <f t="shared" si="52"/>
        <v>3.1109132554942853e-003</v>
      </c>
      <c r="E80" s="99"/>
      <c r="F80" s="99"/>
      <c r="H80" s="92">
        <f t="shared" si="53"/>
        <v>45761</v>
      </c>
      <c r="I80" s="91">
        <f t="shared" si="54"/>
        <v>73</v>
      </c>
      <c r="J80" s="91">
        <f>INDEX(地温!$D$2:$D$366,MATCH(H80,地温!$C$2:$C$366,FALSE))</f>
        <v>14.610675000000001</v>
      </c>
      <c r="K80" s="91">
        <f t="shared" si="55"/>
        <v>647.2209049999999</v>
      </c>
      <c r="L80" s="93">
        <f t="shared" si="36"/>
        <v>8.866039794520546</v>
      </c>
      <c r="M80" s="99">
        <f t="shared" si="37"/>
        <v>2.1201060699050117e-002</v>
      </c>
      <c r="N80" s="99">
        <f t="shared" si="38"/>
        <v>4.2323016567795975</v>
      </c>
      <c r="Q80" s="92">
        <f t="shared" si="56"/>
        <v>45761</v>
      </c>
      <c r="R80" s="91">
        <f t="shared" si="57"/>
        <v>73</v>
      </c>
      <c r="S80" s="91">
        <f>INDEX(地温!$D$2:$D$366,MATCH(Q80,地温!$C$2:$C$366,FALSE))</f>
        <v>14.610675000000001</v>
      </c>
      <c r="T80" s="91">
        <f t="shared" si="58"/>
        <v>647.2209049999999</v>
      </c>
      <c r="U80" s="93">
        <f t="shared" si="39"/>
        <v>8.866039794520546</v>
      </c>
      <c r="V80" s="99" t="e">
        <f t="shared" si="40"/>
        <v>#N/A</v>
      </c>
      <c r="W80" s="99">
        <f t="shared" si="41"/>
        <v>0</v>
      </c>
      <c r="Z80" s="92">
        <f t="shared" si="59"/>
        <v>45761</v>
      </c>
      <c r="AA80" s="91">
        <f t="shared" si="60"/>
        <v>73</v>
      </c>
      <c r="AB80" s="91">
        <f>INDEX(地温!$D$2:$D$366,MATCH(Z80,地温!$C$2:$C$366,FALSE))</f>
        <v>14.610675000000001</v>
      </c>
      <c r="AC80" s="91">
        <f t="shared" si="61"/>
        <v>647.2209049999999</v>
      </c>
      <c r="AD80" s="93">
        <f t="shared" si="42"/>
        <v>8.866039794520546</v>
      </c>
      <c r="AE80" s="99" t="e">
        <f t="shared" si="43"/>
        <v>#N/A</v>
      </c>
      <c r="AF80" s="99">
        <f t="shared" si="44"/>
        <v>0</v>
      </c>
      <c r="AI80" s="92">
        <f t="shared" si="62"/>
        <v>45761</v>
      </c>
      <c r="AJ80" s="91">
        <f t="shared" si="63"/>
        <v>73</v>
      </c>
      <c r="AK80" s="91">
        <f>INDEX(地温!$D$2:$D$366,MATCH(AI80,地温!$C$2:$C$366,FALSE))</f>
        <v>14.610675000000001</v>
      </c>
      <c r="AL80" s="91">
        <f t="shared" si="64"/>
        <v>647.2209049999999</v>
      </c>
      <c r="AM80" s="93">
        <f t="shared" si="45"/>
        <v>8.866039794520546</v>
      </c>
      <c r="AN80" s="99" t="e">
        <f t="shared" si="46"/>
        <v>#N/A</v>
      </c>
      <c r="AO80" s="99">
        <f t="shared" si="47"/>
        <v>0</v>
      </c>
      <c r="AR80" s="92">
        <f t="shared" si="65"/>
        <v>45761</v>
      </c>
      <c r="AS80" s="91">
        <f t="shared" si="66"/>
        <v>73</v>
      </c>
      <c r="AT80" s="91">
        <f>INDEX(地温!$D$2:$D$366,MATCH(AR80,地温!$C$2:$C$366,FALSE))</f>
        <v>14.610675000000001</v>
      </c>
      <c r="AU80" s="91">
        <f t="shared" si="67"/>
        <v>647.2209049999999</v>
      </c>
      <c r="AV80" s="93">
        <f t="shared" si="48"/>
        <v>8.866039794520546</v>
      </c>
      <c r="AW80" s="99" t="e">
        <f t="shared" si="49"/>
        <v>#N/A</v>
      </c>
      <c r="AX80" s="99">
        <f t="shared" si="50"/>
        <v>0</v>
      </c>
    </row>
    <row r="81" spans="1:50" s="91" customFormat="1">
      <c r="A81" s="92">
        <f t="shared" si="51"/>
        <v>45762</v>
      </c>
      <c r="B81" s="91">
        <f t="shared" si="34"/>
        <v>74</v>
      </c>
      <c r="C81" s="99">
        <f t="shared" si="35"/>
        <v>4.2597120859145896</v>
      </c>
      <c r="D81" s="99">
        <f t="shared" si="52"/>
        <v>2.7410429134992146e-003</v>
      </c>
      <c r="E81" s="99"/>
      <c r="F81" s="99"/>
      <c r="H81" s="92">
        <f t="shared" si="53"/>
        <v>45762</v>
      </c>
      <c r="I81" s="91">
        <f t="shared" si="54"/>
        <v>74</v>
      </c>
      <c r="J81" s="91">
        <f>INDEX(地温!$D$2:$D$366,MATCH(H81,地温!$C$2:$C$366,FALSE))</f>
        <v>11.974795</v>
      </c>
      <c r="K81" s="91">
        <f t="shared" si="55"/>
        <v>659.19569999999987</v>
      </c>
      <c r="L81" s="93">
        <f t="shared" si="36"/>
        <v>8.9080499999999976</v>
      </c>
      <c r="M81" s="99">
        <f t="shared" si="37"/>
        <v>2.1242375473014323e-002</v>
      </c>
      <c r="N81" s="99">
        <f t="shared" si="38"/>
        <v>4.2597120859145896</v>
      </c>
      <c r="Q81" s="92">
        <f t="shared" si="56"/>
        <v>45762</v>
      </c>
      <c r="R81" s="91">
        <f t="shared" si="57"/>
        <v>74</v>
      </c>
      <c r="S81" s="91">
        <f>INDEX(地温!$D$2:$D$366,MATCH(Q81,地温!$C$2:$C$366,FALSE))</f>
        <v>11.974795</v>
      </c>
      <c r="T81" s="91">
        <f t="shared" si="58"/>
        <v>659.19569999999987</v>
      </c>
      <c r="U81" s="93">
        <f t="shared" si="39"/>
        <v>8.9080499999999976</v>
      </c>
      <c r="V81" s="99" t="e">
        <f t="shared" si="40"/>
        <v>#N/A</v>
      </c>
      <c r="W81" s="99">
        <f t="shared" si="41"/>
        <v>0</v>
      </c>
      <c r="Z81" s="92">
        <f t="shared" si="59"/>
        <v>45762</v>
      </c>
      <c r="AA81" s="91">
        <f t="shared" si="60"/>
        <v>74</v>
      </c>
      <c r="AB81" s="91">
        <f>INDEX(地温!$D$2:$D$366,MATCH(Z81,地温!$C$2:$C$366,FALSE))</f>
        <v>11.974795</v>
      </c>
      <c r="AC81" s="91">
        <f t="shared" si="61"/>
        <v>659.19569999999987</v>
      </c>
      <c r="AD81" s="93">
        <f t="shared" si="42"/>
        <v>8.9080499999999976</v>
      </c>
      <c r="AE81" s="99" t="e">
        <f t="shared" si="43"/>
        <v>#N/A</v>
      </c>
      <c r="AF81" s="99">
        <f t="shared" si="44"/>
        <v>0</v>
      </c>
      <c r="AI81" s="92">
        <f t="shared" si="62"/>
        <v>45762</v>
      </c>
      <c r="AJ81" s="91">
        <f t="shared" si="63"/>
        <v>74</v>
      </c>
      <c r="AK81" s="91">
        <f>INDEX(地温!$D$2:$D$366,MATCH(AI81,地温!$C$2:$C$366,FALSE))</f>
        <v>11.974795</v>
      </c>
      <c r="AL81" s="91">
        <f t="shared" si="64"/>
        <v>659.19569999999987</v>
      </c>
      <c r="AM81" s="93">
        <f t="shared" si="45"/>
        <v>8.9080499999999976</v>
      </c>
      <c r="AN81" s="99" t="e">
        <f t="shared" si="46"/>
        <v>#N/A</v>
      </c>
      <c r="AO81" s="99">
        <f t="shared" si="47"/>
        <v>0</v>
      </c>
      <c r="AR81" s="92">
        <f t="shared" si="65"/>
        <v>45762</v>
      </c>
      <c r="AS81" s="91">
        <f t="shared" si="66"/>
        <v>74</v>
      </c>
      <c r="AT81" s="91">
        <f>INDEX(地温!$D$2:$D$366,MATCH(AR81,地温!$C$2:$C$366,FALSE))</f>
        <v>11.974795</v>
      </c>
      <c r="AU81" s="91">
        <f t="shared" si="67"/>
        <v>659.19569999999987</v>
      </c>
      <c r="AV81" s="93">
        <f t="shared" si="48"/>
        <v>8.9080499999999976</v>
      </c>
      <c r="AW81" s="99" t="e">
        <f t="shared" si="49"/>
        <v>#N/A</v>
      </c>
      <c r="AX81" s="99">
        <f t="shared" si="50"/>
        <v>0</v>
      </c>
    </row>
    <row r="82" spans="1:50" s="91" customFormat="1">
      <c r="A82" s="92">
        <f t="shared" si="51"/>
        <v>45763</v>
      </c>
      <c r="B82" s="91">
        <f t="shared" si="34"/>
        <v>75</v>
      </c>
      <c r="C82" s="99">
        <f t="shared" si="35"/>
        <v>4.2872874794669018</v>
      </c>
      <c r="D82" s="99">
        <f t="shared" si="52"/>
        <v>2.7575393552312201e-003</v>
      </c>
      <c r="E82" s="99"/>
      <c r="F82" s="99"/>
      <c r="H82" s="92">
        <f t="shared" si="53"/>
        <v>45763</v>
      </c>
      <c r="I82" s="91">
        <f t="shared" si="54"/>
        <v>75</v>
      </c>
      <c r="J82" s="91">
        <f>INDEX(地温!$D$2:$D$366,MATCH(H82,地温!$C$2:$C$366,FALSE))</f>
        <v>12.735145000000001</v>
      </c>
      <c r="K82" s="91">
        <f t="shared" si="55"/>
        <v>671.93084499999986</v>
      </c>
      <c r="L82" s="93">
        <f t="shared" si="36"/>
        <v>8.9590779333333312</v>
      </c>
      <c r="M82" s="99">
        <f t="shared" si="37"/>
        <v>2.1292650385843225e-002</v>
      </c>
      <c r="N82" s="99">
        <f t="shared" si="38"/>
        <v>4.2872874794669018</v>
      </c>
      <c r="Q82" s="92">
        <f t="shared" si="56"/>
        <v>45763</v>
      </c>
      <c r="R82" s="91">
        <f t="shared" si="57"/>
        <v>75</v>
      </c>
      <c r="S82" s="91">
        <f>INDEX(地温!$D$2:$D$366,MATCH(Q82,地温!$C$2:$C$366,FALSE))</f>
        <v>12.735145000000001</v>
      </c>
      <c r="T82" s="91">
        <f t="shared" si="58"/>
        <v>671.93084499999986</v>
      </c>
      <c r="U82" s="93">
        <f t="shared" si="39"/>
        <v>8.9590779333333312</v>
      </c>
      <c r="V82" s="99" t="e">
        <f t="shared" si="40"/>
        <v>#N/A</v>
      </c>
      <c r="W82" s="99">
        <f t="shared" si="41"/>
        <v>0</v>
      </c>
      <c r="Z82" s="92">
        <f t="shared" si="59"/>
        <v>45763</v>
      </c>
      <c r="AA82" s="91">
        <f t="shared" si="60"/>
        <v>75</v>
      </c>
      <c r="AB82" s="91">
        <f>INDEX(地温!$D$2:$D$366,MATCH(Z82,地温!$C$2:$C$366,FALSE))</f>
        <v>12.735145000000001</v>
      </c>
      <c r="AC82" s="91">
        <f t="shared" si="61"/>
        <v>671.93084499999986</v>
      </c>
      <c r="AD82" s="93">
        <f t="shared" si="42"/>
        <v>8.9590779333333312</v>
      </c>
      <c r="AE82" s="99" t="e">
        <f t="shared" si="43"/>
        <v>#N/A</v>
      </c>
      <c r="AF82" s="99">
        <f t="shared" si="44"/>
        <v>0</v>
      </c>
      <c r="AI82" s="92">
        <f t="shared" si="62"/>
        <v>45763</v>
      </c>
      <c r="AJ82" s="91">
        <f t="shared" si="63"/>
        <v>75</v>
      </c>
      <c r="AK82" s="91">
        <f>INDEX(地温!$D$2:$D$366,MATCH(AI82,地温!$C$2:$C$366,FALSE))</f>
        <v>12.735145000000001</v>
      </c>
      <c r="AL82" s="91">
        <f t="shared" si="64"/>
        <v>671.93084499999986</v>
      </c>
      <c r="AM82" s="93">
        <f t="shared" si="45"/>
        <v>8.9590779333333312</v>
      </c>
      <c r="AN82" s="99" t="e">
        <f t="shared" si="46"/>
        <v>#N/A</v>
      </c>
      <c r="AO82" s="99">
        <f t="shared" si="47"/>
        <v>0</v>
      </c>
      <c r="AR82" s="92">
        <f t="shared" si="65"/>
        <v>45763</v>
      </c>
      <c r="AS82" s="91">
        <f t="shared" si="66"/>
        <v>75</v>
      </c>
      <c r="AT82" s="91">
        <f>INDEX(地温!$D$2:$D$366,MATCH(AR82,地温!$C$2:$C$366,FALSE))</f>
        <v>12.735145000000001</v>
      </c>
      <c r="AU82" s="91">
        <f t="shared" si="67"/>
        <v>671.93084499999986</v>
      </c>
      <c r="AV82" s="93">
        <f t="shared" si="48"/>
        <v>8.9590779333333312</v>
      </c>
      <c r="AW82" s="99" t="e">
        <f t="shared" si="49"/>
        <v>#N/A</v>
      </c>
      <c r="AX82" s="99">
        <f t="shared" si="50"/>
        <v>0</v>
      </c>
    </row>
    <row r="83" spans="1:50" s="91" customFormat="1">
      <c r="A83" s="92">
        <f t="shared" si="51"/>
        <v>45764</v>
      </c>
      <c r="B83" s="91">
        <f t="shared" si="34"/>
        <v>76</v>
      </c>
      <c r="C83" s="99">
        <f t="shared" si="35"/>
        <v>4.313045711998873</v>
      </c>
      <c r="D83" s="99">
        <f t="shared" si="52"/>
        <v>2.5758232531971183e-003</v>
      </c>
      <c r="E83" s="99"/>
      <c r="F83" s="99"/>
      <c r="H83" s="92">
        <f t="shared" si="53"/>
        <v>45764</v>
      </c>
      <c r="I83" s="91">
        <f t="shared" si="54"/>
        <v>76</v>
      </c>
      <c r="J83" s="91">
        <f>INDEX(地温!$D$2:$D$366,MATCH(H83,地温!$C$2:$C$366,FALSE))</f>
        <v>11.64531</v>
      </c>
      <c r="K83" s="91">
        <f t="shared" si="55"/>
        <v>683.57615499999986</v>
      </c>
      <c r="L83" s="93">
        <f t="shared" si="36"/>
        <v>8.9944230921052615</v>
      </c>
      <c r="M83" s="99">
        <f t="shared" si="37"/>
        <v>2.1327532994826662e-002</v>
      </c>
      <c r="N83" s="99">
        <f t="shared" si="38"/>
        <v>4.313045711998873</v>
      </c>
      <c r="Q83" s="92">
        <f t="shared" si="56"/>
        <v>45764</v>
      </c>
      <c r="R83" s="91">
        <f t="shared" si="57"/>
        <v>76</v>
      </c>
      <c r="S83" s="91">
        <f>INDEX(地温!$D$2:$D$366,MATCH(Q83,地温!$C$2:$C$366,FALSE))</f>
        <v>11.64531</v>
      </c>
      <c r="T83" s="91">
        <f t="shared" si="58"/>
        <v>683.57615499999986</v>
      </c>
      <c r="U83" s="93">
        <f t="shared" si="39"/>
        <v>8.9944230921052615</v>
      </c>
      <c r="V83" s="99" t="e">
        <f t="shared" si="40"/>
        <v>#N/A</v>
      </c>
      <c r="W83" s="99">
        <f t="shared" si="41"/>
        <v>0</v>
      </c>
      <c r="Z83" s="92">
        <f t="shared" si="59"/>
        <v>45764</v>
      </c>
      <c r="AA83" s="91">
        <f t="shared" si="60"/>
        <v>76</v>
      </c>
      <c r="AB83" s="91">
        <f>INDEX(地温!$D$2:$D$366,MATCH(Z83,地温!$C$2:$C$366,FALSE))</f>
        <v>11.64531</v>
      </c>
      <c r="AC83" s="91">
        <f t="shared" si="61"/>
        <v>683.57615499999986</v>
      </c>
      <c r="AD83" s="93">
        <f t="shared" si="42"/>
        <v>8.9944230921052615</v>
      </c>
      <c r="AE83" s="99" t="e">
        <f t="shared" si="43"/>
        <v>#N/A</v>
      </c>
      <c r="AF83" s="99">
        <f t="shared" si="44"/>
        <v>0</v>
      </c>
      <c r="AI83" s="92">
        <f t="shared" si="62"/>
        <v>45764</v>
      </c>
      <c r="AJ83" s="91">
        <f t="shared" si="63"/>
        <v>76</v>
      </c>
      <c r="AK83" s="91">
        <f>INDEX(地温!$D$2:$D$366,MATCH(AI83,地温!$C$2:$C$366,FALSE))</f>
        <v>11.64531</v>
      </c>
      <c r="AL83" s="91">
        <f t="shared" si="64"/>
        <v>683.57615499999986</v>
      </c>
      <c r="AM83" s="93">
        <f t="shared" si="45"/>
        <v>8.9944230921052615</v>
      </c>
      <c r="AN83" s="99" t="e">
        <f t="shared" si="46"/>
        <v>#N/A</v>
      </c>
      <c r="AO83" s="99">
        <f t="shared" si="47"/>
        <v>0</v>
      </c>
      <c r="AR83" s="92">
        <f t="shared" si="65"/>
        <v>45764</v>
      </c>
      <c r="AS83" s="91">
        <f t="shared" si="66"/>
        <v>76</v>
      </c>
      <c r="AT83" s="91">
        <f>INDEX(地温!$D$2:$D$366,MATCH(AR83,地温!$C$2:$C$366,FALSE))</f>
        <v>11.64531</v>
      </c>
      <c r="AU83" s="91">
        <f t="shared" si="67"/>
        <v>683.57615499999986</v>
      </c>
      <c r="AV83" s="93">
        <f t="shared" si="48"/>
        <v>8.9944230921052615</v>
      </c>
      <c r="AW83" s="99" t="e">
        <f t="shared" si="49"/>
        <v>#N/A</v>
      </c>
      <c r="AX83" s="99">
        <f t="shared" si="50"/>
        <v>0</v>
      </c>
    </row>
    <row r="84" spans="1:50" s="91" customFormat="1">
      <c r="A84" s="92">
        <f t="shared" si="51"/>
        <v>45765</v>
      </c>
      <c r="B84" s="91">
        <f t="shared" si="34"/>
        <v>77</v>
      </c>
      <c r="C84" s="99">
        <f t="shared" si="35"/>
        <v>4.3385363669161263</v>
      </c>
      <c r="D84" s="99">
        <f t="shared" si="52"/>
        <v>2.5490654917253333e-003</v>
      </c>
      <c r="E84" s="99"/>
      <c r="F84" s="99"/>
      <c r="H84" s="92">
        <f t="shared" si="53"/>
        <v>45765</v>
      </c>
      <c r="I84" s="91">
        <f t="shared" si="54"/>
        <v>77</v>
      </c>
      <c r="J84" s="91">
        <f>INDEX(地温!$D$2:$D$366,MATCH(H84,地温!$C$2:$C$366,FALSE))</f>
        <v>11.974795000000002</v>
      </c>
      <c r="K84" s="91">
        <f t="shared" si="55"/>
        <v>695.55094999999983</v>
      </c>
      <c r="L84" s="93">
        <f t="shared" si="36"/>
        <v>9.0331292207792178</v>
      </c>
      <c r="M84" s="99">
        <f t="shared" si="37"/>
        <v>2.1365788093009895e-002</v>
      </c>
      <c r="N84" s="99">
        <f t="shared" si="38"/>
        <v>4.3385363669161263</v>
      </c>
      <c r="Q84" s="92">
        <f t="shared" si="56"/>
        <v>45765</v>
      </c>
      <c r="R84" s="91">
        <f t="shared" si="57"/>
        <v>77</v>
      </c>
      <c r="S84" s="91">
        <f>INDEX(地温!$D$2:$D$366,MATCH(Q84,地温!$C$2:$C$366,FALSE))</f>
        <v>11.974795000000002</v>
      </c>
      <c r="T84" s="91">
        <f t="shared" si="58"/>
        <v>695.55094999999983</v>
      </c>
      <c r="U84" s="93">
        <f t="shared" si="39"/>
        <v>9.0331292207792178</v>
      </c>
      <c r="V84" s="99" t="e">
        <f t="shared" si="40"/>
        <v>#N/A</v>
      </c>
      <c r="W84" s="99">
        <f t="shared" si="41"/>
        <v>0</v>
      </c>
      <c r="Z84" s="92">
        <f t="shared" si="59"/>
        <v>45765</v>
      </c>
      <c r="AA84" s="91">
        <f t="shared" si="60"/>
        <v>77</v>
      </c>
      <c r="AB84" s="91">
        <f>INDEX(地温!$D$2:$D$366,MATCH(Z84,地温!$C$2:$C$366,FALSE))</f>
        <v>11.974795000000002</v>
      </c>
      <c r="AC84" s="91">
        <f t="shared" si="61"/>
        <v>695.55094999999983</v>
      </c>
      <c r="AD84" s="93">
        <f t="shared" si="42"/>
        <v>9.0331292207792178</v>
      </c>
      <c r="AE84" s="99" t="e">
        <f t="shared" si="43"/>
        <v>#N/A</v>
      </c>
      <c r="AF84" s="99">
        <f t="shared" si="44"/>
        <v>0</v>
      </c>
      <c r="AI84" s="92">
        <f t="shared" si="62"/>
        <v>45765</v>
      </c>
      <c r="AJ84" s="91">
        <f t="shared" si="63"/>
        <v>77</v>
      </c>
      <c r="AK84" s="91">
        <f>INDEX(地温!$D$2:$D$366,MATCH(AI84,地温!$C$2:$C$366,FALSE))</f>
        <v>11.974795000000002</v>
      </c>
      <c r="AL84" s="91">
        <f t="shared" si="64"/>
        <v>695.55094999999983</v>
      </c>
      <c r="AM84" s="93">
        <f t="shared" si="45"/>
        <v>9.0331292207792178</v>
      </c>
      <c r="AN84" s="99" t="e">
        <f t="shared" si="46"/>
        <v>#N/A</v>
      </c>
      <c r="AO84" s="99">
        <f t="shared" si="47"/>
        <v>0</v>
      </c>
      <c r="AR84" s="92">
        <f t="shared" si="65"/>
        <v>45765</v>
      </c>
      <c r="AS84" s="91">
        <f t="shared" si="66"/>
        <v>77</v>
      </c>
      <c r="AT84" s="91">
        <f>INDEX(地温!$D$2:$D$366,MATCH(AR84,地温!$C$2:$C$366,FALSE))</f>
        <v>11.974795000000002</v>
      </c>
      <c r="AU84" s="91">
        <f t="shared" si="67"/>
        <v>695.55094999999983</v>
      </c>
      <c r="AV84" s="93">
        <f t="shared" si="48"/>
        <v>9.0331292207792178</v>
      </c>
      <c r="AW84" s="99" t="e">
        <f t="shared" si="49"/>
        <v>#N/A</v>
      </c>
      <c r="AX84" s="99">
        <f t="shared" si="50"/>
        <v>0</v>
      </c>
    </row>
    <row r="85" spans="1:50" s="91" customFormat="1">
      <c r="A85" s="92">
        <f t="shared" si="51"/>
        <v>45766</v>
      </c>
      <c r="B85" s="91">
        <f t="shared" si="34"/>
        <v>78</v>
      </c>
      <c r="C85" s="99">
        <f t="shared" si="35"/>
        <v>4.3658845582806638</v>
      </c>
      <c r="D85" s="99">
        <f t="shared" si="52"/>
        <v>2.7348191364537479e-003</v>
      </c>
      <c r="E85" s="99"/>
      <c r="F85" s="99"/>
      <c r="H85" s="92">
        <f t="shared" si="53"/>
        <v>45766</v>
      </c>
      <c r="I85" s="91">
        <f t="shared" si="54"/>
        <v>78</v>
      </c>
      <c r="J85" s="91">
        <f>INDEX(地温!$D$2:$D$366,MATCH(H85,地温!$C$2:$C$366,FALSE))</f>
        <v>14.433260000000001</v>
      </c>
      <c r="K85" s="91">
        <f t="shared" si="55"/>
        <v>709.98420999999985</v>
      </c>
      <c r="L85" s="93">
        <f t="shared" si="36"/>
        <v>9.1023616666666651</v>
      </c>
      <c r="M85" s="99">
        <f t="shared" si="37"/>
        <v>2.1434358720093156e-002</v>
      </c>
      <c r="N85" s="99">
        <f t="shared" si="38"/>
        <v>4.3658845582806638</v>
      </c>
      <c r="Q85" s="92">
        <f t="shared" si="56"/>
        <v>45766</v>
      </c>
      <c r="R85" s="91">
        <f t="shared" si="57"/>
        <v>78</v>
      </c>
      <c r="S85" s="91">
        <f>INDEX(地温!$D$2:$D$366,MATCH(Q85,地温!$C$2:$C$366,FALSE))</f>
        <v>14.433260000000001</v>
      </c>
      <c r="T85" s="91">
        <f t="shared" si="58"/>
        <v>709.98420999999985</v>
      </c>
      <c r="U85" s="93">
        <f t="shared" si="39"/>
        <v>9.1023616666666651</v>
      </c>
      <c r="V85" s="99" t="e">
        <f t="shared" si="40"/>
        <v>#N/A</v>
      </c>
      <c r="W85" s="99">
        <f t="shared" si="41"/>
        <v>0</v>
      </c>
      <c r="Z85" s="92">
        <f t="shared" si="59"/>
        <v>45766</v>
      </c>
      <c r="AA85" s="91">
        <f t="shared" si="60"/>
        <v>78</v>
      </c>
      <c r="AB85" s="91">
        <f>INDEX(地温!$D$2:$D$366,MATCH(Z85,地温!$C$2:$C$366,FALSE))</f>
        <v>14.433260000000001</v>
      </c>
      <c r="AC85" s="91">
        <f t="shared" si="61"/>
        <v>709.98420999999985</v>
      </c>
      <c r="AD85" s="93">
        <f t="shared" si="42"/>
        <v>9.1023616666666651</v>
      </c>
      <c r="AE85" s="99" t="e">
        <f t="shared" si="43"/>
        <v>#N/A</v>
      </c>
      <c r="AF85" s="99">
        <f t="shared" si="44"/>
        <v>0</v>
      </c>
      <c r="AI85" s="92">
        <f t="shared" si="62"/>
        <v>45766</v>
      </c>
      <c r="AJ85" s="91">
        <f t="shared" si="63"/>
        <v>78</v>
      </c>
      <c r="AK85" s="91">
        <f>INDEX(地温!$D$2:$D$366,MATCH(AI85,地温!$C$2:$C$366,FALSE))</f>
        <v>14.433260000000001</v>
      </c>
      <c r="AL85" s="91">
        <f t="shared" si="64"/>
        <v>709.98420999999985</v>
      </c>
      <c r="AM85" s="93">
        <f t="shared" si="45"/>
        <v>9.1023616666666651</v>
      </c>
      <c r="AN85" s="99" t="e">
        <f t="shared" si="46"/>
        <v>#N/A</v>
      </c>
      <c r="AO85" s="99">
        <f t="shared" si="47"/>
        <v>0</v>
      </c>
      <c r="AR85" s="92">
        <f t="shared" si="65"/>
        <v>45766</v>
      </c>
      <c r="AS85" s="91">
        <f t="shared" si="66"/>
        <v>78</v>
      </c>
      <c r="AT85" s="91">
        <f>INDEX(地温!$D$2:$D$366,MATCH(AR85,地温!$C$2:$C$366,FALSE))</f>
        <v>14.433260000000001</v>
      </c>
      <c r="AU85" s="91">
        <f t="shared" si="67"/>
        <v>709.98420999999985</v>
      </c>
      <c r="AV85" s="93">
        <f t="shared" si="48"/>
        <v>9.1023616666666651</v>
      </c>
      <c r="AW85" s="99" t="e">
        <f t="shared" si="49"/>
        <v>#N/A</v>
      </c>
      <c r="AX85" s="99">
        <f t="shared" si="50"/>
        <v>0</v>
      </c>
    </row>
    <row r="86" spans="1:50" s="91" customFormat="1">
      <c r="A86" s="92">
        <f t="shared" si="51"/>
        <v>45767</v>
      </c>
      <c r="B86" s="91">
        <f t="shared" si="34"/>
        <v>79</v>
      </c>
      <c r="C86" s="99">
        <f t="shared" si="35"/>
        <v>4.3926249050670467</v>
      </c>
      <c r="D86" s="99">
        <f t="shared" si="52"/>
        <v>2.6740346786382932e-003</v>
      </c>
      <c r="E86" s="99"/>
      <c r="F86" s="99"/>
      <c r="H86" s="92">
        <f t="shared" si="53"/>
        <v>45767</v>
      </c>
      <c r="I86" s="91">
        <f t="shared" si="54"/>
        <v>79</v>
      </c>
      <c r="J86" s="91">
        <f>INDEX(地温!$D$2:$D$366,MATCH(H86,地温!$C$2:$C$366,FALSE))</f>
        <v>14.534640000000001</v>
      </c>
      <c r="K86" s="91">
        <f t="shared" si="55"/>
        <v>724.51884999999982</v>
      </c>
      <c r="L86" s="93">
        <f t="shared" si="36"/>
        <v>9.171124683544301</v>
      </c>
      <c r="M86" s="99">
        <f t="shared" si="37"/>
        <v>2.1502648772350474e-002</v>
      </c>
      <c r="N86" s="99">
        <f t="shared" si="38"/>
        <v>4.3926249050670467</v>
      </c>
      <c r="Q86" s="92">
        <f t="shared" si="56"/>
        <v>45767</v>
      </c>
      <c r="R86" s="91">
        <f t="shared" si="57"/>
        <v>79</v>
      </c>
      <c r="S86" s="91">
        <f>INDEX(地温!$D$2:$D$366,MATCH(Q86,地温!$C$2:$C$366,FALSE))</f>
        <v>14.534640000000001</v>
      </c>
      <c r="T86" s="91">
        <f t="shared" si="58"/>
        <v>724.51884999999982</v>
      </c>
      <c r="U86" s="93">
        <f t="shared" si="39"/>
        <v>9.171124683544301</v>
      </c>
      <c r="V86" s="99" t="e">
        <f t="shared" si="40"/>
        <v>#N/A</v>
      </c>
      <c r="W86" s="99">
        <f t="shared" si="41"/>
        <v>0</v>
      </c>
      <c r="Z86" s="92">
        <f t="shared" si="59"/>
        <v>45767</v>
      </c>
      <c r="AA86" s="91">
        <f t="shared" si="60"/>
        <v>79</v>
      </c>
      <c r="AB86" s="91">
        <f>INDEX(地温!$D$2:$D$366,MATCH(Z86,地温!$C$2:$C$366,FALSE))</f>
        <v>14.534640000000001</v>
      </c>
      <c r="AC86" s="91">
        <f t="shared" si="61"/>
        <v>724.51884999999982</v>
      </c>
      <c r="AD86" s="93">
        <f t="shared" si="42"/>
        <v>9.171124683544301</v>
      </c>
      <c r="AE86" s="99" t="e">
        <f t="shared" si="43"/>
        <v>#N/A</v>
      </c>
      <c r="AF86" s="99">
        <f t="shared" si="44"/>
        <v>0</v>
      </c>
      <c r="AI86" s="92">
        <f t="shared" si="62"/>
        <v>45767</v>
      </c>
      <c r="AJ86" s="91">
        <f t="shared" si="63"/>
        <v>79</v>
      </c>
      <c r="AK86" s="91">
        <f>INDEX(地温!$D$2:$D$366,MATCH(AI86,地温!$C$2:$C$366,FALSE))</f>
        <v>14.534640000000001</v>
      </c>
      <c r="AL86" s="91">
        <f t="shared" si="64"/>
        <v>724.51884999999982</v>
      </c>
      <c r="AM86" s="93">
        <f t="shared" si="45"/>
        <v>9.171124683544301</v>
      </c>
      <c r="AN86" s="99" t="e">
        <f t="shared" si="46"/>
        <v>#N/A</v>
      </c>
      <c r="AO86" s="99">
        <f t="shared" si="47"/>
        <v>0</v>
      </c>
      <c r="AR86" s="92">
        <f t="shared" si="65"/>
        <v>45767</v>
      </c>
      <c r="AS86" s="91">
        <f t="shared" si="66"/>
        <v>79</v>
      </c>
      <c r="AT86" s="91">
        <f>INDEX(地温!$D$2:$D$366,MATCH(AR86,地温!$C$2:$C$366,FALSE))</f>
        <v>14.534640000000001</v>
      </c>
      <c r="AU86" s="91">
        <f t="shared" si="67"/>
        <v>724.51884999999982</v>
      </c>
      <c r="AV86" s="93">
        <f t="shared" si="48"/>
        <v>9.171124683544301</v>
      </c>
      <c r="AW86" s="99" t="e">
        <f t="shared" si="49"/>
        <v>#N/A</v>
      </c>
      <c r="AX86" s="99">
        <f t="shared" si="50"/>
        <v>0</v>
      </c>
    </row>
    <row r="87" spans="1:50" s="91" customFormat="1">
      <c r="A87" s="92">
        <f t="shared" si="51"/>
        <v>45768</v>
      </c>
      <c r="B87" s="91">
        <f t="shared" si="34"/>
        <v>80</v>
      </c>
      <c r="C87" s="99">
        <f t="shared" si="35"/>
        <v>4.4193723956149604</v>
      </c>
      <c r="D87" s="99">
        <f t="shared" si="52"/>
        <v>2.6747490547913699e-003</v>
      </c>
      <c r="E87" s="99"/>
      <c r="F87" s="99"/>
      <c r="H87" s="92">
        <f t="shared" si="53"/>
        <v>45768</v>
      </c>
      <c r="I87" s="91">
        <f t="shared" si="54"/>
        <v>80</v>
      </c>
      <c r="J87" s="91">
        <f>INDEX(地温!$D$2:$D$366,MATCH(H87,地温!$C$2:$C$366,FALSE))</f>
        <v>15.269645000000002</v>
      </c>
      <c r="K87" s="91">
        <f t="shared" si="55"/>
        <v>739.78849499999978</v>
      </c>
      <c r="L87" s="93">
        <f t="shared" si="36"/>
        <v>9.2473561874999977</v>
      </c>
      <c r="M87" s="99">
        <f t="shared" si="37"/>
        <v>2.1578571182554147e-002</v>
      </c>
      <c r="N87" s="99">
        <f t="shared" si="38"/>
        <v>4.4193723956149604</v>
      </c>
      <c r="Q87" s="92">
        <f t="shared" si="56"/>
        <v>45768</v>
      </c>
      <c r="R87" s="91">
        <f t="shared" si="57"/>
        <v>80</v>
      </c>
      <c r="S87" s="91">
        <f>INDEX(地温!$D$2:$D$366,MATCH(Q87,地温!$C$2:$C$366,FALSE))</f>
        <v>15.269645000000002</v>
      </c>
      <c r="T87" s="91">
        <f t="shared" si="58"/>
        <v>739.78849499999978</v>
      </c>
      <c r="U87" s="93">
        <f t="shared" si="39"/>
        <v>9.2473561874999977</v>
      </c>
      <c r="V87" s="99" t="e">
        <f t="shared" si="40"/>
        <v>#N/A</v>
      </c>
      <c r="W87" s="99">
        <f t="shared" si="41"/>
        <v>0</v>
      </c>
      <c r="Z87" s="92">
        <f t="shared" si="59"/>
        <v>45768</v>
      </c>
      <c r="AA87" s="91">
        <f t="shared" si="60"/>
        <v>80</v>
      </c>
      <c r="AB87" s="91">
        <f>INDEX(地温!$D$2:$D$366,MATCH(Z87,地温!$C$2:$C$366,FALSE))</f>
        <v>15.269645000000002</v>
      </c>
      <c r="AC87" s="91">
        <f t="shared" si="61"/>
        <v>739.78849499999978</v>
      </c>
      <c r="AD87" s="93">
        <f t="shared" si="42"/>
        <v>9.2473561874999977</v>
      </c>
      <c r="AE87" s="99" t="e">
        <f t="shared" si="43"/>
        <v>#N/A</v>
      </c>
      <c r="AF87" s="99">
        <f t="shared" si="44"/>
        <v>0</v>
      </c>
      <c r="AI87" s="92">
        <f t="shared" si="62"/>
        <v>45768</v>
      </c>
      <c r="AJ87" s="91">
        <f t="shared" si="63"/>
        <v>80</v>
      </c>
      <c r="AK87" s="91">
        <f>INDEX(地温!$D$2:$D$366,MATCH(AI87,地温!$C$2:$C$366,FALSE))</f>
        <v>15.269645000000002</v>
      </c>
      <c r="AL87" s="91">
        <f t="shared" si="64"/>
        <v>739.78849499999978</v>
      </c>
      <c r="AM87" s="93">
        <f t="shared" si="45"/>
        <v>9.2473561874999977</v>
      </c>
      <c r="AN87" s="99" t="e">
        <f t="shared" si="46"/>
        <v>#N/A</v>
      </c>
      <c r="AO87" s="99">
        <f t="shared" si="47"/>
        <v>0</v>
      </c>
      <c r="AR87" s="92">
        <f t="shared" si="65"/>
        <v>45768</v>
      </c>
      <c r="AS87" s="91">
        <f t="shared" si="66"/>
        <v>80</v>
      </c>
      <c r="AT87" s="91">
        <f>INDEX(地温!$D$2:$D$366,MATCH(AR87,地温!$C$2:$C$366,FALSE))</f>
        <v>15.269645000000002</v>
      </c>
      <c r="AU87" s="91">
        <f t="shared" si="67"/>
        <v>739.78849499999978</v>
      </c>
      <c r="AV87" s="93">
        <f t="shared" si="48"/>
        <v>9.2473561874999977</v>
      </c>
      <c r="AW87" s="99" t="e">
        <f t="shared" si="49"/>
        <v>#N/A</v>
      </c>
      <c r="AX87" s="99">
        <f t="shared" si="50"/>
        <v>0</v>
      </c>
    </row>
    <row r="88" spans="1:50" s="91" customFormat="1">
      <c r="A88" s="92">
        <f t="shared" si="51"/>
        <v>45769</v>
      </c>
      <c r="B88" s="91">
        <f t="shared" si="34"/>
        <v>81</v>
      </c>
      <c r="C88" s="99">
        <f t="shared" si="35"/>
        <v>4.4447716888814019</v>
      </c>
      <c r="D88" s="99">
        <f t="shared" si="52"/>
        <v>2.5399293266441525e-003</v>
      </c>
      <c r="E88" s="99"/>
      <c r="F88" s="99"/>
      <c r="H88" s="92">
        <f t="shared" si="53"/>
        <v>45769</v>
      </c>
      <c r="I88" s="91">
        <f t="shared" si="54"/>
        <v>81</v>
      </c>
      <c r="J88" s="91">
        <f>INDEX(地温!$D$2:$D$366,MATCH(H88,地温!$C$2:$C$366,FALSE))</f>
        <v>14.585330000000001</v>
      </c>
      <c r="K88" s="91">
        <f t="shared" si="55"/>
        <v>754.37382499999978</v>
      </c>
      <c r="L88" s="93">
        <f t="shared" si="36"/>
        <v>9.3132570987654297</v>
      </c>
      <c r="M88" s="99">
        <f t="shared" si="37"/>
        <v>2.1644387689560774e-002</v>
      </c>
      <c r="N88" s="99">
        <f t="shared" si="38"/>
        <v>4.4447716888814019</v>
      </c>
      <c r="Q88" s="92">
        <f t="shared" si="56"/>
        <v>45769</v>
      </c>
      <c r="R88" s="91">
        <f t="shared" si="57"/>
        <v>81</v>
      </c>
      <c r="S88" s="91">
        <f>INDEX(地温!$D$2:$D$366,MATCH(Q88,地温!$C$2:$C$366,FALSE))</f>
        <v>14.585330000000001</v>
      </c>
      <c r="T88" s="91">
        <f t="shared" si="58"/>
        <v>754.37382499999978</v>
      </c>
      <c r="U88" s="93">
        <f t="shared" si="39"/>
        <v>9.3132570987654297</v>
      </c>
      <c r="V88" s="99" t="e">
        <f t="shared" si="40"/>
        <v>#N/A</v>
      </c>
      <c r="W88" s="99">
        <f t="shared" si="41"/>
        <v>0</v>
      </c>
      <c r="Z88" s="92">
        <f t="shared" si="59"/>
        <v>45769</v>
      </c>
      <c r="AA88" s="91">
        <f t="shared" si="60"/>
        <v>81</v>
      </c>
      <c r="AB88" s="91">
        <f>INDEX(地温!$D$2:$D$366,MATCH(Z88,地温!$C$2:$C$366,FALSE))</f>
        <v>14.585330000000001</v>
      </c>
      <c r="AC88" s="91">
        <f t="shared" si="61"/>
        <v>754.37382499999978</v>
      </c>
      <c r="AD88" s="93">
        <f t="shared" si="42"/>
        <v>9.3132570987654297</v>
      </c>
      <c r="AE88" s="99" t="e">
        <f t="shared" si="43"/>
        <v>#N/A</v>
      </c>
      <c r="AF88" s="99">
        <f t="shared" si="44"/>
        <v>0</v>
      </c>
      <c r="AI88" s="92">
        <f t="shared" si="62"/>
        <v>45769</v>
      </c>
      <c r="AJ88" s="91">
        <f t="shared" si="63"/>
        <v>81</v>
      </c>
      <c r="AK88" s="91">
        <f>INDEX(地温!$D$2:$D$366,MATCH(AI88,地温!$C$2:$C$366,FALSE))</f>
        <v>14.585330000000001</v>
      </c>
      <c r="AL88" s="91">
        <f t="shared" si="64"/>
        <v>754.37382499999978</v>
      </c>
      <c r="AM88" s="93">
        <f t="shared" si="45"/>
        <v>9.3132570987654297</v>
      </c>
      <c r="AN88" s="99" t="e">
        <f t="shared" si="46"/>
        <v>#N/A</v>
      </c>
      <c r="AO88" s="99">
        <f t="shared" si="47"/>
        <v>0</v>
      </c>
      <c r="AR88" s="92">
        <f t="shared" si="65"/>
        <v>45769</v>
      </c>
      <c r="AS88" s="91">
        <f t="shared" si="66"/>
        <v>81</v>
      </c>
      <c r="AT88" s="91">
        <f>INDEX(地温!$D$2:$D$366,MATCH(AR88,地温!$C$2:$C$366,FALSE))</f>
        <v>14.585330000000001</v>
      </c>
      <c r="AU88" s="91">
        <f t="shared" si="67"/>
        <v>754.37382499999978</v>
      </c>
      <c r="AV88" s="93">
        <f t="shared" si="48"/>
        <v>9.3132570987654297</v>
      </c>
      <c r="AW88" s="99" t="e">
        <f t="shared" si="49"/>
        <v>#N/A</v>
      </c>
      <c r="AX88" s="99">
        <f t="shared" si="50"/>
        <v>0</v>
      </c>
    </row>
    <row r="89" spans="1:50" s="91" customFormat="1">
      <c r="A89" s="92">
        <f t="shared" si="51"/>
        <v>45770</v>
      </c>
      <c r="B89" s="91">
        <f t="shared" si="34"/>
        <v>82</v>
      </c>
      <c r="C89" s="99">
        <f t="shared" si="35"/>
        <v>4.4689835456535532</v>
      </c>
      <c r="D89" s="99">
        <f t="shared" si="52"/>
        <v>2.421185677215121e-003</v>
      </c>
      <c r="E89" s="99"/>
      <c r="F89" s="99"/>
      <c r="H89" s="92">
        <f t="shared" si="53"/>
        <v>45770</v>
      </c>
      <c r="I89" s="91">
        <f t="shared" si="54"/>
        <v>82</v>
      </c>
      <c r="J89" s="91">
        <f>INDEX(地温!$D$2:$D$366,MATCH(H89,地温!$C$2:$C$366,FALSE))</f>
        <v>14.007464000000001</v>
      </c>
      <c r="K89" s="91">
        <f t="shared" si="55"/>
        <v>768.38128899999981</v>
      </c>
      <c r="L89" s="93">
        <f t="shared" si="36"/>
        <v>9.3705035243902408</v>
      </c>
      <c r="M89" s="99">
        <f t="shared" si="37"/>
        <v>2.1701698667632285e-002</v>
      </c>
      <c r="N89" s="99">
        <f t="shared" si="38"/>
        <v>4.4689835456535532</v>
      </c>
      <c r="Q89" s="92">
        <f t="shared" si="56"/>
        <v>45770</v>
      </c>
      <c r="R89" s="91">
        <f t="shared" si="57"/>
        <v>82</v>
      </c>
      <c r="S89" s="91">
        <f>INDEX(地温!$D$2:$D$366,MATCH(Q89,地温!$C$2:$C$366,FALSE))</f>
        <v>14.007464000000001</v>
      </c>
      <c r="T89" s="91">
        <f t="shared" si="58"/>
        <v>768.38128899999981</v>
      </c>
      <c r="U89" s="93">
        <f t="shared" si="39"/>
        <v>9.3705035243902408</v>
      </c>
      <c r="V89" s="99" t="e">
        <f t="shared" si="40"/>
        <v>#N/A</v>
      </c>
      <c r="W89" s="99">
        <f t="shared" si="41"/>
        <v>0</v>
      </c>
      <c r="Z89" s="92">
        <f t="shared" si="59"/>
        <v>45770</v>
      </c>
      <c r="AA89" s="91">
        <f t="shared" si="60"/>
        <v>82</v>
      </c>
      <c r="AB89" s="91">
        <f>INDEX(地温!$D$2:$D$366,MATCH(Z89,地温!$C$2:$C$366,FALSE))</f>
        <v>14.007464000000001</v>
      </c>
      <c r="AC89" s="91">
        <f t="shared" si="61"/>
        <v>768.38128899999981</v>
      </c>
      <c r="AD89" s="93">
        <f t="shared" si="42"/>
        <v>9.3705035243902408</v>
      </c>
      <c r="AE89" s="99" t="e">
        <f t="shared" si="43"/>
        <v>#N/A</v>
      </c>
      <c r="AF89" s="99">
        <f t="shared" si="44"/>
        <v>0</v>
      </c>
      <c r="AI89" s="92">
        <f t="shared" si="62"/>
        <v>45770</v>
      </c>
      <c r="AJ89" s="91">
        <f t="shared" si="63"/>
        <v>82</v>
      </c>
      <c r="AK89" s="91">
        <f>INDEX(地温!$D$2:$D$366,MATCH(AI89,地温!$C$2:$C$366,FALSE))</f>
        <v>14.007464000000001</v>
      </c>
      <c r="AL89" s="91">
        <f t="shared" si="64"/>
        <v>768.38128899999981</v>
      </c>
      <c r="AM89" s="93">
        <f t="shared" si="45"/>
        <v>9.3705035243902408</v>
      </c>
      <c r="AN89" s="99" t="e">
        <f t="shared" si="46"/>
        <v>#N/A</v>
      </c>
      <c r="AO89" s="99">
        <f t="shared" si="47"/>
        <v>0</v>
      </c>
      <c r="AR89" s="92">
        <f t="shared" si="65"/>
        <v>45770</v>
      </c>
      <c r="AS89" s="91">
        <f t="shared" si="66"/>
        <v>82</v>
      </c>
      <c r="AT89" s="91">
        <f>INDEX(地温!$D$2:$D$366,MATCH(AR89,地温!$C$2:$C$366,FALSE))</f>
        <v>14.007464000000001</v>
      </c>
      <c r="AU89" s="91">
        <f t="shared" si="67"/>
        <v>768.38128899999981</v>
      </c>
      <c r="AV89" s="93">
        <f t="shared" si="48"/>
        <v>9.3705035243902408</v>
      </c>
      <c r="AW89" s="99" t="e">
        <f t="shared" si="49"/>
        <v>#N/A</v>
      </c>
      <c r="AX89" s="99">
        <f t="shared" si="50"/>
        <v>0</v>
      </c>
    </row>
    <row r="90" spans="1:50" s="91" customFormat="1">
      <c r="A90" s="92">
        <f t="shared" si="51"/>
        <v>45771</v>
      </c>
      <c r="B90" s="91">
        <f t="shared" si="34"/>
        <v>83</v>
      </c>
      <c r="C90" s="99">
        <f t="shared" si="35"/>
        <v>4.4920351319648519</v>
      </c>
      <c r="D90" s="99">
        <f t="shared" si="52"/>
        <v>2.3051586311298778e-003</v>
      </c>
      <c r="E90" s="99"/>
      <c r="F90" s="99"/>
      <c r="H90" s="92">
        <f t="shared" si="53"/>
        <v>45771</v>
      </c>
      <c r="I90" s="91">
        <f t="shared" si="54"/>
        <v>83</v>
      </c>
      <c r="J90" s="91">
        <f>INDEX(地温!$D$2:$D$366,MATCH(H90,地温!$C$2:$C$366,FALSE))</f>
        <v>13.399183999999998</v>
      </c>
      <c r="K90" s="91">
        <f t="shared" si="55"/>
        <v>781.7804729999998</v>
      </c>
      <c r="L90" s="93">
        <f t="shared" si="36"/>
        <v>9.4190418433734919</v>
      </c>
      <c r="M90" s="99">
        <f t="shared" si="37"/>
        <v>2.1750392318033319e-002</v>
      </c>
      <c r="N90" s="99">
        <f t="shared" si="38"/>
        <v>4.4920351319648519</v>
      </c>
      <c r="Q90" s="92">
        <f t="shared" si="56"/>
        <v>45771</v>
      </c>
      <c r="R90" s="91">
        <f t="shared" si="57"/>
        <v>83</v>
      </c>
      <c r="S90" s="91">
        <f>INDEX(地温!$D$2:$D$366,MATCH(Q90,地温!$C$2:$C$366,FALSE))</f>
        <v>13.399183999999998</v>
      </c>
      <c r="T90" s="91">
        <f t="shared" si="58"/>
        <v>781.7804729999998</v>
      </c>
      <c r="U90" s="93">
        <f t="shared" si="39"/>
        <v>9.4190418433734919</v>
      </c>
      <c r="V90" s="99" t="e">
        <f t="shared" si="40"/>
        <v>#N/A</v>
      </c>
      <c r="W90" s="99">
        <f t="shared" si="41"/>
        <v>0</v>
      </c>
      <c r="Z90" s="92">
        <f t="shared" si="59"/>
        <v>45771</v>
      </c>
      <c r="AA90" s="91">
        <f t="shared" si="60"/>
        <v>83</v>
      </c>
      <c r="AB90" s="91">
        <f>INDEX(地温!$D$2:$D$366,MATCH(Z90,地温!$C$2:$C$366,FALSE))</f>
        <v>13.399183999999998</v>
      </c>
      <c r="AC90" s="91">
        <f t="shared" si="61"/>
        <v>781.7804729999998</v>
      </c>
      <c r="AD90" s="93">
        <f t="shared" si="42"/>
        <v>9.4190418433734919</v>
      </c>
      <c r="AE90" s="99" t="e">
        <f t="shared" si="43"/>
        <v>#N/A</v>
      </c>
      <c r="AF90" s="99">
        <f t="shared" si="44"/>
        <v>0</v>
      </c>
      <c r="AI90" s="92">
        <f t="shared" si="62"/>
        <v>45771</v>
      </c>
      <c r="AJ90" s="91">
        <f t="shared" si="63"/>
        <v>83</v>
      </c>
      <c r="AK90" s="91">
        <f>INDEX(地温!$D$2:$D$366,MATCH(AI90,地温!$C$2:$C$366,FALSE))</f>
        <v>13.399183999999998</v>
      </c>
      <c r="AL90" s="91">
        <f t="shared" si="64"/>
        <v>781.7804729999998</v>
      </c>
      <c r="AM90" s="93">
        <f t="shared" si="45"/>
        <v>9.4190418433734919</v>
      </c>
      <c r="AN90" s="99" t="e">
        <f t="shared" si="46"/>
        <v>#N/A</v>
      </c>
      <c r="AO90" s="99">
        <f t="shared" si="47"/>
        <v>0</v>
      </c>
      <c r="AR90" s="92">
        <f t="shared" si="65"/>
        <v>45771</v>
      </c>
      <c r="AS90" s="91">
        <f t="shared" si="66"/>
        <v>83</v>
      </c>
      <c r="AT90" s="91">
        <f>INDEX(地温!$D$2:$D$366,MATCH(AR90,地温!$C$2:$C$366,FALSE))</f>
        <v>13.399183999999998</v>
      </c>
      <c r="AU90" s="91">
        <f t="shared" si="67"/>
        <v>781.7804729999998</v>
      </c>
      <c r="AV90" s="93">
        <f t="shared" si="48"/>
        <v>9.4190418433734919</v>
      </c>
      <c r="AW90" s="99" t="e">
        <f t="shared" si="49"/>
        <v>#N/A</v>
      </c>
      <c r="AX90" s="99">
        <f t="shared" si="50"/>
        <v>0</v>
      </c>
    </row>
    <row r="91" spans="1:50" s="91" customFormat="1">
      <c r="A91" s="92">
        <f t="shared" si="51"/>
        <v>45772</v>
      </c>
      <c r="B91" s="91">
        <f t="shared" si="34"/>
        <v>84</v>
      </c>
      <c r="C91" s="99">
        <f t="shared" si="35"/>
        <v>4.5149992814638003</v>
      </c>
      <c r="D91" s="99">
        <f t="shared" si="52"/>
        <v>2.2964149498948317e-003</v>
      </c>
      <c r="E91" s="99"/>
      <c r="F91" s="99"/>
      <c r="H91" s="92">
        <f t="shared" si="53"/>
        <v>45772</v>
      </c>
      <c r="I91" s="91">
        <f t="shared" si="54"/>
        <v>84</v>
      </c>
      <c r="J91" s="91">
        <f>INDEX(地温!$D$2:$D$366,MATCH(H91,地温!$C$2:$C$366,FALSE))</f>
        <v>13.966912000000001</v>
      </c>
      <c r="K91" s="91">
        <f t="shared" si="55"/>
        <v>795.74738499999978</v>
      </c>
      <c r="L91" s="93">
        <f t="shared" si="36"/>
        <v>9.4731831547619016</v>
      </c>
      <c r="M91" s="99">
        <f t="shared" si="37"/>
        <v>2.1804815990937917e-002</v>
      </c>
      <c r="N91" s="99">
        <f t="shared" si="38"/>
        <v>4.5149992814638003</v>
      </c>
      <c r="Q91" s="92">
        <f t="shared" si="56"/>
        <v>45772</v>
      </c>
      <c r="R91" s="91">
        <f t="shared" si="57"/>
        <v>84</v>
      </c>
      <c r="S91" s="91">
        <f>INDEX(地温!$D$2:$D$366,MATCH(Q91,地温!$C$2:$C$366,FALSE))</f>
        <v>13.966912000000001</v>
      </c>
      <c r="T91" s="91">
        <f t="shared" si="58"/>
        <v>795.74738499999978</v>
      </c>
      <c r="U91" s="93">
        <f t="shared" si="39"/>
        <v>9.4731831547619016</v>
      </c>
      <c r="V91" s="99" t="e">
        <f t="shared" si="40"/>
        <v>#N/A</v>
      </c>
      <c r="W91" s="99">
        <f t="shared" si="41"/>
        <v>0</v>
      </c>
      <c r="Z91" s="92">
        <f t="shared" si="59"/>
        <v>45772</v>
      </c>
      <c r="AA91" s="91">
        <f t="shared" si="60"/>
        <v>84</v>
      </c>
      <c r="AB91" s="91">
        <f>INDEX(地温!$D$2:$D$366,MATCH(Z91,地温!$C$2:$C$366,FALSE))</f>
        <v>13.966912000000001</v>
      </c>
      <c r="AC91" s="91">
        <f t="shared" si="61"/>
        <v>795.74738499999978</v>
      </c>
      <c r="AD91" s="93">
        <f t="shared" si="42"/>
        <v>9.4731831547619016</v>
      </c>
      <c r="AE91" s="99" t="e">
        <f t="shared" si="43"/>
        <v>#N/A</v>
      </c>
      <c r="AF91" s="99">
        <f t="shared" si="44"/>
        <v>0</v>
      </c>
      <c r="AI91" s="92">
        <f t="shared" si="62"/>
        <v>45772</v>
      </c>
      <c r="AJ91" s="91">
        <f t="shared" si="63"/>
        <v>84</v>
      </c>
      <c r="AK91" s="91">
        <f>INDEX(地温!$D$2:$D$366,MATCH(AI91,地温!$C$2:$C$366,FALSE))</f>
        <v>13.966912000000001</v>
      </c>
      <c r="AL91" s="91">
        <f t="shared" si="64"/>
        <v>795.74738499999978</v>
      </c>
      <c r="AM91" s="93">
        <f t="shared" si="45"/>
        <v>9.4731831547619016</v>
      </c>
      <c r="AN91" s="99" t="e">
        <f t="shared" si="46"/>
        <v>#N/A</v>
      </c>
      <c r="AO91" s="99">
        <f t="shared" si="47"/>
        <v>0</v>
      </c>
      <c r="AR91" s="92">
        <f t="shared" si="65"/>
        <v>45772</v>
      </c>
      <c r="AS91" s="91">
        <f t="shared" si="66"/>
        <v>84</v>
      </c>
      <c r="AT91" s="91">
        <f>INDEX(地温!$D$2:$D$366,MATCH(AR91,地温!$C$2:$C$366,FALSE))</f>
        <v>13.966912000000001</v>
      </c>
      <c r="AU91" s="91">
        <f t="shared" si="67"/>
        <v>795.74738499999978</v>
      </c>
      <c r="AV91" s="93">
        <f t="shared" si="48"/>
        <v>9.4731831547619016</v>
      </c>
      <c r="AW91" s="99" t="e">
        <f t="shared" si="49"/>
        <v>#N/A</v>
      </c>
      <c r="AX91" s="99">
        <f t="shared" si="50"/>
        <v>0</v>
      </c>
    </row>
    <row r="92" spans="1:50" s="91" customFormat="1">
      <c r="A92" s="92">
        <f t="shared" si="51"/>
        <v>45773</v>
      </c>
      <c r="B92" s="91">
        <f t="shared" si="34"/>
        <v>85</v>
      </c>
      <c r="C92" s="99">
        <f t="shared" si="35"/>
        <v>4.5385402758034878</v>
      </c>
      <c r="D92" s="99">
        <f t="shared" si="52"/>
        <v>2.3540994339687595e-003</v>
      </c>
      <c r="E92" s="99"/>
      <c r="F92" s="99"/>
      <c r="H92" s="92">
        <f t="shared" si="53"/>
        <v>45773</v>
      </c>
      <c r="I92" s="91">
        <f t="shared" si="54"/>
        <v>85</v>
      </c>
      <c r="J92" s="91">
        <f>INDEX(地温!$D$2:$D$366,MATCH(H92,地温!$C$2:$C$366,FALSE))</f>
        <v>15.345680000000003</v>
      </c>
      <c r="K92" s="91">
        <f t="shared" si="55"/>
        <v>811.0930649999998</v>
      </c>
      <c r="L92" s="93">
        <f t="shared" si="36"/>
        <v>9.5422713529411745</v>
      </c>
      <c r="M92" s="99">
        <f t="shared" si="37"/>
        <v>2.1874431884373841e-002</v>
      </c>
      <c r="N92" s="99">
        <f t="shared" si="38"/>
        <v>4.5385402758034878</v>
      </c>
      <c r="Q92" s="92">
        <f t="shared" si="56"/>
        <v>45773</v>
      </c>
      <c r="R92" s="91">
        <f t="shared" si="57"/>
        <v>85</v>
      </c>
      <c r="S92" s="91">
        <f>INDEX(地温!$D$2:$D$366,MATCH(Q92,地温!$C$2:$C$366,FALSE))</f>
        <v>15.345680000000003</v>
      </c>
      <c r="T92" s="91">
        <f t="shared" si="58"/>
        <v>811.0930649999998</v>
      </c>
      <c r="U92" s="93">
        <f t="shared" si="39"/>
        <v>9.5422713529411745</v>
      </c>
      <c r="V92" s="99" t="e">
        <f t="shared" si="40"/>
        <v>#N/A</v>
      </c>
      <c r="W92" s="99">
        <f t="shared" si="41"/>
        <v>0</v>
      </c>
      <c r="Z92" s="92">
        <f t="shared" si="59"/>
        <v>45773</v>
      </c>
      <c r="AA92" s="91">
        <f t="shared" si="60"/>
        <v>85</v>
      </c>
      <c r="AB92" s="91">
        <f>INDEX(地温!$D$2:$D$366,MATCH(Z92,地温!$C$2:$C$366,FALSE))</f>
        <v>15.345680000000003</v>
      </c>
      <c r="AC92" s="91">
        <f t="shared" si="61"/>
        <v>811.0930649999998</v>
      </c>
      <c r="AD92" s="93">
        <f t="shared" si="42"/>
        <v>9.5422713529411745</v>
      </c>
      <c r="AE92" s="99" t="e">
        <f t="shared" si="43"/>
        <v>#N/A</v>
      </c>
      <c r="AF92" s="99">
        <f t="shared" si="44"/>
        <v>0</v>
      </c>
      <c r="AI92" s="92">
        <f t="shared" si="62"/>
        <v>45773</v>
      </c>
      <c r="AJ92" s="91">
        <f t="shared" si="63"/>
        <v>85</v>
      </c>
      <c r="AK92" s="91">
        <f>INDEX(地温!$D$2:$D$366,MATCH(AI92,地温!$C$2:$C$366,FALSE))</f>
        <v>15.345680000000003</v>
      </c>
      <c r="AL92" s="91">
        <f t="shared" si="64"/>
        <v>811.0930649999998</v>
      </c>
      <c r="AM92" s="93">
        <f t="shared" si="45"/>
        <v>9.5422713529411745</v>
      </c>
      <c r="AN92" s="99" t="e">
        <f t="shared" si="46"/>
        <v>#N/A</v>
      </c>
      <c r="AO92" s="99">
        <f t="shared" si="47"/>
        <v>0</v>
      </c>
      <c r="AR92" s="92">
        <f t="shared" si="65"/>
        <v>45773</v>
      </c>
      <c r="AS92" s="91">
        <f t="shared" si="66"/>
        <v>85</v>
      </c>
      <c r="AT92" s="91">
        <f>INDEX(地温!$D$2:$D$366,MATCH(AR92,地温!$C$2:$C$366,FALSE))</f>
        <v>15.345680000000003</v>
      </c>
      <c r="AU92" s="91">
        <f t="shared" si="67"/>
        <v>811.0930649999998</v>
      </c>
      <c r="AV92" s="93">
        <f t="shared" si="48"/>
        <v>9.5422713529411745</v>
      </c>
      <c r="AW92" s="99" t="e">
        <f t="shared" si="49"/>
        <v>#N/A</v>
      </c>
      <c r="AX92" s="99">
        <f t="shared" si="50"/>
        <v>0</v>
      </c>
    </row>
    <row r="93" spans="1:50" s="91" customFormat="1">
      <c r="A93" s="92">
        <f t="shared" si="51"/>
        <v>45774</v>
      </c>
      <c r="B93" s="91">
        <f t="shared" si="34"/>
        <v>86</v>
      </c>
      <c r="C93" s="99">
        <f t="shared" si="35"/>
        <v>4.561700947814189</v>
      </c>
      <c r="D93" s="99">
        <f t="shared" si="52"/>
        <v>2.3160672010701156e-003</v>
      </c>
      <c r="E93" s="99"/>
      <c r="F93" s="99"/>
      <c r="H93" s="92">
        <f t="shared" si="53"/>
        <v>45774</v>
      </c>
      <c r="I93" s="91">
        <f t="shared" si="54"/>
        <v>86</v>
      </c>
      <c r="J93" s="91">
        <f>INDEX(地温!$D$2:$D$366,MATCH(H93,地温!$C$2:$C$366,FALSE))</f>
        <v>15.64982</v>
      </c>
      <c r="K93" s="91">
        <f t="shared" si="55"/>
        <v>826.74288499999977</v>
      </c>
      <c r="L93" s="93">
        <f t="shared" si="36"/>
        <v>9.6132893604651137</v>
      </c>
      <c r="M93" s="99">
        <f t="shared" si="37"/>
        <v>2.1946188345261554e-002</v>
      </c>
      <c r="N93" s="99">
        <f t="shared" si="38"/>
        <v>4.561700947814189</v>
      </c>
      <c r="Q93" s="92">
        <f t="shared" si="56"/>
        <v>45774</v>
      </c>
      <c r="R93" s="91">
        <f t="shared" si="57"/>
        <v>86</v>
      </c>
      <c r="S93" s="91">
        <f>INDEX(地温!$D$2:$D$366,MATCH(Q93,地温!$C$2:$C$366,FALSE))</f>
        <v>15.64982</v>
      </c>
      <c r="T93" s="91">
        <f t="shared" si="58"/>
        <v>826.74288499999977</v>
      </c>
      <c r="U93" s="93">
        <f t="shared" si="39"/>
        <v>9.6132893604651137</v>
      </c>
      <c r="V93" s="99" t="e">
        <f t="shared" si="40"/>
        <v>#N/A</v>
      </c>
      <c r="W93" s="99">
        <f t="shared" si="41"/>
        <v>0</v>
      </c>
      <c r="Z93" s="92">
        <f t="shared" si="59"/>
        <v>45774</v>
      </c>
      <c r="AA93" s="91">
        <f t="shared" si="60"/>
        <v>86</v>
      </c>
      <c r="AB93" s="91">
        <f>INDEX(地温!$D$2:$D$366,MATCH(Z93,地温!$C$2:$C$366,FALSE))</f>
        <v>15.64982</v>
      </c>
      <c r="AC93" s="91">
        <f t="shared" si="61"/>
        <v>826.74288499999977</v>
      </c>
      <c r="AD93" s="93">
        <f t="shared" si="42"/>
        <v>9.6132893604651137</v>
      </c>
      <c r="AE93" s="99" t="e">
        <f t="shared" si="43"/>
        <v>#N/A</v>
      </c>
      <c r="AF93" s="99">
        <f t="shared" si="44"/>
        <v>0</v>
      </c>
      <c r="AI93" s="92">
        <f t="shared" si="62"/>
        <v>45774</v>
      </c>
      <c r="AJ93" s="91">
        <f t="shared" si="63"/>
        <v>86</v>
      </c>
      <c r="AK93" s="91">
        <f>INDEX(地温!$D$2:$D$366,MATCH(AI93,地温!$C$2:$C$366,FALSE))</f>
        <v>15.64982</v>
      </c>
      <c r="AL93" s="91">
        <f t="shared" si="64"/>
        <v>826.74288499999977</v>
      </c>
      <c r="AM93" s="93">
        <f t="shared" si="45"/>
        <v>9.6132893604651137</v>
      </c>
      <c r="AN93" s="99" t="e">
        <f t="shared" si="46"/>
        <v>#N/A</v>
      </c>
      <c r="AO93" s="99">
        <f t="shared" si="47"/>
        <v>0</v>
      </c>
      <c r="AR93" s="92">
        <f t="shared" si="65"/>
        <v>45774</v>
      </c>
      <c r="AS93" s="91">
        <f t="shared" si="66"/>
        <v>86</v>
      </c>
      <c r="AT93" s="91">
        <f>INDEX(地温!$D$2:$D$366,MATCH(AR93,地温!$C$2:$C$366,FALSE))</f>
        <v>15.64982</v>
      </c>
      <c r="AU93" s="91">
        <f t="shared" si="67"/>
        <v>826.74288499999977</v>
      </c>
      <c r="AV93" s="93">
        <f t="shared" si="48"/>
        <v>9.6132893604651137</v>
      </c>
      <c r="AW93" s="99" t="e">
        <f t="shared" si="49"/>
        <v>#N/A</v>
      </c>
      <c r="AX93" s="99">
        <f t="shared" si="50"/>
        <v>0</v>
      </c>
    </row>
    <row r="94" spans="1:50" s="91" customFormat="1">
      <c r="A94" s="92">
        <f t="shared" si="51"/>
        <v>45775</v>
      </c>
      <c r="B94" s="91">
        <f t="shared" si="34"/>
        <v>87</v>
      </c>
      <c r="C94" s="99">
        <f t="shared" si="35"/>
        <v>4.5839411388945379</v>
      </c>
      <c r="D94" s="99">
        <f t="shared" si="52"/>
        <v>2.2240191080348916e-003</v>
      </c>
      <c r="E94" s="99"/>
      <c r="F94" s="99"/>
      <c r="H94" s="92">
        <f t="shared" si="53"/>
        <v>45775</v>
      </c>
      <c r="I94" s="91">
        <f t="shared" si="54"/>
        <v>87</v>
      </c>
      <c r="J94" s="91">
        <f>INDEX(地温!$D$2:$D$366,MATCH(H94,地温!$C$2:$C$366,FALSE))</f>
        <v>15.284851999999999</v>
      </c>
      <c r="K94" s="91">
        <f t="shared" si="55"/>
        <v>842.02773699999977</v>
      </c>
      <c r="L94" s="93">
        <f t="shared" si="36"/>
        <v>9.6784797356321821</v>
      </c>
      <c r="M94" s="99">
        <f t="shared" si="37"/>
        <v>2.2012231880143888e-002</v>
      </c>
      <c r="N94" s="99">
        <f t="shared" si="38"/>
        <v>4.5839411388945379</v>
      </c>
      <c r="Q94" s="92">
        <f t="shared" si="56"/>
        <v>45775</v>
      </c>
      <c r="R94" s="91">
        <f t="shared" si="57"/>
        <v>87</v>
      </c>
      <c r="S94" s="91">
        <f>INDEX(地温!$D$2:$D$366,MATCH(Q94,地温!$C$2:$C$366,FALSE))</f>
        <v>15.284851999999999</v>
      </c>
      <c r="T94" s="91">
        <f t="shared" si="58"/>
        <v>842.02773699999977</v>
      </c>
      <c r="U94" s="93">
        <f t="shared" si="39"/>
        <v>9.6784797356321821</v>
      </c>
      <c r="V94" s="99" t="e">
        <f t="shared" si="40"/>
        <v>#N/A</v>
      </c>
      <c r="W94" s="99">
        <f t="shared" si="41"/>
        <v>0</v>
      </c>
      <c r="Z94" s="92">
        <f t="shared" si="59"/>
        <v>45775</v>
      </c>
      <c r="AA94" s="91">
        <f t="shared" si="60"/>
        <v>87</v>
      </c>
      <c r="AB94" s="91">
        <f>INDEX(地温!$D$2:$D$366,MATCH(Z94,地温!$C$2:$C$366,FALSE))</f>
        <v>15.284851999999999</v>
      </c>
      <c r="AC94" s="91">
        <f t="shared" si="61"/>
        <v>842.02773699999977</v>
      </c>
      <c r="AD94" s="93">
        <f t="shared" si="42"/>
        <v>9.6784797356321821</v>
      </c>
      <c r="AE94" s="99" t="e">
        <f t="shared" si="43"/>
        <v>#N/A</v>
      </c>
      <c r="AF94" s="99">
        <f t="shared" si="44"/>
        <v>0</v>
      </c>
      <c r="AI94" s="92">
        <f t="shared" si="62"/>
        <v>45775</v>
      </c>
      <c r="AJ94" s="91">
        <f t="shared" si="63"/>
        <v>87</v>
      </c>
      <c r="AK94" s="91">
        <f>INDEX(地温!$D$2:$D$366,MATCH(AI94,地温!$C$2:$C$366,FALSE))</f>
        <v>15.284851999999999</v>
      </c>
      <c r="AL94" s="91">
        <f t="shared" si="64"/>
        <v>842.02773699999977</v>
      </c>
      <c r="AM94" s="93">
        <f t="shared" si="45"/>
        <v>9.6784797356321821</v>
      </c>
      <c r="AN94" s="99" t="e">
        <f t="shared" si="46"/>
        <v>#N/A</v>
      </c>
      <c r="AO94" s="99">
        <f t="shared" si="47"/>
        <v>0</v>
      </c>
      <c r="AR94" s="92">
        <f t="shared" si="65"/>
        <v>45775</v>
      </c>
      <c r="AS94" s="91">
        <f t="shared" si="66"/>
        <v>87</v>
      </c>
      <c r="AT94" s="91">
        <f>INDEX(地温!$D$2:$D$366,MATCH(AR94,地温!$C$2:$C$366,FALSE))</f>
        <v>15.284851999999999</v>
      </c>
      <c r="AU94" s="91">
        <f t="shared" si="67"/>
        <v>842.02773699999977</v>
      </c>
      <c r="AV94" s="93">
        <f t="shared" si="48"/>
        <v>9.6784797356321821</v>
      </c>
      <c r="AW94" s="99" t="e">
        <f t="shared" si="49"/>
        <v>#N/A</v>
      </c>
      <c r="AX94" s="99">
        <f t="shared" si="50"/>
        <v>0</v>
      </c>
    </row>
    <row r="95" spans="1:50" s="91" customFormat="1">
      <c r="A95" s="92">
        <f t="shared" si="51"/>
        <v>45776</v>
      </c>
      <c r="B95" s="91">
        <f t="shared" si="34"/>
        <v>88</v>
      </c>
      <c r="C95" s="99">
        <f t="shared" si="35"/>
        <v>4.605664341214478</v>
      </c>
      <c r="D95" s="99">
        <f t="shared" si="52"/>
        <v>2.1723202319940071e-003</v>
      </c>
      <c r="E95" s="99"/>
      <c r="F95" s="99"/>
      <c r="H95" s="92">
        <f t="shared" si="53"/>
        <v>45776</v>
      </c>
      <c r="I95" s="91">
        <f t="shared" si="54"/>
        <v>88</v>
      </c>
      <c r="J95" s="91">
        <f>INDEX(地温!$D$2:$D$366,MATCH(H95,地温!$C$2:$C$366,FALSE))</f>
        <v>15.386232000000001</v>
      </c>
      <c r="K95" s="91">
        <f t="shared" si="55"/>
        <v>857.41396899999972</v>
      </c>
      <c r="L95" s="93">
        <f t="shared" si="36"/>
        <v>9.743340556818179</v>
      </c>
      <c r="M95" s="99">
        <f t="shared" si="37"/>
        <v>2.2078108430003594e-002</v>
      </c>
      <c r="N95" s="99">
        <f t="shared" si="38"/>
        <v>4.605664341214478</v>
      </c>
      <c r="Q95" s="92">
        <f t="shared" si="56"/>
        <v>45776</v>
      </c>
      <c r="R95" s="91">
        <f t="shared" si="57"/>
        <v>88</v>
      </c>
      <c r="S95" s="91">
        <f>INDEX(地温!$D$2:$D$366,MATCH(Q95,地温!$C$2:$C$366,FALSE))</f>
        <v>15.386232000000001</v>
      </c>
      <c r="T95" s="91">
        <f t="shared" si="58"/>
        <v>857.41396899999972</v>
      </c>
      <c r="U95" s="93">
        <f t="shared" si="39"/>
        <v>9.743340556818179</v>
      </c>
      <c r="V95" s="99" t="e">
        <f t="shared" si="40"/>
        <v>#N/A</v>
      </c>
      <c r="W95" s="99">
        <f t="shared" si="41"/>
        <v>0</v>
      </c>
      <c r="Z95" s="92">
        <f t="shared" si="59"/>
        <v>45776</v>
      </c>
      <c r="AA95" s="91">
        <f t="shared" si="60"/>
        <v>88</v>
      </c>
      <c r="AB95" s="91">
        <f>INDEX(地温!$D$2:$D$366,MATCH(Z95,地温!$C$2:$C$366,FALSE))</f>
        <v>15.386232000000001</v>
      </c>
      <c r="AC95" s="91">
        <f t="shared" si="61"/>
        <v>857.41396899999972</v>
      </c>
      <c r="AD95" s="93">
        <f t="shared" si="42"/>
        <v>9.743340556818179</v>
      </c>
      <c r="AE95" s="99" t="e">
        <f t="shared" si="43"/>
        <v>#N/A</v>
      </c>
      <c r="AF95" s="99">
        <f t="shared" si="44"/>
        <v>0</v>
      </c>
      <c r="AI95" s="92">
        <f t="shared" si="62"/>
        <v>45776</v>
      </c>
      <c r="AJ95" s="91">
        <f t="shared" si="63"/>
        <v>88</v>
      </c>
      <c r="AK95" s="91">
        <f>INDEX(地温!$D$2:$D$366,MATCH(AI95,地温!$C$2:$C$366,FALSE))</f>
        <v>15.386232000000001</v>
      </c>
      <c r="AL95" s="91">
        <f t="shared" si="64"/>
        <v>857.41396899999972</v>
      </c>
      <c r="AM95" s="93">
        <f t="shared" si="45"/>
        <v>9.743340556818179</v>
      </c>
      <c r="AN95" s="99" t="e">
        <f t="shared" si="46"/>
        <v>#N/A</v>
      </c>
      <c r="AO95" s="99">
        <f t="shared" si="47"/>
        <v>0</v>
      </c>
      <c r="AR95" s="92">
        <f t="shared" si="65"/>
        <v>45776</v>
      </c>
      <c r="AS95" s="91">
        <f t="shared" si="66"/>
        <v>88</v>
      </c>
      <c r="AT95" s="91">
        <f>INDEX(地温!$D$2:$D$366,MATCH(AR95,地温!$C$2:$C$366,FALSE))</f>
        <v>15.386232000000001</v>
      </c>
      <c r="AU95" s="91">
        <f t="shared" si="67"/>
        <v>857.41396899999972</v>
      </c>
      <c r="AV95" s="93">
        <f t="shared" si="48"/>
        <v>9.743340556818179</v>
      </c>
      <c r="AW95" s="99" t="e">
        <f t="shared" si="49"/>
        <v>#N/A</v>
      </c>
      <c r="AX95" s="99">
        <f t="shared" si="50"/>
        <v>0</v>
      </c>
    </row>
    <row r="96" spans="1:50" s="91" customFormat="1">
      <c r="A96" s="92">
        <f t="shared" si="51"/>
        <v>45777</v>
      </c>
      <c r="B96" s="91">
        <f t="shared" si="34"/>
        <v>89</v>
      </c>
      <c r="C96" s="99">
        <f t="shared" si="35"/>
        <v>4.6270038145346559</v>
      </c>
      <c r="D96" s="99">
        <f t="shared" si="52"/>
        <v>2.1339473320177937e-003</v>
      </c>
      <c r="E96" s="99"/>
      <c r="F96" s="99"/>
      <c r="H96" s="92">
        <f t="shared" si="53"/>
        <v>45777</v>
      </c>
      <c r="I96" s="91">
        <f t="shared" si="54"/>
        <v>89</v>
      </c>
      <c r="J96" s="91">
        <f>INDEX(地温!$D$2:$D$366,MATCH(H96,地温!$C$2:$C$366,FALSE))</f>
        <v>15.649820000000004</v>
      </c>
      <c r="K96" s="91">
        <f t="shared" si="55"/>
        <v>873.0637889999997</v>
      </c>
      <c r="L96" s="93">
        <f t="shared" si="36"/>
        <v>9.809705494382019</v>
      </c>
      <c r="M96" s="99">
        <f t="shared" si="37"/>
        <v>2.2145685298150457e-002</v>
      </c>
      <c r="N96" s="99">
        <f t="shared" si="38"/>
        <v>4.6270038145346559</v>
      </c>
      <c r="Q96" s="92">
        <f t="shared" si="56"/>
        <v>45777</v>
      </c>
      <c r="R96" s="91">
        <f t="shared" si="57"/>
        <v>89</v>
      </c>
      <c r="S96" s="91">
        <f>INDEX(地温!$D$2:$D$366,MATCH(Q96,地温!$C$2:$C$366,FALSE))</f>
        <v>15.649820000000004</v>
      </c>
      <c r="T96" s="91">
        <f t="shared" si="58"/>
        <v>873.0637889999997</v>
      </c>
      <c r="U96" s="93">
        <f t="shared" si="39"/>
        <v>9.809705494382019</v>
      </c>
      <c r="V96" s="99" t="e">
        <f t="shared" si="40"/>
        <v>#N/A</v>
      </c>
      <c r="W96" s="99">
        <f t="shared" si="41"/>
        <v>0</v>
      </c>
      <c r="Z96" s="92">
        <f t="shared" si="59"/>
        <v>45777</v>
      </c>
      <c r="AA96" s="91">
        <f t="shared" si="60"/>
        <v>89</v>
      </c>
      <c r="AB96" s="91">
        <f>INDEX(地温!$D$2:$D$366,MATCH(Z96,地温!$C$2:$C$366,FALSE))</f>
        <v>15.649820000000004</v>
      </c>
      <c r="AC96" s="91">
        <f t="shared" si="61"/>
        <v>873.0637889999997</v>
      </c>
      <c r="AD96" s="93">
        <f t="shared" si="42"/>
        <v>9.809705494382019</v>
      </c>
      <c r="AE96" s="99" t="e">
        <f t="shared" si="43"/>
        <v>#N/A</v>
      </c>
      <c r="AF96" s="99">
        <f t="shared" si="44"/>
        <v>0</v>
      </c>
      <c r="AI96" s="92">
        <f t="shared" si="62"/>
        <v>45777</v>
      </c>
      <c r="AJ96" s="91">
        <f t="shared" si="63"/>
        <v>89</v>
      </c>
      <c r="AK96" s="91">
        <f>INDEX(地温!$D$2:$D$366,MATCH(AI96,地温!$C$2:$C$366,FALSE))</f>
        <v>15.649820000000004</v>
      </c>
      <c r="AL96" s="91">
        <f t="shared" si="64"/>
        <v>873.0637889999997</v>
      </c>
      <c r="AM96" s="93">
        <f t="shared" si="45"/>
        <v>9.809705494382019</v>
      </c>
      <c r="AN96" s="99" t="e">
        <f t="shared" si="46"/>
        <v>#N/A</v>
      </c>
      <c r="AO96" s="99">
        <f t="shared" si="47"/>
        <v>0</v>
      </c>
      <c r="AR96" s="92">
        <f t="shared" si="65"/>
        <v>45777</v>
      </c>
      <c r="AS96" s="91">
        <f t="shared" si="66"/>
        <v>89</v>
      </c>
      <c r="AT96" s="91">
        <f>INDEX(地温!$D$2:$D$366,MATCH(AR96,地温!$C$2:$C$366,FALSE))</f>
        <v>15.649820000000004</v>
      </c>
      <c r="AU96" s="91">
        <f t="shared" si="67"/>
        <v>873.0637889999997</v>
      </c>
      <c r="AV96" s="93">
        <f t="shared" si="48"/>
        <v>9.809705494382019</v>
      </c>
      <c r="AW96" s="99" t="e">
        <f t="shared" si="49"/>
        <v>#N/A</v>
      </c>
      <c r="AX96" s="99">
        <f t="shared" si="50"/>
        <v>0</v>
      </c>
    </row>
    <row r="97" spans="1:50" s="91" customFormat="1">
      <c r="A97" s="92">
        <f t="shared" si="51"/>
        <v>45778</v>
      </c>
      <c r="B97" s="91">
        <f t="shared" si="34"/>
        <v>90</v>
      </c>
      <c r="C97" s="99">
        <f t="shared" si="35"/>
        <v>4.6476575861895713</v>
      </c>
      <c r="D97" s="99">
        <f t="shared" si="52"/>
        <v>2.0653771654915334e-003</v>
      </c>
      <c r="E97" s="99"/>
      <c r="F97" s="99"/>
      <c r="H97" s="92">
        <f t="shared" si="53"/>
        <v>45778</v>
      </c>
      <c r="I97" s="91">
        <f t="shared" si="54"/>
        <v>90</v>
      </c>
      <c r="J97" s="91">
        <f>INDEX(地温!$D$2:$D$366,MATCH(H97,地温!$C$2:$C$366,FALSE))</f>
        <v>15.507887999999999</v>
      </c>
      <c r="K97" s="91">
        <f t="shared" si="55"/>
        <v>888.57167699999968</v>
      </c>
      <c r="L97" s="93">
        <f t="shared" si="36"/>
        <v>9.873018633333329</v>
      </c>
      <c r="M97" s="99">
        <f t="shared" si="37"/>
        <v>2.2210317732720548e-002</v>
      </c>
      <c r="N97" s="99">
        <f t="shared" si="38"/>
        <v>4.6476575861895713</v>
      </c>
      <c r="Q97" s="92">
        <f t="shared" si="56"/>
        <v>45778</v>
      </c>
      <c r="R97" s="91">
        <f t="shared" si="57"/>
        <v>90</v>
      </c>
      <c r="S97" s="91">
        <f>INDEX(地温!$D$2:$D$366,MATCH(Q97,地温!$C$2:$C$366,FALSE))</f>
        <v>15.507887999999999</v>
      </c>
      <c r="T97" s="91">
        <f t="shared" si="58"/>
        <v>888.57167699999968</v>
      </c>
      <c r="U97" s="93">
        <f t="shared" si="39"/>
        <v>9.873018633333329</v>
      </c>
      <c r="V97" s="99" t="e">
        <f t="shared" si="40"/>
        <v>#N/A</v>
      </c>
      <c r="W97" s="99">
        <f t="shared" si="41"/>
        <v>0</v>
      </c>
      <c r="Z97" s="92">
        <f t="shared" si="59"/>
        <v>45778</v>
      </c>
      <c r="AA97" s="91">
        <f t="shared" si="60"/>
        <v>90</v>
      </c>
      <c r="AB97" s="91">
        <f>INDEX(地温!$D$2:$D$366,MATCH(Z97,地温!$C$2:$C$366,FALSE))</f>
        <v>15.507887999999999</v>
      </c>
      <c r="AC97" s="91">
        <f t="shared" si="61"/>
        <v>888.57167699999968</v>
      </c>
      <c r="AD97" s="93">
        <f t="shared" si="42"/>
        <v>9.873018633333329</v>
      </c>
      <c r="AE97" s="99" t="e">
        <f t="shared" si="43"/>
        <v>#N/A</v>
      </c>
      <c r="AF97" s="99">
        <f t="shared" si="44"/>
        <v>0</v>
      </c>
      <c r="AI97" s="92">
        <f t="shared" si="62"/>
        <v>45778</v>
      </c>
      <c r="AJ97" s="91">
        <f t="shared" si="63"/>
        <v>90</v>
      </c>
      <c r="AK97" s="91">
        <f>INDEX(地温!$D$2:$D$366,MATCH(AI97,地温!$C$2:$C$366,FALSE))</f>
        <v>15.507887999999999</v>
      </c>
      <c r="AL97" s="91">
        <f t="shared" si="64"/>
        <v>888.57167699999968</v>
      </c>
      <c r="AM97" s="93">
        <f t="shared" si="45"/>
        <v>9.873018633333329</v>
      </c>
      <c r="AN97" s="99" t="e">
        <f t="shared" si="46"/>
        <v>#N/A</v>
      </c>
      <c r="AO97" s="99">
        <f t="shared" si="47"/>
        <v>0</v>
      </c>
      <c r="AR97" s="92">
        <f t="shared" si="65"/>
        <v>45778</v>
      </c>
      <c r="AS97" s="91">
        <f t="shared" si="66"/>
        <v>90</v>
      </c>
      <c r="AT97" s="91">
        <f>INDEX(地温!$D$2:$D$366,MATCH(AR97,地温!$C$2:$C$366,FALSE))</f>
        <v>15.507887999999999</v>
      </c>
      <c r="AU97" s="91">
        <f t="shared" si="67"/>
        <v>888.57167699999968</v>
      </c>
      <c r="AV97" s="93">
        <f t="shared" si="48"/>
        <v>9.873018633333329</v>
      </c>
      <c r="AW97" s="99" t="e">
        <f t="shared" si="49"/>
        <v>#N/A</v>
      </c>
      <c r="AX97" s="99">
        <f t="shared" si="50"/>
        <v>0</v>
      </c>
    </row>
    <row r="98" spans="1:50" s="91" customFormat="1">
      <c r="A98" s="92">
        <f t="shared" si="51"/>
        <v>45779</v>
      </c>
      <c r="B98" s="91">
        <f t="shared" si="34"/>
        <v>91</v>
      </c>
      <c r="C98" s="99">
        <f t="shared" si="35"/>
        <v>4.6672514211501737</v>
      </c>
      <c r="D98" s="99">
        <f t="shared" si="52"/>
        <v>1.9593834960602409e-003</v>
      </c>
      <c r="E98" s="99"/>
      <c r="F98" s="99"/>
      <c r="H98" s="92">
        <f t="shared" si="53"/>
        <v>45779</v>
      </c>
      <c r="I98" s="91">
        <f t="shared" si="54"/>
        <v>91</v>
      </c>
      <c r="J98" s="91">
        <f>INDEX(地温!$D$2:$D$366,MATCH(H98,地温!$C$2:$C$366,FALSE))</f>
        <v>14.818504000000003</v>
      </c>
      <c r="K98" s="91">
        <f t="shared" si="55"/>
        <v>903.39018099999964</v>
      </c>
      <c r="L98" s="93">
        <f t="shared" si="36"/>
        <v>9.9273646263736222</v>
      </c>
      <c r="M98" s="99">
        <f t="shared" si="37"/>
        <v>2.2265923432013075e-002</v>
      </c>
      <c r="N98" s="99">
        <f t="shared" si="38"/>
        <v>4.6672514211501737</v>
      </c>
      <c r="Q98" s="92">
        <f t="shared" si="56"/>
        <v>45779</v>
      </c>
      <c r="R98" s="91">
        <f t="shared" si="57"/>
        <v>91</v>
      </c>
      <c r="S98" s="91">
        <f>INDEX(地温!$D$2:$D$366,MATCH(Q98,地温!$C$2:$C$366,FALSE))</f>
        <v>14.818504000000003</v>
      </c>
      <c r="T98" s="91">
        <f t="shared" si="58"/>
        <v>903.39018099999964</v>
      </c>
      <c r="U98" s="93">
        <f t="shared" si="39"/>
        <v>9.9273646263736222</v>
      </c>
      <c r="V98" s="99" t="e">
        <f t="shared" si="40"/>
        <v>#N/A</v>
      </c>
      <c r="W98" s="99">
        <f t="shared" si="41"/>
        <v>0</v>
      </c>
      <c r="Z98" s="92">
        <f t="shared" si="59"/>
        <v>45779</v>
      </c>
      <c r="AA98" s="91">
        <f t="shared" si="60"/>
        <v>91</v>
      </c>
      <c r="AB98" s="91">
        <f>INDEX(地温!$D$2:$D$366,MATCH(Z98,地温!$C$2:$C$366,FALSE))</f>
        <v>14.818504000000003</v>
      </c>
      <c r="AC98" s="91">
        <f t="shared" si="61"/>
        <v>903.39018099999964</v>
      </c>
      <c r="AD98" s="93">
        <f t="shared" si="42"/>
        <v>9.9273646263736222</v>
      </c>
      <c r="AE98" s="99" t="e">
        <f t="shared" si="43"/>
        <v>#N/A</v>
      </c>
      <c r="AF98" s="99">
        <f t="shared" si="44"/>
        <v>0</v>
      </c>
      <c r="AI98" s="92">
        <f t="shared" si="62"/>
        <v>45779</v>
      </c>
      <c r="AJ98" s="91">
        <f t="shared" si="63"/>
        <v>91</v>
      </c>
      <c r="AK98" s="91">
        <f>INDEX(地温!$D$2:$D$366,MATCH(AI98,地温!$C$2:$C$366,FALSE))</f>
        <v>14.818504000000003</v>
      </c>
      <c r="AL98" s="91">
        <f t="shared" si="64"/>
        <v>903.39018099999964</v>
      </c>
      <c r="AM98" s="93">
        <f t="shared" si="45"/>
        <v>9.9273646263736222</v>
      </c>
      <c r="AN98" s="99" t="e">
        <f t="shared" si="46"/>
        <v>#N/A</v>
      </c>
      <c r="AO98" s="99">
        <f t="shared" si="47"/>
        <v>0</v>
      </c>
      <c r="AR98" s="92">
        <f t="shared" si="65"/>
        <v>45779</v>
      </c>
      <c r="AS98" s="91">
        <f t="shared" si="66"/>
        <v>91</v>
      </c>
      <c r="AT98" s="91">
        <f>INDEX(地温!$D$2:$D$366,MATCH(AR98,地温!$C$2:$C$366,FALSE))</f>
        <v>14.818504000000003</v>
      </c>
      <c r="AU98" s="91">
        <f t="shared" si="67"/>
        <v>903.39018099999964</v>
      </c>
      <c r="AV98" s="93">
        <f t="shared" si="48"/>
        <v>9.9273646263736222</v>
      </c>
      <c r="AW98" s="99" t="e">
        <f t="shared" si="49"/>
        <v>#N/A</v>
      </c>
      <c r="AX98" s="99">
        <f t="shared" si="50"/>
        <v>0</v>
      </c>
    </row>
    <row r="99" spans="1:50" s="91" customFormat="1">
      <c r="A99" s="92">
        <f t="shared" si="51"/>
        <v>45780</v>
      </c>
      <c r="B99" s="91">
        <f t="shared" si="34"/>
        <v>92</v>
      </c>
      <c r="C99" s="99">
        <f t="shared" si="35"/>
        <v>4.6861387734145081</v>
      </c>
      <c r="D99" s="99">
        <f t="shared" si="52"/>
        <v>1.8887352264334468e-003</v>
      </c>
      <c r="E99" s="99"/>
      <c r="F99" s="99"/>
      <c r="H99" s="92">
        <f t="shared" si="53"/>
        <v>45780</v>
      </c>
      <c r="I99" s="91">
        <f t="shared" si="54"/>
        <v>92</v>
      </c>
      <c r="J99" s="91">
        <f>INDEX(地温!$D$2:$D$366,MATCH(H99,地温!$C$2:$C$366,FALSE))</f>
        <v>14.554915999999999</v>
      </c>
      <c r="K99" s="91">
        <f t="shared" si="55"/>
        <v>917.94509699999969</v>
      </c>
      <c r="L99" s="93">
        <f t="shared" si="36"/>
        <v>9.977664097826084</v>
      </c>
      <c r="M99" s="99">
        <f t="shared" si="37"/>
        <v>2.2317493757932495e-002</v>
      </c>
      <c r="N99" s="99">
        <f t="shared" si="38"/>
        <v>4.6861387734145081</v>
      </c>
      <c r="Q99" s="92">
        <f t="shared" si="56"/>
        <v>45780</v>
      </c>
      <c r="R99" s="91">
        <f t="shared" si="57"/>
        <v>92</v>
      </c>
      <c r="S99" s="91">
        <f>INDEX(地温!$D$2:$D$366,MATCH(Q99,地温!$C$2:$C$366,FALSE))</f>
        <v>14.554915999999999</v>
      </c>
      <c r="T99" s="91">
        <f t="shared" si="58"/>
        <v>917.94509699999969</v>
      </c>
      <c r="U99" s="93">
        <f t="shared" si="39"/>
        <v>9.977664097826084</v>
      </c>
      <c r="V99" s="99" t="e">
        <f t="shared" si="40"/>
        <v>#N/A</v>
      </c>
      <c r="W99" s="99">
        <f t="shared" si="41"/>
        <v>0</v>
      </c>
      <c r="Z99" s="92">
        <f t="shared" si="59"/>
        <v>45780</v>
      </c>
      <c r="AA99" s="91">
        <f t="shared" si="60"/>
        <v>92</v>
      </c>
      <c r="AB99" s="91">
        <f>INDEX(地温!$D$2:$D$366,MATCH(Z99,地温!$C$2:$C$366,FALSE))</f>
        <v>14.554915999999999</v>
      </c>
      <c r="AC99" s="91">
        <f t="shared" si="61"/>
        <v>917.94509699999969</v>
      </c>
      <c r="AD99" s="93">
        <f t="shared" si="42"/>
        <v>9.977664097826084</v>
      </c>
      <c r="AE99" s="99" t="e">
        <f t="shared" si="43"/>
        <v>#N/A</v>
      </c>
      <c r="AF99" s="99">
        <f t="shared" si="44"/>
        <v>0</v>
      </c>
      <c r="AI99" s="92">
        <f t="shared" si="62"/>
        <v>45780</v>
      </c>
      <c r="AJ99" s="91">
        <f t="shared" si="63"/>
        <v>92</v>
      </c>
      <c r="AK99" s="91">
        <f>INDEX(地温!$D$2:$D$366,MATCH(AI99,地温!$C$2:$C$366,FALSE))</f>
        <v>14.554915999999999</v>
      </c>
      <c r="AL99" s="91">
        <f t="shared" si="64"/>
        <v>917.94509699999969</v>
      </c>
      <c r="AM99" s="93">
        <f t="shared" si="45"/>
        <v>9.977664097826084</v>
      </c>
      <c r="AN99" s="99" t="e">
        <f t="shared" si="46"/>
        <v>#N/A</v>
      </c>
      <c r="AO99" s="99">
        <f t="shared" si="47"/>
        <v>0</v>
      </c>
      <c r="AR99" s="92">
        <f t="shared" si="65"/>
        <v>45780</v>
      </c>
      <c r="AS99" s="91">
        <f t="shared" si="66"/>
        <v>92</v>
      </c>
      <c r="AT99" s="91">
        <f>INDEX(地温!$D$2:$D$366,MATCH(AR99,地温!$C$2:$C$366,FALSE))</f>
        <v>14.554915999999999</v>
      </c>
      <c r="AU99" s="91">
        <f t="shared" si="67"/>
        <v>917.94509699999969</v>
      </c>
      <c r="AV99" s="93">
        <f t="shared" si="48"/>
        <v>9.977664097826084</v>
      </c>
      <c r="AW99" s="99" t="e">
        <f t="shared" si="49"/>
        <v>#N/A</v>
      </c>
      <c r="AX99" s="99">
        <f t="shared" si="50"/>
        <v>0</v>
      </c>
    </row>
    <row r="100" spans="1:50" s="91" customFormat="1">
      <c r="A100" s="92">
        <f t="shared" si="51"/>
        <v>45781</v>
      </c>
      <c r="B100" s="91">
        <f t="shared" si="34"/>
        <v>93</v>
      </c>
      <c r="C100" s="99">
        <f t="shared" si="35"/>
        <v>4.7052566306682397</v>
      </c>
      <c r="D100" s="99">
        <f t="shared" si="52"/>
        <v>1.9117857253731609e-003</v>
      </c>
      <c r="E100" s="99"/>
      <c r="F100" s="99"/>
      <c r="H100" s="92">
        <f t="shared" si="53"/>
        <v>45781</v>
      </c>
      <c r="I100" s="91">
        <f t="shared" si="54"/>
        <v>93</v>
      </c>
      <c r="J100" s="91">
        <f>INDEX(地温!$D$2:$D$366,MATCH(H100,地温!$C$2:$C$366,FALSE))</f>
        <v>15.609268000000002</v>
      </c>
      <c r="K100" s="91">
        <f t="shared" si="55"/>
        <v>933.55436499999973</v>
      </c>
      <c r="L100" s="93">
        <f t="shared" si="36"/>
        <v>10.038218978494621</v>
      </c>
      <c r="M100" s="99">
        <f t="shared" si="37"/>
        <v>2.2379712670968457e-002</v>
      </c>
      <c r="N100" s="99">
        <f t="shared" si="38"/>
        <v>4.7052566306682397</v>
      </c>
      <c r="Q100" s="92">
        <f t="shared" si="56"/>
        <v>45781</v>
      </c>
      <c r="R100" s="91">
        <f t="shared" si="57"/>
        <v>93</v>
      </c>
      <c r="S100" s="91">
        <f>INDEX(地温!$D$2:$D$366,MATCH(Q100,地温!$C$2:$C$366,FALSE))</f>
        <v>15.609268000000002</v>
      </c>
      <c r="T100" s="91">
        <f t="shared" si="58"/>
        <v>933.55436499999973</v>
      </c>
      <c r="U100" s="93">
        <f t="shared" si="39"/>
        <v>10.038218978494621</v>
      </c>
      <c r="V100" s="99" t="e">
        <f t="shared" si="40"/>
        <v>#N/A</v>
      </c>
      <c r="W100" s="99">
        <f t="shared" si="41"/>
        <v>0</v>
      </c>
      <c r="Z100" s="92">
        <f t="shared" si="59"/>
        <v>45781</v>
      </c>
      <c r="AA100" s="91">
        <f t="shared" si="60"/>
        <v>93</v>
      </c>
      <c r="AB100" s="91">
        <f>INDEX(地温!$D$2:$D$366,MATCH(Z100,地温!$C$2:$C$366,FALSE))</f>
        <v>15.609268000000002</v>
      </c>
      <c r="AC100" s="91">
        <f t="shared" si="61"/>
        <v>933.55436499999973</v>
      </c>
      <c r="AD100" s="93">
        <f t="shared" si="42"/>
        <v>10.038218978494621</v>
      </c>
      <c r="AE100" s="99" t="e">
        <f t="shared" si="43"/>
        <v>#N/A</v>
      </c>
      <c r="AF100" s="99">
        <f t="shared" si="44"/>
        <v>0</v>
      </c>
      <c r="AI100" s="92">
        <f t="shared" si="62"/>
        <v>45781</v>
      </c>
      <c r="AJ100" s="91">
        <f t="shared" si="63"/>
        <v>93</v>
      </c>
      <c r="AK100" s="91">
        <f>INDEX(地温!$D$2:$D$366,MATCH(AI100,地温!$C$2:$C$366,FALSE))</f>
        <v>15.609268000000002</v>
      </c>
      <c r="AL100" s="91">
        <f t="shared" si="64"/>
        <v>933.55436499999973</v>
      </c>
      <c r="AM100" s="93">
        <f t="shared" si="45"/>
        <v>10.038218978494621</v>
      </c>
      <c r="AN100" s="99" t="e">
        <f t="shared" si="46"/>
        <v>#N/A</v>
      </c>
      <c r="AO100" s="99">
        <f t="shared" si="47"/>
        <v>0</v>
      </c>
      <c r="AR100" s="92">
        <f t="shared" si="65"/>
        <v>45781</v>
      </c>
      <c r="AS100" s="91">
        <f t="shared" si="66"/>
        <v>93</v>
      </c>
      <c r="AT100" s="91">
        <f>INDEX(地温!$D$2:$D$366,MATCH(AR100,地温!$C$2:$C$366,FALSE))</f>
        <v>15.609268000000002</v>
      </c>
      <c r="AU100" s="91">
        <f t="shared" si="67"/>
        <v>933.55436499999973</v>
      </c>
      <c r="AV100" s="93">
        <f t="shared" si="48"/>
        <v>10.038218978494621</v>
      </c>
      <c r="AW100" s="99" t="e">
        <f t="shared" si="49"/>
        <v>#N/A</v>
      </c>
      <c r="AX100" s="99">
        <f t="shared" si="50"/>
        <v>0</v>
      </c>
    </row>
    <row r="101" spans="1:50" s="91" customFormat="1">
      <c r="A101" s="92">
        <f t="shared" si="51"/>
        <v>45782</v>
      </c>
      <c r="B101" s="91">
        <f t="shared" si="34"/>
        <v>94</v>
      </c>
      <c r="C101" s="99">
        <f t="shared" si="35"/>
        <v>4.7248890590687322</v>
      </c>
      <c r="D101" s="99">
        <f t="shared" si="52"/>
        <v>1.9632428400492507e-003</v>
      </c>
      <c r="E101" s="99"/>
      <c r="F101" s="99"/>
      <c r="H101" s="92">
        <f t="shared" si="53"/>
        <v>45782</v>
      </c>
      <c r="I101" s="91">
        <f t="shared" si="54"/>
        <v>94</v>
      </c>
      <c r="J101" s="91">
        <f>INDEX(地温!$D$2:$D$366,MATCH(H101,地温!$C$2:$C$366,FALSE))</f>
        <v>17.150244000000001</v>
      </c>
      <c r="K101" s="91">
        <f t="shared" si="55"/>
        <v>950.70460899999978</v>
      </c>
      <c r="L101" s="93">
        <f t="shared" si="36"/>
        <v>10.113878819148933</v>
      </c>
      <c r="M101" s="99">
        <f t="shared" si="37"/>
        <v>2.2457657854644042e-002</v>
      </c>
      <c r="N101" s="99">
        <f t="shared" si="38"/>
        <v>4.7248890590687322</v>
      </c>
      <c r="Q101" s="92">
        <f t="shared" si="56"/>
        <v>45782</v>
      </c>
      <c r="R101" s="91">
        <f t="shared" si="57"/>
        <v>94</v>
      </c>
      <c r="S101" s="91">
        <f>INDEX(地温!$D$2:$D$366,MATCH(Q101,地温!$C$2:$C$366,FALSE))</f>
        <v>17.150244000000001</v>
      </c>
      <c r="T101" s="91">
        <f t="shared" si="58"/>
        <v>950.70460899999978</v>
      </c>
      <c r="U101" s="93">
        <f t="shared" si="39"/>
        <v>10.113878819148933</v>
      </c>
      <c r="V101" s="99" t="e">
        <f t="shared" si="40"/>
        <v>#N/A</v>
      </c>
      <c r="W101" s="99">
        <f t="shared" si="41"/>
        <v>0</v>
      </c>
      <c r="Z101" s="92">
        <f t="shared" si="59"/>
        <v>45782</v>
      </c>
      <c r="AA101" s="91">
        <f t="shared" si="60"/>
        <v>94</v>
      </c>
      <c r="AB101" s="91">
        <f>INDEX(地温!$D$2:$D$366,MATCH(Z101,地温!$C$2:$C$366,FALSE))</f>
        <v>17.150244000000001</v>
      </c>
      <c r="AC101" s="91">
        <f t="shared" si="61"/>
        <v>950.70460899999978</v>
      </c>
      <c r="AD101" s="93">
        <f t="shared" si="42"/>
        <v>10.113878819148933</v>
      </c>
      <c r="AE101" s="99" t="e">
        <f t="shared" si="43"/>
        <v>#N/A</v>
      </c>
      <c r="AF101" s="99">
        <f t="shared" si="44"/>
        <v>0</v>
      </c>
      <c r="AI101" s="92">
        <f t="shared" si="62"/>
        <v>45782</v>
      </c>
      <c r="AJ101" s="91">
        <f t="shared" si="63"/>
        <v>94</v>
      </c>
      <c r="AK101" s="91">
        <f>INDEX(地温!$D$2:$D$366,MATCH(AI101,地温!$C$2:$C$366,FALSE))</f>
        <v>17.150244000000001</v>
      </c>
      <c r="AL101" s="91">
        <f t="shared" si="64"/>
        <v>950.70460899999978</v>
      </c>
      <c r="AM101" s="93">
        <f t="shared" si="45"/>
        <v>10.113878819148933</v>
      </c>
      <c r="AN101" s="99" t="e">
        <f t="shared" si="46"/>
        <v>#N/A</v>
      </c>
      <c r="AO101" s="99">
        <f t="shared" si="47"/>
        <v>0</v>
      </c>
      <c r="AR101" s="92">
        <f t="shared" si="65"/>
        <v>45782</v>
      </c>
      <c r="AS101" s="91">
        <f t="shared" si="66"/>
        <v>94</v>
      </c>
      <c r="AT101" s="91">
        <f>INDEX(地温!$D$2:$D$366,MATCH(AR101,地温!$C$2:$C$366,FALSE))</f>
        <v>17.150244000000001</v>
      </c>
      <c r="AU101" s="91">
        <f t="shared" si="67"/>
        <v>950.70460899999978</v>
      </c>
      <c r="AV101" s="93">
        <f t="shared" si="48"/>
        <v>10.113878819148933</v>
      </c>
      <c r="AW101" s="99" t="e">
        <f t="shared" si="49"/>
        <v>#N/A</v>
      </c>
      <c r="AX101" s="99">
        <f t="shared" si="50"/>
        <v>0</v>
      </c>
    </row>
    <row r="102" spans="1:50" s="91" customFormat="1">
      <c r="A102" s="92">
        <f t="shared" si="51"/>
        <v>45783</v>
      </c>
      <c r="B102" s="91">
        <f t="shared" si="34"/>
        <v>95</v>
      </c>
      <c r="C102" s="99">
        <f t="shared" si="35"/>
        <v>4.7441723434212406</v>
      </c>
      <c r="D102" s="99">
        <f t="shared" si="52"/>
        <v>1.9283284352508369e-003</v>
      </c>
      <c r="E102" s="99"/>
      <c r="F102" s="99"/>
      <c r="H102" s="92">
        <f t="shared" si="53"/>
        <v>45783</v>
      </c>
      <c r="I102" s="91">
        <f t="shared" si="54"/>
        <v>95</v>
      </c>
      <c r="J102" s="91">
        <f>INDEX(地温!$D$2:$D$366,MATCH(H102,地温!$C$2:$C$366,FALSE))</f>
        <v>17.474660000000004</v>
      </c>
      <c r="K102" s="91">
        <f t="shared" si="55"/>
        <v>968.17926899999975</v>
      </c>
      <c r="L102" s="93">
        <f t="shared" si="36"/>
        <v>10.191360726315787</v>
      </c>
      <c r="M102" s="99">
        <f t="shared" si="37"/>
        <v>2.253771811085286e-002</v>
      </c>
      <c r="N102" s="99">
        <f t="shared" si="38"/>
        <v>4.7441723434212406</v>
      </c>
      <c r="Q102" s="92">
        <f t="shared" si="56"/>
        <v>45783</v>
      </c>
      <c r="R102" s="91">
        <f t="shared" si="57"/>
        <v>95</v>
      </c>
      <c r="S102" s="91">
        <f>INDEX(地温!$D$2:$D$366,MATCH(Q102,地温!$C$2:$C$366,FALSE))</f>
        <v>17.474660000000004</v>
      </c>
      <c r="T102" s="91">
        <f t="shared" si="58"/>
        <v>968.17926899999975</v>
      </c>
      <c r="U102" s="93">
        <f t="shared" si="39"/>
        <v>10.191360726315787</v>
      </c>
      <c r="V102" s="99" t="e">
        <f t="shared" si="40"/>
        <v>#N/A</v>
      </c>
      <c r="W102" s="99">
        <f t="shared" si="41"/>
        <v>0</v>
      </c>
      <c r="Z102" s="92">
        <f t="shared" si="59"/>
        <v>45783</v>
      </c>
      <c r="AA102" s="91">
        <f t="shared" si="60"/>
        <v>95</v>
      </c>
      <c r="AB102" s="91">
        <f>INDEX(地温!$D$2:$D$366,MATCH(Z102,地温!$C$2:$C$366,FALSE))</f>
        <v>17.474660000000004</v>
      </c>
      <c r="AC102" s="91">
        <f t="shared" si="61"/>
        <v>968.17926899999975</v>
      </c>
      <c r="AD102" s="93">
        <f t="shared" si="42"/>
        <v>10.191360726315787</v>
      </c>
      <c r="AE102" s="99" t="e">
        <f t="shared" si="43"/>
        <v>#N/A</v>
      </c>
      <c r="AF102" s="99">
        <f t="shared" si="44"/>
        <v>0</v>
      </c>
      <c r="AI102" s="92">
        <f t="shared" si="62"/>
        <v>45783</v>
      </c>
      <c r="AJ102" s="91">
        <f t="shared" si="63"/>
        <v>95</v>
      </c>
      <c r="AK102" s="91">
        <f>INDEX(地温!$D$2:$D$366,MATCH(AI102,地温!$C$2:$C$366,FALSE))</f>
        <v>17.474660000000004</v>
      </c>
      <c r="AL102" s="91">
        <f t="shared" si="64"/>
        <v>968.17926899999975</v>
      </c>
      <c r="AM102" s="93">
        <f t="shared" si="45"/>
        <v>10.191360726315787</v>
      </c>
      <c r="AN102" s="99" t="e">
        <f t="shared" si="46"/>
        <v>#N/A</v>
      </c>
      <c r="AO102" s="99">
        <f t="shared" si="47"/>
        <v>0</v>
      </c>
      <c r="AR102" s="92">
        <f t="shared" si="65"/>
        <v>45783</v>
      </c>
      <c r="AS102" s="91">
        <f t="shared" si="66"/>
        <v>95</v>
      </c>
      <c r="AT102" s="91">
        <f>INDEX(地温!$D$2:$D$366,MATCH(AR102,地温!$C$2:$C$366,FALSE))</f>
        <v>17.474660000000004</v>
      </c>
      <c r="AU102" s="91">
        <f t="shared" si="67"/>
        <v>968.17926899999975</v>
      </c>
      <c r="AV102" s="93">
        <f t="shared" si="48"/>
        <v>10.191360726315787</v>
      </c>
      <c r="AW102" s="99" t="e">
        <f t="shared" si="49"/>
        <v>#N/A</v>
      </c>
      <c r="AX102" s="99">
        <f t="shared" si="50"/>
        <v>0</v>
      </c>
    </row>
    <row r="103" spans="1:50" s="91" customFormat="1">
      <c r="A103" s="92">
        <f t="shared" si="51"/>
        <v>45784</v>
      </c>
      <c r="B103" s="91">
        <f t="shared" si="34"/>
        <v>96</v>
      </c>
      <c r="C103" s="99">
        <f t="shared" si="35"/>
        <v>4.7625756929145009</v>
      </c>
      <c r="D103" s="99">
        <f t="shared" si="52"/>
        <v>1.8403349493260281e-003</v>
      </c>
      <c r="E103" s="99"/>
      <c r="F103" s="99"/>
      <c r="H103" s="92">
        <f t="shared" si="53"/>
        <v>45784</v>
      </c>
      <c r="I103" s="91">
        <f t="shared" si="54"/>
        <v>96</v>
      </c>
      <c r="J103" s="91">
        <f>INDEX(地温!$D$2:$D$366,MATCH(H103,地温!$C$2:$C$366,FALSE))</f>
        <v>16.967759999999998</v>
      </c>
      <c r="K103" s="91">
        <f t="shared" si="55"/>
        <v>985.14702899999975</v>
      </c>
      <c r="L103" s="93">
        <f t="shared" si="36"/>
        <v>10.261948218749998</v>
      </c>
      <c r="M103" s="99">
        <f t="shared" si="37"/>
        <v>2.2610864630182869e-002</v>
      </c>
      <c r="N103" s="99">
        <f t="shared" si="38"/>
        <v>4.7625756929145009</v>
      </c>
      <c r="Q103" s="92">
        <f t="shared" si="56"/>
        <v>45784</v>
      </c>
      <c r="R103" s="91">
        <f t="shared" si="57"/>
        <v>96</v>
      </c>
      <c r="S103" s="91">
        <f>INDEX(地温!$D$2:$D$366,MATCH(Q103,地温!$C$2:$C$366,FALSE))</f>
        <v>16.967759999999998</v>
      </c>
      <c r="T103" s="91">
        <f t="shared" si="58"/>
        <v>985.14702899999975</v>
      </c>
      <c r="U103" s="93">
        <f t="shared" si="39"/>
        <v>10.261948218749998</v>
      </c>
      <c r="V103" s="99" t="e">
        <f t="shared" si="40"/>
        <v>#N/A</v>
      </c>
      <c r="W103" s="99">
        <f t="shared" si="41"/>
        <v>0</v>
      </c>
      <c r="Z103" s="92">
        <f t="shared" si="59"/>
        <v>45784</v>
      </c>
      <c r="AA103" s="91">
        <f t="shared" si="60"/>
        <v>96</v>
      </c>
      <c r="AB103" s="91">
        <f>INDEX(地温!$D$2:$D$366,MATCH(Z103,地温!$C$2:$C$366,FALSE))</f>
        <v>16.967759999999998</v>
      </c>
      <c r="AC103" s="91">
        <f t="shared" si="61"/>
        <v>985.14702899999975</v>
      </c>
      <c r="AD103" s="93">
        <f t="shared" si="42"/>
        <v>10.261948218749998</v>
      </c>
      <c r="AE103" s="99" t="e">
        <f t="shared" si="43"/>
        <v>#N/A</v>
      </c>
      <c r="AF103" s="99">
        <f t="shared" si="44"/>
        <v>0</v>
      </c>
      <c r="AI103" s="92">
        <f t="shared" si="62"/>
        <v>45784</v>
      </c>
      <c r="AJ103" s="91">
        <f t="shared" si="63"/>
        <v>96</v>
      </c>
      <c r="AK103" s="91">
        <f>INDEX(地温!$D$2:$D$366,MATCH(AI103,地温!$C$2:$C$366,FALSE))</f>
        <v>16.967759999999998</v>
      </c>
      <c r="AL103" s="91">
        <f t="shared" si="64"/>
        <v>985.14702899999975</v>
      </c>
      <c r="AM103" s="93">
        <f t="shared" si="45"/>
        <v>10.261948218749998</v>
      </c>
      <c r="AN103" s="99" t="e">
        <f t="shared" si="46"/>
        <v>#N/A</v>
      </c>
      <c r="AO103" s="99">
        <f t="shared" si="47"/>
        <v>0</v>
      </c>
      <c r="AR103" s="92">
        <f t="shared" si="65"/>
        <v>45784</v>
      </c>
      <c r="AS103" s="91">
        <f t="shared" si="66"/>
        <v>96</v>
      </c>
      <c r="AT103" s="91">
        <f>INDEX(地温!$D$2:$D$366,MATCH(AR103,地温!$C$2:$C$366,FALSE))</f>
        <v>16.967759999999998</v>
      </c>
      <c r="AU103" s="91">
        <f t="shared" si="67"/>
        <v>985.14702899999975</v>
      </c>
      <c r="AV103" s="93">
        <f t="shared" si="48"/>
        <v>10.261948218749998</v>
      </c>
      <c r="AW103" s="99" t="e">
        <f t="shared" si="49"/>
        <v>#N/A</v>
      </c>
      <c r="AX103" s="99">
        <f t="shared" si="50"/>
        <v>0</v>
      </c>
    </row>
    <row r="104" spans="1:50" s="91" customFormat="1">
      <c r="A104" s="92">
        <f t="shared" si="51"/>
        <v>45785</v>
      </c>
      <c r="B104" s="91">
        <f t="shared" si="34"/>
        <v>97</v>
      </c>
      <c r="C104" s="99">
        <f t="shared" si="35"/>
        <v>4.7802406373013184</v>
      </c>
      <c r="D104" s="99">
        <f t="shared" si="52"/>
        <v>1.7664944386817539e-003</v>
      </c>
      <c r="E104" s="99"/>
      <c r="F104" s="99"/>
      <c r="H104" s="92">
        <f t="shared" si="53"/>
        <v>45785</v>
      </c>
      <c r="I104" s="91">
        <f t="shared" si="54"/>
        <v>97</v>
      </c>
      <c r="J104" s="91">
        <f>INDEX(地温!$D$2:$D$366,MATCH(H104,地温!$C$2:$C$366,FALSE))</f>
        <v>16.623068</v>
      </c>
      <c r="K104" s="91">
        <f t="shared" si="55"/>
        <v>1001.7700969999997</v>
      </c>
      <c r="L104" s="93">
        <f t="shared" si="36"/>
        <v>10.327526773195874</v>
      </c>
      <c r="M104" s="99">
        <f t="shared" si="37"/>
        <v>2.2679000520922102e-002</v>
      </c>
      <c r="N104" s="99">
        <f t="shared" si="38"/>
        <v>4.7802406373013184</v>
      </c>
      <c r="Q104" s="92">
        <f t="shared" si="56"/>
        <v>45785</v>
      </c>
      <c r="R104" s="91">
        <f t="shared" si="57"/>
        <v>97</v>
      </c>
      <c r="S104" s="91">
        <f>INDEX(地温!$D$2:$D$366,MATCH(Q104,地温!$C$2:$C$366,FALSE))</f>
        <v>16.623068</v>
      </c>
      <c r="T104" s="91">
        <f t="shared" si="58"/>
        <v>1001.7700969999997</v>
      </c>
      <c r="U104" s="93">
        <f t="shared" si="39"/>
        <v>10.327526773195874</v>
      </c>
      <c r="V104" s="99" t="e">
        <f t="shared" si="40"/>
        <v>#N/A</v>
      </c>
      <c r="W104" s="99">
        <f t="shared" si="41"/>
        <v>0</v>
      </c>
      <c r="Z104" s="92">
        <f t="shared" si="59"/>
        <v>45785</v>
      </c>
      <c r="AA104" s="91">
        <f t="shared" si="60"/>
        <v>97</v>
      </c>
      <c r="AB104" s="91">
        <f>INDEX(地温!$D$2:$D$366,MATCH(Z104,地温!$C$2:$C$366,FALSE))</f>
        <v>16.623068</v>
      </c>
      <c r="AC104" s="91">
        <f t="shared" si="61"/>
        <v>1001.7700969999997</v>
      </c>
      <c r="AD104" s="93">
        <f t="shared" si="42"/>
        <v>10.327526773195874</v>
      </c>
      <c r="AE104" s="99" t="e">
        <f t="shared" si="43"/>
        <v>#N/A</v>
      </c>
      <c r="AF104" s="99">
        <f t="shared" si="44"/>
        <v>0</v>
      </c>
      <c r="AI104" s="92">
        <f t="shared" si="62"/>
        <v>45785</v>
      </c>
      <c r="AJ104" s="91">
        <f t="shared" si="63"/>
        <v>97</v>
      </c>
      <c r="AK104" s="91">
        <f>INDEX(地温!$D$2:$D$366,MATCH(AI104,地温!$C$2:$C$366,FALSE))</f>
        <v>16.623068</v>
      </c>
      <c r="AL104" s="91">
        <f t="shared" si="64"/>
        <v>1001.7700969999997</v>
      </c>
      <c r="AM104" s="93">
        <f t="shared" si="45"/>
        <v>10.327526773195874</v>
      </c>
      <c r="AN104" s="99" t="e">
        <f t="shared" si="46"/>
        <v>#N/A</v>
      </c>
      <c r="AO104" s="99">
        <f t="shared" si="47"/>
        <v>0</v>
      </c>
      <c r="AR104" s="92">
        <f t="shared" si="65"/>
        <v>45785</v>
      </c>
      <c r="AS104" s="91">
        <f t="shared" si="66"/>
        <v>97</v>
      </c>
      <c r="AT104" s="91">
        <f>INDEX(地温!$D$2:$D$366,MATCH(AR104,地温!$C$2:$C$366,FALSE))</f>
        <v>16.623068</v>
      </c>
      <c r="AU104" s="91">
        <f t="shared" si="67"/>
        <v>1001.7700969999997</v>
      </c>
      <c r="AV104" s="93">
        <f t="shared" si="48"/>
        <v>10.327526773195874</v>
      </c>
      <c r="AW104" s="99" t="e">
        <f t="shared" si="49"/>
        <v>#N/A</v>
      </c>
      <c r="AX104" s="99">
        <f t="shared" si="50"/>
        <v>0</v>
      </c>
    </row>
    <row r="105" spans="1:50" s="91" customFormat="1">
      <c r="A105" s="92">
        <f t="shared" si="51"/>
        <v>45786</v>
      </c>
      <c r="B105" s="91">
        <f t="shared" si="34"/>
        <v>98</v>
      </c>
      <c r="C105" s="99">
        <f t="shared" si="35"/>
        <v>4.7970637822672382</v>
      </c>
      <c r="D105" s="99">
        <f t="shared" si="52"/>
        <v>1.6823144965919746e-003</v>
      </c>
      <c r="E105" s="99"/>
      <c r="F105" s="99"/>
      <c r="H105" s="92">
        <f t="shared" si="53"/>
        <v>45786</v>
      </c>
      <c r="I105" s="91">
        <f t="shared" si="54"/>
        <v>98</v>
      </c>
      <c r="J105" s="91">
        <f>INDEX(地温!$D$2:$D$366,MATCH(H105,地温!$C$2:$C$366,FALSE))</f>
        <v>16.055340000000005</v>
      </c>
      <c r="K105" s="91">
        <f t="shared" si="55"/>
        <v>1017.8254369999997</v>
      </c>
      <c r="L105" s="93">
        <f t="shared" si="36"/>
        <v>10.385973846938773</v>
      </c>
      <c r="M105" s="99">
        <f t="shared" si="37"/>
        <v>2.2739873163818099e-002</v>
      </c>
      <c r="N105" s="99">
        <f t="shared" si="38"/>
        <v>4.7970637822672382</v>
      </c>
      <c r="Q105" s="92">
        <f t="shared" si="56"/>
        <v>45786</v>
      </c>
      <c r="R105" s="91">
        <f t="shared" si="57"/>
        <v>98</v>
      </c>
      <c r="S105" s="91">
        <f>INDEX(地温!$D$2:$D$366,MATCH(Q105,地温!$C$2:$C$366,FALSE))</f>
        <v>16.055340000000005</v>
      </c>
      <c r="T105" s="91">
        <f t="shared" si="58"/>
        <v>1017.8254369999997</v>
      </c>
      <c r="U105" s="93">
        <f t="shared" si="39"/>
        <v>10.385973846938773</v>
      </c>
      <c r="V105" s="99" t="e">
        <f t="shared" si="40"/>
        <v>#N/A</v>
      </c>
      <c r="W105" s="99">
        <f t="shared" si="41"/>
        <v>0</v>
      </c>
      <c r="Z105" s="92">
        <f t="shared" si="59"/>
        <v>45786</v>
      </c>
      <c r="AA105" s="91">
        <f t="shared" si="60"/>
        <v>98</v>
      </c>
      <c r="AB105" s="91">
        <f>INDEX(地温!$D$2:$D$366,MATCH(Z105,地温!$C$2:$C$366,FALSE))</f>
        <v>16.055340000000005</v>
      </c>
      <c r="AC105" s="91">
        <f t="shared" si="61"/>
        <v>1017.8254369999997</v>
      </c>
      <c r="AD105" s="93">
        <f t="shared" si="42"/>
        <v>10.385973846938773</v>
      </c>
      <c r="AE105" s="99" t="e">
        <f t="shared" si="43"/>
        <v>#N/A</v>
      </c>
      <c r="AF105" s="99">
        <f t="shared" si="44"/>
        <v>0</v>
      </c>
      <c r="AI105" s="92">
        <f t="shared" si="62"/>
        <v>45786</v>
      </c>
      <c r="AJ105" s="91">
        <f t="shared" si="63"/>
        <v>98</v>
      </c>
      <c r="AK105" s="91">
        <f>INDEX(地温!$D$2:$D$366,MATCH(AI105,地温!$C$2:$C$366,FALSE))</f>
        <v>16.055340000000005</v>
      </c>
      <c r="AL105" s="91">
        <f t="shared" si="64"/>
        <v>1017.8254369999997</v>
      </c>
      <c r="AM105" s="93">
        <f t="shared" si="45"/>
        <v>10.385973846938773</v>
      </c>
      <c r="AN105" s="99" t="e">
        <f t="shared" si="46"/>
        <v>#N/A</v>
      </c>
      <c r="AO105" s="99">
        <f t="shared" si="47"/>
        <v>0</v>
      </c>
      <c r="AR105" s="92">
        <f t="shared" si="65"/>
        <v>45786</v>
      </c>
      <c r="AS105" s="91">
        <f t="shared" si="66"/>
        <v>98</v>
      </c>
      <c r="AT105" s="91">
        <f>INDEX(地温!$D$2:$D$366,MATCH(AR105,地温!$C$2:$C$366,FALSE))</f>
        <v>16.055340000000005</v>
      </c>
      <c r="AU105" s="91">
        <f t="shared" si="67"/>
        <v>1017.8254369999997</v>
      </c>
      <c r="AV105" s="93">
        <f t="shared" si="48"/>
        <v>10.385973846938773</v>
      </c>
      <c r="AW105" s="99" t="e">
        <f t="shared" si="49"/>
        <v>#N/A</v>
      </c>
      <c r="AX105" s="99">
        <f t="shared" si="50"/>
        <v>0</v>
      </c>
    </row>
    <row r="106" spans="1:50" s="91" customFormat="1">
      <c r="A106" s="92">
        <f t="shared" si="51"/>
        <v>45787</v>
      </c>
      <c r="B106" s="91">
        <f t="shared" si="34"/>
        <v>99</v>
      </c>
      <c r="C106" s="99">
        <f t="shared" si="35"/>
        <v>4.8132166709540618</v>
      </c>
      <c r="D106" s="99">
        <f t="shared" si="52"/>
        <v>1.6152888686823631e-003</v>
      </c>
      <c r="E106" s="99"/>
      <c r="F106" s="99"/>
      <c r="H106" s="92">
        <f t="shared" si="53"/>
        <v>45787</v>
      </c>
      <c r="I106" s="91">
        <f t="shared" si="54"/>
        <v>99</v>
      </c>
      <c r="J106" s="91">
        <f>INDEX(地温!$D$2:$D$366,MATCH(H106,地温!$C$2:$C$366,FALSE))</f>
        <v>15.710648000000001</v>
      </c>
      <c r="K106" s="91">
        <f t="shared" si="55"/>
        <v>1033.5360849999997</v>
      </c>
      <c r="L106" s="93">
        <f t="shared" si="36"/>
        <v>10.439758434343432</v>
      </c>
      <c r="M106" s="99">
        <f t="shared" si="37"/>
        <v>2.2796011907626576e-002</v>
      </c>
      <c r="N106" s="99">
        <f t="shared" si="38"/>
        <v>4.8132166709540618</v>
      </c>
      <c r="Q106" s="92">
        <f t="shared" si="56"/>
        <v>45787</v>
      </c>
      <c r="R106" s="91">
        <f t="shared" si="57"/>
        <v>99</v>
      </c>
      <c r="S106" s="91">
        <f>INDEX(地温!$D$2:$D$366,MATCH(Q106,地温!$C$2:$C$366,FALSE))</f>
        <v>15.710648000000001</v>
      </c>
      <c r="T106" s="91">
        <f t="shared" si="58"/>
        <v>1033.5360849999997</v>
      </c>
      <c r="U106" s="93">
        <f t="shared" si="39"/>
        <v>10.439758434343432</v>
      </c>
      <c r="V106" s="99" t="e">
        <f t="shared" si="40"/>
        <v>#N/A</v>
      </c>
      <c r="W106" s="99">
        <f t="shared" si="41"/>
        <v>0</v>
      </c>
      <c r="Z106" s="92">
        <f t="shared" si="59"/>
        <v>45787</v>
      </c>
      <c r="AA106" s="91">
        <f t="shared" si="60"/>
        <v>99</v>
      </c>
      <c r="AB106" s="91">
        <f>INDEX(地温!$D$2:$D$366,MATCH(Z106,地温!$C$2:$C$366,FALSE))</f>
        <v>15.710648000000001</v>
      </c>
      <c r="AC106" s="91">
        <f t="shared" si="61"/>
        <v>1033.5360849999997</v>
      </c>
      <c r="AD106" s="93">
        <f t="shared" si="42"/>
        <v>10.439758434343432</v>
      </c>
      <c r="AE106" s="99" t="e">
        <f t="shared" si="43"/>
        <v>#N/A</v>
      </c>
      <c r="AF106" s="99">
        <f t="shared" si="44"/>
        <v>0</v>
      </c>
      <c r="AI106" s="92">
        <f t="shared" si="62"/>
        <v>45787</v>
      </c>
      <c r="AJ106" s="91">
        <f t="shared" si="63"/>
        <v>99</v>
      </c>
      <c r="AK106" s="91">
        <f>INDEX(地温!$D$2:$D$366,MATCH(AI106,地温!$C$2:$C$366,FALSE))</f>
        <v>15.710648000000001</v>
      </c>
      <c r="AL106" s="91">
        <f t="shared" si="64"/>
        <v>1033.5360849999997</v>
      </c>
      <c r="AM106" s="93">
        <f t="shared" si="45"/>
        <v>10.439758434343432</v>
      </c>
      <c r="AN106" s="99" t="e">
        <f t="shared" si="46"/>
        <v>#N/A</v>
      </c>
      <c r="AO106" s="99">
        <f t="shared" si="47"/>
        <v>0</v>
      </c>
      <c r="AR106" s="92">
        <f t="shared" si="65"/>
        <v>45787</v>
      </c>
      <c r="AS106" s="91">
        <f t="shared" si="66"/>
        <v>99</v>
      </c>
      <c r="AT106" s="91">
        <f>INDEX(地温!$D$2:$D$366,MATCH(AR106,地温!$C$2:$C$366,FALSE))</f>
        <v>15.710648000000001</v>
      </c>
      <c r="AU106" s="91">
        <f t="shared" si="67"/>
        <v>1033.5360849999997</v>
      </c>
      <c r="AV106" s="93">
        <f t="shared" si="48"/>
        <v>10.439758434343432</v>
      </c>
      <c r="AW106" s="99" t="e">
        <f t="shared" si="49"/>
        <v>#N/A</v>
      </c>
      <c r="AX106" s="99">
        <f t="shared" si="50"/>
        <v>0</v>
      </c>
    </row>
    <row r="107" spans="1:50" s="91" customFormat="1">
      <c r="A107" s="92">
        <f t="shared" si="51"/>
        <v>45788</v>
      </c>
      <c r="B107" s="91">
        <f t="shared" si="34"/>
        <v>100</v>
      </c>
      <c r="C107" s="99">
        <f t="shared" si="35"/>
        <v>4.8296448565682475</v>
      </c>
      <c r="D107" s="99">
        <f t="shared" si="52"/>
        <v>1.6428185614185686e-003</v>
      </c>
      <c r="E107" s="99"/>
      <c r="F107" s="99"/>
      <c r="H107" s="92">
        <f t="shared" si="53"/>
        <v>45788</v>
      </c>
      <c r="I107" s="91">
        <f t="shared" si="54"/>
        <v>100</v>
      </c>
      <c r="J107" s="91">
        <f>INDEX(地温!$D$2:$D$366,MATCH(H107,地温!$C$2:$C$366,FALSE))</f>
        <v>16.967759999999998</v>
      </c>
      <c r="K107" s="91">
        <f t="shared" si="55"/>
        <v>1050.5038449999997</v>
      </c>
      <c r="L107" s="93">
        <f t="shared" si="36"/>
        <v>10.505038449999997</v>
      </c>
      <c r="M107" s="99">
        <f t="shared" si="37"/>
        <v>2.2864306720605927e-002</v>
      </c>
      <c r="N107" s="99">
        <f t="shared" si="38"/>
        <v>4.8296448565682475</v>
      </c>
      <c r="Q107" s="92">
        <f t="shared" si="56"/>
        <v>45788</v>
      </c>
      <c r="R107" s="91">
        <f t="shared" si="57"/>
        <v>100</v>
      </c>
      <c r="S107" s="91">
        <f>INDEX(地温!$D$2:$D$366,MATCH(Q107,地温!$C$2:$C$366,FALSE))</f>
        <v>16.967759999999998</v>
      </c>
      <c r="T107" s="91">
        <f t="shared" si="58"/>
        <v>1050.5038449999997</v>
      </c>
      <c r="U107" s="93">
        <f t="shared" si="39"/>
        <v>10.505038449999997</v>
      </c>
      <c r="V107" s="99" t="e">
        <f t="shared" si="40"/>
        <v>#N/A</v>
      </c>
      <c r="W107" s="99">
        <f t="shared" si="41"/>
        <v>0</v>
      </c>
      <c r="Z107" s="92">
        <f t="shared" si="59"/>
        <v>45788</v>
      </c>
      <c r="AA107" s="91">
        <f t="shared" si="60"/>
        <v>100</v>
      </c>
      <c r="AB107" s="91">
        <f>INDEX(地温!$D$2:$D$366,MATCH(Z107,地温!$C$2:$C$366,FALSE))</f>
        <v>16.967759999999998</v>
      </c>
      <c r="AC107" s="91">
        <f t="shared" si="61"/>
        <v>1050.5038449999997</v>
      </c>
      <c r="AD107" s="93">
        <f t="shared" si="42"/>
        <v>10.505038449999997</v>
      </c>
      <c r="AE107" s="99" t="e">
        <f t="shared" si="43"/>
        <v>#N/A</v>
      </c>
      <c r="AF107" s="99">
        <f t="shared" si="44"/>
        <v>0</v>
      </c>
      <c r="AI107" s="92">
        <f t="shared" si="62"/>
        <v>45788</v>
      </c>
      <c r="AJ107" s="91">
        <f t="shared" si="63"/>
        <v>100</v>
      </c>
      <c r="AK107" s="91">
        <f>INDEX(地温!$D$2:$D$366,MATCH(AI107,地温!$C$2:$C$366,FALSE))</f>
        <v>16.967759999999998</v>
      </c>
      <c r="AL107" s="91">
        <f t="shared" si="64"/>
        <v>1050.5038449999997</v>
      </c>
      <c r="AM107" s="93">
        <f t="shared" si="45"/>
        <v>10.505038449999997</v>
      </c>
      <c r="AN107" s="99" t="e">
        <f t="shared" si="46"/>
        <v>#N/A</v>
      </c>
      <c r="AO107" s="99">
        <f t="shared" si="47"/>
        <v>0</v>
      </c>
      <c r="AR107" s="92">
        <f t="shared" si="65"/>
        <v>45788</v>
      </c>
      <c r="AS107" s="91">
        <f t="shared" si="66"/>
        <v>100</v>
      </c>
      <c r="AT107" s="91">
        <f>INDEX(地温!$D$2:$D$366,MATCH(AR107,地温!$C$2:$C$366,FALSE))</f>
        <v>16.967759999999998</v>
      </c>
      <c r="AU107" s="91">
        <f t="shared" si="67"/>
        <v>1050.5038449999997</v>
      </c>
      <c r="AV107" s="93">
        <f t="shared" si="48"/>
        <v>10.505038449999997</v>
      </c>
      <c r="AW107" s="99" t="e">
        <f t="shared" si="49"/>
        <v>#N/A</v>
      </c>
      <c r="AX107" s="99">
        <f t="shared" si="50"/>
        <v>0</v>
      </c>
    </row>
    <row r="108" spans="1:50" s="91" customFormat="1">
      <c r="A108" s="92">
        <f t="shared" si="51"/>
        <v>45789</v>
      </c>
      <c r="B108" s="91">
        <f t="shared" si="34"/>
        <v>101</v>
      </c>
      <c r="C108" s="99">
        <f t="shared" si="35"/>
        <v>4.8454217719098587</v>
      </c>
      <c r="D108" s="99">
        <f t="shared" si="52"/>
        <v>1.5776915341611188e-003</v>
      </c>
      <c r="E108" s="99"/>
      <c r="F108" s="99"/>
      <c r="H108" s="92">
        <f t="shared" si="53"/>
        <v>45789</v>
      </c>
      <c r="I108" s="91">
        <f t="shared" si="54"/>
        <v>101</v>
      </c>
      <c r="J108" s="91">
        <f>INDEX(地温!$D$2:$D$366,MATCH(H108,地温!$C$2:$C$366,FALSE))</f>
        <v>16.643344000000003</v>
      </c>
      <c r="K108" s="91">
        <f t="shared" si="55"/>
        <v>1067.1471889999998</v>
      </c>
      <c r="L108" s="93">
        <f t="shared" si="36"/>
        <v>10.565813752475245</v>
      </c>
      <c r="M108" s="99">
        <f t="shared" si="37"/>
        <v>2.2928044296677073e-002</v>
      </c>
      <c r="N108" s="99">
        <f t="shared" si="38"/>
        <v>4.8454217719098587</v>
      </c>
      <c r="Q108" s="92">
        <f t="shared" si="56"/>
        <v>45789</v>
      </c>
      <c r="R108" s="91">
        <f t="shared" si="57"/>
        <v>101</v>
      </c>
      <c r="S108" s="91">
        <f>INDEX(地温!$D$2:$D$366,MATCH(Q108,地温!$C$2:$C$366,FALSE))</f>
        <v>16.643344000000003</v>
      </c>
      <c r="T108" s="91">
        <f t="shared" si="58"/>
        <v>1067.1471889999998</v>
      </c>
      <c r="U108" s="93">
        <f t="shared" si="39"/>
        <v>10.565813752475245</v>
      </c>
      <c r="V108" s="99" t="e">
        <f t="shared" si="40"/>
        <v>#N/A</v>
      </c>
      <c r="W108" s="99">
        <f t="shared" si="41"/>
        <v>0</v>
      </c>
      <c r="Z108" s="92">
        <f t="shared" si="59"/>
        <v>45789</v>
      </c>
      <c r="AA108" s="91">
        <f t="shared" si="60"/>
        <v>101</v>
      </c>
      <c r="AB108" s="91">
        <f>INDEX(地温!$D$2:$D$366,MATCH(Z108,地温!$C$2:$C$366,FALSE))</f>
        <v>16.643344000000003</v>
      </c>
      <c r="AC108" s="91">
        <f t="shared" si="61"/>
        <v>1067.1471889999998</v>
      </c>
      <c r="AD108" s="93">
        <f t="shared" si="42"/>
        <v>10.565813752475245</v>
      </c>
      <c r="AE108" s="99" t="e">
        <f t="shared" si="43"/>
        <v>#N/A</v>
      </c>
      <c r="AF108" s="99">
        <f t="shared" si="44"/>
        <v>0</v>
      </c>
      <c r="AI108" s="92">
        <f t="shared" si="62"/>
        <v>45789</v>
      </c>
      <c r="AJ108" s="91">
        <f t="shared" si="63"/>
        <v>101</v>
      </c>
      <c r="AK108" s="91">
        <f>INDEX(地温!$D$2:$D$366,MATCH(AI108,地温!$C$2:$C$366,FALSE))</f>
        <v>16.643344000000003</v>
      </c>
      <c r="AL108" s="91">
        <f t="shared" si="64"/>
        <v>1067.1471889999998</v>
      </c>
      <c r="AM108" s="93">
        <f t="shared" si="45"/>
        <v>10.565813752475245</v>
      </c>
      <c r="AN108" s="99" t="e">
        <f t="shared" si="46"/>
        <v>#N/A</v>
      </c>
      <c r="AO108" s="99">
        <f t="shared" si="47"/>
        <v>0</v>
      </c>
      <c r="AR108" s="92">
        <f t="shared" si="65"/>
        <v>45789</v>
      </c>
      <c r="AS108" s="91">
        <f t="shared" si="66"/>
        <v>101</v>
      </c>
      <c r="AT108" s="91">
        <f>INDEX(地温!$D$2:$D$366,MATCH(AR108,地温!$C$2:$C$366,FALSE))</f>
        <v>16.643344000000003</v>
      </c>
      <c r="AU108" s="91">
        <f t="shared" si="67"/>
        <v>1067.1471889999998</v>
      </c>
      <c r="AV108" s="93">
        <f t="shared" si="48"/>
        <v>10.565813752475245</v>
      </c>
      <c r="AW108" s="99" t="e">
        <f t="shared" si="49"/>
        <v>#N/A</v>
      </c>
      <c r="AX108" s="99">
        <f t="shared" si="50"/>
        <v>0</v>
      </c>
    </row>
    <row r="109" spans="1:50" s="91" customFormat="1">
      <c r="A109" s="92">
        <f t="shared" si="51"/>
        <v>45790</v>
      </c>
      <c r="B109" s="91">
        <f t="shared" si="34"/>
        <v>102</v>
      </c>
      <c r="C109" s="99">
        <f t="shared" si="35"/>
        <v>4.8608607071634502</v>
      </c>
      <c r="D109" s="99">
        <f t="shared" si="52"/>
        <v>1.5438935253591524e-003</v>
      </c>
      <c r="E109" s="99"/>
      <c r="F109" s="99"/>
      <c r="H109" s="92">
        <f t="shared" si="53"/>
        <v>45790</v>
      </c>
      <c r="I109" s="91">
        <f t="shared" si="54"/>
        <v>102</v>
      </c>
      <c r="J109" s="91">
        <f>INDEX(地温!$D$2:$D$366,MATCH(H109,地温!$C$2:$C$366,FALSE))</f>
        <v>16.846104</v>
      </c>
      <c r="K109" s="91">
        <f t="shared" si="55"/>
        <v>1083.9932929999998</v>
      </c>
      <c r="L109" s="93">
        <f t="shared" si="36"/>
        <v>10.627385225490194</v>
      </c>
      <c r="M109" s="99">
        <f t="shared" si="37"/>
        <v>2.2992770064537225e-002</v>
      </c>
      <c r="N109" s="99">
        <f t="shared" si="38"/>
        <v>4.8608607071634502</v>
      </c>
      <c r="Q109" s="92">
        <f t="shared" si="56"/>
        <v>45790</v>
      </c>
      <c r="R109" s="91">
        <f t="shared" si="57"/>
        <v>102</v>
      </c>
      <c r="S109" s="91">
        <f>INDEX(地温!$D$2:$D$366,MATCH(Q109,地温!$C$2:$C$366,FALSE))</f>
        <v>16.846104</v>
      </c>
      <c r="T109" s="91">
        <f t="shared" si="58"/>
        <v>1083.9932929999998</v>
      </c>
      <c r="U109" s="93">
        <f t="shared" si="39"/>
        <v>10.627385225490194</v>
      </c>
      <c r="V109" s="99" t="e">
        <f t="shared" si="40"/>
        <v>#N/A</v>
      </c>
      <c r="W109" s="99">
        <f t="shared" si="41"/>
        <v>0</v>
      </c>
      <c r="Z109" s="92">
        <f t="shared" si="59"/>
        <v>45790</v>
      </c>
      <c r="AA109" s="91">
        <f t="shared" si="60"/>
        <v>102</v>
      </c>
      <c r="AB109" s="91">
        <f>INDEX(地温!$D$2:$D$366,MATCH(Z109,地温!$C$2:$C$366,FALSE))</f>
        <v>16.846104</v>
      </c>
      <c r="AC109" s="91">
        <f t="shared" si="61"/>
        <v>1083.9932929999998</v>
      </c>
      <c r="AD109" s="93">
        <f t="shared" si="42"/>
        <v>10.627385225490194</v>
      </c>
      <c r="AE109" s="99" t="e">
        <f t="shared" si="43"/>
        <v>#N/A</v>
      </c>
      <c r="AF109" s="99">
        <f t="shared" si="44"/>
        <v>0</v>
      </c>
      <c r="AI109" s="92">
        <f t="shared" si="62"/>
        <v>45790</v>
      </c>
      <c r="AJ109" s="91">
        <f t="shared" si="63"/>
        <v>102</v>
      </c>
      <c r="AK109" s="91">
        <f>INDEX(地温!$D$2:$D$366,MATCH(AI109,地温!$C$2:$C$366,FALSE))</f>
        <v>16.846104</v>
      </c>
      <c r="AL109" s="91">
        <f t="shared" si="64"/>
        <v>1083.9932929999998</v>
      </c>
      <c r="AM109" s="93">
        <f t="shared" si="45"/>
        <v>10.627385225490194</v>
      </c>
      <c r="AN109" s="99" t="e">
        <f t="shared" si="46"/>
        <v>#N/A</v>
      </c>
      <c r="AO109" s="99">
        <f t="shared" si="47"/>
        <v>0</v>
      </c>
      <c r="AR109" s="92">
        <f t="shared" si="65"/>
        <v>45790</v>
      </c>
      <c r="AS109" s="91">
        <f t="shared" si="66"/>
        <v>102</v>
      </c>
      <c r="AT109" s="91">
        <f>INDEX(地温!$D$2:$D$366,MATCH(AR109,地温!$C$2:$C$366,FALSE))</f>
        <v>16.846104</v>
      </c>
      <c r="AU109" s="91">
        <f t="shared" si="67"/>
        <v>1083.9932929999998</v>
      </c>
      <c r="AV109" s="93">
        <f t="shared" si="48"/>
        <v>10.627385225490194</v>
      </c>
      <c r="AW109" s="99" t="e">
        <f t="shared" si="49"/>
        <v>#N/A</v>
      </c>
      <c r="AX109" s="99">
        <f t="shared" si="50"/>
        <v>0</v>
      </c>
    </row>
    <row r="110" spans="1:50" s="91" customFormat="1">
      <c r="A110" s="92">
        <f t="shared" si="51"/>
        <v>45791</v>
      </c>
      <c r="B110" s="91">
        <f t="shared" si="34"/>
        <v>103</v>
      </c>
      <c r="C110" s="99">
        <f t="shared" si="35"/>
        <v>4.8760292747506258</v>
      </c>
      <c r="D110" s="99">
        <f t="shared" si="52"/>
        <v>1.5168567587175554e-003</v>
      </c>
      <c r="E110" s="99"/>
      <c r="F110" s="99"/>
      <c r="H110" s="92">
        <f t="shared" si="53"/>
        <v>45791</v>
      </c>
      <c r="I110" s="91">
        <f t="shared" si="54"/>
        <v>103</v>
      </c>
      <c r="J110" s="91">
        <f>INDEX(地温!$D$2:$D$366,MATCH(H110,地温!$C$2:$C$366,FALSE))</f>
        <v>17.170519999999996</v>
      </c>
      <c r="K110" s="91">
        <f t="shared" si="55"/>
        <v>1101.1638129999997</v>
      </c>
      <c r="L110" s="93">
        <f t="shared" si="36"/>
        <v>10.69091080582524</v>
      </c>
      <c r="M110" s="99">
        <f t="shared" si="37"/>
        <v>2.3059711990253726e-002</v>
      </c>
      <c r="N110" s="99">
        <f t="shared" si="38"/>
        <v>4.8760292747506258</v>
      </c>
      <c r="Q110" s="92">
        <f t="shared" si="56"/>
        <v>45791</v>
      </c>
      <c r="R110" s="91">
        <f t="shared" si="57"/>
        <v>103</v>
      </c>
      <c r="S110" s="91">
        <f>INDEX(地温!$D$2:$D$366,MATCH(Q110,地温!$C$2:$C$366,FALSE))</f>
        <v>17.170519999999996</v>
      </c>
      <c r="T110" s="91">
        <f t="shared" si="58"/>
        <v>1101.1638129999997</v>
      </c>
      <c r="U110" s="93">
        <f t="shared" si="39"/>
        <v>10.69091080582524</v>
      </c>
      <c r="V110" s="99" t="e">
        <f t="shared" si="40"/>
        <v>#N/A</v>
      </c>
      <c r="W110" s="99">
        <f t="shared" si="41"/>
        <v>0</v>
      </c>
      <c r="Z110" s="92">
        <f t="shared" si="59"/>
        <v>45791</v>
      </c>
      <c r="AA110" s="91">
        <f t="shared" si="60"/>
        <v>103</v>
      </c>
      <c r="AB110" s="91">
        <f>INDEX(地温!$D$2:$D$366,MATCH(Z110,地温!$C$2:$C$366,FALSE))</f>
        <v>17.170519999999996</v>
      </c>
      <c r="AC110" s="91">
        <f t="shared" si="61"/>
        <v>1101.1638129999997</v>
      </c>
      <c r="AD110" s="93">
        <f t="shared" si="42"/>
        <v>10.69091080582524</v>
      </c>
      <c r="AE110" s="99" t="e">
        <f t="shared" si="43"/>
        <v>#N/A</v>
      </c>
      <c r="AF110" s="99">
        <f t="shared" si="44"/>
        <v>0</v>
      </c>
      <c r="AI110" s="92">
        <f t="shared" si="62"/>
        <v>45791</v>
      </c>
      <c r="AJ110" s="91">
        <f t="shared" si="63"/>
        <v>103</v>
      </c>
      <c r="AK110" s="91">
        <f>INDEX(地温!$D$2:$D$366,MATCH(AI110,地温!$C$2:$C$366,FALSE))</f>
        <v>17.170519999999996</v>
      </c>
      <c r="AL110" s="91">
        <f t="shared" si="64"/>
        <v>1101.1638129999997</v>
      </c>
      <c r="AM110" s="93">
        <f t="shared" si="45"/>
        <v>10.69091080582524</v>
      </c>
      <c r="AN110" s="99" t="e">
        <f t="shared" si="46"/>
        <v>#N/A</v>
      </c>
      <c r="AO110" s="99">
        <f t="shared" si="47"/>
        <v>0</v>
      </c>
      <c r="AR110" s="92">
        <f t="shared" si="65"/>
        <v>45791</v>
      </c>
      <c r="AS110" s="91">
        <f t="shared" si="66"/>
        <v>103</v>
      </c>
      <c r="AT110" s="91">
        <f>INDEX(地温!$D$2:$D$366,MATCH(AR110,地温!$C$2:$C$366,FALSE))</f>
        <v>17.170519999999996</v>
      </c>
      <c r="AU110" s="91">
        <f t="shared" si="67"/>
        <v>1101.1638129999997</v>
      </c>
      <c r="AV110" s="93">
        <f t="shared" si="48"/>
        <v>10.69091080582524</v>
      </c>
      <c r="AW110" s="99" t="e">
        <f t="shared" si="49"/>
        <v>#N/A</v>
      </c>
      <c r="AX110" s="99">
        <f t="shared" si="50"/>
        <v>0</v>
      </c>
    </row>
    <row r="111" spans="1:50" s="91" customFormat="1">
      <c r="A111" s="92">
        <f t="shared" si="51"/>
        <v>45792</v>
      </c>
      <c r="B111" s="91">
        <f t="shared" si="34"/>
        <v>104</v>
      </c>
      <c r="C111" s="99">
        <f t="shared" si="35"/>
        <v>4.8906448020713658</v>
      </c>
      <c r="D111" s="99">
        <f t="shared" si="52"/>
        <v>1.4615527320740009e-003</v>
      </c>
      <c r="E111" s="99"/>
      <c r="F111" s="99"/>
      <c r="H111" s="92">
        <f t="shared" si="53"/>
        <v>45792</v>
      </c>
      <c r="I111" s="91">
        <f t="shared" si="54"/>
        <v>104</v>
      </c>
      <c r="J111" s="91">
        <f>INDEX(地温!$D$2:$D$366,MATCH(H111,地温!$C$2:$C$366,FALSE))</f>
        <v>16.947483999999999</v>
      </c>
      <c r="K111" s="91">
        <f t="shared" si="55"/>
        <v>1118.1112969999997</v>
      </c>
      <c r="L111" s="93">
        <f t="shared" si="36"/>
        <v>10.751070163461536</v>
      </c>
      <c r="M111" s="99">
        <f t="shared" si="37"/>
        <v>2.3123258581270026e-002</v>
      </c>
      <c r="N111" s="99">
        <f t="shared" si="38"/>
        <v>4.8906448020713658</v>
      </c>
      <c r="Q111" s="92">
        <f t="shared" si="56"/>
        <v>45792</v>
      </c>
      <c r="R111" s="91">
        <f t="shared" si="57"/>
        <v>104</v>
      </c>
      <c r="S111" s="91">
        <f>INDEX(地温!$D$2:$D$366,MATCH(Q111,地温!$C$2:$C$366,FALSE))</f>
        <v>16.947483999999999</v>
      </c>
      <c r="T111" s="91">
        <f t="shared" si="58"/>
        <v>1118.1112969999997</v>
      </c>
      <c r="U111" s="93">
        <f t="shared" si="39"/>
        <v>10.751070163461536</v>
      </c>
      <c r="V111" s="99" t="e">
        <f t="shared" si="40"/>
        <v>#N/A</v>
      </c>
      <c r="W111" s="99">
        <f t="shared" si="41"/>
        <v>0</v>
      </c>
      <c r="Z111" s="92">
        <f t="shared" si="59"/>
        <v>45792</v>
      </c>
      <c r="AA111" s="91">
        <f t="shared" si="60"/>
        <v>104</v>
      </c>
      <c r="AB111" s="91">
        <f>INDEX(地温!$D$2:$D$366,MATCH(Z111,地温!$C$2:$C$366,FALSE))</f>
        <v>16.947483999999999</v>
      </c>
      <c r="AC111" s="91">
        <f t="shared" si="61"/>
        <v>1118.1112969999997</v>
      </c>
      <c r="AD111" s="93">
        <f t="shared" si="42"/>
        <v>10.751070163461536</v>
      </c>
      <c r="AE111" s="99" t="e">
        <f t="shared" si="43"/>
        <v>#N/A</v>
      </c>
      <c r="AF111" s="99">
        <f t="shared" si="44"/>
        <v>0</v>
      </c>
      <c r="AI111" s="92">
        <f t="shared" si="62"/>
        <v>45792</v>
      </c>
      <c r="AJ111" s="91">
        <f t="shared" si="63"/>
        <v>104</v>
      </c>
      <c r="AK111" s="91">
        <f>INDEX(地温!$D$2:$D$366,MATCH(AI111,地温!$C$2:$C$366,FALSE))</f>
        <v>16.947483999999999</v>
      </c>
      <c r="AL111" s="91">
        <f t="shared" si="64"/>
        <v>1118.1112969999997</v>
      </c>
      <c r="AM111" s="93">
        <f t="shared" si="45"/>
        <v>10.751070163461536</v>
      </c>
      <c r="AN111" s="99" t="e">
        <f t="shared" si="46"/>
        <v>#N/A</v>
      </c>
      <c r="AO111" s="99">
        <f t="shared" si="47"/>
        <v>0</v>
      </c>
      <c r="AR111" s="92">
        <f t="shared" si="65"/>
        <v>45792</v>
      </c>
      <c r="AS111" s="91">
        <f t="shared" si="66"/>
        <v>104</v>
      </c>
      <c r="AT111" s="91">
        <f>INDEX(地温!$D$2:$D$366,MATCH(AR111,地温!$C$2:$C$366,FALSE))</f>
        <v>16.947483999999999</v>
      </c>
      <c r="AU111" s="91">
        <f t="shared" si="67"/>
        <v>1118.1112969999997</v>
      </c>
      <c r="AV111" s="93">
        <f t="shared" si="48"/>
        <v>10.751070163461536</v>
      </c>
      <c r="AW111" s="99" t="e">
        <f t="shared" si="49"/>
        <v>#N/A</v>
      </c>
      <c r="AX111" s="99">
        <f t="shared" si="50"/>
        <v>0</v>
      </c>
    </row>
    <row r="112" spans="1:50" s="91" customFormat="1">
      <c r="A112" s="92">
        <f t="shared" si="51"/>
        <v>45793</v>
      </c>
      <c r="B112" s="91">
        <f t="shared" si="34"/>
        <v>105</v>
      </c>
      <c r="C112" s="99">
        <f t="shared" si="35"/>
        <v>4.90445530520996</v>
      </c>
      <c r="D112" s="99">
        <f t="shared" si="52"/>
        <v>1.3810503138594222e-003</v>
      </c>
      <c r="E112" s="99"/>
      <c r="F112" s="99"/>
      <c r="H112" s="92">
        <f t="shared" si="53"/>
        <v>45793</v>
      </c>
      <c r="I112" s="91">
        <f t="shared" si="54"/>
        <v>105</v>
      </c>
      <c r="J112" s="91">
        <f>INDEX(地温!$D$2:$D$366,MATCH(H112,地温!$C$2:$C$366,FALSE))</f>
        <v>16.176995999999995</v>
      </c>
      <c r="K112" s="91">
        <f t="shared" si="55"/>
        <v>1134.2882929999996</v>
      </c>
      <c r="L112" s="93">
        <f t="shared" si="36"/>
        <v>10.802745647619044</v>
      </c>
      <c r="M112" s="99">
        <f t="shared" si="37"/>
        <v>2.3177961827182618e-002</v>
      </c>
      <c r="N112" s="99">
        <f t="shared" si="38"/>
        <v>4.90445530520996</v>
      </c>
      <c r="Q112" s="92">
        <f t="shared" si="56"/>
        <v>45793</v>
      </c>
      <c r="R112" s="91">
        <f t="shared" si="57"/>
        <v>105</v>
      </c>
      <c r="S112" s="91">
        <f>INDEX(地温!$D$2:$D$366,MATCH(Q112,地温!$C$2:$C$366,FALSE))</f>
        <v>16.176995999999995</v>
      </c>
      <c r="T112" s="91">
        <f t="shared" si="58"/>
        <v>1134.2882929999996</v>
      </c>
      <c r="U112" s="93">
        <f t="shared" si="39"/>
        <v>10.802745647619044</v>
      </c>
      <c r="V112" s="99" t="e">
        <f t="shared" si="40"/>
        <v>#N/A</v>
      </c>
      <c r="W112" s="99">
        <f t="shared" si="41"/>
        <v>0</v>
      </c>
      <c r="Z112" s="92">
        <f t="shared" si="59"/>
        <v>45793</v>
      </c>
      <c r="AA112" s="91">
        <f t="shared" si="60"/>
        <v>105</v>
      </c>
      <c r="AB112" s="91">
        <f>INDEX(地温!$D$2:$D$366,MATCH(Z112,地温!$C$2:$C$366,FALSE))</f>
        <v>16.176995999999995</v>
      </c>
      <c r="AC112" s="91">
        <f t="shared" si="61"/>
        <v>1134.2882929999996</v>
      </c>
      <c r="AD112" s="93">
        <f t="shared" si="42"/>
        <v>10.802745647619044</v>
      </c>
      <c r="AE112" s="99" t="e">
        <f t="shared" si="43"/>
        <v>#N/A</v>
      </c>
      <c r="AF112" s="99">
        <f t="shared" si="44"/>
        <v>0</v>
      </c>
      <c r="AI112" s="92">
        <f t="shared" si="62"/>
        <v>45793</v>
      </c>
      <c r="AJ112" s="91">
        <f t="shared" si="63"/>
        <v>105</v>
      </c>
      <c r="AK112" s="91">
        <f>INDEX(地温!$D$2:$D$366,MATCH(AI112,地温!$C$2:$C$366,FALSE))</f>
        <v>16.176995999999995</v>
      </c>
      <c r="AL112" s="91">
        <f t="shared" si="64"/>
        <v>1134.2882929999996</v>
      </c>
      <c r="AM112" s="93">
        <f t="shared" si="45"/>
        <v>10.802745647619044</v>
      </c>
      <c r="AN112" s="99" t="e">
        <f t="shared" si="46"/>
        <v>#N/A</v>
      </c>
      <c r="AO112" s="99">
        <f t="shared" si="47"/>
        <v>0</v>
      </c>
      <c r="AR112" s="92">
        <f t="shared" si="65"/>
        <v>45793</v>
      </c>
      <c r="AS112" s="91">
        <f t="shared" si="66"/>
        <v>105</v>
      </c>
      <c r="AT112" s="91">
        <f>INDEX(地温!$D$2:$D$366,MATCH(AR112,地温!$C$2:$C$366,FALSE))</f>
        <v>16.176995999999995</v>
      </c>
      <c r="AU112" s="91">
        <f t="shared" si="67"/>
        <v>1134.2882929999996</v>
      </c>
      <c r="AV112" s="93">
        <f t="shared" si="48"/>
        <v>10.802745647619044</v>
      </c>
      <c r="AW112" s="99" t="e">
        <f t="shared" si="49"/>
        <v>#N/A</v>
      </c>
      <c r="AX112" s="99">
        <f t="shared" si="50"/>
        <v>0</v>
      </c>
    </row>
    <row r="113" spans="1:50" s="91" customFormat="1">
      <c r="A113" s="92">
        <f t="shared" si="51"/>
        <v>45794</v>
      </c>
      <c r="B113" s="91">
        <f t="shared" si="34"/>
        <v>106</v>
      </c>
      <c r="C113" s="99">
        <f t="shared" si="35"/>
        <v>4.9187650432002741</v>
      </c>
      <c r="D113" s="99">
        <f t="shared" si="52"/>
        <v>1.4309737990314099e-003</v>
      </c>
      <c r="E113" s="99"/>
      <c r="F113" s="99"/>
      <c r="H113" s="92">
        <f t="shared" si="53"/>
        <v>45794</v>
      </c>
      <c r="I113" s="91">
        <f t="shared" si="54"/>
        <v>106</v>
      </c>
      <c r="J113" s="91">
        <f>INDEX(地温!$D$2:$D$366,MATCH(H113,地温!$C$2:$C$366,FALSE))</f>
        <v>18.001835999999997</v>
      </c>
      <c r="K113" s="91">
        <f t="shared" si="55"/>
        <v>1152.2901289999995</v>
      </c>
      <c r="L113" s="93">
        <f t="shared" si="36"/>
        <v>10.870661594339618</v>
      </c>
      <c r="M113" s="99">
        <f t="shared" si="37"/>
        <v>2.3250023535500309e-002</v>
      </c>
      <c r="N113" s="99">
        <f t="shared" si="38"/>
        <v>4.9187650432002741</v>
      </c>
      <c r="Q113" s="92">
        <f t="shared" si="56"/>
        <v>45794</v>
      </c>
      <c r="R113" s="91">
        <f t="shared" si="57"/>
        <v>106</v>
      </c>
      <c r="S113" s="91">
        <f>INDEX(地温!$D$2:$D$366,MATCH(Q113,地温!$C$2:$C$366,FALSE))</f>
        <v>18.001835999999997</v>
      </c>
      <c r="T113" s="91">
        <f t="shared" si="58"/>
        <v>1152.2901289999995</v>
      </c>
      <c r="U113" s="93">
        <f t="shared" si="39"/>
        <v>10.870661594339618</v>
      </c>
      <c r="V113" s="99" t="e">
        <f t="shared" si="40"/>
        <v>#N/A</v>
      </c>
      <c r="W113" s="99">
        <f t="shared" si="41"/>
        <v>0</v>
      </c>
      <c r="Z113" s="92">
        <f t="shared" si="59"/>
        <v>45794</v>
      </c>
      <c r="AA113" s="91">
        <f t="shared" si="60"/>
        <v>106</v>
      </c>
      <c r="AB113" s="91">
        <f>INDEX(地温!$D$2:$D$366,MATCH(Z113,地温!$C$2:$C$366,FALSE))</f>
        <v>18.001835999999997</v>
      </c>
      <c r="AC113" s="91">
        <f t="shared" si="61"/>
        <v>1152.2901289999995</v>
      </c>
      <c r="AD113" s="93">
        <f t="shared" si="42"/>
        <v>10.870661594339618</v>
      </c>
      <c r="AE113" s="99" t="e">
        <f t="shared" si="43"/>
        <v>#N/A</v>
      </c>
      <c r="AF113" s="99">
        <f t="shared" si="44"/>
        <v>0</v>
      </c>
      <c r="AI113" s="92">
        <f t="shared" si="62"/>
        <v>45794</v>
      </c>
      <c r="AJ113" s="91">
        <f t="shared" si="63"/>
        <v>106</v>
      </c>
      <c r="AK113" s="91">
        <f>INDEX(地温!$D$2:$D$366,MATCH(AI113,地温!$C$2:$C$366,FALSE))</f>
        <v>18.001835999999997</v>
      </c>
      <c r="AL113" s="91">
        <f t="shared" si="64"/>
        <v>1152.2901289999995</v>
      </c>
      <c r="AM113" s="93">
        <f t="shared" si="45"/>
        <v>10.870661594339618</v>
      </c>
      <c r="AN113" s="99" t="e">
        <f t="shared" si="46"/>
        <v>#N/A</v>
      </c>
      <c r="AO113" s="99">
        <f t="shared" si="47"/>
        <v>0</v>
      </c>
      <c r="AR113" s="92">
        <f t="shared" si="65"/>
        <v>45794</v>
      </c>
      <c r="AS113" s="91">
        <f t="shared" si="66"/>
        <v>106</v>
      </c>
      <c r="AT113" s="91">
        <f>INDEX(地温!$D$2:$D$366,MATCH(AR113,地温!$C$2:$C$366,FALSE))</f>
        <v>18.001835999999997</v>
      </c>
      <c r="AU113" s="91">
        <f t="shared" si="67"/>
        <v>1152.2901289999995</v>
      </c>
      <c r="AV113" s="93">
        <f t="shared" si="48"/>
        <v>10.870661594339618</v>
      </c>
      <c r="AW113" s="99" t="e">
        <f t="shared" si="49"/>
        <v>#N/A</v>
      </c>
      <c r="AX113" s="99">
        <f t="shared" si="50"/>
        <v>0</v>
      </c>
    </row>
    <row r="114" spans="1:50" s="91" customFormat="1">
      <c r="A114" s="92">
        <f t="shared" si="51"/>
        <v>45795</v>
      </c>
      <c r="B114" s="91">
        <f t="shared" si="34"/>
        <v>107</v>
      </c>
      <c r="C114" s="99">
        <f t="shared" si="35"/>
        <v>4.9330704449211051</v>
      </c>
      <c r="D114" s="99">
        <f t="shared" si="52"/>
        <v>1.4305401720831057e-003</v>
      </c>
      <c r="E114" s="99"/>
      <c r="F114" s="99"/>
      <c r="H114" s="92">
        <f t="shared" si="53"/>
        <v>45795</v>
      </c>
      <c r="I114" s="91">
        <f t="shared" si="54"/>
        <v>107</v>
      </c>
      <c r="J114" s="91">
        <f>INDEX(地温!$D$2:$D$366,MATCH(H114,地温!$C$2:$C$366,FALSE))</f>
        <v>18.893979999999999</v>
      </c>
      <c r="K114" s="91">
        <f t="shared" si="55"/>
        <v>1171.1841089999996</v>
      </c>
      <c r="L114" s="93">
        <f t="shared" si="36"/>
        <v>10.945645878504669</v>
      </c>
      <c r="M114" s="99">
        <f t="shared" si="37"/>
        <v>2.3329805071804974e-002</v>
      </c>
      <c r="N114" s="99">
        <f t="shared" si="38"/>
        <v>4.9330704449211051</v>
      </c>
      <c r="Q114" s="92">
        <f t="shared" si="56"/>
        <v>45795</v>
      </c>
      <c r="R114" s="91">
        <f t="shared" si="57"/>
        <v>107</v>
      </c>
      <c r="S114" s="91">
        <f>INDEX(地温!$D$2:$D$366,MATCH(Q114,地温!$C$2:$C$366,FALSE))</f>
        <v>18.893979999999999</v>
      </c>
      <c r="T114" s="91">
        <f t="shared" si="58"/>
        <v>1171.1841089999996</v>
      </c>
      <c r="U114" s="93">
        <f t="shared" si="39"/>
        <v>10.945645878504669</v>
      </c>
      <c r="V114" s="99" t="e">
        <f t="shared" si="40"/>
        <v>#N/A</v>
      </c>
      <c r="W114" s="99">
        <f t="shared" si="41"/>
        <v>0</v>
      </c>
      <c r="Z114" s="92">
        <f t="shared" si="59"/>
        <v>45795</v>
      </c>
      <c r="AA114" s="91">
        <f t="shared" si="60"/>
        <v>107</v>
      </c>
      <c r="AB114" s="91">
        <f>INDEX(地温!$D$2:$D$366,MATCH(Z114,地温!$C$2:$C$366,FALSE))</f>
        <v>18.893979999999999</v>
      </c>
      <c r="AC114" s="91">
        <f t="shared" si="61"/>
        <v>1171.1841089999996</v>
      </c>
      <c r="AD114" s="93">
        <f t="shared" si="42"/>
        <v>10.945645878504669</v>
      </c>
      <c r="AE114" s="99" t="e">
        <f t="shared" si="43"/>
        <v>#N/A</v>
      </c>
      <c r="AF114" s="99">
        <f t="shared" si="44"/>
        <v>0</v>
      </c>
      <c r="AI114" s="92">
        <f t="shared" si="62"/>
        <v>45795</v>
      </c>
      <c r="AJ114" s="91">
        <f t="shared" si="63"/>
        <v>107</v>
      </c>
      <c r="AK114" s="91">
        <f>INDEX(地温!$D$2:$D$366,MATCH(AI114,地温!$C$2:$C$366,FALSE))</f>
        <v>18.893979999999999</v>
      </c>
      <c r="AL114" s="91">
        <f t="shared" si="64"/>
        <v>1171.1841089999996</v>
      </c>
      <c r="AM114" s="93">
        <f t="shared" si="45"/>
        <v>10.945645878504669</v>
      </c>
      <c r="AN114" s="99" t="e">
        <f t="shared" si="46"/>
        <v>#N/A</v>
      </c>
      <c r="AO114" s="99">
        <f t="shared" si="47"/>
        <v>0</v>
      </c>
      <c r="AR114" s="92">
        <f t="shared" si="65"/>
        <v>45795</v>
      </c>
      <c r="AS114" s="91">
        <f t="shared" si="66"/>
        <v>107</v>
      </c>
      <c r="AT114" s="91">
        <f>INDEX(地温!$D$2:$D$366,MATCH(AR114,地温!$C$2:$C$366,FALSE))</f>
        <v>18.893979999999999</v>
      </c>
      <c r="AU114" s="91">
        <f t="shared" si="67"/>
        <v>1171.1841089999996</v>
      </c>
      <c r="AV114" s="93">
        <f t="shared" si="48"/>
        <v>10.945645878504669</v>
      </c>
      <c r="AW114" s="99" t="e">
        <f t="shared" si="49"/>
        <v>#N/A</v>
      </c>
      <c r="AX114" s="99">
        <f t="shared" si="50"/>
        <v>0</v>
      </c>
    </row>
    <row r="115" spans="1:50" s="91" customFormat="1">
      <c r="A115" s="92">
        <f t="shared" si="51"/>
        <v>45796</v>
      </c>
      <c r="B115" s="91">
        <f t="shared" si="34"/>
        <v>108</v>
      </c>
      <c r="C115" s="99">
        <f t="shared" si="35"/>
        <v>4.9466039611862991</v>
      </c>
      <c r="D115" s="99">
        <f t="shared" si="52"/>
        <v>1.3533516265193946e-003</v>
      </c>
      <c r="E115" s="99"/>
      <c r="F115" s="99"/>
      <c r="H115" s="92">
        <f t="shared" si="53"/>
        <v>45796</v>
      </c>
      <c r="I115" s="91">
        <f t="shared" si="54"/>
        <v>108</v>
      </c>
      <c r="J115" s="91">
        <f>INDEX(地温!$D$2:$D$366,MATCH(H115,地温!$C$2:$C$366,FALSE))</f>
        <v>18.164043999999997</v>
      </c>
      <c r="K115" s="91">
        <f t="shared" si="55"/>
        <v>1189.3481529999997</v>
      </c>
      <c r="L115" s="93">
        <f t="shared" si="36"/>
        <v>11.012482898148145</v>
      </c>
      <c r="M115" s="99">
        <f t="shared" si="37"/>
        <v>2.3401113164203839e-002</v>
      </c>
      <c r="N115" s="99">
        <f t="shared" si="38"/>
        <v>4.9466039611862991</v>
      </c>
      <c r="Q115" s="92">
        <f t="shared" si="56"/>
        <v>45796</v>
      </c>
      <c r="R115" s="91">
        <f t="shared" si="57"/>
        <v>108</v>
      </c>
      <c r="S115" s="91">
        <f>INDEX(地温!$D$2:$D$366,MATCH(Q115,地温!$C$2:$C$366,FALSE))</f>
        <v>18.164043999999997</v>
      </c>
      <c r="T115" s="91">
        <f t="shared" si="58"/>
        <v>1189.3481529999997</v>
      </c>
      <c r="U115" s="93">
        <f t="shared" si="39"/>
        <v>11.012482898148145</v>
      </c>
      <c r="V115" s="99" t="e">
        <f t="shared" si="40"/>
        <v>#N/A</v>
      </c>
      <c r="W115" s="99">
        <f t="shared" si="41"/>
        <v>0</v>
      </c>
      <c r="Z115" s="92">
        <f t="shared" si="59"/>
        <v>45796</v>
      </c>
      <c r="AA115" s="91">
        <f t="shared" si="60"/>
        <v>108</v>
      </c>
      <c r="AB115" s="91">
        <f>INDEX(地温!$D$2:$D$366,MATCH(Z115,地温!$C$2:$C$366,FALSE))</f>
        <v>18.164043999999997</v>
      </c>
      <c r="AC115" s="91">
        <f t="shared" si="61"/>
        <v>1189.3481529999997</v>
      </c>
      <c r="AD115" s="93">
        <f t="shared" si="42"/>
        <v>11.012482898148145</v>
      </c>
      <c r="AE115" s="99" t="e">
        <f t="shared" si="43"/>
        <v>#N/A</v>
      </c>
      <c r="AF115" s="99">
        <f t="shared" si="44"/>
        <v>0</v>
      </c>
      <c r="AI115" s="92">
        <f t="shared" si="62"/>
        <v>45796</v>
      </c>
      <c r="AJ115" s="91">
        <f t="shared" si="63"/>
        <v>108</v>
      </c>
      <c r="AK115" s="91">
        <f>INDEX(地温!$D$2:$D$366,MATCH(AI115,地温!$C$2:$C$366,FALSE))</f>
        <v>18.164043999999997</v>
      </c>
      <c r="AL115" s="91">
        <f t="shared" si="64"/>
        <v>1189.3481529999997</v>
      </c>
      <c r="AM115" s="93">
        <f t="shared" si="45"/>
        <v>11.012482898148145</v>
      </c>
      <c r="AN115" s="99" t="e">
        <f t="shared" si="46"/>
        <v>#N/A</v>
      </c>
      <c r="AO115" s="99">
        <f t="shared" si="47"/>
        <v>0</v>
      </c>
      <c r="AR115" s="92">
        <f t="shared" si="65"/>
        <v>45796</v>
      </c>
      <c r="AS115" s="91">
        <f t="shared" si="66"/>
        <v>108</v>
      </c>
      <c r="AT115" s="91">
        <f>INDEX(地温!$D$2:$D$366,MATCH(AR115,地温!$C$2:$C$366,FALSE))</f>
        <v>18.164043999999997</v>
      </c>
      <c r="AU115" s="91">
        <f t="shared" si="67"/>
        <v>1189.3481529999997</v>
      </c>
      <c r="AV115" s="93">
        <f t="shared" si="48"/>
        <v>11.012482898148145</v>
      </c>
      <c r="AW115" s="99" t="e">
        <f t="shared" si="49"/>
        <v>#N/A</v>
      </c>
      <c r="AX115" s="99">
        <f t="shared" si="50"/>
        <v>0</v>
      </c>
    </row>
    <row r="116" spans="1:50" s="91" customFormat="1">
      <c r="A116" s="92">
        <f t="shared" si="51"/>
        <v>45797</v>
      </c>
      <c r="B116" s="91">
        <f t="shared" si="34"/>
        <v>109</v>
      </c>
      <c r="C116" s="99">
        <f t="shared" si="35"/>
        <v>4.9596959395771654</v>
      </c>
      <c r="D116" s="99">
        <f t="shared" si="52"/>
        <v>1.309197839086629e-003</v>
      </c>
      <c r="E116" s="99"/>
      <c r="F116" s="99"/>
      <c r="H116" s="92">
        <f t="shared" si="53"/>
        <v>45797</v>
      </c>
      <c r="I116" s="91">
        <f t="shared" si="54"/>
        <v>109</v>
      </c>
      <c r="J116" s="91">
        <f>INDEX(地温!$D$2:$D$366,MATCH(H116,地温!$C$2:$C$366,FALSE))</f>
        <v>18.082940000000004</v>
      </c>
      <c r="K116" s="91">
        <f t="shared" si="55"/>
        <v>1207.4310929999997</v>
      </c>
      <c r="L116" s="93">
        <f t="shared" si="36"/>
        <v>11.077349477064217</v>
      </c>
      <c r="M116" s="99">
        <f t="shared" si="37"/>
        <v>2.3470495178455519e-002</v>
      </c>
      <c r="N116" s="99">
        <f t="shared" si="38"/>
        <v>4.9596959395771654</v>
      </c>
      <c r="Q116" s="92">
        <f t="shared" si="56"/>
        <v>45797</v>
      </c>
      <c r="R116" s="91">
        <f t="shared" si="57"/>
        <v>109</v>
      </c>
      <c r="S116" s="91">
        <f>INDEX(地温!$D$2:$D$366,MATCH(Q116,地温!$C$2:$C$366,FALSE))</f>
        <v>18.082940000000004</v>
      </c>
      <c r="T116" s="91">
        <f t="shared" si="58"/>
        <v>1207.4310929999997</v>
      </c>
      <c r="U116" s="93">
        <f t="shared" si="39"/>
        <v>11.077349477064217</v>
      </c>
      <c r="V116" s="99" t="e">
        <f t="shared" si="40"/>
        <v>#N/A</v>
      </c>
      <c r="W116" s="99">
        <f t="shared" si="41"/>
        <v>0</v>
      </c>
      <c r="Z116" s="92">
        <f t="shared" si="59"/>
        <v>45797</v>
      </c>
      <c r="AA116" s="91">
        <f t="shared" si="60"/>
        <v>109</v>
      </c>
      <c r="AB116" s="91">
        <f>INDEX(地温!$D$2:$D$366,MATCH(Z116,地温!$C$2:$C$366,FALSE))</f>
        <v>18.082940000000004</v>
      </c>
      <c r="AC116" s="91">
        <f t="shared" si="61"/>
        <v>1207.4310929999997</v>
      </c>
      <c r="AD116" s="93">
        <f t="shared" si="42"/>
        <v>11.077349477064217</v>
      </c>
      <c r="AE116" s="99" t="e">
        <f t="shared" si="43"/>
        <v>#N/A</v>
      </c>
      <c r="AF116" s="99">
        <f t="shared" si="44"/>
        <v>0</v>
      </c>
      <c r="AI116" s="92">
        <f t="shared" si="62"/>
        <v>45797</v>
      </c>
      <c r="AJ116" s="91">
        <f t="shared" si="63"/>
        <v>109</v>
      </c>
      <c r="AK116" s="91">
        <f>INDEX(地温!$D$2:$D$366,MATCH(AI116,地温!$C$2:$C$366,FALSE))</f>
        <v>18.082940000000004</v>
      </c>
      <c r="AL116" s="91">
        <f t="shared" si="64"/>
        <v>1207.4310929999997</v>
      </c>
      <c r="AM116" s="93">
        <f t="shared" si="45"/>
        <v>11.077349477064217</v>
      </c>
      <c r="AN116" s="99" t="e">
        <f t="shared" si="46"/>
        <v>#N/A</v>
      </c>
      <c r="AO116" s="99">
        <f t="shared" si="47"/>
        <v>0</v>
      </c>
      <c r="AR116" s="92">
        <f t="shared" si="65"/>
        <v>45797</v>
      </c>
      <c r="AS116" s="91">
        <f t="shared" si="66"/>
        <v>109</v>
      </c>
      <c r="AT116" s="91">
        <f>INDEX(地温!$D$2:$D$366,MATCH(AR116,地温!$C$2:$C$366,FALSE))</f>
        <v>18.082940000000004</v>
      </c>
      <c r="AU116" s="91">
        <f t="shared" si="67"/>
        <v>1207.4310929999997</v>
      </c>
      <c r="AV116" s="93">
        <f t="shared" si="48"/>
        <v>11.077349477064217</v>
      </c>
      <c r="AW116" s="99" t="e">
        <f t="shared" si="49"/>
        <v>#N/A</v>
      </c>
      <c r="AX116" s="99">
        <f t="shared" si="50"/>
        <v>0</v>
      </c>
    </row>
    <row r="117" spans="1:50" s="91" customFormat="1">
      <c r="A117" s="92">
        <f t="shared" si="51"/>
        <v>45798</v>
      </c>
      <c r="B117" s="91">
        <f t="shared" si="34"/>
        <v>110</v>
      </c>
      <c r="C117" s="99">
        <f t="shared" si="35"/>
        <v>4.9720798968540958</v>
      </c>
      <c r="D117" s="99">
        <f t="shared" si="52"/>
        <v>1.2383957276930425e-003</v>
      </c>
      <c r="E117" s="99"/>
      <c r="F117" s="99"/>
      <c r="H117" s="92">
        <f t="shared" si="53"/>
        <v>45798</v>
      </c>
      <c r="I117" s="91">
        <f t="shared" si="54"/>
        <v>110</v>
      </c>
      <c r="J117" s="91">
        <f>INDEX(地温!$D$2:$D$366,MATCH(H117,地温!$C$2:$C$366,FALSE))</f>
        <v>17.353004000000002</v>
      </c>
      <c r="K117" s="91">
        <f t="shared" si="55"/>
        <v>1224.7840969999997</v>
      </c>
      <c r="L117" s="93">
        <f t="shared" si="36"/>
        <v>11.134400881818179</v>
      </c>
      <c r="M117" s="99">
        <f t="shared" si="37"/>
        <v>2.3531661711728612e-002</v>
      </c>
      <c r="N117" s="99">
        <f t="shared" si="38"/>
        <v>4.9720798968540958</v>
      </c>
      <c r="Q117" s="92">
        <f t="shared" si="56"/>
        <v>45798</v>
      </c>
      <c r="R117" s="91">
        <f t="shared" si="57"/>
        <v>110</v>
      </c>
      <c r="S117" s="91">
        <f>INDEX(地温!$D$2:$D$366,MATCH(Q117,地温!$C$2:$C$366,FALSE))</f>
        <v>17.353004000000002</v>
      </c>
      <c r="T117" s="91">
        <f t="shared" si="58"/>
        <v>1224.7840969999997</v>
      </c>
      <c r="U117" s="93">
        <f t="shared" si="39"/>
        <v>11.134400881818179</v>
      </c>
      <c r="V117" s="99" t="e">
        <f t="shared" si="40"/>
        <v>#N/A</v>
      </c>
      <c r="W117" s="99">
        <f t="shared" si="41"/>
        <v>0</v>
      </c>
      <c r="Z117" s="92">
        <f t="shared" si="59"/>
        <v>45798</v>
      </c>
      <c r="AA117" s="91">
        <f t="shared" si="60"/>
        <v>110</v>
      </c>
      <c r="AB117" s="91">
        <f>INDEX(地温!$D$2:$D$366,MATCH(Z117,地温!$C$2:$C$366,FALSE))</f>
        <v>17.353004000000002</v>
      </c>
      <c r="AC117" s="91">
        <f t="shared" si="61"/>
        <v>1224.7840969999997</v>
      </c>
      <c r="AD117" s="93">
        <f t="shared" si="42"/>
        <v>11.134400881818179</v>
      </c>
      <c r="AE117" s="99" t="e">
        <f t="shared" si="43"/>
        <v>#N/A</v>
      </c>
      <c r="AF117" s="99">
        <f t="shared" si="44"/>
        <v>0</v>
      </c>
      <c r="AI117" s="92">
        <f t="shared" si="62"/>
        <v>45798</v>
      </c>
      <c r="AJ117" s="91">
        <f t="shared" si="63"/>
        <v>110</v>
      </c>
      <c r="AK117" s="91">
        <f>INDEX(地温!$D$2:$D$366,MATCH(AI117,地温!$C$2:$C$366,FALSE))</f>
        <v>17.353004000000002</v>
      </c>
      <c r="AL117" s="91">
        <f t="shared" si="64"/>
        <v>1224.7840969999997</v>
      </c>
      <c r="AM117" s="93">
        <f t="shared" si="45"/>
        <v>11.134400881818179</v>
      </c>
      <c r="AN117" s="99" t="e">
        <f t="shared" si="46"/>
        <v>#N/A</v>
      </c>
      <c r="AO117" s="99">
        <f t="shared" si="47"/>
        <v>0</v>
      </c>
      <c r="AR117" s="92">
        <f t="shared" si="65"/>
        <v>45798</v>
      </c>
      <c r="AS117" s="91">
        <f t="shared" si="66"/>
        <v>110</v>
      </c>
      <c r="AT117" s="91">
        <f>INDEX(地温!$D$2:$D$366,MATCH(AR117,地温!$C$2:$C$366,FALSE))</f>
        <v>17.353004000000002</v>
      </c>
      <c r="AU117" s="91">
        <f t="shared" si="67"/>
        <v>1224.7840969999997</v>
      </c>
      <c r="AV117" s="93">
        <f t="shared" si="48"/>
        <v>11.134400881818179</v>
      </c>
      <c r="AW117" s="99" t="e">
        <f t="shared" si="49"/>
        <v>#N/A</v>
      </c>
      <c r="AX117" s="99">
        <f t="shared" si="50"/>
        <v>0</v>
      </c>
    </row>
    <row r="118" spans="1:50" s="91" customFormat="1">
      <c r="A118" s="92">
        <f t="shared" si="51"/>
        <v>45799</v>
      </c>
      <c r="B118" s="91">
        <f t="shared" si="34"/>
        <v>111</v>
      </c>
      <c r="C118" s="99">
        <f t="shared" si="35"/>
        <v>4.9845454478179567</v>
      </c>
      <c r="D118" s="99">
        <f t="shared" si="52"/>
        <v>1.2465550963860928e-003</v>
      </c>
      <c r="E118" s="99"/>
      <c r="F118" s="99"/>
      <c r="H118" s="92">
        <f t="shared" si="53"/>
        <v>45799</v>
      </c>
      <c r="I118" s="91">
        <f t="shared" si="54"/>
        <v>111</v>
      </c>
      <c r="J118" s="91">
        <f>INDEX(地温!$D$2:$D$366,MATCH(H118,地温!$C$2:$C$366,FALSE))</f>
        <v>18.407356</v>
      </c>
      <c r="K118" s="91">
        <f t="shared" si="55"/>
        <v>1243.1914529999997</v>
      </c>
      <c r="L118" s="93">
        <f t="shared" si="36"/>
        <v>11.199922999999997</v>
      </c>
      <c r="M118" s="99">
        <f t="shared" si="37"/>
        <v>2.3602076215235586e-002</v>
      </c>
      <c r="N118" s="99">
        <f t="shared" si="38"/>
        <v>4.9845454478179567</v>
      </c>
      <c r="Q118" s="92">
        <f t="shared" si="56"/>
        <v>45799</v>
      </c>
      <c r="R118" s="91">
        <f t="shared" si="57"/>
        <v>111</v>
      </c>
      <c r="S118" s="91">
        <f>INDEX(地温!$D$2:$D$366,MATCH(Q118,地温!$C$2:$C$366,FALSE))</f>
        <v>18.407356</v>
      </c>
      <c r="T118" s="91">
        <f t="shared" si="58"/>
        <v>1243.1914529999997</v>
      </c>
      <c r="U118" s="93">
        <f t="shared" si="39"/>
        <v>11.199922999999997</v>
      </c>
      <c r="V118" s="99" t="e">
        <f t="shared" si="40"/>
        <v>#N/A</v>
      </c>
      <c r="W118" s="99">
        <f t="shared" si="41"/>
        <v>0</v>
      </c>
      <c r="Z118" s="92">
        <f t="shared" si="59"/>
        <v>45799</v>
      </c>
      <c r="AA118" s="91">
        <f t="shared" si="60"/>
        <v>111</v>
      </c>
      <c r="AB118" s="91">
        <f>INDEX(地温!$D$2:$D$366,MATCH(Z118,地温!$C$2:$C$366,FALSE))</f>
        <v>18.407356</v>
      </c>
      <c r="AC118" s="91">
        <f t="shared" si="61"/>
        <v>1243.1914529999997</v>
      </c>
      <c r="AD118" s="93">
        <f t="shared" si="42"/>
        <v>11.199922999999997</v>
      </c>
      <c r="AE118" s="99" t="e">
        <f t="shared" si="43"/>
        <v>#N/A</v>
      </c>
      <c r="AF118" s="99">
        <f t="shared" si="44"/>
        <v>0</v>
      </c>
      <c r="AI118" s="92">
        <f t="shared" si="62"/>
        <v>45799</v>
      </c>
      <c r="AJ118" s="91">
        <f t="shared" si="63"/>
        <v>111</v>
      </c>
      <c r="AK118" s="91">
        <f>INDEX(地温!$D$2:$D$366,MATCH(AI118,地温!$C$2:$C$366,FALSE))</f>
        <v>18.407356</v>
      </c>
      <c r="AL118" s="91">
        <f t="shared" si="64"/>
        <v>1243.1914529999997</v>
      </c>
      <c r="AM118" s="93">
        <f t="shared" si="45"/>
        <v>11.199922999999997</v>
      </c>
      <c r="AN118" s="99" t="e">
        <f t="shared" si="46"/>
        <v>#N/A</v>
      </c>
      <c r="AO118" s="99">
        <f t="shared" si="47"/>
        <v>0</v>
      </c>
      <c r="AR118" s="92">
        <f t="shared" si="65"/>
        <v>45799</v>
      </c>
      <c r="AS118" s="91">
        <f t="shared" si="66"/>
        <v>111</v>
      </c>
      <c r="AT118" s="91">
        <f>INDEX(地温!$D$2:$D$366,MATCH(AR118,地温!$C$2:$C$366,FALSE))</f>
        <v>18.407356</v>
      </c>
      <c r="AU118" s="91">
        <f t="shared" si="67"/>
        <v>1243.1914529999997</v>
      </c>
      <c r="AV118" s="93">
        <f t="shared" si="48"/>
        <v>11.199922999999997</v>
      </c>
      <c r="AW118" s="99" t="e">
        <f t="shared" si="49"/>
        <v>#N/A</v>
      </c>
      <c r="AX118" s="99">
        <f t="shared" si="50"/>
        <v>0</v>
      </c>
    </row>
    <row r="119" spans="1:50" s="91" customFormat="1">
      <c r="A119" s="92">
        <f t="shared" si="51"/>
        <v>45800</v>
      </c>
      <c r="B119" s="91">
        <f t="shared" si="34"/>
        <v>112</v>
      </c>
      <c r="C119" s="99">
        <f t="shared" si="35"/>
        <v>4.9963265720908261</v>
      </c>
      <c r="D119" s="99">
        <f t="shared" si="52"/>
        <v>1.178112427286937e-003</v>
      </c>
      <c r="E119" s="99"/>
      <c r="F119" s="99"/>
      <c r="H119" s="92">
        <f t="shared" si="53"/>
        <v>45800</v>
      </c>
      <c r="I119" s="91">
        <f t="shared" si="54"/>
        <v>112</v>
      </c>
      <c r="J119" s="91">
        <f>INDEX(地温!$D$2:$D$366,MATCH(H119,地温!$C$2:$C$366,FALSE))</f>
        <v>17.657144000000002</v>
      </c>
      <c r="K119" s="91">
        <f t="shared" si="55"/>
        <v>1260.8485969999997</v>
      </c>
      <c r="L119" s="93">
        <f t="shared" si="36"/>
        <v>11.257576758928568</v>
      </c>
      <c r="M119" s="99">
        <f t="shared" si="37"/>
        <v>2.3664182135872031e-002</v>
      </c>
      <c r="N119" s="99">
        <f t="shared" si="38"/>
        <v>4.9963265720908261</v>
      </c>
      <c r="Q119" s="92">
        <f t="shared" si="56"/>
        <v>45800</v>
      </c>
      <c r="R119" s="91">
        <f t="shared" si="57"/>
        <v>112</v>
      </c>
      <c r="S119" s="91">
        <f>INDEX(地温!$D$2:$D$366,MATCH(Q119,地温!$C$2:$C$366,FALSE))</f>
        <v>17.657144000000002</v>
      </c>
      <c r="T119" s="91">
        <f t="shared" si="58"/>
        <v>1260.8485969999997</v>
      </c>
      <c r="U119" s="93">
        <f t="shared" si="39"/>
        <v>11.257576758928568</v>
      </c>
      <c r="V119" s="99" t="e">
        <f t="shared" si="40"/>
        <v>#N/A</v>
      </c>
      <c r="W119" s="99">
        <f t="shared" si="41"/>
        <v>0</v>
      </c>
      <c r="Z119" s="92">
        <f t="shared" si="59"/>
        <v>45800</v>
      </c>
      <c r="AA119" s="91">
        <f t="shared" si="60"/>
        <v>112</v>
      </c>
      <c r="AB119" s="91">
        <f>INDEX(地温!$D$2:$D$366,MATCH(Z119,地温!$C$2:$C$366,FALSE))</f>
        <v>17.657144000000002</v>
      </c>
      <c r="AC119" s="91">
        <f t="shared" si="61"/>
        <v>1260.8485969999997</v>
      </c>
      <c r="AD119" s="93">
        <f t="shared" si="42"/>
        <v>11.257576758928568</v>
      </c>
      <c r="AE119" s="99" t="e">
        <f t="shared" si="43"/>
        <v>#N/A</v>
      </c>
      <c r="AF119" s="99">
        <f t="shared" si="44"/>
        <v>0</v>
      </c>
      <c r="AI119" s="92">
        <f t="shared" si="62"/>
        <v>45800</v>
      </c>
      <c r="AJ119" s="91">
        <f t="shared" si="63"/>
        <v>112</v>
      </c>
      <c r="AK119" s="91">
        <f>INDEX(地温!$D$2:$D$366,MATCH(AI119,地温!$C$2:$C$366,FALSE))</f>
        <v>17.657144000000002</v>
      </c>
      <c r="AL119" s="91">
        <f t="shared" si="64"/>
        <v>1260.8485969999997</v>
      </c>
      <c r="AM119" s="93">
        <f t="shared" si="45"/>
        <v>11.257576758928568</v>
      </c>
      <c r="AN119" s="99" t="e">
        <f t="shared" si="46"/>
        <v>#N/A</v>
      </c>
      <c r="AO119" s="99">
        <f t="shared" si="47"/>
        <v>0</v>
      </c>
      <c r="AR119" s="92">
        <f t="shared" si="65"/>
        <v>45800</v>
      </c>
      <c r="AS119" s="91">
        <f t="shared" si="66"/>
        <v>112</v>
      </c>
      <c r="AT119" s="91">
        <f>INDEX(地温!$D$2:$D$366,MATCH(AR119,地温!$C$2:$C$366,FALSE))</f>
        <v>17.657144000000002</v>
      </c>
      <c r="AU119" s="91">
        <f t="shared" si="67"/>
        <v>1260.8485969999997</v>
      </c>
      <c r="AV119" s="93">
        <f t="shared" si="48"/>
        <v>11.257576758928568</v>
      </c>
      <c r="AW119" s="99" t="e">
        <f t="shared" si="49"/>
        <v>#N/A</v>
      </c>
      <c r="AX119" s="99">
        <f t="shared" si="50"/>
        <v>0</v>
      </c>
    </row>
    <row r="120" spans="1:50" s="91" customFormat="1">
      <c r="A120" s="92">
        <f t="shared" si="51"/>
        <v>45801</v>
      </c>
      <c r="B120" s="91">
        <f t="shared" si="34"/>
        <v>113</v>
      </c>
      <c r="C120" s="99">
        <f t="shared" si="35"/>
        <v>5.0078878282909205</v>
      </c>
      <c r="D120" s="99">
        <f t="shared" si="52"/>
        <v>1.1561256200094405e-003</v>
      </c>
      <c r="E120" s="99"/>
      <c r="F120" s="99"/>
      <c r="H120" s="92">
        <f t="shared" si="53"/>
        <v>45801</v>
      </c>
      <c r="I120" s="91">
        <f t="shared" si="54"/>
        <v>113</v>
      </c>
      <c r="J120" s="91">
        <f>INDEX(地温!$D$2:$D$366,MATCH(H120,地温!$C$2:$C$366,FALSE))</f>
        <v>17.981559999999998</v>
      </c>
      <c r="K120" s="91">
        <f t="shared" si="55"/>
        <v>1278.8301569999996</v>
      </c>
      <c r="L120" s="93">
        <f t="shared" si="36"/>
        <v>11.317081035398227</v>
      </c>
      <c r="M120" s="99">
        <f t="shared" si="37"/>
        <v>2.3728426336758299e-002</v>
      </c>
      <c r="N120" s="99">
        <f t="shared" si="38"/>
        <v>5.0078878282909205</v>
      </c>
      <c r="Q120" s="92">
        <f t="shared" si="56"/>
        <v>45801</v>
      </c>
      <c r="R120" s="91">
        <f t="shared" si="57"/>
        <v>113</v>
      </c>
      <c r="S120" s="91">
        <f>INDEX(地温!$D$2:$D$366,MATCH(Q120,地温!$C$2:$C$366,FALSE))</f>
        <v>17.981559999999998</v>
      </c>
      <c r="T120" s="91">
        <f t="shared" si="58"/>
        <v>1278.8301569999996</v>
      </c>
      <c r="U120" s="93">
        <f t="shared" si="39"/>
        <v>11.317081035398227</v>
      </c>
      <c r="V120" s="99" t="e">
        <f t="shared" si="40"/>
        <v>#N/A</v>
      </c>
      <c r="W120" s="99">
        <f t="shared" si="41"/>
        <v>0</v>
      </c>
      <c r="Z120" s="92">
        <f t="shared" si="59"/>
        <v>45801</v>
      </c>
      <c r="AA120" s="91">
        <f t="shared" si="60"/>
        <v>113</v>
      </c>
      <c r="AB120" s="91">
        <f>INDEX(地温!$D$2:$D$366,MATCH(Z120,地温!$C$2:$C$366,FALSE))</f>
        <v>17.981559999999998</v>
      </c>
      <c r="AC120" s="91">
        <f t="shared" si="61"/>
        <v>1278.8301569999996</v>
      </c>
      <c r="AD120" s="93">
        <f t="shared" si="42"/>
        <v>11.317081035398227</v>
      </c>
      <c r="AE120" s="99" t="e">
        <f t="shared" si="43"/>
        <v>#N/A</v>
      </c>
      <c r="AF120" s="99">
        <f t="shared" si="44"/>
        <v>0</v>
      </c>
      <c r="AI120" s="92">
        <f t="shared" si="62"/>
        <v>45801</v>
      </c>
      <c r="AJ120" s="91">
        <f t="shared" si="63"/>
        <v>113</v>
      </c>
      <c r="AK120" s="91">
        <f>INDEX(地温!$D$2:$D$366,MATCH(AI120,地温!$C$2:$C$366,FALSE))</f>
        <v>17.981559999999998</v>
      </c>
      <c r="AL120" s="91">
        <f t="shared" si="64"/>
        <v>1278.8301569999996</v>
      </c>
      <c r="AM120" s="93">
        <f t="shared" si="45"/>
        <v>11.317081035398227</v>
      </c>
      <c r="AN120" s="99" t="e">
        <f t="shared" si="46"/>
        <v>#N/A</v>
      </c>
      <c r="AO120" s="99">
        <f t="shared" si="47"/>
        <v>0</v>
      </c>
      <c r="AR120" s="92">
        <f t="shared" si="65"/>
        <v>45801</v>
      </c>
      <c r="AS120" s="91">
        <f t="shared" si="66"/>
        <v>113</v>
      </c>
      <c r="AT120" s="91">
        <f>INDEX(地温!$D$2:$D$366,MATCH(AR120,地温!$C$2:$C$366,FALSE))</f>
        <v>17.981559999999998</v>
      </c>
      <c r="AU120" s="91">
        <f t="shared" si="67"/>
        <v>1278.8301569999996</v>
      </c>
      <c r="AV120" s="93">
        <f t="shared" si="48"/>
        <v>11.317081035398227</v>
      </c>
      <c r="AW120" s="99" t="e">
        <f t="shared" si="49"/>
        <v>#N/A</v>
      </c>
      <c r="AX120" s="99">
        <f t="shared" si="50"/>
        <v>0</v>
      </c>
    </row>
    <row r="121" spans="1:50" s="91" customFormat="1">
      <c r="A121" s="92">
        <f t="shared" si="51"/>
        <v>45802</v>
      </c>
      <c r="B121" s="91">
        <f t="shared" si="34"/>
        <v>114</v>
      </c>
      <c r="C121" s="99">
        <f t="shared" si="35"/>
        <v>5.019439866537577</v>
      </c>
      <c r="D121" s="99">
        <f t="shared" si="52"/>
        <v>1.1552038246656516e-003</v>
      </c>
      <c r="E121" s="99"/>
      <c r="F121" s="99"/>
      <c r="H121" s="92">
        <f t="shared" si="53"/>
        <v>45802</v>
      </c>
      <c r="I121" s="91">
        <f t="shared" si="54"/>
        <v>114</v>
      </c>
      <c r="J121" s="91">
        <f>INDEX(地温!$D$2:$D$366,MATCH(H121,地温!$C$2:$C$366,FALSE))</f>
        <v>18.853427999999997</v>
      </c>
      <c r="K121" s="91">
        <f t="shared" si="55"/>
        <v>1297.6835849999995</v>
      </c>
      <c r="L121" s="93">
        <f t="shared" si="36"/>
        <v>11.383189342105259</v>
      </c>
      <c r="M121" s="99">
        <f t="shared" si="37"/>
        <v>2.3799973502272843e-002</v>
      </c>
      <c r="N121" s="99">
        <f t="shared" si="38"/>
        <v>5.019439866537577</v>
      </c>
      <c r="Q121" s="92">
        <f t="shared" si="56"/>
        <v>45802</v>
      </c>
      <c r="R121" s="91">
        <f t="shared" si="57"/>
        <v>114</v>
      </c>
      <c r="S121" s="91">
        <f>INDEX(地温!$D$2:$D$366,MATCH(Q121,地温!$C$2:$C$366,FALSE))</f>
        <v>18.853427999999997</v>
      </c>
      <c r="T121" s="91">
        <f t="shared" si="58"/>
        <v>1297.6835849999995</v>
      </c>
      <c r="U121" s="93">
        <f t="shared" si="39"/>
        <v>11.383189342105259</v>
      </c>
      <c r="V121" s="99" t="e">
        <f t="shared" si="40"/>
        <v>#N/A</v>
      </c>
      <c r="W121" s="99">
        <f t="shared" si="41"/>
        <v>0</v>
      </c>
      <c r="Z121" s="92">
        <f t="shared" si="59"/>
        <v>45802</v>
      </c>
      <c r="AA121" s="91">
        <f t="shared" si="60"/>
        <v>114</v>
      </c>
      <c r="AB121" s="91">
        <f>INDEX(地温!$D$2:$D$366,MATCH(Z121,地温!$C$2:$C$366,FALSE))</f>
        <v>18.853427999999997</v>
      </c>
      <c r="AC121" s="91">
        <f t="shared" si="61"/>
        <v>1297.6835849999995</v>
      </c>
      <c r="AD121" s="93">
        <f t="shared" si="42"/>
        <v>11.383189342105259</v>
      </c>
      <c r="AE121" s="99" t="e">
        <f t="shared" si="43"/>
        <v>#N/A</v>
      </c>
      <c r="AF121" s="99">
        <f t="shared" si="44"/>
        <v>0</v>
      </c>
      <c r="AI121" s="92">
        <f t="shared" si="62"/>
        <v>45802</v>
      </c>
      <c r="AJ121" s="91">
        <f t="shared" si="63"/>
        <v>114</v>
      </c>
      <c r="AK121" s="91">
        <f>INDEX(地温!$D$2:$D$366,MATCH(AI121,地温!$C$2:$C$366,FALSE))</f>
        <v>18.853427999999997</v>
      </c>
      <c r="AL121" s="91">
        <f t="shared" si="64"/>
        <v>1297.6835849999995</v>
      </c>
      <c r="AM121" s="93">
        <f t="shared" si="45"/>
        <v>11.383189342105259</v>
      </c>
      <c r="AN121" s="99" t="e">
        <f t="shared" si="46"/>
        <v>#N/A</v>
      </c>
      <c r="AO121" s="99">
        <f t="shared" si="47"/>
        <v>0</v>
      </c>
      <c r="AR121" s="92">
        <f t="shared" si="65"/>
        <v>45802</v>
      </c>
      <c r="AS121" s="91">
        <f t="shared" si="66"/>
        <v>114</v>
      </c>
      <c r="AT121" s="91">
        <f>INDEX(地温!$D$2:$D$366,MATCH(AR121,地温!$C$2:$C$366,FALSE))</f>
        <v>18.853427999999997</v>
      </c>
      <c r="AU121" s="91">
        <f t="shared" si="67"/>
        <v>1297.6835849999995</v>
      </c>
      <c r="AV121" s="93">
        <f t="shared" si="48"/>
        <v>11.383189342105259</v>
      </c>
      <c r="AW121" s="99" t="e">
        <f t="shared" si="49"/>
        <v>#N/A</v>
      </c>
      <c r="AX121" s="99">
        <f t="shared" si="50"/>
        <v>0</v>
      </c>
    </row>
    <row r="122" spans="1:50" s="91" customFormat="1">
      <c r="A122" s="92">
        <f t="shared" si="51"/>
        <v>45803</v>
      </c>
      <c r="B122" s="91">
        <f t="shared" si="34"/>
        <v>115</v>
      </c>
      <c r="C122" s="99">
        <f t="shared" si="35"/>
        <v>5.0305147016019234</v>
      </c>
      <c r="D122" s="99">
        <f t="shared" si="52"/>
        <v>1.1074835064346367e-003</v>
      </c>
      <c r="E122" s="99"/>
      <c r="F122" s="99"/>
      <c r="H122" s="92">
        <f t="shared" si="53"/>
        <v>45803</v>
      </c>
      <c r="I122" s="91">
        <f t="shared" si="54"/>
        <v>115</v>
      </c>
      <c r="J122" s="91">
        <f>INDEX(地温!$D$2:$D$366,MATCH(H122,地温!$C$2:$C$366,FALSE))</f>
        <v>18.529012000000002</v>
      </c>
      <c r="K122" s="91">
        <f t="shared" si="55"/>
        <v>1316.2125969999995</v>
      </c>
      <c r="L122" s="93">
        <f t="shared" si="36"/>
        <v>11.445326930434778</v>
      </c>
      <c r="M122" s="99">
        <f t="shared" si="37"/>
        <v>2.3867389491916774e-002</v>
      </c>
      <c r="N122" s="99">
        <f t="shared" si="38"/>
        <v>5.0305147016019234</v>
      </c>
      <c r="Q122" s="92">
        <f t="shared" si="56"/>
        <v>45803</v>
      </c>
      <c r="R122" s="91">
        <f t="shared" si="57"/>
        <v>115</v>
      </c>
      <c r="S122" s="91">
        <f>INDEX(地温!$D$2:$D$366,MATCH(Q122,地温!$C$2:$C$366,FALSE))</f>
        <v>18.529012000000002</v>
      </c>
      <c r="T122" s="91">
        <f t="shared" si="58"/>
        <v>1316.2125969999995</v>
      </c>
      <c r="U122" s="93">
        <f t="shared" si="39"/>
        <v>11.445326930434778</v>
      </c>
      <c r="V122" s="99" t="e">
        <f t="shared" si="40"/>
        <v>#N/A</v>
      </c>
      <c r="W122" s="99">
        <f t="shared" si="41"/>
        <v>0</v>
      </c>
      <c r="Z122" s="92">
        <f t="shared" si="59"/>
        <v>45803</v>
      </c>
      <c r="AA122" s="91">
        <f t="shared" si="60"/>
        <v>115</v>
      </c>
      <c r="AB122" s="91">
        <f>INDEX(地温!$D$2:$D$366,MATCH(Z122,地温!$C$2:$C$366,FALSE))</f>
        <v>18.529012000000002</v>
      </c>
      <c r="AC122" s="91">
        <f t="shared" si="61"/>
        <v>1316.2125969999995</v>
      </c>
      <c r="AD122" s="93">
        <f t="shared" si="42"/>
        <v>11.445326930434778</v>
      </c>
      <c r="AE122" s="99" t="e">
        <f t="shared" si="43"/>
        <v>#N/A</v>
      </c>
      <c r="AF122" s="99">
        <f t="shared" si="44"/>
        <v>0</v>
      </c>
      <c r="AI122" s="92">
        <f t="shared" si="62"/>
        <v>45803</v>
      </c>
      <c r="AJ122" s="91">
        <f t="shared" si="63"/>
        <v>115</v>
      </c>
      <c r="AK122" s="91">
        <f>INDEX(地温!$D$2:$D$366,MATCH(AI122,地温!$C$2:$C$366,FALSE))</f>
        <v>18.529012000000002</v>
      </c>
      <c r="AL122" s="91">
        <f t="shared" si="64"/>
        <v>1316.2125969999995</v>
      </c>
      <c r="AM122" s="93">
        <f t="shared" si="45"/>
        <v>11.445326930434778</v>
      </c>
      <c r="AN122" s="99" t="e">
        <f t="shared" si="46"/>
        <v>#N/A</v>
      </c>
      <c r="AO122" s="99">
        <f t="shared" si="47"/>
        <v>0</v>
      </c>
      <c r="AR122" s="92">
        <f t="shared" si="65"/>
        <v>45803</v>
      </c>
      <c r="AS122" s="91">
        <f t="shared" si="66"/>
        <v>115</v>
      </c>
      <c r="AT122" s="91">
        <f>INDEX(地温!$D$2:$D$366,MATCH(AR122,地温!$C$2:$C$366,FALSE))</f>
        <v>18.529012000000002</v>
      </c>
      <c r="AU122" s="91">
        <f t="shared" si="67"/>
        <v>1316.2125969999995</v>
      </c>
      <c r="AV122" s="93">
        <f t="shared" si="48"/>
        <v>11.445326930434778</v>
      </c>
      <c r="AW122" s="99" t="e">
        <f t="shared" si="49"/>
        <v>#N/A</v>
      </c>
      <c r="AX122" s="99">
        <f t="shared" si="50"/>
        <v>0</v>
      </c>
    </row>
    <row r="123" spans="1:50" s="91" customFormat="1">
      <c r="A123" s="92">
        <f t="shared" si="51"/>
        <v>45804</v>
      </c>
      <c r="B123" s="91">
        <f t="shared" si="34"/>
        <v>116</v>
      </c>
      <c r="C123" s="99">
        <f t="shared" si="35"/>
        <v>5.0413403283439306</v>
      </c>
      <c r="D123" s="99">
        <f t="shared" si="52"/>
        <v>1.0825626742007267e-003</v>
      </c>
      <c r="E123" s="99"/>
      <c r="F123" s="99"/>
      <c r="H123" s="92">
        <f t="shared" si="53"/>
        <v>45804</v>
      </c>
      <c r="I123" s="91">
        <f t="shared" si="54"/>
        <v>116</v>
      </c>
      <c r="J123" s="91">
        <f>INDEX(地温!$D$2:$D$366,MATCH(H123,地温!$C$2:$C$366,FALSE))</f>
        <v>18.772323999999998</v>
      </c>
      <c r="K123" s="91">
        <f t="shared" si="55"/>
        <v>1334.9849209999995</v>
      </c>
      <c r="L123" s="93">
        <f t="shared" si="36"/>
        <v>11.508490698275859</v>
      </c>
      <c r="M123" s="99">
        <f t="shared" si="37"/>
        <v>2.3936084243654693e-002</v>
      </c>
      <c r="N123" s="99">
        <f t="shared" si="38"/>
        <v>5.0413403283439306</v>
      </c>
      <c r="Q123" s="92">
        <f t="shared" si="56"/>
        <v>45804</v>
      </c>
      <c r="R123" s="91">
        <f t="shared" si="57"/>
        <v>116</v>
      </c>
      <c r="S123" s="91">
        <f>INDEX(地温!$D$2:$D$366,MATCH(Q123,地温!$C$2:$C$366,FALSE))</f>
        <v>18.772323999999998</v>
      </c>
      <c r="T123" s="91">
        <f t="shared" si="58"/>
        <v>1334.9849209999995</v>
      </c>
      <c r="U123" s="93">
        <f t="shared" si="39"/>
        <v>11.508490698275859</v>
      </c>
      <c r="V123" s="99" t="e">
        <f t="shared" si="40"/>
        <v>#N/A</v>
      </c>
      <c r="W123" s="99">
        <f t="shared" si="41"/>
        <v>0</v>
      </c>
      <c r="Z123" s="92">
        <f t="shared" si="59"/>
        <v>45804</v>
      </c>
      <c r="AA123" s="91">
        <f t="shared" si="60"/>
        <v>116</v>
      </c>
      <c r="AB123" s="91">
        <f>INDEX(地温!$D$2:$D$366,MATCH(Z123,地温!$C$2:$C$366,FALSE))</f>
        <v>18.772323999999998</v>
      </c>
      <c r="AC123" s="91">
        <f t="shared" si="61"/>
        <v>1334.9849209999995</v>
      </c>
      <c r="AD123" s="93">
        <f t="shared" si="42"/>
        <v>11.508490698275859</v>
      </c>
      <c r="AE123" s="99" t="e">
        <f t="shared" si="43"/>
        <v>#N/A</v>
      </c>
      <c r="AF123" s="99">
        <f t="shared" si="44"/>
        <v>0</v>
      </c>
      <c r="AI123" s="92">
        <f t="shared" si="62"/>
        <v>45804</v>
      </c>
      <c r="AJ123" s="91">
        <f t="shared" si="63"/>
        <v>116</v>
      </c>
      <c r="AK123" s="91">
        <f>INDEX(地温!$D$2:$D$366,MATCH(AI123,地温!$C$2:$C$366,FALSE))</f>
        <v>18.772323999999998</v>
      </c>
      <c r="AL123" s="91">
        <f t="shared" si="64"/>
        <v>1334.9849209999995</v>
      </c>
      <c r="AM123" s="93">
        <f t="shared" si="45"/>
        <v>11.508490698275859</v>
      </c>
      <c r="AN123" s="99" t="e">
        <f t="shared" si="46"/>
        <v>#N/A</v>
      </c>
      <c r="AO123" s="99">
        <f t="shared" si="47"/>
        <v>0</v>
      </c>
      <c r="AR123" s="92">
        <f t="shared" si="65"/>
        <v>45804</v>
      </c>
      <c r="AS123" s="91">
        <f t="shared" si="66"/>
        <v>116</v>
      </c>
      <c r="AT123" s="91">
        <f>INDEX(地温!$D$2:$D$366,MATCH(AR123,地温!$C$2:$C$366,FALSE))</f>
        <v>18.772323999999998</v>
      </c>
      <c r="AU123" s="91">
        <f t="shared" si="67"/>
        <v>1334.9849209999995</v>
      </c>
      <c r="AV123" s="93">
        <f t="shared" si="48"/>
        <v>11.508490698275859</v>
      </c>
      <c r="AW123" s="99" t="e">
        <f t="shared" si="49"/>
        <v>#N/A</v>
      </c>
      <c r="AX123" s="99">
        <f t="shared" si="50"/>
        <v>0</v>
      </c>
    </row>
    <row r="124" spans="1:50" s="91" customFormat="1">
      <c r="A124" s="92">
        <f t="shared" si="51"/>
        <v>45805</v>
      </c>
      <c r="B124" s="91">
        <f t="shared" si="34"/>
        <v>117</v>
      </c>
      <c r="C124" s="99">
        <f t="shared" si="35"/>
        <v>5.0519978909611405</v>
      </c>
      <c r="D124" s="99">
        <f t="shared" si="52"/>
        <v>1.0657562617209849e-003</v>
      </c>
      <c r="E124" s="99"/>
      <c r="F124" s="99"/>
      <c r="H124" s="92">
        <f t="shared" si="53"/>
        <v>45805</v>
      </c>
      <c r="I124" s="91">
        <f t="shared" si="54"/>
        <v>117</v>
      </c>
      <c r="J124" s="91">
        <f>INDEX(地温!$D$2:$D$366,MATCH(H124,地温!$C$2:$C$366,FALSE))</f>
        <v>19.238672000000005</v>
      </c>
      <c r="K124" s="91">
        <f t="shared" si="55"/>
        <v>1354.2235929999995</v>
      </c>
      <c r="L124" s="93">
        <f t="shared" si="36"/>
        <v>11.574560623931619</v>
      </c>
      <c r="M124" s="99">
        <f t="shared" si="37"/>
        <v>2.4008118436347384e-002</v>
      </c>
      <c r="N124" s="99">
        <f t="shared" si="38"/>
        <v>5.0519978909611405</v>
      </c>
      <c r="Q124" s="92">
        <f t="shared" si="56"/>
        <v>45805</v>
      </c>
      <c r="R124" s="91">
        <f t="shared" si="57"/>
        <v>117</v>
      </c>
      <c r="S124" s="91">
        <f>INDEX(地温!$D$2:$D$366,MATCH(Q124,地温!$C$2:$C$366,FALSE))</f>
        <v>19.238672000000005</v>
      </c>
      <c r="T124" s="91">
        <f t="shared" si="58"/>
        <v>1354.2235929999995</v>
      </c>
      <c r="U124" s="93">
        <f t="shared" si="39"/>
        <v>11.574560623931619</v>
      </c>
      <c r="V124" s="99" t="e">
        <f t="shared" si="40"/>
        <v>#N/A</v>
      </c>
      <c r="W124" s="99">
        <f t="shared" si="41"/>
        <v>0</v>
      </c>
      <c r="Z124" s="92">
        <f t="shared" si="59"/>
        <v>45805</v>
      </c>
      <c r="AA124" s="91">
        <f t="shared" si="60"/>
        <v>117</v>
      </c>
      <c r="AB124" s="91">
        <f>INDEX(地温!$D$2:$D$366,MATCH(Z124,地温!$C$2:$C$366,FALSE))</f>
        <v>19.238672000000005</v>
      </c>
      <c r="AC124" s="91">
        <f t="shared" si="61"/>
        <v>1354.2235929999995</v>
      </c>
      <c r="AD124" s="93">
        <f t="shared" si="42"/>
        <v>11.574560623931619</v>
      </c>
      <c r="AE124" s="99" t="e">
        <f t="shared" si="43"/>
        <v>#N/A</v>
      </c>
      <c r="AF124" s="99">
        <f t="shared" si="44"/>
        <v>0</v>
      </c>
      <c r="AI124" s="92">
        <f t="shared" si="62"/>
        <v>45805</v>
      </c>
      <c r="AJ124" s="91">
        <f t="shared" si="63"/>
        <v>117</v>
      </c>
      <c r="AK124" s="91">
        <f>INDEX(地温!$D$2:$D$366,MATCH(AI124,地温!$C$2:$C$366,FALSE))</f>
        <v>19.238672000000005</v>
      </c>
      <c r="AL124" s="91">
        <f t="shared" si="64"/>
        <v>1354.2235929999995</v>
      </c>
      <c r="AM124" s="93">
        <f t="shared" si="45"/>
        <v>11.574560623931619</v>
      </c>
      <c r="AN124" s="99" t="e">
        <f t="shared" si="46"/>
        <v>#N/A</v>
      </c>
      <c r="AO124" s="99">
        <f t="shared" si="47"/>
        <v>0</v>
      </c>
      <c r="AR124" s="92">
        <f t="shared" si="65"/>
        <v>45805</v>
      </c>
      <c r="AS124" s="91">
        <f t="shared" si="66"/>
        <v>117</v>
      </c>
      <c r="AT124" s="91">
        <f>INDEX(地温!$D$2:$D$366,MATCH(AR124,地温!$C$2:$C$366,FALSE))</f>
        <v>19.238672000000005</v>
      </c>
      <c r="AU124" s="91">
        <f t="shared" si="67"/>
        <v>1354.2235929999995</v>
      </c>
      <c r="AV124" s="93">
        <f t="shared" si="48"/>
        <v>11.574560623931619</v>
      </c>
      <c r="AW124" s="99" t="e">
        <f t="shared" si="49"/>
        <v>#N/A</v>
      </c>
      <c r="AX124" s="99">
        <f t="shared" si="50"/>
        <v>0</v>
      </c>
    </row>
    <row r="125" spans="1:50" s="91" customFormat="1">
      <c r="A125" s="92">
        <f t="shared" si="51"/>
        <v>45806</v>
      </c>
      <c r="B125" s="91">
        <f t="shared" si="34"/>
        <v>118</v>
      </c>
      <c r="C125" s="99">
        <f t="shared" si="35"/>
        <v>5.0626566378540527</v>
      </c>
      <c r="D125" s="99">
        <f t="shared" si="52"/>
        <v>1.0658746892912242e-003</v>
      </c>
      <c r="E125" s="99"/>
      <c r="F125" s="99"/>
      <c r="H125" s="92">
        <f t="shared" si="53"/>
        <v>45806</v>
      </c>
      <c r="I125" s="91">
        <f t="shared" si="54"/>
        <v>118</v>
      </c>
      <c r="J125" s="91">
        <f>INDEX(地温!$D$2:$D$366,MATCH(H125,地温!$C$2:$C$366,FALSE))</f>
        <v>20.211919999999999</v>
      </c>
      <c r="K125" s="91">
        <f t="shared" si="55"/>
        <v>1374.4355129999994</v>
      </c>
      <c r="L125" s="93">
        <f t="shared" si="36"/>
        <v>11.647758584745757</v>
      </c>
      <c r="M125" s="99">
        <f t="shared" si="37"/>
        <v>2.4088138044665114e-002</v>
      </c>
      <c r="N125" s="99">
        <f t="shared" si="38"/>
        <v>5.0626566378540527</v>
      </c>
      <c r="Q125" s="92">
        <f t="shared" si="56"/>
        <v>45806</v>
      </c>
      <c r="R125" s="91">
        <f t="shared" si="57"/>
        <v>118</v>
      </c>
      <c r="S125" s="91">
        <f>INDEX(地温!$D$2:$D$366,MATCH(Q125,地温!$C$2:$C$366,FALSE))</f>
        <v>20.211919999999999</v>
      </c>
      <c r="T125" s="91">
        <f t="shared" si="58"/>
        <v>1374.4355129999994</v>
      </c>
      <c r="U125" s="93">
        <f t="shared" si="39"/>
        <v>11.647758584745757</v>
      </c>
      <c r="V125" s="99" t="e">
        <f t="shared" si="40"/>
        <v>#N/A</v>
      </c>
      <c r="W125" s="99">
        <f t="shared" si="41"/>
        <v>0</v>
      </c>
      <c r="Z125" s="92">
        <f t="shared" si="59"/>
        <v>45806</v>
      </c>
      <c r="AA125" s="91">
        <f t="shared" si="60"/>
        <v>118</v>
      </c>
      <c r="AB125" s="91">
        <f>INDEX(地温!$D$2:$D$366,MATCH(Z125,地温!$C$2:$C$366,FALSE))</f>
        <v>20.211919999999999</v>
      </c>
      <c r="AC125" s="91">
        <f t="shared" si="61"/>
        <v>1374.4355129999994</v>
      </c>
      <c r="AD125" s="93">
        <f t="shared" si="42"/>
        <v>11.647758584745757</v>
      </c>
      <c r="AE125" s="99" t="e">
        <f t="shared" si="43"/>
        <v>#N/A</v>
      </c>
      <c r="AF125" s="99">
        <f t="shared" si="44"/>
        <v>0</v>
      </c>
      <c r="AI125" s="92">
        <f t="shared" si="62"/>
        <v>45806</v>
      </c>
      <c r="AJ125" s="91">
        <f t="shared" si="63"/>
        <v>118</v>
      </c>
      <c r="AK125" s="91">
        <f>INDEX(地温!$D$2:$D$366,MATCH(AI125,地温!$C$2:$C$366,FALSE))</f>
        <v>20.211919999999999</v>
      </c>
      <c r="AL125" s="91">
        <f t="shared" si="64"/>
        <v>1374.4355129999994</v>
      </c>
      <c r="AM125" s="93">
        <f t="shared" si="45"/>
        <v>11.647758584745757</v>
      </c>
      <c r="AN125" s="99" t="e">
        <f t="shared" si="46"/>
        <v>#N/A</v>
      </c>
      <c r="AO125" s="99">
        <f t="shared" si="47"/>
        <v>0</v>
      </c>
      <c r="AR125" s="92">
        <f t="shared" si="65"/>
        <v>45806</v>
      </c>
      <c r="AS125" s="91">
        <f t="shared" si="66"/>
        <v>118</v>
      </c>
      <c r="AT125" s="91">
        <f>INDEX(地温!$D$2:$D$366,MATCH(AR125,地温!$C$2:$C$366,FALSE))</f>
        <v>20.211919999999999</v>
      </c>
      <c r="AU125" s="91">
        <f t="shared" si="67"/>
        <v>1374.4355129999994</v>
      </c>
      <c r="AV125" s="93">
        <f t="shared" si="48"/>
        <v>11.647758584745757</v>
      </c>
      <c r="AW125" s="99" t="e">
        <f t="shared" si="49"/>
        <v>#N/A</v>
      </c>
      <c r="AX125" s="99">
        <f t="shared" si="50"/>
        <v>0</v>
      </c>
    </row>
    <row r="126" spans="1:50" s="91" customFormat="1">
      <c r="A126" s="92">
        <f t="shared" si="51"/>
        <v>45807</v>
      </c>
      <c r="B126" s="91">
        <f t="shared" si="34"/>
        <v>119</v>
      </c>
      <c r="C126" s="99">
        <f t="shared" si="35"/>
        <v>5.0728647337808548</v>
      </c>
      <c r="D126" s="99">
        <f t="shared" si="52"/>
        <v>1.0208095926802052e-003</v>
      </c>
      <c r="E126" s="99"/>
      <c r="F126" s="99"/>
      <c r="H126" s="92">
        <f t="shared" si="53"/>
        <v>45807</v>
      </c>
      <c r="I126" s="91">
        <f t="shared" si="54"/>
        <v>119</v>
      </c>
      <c r="J126" s="91">
        <f>INDEX(地温!$D$2:$D$366,MATCH(H126,地温!$C$2:$C$366,FALSE))</f>
        <v>19.887503999999996</v>
      </c>
      <c r="K126" s="91">
        <f t="shared" si="55"/>
        <v>1394.3230169999995</v>
      </c>
      <c r="L126" s="93">
        <f t="shared" si="36"/>
        <v>11.717000142857138</v>
      </c>
      <c r="M126" s="99">
        <f t="shared" si="37"/>
        <v>2.4164039942397443e-002</v>
      </c>
      <c r="N126" s="99">
        <f t="shared" si="38"/>
        <v>5.0728647337808548</v>
      </c>
      <c r="Q126" s="92">
        <f t="shared" si="56"/>
        <v>45807</v>
      </c>
      <c r="R126" s="91">
        <f t="shared" si="57"/>
        <v>119</v>
      </c>
      <c r="S126" s="91">
        <f>INDEX(地温!$D$2:$D$366,MATCH(Q126,地温!$C$2:$C$366,FALSE))</f>
        <v>19.887503999999996</v>
      </c>
      <c r="T126" s="91">
        <f t="shared" si="58"/>
        <v>1394.3230169999995</v>
      </c>
      <c r="U126" s="93">
        <f t="shared" si="39"/>
        <v>11.717000142857138</v>
      </c>
      <c r="V126" s="99" t="e">
        <f t="shared" si="40"/>
        <v>#N/A</v>
      </c>
      <c r="W126" s="99">
        <f t="shared" si="41"/>
        <v>0</v>
      </c>
      <c r="Z126" s="92">
        <f t="shared" si="59"/>
        <v>45807</v>
      </c>
      <c r="AA126" s="91">
        <f t="shared" si="60"/>
        <v>119</v>
      </c>
      <c r="AB126" s="91">
        <f>INDEX(地温!$D$2:$D$366,MATCH(Z126,地温!$C$2:$C$366,FALSE))</f>
        <v>19.887503999999996</v>
      </c>
      <c r="AC126" s="91">
        <f t="shared" si="61"/>
        <v>1394.3230169999995</v>
      </c>
      <c r="AD126" s="93">
        <f t="shared" si="42"/>
        <v>11.717000142857138</v>
      </c>
      <c r="AE126" s="99" t="e">
        <f t="shared" si="43"/>
        <v>#N/A</v>
      </c>
      <c r="AF126" s="99">
        <f t="shared" si="44"/>
        <v>0</v>
      </c>
      <c r="AI126" s="92">
        <f t="shared" si="62"/>
        <v>45807</v>
      </c>
      <c r="AJ126" s="91">
        <f t="shared" si="63"/>
        <v>119</v>
      </c>
      <c r="AK126" s="91">
        <f>INDEX(地温!$D$2:$D$366,MATCH(AI126,地温!$C$2:$C$366,FALSE))</f>
        <v>19.887503999999996</v>
      </c>
      <c r="AL126" s="91">
        <f t="shared" si="64"/>
        <v>1394.3230169999995</v>
      </c>
      <c r="AM126" s="93">
        <f t="shared" si="45"/>
        <v>11.717000142857138</v>
      </c>
      <c r="AN126" s="99" t="e">
        <f t="shared" si="46"/>
        <v>#N/A</v>
      </c>
      <c r="AO126" s="99">
        <f t="shared" si="47"/>
        <v>0</v>
      </c>
      <c r="AR126" s="92">
        <f t="shared" si="65"/>
        <v>45807</v>
      </c>
      <c r="AS126" s="91">
        <f t="shared" si="66"/>
        <v>119</v>
      </c>
      <c r="AT126" s="91">
        <f>INDEX(地温!$D$2:$D$366,MATCH(AR126,地温!$C$2:$C$366,FALSE))</f>
        <v>19.887503999999996</v>
      </c>
      <c r="AU126" s="91">
        <f t="shared" si="67"/>
        <v>1394.3230169999995</v>
      </c>
      <c r="AV126" s="93">
        <f t="shared" si="48"/>
        <v>11.717000142857138</v>
      </c>
      <c r="AW126" s="99" t="e">
        <f t="shared" si="49"/>
        <v>#N/A</v>
      </c>
      <c r="AX126" s="99">
        <f t="shared" si="50"/>
        <v>0</v>
      </c>
    </row>
    <row r="127" spans="1:50" s="91" customFormat="1">
      <c r="A127" s="92">
        <f t="shared" si="51"/>
        <v>45808</v>
      </c>
      <c r="B127" s="91">
        <f t="shared" si="34"/>
        <v>120</v>
      </c>
      <c r="C127" s="99">
        <f t="shared" si="35"/>
        <v>5.0822168262606668</v>
      </c>
      <c r="D127" s="99">
        <f t="shared" si="52"/>
        <v>9.3520924798120577e-004</v>
      </c>
      <c r="E127" s="99"/>
      <c r="F127" s="99"/>
      <c r="H127" s="92">
        <f t="shared" si="53"/>
        <v>45808</v>
      </c>
      <c r="I127" s="91">
        <f t="shared" si="54"/>
        <v>120</v>
      </c>
      <c r="J127" s="91">
        <f>INDEX(地温!$D$2:$D$366,MATCH(H127,地温!$C$2:$C$366,FALSE))</f>
        <v>18.245148</v>
      </c>
      <c r="K127" s="91">
        <f t="shared" si="55"/>
        <v>1412.5681649999995</v>
      </c>
      <c r="L127" s="93">
        <f t="shared" si="36"/>
        <v>11.771401374999995</v>
      </c>
      <c r="M127" s="99">
        <f t="shared" si="37"/>
        <v>2.4223815760352995e-002</v>
      </c>
      <c r="N127" s="99">
        <f t="shared" si="38"/>
        <v>5.0822168262606668</v>
      </c>
      <c r="Q127" s="92">
        <f t="shared" si="56"/>
        <v>45808</v>
      </c>
      <c r="R127" s="91">
        <f t="shared" si="57"/>
        <v>120</v>
      </c>
      <c r="S127" s="91">
        <f>INDEX(地温!$D$2:$D$366,MATCH(Q127,地温!$C$2:$C$366,FALSE))</f>
        <v>18.245148</v>
      </c>
      <c r="T127" s="91">
        <f t="shared" si="58"/>
        <v>1412.5681649999995</v>
      </c>
      <c r="U127" s="93">
        <f t="shared" si="39"/>
        <v>11.771401374999995</v>
      </c>
      <c r="V127" s="99" t="e">
        <f t="shared" si="40"/>
        <v>#N/A</v>
      </c>
      <c r="W127" s="99">
        <f t="shared" si="41"/>
        <v>0</v>
      </c>
      <c r="Z127" s="92">
        <f t="shared" si="59"/>
        <v>45808</v>
      </c>
      <c r="AA127" s="91">
        <f t="shared" si="60"/>
        <v>120</v>
      </c>
      <c r="AB127" s="91">
        <f>INDEX(地温!$D$2:$D$366,MATCH(Z127,地温!$C$2:$C$366,FALSE))</f>
        <v>18.245148</v>
      </c>
      <c r="AC127" s="91">
        <f t="shared" si="61"/>
        <v>1412.5681649999995</v>
      </c>
      <c r="AD127" s="93">
        <f t="shared" si="42"/>
        <v>11.771401374999995</v>
      </c>
      <c r="AE127" s="99" t="e">
        <f t="shared" si="43"/>
        <v>#N/A</v>
      </c>
      <c r="AF127" s="99">
        <f t="shared" si="44"/>
        <v>0</v>
      </c>
      <c r="AI127" s="92">
        <f t="shared" si="62"/>
        <v>45808</v>
      </c>
      <c r="AJ127" s="91">
        <f t="shared" si="63"/>
        <v>120</v>
      </c>
      <c r="AK127" s="91">
        <f>INDEX(地温!$D$2:$D$366,MATCH(AI127,地温!$C$2:$C$366,FALSE))</f>
        <v>18.245148</v>
      </c>
      <c r="AL127" s="91">
        <f t="shared" si="64"/>
        <v>1412.5681649999995</v>
      </c>
      <c r="AM127" s="93">
        <f t="shared" si="45"/>
        <v>11.771401374999995</v>
      </c>
      <c r="AN127" s="99" t="e">
        <f t="shared" si="46"/>
        <v>#N/A</v>
      </c>
      <c r="AO127" s="99">
        <f t="shared" si="47"/>
        <v>0</v>
      </c>
      <c r="AR127" s="92">
        <f t="shared" si="65"/>
        <v>45808</v>
      </c>
      <c r="AS127" s="91">
        <f t="shared" si="66"/>
        <v>120</v>
      </c>
      <c r="AT127" s="91">
        <f>INDEX(地温!$D$2:$D$366,MATCH(AR127,地温!$C$2:$C$366,FALSE))</f>
        <v>18.245148</v>
      </c>
      <c r="AU127" s="91">
        <f t="shared" si="67"/>
        <v>1412.5681649999995</v>
      </c>
      <c r="AV127" s="93">
        <f t="shared" si="48"/>
        <v>11.771401374999995</v>
      </c>
      <c r="AW127" s="99" t="e">
        <f t="shared" si="49"/>
        <v>#N/A</v>
      </c>
      <c r="AX127" s="99">
        <f t="shared" si="50"/>
        <v>0</v>
      </c>
    </row>
    <row r="128" spans="1:50" s="91" customFormat="1">
      <c r="A128" s="92">
        <f t="shared" si="51"/>
        <v>45809</v>
      </c>
      <c r="B128" s="91">
        <f t="shared" si="34"/>
        <v>121</v>
      </c>
      <c r="C128" s="99">
        <f t="shared" si="35"/>
        <v>5.0913291316181928</v>
      </c>
      <c r="D128" s="99">
        <f t="shared" si="52"/>
        <v>9.1123053575259405e-004</v>
      </c>
      <c r="E128" s="99"/>
      <c r="F128" s="99"/>
      <c r="H128" s="92">
        <f t="shared" si="53"/>
        <v>45809</v>
      </c>
      <c r="I128" s="91">
        <f t="shared" si="54"/>
        <v>121</v>
      </c>
      <c r="J128" s="91">
        <f>INDEX(地温!$D$2:$D$366,MATCH(H128,地温!$C$2:$C$366,FALSE))</f>
        <v>18.387080000000001</v>
      </c>
      <c r="K128" s="91">
        <f t="shared" si="55"/>
        <v>1430.9552449999994</v>
      </c>
      <c r="L128" s="93">
        <f t="shared" si="36"/>
        <v>11.826076404958673</v>
      </c>
      <c r="M128" s="99">
        <f t="shared" si="37"/>
        <v>2.4284018322876098e-002</v>
      </c>
      <c r="N128" s="99">
        <f t="shared" si="38"/>
        <v>5.0913291316181928</v>
      </c>
      <c r="Q128" s="92">
        <f t="shared" si="56"/>
        <v>45809</v>
      </c>
      <c r="R128" s="91">
        <f t="shared" si="57"/>
        <v>121</v>
      </c>
      <c r="S128" s="91">
        <f>INDEX(地温!$D$2:$D$366,MATCH(Q128,地温!$C$2:$C$366,FALSE))</f>
        <v>18.387080000000001</v>
      </c>
      <c r="T128" s="91">
        <f t="shared" si="58"/>
        <v>1430.9552449999994</v>
      </c>
      <c r="U128" s="93">
        <f t="shared" si="39"/>
        <v>11.826076404958673</v>
      </c>
      <c r="V128" s="99" t="e">
        <f t="shared" si="40"/>
        <v>#N/A</v>
      </c>
      <c r="W128" s="99">
        <f t="shared" si="41"/>
        <v>0</v>
      </c>
      <c r="Z128" s="92">
        <f t="shared" si="59"/>
        <v>45809</v>
      </c>
      <c r="AA128" s="91">
        <f t="shared" si="60"/>
        <v>121</v>
      </c>
      <c r="AB128" s="91">
        <f>INDEX(地温!$D$2:$D$366,MATCH(Z128,地温!$C$2:$C$366,FALSE))</f>
        <v>18.387080000000001</v>
      </c>
      <c r="AC128" s="91">
        <f t="shared" si="61"/>
        <v>1430.9552449999994</v>
      </c>
      <c r="AD128" s="93">
        <f t="shared" si="42"/>
        <v>11.826076404958673</v>
      </c>
      <c r="AE128" s="99" t="e">
        <f t="shared" si="43"/>
        <v>#N/A</v>
      </c>
      <c r="AF128" s="99">
        <f t="shared" si="44"/>
        <v>0</v>
      </c>
      <c r="AI128" s="92">
        <f t="shared" si="62"/>
        <v>45809</v>
      </c>
      <c r="AJ128" s="91">
        <f t="shared" si="63"/>
        <v>121</v>
      </c>
      <c r="AK128" s="91">
        <f>INDEX(地温!$D$2:$D$366,MATCH(AI128,地温!$C$2:$C$366,FALSE))</f>
        <v>18.387080000000001</v>
      </c>
      <c r="AL128" s="91">
        <f t="shared" si="64"/>
        <v>1430.9552449999994</v>
      </c>
      <c r="AM128" s="93">
        <f t="shared" si="45"/>
        <v>11.826076404958673</v>
      </c>
      <c r="AN128" s="99" t="e">
        <f t="shared" si="46"/>
        <v>#N/A</v>
      </c>
      <c r="AO128" s="99">
        <f t="shared" si="47"/>
        <v>0</v>
      </c>
      <c r="AR128" s="92">
        <f t="shared" si="65"/>
        <v>45809</v>
      </c>
      <c r="AS128" s="91">
        <f t="shared" si="66"/>
        <v>121</v>
      </c>
      <c r="AT128" s="91">
        <f>INDEX(地温!$D$2:$D$366,MATCH(AR128,地温!$C$2:$C$366,FALSE))</f>
        <v>18.387080000000001</v>
      </c>
      <c r="AU128" s="91">
        <f t="shared" si="67"/>
        <v>1430.9552449999994</v>
      </c>
      <c r="AV128" s="93">
        <f t="shared" si="48"/>
        <v>11.826076404958673</v>
      </c>
      <c r="AW128" s="99" t="e">
        <f t="shared" si="49"/>
        <v>#N/A</v>
      </c>
      <c r="AX128" s="99">
        <f t="shared" si="50"/>
        <v>0</v>
      </c>
    </row>
    <row r="129" spans="1:50" s="91" customFormat="1">
      <c r="A129" s="92">
        <f t="shared" si="51"/>
        <v>45810</v>
      </c>
      <c r="B129" s="91">
        <f t="shared" si="34"/>
        <v>122</v>
      </c>
      <c r="C129" s="99">
        <f t="shared" si="35"/>
        <v>5.1006383236161827</v>
      </c>
      <c r="D129" s="99">
        <f t="shared" si="52"/>
        <v>9.3091919979899635e-004</v>
      </c>
      <c r="E129" s="99"/>
      <c r="F129" s="99"/>
      <c r="H129" s="92">
        <f t="shared" si="53"/>
        <v>45810</v>
      </c>
      <c r="I129" s="91">
        <f t="shared" si="54"/>
        <v>122</v>
      </c>
      <c r="J129" s="91">
        <f>INDEX(地温!$D$2:$D$366,MATCH(H129,地温!$C$2:$C$366,FALSE))</f>
        <v>19.948332000000001</v>
      </c>
      <c r="K129" s="91">
        <f t="shared" si="55"/>
        <v>1450.9035769999994</v>
      </c>
      <c r="L129" s="93">
        <f t="shared" si="36"/>
        <v>11.892652270491798</v>
      </c>
      <c r="M129" s="99">
        <f t="shared" si="37"/>
        <v>2.4357495588416735e-002</v>
      </c>
      <c r="N129" s="99">
        <f t="shared" si="38"/>
        <v>5.1006383236161827</v>
      </c>
      <c r="Q129" s="92">
        <f t="shared" si="56"/>
        <v>45810</v>
      </c>
      <c r="R129" s="91">
        <f t="shared" si="57"/>
        <v>122</v>
      </c>
      <c r="S129" s="91">
        <f>INDEX(地温!$D$2:$D$366,MATCH(Q129,地温!$C$2:$C$366,FALSE))</f>
        <v>19.948332000000001</v>
      </c>
      <c r="T129" s="91">
        <f t="shared" si="58"/>
        <v>1450.9035769999994</v>
      </c>
      <c r="U129" s="93">
        <f t="shared" si="39"/>
        <v>11.892652270491798</v>
      </c>
      <c r="V129" s="99" t="e">
        <f t="shared" si="40"/>
        <v>#N/A</v>
      </c>
      <c r="W129" s="99">
        <f t="shared" si="41"/>
        <v>0</v>
      </c>
      <c r="Z129" s="92">
        <f t="shared" si="59"/>
        <v>45810</v>
      </c>
      <c r="AA129" s="91">
        <f t="shared" si="60"/>
        <v>122</v>
      </c>
      <c r="AB129" s="91">
        <f>INDEX(地温!$D$2:$D$366,MATCH(Z129,地温!$C$2:$C$366,FALSE))</f>
        <v>19.948332000000001</v>
      </c>
      <c r="AC129" s="91">
        <f t="shared" si="61"/>
        <v>1450.9035769999994</v>
      </c>
      <c r="AD129" s="93">
        <f t="shared" si="42"/>
        <v>11.892652270491798</v>
      </c>
      <c r="AE129" s="99" t="e">
        <f t="shared" si="43"/>
        <v>#N/A</v>
      </c>
      <c r="AF129" s="99">
        <f t="shared" si="44"/>
        <v>0</v>
      </c>
      <c r="AI129" s="92">
        <f t="shared" si="62"/>
        <v>45810</v>
      </c>
      <c r="AJ129" s="91">
        <f t="shared" si="63"/>
        <v>122</v>
      </c>
      <c r="AK129" s="91">
        <f>INDEX(地温!$D$2:$D$366,MATCH(AI129,地温!$C$2:$C$366,FALSE))</f>
        <v>19.948332000000001</v>
      </c>
      <c r="AL129" s="91">
        <f t="shared" si="64"/>
        <v>1450.9035769999994</v>
      </c>
      <c r="AM129" s="93">
        <f t="shared" si="45"/>
        <v>11.892652270491798</v>
      </c>
      <c r="AN129" s="99" t="e">
        <f t="shared" si="46"/>
        <v>#N/A</v>
      </c>
      <c r="AO129" s="99">
        <f t="shared" si="47"/>
        <v>0</v>
      </c>
      <c r="AR129" s="92">
        <f t="shared" si="65"/>
        <v>45810</v>
      </c>
      <c r="AS129" s="91">
        <f t="shared" si="66"/>
        <v>122</v>
      </c>
      <c r="AT129" s="91">
        <f>INDEX(地温!$D$2:$D$366,MATCH(AR129,地温!$C$2:$C$366,FALSE))</f>
        <v>19.948332000000001</v>
      </c>
      <c r="AU129" s="91">
        <f t="shared" si="67"/>
        <v>1450.9035769999994</v>
      </c>
      <c r="AV129" s="93">
        <f t="shared" si="48"/>
        <v>11.892652270491798</v>
      </c>
      <c r="AW129" s="99" t="e">
        <f t="shared" si="49"/>
        <v>#N/A</v>
      </c>
      <c r="AX129" s="99">
        <f t="shared" si="50"/>
        <v>0</v>
      </c>
    </row>
    <row r="130" spans="1:50" s="91" customFormat="1">
      <c r="A130" s="92">
        <f t="shared" si="51"/>
        <v>45811</v>
      </c>
      <c r="B130" s="91">
        <f t="shared" si="34"/>
        <v>123</v>
      </c>
      <c r="C130" s="99">
        <f t="shared" si="35"/>
        <v>5.109553354530366</v>
      </c>
      <c r="D130" s="99">
        <f t="shared" si="52"/>
        <v>8.91503091418322e-004</v>
      </c>
      <c r="E130" s="99"/>
      <c r="F130" s="99"/>
      <c r="H130" s="92">
        <f t="shared" si="53"/>
        <v>45811</v>
      </c>
      <c r="I130" s="91">
        <f t="shared" si="54"/>
        <v>123</v>
      </c>
      <c r="J130" s="91">
        <f>INDEX(地温!$D$2:$D$366,MATCH(H130,地温!$C$2:$C$366,FALSE))</f>
        <v>19.623916000000001</v>
      </c>
      <c r="K130" s="91">
        <f t="shared" si="55"/>
        <v>1470.5274929999994</v>
      </c>
      <c r="L130" s="93">
        <f t="shared" si="36"/>
        <v>11.955508073170726</v>
      </c>
      <c r="M130" s="99">
        <f t="shared" si="37"/>
        <v>2.4427039538678554e-002</v>
      </c>
      <c r="N130" s="99">
        <f t="shared" si="38"/>
        <v>5.109553354530366</v>
      </c>
      <c r="Q130" s="92">
        <f t="shared" si="56"/>
        <v>45811</v>
      </c>
      <c r="R130" s="91">
        <f t="shared" si="57"/>
        <v>123</v>
      </c>
      <c r="S130" s="91">
        <f>INDEX(地温!$D$2:$D$366,MATCH(Q130,地温!$C$2:$C$366,FALSE))</f>
        <v>19.623916000000001</v>
      </c>
      <c r="T130" s="91">
        <f t="shared" si="58"/>
        <v>1470.5274929999994</v>
      </c>
      <c r="U130" s="93">
        <f t="shared" si="39"/>
        <v>11.955508073170726</v>
      </c>
      <c r="V130" s="99" t="e">
        <f t="shared" si="40"/>
        <v>#N/A</v>
      </c>
      <c r="W130" s="99">
        <f t="shared" si="41"/>
        <v>0</v>
      </c>
      <c r="Z130" s="92">
        <f t="shared" si="59"/>
        <v>45811</v>
      </c>
      <c r="AA130" s="91">
        <f t="shared" si="60"/>
        <v>123</v>
      </c>
      <c r="AB130" s="91">
        <f>INDEX(地温!$D$2:$D$366,MATCH(Z130,地温!$C$2:$C$366,FALSE))</f>
        <v>19.623916000000001</v>
      </c>
      <c r="AC130" s="91">
        <f t="shared" si="61"/>
        <v>1470.5274929999994</v>
      </c>
      <c r="AD130" s="93">
        <f t="shared" si="42"/>
        <v>11.955508073170726</v>
      </c>
      <c r="AE130" s="99" t="e">
        <f t="shared" si="43"/>
        <v>#N/A</v>
      </c>
      <c r="AF130" s="99">
        <f t="shared" si="44"/>
        <v>0</v>
      </c>
      <c r="AI130" s="92">
        <f t="shared" si="62"/>
        <v>45811</v>
      </c>
      <c r="AJ130" s="91">
        <f t="shared" si="63"/>
        <v>123</v>
      </c>
      <c r="AK130" s="91">
        <f>INDEX(地温!$D$2:$D$366,MATCH(AI130,地温!$C$2:$C$366,FALSE))</f>
        <v>19.623916000000001</v>
      </c>
      <c r="AL130" s="91">
        <f t="shared" si="64"/>
        <v>1470.5274929999994</v>
      </c>
      <c r="AM130" s="93">
        <f t="shared" si="45"/>
        <v>11.955508073170726</v>
      </c>
      <c r="AN130" s="99" t="e">
        <f t="shared" si="46"/>
        <v>#N/A</v>
      </c>
      <c r="AO130" s="99">
        <f t="shared" si="47"/>
        <v>0</v>
      </c>
      <c r="AR130" s="92">
        <f t="shared" si="65"/>
        <v>45811</v>
      </c>
      <c r="AS130" s="91">
        <f t="shared" si="66"/>
        <v>123</v>
      </c>
      <c r="AT130" s="91">
        <f>INDEX(地温!$D$2:$D$366,MATCH(AR130,地温!$C$2:$C$366,FALSE))</f>
        <v>19.623916000000001</v>
      </c>
      <c r="AU130" s="91">
        <f t="shared" si="67"/>
        <v>1470.5274929999994</v>
      </c>
      <c r="AV130" s="93">
        <f t="shared" si="48"/>
        <v>11.955508073170726</v>
      </c>
      <c r="AW130" s="99" t="e">
        <f t="shared" si="49"/>
        <v>#N/A</v>
      </c>
      <c r="AX130" s="99">
        <f t="shared" si="50"/>
        <v>0</v>
      </c>
    </row>
    <row r="131" spans="1:50" s="91" customFormat="1">
      <c r="A131" s="92">
        <f t="shared" si="51"/>
        <v>45812</v>
      </c>
      <c r="B131" s="91">
        <f t="shared" si="34"/>
        <v>124</v>
      </c>
      <c r="C131" s="99">
        <f t="shared" si="35"/>
        <v>5.1181501607368176</v>
      </c>
      <c r="D131" s="99">
        <f t="shared" si="52"/>
        <v>8.5968062064516464e-004</v>
      </c>
      <c r="E131" s="99"/>
      <c r="F131" s="99"/>
      <c r="H131" s="92">
        <f t="shared" si="53"/>
        <v>45812</v>
      </c>
      <c r="I131" s="91">
        <f t="shared" si="54"/>
        <v>124</v>
      </c>
      <c r="J131" s="91">
        <f>INDEX(地温!$D$2:$D$366,MATCH(H131,地温!$C$2:$C$366,FALSE))</f>
        <v>19.502260000000003</v>
      </c>
      <c r="K131" s="91">
        <f t="shared" si="55"/>
        <v>1490.0297529999993</v>
      </c>
      <c r="L131" s="93">
        <f t="shared" si="36"/>
        <v>12.016368975806447</v>
      </c>
      <c r="M131" s="99">
        <f t="shared" si="37"/>
        <v>2.449453616999642e-002</v>
      </c>
      <c r="N131" s="99">
        <f t="shared" si="38"/>
        <v>5.1181501607368176</v>
      </c>
      <c r="Q131" s="92">
        <f t="shared" si="56"/>
        <v>45812</v>
      </c>
      <c r="R131" s="91">
        <f t="shared" si="57"/>
        <v>124</v>
      </c>
      <c r="S131" s="91">
        <f>INDEX(地温!$D$2:$D$366,MATCH(Q131,地温!$C$2:$C$366,FALSE))</f>
        <v>19.502260000000003</v>
      </c>
      <c r="T131" s="91">
        <f t="shared" si="58"/>
        <v>1490.0297529999993</v>
      </c>
      <c r="U131" s="93">
        <f t="shared" si="39"/>
        <v>12.016368975806447</v>
      </c>
      <c r="V131" s="99" t="e">
        <f t="shared" si="40"/>
        <v>#N/A</v>
      </c>
      <c r="W131" s="99">
        <f t="shared" si="41"/>
        <v>0</v>
      </c>
      <c r="Z131" s="92">
        <f t="shared" si="59"/>
        <v>45812</v>
      </c>
      <c r="AA131" s="91">
        <f t="shared" si="60"/>
        <v>124</v>
      </c>
      <c r="AB131" s="91">
        <f>INDEX(地温!$D$2:$D$366,MATCH(Z131,地温!$C$2:$C$366,FALSE))</f>
        <v>19.502260000000003</v>
      </c>
      <c r="AC131" s="91">
        <f t="shared" si="61"/>
        <v>1490.0297529999993</v>
      </c>
      <c r="AD131" s="93">
        <f t="shared" si="42"/>
        <v>12.016368975806447</v>
      </c>
      <c r="AE131" s="99" t="e">
        <f t="shared" si="43"/>
        <v>#N/A</v>
      </c>
      <c r="AF131" s="99">
        <f t="shared" si="44"/>
        <v>0</v>
      </c>
      <c r="AI131" s="92">
        <f t="shared" si="62"/>
        <v>45812</v>
      </c>
      <c r="AJ131" s="91">
        <f t="shared" si="63"/>
        <v>124</v>
      </c>
      <c r="AK131" s="91">
        <f>INDEX(地温!$D$2:$D$366,MATCH(AI131,地温!$C$2:$C$366,FALSE))</f>
        <v>19.502260000000003</v>
      </c>
      <c r="AL131" s="91">
        <f t="shared" si="64"/>
        <v>1490.0297529999993</v>
      </c>
      <c r="AM131" s="93">
        <f t="shared" si="45"/>
        <v>12.016368975806447</v>
      </c>
      <c r="AN131" s="99" t="e">
        <f t="shared" si="46"/>
        <v>#N/A</v>
      </c>
      <c r="AO131" s="99">
        <f t="shared" si="47"/>
        <v>0</v>
      </c>
      <c r="AR131" s="92">
        <f t="shared" si="65"/>
        <v>45812</v>
      </c>
      <c r="AS131" s="91">
        <f t="shared" si="66"/>
        <v>124</v>
      </c>
      <c r="AT131" s="91">
        <f>INDEX(地温!$D$2:$D$366,MATCH(AR131,地温!$C$2:$C$366,FALSE))</f>
        <v>19.502260000000003</v>
      </c>
      <c r="AU131" s="91">
        <f t="shared" si="67"/>
        <v>1490.0297529999993</v>
      </c>
      <c r="AV131" s="93">
        <f t="shared" si="48"/>
        <v>12.016368975806447</v>
      </c>
      <c r="AW131" s="99" t="e">
        <f t="shared" si="49"/>
        <v>#N/A</v>
      </c>
      <c r="AX131" s="99">
        <f t="shared" si="50"/>
        <v>0</v>
      </c>
    </row>
    <row r="132" spans="1:50" s="91" customFormat="1">
      <c r="A132" s="92">
        <f t="shared" si="51"/>
        <v>45813</v>
      </c>
      <c r="B132" s="91">
        <f t="shared" si="34"/>
        <v>125</v>
      </c>
      <c r="C132" s="99">
        <f t="shared" si="35"/>
        <v>5.1265700958205338</v>
      </c>
      <c r="D132" s="99">
        <f t="shared" si="52"/>
        <v>8.4199350837161908e-004</v>
      </c>
      <c r="E132" s="99"/>
      <c r="F132" s="99"/>
      <c r="H132" s="92">
        <f t="shared" si="53"/>
        <v>45813</v>
      </c>
      <c r="I132" s="91">
        <f t="shared" si="54"/>
        <v>125</v>
      </c>
      <c r="J132" s="91">
        <f>INDEX(地温!$D$2:$D$366,MATCH(H132,地温!$C$2:$C$366,FALSE))</f>
        <v>19.846951999999998</v>
      </c>
      <c r="K132" s="91">
        <f t="shared" si="55"/>
        <v>1509.8767049999994</v>
      </c>
      <c r="L132" s="93">
        <f t="shared" si="36"/>
        <v>12.079013639999996</v>
      </c>
      <c r="M132" s="99">
        <f t="shared" si="37"/>
        <v>2.4564175613251051e-002</v>
      </c>
      <c r="N132" s="99">
        <f t="shared" si="38"/>
        <v>5.1265700958205338</v>
      </c>
      <c r="Q132" s="92">
        <f t="shared" si="56"/>
        <v>45813</v>
      </c>
      <c r="R132" s="91">
        <f t="shared" si="57"/>
        <v>125</v>
      </c>
      <c r="S132" s="91">
        <f>INDEX(地温!$D$2:$D$366,MATCH(Q132,地温!$C$2:$C$366,FALSE))</f>
        <v>19.846951999999998</v>
      </c>
      <c r="T132" s="91">
        <f t="shared" si="58"/>
        <v>1509.8767049999994</v>
      </c>
      <c r="U132" s="93">
        <f t="shared" si="39"/>
        <v>12.079013639999996</v>
      </c>
      <c r="V132" s="99" t="e">
        <f t="shared" si="40"/>
        <v>#N/A</v>
      </c>
      <c r="W132" s="99">
        <f t="shared" si="41"/>
        <v>0</v>
      </c>
      <c r="Z132" s="92">
        <f t="shared" si="59"/>
        <v>45813</v>
      </c>
      <c r="AA132" s="91">
        <f t="shared" si="60"/>
        <v>125</v>
      </c>
      <c r="AB132" s="91">
        <f>INDEX(地温!$D$2:$D$366,MATCH(Z132,地温!$C$2:$C$366,FALSE))</f>
        <v>19.846951999999998</v>
      </c>
      <c r="AC132" s="91">
        <f t="shared" si="61"/>
        <v>1509.8767049999994</v>
      </c>
      <c r="AD132" s="93">
        <f t="shared" si="42"/>
        <v>12.079013639999996</v>
      </c>
      <c r="AE132" s="99" t="e">
        <f t="shared" si="43"/>
        <v>#N/A</v>
      </c>
      <c r="AF132" s="99">
        <f t="shared" si="44"/>
        <v>0</v>
      </c>
      <c r="AI132" s="92">
        <f t="shared" si="62"/>
        <v>45813</v>
      </c>
      <c r="AJ132" s="91">
        <f t="shared" si="63"/>
        <v>125</v>
      </c>
      <c r="AK132" s="91">
        <f>INDEX(地温!$D$2:$D$366,MATCH(AI132,地温!$C$2:$C$366,FALSE))</f>
        <v>19.846951999999998</v>
      </c>
      <c r="AL132" s="91">
        <f t="shared" si="64"/>
        <v>1509.8767049999994</v>
      </c>
      <c r="AM132" s="93">
        <f t="shared" si="45"/>
        <v>12.079013639999996</v>
      </c>
      <c r="AN132" s="99" t="e">
        <f t="shared" si="46"/>
        <v>#N/A</v>
      </c>
      <c r="AO132" s="99">
        <f t="shared" si="47"/>
        <v>0</v>
      </c>
      <c r="AR132" s="92">
        <f t="shared" si="65"/>
        <v>45813</v>
      </c>
      <c r="AS132" s="91">
        <f t="shared" si="66"/>
        <v>125</v>
      </c>
      <c r="AT132" s="91">
        <f>INDEX(地温!$D$2:$D$366,MATCH(AR132,地温!$C$2:$C$366,FALSE))</f>
        <v>19.846951999999998</v>
      </c>
      <c r="AU132" s="91">
        <f t="shared" si="67"/>
        <v>1509.8767049999994</v>
      </c>
      <c r="AV132" s="93">
        <f t="shared" si="48"/>
        <v>12.079013639999996</v>
      </c>
      <c r="AW132" s="99" t="e">
        <f t="shared" si="49"/>
        <v>#N/A</v>
      </c>
      <c r="AX132" s="99">
        <f t="shared" si="50"/>
        <v>0</v>
      </c>
    </row>
    <row r="133" spans="1:50" s="91" customFormat="1">
      <c r="A133" s="92">
        <f t="shared" si="51"/>
        <v>45814</v>
      </c>
      <c r="B133" s="91">
        <f t="shared" si="34"/>
        <v>126</v>
      </c>
      <c r="C133" s="99">
        <f t="shared" si="35"/>
        <v>5.1343104567300992</v>
      </c>
      <c r="D133" s="99">
        <f t="shared" si="52"/>
        <v>7.7403609095654251e-004</v>
      </c>
      <c r="E133" s="99"/>
      <c r="F133" s="99"/>
      <c r="H133" s="92">
        <f t="shared" si="53"/>
        <v>45814</v>
      </c>
      <c r="I133" s="91">
        <f t="shared" si="54"/>
        <v>126</v>
      </c>
      <c r="J133" s="91">
        <f>INDEX(地温!$D$2:$D$366,MATCH(H133,地温!$C$2:$C$366,FALSE))</f>
        <v>18.326251999999997</v>
      </c>
      <c r="K133" s="91">
        <f t="shared" si="55"/>
        <v>1528.2029569999995</v>
      </c>
      <c r="L133" s="93">
        <f t="shared" si="36"/>
        <v>12.128594896825392</v>
      </c>
      <c r="M133" s="99">
        <f t="shared" si="37"/>
        <v>2.4619411576905375e-002</v>
      </c>
      <c r="N133" s="99">
        <f t="shared" si="38"/>
        <v>5.1343104567300992</v>
      </c>
      <c r="Q133" s="92">
        <f t="shared" si="56"/>
        <v>45814</v>
      </c>
      <c r="R133" s="91">
        <f t="shared" si="57"/>
        <v>126</v>
      </c>
      <c r="S133" s="91">
        <f>INDEX(地温!$D$2:$D$366,MATCH(Q133,地温!$C$2:$C$366,FALSE))</f>
        <v>18.326251999999997</v>
      </c>
      <c r="T133" s="91">
        <f t="shared" si="58"/>
        <v>1528.2029569999995</v>
      </c>
      <c r="U133" s="93">
        <f t="shared" si="39"/>
        <v>12.128594896825392</v>
      </c>
      <c r="V133" s="99" t="e">
        <f t="shared" si="40"/>
        <v>#N/A</v>
      </c>
      <c r="W133" s="99">
        <f t="shared" si="41"/>
        <v>0</v>
      </c>
      <c r="Z133" s="92">
        <f t="shared" si="59"/>
        <v>45814</v>
      </c>
      <c r="AA133" s="91">
        <f t="shared" si="60"/>
        <v>126</v>
      </c>
      <c r="AB133" s="91">
        <f>INDEX(地温!$D$2:$D$366,MATCH(Z133,地温!$C$2:$C$366,FALSE))</f>
        <v>18.326251999999997</v>
      </c>
      <c r="AC133" s="91">
        <f t="shared" si="61"/>
        <v>1528.2029569999995</v>
      </c>
      <c r="AD133" s="93">
        <f t="shared" si="42"/>
        <v>12.128594896825392</v>
      </c>
      <c r="AE133" s="99" t="e">
        <f t="shared" si="43"/>
        <v>#N/A</v>
      </c>
      <c r="AF133" s="99">
        <f t="shared" si="44"/>
        <v>0</v>
      </c>
      <c r="AI133" s="92">
        <f t="shared" si="62"/>
        <v>45814</v>
      </c>
      <c r="AJ133" s="91">
        <f t="shared" si="63"/>
        <v>126</v>
      </c>
      <c r="AK133" s="91">
        <f>INDEX(地温!$D$2:$D$366,MATCH(AI133,地温!$C$2:$C$366,FALSE))</f>
        <v>18.326251999999997</v>
      </c>
      <c r="AL133" s="91">
        <f t="shared" si="64"/>
        <v>1528.2029569999995</v>
      </c>
      <c r="AM133" s="93">
        <f t="shared" si="45"/>
        <v>12.128594896825392</v>
      </c>
      <c r="AN133" s="99" t="e">
        <f t="shared" si="46"/>
        <v>#N/A</v>
      </c>
      <c r="AO133" s="99">
        <f t="shared" si="47"/>
        <v>0</v>
      </c>
      <c r="AR133" s="92">
        <f t="shared" si="65"/>
        <v>45814</v>
      </c>
      <c r="AS133" s="91">
        <f t="shared" si="66"/>
        <v>126</v>
      </c>
      <c r="AT133" s="91">
        <f>INDEX(地温!$D$2:$D$366,MATCH(AR133,地温!$C$2:$C$366,FALSE))</f>
        <v>18.326251999999997</v>
      </c>
      <c r="AU133" s="91">
        <f t="shared" si="67"/>
        <v>1528.2029569999995</v>
      </c>
      <c r="AV133" s="93">
        <f t="shared" si="48"/>
        <v>12.128594896825392</v>
      </c>
      <c r="AW133" s="99" t="e">
        <f t="shared" si="49"/>
        <v>#N/A</v>
      </c>
      <c r="AX133" s="99">
        <f t="shared" si="50"/>
        <v>0</v>
      </c>
    </row>
    <row r="134" spans="1:50" s="91" customFormat="1">
      <c r="A134" s="92">
        <f t="shared" si="51"/>
        <v>45815</v>
      </c>
      <c r="B134" s="91">
        <f t="shared" si="34"/>
        <v>127</v>
      </c>
      <c r="C134" s="99">
        <f t="shared" si="35"/>
        <v>5.1422271745734962</v>
      </c>
      <c r="D134" s="99">
        <f t="shared" si="52"/>
        <v>7.9167178433969809e-004</v>
      </c>
      <c r="E134" s="99"/>
      <c r="F134" s="99"/>
      <c r="H134" s="92">
        <f t="shared" si="53"/>
        <v>45815</v>
      </c>
      <c r="I134" s="91">
        <f t="shared" si="54"/>
        <v>127</v>
      </c>
      <c r="J134" s="91">
        <f>INDEX(地温!$D$2:$D$366,MATCH(H134,地温!$C$2:$C$366,FALSE))</f>
        <v>19.907779999999999</v>
      </c>
      <c r="K134" s="91">
        <f t="shared" si="55"/>
        <v>1548.1107369999995</v>
      </c>
      <c r="L134" s="93">
        <f t="shared" si="36"/>
        <v>12.189848322834642</v>
      </c>
      <c r="M134" s="99">
        <f t="shared" si="37"/>
        <v>2.468779582612669e-002</v>
      </c>
      <c r="N134" s="99">
        <f t="shared" si="38"/>
        <v>5.1422271745734962</v>
      </c>
      <c r="Q134" s="92">
        <f t="shared" si="56"/>
        <v>45815</v>
      </c>
      <c r="R134" s="91">
        <f t="shared" si="57"/>
        <v>127</v>
      </c>
      <c r="S134" s="91">
        <f>INDEX(地温!$D$2:$D$366,MATCH(Q134,地温!$C$2:$C$366,FALSE))</f>
        <v>19.907779999999999</v>
      </c>
      <c r="T134" s="91">
        <f t="shared" si="58"/>
        <v>1548.1107369999995</v>
      </c>
      <c r="U134" s="93">
        <f t="shared" si="39"/>
        <v>12.189848322834642</v>
      </c>
      <c r="V134" s="99" t="e">
        <f t="shared" si="40"/>
        <v>#N/A</v>
      </c>
      <c r="W134" s="99">
        <f t="shared" si="41"/>
        <v>0</v>
      </c>
      <c r="Z134" s="92">
        <f t="shared" si="59"/>
        <v>45815</v>
      </c>
      <c r="AA134" s="91">
        <f t="shared" si="60"/>
        <v>127</v>
      </c>
      <c r="AB134" s="91">
        <f>INDEX(地温!$D$2:$D$366,MATCH(Z134,地温!$C$2:$C$366,FALSE))</f>
        <v>19.907779999999999</v>
      </c>
      <c r="AC134" s="91">
        <f t="shared" si="61"/>
        <v>1548.1107369999995</v>
      </c>
      <c r="AD134" s="93">
        <f t="shared" si="42"/>
        <v>12.189848322834642</v>
      </c>
      <c r="AE134" s="99" t="e">
        <f t="shared" si="43"/>
        <v>#N/A</v>
      </c>
      <c r="AF134" s="99">
        <f t="shared" si="44"/>
        <v>0</v>
      </c>
      <c r="AI134" s="92">
        <f t="shared" si="62"/>
        <v>45815</v>
      </c>
      <c r="AJ134" s="91">
        <f t="shared" si="63"/>
        <v>127</v>
      </c>
      <c r="AK134" s="91">
        <f>INDEX(地温!$D$2:$D$366,MATCH(AI134,地温!$C$2:$C$366,FALSE))</f>
        <v>19.907779999999999</v>
      </c>
      <c r="AL134" s="91">
        <f t="shared" si="64"/>
        <v>1548.1107369999995</v>
      </c>
      <c r="AM134" s="93">
        <f t="shared" si="45"/>
        <v>12.189848322834642</v>
      </c>
      <c r="AN134" s="99" t="e">
        <f t="shared" si="46"/>
        <v>#N/A</v>
      </c>
      <c r="AO134" s="99">
        <f t="shared" si="47"/>
        <v>0</v>
      </c>
      <c r="AR134" s="92">
        <f t="shared" si="65"/>
        <v>45815</v>
      </c>
      <c r="AS134" s="91">
        <f t="shared" si="66"/>
        <v>127</v>
      </c>
      <c r="AT134" s="91">
        <f>INDEX(地温!$D$2:$D$366,MATCH(AR134,地温!$C$2:$C$366,FALSE))</f>
        <v>19.907779999999999</v>
      </c>
      <c r="AU134" s="91">
        <f t="shared" si="67"/>
        <v>1548.1107369999995</v>
      </c>
      <c r="AV134" s="93">
        <f t="shared" si="48"/>
        <v>12.189848322834642</v>
      </c>
      <c r="AW134" s="99" t="e">
        <f t="shared" si="49"/>
        <v>#N/A</v>
      </c>
      <c r="AX134" s="99">
        <f t="shared" si="50"/>
        <v>0</v>
      </c>
    </row>
    <row r="135" spans="1:50" s="91" customFormat="1">
      <c r="A135" s="92">
        <f t="shared" si="51"/>
        <v>45816</v>
      </c>
      <c r="B135" s="91">
        <f t="shared" si="34"/>
        <v>128</v>
      </c>
      <c r="C135" s="99">
        <f t="shared" si="35"/>
        <v>5.150053424110185</v>
      </c>
      <c r="D135" s="99">
        <f t="shared" si="52"/>
        <v>7.8262495366887563e-004</v>
      </c>
      <c r="E135" s="99"/>
      <c r="F135" s="99"/>
      <c r="H135" s="92">
        <f t="shared" si="53"/>
        <v>45816</v>
      </c>
      <c r="I135" s="91">
        <f t="shared" si="54"/>
        <v>128</v>
      </c>
      <c r="J135" s="91">
        <f>INDEX(地温!$D$2:$D$366,MATCH(H135,地温!$C$2:$C$366,FALSE))</f>
        <v>20.556611999999998</v>
      </c>
      <c r="K135" s="91">
        <f t="shared" si="55"/>
        <v>1568.6673489999996</v>
      </c>
      <c r="L135" s="93">
        <f t="shared" si="36"/>
        <v>12.255213664062497</v>
      </c>
      <c r="M135" s="99">
        <f t="shared" si="37"/>
        <v>2.4760947662056741e-002</v>
      </c>
      <c r="N135" s="99">
        <f t="shared" si="38"/>
        <v>5.150053424110185</v>
      </c>
      <c r="Q135" s="92">
        <f t="shared" si="56"/>
        <v>45816</v>
      </c>
      <c r="R135" s="91">
        <f t="shared" si="57"/>
        <v>128</v>
      </c>
      <c r="S135" s="91">
        <f>INDEX(地温!$D$2:$D$366,MATCH(Q135,地温!$C$2:$C$366,FALSE))</f>
        <v>20.556611999999998</v>
      </c>
      <c r="T135" s="91">
        <f t="shared" si="58"/>
        <v>1568.6673489999996</v>
      </c>
      <c r="U135" s="93">
        <f t="shared" si="39"/>
        <v>12.255213664062497</v>
      </c>
      <c r="V135" s="99" t="e">
        <f t="shared" si="40"/>
        <v>#N/A</v>
      </c>
      <c r="W135" s="99">
        <f t="shared" si="41"/>
        <v>0</v>
      </c>
      <c r="Z135" s="92">
        <f t="shared" si="59"/>
        <v>45816</v>
      </c>
      <c r="AA135" s="91">
        <f t="shared" si="60"/>
        <v>128</v>
      </c>
      <c r="AB135" s="91">
        <f>INDEX(地温!$D$2:$D$366,MATCH(Z135,地温!$C$2:$C$366,FALSE))</f>
        <v>20.556611999999998</v>
      </c>
      <c r="AC135" s="91">
        <f t="shared" si="61"/>
        <v>1568.6673489999996</v>
      </c>
      <c r="AD135" s="93">
        <f t="shared" si="42"/>
        <v>12.255213664062497</v>
      </c>
      <c r="AE135" s="99" t="e">
        <f t="shared" si="43"/>
        <v>#N/A</v>
      </c>
      <c r="AF135" s="99">
        <f t="shared" si="44"/>
        <v>0</v>
      </c>
      <c r="AI135" s="92">
        <f t="shared" si="62"/>
        <v>45816</v>
      </c>
      <c r="AJ135" s="91">
        <f t="shared" si="63"/>
        <v>128</v>
      </c>
      <c r="AK135" s="91">
        <f>INDEX(地温!$D$2:$D$366,MATCH(AI135,地温!$C$2:$C$366,FALSE))</f>
        <v>20.556611999999998</v>
      </c>
      <c r="AL135" s="91">
        <f t="shared" si="64"/>
        <v>1568.6673489999996</v>
      </c>
      <c r="AM135" s="93">
        <f t="shared" si="45"/>
        <v>12.255213664062497</v>
      </c>
      <c r="AN135" s="99" t="e">
        <f t="shared" si="46"/>
        <v>#N/A</v>
      </c>
      <c r="AO135" s="99">
        <f t="shared" si="47"/>
        <v>0</v>
      </c>
      <c r="AR135" s="92">
        <f t="shared" si="65"/>
        <v>45816</v>
      </c>
      <c r="AS135" s="91">
        <f t="shared" si="66"/>
        <v>128</v>
      </c>
      <c r="AT135" s="91">
        <f>INDEX(地温!$D$2:$D$366,MATCH(AR135,地温!$C$2:$C$366,FALSE))</f>
        <v>20.556611999999998</v>
      </c>
      <c r="AU135" s="91">
        <f t="shared" si="67"/>
        <v>1568.6673489999996</v>
      </c>
      <c r="AV135" s="93">
        <f t="shared" si="48"/>
        <v>12.255213664062497</v>
      </c>
      <c r="AW135" s="99" t="e">
        <f t="shared" si="49"/>
        <v>#N/A</v>
      </c>
      <c r="AX135" s="99">
        <f t="shared" si="50"/>
        <v>0</v>
      </c>
    </row>
    <row r="136" spans="1:50" s="91" customFormat="1">
      <c r="A136" s="92">
        <f t="shared" si="51"/>
        <v>45817</v>
      </c>
      <c r="B136" s="91">
        <f t="shared" ref="B136:B199" si="68">I136</f>
        <v>129</v>
      </c>
      <c r="C136" s="99">
        <f t="shared" ref="C136:C199" si="69">N136+W136+AF136+AO136+AX136</f>
        <v>5.1576227047623435</v>
      </c>
      <c r="D136" s="99">
        <f t="shared" si="52"/>
        <v>7.5692806521585618e-004</v>
      </c>
      <c r="E136" s="99"/>
      <c r="F136" s="99"/>
      <c r="H136" s="92">
        <f t="shared" si="53"/>
        <v>45817</v>
      </c>
      <c r="I136" s="91">
        <f t="shared" si="54"/>
        <v>129</v>
      </c>
      <c r="J136" s="91">
        <f>INDEX(地温!$D$2:$D$366,MATCH(H136,地温!$C$2:$C$366,FALSE))</f>
        <v>20.556611999999998</v>
      </c>
      <c r="K136" s="91">
        <f t="shared" si="55"/>
        <v>1589.2239609999997</v>
      </c>
      <c r="L136" s="93">
        <f t="shared" ref="L136:L199" si="70">K136/I136</f>
        <v>12.319565589147285</v>
      </c>
      <c r="M136" s="99">
        <f t="shared" ref="M136:M199" si="71">$J$4*EXP(-$K$4/(8.31*(L136+273)))</f>
        <v>2.4833144211402636e-002</v>
      </c>
      <c r="N136" s="99">
        <f t="shared" ref="N136:N199" si="72">IF($I$1=0,0,$L$1*$I$4*0.01*(1-EXP(-M136*I136)))</f>
        <v>5.1576227047623435</v>
      </c>
      <c r="Q136" s="92">
        <f t="shared" si="56"/>
        <v>45817</v>
      </c>
      <c r="R136" s="91">
        <f t="shared" si="57"/>
        <v>129</v>
      </c>
      <c r="S136" s="91">
        <f>INDEX(地温!$D$2:$D$366,MATCH(Q136,地温!$C$2:$C$366,FALSE))</f>
        <v>20.556611999999998</v>
      </c>
      <c r="T136" s="91">
        <f t="shared" si="58"/>
        <v>1589.2239609999997</v>
      </c>
      <c r="U136" s="93">
        <f t="shared" ref="U136:U199" si="73">T136/R136</f>
        <v>12.319565589147285</v>
      </c>
      <c r="V136" s="99" t="e">
        <f t="shared" ref="V136:V199" si="74">$S$4*EXP(-$T$4/(8.31*(U136+273)))</f>
        <v>#N/A</v>
      </c>
      <c r="W136" s="99">
        <f t="shared" ref="W136:W199" si="75">IF($R$1=0,0,$U$1*$R$4*0.01*(1-EXP(-V136*R136)))</f>
        <v>0</v>
      </c>
      <c r="Z136" s="92">
        <f t="shared" si="59"/>
        <v>45817</v>
      </c>
      <c r="AA136" s="91">
        <f t="shared" si="60"/>
        <v>129</v>
      </c>
      <c r="AB136" s="91">
        <f>INDEX(地温!$D$2:$D$366,MATCH(Z136,地温!$C$2:$C$366,FALSE))</f>
        <v>20.556611999999998</v>
      </c>
      <c r="AC136" s="91">
        <f t="shared" si="61"/>
        <v>1589.2239609999997</v>
      </c>
      <c r="AD136" s="93">
        <f t="shared" ref="AD136:AD199" si="76">AC136/AA136</f>
        <v>12.319565589147285</v>
      </c>
      <c r="AE136" s="99" t="e">
        <f t="shared" ref="AE136:AE199" si="77">$AB$4*EXP(-$AC$4/(8.31*(AD136+273)))</f>
        <v>#N/A</v>
      </c>
      <c r="AF136" s="99">
        <f t="shared" ref="AF136:AF199" si="78">IF($AA$1=0,0,$AD$1*$AA$4*0.01*(1-EXP(-AE136*AA136)))</f>
        <v>0</v>
      </c>
      <c r="AI136" s="92">
        <f t="shared" si="62"/>
        <v>45817</v>
      </c>
      <c r="AJ136" s="91">
        <f t="shared" si="63"/>
        <v>129</v>
      </c>
      <c r="AK136" s="91">
        <f>INDEX(地温!$D$2:$D$366,MATCH(AI136,地温!$C$2:$C$366,FALSE))</f>
        <v>20.556611999999998</v>
      </c>
      <c r="AL136" s="91">
        <f t="shared" si="64"/>
        <v>1589.2239609999997</v>
      </c>
      <c r="AM136" s="93">
        <f t="shared" ref="AM136:AM199" si="79">AL136/AJ136</f>
        <v>12.319565589147285</v>
      </c>
      <c r="AN136" s="99" t="e">
        <f t="shared" ref="AN136:AN199" si="80">$AK$4*EXP(-$AL$4/(8.31*(AM136+273)))</f>
        <v>#N/A</v>
      </c>
      <c r="AO136" s="99">
        <f t="shared" ref="AO136:AO199" si="81">IF($AJ$1=0,0,$AM$1*$AJ$4*0.01*(1-EXP(-AN136*AJ136)))</f>
        <v>0</v>
      </c>
      <c r="AR136" s="92">
        <f t="shared" si="65"/>
        <v>45817</v>
      </c>
      <c r="AS136" s="91">
        <f t="shared" si="66"/>
        <v>129</v>
      </c>
      <c r="AT136" s="91">
        <f>INDEX(地温!$D$2:$D$366,MATCH(AR136,地温!$C$2:$C$366,FALSE))</f>
        <v>20.556611999999998</v>
      </c>
      <c r="AU136" s="91">
        <f t="shared" si="67"/>
        <v>1589.2239609999997</v>
      </c>
      <c r="AV136" s="93">
        <f t="shared" ref="AV136:AV199" si="82">AU136/AS136</f>
        <v>12.319565589147285</v>
      </c>
      <c r="AW136" s="99" t="e">
        <f t="shared" ref="AW136:AW199" si="83">$AT$4*EXP(-$AU$4/(8.31*(AV136+273)))</f>
        <v>#N/A</v>
      </c>
      <c r="AX136" s="99">
        <f t="shared" ref="AX136:AX199" si="84">IF($AS$1=0,0,$AV$1*$AS$4*0.01*(1-EXP(-AW136*AS136)))</f>
        <v>0</v>
      </c>
    </row>
    <row r="137" spans="1:50" s="91" customFormat="1">
      <c r="A137" s="92">
        <f t="shared" ref="A137:A200" si="85">A136+1</f>
        <v>45818</v>
      </c>
      <c r="B137" s="91">
        <f t="shared" si="68"/>
        <v>130</v>
      </c>
      <c r="C137" s="99">
        <f t="shared" si="69"/>
        <v>5.1648564304039297</v>
      </c>
      <c r="D137" s="99">
        <f t="shared" ref="D137:D200" si="86">(C137-C136)*0.1</f>
        <v>7.2337256415861979e-004</v>
      </c>
      <c r="E137" s="99"/>
      <c r="F137" s="99"/>
      <c r="H137" s="92">
        <f t="shared" ref="H137:H200" si="87">H136+1</f>
        <v>45818</v>
      </c>
      <c r="I137" s="91">
        <f t="shared" ref="I137:I200" si="88">H137-H$8+1</f>
        <v>130</v>
      </c>
      <c r="J137" s="91">
        <f>INDEX(地温!$D$2:$D$366,MATCH(H137,地温!$C$2:$C$366,FALSE))</f>
        <v>20.191644</v>
      </c>
      <c r="K137" s="91">
        <f t="shared" ref="K137:K200" si="89">K136+J137</f>
        <v>1609.4156049999997</v>
      </c>
      <c r="L137" s="93">
        <f t="shared" si="70"/>
        <v>12.380120038461536</v>
      </c>
      <c r="M137" s="99">
        <f t="shared" si="71"/>
        <v>2.4901242734499056e-002</v>
      </c>
      <c r="N137" s="99">
        <f t="shared" si="72"/>
        <v>5.1648564304039297</v>
      </c>
      <c r="Q137" s="92">
        <f t="shared" ref="Q137:Q200" si="90">Q136+1</f>
        <v>45818</v>
      </c>
      <c r="R137" s="91">
        <f t="shared" ref="R137:R200" si="91">Q137-Q$8+1</f>
        <v>130</v>
      </c>
      <c r="S137" s="91">
        <f>INDEX(地温!$D$2:$D$366,MATCH(Q137,地温!$C$2:$C$366,FALSE))</f>
        <v>20.191644</v>
      </c>
      <c r="T137" s="91">
        <f t="shared" ref="T137:T200" si="92">T136+S137</f>
        <v>1609.4156049999997</v>
      </c>
      <c r="U137" s="93">
        <f t="shared" si="73"/>
        <v>12.380120038461536</v>
      </c>
      <c r="V137" s="99" t="e">
        <f t="shared" si="74"/>
        <v>#N/A</v>
      </c>
      <c r="W137" s="99">
        <f t="shared" si="75"/>
        <v>0</v>
      </c>
      <c r="Z137" s="92">
        <f t="shared" ref="Z137:Z200" si="93">Z136+1</f>
        <v>45818</v>
      </c>
      <c r="AA137" s="91">
        <f t="shared" ref="AA137:AA200" si="94">Z137-Z$8+1</f>
        <v>130</v>
      </c>
      <c r="AB137" s="91">
        <f>INDEX(地温!$D$2:$D$366,MATCH(Z137,地温!$C$2:$C$366,FALSE))</f>
        <v>20.191644</v>
      </c>
      <c r="AC137" s="91">
        <f t="shared" ref="AC137:AC200" si="95">AC136+AB137</f>
        <v>1609.4156049999997</v>
      </c>
      <c r="AD137" s="93">
        <f t="shared" si="76"/>
        <v>12.380120038461536</v>
      </c>
      <c r="AE137" s="99" t="e">
        <f t="shared" si="77"/>
        <v>#N/A</v>
      </c>
      <c r="AF137" s="99">
        <f t="shared" si="78"/>
        <v>0</v>
      </c>
      <c r="AI137" s="92">
        <f t="shared" ref="AI137:AI200" si="96">AI136+1</f>
        <v>45818</v>
      </c>
      <c r="AJ137" s="91">
        <f t="shared" ref="AJ137:AJ200" si="97">AI137-AI$8+1</f>
        <v>130</v>
      </c>
      <c r="AK137" s="91">
        <f>INDEX(地温!$D$2:$D$366,MATCH(AI137,地温!$C$2:$C$366,FALSE))</f>
        <v>20.191644</v>
      </c>
      <c r="AL137" s="91">
        <f t="shared" ref="AL137:AL200" si="98">AL136+AK137</f>
        <v>1609.4156049999997</v>
      </c>
      <c r="AM137" s="93">
        <f t="shared" si="79"/>
        <v>12.380120038461536</v>
      </c>
      <c r="AN137" s="99" t="e">
        <f t="shared" si="80"/>
        <v>#N/A</v>
      </c>
      <c r="AO137" s="99">
        <f t="shared" si="81"/>
        <v>0</v>
      </c>
      <c r="AR137" s="92">
        <f t="shared" ref="AR137:AR200" si="99">AR136+1</f>
        <v>45818</v>
      </c>
      <c r="AS137" s="91">
        <f t="shared" ref="AS137:AS200" si="100">AR137-AR$8+1</f>
        <v>130</v>
      </c>
      <c r="AT137" s="91">
        <f>INDEX(地温!$D$2:$D$366,MATCH(AR137,地温!$C$2:$C$366,FALSE))</f>
        <v>20.191644</v>
      </c>
      <c r="AU137" s="91">
        <f t="shared" ref="AU137:AU200" si="101">AU136+AT137</f>
        <v>1609.4156049999997</v>
      </c>
      <c r="AV137" s="93">
        <f t="shared" si="82"/>
        <v>12.380120038461536</v>
      </c>
      <c r="AW137" s="99" t="e">
        <f t="shared" si="83"/>
        <v>#N/A</v>
      </c>
      <c r="AX137" s="99">
        <f t="shared" si="84"/>
        <v>0</v>
      </c>
    </row>
    <row r="138" spans="1:50" s="91" customFormat="1">
      <c r="A138" s="92">
        <f t="shared" si="85"/>
        <v>45819</v>
      </c>
      <c r="B138" s="91">
        <f t="shared" si="68"/>
        <v>131</v>
      </c>
      <c r="C138" s="99">
        <f t="shared" si="69"/>
        <v>5.1718266345994959</v>
      </c>
      <c r="D138" s="99">
        <f t="shared" si="86"/>
        <v>6.9702041955661549e-004</v>
      </c>
      <c r="E138" s="99"/>
      <c r="F138" s="99"/>
      <c r="H138" s="92">
        <f t="shared" si="87"/>
        <v>45819</v>
      </c>
      <c r="I138" s="91">
        <f t="shared" si="88"/>
        <v>131</v>
      </c>
      <c r="J138" s="91">
        <f>INDEX(地温!$D$2:$D$366,MATCH(H138,地温!$C$2:$C$366,FALSE))</f>
        <v>20.069988000000002</v>
      </c>
      <c r="K138" s="91">
        <f t="shared" si="89"/>
        <v>1629.4855929999997</v>
      </c>
      <c r="L138" s="93">
        <f t="shared" si="70"/>
        <v>12.438821320610684</v>
      </c>
      <c r="M138" s="99">
        <f t="shared" si="71"/>
        <v>2.4967407777599478e-002</v>
      </c>
      <c r="N138" s="99">
        <f t="shared" si="72"/>
        <v>5.1718266345994959</v>
      </c>
      <c r="Q138" s="92">
        <f t="shared" si="90"/>
        <v>45819</v>
      </c>
      <c r="R138" s="91">
        <f t="shared" si="91"/>
        <v>131</v>
      </c>
      <c r="S138" s="91">
        <f>INDEX(地温!$D$2:$D$366,MATCH(Q138,地温!$C$2:$C$366,FALSE))</f>
        <v>20.069988000000002</v>
      </c>
      <c r="T138" s="91">
        <f t="shared" si="92"/>
        <v>1629.4855929999997</v>
      </c>
      <c r="U138" s="93">
        <f t="shared" si="73"/>
        <v>12.438821320610684</v>
      </c>
      <c r="V138" s="99" t="e">
        <f t="shared" si="74"/>
        <v>#N/A</v>
      </c>
      <c r="W138" s="99">
        <f t="shared" si="75"/>
        <v>0</v>
      </c>
      <c r="Z138" s="92">
        <f t="shared" si="93"/>
        <v>45819</v>
      </c>
      <c r="AA138" s="91">
        <f t="shared" si="94"/>
        <v>131</v>
      </c>
      <c r="AB138" s="91">
        <f>INDEX(地温!$D$2:$D$366,MATCH(Z138,地温!$C$2:$C$366,FALSE))</f>
        <v>20.069988000000002</v>
      </c>
      <c r="AC138" s="91">
        <f t="shared" si="95"/>
        <v>1629.4855929999997</v>
      </c>
      <c r="AD138" s="93">
        <f t="shared" si="76"/>
        <v>12.438821320610684</v>
      </c>
      <c r="AE138" s="99" t="e">
        <f t="shared" si="77"/>
        <v>#N/A</v>
      </c>
      <c r="AF138" s="99">
        <f t="shared" si="78"/>
        <v>0</v>
      </c>
      <c r="AI138" s="92">
        <f t="shared" si="96"/>
        <v>45819</v>
      </c>
      <c r="AJ138" s="91">
        <f t="shared" si="97"/>
        <v>131</v>
      </c>
      <c r="AK138" s="91">
        <f>INDEX(地温!$D$2:$D$366,MATCH(AI138,地温!$C$2:$C$366,FALSE))</f>
        <v>20.069988000000002</v>
      </c>
      <c r="AL138" s="91">
        <f t="shared" si="98"/>
        <v>1629.4855929999997</v>
      </c>
      <c r="AM138" s="93">
        <f t="shared" si="79"/>
        <v>12.438821320610684</v>
      </c>
      <c r="AN138" s="99" t="e">
        <f t="shared" si="80"/>
        <v>#N/A</v>
      </c>
      <c r="AO138" s="99">
        <f t="shared" si="81"/>
        <v>0</v>
      </c>
      <c r="AR138" s="92">
        <f t="shared" si="99"/>
        <v>45819</v>
      </c>
      <c r="AS138" s="91">
        <f t="shared" si="100"/>
        <v>131</v>
      </c>
      <c r="AT138" s="91">
        <f>INDEX(地温!$D$2:$D$366,MATCH(AR138,地温!$C$2:$C$366,FALSE))</f>
        <v>20.069988000000002</v>
      </c>
      <c r="AU138" s="91">
        <f t="shared" si="101"/>
        <v>1629.4855929999997</v>
      </c>
      <c r="AV138" s="93">
        <f t="shared" si="82"/>
        <v>12.438821320610684</v>
      </c>
      <c r="AW138" s="99" t="e">
        <f t="shared" si="83"/>
        <v>#N/A</v>
      </c>
      <c r="AX138" s="99">
        <f t="shared" si="84"/>
        <v>0</v>
      </c>
    </row>
    <row r="139" spans="1:50" s="91" customFormat="1">
      <c r="A139" s="92">
        <f t="shared" si="85"/>
        <v>45820</v>
      </c>
      <c r="B139" s="91">
        <f t="shared" si="68"/>
        <v>132</v>
      </c>
      <c r="C139" s="99">
        <f t="shared" si="69"/>
        <v>5.1787515453230819</v>
      </c>
      <c r="D139" s="99">
        <f t="shared" si="86"/>
        <v>6.924910723586031e-004</v>
      </c>
      <c r="E139" s="99"/>
      <c r="F139" s="99"/>
      <c r="H139" s="92">
        <f t="shared" si="87"/>
        <v>45820</v>
      </c>
      <c r="I139" s="91">
        <f t="shared" si="88"/>
        <v>132</v>
      </c>
      <c r="J139" s="91">
        <f>INDEX(地温!$D$2:$D$366,MATCH(H139,地温!$C$2:$C$366,FALSE))</f>
        <v>20.881027999999997</v>
      </c>
      <c r="K139" s="91">
        <f t="shared" si="89"/>
        <v>1650.3666209999997</v>
      </c>
      <c r="L139" s="93">
        <f t="shared" si="70"/>
        <v>12.502777431818179</v>
      </c>
      <c r="M139" s="99">
        <f t="shared" si="71"/>
        <v>2.503966482458516e-002</v>
      </c>
      <c r="N139" s="99">
        <f t="shared" si="72"/>
        <v>5.1787515453230819</v>
      </c>
      <c r="Q139" s="92">
        <f t="shared" si="90"/>
        <v>45820</v>
      </c>
      <c r="R139" s="91">
        <f t="shared" si="91"/>
        <v>132</v>
      </c>
      <c r="S139" s="91">
        <f>INDEX(地温!$D$2:$D$366,MATCH(Q139,地温!$C$2:$C$366,FALSE))</f>
        <v>20.881027999999997</v>
      </c>
      <c r="T139" s="91">
        <f t="shared" si="92"/>
        <v>1650.3666209999997</v>
      </c>
      <c r="U139" s="93">
        <f t="shared" si="73"/>
        <v>12.502777431818179</v>
      </c>
      <c r="V139" s="99" t="e">
        <f t="shared" si="74"/>
        <v>#N/A</v>
      </c>
      <c r="W139" s="99">
        <f t="shared" si="75"/>
        <v>0</v>
      </c>
      <c r="Z139" s="92">
        <f t="shared" si="93"/>
        <v>45820</v>
      </c>
      <c r="AA139" s="91">
        <f t="shared" si="94"/>
        <v>132</v>
      </c>
      <c r="AB139" s="91">
        <f>INDEX(地温!$D$2:$D$366,MATCH(Z139,地温!$C$2:$C$366,FALSE))</f>
        <v>20.881027999999997</v>
      </c>
      <c r="AC139" s="91">
        <f t="shared" si="95"/>
        <v>1650.3666209999997</v>
      </c>
      <c r="AD139" s="93">
        <f t="shared" si="76"/>
        <v>12.502777431818179</v>
      </c>
      <c r="AE139" s="99" t="e">
        <f t="shared" si="77"/>
        <v>#N/A</v>
      </c>
      <c r="AF139" s="99">
        <f t="shared" si="78"/>
        <v>0</v>
      </c>
      <c r="AI139" s="92">
        <f t="shared" si="96"/>
        <v>45820</v>
      </c>
      <c r="AJ139" s="91">
        <f t="shared" si="97"/>
        <v>132</v>
      </c>
      <c r="AK139" s="91">
        <f>INDEX(地温!$D$2:$D$366,MATCH(AI139,地温!$C$2:$C$366,FALSE))</f>
        <v>20.881027999999997</v>
      </c>
      <c r="AL139" s="91">
        <f t="shared" si="98"/>
        <v>1650.3666209999997</v>
      </c>
      <c r="AM139" s="93">
        <f t="shared" si="79"/>
        <v>12.502777431818179</v>
      </c>
      <c r="AN139" s="99" t="e">
        <f t="shared" si="80"/>
        <v>#N/A</v>
      </c>
      <c r="AO139" s="99">
        <f t="shared" si="81"/>
        <v>0</v>
      </c>
      <c r="AR139" s="92">
        <f t="shared" si="99"/>
        <v>45820</v>
      </c>
      <c r="AS139" s="91">
        <f t="shared" si="100"/>
        <v>132</v>
      </c>
      <c r="AT139" s="91">
        <f>INDEX(地温!$D$2:$D$366,MATCH(AR139,地温!$C$2:$C$366,FALSE))</f>
        <v>20.881027999999997</v>
      </c>
      <c r="AU139" s="91">
        <f t="shared" si="101"/>
        <v>1650.3666209999997</v>
      </c>
      <c r="AV139" s="93">
        <f t="shared" si="82"/>
        <v>12.502777431818179</v>
      </c>
      <c r="AW139" s="99" t="e">
        <f t="shared" si="83"/>
        <v>#N/A</v>
      </c>
      <c r="AX139" s="99">
        <f t="shared" si="84"/>
        <v>0</v>
      </c>
    </row>
    <row r="140" spans="1:50" s="91" customFormat="1">
      <c r="A140" s="92">
        <f t="shared" si="85"/>
        <v>45821</v>
      </c>
      <c r="B140" s="91">
        <f t="shared" si="68"/>
        <v>133</v>
      </c>
      <c r="C140" s="99">
        <f t="shared" si="69"/>
        <v>5.185568598954319</v>
      </c>
      <c r="D140" s="99">
        <f t="shared" si="86"/>
        <v>6.8170536312370808e-004</v>
      </c>
      <c r="E140" s="99"/>
      <c r="F140" s="99"/>
      <c r="H140" s="92">
        <f t="shared" si="87"/>
        <v>45821</v>
      </c>
      <c r="I140" s="91">
        <f t="shared" si="88"/>
        <v>133</v>
      </c>
      <c r="J140" s="91">
        <f>INDEX(地温!$D$2:$D$366,MATCH(H140,地温!$C$2:$C$366,FALSE))</f>
        <v>21.448755999999996</v>
      </c>
      <c r="K140" s="91">
        <f t="shared" si="89"/>
        <v>1671.8153769999997</v>
      </c>
      <c r="L140" s="93">
        <f t="shared" si="70"/>
        <v>12.570040428571426</v>
      </c>
      <c r="M140" s="99">
        <f t="shared" si="71"/>
        <v>2.5115848511168097e-002</v>
      </c>
      <c r="N140" s="99">
        <f t="shared" si="72"/>
        <v>5.185568598954319</v>
      </c>
      <c r="Q140" s="92">
        <f t="shared" si="90"/>
        <v>45821</v>
      </c>
      <c r="R140" s="91">
        <f t="shared" si="91"/>
        <v>133</v>
      </c>
      <c r="S140" s="91">
        <f>INDEX(地温!$D$2:$D$366,MATCH(Q140,地温!$C$2:$C$366,FALSE))</f>
        <v>21.448755999999996</v>
      </c>
      <c r="T140" s="91">
        <f t="shared" si="92"/>
        <v>1671.8153769999997</v>
      </c>
      <c r="U140" s="93">
        <f t="shared" si="73"/>
        <v>12.570040428571426</v>
      </c>
      <c r="V140" s="99" t="e">
        <f t="shared" si="74"/>
        <v>#N/A</v>
      </c>
      <c r="W140" s="99">
        <f t="shared" si="75"/>
        <v>0</v>
      </c>
      <c r="Z140" s="92">
        <f t="shared" si="93"/>
        <v>45821</v>
      </c>
      <c r="AA140" s="91">
        <f t="shared" si="94"/>
        <v>133</v>
      </c>
      <c r="AB140" s="91">
        <f>INDEX(地温!$D$2:$D$366,MATCH(Z140,地温!$C$2:$C$366,FALSE))</f>
        <v>21.448755999999996</v>
      </c>
      <c r="AC140" s="91">
        <f t="shared" si="95"/>
        <v>1671.8153769999997</v>
      </c>
      <c r="AD140" s="93">
        <f t="shared" si="76"/>
        <v>12.570040428571426</v>
      </c>
      <c r="AE140" s="99" t="e">
        <f t="shared" si="77"/>
        <v>#N/A</v>
      </c>
      <c r="AF140" s="99">
        <f t="shared" si="78"/>
        <v>0</v>
      </c>
      <c r="AI140" s="92">
        <f t="shared" si="96"/>
        <v>45821</v>
      </c>
      <c r="AJ140" s="91">
        <f t="shared" si="97"/>
        <v>133</v>
      </c>
      <c r="AK140" s="91">
        <f>INDEX(地温!$D$2:$D$366,MATCH(AI140,地温!$C$2:$C$366,FALSE))</f>
        <v>21.448755999999996</v>
      </c>
      <c r="AL140" s="91">
        <f t="shared" si="98"/>
        <v>1671.8153769999997</v>
      </c>
      <c r="AM140" s="93">
        <f t="shared" si="79"/>
        <v>12.570040428571426</v>
      </c>
      <c r="AN140" s="99" t="e">
        <f t="shared" si="80"/>
        <v>#N/A</v>
      </c>
      <c r="AO140" s="99">
        <f t="shared" si="81"/>
        <v>0</v>
      </c>
      <c r="AR140" s="92">
        <f t="shared" si="99"/>
        <v>45821</v>
      </c>
      <c r="AS140" s="91">
        <f t="shared" si="100"/>
        <v>133</v>
      </c>
      <c r="AT140" s="91">
        <f>INDEX(地温!$D$2:$D$366,MATCH(AR140,地温!$C$2:$C$366,FALSE))</f>
        <v>21.448755999999996</v>
      </c>
      <c r="AU140" s="91">
        <f t="shared" si="101"/>
        <v>1671.8153769999997</v>
      </c>
      <c r="AV140" s="93">
        <f t="shared" si="82"/>
        <v>12.570040428571426</v>
      </c>
      <c r="AW140" s="99" t="e">
        <f t="shared" si="83"/>
        <v>#N/A</v>
      </c>
      <c r="AX140" s="99">
        <f t="shared" si="84"/>
        <v>0</v>
      </c>
    </row>
    <row r="141" spans="1:50" s="91" customFormat="1">
      <c r="A141" s="92">
        <f t="shared" si="85"/>
        <v>45822</v>
      </c>
      <c r="B141" s="91">
        <f t="shared" si="68"/>
        <v>134</v>
      </c>
      <c r="C141" s="99">
        <f t="shared" si="69"/>
        <v>5.1919045872900913</v>
      </c>
      <c r="D141" s="99">
        <f t="shared" si="86"/>
        <v>6.3359883357723141e-004</v>
      </c>
      <c r="E141" s="99"/>
      <c r="F141" s="99"/>
      <c r="H141" s="92">
        <f t="shared" si="87"/>
        <v>45822</v>
      </c>
      <c r="I141" s="91">
        <f t="shared" si="88"/>
        <v>134</v>
      </c>
      <c r="J141" s="91">
        <f>INDEX(地温!$D$2:$D$366,MATCH(H141,地温!$C$2:$C$366,FALSE))</f>
        <v>20.252472000000001</v>
      </c>
      <c r="K141" s="91">
        <f t="shared" si="89"/>
        <v>1692.0678489999996</v>
      </c>
      <c r="L141" s="93">
        <f t="shared" si="70"/>
        <v>12.627372007462684</v>
      </c>
      <c r="M141" s="99">
        <f t="shared" si="71"/>
        <v>2.5180938146692169e-002</v>
      </c>
      <c r="N141" s="99">
        <f t="shared" si="72"/>
        <v>5.1919045872900913</v>
      </c>
      <c r="Q141" s="92">
        <f t="shared" si="90"/>
        <v>45822</v>
      </c>
      <c r="R141" s="91">
        <f t="shared" si="91"/>
        <v>134</v>
      </c>
      <c r="S141" s="91">
        <f>INDEX(地温!$D$2:$D$366,MATCH(Q141,地温!$C$2:$C$366,FALSE))</f>
        <v>20.252472000000001</v>
      </c>
      <c r="T141" s="91">
        <f t="shared" si="92"/>
        <v>1692.0678489999996</v>
      </c>
      <c r="U141" s="93">
        <f t="shared" si="73"/>
        <v>12.627372007462684</v>
      </c>
      <c r="V141" s="99" t="e">
        <f t="shared" si="74"/>
        <v>#N/A</v>
      </c>
      <c r="W141" s="99">
        <f t="shared" si="75"/>
        <v>0</v>
      </c>
      <c r="Z141" s="92">
        <f t="shared" si="93"/>
        <v>45822</v>
      </c>
      <c r="AA141" s="91">
        <f t="shared" si="94"/>
        <v>134</v>
      </c>
      <c r="AB141" s="91">
        <f>INDEX(地温!$D$2:$D$366,MATCH(Z141,地温!$C$2:$C$366,FALSE))</f>
        <v>20.252472000000001</v>
      </c>
      <c r="AC141" s="91">
        <f t="shared" si="95"/>
        <v>1692.0678489999996</v>
      </c>
      <c r="AD141" s="93">
        <f t="shared" si="76"/>
        <v>12.627372007462684</v>
      </c>
      <c r="AE141" s="99" t="e">
        <f t="shared" si="77"/>
        <v>#N/A</v>
      </c>
      <c r="AF141" s="99">
        <f t="shared" si="78"/>
        <v>0</v>
      </c>
      <c r="AI141" s="92">
        <f t="shared" si="96"/>
        <v>45822</v>
      </c>
      <c r="AJ141" s="91">
        <f t="shared" si="97"/>
        <v>134</v>
      </c>
      <c r="AK141" s="91">
        <f>INDEX(地温!$D$2:$D$366,MATCH(AI141,地温!$C$2:$C$366,FALSE))</f>
        <v>20.252472000000001</v>
      </c>
      <c r="AL141" s="91">
        <f t="shared" si="98"/>
        <v>1692.0678489999996</v>
      </c>
      <c r="AM141" s="93">
        <f t="shared" si="79"/>
        <v>12.627372007462684</v>
      </c>
      <c r="AN141" s="99" t="e">
        <f t="shared" si="80"/>
        <v>#N/A</v>
      </c>
      <c r="AO141" s="99">
        <f t="shared" si="81"/>
        <v>0</v>
      </c>
      <c r="AR141" s="92">
        <f t="shared" si="99"/>
        <v>45822</v>
      </c>
      <c r="AS141" s="91">
        <f t="shared" si="100"/>
        <v>134</v>
      </c>
      <c r="AT141" s="91">
        <f>INDEX(地温!$D$2:$D$366,MATCH(AR141,地温!$C$2:$C$366,FALSE))</f>
        <v>20.252472000000001</v>
      </c>
      <c r="AU141" s="91">
        <f t="shared" si="101"/>
        <v>1692.0678489999996</v>
      </c>
      <c r="AV141" s="93">
        <f t="shared" si="82"/>
        <v>12.627372007462684</v>
      </c>
      <c r="AW141" s="99" t="e">
        <f t="shared" si="83"/>
        <v>#N/A</v>
      </c>
      <c r="AX141" s="99">
        <f t="shared" si="84"/>
        <v>0</v>
      </c>
    </row>
    <row r="142" spans="1:50" s="91" customFormat="1">
      <c r="A142" s="92">
        <f t="shared" si="85"/>
        <v>45823</v>
      </c>
      <c r="B142" s="91">
        <f t="shared" si="68"/>
        <v>135</v>
      </c>
      <c r="C142" s="99">
        <f t="shared" si="69"/>
        <v>5.1982467402952084</v>
      </c>
      <c r="D142" s="99">
        <f t="shared" si="86"/>
        <v>6.3421530051170909e-004</v>
      </c>
      <c r="E142" s="99"/>
      <c r="F142" s="99"/>
      <c r="H142" s="92">
        <f t="shared" si="87"/>
        <v>45823</v>
      </c>
      <c r="I142" s="91">
        <f t="shared" si="88"/>
        <v>135</v>
      </c>
      <c r="J142" s="91">
        <f>INDEX(地温!$D$2:$D$366,MATCH(H142,地温!$C$2:$C$366,FALSE))</f>
        <v>21.306823999999999</v>
      </c>
      <c r="K142" s="91">
        <f t="shared" si="89"/>
        <v>1713.3746729999996</v>
      </c>
      <c r="L142" s="93">
        <f t="shared" si="70"/>
        <v>12.691664244444441</v>
      </c>
      <c r="M142" s="99">
        <f t="shared" si="71"/>
        <v>2.5254099814688236e-002</v>
      </c>
      <c r="N142" s="99">
        <f t="shared" si="72"/>
        <v>5.1982467402952084</v>
      </c>
      <c r="Q142" s="92">
        <f t="shared" si="90"/>
        <v>45823</v>
      </c>
      <c r="R142" s="91">
        <f t="shared" si="91"/>
        <v>135</v>
      </c>
      <c r="S142" s="91">
        <f>INDEX(地温!$D$2:$D$366,MATCH(Q142,地温!$C$2:$C$366,FALSE))</f>
        <v>21.306823999999999</v>
      </c>
      <c r="T142" s="91">
        <f t="shared" si="92"/>
        <v>1713.3746729999996</v>
      </c>
      <c r="U142" s="93">
        <f t="shared" si="73"/>
        <v>12.691664244444441</v>
      </c>
      <c r="V142" s="99" t="e">
        <f t="shared" si="74"/>
        <v>#N/A</v>
      </c>
      <c r="W142" s="99">
        <f t="shared" si="75"/>
        <v>0</v>
      </c>
      <c r="Z142" s="92">
        <f t="shared" si="93"/>
        <v>45823</v>
      </c>
      <c r="AA142" s="91">
        <f t="shared" si="94"/>
        <v>135</v>
      </c>
      <c r="AB142" s="91">
        <f>INDEX(地温!$D$2:$D$366,MATCH(Z142,地温!$C$2:$C$366,FALSE))</f>
        <v>21.306823999999999</v>
      </c>
      <c r="AC142" s="91">
        <f t="shared" si="95"/>
        <v>1713.3746729999996</v>
      </c>
      <c r="AD142" s="93">
        <f t="shared" si="76"/>
        <v>12.691664244444441</v>
      </c>
      <c r="AE142" s="99" t="e">
        <f t="shared" si="77"/>
        <v>#N/A</v>
      </c>
      <c r="AF142" s="99">
        <f t="shared" si="78"/>
        <v>0</v>
      </c>
      <c r="AI142" s="92">
        <f t="shared" si="96"/>
        <v>45823</v>
      </c>
      <c r="AJ142" s="91">
        <f t="shared" si="97"/>
        <v>135</v>
      </c>
      <c r="AK142" s="91">
        <f>INDEX(地温!$D$2:$D$366,MATCH(AI142,地温!$C$2:$C$366,FALSE))</f>
        <v>21.306823999999999</v>
      </c>
      <c r="AL142" s="91">
        <f t="shared" si="98"/>
        <v>1713.3746729999996</v>
      </c>
      <c r="AM142" s="93">
        <f t="shared" si="79"/>
        <v>12.691664244444441</v>
      </c>
      <c r="AN142" s="99" t="e">
        <f t="shared" si="80"/>
        <v>#N/A</v>
      </c>
      <c r="AO142" s="99">
        <f t="shared" si="81"/>
        <v>0</v>
      </c>
      <c r="AR142" s="92">
        <f t="shared" si="99"/>
        <v>45823</v>
      </c>
      <c r="AS142" s="91">
        <f t="shared" si="100"/>
        <v>135</v>
      </c>
      <c r="AT142" s="91">
        <f>INDEX(地温!$D$2:$D$366,MATCH(AR142,地温!$C$2:$C$366,FALSE))</f>
        <v>21.306823999999999</v>
      </c>
      <c r="AU142" s="91">
        <f t="shared" si="101"/>
        <v>1713.3746729999996</v>
      </c>
      <c r="AV142" s="93">
        <f t="shared" si="82"/>
        <v>12.691664244444441</v>
      </c>
      <c r="AW142" s="99" t="e">
        <f t="shared" si="83"/>
        <v>#N/A</v>
      </c>
      <c r="AX142" s="99">
        <f t="shared" si="84"/>
        <v>0</v>
      </c>
    </row>
    <row r="143" spans="1:50" s="91" customFormat="1">
      <c r="A143" s="92">
        <f t="shared" si="85"/>
        <v>45824</v>
      </c>
      <c r="B143" s="91">
        <f t="shared" si="68"/>
        <v>136</v>
      </c>
      <c r="C143" s="99">
        <f t="shared" si="69"/>
        <v>5.2043188535090357</v>
      </c>
      <c r="D143" s="99">
        <f t="shared" si="86"/>
        <v>6.0721132138272802e-004</v>
      </c>
      <c r="E143" s="99"/>
      <c r="F143" s="99"/>
      <c r="H143" s="92">
        <f t="shared" si="87"/>
        <v>45824</v>
      </c>
      <c r="I143" s="91">
        <f t="shared" si="88"/>
        <v>136</v>
      </c>
      <c r="J143" s="91">
        <f>INDEX(地温!$D$2:$D$366,MATCH(H143,地温!$C$2:$C$366,FALSE))</f>
        <v>21.022959999999994</v>
      </c>
      <c r="K143" s="91">
        <f t="shared" si="89"/>
        <v>1734.3976329999996</v>
      </c>
      <c r="L143" s="93">
        <f t="shared" si="70"/>
        <v>12.752923772058821</v>
      </c>
      <c r="M143" s="99">
        <f t="shared" si="71"/>
        <v>2.5323977391716445e-002</v>
      </c>
      <c r="N143" s="99">
        <f t="shared" si="72"/>
        <v>5.2043188535090357</v>
      </c>
      <c r="Q143" s="92">
        <f t="shared" si="90"/>
        <v>45824</v>
      </c>
      <c r="R143" s="91">
        <f t="shared" si="91"/>
        <v>136</v>
      </c>
      <c r="S143" s="91">
        <f>INDEX(地温!$D$2:$D$366,MATCH(Q143,地温!$C$2:$C$366,FALSE))</f>
        <v>21.022959999999994</v>
      </c>
      <c r="T143" s="91">
        <f t="shared" si="92"/>
        <v>1734.3976329999996</v>
      </c>
      <c r="U143" s="93">
        <f t="shared" si="73"/>
        <v>12.752923772058821</v>
      </c>
      <c r="V143" s="99" t="e">
        <f t="shared" si="74"/>
        <v>#N/A</v>
      </c>
      <c r="W143" s="99">
        <f t="shared" si="75"/>
        <v>0</v>
      </c>
      <c r="Z143" s="92">
        <f t="shared" si="93"/>
        <v>45824</v>
      </c>
      <c r="AA143" s="91">
        <f t="shared" si="94"/>
        <v>136</v>
      </c>
      <c r="AB143" s="91">
        <f>INDEX(地温!$D$2:$D$366,MATCH(Z143,地温!$C$2:$C$366,FALSE))</f>
        <v>21.022959999999994</v>
      </c>
      <c r="AC143" s="91">
        <f t="shared" si="95"/>
        <v>1734.3976329999996</v>
      </c>
      <c r="AD143" s="93">
        <f t="shared" si="76"/>
        <v>12.752923772058821</v>
      </c>
      <c r="AE143" s="99" t="e">
        <f t="shared" si="77"/>
        <v>#N/A</v>
      </c>
      <c r="AF143" s="99">
        <f t="shared" si="78"/>
        <v>0</v>
      </c>
      <c r="AI143" s="92">
        <f t="shared" si="96"/>
        <v>45824</v>
      </c>
      <c r="AJ143" s="91">
        <f t="shared" si="97"/>
        <v>136</v>
      </c>
      <c r="AK143" s="91">
        <f>INDEX(地温!$D$2:$D$366,MATCH(AI143,地温!$C$2:$C$366,FALSE))</f>
        <v>21.022959999999994</v>
      </c>
      <c r="AL143" s="91">
        <f t="shared" si="98"/>
        <v>1734.3976329999996</v>
      </c>
      <c r="AM143" s="93">
        <f t="shared" si="79"/>
        <v>12.752923772058821</v>
      </c>
      <c r="AN143" s="99" t="e">
        <f t="shared" si="80"/>
        <v>#N/A</v>
      </c>
      <c r="AO143" s="99">
        <f t="shared" si="81"/>
        <v>0</v>
      </c>
      <c r="AR143" s="92">
        <f t="shared" si="99"/>
        <v>45824</v>
      </c>
      <c r="AS143" s="91">
        <f t="shared" si="100"/>
        <v>136</v>
      </c>
      <c r="AT143" s="91">
        <f>INDEX(地温!$D$2:$D$366,MATCH(AR143,地温!$C$2:$C$366,FALSE))</f>
        <v>21.022959999999994</v>
      </c>
      <c r="AU143" s="91">
        <f t="shared" si="101"/>
        <v>1734.3976329999996</v>
      </c>
      <c r="AV143" s="93">
        <f t="shared" si="82"/>
        <v>12.752923772058821</v>
      </c>
      <c r="AW143" s="99" t="e">
        <f t="shared" si="83"/>
        <v>#N/A</v>
      </c>
      <c r="AX143" s="99">
        <f t="shared" si="84"/>
        <v>0</v>
      </c>
    </row>
    <row r="144" spans="1:50" s="91" customFormat="1">
      <c r="A144" s="92">
        <f t="shared" si="85"/>
        <v>45825</v>
      </c>
      <c r="B144" s="91">
        <f t="shared" si="68"/>
        <v>137</v>
      </c>
      <c r="C144" s="99">
        <f t="shared" si="69"/>
        <v>5.2102256490406464</v>
      </c>
      <c r="D144" s="99">
        <f t="shared" si="86"/>
        <v>5.9067955316107759e-004</v>
      </c>
      <c r="E144" s="99"/>
      <c r="F144" s="99"/>
      <c r="H144" s="92">
        <f t="shared" si="87"/>
        <v>45825</v>
      </c>
      <c r="I144" s="91">
        <f t="shared" si="88"/>
        <v>137</v>
      </c>
      <c r="J144" s="91">
        <f>INDEX(地温!$D$2:$D$366,MATCH(H144,地温!$C$2:$C$366,FALSE))</f>
        <v>21.225719999999999</v>
      </c>
      <c r="K144" s="91">
        <f t="shared" si="89"/>
        <v>1755.6233529999995</v>
      </c>
      <c r="L144" s="93">
        <f t="shared" si="70"/>
        <v>12.814768999999997</v>
      </c>
      <c r="M144" s="99">
        <f t="shared" si="71"/>
        <v>2.5394688687196073e-002</v>
      </c>
      <c r="N144" s="99">
        <f t="shared" si="72"/>
        <v>5.2102256490406464</v>
      </c>
      <c r="Q144" s="92">
        <f t="shared" si="90"/>
        <v>45825</v>
      </c>
      <c r="R144" s="91">
        <f t="shared" si="91"/>
        <v>137</v>
      </c>
      <c r="S144" s="91">
        <f>INDEX(地温!$D$2:$D$366,MATCH(Q144,地温!$C$2:$C$366,FALSE))</f>
        <v>21.225719999999999</v>
      </c>
      <c r="T144" s="91">
        <f t="shared" si="92"/>
        <v>1755.6233529999995</v>
      </c>
      <c r="U144" s="93">
        <f t="shared" si="73"/>
        <v>12.814768999999997</v>
      </c>
      <c r="V144" s="99" t="e">
        <f t="shared" si="74"/>
        <v>#N/A</v>
      </c>
      <c r="W144" s="99">
        <f t="shared" si="75"/>
        <v>0</v>
      </c>
      <c r="Z144" s="92">
        <f t="shared" si="93"/>
        <v>45825</v>
      </c>
      <c r="AA144" s="91">
        <f t="shared" si="94"/>
        <v>137</v>
      </c>
      <c r="AB144" s="91">
        <f>INDEX(地温!$D$2:$D$366,MATCH(Z144,地温!$C$2:$C$366,FALSE))</f>
        <v>21.225719999999999</v>
      </c>
      <c r="AC144" s="91">
        <f t="shared" si="95"/>
        <v>1755.6233529999995</v>
      </c>
      <c r="AD144" s="93">
        <f t="shared" si="76"/>
        <v>12.814768999999997</v>
      </c>
      <c r="AE144" s="99" t="e">
        <f t="shared" si="77"/>
        <v>#N/A</v>
      </c>
      <c r="AF144" s="99">
        <f t="shared" si="78"/>
        <v>0</v>
      </c>
      <c r="AI144" s="92">
        <f t="shared" si="96"/>
        <v>45825</v>
      </c>
      <c r="AJ144" s="91">
        <f t="shared" si="97"/>
        <v>137</v>
      </c>
      <c r="AK144" s="91">
        <f>INDEX(地温!$D$2:$D$366,MATCH(AI144,地温!$C$2:$C$366,FALSE))</f>
        <v>21.225719999999999</v>
      </c>
      <c r="AL144" s="91">
        <f t="shared" si="98"/>
        <v>1755.6233529999995</v>
      </c>
      <c r="AM144" s="93">
        <f t="shared" si="79"/>
        <v>12.814768999999997</v>
      </c>
      <c r="AN144" s="99" t="e">
        <f t="shared" si="80"/>
        <v>#N/A</v>
      </c>
      <c r="AO144" s="99">
        <f t="shared" si="81"/>
        <v>0</v>
      </c>
      <c r="AR144" s="92">
        <f t="shared" si="99"/>
        <v>45825</v>
      </c>
      <c r="AS144" s="91">
        <f t="shared" si="100"/>
        <v>137</v>
      </c>
      <c r="AT144" s="91">
        <f>INDEX(地温!$D$2:$D$366,MATCH(AR144,地温!$C$2:$C$366,FALSE))</f>
        <v>21.225719999999999</v>
      </c>
      <c r="AU144" s="91">
        <f t="shared" si="101"/>
        <v>1755.6233529999995</v>
      </c>
      <c r="AV144" s="93">
        <f t="shared" si="82"/>
        <v>12.814768999999997</v>
      </c>
      <c r="AW144" s="99" t="e">
        <f t="shared" si="83"/>
        <v>#N/A</v>
      </c>
      <c r="AX144" s="99">
        <f t="shared" si="84"/>
        <v>0</v>
      </c>
    </row>
    <row r="145" spans="1:50" s="91" customFormat="1">
      <c r="A145" s="92">
        <f t="shared" si="85"/>
        <v>45826</v>
      </c>
      <c r="B145" s="91">
        <f t="shared" si="68"/>
        <v>138</v>
      </c>
      <c r="C145" s="99">
        <f t="shared" si="69"/>
        <v>5.2157726365256867</v>
      </c>
      <c r="D145" s="99">
        <f t="shared" si="86"/>
        <v>5.5469874850402336e-004</v>
      </c>
      <c r="E145" s="99"/>
      <c r="F145" s="99"/>
      <c r="H145" s="92">
        <f t="shared" si="87"/>
        <v>45826</v>
      </c>
      <c r="I145" s="91">
        <f t="shared" si="88"/>
        <v>138</v>
      </c>
      <c r="J145" s="91">
        <f>INDEX(地温!$D$2:$D$366,MATCH(H145,地温!$C$2:$C$366,FALSE))</f>
        <v>20.353852</v>
      </c>
      <c r="K145" s="91">
        <f t="shared" si="89"/>
        <v>1775.9772049999995</v>
      </c>
      <c r="L145" s="93">
        <f t="shared" si="70"/>
        <v>12.86940003623188</v>
      </c>
      <c r="M145" s="99">
        <f t="shared" si="71"/>
        <v>2.5457290246018706e-002</v>
      </c>
      <c r="N145" s="99">
        <f t="shared" si="72"/>
        <v>5.2157726365256867</v>
      </c>
      <c r="Q145" s="92">
        <f t="shared" si="90"/>
        <v>45826</v>
      </c>
      <c r="R145" s="91">
        <f t="shared" si="91"/>
        <v>138</v>
      </c>
      <c r="S145" s="91">
        <f>INDEX(地温!$D$2:$D$366,MATCH(Q145,地温!$C$2:$C$366,FALSE))</f>
        <v>20.353852</v>
      </c>
      <c r="T145" s="91">
        <f t="shared" si="92"/>
        <v>1775.9772049999995</v>
      </c>
      <c r="U145" s="93">
        <f t="shared" si="73"/>
        <v>12.86940003623188</v>
      </c>
      <c r="V145" s="99" t="e">
        <f t="shared" si="74"/>
        <v>#N/A</v>
      </c>
      <c r="W145" s="99">
        <f t="shared" si="75"/>
        <v>0</v>
      </c>
      <c r="Z145" s="92">
        <f t="shared" si="93"/>
        <v>45826</v>
      </c>
      <c r="AA145" s="91">
        <f t="shared" si="94"/>
        <v>138</v>
      </c>
      <c r="AB145" s="91">
        <f>INDEX(地温!$D$2:$D$366,MATCH(Z145,地温!$C$2:$C$366,FALSE))</f>
        <v>20.353852</v>
      </c>
      <c r="AC145" s="91">
        <f t="shared" si="95"/>
        <v>1775.9772049999995</v>
      </c>
      <c r="AD145" s="93">
        <f t="shared" si="76"/>
        <v>12.86940003623188</v>
      </c>
      <c r="AE145" s="99" t="e">
        <f t="shared" si="77"/>
        <v>#N/A</v>
      </c>
      <c r="AF145" s="99">
        <f t="shared" si="78"/>
        <v>0</v>
      </c>
      <c r="AI145" s="92">
        <f t="shared" si="96"/>
        <v>45826</v>
      </c>
      <c r="AJ145" s="91">
        <f t="shared" si="97"/>
        <v>138</v>
      </c>
      <c r="AK145" s="91">
        <f>INDEX(地温!$D$2:$D$366,MATCH(AI145,地温!$C$2:$C$366,FALSE))</f>
        <v>20.353852</v>
      </c>
      <c r="AL145" s="91">
        <f t="shared" si="98"/>
        <v>1775.9772049999995</v>
      </c>
      <c r="AM145" s="93">
        <f t="shared" si="79"/>
        <v>12.86940003623188</v>
      </c>
      <c r="AN145" s="99" t="e">
        <f t="shared" si="80"/>
        <v>#N/A</v>
      </c>
      <c r="AO145" s="99">
        <f t="shared" si="81"/>
        <v>0</v>
      </c>
      <c r="AR145" s="92">
        <f t="shared" si="99"/>
        <v>45826</v>
      </c>
      <c r="AS145" s="91">
        <f t="shared" si="100"/>
        <v>138</v>
      </c>
      <c r="AT145" s="91">
        <f>INDEX(地温!$D$2:$D$366,MATCH(AR145,地温!$C$2:$C$366,FALSE))</f>
        <v>20.353852</v>
      </c>
      <c r="AU145" s="91">
        <f t="shared" si="101"/>
        <v>1775.9772049999995</v>
      </c>
      <c r="AV145" s="93">
        <f t="shared" si="82"/>
        <v>12.86940003623188</v>
      </c>
      <c r="AW145" s="99" t="e">
        <f t="shared" si="83"/>
        <v>#N/A</v>
      </c>
      <c r="AX145" s="99">
        <f t="shared" si="84"/>
        <v>0</v>
      </c>
    </row>
    <row r="146" spans="1:50" s="91" customFormat="1">
      <c r="A146" s="92">
        <f t="shared" si="85"/>
        <v>45827</v>
      </c>
      <c r="B146" s="91">
        <f t="shared" si="68"/>
        <v>139</v>
      </c>
      <c r="C146" s="99">
        <f t="shared" si="69"/>
        <v>5.2208875693860479</v>
      </c>
      <c r="D146" s="99">
        <f t="shared" si="86"/>
        <v>5.1149328603612438e-004</v>
      </c>
      <c r="E146" s="99"/>
      <c r="F146" s="99"/>
      <c r="H146" s="92">
        <f t="shared" si="87"/>
        <v>45827</v>
      </c>
      <c r="I146" s="91">
        <f t="shared" si="88"/>
        <v>139</v>
      </c>
      <c r="J146" s="91">
        <f>INDEX(地温!$D$2:$D$366,MATCH(H146,地温!$C$2:$C$366,FALSE))</f>
        <v>18.954808</v>
      </c>
      <c r="K146" s="91">
        <f t="shared" si="89"/>
        <v>1794.9320129999994</v>
      </c>
      <c r="L146" s="93">
        <f t="shared" si="70"/>
        <v>12.913179949640284</v>
      </c>
      <c r="M146" s="99">
        <f t="shared" si="71"/>
        <v>2.5507551578630158e-002</v>
      </c>
      <c r="N146" s="99">
        <f t="shared" si="72"/>
        <v>5.2208875693860479</v>
      </c>
      <c r="Q146" s="92">
        <f t="shared" si="90"/>
        <v>45827</v>
      </c>
      <c r="R146" s="91">
        <f t="shared" si="91"/>
        <v>139</v>
      </c>
      <c r="S146" s="91">
        <f>INDEX(地温!$D$2:$D$366,MATCH(Q146,地温!$C$2:$C$366,FALSE))</f>
        <v>18.954808</v>
      </c>
      <c r="T146" s="91">
        <f t="shared" si="92"/>
        <v>1794.9320129999994</v>
      </c>
      <c r="U146" s="93">
        <f t="shared" si="73"/>
        <v>12.913179949640284</v>
      </c>
      <c r="V146" s="99" t="e">
        <f t="shared" si="74"/>
        <v>#N/A</v>
      </c>
      <c r="W146" s="99">
        <f t="shared" si="75"/>
        <v>0</v>
      </c>
      <c r="Z146" s="92">
        <f t="shared" si="93"/>
        <v>45827</v>
      </c>
      <c r="AA146" s="91">
        <f t="shared" si="94"/>
        <v>139</v>
      </c>
      <c r="AB146" s="91">
        <f>INDEX(地温!$D$2:$D$366,MATCH(Z146,地温!$C$2:$C$366,FALSE))</f>
        <v>18.954808</v>
      </c>
      <c r="AC146" s="91">
        <f t="shared" si="95"/>
        <v>1794.9320129999994</v>
      </c>
      <c r="AD146" s="93">
        <f t="shared" si="76"/>
        <v>12.913179949640284</v>
      </c>
      <c r="AE146" s="99" t="e">
        <f t="shared" si="77"/>
        <v>#N/A</v>
      </c>
      <c r="AF146" s="99">
        <f t="shared" si="78"/>
        <v>0</v>
      </c>
      <c r="AI146" s="92">
        <f t="shared" si="96"/>
        <v>45827</v>
      </c>
      <c r="AJ146" s="91">
        <f t="shared" si="97"/>
        <v>139</v>
      </c>
      <c r="AK146" s="91">
        <f>INDEX(地温!$D$2:$D$366,MATCH(AI146,地温!$C$2:$C$366,FALSE))</f>
        <v>18.954808</v>
      </c>
      <c r="AL146" s="91">
        <f t="shared" si="98"/>
        <v>1794.9320129999994</v>
      </c>
      <c r="AM146" s="93">
        <f t="shared" si="79"/>
        <v>12.913179949640284</v>
      </c>
      <c r="AN146" s="99" t="e">
        <f t="shared" si="80"/>
        <v>#N/A</v>
      </c>
      <c r="AO146" s="99">
        <f t="shared" si="81"/>
        <v>0</v>
      </c>
      <c r="AR146" s="92">
        <f t="shared" si="99"/>
        <v>45827</v>
      </c>
      <c r="AS146" s="91">
        <f t="shared" si="100"/>
        <v>139</v>
      </c>
      <c r="AT146" s="91">
        <f>INDEX(地温!$D$2:$D$366,MATCH(AR146,地温!$C$2:$C$366,FALSE))</f>
        <v>18.954808</v>
      </c>
      <c r="AU146" s="91">
        <f t="shared" si="101"/>
        <v>1794.9320129999994</v>
      </c>
      <c r="AV146" s="93">
        <f t="shared" si="82"/>
        <v>12.913179949640284</v>
      </c>
      <c r="AW146" s="99" t="e">
        <f t="shared" si="83"/>
        <v>#N/A</v>
      </c>
      <c r="AX146" s="99">
        <f t="shared" si="84"/>
        <v>0</v>
      </c>
    </row>
    <row r="147" spans="1:50" s="91" customFormat="1">
      <c r="A147" s="92">
        <f t="shared" si="85"/>
        <v>45828</v>
      </c>
      <c r="B147" s="91">
        <f t="shared" si="68"/>
        <v>140</v>
      </c>
      <c r="C147" s="99">
        <f t="shared" si="69"/>
        <v>5.2262015261839334</v>
      </c>
      <c r="D147" s="99">
        <f t="shared" si="86"/>
        <v>5.3139567978854885e-004</v>
      </c>
      <c r="E147" s="99"/>
      <c r="F147" s="99"/>
      <c r="H147" s="92">
        <f t="shared" si="87"/>
        <v>45828</v>
      </c>
      <c r="I147" s="91">
        <f t="shared" si="88"/>
        <v>140</v>
      </c>
      <c r="J147" s="91">
        <f>INDEX(地温!$D$2:$D$366,MATCH(H147,地温!$C$2:$C$366,FALSE))</f>
        <v>21.043235999999997</v>
      </c>
      <c r="K147" s="91">
        <f t="shared" si="89"/>
        <v>1815.9752489999994</v>
      </c>
      <c r="L147" s="93">
        <f t="shared" si="70"/>
        <v>12.971251778571425</v>
      </c>
      <c r="M147" s="99">
        <f t="shared" si="71"/>
        <v>2.5574349995110785e-002</v>
      </c>
      <c r="N147" s="99">
        <f t="shared" si="72"/>
        <v>5.2262015261839334</v>
      </c>
      <c r="Q147" s="92">
        <f t="shared" si="90"/>
        <v>45828</v>
      </c>
      <c r="R147" s="91">
        <f t="shared" si="91"/>
        <v>140</v>
      </c>
      <c r="S147" s="91">
        <f>INDEX(地温!$D$2:$D$366,MATCH(Q147,地温!$C$2:$C$366,FALSE))</f>
        <v>21.043235999999997</v>
      </c>
      <c r="T147" s="91">
        <f t="shared" si="92"/>
        <v>1815.9752489999994</v>
      </c>
      <c r="U147" s="93">
        <f t="shared" si="73"/>
        <v>12.971251778571425</v>
      </c>
      <c r="V147" s="99" t="e">
        <f t="shared" si="74"/>
        <v>#N/A</v>
      </c>
      <c r="W147" s="99">
        <f t="shared" si="75"/>
        <v>0</v>
      </c>
      <c r="Z147" s="92">
        <f t="shared" si="93"/>
        <v>45828</v>
      </c>
      <c r="AA147" s="91">
        <f t="shared" si="94"/>
        <v>140</v>
      </c>
      <c r="AB147" s="91">
        <f>INDEX(地温!$D$2:$D$366,MATCH(Z147,地温!$C$2:$C$366,FALSE))</f>
        <v>21.043235999999997</v>
      </c>
      <c r="AC147" s="91">
        <f t="shared" si="95"/>
        <v>1815.9752489999994</v>
      </c>
      <c r="AD147" s="93">
        <f t="shared" si="76"/>
        <v>12.971251778571425</v>
      </c>
      <c r="AE147" s="99" t="e">
        <f t="shared" si="77"/>
        <v>#N/A</v>
      </c>
      <c r="AF147" s="99">
        <f t="shared" si="78"/>
        <v>0</v>
      </c>
      <c r="AI147" s="92">
        <f t="shared" si="96"/>
        <v>45828</v>
      </c>
      <c r="AJ147" s="91">
        <f t="shared" si="97"/>
        <v>140</v>
      </c>
      <c r="AK147" s="91">
        <f>INDEX(地温!$D$2:$D$366,MATCH(AI147,地温!$C$2:$C$366,FALSE))</f>
        <v>21.043235999999997</v>
      </c>
      <c r="AL147" s="91">
        <f t="shared" si="98"/>
        <v>1815.9752489999994</v>
      </c>
      <c r="AM147" s="93">
        <f t="shared" si="79"/>
        <v>12.971251778571425</v>
      </c>
      <c r="AN147" s="99" t="e">
        <f t="shared" si="80"/>
        <v>#N/A</v>
      </c>
      <c r="AO147" s="99">
        <f t="shared" si="81"/>
        <v>0</v>
      </c>
      <c r="AR147" s="92">
        <f t="shared" si="99"/>
        <v>45828</v>
      </c>
      <c r="AS147" s="91">
        <f t="shared" si="100"/>
        <v>140</v>
      </c>
      <c r="AT147" s="91">
        <f>INDEX(地温!$D$2:$D$366,MATCH(AR147,地温!$C$2:$C$366,FALSE))</f>
        <v>21.043235999999997</v>
      </c>
      <c r="AU147" s="91">
        <f t="shared" si="101"/>
        <v>1815.9752489999994</v>
      </c>
      <c r="AV147" s="93">
        <f t="shared" si="82"/>
        <v>12.971251778571425</v>
      </c>
      <c r="AW147" s="99" t="e">
        <f t="shared" si="83"/>
        <v>#N/A</v>
      </c>
      <c r="AX147" s="99">
        <f t="shared" si="84"/>
        <v>0</v>
      </c>
    </row>
    <row r="148" spans="1:50" s="91" customFormat="1">
      <c r="A148" s="92">
        <f t="shared" si="85"/>
        <v>45829</v>
      </c>
      <c r="B148" s="91">
        <f t="shared" si="68"/>
        <v>141</v>
      </c>
      <c r="C148" s="99">
        <f t="shared" si="69"/>
        <v>5.2313025287148562</v>
      </c>
      <c r="D148" s="99">
        <f t="shared" si="86"/>
        <v>5.1010025309228268e-004</v>
      </c>
      <c r="E148" s="99"/>
      <c r="F148" s="99"/>
      <c r="H148" s="92">
        <f t="shared" si="87"/>
        <v>45829</v>
      </c>
      <c r="I148" s="91">
        <f t="shared" si="88"/>
        <v>141</v>
      </c>
      <c r="J148" s="91">
        <f>INDEX(地温!$D$2:$D$366,MATCH(H148,地温!$C$2:$C$366,FALSE))</f>
        <v>20.840475999999999</v>
      </c>
      <c r="K148" s="91">
        <f t="shared" si="89"/>
        <v>1836.8157249999995</v>
      </c>
      <c r="L148" s="93">
        <f t="shared" si="70"/>
        <v>13.027061879432621</v>
      </c>
      <c r="M148" s="99">
        <f t="shared" si="71"/>
        <v>2.5638685987853838e-002</v>
      </c>
      <c r="N148" s="99">
        <f t="shared" si="72"/>
        <v>5.2313025287148562</v>
      </c>
      <c r="Q148" s="92">
        <f t="shared" si="90"/>
        <v>45829</v>
      </c>
      <c r="R148" s="91">
        <f t="shared" si="91"/>
        <v>141</v>
      </c>
      <c r="S148" s="91">
        <f>INDEX(地温!$D$2:$D$366,MATCH(Q148,地温!$C$2:$C$366,FALSE))</f>
        <v>20.840475999999999</v>
      </c>
      <c r="T148" s="91">
        <f t="shared" si="92"/>
        <v>1836.8157249999995</v>
      </c>
      <c r="U148" s="93">
        <f t="shared" si="73"/>
        <v>13.027061879432621</v>
      </c>
      <c r="V148" s="99" t="e">
        <f t="shared" si="74"/>
        <v>#N/A</v>
      </c>
      <c r="W148" s="99">
        <f t="shared" si="75"/>
        <v>0</v>
      </c>
      <c r="Z148" s="92">
        <f t="shared" si="93"/>
        <v>45829</v>
      </c>
      <c r="AA148" s="91">
        <f t="shared" si="94"/>
        <v>141</v>
      </c>
      <c r="AB148" s="91">
        <f>INDEX(地温!$D$2:$D$366,MATCH(Z148,地温!$C$2:$C$366,FALSE))</f>
        <v>20.840475999999999</v>
      </c>
      <c r="AC148" s="91">
        <f t="shared" si="95"/>
        <v>1836.8157249999995</v>
      </c>
      <c r="AD148" s="93">
        <f t="shared" si="76"/>
        <v>13.027061879432621</v>
      </c>
      <c r="AE148" s="99" t="e">
        <f t="shared" si="77"/>
        <v>#N/A</v>
      </c>
      <c r="AF148" s="99">
        <f t="shared" si="78"/>
        <v>0</v>
      </c>
      <c r="AI148" s="92">
        <f t="shared" si="96"/>
        <v>45829</v>
      </c>
      <c r="AJ148" s="91">
        <f t="shared" si="97"/>
        <v>141</v>
      </c>
      <c r="AK148" s="91">
        <f>INDEX(地温!$D$2:$D$366,MATCH(AI148,地温!$C$2:$C$366,FALSE))</f>
        <v>20.840475999999999</v>
      </c>
      <c r="AL148" s="91">
        <f t="shared" si="98"/>
        <v>1836.8157249999995</v>
      </c>
      <c r="AM148" s="93">
        <f t="shared" si="79"/>
        <v>13.027061879432621</v>
      </c>
      <c r="AN148" s="99" t="e">
        <f t="shared" si="80"/>
        <v>#N/A</v>
      </c>
      <c r="AO148" s="99">
        <f t="shared" si="81"/>
        <v>0</v>
      </c>
      <c r="AR148" s="92">
        <f t="shared" si="99"/>
        <v>45829</v>
      </c>
      <c r="AS148" s="91">
        <f t="shared" si="100"/>
        <v>141</v>
      </c>
      <c r="AT148" s="91">
        <f>INDEX(地温!$D$2:$D$366,MATCH(AR148,地温!$C$2:$C$366,FALSE))</f>
        <v>20.840475999999999</v>
      </c>
      <c r="AU148" s="91">
        <f t="shared" si="101"/>
        <v>1836.8157249999995</v>
      </c>
      <c r="AV148" s="93">
        <f t="shared" si="82"/>
        <v>13.027061879432621</v>
      </c>
      <c r="AW148" s="99" t="e">
        <f t="shared" si="83"/>
        <v>#N/A</v>
      </c>
      <c r="AX148" s="99">
        <f t="shared" si="84"/>
        <v>0</v>
      </c>
    </row>
    <row r="149" spans="1:50" s="91" customFormat="1">
      <c r="A149" s="92">
        <f t="shared" si="85"/>
        <v>45830</v>
      </c>
      <c r="B149" s="91">
        <f t="shared" si="68"/>
        <v>142</v>
      </c>
      <c r="C149" s="99">
        <f t="shared" si="69"/>
        <v>5.2360095007463467</v>
      </c>
      <c r="D149" s="99">
        <f t="shared" si="86"/>
        <v>4.7069720314905087e-004</v>
      </c>
      <c r="E149" s="99"/>
      <c r="F149" s="99"/>
      <c r="H149" s="92">
        <f t="shared" si="87"/>
        <v>45830</v>
      </c>
      <c r="I149" s="91">
        <f t="shared" si="88"/>
        <v>142</v>
      </c>
      <c r="J149" s="91">
        <f>INDEX(地温!$D$2:$D$366,MATCH(H149,地温!$C$2:$C$366,FALSE))</f>
        <v>19.461707999999998</v>
      </c>
      <c r="K149" s="91">
        <f t="shared" si="89"/>
        <v>1856.2774329999995</v>
      </c>
      <c r="L149" s="93">
        <f t="shared" si="70"/>
        <v>13.072376288732391</v>
      </c>
      <c r="M149" s="99">
        <f t="shared" si="71"/>
        <v>2.5691023411058771e-002</v>
      </c>
      <c r="N149" s="99">
        <f t="shared" si="72"/>
        <v>5.2360095007463467</v>
      </c>
      <c r="Q149" s="92">
        <f t="shared" si="90"/>
        <v>45830</v>
      </c>
      <c r="R149" s="91">
        <f t="shared" si="91"/>
        <v>142</v>
      </c>
      <c r="S149" s="91">
        <f>INDEX(地温!$D$2:$D$366,MATCH(Q149,地温!$C$2:$C$366,FALSE))</f>
        <v>19.461707999999998</v>
      </c>
      <c r="T149" s="91">
        <f t="shared" si="92"/>
        <v>1856.2774329999995</v>
      </c>
      <c r="U149" s="93">
        <f t="shared" si="73"/>
        <v>13.072376288732391</v>
      </c>
      <c r="V149" s="99" t="e">
        <f t="shared" si="74"/>
        <v>#N/A</v>
      </c>
      <c r="W149" s="99">
        <f t="shared" si="75"/>
        <v>0</v>
      </c>
      <c r="Z149" s="92">
        <f t="shared" si="93"/>
        <v>45830</v>
      </c>
      <c r="AA149" s="91">
        <f t="shared" si="94"/>
        <v>142</v>
      </c>
      <c r="AB149" s="91">
        <f>INDEX(地温!$D$2:$D$366,MATCH(Z149,地温!$C$2:$C$366,FALSE))</f>
        <v>19.461707999999998</v>
      </c>
      <c r="AC149" s="91">
        <f t="shared" si="95"/>
        <v>1856.2774329999995</v>
      </c>
      <c r="AD149" s="93">
        <f t="shared" si="76"/>
        <v>13.072376288732391</v>
      </c>
      <c r="AE149" s="99" t="e">
        <f t="shared" si="77"/>
        <v>#N/A</v>
      </c>
      <c r="AF149" s="99">
        <f t="shared" si="78"/>
        <v>0</v>
      </c>
      <c r="AI149" s="92">
        <f t="shared" si="96"/>
        <v>45830</v>
      </c>
      <c r="AJ149" s="91">
        <f t="shared" si="97"/>
        <v>142</v>
      </c>
      <c r="AK149" s="91">
        <f>INDEX(地温!$D$2:$D$366,MATCH(AI149,地温!$C$2:$C$366,FALSE))</f>
        <v>19.461707999999998</v>
      </c>
      <c r="AL149" s="91">
        <f t="shared" si="98"/>
        <v>1856.2774329999995</v>
      </c>
      <c r="AM149" s="93">
        <f t="shared" si="79"/>
        <v>13.072376288732391</v>
      </c>
      <c r="AN149" s="99" t="e">
        <f t="shared" si="80"/>
        <v>#N/A</v>
      </c>
      <c r="AO149" s="99">
        <f t="shared" si="81"/>
        <v>0</v>
      </c>
      <c r="AR149" s="92">
        <f t="shared" si="99"/>
        <v>45830</v>
      </c>
      <c r="AS149" s="91">
        <f t="shared" si="100"/>
        <v>142</v>
      </c>
      <c r="AT149" s="91">
        <f>INDEX(地温!$D$2:$D$366,MATCH(AR149,地温!$C$2:$C$366,FALSE))</f>
        <v>19.461707999999998</v>
      </c>
      <c r="AU149" s="91">
        <f t="shared" si="101"/>
        <v>1856.2774329999995</v>
      </c>
      <c r="AV149" s="93">
        <f t="shared" si="82"/>
        <v>13.072376288732391</v>
      </c>
      <c r="AW149" s="99" t="e">
        <f t="shared" si="83"/>
        <v>#N/A</v>
      </c>
      <c r="AX149" s="99">
        <f t="shared" si="84"/>
        <v>0</v>
      </c>
    </row>
    <row r="150" spans="1:50" s="91" customFormat="1">
      <c r="A150" s="92">
        <f t="shared" si="85"/>
        <v>45831</v>
      </c>
      <c r="B150" s="91">
        <f t="shared" si="68"/>
        <v>143</v>
      </c>
      <c r="C150" s="99">
        <f t="shared" si="69"/>
        <v>5.2408732371873992</v>
      </c>
      <c r="D150" s="99">
        <f t="shared" si="86"/>
        <v>4.8637364410524246e-004</v>
      </c>
      <c r="E150" s="99"/>
      <c r="F150" s="99"/>
      <c r="H150" s="92">
        <f t="shared" si="87"/>
        <v>45831</v>
      </c>
      <c r="I150" s="91">
        <f t="shared" si="88"/>
        <v>143</v>
      </c>
      <c r="J150" s="91">
        <f>INDEX(地温!$D$2:$D$366,MATCH(H150,地温!$C$2:$C$366,FALSE))</f>
        <v>21.42848</v>
      </c>
      <c r="K150" s="91">
        <f t="shared" si="89"/>
        <v>1877.7059129999996</v>
      </c>
      <c r="L150" s="93">
        <f t="shared" si="70"/>
        <v>13.130810580419578</v>
      </c>
      <c r="M150" s="99">
        <f t="shared" si="71"/>
        <v>2.57586472764827e-002</v>
      </c>
      <c r="N150" s="99">
        <f t="shared" si="72"/>
        <v>5.2408732371873992</v>
      </c>
      <c r="Q150" s="92">
        <f t="shared" si="90"/>
        <v>45831</v>
      </c>
      <c r="R150" s="91">
        <f t="shared" si="91"/>
        <v>143</v>
      </c>
      <c r="S150" s="91">
        <f>INDEX(地温!$D$2:$D$366,MATCH(Q150,地温!$C$2:$C$366,FALSE))</f>
        <v>21.42848</v>
      </c>
      <c r="T150" s="91">
        <f t="shared" si="92"/>
        <v>1877.7059129999996</v>
      </c>
      <c r="U150" s="93">
        <f t="shared" si="73"/>
        <v>13.130810580419578</v>
      </c>
      <c r="V150" s="99" t="e">
        <f t="shared" si="74"/>
        <v>#N/A</v>
      </c>
      <c r="W150" s="99">
        <f t="shared" si="75"/>
        <v>0</v>
      </c>
      <c r="Z150" s="92">
        <f t="shared" si="93"/>
        <v>45831</v>
      </c>
      <c r="AA150" s="91">
        <f t="shared" si="94"/>
        <v>143</v>
      </c>
      <c r="AB150" s="91">
        <f>INDEX(地温!$D$2:$D$366,MATCH(Z150,地温!$C$2:$C$366,FALSE))</f>
        <v>21.42848</v>
      </c>
      <c r="AC150" s="91">
        <f t="shared" si="95"/>
        <v>1877.7059129999996</v>
      </c>
      <c r="AD150" s="93">
        <f t="shared" si="76"/>
        <v>13.130810580419578</v>
      </c>
      <c r="AE150" s="99" t="e">
        <f t="shared" si="77"/>
        <v>#N/A</v>
      </c>
      <c r="AF150" s="99">
        <f t="shared" si="78"/>
        <v>0</v>
      </c>
      <c r="AI150" s="92">
        <f t="shared" si="96"/>
        <v>45831</v>
      </c>
      <c r="AJ150" s="91">
        <f t="shared" si="97"/>
        <v>143</v>
      </c>
      <c r="AK150" s="91">
        <f>INDEX(地温!$D$2:$D$366,MATCH(AI150,地温!$C$2:$C$366,FALSE))</f>
        <v>21.42848</v>
      </c>
      <c r="AL150" s="91">
        <f t="shared" si="98"/>
        <v>1877.7059129999996</v>
      </c>
      <c r="AM150" s="93">
        <f t="shared" si="79"/>
        <v>13.130810580419578</v>
      </c>
      <c r="AN150" s="99" t="e">
        <f t="shared" si="80"/>
        <v>#N/A</v>
      </c>
      <c r="AO150" s="99">
        <f t="shared" si="81"/>
        <v>0</v>
      </c>
      <c r="AR150" s="92">
        <f t="shared" si="99"/>
        <v>45831</v>
      </c>
      <c r="AS150" s="91">
        <f t="shared" si="100"/>
        <v>143</v>
      </c>
      <c r="AT150" s="91">
        <f>INDEX(地温!$D$2:$D$366,MATCH(AR150,地温!$C$2:$C$366,FALSE))</f>
        <v>21.42848</v>
      </c>
      <c r="AU150" s="91">
        <f t="shared" si="101"/>
        <v>1877.7059129999996</v>
      </c>
      <c r="AV150" s="93">
        <f t="shared" si="82"/>
        <v>13.130810580419578</v>
      </c>
      <c r="AW150" s="99" t="e">
        <f t="shared" si="83"/>
        <v>#N/A</v>
      </c>
      <c r="AX150" s="99">
        <f t="shared" si="84"/>
        <v>0</v>
      </c>
    </row>
    <row r="151" spans="1:50" s="91" customFormat="1">
      <c r="A151" s="92">
        <f t="shared" si="85"/>
        <v>45832</v>
      </c>
      <c r="B151" s="91">
        <f t="shared" si="68"/>
        <v>144</v>
      </c>
      <c r="C151" s="99">
        <f t="shared" si="69"/>
        <v>5.2456505716077917</v>
      </c>
      <c r="D151" s="99">
        <f t="shared" si="86"/>
        <v>4.7773344203925209e-004</v>
      </c>
      <c r="E151" s="99"/>
      <c r="F151" s="99"/>
      <c r="H151" s="92">
        <f t="shared" si="87"/>
        <v>45832</v>
      </c>
      <c r="I151" s="91">
        <f t="shared" si="88"/>
        <v>144</v>
      </c>
      <c r="J151" s="91">
        <f>INDEX(地温!$D$2:$D$366,MATCH(H151,地温!$C$2:$C$366,FALSE))</f>
        <v>21.955655999999998</v>
      </c>
      <c r="K151" s="91">
        <f t="shared" si="89"/>
        <v>1899.6615689999996</v>
      </c>
      <c r="L151" s="93">
        <f t="shared" si="70"/>
        <v>13.192094229166663</v>
      </c>
      <c r="M151" s="99">
        <f t="shared" si="71"/>
        <v>2.582973004867958e-002</v>
      </c>
      <c r="N151" s="99">
        <f t="shared" si="72"/>
        <v>5.2456505716077917</v>
      </c>
      <c r="Q151" s="92">
        <f t="shared" si="90"/>
        <v>45832</v>
      </c>
      <c r="R151" s="91">
        <f t="shared" si="91"/>
        <v>144</v>
      </c>
      <c r="S151" s="91">
        <f>INDEX(地温!$D$2:$D$366,MATCH(Q151,地温!$C$2:$C$366,FALSE))</f>
        <v>21.955655999999998</v>
      </c>
      <c r="T151" s="91">
        <f t="shared" si="92"/>
        <v>1899.6615689999996</v>
      </c>
      <c r="U151" s="93">
        <f t="shared" si="73"/>
        <v>13.192094229166663</v>
      </c>
      <c r="V151" s="99" t="e">
        <f t="shared" si="74"/>
        <v>#N/A</v>
      </c>
      <c r="W151" s="99">
        <f t="shared" si="75"/>
        <v>0</v>
      </c>
      <c r="Z151" s="92">
        <f t="shared" si="93"/>
        <v>45832</v>
      </c>
      <c r="AA151" s="91">
        <f t="shared" si="94"/>
        <v>144</v>
      </c>
      <c r="AB151" s="91">
        <f>INDEX(地温!$D$2:$D$366,MATCH(Z151,地温!$C$2:$C$366,FALSE))</f>
        <v>21.955655999999998</v>
      </c>
      <c r="AC151" s="91">
        <f t="shared" si="95"/>
        <v>1899.6615689999996</v>
      </c>
      <c r="AD151" s="93">
        <f t="shared" si="76"/>
        <v>13.192094229166663</v>
      </c>
      <c r="AE151" s="99" t="e">
        <f t="shared" si="77"/>
        <v>#N/A</v>
      </c>
      <c r="AF151" s="99">
        <f t="shared" si="78"/>
        <v>0</v>
      </c>
      <c r="AI151" s="92">
        <f t="shared" si="96"/>
        <v>45832</v>
      </c>
      <c r="AJ151" s="91">
        <f t="shared" si="97"/>
        <v>144</v>
      </c>
      <c r="AK151" s="91">
        <f>INDEX(地温!$D$2:$D$366,MATCH(AI151,地温!$C$2:$C$366,FALSE))</f>
        <v>21.955655999999998</v>
      </c>
      <c r="AL151" s="91">
        <f t="shared" si="98"/>
        <v>1899.6615689999996</v>
      </c>
      <c r="AM151" s="93">
        <f t="shared" si="79"/>
        <v>13.192094229166663</v>
      </c>
      <c r="AN151" s="99" t="e">
        <f t="shared" si="80"/>
        <v>#N/A</v>
      </c>
      <c r="AO151" s="99">
        <f t="shared" si="81"/>
        <v>0</v>
      </c>
      <c r="AR151" s="92">
        <f t="shared" si="99"/>
        <v>45832</v>
      </c>
      <c r="AS151" s="91">
        <f t="shared" si="100"/>
        <v>144</v>
      </c>
      <c r="AT151" s="91">
        <f>INDEX(地温!$D$2:$D$366,MATCH(AR151,地温!$C$2:$C$366,FALSE))</f>
        <v>21.955655999999998</v>
      </c>
      <c r="AU151" s="91">
        <f t="shared" si="101"/>
        <v>1899.6615689999996</v>
      </c>
      <c r="AV151" s="93">
        <f t="shared" si="82"/>
        <v>13.192094229166663</v>
      </c>
      <c r="AW151" s="99" t="e">
        <f t="shared" si="83"/>
        <v>#N/A</v>
      </c>
      <c r="AX151" s="99">
        <f t="shared" si="84"/>
        <v>0</v>
      </c>
    </row>
    <row r="152" spans="1:50" s="91" customFormat="1">
      <c r="A152" s="92">
        <f t="shared" si="85"/>
        <v>45833</v>
      </c>
      <c r="B152" s="91">
        <f t="shared" si="68"/>
        <v>145</v>
      </c>
      <c r="C152" s="99">
        <f t="shared" si="69"/>
        <v>5.2503865441873989</v>
      </c>
      <c r="D152" s="99">
        <f t="shared" si="86"/>
        <v>4.7359725796072285e-004</v>
      </c>
      <c r="E152" s="99"/>
      <c r="F152" s="99"/>
      <c r="H152" s="92">
        <f t="shared" si="87"/>
        <v>45833</v>
      </c>
      <c r="I152" s="91">
        <f t="shared" si="88"/>
        <v>145</v>
      </c>
      <c r="J152" s="91">
        <f>INDEX(地温!$D$2:$D$366,MATCH(H152,地温!$C$2:$C$366,FALSE))</f>
        <v>22.807248000000001</v>
      </c>
      <c r="K152" s="91">
        <f t="shared" si="89"/>
        <v>1922.4688169999997</v>
      </c>
      <c r="L152" s="93">
        <f t="shared" si="70"/>
        <v>13.258405634482756</v>
      </c>
      <c r="M152" s="99">
        <f t="shared" si="71"/>
        <v>2.590683104580142e-002</v>
      </c>
      <c r="N152" s="99">
        <f t="shared" si="72"/>
        <v>5.2503865441873989</v>
      </c>
      <c r="Q152" s="92">
        <f t="shared" si="90"/>
        <v>45833</v>
      </c>
      <c r="R152" s="91">
        <f t="shared" si="91"/>
        <v>145</v>
      </c>
      <c r="S152" s="91">
        <f>INDEX(地温!$D$2:$D$366,MATCH(Q152,地温!$C$2:$C$366,FALSE))</f>
        <v>22.807248000000001</v>
      </c>
      <c r="T152" s="91">
        <f t="shared" si="92"/>
        <v>1922.4688169999997</v>
      </c>
      <c r="U152" s="93">
        <f t="shared" si="73"/>
        <v>13.258405634482756</v>
      </c>
      <c r="V152" s="99" t="e">
        <f t="shared" si="74"/>
        <v>#N/A</v>
      </c>
      <c r="W152" s="99">
        <f t="shared" si="75"/>
        <v>0</v>
      </c>
      <c r="Z152" s="92">
        <f t="shared" si="93"/>
        <v>45833</v>
      </c>
      <c r="AA152" s="91">
        <f t="shared" si="94"/>
        <v>145</v>
      </c>
      <c r="AB152" s="91">
        <f>INDEX(地温!$D$2:$D$366,MATCH(Z152,地温!$C$2:$C$366,FALSE))</f>
        <v>22.807248000000001</v>
      </c>
      <c r="AC152" s="91">
        <f t="shared" si="95"/>
        <v>1922.4688169999997</v>
      </c>
      <c r="AD152" s="93">
        <f t="shared" si="76"/>
        <v>13.258405634482756</v>
      </c>
      <c r="AE152" s="99" t="e">
        <f t="shared" si="77"/>
        <v>#N/A</v>
      </c>
      <c r="AF152" s="99">
        <f t="shared" si="78"/>
        <v>0</v>
      </c>
      <c r="AI152" s="92">
        <f t="shared" si="96"/>
        <v>45833</v>
      </c>
      <c r="AJ152" s="91">
        <f t="shared" si="97"/>
        <v>145</v>
      </c>
      <c r="AK152" s="91">
        <f>INDEX(地温!$D$2:$D$366,MATCH(AI152,地温!$C$2:$C$366,FALSE))</f>
        <v>22.807248000000001</v>
      </c>
      <c r="AL152" s="91">
        <f t="shared" si="98"/>
        <v>1922.4688169999997</v>
      </c>
      <c r="AM152" s="93">
        <f t="shared" si="79"/>
        <v>13.258405634482756</v>
      </c>
      <c r="AN152" s="99" t="e">
        <f t="shared" si="80"/>
        <v>#N/A</v>
      </c>
      <c r="AO152" s="99">
        <f t="shared" si="81"/>
        <v>0</v>
      </c>
      <c r="AR152" s="92">
        <f t="shared" si="99"/>
        <v>45833</v>
      </c>
      <c r="AS152" s="91">
        <f t="shared" si="100"/>
        <v>145</v>
      </c>
      <c r="AT152" s="91">
        <f>INDEX(地温!$D$2:$D$366,MATCH(AR152,地温!$C$2:$C$366,FALSE))</f>
        <v>22.807248000000001</v>
      </c>
      <c r="AU152" s="91">
        <f t="shared" si="101"/>
        <v>1922.4688169999997</v>
      </c>
      <c r="AV152" s="93">
        <f t="shared" si="82"/>
        <v>13.258405634482756</v>
      </c>
      <c r="AW152" s="99" t="e">
        <f t="shared" si="83"/>
        <v>#N/A</v>
      </c>
      <c r="AX152" s="99">
        <f t="shared" si="84"/>
        <v>0</v>
      </c>
    </row>
    <row r="153" spans="1:50" s="91" customFormat="1">
      <c r="A153" s="92">
        <f t="shared" si="85"/>
        <v>45834</v>
      </c>
      <c r="B153" s="91">
        <f t="shared" si="68"/>
        <v>146</v>
      </c>
      <c r="C153" s="99">
        <f t="shared" si="69"/>
        <v>5.2550110851470393</v>
      </c>
      <c r="D153" s="99">
        <f t="shared" si="86"/>
        <v>4.6245409596403777e-004</v>
      </c>
      <c r="E153" s="99"/>
      <c r="F153" s="99"/>
      <c r="H153" s="92">
        <f t="shared" si="87"/>
        <v>45834</v>
      </c>
      <c r="I153" s="91">
        <f t="shared" si="88"/>
        <v>146</v>
      </c>
      <c r="J153" s="91">
        <f>INDEX(地温!$D$2:$D$366,MATCH(H153,地温!$C$2:$C$366,FALSE))</f>
        <v>23.212767999999993</v>
      </c>
      <c r="K153" s="91">
        <f t="shared" si="89"/>
        <v>1945.6815849999998</v>
      </c>
      <c r="L153" s="93">
        <f t="shared" si="70"/>
        <v>13.326586198630135</v>
      </c>
      <c r="M153" s="99">
        <f t="shared" si="71"/>
        <v>2.5986307901290393e-002</v>
      </c>
      <c r="N153" s="99">
        <f t="shared" si="72"/>
        <v>5.2550110851470393</v>
      </c>
      <c r="Q153" s="92">
        <f t="shared" si="90"/>
        <v>45834</v>
      </c>
      <c r="R153" s="91">
        <f t="shared" si="91"/>
        <v>146</v>
      </c>
      <c r="S153" s="91">
        <f>INDEX(地温!$D$2:$D$366,MATCH(Q153,地温!$C$2:$C$366,FALSE))</f>
        <v>23.212767999999993</v>
      </c>
      <c r="T153" s="91">
        <f t="shared" si="92"/>
        <v>1945.6815849999998</v>
      </c>
      <c r="U153" s="93">
        <f t="shared" si="73"/>
        <v>13.326586198630135</v>
      </c>
      <c r="V153" s="99" t="e">
        <f t="shared" si="74"/>
        <v>#N/A</v>
      </c>
      <c r="W153" s="99">
        <f t="shared" si="75"/>
        <v>0</v>
      </c>
      <c r="Z153" s="92">
        <f t="shared" si="93"/>
        <v>45834</v>
      </c>
      <c r="AA153" s="91">
        <f t="shared" si="94"/>
        <v>146</v>
      </c>
      <c r="AB153" s="91">
        <f>INDEX(地温!$D$2:$D$366,MATCH(Z153,地温!$C$2:$C$366,FALSE))</f>
        <v>23.212767999999993</v>
      </c>
      <c r="AC153" s="91">
        <f t="shared" si="95"/>
        <v>1945.6815849999998</v>
      </c>
      <c r="AD153" s="93">
        <f t="shared" si="76"/>
        <v>13.326586198630135</v>
      </c>
      <c r="AE153" s="99" t="e">
        <f t="shared" si="77"/>
        <v>#N/A</v>
      </c>
      <c r="AF153" s="99">
        <f t="shared" si="78"/>
        <v>0</v>
      </c>
      <c r="AI153" s="92">
        <f t="shared" si="96"/>
        <v>45834</v>
      </c>
      <c r="AJ153" s="91">
        <f t="shared" si="97"/>
        <v>146</v>
      </c>
      <c r="AK153" s="91">
        <f>INDEX(地温!$D$2:$D$366,MATCH(AI153,地温!$C$2:$C$366,FALSE))</f>
        <v>23.212767999999993</v>
      </c>
      <c r="AL153" s="91">
        <f t="shared" si="98"/>
        <v>1945.6815849999998</v>
      </c>
      <c r="AM153" s="93">
        <f t="shared" si="79"/>
        <v>13.326586198630135</v>
      </c>
      <c r="AN153" s="99" t="e">
        <f t="shared" si="80"/>
        <v>#N/A</v>
      </c>
      <c r="AO153" s="99">
        <f t="shared" si="81"/>
        <v>0</v>
      </c>
      <c r="AR153" s="92">
        <f t="shared" si="99"/>
        <v>45834</v>
      </c>
      <c r="AS153" s="91">
        <f t="shared" si="100"/>
        <v>146</v>
      </c>
      <c r="AT153" s="91">
        <f>INDEX(地温!$D$2:$D$366,MATCH(AR153,地温!$C$2:$C$366,FALSE))</f>
        <v>23.212767999999993</v>
      </c>
      <c r="AU153" s="91">
        <f t="shared" si="101"/>
        <v>1945.6815849999998</v>
      </c>
      <c r="AV153" s="93">
        <f t="shared" si="82"/>
        <v>13.326586198630135</v>
      </c>
      <c r="AW153" s="99" t="e">
        <f t="shared" si="83"/>
        <v>#N/A</v>
      </c>
      <c r="AX153" s="99">
        <f t="shared" si="84"/>
        <v>0</v>
      </c>
    </row>
    <row r="154" spans="1:50" s="91" customFormat="1">
      <c r="A154" s="92">
        <f t="shared" si="85"/>
        <v>45835</v>
      </c>
      <c r="B154" s="91">
        <f t="shared" si="68"/>
        <v>147</v>
      </c>
      <c r="C154" s="99">
        <f t="shared" si="69"/>
        <v>5.2595683263835875</v>
      </c>
      <c r="D154" s="99">
        <f t="shared" si="86"/>
        <v>4.5572412365482153e-004</v>
      </c>
      <c r="E154" s="99"/>
      <c r="F154" s="99"/>
      <c r="H154" s="92">
        <f t="shared" si="87"/>
        <v>45835</v>
      </c>
      <c r="I154" s="91">
        <f t="shared" si="88"/>
        <v>147</v>
      </c>
      <c r="J154" s="91">
        <f>INDEX(地温!$D$2:$D$366,MATCH(H154,地温!$C$2:$C$366,FALSE))</f>
        <v>23.942703999999999</v>
      </c>
      <c r="K154" s="91">
        <f t="shared" si="89"/>
        <v>1969.6242889999999</v>
      </c>
      <c r="L154" s="93">
        <f t="shared" si="70"/>
        <v>13.398804687074829</v>
      </c>
      <c r="M154" s="99">
        <f t="shared" si="71"/>
        <v>2.6070716148396251e-002</v>
      </c>
      <c r="N154" s="99">
        <f t="shared" si="72"/>
        <v>5.2595683263835875</v>
      </c>
      <c r="Q154" s="92">
        <f t="shared" si="90"/>
        <v>45835</v>
      </c>
      <c r="R154" s="91">
        <f t="shared" si="91"/>
        <v>147</v>
      </c>
      <c r="S154" s="91">
        <f>INDEX(地温!$D$2:$D$366,MATCH(Q154,地温!$C$2:$C$366,FALSE))</f>
        <v>23.942703999999999</v>
      </c>
      <c r="T154" s="91">
        <f t="shared" si="92"/>
        <v>1969.6242889999999</v>
      </c>
      <c r="U154" s="93">
        <f t="shared" si="73"/>
        <v>13.398804687074829</v>
      </c>
      <c r="V154" s="99" t="e">
        <f t="shared" si="74"/>
        <v>#N/A</v>
      </c>
      <c r="W154" s="99">
        <f t="shared" si="75"/>
        <v>0</v>
      </c>
      <c r="Z154" s="92">
        <f t="shared" si="93"/>
        <v>45835</v>
      </c>
      <c r="AA154" s="91">
        <f t="shared" si="94"/>
        <v>147</v>
      </c>
      <c r="AB154" s="91">
        <f>INDEX(地温!$D$2:$D$366,MATCH(Z154,地温!$C$2:$C$366,FALSE))</f>
        <v>23.942703999999999</v>
      </c>
      <c r="AC154" s="91">
        <f t="shared" si="95"/>
        <v>1969.6242889999999</v>
      </c>
      <c r="AD154" s="93">
        <f t="shared" si="76"/>
        <v>13.398804687074829</v>
      </c>
      <c r="AE154" s="99" t="e">
        <f t="shared" si="77"/>
        <v>#N/A</v>
      </c>
      <c r="AF154" s="99">
        <f t="shared" si="78"/>
        <v>0</v>
      </c>
      <c r="AI154" s="92">
        <f t="shared" si="96"/>
        <v>45835</v>
      </c>
      <c r="AJ154" s="91">
        <f t="shared" si="97"/>
        <v>147</v>
      </c>
      <c r="AK154" s="91">
        <f>INDEX(地温!$D$2:$D$366,MATCH(AI154,地温!$C$2:$C$366,FALSE))</f>
        <v>23.942703999999999</v>
      </c>
      <c r="AL154" s="91">
        <f t="shared" si="98"/>
        <v>1969.6242889999999</v>
      </c>
      <c r="AM154" s="93">
        <f t="shared" si="79"/>
        <v>13.398804687074829</v>
      </c>
      <c r="AN154" s="99" t="e">
        <f t="shared" si="80"/>
        <v>#N/A</v>
      </c>
      <c r="AO154" s="99">
        <f t="shared" si="81"/>
        <v>0</v>
      </c>
      <c r="AR154" s="92">
        <f t="shared" si="99"/>
        <v>45835</v>
      </c>
      <c r="AS154" s="91">
        <f t="shared" si="100"/>
        <v>147</v>
      </c>
      <c r="AT154" s="91">
        <f>INDEX(地温!$D$2:$D$366,MATCH(AR154,地温!$C$2:$C$366,FALSE))</f>
        <v>23.942703999999999</v>
      </c>
      <c r="AU154" s="91">
        <f t="shared" si="101"/>
        <v>1969.6242889999999</v>
      </c>
      <c r="AV154" s="93">
        <f t="shared" si="82"/>
        <v>13.398804687074829</v>
      </c>
      <c r="AW154" s="99" t="e">
        <f t="shared" si="83"/>
        <v>#N/A</v>
      </c>
      <c r="AX154" s="99">
        <f t="shared" si="84"/>
        <v>0</v>
      </c>
    </row>
    <row r="155" spans="1:50" s="91" customFormat="1">
      <c r="A155" s="92">
        <f t="shared" si="85"/>
        <v>45836</v>
      </c>
      <c r="B155" s="91">
        <f t="shared" si="68"/>
        <v>148</v>
      </c>
      <c r="C155" s="99">
        <f t="shared" si="69"/>
        <v>5.2638456539131049</v>
      </c>
      <c r="D155" s="99">
        <f t="shared" si="86"/>
        <v>4.277327529517372e-004</v>
      </c>
      <c r="E155" s="99"/>
      <c r="F155" s="99"/>
      <c r="H155" s="92">
        <f t="shared" si="87"/>
        <v>45836</v>
      </c>
      <c r="I155" s="91">
        <f t="shared" si="88"/>
        <v>148</v>
      </c>
      <c r="J155" s="91">
        <f>INDEX(地温!$D$2:$D$366,MATCH(H155,地温!$C$2:$C$366,FALSE))</f>
        <v>23.091111999999999</v>
      </c>
      <c r="K155" s="91">
        <f t="shared" si="89"/>
        <v>1992.7154009999999</v>
      </c>
      <c r="L155" s="93">
        <f t="shared" si="70"/>
        <v>13.464293249999999</v>
      </c>
      <c r="M155" s="99">
        <f t="shared" si="71"/>
        <v>2.6147458577979336e-002</v>
      </c>
      <c r="N155" s="99">
        <f t="shared" si="72"/>
        <v>5.2638456539131049</v>
      </c>
      <c r="Q155" s="92">
        <f t="shared" si="90"/>
        <v>45836</v>
      </c>
      <c r="R155" s="91">
        <f t="shared" si="91"/>
        <v>148</v>
      </c>
      <c r="S155" s="91">
        <f>INDEX(地温!$D$2:$D$366,MATCH(Q155,地温!$C$2:$C$366,FALSE))</f>
        <v>23.091111999999999</v>
      </c>
      <c r="T155" s="91">
        <f t="shared" si="92"/>
        <v>1992.7154009999999</v>
      </c>
      <c r="U155" s="93">
        <f t="shared" si="73"/>
        <v>13.464293249999999</v>
      </c>
      <c r="V155" s="99" t="e">
        <f t="shared" si="74"/>
        <v>#N/A</v>
      </c>
      <c r="W155" s="99">
        <f t="shared" si="75"/>
        <v>0</v>
      </c>
      <c r="Z155" s="92">
        <f t="shared" si="93"/>
        <v>45836</v>
      </c>
      <c r="AA155" s="91">
        <f t="shared" si="94"/>
        <v>148</v>
      </c>
      <c r="AB155" s="91">
        <f>INDEX(地温!$D$2:$D$366,MATCH(Z155,地温!$C$2:$C$366,FALSE))</f>
        <v>23.091111999999999</v>
      </c>
      <c r="AC155" s="91">
        <f t="shared" si="95"/>
        <v>1992.7154009999999</v>
      </c>
      <c r="AD155" s="93">
        <f t="shared" si="76"/>
        <v>13.464293249999999</v>
      </c>
      <c r="AE155" s="99" t="e">
        <f t="shared" si="77"/>
        <v>#N/A</v>
      </c>
      <c r="AF155" s="99">
        <f t="shared" si="78"/>
        <v>0</v>
      </c>
      <c r="AI155" s="92">
        <f t="shared" si="96"/>
        <v>45836</v>
      </c>
      <c r="AJ155" s="91">
        <f t="shared" si="97"/>
        <v>148</v>
      </c>
      <c r="AK155" s="91">
        <f>INDEX(地温!$D$2:$D$366,MATCH(AI155,地温!$C$2:$C$366,FALSE))</f>
        <v>23.091111999999999</v>
      </c>
      <c r="AL155" s="91">
        <f t="shared" si="98"/>
        <v>1992.7154009999999</v>
      </c>
      <c r="AM155" s="93">
        <f t="shared" si="79"/>
        <v>13.464293249999999</v>
      </c>
      <c r="AN155" s="99" t="e">
        <f t="shared" si="80"/>
        <v>#N/A</v>
      </c>
      <c r="AO155" s="99">
        <f t="shared" si="81"/>
        <v>0</v>
      </c>
      <c r="AR155" s="92">
        <f t="shared" si="99"/>
        <v>45836</v>
      </c>
      <c r="AS155" s="91">
        <f t="shared" si="100"/>
        <v>148</v>
      </c>
      <c r="AT155" s="91">
        <f>INDEX(地温!$D$2:$D$366,MATCH(AR155,地温!$C$2:$C$366,FALSE))</f>
        <v>23.091111999999999</v>
      </c>
      <c r="AU155" s="91">
        <f t="shared" si="101"/>
        <v>1992.7154009999999</v>
      </c>
      <c r="AV155" s="93">
        <f t="shared" si="82"/>
        <v>13.464293249999999</v>
      </c>
      <c r="AW155" s="99" t="e">
        <f t="shared" si="83"/>
        <v>#N/A</v>
      </c>
      <c r="AX155" s="99">
        <f t="shared" si="84"/>
        <v>0</v>
      </c>
    </row>
    <row r="156" spans="1:50" s="91" customFormat="1">
      <c r="A156" s="92">
        <f t="shared" si="85"/>
        <v>45837</v>
      </c>
      <c r="B156" s="91">
        <f t="shared" si="68"/>
        <v>149</v>
      </c>
      <c r="C156" s="99">
        <f t="shared" si="69"/>
        <v>5.2679765824812801</v>
      </c>
      <c r="D156" s="99">
        <f t="shared" si="86"/>
        <v>4.1309285681752074e-004</v>
      </c>
      <c r="E156" s="99"/>
      <c r="F156" s="99"/>
      <c r="H156" s="92">
        <f t="shared" si="87"/>
        <v>45837</v>
      </c>
      <c r="I156" s="91">
        <f t="shared" si="88"/>
        <v>149</v>
      </c>
      <c r="J156" s="91">
        <f>INDEX(地温!$D$2:$D$366,MATCH(H156,地温!$C$2:$C$366,FALSE))</f>
        <v>23.15194</v>
      </c>
      <c r="K156" s="91">
        <f t="shared" si="89"/>
        <v>2015.8673409999999</v>
      </c>
      <c r="L156" s="93">
        <f t="shared" si="70"/>
        <v>13.529311013422818</v>
      </c>
      <c r="M156" s="99">
        <f t="shared" si="71"/>
        <v>2.6223837917487981e-002</v>
      </c>
      <c r="N156" s="99">
        <f t="shared" si="72"/>
        <v>5.2679765824812801</v>
      </c>
      <c r="Q156" s="92">
        <f t="shared" si="90"/>
        <v>45837</v>
      </c>
      <c r="R156" s="91">
        <f t="shared" si="91"/>
        <v>149</v>
      </c>
      <c r="S156" s="91">
        <f>INDEX(地温!$D$2:$D$366,MATCH(Q156,地温!$C$2:$C$366,FALSE))</f>
        <v>23.15194</v>
      </c>
      <c r="T156" s="91">
        <f t="shared" si="92"/>
        <v>2015.8673409999999</v>
      </c>
      <c r="U156" s="93">
        <f t="shared" si="73"/>
        <v>13.529311013422818</v>
      </c>
      <c r="V156" s="99" t="e">
        <f t="shared" si="74"/>
        <v>#N/A</v>
      </c>
      <c r="W156" s="99">
        <f t="shared" si="75"/>
        <v>0</v>
      </c>
      <c r="Z156" s="92">
        <f t="shared" si="93"/>
        <v>45837</v>
      </c>
      <c r="AA156" s="91">
        <f t="shared" si="94"/>
        <v>149</v>
      </c>
      <c r="AB156" s="91">
        <f>INDEX(地温!$D$2:$D$366,MATCH(Z156,地温!$C$2:$C$366,FALSE))</f>
        <v>23.15194</v>
      </c>
      <c r="AC156" s="91">
        <f t="shared" si="95"/>
        <v>2015.8673409999999</v>
      </c>
      <c r="AD156" s="93">
        <f t="shared" si="76"/>
        <v>13.529311013422818</v>
      </c>
      <c r="AE156" s="99" t="e">
        <f t="shared" si="77"/>
        <v>#N/A</v>
      </c>
      <c r="AF156" s="99">
        <f t="shared" si="78"/>
        <v>0</v>
      </c>
      <c r="AI156" s="92">
        <f t="shared" si="96"/>
        <v>45837</v>
      </c>
      <c r="AJ156" s="91">
        <f t="shared" si="97"/>
        <v>149</v>
      </c>
      <c r="AK156" s="91">
        <f>INDEX(地温!$D$2:$D$366,MATCH(AI156,地温!$C$2:$C$366,FALSE))</f>
        <v>23.15194</v>
      </c>
      <c r="AL156" s="91">
        <f t="shared" si="98"/>
        <v>2015.8673409999999</v>
      </c>
      <c r="AM156" s="93">
        <f t="shared" si="79"/>
        <v>13.529311013422818</v>
      </c>
      <c r="AN156" s="99" t="e">
        <f t="shared" si="80"/>
        <v>#N/A</v>
      </c>
      <c r="AO156" s="99">
        <f t="shared" si="81"/>
        <v>0</v>
      </c>
      <c r="AR156" s="92">
        <f t="shared" si="99"/>
        <v>45837</v>
      </c>
      <c r="AS156" s="91">
        <f t="shared" si="100"/>
        <v>149</v>
      </c>
      <c r="AT156" s="91">
        <f>INDEX(地温!$D$2:$D$366,MATCH(AR156,地温!$C$2:$C$366,FALSE))</f>
        <v>23.15194</v>
      </c>
      <c r="AU156" s="91">
        <f t="shared" si="101"/>
        <v>2015.8673409999999</v>
      </c>
      <c r="AV156" s="93">
        <f t="shared" si="82"/>
        <v>13.529311013422818</v>
      </c>
      <c r="AW156" s="99" t="e">
        <f t="shared" si="83"/>
        <v>#N/A</v>
      </c>
      <c r="AX156" s="99">
        <f t="shared" si="84"/>
        <v>0</v>
      </c>
    </row>
    <row r="157" spans="1:50" s="91" customFormat="1">
      <c r="A157" s="92">
        <f t="shared" si="85"/>
        <v>45838</v>
      </c>
      <c r="B157" s="91">
        <f t="shared" si="68"/>
        <v>150</v>
      </c>
      <c r="C157" s="99">
        <f t="shared" si="69"/>
        <v>5.2719358513729588</v>
      </c>
      <c r="D157" s="99">
        <f t="shared" si="86"/>
        <v>3.959268891678747e-004</v>
      </c>
      <c r="E157" s="99"/>
      <c r="F157" s="99"/>
      <c r="H157" s="92">
        <f t="shared" si="87"/>
        <v>45838</v>
      </c>
      <c r="I157" s="91">
        <f t="shared" si="88"/>
        <v>150</v>
      </c>
      <c r="J157" s="91">
        <f>INDEX(地温!$D$2:$D$366,MATCH(H157,地温!$C$2:$C$366,FALSE))</f>
        <v>22.969456000000001</v>
      </c>
      <c r="K157" s="91">
        <f t="shared" si="89"/>
        <v>2038.8367969999999</v>
      </c>
      <c r="L157" s="93">
        <f t="shared" si="70"/>
        <v>13.592245313333333</v>
      </c>
      <c r="M157" s="99">
        <f t="shared" si="71"/>
        <v>2.6297949063276344e-002</v>
      </c>
      <c r="N157" s="99">
        <f t="shared" si="72"/>
        <v>5.2719358513729588</v>
      </c>
      <c r="Q157" s="92">
        <f t="shared" si="90"/>
        <v>45838</v>
      </c>
      <c r="R157" s="91">
        <f t="shared" si="91"/>
        <v>150</v>
      </c>
      <c r="S157" s="91">
        <f>INDEX(地温!$D$2:$D$366,MATCH(Q157,地温!$C$2:$C$366,FALSE))</f>
        <v>22.969456000000001</v>
      </c>
      <c r="T157" s="91">
        <f t="shared" si="92"/>
        <v>2038.8367969999999</v>
      </c>
      <c r="U157" s="93">
        <f t="shared" si="73"/>
        <v>13.592245313333333</v>
      </c>
      <c r="V157" s="99" t="e">
        <f t="shared" si="74"/>
        <v>#N/A</v>
      </c>
      <c r="W157" s="99">
        <f t="shared" si="75"/>
        <v>0</v>
      </c>
      <c r="Z157" s="92">
        <f t="shared" si="93"/>
        <v>45838</v>
      </c>
      <c r="AA157" s="91">
        <f t="shared" si="94"/>
        <v>150</v>
      </c>
      <c r="AB157" s="91">
        <f>INDEX(地温!$D$2:$D$366,MATCH(Z157,地温!$C$2:$C$366,FALSE))</f>
        <v>22.969456000000001</v>
      </c>
      <c r="AC157" s="91">
        <f t="shared" si="95"/>
        <v>2038.8367969999999</v>
      </c>
      <c r="AD157" s="93">
        <f t="shared" si="76"/>
        <v>13.592245313333333</v>
      </c>
      <c r="AE157" s="99" t="e">
        <f t="shared" si="77"/>
        <v>#N/A</v>
      </c>
      <c r="AF157" s="99">
        <f t="shared" si="78"/>
        <v>0</v>
      </c>
      <c r="AI157" s="92">
        <f t="shared" si="96"/>
        <v>45838</v>
      </c>
      <c r="AJ157" s="91">
        <f t="shared" si="97"/>
        <v>150</v>
      </c>
      <c r="AK157" s="91">
        <f>INDEX(地温!$D$2:$D$366,MATCH(AI157,地温!$C$2:$C$366,FALSE))</f>
        <v>22.969456000000001</v>
      </c>
      <c r="AL157" s="91">
        <f t="shared" si="98"/>
        <v>2038.8367969999999</v>
      </c>
      <c r="AM157" s="93">
        <f t="shared" si="79"/>
        <v>13.592245313333333</v>
      </c>
      <c r="AN157" s="99" t="e">
        <f t="shared" si="80"/>
        <v>#N/A</v>
      </c>
      <c r="AO157" s="99">
        <f t="shared" si="81"/>
        <v>0</v>
      </c>
      <c r="AR157" s="92">
        <f t="shared" si="99"/>
        <v>45838</v>
      </c>
      <c r="AS157" s="91">
        <f t="shared" si="100"/>
        <v>150</v>
      </c>
      <c r="AT157" s="91">
        <f>INDEX(地温!$D$2:$D$366,MATCH(AR157,地温!$C$2:$C$366,FALSE))</f>
        <v>22.969456000000001</v>
      </c>
      <c r="AU157" s="91">
        <f t="shared" si="101"/>
        <v>2038.8367969999999</v>
      </c>
      <c r="AV157" s="93">
        <f t="shared" si="82"/>
        <v>13.592245313333333</v>
      </c>
      <c r="AW157" s="99" t="e">
        <f t="shared" si="83"/>
        <v>#N/A</v>
      </c>
      <c r="AX157" s="99">
        <f t="shared" si="84"/>
        <v>0</v>
      </c>
    </row>
    <row r="158" spans="1:50" s="91" customFormat="1">
      <c r="A158" s="92">
        <f t="shared" si="85"/>
        <v>45839</v>
      </c>
      <c r="B158" s="91">
        <f t="shared" si="68"/>
        <v>151</v>
      </c>
      <c r="C158" s="99">
        <f t="shared" si="69"/>
        <v>5.2756925617517414</v>
      </c>
      <c r="D158" s="99">
        <f t="shared" si="86"/>
        <v>3.7567103787825576e-004</v>
      </c>
      <c r="E158" s="99"/>
      <c r="F158" s="99"/>
      <c r="H158" s="92">
        <f t="shared" si="87"/>
        <v>45839</v>
      </c>
      <c r="I158" s="91">
        <f t="shared" si="88"/>
        <v>151</v>
      </c>
      <c r="J158" s="91">
        <f>INDEX(地温!$D$2:$D$366,MATCH(H158,地温!$C$2:$C$366,FALSE))</f>
        <v>22.462555999999996</v>
      </c>
      <c r="K158" s="91">
        <f t="shared" si="89"/>
        <v>2061.2993529999999</v>
      </c>
      <c r="L158" s="93">
        <f t="shared" si="70"/>
        <v>13.65098909271523</v>
      </c>
      <c r="M158" s="99">
        <f t="shared" si="71"/>
        <v>2.6367284966769773e-002</v>
      </c>
      <c r="N158" s="99">
        <f t="shared" si="72"/>
        <v>5.2756925617517414</v>
      </c>
      <c r="Q158" s="92">
        <f t="shared" si="90"/>
        <v>45839</v>
      </c>
      <c r="R158" s="91">
        <f t="shared" si="91"/>
        <v>151</v>
      </c>
      <c r="S158" s="91">
        <f>INDEX(地温!$D$2:$D$366,MATCH(Q158,地温!$C$2:$C$366,FALSE))</f>
        <v>22.462555999999996</v>
      </c>
      <c r="T158" s="91">
        <f t="shared" si="92"/>
        <v>2061.2993529999999</v>
      </c>
      <c r="U158" s="93">
        <f t="shared" si="73"/>
        <v>13.65098909271523</v>
      </c>
      <c r="V158" s="99" t="e">
        <f t="shared" si="74"/>
        <v>#N/A</v>
      </c>
      <c r="W158" s="99">
        <f t="shared" si="75"/>
        <v>0</v>
      </c>
      <c r="Z158" s="92">
        <f t="shared" si="93"/>
        <v>45839</v>
      </c>
      <c r="AA158" s="91">
        <f t="shared" si="94"/>
        <v>151</v>
      </c>
      <c r="AB158" s="91">
        <f>INDEX(地温!$D$2:$D$366,MATCH(Z158,地温!$C$2:$C$366,FALSE))</f>
        <v>22.462555999999996</v>
      </c>
      <c r="AC158" s="91">
        <f t="shared" si="95"/>
        <v>2061.2993529999999</v>
      </c>
      <c r="AD158" s="93">
        <f t="shared" si="76"/>
        <v>13.65098909271523</v>
      </c>
      <c r="AE158" s="99" t="e">
        <f t="shared" si="77"/>
        <v>#N/A</v>
      </c>
      <c r="AF158" s="99">
        <f t="shared" si="78"/>
        <v>0</v>
      </c>
      <c r="AI158" s="92">
        <f t="shared" si="96"/>
        <v>45839</v>
      </c>
      <c r="AJ158" s="91">
        <f t="shared" si="97"/>
        <v>151</v>
      </c>
      <c r="AK158" s="91">
        <f>INDEX(地温!$D$2:$D$366,MATCH(AI158,地温!$C$2:$C$366,FALSE))</f>
        <v>22.462555999999996</v>
      </c>
      <c r="AL158" s="91">
        <f t="shared" si="98"/>
        <v>2061.2993529999999</v>
      </c>
      <c r="AM158" s="93">
        <f t="shared" si="79"/>
        <v>13.65098909271523</v>
      </c>
      <c r="AN158" s="99" t="e">
        <f t="shared" si="80"/>
        <v>#N/A</v>
      </c>
      <c r="AO158" s="99">
        <f t="shared" si="81"/>
        <v>0</v>
      </c>
      <c r="AR158" s="92">
        <f t="shared" si="99"/>
        <v>45839</v>
      </c>
      <c r="AS158" s="91">
        <f t="shared" si="100"/>
        <v>151</v>
      </c>
      <c r="AT158" s="91">
        <f>INDEX(地温!$D$2:$D$366,MATCH(AR158,地温!$C$2:$C$366,FALSE))</f>
        <v>22.462555999999996</v>
      </c>
      <c r="AU158" s="91">
        <f t="shared" si="101"/>
        <v>2061.2993529999999</v>
      </c>
      <c r="AV158" s="93">
        <f t="shared" si="82"/>
        <v>13.65098909271523</v>
      </c>
      <c r="AW158" s="99" t="e">
        <f t="shared" si="83"/>
        <v>#N/A</v>
      </c>
      <c r="AX158" s="99">
        <f t="shared" si="84"/>
        <v>0</v>
      </c>
    </row>
    <row r="159" spans="1:50" s="91" customFormat="1">
      <c r="A159" s="92">
        <f t="shared" si="85"/>
        <v>45840</v>
      </c>
      <c r="B159" s="91">
        <f t="shared" si="68"/>
        <v>152</v>
      </c>
      <c r="C159" s="99">
        <f t="shared" si="69"/>
        <v>5.2794203008176446</v>
      </c>
      <c r="D159" s="99">
        <f t="shared" si="86"/>
        <v>3.7277390659031797e-004</v>
      </c>
      <c r="E159" s="99"/>
      <c r="F159" s="99"/>
      <c r="H159" s="92">
        <f t="shared" si="87"/>
        <v>45840</v>
      </c>
      <c r="I159" s="91">
        <f t="shared" si="88"/>
        <v>152</v>
      </c>
      <c r="J159" s="91">
        <f>INDEX(地温!$D$2:$D$366,MATCH(H159,地温!$C$2:$C$366,FALSE))</f>
        <v>23.374976</v>
      </c>
      <c r="K159" s="91">
        <f t="shared" si="89"/>
        <v>2084.6743289999999</v>
      </c>
      <c r="L159" s="93">
        <f t="shared" si="70"/>
        <v>13.714962690789473</v>
      </c>
      <c r="M159" s="99">
        <f t="shared" si="71"/>
        <v>2.6442969187247294e-002</v>
      </c>
      <c r="N159" s="99">
        <f t="shared" si="72"/>
        <v>5.2794203008176446</v>
      </c>
      <c r="Q159" s="92">
        <f t="shared" si="90"/>
        <v>45840</v>
      </c>
      <c r="R159" s="91">
        <f t="shared" si="91"/>
        <v>152</v>
      </c>
      <c r="S159" s="91">
        <f>INDEX(地温!$D$2:$D$366,MATCH(Q159,地温!$C$2:$C$366,FALSE))</f>
        <v>23.374976</v>
      </c>
      <c r="T159" s="91">
        <f t="shared" si="92"/>
        <v>2084.6743289999999</v>
      </c>
      <c r="U159" s="93">
        <f t="shared" si="73"/>
        <v>13.714962690789473</v>
      </c>
      <c r="V159" s="99" t="e">
        <f t="shared" si="74"/>
        <v>#N/A</v>
      </c>
      <c r="W159" s="99">
        <f t="shared" si="75"/>
        <v>0</v>
      </c>
      <c r="Z159" s="92">
        <f t="shared" si="93"/>
        <v>45840</v>
      </c>
      <c r="AA159" s="91">
        <f t="shared" si="94"/>
        <v>152</v>
      </c>
      <c r="AB159" s="91">
        <f>INDEX(地温!$D$2:$D$366,MATCH(Z159,地温!$C$2:$C$366,FALSE))</f>
        <v>23.374976</v>
      </c>
      <c r="AC159" s="91">
        <f t="shared" si="95"/>
        <v>2084.6743289999999</v>
      </c>
      <c r="AD159" s="93">
        <f t="shared" si="76"/>
        <v>13.714962690789473</v>
      </c>
      <c r="AE159" s="99" t="e">
        <f t="shared" si="77"/>
        <v>#N/A</v>
      </c>
      <c r="AF159" s="99">
        <f t="shared" si="78"/>
        <v>0</v>
      </c>
      <c r="AI159" s="92">
        <f t="shared" si="96"/>
        <v>45840</v>
      </c>
      <c r="AJ159" s="91">
        <f t="shared" si="97"/>
        <v>152</v>
      </c>
      <c r="AK159" s="91">
        <f>INDEX(地温!$D$2:$D$366,MATCH(AI159,地温!$C$2:$C$366,FALSE))</f>
        <v>23.374976</v>
      </c>
      <c r="AL159" s="91">
        <f t="shared" si="98"/>
        <v>2084.6743289999999</v>
      </c>
      <c r="AM159" s="93">
        <f t="shared" si="79"/>
        <v>13.714962690789473</v>
      </c>
      <c r="AN159" s="99" t="e">
        <f t="shared" si="80"/>
        <v>#N/A</v>
      </c>
      <c r="AO159" s="99">
        <f t="shared" si="81"/>
        <v>0</v>
      </c>
      <c r="AR159" s="92">
        <f t="shared" si="99"/>
        <v>45840</v>
      </c>
      <c r="AS159" s="91">
        <f t="shared" si="100"/>
        <v>152</v>
      </c>
      <c r="AT159" s="91">
        <f>INDEX(地温!$D$2:$D$366,MATCH(AR159,地温!$C$2:$C$366,FALSE))</f>
        <v>23.374976</v>
      </c>
      <c r="AU159" s="91">
        <f t="shared" si="101"/>
        <v>2084.6743289999999</v>
      </c>
      <c r="AV159" s="93">
        <f t="shared" si="82"/>
        <v>13.714962690789473</v>
      </c>
      <c r="AW159" s="99" t="e">
        <f t="shared" si="83"/>
        <v>#N/A</v>
      </c>
      <c r="AX159" s="99">
        <f t="shared" si="84"/>
        <v>0</v>
      </c>
    </row>
    <row r="160" spans="1:50" s="91" customFormat="1">
      <c r="A160" s="92">
        <f t="shared" si="85"/>
        <v>45841</v>
      </c>
      <c r="B160" s="91">
        <f t="shared" si="68"/>
        <v>153</v>
      </c>
      <c r="C160" s="99">
        <f t="shared" si="69"/>
        <v>5.283009824155811</v>
      </c>
      <c r="D160" s="99">
        <f t="shared" si="86"/>
        <v>3.589523338166423e-004</v>
      </c>
      <c r="E160" s="99"/>
      <c r="F160" s="99"/>
      <c r="H160" s="92">
        <f t="shared" si="87"/>
        <v>45841</v>
      </c>
      <c r="I160" s="91">
        <f t="shared" si="88"/>
        <v>153</v>
      </c>
      <c r="J160" s="91">
        <f>INDEX(地温!$D$2:$D$366,MATCH(H160,地温!$C$2:$C$366,FALSE))</f>
        <v>23.354700000000001</v>
      </c>
      <c r="K160" s="91">
        <f t="shared" si="89"/>
        <v>2108.0290289999998</v>
      </c>
      <c r="L160" s="93">
        <f t="shared" si="70"/>
        <v>13.77796750980392</v>
      </c>
      <c r="M160" s="99">
        <f t="shared" si="71"/>
        <v>2.6517686475252294e-002</v>
      </c>
      <c r="N160" s="99">
        <f t="shared" si="72"/>
        <v>5.283009824155811</v>
      </c>
      <c r="Q160" s="92">
        <f t="shared" si="90"/>
        <v>45841</v>
      </c>
      <c r="R160" s="91">
        <f t="shared" si="91"/>
        <v>153</v>
      </c>
      <c r="S160" s="91">
        <f>INDEX(地温!$D$2:$D$366,MATCH(Q160,地温!$C$2:$C$366,FALSE))</f>
        <v>23.354700000000001</v>
      </c>
      <c r="T160" s="91">
        <f t="shared" si="92"/>
        <v>2108.0290289999998</v>
      </c>
      <c r="U160" s="93">
        <f t="shared" si="73"/>
        <v>13.77796750980392</v>
      </c>
      <c r="V160" s="99" t="e">
        <f t="shared" si="74"/>
        <v>#N/A</v>
      </c>
      <c r="W160" s="99">
        <f t="shared" si="75"/>
        <v>0</v>
      </c>
      <c r="Z160" s="92">
        <f t="shared" si="93"/>
        <v>45841</v>
      </c>
      <c r="AA160" s="91">
        <f t="shared" si="94"/>
        <v>153</v>
      </c>
      <c r="AB160" s="91">
        <f>INDEX(地温!$D$2:$D$366,MATCH(Z160,地温!$C$2:$C$366,FALSE))</f>
        <v>23.354700000000001</v>
      </c>
      <c r="AC160" s="91">
        <f t="shared" si="95"/>
        <v>2108.0290289999998</v>
      </c>
      <c r="AD160" s="93">
        <f t="shared" si="76"/>
        <v>13.77796750980392</v>
      </c>
      <c r="AE160" s="99" t="e">
        <f t="shared" si="77"/>
        <v>#N/A</v>
      </c>
      <c r="AF160" s="99">
        <f t="shared" si="78"/>
        <v>0</v>
      </c>
      <c r="AI160" s="92">
        <f t="shared" si="96"/>
        <v>45841</v>
      </c>
      <c r="AJ160" s="91">
        <f t="shared" si="97"/>
        <v>153</v>
      </c>
      <c r="AK160" s="91">
        <f>INDEX(地温!$D$2:$D$366,MATCH(AI160,地温!$C$2:$C$366,FALSE))</f>
        <v>23.354700000000001</v>
      </c>
      <c r="AL160" s="91">
        <f t="shared" si="98"/>
        <v>2108.0290289999998</v>
      </c>
      <c r="AM160" s="93">
        <f t="shared" si="79"/>
        <v>13.77796750980392</v>
      </c>
      <c r="AN160" s="99" t="e">
        <f t="shared" si="80"/>
        <v>#N/A</v>
      </c>
      <c r="AO160" s="99">
        <f t="shared" si="81"/>
        <v>0</v>
      </c>
      <c r="AR160" s="92">
        <f t="shared" si="99"/>
        <v>45841</v>
      </c>
      <c r="AS160" s="91">
        <f t="shared" si="100"/>
        <v>153</v>
      </c>
      <c r="AT160" s="91">
        <f>INDEX(地温!$D$2:$D$366,MATCH(AR160,地温!$C$2:$C$366,FALSE))</f>
        <v>23.354700000000001</v>
      </c>
      <c r="AU160" s="91">
        <f t="shared" si="101"/>
        <v>2108.0290289999998</v>
      </c>
      <c r="AV160" s="93">
        <f t="shared" si="82"/>
        <v>13.77796750980392</v>
      </c>
      <c r="AW160" s="99" t="e">
        <f t="shared" si="83"/>
        <v>#N/A</v>
      </c>
      <c r="AX160" s="99">
        <f t="shared" si="84"/>
        <v>0</v>
      </c>
    </row>
    <row r="161" spans="1:50" s="91" customFormat="1">
      <c r="A161" s="92">
        <f t="shared" si="85"/>
        <v>45842</v>
      </c>
      <c r="B161" s="91">
        <f t="shared" si="68"/>
        <v>154</v>
      </c>
      <c r="C161" s="99">
        <f t="shared" si="69"/>
        <v>5.2864359351067307</v>
      </c>
      <c r="D161" s="99">
        <f t="shared" si="86"/>
        <v>3.4261109509197145e-004</v>
      </c>
      <c r="E161" s="99"/>
      <c r="F161" s="99"/>
      <c r="H161" s="92">
        <f t="shared" si="87"/>
        <v>45842</v>
      </c>
      <c r="I161" s="91">
        <f t="shared" si="88"/>
        <v>154</v>
      </c>
      <c r="J161" s="91">
        <f>INDEX(地温!$D$2:$D$366,MATCH(H161,地温!$C$2:$C$366,FALSE))</f>
        <v>23.050559999999997</v>
      </c>
      <c r="K161" s="91">
        <f t="shared" si="89"/>
        <v>2131.0795889999999</v>
      </c>
      <c r="L161" s="93">
        <f t="shared" si="70"/>
        <v>13.838179149350649</v>
      </c>
      <c r="M161" s="99">
        <f t="shared" si="71"/>
        <v>2.6589257819011676e-002</v>
      </c>
      <c r="N161" s="99">
        <f t="shared" si="72"/>
        <v>5.2864359351067307</v>
      </c>
      <c r="Q161" s="92">
        <f t="shared" si="90"/>
        <v>45842</v>
      </c>
      <c r="R161" s="91">
        <f t="shared" si="91"/>
        <v>154</v>
      </c>
      <c r="S161" s="91">
        <f>INDEX(地温!$D$2:$D$366,MATCH(Q161,地温!$C$2:$C$366,FALSE))</f>
        <v>23.050559999999997</v>
      </c>
      <c r="T161" s="91">
        <f t="shared" si="92"/>
        <v>2131.0795889999999</v>
      </c>
      <c r="U161" s="93">
        <f t="shared" si="73"/>
        <v>13.838179149350649</v>
      </c>
      <c r="V161" s="99" t="e">
        <f t="shared" si="74"/>
        <v>#N/A</v>
      </c>
      <c r="W161" s="99">
        <f t="shared" si="75"/>
        <v>0</v>
      </c>
      <c r="Z161" s="92">
        <f t="shared" si="93"/>
        <v>45842</v>
      </c>
      <c r="AA161" s="91">
        <f t="shared" si="94"/>
        <v>154</v>
      </c>
      <c r="AB161" s="91">
        <f>INDEX(地温!$D$2:$D$366,MATCH(Z161,地温!$C$2:$C$366,FALSE))</f>
        <v>23.050559999999997</v>
      </c>
      <c r="AC161" s="91">
        <f t="shared" si="95"/>
        <v>2131.0795889999999</v>
      </c>
      <c r="AD161" s="93">
        <f t="shared" si="76"/>
        <v>13.838179149350649</v>
      </c>
      <c r="AE161" s="99" t="e">
        <f t="shared" si="77"/>
        <v>#N/A</v>
      </c>
      <c r="AF161" s="99">
        <f t="shared" si="78"/>
        <v>0</v>
      </c>
      <c r="AI161" s="92">
        <f t="shared" si="96"/>
        <v>45842</v>
      </c>
      <c r="AJ161" s="91">
        <f t="shared" si="97"/>
        <v>154</v>
      </c>
      <c r="AK161" s="91">
        <f>INDEX(地温!$D$2:$D$366,MATCH(AI161,地温!$C$2:$C$366,FALSE))</f>
        <v>23.050559999999997</v>
      </c>
      <c r="AL161" s="91">
        <f t="shared" si="98"/>
        <v>2131.0795889999999</v>
      </c>
      <c r="AM161" s="93">
        <f t="shared" si="79"/>
        <v>13.838179149350649</v>
      </c>
      <c r="AN161" s="99" t="e">
        <f t="shared" si="80"/>
        <v>#N/A</v>
      </c>
      <c r="AO161" s="99">
        <f t="shared" si="81"/>
        <v>0</v>
      </c>
      <c r="AR161" s="92">
        <f t="shared" si="99"/>
        <v>45842</v>
      </c>
      <c r="AS161" s="91">
        <f t="shared" si="100"/>
        <v>154</v>
      </c>
      <c r="AT161" s="91">
        <f>INDEX(地温!$D$2:$D$366,MATCH(AR161,地温!$C$2:$C$366,FALSE))</f>
        <v>23.050559999999997</v>
      </c>
      <c r="AU161" s="91">
        <f t="shared" si="101"/>
        <v>2131.0795889999999</v>
      </c>
      <c r="AV161" s="93">
        <f t="shared" si="82"/>
        <v>13.838179149350649</v>
      </c>
      <c r="AW161" s="99" t="e">
        <f t="shared" si="83"/>
        <v>#N/A</v>
      </c>
      <c r="AX161" s="99">
        <f t="shared" si="84"/>
        <v>0</v>
      </c>
    </row>
    <row r="162" spans="1:50" s="91" customFormat="1">
      <c r="A162" s="92">
        <f t="shared" si="85"/>
        <v>45843</v>
      </c>
      <c r="B162" s="91">
        <f t="shared" si="68"/>
        <v>155</v>
      </c>
      <c r="C162" s="99">
        <f t="shared" si="69"/>
        <v>5.2898213635227211</v>
      </c>
      <c r="D162" s="99">
        <f t="shared" si="86"/>
        <v>3.3854284159904328e-004</v>
      </c>
      <c r="E162" s="99"/>
      <c r="F162" s="99"/>
      <c r="H162" s="92">
        <f t="shared" si="87"/>
        <v>45843</v>
      </c>
      <c r="I162" s="91">
        <f t="shared" si="88"/>
        <v>155</v>
      </c>
      <c r="J162" s="91">
        <f>INDEX(地温!$D$2:$D$366,MATCH(H162,地温!$C$2:$C$366,FALSE))</f>
        <v>23.861599999999999</v>
      </c>
      <c r="K162" s="91">
        <f t="shared" si="89"/>
        <v>2154.9411890000001</v>
      </c>
      <c r="L162" s="93">
        <f t="shared" si="70"/>
        <v>13.902846380645162</v>
      </c>
      <c r="M162" s="99">
        <f t="shared" si="71"/>
        <v>2.6666306915744637e-002</v>
      </c>
      <c r="N162" s="99">
        <f t="shared" si="72"/>
        <v>5.2898213635227211</v>
      </c>
      <c r="Q162" s="92">
        <f t="shared" si="90"/>
        <v>45843</v>
      </c>
      <c r="R162" s="91">
        <f t="shared" si="91"/>
        <v>155</v>
      </c>
      <c r="S162" s="91">
        <f>INDEX(地温!$D$2:$D$366,MATCH(Q162,地温!$C$2:$C$366,FALSE))</f>
        <v>23.861599999999999</v>
      </c>
      <c r="T162" s="91">
        <f t="shared" si="92"/>
        <v>2154.9411890000001</v>
      </c>
      <c r="U162" s="93">
        <f t="shared" si="73"/>
        <v>13.902846380645162</v>
      </c>
      <c r="V162" s="99" t="e">
        <f t="shared" si="74"/>
        <v>#N/A</v>
      </c>
      <c r="W162" s="99">
        <f t="shared" si="75"/>
        <v>0</v>
      </c>
      <c r="Z162" s="92">
        <f t="shared" si="93"/>
        <v>45843</v>
      </c>
      <c r="AA162" s="91">
        <f t="shared" si="94"/>
        <v>155</v>
      </c>
      <c r="AB162" s="91">
        <f>INDEX(地温!$D$2:$D$366,MATCH(Z162,地温!$C$2:$C$366,FALSE))</f>
        <v>23.861599999999999</v>
      </c>
      <c r="AC162" s="91">
        <f t="shared" si="95"/>
        <v>2154.9411890000001</v>
      </c>
      <c r="AD162" s="93">
        <f t="shared" si="76"/>
        <v>13.902846380645162</v>
      </c>
      <c r="AE162" s="99" t="e">
        <f t="shared" si="77"/>
        <v>#N/A</v>
      </c>
      <c r="AF162" s="99">
        <f t="shared" si="78"/>
        <v>0</v>
      </c>
      <c r="AI162" s="92">
        <f t="shared" si="96"/>
        <v>45843</v>
      </c>
      <c r="AJ162" s="91">
        <f t="shared" si="97"/>
        <v>155</v>
      </c>
      <c r="AK162" s="91">
        <f>INDEX(地温!$D$2:$D$366,MATCH(AI162,地温!$C$2:$C$366,FALSE))</f>
        <v>23.861599999999999</v>
      </c>
      <c r="AL162" s="91">
        <f t="shared" si="98"/>
        <v>2154.9411890000001</v>
      </c>
      <c r="AM162" s="93">
        <f t="shared" si="79"/>
        <v>13.902846380645162</v>
      </c>
      <c r="AN162" s="99" t="e">
        <f t="shared" si="80"/>
        <v>#N/A</v>
      </c>
      <c r="AO162" s="99">
        <f t="shared" si="81"/>
        <v>0</v>
      </c>
      <c r="AR162" s="92">
        <f t="shared" si="99"/>
        <v>45843</v>
      </c>
      <c r="AS162" s="91">
        <f t="shared" si="100"/>
        <v>155</v>
      </c>
      <c r="AT162" s="91">
        <f>INDEX(地温!$D$2:$D$366,MATCH(AR162,地温!$C$2:$C$366,FALSE))</f>
        <v>23.861599999999999</v>
      </c>
      <c r="AU162" s="91">
        <f t="shared" si="101"/>
        <v>2154.9411890000001</v>
      </c>
      <c r="AV162" s="93">
        <f t="shared" si="82"/>
        <v>13.902846380645162</v>
      </c>
      <c r="AW162" s="99" t="e">
        <f t="shared" si="83"/>
        <v>#N/A</v>
      </c>
      <c r="AX162" s="99">
        <f t="shared" si="84"/>
        <v>0</v>
      </c>
    </row>
    <row r="163" spans="1:50" s="91" customFormat="1">
      <c r="A163" s="92">
        <f t="shared" si="85"/>
        <v>45844</v>
      </c>
      <c r="B163" s="91">
        <f t="shared" si="68"/>
        <v>156</v>
      </c>
      <c r="C163" s="99">
        <f t="shared" si="69"/>
        <v>5.2931535679217534</v>
      </c>
      <c r="D163" s="99">
        <f t="shared" si="86"/>
        <v>3.3322043990322573e-004</v>
      </c>
      <c r="E163" s="99"/>
      <c r="F163" s="99"/>
      <c r="H163" s="92">
        <f t="shared" si="87"/>
        <v>45844</v>
      </c>
      <c r="I163" s="91">
        <f t="shared" si="88"/>
        <v>156</v>
      </c>
      <c r="J163" s="91">
        <f>INDEX(地温!$D$2:$D$366,MATCH(H163,地温!$C$2:$C$366,FALSE))</f>
        <v>24.591535999999998</v>
      </c>
      <c r="K163" s="91">
        <f t="shared" si="89"/>
        <v>2179.532725</v>
      </c>
      <c r="L163" s="93">
        <f t="shared" si="70"/>
        <v>13.971363621794872</v>
      </c>
      <c r="M163" s="99">
        <f t="shared" si="71"/>
        <v>2.6748148744197571e-002</v>
      </c>
      <c r="N163" s="99">
        <f t="shared" si="72"/>
        <v>5.2931535679217534</v>
      </c>
      <c r="Q163" s="92">
        <f t="shared" si="90"/>
        <v>45844</v>
      </c>
      <c r="R163" s="91">
        <f t="shared" si="91"/>
        <v>156</v>
      </c>
      <c r="S163" s="91">
        <f>INDEX(地温!$D$2:$D$366,MATCH(Q163,地温!$C$2:$C$366,FALSE))</f>
        <v>24.591535999999998</v>
      </c>
      <c r="T163" s="91">
        <f t="shared" si="92"/>
        <v>2179.532725</v>
      </c>
      <c r="U163" s="93">
        <f t="shared" si="73"/>
        <v>13.971363621794872</v>
      </c>
      <c r="V163" s="99" t="e">
        <f t="shared" si="74"/>
        <v>#N/A</v>
      </c>
      <c r="W163" s="99">
        <f t="shared" si="75"/>
        <v>0</v>
      </c>
      <c r="Z163" s="92">
        <f t="shared" si="93"/>
        <v>45844</v>
      </c>
      <c r="AA163" s="91">
        <f t="shared" si="94"/>
        <v>156</v>
      </c>
      <c r="AB163" s="91">
        <f>INDEX(地温!$D$2:$D$366,MATCH(Z163,地温!$C$2:$C$366,FALSE))</f>
        <v>24.591535999999998</v>
      </c>
      <c r="AC163" s="91">
        <f t="shared" si="95"/>
        <v>2179.532725</v>
      </c>
      <c r="AD163" s="93">
        <f t="shared" si="76"/>
        <v>13.971363621794872</v>
      </c>
      <c r="AE163" s="99" t="e">
        <f t="shared" si="77"/>
        <v>#N/A</v>
      </c>
      <c r="AF163" s="99">
        <f t="shared" si="78"/>
        <v>0</v>
      </c>
      <c r="AI163" s="92">
        <f t="shared" si="96"/>
        <v>45844</v>
      </c>
      <c r="AJ163" s="91">
        <f t="shared" si="97"/>
        <v>156</v>
      </c>
      <c r="AK163" s="91">
        <f>INDEX(地温!$D$2:$D$366,MATCH(AI163,地温!$C$2:$C$366,FALSE))</f>
        <v>24.591535999999998</v>
      </c>
      <c r="AL163" s="91">
        <f t="shared" si="98"/>
        <v>2179.532725</v>
      </c>
      <c r="AM163" s="93">
        <f t="shared" si="79"/>
        <v>13.971363621794872</v>
      </c>
      <c r="AN163" s="99" t="e">
        <f t="shared" si="80"/>
        <v>#N/A</v>
      </c>
      <c r="AO163" s="99">
        <f t="shared" si="81"/>
        <v>0</v>
      </c>
      <c r="AR163" s="92">
        <f t="shared" si="99"/>
        <v>45844</v>
      </c>
      <c r="AS163" s="91">
        <f t="shared" si="100"/>
        <v>156</v>
      </c>
      <c r="AT163" s="91">
        <f>INDEX(地温!$D$2:$D$366,MATCH(AR163,地温!$C$2:$C$366,FALSE))</f>
        <v>24.591535999999998</v>
      </c>
      <c r="AU163" s="91">
        <f t="shared" si="101"/>
        <v>2179.532725</v>
      </c>
      <c r="AV163" s="93">
        <f t="shared" si="82"/>
        <v>13.971363621794872</v>
      </c>
      <c r="AW163" s="99" t="e">
        <f t="shared" si="83"/>
        <v>#N/A</v>
      </c>
      <c r="AX163" s="99">
        <f t="shared" si="84"/>
        <v>0</v>
      </c>
    </row>
    <row r="164" spans="1:50" s="91" customFormat="1">
      <c r="A164" s="92">
        <f t="shared" si="85"/>
        <v>45845</v>
      </c>
      <c r="B164" s="91">
        <f t="shared" si="68"/>
        <v>157</v>
      </c>
      <c r="C164" s="99">
        <f t="shared" si="69"/>
        <v>5.2963905031604872</v>
      </c>
      <c r="D164" s="99">
        <f t="shared" si="86"/>
        <v>3.2369352387338072e-004</v>
      </c>
      <c r="E164" s="99"/>
      <c r="F164" s="99"/>
      <c r="H164" s="92">
        <f t="shared" si="87"/>
        <v>45845</v>
      </c>
      <c r="I164" s="91">
        <f t="shared" si="88"/>
        <v>157</v>
      </c>
      <c r="J164" s="91">
        <f>INDEX(地温!$D$2:$D$366,MATCH(H164,地温!$C$2:$C$366,FALSE))</f>
        <v>24.915951999999997</v>
      </c>
      <c r="K164" s="91">
        <f t="shared" si="89"/>
        <v>2204.4486769999999</v>
      </c>
      <c r="L164" s="93">
        <f t="shared" si="70"/>
        <v>14.041074375796178</v>
      </c>
      <c r="M164" s="99">
        <f t="shared" si="71"/>
        <v>2.6831633690701313e-002</v>
      </c>
      <c r="N164" s="99">
        <f t="shared" si="72"/>
        <v>5.2963905031604872</v>
      </c>
      <c r="Q164" s="92">
        <f t="shared" si="90"/>
        <v>45845</v>
      </c>
      <c r="R164" s="91">
        <f t="shared" si="91"/>
        <v>157</v>
      </c>
      <c r="S164" s="91">
        <f>INDEX(地温!$D$2:$D$366,MATCH(Q164,地温!$C$2:$C$366,FALSE))</f>
        <v>24.915951999999997</v>
      </c>
      <c r="T164" s="91">
        <f t="shared" si="92"/>
        <v>2204.4486769999999</v>
      </c>
      <c r="U164" s="93">
        <f t="shared" si="73"/>
        <v>14.041074375796178</v>
      </c>
      <c r="V164" s="99" t="e">
        <f t="shared" si="74"/>
        <v>#N/A</v>
      </c>
      <c r="W164" s="99">
        <f t="shared" si="75"/>
        <v>0</v>
      </c>
      <c r="Z164" s="92">
        <f t="shared" si="93"/>
        <v>45845</v>
      </c>
      <c r="AA164" s="91">
        <f t="shared" si="94"/>
        <v>157</v>
      </c>
      <c r="AB164" s="91">
        <f>INDEX(地温!$D$2:$D$366,MATCH(Z164,地温!$C$2:$C$366,FALSE))</f>
        <v>24.915951999999997</v>
      </c>
      <c r="AC164" s="91">
        <f t="shared" si="95"/>
        <v>2204.4486769999999</v>
      </c>
      <c r="AD164" s="93">
        <f t="shared" si="76"/>
        <v>14.041074375796178</v>
      </c>
      <c r="AE164" s="99" t="e">
        <f t="shared" si="77"/>
        <v>#N/A</v>
      </c>
      <c r="AF164" s="99">
        <f t="shared" si="78"/>
        <v>0</v>
      </c>
      <c r="AI164" s="92">
        <f t="shared" si="96"/>
        <v>45845</v>
      </c>
      <c r="AJ164" s="91">
        <f t="shared" si="97"/>
        <v>157</v>
      </c>
      <c r="AK164" s="91">
        <f>INDEX(地温!$D$2:$D$366,MATCH(AI164,地温!$C$2:$C$366,FALSE))</f>
        <v>24.915951999999997</v>
      </c>
      <c r="AL164" s="91">
        <f t="shared" si="98"/>
        <v>2204.4486769999999</v>
      </c>
      <c r="AM164" s="93">
        <f t="shared" si="79"/>
        <v>14.041074375796178</v>
      </c>
      <c r="AN164" s="99" t="e">
        <f t="shared" si="80"/>
        <v>#N/A</v>
      </c>
      <c r="AO164" s="99">
        <f t="shared" si="81"/>
        <v>0</v>
      </c>
      <c r="AR164" s="92">
        <f t="shared" si="99"/>
        <v>45845</v>
      </c>
      <c r="AS164" s="91">
        <f t="shared" si="100"/>
        <v>157</v>
      </c>
      <c r="AT164" s="91">
        <f>INDEX(地温!$D$2:$D$366,MATCH(AR164,地温!$C$2:$C$366,FALSE))</f>
        <v>24.915951999999997</v>
      </c>
      <c r="AU164" s="91">
        <f t="shared" si="101"/>
        <v>2204.4486769999999</v>
      </c>
      <c r="AV164" s="93">
        <f t="shared" si="82"/>
        <v>14.041074375796178</v>
      </c>
      <c r="AW164" s="99" t="e">
        <f t="shared" si="83"/>
        <v>#N/A</v>
      </c>
      <c r="AX164" s="99">
        <f t="shared" si="84"/>
        <v>0</v>
      </c>
    </row>
    <row r="165" spans="1:50" s="91" customFormat="1">
      <c r="A165" s="92">
        <f t="shared" si="85"/>
        <v>45846</v>
      </c>
      <c r="B165" s="91">
        <f t="shared" si="68"/>
        <v>158</v>
      </c>
      <c r="C165" s="99">
        <f t="shared" si="69"/>
        <v>5.2994308187265462</v>
      </c>
      <c r="D165" s="99">
        <f t="shared" si="86"/>
        <v>3.0403155660589935e-004</v>
      </c>
      <c r="E165" s="99"/>
      <c r="F165" s="99"/>
      <c r="H165" s="92">
        <f t="shared" si="87"/>
        <v>45846</v>
      </c>
      <c r="I165" s="91">
        <f t="shared" si="88"/>
        <v>158</v>
      </c>
      <c r="J165" s="91">
        <f>INDEX(地温!$D$2:$D$366,MATCH(H165,地温!$C$2:$C$366,FALSE))</f>
        <v>24.125188000000001</v>
      </c>
      <c r="K165" s="91">
        <f t="shared" si="89"/>
        <v>2228.5738649999998</v>
      </c>
      <c r="L165" s="93">
        <f t="shared" si="70"/>
        <v>14.104897879746835</v>
      </c>
      <c r="M165" s="99">
        <f t="shared" si="71"/>
        <v>2.6908260883917089e-002</v>
      </c>
      <c r="N165" s="99">
        <f t="shared" si="72"/>
        <v>5.2994308187265462</v>
      </c>
      <c r="Q165" s="92">
        <f t="shared" si="90"/>
        <v>45846</v>
      </c>
      <c r="R165" s="91">
        <f t="shared" si="91"/>
        <v>158</v>
      </c>
      <c r="S165" s="91">
        <f>INDEX(地温!$D$2:$D$366,MATCH(Q165,地温!$C$2:$C$366,FALSE))</f>
        <v>24.125188000000001</v>
      </c>
      <c r="T165" s="91">
        <f t="shared" si="92"/>
        <v>2228.5738649999998</v>
      </c>
      <c r="U165" s="93">
        <f t="shared" si="73"/>
        <v>14.104897879746835</v>
      </c>
      <c r="V165" s="99" t="e">
        <f t="shared" si="74"/>
        <v>#N/A</v>
      </c>
      <c r="W165" s="99">
        <f t="shared" si="75"/>
        <v>0</v>
      </c>
      <c r="Z165" s="92">
        <f t="shared" si="93"/>
        <v>45846</v>
      </c>
      <c r="AA165" s="91">
        <f t="shared" si="94"/>
        <v>158</v>
      </c>
      <c r="AB165" s="91">
        <f>INDEX(地温!$D$2:$D$366,MATCH(Z165,地温!$C$2:$C$366,FALSE))</f>
        <v>24.125188000000001</v>
      </c>
      <c r="AC165" s="91">
        <f t="shared" si="95"/>
        <v>2228.5738649999998</v>
      </c>
      <c r="AD165" s="93">
        <f t="shared" si="76"/>
        <v>14.104897879746835</v>
      </c>
      <c r="AE165" s="99" t="e">
        <f t="shared" si="77"/>
        <v>#N/A</v>
      </c>
      <c r="AF165" s="99">
        <f t="shared" si="78"/>
        <v>0</v>
      </c>
      <c r="AI165" s="92">
        <f t="shared" si="96"/>
        <v>45846</v>
      </c>
      <c r="AJ165" s="91">
        <f t="shared" si="97"/>
        <v>158</v>
      </c>
      <c r="AK165" s="91">
        <f>INDEX(地温!$D$2:$D$366,MATCH(AI165,地温!$C$2:$C$366,FALSE))</f>
        <v>24.125188000000001</v>
      </c>
      <c r="AL165" s="91">
        <f t="shared" si="98"/>
        <v>2228.5738649999998</v>
      </c>
      <c r="AM165" s="93">
        <f t="shared" si="79"/>
        <v>14.104897879746835</v>
      </c>
      <c r="AN165" s="99" t="e">
        <f t="shared" si="80"/>
        <v>#N/A</v>
      </c>
      <c r="AO165" s="99">
        <f t="shared" si="81"/>
        <v>0</v>
      </c>
      <c r="AR165" s="92">
        <f t="shared" si="99"/>
        <v>45846</v>
      </c>
      <c r="AS165" s="91">
        <f t="shared" si="100"/>
        <v>158</v>
      </c>
      <c r="AT165" s="91">
        <f>INDEX(地温!$D$2:$D$366,MATCH(AR165,地温!$C$2:$C$366,FALSE))</f>
        <v>24.125188000000001</v>
      </c>
      <c r="AU165" s="91">
        <f t="shared" si="101"/>
        <v>2228.5738649999998</v>
      </c>
      <c r="AV165" s="93">
        <f t="shared" si="82"/>
        <v>14.104897879746835</v>
      </c>
      <c r="AW165" s="99" t="e">
        <f t="shared" si="83"/>
        <v>#N/A</v>
      </c>
      <c r="AX165" s="99">
        <f t="shared" si="84"/>
        <v>0</v>
      </c>
    </row>
    <row r="166" spans="1:50" s="91" customFormat="1">
      <c r="A166" s="92">
        <f t="shared" si="85"/>
        <v>45847</v>
      </c>
      <c r="B166" s="91">
        <f t="shared" si="68"/>
        <v>159</v>
      </c>
      <c r="C166" s="99">
        <f t="shared" si="69"/>
        <v>5.3023751346163248</v>
      </c>
      <c r="D166" s="99">
        <f t="shared" si="86"/>
        <v>2.9443158897786149e-004</v>
      </c>
      <c r="E166" s="99"/>
      <c r="F166" s="99"/>
      <c r="H166" s="92">
        <f t="shared" si="87"/>
        <v>45847</v>
      </c>
      <c r="I166" s="91">
        <f t="shared" si="88"/>
        <v>159</v>
      </c>
      <c r="J166" s="91">
        <f>INDEX(地温!$D$2:$D$366,MATCH(H166,地温!$C$2:$C$366,FALSE))</f>
        <v>24.327947999999999</v>
      </c>
      <c r="K166" s="91">
        <f t="shared" si="89"/>
        <v>2252.9018129999999</v>
      </c>
      <c r="L166" s="93">
        <f t="shared" si="70"/>
        <v>14.16919379245283</v>
      </c>
      <c r="M166" s="99">
        <f t="shared" si="71"/>
        <v>2.6985641941119465e-002</v>
      </c>
      <c r="N166" s="99">
        <f t="shared" si="72"/>
        <v>5.3023751346163248</v>
      </c>
      <c r="Q166" s="92">
        <f t="shared" si="90"/>
        <v>45847</v>
      </c>
      <c r="R166" s="91">
        <f t="shared" si="91"/>
        <v>159</v>
      </c>
      <c r="S166" s="91">
        <f>INDEX(地温!$D$2:$D$366,MATCH(Q166,地温!$C$2:$C$366,FALSE))</f>
        <v>24.327947999999999</v>
      </c>
      <c r="T166" s="91">
        <f t="shared" si="92"/>
        <v>2252.9018129999999</v>
      </c>
      <c r="U166" s="93">
        <f t="shared" si="73"/>
        <v>14.16919379245283</v>
      </c>
      <c r="V166" s="99" t="e">
        <f t="shared" si="74"/>
        <v>#N/A</v>
      </c>
      <c r="W166" s="99">
        <f t="shared" si="75"/>
        <v>0</v>
      </c>
      <c r="Z166" s="92">
        <f t="shared" si="93"/>
        <v>45847</v>
      </c>
      <c r="AA166" s="91">
        <f t="shared" si="94"/>
        <v>159</v>
      </c>
      <c r="AB166" s="91">
        <f>INDEX(地温!$D$2:$D$366,MATCH(Z166,地温!$C$2:$C$366,FALSE))</f>
        <v>24.327947999999999</v>
      </c>
      <c r="AC166" s="91">
        <f t="shared" si="95"/>
        <v>2252.9018129999999</v>
      </c>
      <c r="AD166" s="93">
        <f t="shared" si="76"/>
        <v>14.16919379245283</v>
      </c>
      <c r="AE166" s="99" t="e">
        <f t="shared" si="77"/>
        <v>#N/A</v>
      </c>
      <c r="AF166" s="99">
        <f t="shared" si="78"/>
        <v>0</v>
      </c>
      <c r="AI166" s="92">
        <f t="shared" si="96"/>
        <v>45847</v>
      </c>
      <c r="AJ166" s="91">
        <f t="shared" si="97"/>
        <v>159</v>
      </c>
      <c r="AK166" s="91">
        <f>INDEX(地温!$D$2:$D$366,MATCH(AI166,地温!$C$2:$C$366,FALSE))</f>
        <v>24.327947999999999</v>
      </c>
      <c r="AL166" s="91">
        <f t="shared" si="98"/>
        <v>2252.9018129999999</v>
      </c>
      <c r="AM166" s="93">
        <f t="shared" si="79"/>
        <v>14.16919379245283</v>
      </c>
      <c r="AN166" s="99" t="e">
        <f t="shared" si="80"/>
        <v>#N/A</v>
      </c>
      <c r="AO166" s="99">
        <f t="shared" si="81"/>
        <v>0</v>
      </c>
      <c r="AR166" s="92">
        <f t="shared" si="99"/>
        <v>45847</v>
      </c>
      <c r="AS166" s="91">
        <f t="shared" si="100"/>
        <v>159</v>
      </c>
      <c r="AT166" s="91">
        <f>INDEX(地温!$D$2:$D$366,MATCH(AR166,地温!$C$2:$C$366,FALSE))</f>
        <v>24.327947999999999</v>
      </c>
      <c r="AU166" s="91">
        <f t="shared" si="101"/>
        <v>2252.9018129999999</v>
      </c>
      <c r="AV166" s="93">
        <f t="shared" si="82"/>
        <v>14.16919379245283</v>
      </c>
      <c r="AW166" s="99" t="e">
        <f t="shared" si="83"/>
        <v>#N/A</v>
      </c>
      <c r="AX166" s="99">
        <f t="shared" si="84"/>
        <v>0</v>
      </c>
    </row>
    <row r="167" spans="1:50" s="91" customFormat="1">
      <c r="A167" s="92">
        <f t="shared" si="85"/>
        <v>45848</v>
      </c>
      <c r="B167" s="91">
        <f t="shared" si="68"/>
        <v>160</v>
      </c>
      <c r="C167" s="99">
        <f t="shared" si="69"/>
        <v>5.3052724439428891</v>
      </c>
      <c r="D167" s="99">
        <f t="shared" si="86"/>
        <v>2.8973093265642901e-004</v>
      </c>
      <c r="E167" s="99"/>
      <c r="F167" s="99"/>
      <c r="H167" s="92">
        <f t="shared" si="87"/>
        <v>45848</v>
      </c>
      <c r="I167" s="91">
        <f t="shared" si="88"/>
        <v>160</v>
      </c>
      <c r="J167" s="91">
        <f>INDEX(地温!$D$2:$D$366,MATCH(H167,地温!$C$2:$C$366,FALSE))</f>
        <v>25.07816</v>
      </c>
      <c r="K167" s="91">
        <f t="shared" si="89"/>
        <v>2277.979973</v>
      </c>
      <c r="L167" s="93">
        <f t="shared" si="70"/>
        <v>14.237374831249999</v>
      </c>
      <c r="M167" s="99">
        <f t="shared" si="71"/>
        <v>2.7067903905513249e-002</v>
      </c>
      <c r="N167" s="99">
        <f t="shared" si="72"/>
        <v>5.3052724439428891</v>
      </c>
      <c r="Q167" s="92">
        <f t="shared" si="90"/>
        <v>45848</v>
      </c>
      <c r="R167" s="91">
        <f t="shared" si="91"/>
        <v>160</v>
      </c>
      <c r="S167" s="91">
        <f>INDEX(地温!$D$2:$D$366,MATCH(Q167,地温!$C$2:$C$366,FALSE))</f>
        <v>25.07816</v>
      </c>
      <c r="T167" s="91">
        <f t="shared" si="92"/>
        <v>2277.979973</v>
      </c>
      <c r="U167" s="93">
        <f t="shared" si="73"/>
        <v>14.237374831249999</v>
      </c>
      <c r="V167" s="99" t="e">
        <f t="shared" si="74"/>
        <v>#N/A</v>
      </c>
      <c r="W167" s="99">
        <f t="shared" si="75"/>
        <v>0</v>
      </c>
      <c r="Z167" s="92">
        <f t="shared" si="93"/>
        <v>45848</v>
      </c>
      <c r="AA167" s="91">
        <f t="shared" si="94"/>
        <v>160</v>
      </c>
      <c r="AB167" s="91">
        <f>INDEX(地温!$D$2:$D$366,MATCH(Z167,地温!$C$2:$C$366,FALSE))</f>
        <v>25.07816</v>
      </c>
      <c r="AC167" s="91">
        <f t="shared" si="95"/>
        <v>2277.979973</v>
      </c>
      <c r="AD167" s="93">
        <f t="shared" si="76"/>
        <v>14.237374831249999</v>
      </c>
      <c r="AE167" s="99" t="e">
        <f t="shared" si="77"/>
        <v>#N/A</v>
      </c>
      <c r="AF167" s="99">
        <f t="shared" si="78"/>
        <v>0</v>
      </c>
      <c r="AI167" s="92">
        <f t="shared" si="96"/>
        <v>45848</v>
      </c>
      <c r="AJ167" s="91">
        <f t="shared" si="97"/>
        <v>160</v>
      </c>
      <c r="AK167" s="91">
        <f>INDEX(地温!$D$2:$D$366,MATCH(AI167,地温!$C$2:$C$366,FALSE))</f>
        <v>25.07816</v>
      </c>
      <c r="AL167" s="91">
        <f t="shared" si="98"/>
        <v>2277.979973</v>
      </c>
      <c r="AM167" s="93">
        <f t="shared" si="79"/>
        <v>14.237374831249999</v>
      </c>
      <c r="AN167" s="99" t="e">
        <f t="shared" si="80"/>
        <v>#N/A</v>
      </c>
      <c r="AO167" s="99">
        <f t="shared" si="81"/>
        <v>0</v>
      </c>
      <c r="AR167" s="92">
        <f t="shared" si="99"/>
        <v>45848</v>
      </c>
      <c r="AS167" s="91">
        <f t="shared" si="100"/>
        <v>160</v>
      </c>
      <c r="AT167" s="91">
        <f>INDEX(地温!$D$2:$D$366,MATCH(AR167,地温!$C$2:$C$366,FALSE))</f>
        <v>25.07816</v>
      </c>
      <c r="AU167" s="91">
        <f t="shared" si="101"/>
        <v>2277.979973</v>
      </c>
      <c r="AV167" s="93">
        <f t="shared" si="82"/>
        <v>14.237374831249999</v>
      </c>
      <c r="AW167" s="99" t="e">
        <f t="shared" si="83"/>
        <v>#N/A</v>
      </c>
      <c r="AX167" s="99">
        <f t="shared" si="84"/>
        <v>0</v>
      </c>
    </row>
    <row r="168" spans="1:50" s="91" customFormat="1">
      <c r="A168" s="92">
        <f t="shared" si="85"/>
        <v>45849</v>
      </c>
      <c r="B168" s="91">
        <f t="shared" si="68"/>
        <v>161</v>
      </c>
      <c r="C168" s="99">
        <f t="shared" si="69"/>
        <v>5.308089703198454</v>
      </c>
      <c r="D168" s="99">
        <f t="shared" si="86"/>
        <v>2.8172592555648636e-004</v>
      </c>
      <c r="E168" s="99"/>
      <c r="F168" s="99"/>
      <c r="H168" s="92">
        <f t="shared" si="87"/>
        <v>45849</v>
      </c>
      <c r="I168" s="91">
        <f t="shared" si="88"/>
        <v>161</v>
      </c>
      <c r="J168" s="91">
        <f>INDEX(地温!$D$2:$D$366,MATCH(H168,地温!$C$2:$C$366,FALSE))</f>
        <v>25.463403999999997</v>
      </c>
      <c r="K168" s="91">
        <f t="shared" si="89"/>
        <v>2303.4433770000001</v>
      </c>
      <c r="L168" s="93">
        <f t="shared" si="70"/>
        <v>14.307101720496895</v>
      </c>
      <c r="M168" s="99">
        <f t="shared" si="71"/>
        <v>2.7152249767538557e-002</v>
      </c>
      <c r="N168" s="99">
        <f t="shared" si="72"/>
        <v>5.308089703198454</v>
      </c>
      <c r="Q168" s="92">
        <f t="shared" si="90"/>
        <v>45849</v>
      </c>
      <c r="R168" s="91">
        <f t="shared" si="91"/>
        <v>161</v>
      </c>
      <c r="S168" s="91">
        <f>INDEX(地温!$D$2:$D$366,MATCH(Q168,地温!$C$2:$C$366,FALSE))</f>
        <v>25.463403999999997</v>
      </c>
      <c r="T168" s="91">
        <f t="shared" si="92"/>
        <v>2303.4433770000001</v>
      </c>
      <c r="U168" s="93">
        <f t="shared" si="73"/>
        <v>14.307101720496895</v>
      </c>
      <c r="V168" s="99" t="e">
        <f t="shared" si="74"/>
        <v>#N/A</v>
      </c>
      <c r="W168" s="99">
        <f t="shared" si="75"/>
        <v>0</v>
      </c>
      <c r="Z168" s="92">
        <f t="shared" si="93"/>
        <v>45849</v>
      </c>
      <c r="AA168" s="91">
        <f t="shared" si="94"/>
        <v>161</v>
      </c>
      <c r="AB168" s="91">
        <f>INDEX(地温!$D$2:$D$366,MATCH(Z168,地温!$C$2:$C$366,FALSE))</f>
        <v>25.463403999999997</v>
      </c>
      <c r="AC168" s="91">
        <f t="shared" si="95"/>
        <v>2303.4433770000001</v>
      </c>
      <c r="AD168" s="93">
        <f t="shared" si="76"/>
        <v>14.307101720496895</v>
      </c>
      <c r="AE168" s="99" t="e">
        <f t="shared" si="77"/>
        <v>#N/A</v>
      </c>
      <c r="AF168" s="99">
        <f t="shared" si="78"/>
        <v>0</v>
      </c>
      <c r="AI168" s="92">
        <f t="shared" si="96"/>
        <v>45849</v>
      </c>
      <c r="AJ168" s="91">
        <f t="shared" si="97"/>
        <v>161</v>
      </c>
      <c r="AK168" s="91">
        <f>INDEX(地温!$D$2:$D$366,MATCH(AI168,地温!$C$2:$C$366,FALSE))</f>
        <v>25.463403999999997</v>
      </c>
      <c r="AL168" s="91">
        <f t="shared" si="98"/>
        <v>2303.4433770000001</v>
      </c>
      <c r="AM168" s="93">
        <f t="shared" si="79"/>
        <v>14.307101720496895</v>
      </c>
      <c r="AN168" s="99" t="e">
        <f t="shared" si="80"/>
        <v>#N/A</v>
      </c>
      <c r="AO168" s="99">
        <f t="shared" si="81"/>
        <v>0</v>
      </c>
      <c r="AR168" s="92">
        <f t="shared" si="99"/>
        <v>45849</v>
      </c>
      <c r="AS168" s="91">
        <f t="shared" si="100"/>
        <v>161</v>
      </c>
      <c r="AT168" s="91">
        <f>INDEX(地温!$D$2:$D$366,MATCH(AR168,地温!$C$2:$C$366,FALSE))</f>
        <v>25.463403999999997</v>
      </c>
      <c r="AU168" s="91">
        <f t="shared" si="101"/>
        <v>2303.4433770000001</v>
      </c>
      <c r="AV168" s="93">
        <f t="shared" si="82"/>
        <v>14.307101720496895</v>
      </c>
      <c r="AW168" s="99" t="e">
        <f t="shared" si="83"/>
        <v>#N/A</v>
      </c>
      <c r="AX168" s="99">
        <f t="shared" si="84"/>
        <v>0</v>
      </c>
    </row>
    <row r="169" spans="1:50" s="91" customFormat="1">
      <c r="A169" s="92">
        <f t="shared" si="85"/>
        <v>45850</v>
      </c>
      <c r="B169" s="91">
        <f t="shared" si="68"/>
        <v>162</v>
      </c>
      <c r="C169" s="99">
        <f t="shared" si="69"/>
        <v>5.3107151207204897</v>
      </c>
      <c r="D169" s="99">
        <f t="shared" si="86"/>
        <v>2.6254175220357111e-004</v>
      </c>
      <c r="E169" s="99"/>
      <c r="F169" s="99"/>
      <c r="H169" s="92">
        <f t="shared" si="87"/>
        <v>45850</v>
      </c>
      <c r="I169" s="91">
        <f t="shared" si="88"/>
        <v>162</v>
      </c>
      <c r="J169" s="91">
        <f>INDEX(地温!$D$2:$D$366,MATCH(H169,地温!$C$2:$C$366,FALSE))</f>
        <v>24.429327999999998</v>
      </c>
      <c r="K169" s="91">
        <f t="shared" si="89"/>
        <v>2327.8727050000002</v>
      </c>
      <c r="L169" s="93">
        <f t="shared" si="70"/>
        <v>14.369584598765433</v>
      </c>
      <c r="M169" s="99">
        <f t="shared" si="71"/>
        <v>2.7228021175773231e-002</v>
      </c>
      <c r="N169" s="99">
        <f t="shared" si="72"/>
        <v>5.3107151207204897</v>
      </c>
      <c r="Q169" s="92">
        <f t="shared" si="90"/>
        <v>45850</v>
      </c>
      <c r="R169" s="91">
        <f t="shared" si="91"/>
        <v>162</v>
      </c>
      <c r="S169" s="91">
        <f>INDEX(地温!$D$2:$D$366,MATCH(Q169,地温!$C$2:$C$366,FALSE))</f>
        <v>24.429327999999998</v>
      </c>
      <c r="T169" s="91">
        <f t="shared" si="92"/>
        <v>2327.8727050000002</v>
      </c>
      <c r="U169" s="93">
        <f t="shared" si="73"/>
        <v>14.369584598765433</v>
      </c>
      <c r="V169" s="99" t="e">
        <f t="shared" si="74"/>
        <v>#N/A</v>
      </c>
      <c r="W169" s="99">
        <f t="shared" si="75"/>
        <v>0</v>
      </c>
      <c r="Z169" s="92">
        <f t="shared" si="93"/>
        <v>45850</v>
      </c>
      <c r="AA169" s="91">
        <f t="shared" si="94"/>
        <v>162</v>
      </c>
      <c r="AB169" s="91">
        <f>INDEX(地温!$D$2:$D$366,MATCH(Z169,地温!$C$2:$C$366,FALSE))</f>
        <v>24.429327999999998</v>
      </c>
      <c r="AC169" s="91">
        <f t="shared" si="95"/>
        <v>2327.8727050000002</v>
      </c>
      <c r="AD169" s="93">
        <f t="shared" si="76"/>
        <v>14.369584598765433</v>
      </c>
      <c r="AE169" s="99" t="e">
        <f t="shared" si="77"/>
        <v>#N/A</v>
      </c>
      <c r="AF169" s="99">
        <f t="shared" si="78"/>
        <v>0</v>
      </c>
      <c r="AI169" s="92">
        <f t="shared" si="96"/>
        <v>45850</v>
      </c>
      <c r="AJ169" s="91">
        <f t="shared" si="97"/>
        <v>162</v>
      </c>
      <c r="AK169" s="91">
        <f>INDEX(地温!$D$2:$D$366,MATCH(AI169,地温!$C$2:$C$366,FALSE))</f>
        <v>24.429327999999998</v>
      </c>
      <c r="AL169" s="91">
        <f t="shared" si="98"/>
        <v>2327.8727050000002</v>
      </c>
      <c r="AM169" s="93">
        <f t="shared" si="79"/>
        <v>14.369584598765433</v>
      </c>
      <c r="AN169" s="99" t="e">
        <f t="shared" si="80"/>
        <v>#N/A</v>
      </c>
      <c r="AO169" s="99">
        <f t="shared" si="81"/>
        <v>0</v>
      </c>
      <c r="AR169" s="92">
        <f t="shared" si="99"/>
        <v>45850</v>
      </c>
      <c r="AS169" s="91">
        <f t="shared" si="100"/>
        <v>162</v>
      </c>
      <c r="AT169" s="91">
        <f>INDEX(地温!$D$2:$D$366,MATCH(AR169,地温!$C$2:$C$366,FALSE))</f>
        <v>24.429327999999998</v>
      </c>
      <c r="AU169" s="91">
        <f t="shared" si="101"/>
        <v>2327.8727050000002</v>
      </c>
      <c r="AV169" s="93">
        <f t="shared" si="82"/>
        <v>14.369584598765433</v>
      </c>
      <c r="AW169" s="99" t="e">
        <f t="shared" si="83"/>
        <v>#N/A</v>
      </c>
      <c r="AX169" s="99">
        <f t="shared" si="84"/>
        <v>0</v>
      </c>
    </row>
    <row r="170" spans="1:50" s="91" customFormat="1">
      <c r="A170" s="92">
        <f t="shared" si="85"/>
        <v>45851</v>
      </c>
      <c r="B170" s="91">
        <f t="shared" si="68"/>
        <v>163</v>
      </c>
      <c r="C170" s="99">
        <f t="shared" si="69"/>
        <v>5.3131246029183519</v>
      </c>
      <c r="D170" s="99">
        <f t="shared" si="86"/>
        <v>2.4094821978621895e-004</v>
      </c>
      <c r="E170" s="99"/>
      <c r="F170" s="99"/>
      <c r="H170" s="92">
        <f t="shared" si="87"/>
        <v>45851</v>
      </c>
      <c r="I170" s="91">
        <f t="shared" si="88"/>
        <v>163</v>
      </c>
      <c r="J170" s="91">
        <f>INDEX(地温!$D$2:$D$366,MATCH(H170,地温!$C$2:$C$366,FALSE))</f>
        <v>22.908627999999997</v>
      </c>
      <c r="K170" s="91">
        <f t="shared" si="89"/>
        <v>2350.7813330000004</v>
      </c>
      <c r="L170" s="93">
        <f t="shared" si="70"/>
        <v>14.421971368098161</v>
      </c>
      <c r="M170" s="99">
        <f t="shared" si="71"/>
        <v>2.7291686738583648e-002</v>
      </c>
      <c r="N170" s="99">
        <f t="shared" si="72"/>
        <v>5.3131246029183519</v>
      </c>
      <c r="Q170" s="92">
        <f t="shared" si="90"/>
        <v>45851</v>
      </c>
      <c r="R170" s="91">
        <f t="shared" si="91"/>
        <v>163</v>
      </c>
      <c r="S170" s="91">
        <f>INDEX(地温!$D$2:$D$366,MATCH(Q170,地温!$C$2:$C$366,FALSE))</f>
        <v>22.908627999999997</v>
      </c>
      <c r="T170" s="91">
        <f t="shared" si="92"/>
        <v>2350.7813330000004</v>
      </c>
      <c r="U170" s="93">
        <f t="shared" si="73"/>
        <v>14.421971368098161</v>
      </c>
      <c r="V170" s="99" t="e">
        <f t="shared" si="74"/>
        <v>#N/A</v>
      </c>
      <c r="W170" s="99">
        <f t="shared" si="75"/>
        <v>0</v>
      </c>
      <c r="Z170" s="92">
        <f t="shared" si="93"/>
        <v>45851</v>
      </c>
      <c r="AA170" s="91">
        <f t="shared" si="94"/>
        <v>163</v>
      </c>
      <c r="AB170" s="91">
        <f>INDEX(地温!$D$2:$D$366,MATCH(Z170,地温!$C$2:$C$366,FALSE))</f>
        <v>22.908627999999997</v>
      </c>
      <c r="AC170" s="91">
        <f t="shared" si="95"/>
        <v>2350.7813330000004</v>
      </c>
      <c r="AD170" s="93">
        <f t="shared" si="76"/>
        <v>14.421971368098161</v>
      </c>
      <c r="AE170" s="99" t="e">
        <f t="shared" si="77"/>
        <v>#N/A</v>
      </c>
      <c r="AF170" s="99">
        <f t="shared" si="78"/>
        <v>0</v>
      </c>
      <c r="AI170" s="92">
        <f t="shared" si="96"/>
        <v>45851</v>
      </c>
      <c r="AJ170" s="91">
        <f t="shared" si="97"/>
        <v>163</v>
      </c>
      <c r="AK170" s="91">
        <f>INDEX(地温!$D$2:$D$366,MATCH(AI170,地温!$C$2:$C$366,FALSE))</f>
        <v>22.908627999999997</v>
      </c>
      <c r="AL170" s="91">
        <f t="shared" si="98"/>
        <v>2350.7813330000004</v>
      </c>
      <c r="AM170" s="93">
        <f t="shared" si="79"/>
        <v>14.421971368098161</v>
      </c>
      <c r="AN170" s="99" t="e">
        <f t="shared" si="80"/>
        <v>#N/A</v>
      </c>
      <c r="AO170" s="99">
        <f t="shared" si="81"/>
        <v>0</v>
      </c>
      <c r="AR170" s="92">
        <f t="shared" si="99"/>
        <v>45851</v>
      </c>
      <c r="AS170" s="91">
        <f t="shared" si="100"/>
        <v>163</v>
      </c>
      <c r="AT170" s="91">
        <f>INDEX(地温!$D$2:$D$366,MATCH(AR170,地温!$C$2:$C$366,FALSE))</f>
        <v>22.908627999999997</v>
      </c>
      <c r="AU170" s="91">
        <f t="shared" si="101"/>
        <v>2350.7813330000004</v>
      </c>
      <c r="AV170" s="93">
        <f t="shared" si="82"/>
        <v>14.421971368098161</v>
      </c>
      <c r="AW170" s="99" t="e">
        <f t="shared" si="83"/>
        <v>#N/A</v>
      </c>
      <c r="AX170" s="99">
        <f t="shared" si="84"/>
        <v>0</v>
      </c>
    </row>
    <row r="171" spans="1:50" s="91" customFormat="1">
      <c r="A171" s="92">
        <f t="shared" si="85"/>
        <v>45852</v>
      </c>
      <c r="B171" s="91">
        <f t="shared" si="68"/>
        <v>164</v>
      </c>
      <c r="C171" s="99">
        <f t="shared" si="69"/>
        <v>5.3154778022681155</v>
      </c>
      <c r="D171" s="99">
        <f t="shared" si="86"/>
        <v>2.353199349763635e-004</v>
      </c>
      <c r="E171" s="99"/>
      <c r="F171" s="99"/>
      <c r="H171" s="92">
        <f t="shared" si="87"/>
        <v>45852</v>
      </c>
      <c r="I171" s="91">
        <f t="shared" si="88"/>
        <v>164</v>
      </c>
      <c r="J171" s="91">
        <f>INDEX(地温!$D$2:$D$366,MATCH(H171,地温!$C$2:$C$366,FALSE))</f>
        <v>23.334423999999999</v>
      </c>
      <c r="K171" s="91">
        <f t="shared" si="89"/>
        <v>2374.1157570000005</v>
      </c>
      <c r="L171" s="93">
        <f t="shared" si="70"/>
        <v>14.476315591463418</v>
      </c>
      <c r="M171" s="99">
        <f t="shared" si="71"/>
        <v>2.7357863901219439e-002</v>
      </c>
      <c r="N171" s="99">
        <f t="shared" si="72"/>
        <v>5.3154778022681155</v>
      </c>
      <c r="Q171" s="92">
        <f t="shared" si="90"/>
        <v>45852</v>
      </c>
      <c r="R171" s="91">
        <f t="shared" si="91"/>
        <v>164</v>
      </c>
      <c r="S171" s="91">
        <f>INDEX(地温!$D$2:$D$366,MATCH(Q171,地温!$C$2:$C$366,FALSE))</f>
        <v>23.334423999999999</v>
      </c>
      <c r="T171" s="91">
        <f t="shared" si="92"/>
        <v>2374.1157570000005</v>
      </c>
      <c r="U171" s="93">
        <f t="shared" si="73"/>
        <v>14.476315591463418</v>
      </c>
      <c r="V171" s="99" t="e">
        <f t="shared" si="74"/>
        <v>#N/A</v>
      </c>
      <c r="W171" s="99">
        <f t="shared" si="75"/>
        <v>0</v>
      </c>
      <c r="Z171" s="92">
        <f t="shared" si="93"/>
        <v>45852</v>
      </c>
      <c r="AA171" s="91">
        <f t="shared" si="94"/>
        <v>164</v>
      </c>
      <c r="AB171" s="91">
        <f>INDEX(地温!$D$2:$D$366,MATCH(Z171,地温!$C$2:$C$366,FALSE))</f>
        <v>23.334423999999999</v>
      </c>
      <c r="AC171" s="91">
        <f t="shared" si="95"/>
        <v>2374.1157570000005</v>
      </c>
      <c r="AD171" s="93">
        <f t="shared" si="76"/>
        <v>14.476315591463418</v>
      </c>
      <c r="AE171" s="99" t="e">
        <f t="shared" si="77"/>
        <v>#N/A</v>
      </c>
      <c r="AF171" s="99">
        <f t="shared" si="78"/>
        <v>0</v>
      </c>
      <c r="AI171" s="92">
        <f t="shared" si="96"/>
        <v>45852</v>
      </c>
      <c r="AJ171" s="91">
        <f t="shared" si="97"/>
        <v>164</v>
      </c>
      <c r="AK171" s="91">
        <f>INDEX(地温!$D$2:$D$366,MATCH(AI171,地温!$C$2:$C$366,FALSE))</f>
        <v>23.334423999999999</v>
      </c>
      <c r="AL171" s="91">
        <f t="shared" si="98"/>
        <v>2374.1157570000005</v>
      </c>
      <c r="AM171" s="93">
        <f t="shared" si="79"/>
        <v>14.476315591463418</v>
      </c>
      <c r="AN171" s="99" t="e">
        <f t="shared" si="80"/>
        <v>#N/A</v>
      </c>
      <c r="AO171" s="99">
        <f t="shared" si="81"/>
        <v>0</v>
      </c>
      <c r="AR171" s="92">
        <f t="shared" si="99"/>
        <v>45852</v>
      </c>
      <c r="AS171" s="91">
        <f t="shared" si="100"/>
        <v>164</v>
      </c>
      <c r="AT171" s="91">
        <f>INDEX(地温!$D$2:$D$366,MATCH(AR171,地温!$C$2:$C$366,FALSE))</f>
        <v>23.334423999999999</v>
      </c>
      <c r="AU171" s="91">
        <f t="shared" si="101"/>
        <v>2374.1157570000005</v>
      </c>
      <c r="AV171" s="93">
        <f t="shared" si="82"/>
        <v>14.476315591463418</v>
      </c>
      <c r="AW171" s="99" t="e">
        <f t="shared" si="83"/>
        <v>#N/A</v>
      </c>
      <c r="AX171" s="99">
        <f t="shared" si="84"/>
        <v>0</v>
      </c>
    </row>
    <row r="172" spans="1:50" s="91" customFormat="1">
      <c r="A172" s="92">
        <f t="shared" si="85"/>
        <v>45853</v>
      </c>
      <c r="B172" s="91">
        <f t="shared" si="68"/>
        <v>165</v>
      </c>
      <c r="C172" s="99">
        <f t="shared" si="69"/>
        <v>5.3177543060717225</v>
      </c>
      <c r="D172" s="99">
        <f t="shared" si="86"/>
        <v>2.2765038036069997e-004</v>
      </c>
      <c r="E172" s="99"/>
      <c r="F172" s="99"/>
      <c r="H172" s="92">
        <f t="shared" si="87"/>
        <v>45853</v>
      </c>
      <c r="I172" s="91">
        <f t="shared" si="88"/>
        <v>165</v>
      </c>
      <c r="J172" s="91">
        <f>INDEX(地温!$D$2:$D$366,MATCH(H172,地温!$C$2:$C$366,FALSE))</f>
        <v>23.476355999999996</v>
      </c>
      <c r="K172" s="91">
        <f t="shared" si="89"/>
        <v>2397.5921130000006</v>
      </c>
      <c r="L172" s="93">
        <f t="shared" si="70"/>
        <v>14.530861290909094</v>
      </c>
      <c r="M172" s="99">
        <f t="shared" si="71"/>
        <v>2.7424422524046987e-002</v>
      </c>
      <c r="N172" s="99">
        <f t="shared" si="72"/>
        <v>5.3177543060717225</v>
      </c>
      <c r="Q172" s="92">
        <f t="shared" si="90"/>
        <v>45853</v>
      </c>
      <c r="R172" s="91">
        <f t="shared" si="91"/>
        <v>165</v>
      </c>
      <c r="S172" s="91">
        <f>INDEX(地温!$D$2:$D$366,MATCH(Q172,地温!$C$2:$C$366,FALSE))</f>
        <v>23.476355999999996</v>
      </c>
      <c r="T172" s="91">
        <f t="shared" si="92"/>
        <v>2397.5921130000006</v>
      </c>
      <c r="U172" s="93">
        <f t="shared" si="73"/>
        <v>14.530861290909094</v>
      </c>
      <c r="V172" s="99" t="e">
        <f t="shared" si="74"/>
        <v>#N/A</v>
      </c>
      <c r="W172" s="99">
        <f t="shared" si="75"/>
        <v>0</v>
      </c>
      <c r="Z172" s="92">
        <f t="shared" si="93"/>
        <v>45853</v>
      </c>
      <c r="AA172" s="91">
        <f t="shared" si="94"/>
        <v>165</v>
      </c>
      <c r="AB172" s="91">
        <f>INDEX(地温!$D$2:$D$366,MATCH(Z172,地温!$C$2:$C$366,FALSE))</f>
        <v>23.476355999999996</v>
      </c>
      <c r="AC172" s="91">
        <f t="shared" si="95"/>
        <v>2397.5921130000006</v>
      </c>
      <c r="AD172" s="93">
        <f t="shared" si="76"/>
        <v>14.530861290909094</v>
      </c>
      <c r="AE172" s="99" t="e">
        <f t="shared" si="77"/>
        <v>#N/A</v>
      </c>
      <c r="AF172" s="99">
        <f t="shared" si="78"/>
        <v>0</v>
      </c>
      <c r="AI172" s="92">
        <f t="shared" si="96"/>
        <v>45853</v>
      </c>
      <c r="AJ172" s="91">
        <f t="shared" si="97"/>
        <v>165</v>
      </c>
      <c r="AK172" s="91">
        <f>INDEX(地温!$D$2:$D$366,MATCH(AI172,地温!$C$2:$C$366,FALSE))</f>
        <v>23.476355999999996</v>
      </c>
      <c r="AL172" s="91">
        <f t="shared" si="98"/>
        <v>2397.5921130000006</v>
      </c>
      <c r="AM172" s="93">
        <f t="shared" si="79"/>
        <v>14.530861290909094</v>
      </c>
      <c r="AN172" s="99" t="e">
        <f t="shared" si="80"/>
        <v>#N/A</v>
      </c>
      <c r="AO172" s="99">
        <f t="shared" si="81"/>
        <v>0</v>
      </c>
      <c r="AR172" s="92">
        <f t="shared" si="99"/>
        <v>45853</v>
      </c>
      <c r="AS172" s="91">
        <f t="shared" si="100"/>
        <v>165</v>
      </c>
      <c r="AT172" s="91">
        <f>INDEX(地温!$D$2:$D$366,MATCH(AR172,地温!$C$2:$C$366,FALSE))</f>
        <v>23.476355999999996</v>
      </c>
      <c r="AU172" s="91">
        <f t="shared" si="101"/>
        <v>2397.5921130000006</v>
      </c>
      <c r="AV172" s="93">
        <f t="shared" si="82"/>
        <v>14.530861290909094</v>
      </c>
      <c r="AW172" s="99" t="e">
        <f t="shared" si="83"/>
        <v>#N/A</v>
      </c>
      <c r="AX172" s="99">
        <f t="shared" si="84"/>
        <v>0</v>
      </c>
    </row>
    <row r="173" spans="1:50" s="91" customFormat="1">
      <c r="A173" s="92">
        <f t="shared" si="85"/>
        <v>45854</v>
      </c>
      <c r="B173" s="91">
        <f t="shared" si="68"/>
        <v>166</v>
      </c>
      <c r="C173" s="99">
        <f t="shared" si="69"/>
        <v>5.3199937093780978</v>
      </c>
      <c r="D173" s="99">
        <f t="shared" si="86"/>
        <v>2.2394033063752872e-004</v>
      </c>
      <c r="E173" s="99"/>
      <c r="F173" s="99"/>
      <c r="H173" s="92">
        <f t="shared" si="87"/>
        <v>45854</v>
      </c>
      <c r="I173" s="91">
        <f t="shared" si="88"/>
        <v>166</v>
      </c>
      <c r="J173" s="91">
        <f>INDEX(地温!$D$2:$D$366,MATCH(H173,地温!$C$2:$C$366,FALSE))</f>
        <v>24.16574</v>
      </c>
      <c r="K173" s="91">
        <f t="shared" si="89"/>
        <v>2421.7578530000005</v>
      </c>
      <c r="L173" s="93">
        <f t="shared" si="70"/>
        <v>14.588902728915667</v>
      </c>
      <c r="M173" s="99">
        <f t="shared" si="71"/>
        <v>2.7495396778570373e-002</v>
      </c>
      <c r="N173" s="99">
        <f t="shared" si="72"/>
        <v>5.3199937093780978</v>
      </c>
      <c r="Q173" s="92">
        <f t="shared" si="90"/>
        <v>45854</v>
      </c>
      <c r="R173" s="91">
        <f t="shared" si="91"/>
        <v>166</v>
      </c>
      <c r="S173" s="91">
        <f>INDEX(地温!$D$2:$D$366,MATCH(Q173,地温!$C$2:$C$366,FALSE))</f>
        <v>24.16574</v>
      </c>
      <c r="T173" s="91">
        <f t="shared" si="92"/>
        <v>2421.7578530000005</v>
      </c>
      <c r="U173" s="93">
        <f t="shared" si="73"/>
        <v>14.588902728915667</v>
      </c>
      <c r="V173" s="99" t="e">
        <f t="shared" si="74"/>
        <v>#N/A</v>
      </c>
      <c r="W173" s="99">
        <f t="shared" si="75"/>
        <v>0</v>
      </c>
      <c r="Z173" s="92">
        <f t="shared" si="93"/>
        <v>45854</v>
      </c>
      <c r="AA173" s="91">
        <f t="shared" si="94"/>
        <v>166</v>
      </c>
      <c r="AB173" s="91">
        <f>INDEX(地温!$D$2:$D$366,MATCH(Z173,地温!$C$2:$C$366,FALSE))</f>
        <v>24.16574</v>
      </c>
      <c r="AC173" s="91">
        <f t="shared" si="95"/>
        <v>2421.7578530000005</v>
      </c>
      <c r="AD173" s="93">
        <f t="shared" si="76"/>
        <v>14.588902728915667</v>
      </c>
      <c r="AE173" s="99" t="e">
        <f t="shared" si="77"/>
        <v>#N/A</v>
      </c>
      <c r="AF173" s="99">
        <f t="shared" si="78"/>
        <v>0</v>
      </c>
      <c r="AI173" s="92">
        <f t="shared" si="96"/>
        <v>45854</v>
      </c>
      <c r="AJ173" s="91">
        <f t="shared" si="97"/>
        <v>166</v>
      </c>
      <c r="AK173" s="91">
        <f>INDEX(地温!$D$2:$D$366,MATCH(AI173,地温!$C$2:$C$366,FALSE))</f>
        <v>24.16574</v>
      </c>
      <c r="AL173" s="91">
        <f t="shared" si="98"/>
        <v>2421.7578530000005</v>
      </c>
      <c r="AM173" s="93">
        <f t="shared" si="79"/>
        <v>14.588902728915667</v>
      </c>
      <c r="AN173" s="99" t="e">
        <f t="shared" si="80"/>
        <v>#N/A</v>
      </c>
      <c r="AO173" s="99">
        <f t="shared" si="81"/>
        <v>0</v>
      </c>
      <c r="AR173" s="92">
        <f t="shared" si="99"/>
        <v>45854</v>
      </c>
      <c r="AS173" s="91">
        <f t="shared" si="100"/>
        <v>166</v>
      </c>
      <c r="AT173" s="91">
        <f>INDEX(地温!$D$2:$D$366,MATCH(AR173,地温!$C$2:$C$366,FALSE))</f>
        <v>24.16574</v>
      </c>
      <c r="AU173" s="91">
        <f t="shared" si="101"/>
        <v>2421.7578530000005</v>
      </c>
      <c r="AV173" s="93">
        <f t="shared" si="82"/>
        <v>14.588902728915667</v>
      </c>
      <c r="AW173" s="99" t="e">
        <f t="shared" si="83"/>
        <v>#N/A</v>
      </c>
      <c r="AX173" s="99">
        <f t="shared" si="84"/>
        <v>0</v>
      </c>
    </row>
    <row r="174" spans="1:50" s="91" customFormat="1">
      <c r="A174" s="92">
        <f t="shared" si="85"/>
        <v>45855</v>
      </c>
      <c r="B174" s="91">
        <f t="shared" si="68"/>
        <v>167</v>
      </c>
      <c r="C174" s="99">
        <f t="shared" si="69"/>
        <v>5.322122925531156</v>
      </c>
      <c r="D174" s="99">
        <f t="shared" si="86"/>
        <v>2.1292161530581666e-004</v>
      </c>
      <c r="E174" s="99"/>
      <c r="F174" s="99"/>
      <c r="H174" s="92">
        <f t="shared" si="87"/>
        <v>45855</v>
      </c>
      <c r="I174" s="91">
        <f t="shared" si="88"/>
        <v>167</v>
      </c>
      <c r="J174" s="91">
        <f>INDEX(地温!$D$2:$D$366,MATCH(H174,地温!$C$2:$C$366,FALSE))</f>
        <v>23.780495999999999</v>
      </c>
      <c r="K174" s="91">
        <f t="shared" si="89"/>
        <v>2445.5383490000004</v>
      </c>
      <c r="L174" s="93">
        <f t="shared" si="70"/>
        <v>14.643942209580841</v>
      </c>
      <c r="M174" s="99">
        <f t="shared" si="71"/>
        <v>2.7562843289210832e-002</v>
      </c>
      <c r="N174" s="99">
        <f t="shared" si="72"/>
        <v>5.322122925531156</v>
      </c>
      <c r="Q174" s="92">
        <f t="shared" si="90"/>
        <v>45855</v>
      </c>
      <c r="R174" s="91">
        <f t="shared" si="91"/>
        <v>167</v>
      </c>
      <c r="S174" s="91">
        <f>INDEX(地温!$D$2:$D$366,MATCH(Q174,地温!$C$2:$C$366,FALSE))</f>
        <v>23.780495999999999</v>
      </c>
      <c r="T174" s="91">
        <f t="shared" si="92"/>
        <v>2445.5383490000004</v>
      </c>
      <c r="U174" s="93">
        <f t="shared" si="73"/>
        <v>14.643942209580841</v>
      </c>
      <c r="V174" s="99" t="e">
        <f t="shared" si="74"/>
        <v>#N/A</v>
      </c>
      <c r="W174" s="99">
        <f t="shared" si="75"/>
        <v>0</v>
      </c>
      <c r="Z174" s="92">
        <f t="shared" si="93"/>
        <v>45855</v>
      </c>
      <c r="AA174" s="91">
        <f t="shared" si="94"/>
        <v>167</v>
      </c>
      <c r="AB174" s="91">
        <f>INDEX(地温!$D$2:$D$366,MATCH(Z174,地温!$C$2:$C$366,FALSE))</f>
        <v>23.780495999999999</v>
      </c>
      <c r="AC174" s="91">
        <f t="shared" si="95"/>
        <v>2445.5383490000004</v>
      </c>
      <c r="AD174" s="93">
        <f t="shared" si="76"/>
        <v>14.643942209580841</v>
      </c>
      <c r="AE174" s="99" t="e">
        <f t="shared" si="77"/>
        <v>#N/A</v>
      </c>
      <c r="AF174" s="99">
        <f t="shared" si="78"/>
        <v>0</v>
      </c>
      <c r="AI174" s="92">
        <f t="shared" si="96"/>
        <v>45855</v>
      </c>
      <c r="AJ174" s="91">
        <f t="shared" si="97"/>
        <v>167</v>
      </c>
      <c r="AK174" s="91">
        <f>INDEX(地温!$D$2:$D$366,MATCH(AI174,地温!$C$2:$C$366,FALSE))</f>
        <v>23.780495999999999</v>
      </c>
      <c r="AL174" s="91">
        <f t="shared" si="98"/>
        <v>2445.5383490000004</v>
      </c>
      <c r="AM174" s="93">
        <f t="shared" si="79"/>
        <v>14.643942209580841</v>
      </c>
      <c r="AN174" s="99" t="e">
        <f t="shared" si="80"/>
        <v>#N/A</v>
      </c>
      <c r="AO174" s="99">
        <f t="shared" si="81"/>
        <v>0</v>
      </c>
      <c r="AR174" s="92">
        <f t="shared" si="99"/>
        <v>45855</v>
      </c>
      <c r="AS174" s="91">
        <f t="shared" si="100"/>
        <v>167</v>
      </c>
      <c r="AT174" s="91">
        <f>INDEX(地温!$D$2:$D$366,MATCH(AR174,地温!$C$2:$C$366,FALSE))</f>
        <v>23.780495999999999</v>
      </c>
      <c r="AU174" s="91">
        <f t="shared" si="101"/>
        <v>2445.5383490000004</v>
      </c>
      <c r="AV174" s="93">
        <f t="shared" si="82"/>
        <v>14.643942209580841</v>
      </c>
      <c r="AW174" s="99" t="e">
        <f t="shared" si="83"/>
        <v>#N/A</v>
      </c>
      <c r="AX174" s="99">
        <f t="shared" si="84"/>
        <v>0</v>
      </c>
    </row>
    <row r="175" spans="1:50" s="91" customFormat="1">
      <c r="A175" s="92">
        <f t="shared" si="85"/>
        <v>45856</v>
      </c>
      <c r="B175" s="91">
        <f t="shared" si="68"/>
        <v>168</v>
      </c>
      <c r="C175" s="99">
        <f t="shared" si="69"/>
        <v>5.3242601629785131</v>
      </c>
      <c r="D175" s="99">
        <f t="shared" si="86"/>
        <v>2.1372374473571654e-004</v>
      </c>
      <c r="E175" s="99"/>
      <c r="F175" s="99"/>
      <c r="H175" s="92">
        <f t="shared" si="87"/>
        <v>45856</v>
      </c>
      <c r="I175" s="91">
        <f t="shared" si="88"/>
        <v>168</v>
      </c>
      <c r="J175" s="91">
        <f>INDEX(地温!$D$2:$D$366,MATCH(H175,地温!$C$2:$C$366,FALSE))</f>
        <v>25.159264</v>
      </c>
      <c r="K175" s="91">
        <f t="shared" si="89"/>
        <v>2470.6976130000003</v>
      </c>
      <c r="L175" s="93">
        <f t="shared" si="70"/>
        <v>14.706533410714288</v>
      </c>
      <c r="M175" s="99">
        <f t="shared" si="71"/>
        <v>2.7639713425011925e-002</v>
      </c>
      <c r="N175" s="99">
        <f t="shared" si="72"/>
        <v>5.3242601629785131</v>
      </c>
      <c r="Q175" s="92">
        <f t="shared" si="90"/>
        <v>45856</v>
      </c>
      <c r="R175" s="91">
        <f t="shared" si="91"/>
        <v>168</v>
      </c>
      <c r="S175" s="91">
        <f>INDEX(地温!$D$2:$D$366,MATCH(Q175,地温!$C$2:$C$366,FALSE))</f>
        <v>25.159264</v>
      </c>
      <c r="T175" s="91">
        <f t="shared" si="92"/>
        <v>2470.6976130000003</v>
      </c>
      <c r="U175" s="93">
        <f t="shared" si="73"/>
        <v>14.706533410714288</v>
      </c>
      <c r="V175" s="99" t="e">
        <f t="shared" si="74"/>
        <v>#N/A</v>
      </c>
      <c r="W175" s="99">
        <f t="shared" si="75"/>
        <v>0</v>
      </c>
      <c r="Z175" s="92">
        <f t="shared" si="93"/>
        <v>45856</v>
      </c>
      <c r="AA175" s="91">
        <f t="shared" si="94"/>
        <v>168</v>
      </c>
      <c r="AB175" s="91">
        <f>INDEX(地温!$D$2:$D$366,MATCH(Z175,地温!$C$2:$C$366,FALSE))</f>
        <v>25.159264</v>
      </c>
      <c r="AC175" s="91">
        <f t="shared" si="95"/>
        <v>2470.6976130000003</v>
      </c>
      <c r="AD175" s="93">
        <f t="shared" si="76"/>
        <v>14.706533410714288</v>
      </c>
      <c r="AE175" s="99" t="e">
        <f t="shared" si="77"/>
        <v>#N/A</v>
      </c>
      <c r="AF175" s="99">
        <f t="shared" si="78"/>
        <v>0</v>
      </c>
      <c r="AI175" s="92">
        <f t="shared" si="96"/>
        <v>45856</v>
      </c>
      <c r="AJ175" s="91">
        <f t="shared" si="97"/>
        <v>168</v>
      </c>
      <c r="AK175" s="91">
        <f>INDEX(地温!$D$2:$D$366,MATCH(AI175,地温!$C$2:$C$366,FALSE))</f>
        <v>25.159264</v>
      </c>
      <c r="AL175" s="91">
        <f t="shared" si="98"/>
        <v>2470.6976130000003</v>
      </c>
      <c r="AM175" s="93">
        <f t="shared" si="79"/>
        <v>14.706533410714288</v>
      </c>
      <c r="AN175" s="99" t="e">
        <f t="shared" si="80"/>
        <v>#N/A</v>
      </c>
      <c r="AO175" s="99">
        <f t="shared" si="81"/>
        <v>0</v>
      </c>
      <c r="AR175" s="92">
        <f t="shared" si="99"/>
        <v>45856</v>
      </c>
      <c r="AS175" s="91">
        <f t="shared" si="100"/>
        <v>168</v>
      </c>
      <c r="AT175" s="91">
        <f>INDEX(地温!$D$2:$D$366,MATCH(AR175,地温!$C$2:$C$366,FALSE))</f>
        <v>25.159264</v>
      </c>
      <c r="AU175" s="91">
        <f t="shared" si="101"/>
        <v>2470.6976130000003</v>
      </c>
      <c r="AV175" s="93">
        <f t="shared" si="82"/>
        <v>14.706533410714288</v>
      </c>
      <c r="AW175" s="99" t="e">
        <f t="shared" si="83"/>
        <v>#N/A</v>
      </c>
      <c r="AX175" s="99">
        <f t="shared" si="84"/>
        <v>0</v>
      </c>
    </row>
    <row r="176" spans="1:50" s="91" customFormat="1">
      <c r="A176" s="92">
        <f t="shared" si="85"/>
        <v>45857</v>
      </c>
      <c r="B176" s="91">
        <f t="shared" si="68"/>
        <v>169</v>
      </c>
      <c r="C176" s="99">
        <f t="shared" si="69"/>
        <v>5.3263228007028545</v>
      </c>
      <c r="D176" s="99">
        <f t="shared" si="86"/>
        <v>2.062637724341343e-004</v>
      </c>
      <c r="E176" s="99"/>
      <c r="F176" s="99"/>
      <c r="H176" s="92">
        <f t="shared" si="87"/>
        <v>45857</v>
      </c>
      <c r="I176" s="91">
        <f t="shared" si="88"/>
        <v>169</v>
      </c>
      <c r="J176" s="91">
        <f>INDEX(地温!$D$2:$D$366,MATCH(H176,地温!$C$2:$C$366,FALSE))</f>
        <v>25.301196000000001</v>
      </c>
      <c r="K176" s="91">
        <f t="shared" si="89"/>
        <v>2495.9988090000002</v>
      </c>
      <c r="L176" s="93">
        <f t="shared" si="70"/>
        <v>14.769223721893493</v>
      </c>
      <c r="M176" s="99">
        <f t="shared" si="71"/>
        <v>2.7716886514929342e-002</v>
      </c>
      <c r="N176" s="99">
        <f t="shared" si="72"/>
        <v>5.3263228007028545</v>
      </c>
      <c r="Q176" s="92">
        <f t="shared" si="90"/>
        <v>45857</v>
      </c>
      <c r="R176" s="91">
        <f t="shared" si="91"/>
        <v>169</v>
      </c>
      <c r="S176" s="91">
        <f>INDEX(地温!$D$2:$D$366,MATCH(Q176,地温!$C$2:$C$366,FALSE))</f>
        <v>25.301196000000001</v>
      </c>
      <c r="T176" s="91">
        <f t="shared" si="92"/>
        <v>2495.9988090000002</v>
      </c>
      <c r="U176" s="93">
        <f t="shared" si="73"/>
        <v>14.769223721893493</v>
      </c>
      <c r="V176" s="99" t="e">
        <f t="shared" si="74"/>
        <v>#N/A</v>
      </c>
      <c r="W176" s="99">
        <f t="shared" si="75"/>
        <v>0</v>
      </c>
      <c r="Z176" s="92">
        <f t="shared" si="93"/>
        <v>45857</v>
      </c>
      <c r="AA176" s="91">
        <f t="shared" si="94"/>
        <v>169</v>
      </c>
      <c r="AB176" s="91">
        <f>INDEX(地温!$D$2:$D$366,MATCH(Z176,地温!$C$2:$C$366,FALSE))</f>
        <v>25.301196000000001</v>
      </c>
      <c r="AC176" s="91">
        <f t="shared" si="95"/>
        <v>2495.9988090000002</v>
      </c>
      <c r="AD176" s="93">
        <f t="shared" si="76"/>
        <v>14.769223721893493</v>
      </c>
      <c r="AE176" s="99" t="e">
        <f t="shared" si="77"/>
        <v>#N/A</v>
      </c>
      <c r="AF176" s="99">
        <f t="shared" si="78"/>
        <v>0</v>
      </c>
      <c r="AI176" s="92">
        <f t="shared" si="96"/>
        <v>45857</v>
      </c>
      <c r="AJ176" s="91">
        <f t="shared" si="97"/>
        <v>169</v>
      </c>
      <c r="AK176" s="91">
        <f>INDEX(地温!$D$2:$D$366,MATCH(AI176,地温!$C$2:$C$366,FALSE))</f>
        <v>25.301196000000001</v>
      </c>
      <c r="AL176" s="91">
        <f t="shared" si="98"/>
        <v>2495.9988090000002</v>
      </c>
      <c r="AM176" s="93">
        <f t="shared" si="79"/>
        <v>14.769223721893493</v>
      </c>
      <c r="AN176" s="99" t="e">
        <f t="shared" si="80"/>
        <v>#N/A</v>
      </c>
      <c r="AO176" s="99">
        <f t="shared" si="81"/>
        <v>0</v>
      </c>
      <c r="AR176" s="92">
        <f t="shared" si="99"/>
        <v>45857</v>
      </c>
      <c r="AS176" s="91">
        <f t="shared" si="100"/>
        <v>169</v>
      </c>
      <c r="AT176" s="91">
        <f>INDEX(地温!$D$2:$D$366,MATCH(AR176,地温!$C$2:$C$366,FALSE))</f>
        <v>25.301196000000001</v>
      </c>
      <c r="AU176" s="91">
        <f t="shared" si="101"/>
        <v>2495.9988090000002</v>
      </c>
      <c r="AV176" s="93">
        <f t="shared" si="82"/>
        <v>14.769223721893493</v>
      </c>
      <c r="AW176" s="99" t="e">
        <f t="shared" si="83"/>
        <v>#N/A</v>
      </c>
      <c r="AX176" s="99">
        <f t="shared" si="84"/>
        <v>0</v>
      </c>
    </row>
    <row r="177" spans="1:50" s="91" customFormat="1">
      <c r="A177" s="92">
        <f t="shared" si="85"/>
        <v>45858</v>
      </c>
      <c r="B177" s="91">
        <f t="shared" si="68"/>
        <v>170</v>
      </c>
      <c r="C177" s="99">
        <f t="shared" si="69"/>
        <v>5.3283249633657448</v>
      </c>
      <c r="D177" s="99">
        <f t="shared" si="86"/>
        <v>2.0021626628903278e-004</v>
      </c>
      <c r="E177" s="99"/>
      <c r="F177" s="99"/>
      <c r="H177" s="92">
        <f t="shared" si="87"/>
        <v>45858</v>
      </c>
      <c r="I177" s="91">
        <f t="shared" si="88"/>
        <v>170</v>
      </c>
      <c r="J177" s="91">
        <f>INDEX(地温!$D$2:$D$366,MATCH(H177,地温!$C$2:$C$366,FALSE))</f>
        <v>25.645887999999999</v>
      </c>
      <c r="K177" s="91">
        <f t="shared" si="89"/>
        <v>2521.6446970000002</v>
      </c>
      <c r="L177" s="93">
        <f t="shared" si="70"/>
        <v>14.833204100000001</v>
      </c>
      <c r="M177" s="99">
        <f t="shared" si="71"/>
        <v>2.7795835072354853e-002</v>
      </c>
      <c r="N177" s="99">
        <f t="shared" si="72"/>
        <v>5.3283249633657448</v>
      </c>
      <c r="Q177" s="92">
        <f t="shared" si="90"/>
        <v>45858</v>
      </c>
      <c r="R177" s="91">
        <f t="shared" si="91"/>
        <v>170</v>
      </c>
      <c r="S177" s="91">
        <f>INDEX(地温!$D$2:$D$366,MATCH(Q177,地温!$C$2:$C$366,FALSE))</f>
        <v>25.645887999999999</v>
      </c>
      <c r="T177" s="91">
        <f t="shared" si="92"/>
        <v>2521.6446970000002</v>
      </c>
      <c r="U177" s="93">
        <f t="shared" si="73"/>
        <v>14.833204100000001</v>
      </c>
      <c r="V177" s="99" t="e">
        <f t="shared" si="74"/>
        <v>#N/A</v>
      </c>
      <c r="W177" s="99">
        <f t="shared" si="75"/>
        <v>0</v>
      </c>
      <c r="Z177" s="92">
        <f t="shared" si="93"/>
        <v>45858</v>
      </c>
      <c r="AA177" s="91">
        <f t="shared" si="94"/>
        <v>170</v>
      </c>
      <c r="AB177" s="91">
        <f>INDEX(地温!$D$2:$D$366,MATCH(Z177,地温!$C$2:$C$366,FALSE))</f>
        <v>25.645887999999999</v>
      </c>
      <c r="AC177" s="91">
        <f t="shared" si="95"/>
        <v>2521.6446970000002</v>
      </c>
      <c r="AD177" s="93">
        <f t="shared" si="76"/>
        <v>14.833204100000001</v>
      </c>
      <c r="AE177" s="99" t="e">
        <f t="shared" si="77"/>
        <v>#N/A</v>
      </c>
      <c r="AF177" s="99">
        <f t="shared" si="78"/>
        <v>0</v>
      </c>
      <c r="AI177" s="92">
        <f t="shared" si="96"/>
        <v>45858</v>
      </c>
      <c r="AJ177" s="91">
        <f t="shared" si="97"/>
        <v>170</v>
      </c>
      <c r="AK177" s="91">
        <f>INDEX(地温!$D$2:$D$366,MATCH(AI177,地温!$C$2:$C$366,FALSE))</f>
        <v>25.645887999999999</v>
      </c>
      <c r="AL177" s="91">
        <f t="shared" si="98"/>
        <v>2521.6446970000002</v>
      </c>
      <c r="AM177" s="93">
        <f t="shared" si="79"/>
        <v>14.833204100000001</v>
      </c>
      <c r="AN177" s="99" t="e">
        <f t="shared" si="80"/>
        <v>#N/A</v>
      </c>
      <c r="AO177" s="99">
        <f t="shared" si="81"/>
        <v>0</v>
      </c>
      <c r="AR177" s="92">
        <f t="shared" si="99"/>
        <v>45858</v>
      </c>
      <c r="AS177" s="91">
        <f t="shared" si="100"/>
        <v>170</v>
      </c>
      <c r="AT177" s="91">
        <f>INDEX(地温!$D$2:$D$366,MATCH(AR177,地温!$C$2:$C$366,FALSE))</f>
        <v>25.645887999999999</v>
      </c>
      <c r="AU177" s="91">
        <f t="shared" si="101"/>
        <v>2521.6446970000002</v>
      </c>
      <c r="AV177" s="93">
        <f t="shared" si="82"/>
        <v>14.833204100000001</v>
      </c>
      <c r="AW177" s="99" t="e">
        <f t="shared" si="83"/>
        <v>#N/A</v>
      </c>
      <c r="AX177" s="99">
        <f t="shared" si="84"/>
        <v>0</v>
      </c>
    </row>
    <row r="178" spans="1:50" s="91" customFormat="1">
      <c r="A178" s="92">
        <f t="shared" si="85"/>
        <v>45859</v>
      </c>
      <c r="B178" s="91">
        <f t="shared" si="68"/>
        <v>171</v>
      </c>
      <c r="C178" s="99">
        <f t="shared" si="69"/>
        <v>5.3302536333479962</v>
      </c>
      <c r="D178" s="99">
        <f t="shared" si="86"/>
        <v>1.9286699822513854e-004</v>
      </c>
      <c r="E178" s="99"/>
      <c r="F178" s="99"/>
      <c r="H178" s="92">
        <f t="shared" si="87"/>
        <v>45859</v>
      </c>
      <c r="I178" s="91">
        <f t="shared" si="88"/>
        <v>171</v>
      </c>
      <c r="J178" s="91">
        <f>INDEX(地温!$D$2:$D$366,MATCH(H178,地温!$C$2:$C$366,FALSE))</f>
        <v>25.747268000000002</v>
      </c>
      <c r="K178" s="91">
        <f t="shared" si="89"/>
        <v>2547.3919650000003</v>
      </c>
      <c r="L178" s="93">
        <f t="shared" si="70"/>
        <v>14.897029035087721</v>
      </c>
      <c r="M178" s="99">
        <f t="shared" si="71"/>
        <v>2.7874780766536367e-002</v>
      </c>
      <c r="N178" s="99">
        <f t="shared" si="72"/>
        <v>5.3302536333479962</v>
      </c>
      <c r="Q178" s="92">
        <f t="shared" si="90"/>
        <v>45859</v>
      </c>
      <c r="R178" s="91">
        <f t="shared" si="91"/>
        <v>171</v>
      </c>
      <c r="S178" s="91">
        <f>INDEX(地温!$D$2:$D$366,MATCH(Q178,地温!$C$2:$C$366,FALSE))</f>
        <v>25.747268000000002</v>
      </c>
      <c r="T178" s="91">
        <f t="shared" si="92"/>
        <v>2547.3919650000003</v>
      </c>
      <c r="U178" s="93">
        <f t="shared" si="73"/>
        <v>14.897029035087721</v>
      </c>
      <c r="V178" s="99" t="e">
        <f t="shared" si="74"/>
        <v>#N/A</v>
      </c>
      <c r="W178" s="99">
        <f t="shared" si="75"/>
        <v>0</v>
      </c>
      <c r="Z178" s="92">
        <f t="shared" si="93"/>
        <v>45859</v>
      </c>
      <c r="AA178" s="91">
        <f t="shared" si="94"/>
        <v>171</v>
      </c>
      <c r="AB178" s="91">
        <f>INDEX(地温!$D$2:$D$366,MATCH(Z178,地温!$C$2:$C$366,FALSE))</f>
        <v>25.747268000000002</v>
      </c>
      <c r="AC178" s="91">
        <f t="shared" si="95"/>
        <v>2547.3919650000003</v>
      </c>
      <c r="AD178" s="93">
        <f t="shared" si="76"/>
        <v>14.897029035087721</v>
      </c>
      <c r="AE178" s="99" t="e">
        <f t="shared" si="77"/>
        <v>#N/A</v>
      </c>
      <c r="AF178" s="99">
        <f t="shared" si="78"/>
        <v>0</v>
      </c>
      <c r="AI178" s="92">
        <f t="shared" si="96"/>
        <v>45859</v>
      </c>
      <c r="AJ178" s="91">
        <f t="shared" si="97"/>
        <v>171</v>
      </c>
      <c r="AK178" s="91">
        <f>INDEX(地温!$D$2:$D$366,MATCH(AI178,地温!$C$2:$C$366,FALSE))</f>
        <v>25.747268000000002</v>
      </c>
      <c r="AL178" s="91">
        <f t="shared" si="98"/>
        <v>2547.3919650000003</v>
      </c>
      <c r="AM178" s="93">
        <f t="shared" si="79"/>
        <v>14.897029035087721</v>
      </c>
      <c r="AN178" s="99" t="e">
        <f t="shared" si="80"/>
        <v>#N/A</v>
      </c>
      <c r="AO178" s="99">
        <f t="shared" si="81"/>
        <v>0</v>
      </c>
      <c r="AR178" s="92">
        <f t="shared" si="99"/>
        <v>45859</v>
      </c>
      <c r="AS178" s="91">
        <f t="shared" si="100"/>
        <v>171</v>
      </c>
      <c r="AT178" s="91">
        <f>INDEX(地温!$D$2:$D$366,MATCH(AR178,地温!$C$2:$C$366,FALSE))</f>
        <v>25.747268000000002</v>
      </c>
      <c r="AU178" s="91">
        <f t="shared" si="101"/>
        <v>2547.3919650000003</v>
      </c>
      <c r="AV178" s="93">
        <f t="shared" si="82"/>
        <v>14.897029035087721</v>
      </c>
      <c r="AW178" s="99" t="e">
        <f t="shared" si="83"/>
        <v>#N/A</v>
      </c>
      <c r="AX178" s="99">
        <f t="shared" si="84"/>
        <v>0</v>
      </c>
    </row>
    <row r="179" spans="1:50" s="91" customFormat="1">
      <c r="A179" s="92">
        <f t="shared" si="85"/>
        <v>45860</v>
      </c>
      <c r="B179" s="91">
        <f t="shared" si="68"/>
        <v>172</v>
      </c>
      <c r="C179" s="99">
        <f t="shared" si="69"/>
        <v>5.3321112062453215</v>
      </c>
      <c r="D179" s="99">
        <f t="shared" si="86"/>
        <v>1.8575728973253548e-004</v>
      </c>
      <c r="E179" s="99"/>
      <c r="F179" s="99"/>
      <c r="H179" s="92">
        <f t="shared" si="87"/>
        <v>45860</v>
      </c>
      <c r="I179" s="91">
        <f t="shared" si="88"/>
        <v>172</v>
      </c>
      <c r="J179" s="91">
        <f>INDEX(地温!$D$2:$D$366,MATCH(H179,地温!$C$2:$C$366,FALSE))</f>
        <v>25.848648000000001</v>
      </c>
      <c r="K179" s="91">
        <f t="shared" si="89"/>
        <v>2573.2406130000004</v>
      </c>
      <c r="L179" s="93">
        <f t="shared" si="70"/>
        <v>14.960701238372096</v>
      </c>
      <c r="M179" s="99">
        <f t="shared" si="71"/>
        <v>2.7953725943345019e-002</v>
      </c>
      <c r="N179" s="99">
        <f t="shared" si="72"/>
        <v>5.3321112062453215</v>
      </c>
      <c r="Q179" s="92">
        <f t="shared" si="90"/>
        <v>45860</v>
      </c>
      <c r="R179" s="91">
        <f t="shared" si="91"/>
        <v>172</v>
      </c>
      <c r="S179" s="91">
        <f>INDEX(地温!$D$2:$D$366,MATCH(Q179,地温!$C$2:$C$366,FALSE))</f>
        <v>25.848648000000001</v>
      </c>
      <c r="T179" s="91">
        <f t="shared" si="92"/>
        <v>2573.2406130000004</v>
      </c>
      <c r="U179" s="93">
        <f t="shared" si="73"/>
        <v>14.960701238372096</v>
      </c>
      <c r="V179" s="99" t="e">
        <f t="shared" si="74"/>
        <v>#N/A</v>
      </c>
      <c r="W179" s="99">
        <f t="shared" si="75"/>
        <v>0</v>
      </c>
      <c r="Z179" s="92">
        <f t="shared" si="93"/>
        <v>45860</v>
      </c>
      <c r="AA179" s="91">
        <f t="shared" si="94"/>
        <v>172</v>
      </c>
      <c r="AB179" s="91">
        <f>INDEX(地温!$D$2:$D$366,MATCH(Z179,地温!$C$2:$C$366,FALSE))</f>
        <v>25.848648000000001</v>
      </c>
      <c r="AC179" s="91">
        <f t="shared" si="95"/>
        <v>2573.2406130000004</v>
      </c>
      <c r="AD179" s="93">
        <f t="shared" si="76"/>
        <v>14.960701238372096</v>
      </c>
      <c r="AE179" s="99" t="e">
        <f t="shared" si="77"/>
        <v>#N/A</v>
      </c>
      <c r="AF179" s="99">
        <f t="shared" si="78"/>
        <v>0</v>
      </c>
      <c r="AI179" s="92">
        <f t="shared" si="96"/>
        <v>45860</v>
      </c>
      <c r="AJ179" s="91">
        <f t="shared" si="97"/>
        <v>172</v>
      </c>
      <c r="AK179" s="91">
        <f>INDEX(地温!$D$2:$D$366,MATCH(AI179,地温!$C$2:$C$366,FALSE))</f>
        <v>25.848648000000001</v>
      </c>
      <c r="AL179" s="91">
        <f t="shared" si="98"/>
        <v>2573.2406130000004</v>
      </c>
      <c r="AM179" s="93">
        <f t="shared" si="79"/>
        <v>14.960701238372096</v>
      </c>
      <c r="AN179" s="99" t="e">
        <f t="shared" si="80"/>
        <v>#N/A</v>
      </c>
      <c r="AO179" s="99">
        <f t="shared" si="81"/>
        <v>0</v>
      </c>
      <c r="AR179" s="92">
        <f t="shared" si="99"/>
        <v>45860</v>
      </c>
      <c r="AS179" s="91">
        <f t="shared" si="100"/>
        <v>172</v>
      </c>
      <c r="AT179" s="91">
        <f>INDEX(地温!$D$2:$D$366,MATCH(AR179,地温!$C$2:$C$366,FALSE))</f>
        <v>25.848648000000001</v>
      </c>
      <c r="AU179" s="91">
        <f t="shared" si="101"/>
        <v>2573.2406130000004</v>
      </c>
      <c r="AV179" s="93">
        <f t="shared" si="82"/>
        <v>14.960701238372096</v>
      </c>
      <c r="AW179" s="99" t="e">
        <f t="shared" si="83"/>
        <v>#N/A</v>
      </c>
      <c r="AX179" s="99">
        <f t="shared" si="84"/>
        <v>0</v>
      </c>
    </row>
    <row r="180" spans="1:50" s="91" customFormat="1">
      <c r="A180" s="92">
        <f t="shared" si="85"/>
        <v>45861</v>
      </c>
      <c r="B180" s="91">
        <f t="shared" si="68"/>
        <v>173</v>
      </c>
      <c r="C180" s="99">
        <f t="shared" si="69"/>
        <v>5.3339063839635079</v>
      </c>
      <c r="D180" s="99">
        <f t="shared" si="86"/>
        <v>1.7951777181863805e-004</v>
      </c>
      <c r="E180" s="99"/>
      <c r="F180" s="99"/>
      <c r="H180" s="92">
        <f t="shared" si="87"/>
        <v>45861</v>
      </c>
      <c r="I180" s="91">
        <f t="shared" si="88"/>
        <v>173</v>
      </c>
      <c r="J180" s="91">
        <f>INDEX(地温!$D$2:$D$366,MATCH(H180,地温!$C$2:$C$366,FALSE))</f>
        <v>26.071683999999998</v>
      </c>
      <c r="K180" s="91">
        <f t="shared" si="89"/>
        <v>2599.3122970000004</v>
      </c>
      <c r="L180" s="93">
        <f t="shared" si="70"/>
        <v>15.024926572254337</v>
      </c>
      <c r="M180" s="99">
        <f t="shared" si="71"/>
        <v>2.8033547925438971e-002</v>
      </c>
      <c r="N180" s="99">
        <f t="shared" si="72"/>
        <v>5.3339063839635079</v>
      </c>
      <c r="Q180" s="92">
        <f t="shared" si="90"/>
        <v>45861</v>
      </c>
      <c r="R180" s="91">
        <f t="shared" si="91"/>
        <v>173</v>
      </c>
      <c r="S180" s="91">
        <f>INDEX(地温!$D$2:$D$366,MATCH(Q180,地温!$C$2:$C$366,FALSE))</f>
        <v>26.071683999999998</v>
      </c>
      <c r="T180" s="91">
        <f t="shared" si="92"/>
        <v>2599.3122970000004</v>
      </c>
      <c r="U180" s="93">
        <f t="shared" si="73"/>
        <v>15.024926572254337</v>
      </c>
      <c r="V180" s="99" t="e">
        <f t="shared" si="74"/>
        <v>#N/A</v>
      </c>
      <c r="W180" s="99">
        <f t="shared" si="75"/>
        <v>0</v>
      </c>
      <c r="Z180" s="92">
        <f t="shared" si="93"/>
        <v>45861</v>
      </c>
      <c r="AA180" s="91">
        <f t="shared" si="94"/>
        <v>173</v>
      </c>
      <c r="AB180" s="91">
        <f>INDEX(地温!$D$2:$D$366,MATCH(Z180,地温!$C$2:$C$366,FALSE))</f>
        <v>26.071683999999998</v>
      </c>
      <c r="AC180" s="91">
        <f t="shared" si="95"/>
        <v>2599.3122970000004</v>
      </c>
      <c r="AD180" s="93">
        <f t="shared" si="76"/>
        <v>15.024926572254337</v>
      </c>
      <c r="AE180" s="99" t="e">
        <f t="shared" si="77"/>
        <v>#N/A</v>
      </c>
      <c r="AF180" s="99">
        <f t="shared" si="78"/>
        <v>0</v>
      </c>
      <c r="AI180" s="92">
        <f t="shared" si="96"/>
        <v>45861</v>
      </c>
      <c r="AJ180" s="91">
        <f t="shared" si="97"/>
        <v>173</v>
      </c>
      <c r="AK180" s="91">
        <f>INDEX(地温!$D$2:$D$366,MATCH(AI180,地温!$C$2:$C$366,FALSE))</f>
        <v>26.071683999999998</v>
      </c>
      <c r="AL180" s="91">
        <f t="shared" si="98"/>
        <v>2599.3122970000004</v>
      </c>
      <c r="AM180" s="93">
        <f t="shared" si="79"/>
        <v>15.024926572254337</v>
      </c>
      <c r="AN180" s="99" t="e">
        <f t="shared" si="80"/>
        <v>#N/A</v>
      </c>
      <c r="AO180" s="99">
        <f t="shared" si="81"/>
        <v>0</v>
      </c>
      <c r="AR180" s="92">
        <f t="shared" si="99"/>
        <v>45861</v>
      </c>
      <c r="AS180" s="91">
        <f t="shared" si="100"/>
        <v>173</v>
      </c>
      <c r="AT180" s="91">
        <f>INDEX(地温!$D$2:$D$366,MATCH(AR180,地温!$C$2:$C$366,FALSE))</f>
        <v>26.071683999999998</v>
      </c>
      <c r="AU180" s="91">
        <f t="shared" si="101"/>
        <v>2599.3122970000004</v>
      </c>
      <c r="AV180" s="93">
        <f t="shared" si="82"/>
        <v>15.024926572254337</v>
      </c>
      <c r="AW180" s="99" t="e">
        <f t="shared" si="83"/>
        <v>#N/A</v>
      </c>
      <c r="AX180" s="99">
        <f t="shared" si="84"/>
        <v>0</v>
      </c>
    </row>
    <row r="181" spans="1:50" s="91" customFormat="1">
      <c r="A181" s="92">
        <f t="shared" si="85"/>
        <v>45862</v>
      </c>
      <c r="B181" s="91">
        <f t="shared" si="68"/>
        <v>174</v>
      </c>
      <c r="C181" s="99">
        <f t="shared" si="69"/>
        <v>5.3356100581292782</v>
      </c>
      <c r="D181" s="99">
        <f t="shared" si="86"/>
        <v>1.7036741657703303e-004</v>
      </c>
      <c r="E181" s="99"/>
      <c r="F181" s="99"/>
      <c r="H181" s="92">
        <f t="shared" si="87"/>
        <v>45862</v>
      </c>
      <c r="I181" s="91">
        <f t="shared" si="88"/>
        <v>174</v>
      </c>
      <c r="J181" s="91">
        <f>INDEX(地温!$D$2:$D$366,MATCH(H181,地温!$C$2:$C$366,FALSE))</f>
        <v>25.686440000000001</v>
      </c>
      <c r="K181" s="91">
        <f t="shared" si="89"/>
        <v>2624.9987370000003</v>
      </c>
      <c r="L181" s="93">
        <f t="shared" si="70"/>
        <v>15.086199637931037</v>
      </c>
      <c r="M181" s="99">
        <f t="shared" si="71"/>
        <v>2.8109879838094536e-002</v>
      </c>
      <c r="N181" s="99">
        <f t="shared" si="72"/>
        <v>5.3356100581292782</v>
      </c>
      <c r="Q181" s="92">
        <f t="shared" si="90"/>
        <v>45862</v>
      </c>
      <c r="R181" s="91">
        <f t="shared" si="91"/>
        <v>174</v>
      </c>
      <c r="S181" s="91">
        <f>INDEX(地温!$D$2:$D$366,MATCH(Q181,地温!$C$2:$C$366,FALSE))</f>
        <v>25.686440000000001</v>
      </c>
      <c r="T181" s="91">
        <f t="shared" si="92"/>
        <v>2624.9987370000003</v>
      </c>
      <c r="U181" s="93">
        <f t="shared" si="73"/>
        <v>15.086199637931037</v>
      </c>
      <c r="V181" s="99" t="e">
        <f t="shared" si="74"/>
        <v>#N/A</v>
      </c>
      <c r="W181" s="99">
        <f t="shared" si="75"/>
        <v>0</v>
      </c>
      <c r="Z181" s="92">
        <f t="shared" si="93"/>
        <v>45862</v>
      </c>
      <c r="AA181" s="91">
        <f t="shared" si="94"/>
        <v>174</v>
      </c>
      <c r="AB181" s="91">
        <f>INDEX(地温!$D$2:$D$366,MATCH(Z181,地温!$C$2:$C$366,FALSE))</f>
        <v>25.686440000000001</v>
      </c>
      <c r="AC181" s="91">
        <f t="shared" si="95"/>
        <v>2624.9987370000003</v>
      </c>
      <c r="AD181" s="93">
        <f t="shared" si="76"/>
        <v>15.086199637931037</v>
      </c>
      <c r="AE181" s="99" t="e">
        <f t="shared" si="77"/>
        <v>#N/A</v>
      </c>
      <c r="AF181" s="99">
        <f t="shared" si="78"/>
        <v>0</v>
      </c>
      <c r="AI181" s="92">
        <f t="shared" si="96"/>
        <v>45862</v>
      </c>
      <c r="AJ181" s="91">
        <f t="shared" si="97"/>
        <v>174</v>
      </c>
      <c r="AK181" s="91">
        <f>INDEX(地温!$D$2:$D$366,MATCH(AI181,地温!$C$2:$C$366,FALSE))</f>
        <v>25.686440000000001</v>
      </c>
      <c r="AL181" s="91">
        <f t="shared" si="98"/>
        <v>2624.9987370000003</v>
      </c>
      <c r="AM181" s="93">
        <f t="shared" si="79"/>
        <v>15.086199637931037</v>
      </c>
      <c r="AN181" s="99" t="e">
        <f t="shared" si="80"/>
        <v>#N/A</v>
      </c>
      <c r="AO181" s="99">
        <f t="shared" si="81"/>
        <v>0</v>
      </c>
      <c r="AR181" s="92">
        <f t="shared" si="99"/>
        <v>45862</v>
      </c>
      <c r="AS181" s="91">
        <f t="shared" si="100"/>
        <v>174</v>
      </c>
      <c r="AT181" s="91">
        <f>INDEX(地温!$D$2:$D$366,MATCH(AR181,地温!$C$2:$C$366,FALSE))</f>
        <v>25.686440000000001</v>
      </c>
      <c r="AU181" s="91">
        <f t="shared" si="101"/>
        <v>2624.9987370000003</v>
      </c>
      <c r="AV181" s="93">
        <f t="shared" si="82"/>
        <v>15.086199637931037</v>
      </c>
      <c r="AW181" s="99" t="e">
        <f t="shared" si="83"/>
        <v>#N/A</v>
      </c>
      <c r="AX181" s="99">
        <f t="shared" si="84"/>
        <v>0</v>
      </c>
    </row>
    <row r="182" spans="1:50" s="91" customFormat="1">
      <c r="A182" s="92">
        <f t="shared" si="85"/>
        <v>45863</v>
      </c>
      <c r="B182" s="91">
        <f t="shared" si="68"/>
        <v>175</v>
      </c>
      <c r="C182" s="99">
        <f t="shared" si="69"/>
        <v>5.3372724599348969</v>
      </c>
      <c r="D182" s="99">
        <f t="shared" si="86"/>
        <v>1.6624018056186075e-004</v>
      </c>
      <c r="E182" s="99"/>
      <c r="F182" s="99"/>
      <c r="H182" s="92">
        <f t="shared" si="87"/>
        <v>45863</v>
      </c>
      <c r="I182" s="91">
        <f t="shared" si="88"/>
        <v>175</v>
      </c>
      <c r="J182" s="91">
        <f>INDEX(地温!$D$2:$D$366,MATCH(H182,地温!$C$2:$C$366,FALSE))</f>
        <v>26.233892000000004</v>
      </c>
      <c r="K182" s="91">
        <f t="shared" si="89"/>
        <v>2651.2326290000005</v>
      </c>
      <c r="L182" s="93">
        <f t="shared" si="70"/>
        <v>15.149900737142861</v>
      </c>
      <c r="M182" s="99">
        <f t="shared" si="71"/>
        <v>2.8189422318093071e-002</v>
      </c>
      <c r="N182" s="99">
        <f t="shared" si="72"/>
        <v>5.3372724599348969</v>
      </c>
      <c r="Q182" s="92">
        <f t="shared" si="90"/>
        <v>45863</v>
      </c>
      <c r="R182" s="91">
        <f t="shared" si="91"/>
        <v>175</v>
      </c>
      <c r="S182" s="91">
        <f>INDEX(地温!$D$2:$D$366,MATCH(Q182,地温!$C$2:$C$366,FALSE))</f>
        <v>26.233892000000004</v>
      </c>
      <c r="T182" s="91">
        <f t="shared" si="92"/>
        <v>2651.2326290000005</v>
      </c>
      <c r="U182" s="93">
        <f t="shared" si="73"/>
        <v>15.149900737142861</v>
      </c>
      <c r="V182" s="99" t="e">
        <f t="shared" si="74"/>
        <v>#N/A</v>
      </c>
      <c r="W182" s="99">
        <f t="shared" si="75"/>
        <v>0</v>
      </c>
      <c r="Z182" s="92">
        <f t="shared" si="93"/>
        <v>45863</v>
      </c>
      <c r="AA182" s="91">
        <f t="shared" si="94"/>
        <v>175</v>
      </c>
      <c r="AB182" s="91">
        <f>INDEX(地温!$D$2:$D$366,MATCH(Z182,地温!$C$2:$C$366,FALSE))</f>
        <v>26.233892000000004</v>
      </c>
      <c r="AC182" s="91">
        <f t="shared" si="95"/>
        <v>2651.2326290000005</v>
      </c>
      <c r="AD182" s="93">
        <f t="shared" si="76"/>
        <v>15.149900737142861</v>
      </c>
      <c r="AE182" s="99" t="e">
        <f t="shared" si="77"/>
        <v>#N/A</v>
      </c>
      <c r="AF182" s="99">
        <f t="shared" si="78"/>
        <v>0</v>
      </c>
      <c r="AI182" s="92">
        <f t="shared" si="96"/>
        <v>45863</v>
      </c>
      <c r="AJ182" s="91">
        <f t="shared" si="97"/>
        <v>175</v>
      </c>
      <c r="AK182" s="91">
        <f>INDEX(地温!$D$2:$D$366,MATCH(AI182,地温!$C$2:$C$366,FALSE))</f>
        <v>26.233892000000004</v>
      </c>
      <c r="AL182" s="91">
        <f t="shared" si="98"/>
        <v>2651.2326290000005</v>
      </c>
      <c r="AM182" s="93">
        <f t="shared" si="79"/>
        <v>15.149900737142861</v>
      </c>
      <c r="AN182" s="99" t="e">
        <f t="shared" si="80"/>
        <v>#N/A</v>
      </c>
      <c r="AO182" s="99">
        <f t="shared" si="81"/>
        <v>0</v>
      </c>
      <c r="AR182" s="92">
        <f t="shared" si="99"/>
        <v>45863</v>
      </c>
      <c r="AS182" s="91">
        <f t="shared" si="100"/>
        <v>175</v>
      </c>
      <c r="AT182" s="91">
        <f>INDEX(地温!$D$2:$D$366,MATCH(AR182,地温!$C$2:$C$366,FALSE))</f>
        <v>26.233892000000004</v>
      </c>
      <c r="AU182" s="91">
        <f t="shared" si="101"/>
        <v>2651.2326290000005</v>
      </c>
      <c r="AV182" s="93">
        <f t="shared" si="82"/>
        <v>15.149900737142861</v>
      </c>
      <c r="AW182" s="99" t="e">
        <f t="shared" si="83"/>
        <v>#N/A</v>
      </c>
      <c r="AX182" s="99">
        <f t="shared" si="84"/>
        <v>0</v>
      </c>
    </row>
    <row r="183" spans="1:50" s="91" customFormat="1">
      <c r="A183" s="92">
        <f t="shared" si="85"/>
        <v>45864</v>
      </c>
      <c r="B183" s="91">
        <f t="shared" si="68"/>
        <v>176</v>
      </c>
      <c r="C183" s="99">
        <f t="shared" si="69"/>
        <v>5.3388393454278233</v>
      </c>
      <c r="D183" s="99">
        <f t="shared" si="86"/>
        <v>1.5668854929264955e-004</v>
      </c>
      <c r="E183" s="99"/>
      <c r="F183" s="99"/>
      <c r="H183" s="92">
        <f t="shared" si="87"/>
        <v>45864</v>
      </c>
      <c r="I183" s="91">
        <f t="shared" si="88"/>
        <v>176</v>
      </c>
      <c r="J183" s="91">
        <f>INDEX(地温!$D$2:$D$366,MATCH(H183,地温!$C$2:$C$366,FALSE))</f>
        <v>25.625611999999997</v>
      </c>
      <c r="K183" s="91">
        <f t="shared" si="89"/>
        <v>2676.8582410000004</v>
      </c>
      <c r="L183" s="93">
        <f t="shared" si="70"/>
        <v>15.209421823863638</v>
      </c>
      <c r="M183" s="99">
        <f t="shared" si="71"/>
        <v>2.8263916780939854e-002</v>
      </c>
      <c r="N183" s="99">
        <f t="shared" si="72"/>
        <v>5.3388393454278233</v>
      </c>
      <c r="Q183" s="92">
        <f t="shared" si="90"/>
        <v>45864</v>
      </c>
      <c r="R183" s="91">
        <f t="shared" si="91"/>
        <v>176</v>
      </c>
      <c r="S183" s="91">
        <f>INDEX(地温!$D$2:$D$366,MATCH(Q183,地温!$C$2:$C$366,FALSE))</f>
        <v>25.625611999999997</v>
      </c>
      <c r="T183" s="91">
        <f t="shared" si="92"/>
        <v>2676.8582410000004</v>
      </c>
      <c r="U183" s="93">
        <f t="shared" si="73"/>
        <v>15.209421823863638</v>
      </c>
      <c r="V183" s="99" t="e">
        <f t="shared" si="74"/>
        <v>#N/A</v>
      </c>
      <c r="W183" s="99">
        <f t="shared" si="75"/>
        <v>0</v>
      </c>
      <c r="Z183" s="92">
        <f t="shared" si="93"/>
        <v>45864</v>
      </c>
      <c r="AA183" s="91">
        <f t="shared" si="94"/>
        <v>176</v>
      </c>
      <c r="AB183" s="91">
        <f>INDEX(地温!$D$2:$D$366,MATCH(Z183,地温!$C$2:$C$366,FALSE))</f>
        <v>25.625611999999997</v>
      </c>
      <c r="AC183" s="91">
        <f t="shared" si="95"/>
        <v>2676.8582410000004</v>
      </c>
      <c r="AD183" s="93">
        <f t="shared" si="76"/>
        <v>15.209421823863638</v>
      </c>
      <c r="AE183" s="99" t="e">
        <f t="shared" si="77"/>
        <v>#N/A</v>
      </c>
      <c r="AF183" s="99">
        <f t="shared" si="78"/>
        <v>0</v>
      </c>
      <c r="AI183" s="92">
        <f t="shared" si="96"/>
        <v>45864</v>
      </c>
      <c r="AJ183" s="91">
        <f t="shared" si="97"/>
        <v>176</v>
      </c>
      <c r="AK183" s="91">
        <f>INDEX(地温!$D$2:$D$366,MATCH(AI183,地温!$C$2:$C$366,FALSE))</f>
        <v>25.625611999999997</v>
      </c>
      <c r="AL183" s="91">
        <f t="shared" si="98"/>
        <v>2676.8582410000004</v>
      </c>
      <c r="AM183" s="93">
        <f t="shared" si="79"/>
        <v>15.209421823863638</v>
      </c>
      <c r="AN183" s="99" t="e">
        <f t="shared" si="80"/>
        <v>#N/A</v>
      </c>
      <c r="AO183" s="99">
        <f t="shared" si="81"/>
        <v>0</v>
      </c>
      <c r="AR183" s="92">
        <f t="shared" si="99"/>
        <v>45864</v>
      </c>
      <c r="AS183" s="91">
        <f t="shared" si="100"/>
        <v>176</v>
      </c>
      <c r="AT183" s="91">
        <f>INDEX(地温!$D$2:$D$366,MATCH(AR183,地温!$C$2:$C$366,FALSE))</f>
        <v>25.625611999999997</v>
      </c>
      <c r="AU183" s="91">
        <f t="shared" si="101"/>
        <v>2676.8582410000004</v>
      </c>
      <c r="AV183" s="93">
        <f t="shared" si="82"/>
        <v>15.209421823863638</v>
      </c>
      <c r="AW183" s="99" t="e">
        <f t="shared" si="83"/>
        <v>#N/A</v>
      </c>
      <c r="AX183" s="99">
        <f t="shared" si="84"/>
        <v>0</v>
      </c>
    </row>
    <row r="184" spans="1:50" s="91" customFormat="1">
      <c r="A184" s="92">
        <f t="shared" si="85"/>
        <v>45865</v>
      </c>
      <c r="B184" s="91">
        <f t="shared" si="68"/>
        <v>177</v>
      </c>
      <c r="C184" s="99">
        <f t="shared" si="69"/>
        <v>5.3403529432220651</v>
      </c>
      <c r="D184" s="99">
        <f t="shared" si="86"/>
        <v>1.5135977942417613e-004</v>
      </c>
      <c r="E184" s="99"/>
      <c r="F184" s="99"/>
      <c r="H184" s="92">
        <f t="shared" si="87"/>
        <v>45865</v>
      </c>
      <c r="I184" s="91">
        <f t="shared" si="88"/>
        <v>177</v>
      </c>
      <c r="J184" s="91">
        <f>INDEX(地温!$D$2:$D$366,MATCH(H184,地温!$C$2:$C$366,FALSE))</f>
        <v>25.828372000000002</v>
      </c>
      <c r="K184" s="91">
        <f t="shared" si="89"/>
        <v>2702.6866130000003</v>
      </c>
      <c r="L184" s="93">
        <f t="shared" si="70"/>
        <v>15.269415892655369</v>
      </c>
      <c r="M184" s="99">
        <f t="shared" si="71"/>
        <v>2.8339171172737512e-002</v>
      </c>
      <c r="N184" s="99">
        <f t="shared" si="72"/>
        <v>5.3403529432220651</v>
      </c>
      <c r="Q184" s="92">
        <f t="shared" si="90"/>
        <v>45865</v>
      </c>
      <c r="R184" s="91">
        <f t="shared" si="91"/>
        <v>177</v>
      </c>
      <c r="S184" s="91">
        <f>INDEX(地温!$D$2:$D$366,MATCH(Q184,地温!$C$2:$C$366,FALSE))</f>
        <v>25.828372000000002</v>
      </c>
      <c r="T184" s="91">
        <f t="shared" si="92"/>
        <v>2702.6866130000003</v>
      </c>
      <c r="U184" s="93">
        <f t="shared" si="73"/>
        <v>15.269415892655369</v>
      </c>
      <c r="V184" s="99" t="e">
        <f t="shared" si="74"/>
        <v>#N/A</v>
      </c>
      <c r="W184" s="99">
        <f t="shared" si="75"/>
        <v>0</v>
      </c>
      <c r="Z184" s="92">
        <f t="shared" si="93"/>
        <v>45865</v>
      </c>
      <c r="AA184" s="91">
        <f t="shared" si="94"/>
        <v>177</v>
      </c>
      <c r="AB184" s="91">
        <f>INDEX(地温!$D$2:$D$366,MATCH(Z184,地温!$C$2:$C$366,FALSE))</f>
        <v>25.828372000000002</v>
      </c>
      <c r="AC184" s="91">
        <f t="shared" si="95"/>
        <v>2702.6866130000003</v>
      </c>
      <c r="AD184" s="93">
        <f t="shared" si="76"/>
        <v>15.269415892655369</v>
      </c>
      <c r="AE184" s="99" t="e">
        <f t="shared" si="77"/>
        <v>#N/A</v>
      </c>
      <c r="AF184" s="99">
        <f t="shared" si="78"/>
        <v>0</v>
      </c>
      <c r="AI184" s="92">
        <f t="shared" si="96"/>
        <v>45865</v>
      </c>
      <c r="AJ184" s="91">
        <f t="shared" si="97"/>
        <v>177</v>
      </c>
      <c r="AK184" s="91">
        <f>INDEX(地温!$D$2:$D$366,MATCH(AI184,地温!$C$2:$C$366,FALSE))</f>
        <v>25.828372000000002</v>
      </c>
      <c r="AL184" s="91">
        <f t="shared" si="98"/>
        <v>2702.6866130000003</v>
      </c>
      <c r="AM184" s="93">
        <f t="shared" si="79"/>
        <v>15.269415892655369</v>
      </c>
      <c r="AN184" s="99" t="e">
        <f t="shared" si="80"/>
        <v>#N/A</v>
      </c>
      <c r="AO184" s="99">
        <f t="shared" si="81"/>
        <v>0</v>
      </c>
      <c r="AR184" s="92">
        <f t="shared" si="99"/>
        <v>45865</v>
      </c>
      <c r="AS184" s="91">
        <f t="shared" si="100"/>
        <v>177</v>
      </c>
      <c r="AT184" s="91">
        <f>INDEX(地温!$D$2:$D$366,MATCH(AR184,地温!$C$2:$C$366,FALSE))</f>
        <v>25.828372000000002</v>
      </c>
      <c r="AU184" s="91">
        <f t="shared" si="101"/>
        <v>2702.6866130000003</v>
      </c>
      <c r="AV184" s="93">
        <f t="shared" si="82"/>
        <v>15.269415892655369</v>
      </c>
      <c r="AW184" s="99" t="e">
        <f t="shared" si="83"/>
        <v>#N/A</v>
      </c>
      <c r="AX184" s="99">
        <f t="shared" si="84"/>
        <v>0</v>
      </c>
    </row>
    <row r="185" spans="1:50" s="91" customFormat="1">
      <c r="A185" s="92">
        <f t="shared" si="85"/>
        <v>45866</v>
      </c>
      <c r="B185" s="91">
        <f t="shared" si="68"/>
        <v>178</v>
      </c>
      <c r="C185" s="99">
        <f t="shared" si="69"/>
        <v>5.3418338144413537</v>
      </c>
      <c r="D185" s="99">
        <f t="shared" si="86"/>
        <v>1.4808712192886377e-004</v>
      </c>
      <c r="E185" s="99"/>
      <c r="F185" s="99"/>
      <c r="H185" s="92">
        <f t="shared" si="87"/>
        <v>45866</v>
      </c>
      <c r="I185" s="91">
        <f t="shared" si="88"/>
        <v>178</v>
      </c>
      <c r="J185" s="91">
        <f>INDEX(地温!$D$2:$D$366,MATCH(H185,地温!$C$2:$C$366,FALSE))</f>
        <v>26.477203999999997</v>
      </c>
      <c r="K185" s="91">
        <f t="shared" si="89"/>
        <v>2729.1638170000001</v>
      </c>
      <c r="L185" s="93">
        <f t="shared" si="70"/>
        <v>15.332380994382023</v>
      </c>
      <c r="M185" s="99">
        <f t="shared" si="71"/>
        <v>2.8418334009000585e-002</v>
      </c>
      <c r="N185" s="99">
        <f t="shared" si="72"/>
        <v>5.3418338144413537</v>
      </c>
      <c r="Q185" s="92">
        <f t="shared" si="90"/>
        <v>45866</v>
      </c>
      <c r="R185" s="91">
        <f t="shared" si="91"/>
        <v>178</v>
      </c>
      <c r="S185" s="91">
        <f>INDEX(地温!$D$2:$D$366,MATCH(Q185,地温!$C$2:$C$366,FALSE))</f>
        <v>26.477203999999997</v>
      </c>
      <c r="T185" s="91">
        <f t="shared" si="92"/>
        <v>2729.1638170000001</v>
      </c>
      <c r="U185" s="93">
        <f t="shared" si="73"/>
        <v>15.332380994382023</v>
      </c>
      <c r="V185" s="99" t="e">
        <f t="shared" si="74"/>
        <v>#N/A</v>
      </c>
      <c r="W185" s="99">
        <f t="shared" si="75"/>
        <v>0</v>
      </c>
      <c r="Z185" s="92">
        <f t="shared" si="93"/>
        <v>45866</v>
      </c>
      <c r="AA185" s="91">
        <f t="shared" si="94"/>
        <v>178</v>
      </c>
      <c r="AB185" s="91">
        <f>INDEX(地温!$D$2:$D$366,MATCH(Z185,地温!$C$2:$C$366,FALSE))</f>
        <v>26.477203999999997</v>
      </c>
      <c r="AC185" s="91">
        <f t="shared" si="95"/>
        <v>2729.1638170000001</v>
      </c>
      <c r="AD185" s="93">
        <f t="shared" si="76"/>
        <v>15.332380994382023</v>
      </c>
      <c r="AE185" s="99" t="e">
        <f t="shared" si="77"/>
        <v>#N/A</v>
      </c>
      <c r="AF185" s="99">
        <f t="shared" si="78"/>
        <v>0</v>
      </c>
      <c r="AI185" s="92">
        <f t="shared" si="96"/>
        <v>45866</v>
      </c>
      <c r="AJ185" s="91">
        <f t="shared" si="97"/>
        <v>178</v>
      </c>
      <c r="AK185" s="91">
        <f>INDEX(地温!$D$2:$D$366,MATCH(AI185,地温!$C$2:$C$366,FALSE))</f>
        <v>26.477203999999997</v>
      </c>
      <c r="AL185" s="91">
        <f t="shared" si="98"/>
        <v>2729.1638170000001</v>
      </c>
      <c r="AM185" s="93">
        <f t="shared" si="79"/>
        <v>15.332380994382023</v>
      </c>
      <c r="AN185" s="99" t="e">
        <f t="shared" si="80"/>
        <v>#N/A</v>
      </c>
      <c r="AO185" s="99">
        <f t="shared" si="81"/>
        <v>0</v>
      </c>
      <c r="AR185" s="92">
        <f t="shared" si="99"/>
        <v>45866</v>
      </c>
      <c r="AS185" s="91">
        <f t="shared" si="100"/>
        <v>178</v>
      </c>
      <c r="AT185" s="91">
        <f>INDEX(地温!$D$2:$D$366,MATCH(AR185,地温!$C$2:$C$366,FALSE))</f>
        <v>26.477203999999997</v>
      </c>
      <c r="AU185" s="91">
        <f t="shared" si="101"/>
        <v>2729.1638170000001</v>
      </c>
      <c r="AV185" s="93">
        <f t="shared" si="82"/>
        <v>15.332380994382023</v>
      </c>
      <c r="AW185" s="99" t="e">
        <f t="shared" si="83"/>
        <v>#N/A</v>
      </c>
      <c r="AX185" s="99">
        <f t="shared" si="84"/>
        <v>0</v>
      </c>
    </row>
    <row r="186" spans="1:50" s="91" customFormat="1">
      <c r="A186" s="92">
        <f t="shared" si="85"/>
        <v>45867</v>
      </c>
      <c r="B186" s="91">
        <f t="shared" si="68"/>
        <v>179</v>
      </c>
      <c r="C186" s="99">
        <f t="shared" si="69"/>
        <v>5.3432349694768657</v>
      </c>
      <c r="D186" s="99">
        <f t="shared" si="86"/>
        <v>1.4011550355119695e-004</v>
      </c>
      <c r="E186" s="99"/>
      <c r="F186" s="99"/>
      <c r="H186" s="92">
        <f t="shared" si="87"/>
        <v>45867</v>
      </c>
      <c r="I186" s="91">
        <f t="shared" si="88"/>
        <v>179</v>
      </c>
      <c r="J186" s="91">
        <f>INDEX(地温!$D$2:$D$366,MATCH(H186,地温!$C$2:$C$366,FALSE))</f>
        <v>26.010856000000004</v>
      </c>
      <c r="K186" s="91">
        <f t="shared" si="89"/>
        <v>2755.174673</v>
      </c>
      <c r="L186" s="93">
        <f t="shared" si="70"/>
        <v>15.392037279329609</v>
      </c>
      <c r="M186" s="99">
        <f t="shared" si="71"/>
        <v>2.8493508816394071e-002</v>
      </c>
      <c r="N186" s="99">
        <f t="shared" si="72"/>
        <v>5.3432349694768657</v>
      </c>
      <c r="Q186" s="92">
        <f t="shared" si="90"/>
        <v>45867</v>
      </c>
      <c r="R186" s="91">
        <f t="shared" si="91"/>
        <v>179</v>
      </c>
      <c r="S186" s="91">
        <f>INDEX(地温!$D$2:$D$366,MATCH(Q186,地温!$C$2:$C$366,FALSE))</f>
        <v>26.010856000000004</v>
      </c>
      <c r="T186" s="91">
        <f t="shared" si="92"/>
        <v>2755.174673</v>
      </c>
      <c r="U186" s="93">
        <f t="shared" si="73"/>
        <v>15.392037279329609</v>
      </c>
      <c r="V186" s="99" t="e">
        <f t="shared" si="74"/>
        <v>#N/A</v>
      </c>
      <c r="W186" s="99">
        <f t="shared" si="75"/>
        <v>0</v>
      </c>
      <c r="Z186" s="92">
        <f t="shared" si="93"/>
        <v>45867</v>
      </c>
      <c r="AA186" s="91">
        <f t="shared" si="94"/>
        <v>179</v>
      </c>
      <c r="AB186" s="91">
        <f>INDEX(地温!$D$2:$D$366,MATCH(Z186,地温!$C$2:$C$366,FALSE))</f>
        <v>26.010856000000004</v>
      </c>
      <c r="AC186" s="91">
        <f t="shared" si="95"/>
        <v>2755.174673</v>
      </c>
      <c r="AD186" s="93">
        <f t="shared" si="76"/>
        <v>15.392037279329609</v>
      </c>
      <c r="AE186" s="99" t="e">
        <f t="shared" si="77"/>
        <v>#N/A</v>
      </c>
      <c r="AF186" s="99">
        <f t="shared" si="78"/>
        <v>0</v>
      </c>
      <c r="AI186" s="92">
        <f t="shared" si="96"/>
        <v>45867</v>
      </c>
      <c r="AJ186" s="91">
        <f t="shared" si="97"/>
        <v>179</v>
      </c>
      <c r="AK186" s="91">
        <f>INDEX(地温!$D$2:$D$366,MATCH(AI186,地温!$C$2:$C$366,FALSE))</f>
        <v>26.010856000000004</v>
      </c>
      <c r="AL186" s="91">
        <f t="shared" si="98"/>
        <v>2755.174673</v>
      </c>
      <c r="AM186" s="93">
        <f t="shared" si="79"/>
        <v>15.392037279329609</v>
      </c>
      <c r="AN186" s="99" t="e">
        <f t="shared" si="80"/>
        <v>#N/A</v>
      </c>
      <c r="AO186" s="99">
        <f t="shared" si="81"/>
        <v>0</v>
      </c>
      <c r="AR186" s="92">
        <f t="shared" si="99"/>
        <v>45867</v>
      </c>
      <c r="AS186" s="91">
        <f t="shared" si="100"/>
        <v>179</v>
      </c>
      <c r="AT186" s="91">
        <f>INDEX(地温!$D$2:$D$366,MATCH(AR186,地温!$C$2:$C$366,FALSE))</f>
        <v>26.010856000000004</v>
      </c>
      <c r="AU186" s="91">
        <f t="shared" si="101"/>
        <v>2755.174673</v>
      </c>
      <c r="AV186" s="93">
        <f t="shared" si="82"/>
        <v>15.392037279329609</v>
      </c>
      <c r="AW186" s="99" t="e">
        <f t="shared" si="83"/>
        <v>#N/A</v>
      </c>
      <c r="AX186" s="99">
        <f t="shared" si="84"/>
        <v>0</v>
      </c>
    </row>
    <row r="187" spans="1:50" s="91" customFormat="1">
      <c r="A187" s="92">
        <f t="shared" si="85"/>
        <v>45868</v>
      </c>
      <c r="B187" s="91">
        <f t="shared" si="68"/>
        <v>180</v>
      </c>
      <c r="C187" s="99">
        <f t="shared" si="69"/>
        <v>5.3445763735173788</v>
      </c>
      <c r="D187" s="99">
        <f t="shared" si="86"/>
        <v>1.3414040405130835e-004</v>
      </c>
      <c r="E187" s="99"/>
      <c r="F187" s="99"/>
      <c r="H187" s="92">
        <f t="shared" si="87"/>
        <v>45868</v>
      </c>
      <c r="I187" s="91">
        <f t="shared" si="88"/>
        <v>180</v>
      </c>
      <c r="J187" s="91">
        <f>INDEX(地温!$D$2:$D$366,MATCH(H187,地温!$C$2:$C$366,FALSE))</f>
        <v>25.929752000000001</v>
      </c>
      <c r="K187" s="91">
        <f t="shared" si="89"/>
        <v>2781.104425</v>
      </c>
      <c r="L187" s="93">
        <f t="shared" si="70"/>
        <v>15.450580138888888</v>
      </c>
      <c r="M187" s="99">
        <f t="shared" si="71"/>
        <v>2.8567443535968743e-002</v>
      </c>
      <c r="N187" s="99">
        <f t="shared" si="72"/>
        <v>5.3445763735173788</v>
      </c>
      <c r="Q187" s="92">
        <f t="shared" si="90"/>
        <v>45868</v>
      </c>
      <c r="R187" s="91">
        <f t="shared" si="91"/>
        <v>180</v>
      </c>
      <c r="S187" s="91">
        <f>INDEX(地温!$D$2:$D$366,MATCH(Q187,地温!$C$2:$C$366,FALSE))</f>
        <v>25.929752000000001</v>
      </c>
      <c r="T187" s="91">
        <f t="shared" si="92"/>
        <v>2781.104425</v>
      </c>
      <c r="U187" s="93">
        <f t="shared" si="73"/>
        <v>15.450580138888888</v>
      </c>
      <c r="V187" s="99" t="e">
        <f t="shared" si="74"/>
        <v>#N/A</v>
      </c>
      <c r="W187" s="99">
        <f t="shared" si="75"/>
        <v>0</v>
      </c>
      <c r="Z187" s="92">
        <f t="shared" si="93"/>
        <v>45868</v>
      </c>
      <c r="AA187" s="91">
        <f t="shared" si="94"/>
        <v>180</v>
      </c>
      <c r="AB187" s="91">
        <f>INDEX(地温!$D$2:$D$366,MATCH(Z187,地温!$C$2:$C$366,FALSE))</f>
        <v>25.929752000000001</v>
      </c>
      <c r="AC187" s="91">
        <f t="shared" si="95"/>
        <v>2781.104425</v>
      </c>
      <c r="AD187" s="93">
        <f t="shared" si="76"/>
        <v>15.450580138888888</v>
      </c>
      <c r="AE187" s="99" t="e">
        <f t="shared" si="77"/>
        <v>#N/A</v>
      </c>
      <c r="AF187" s="99">
        <f t="shared" si="78"/>
        <v>0</v>
      </c>
      <c r="AI187" s="92">
        <f t="shared" si="96"/>
        <v>45868</v>
      </c>
      <c r="AJ187" s="91">
        <f t="shared" si="97"/>
        <v>180</v>
      </c>
      <c r="AK187" s="91">
        <f>INDEX(地温!$D$2:$D$366,MATCH(AI187,地温!$C$2:$C$366,FALSE))</f>
        <v>25.929752000000001</v>
      </c>
      <c r="AL187" s="91">
        <f t="shared" si="98"/>
        <v>2781.104425</v>
      </c>
      <c r="AM187" s="93">
        <f t="shared" si="79"/>
        <v>15.450580138888888</v>
      </c>
      <c r="AN187" s="99" t="e">
        <f t="shared" si="80"/>
        <v>#N/A</v>
      </c>
      <c r="AO187" s="99">
        <f t="shared" si="81"/>
        <v>0</v>
      </c>
      <c r="AR187" s="92">
        <f t="shared" si="99"/>
        <v>45868</v>
      </c>
      <c r="AS187" s="91">
        <f t="shared" si="100"/>
        <v>180</v>
      </c>
      <c r="AT187" s="91">
        <f>INDEX(地温!$D$2:$D$366,MATCH(AR187,地温!$C$2:$C$366,FALSE))</f>
        <v>25.929752000000001</v>
      </c>
      <c r="AU187" s="91">
        <f t="shared" si="101"/>
        <v>2781.104425</v>
      </c>
      <c r="AV187" s="93">
        <f t="shared" si="82"/>
        <v>15.450580138888888</v>
      </c>
      <c r="AW187" s="99" t="e">
        <f t="shared" si="83"/>
        <v>#N/A</v>
      </c>
      <c r="AX187" s="99">
        <f t="shared" si="84"/>
        <v>0</v>
      </c>
    </row>
    <row r="188" spans="1:50" s="91" customFormat="1">
      <c r="A188" s="92">
        <f t="shared" si="85"/>
        <v>45869</v>
      </c>
      <c r="B188" s="91">
        <f t="shared" si="68"/>
        <v>181</v>
      </c>
      <c r="C188" s="99">
        <f t="shared" si="69"/>
        <v>5.3458830779681099</v>
      </c>
      <c r="D188" s="99">
        <f t="shared" si="86"/>
        <v>1.3067044507311109e-004</v>
      </c>
      <c r="E188" s="99"/>
      <c r="F188" s="99"/>
      <c r="H188" s="92">
        <f t="shared" si="87"/>
        <v>45869</v>
      </c>
      <c r="I188" s="91">
        <f t="shared" si="88"/>
        <v>181</v>
      </c>
      <c r="J188" s="91">
        <f>INDEX(地温!$D$2:$D$366,MATCH(H188,地温!$C$2:$C$366,FALSE))</f>
        <v>26.436651999999999</v>
      </c>
      <c r="K188" s="91">
        <f t="shared" si="89"/>
        <v>2807.5410769999999</v>
      </c>
      <c r="L188" s="93">
        <f t="shared" si="70"/>
        <v>15.511276668508286</v>
      </c>
      <c r="M188" s="99">
        <f t="shared" si="71"/>
        <v>2.8644268920825059e-002</v>
      </c>
      <c r="N188" s="99">
        <f t="shared" si="72"/>
        <v>5.3458830779681099</v>
      </c>
      <c r="Q188" s="92">
        <f t="shared" si="90"/>
        <v>45869</v>
      </c>
      <c r="R188" s="91">
        <f t="shared" si="91"/>
        <v>181</v>
      </c>
      <c r="S188" s="91">
        <f>INDEX(地温!$D$2:$D$366,MATCH(Q188,地温!$C$2:$C$366,FALSE))</f>
        <v>26.436651999999999</v>
      </c>
      <c r="T188" s="91">
        <f t="shared" si="92"/>
        <v>2807.5410769999999</v>
      </c>
      <c r="U188" s="93">
        <f t="shared" si="73"/>
        <v>15.511276668508286</v>
      </c>
      <c r="V188" s="99" t="e">
        <f t="shared" si="74"/>
        <v>#N/A</v>
      </c>
      <c r="W188" s="99">
        <f t="shared" si="75"/>
        <v>0</v>
      </c>
      <c r="Z188" s="92">
        <f t="shared" si="93"/>
        <v>45869</v>
      </c>
      <c r="AA188" s="91">
        <f t="shared" si="94"/>
        <v>181</v>
      </c>
      <c r="AB188" s="91">
        <f>INDEX(地温!$D$2:$D$366,MATCH(Z188,地温!$C$2:$C$366,FALSE))</f>
        <v>26.436651999999999</v>
      </c>
      <c r="AC188" s="91">
        <f t="shared" si="95"/>
        <v>2807.5410769999999</v>
      </c>
      <c r="AD188" s="93">
        <f t="shared" si="76"/>
        <v>15.511276668508286</v>
      </c>
      <c r="AE188" s="99" t="e">
        <f t="shared" si="77"/>
        <v>#N/A</v>
      </c>
      <c r="AF188" s="99">
        <f t="shared" si="78"/>
        <v>0</v>
      </c>
      <c r="AI188" s="92">
        <f t="shared" si="96"/>
        <v>45869</v>
      </c>
      <c r="AJ188" s="91">
        <f t="shared" si="97"/>
        <v>181</v>
      </c>
      <c r="AK188" s="91">
        <f>INDEX(地温!$D$2:$D$366,MATCH(AI188,地温!$C$2:$C$366,FALSE))</f>
        <v>26.436651999999999</v>
      </c>
      <c r="AL188" s="91">
        <f t="shared" si="98"/>
        <v>2807.5410769999999</v>
      </c>
      <c r="AM188" s="93">
        <f t="shared" si="79"/>
        <v>15.511276668508286</v>
      </c>
      <c r="AN188" s="99" t="e">
        <f t="shared" si="80"/>
        <v>#N/A</v>
      </c>
      <c r="AO188" s="99">
        <f t="shared" si="81"/>
        <v>0</v>
      </c>
      <c r="AR188" s="92">
        <f t="shared" si="99"/>
        <v>45869</v>
      </c>
      <c r="AS188" s="91">
        <f t="shared" si="100"/>
        <v>181</v>
      </c>
      <c r="AT188" s="91">
        <f>INDEX(地温!$D$2:$D$366,MATCH(AR188,地温!$C$2:$C$366,FALSE))</f>
        <v>26.436651999999999</v>
      </c>
      <c r="AU188" s="91">
        <f t="shared" si="101"/>
        <v>2807.5410769999999</v>
      </c>
      <c r="AV188" s="93">
        <f t="shared" si="82"/>
        <v>15.511276668508286</v>
      </c>
      <c r="AW188" s="99" t="e">
        <f t="shared" si="83"/>
        <v>#N/A</v>
      </c>
      <c r="AX188" s="99">
        <f t="shared" si="84"/>
        <v>0</v>
      </c>
    </row>
    <row r="189" spans="1:50" s="91" customFormat="1">
      <c r="A189" s="92">
        <f t="shared" si="85"/>
        <v>45870</v>
      </c>
      <c r="B189" s="91">
        <f t="shared" si="68"/>
        <v>182</v>
      </c>
      <c r="C189" s="99">
        <f t="shared" si="69"/>
        <v>5.3471467489375897</v>
      </c>
      <c r="D189" s="99">
        <f t="shared" si="86"/>
        <v>1.2636709694797689e-004</v>
      </c>
      <c r="E189" s="99"/>
      <c r="F189" s="99"/>
      <c r="H189" s="92">
        <f t="shared" si="87"/>
        <v>45870</v>
      </c>
      <c r="I189" s="91">
        <f t="shared" si="88"/>
        <v>182</v>
      </c>
      <c r="J189" s="91">
        <f>INDEX(地温!$D$2:$D$366,MATCH(H189,地温!$C$2:$C$366,FALSE))</f>
        <v>26.720516</v>
      </c>
      <c r="K189" s="91">
        <f t="shared" si="89"/>
        <v>2834.2615929999997</v>
      </c>
      <c r="L189" s="93">
        <f t="shared" si="70"/>
        <v>15.572865895604394</v>
      </c>
      <c r="M189" s="99">
        <f t="shared" si="71"/>
        <v>2.8722402236956008e-002</v>
      </c>
      <c r="N189" s="99">
        <f t="shared" si="72"/>
        <v>5.3471467489375897</v>
      </c>
      <c r="Q189" s="92">
        <f t="shared" si="90"/>
        <v>45870</v>
      </c>
      <c r="R189" s="91">
        <f t="shared" si="91"/>
        <v>182</v>
      </c>
      <c r="S189" s="91">
        <f>INDEX(地温!$D$2:$D$366,MATCH(Q189,地温!$C$2:$C$366,FALSE))</f>
        <v>26.720516</v>
      </c>
      <c r="T189" s="91">
        <f t="shared" si="92"/>
        <v>2834.2615929999997</v>
      </c>
      <c r="U189" s="93">
        <f t="shared" si="73"/>
        <v>15.572865895604394</v>
      </c>
      <c r="V189" s="99" t="e">
        <f t="shared" si="74"/>
        <v>#N/A</v>
      </c>
      <c r="W189" s="99">
        <f t="shared" si="75"/>
        <v>0</v>
      </c>
      <c r="Z189" s="92">
        <f t="shared" si="93"/>
        <v>45870</v>
      </c>
      <c r="AA189" s="91">
        <f t="shared" si="94"/>
        <v>182</v>
      </c>
      <c r="AB189" s="91">
        <f>INDEX(地温!$D$2:$D$366,MATCH(Z189,地温!$C$2:$C$366,FALSE))</f>
        <v>26.720516</v>
      </c>
      <c r="AC189" s="91">
        <f t="shared" si="95"/>
        <v>2834.2615929999997</v>
      </c>
      <c r="AD189" s="93">
        <f t="shared" si="76"/>
        <v>15.572865895604394</v>
      </c>
      <c r="AE189" s="99" t="e">
        <f t="shared" si="77"/>
        <v>#N/A</v>
      </c>
      <c r="AF189" s="99">
        <f t="shared" si="78"/>
        <v>0</v>
      </c>
      <c r="AI189" s="92">
        <f t="shared" si="96"/>
        <v>45870</v>
      </c>
      <c r="AJ189" s="91">
        <f t="shared" si="97"/>
        <v>182</v>
      </c>
      <c r="AK189" s="91">
        <f>INDEX(地温!$D$2:$D$366,MATCH(AI189,地温!$C$2:$C$366,FALSE))</f>
        <v>26.720516</v>
      </c>
      <c r="AL189" s="91">
        <f t="shared" si="98"/>
        <v>2834.2615929999997</v>
      </c>
      <c r="AM189" s="93">
        <f t="shared" si="79"/>
        <v>15.572865895604394</v>
      </c>
      <c r="AN189" s="99" t="e">
        <f t="shared" si="80"/>
        <v>#N/A</v>
      </c>
      <c r="AO189" s="99">
        <f t="shared" si="81"/>
        <v>0</v>
      </c>
      <c r="AR189" s="92">
        <f t="shared" si="99"/>
        <v>45870</v>
      </c>
      <c r="AS189" s="91">
        <f t="shared" si="100"/>
        <v>182</v>
      </c>
      <c r="AT189" s="91">
        <f>INDEX(地温!$D$2:$D$366,MATCH(AR189,地温!$C$2:$C$366,FALSE))</f>
        <v>26.720516</v>
      </c>
      <c r="AU189" s="91">
        <f t="shared" si="101"/>
        <v>2834.2615929999997</v>
      </c>
      <c r="AV189" s="93">
        <f t="shared" si="82"/>
        <v>15.572865895604394</v>
      </c>
      <c r="AW189" s="99" t="e">
        <f t="shared" si="83"/>
        <v>#N/A</v>
      </c>
      <c r="AX189" s="99">
        <f t="shared" si="84"/>
        <v>0</v>
      </c>
    </row>
    <row r="190" spans="1:50" s="91" customFormat="1">
      <c r="A190" s="92">
        <f t="shared" si="85"/>
        <v>45871</v>
      </c>
      <c r="B190" s="91">
        <f t="shared" si="68"/>
        <v>183</v>
      </c>
      <c r="C190" s="99">
        <f t="shared" si="69"/>
        <v>5.3483461607424365</v>
      </c>
      <c r="D190" s="99">
        <f t="shared" si="86"/>
        <v>1.1994118048468394e-004</v>
      </c>
      <c r="E190" s="99"/>
      <c r="F190" s="99"/>
      <c r="H190" s="92">
        <f t="shared" si="87"/>
        <v>45871</v>
      </c>
      <c r="I190" s="91">
        <f t="shared" si="88"/>
        <v>183</v>
      </c>
      <c r="J190" s="91">
        <f>INDEX(地温!$D$2:$D$366,MATCH(H190,地温!$C$2:$C$366,FALSE))</f>
        <v>26.375824000000001</v>
      </c>
      <c r="K190" s="91">
        <f t="shared" si="89"/>
        <v>2860.6374169999999</v>
      </c>
      <c r="L190" s="93">
        <f t="shared" si="70"/>
        <v>15.631898453551912</v>
      </c>
      <c r="M190" s="99">
        <f t="shared" si="71"/>
        <v>2.8797460720667974e-002</v>
      </c>
      <c r="N190" s="99">
        <f t="shared" si="72"/>
        <v>5.3483461607424365</v>
      </c>
      <c r="Q190" s="92">
        <f t="shared" si="90"/>
        <v>45871</v>
      </c>
      <c r="R190" s="91">
        <f t="shared" si="91"/>
        <v>183</v>
      </c>
      <c r="S190" s="91">
        <f>INDEX(地温!$D$2:$D$366,MATCH(Q190,地温!$C$2:$C$366,FALSE))</f>
        <v>26.375824000000001</v>
      </c>
      <c r="T190" s="91">
        <f t="shared" si="92"/>
        <v>2860.6374169999999</v>
      </c>
      <c r="U190" s="93">
        <f t="shared" si="73"/>
        <v>15.631898453551912</v>
      </c>
      <c r="V190" s="99" t="e">
        <f t="shared" si="74"/>
        <v>#N/A</v>
      </c>
      <c r="W190" s="99">
        <f t="shared" si="75"/>
        <v>0</v>
      </c>
      <c r="Z190" s="92">
        <f t="shared" si="93"/>
        <v>45871</v>
      </c>
      <c r="AA190" s="91">
        <f t="shared" si="94"/>
        <v>183</v>
      </c>
      <c r="AB190" s="91">
        <f>INDEX(地温!$D$2:$D$366,MATCH(Z190,地温!$C$2:$C$366,FALSE))</f>
        <v>26.375824000000001</v>
      </c>
      <c r="AC190" s="91">
        <f t="shared" si="95"/>
        <v>2860.6374169999999</v>
      </c>
      <c r="AD190" s="93">
        <f t="shared" si="76"/>
        <v>15.631898453551912</v>
      </c>
      <c r="AE190" s="99" t="e">
        <f t="shared" si="77"/>
        <v>#N/A</v>
      </c>
      <c r="AF190" s="99">
        <f t="shared" si="78"/>
        <v>0</v>
      </c>
      <c r="AI190" s="92">
        <f t="shared" si="96"/>
        <v>45871</v>
      </c>
      <c r="AJ190" s="91">
        <f t="shared" si="97"/>
        <v>183</v>
      </c>
      <c r="AK190" s="91">
        <f>INDEX(地温!$D$2:$D$366,MATCH(AI190,地温!$C$2:$C$366,FALSE))</f>
        <v>26.375824000000001</v>
      </c>
      <c r="AL190" s="91">
        <f t="shared" si="98"/>
        <v>2860.6374169999999</v>
      </c>
      <c r="AM190" s="93">
        <f t="shared" si="79"/>
        <v>15.631898453551912</v>
      </c>
      <c r="AN190" s="99" t="e">
        <f t="shared" si="80"/>
        <v>#N/A</v>
      </c>
      <c r="AO190" s="99">
        <f t="shared" si="81"/>
        <v>0</v>
      </c>
      <c r="AR190" s="92">
        <f t="shared" si="99"/>
        <v>45871</v>
      </c>
      <c r="AS190" s="91">
        <f t="shared" si="100"/>
        <v>183</v>
      </c>
      <c r="AT190" s="91">
        <f>INDEX(地温!$D$2:$D$366,MATCH(AR190,地温!$C$2:$C$366,FALSE))</f>
        <v>26.375824000000001</v>
      </c>
      <c r="AU190" s="91">
        <f t="shared" si="101"/>
        <v>2860.6374169999999</v>
      </c>
      <c r="AV190" s="93">
        <f t="shared" si="82"/>
        <v>15.631898453551912</v>
      </c>
      <c r="AW190" s="99" t="e">
        <f t="shared" si="83"/>
        <v>#N/A</v>
      </c>
      <c r="AX190" s="99">
        <f t="shared" si="84"/>
        <v>0</v>
      </c>
    </row>
    <row r="191" spans="1:50" s="91" customFormat="1">
      <c r="A191" s="92">
        <f t="shared" si="85"/>
        <v>45872</v>
      </c>
      <c r="B191" s="91">
        <f t="shared" si="68"/>
        <v>184</v>
      </c>
      <c r="C191" s="99">
        <f t="shared" si="69"/>
        <v>5.3495061026329012</v>
      </c>
      <c r="D191" s="99">
        <f t="shared" si="86"/>
        <v>1.1599418904646442e-004</v>
      </c>
      <c r="E191" s="99"/>
      <c r="F191" s="99"/>
      <c r="H191" s="92">
        <f t="shared" si="87"/>
        <v>45872</v>
      </c>
      <c r="I191" s="91">
        <f t="shared" si="88"/>
        <v>184</v>
      </c>
      <c r="J191" s="91">
        <f>INDEX(地温!$D$2:$D$366,MATCH(H191,地温!$C$2:$C$366,FALSE))</f>
        <v>26.659688000000003</v>
      </c>
      <c r="K191" s="91">
        <f t="shared" si="89"/>
        <v>2887.2971050000001</v>
      </c>
      <c r="L191" s="93">
        <f t="shared" si="70"/>
        <v>15.691832092391305</v>
      </c>
      <c r="M191" s="99">
        <f t="shared" si="71"/>
        <v>2.8873834042201896e-002</v>
      </c>
      <c r="N191" s="99">
        <f t="shared" si="72"/>
        <v>5.3495061026329012</v>
      </c>
      <c r="Q191" s="92">
        <f t="shared" si="90"/>
        <v>45872</v>
      </c>
      <c r="R191" s="91">
        <f t="shared" si="91"/>
        <v>184</v>
      </c>
      <c r="S191" s="91">
        <f>INDEX(地温!$D$2:$D$366,MATCH(Q191,地温!$C$2:$C$366,FALSE))</f>
        <v>26.659688000000003</v>
      </c>
      <c r="T191" s="91">
        <f t="shared" si="92"/>
        <v>2887.2971050000001</v>
      </c>
      <c r="U191" s="93">
        <f t="shared" si="73"/>
        <v>15.691832092391305</v>
      </c>
      <c r="V191" s="99" t="e">
        <f t="shared" si="74"/>
        <v>#N/A</v>
      </c>
      <c r="W191" s="99">
        <f t="shared" si="75"/>
        <v>0</v>
      </c>
      <c r="Z191" s="92">
        <f t="shared" si="93"/>
        <v>45872</v>
      </c>
      <c r="AA191" s="91">
        <f t="shared" si="94"/>
        <v>184</v>
      </c>
      <c r="AB191" s="91">
        <f>INDEX(地温!$D$2:$D$366,MATCH(Z191,地温!$C$2:$C$366,FALSE))</f>
        <v>26.659688000000003</v>
      </c>
      <c r="AC191" s="91">
        <f t="shared" si="95"/>
        <v>2887.2971050000001</v>
      </c>
      <c r="AD191" s="93">
        <f t="shared" si="76"/>
        <v>15.691832092391305</v>
      </c>
      <c r="AE191" s="99" t="e">
        <f t="shared" si="77"/>
        <v>#N/A</v>
      </c>
      <c r="AF191" s="99">
        <f t="shared" si="78"/>
        <v>0</v>
      </c>
      <c r="AI191" s="92">
        <f t="shared" si="96"/>
        <v>45872</v>
      </c>
      <c r="AJ191" s="91">
        <f t="shared" si="97"/>
        <v>184</v>
      </c>
      <c r="AK191" s="91">
        <f>INDEX(地温!$D$2:$D$366,MATCH(AI191,地温!$C$2:$C$366,FALSE))</f>
        <v>26.659688000000003</v>
      </c>
      <c r="AL191" s="91">
        <f t="shared" si="98"/>
        <v>2887.2971050000001</v>
      </c>
      <c r="AM191" s="93">
        <f t="shared" si="79"/>
        <v>15.691832092391305</v>
      </c>
      <c r="AN191" s="99" t="e">
        <f t="shared" si="80"/>
        <v>#N/A</v>
      </c>
      <c r="AO191" s="99">
        <f t="shared" si="81"/>
        <v>0</v>
      </c>
      <c r="AR191" s="92">
        <f t="shared" si="99"/>
        <v>45872</v>
      </c>
      <c r="AS191" s="91">
        <f t="shared" si="100"/>
        <v>184</v>
      </c>
      <c r="AT191" s="91">
        <f>INDEX(地温!$D$2:$D$366,MATCH(AR191,地温!$C$2:$C$366,FALSE))</f>
        <v>26.659688000000003</v>
      </c>
      <c r="AU191" s="91">
        <f t="shared" si="101"/>
        <v>2887.2971050000001</v>
      </c>
      <c r="AV191" s="93">
        <f t="shared" si="82"/>
        <v>15.691832092391305</v>
      </c>
      <c r="AW191" s="99" t="e">
        <f t="shared" si="83"/>
        <v>#N/A</v>
      </c>
      <c r="AX191" s="99">
        <f t="shared" si="84"/>
        <v>0</v>
      </c>
    </row>
    <row r="192" spans="1:50" s="91" customFormat="1">
      <c r="A192" s="92">
        <f t="shared" si="85"/>
        <v>45873</v>
      </c>
      <c r="B192" s="91">
        <f t="shared" si="68"/>
        <v>185</v>
      </c>
      <c r="C192" s="99">
        <f t="shared" si="69"/>
        <v>5.3506129149909247</v>
      </c>
      <c r="D192" s="99">
        <f t="shared" si="86"/>
        <v>1.1068123580235679e-004</v>
      </c>
      <c r="E192" s="99"/>
      <c r="F192" s="99"/>
      <c r="H192" s="92">
        <f t="shared" si="87"/>
        <v>45873</v>
      </c>
      <c r="I192" s="91">
        <f t="shared" si="88"/>
        <v>185</v>
      </c>
      <c r="J192" s="91">
        <f>INDEX(地温!$D$2:$D$366,MATCH(H192,地温!$C$2:$C$366,FALSE))</f>
        <v>26.497479999999999</v>
      </c>
      <c r="K192" s="91">
        <f t="shared" si="89"/>
        <v>2913.7945850000001</v>
      </c>
      <c r="L192" s="93">
        <f t="shared" si="70"/>
        <v>15.750241000000001</v>
      </c>
      <c r="M192" s="99">
        <f t="shared" si="71"/>
        <v>2.8948428657837182e-002</v>
      </c>
      <c r="N192" s="99">
        <f t="shared" si="72"/>
        <v>5.3506129149909247</v>
      </c>
      <c r="Q192" s="92">
        <f t="shared" si="90"/>
        <v>45873</v>
      </c>
      <c r="R192" s="91">
        <f t="shared" si="91"/>
        <v>185</v>
      </c>
      <c r="S192" s="91">
        <f>INDEX(地温!$D$2:$D$366,MATCH(Q192,地温!$C$2:$C$366,FALSE))</f>
        <v>26.497479999999999</v>
      </c>
      <c r="T192" s="91">
        <f t="shared" si="92"/>
        <v>2913.7945850000001</v>
      </c>
      <c r="U192" s="93">
        <f t="shared" si="73"/>
        <v>15.750241000000001</v>
      </c>
      <c r="V192" s="99" t="e">
        <f t="shared" si="74"/>
        <v>#N/A</v>
      </c>
      <c r="W192" s="99">
        <f t="shared" si="75"/>
        <v>0</v>
      </c>
      <c r="Z192" s="92">
        <f t="shared" si="93"/>
        <v>45873</v>
      </c>
      <c r="AA192" s="91">
        <f t="shared" si="94"/>
        <v>185</v>
      </c>
      <c r="AB192" s="91">
        <f>INDEX(地温!$D$2:$D$366,MATCH(Z192,地温!$C$2:$C$366,FALSE))</f>
        <v>26.497479999999999</v>
      </c>
      <c r="AC192" s="91">
        <f t="shared" si="95"/>
        <v>2913.7945850000001</v>
      </c>
      <c r="AD192" s="93">
        <f t="shared" si="76"/>
        <v>15.750241000000001</v>
      </c>
      <c r="AE192" s="99" t="e">
        <f t="shared" si="77"/>
        <v>#N/A</v>
      </c>
      <c r="AF192" s="99">
        <f t="shared" si="78"/>
        <v>0</v>
      </c>
      <c r="AI192" s="92">
        <f t="shared" si="96"/>
        <v>45873</v>
      </c>
      <c r="AJ192" s="91">
        <f t="shared" si="97"/>
        <v>185</v>
      </c>
      <c r="AK192" s="91">
        <f>INDEX(地温!$D$2:$D$366,MATCH(AI192,地温!$C$2:$C$366,FALSE))</f>
        <v>26.497479999999999</v>
      </c>
      <c r="AL192" s="91">
        <f t="shared" si="98"/>
        <v>2913.7945850000001</v>
      </c>
      <c r="AM192" s="93">
        <f t="shared" si="79"/>
        <v>15.750241000000001</v>
      </c>
      <c r="AN192" s="99" t="e">
        <f t="shared" si="80"/>
        <v>#N/A</v>
      </c>
      <c r="AO192" s="99">
        <f t="shared" si="81"/>
        <v>0</v>
      </c>
      <c r="AR192" s="92">
        <f t="shared" si="99"/>
        <v>45873</v>
      </c>
      <c r="AS192" s="91">
        <f t="shared" si="100"/>
        <v>185</v>
      </c>
      <c r="AT192" s="91">
        <f>INDEX(地温!$D$2:$D$366,MATCH(AR192,地温!$C$2:$C$366,FALSE))</f>
        <v>26.497479999999999</v>
      </c>
      <c r="AU192" s="91">
        <f t="shared" si="101"/>
        <v>2913.7945850000001</v>
      </c>
      <c r="AV192" s="93">
        <f t="shared" si="82"/>
        <v>15.750241000000001</v>
      </c>
      <c r="AW192" s="99" t="e">
        <f t="shared" si="83"/>
        <v>#N/A</v>
      </c>
      <c r="AX192" s="99">
        <f t="shared" si="84"/>
        <v>0</v>
      </c>
    </row>
    <row r="193" spans="1:50" s="91" customFormat="1">
      <c r="A193" s="92">
        <f t="shared" si="85"/>
        <v>45874</v>
      </c>
      <c r="B193" s="91">
        <f t="shared" si="68"/>
        <v>186</v>
      </c>
      <c r="C193" s="99">
        <f t="shared" si="69"/>
        <v>5.3516672598040396</v>
      </c>
      <c r="D193" s="99">
        <f t="shared" si="86"/>
        <v>1.0543448131148381e-004</v>
      </c>
      <c r="E193" s="99"/>
      <c r="F193" s="99"/>
      <c r="H193" s="92">
        <f t="shared" si="87"/>
        <v>45874</v>
      </c>
      <c r="I193" s="91">
        <f t="shared" si="88"/>
        <v>186</v>
      </c>
      <c r="J193" s="91">
        <f>INDEX(地温!$D$2:$D$366,MATCH(H193,地温!$C$2:$C$366,FALSE))</f>
        <v>26.274444000000003</v>
      </c>
      <c r="K193" s="91">
        <f t="shared" si="89"/>
        <v>2940.0690290000002</v>
      </c>
      <c r="L193" s="93">
        <f t="shared" si="70"/>
        <v>15.806822736559141</v>
      </c>
      <c r="M193" s="99">
        <f t="shared" si="71"/>
        <v>2.9020844653377682e-002</v>
      </c>
      <c r="N193" s="99">
        <f t="shared" si="72"/>
        <v>5.3516672598040396</v>
      </c>
      <c r="Q193" s="92">
        <f t="shared" si="90"/>
        <v>45874</v>
      </c>
      <c r="R193" s="91">
        <f t="shared" si="91"/>
        <v>186</v>
      </c>
      <c r="S193" s="91">
        <f>INDEX(地温!$D$2:$D$366,MATCH(Q193,地温!$C$2:$C$366,FALSE))</f>
        <v>26.274444000000003</v>
      </c>
      <c r="T193" s="91">
        <f t="shared" si="92"/>
        <v>2940.0690290000002</v>
      </c>
      <c r="U193" s="93">
        <f t="shared" si="73"/>
        <v>15.806822736559141</v>
      </c>
      <c r="V193" s="99" t="e">
        <f t="shared" si="74"/>
        <v>#N/A</v>
      </c>
      <c r="W193" s="99">
        <f t="shared" si="75"/>
        <v>0</v>
      </c>
      <c r="Z193" s="92">
        <f t="shared" si="93"/>
        <v>45874</v>
      </c>
      <c r="AA193" s="91">
        <f t="shared" si="94"/>
        <v>186</v>
      </c>
      <c r="AB193" s="91">
        <f>INDEX(地温!$D$2:$D$366,MATCH(Z193,地温!$C$2:$C$366,FALSE))</f>
        <v>26.274444000000003</v>
      </c>
      <c r="AC193" s="91">
        <f t="shared" si="95"/>
        <v>2940.0690290000002</v>
      </c>
      <c r="AD193" s="93">
        <f t="shared" si="76"/>
        <v>15.806822736559141</v>
      </c>
      <c r="AE193" s="99" t="e">
        <f t="shared" si="77"/>
        <v>#N/A</v>
      </c>
      <c r="AF193" s="99">
        <f t="shared" si="78"/>
        <v>0</v>
      </c>
      <c r="AI193" s="92">
        <f t="shared" si="96"/>
        <v>45874</v>
      </c>
      <c r="AJ193" s="91">
        <f t="shared" si="97"/>
        <v>186</v>
      </c>
      <c r="AK193" s="91">
        <f>INDEX(地温!$D$2:$D$366,MATCH(AI193,地温!$C$2:$C$366,FALSE))</f>
        <v>26.274444000000003</v>
      </c>
      <c r="AL193" s="91">
        <f t="shared" si="98"/>
        <v>2940.0690290000002</v>
      </c>
      <c r="AM193" s="93">
        <f t="shared" si="79"/>
        <v>15.806822736559141</v>
      </c>
      <c r="AN193" s="99" t="e">
        <f t="shared" si="80"/>
        <v>#N/A</v>
      </c>
      <c r="AO193" s="99">
        <f t="shared" si="81"/>
        <v>0</v>
      </c>
      <c r="AR193" s="92">
        <f t="shared" si="99"/>
        <v>45874</v>
      </c>
      <c r="AS193" s="91">
        <f t="shared" si="100"/>
        <v>186</v>
      </c>
      <c r="AT193" s="91">
        <f>INDEX(地温!$D$2:$D$366,MATCH(AR193,地温!$C$2:$C$366,FALSE))</f>
        <v>26.274444000000003</v>
      </c>
      <c r="AU193" s="91">
        <f t="shared" si="101"/>
        <v>2940.0690290000002</v>
      </c>
      <c r="AV193" s="93">
        <f t="shared" si="82"/>
        <v>15.806822736559141</v>
      </c>
      <c r="AW193" s="99" t="e">
        <f t="shared" si="83"/>
        <v>#N/A</v>
      </c>
      <c r="AX193" s="99">
        <f t="shared" si="84"/>
        <v>0</v>
      </c>
    </row>
    <row r="194" spans="1:50" s="91" customFormat="1">
      <c r="A194" s="92">
        <f t="shared" si="85"/>
        <v>45875</v>
      </c>
      <c r="B194" s="91">
        <f t="shared" si="68"/>
        <v>187</v>
      </c>
      <c r="C194" s="99">
        <f t="shared" si="69"/>
        <v>5.3526620755419581</v>
      </c>
      <c r="D194" s="99">
        <f t="shared" si="86"/>
        <v>9.9481573791848635e-005</v>
      </c>
      <c r="E194" s="99"/>
      <c r="F194" s="99"/>
      <c r="H194" s="92">
        <f t="shared" si="87"/>
        <v>45875</v>
      </c>
      <c r="I194" s="91">
        <f t="shared" si="88"/>
        <v>187</v>
      </c>
      <c r="J194" s="91">
        <f>INDEX(地温!$D$2:$D$366,MATCH(H194,地温!$C$2:$C$366,FALSE))</f>
        <v>25.726992000000003</v>
      </c>
      <c r="K194" s="91">
        <f t="shared" si="89"/>
        <v>2965.7960210000001</v>
      </c>
      <c r="L194" s="93">
        <f t="shared" si="70"/>
        <v>15.859871770053477</v>
      </c>
      <c r="M194" s="99">
        <f t="shared" si="71"/>
        <v>2.908887799833915e-002</v>
      </c>
      <c r="N194" s="99">
        <f t="shared" si="72"/>
        <v>5.3526620755419581</v>
      </c>
      <c r="Q194" s="92">
        <f t="shared" si="90"/>
        <v>45875</v>
      </c>
      <c r="R194" s="91">
        <f t="shared" si="91"/>
        <v>187</v>
      </c>
      <c r="S194" s="91">
        <f>INDEX(地温!$D$2:$D$366,MATCH(Q194,地温!$C$2:$C$366,FALSE))</f>
        <v>25.726992000000003</v>
      </c>
      <c r="T194" s="91">
        <f t="shared" si="92"/>
        <v>2965.7960210000001</v>
      </c>
      <c r="U194" s="93">
        <f t="shared" si="73"/>
        <v>15.859871770053477</v>
      </c>
      <c r="V194" s="99" t="e">
        <f t="shared" si="74"/>
        <v>#N/A</v>
      </c>
      <c r="W194" s="99">
        <f t="shared" si="75"/>
        <v>0</v>
      </c>
      <c r="Z194" s="92">
        <f t="shared" si="93"/>
        <v>45875</v>
      </c>
      <c r="AA194" s="91">
        <f t="shared" si="94"/>
        <v>187</v>
      </c>
      <c r="AB194" s="91">
        <f>INDEX(地温!$D$2:$D$366,MATCH(Z194,地温!$C$2:$C$366,FALSE))</f>
        <v>25.726992000000003</v>
      </c>
      <c r="AC194" s="91">
        <f t="shared" si="95"/>
        <v>2965.7960210000001</v>
      </c>
      <c r="AD194" s="93">
        <f t="shared" si="76"/>
        <v>15.859871770053477</v>
      </c>
      <c r="AE194" s="99" t="e">
        <f t="shared" si="77"/>
        <v>#N/A</v>
      </c>
      <c r="AF194" s="99">
        <f t="shared" si="78"/>
        <v>0</v>
      </c>
      <c r="AI194" s="92">
        <f t="shared" si="96"/>
        <v>45875</v>
      </c>
      <c r="AJ194" s="91">
        <f t="shared" si="97"/>
        <v>187</v>
      </c>
      <c r="AK194" s="91">
        <f>INDEX(地温!$D$2:$D$366,MATCH(AI194,地温!$C$2:$C$366,FALSE))</f>
        <v>25.726992000000003</v>
      </c>
      <c r="AL194" s="91">
        <f t="shared" si="98"/>
        <v>2965.7960210000001</v>
      </c>
      <c r="AM194" s="93">
        <f t="shared" si="79"/>
        <v>15.859871770053477</v>
      </c>
      <c r="AN194" s="99" t="e">
        <f t="shared" si="80"/>
        <v>#N/A</v>
      </c>
      <c r="AO194" s="99">
        <f t="shared" si="81"/>
        <v>0</v>
      </c>
      <c r="AR194" s="92">
        <f t="shared" si="99"/>
        <v>45875</v>
      </c>
      <c r="AS194" s="91">
        <f t="shared" si="100"/>
        <v>187</v>
      </c>
      <c r="AT194" s="91">
        <f>INDEX(地温!$D$2:$D$366,MATCH(AR194,地温!$C$2:$C$366,FALSE))</f>
        <v>25.726992000000003</v>
      </c>
      <c r="AU194" s="91">
        <f t="shared" si="101"/>
        <v>2965.7960210000001</v>
      </c>
      <c r="AV194" s="93">
        <f t="shared" si="82"/>
        <v>15.859871770053477</v>
      </c>
      <c r="AW194" s="99" t="e">
        <f t="shared" si="83"/>
        <v>#N/A</v>
      </c>
      <c r="AX194" s="99">
        <f t="shared" si="84"/>
        <v>0</v>
      </c>
    </row>
    <row r="195" spans="1:50" s="91" customFormat="1">
      <c r="A195" s="92">
        <f t="shared" si="85"/>
        <v>45876</v>
      </c>
      <c r="B195" s="91">
        <f t="shared" si="68"/>
        <v>188</v>
      </c>
      <c r="C195" s="99">
        <f t="shared" si="69"/>
        <v>5.3536226128859061</v>
      </c>
      <c r="D195" s="99">
        <f t="shared" si="86"/>
        <v>9.6053734394807577e-005</v>
      </c>
      <c r="E195" s="99"/>
      <c r="F195" s="99"/>
      <c r="H195" s="92">
        <f t="shared" si="87"/>
        <v>45876</v>
      </c>
      <c r="I195" s="91">
        <f t="shared" si="88"/>
        <v>188</v>
      </c>
      <c r="J195" s="91">
        <f>INDEX(地温!$D$2:$D$366,MATCH(H195,地温!$C$2:$C$366,FALSE))</f>
        <v>25.929752000000001</v>
      </c>
      <c r="K195" s="91">
        <f t="shared" si="89"/>
        <v>2991.7257730000001</v>
      </c>
      <c r="L195" s="93">
        <f t="shared" si="70"/>
        <v>15.913434962765958</v>
      </c>
      <c r="M195" s="99">
        <f t="shared" si="71"/>
        <v>2.9157707112070552e-002</v>
      </c>
      <c r="N195" s="99">
        <f t="shared" si="72"/>
        <v>5.3536226128859061</v>
      </c>
      <c r="Q195" s="92">
        <f t="shared" si="90"/>
        <v>45876</v>
      </c>
      <c r="R195" s="91">
        <f t="shared" si="91"/>
        <v>188</v>
      </c>
      <c r="S195" s="91">
        <f>INDEX(地温!$D$2:$D$366,MATCH(Q195,地温!$C$2:$C$366,FALSE))</f>
        <v>25.929752000000001</v>
      </c>
      <c r="T195" s="91">
        <f t="shared" si="92"/>
        <v>2991.7257730000001</v>
      </c>
      <c r="U195" s="93">
        <f t="shared" si="73"/>
        <v>15.913434962765958</v>
      </c>
      <c r="V195" s="99" t="e">
        <f t="shared" si="74"/>
        <v>#N/A</v>
      </c>
      <c r="W195" s="99">
        <f t="shared" si="75"/>
        <v>0</v>
      </c>
      <c r="Z195" s="92">
        <f t="shared" si="93"/>
        <v>45876</v>
      </c>
      <c r="AA195" s="91">
        <f t="shared" si="94"/>
        <v>188</v>
      </c>
      <c r="AB195" s="91">
        <f>INDEX(地温!$D$2:$D$366,MATCH(Z195,地温!$C$2:$C$366,FALSE))</f>
        <v>25.929752000000001</v>
      </c>
      <c r="AC195" s="91">
        <f t="shared" si="95"/>
        <v>2991.7257730000001</v>
      </c>
      <c r="AD195" s="93">
        <f t="shared" si="76"/>
        <v>15.913434962765958</v>
      </c>
      <c r="AE195" s="99" t="e">
        <f t="shared" si="77"/>
        <v>#N/A</v>
      </c>
      <c r="AF195" s="99">
        <f t="shared" si="78"/>
        <v>0</v>
      </c>
      <c r="AI195" s="92">
        <f t="shared" si="96"/>
        <v>45876</v>
      </c>
      <c r="AJ195" s="91">
        <f t="shared" si="97"/>
        <v>188</v>
      </c>
      <c r="AK195" s="91">
        <f>INDEX(地温!$D$2:$D$366,MATCH(AI195,地温!$C$2:$C$366,FALSE))</f>
        <v>25.929752000000001</v>
      </c>
      <c r="AL195" s="91">
        <f t="shared" si="98"/>
        <v>2991.7257730000001</v>
      </c>
      <c r="AM195" s="93">
        <f t="shared" si="79"/>
        <v>15.913434962765958</v>
      </c>
      <c r="AN195" s="99" t="e">
        <f t="shared" si="80"/>
        <v>#N/A</v>
      </c>
      <c r="AO195" s="99">
        <f t="shared" si="81"/>
        <v>0</v>
      </c>
      <c r="AR195" s="92">
        <f t="shared" si="99"/>
        <v>45876</v>
      </c>
      <c r="AS195" s="91">
        <f t="shared" si="100"/>
        <v>188</v>
      </c>
      <c r="AT195" s="91">
        <f>INDEX(地温!$D$2:$D$366,MATCH(AR195,地温!$C$2:$C$366,FALSE))</f>
        <v>25.929752000000001</v>
      </c>
      <c r="AU195" s="91">
        <f t="shared" si="101"/>
        <v>2991.7257730000001</v>
      </c>
      <c r="AV195" s="93">
        <f t="shared" si="82"/>
        <v>15.913434962765958</v>
      </c>
      <c r="AW195" s="99" t="e">
        <f t="shared" si="83"/>
        <v>#N/A</v>
      </c>
      <c r="AX195" s="99">
        <f t="shared" si="84"/>
        <v>0</v>
      </c>
    </row>
    <row r="196" spans="1:50" s="91" customFormat="1">
      <c r="A196" s="92">
        <f t="shared" si="85"/>
        <v>45877</v>
      </c>
      <c r="B196" s="91">
        <f t="shared" si="68"/>
        <v>189</v>
      </c>
      <c r="C196" s="99">
        <f t="shared" si="69"/>
        <v>5.3545626603945982</v>
      </c>
      <c r="D196" s="99">
        <f t="shared" si="86"/>
        <v>9.4004750869203243e-005</v>
      </c>
      <c r="E196" s="99"/>
      <c r="F196" s="99"/>
      <c r="H196" s="92">
        <f t="shared" si="87"/>
        <v>45877</v>
      </c>
      <c r="I196" s="91">
        <f t="shared" si="88"/>
        <v>189</v>
      </c>
      <c r="J196" s="91">
        <f>INDEX(地温!$D$2:$D$366,MATCH(H196,地温!$C$2:$C$366,FALSE))</f>
        <v>26.598859999999998</v>
      </c>
      <c r="K196" s="91">
        <f t="shared" si="89"/>
        <v>3018.3246330000002</v>
      </c>
      <c r="L196" s="93">
        <f t="shared" si="70"/>
        <v>15.969971603174605</v>
      </c>
      <c r="M196" s="99">
        <f t="shared" si="71"/>
        <v>2.923050602787592e-002</v>
      </c>
      <c r="N196" s="99">
        <f t="shared" si="72"/>
        <v>5.3545626603945982</v>
      </c>
      <c r="Q196" s="92">
        <f t="shared" si="90"/>
        <v>45877</v>
      </c>
      <c r="R196" s="91">
        <f t="shared" si="91"/>
        <v>189</v>
      </c>
      <c r="S196" s="91">
        <f>INDEX(地温!$D$2:$D$366,MATCH(Q196,地温!$C$2:$C$366,FALSE))</f>
        <v>26.598859999999998</v>
      </c>
      <c r="T196" s="91">
        <f t="shared" si="92"/>
        <v>3018.3246330000002</v>
      </c>
      <c r="U196" s="93">
        <f t="shared" si="73"/>
        <v>15.969971603174605</v>
      </c>
      <c r="V196" s="99" t="e">
        <f t="shared" si="74"/>
        <v>#N/A</v>
      </c>
      <c r="W196" s="99">
        <f t="shared" si="75"/>
        <v>0</v>
      </c>
      <c r="Z196" s="92">
        <f t="shared" si="93"/>
        <v>45877</v>
      </c>
      <c r="AA196" s="91">
        <f t="shared" si="94"/>
        <v>189</v>
      </c>
      <c r="AB196" s="91">
        <f>INDEX(地温!$D$2:$D$366,MATCH(Z196,地温!$C$2:$C$366,FALSE))</f>
        <v>26.598859999999998</v>
      </c>
      <c r="AC196" s="91">
        <f t="shared" si="95"/>
        <v>3018.3246330000002</v>
      </c>
      <c r="AD196" s="93">
        <f t="shared" si="76"/>
        <v>15.969971603174605</v>
      </c>
      <c r="AE196" s="99" t="e">
        <f t="shared" si="77"/>
        <v>#N/A</v>
      </c>
      <c r="AF196" s="99">
        <f t="shared" si="78"/>
        <v>0</v>
      </c>
      <c r="AI196" s="92">
        <f t="shared" si="96"/>
        <v>45877</v>
      </c>
      <c r="AJ196" s="91">
        <f t="shared" si="97"/>
        <v>189</v>
      </c>
      <c r="AK196" s="91">
        <f>INDEX(地温!$D$2:$D$366,MATCH(AI196,地温!$C$2:$C$366,FALSE))</f>
        <v>26.598859999999998</v>
      </c>
      <c r="AL196" s="91">
        <f t="shared" si="98"/>
        <v>3018.3246330000002</v>
      </c>
      <c r="AM196" s="93">
        <f t="shared" si="79"/>
        <v>15.969971603174605</v>
      </c>
      <c r="AN196" s="99" t="e">
        <f t="shared" si="80"/>
        <v>#N/A</v>
      </c>
      <c r="AO196" s="99">
        <f t="shared" si="81"/>
        <v>0</v>
      </c>
      <c r="AR196" s="92">
        <f t="shared" si="99"/>
        <v>45877</v>
      </c>
      <c r="AS196" s="91">
        <f t="shared" si="100"/>
        <v>189</v>
      </c>
      <c r="AT196" s="91">
        <f>INDEX(地温!$D$2:$D$366,MATCH(AR196,地温!$C$2:$C$366,FALSE))</f>
        <v>26.598859999999998</v>
      </c>
      <c r="AU196" s="91">
        <f t="shared" si="101"/>
        <v>3018.3246330000002</v>
      </c>
      <c r="AV196" s="93">
        <f t="shared" si="82"/>
        <v>15.969971603174605</v>
      </c>
      <c r="AW196" s="99" t="e">
        <f t="shared" si="83"/>
        <v>#N/A</v>
      </c>
      <c r="AX196" s="99">
        <f t="shared" si="84"/>
        <v>0</v>
      </c>
    </row>
    <row r="197" spans="1:50" s="91" customFormat="1">
      <c r="A197" s="92">
        <f t="shared" si="85"/>
        <v>45878</v>
      </c>
      <c r="B197" s="91">
        <f t="shared" si="68"/>
        <v>190</v>
      </c>
      <c r="C197" s="99">
        <f t="shared" si="69"/>
        <v>5.355455736872254</v>
      </c>
      <c r="D197" s="99">
        <f t="shared" si="86"/>
        <v>8.9307647765579651e-005</v>
      </c>
      <c r="E197" s="99"/>
      <c r="F197" s="99"/>
      <c r="H197" s="92">
        <f t="shared" si="87"/>
        <v>45878</v>
      </c>
      <c r="I197" s="91">
        <f t="shared" si="88"/>
        <v>190</v>
      </c>
      <c r="J197" s="91">
        <f>INDEX(地温!$D$2:$D$366,MATCH(H197,地温!$C$2:$C$366,FALSE))</f>
        <v>26.294719999999998</v>
      </c>
      <c r="K197" s="91">
        <f t="shared" si="89"/>
        <v>3044.619353</v>
      </c>
      <c r="L197" s="93">
        <f t="shared" si="70"/>
        <v>16.024312384210525</v>
      </c>
      <c r="M197" s="99">
        <f t="shared" si="71"/>
        <v>2.9300621825094728e-002</v>
      </c>
      <c r="N197" s="99">
        <f t="shared" si="72"/>
        <v>5.355455736872254</v>
      </c>
      <c r="Q197" s="92">
        <f t="shared" si="90"/>
        <v>45878</v>
      </c>
      <c r="R197" s="91">
        <f t="shared" si="91"/>
        <v>190</v>
      </c>
      <c r="S197" s="91">
        <f>INDEX(地温!$D$2:$D$366,MATCH(Q197,地温!$C$2:$C$366,FALSE))</f>
        <v>26.294719999999998</v>
      </c>
      <c r="T197" s="91">
        <f t="shared" si="92"/>
        <v>3044.619353</v>
      </c>
      <c r="U197" s="93">
        <f t="shared" si="73"/>
        <v>16.024312384210525</v>
      </c>
      <c r="V197" s="99" t="e">
        <f t="shared" si="74"/>
        <v>#N/A</v>
      </c>
      <c r="W197" s="99">
        <f t="shared" si="75"/>
        <v>0</v>
      </c>
      <c r="Z197" s="92">
        <f t="shared" si="93"/>
        <v>45878</v>
      </c>
      <c r="AA197" s="91">
        <f t="shared" si="94"/>
        <v>190</v>
      </c>
      <c r="AB197" s="91">
        <f>INDEX(地温!$D$2:$D$366,MATCH(Z197,地温!$C$2:$C$366,FALSE))</f>
        <v>26.294719999999998</v>
      </c>
      <c r="AC197" s="91">
        <f t="shared" si="95"/>
        <v>3044.619353</v>
      </c>
      <c r="AD197" s="93">
        <f t="shared" si="76"/>
        <v>16.024312384210525</v>
      </c>
      <c r="AE197" s="99" t="e">
        <f t="shared" si="77"/>
        <v>#N/A</v>
      </c>
      <c r="AF197" s="99">
        <f t="shared" si="78"/>
        <v>0</v>
      </c>
      <c r="AI197" s="92">
        <f t="shared" si="96"/>
        <v>45878</v>
      </c>
      <c r="AJ197" s="91">
        <f t="shared" si="97"/>
        <v>190</v>
      </c>
      <c r="AK197" s="91">
        <f>INDEX(地温!$D$2:$D$366,MATCH(AI197,地温!$C$2:$C$366,FALSE))</f>
        <v>26.294719999999998</v>
      </c>
      <c r="AL197" s="91">
        <f t="shared" si="98"/>
        <v>3044.619353</v>
      </c>
      <c r="AM197" s="93">
        <f t="shared" si="79"/>
        <v>16.024312384210525</v>
      </c>
      <c r="AN197" s="99" t="e">
        <f t="shared" si="80"/>
        <v>#N/A</v>
      </c>
      <c r="AO197" s="99">
        <f t="shared" si="81"/>
        <v>0</v>
      </c>
      <c r="AR197" s="92">
        <f t="shared" si="99"/>
        <v>45878</v>
      </c>
      <c r="AS197" s="91">
        <f t="shared" si="100"/>
        <v>190</v>
      </c>
      <c r="AT197" s="91">
        <f>INDEX(地温!$D$2:$D$366,MATCH(AR197,地温!$C$2:$C$366,FALSE))</f>
        <v>26.294719999999998</v>
      </c>
      <c r="AU197" s="91">
        <f t="shared" si="101"/>
        <v>3044.619353</v>
      </c>
      <c r="AV197" s="93">
        <f t="shared" si="82"/>
        <v>16.024312384210525</v>
      </c>
      <c r="AW197" s="99" t="e">
        <f t="shared" si="83"/>
        <v>#N/A</v>
      </c>
      <c r="AX197" s="99">
        <f t="shared" si="84"/>
        <v>0</v>
      </c>
    </row>
    <row r="198" spans="1:50" s="91" customFormat="1">
      <c r="A198" s="92">
        <f t="shared" si="85"/>
        <v>45879</v>
      </c>
      <c r="B198" s="91">
        <f t="shared" si="68"/>
        <v>191</v>
      </c>
      <c r="C198" s="99">
        <f t="shared" si="69"/>
        <v>5.3563255609522038</v>
      </c>
      <c r="D198" s="99">
        <f t="shared" si="86"/>
        <v>8.6982407994984356e-005</v>
      </c>
      <c r="E198" s="99"/>
      <c r="F198" s="99"/>
      <c r="H198" s="92">
        <f t="shared" si="87"/>
        <v>45879</v>
      </c>
      <c r="I198" s="91">
        <f t="shared" si="88"/>
        <v>191</v>
      </c>
      <c r="J198" s="91">
        <f>INDEX(地温!$D$2:$D$366,MATCH(H198,地温!$C$2:$C$366,FALSE))</f>
        <v>26.821896000000002</v>
      </c>
      <c r="K198" s="91">
        <f t="shared" si="89"/>
        <v>3071.441249</v>
      </c>
      <c r="L198" s="93">
        <f t="shared" si="70"/>
        <v>16.080844235602093</v>
      </c>
      <c r="M198" s="99">
        <f t="shared" si="71"/>
        <v>2.9373715179154131e-002</v>
      </c>
      <c r="N198" s="99">
        <f t="shared" si="72"/>
        <v>5.3563255609522038</v>
      </c>
      <c r="Q198" s="92">
        <f t="shared" si="90"/>
        <v>45879</v>
      </c>
      <c r="R198" s="91">
        <f t="shared" si="91"/>
        <v>191</v>
      </c>
      <c r="S198" s="91">
        <f>INDEX(地温!$D$2:$D$366,MATCH(Q198,地温!$C$2:$C$366,FALSE))</f>
        <v>26.821896000000002</v>
      </c>
      <c r="T198" s="91">
        <f t="shared" si="92"/>
        <v>3071.441249</v>
      </c>
      <c r="U198" s="93">
        <f t="shared" si="73"/>
        <v>16.080844235602093</v>
      </c>
      <c r="V198" s="99" t="e">
        <f t="shared" si="74"/>
        <v>#N/A</v>
      </c>
      <c r="W198" s="99">
        <f t="shared" si="75"/>
        <v>0</v>
      </c>
      <c r="Z198" s="92">
        <f t="shared" si="93"/>
        <v>45879</v>
      </c>
      <c r="AA198" s="91">
        <f t="shared" si="94"/>
        <v>191</v>
      </c>
      <c r="AB198" s="91">
        <f>INDEX(地温!$D$2:$D$366,MATCH(Z198,地温!$C$2:$C$366,FALSE))</f>
        <v>26.821896000000002</v>
      </c>
      <c r="AC198" s="91">
        <f t="shared" si="95"/>
        <v>3071.441249</v>
      </c>
      <c r="AD198" s="93">
        <f t="shared" si="76"/>
        <v>16.080844235602093</v>
      </c>
      <c r="AE198" s="99" t="e">
        <f t="shared" si="77"/>
        <v>#N/A</v>
      </c>
      <c r="AF198" s="99">
        <f t="shared" si="78"/>
        <v>0</v>
      </c>
      <c r="AI198" s="92">
        <f t="shared" si="96"/>
        <v>45879</v>
      </c>
      <c r="AJ198" s="91">
        <f t="shared" si="97"/>
        <v>191</v>
      </c>
      <c r="AK198" s="91">
        <f>INDEX(地温!$D$2:$D$366,MATCH(AI198,地温!$C$2:$C$366,FALSE))</f>
        <v>26.821896000000002</v>
      </c>
      <c r="AL198" s="91">
        <f t="shared" si="98"/>
        <v>3071.441249</v>
      </c>
      <c r="AM198" s="93">
        <f t="shared" si="79"/>
        <v>16.080844235602093</v>
      </c>
      <c r="AN198" s="99" t="e">
        <f t="shared" si="80"/>
        <v>#N/A</v>
      </c>
      <c r="AO198" s="99">
        <f t="shared" si="81"/>
        <v>0</v>
      </c>
      <c r="AR198" s="92">
        <f t="shared" si="99"/>
        <v>45879</v>
      </c>
      <c r="AS198" s="91">
        <f t="shared" si="100"/>
        <v>191</v>
      </c>
      <c r="AT198" s="91">
        <f>INDEX(地温!$D$2:$D$366,MATCH(AR198,地温!$C$2:$C$366,FALSE))</f>
        <v>26.821896000000002</v>
      </c>
      <c r="AU198" s="91">
        <f t="shared" si="101"/>
        <v>3071.441249</v>
      </c>
      <c r="AV198" s="93">
        <f t="shared" si="82"/>
        <v>16.080844235602093</v>
      </c>
      <c r="AW198" s="99" t="e">
        <f t="shared" si="83"/>
        <v>#N/A</v>
      </c>
      <c r="AX198" s="99">
        <f t="shared" si="84"/>
        <v>0</v>
      </c>
    </row>
    <row r="199" spans="1:50" s="91" customFormat="1">
      <c r="A199" s="92">
        <f t="shared" si="85"/>
        <v>45880</v>
      </c>
      <c r="B199" s="91">
        <f t="shared" si="68"/>
        <v>192</v>
      </c>
      <c r="C199" s="99">
        <f t="shared" si="69"/>
        <v>5.3571546449225727</v>
      </c>
      <c r="D199" s="99">
        <f t="shared" si="86"/>
        <v>8.2908397036884909e-005</v>
      </c>
      <c r="E199" s="99"/>
      <c r="F199" s="99"/>
      <c r="H199" s="92">
        <f t="shared" si="87"/>
        <v>45880</v>
      </c>
      <c r="I199" s="91">
        <f t="shared" si="88"/>
        <v>192</v>
      </c>
      <c r="J199" s="91">
        <f>INDEX(地温!$D$2:$D$366,MATCH(H199,地温!$C$2:$C$366,FALSE))</f>
        <v>26.639411999999997</v>
      </c>
      <c r="K199" s="91">
        <f t="shared" si="89"/>
        <v>3098.080661</v>
      </c>
      <c r="L199" s="93">
        <f t="shared" si="70"/>
        <v>16.135836776041668</v>
      </c>
      <c r="M199" s="99">
        <f t="shared" si="71"/>
        <v>2.9444965696170267e-002</v>
      </c>
      <c r="N199" s="99">
        <f t="shared" si="72"/>
        <v>5.3571546449225727</v>
      </c>
      <c r="Q199" s="92">
        <f t="shared" si="90"/>
        <v>45880</v>
      </c>
      <c r="R199" s="91">
        <f t="shared" si="91"/>
        <v>192</v>
      </c>
      <c r="S199" s="91">
        <f>INDEX(地温!$D$2:$D$366,MATCH(Q199,地温!$C$2:$C$366,FALSE))</f>
        <v>26.639411999999997</v>
      </c>
      <c r="T199" s="91">
        <f t="shared" si="92"/>
        <v>3098.080661</v>
      </c>
      <c r="U199" s="93">
        <f t="shared" si="73"/>
        <v>16.135836776041668</v>
      </c>
      <c r="V199" s="99" t="e">
        <f t="shared" si="74"/>
        <v>#N/A</v>
      </c>
      <c r="W199" s="99">
        <f t="shared" si="75"/>
        <v>0</v>
      </c>
      <c r="Z199" s="92">
        <f t="shared" si="93"/>
        <v>45880</v>
      </c>
      <c r="AA199" s="91">
        <f t="shared" si="94"/>
        <v>192</v>
      </c>
      <c r="AB199" s="91">
        <f>INDEX(地温!$D$2:$D$366,MATCH(Z199,地温!$C$2:$C$366,FALSE))</f>
        <v>26.639411999999997</v>
      </c>
      <c r="AC199" s="91">
        <f t="shared" si="95"/>
        <v>3098.080661</v>
      </c>
      <c r="AD199" s="93">
        <f t="shared" si="76"/>
        <v>16.135836776041668</v>
      </c>
      <c r="AE199" s="99" t="e">
        <f t="shared" si="77"/>
        <v>#N/A</v>
      </c>
      <c r="AF199" s="99">
        <f t="shared" si="78"/>
        <v>0</v>
      </c>
      <c r="AI199" s="92">
        <f t="shared" si="96"/>
        <v>45880</v>
      </c>
      <c r="AJ199" s="91">
        <f t="shared" si="97"/>
        <v>192</v>
      </c>
      <c r="AK199" s="91">
        <f>INDEX(地温!$D$2:$D$366,MATCH(AI199,地温!$C$2:$C$366,FALSE))</f>
        <v>26.639411999999997</v>
      </c>
      <c r="AL199" s="91">
        <f t="shared" si="98"/>
        <v>3098.080661</v>
      </c>
      <c r="AM199" s="93">
        <f t="shared" si="79"/>
        <v>16.135836776041668</v>
      </c>
      <c r="AN199" s="99" t="e">
        <f t="shared" si="80"/>
        <v>#N/A</v>
      </c>
      <c r="AO199" s="99">
        <f t="shared" si="81"/>
        <v>0</v>
      </c>
      <c r="AR199" s="92">
        <f t="shared" si="99"/>
        <v>45880</v>
      </c>
      <c r="AS199" s="91">
        <f t="shared" si="100"/>
        <v>192</v>
      </c>
      <c r="AT199" s="91">
        <f>INDEX(地温!$D$2:$D$366,MATCH(AR199,地温!$C$2:$C$366,FALSE))</f>
        <v>26.639411999999997</v>
      </c>
      <c r="AU199" s="91">
        <f t="shared" si="101"/>
        <v>3098.080661</v>
      </c>
      <c r="AV199" s="93">
        <f t="shared" si="82"/>
        <v>16.135836776041668</v>
      </c>
      <c r="AW199" s="99" t="e">
        <f t="shared" si="83"/>
        <v>#N/A</v>
      </c>
      <c r="AX199" s="99">
        <f t="shared" si="84"/>
        <v>0</v>
      </c>
    </row>
    <row r="200" spans="1:50" s="91" customFormat="1">
      <c r="A200" s="92">
        <f t="shared" si="85"/>
        <v>45881</v>
      </c>
      <c r="B200" s="91">
        <f t="shared" ref="B200:B263" si="102">I200</f>
        <v>193</v>
      </c>
      <c r="C200" s="99">
        <f t="shared" ref="C200:C263" si="103">N200+W200+AF200+AO200+AX200</f>
        <v>5.3579402515071006</v>
      </c>
      <c r="D200" s="99">
        <f t="shared" si="86"/>
        <v>7.8560658452797583e-005</v>
      </c>
      <c r="E200" s="99"/>
      <c r="F200" s="99"/>
      <c r="H200" s="92">
        <f t="shared" si="87"/>
        <v>45881</v>
      </c>
      <c r="I200" s="91">
        <f t="shared" si="88"/>
        <v>193</v>
      </c>
      <c r="J200" s="91">
        <f>INDEX(地温!$D$2:$D$366,MATCH(H200,地温!$C$2:$C$366,FALSE))</f>
        <v>26.254168000000004</v>
      </c>
      <c r="K200" s="91">
        <f t="shared" si="89"/>
        <v>3124.3348289999999</v>
      </c>
      <c r="L200" s="93">
        <f t="shared" ref="L200:L263" si="104">K200/I200</f>
        <v>16.1882633626943</v>
      </c>
      <c r="M200" s="99">
        <f t="shared" ref="M200:M263" si="105">$J$4*EXP(-$K$4/(8.31*(L200+273)))</f>
        <v>2.9513027256513863e-002</v>
      </c>
      <c r="N200" s="99">
        <f t="shared" ref="N200:N263" si="106">IF($I$1=0,0,$L$1*$I$4*0.01*(1-EXP(-M200*I200)))</f>
        <v>5.3579402515071006</v>
      </c>
      <c r="Q200" s="92">
        <f t="shared" si="90"/>
        <v>45881</v>
      </c>
      <c r="R200" s="91">
        <f t="shared" si="91"/>
        <v>193</v>
      </c>
      <c r="S200" s="91">
        <f>INDEX(地温!$D$2:$D$366,MATCH(Q200,地温!$C$2:$C$366,FALSE))</f>
        <v>26.254168000000004</v>
      </c>
      <c r="T200" s="91">
        <f t="shared" si="92"/>
        <v>3124.3348289999999</v>
      </c>
      <c r="U200" s="93">
        <f t="shared" ref="U200:U263" si="107">T200/R200</f>
        <v>16.1882633626943</v>
      </c>
      <c r="V200" s="99" t="e">
        <f t="shared" ref="V200:V263" si="108">$S$4*EXP(-$T$4/(8.31*(U200+273)))</f>
        <v>#N/A</v>
      </c>
      <c r="W200" s="99">
        <f t="shared" ref="W200:W263" si="109">IF($R$1=0,0,$U$1*$R$4*0.01*(1-EXP(-V200*R200)))</f>
        <v>0</v>
      </c>
      <c r="Z200" s="92">
        <f t="shared" si="93"/>
        <v>45881</v>
      </c>
      <c r="AA200" s="91">
        <f t="shared" si="94"/>
        <v>193</v>
      </c>
      <c r="AB200" s="91">
        <f>INDEX(地温!$D$2:$D$366,MATCH(Z200,地温!$C$2:$C$366,FALSE))</f>
        <v>26.254168000000004</v>
      </c>
      <c r="AC200" s="91">
        <f t="shared" si="95"/>
        <v>3124.3348289999999</v>
      </c>
      <c r="AD200" s="93">
        <f t="shared" ref="AD200:AD263" si="110">AC200/AA200</f>
        <v>16.1882633626943</v>
      </c>
      <c r="AE200" s="99" t="e">
        <f t="shared" ref="AE200:AE263" si="111">$AB$4*EXP(-$AC$4/(8.31*(AD200+273)))</f>
        <v>#N/A</v>
      </c>
      <c r="AF200" s="99">
        <f t="shared" ref="AF200:AF263" si="112">IF($AA$1=0,0,$AD$1*$AA$4*0.01*(1-EXP(-AE200*AA200)))</f>
        <v>0</v>
      </c>
      <c r="AI200" s="92">
        <f t="shared" si="96"/>
        <v>45881</v>
      </c>
      <c r="AJ200" s="91">
        <f t="shared" si="97"/>
        <v>193</v>
      </c>
      <c r="AK200" s="91">
        <f>INDEX(地温!$D$2:$D$366,MATCH(AI200,地温!$C$2:$C$366,FALSE))</f>
        <v>26.254168000000004</v>
      </c>
      <c r="AL200" s="91">
        <f t="shared" si="98"/>
        <v>3124.3348289999999</v>
      </c>
      <c r="AM200" s="93">
        <f t="shared" ref="AM200:AM263" si="113">AL200/AJ200</f>
        <v>16.1882633626943</v>
      </c>
      <c r="AN200" s="99" t="e">
        <f t="shared" ref="AN200:AN263" si="114">$AK$4*EXP(-$AL$4/(8.31*(AM200+273)))</f>
        <v>#N/A</v>
      </c>
      <c r="AO200" s="99">
        <f t="shared" ref="AO200:AO263" si="115">IF($AJ$1=0,0,$AM$1*$AJ$4*0.01*(1-EXP(-AN200*AJ200)))</f>
        <v>0</v>
      </c>
      <c r="AR200" s="92">
        <f t="shared" si="99"/>
        <v>45881</v>
      </c>
      <c r="AS200" s="91">
        <f t="shared" si="100"/>
        <v>193</v>
      </c>
      <c r="AT200" s="91">
        <f>INDEX(地温!$D$2:$D$366,MATCH(AR200,地温!$C$2:$C$366,FALSE))</f>
        <v>26.254168000000004</v>
      </c>
      <c r="AU200" s="91">
        <f t="shared" si="101"/>
        <v>3124.3348289999999</v>
      </c>
      <c r="AV200" s="93">
        <f t="shared" ref="AV200:AV263" si="116">AU200/AS200</f>
        <v>16.1882633626943</v>
      </c>
      <c r="AW200" s="99" t="e">
        <f t="shared" ref="AW200:AW263" si="117">$AT$4*EXP(-$AU$4/(8.31*(AV200+273)))</f>
        <v>#N/A</v>
      </c>
      <c r="AX200" s="99">
        <f t="shared" ref="AX200:AX263" si="118">IF($AS$1=0,0,$AV$1*$AS$4*0.01*(1-EXP(-AW200*AS200)))</f>
        <v>0</v>
      </c>
    </row>
    <row r="201" spans="1:50" s="91" customFormat="1">
      <c r="A201" s="92">
        <f t="shared" ref="A201:A264" si="119">A200+1</f>
        <v>45882</v>
      </c>
      <c r="B201" s="91">
        <f t="shared" si="102"/>
        <v>194</v>
      </c>
      <c r="C201" s="99">
        <f t="shared" si="103"/>
        <v>5.3586944604554878</v>
      </c>
      <c r="D201" s="99">
        <f t="shared" ref="D201:D264" si="120">(C201-C200)*0.1</f>
        <v>7.5420894838718064e-005</v>
      </c>
      <c r="E201" s="99"/>
      <c r="F201" s="99"/>
      <c r="H201" s="92">
        <f t="shared" ref="H201:H264" si="121">H200+1</f>
        <v>45882</v>
      </c>
      <c r="I201" s="91">
        <f t="shared" ref="I201:I264" si="122">H201-H$8+1</f>
        <v>194</v>
      </c>
      <c r="J201" s="91">
        <f>INDEX(地温!$D$2:$D$366,MATCH(H201,地温!$C$2:$C$366,FALSE))</f>
        <v>26.294719999999998</v>
      </c>
      <c r="K201" s="91">
        <f t="shared" ref="K201:K264" si="123">K200+J201</f>
        <v>3150.6295489999998</v>
      </c>
      <c r="L201" s="93">
        <f t="shared" si="104"/>
        <v>16.240358499999999</v>
      </c>
      <c r="M201" s="99">
        <f t="shared" si="105"/>
        <v>2.9580789830251423e-002</v>
      </c>
      <c r="N201" s="99">
        <f t="shared" si="106"/>
        <v>5.3586944604554878</v>
      </c>
      <c r="Q201" s="92">
        <f t="shared" ref="Q201:Q264" si="124">Q200+1</f>
        <v>45882</v>
      </c>
      <c r="R201" s="91">
        <f t="shared" ref="R201:R264" si="125">Q201-Q$8+1</f>
        <v>194</v>
      </c>
      <c r="S201" s="91">
        <f>INDEX(地温!$D$2:$D$366,MATCH(Q201,地温!$C$2:$C$366,FALSE))</f>
        <v>26.294719999999998</v>
      </c>
      <c r="T201" s="91">
        <f t="shared" ref="T201:T264" si="126">T200+S201</f>
        <v>3150.6295489999998</v>
      </c>
      <c r="U201" s="93">
        <f t="shared" si="107"/>
        <v>16.240358499999999</v>
      </c>
      <c r="V201" s="99" t="e">
        <f t="shared" si="108"/>
        <v>#N/A</v>
      </c>
      <c r="W201" s="99">
        <f t="shared" si="109"/>
        <v>0</v>
      </c>
      <c r="Z201" s="92">
        <f t="shared" ref="Z201:Z264" si="127">Z200+1</f>
        <v>45882</v>
      </c>
      <c r="AA201" s="91">
        <f t="shared" ref="AA201:AA264" si="128">Z201-Z$8+1</f>
        <v>194</v>
      </c>
      <c r="AB201" s="91">
        <f>INDEX(地温!$D$2:$D$366,MATCH(Z201,地温!$C$2:$C$366,FALSE))</f>
        <v>26.294719999999998</v>
      </c>
      <c r="AC201" s="91">
        <f t="shared" ref="AC201:AC264" si="129">AC200+AB201</f>
        <v>3150.6295489999998</v>
      </c>
      <c r="AD201" s="93">
        <f t="shared" si="110"/>
        <v>16.240358499999999</v>
      </c>
      <c r="AE201" s="99" t="e">
        <f t="shared" si="111"/>
        <v>#N/A</v>
      </c>
      <c r="AF201" s="99">
        <f t="shared" si="112"/>
        <v>0</v>
      </c>
      <c r="AI201" s="92">
        <f t="shared" ref="AI201:AI264" si="130">AI200+1</f>
        <v>45882</v>
      </c>
      <c r="AJ201" s="91">
        <f t="shared" ref="AJ201:AJ264" si="131">AI201-AI$8+1</f>
        <v>194</v>
      </c>
      <c r="AK201" s="91">
        <f>INDEX(地温!$D$2:$D$366,MATCH(AI201,地温!$C$2:$C$366,FALSE))</f>
        <v>26.294719999999998</v>
      </c>
      <c r="AL201" s="91">
        <f t="shared" ref="AL201:AL264" si="132">AL200+AK201</f>
        <v>3150.6295489999998</v>
      </c>
      <c r="AM201" s="93">
        <f t="shared" si="113"/>
        <v>16.240358499999999</v>
      </c>
      <c r="AN201" s="99" t="e">
        <f t="shared" si="114"/>
        <v>#N/A</v>
      </c>
      <c r="AO201" s="99">
        <f t="shared" si="115"/>
        <v>0</v>
      </c>
      <c r="AR201" s="92">
        <f t="shared" ref="AR201:AR264" si="133">AR200+1</f>
        <v>45882</v>
      </c>
      <c r="AS201" s="91">
        <f t="shared" ref="AS201:AS264" si="134">AR201-AR$8+1</f>
        <v>194</v>
      </c>
      <c r="AT201" s="91">
        <f>INDEX(地温!$D$2:$D$366,MATCH(AR201,地温!$C$2:$C$366,FALSE))</f>
        <v>26.294719999999998</v>
      </c>
      <c r="AU201" s="91">
        <f t="shared" ref="AU201:AU264" si="135">AU200+AT201</f>
        <v>3150.6295489999998</v>
      </c>
      <c r="AV201" s="93">
        <f t="shared" si="116"/>
        <v>16.240358499999999</v>
      </c>
      <c r="AW201" s="99" t="e">
        <f t="shared" si="117"/>
        <v>#N/A</v>
      </c>
      <c r="AX201" s="99">
        <f t="shared" si="118"/>
        <v>0</v>
      </c>
    </row>
    <row r="202" spans="1:50" s="91" customFormat="1">
      <c r="A202" s="92">
        <f t="shared" si="119"/>
        <v>45883</v>
      </c>
      <c r="B202" s="91">
        <f t="shared" si="102"/>
        <v>195</v>
      </c>
      <c r="C202" s="99">
        <f t="shared" si="103"/>
        <v>5.3594202210816437</v>
      </c>
      <c r="D202" s="99">
        <f t="shared" si="120"/>
        <v>7.2576062615592471e-005</v>
      </c>
      <c r="E202" s="99"/>
      <c r="F202" s="99"/>
      <c r="H202" s="92">
        <f t="shared" si="121"/>
        <v>45883</v>
      </c>
      <c r="I202" s="91">
        <f t="shared" si="122"/>
        <v>195</v>
      </c>
      <c r="J202" s="91">
        <f>INDEX(地温!$D$2:$D$366,MATCH(H202,地温!$C$2:$C$366,FALSE))</f>
        <v>26.416376</v>
      </c>
      <c r="K202" s="91">
        <f t="shared" si="123"/>
        <v>3177.0459249999999</v>
      </c>
      <c r="L202" s="93">
        <f t="shared" si="104"/>
        <v>16.292543205128204</v>
      </c>
      <c r="M202" s="99">
        <f t="shared" si="105"/>
        <v>2.9648800342673611e-002</v>
      </c>
      <c r="N202" s="99">
        <f t="shared" si="106"/>
        <v>5.3594202210816437</v>
      </c>
      <c r="Q202" s="92">
        <f t="shared" si="124"/>
        <v>45883</v>
      </c>
      <c r="R202" s="91">
        <f t="shared" si="125"/>
        <v>195</v>
      </c>
      <c r="S202" s="91">
        <f>INDEX(地温!$D$2:$D$366,MATCH(Q202,地温!$C$2:$C$366,FALSE))</f>
        <v>26.416376</v>
      </c>
      <c r="T202" s="91">
        <f t="shared" si="126"/>
        <v>3177.0459249999999</v>
      </c>
      <c r="U202" s="93">
        <f t="shared" si="107"/>
        <v>16.292543205128204</v>
      </c>
      <c r="V202" s="99" t="e">
        <f t="shared" si="108"/>
        <v>#N/A</v>
      </c>
      <c r="W202" s="99">
        <f t="shared" si="109"/>
        <v>0</v>
      </c>
      <c r="Z202" s="92">
        <f t="shared" si="127"/>
        <v>45883</v>
      </c>
      <c r="AA202" s="91">
        <f t="shared" si="128"/>
        <v>195</v>
      </c>
      <c r="AB202" s="91">
        <f>INDEX(地温!$D$2:$D$366,MATCH(Z202,地温!$C$2:$C$366,FALSE))</f>
        <v>26.416376</v>
      </c>
      <c r="AC202" s="91">
        <f t="shared" si="129"/>
        <v>3177.0459249999999</v>
      </c>
      <c r="AD202" s="93">
        <f t="shared" si="110"/>
        <v>16.292543205128204</v>
      </c>
      <c r="AE202" s="99" t="e">
        <f t="shared" si="111"/>
        <v>#N/A</v>
      </c>
      <c r="AF202" s="99">
        <f t="shared" si="112"/>
        <v>0</v>
      </c>
      <c r="AI202" s="92">
        <f t="shared" si="130"/>
        <v>45883</v>
      </c>
      <c r="AJ202" s="91">
        <f t="shared" si="131"/>
        <v>195</v>
      </c>
      <c r="AK202" s="91">
        <f>INDEX(地温!$D$2:$D$366,MATCH(AI202,地温!$C$2:$C$366,FALSE))</f>
        <v>26.416376</v>
      </c>
      <c r="AL202" s="91">
        <f t="shared" si="132"/>
        <v>3177.0459249999999</v>
      </c>
      <c r="AM202" s="93">
        <f t="shared" si="113"/>
        <v>16.292543205128204</v>
      </c>
      <c r="AN202" s="99" t="e">
        <f t="shared" si="114"/>
        <v>#N/A</v>
      </c>
      <c r="AO202" s="99">
        <f t="shared" si="115"/>
        <v>0</v>
      </c>
      <c r="AR202" s="92">
        <f t="shared" si="133"/>
        <v>45883</v>
      </c>
      <c r="AS202" s="91">
        <f t="shared" si="134"/>
        <v>195</v>
      </c>
      <c r="AT202" s="91">
        <f>INDEX(地温!$D$2:$D$366,MATCH(AR202,地温!$C$2:$C$366,FALSE))</f>
        <v>26.416376</v>
      </c>
      <c r="AU202" s="91">
        <f t="shared" si="135"/>
        <v>3177.0459249999999</v>
      </c>
      <c r="AV202" s="93">
        <f t="shared" si="116"/>
        <v>16.292543205128204</v>
      </c>
      <c r="AW202" s="99" t="e">
        <f t="shared" si="117"/>
        <v>#N/A</v>
      </c>
      <c r="AX202" s="99">
        <f t="shared" si="118"/>
        <v>0</v>
      </c>
    </row>
    <row r="203" spans="1:50" s="91" customFormat="1">
      <c r="A203" s="92">
        <f t="shared" si="119"/>
        <v>45884</v>
      </c>
      <c r="B203" s="91">
        <f t="shared" si="102"/>
        <v>196</v>
      </c>
      <c r="C203" s="99">
        <f t="shared" si="103"/>
        <v>5.3601226825841559</v>
      </c>
      <c r="D203" s="99">
        <f t="shared" si="120"/>
        <v>7.0246150251218617e-005</v>
      </c>
      <c r="E203" s="99"/>
      <c r="F203" s="99"/>
      <c r="H203" s="92">
        <f t="shared" si="121"/>
        <v>45884</v>
      </c>
      <c r="I203" s="91">
        <f t="shared" si="122"/>
        <v>196</v>
      </c>
      <c r="J203" s="91">
        <f>INDEX(地温!$D$2:$D$366,MATCH(H203,地温!$C$2:$C$366,FALSE))</f>
        <v>26.740791999999995</v>
      </c>
      <c r="K203" s="91">
        <f t="shared" si="123"/>
        <v>3203.786717</v>
      </c>
      <c r="L203" s="93">
        <f t="shared" si="104"/>
        <v>16.345850596938774</v>
      </c>
      <c r="M203" s="99">
        <f t="shared" si="105"/>
        <v>2.971841004656782e-002</v>
      </c>
      <c r="N203" s="99">
        <f t="shared" si="106"/>
        <v>5.3601226825841559</v>
      </c>
      <c r="Q203" s="92">
        <f t="shared" si="124"/>
        <v>45884</v>
      </c>
      <c r="R203" s="91">
        <f t="shared" si="125"/>
        <v>196</v>
      </c>
      <c r="S203" s="91">
        <f>INDEX(地温!$D$2:$D$366,MATCH(Q203,地温!$C$2:$C$366,FALSE))</f>
        <v>26.740791999999995</v>
      </c>
      <c r="T203" s="91">
        <f t="shared" si="126"/>
        <v>3203.786717</v>
      </c>
      <c r="U203" s="93">
        <f t="shared" si="107"/>
        <v>16.345850596938774</v>
      </c>
      <c r="V203" s="99" t="e">
        <f t="shared" si="108"/>
        <v>#N/A</v>
      </c>
      <c r="W203" s="99">
        <f t="shared" si="109"/>
        <v>0</v>
      </c>
      <c r="Z203" s="92">
        <f t="shared" si="127"/>
        <v>45884</v>
      </c>
      <c r="AA203" s="91">
        <f t="shared" si="128"/>
        <v>196</v>
      </c>
      <c r="AB203" s="91">
        <f>INDEX(地温!$D$2:$D$366,MATCH(Z203,地温!$C$2:$C$366,FALSE))</f>
        <v>26.740791999999995</v>
      </c>
      <c r="AC203" s="91">
        <f t="shared" si="129"/>
        <v>3203.786717</v>
      </c>
      <c r="AD203" s="93">
        <f t="shared" si="110"/>
        <v>16.345850596938774</v>
      </c>
      <c r="AE203" s="99" t="e">
        <f t="shared" si="111"/>
        <v>#N/A</v>
      </c>
      <c r="AF203" s="99">
        <f t="shared" si="112"/>
        <v>0</v>
      </c>
      <c r="AI203" s="92">
        <f t="shared" si="130"/>
        <v>45884</v>
      </c>
      <c r="AJ203" s="91">
        <f t="shared" si="131"/>
        <v>196</v>
      </c>
      <c r="AK203" s="91">
        <f>INDEX(地温!$D$2:$D$366,MATCH(AI203,地温!$C$2:$C$366,FALSE))</f>
        <v>26.740791999999995</v>
      </c>
      <c r="AL203" s="91">
        <f t="shared" si="132"/>
        <v>3203.786717</v>
      </c>
      <c r="AM203" s="93">
        <f t="shared" si="113"/>
        <v>16.345850596938774</v>
      </c>
      <c r="AN203" s="99" t="e">
        <f t="shared" si="114"/>
        <v>#N/A</v>
      </c>
      <c r="AO203" s="99">
        <f t="shared" si="115"/>
        <v>0</v>
      </c>
      <c r="AR203" s="92">
        <f t="shared" si="133"/>
        <v>45884</v>
      </c>
      <c r="AS203" s="91">
        <f t="shared" si="134"/>
        <v>196</v>
      </c>
      <c r="AT203" s="91">
        <f>INDEX(地温!$D$2:$D$366,MATCH(AR203,地温!$C$2:$C$366,FALSE))</f>
        <v>26.740791999999995</v>
      </c>
      <c r="AU203" s="91">
        <f t="shared" si="135"/>
        <v>3203.786717</v>
      </c>
      <c r="AV203" s="93">
        <f t="shared" si="116"/>
        <v>16.345850596938774</v>
      </c>
      <c r="AW203" s="99" t="e">
        <f t="shared" si="117"/>
        <v>#N/A</v>
      </c>
      <c r="AX203" s="99">
        <f t="shared" si="118"/>
        <v>0</v>
      </c>
    </row>
    <row r="204" spans="1:50" s="91" customFormat="1">
      <c r="A204" s="92">
        <f t="shared" si="119"/>
        <v>45885</v>
      </c>
      <c r="B204" s="91">
        <f t="shared" si="102"/>
        <v>197</v>
      </c>
      <c r="C204" s="99">
        <f t="shared" si="103"/>
        <v>5.3607844795163473</v>
      </c>
      <c r="D204" s="99">
        <f t="shared" si="120"/>
        <v>6.6179693219137195e-005</v>
      </c>
      <c r="E204" s="99"/>
      <c r="F204" s="99"/>
      <c r="H204" s="92">
        <f t="shared" si="121"/>
        <v>45885</v>
      </c>
      <c r="I204" s="91">
        <f t="shared" si="122"/>
        <v>197</v>
      </c>
      <c r="J204" s="91">
        <f>INDEX(地温!$D$2:$D$366,MATCH(H204,地温!$C$2:$C$366,FALSE))</f>
        <v>26.173064</v>
      </c>
      <c r="K204" s="91">
        <f t="shared" si="123"/>
        <v>3229.959781</v>
      </c>
      <c r="L204" s="93">
        <f t="shared" si="104"/>
        <v>16.395734928934012</v>
      </c>
      <c r="M204" s="99">
        <f t="shared" si="105"/>
        <v>2.978367457285306e-002</v>
      </c>
      <c r="N204" s="99">
        <f t="shared" si="106"/>
        <v>5.3607844795163473</v>
      </c>
      <c r="Q204" s="92">
        <f t="shared" si="124"/>
        <v>45885</v>
      </c>
      <c r="R204" s="91">
        <f t="shared" si="125"/>
        <v>197</v>
      </c>
      <c r="S204" s="91">
        <f>INDEX(地温!$D$2:$D$366,MATCH(Q204,地温!$C$2:$C$366,FALSE))</f>
        <v>26.173064</v>
      </c>
      <c r="T204" s="91">
        <f t="shared" si="126"/>
        <v>3229.959781</v>
      </c>
      <c r="U204" s="93">
        <f t="shared" si="107"/>
        <v>16.395734928934012</v>
      </c>
      <c r="V204" s="99" t="e">
        <f t="shared" si="108"/>
        <v>#N/A</v>
      </c>
      <c r="W204" s="99">
        <f t="shared" si="109"/>
        <v>0</v>
      </c>
      <c r="Z204" s="92">
        <f t="shared" si="127"/>
        <v>45885</v>
      </c>
      <c r="AA204" s="91">
        <f t="shared" si="128"/>
        <v>197</v>
      </c>
      <c r="AB204" s="91">
        <f>INDEX(地温!$D$2:$D$366,MATCH(Z204,地温!$C$2:$C$366,FALSE))</f>
        <v>26.173064</v>
      </c>
      <c r="AC204" s="91">
        <f t="shared" si="129"/>
        <v>3229.959781</v>
      </c>
      <c r="AD204" s="93">
        <f t="shared" si="110"/>
        <v>16.395734928934012</v>
      </c>
      <c r="AE204" s="99" t="e">
        <f t="shared" si="111"/>
        <v>#N/A</v>
      </c>
      <c r="AF204" s="99">
        <f t="shared" si="112"/>
        <v>0</v>
      </c>
      <c r="AI204" s="92">
        <f t="shared" si="130"/>
        <v>45885</v>
      </c>
      <c r="AJ204" s="91">
        <f t="shared" si="131"/>
        <v>197</v>
      </c>
      <c r="AK204" s="91">
        <f>INDEX(地温!$D$2:$D$366,MATCH(AI204,地温!$C$2:$C$366,FALSE))</f>
        <v>26.173064</v>
      </c>
      <c r="AL204" s="91">
        <f t="shared" si="132"/>
        <v>3229.959781</v>
      </c>
      <c r="AM204" s="93">
        <f t="shared" si="113"/>
        <v>16.395734928934012</v>
      </c>
      <c r="AN204" s="99" t="e">
        <f t="shared" si="114"/>
        <v>#N/A</v>
      </c>
      <c r="AO204" s="99">
        <f t="shared" si="115"/>
        <v>0</v>
      </c>
      <c r="AR204" s="92">
        <f t="shared" si="133"/>
        <v>45885</v>
      </c>
      <c r="AS204" s="91">
        <f t="shared" si="134"/>
        <v>197</v>
      </c>
      <c r="AT204" s="91">
        <f>INDEX(地温!$D$2:$D$366,MATCH(AR204,地温!$C$2:$C$366,FALSE))</f>
        <v>26.173064</v>
      </c>
      <c r="AU204" s="91">
        <f t="shared" si="135"/>
        <v>3229.959781</v>
      </c>
      <c r="AV204" s="93">
        <f t="shared" si="116"/>
        <v>16.395734928934012</v>
      </c>
      <c r="AW204" s="99" t="e">
        <f t="shared" si="117"/>
        <v>#N/A</v>
      </c>
      <c r="AX204" s="99">
        <f t="shared" si="118"/>
        <v>0</v>
      </c>
    </row>
    <row r="205" spans="1:50" s="91" customFormat="1">
      <c r="A205" s="92">
        <f t="shared" si="119"/>
        <v>45886</v>
      </c>
      <c r="B205" s="91">
        <f t="shared" si="102"/>
        <v>198</v>
      </c>
      <c r="C205" s="99">
        <f t="shared" si="103"/>
        <v>5.3614225252575434</v>
      </c>
      <c r="D205" s="99">
        <f t="shared" si="120"/>
        <v>6.3804574119608057e-005</v>
      </c>
      <c r="E205" s="99"/>
      <c r="F205" s="99"/>
      <c r="H205" s="92">
        <f t="shared" si="121"/>
        <v>45886</v>
      </c>
      <c r="I205" s="91">
        <f t="shared" si="122"/>
        <v>198</v>
      </c>
      <c r="J205" s="91">
        <f>INDEX(地温!$D$2:$D$366,MATCH(H205,地温!$C$2:$C$366,FALSE))</f>
        <v>26.355547999999999</v>
      </c>
      <c r="K205" s="91">
        <f t="shared" si="123"/>
        <v>3256.315329</v>
      </c>
      <c r="L205" s="93">
        <f t="shared" si="104"/>
        <v>16.446037015151514</v>
      </c>
      <c r="M205" s="99">
        <f t="shared" si="105"/>
        <v>2.9849607932975523e-002</v>
      </c>
      <c r="N205" s="99">
        <f t="shared" si="106"/>
        <v>5.3614225252575434</v>
      </c>
      <c r="Q205" s="92">
        <f t="shared" si="124"/>
        <v>45886</v>
      </c>
      <c r="R205" s="91">
        <f t="shared" si="125"/>
        <v>198</v>
      </c>
      <c r="S205" s="91">
        <f>INDEX(地温!$D$2:$D$366,MATCH(Q205,地温!$C$2:$C$366,FALSE))</f>
        <v>26.355547999999999</v>
      </c>
      <c r="T205" s="91">
        <f t="shared" si="126"/>
        <v>3256.315329</v>
      </c>
      <c r="U205" s="93">
        <f t="shared" si="107"/>
        <v>16.446037015151514</v>
      </c>
      <c r="V205" s="99" t="e">
        <f t="shared" si="108"/>
        <v>#N/A</v>
      </c>
      <c r="W205" s="99">
        <f t="shared" si="109"/>
        <v>0</v>
      </c>
      <c r="Z205" s="92">
        <f t="shared" si="127"/>
        <v>45886</v>
      </c>
      <c r="AA205" s="91">
        <f t="shared" si="128"/>
        <v>198</v>
      </c>
      <c r="AB205" s="91">
        <f>INDEX(地温!$D$2:$D$366,MATCH(Z205,地温!$C$2:$C$366,FALSE))</f>
        <v>26.355547999999999</v>
      </c>
      <c r="AC205" s="91">
        <f t="shared" si="129"/>
        <v>3256.315329</v>
      </c>
      <c r="AD205" s="93">
        <f t="shared" si="110"/>
        <v>16.446037015151514</v>
      </c>
      <c r="AE205" s="99" t="e">
        <f t="shared" si="111"/>
        <v>#N/A</v>
      </c>
      <c r="AF205" s="99">
        <f t="shared" si="112"/>
        <v>0</v>
      </c>
      <c r="AI205" s="92">
        <f t="shared" si="130"/>
        <v>45886</v>
      </c>
      <c r="AJ205" s="91">
        <f t="shared" si="131"/>
        <v>198</v>
      </c>
      <c r="AK205" s="91">
        <f>INDEX(地温!$D$2:$D$366,MATCH(AI205,地温!$C$2:$C$366,FALSE))</f>
        <v>26.355547999999999</v>
      </c>
      <c r="AL205" s="91">
        <f t="shared" si="132"/>
        <v>3256.315329</v>
      </c>
      <c r="AM205" s="93">
        <f t="shared" si="113"/>
        <v>16.446037015151514</v>
      </c>
      <c r="AN205" s="99" t="e">
        <f t="shared" si="114"/>
        <v>#N/A</v>
      </c>
      <c r="AO205" s="99">
        <f t="shared" si="115"/>
        <v>0</v>
      </c>
      <c r="AR205" s="92">
        <f t="shared" si="133"/>
        <v>45886</v>
      </c>
      <c r="AS205" s="91">
        <f t="shared" si="134"/>
        <v>198</v>
      </c>
      <c r="AT205" s="91">
        <f>INDEX(地温!$D$2:$D$366,MATCH(AR205,地温!$C$2:$C$366,FALSE))</f>
        <v>26.355547999999999</v>
      </c>
      <c r="AU205" s="91">
        <f t="shared" si="135"/>
        <v>3256.315329</v>
      </c>
      <c r="AV205" s="93">
        <f t="shared" si="116"/>
        <v>16.446037015151514</v>
      </c>
      <c r="AW205" s="99" t="e">
        <f t="shared" si="117"/>
        <v>#N/A</v>
      </c>
      <c r="AX205" s="99">
        <f t="shared" si="118"/>
        <v>0</v>
      </c>
    </row>
    <row r="206" spans="1:50" s="91" customFormat="1">
      <c r="A206" s="92">
        <f t="shared" si="119"/>
        <v>45887</v>
      </c>
      <c r="B206" s="91">
        <f t="shared" si="102"/>
        <v>199</v>
      </c>
      <c r="C206" s="99">
        <f t="shared" si="103"/>
        <v>5.3620397339120984</v>
      </c>
      <c r="D206" s="99">
        <f t="shared" si="120"/>
        <v>6.1720865455505708e-005</v>
      </c>
      <c r="E206" s="99"/>
      <c r="F206" s="99"/>
      <c r="H206" s="92">
        <f t="shared" si="121"/>
        <v>45887</v>
      </c>
      <c r="I206" s="91">
        <f t="shared" si="122"/>
        <v>199</v>
      </c>
      <c r="J206" s="91">
        <f>INDEX(地温!$D$2:$D$366,MATCH(H206,地温!$C$2:$C$366,FALSE))</f>
        <v>26.659688000000003</v>
      </c>
      <c r="K206" s="91">
        <f t="shared" si="123"/>
        <v>3282.9750170000002</v>
      </c>
      <c r="L206" s="93">
        <f t="shared" si="104"/>
        <v>16.497361894472363</v>
      </c>
      <c r="M206" s="99">
        <f t="shared" si="105"/>
        <v>2.99170086648867e-002</v>
      </c>
      <c r="N206" s="99">
        <f t="shared" si="106"/>
        <v>5.3620397339120984</v>
      </c>
      <c r="Q206" s="92">
        <f t="shared" si="124"/>
        <v>45887</v>
      </c>
      <c r="R206" s="91">
        <f t="shared" si="125"/>
        <v>199</v>
      </c>
      <c r="S206" s="91">
        <f>INDEX(地温!$D$2:$D$366,MATCH(Q206,地温!$C$2:$C$366,FALSE))</f>
        <v>26.659688000000003</v>
      </c>
      <c r="T206" s="91">
        <f t="shared" si="126"/>
        <v>3282.9750170000002</v>
      </c>
      <c r="U206" s="93">
        <f t="shared" si="107"/>
        <v>16.497361894472363</v>
      </c>
      <c r="V206" s="99" t="e">
        <f t="shared" si="108"/>
        <v>#N/A</v>
      </c>
      <c r="W206" s="99">
        <f t="shared" si="109"/>
        <v>0</v>
      </c>
      <c r="Z206" s="92">
        <f t="shared" si="127"/>
        <v>45887</v>
      </c>
      <c r="AA206" s="91">
        <f t="shared" si="128"/>
        <v>199</v>
      </c>
      <c r="AB206" s="91">
        <f>INDEX(地温!$D$2:$D$366,MATCH(Z206,地温!$C$2:$C$366,FALSE))</f>
        <v>26.659688000000003</v>
      </c>
      <c r="AC206" s="91">
        <f t="shared" si="129"/>
        <v>3282.9750170000002</v>
      </c>
      <c r="AD206" s="93">
        <f t="shared" si="110"/>
        <v>16.497361894472363</v>
      </c>
      <c r="AE206" s="99" t="e">
        <f t="shared" si="111"/>
        <v>#N/A</v>
      </c>
      <c r="AF206" s="99">
        <f t="shared" si="112"/>
        <v>0</v>
      </c>
      <c r="AI206" s="92">
        <f t="shared" si="130"/>
        <v>45887</v>
      </c>
      <c r="AJ206" s="91">
        <f t="shared" si="131"/>
        <v>199</v>
      </c>
      <c r="AK206" s="91">
        <f>INDEX(地温!$D$2:$D$366,MATCH(AI206,地温!$C$2:$C$366,FALSE))</f>
        <v>26.659688000000003</v>
      </c>
      <c r="AL206" s="91">
        <f t="shared" si="132"/>
        <v>3282.9750170000002</v>
      </c>
      <c r="AM206" s="93">
        <f t="shared" si="113"/>
        <v>16.497361894472363</v>
      </c>
      <c r="AN206" s="99" t="e">
        <f t="shared" si="114"/>
        <v>#N/A</v>
      </c>
      <c r="AO206" s="99">
        <f t="shared" si="115"/>
        <v>0</v>
      </c>
      <c r="AR206" s="92">
        <f t="shared" si="133"/>
        <v>45887</v>
      </c>
      <c r="AS206" s="91">
        <f t="shared" si="134"/>
        <v>199</v>
      </c>
      <c r="AT206" s="91">
        <f>INDEX(地温!$D$2:$D$366,MATCH(AR206,地温!$C$2:$C$366,FALSE))</f>
        <v>26.659688000000003</v>
      </c>
      <c r="AU206" s="91">
        <f t="shared" si="135"/>
        <v>3282.9750170000002</v>
      </c>
      <c r="AV206" s="93">
        <f t="shared" si="116"/>
        <v>16.497361894472363</v>
      </c>
      <c r="AW206" s="99" t="e">
        <f t="shared" si="117"/>
        <v>#N/A</v>
      </c>
      <c r="AX206" s="99">
        <f t="shared" si="118"/>
        <v>0</v>
      </c>
    </row>
    <row r="207" spans="1:50" s="91" customFormat="1">
      <c r="A207" s="92">
        <f t="shared" si="119"/>
        <v>45888</v>
      </c>
      <c r="B207" s="91">
        <f t="shared" si="102"/>
        <v>200</v>
      </c>
      <c r="C207" s="99">
        <f t="shared" si="103"/>
        <v>5.3626182911630815</v>
      </c>
      <c r="D207" s="99">
        <f t="shared" si="120"/>
        <v>5.7855725098310273e-005</v>
      </c>
      <c r="E207" s="99"/>
      <c r="F207" s="99"/>
      <c r="H207" s="92">
        <f t="shared" si="121"/>
        <v>45888</v>
      </c>
      <c r="I207" s="91">
        <f t="shared" si="122"/>
        <v>200</v>
      </c>
      <c r="J207" s="91">
        <f>INDEX(地温!$D$2:$D$366,MATCH(H207,地温!$C$2:$C$366,FALSE))</f>
        <v>25.929751999999997</v>
      </c>
      <c r="K207" s="91">
        <f t="shared" si="123"/>
        <v>3308.9047690000002</v>
      </c>
      <c r="L207" s="93">
        <f t="shared" si="104"/>
        <v>16.544523845000001</v>
      </c>
      <c r="M207" s="99">
        <f t="shared" si="105"/>
        <v>2.9979055599470627e-002</v>
      </c>
      <c r="N207" s="99">
        <f t="shared" si="106"/>
        <v>5.3626182911630815</v>
      </c>
      <c r="Q207" s="92">
        <f t="shared" si="124"/>
        <v>45888</v>
      </c>
      <c r="R207" s="91">
        <f t="shared" si="125"/>
        <v>200</v>
      </c>
      <c r="S207" s="91">
        <f>INDEX(地温!$D$2:$D$366,MATCH(Q207,地温!$C$2:$C$366,FALSE))</f>
        <v>25.929751999999997</v>
      </c>
      <c r="T207" s="91">
        <f t="shared" si="126"/>
        <v>3308.9047690000002</v>
      </c>
      <c r="U207" s="93">
        <f t="shared" si="107"/>
        <v>16.544523845000001</v>
      </c>
      <c r="V207" s="99" t="e">
        <f t="shared" si="108"/>
        <v>#N/A</v>
      </c>
      <c r="W207" s="99">
        <f t="shared" si="109"/>
        <v>0</v>
      </c>
      <c r="Z207" s="92">
        <f t="shared" si="127"/>
        <v>45888</v>
      </c>
      <c r="AA207" s="91">
        <f t="shared" si="128"/>
        <v>200</v>
      </c>
      <c r="AB207" s="91">
        <f>INDEX(地温!$D$2:$D$366,MATCH(Z207,地温!$C$2:$C$366,FALSE))</f>
        <v>25.929751999999997</v>
      </c>
      <c r="AC207" s="91">
        <f t="shared" si="129"/>
        <v>3308.9047690000002</v>
      </c>
      <c r="AD207" s="93">
        <f t="shared" si="110"/>
        <v>16.544523845000001</v>
      </c>
      <c r="AE207" s="99" t="e">
        <f t="shared" si="111"/>
        <v>#N/A</v>
      </c>
      <c r="AF207" s="99">
        <f t="shared" si="112"/>
        <v>0</v>
      </c>
      <c r="AI207" s="92">
        <f t="shared" si="130"/>
        <v>45888</v>
      </c>
      <c r="AJ207" s="91">
        <f t="shared" si="131"/>
        <v>200</v>
      </c>
      <c r="AK207" s="91">
        <f>INDEX(地温!$D$2:$D$366,MATCH(AI207,地温!$C$2:$C$366,FALSE))</f>
        <v>25.929751999999997</v>
      </c>
      <c r="AL207" s="91">
        <f t="shared" si="132"/>
        <v>3308.9047690000002</v>
      </c>
      <c r="AM207" s="93">
        <f t="shared" si="113"/>
        <v>16.544523845000001</v>
      </c>
      <c r="AN207" s="99" t="e">
        <f t="shared" si="114"/>
        <v>#N/A</v>
      </c>
      <c r="AO207" s="99">
        <f t="shared" si="115"/>
        <v>0</v>
      </c>
      <c r="AR207" s="92">
        <f t="shared" si="133"/>
        <v>45888</v>
      </c>
      <c r="AS207" s="91">
        <f t="shared" si="134"/>
        <v>200</v>
      </c>
      <c r="AT207" s="91">
        <f>INDEX(地温!$D$2:$D$366,MATCH(AR207,地温!$C$2:$C$366,FALSE))</f>
        <v>25.929751999999997</v>
      </c>
      <c r="AU207" s="91">
        <f t="shared" si="135"/>
        <v>3308.9047690000002</v>
      </c>
      <c r="AV207" s="93">
        <f t="shared" si="116"/>
        <v>16.544523845000001</v>
      </c>
      <c r="AW207" s="99" t="e">
        <f t="shared" si="117"/>
        <v>#N/A</v>
      </c>
      <c r="AX207" s="99">
        <f t="shared" si="118"/>
        <v>0</v>
      </c>
    </row>
    <row r="208" spans="1:50" s="91" customFormat="1">
      <c r="A208" s="92">
        <f t="shared" si="119"/>
        <v>45889</v>
      </c>
      <c r="B208" s="91">
        <f t="shared" si="102"/>
        <v>201</v>
      </c>
      <c r="C208" s="99">
        <f t="shared" si="103"/>
        <v>5.3631913172302568</v>
      </c>
      <c r="D208" s="99">
        <f t="shared" si="120"/>
        <v>5.730260671752419e-005</v>
      </c>
      <c r="E208" s="99"/>
      <c r="F208" s="99"/>
      <c r="H208" s="92">
        <f t="shared" si="121"/>
        <v>45889</v>
      </c>
      <c r="I208" s="91">
        <f t="shared" si="122"/>
        <v>201</v>
      </c>
      <c r="J208" s="91">
        <f>INDEX(地温!$D$2:$D$366,MATCH(H208,地温!$C$2:$C$366,FALSE))</f>
        <v>27.004380000000001</v>
      </c>
      <c r="K208" s="91">
        <f t="shared" si="123"/>
        <v>3335.9091490000001</v>
      </c>
      <c r="L208" s="93">
        <f t="shared" si="104"/>
        <v>16.596562930348259</v>
      </c>
      <c r="M208" s="99">
        <f t="shared" si="105"/>
        <v>3.0047644775426242e-002</v>
      </c>
      <c r="N208" s="99">
        <f t="shared" si="106"/>
        <v>5.3631913172302568</v>
      </c>
      <c r="Q208" s="92">
        <f t="shared" si="124"/>
        <v>45889</v>
      </c>
      <c r="R208" s="91">
        <f t="shared" si="125"/>
        <v>201</v>
      </c>
      <c r="S208" s="91">
        <f>INDEX(地温!$D$2:$D$366,MATCH(Q208,地温!$C$2:$C$366,FALSE))</f>
        <v>27.004380000000001</v>
      </c>
      <c r="T208" s="91">
        <f t="shared" si="126"/>
        <v>3335.9091490000001</v>
      </c>
      <c r="U208" s="93">
        <f t="shared" si="107"/>
        <v>16.596562930348259</v>
      </c>
      <c r="V208" s="99" t="e">
        <f t="shared" si="108"/>
        <v>#N/A</v>
      </c>
      <c r="W208" s="99">
        <f t="shared" si="109"/>
        <v>0</v>
      </c>
      <c r="Z208" s="92">
        <f t="shared" si="127"/>
        <v>45889</v>
      </c>
      <c r="AA208" s="91">
        <f t="shared" si="128"/>
        <v>201</v>
      </c>
      <c r="AB208" s="91">
        <f>INDEX(地温!$D$2:$D$366,MATCH(Z208,地温!$C$2:$C$366,FALSE))</f>
        <v>27.004380000000001</v>
      </c>
      <c r="AC208" s="91">
        <f t="shared" si="129"/>
        <v>3335.9091490000001</v>
      </c>
      <c r="AD208" s="93">
        <f t="shared" si="110"/>
        <v>16.596562930348259</v>
      </c>
      <c r="AE208" s="99" t="e">
        <f t="shared" si="111"/>
        <v>#N/A</v>
      </c>
      <c r="AF208" s="99">
        <f t="shared" si="112"/>
        <v>0</v>
      </c>
      <c r="AI208" s="92">
        <f t="shared" si="130"/>
        <v>45889</v>
      </c>
      <c r="AJ208" s="91">
        <f t="shared" si="131"/>
        <v>201</v>
      </c>
      <c r="AK208" s="91">
        <f>INDEX(地温!$D$2:$D$366,MATCH(AI208,地温!$C$2:$C$366,FALSE))</f>
        <v>27.004380000000001</v>
      </c>
      <c r="AL208" s="91">
        <f t="shared" si="132"/>
        <v>3335.9091490000001</v>
      </c>
      <c r="AM208" s="93">
        <f t="shared" si="113"/>
        <v>16.596562930348259</v>
      </c>
      <c r="AN208" s="99" t="e">
        <f t="shared" si="114"/>
        <v>#N/A</v>
      </c>
      <c r="AO208" s="99">
        <f t="shared" si="115"/>
        <v>0</v>
      </c>
      <c r="AR208" s="92">
        <f t="shared" si="133"/>
        <v>45889</v>
      </c>
      <c r="AS208" s="91">
        <f t="shared" si="134"/>
        <v>201</v>
      </c>
      <c r="AT208" s="91">
        <f>INDEX(地温!$D$2:$D$366,MATCH(AR208,地温!$C$2:$C$366,FALSE))</f>
        <v>27.004380000000001</v>
      </c>
      <c r="AU208" s="91">
        <f t="shared" si="135"/>
        <v>3335.9091490000001</v>
      </c>
      <c r="AV208" s="93">
        <f t="shared" si="116"/>
        <v>16.596562930348259</v>
      </c>
      <c r="AW208" s="99" t="e">
        <f t="shared" si="117"/>
        <v>#N/A</v>
      </c>
      <c r="AX208" s="99">
        <f t="shared" si="118"/>
        <v>0</v>
      </c>
    </row>
    <row r="209" spans="1:50" s="91" customFormat="1">
      <c r="A209" s="92">
        <f t="shared" si="119"/>
        <v>45890</v>
      </c>
      <c r="B209" s="91">
        <f t="shared" si="102"/>
        <v>202</v>
      </c>
      <c r="C209" s="99">
        <f t="shared" si="103"/>
        <v>5.3637319110952637</v>
      </c>
      <c r="D209" s="99">
        <f t="shared" si="120"/>
        <v>5.4059386500693313e-005</v>
      </c>
      <c r="E209" s="99"/>
      <c r="F209" s="99"/>
      <c r="H209" s="92">
        <f t="shared" si="121"/>
        <v>45890</v>
      </c>
      <c r="I209" s="91">
        <f t="shared" si="122"/>
        <v>202</v>
      </c>
      <c r="J209" s="91">
        <f>INDEX(地温!$D$2:$D$366,MATCH(H209,地温!$C$2:$C$366,FALSE))</f>
        <v>26.497479999999999</v>
      </c>
      <c r="K209" s="91">
        <f t="shared" si="123"/>
        <v>3362.4066290000001</v>
      </c>
      <c r="L209" s="93">
        <f t="shared" si="104"/>
        <v>16.645577371287128</v>
      </c>
      <c r="M209" s="99">
        <f t="shared" si="105"/>
        <v>3.0112368262852376e-002</v>
      </c>
      <c r="N209" s="99">
        <f t="shared" si="106"/>
        <v>5.3637319110952637</v>
      </c>
      <c r="Q209" s="92">
        <f t="shared" si="124"/>
        <v>45890</v>
      </c>
      <c r="R209" s="91">
        <f t="shared" si="125"/>
        <v>202</v>
      </c>
      <c r="S209" s="91">
        <f>INDEX(地温!$D$2:$D$366,MATCH(Q209,地温!$C$2:$C$366,FALSE))</f>
        <v>26.497479999999999</v>
      </c>
      <c r="T209" s="91">
        <f t="shared" si="126"/>
        <v>3362.4066290000001</v>
      </c>
      <c r="U209" s="93">
        <f t="shared" si="107"/>
        <v>16.645577371287128</v>
      </c>
      <c r="V209" s="99" t="e">
        <f t="shared" si="108"/>
        <v>#N/A</v>
      </c>
      <c r="W209" s="99">
        <f t="shared" si="109"/>
        <v>0</v>
      </c>
      <c r="Z209" s="92">
        <f t="shared" si="127"/>
        <v>45890</v>
      </c>
      <c r="AA209" s="91">
        <f t="shared" si="128"/>
        <v>202</v>
      </c>
      <c r="AB209" s="91">
        <f>INDEX(地温!$D$2:$D$366,MATCH(Z209,地温!$C$2:$C$366,FALSE))</f>
        <v>26.497479999999999</v>
      </c>
      <c r="AC209" s="91">
        <f t="shared" si="129"/>
        <v>3362.4066290000001</v>
      </c>
      <c r="AD209" s="93">
        <f t="shared" si="110"/>
        <v>16.645577371287128</v>
      </c>
      <c r="AE209" s="99" t="e">
        <f t="shared" si="111"/>
        <v>#N/A</v>
      </c>
      <c r="AF209" s="99">
        <f t="shared" si="112"/>
        <v>0</v>
      </c>
      <c r="AI209" s="92">
        <f t="shared" si="130"/>
        <v>45890</v>
      </c>
      <c r="AJ209" s="91">
        <f t="shared" si="131"/>
        <v>202</v>
      </c>
      <c r="AK209" s="91">
        <f>INDEX(地温!$D$2:$D$366,MATCH(AI209,地温!$C$2:$C$366,FALSE))</f>
        <v>26.497479999999999</v>
      </c>
      <c r="AL209" s="91">
        <f t="shared" si="132"/>
        <v>3362.4066290000001</v>
      </c>
      <c r="AM209" s="93">
        <f t="shared" si="113"/>
        <v>16.645577371287128</v>
      </c>
      <c r="AN209" s="99" t="e">
        <f t="shared" si="114"/>
        <v>#N/A</v>
      </c>
      <c r="AO209" s="99">
        <f t="shared" si="115"/>
        <v>0</v>
      </c>
      <c r="AR209" s="92">
        <f t="shared" si="133"/>
        <v>45890</v>
      </c>
      <c r="AS209" s="91">
        <f t="shared" si="134"/>
        <v>202</v>
      </c>
      <c r="AT209" s="91">
        <f>INDEX(地温!$D$2:$D$366,MATCH(AR209,地温!$C$2:$C$366,FALSE))</f>
        <v>26.497479999999999</v>
      </c>
      <c r="AU209" s="91">
        <f t="shared" si="135"/>
        <v>3362.4066290000001</v>
      </c>
      <c r="AV209" s="93">
        <f t="shared" si="116"/>
        <v>16.645577371287128</v>
      </c>
      <c r="AW209" s="99" t="e">
        <f t="shared" si="117"/>
        <v>#N/A</v>
      </c>
      <c r="AX209" s="99">
        <f t="shared" si="118"/>
        <v>0</v>
      </c>
    </row>
    <row r="210" spans="1:50" s="91" customFormat="1">
      <c r="A210" s="92">
        <f t="shared" si="119"/>
        <v>45891</v>
      </c>
      <c r="B210" s="91">
        <f t="shared" si="102"/>
        <v>203</v>
      </c>
      <c r="C210" s="99">
        <f t="shared" si="103"/>
        <v>5.3642527249814798</v>
      </c>
      <c r="D210" s="99">
        <f t="shared" si="120"/>
        <v>5.2081388621605387e-005</v>
      </c>
      <c r="E210" s="99"/>
      <c r="F210" s="99"/>
      <c r="H210" s="92">
        <f t="shared" si="121"/>
        <v>45891</v>
      </c>
      <c r="I210" s="91">
        <f t="shared" si="122"/>
        <v>203</v>
      </c>
      <c r="J210" s="91">
        <f>INDEX(地温!$D$2:$D$366,MATCH(H210,地温!$C$2:$C$366,FALSE))</f>
        <v>26.674894999999999</v>
      </c>
      <c r="K210" s="91">
        <f t="shared" si="123"/>
        <v>3389.0815240000002</v>
      </c>
      <c r="L210" s="93">
        <f t="shared" si="104"/>
        <v>16.694982876847291</v>
      </c>
      <c r="M210" s="99">
        <f t="shared" si="105"/>
        <v>3.0177727004070072e-002</v>
      </c>
      <c r="N210" s="99">
        <f t="shared" si="106"/>
        <v>5.3642527249814798</v>
      </c>
      <c r="Q210" s="92">
        <f t="shared" si="124"/>
        <v>45891</v>
      </c>
      <c r="R210" s="91">
        <f t="shared" si="125"/>
        <v>203</v>
      </c>
      <c r="S210" s="91">
        <f>INDEX(地温!$D$2:$D$366,MATCH(Q210,地温!$C$2:$C$366,FALSE))</f>
        <v>26.674894999999999</v>
      </c>
      <c r="T210" s="91">
        <f t="shared" si="126"/>
        <v>3389.0815240000002</v>
      </c>
      <c r="U210" s="93">
        <f t="shared" si="107"/>
        <v>16.694982876847291</v>
      </c>
      <c r="V210" s="99" t="e">
        <f t="shared" si="108"/>
        <v>#N/A</v>
      </c>
      <c r="W210" s="99">
        <f t="shared" si="109"/>
        <v>0</v>
      </c>
      <c r="Z210" s="92">
        <f t="shared" si="127"/>
        <v>45891</v>
      </c>
      <c r="AA210" s="91">
        <f t="shared" si="128"/>
        <v>203</v>
      </c>
      <c r="AB210" s="91">
        <f>INDEX(地温!$D$2:$D$366,MATCH(Z210,地温!$C$2:$C$366,FALSE))</f>
        <v>26.674894999999999</v>
      </c>
      <c r="AC210" s="91">
        <f t="shared" si="129"/>
        <v>3389.0815240000002</v>
      </c>
      <c r="AD210" s="93">
        <f t="shared" si="110"/>
        <v>16.694982876847291</v>
      </c>
      <c r="AE210" s="99" t="e">
        <f t="shared" si="111"/>
        <v>#N/A</v>
      </c>
      <c r="AF210" s="99">
        <f t="shared" si="112"/>
        <v>0</v>
      </c>
      <c r="AI210" s="92">
        <f t="shared" si="130"/>
        <v>45891</v>
      </c>
      <c r="AJ210" s="91">
        <f t="shared" si="131"/>
        <v>203</v>
      </c>
      <c r="AK210" s="91">
        <f>INDEX(地温!$D$2:$D$366,MATCH(AI210,地温!$C$2:$C$366,FALSE))</f>
        <v>26.674894999999999</v>
      </c>
      <c r="AL210" s="91">
        <f t="shared" si="132"/>
        <v>3389.0815240000002</v>
      </c>
      <c r="AM210" s="93">
        <f t="shared" si="113"/>
        <v>16.694982876847291</v>
      </c>
      <c r="AN210" s="99" t="e">
        <f t="shared" si="114"/>
        <v>#N/A</v>
      </c>
      <c r="AO210" s="99">
        <f t="shared" si="115"/>
        <v>0</v>
      </c>
      <c r="AR210" s="92">
        <f t="shared" si="133"/>
        <v>45891</v>
      </c>
      <c r="AS210" s="91">
        <f t="shared" si="134"/>
        <v>203</v>
      </c>
      <c r="AT210" s="91">
        <f>INDEX(地温!$D$2:$D$366,MATCH(AR210,地温!$C$2:$C$366,FALSE))</f>
        <v>26.674894999999999</v>
      </c>
      <c r="AU210" s="91">
        <f t="shared" si="135"/>
        <v>3389.0815240000002</v>
      </c>
      <c r="AV210" s="93">
        <f t="shared" si="116"/>
        <v>16.694982876847291</v>
      </c>
      <c r="AW210" s="99" t="e">
        <f t="shared" si="117"/>
        <v>#N/A</v>
      </c>
      <c r="AX210" s="99">
        <f t="shared" si="118"/>
        <v>0</v>
      </c>
    </row>
    <row r="211" spans="1:50" s="91" customFormat="1">
      <c r="A211" s="92">
        <f t="shared" si="119"/>
        <v>45892</v>
      </c>
      <c r="B211" s="91">
        <f t="shared" si="102"/>
        <v>204</v>
      </c>
      <c r="C211" s="99">
        <f t="shared" si="103"/>
        <v>5.3647305042231999</v>
      </c>
      <c r="D211" s="99">
        <f t="shared" si="120"/>
        <v>4.777792417200999e-005</v>
      </c>
      <c r="E211" s="99"/>
      <c r="F211" s="99"/>
      <c r="H211" s="92">
        <f t="shared" si="121"/>
        <v>45892</v>
      </c>
      <c r="I211" s="91">
        <f t="shared" si="122"/>
        <v>204</v>
      </c>
      <c r="J211" s="91">
        <f>INDEX(地温!$D$2:$D$366,MATCH(H211,地温!$C$2:$C$366,FALSE))</f>
        <v>25.255575</v>
      </c>
      <c r="K211" s="91">
        <f t="shared" si="123"/>
        <v>3414.3370990000003</v>
      </c>
      <c r="L211" s="93">
        <f t="shared" si="104"/>
        <v>16.736946563725493</v>
      </c>
      <c r="M211" s="99">
        <f t="shared" si="105"/>
        <v>3.0233334781636447e-002</v>
      </c>
      <c r="N211" s="99">
        <f t="shared" si="106"/>
        <v>5.3647305042231999</v>
      </c>
      <c r="Q211" s="92">
        <f t="shared" si="124"/>
        <v>45892</v>
      </c>
      <c r="R211" s="91">
        <f t="shared" si="125"/>
        <v>204</v>
      </c>
      <c r="S211" s="91">
        <f>INDEX(地温!$D$2:$D$366,MATCH(Q211,地温!$C$2:$C$366,FALSE))</f>
        <v>25.255575</v>
      </c>
      <c r="T211" s="91">
        <f t="shared" si="126"/>
        <v>3414.3370990000003</v>
      </c>
      <c r="U211" s="93">
        <f t="shared" si="107"/>
        <v>16.736946563725493</v>
      </c>
      <c r="V211" s="99" t="e">
        <f t="shared" si="108"/>
        <v>#N/A</v>
      </c>
      <c r="W211" s="99">
        <f t="shared" si="109"/>
        <v>0</v>
      </c>
      <c r="Z211" s="92">
        <f t="shared" si="127"/>
        <v>45892</v>
      </c>
      <c r="AA211" s="91">
        <f t="shared" si="128"/>
        <v>204</v>
      </c>
      <c r="AB211" s="91">
        <f>INDEX(地温!$D$2:$D$366,MATCH(Z211,地温!$C$2:$C$366,FALSE))</f>
        <v>25.255575</v>
      </c>
      <c r="AC211" s="91">
        <f t="shared" si="129"/>
        <v>3414.3370990000003</v>
      </c>
      <c r="AD211" s="93">
        <f t="shared" si="110"/>
        <v>16.736946563725493</v>
      </c>
      <c r="AE211" s="99" t="e">
        <f t="shared" si="111"/>
        <v>#N/A</v>
      </c>
      <c r="AF211" s="99">
        <f t="shared" si="112"/>
        <v>0</v>
      </c>
      <c r="AI211" s="92">
        <f t="shared" si="130"/>
        <v>45892</v>
      </c>
      <c r="AJ211" s="91">
        <f t="shared" si="131"/>
        <v>204</v>
      </c>
      <c r="AK211" s="91">
        <f>INDEX(地温!$D$2:$D$366,MATCH(AI211,地温!$C$2:$C$366,FALSE))</f>
        <v>25.255575</v>
      </c>
      <c r="AL211" s="91">
        <f t="shared" si="132"/>
        <v>3414.3370990000003</v>
      </c>
      <c r="AM211" s="93">
        <f t="shared" si="113"/>
        <v>16.736946563725493</v>
      </c>
      <c r="AN211" s="99" t="e">
        <f t="shared" si="114"/>
        <v>#N/A</v>
      </c>
      <c r="AO211" s="99">
        <f t="shared" si="115"/>
        <v>0</v>
      </c>
      <c r="AR211" s="92">
        <f t="shared" si="133"/>
        <v>45892</v>
      </c>
      <c r="AS211" s="91">
        <f t="shared" si="134"/>
        <v>204</v>
      </c>
      <c r="AT211" s="91">
        <f>INDEX(地温!$D$2:$D$366,MATCH(AR211,地温!$C$2:$C$366,FALSE))</f>
        <v>25.255575</v>
      </c>
      <c r="AU211" s="91">
        <f t="shared" si="135"/>
        <v>3414.3370990000003</v>
      </c>
      <c r="AV211" s="93">
        <f t="shared" si="116"/>
        <v>16.736946563725493</v>
      </c>
      <c r="AW211" s="99" t="e">
        <f t="shared" si="117"/>
        <v>#N/A</v>
      </c>
      <c r="AX211" s="99">
        <f t="shared" si="118"/>
        <v>0</v>
      </c>
    </row>
    <row r="212" spans="1:50" s="91" customFormat="1">
      <c r="A212" s="92">
        <f t="shared" si="119"/>
        <v>45893</v>
      </c>
      <c r="B212" s="91">
        <f t="shared" si="102"/>
        <v>205</v>
      </c>
      <c r="C212" s="99">
        <f t="shared" si="103"/>
        <v>5.3651963165345053</v>
      </c>
      <c r="D212" s="99">
        <f t="shared" si="120"/>
        <v>4.6581231130549128e-005</v>
      </c>
      <c r="E212" s="99"/>
      <c r="F212" s="99"/>
      <c r="H212" s="92">
        <f t="shared" si="121"/>
        <v>45893</v>
      </c>
      <c r="I212" s="91">
        <f t="shared" si="122"/>
        <v>205</v>
      </c>
      <c r="J212" s="91">
        <f>INDEX(地温!$D$2:$D$366,MATCH(H212,地温!$C$2:$C$366,FALSE))</f>
        <v>25.762474999999998</v>
      </c>
      <c r="K212" s="91">
        <f t="shared" si="123"/>
        <v>3440.0995740000003</v>
      </c>
      <c r="L212" s="93">
        <f t="shared" si="104"/>
        <v>16.780973531707318</v>
      </c>
      <c r="M212" s="99">
        <f t="shared" si="105"/>
        <v>3.0291769485859422e-002</v>
      </c>
      <c r="N212" s="99">
        <f t="shared" si="106"/>
        <v>5.3651963165345053</v>
      </c>
      <c r="Q212" s="92">
        <f t="shared" si="124"/>
        <v>45893</v>
      </c>
      <c r="R212" s="91">
        <f t="shared" si="125"/>
        <v>205</v>
      </c>
      <c r="S212" s="91">
        <f>INDEX(地温!$D$2:$D$366,MATCH(Q212,地温!$C$2:$C$366,FALSE))</f>
        <v>25.762474999999998</v>
      </c>
      <c r="T212" s="91">
        <f t="shared" si="126"/>
        <v>3440.0995740000003</v>
      </c>
      <c r="U212" s="93">
        <f t="shared" si="107"/>
        <v>16.780973531707318</v>
      </c>
      <c r="V212" s="99" t="e">
        <f t="shared" si="108"/>
        <v>#N/A</v>
      </c>
      <c r="W212" s="99">
        <f t="shared" si="109"/>
        <v>0</v>
      </c>
      <c r="Z212" s="92">
        <f t="shared" si="127"/>
        <v>45893</v>
      </c>
      <c r="AA212" s="91">
        <f t="shared" si="128"/>
        <v>205</v>
      </c>
      <c r="AB212" s="91">
        <f>INDEX(地温!$D$2:$D$366,MATCH(Z212,地温!$C$2:$C$366,FALSE))</f>
        <v>25.762474999999998</v>
      </c>
      <c r="AC212" s="91">
        <f t="shared" si="129"/>
        <v>3440.0995740000003</v>
      </c>
      <c r="AD212" s="93">
        <f t="shared" si="110"/>
        <v>16.780973531707318</v>
      </c>
      <c r="AE212" s="99" t="e">
        <f t="shared" si="111"/>
        <v>#N/A</v>
      </c>
      <c r="AF212" s="99">
        <f t="shared" si="112"/>
        <v>0</v>
      </c>
      <c r="AI212" s="92">
        <f t="shared" si="130"/>
        <v>45893</v>
      </c>
      <c r="AJ212" s="91">
        <f t="shared" si="131"/>
        <v>205</v>
      </c>
      <c r="AK212" s="91">
        <f>INDEX(地温!$D$2:$D$366,MATCH(AI212,地温!$C$2:$C$366,FALSE))</f>
        <v>25.762474999999998</v>
      </c>
      <c r="AL212" s="91">
        <f t="shared" si="132"/>
        <v>3440.0995740000003</v>
      </c>
      <c r="AM212" s="93">
        <f t="shared" si="113"/>
        <v>16.780973531707318</v>
      </c>
      <c r="AN212" s="99" t="e">
        <f t="shared" si="114"/>
        <v>#N/A</v>
      </c>
      <c r="AO212" s="99">
        <f t="shared" si="115"/>
        <v>0</v>
      </c>
      <c r="AR212" s="92">
        <f t="shared" si="133"/>
        <v>45893</v>
      </c>
      <c r="AS212" s="91">
        <f t="shared" si="134"/>
        <v>205</v>
      </c>
      <c r="AT212" s="91">
        <f>INDEX(地温!$D$2:$D$366,MATCH(AR212,地温!$C$2:$C$366,FALSE))</f>
        <v>25.762474999999998</v>
      </c>
      <c r="AU212" s="91">
        <f t="shared" si="135"/>
        <v>3440.0995740000003</v>
      </c>
      <c r="AV212" s="93">
        <f t="shared" si="116"/>
        <v>16.780973531707318</v>
      </c>
      <c r="AW212" s="99" t="e">
        <f t="shared" si="117"/>
        <v>#N/A</v>
      </c>
      <c r="AX212" s="99">
        <f t="shared" si="118"/>
        <v>0</v>
      </c>
    </row>
    <row r="213" spans="1:50" s="91" customFormat="1">
      <c r="A213" s="92">
        <f t="shared" si="119"/>
        <v>45894</v>
      </c>
      <c r="B213" s="91">
        <f t="shared" si="102"/>
        <v>206</v>
      </c>
      <c r="C213" s="99">
        <f t="shared" si="103"/>
        <v>5.3656448211229595</v>
      </c>
      <c r="D213" s="99">
        <f t="shared" si="120"/>
        <v>4.48504588454135e-005</v>
      </c>
      <c r="E213" s="99"/>
      <c r="F213" s="99"/>
      <c r="H213" s="92">
        <f t="shared" si="121"/>
        <v>45894</v>
      </c>
      <c r="I213" s="91">
        <f t="shared" si="122"/>
        <v>206</v>
      </c>
      <c r="J213" s="91">
        <f>INDEX(地温!$D$2:$D$366,MATCH(H213,地温!$C$2:$C$366,FALSE))</f>
        <v>25.889199999999999</v>
      </c>
      <c r="K213" s="91">
        <f t="shared" si="123"/>
        <v>3465.9887740000004</v>
      </c>
      <c r="L213" s="93">
        <f t="shared" si="104"/>
        <v>16.825188223300973</v>
      </c>
      <c r="M213" s="99">
        <f t="shared" si="105"/>
        <v>3.035054909244626e-002</v>
      </c>
      <c r="N213" s="99">
        <f t="shared" si="106"/>
        <v>5.3656448211229595</v>
      </c>
      <c r="Q213" s="92">
        <f t="shared" si="124"/>
        <v>45894</v>
      </c>
      <c r="R213" s="91">
        <f t="shared" si="125"/>
        <v>206</v>
      </c>
      <c r="S213" s="91">
        <f>INDEX(地温!$D$2:$D$366,MATCH(Q213,地温!$C$2:$C$366,FALSE))</f>
        <v>25.889199999999999</v>
      </c>
      <c r="T213" s="91">
        <f t="shared" si="126"/>
        <v>3465.9887740000004</v>
      </c>
      <c r="U213" s="93">
        <f t="shared" si="107"/>
        <v>16.825188223300973</v>
      </c>
      <c r="V213" s="99" t="e">
        <f t="shared" si="108"/>
        <v>#N/A</v>
      </c>
      <c r="W213" s="99">
        <f t="shared" si="109"/>
        <v>0</v>
      </c>
      <c r="Z213" s="92">
        <f t="shared" si="127"/>
        <v>45894</v>
      </c>
      <c r="AA213" s="91">
        <f t="shared" si="128"/>
        <v>206</v>
      </c>
      <c r="AB213" s="91">
        <f>INDEX(地温!$D$2:$D$366,MATCH(Z213,地温!$C$2:$C$366,FALSE))</f>
        <v>25.889199999999999</v>
      </c>
      <c r="AC213" s="91">
        <f t="shared" si="129"/>
        <v>3465.9887740000004</v>
      </c>
      <c r="AD213" s="93">
        <f t="shared" si="110"/>
        <v>16.825188223300973</v>
      </c>
      <c r="AE213" s="99" t="e">
        <f t="shared" si="111"/>
        <v>#N/A</v>
      </c>
      <c r="AF213" s="99">
        <f t="shared" si="112"/>
        <v>0</v>
      </c>
      <c r="AI213" s="92">
        <f t="shared" si="130"/>
        <v>45894</v>
      </c>
      <c r="AJ213" s="91">
        <f t="shared" si="131"/>
        <v>206</v>
      </c>
      <c r="AK213" s="91">
        <f>INDEX(地温!$D$2:$D$366,MATCH(AI213,地温!$C$2:$C$366,FALSE))</f>
        <v>25.889199999999999</v>
      </c>
      <c r="AL213" s="91">
        <f t="shared" si="132"/>
        <v>3465.9887740000004</v>
      </c>
      <c r="AM213" s="93">
        <f t="shared" si="113"/>
        <v>16.825188223300973</v>
      </c>
      <c r="AN213" s="99" t="e">
        <f t="shared" si="114"/>
        <v>#N/A</v>
      </c>
      <c r="AO213" s="99">
        <f t="shared" si="115"/>
        <v>0</v>
      </c>
      <c r="AR213" s="92">
        <f t="shared" si="133"/>
        <v>45894</v>
      </c>
      <c r="AS213" s="91">
        <f t="shared" si="134"/>
        <v>206</v>
      </c>
      <c r="AT213" s="91">
        <f>INDEX(地温!$D$2:$D$366,MATCH(AR213,地温!$C$2:$C$366,FALSE))</f>
        <v>25.889199999999999</v>
      </c>
      <c r="AU213" s="91">
        <f t="shared" si="135"/>
        <v>3465.9887740000004</v>
      </c>
      <c r="AV213" s="93">
        <f t="shared" si="116"/>
        <v>16.825188223300973</v>
      </c>
      <c r="AW213" s="99" t="e">
        <f t="shared" si="117"/>
        <v>#N/A</v>
      </c>
      <c r="AX213" s="99">
        <f t="shared" si="118"/>
        <v>0</v>
      </c>
    </row>
    <row r="214" spans="1:50" s="91" customFormat="1">
      <c r="A214" s="92">
        <f t="shared" si="119"/>
        <v>45895</v>
      </c>
      <c r="B214" s="91">
        <f t="shared" si="102"/>
        <v>207</v>
      </c>
      <c r="C214" s="99">
        <f t="shared" si="103"/>
        <v>5.3660810675974968</v>
      </c>
      <c r="D214" s="99">
        <f t="shared" si="120"/>
        <v>4.3624647453732739e-005</v>
      </c>
      <c r="E214" s="99"/>
      <c r="F214" s="99"/>
      <c r="H214" s="92">
        <f t="shared" si="121"/>
        <v>45895</v>
      </c>
      <c r="I214" s="91">
        <f t="shared" si="122"/>
        <v>207</v>
      </c>
      <c r="J214" s="91">
        <f>INDEX(地温!$D$2:$D$366,MATCH(H214,地温!$C$2:$C$366,FALSE))</f>
        <v>26.355547999999999</v>
      </c>
      <c r="K214" s="91">
        <f t="shared" si="123"/>
        <v>3492.3443220000004</v>
      </c>
      <c r="L214" s="93">
        <f t="shared" si="104"/>
        <v>16.871228608695652</v>
      </c>
      <c r="M214" s="99">
        <f t="shared" si="105"/>
        <v>3.0411857910207968e-002</v>
      </c>
      <c r="N214" s="99">
        <f t="shared" si="106"/>
        <v>5.3660810675974968</v>
      </c>
      <c r="Q214" s="92">
        <f t="shared" si="124"/>
        <v>45895</v>
      </c>
      <c r="R214" s="91">
        <f t="shared" si="125"/>
        <v>207</v>
      </c>
      <c r="S214" s="91">
        <f>INDEX(地温!$D$2:$D$366,MATCH(Q214,地温!$C$2:$C$366,FALSE))</f>
        <v>26.355547999999999</v>
      </c>
      <c r="T214" s="91">
        <f t="shared" si="126"/>
        <v>3492.3443220000004</v>
      </c>
      <c r="U214" s="93">
        <f t="shared" si="107"/>
        <v>16.871228608695652</v>
      </c>
      <c r="V214" s="99" t="e">
        <f t="shared" si="108"/>
        <v>#N/A</v>
      </c>
      <c r="W214" s="99">
        <f t="shared" si="109"/>
        <v>0</v>
      </c>
      <c r="Z214" s="92">
        <f t="shared" si="127"/>
        <v>45895</v>
      </c>
      <c r="AA214" s="91">
        <f t="shared" si="128"/>
        <v>207</v>
      </c>
      <c r="AB214" s="91">
        <f>INDEX(地温!$D$2:$D$366,MATCH(Z214,地温!$C$2:$C$366,FALSE))</f>
        <v>26.355547999999999</v>
      </c>
      <c r="AC214" s="91">
        <f t="shared" si="129"/>
        <v>3492.3443220000004</v>
      </c>
      <c r="AD214" s="93">
        <f t="shared" si="110"/>
        <v>16.871228608695652</v>
      </c>
      <c r="AE214" s="99" t="e">
        <f t="shared" si="111"/>
        <v>#N/A</v>
      </c>
      <c r="AF214" s="99">
        <f t="shared" si="112"/>
        <v>0</v>
      </c>
      <c r="AI214" s="92">
        <f t="shared" si="130"/>
        <v>45895</v>
      </c>
      <c r="AJ214" s="91">
        <f t="shared" si="131"/>
        <v>207</v>
      </c>
      <c r="AK214" s="91">
        <f>INDEX(地温!$D$2:$D$366,MATCH(AI214,地温!$C$2:$C$366,FALSE))</f>
        <v>26.355547999999999</v>
      </c>
      <c r="AL214" s="91">
        <f t="shared" si="132"/>
        <v>3492.3443220000004</v>
      </c>
      <c r="AM214" s="93">
        <f t="shared" si="113"/>
        <v>16.871228608695652</v>
      </c>
      <c r="AN214" s="99" t="e">
        <f t="shared" si="114"/>
        <v>#N/A</v>
      </c>
      <c r="AO214" s="99">
        <f t="shared" si="115"/>
        <v>0</v>
      </c>
      <c r="AR214" s="92">
        <f t="shared" si="133"/>
        <v>45895</v>
      </c>
      <c r="AS214" s="91">
        <f t="shared" si="134"/>
        <v>207</v>
      </c>
      <c r="AT214" s="91">
        <f>INDEX(地温!$D$2:$D$366,MATCH(AR214,地温!$C$2:$C$366,FALSE))</f>
        <v>26.355547999999999</v>
      </c>
      <c r="AU214" s="91">
        <f t="shared" si="135"/>
        <v>3492.3443220000004</v>
      </c>
      <c r="AV214" s="93">
        <f t="shared" si="116"/>
        <v>16.871228608695652</v>
      </c>
      <c r="AW214" s="99" t="e">
        <f t="shared" si="117"/>
        <v>#N/A</v>
      </c>
      <c r="AX214" s="99">
        <f t="shared" si="118"/>
        <v>0</v>
      </c>
    </row>
    <row r="215" spans="1:50" s="91" customFormat="1">
      <c r="A215" s="92">
        <f t="shared" si="119"/>
        <v>45896</v>
      </c>
      <c r="B215" s="91">
        <f t="shared" si="102"/>
        <v>208</v>
      </c>
      <c r="C215" s="99">
        <f t="shared" si="103"/>
        <v>5.3665001675671045</v>
      </c>
      <c r="D215" s="99">
        <f t="shared" si="120"/>
        <v>4.1909996960765029e-005</v>
      </c>
      <c r="E215" s="99"/>
      <c r="F215" s="99"/>
      <c r="H215" s="92">
        <f t="shared" si="121"/>
        <v>45896</v>
      </c>
      <c r="I215" s="91">
        <f t="shared" si="122"/>
        <v>208</v>
      </c>
      <c r="J215" s="91">
        <f>INDEX(地温!$D$2:$D$366,MATCH(H215,地温!$C$2:$C$366,FALSE))</f>
        <v>26.436652000000002</v>
      </c>
      <c r="K215" s="91">
        <f t="shared" si="123"/>
        <v>3518.7809740000002</v>
      </c>
      <c r="L215" s="93">
        <f t="shared" si="104"/>
        <v>16.917216221153847</v>
      </c>
      <c r="M215" s="99">
        <f t="shared" si="105"/>
        <v>3.0473200588435612e-002</v>
      </c>
      <c r="N215" s="99">
        <f t="shared" si="106"/>
        <v>5.3665001675671045</v>
      </c>
      <c r="Q215" s="92">
        <f t="shared" si="124"/>
        <v>45896</v>
      </c>
      <c r="R215" s="91">
        <f t="shared" si="125"/>
        <v>208</v>
      </c>
      <c r="S215" s="91">
        <f>INDEX(地温!$D$2:$D$366,MATCH(Q215,地温!$C$2:$C$366,FALSE))</f>
        <v>26.436652000000002</v>
      </c>
      <c r="T215" s="91">
        <f t="shared" si="126"/>
        <v>3518.7809740000002</v>
      </c>
      <c r="U215" s="93">
        <f t="shared" si="107"/>
        <v>16.917216221153847</v>
      </c>
      <c r="V215" s="99" t="e">
        <f t="shared" si="108"/>
        <v>#N/A</v>
      </c>
      <c r="W215" s="99">
        <f t="shared" si="109"/>
        <v>0</v>
      </c>
      <c r="Z215" s="92">
        <f t="shared" si="127"/>
        <v>45896</v>
      </c>
      <c r="AA215" s="91">
        <f t="shared" si="128"/>
        <v>208</v>
      </c>
      <c r="AB215" s="91">
        <f>INDEX(地温!$D$2:$D$366,MATCH(Z215,地温!$C$2:$C$366,FALSE))</f>
        <v>26.436652000000002</v>
      </c>
      <c r="AC215" s="91">
        <f t="shared" si="129"/>
        <v>3518.7809740000002</v>
      </c>
      <c r="AD215" s="93">
        <f t="shared" si="110"/>
        <v>16.917216221153847</v>
      </c>
      <c r="AE215" s="99" t="e">
        <f t="shared" si="111"/>
        <v>#N/A</v>
      </c>
      <c r="AF215" s="99">
        <f t="shared" si="112"/>
        <v>0</v>
      </c>
      <c r="AI215" s="92">
        <f t="shared" si="130"/>
        <v>45896</v>
      </c>
      <c r="AJ215" s="91">
        <f t="shared" si="131"/>
        <v>208</v>
      </c>
      <c r="AK215" s="91">
        <f>INDEX(地温!$D$2:$D$366,MATCH(AI215,地温!$C$2:$C$366,FALSE))</f>
        <v>26.436652000000002</v>
      </c>
      <c r="AL215" s="91">
        <f t="shared" si="132"/>
        <v>3518.7809740000002</v>
      </c>
      <c r="AM215" s="93">
        <f t="shared" si="113"/>
        <v>16.917216221153847</v>
      </c>
      <c r="AN215" s="99" t="e">
        <f t="shared" si="114"/>
        <v>#N/A</v>
      </c>
      <c r="AO215" s="99">
        <f t="shared" si="115"/>
        <v>0</v>
      </c>
      <c r="AR215" s="92">
        <f t="shared" si="133"/>
        <v>45896</v>
      </c>
      <c r="AS215" s="91">
        <f t="shared" si="134"/>
        <v>208</v>
      </c>
      <c r="AT215" s="91">
        <f>INDEX(地温!$D$2:$D$366,MATCH(AR215,地温!$C$2:$C$366,FALSE))</f>
        <v>26.436652000000002</v>
      </c>
      <c r="AU215" s="91">
        <f t="shared" si="135"/>
        <v>3518.7809740000002</v>
      </c>
      <c r="AV215" s="93">
        <f t="shared" si="116"/>
        <v>16.917216221153847</v>
      </c>
      <c r="AW215" s="99" t="e">
        <f t="shared" si="117"/>
        <v>#N/A</v>
      </c>
      <c r="AX215" s="99">
        <f t="shared" si="118"/>
        <v>0</v>
      </c>
    </row>
    <row r="216" spans="1:50" s="91" customFormat="1">
      <c r="A216" s="92">
        <f t="shared" si="119"/>
        <v>45897</v>
      </c>
      <c r="B216" s="91">
        <f t="shared" si="102"/>
        <v>209</v>
      </c>
      <c r="C216" s="99">
        <f t="shared" si="103"/>
        <v>5.3668869426821804</v>
      </c>
      <c r="D216" s="99">
        <f t="shared" si="120"/>
        <v>3.8677511507589915e-005</v>
      </c>
      <c r="E216" s="99"/>
      <c r="F216" s="99"/>
      <c r="H216" s="92">
        <f t="shared" si="121"/>
        <v>45897</v>
      </c>
      <c r="I216" s="91">
        <f t="shared" si="122"/>
        <v>209</v>
      </c>
      <c r="J216" s="91">
        <f>INDEX(地温!$D$2:$D$366,MATCH(H216,地温!$C$2:$C$366,FALSE))</f>
        <v>25.220091999999994</v>
      </c>
      <c r="K216" s="91">
        <f t="shared" si="123"/>
        <v>3544.0010660000003</v>
      </c>
      <c r="L216" s="93">
        <f t="shared" si="104"/>
        <v>16.956942899521533</v>
      </c>
      <c r="M216" s="99">
        <f t="shared" si="105"/>
        <v>3.0526275727428134e-002</v>
      </c>
      <c r="N216" s="99">
        <f t="shared" si="106"/>
        <v>5.3668869426821804</v>
      </c>
      <c r="Q216" s="92">
        <f t="shared" si="124"/>
        <v>45897</v>
      </c>
      <c r="R216" s="91">
        <f t="shared" si="125"/>
        <v>209</v>
      </c>
      <c r="S216" s="91">
        <f>INDEX(地温!$D$2:$D$366,MATCH(Q216,地温!$C$2:$C$366,FALSE))</f>
        <v>25.220091999999994</v>
      </c>
      <c r="T216" s="91">
        <f t="shared" si="126"/>
        <v>3544.0010660000003</v>
      </c>
      <c r="U216" s="93">
        <f t="shared" si="107"/>
        <v>16.956942899521533</v>
      </c>
      <c r="V216" s="99" t="e">
        <f t="shared" si="108"/>
        <v>#N/A</v>
      </c>
      <c r="W216" s="99">
        <f t="shared" si="109"/>
        <v>0</v>
      </c>
      <c r="Z216" s="92">
        <f t="shared" si="127"/>
        <v>45897</v>
      </c>
      <c r="AA216" s="91">
        <f t="shared" si="128"/>
        <v>209</v>
      </c>
      <c r="AB216" s="91">
        <f>INDEX(地温!$D$2:$D$366,MATCH(Z216,地温!$C$2:$C$366,FALSE))</f>
        <v>25.220091999999994</v>
      </c>
      <c r="AC216" s="91">
        <f t="shared" si="129"/>
        <v>3544.0010660000003</v>
      </c>
      <c r="AD216" s="93">
        <f t="shared" si="110"/>
        <v>16.956942899521533</v>
      </c>
      <c r="AE216" s="99" t="e">
        <f t="shared" si="111"/>
        <v>#N/A</v>
      </c>
      <c r="AF216" s="99">
        <f t="shared" si="112"/>
        <v>0</v>
      </c>
      <c r="AI216" s="92">
        <f t="shared" si="130"/>
        <v>45897</v>
      </c>
      <c r="AJ216" s="91">
        <f t="shared" si="131"/>
        <v>209</v>
      </c>
      <c r="AK216" s="91">
        <f>INDEX(地温!$D$2:$D$366,MATCH(AI216,地温!$C$2:$C$366,FALSE))</f>
        <v>25.220091999999994</v>
      </c>
      <c r="AL216" s="91">
        <f t="shared" si="132"/>
        <v>3544.0010660000003</v>
      </c>
      <c r="AM216" s="93">
        <f t="shared" si="113"/>
        <v>16.956942899521533</v>
      </c>
      <c r="AN216" s="99" t="e">
        <f t="shared" si="114"/>
        <v>#N/A</v>
      </c>
      <c r="AO216" s="99">
        <f t="shared" si="115"/>
        <v>0</v>
      </c>
      <c r="AR216" s="92">
        <f t="shared" si="133"/>
        <v>45897</v>
      </c>
      <c r="AS216" s="91">
        <f t="shared" si="134"/>
        <v>209</v>
      </c>
      <c r="AT216" s="91">
        <f>INDEX(地温!$D$2:$D$366,MATCH(AR216,地温!$C$2:$C$366,FALSE))</f>
        <v>25.220091999999994</v>
      </c>
      <c r="AU216" s="91">
        <f t="shared" si="135"/>
        <v>3544.0010660000003</v>
      </c>
      <c r="AV216" s="93">
        <f t="shared" si="116"/>
        <v>16.956942899521533</v>
      </c>
      <c r="AW216" s="99" t="e">
        <f t="shared" si="117"/>
        <v>#N/A</v>
      </c>
      <c r="AX216" s="99">
        <f t="shared" si="118"/>
        <v>0</v>
      </c>
    </row>
    <row r="217" spans="1:50" s="91" customFormat="1">
      <c r="A217" s="92">
        <f t="shared" si="119"/>
        <v>45898</v>
      </c>
      <c r="B217" s="91">
        <f t="shared" si="102"/>
        <v>210</v>
      </c>
      <c r="C217" s="99">
        <f t="shared" si="103"/>
        <v>5.3672543136494557</v>
      </c>
      <c r="D217" s="99">
        <f t="shared" si="120"/>
        <v>3.6737096727534894e-005</v>
      </c>
      <c r="E217" s="99"/>
      <c r="F217" s="99"/>
      <c r="H217" s="92">
        <f t="shared" si="121"/>
        <v>45898</v>
      </c>
      <c r="I217" s="91">
        <f t="shared" si="122"/>
        <v>210</v>
      </c>
      <c r="J217" s="91">
        <f>INDEX(地温!$D$2:$D$366,MATCH(H217,地温!$C$2:$C$366,FALSE))</f>
        <v>24.895676000000002</v>
      </c>
      <c r="K217" s="91">
        <f t="shared" si="123"/>
        <v>3568.8967420000004</v>
      </c>
      <c r="L217" s="93">
        <f t="shared" si="104"/>
        <v>16.994746390476191</v>
      </c>
      <c r="M217" s="99">
        <f t="shared" si="105"/>
        <v>3.0576853770959356e-002</v>
      </c>
      <c r="N217" s="99">
        <f t="shared" si="106"/>
        <v>5.3672543136494557</v>
      </c>
      <c r="Q217" s="92">
        <f t="shared" si="124"/>
        <v>45898</v>
      </c>
      <c r="R217" s="91">
        <f t="shared" si="125"/>
        <v>210</v>
      </c>
      <c r="S217" s="91">
        <f>INDEX(地温!$D$2:$D$366,MATCH(Q217,地温!$C$2:$C$366,FALSE))</f>
        <v>24.895676000000002</v>
      </c>
      <c r="T217" s="91">
        <f t="shared" si="126"/>
        <v>3568.8967420000004</v>
      </c>
      <c r="U217" s="93">
        <f t="shared" si="107"/>
        <v>16.994746390476191</v>
      </c>
      <c r="V217" s="99" t="e">
        <f t="shared" si="108"/>
        <v>#N/A</v>
      </c>
      <c r="W217" s="99">
        <f t="shared" si="109"/>
        <v>0</v>
      </c>
      <c r="Z217" s="92">
        <f t="shared" si="127"/>
        <v>45898</v>
      </c>
      <c r="AA217" s="91">
        <f t="shared" si="128"/>
        <v>210</v>
      </c>
      <c r="AB217" s="91">
        <f>INDEX(地温!$D$2:$D$366,MATCH(Z217,地温!$C$2:$C$366,FALSE))</f>
        <v>24.895676000000002</v>
      </c>
      <c r="AC217" s="91">
        <f t="shared" si="129"/>
        <v>3568.8967420000004</v>
      </c>
      <c r="AD217" s="93">
        <f t="shared" si="110"/>
        <v>16.994746390476191</v>
      </c>
      <c r="AE217" s="99" t="e">
        <f t="shared" si="111"/>
        <v>#N/A</v>
      </c>
      <c r="AF217" s="99">
        <f t="shared" si="112"/>
        <v>0</v>
      </c>
      <c r="AI217" s="92">
        <f t="shared" si="130"/>
        <v>45898</v>
      </c>
      <c r="AJ217" s="91">
        <f t="shared" si="131"/>
        <v>210</v>
      </c>
      <c r="AK217" s="91">
        <f>INDEX(地温!$D$2:$D$366,MATCH(AI217,地温!$C$2:$C$366,FALSE))</f>
        <v>24.895676000000002</v>
      </c>
      <c r="AL217" s="91">
        <f t="shared" si="132"/>
        <v>3568.8967420000004</v>
      </c>
      <c r="AM217" s="93">
        <f t="shared" si="113"/>
        <v>16.994746390476191</v>
      </c>
      <c r="AN217" s="99" t="e">
        <f t="shared" si="114"/>
        <v>#N/A</v>
      </c>
      <c r="AO217" s="99">
        <f t="shared" si="115"/>
        <v>0</v>
      </c>
      <c r="AR217" s="92">
        <f t="shared" si="133"/>
        <v>45898</v>
      </c>
      <c r="AS217" s="91">
        <f t="shared" si="134"/>
        <v>210</v>
      </c>
      <c r="AT217" s="91">
        <f>INDEX(地温!$D$2:$D$366,MATCH(AR217,地温!$C$2:$C$366,FALSE))</f>
        <v>24.895676000000002</v>
      </c>
      <c r="AU217" s="91">
        <f t="shared" si="135"/>
        <v>3568.8967420000004</v>
      </c>
      <c r="AV217" s="93">
        <f t="shared" si="116"/>
        <v>16.994746390476191</v>
      </c>
      <c r="AW217" s="99" t="e">
        <f t="shared" si="117"/>
        <v>#N/A</v>
      </c>
      <c r="AX217" s="99">
        <f t="shared" si="118"/>
        <v>0</v>
      </c>
    </row>
    <row r="218" spans="1:50" s="91" customFormat="1">
      <c r="A218" s="92">
        <f t="shared" si="119"/>
        <v>45899</v>
      </c>
      <c r="B218" s="91">
        <f t="shared" si="102"/>
        <v>211</v>
      </c>
      <c r="C218" s="99">
        <f t="shared" si="103"/>
        <v>5.3676149803332285</v>
      </c>
      <c r="D218" s="99">
        <f t="shared" si="120"/>
        <v>3.606666837727701e-005</v>
      </c>
      <c r="E218" s="99"/>
      <c r="F218" s="99"/>
      <c r="H218" s="92">
        <f t="shared" si="121"/>
        <v>45899</v>
      </c>
      <c r="I218" s="91">
        <f t="shared" si="122"/>
        <v>211</v>
      </c>
      <c r="J218" s="91">
        <f>INDEX(地温!$D$2:$D$366,MATCH(H218,地温!$C$2:$C$366,FALSE))</f>
        <v>25.605336000000005</v>
      </c>
      <c r="K218" s="91">
        <f t="shared" si="123"/>
        <v>3594.5020780000004</v>
      </c>
      <c r="L218" s="93">
        <f t="shared" si="104"/>
        <v>17.035554872037917</v>
      </c>
      <c r="M218" s="99">
        <f t="shared" si="105"/>
        <v>3.0631531476113159e-002</v>
      </c>
      <c r="N218" s="99">
        <f t="shared" si="106"/>
        <v>5.3676149803332285</v>
      </c>
      <c r="Q218" s="92">
        <f t="shared" si="124"/>
        <v>45899</v>
      </c>
      <c r="R218" s="91">
        <f t="shared" si="125"/>
        <v>211</v>
      </c>
      <c r="S218" s="91">
        <f>INDEX(地温!$D$2:$D$366,MATCH(Q218,地温!$C$2:$C$366,FALSE))</f>
        <v>25.605336000000005</v>
      </c>
      <c r="T218" s="91">
        <f t="shared" si="126"/>
        <v>3594.5020780000004</v>
      </c>
      <c r="U218" s="93">
        <f t="shared" si="107"/>
        <v>17.035554872037917</v>
      </c>
      <c r="V218" s="99" t="e">
        <f t="shared" si="108"/>
        <v>#N/A</v>
      </c>
      <c r="W218" s="99">
        <f t="shared" si="109"/>
        <v>0</v>
      </c>
      <c r="Z218" s="92">
        <f t="shared" si="127"/>
        <v>45899</v>
      </c>
      <c r="AA218" s="91">
        <f t="shared" si="128"/>
        <v>211</v>
      </c>
      <c r="AB218" s="91">
        <f>INDEX(地温!$D$2:$D$366,MATCH(Z218,地温!$C$2:$C$366,FALSE))</f>
        <v>25.605336000000005</v>
      </c>
      <c r="AC218" s="91">
        <f t="shared" si="129"/>
        <v>3594.5020780000004</v>
      </c>
      <c r="AD218" s="93">
        <f t="shared" si="110"/>
        <v>17.035554872037917</v>
      </c>
      <c r="AE218" s="99" t="e">
        <f t="shared" si="111"/>
        <v>#N/A</v>
      </c>
      <c r="AF218" s="99">
        <f t="shared" si="112"/>
        <v>0</v>
      </c>
      <c r="AI218" s="92">
        <f t="shared" si="130"/>
        <v>45899</v>
      </c>
      <c r="AJ218" s="91">
        <f t="shared" si="131"/>
        <v>211</v>
      </c>
      <c r="AK218" s="91">
        <f>INDEX(地温!$D$2:$D$366,MATCH(AI218,地温!$C$2:$C$366,FALSE))</f>
        <v>25.605336000000005</v>
      </c>
      <c r="AL218" s="91">
        <f t="shared" si="132"/>
        <v>3594.5020780000004</v>
      </c>
      <c r="AM218" s="93">
        <f t="shared" si="113"/>
        <v>17.035554872037917</v>
      </c>
      <c r="AN218" s="99" t="e">
        <f t="shared" si="114"/>
        <v>#N/A</v>
      </c>
      <c r="AO218" s="99">
        <f t="shared" si="115"/>
        <v>0</v>
      </c>
      <c r="AR218" s="92">
        <f t="shared" si="133"/>
        <v>45899</v>
      </c>
      <c r="AS218" s="91">
        <f t="shared" si="134"/>
        <v>211</v>
      </c>
      <c r="AT218" s="91">
        <f>INDEX(地温!$D$2:$D$366,MATCH(AR218,地温!$C$2:$C$366,FALSE))</f>
        <v>25.605336000000005</v>
      </c>
      <c r="AU218" s="91">
        <f t="shared" si="135"/>
        <v>3594.5020780000004</v>
      </c>
      <c r="AV218" s="93">
        <f t="shared" si="116"/>
        <v>17.035554872037917</v>
      </c>
      <c r="AW218" s="99" t="e">
        <f t="shared" si="117"/>
        <v>#N/A</v>
      </c>
      <c r="AX218" s="99">
        <f t="shared" si="118"/>
        <v>0</v>
      </c>
    </row>
    <row r="219" spans="1:50" s="91" customFormat="1">
      <c r="A219" s="92">
        <f t="shared" si="119"/>
        <v>45900</v>
      </c>
      <c r="B219" s="91">
        <f t="shared" si="102"/>
        <v>212</v>
      </c>
      <c r="C219" s="99">
        <f t="shared" si="103"/>
        <v>5.3679657260071041</v>
      </c>
      <c r="D219" s="99">
        <f t="shared" si="120"/>
        <v>3.5074567387560766e-005</v>
      </c>
      <c r="E219" s="99"/>
      <c r="F219" s="99"/>
      <c r="H219" s="92">
        <f t="shared" si="121"/>
        <v>45900</v>
      </c>
      <c r="I219" s="91">
        <f t="shared" si="122"/>
        <v>212</v>
      </c>
      <c r="J219" s="91">
        <f>INDEX(地温!$D$2:$D$366,MATCH(H219,地温!$C$2:$C$366,FALSE))</f>
        <v>26.051408000000002</v>
      </c>
      <c r="K219" s="91">
        <f t="shared" si="123"/>
        <v>3620.5534860000002</v>
      </c>
      <c r="L219" s="93">
        <f t="shared" si="104"/>
        <v>17.078082481132078</v>
      </c>
      <c r="M219" s="99">
        <f t="shared" si="105"/>
        <v>3.0688600201311769e-002</v>
      </c>
      <c r="N219" s="99">
        <f t="shared" si="106"/>
        <v>5.3679657260071041</v>
      </c>
      <c r="Q219" s="92">
        <f t="shared" si="124"/>
        <v>45900</v>
      </c>
      <c r="R219" s="91">
        <f t="shared" si="125"/>
        <v>212</v>
      </c>
      <c r="S219" s="91">
        <f>INDEX(地温!$D$2:$D$366,MATCH(Q219,地温!$C$2:$C$366,FALSE))</f>
        <v>26.051408000000002</v>
      </c>
      <c r="T219" s="91">
        <f t="shared" si="126"/>
        <v>3620.5534860000002</v>
      </c>
      <c r="U219" s="93">
        <f t="shared" si="107"/>
        <v>17.078082481132078</v>
      </c>
      <c r="V219" s="99" t="e">
        <f t="shared" si="108"/>
        <v>#N/A</v>
      </c>
      <c r="W219" s="99">
        <f t="shared" si="109"/>
        <v>0</v>
      </c>
      <c r="Z219" s="92">
        <f t="shared" si="127"/>
        <v>45900</v>
      </c>
      <c r="AA219" s="91">
        <f t="shared" si="128"/>
        <v>212</v>
      </c>
      <c r="AB219" s="91">
        <f>INDEX(地温!$D$2:$D$366,MATCH(Z219,地温!$C$2:$C$366,FALSE))</f>
        <v>26.051408000000002</v>
      </c>
      <c r="AC219" s="91">
        <f t="shared" si="129"/>
        <v>3620.5534860000002</v>
      </c>
      <c r="AD219" s="93">
        <f t="shared" si="110"/>
        <v>17.078082481132078</v>
      </c>
      <c r="AE219" s="99" t="e">
        <f t="shared" si="111"/>
        <v>#N/A</v>
      </c>
      <c r="AF219" s="99">
        <f t="shared" si="112"/>
        <v>0</v>
      </c>
      <c r="AI219" s="92">
        <f t="shared" si="130"/>
        <v>45900</v>
      </c>
      <c r="AJ219" s="91">
        <f t="shared" si="131"/>
        <v>212</v>
      </c>
      <c r="AK219" s="91">
        <f>INDEX(地温!$D$2:$D$366,MATCH(AI219,地温!$C$2:$C$366,FALSE))</f>
        <v>26.051408000000002</v>
      </c>
      <c r="AL219" s="91">
        <f t="shared" si="132"/>
        <v>3620.5534860000002</v>
      </c>
      <c r="AM219" s="93">
        <f t="shared" si="113"/>
        <v>17.078082481132078</v>
      </c>
      <c r="AN219" s="99" t="e">
        <f t="shared" si="114"/>
        <v>#N/A</v>
      </c>
      <c r="AO219" s="99">
        <f t="shared" si="115"/>
        <v>0</v>
      </c>
      <c r="AR219" s="92">
        <f t="shared" si="133"/>
        <v>45900</v>
      </c>
      <c r="AS219" s="91">
        <f t="shared" si="134"/>
        <v>212</v>
      </c>
      <c r="AT219" s="91">
        <f>INDEX(地温!$D$2:$D$366,MATCH(AR219,地温!$C$2:$C$366,FALSE))</f>
        <v>26.051408000000002</v>
      </c>
      <c r="AU219" s="91">
        <f t="shared" si="135"/>
        <v>3620.5534860000002</v>
      </c>
      <c r="AV219" s="93">
        <f t="shared" si="116"/>
        <v>17.078082481132078</v>
      </c>
      <c r="AW219" s="99" t="e">
        <f t="shared" si="117"/>
        <v>#N/A</v>
      </c>
      <c r="AX219" s="99">
        <f t="shared" si="118"/>
        <v>0</v>
      </c>
    </row>
    <row r="220" spans="1:50" s="91" customFormat="1">
      <c r="A220" s="92">
        <f t="shared" si="119"/>
        <v>45901</v>
      </c>
      <c r="B220" s="91">
        <f t="shared" si="102"/>
        <v>213</v>
      </c>
      <c r="C220" s="99">
        <f t="shared" si="103"/>
        <v>5.3682937530954185</v>
      </c>
      <c r="D220" s="99">
        <f t="shared" si="120"/>
        <v>3.2802708831436433e-005</v>
      </c>
      <c r="E220" s="99"/>
      <c r="F220" s="99"/>
      <c r="H220" s="92">
        <f t="shared" si="121"/>
        <v>45901</v>
      </c>
      <c r="I220" s="91">
        <f t="shared" si="122"/>
        <v>213</v>
      </c>
      <c r="J220" s="91">
        <f>INDEX(地温!$D$2:$D$366,MATCH(H220,地温!$C$2:$C$366,FALSE))</f>
        <v>25.260643999999996</v>
      </c>
      <c r="K220" s="91">
        <f t="shared" si="123"/>
        <v>3645.8141300000002</v>
      </c>
      <c r="L220" s="93">
        <f t="shared" si="104"/>
        <v>17.116498262910799</v>
      </c>
      <c r="M220" s="99">
        <f t="shared" si="105"/>
        <v>3.0740228149994706e-002</v>
      </c>
      <c r="N220" s="99">
        <f t="shared" si="106"/>
        <v>5.3682937530954185</v>
      </c>
      <c r="Q220" s="92">
        <f t="shared" si="124"/>
        <v>45901</v>
      </c>
      <c r="R220" s="91">
        <f t="shared" si="125"/>
        <v>213</v>
      </c>
      <c r="S220" s="91">
        <f>INDEX(地温!$D$2:$D$366,MATCH(Q220,地温!$C$2:$C$366,FALSE))</f>
        <v>25.260643999999996</v>
      </c>
      <c r="T220" s="91">
        <f t="shared" si="126"/>
        <v>3645.8141300000002</v>
      </c>
      <c r="U220" s="93">
        <f t="shared" si="107"/>
        <v>17.116498262910799</v>
      </c>
      <c r="V220" s="99" t="e">
        <f t="shared" si="108"/>
        <v>#N/A</v>
      </c>
      <c r="W220" s="99">
        <f t="shared" si="109"/>
        <v>0</v>
      </c>
      <c r="Z220" s="92">
        <f t="shared" si="127"/>
        <v>45901</v>
      </c>
      <c r="AA220" s="91">
        <f t="shared" si="128"/>
        <v>213</v>
      </c>
      <c r="AB220" s="91">
        <f>INDEX(地温!$D$2:$D$366,MATCH(Z220,地温!$C$2:$C$366,FALSE))</f>
        <v>25.260643999999996</v>
      </c>
      <c r="AC220" s="91">
        <f t="shared" si="129"/>
        <v>3645.8141300000002</v>
      </c>
      <c r="AD220" s="93">
        <f t="shared" si="110"/>
        <v>17.116498262910799</v>
      </c>
      <c r="AE220" s="99" t="e">
        <f t="shared" si="111"/>
        <v>#N/A</v>
      </c>
      <c r="AF220" s="99">
        <f t="shared" si="112"/>
        <v>0</v>
      </c>
      <c r="AI220" s="92">
        <f t="shared" si="130"/>
        <v>45901</v>
      </c>
      <c r="AJ220" s="91">
        <f t="shared" si="131"/>
        <v>213</v>
      </c>
      <c r="AK220" s="91">
        <f>INDEX(地温!$D$2:$D$366,MATCH(AI220,地温!$C$2:$C$366,FALSE))</f>
        <v>25.260643999999996</v>
      </c>
      <c r="AL220" s="91">
        <f t="shared" si="132"/>
        <v>3645.8141300000002</v>
      </c>
      <c r="AM220" s="93">
        <f t="shared" si="113"/>
        <v>17.116498262910799</v>
      </c>
      <c r="AN220" s="99" t="e">
        <f t="shared" si="114"/>
        <v>#N/A</v>
      </c>
      <c r="AO220" s="99">
        <f t="shared" si="115"/>
        <v>0</v>
      </c>
      <c r="AR220" s="92">
        <f t="shared" si="133"/>
        <v>45901</v>
      </c>
      <c r="AS220" s="91">
        <f t="shared" si="134"/>
        <v>213</v>
      </c>
      <c r="AT220" s="91">
        <f>INDEX(地温!$D$2:$D$366,MATCH(AR220,地温!$C$2:$C$366,FALSE))</f>
        <v>25.260643999999996</v>
      </c>
      <c r="AU220" s="91">
        <f t="shared" si="135"/>
        <v>3645.8141300000002</v>
      </c>
      <c r="AV220" s="93">
        <f t="shared" si="116"/>
        <v>17.116498262910799</v>
      </c>
      <c r="AW220" s="99" t="e">
        <f t="shared" si="117"/>
        <v>#N/A</v>
      </c>
      <c r="AX220" s="99">
        <f t="shared" si="118"/>
        <v>0</v>
      </c>
    </row>
    <row r="221" spans="1:50" s="91" customFormat="1">
      <c r="A221" s="92">
        <f t="shared" si="119"/>
        <v>45902</v>
      </c>
      <c r="B221" s="91">
        <f t="shared" si="102"/>
        <v>214</v>
      </c>
      <c r="C221" s="99">
        <f t="shared" si="103"/>
        <v>5.3686054732946715</v>
      </c>
      <c r="D221" s="99">
        <f t="shared" si="120"/>
        <v>3.1172019925307382e-005</v>
      </c>
      <c r="E221" s="99"/>
      <c r="F221" s="99"/>
      <c r="H221" s="92">
        <f t="shared" si="121"/>
        <v>45902</v>
      </c>
      <c r="I221" s="91">
        <f t="shared" si="122"/>
        <v>214</v>
      </c>
      <c r="J221" s="91">
        <f>INDEX(地温!$D$2:$D$366,MATCH(H221,地温!$C$2:$C$366,FALSE))</f>
        <v>24.956503999999999</v>
      </c>
      <c r="K221" s="91">
        <f t="shared" si="123"/>
        <v>3670.7706340000004</v>
      </c>
      <c r="L221" s="93">
        <f t="shared" si="104"/>
        <v>17.153133803738321</v>
      </c>
      <c r="M221" s="99">
        <f t="shared" si="105"/>
        <v>3.0789531729309937e-002</v>
      </c>
      <c r="N221" s="99">
        <f t="shared" si="106"/>
        <v>5.3686054732946715</v>
      </c>
      <c r="Q221" s="92">
        <f t="shared" si="124"/>
        <v>45902</v>
      </c>
      <c r="R221" s="91">
        <f t="shared" si="125"/>
        <v>214</v>
      </c>
      <c r="S221" s="91">
        <f>INDEX(地温!$D$2:$D$366,MATCH(Q221,地温!$C$2:$C$366,FALSE))</f>
        <v>24.956503999999999</v>
      </c>
      <c r="T221" s="91">
        <f t="shared" si="126"/>
        <v>3670.7706340000004</v>
      </c>
      <c r="U221" s="93">
        <f t="shared" si="107"/>
        <v>17.153133803738321</v>
      </c>
      <c r="V221" s="99" t="e">
        <f t="shared" si="108"/>
        <v>#N/A</v>
      </c>
      <c r="W221" s="99">
        <f t="shared" si="109"/>
        <v>0</v>
      </c>
      <c r="Z221" s="92">
        <f t="shared" si="127"/>
        <v>45902</v>
      </c>
      <c r="AA221" s="91">
        <f t="shared" si="128"/>
        <v>214</v>
      </c>
      <c r="AB221" s="91">
        <f>INDEX(地温!$D$2:$D$366,MATCH(Z221,地温!$C$2:$C$366,FALSE))</f>
        <v>24.956503999999999</v>
      </c>
      <c r="AC221" s="91">
        <f t="shared" si="129"/>
        <v>3670.7706340000004</v>
      </c>
      <c r="AD221" s="93">
        <f t="shared" si="110"/>
        <v>17.153133803738321</v>
      </c>
      <c r="AE221" s="99" t="e">
        <f t="shared" si="111"/>
        <v>#N/A</v>
      </c>
      <c r="AF221" s="99">
        <f t="shared" si="112"/>
        <v>0</v>
      </c>
      <c r="AI221" s="92">
        <f t="shared" si="130"/>
        <v>45902</v>
      </c>
      <c r="AJ221" s="91">
        <f t="shared" si="131"/>
        <v>214</v>
      </c>
      <c r="AK221" s="91">
        <f>INDEX(地温!$D$2:$D$366,MATCH(AI221,地温!$C$2:$C$366,FALSE))</f>
        <v>24.956503999999999</v>
      </c>
      <c r="AL221" s="91">
        <f t="shared" si="132"/>
        <v>3670.7706340000004</v>
      </c>
      <c r="AM221" s="93">
        <f t="shared" si="113"/>
        <v>17.153133803738321</v>
      </c>
      <c r="AN221" s="99" t="e">
        <f t="shared" si="114"/>
        <v>#N/A</v>
      </c>
      <c r="AO221" s="99">
        <f t="shared" si="115"/>
        <v>0</v>
      </c>
      <c r="AR221" s="92">
        <f t="shared" si="133"/>
        <v>45902</v>
      </c>
      <c r="AS221" s="91">
        <f t="shared" si="134"/>
        <v>214</v>
      </c>
      <c r="AT221" s="91">
        <f>INDEX(地温!$D$2:$D$366,MATCH(AR221,地温!$C$2:$C$366,FALSE))</f>
        <v>24.956503999999999</v>
      </c>
      <c r="AU221" s="91">
        <f t="shared" si="135"/>
        <v>3670.7706340000004</v>
      </c>
      <c r="AV221" s="93">
        <f t="shared" si="116"/>
        <v>17.153133803738321</v>
      </c>
      <c r="AW221" s="99" t="e">
        <f t="shared" si="117"/>
        <v>#N/A</v>
      </c>
      <c r="AX221" s="99">
        <f t="shared" si="118"/>
        <v>0</v>
      </c>
    </row>
    <row r="222" spans="1:50" s="91" customFormat="1">
      <c r="A222" s="92">
        <f t="shared" si="119"/>
        <v>45903</v>
      </c>
      <c r="B222" s="91">
        <f t="shared" si="102"/>
        <v>215</v>
      </c>
      <c r="C222" s="99">
        <f t="shared" si="103"/>
        <v>5.3689027442522494</v>
      </c>
      <c r="D222" s="99">
        <f t="shared" si="120"/>
        <v>2.97270957577922e-005</v>
      </c>
      <c r="E222" s="99"/>
      <c r="F222" s="99"/>
      <c r="H222" s="92">
        <f t="shared" si="121"/>
        <v>45903</v>
      </c>
      <c r="I222" s="91">
        <f t="shared" si="122"/>
        <v>215</v>
      </c>
      <c r="J222" s="91">
        <f>INDEX(地温!$D$2:$D$366,MATCH(H222,地温!$C$2:$C$366,FALSE))</f>
        <v>24.753744000000001</v>
      </c>
      <c r="K222" s="91">
        <f t="shared" si="123"/>
        <v>3695.5243780000005</v>
      </c>
      <c r="L222" s="93">
        <f t="shared" si="104"/>
        <v>17.188485479069769</v>
      </c>
      <c r="M222" s="99">
        <f t="shared" si="105"/>
        <v>3.0837170638478798e-002</v>
      </c>
      <c r="N222" s="99">
        <f t="shared" si="106"/>
        <v>5.3689027442522494</v>
      </c>
      <c r="Q222" s="92">
        <f t="shared" si="124"/>
        <v>45903</v>
      </c>
      <c r="R222" s="91">
        <f t="shared" si="125"/>
        <v>215</v>
      </c>
      <c r="S222" s="91">
        <f>INDEX(地温!$D$2:$D$366,MATCH(Q222,地温!$C$2:$C$366,FALSE))</f>
        <v>24.753744000000001</v>
      </c>
      <c r="T222" s="91">
        <f t="shared" si="126"/>
        <v>3695.5243780000005</v>
      </c>
      <c r="U222" s="93">
        <f t="shared" si="107"/>
        <v>17.188485479069769</v>
      </c>
      <c r="V222" s="99" t="e">
        <f t="shared" si="108"/>
        <v>#N/A</v>
      </c>
      <c r="W222" s="99">
        <f t="shared" si="109"/>
        <v>0</v>
      </c>
      <c r="Z222" s="92">
        <f t="shared" si="127"/>
        <v>45903</v>
      </c>
      <c r="AA222" s="91">
        <f t="shared" si="128"/>
        <v>215</v>
      </c>
      <c r="AB222" s="91">
        <f>INDEX(地温!$D$2:$D$366,MATCH(Z222,地温!$C$2:$C$366,FALSE))</f>
        <v>24.753744000000001</v>
      </c>
      <c r="AC222" s="91">
        <f t="shared" si="129"/>
        <v>3695.5243780000005</v>
      </c>
      <c r="AD222" s="93">
        <f t="shared" si="110"/>
        <v>17.188485479069769</v>
      </c>
      <c r="AE222" s="99" t="e">
        <f t="shared" si="111"/>
        <v>#N/A</v>
      </c>
      <c r="AF222" s="99">
        <f t="shared" si="112"/>
        <v>0</v>
      </c>
      <c r="AI222" s="92">
        <f t="shared" si="130"/>
        <v>45903</v>
      </c>
      <c r="AJ222" s="91">
        <f t="shared" si="131"/>
        <v>215</v>
      </c>
      <c r="AK222" s="91">
        <f>INDEX(地温!$D$2:$D$366,MATCH(AI222,地温!$C$2:$C$366,FALSE))</f>
        <v>24.753744000000001</v>
      </c>
      <c r="AL222" s="91">
        <f t="shared" si="132"/>
        <v>3695.5243780000005</v>
      </c>
      <c r="AM222" s="93">
        <f t="shared" si="113"/>
        <v>17.188485479069769</v>
      </c>
      <c r="AN222" s="99" t="e">
        <f t="shared" si="114"/>
        <v>#N/A</v>
      </c>
      <c r="AO222" s="99">
        <f t="shared" si="115"/>
        <v>0</v>
      </c>
      <c r="AR222" s="92">
        <f t="shared" si="133"/>
        <v>45903</v>
      </c>
      <c r="AS222" s="91">
        <f t="shared" si="134"/>
        <v>215</v>
      </c>
      <c r="AT222" s="91">
        <f>INDEX(地温!$D$2:$D$366,MATCH(AR222,地温!$C$2:$C$366,FALSE))</f>
        <v>24.753744000000001</v>
      </c>
      <c r="AU222" s="91">
        <f t="shared" si="135"/>
        <v>3695.5243780000005</v>
      </c>
      <c r="AV222" s="93">
        <f t="shared" si="116"/>
        <v>17.188485479069769</v>
      </c>
      <c r="AW222" s="99" t="e">
        <f t="shared" si="117"/>
        <v>#N/A</v>
      </c>
      <c r="AX222" s="99">
        <f t="shared" si="118"/>
        <v>0</v>
      </c>
    </row>
    <row r="223" spans="1:50" s="91" customFormat="1">
      <c r="A223" s="92">
        <f t="shared" si="119"/>
        <v>45904</v>
      </c>
      <c r="B223" s="91">
        <f t="shared" si="102"/>
        <v>216</v>
      </c>
      <c r="C223" s="99">
        <f t="shared" si="103"/>
        <v>5.3691846105444085</v>
      </c>
      <c r="D223" s="99">
        <f t="shared" si="120"/>
        <v>2.8186629215909421e-005</v>
      </c>
      <c r="E223" s="99"/>
      <c r="F223" s="99"/>
      <c r="H223" s="92">
        <f t="shared" si="121"/>
        <v>45904</v>
      </c>
      <c r="I223" s="91">
        <f t="shared" si="122"/>
        <v>216</v>
      </c>
      <c r="J223" s="91">
        <f>INDEX(地温!$D$2:$D$366,MATCH(H223,地温!$C$2:$C$366,FALSE))</f>
        <v>24.368500000000001</v>
      </c>
      <c r="K223" s="91">
        <f t="shared" si="123"/>
        <v>3719.8928780000006</v>
      </c>
      <c r="L223" s="93">
        <f t="shared" si="104"/>
        <v>17.22172628703704</v>
      </c>
      <c r="M223" s="99">
        <f t="shared" si="105"/>
        <v>3.0882021629005722e-002</v>
      </c>
      <c r="N223" s="99">
        <f t="shared" si="106"/>
        <v>5.3691846105444085</v>
      </c>
      <c r="Q223" s="92">
        <f t="shared" si="124"/>
        <v>45904</v>
      </c>
      <c r="R223" s="91">
        <f t="shared" si="125"/>
        <v>216</v>
      </c>
      <c r="S223" s="91">
        <f>INDEX(地温!$D$2:$D$366,MATCH(Q223,地温!$C$2:$C$366,FALSE))</f>
        <v>24.368500000000001</v>
      </c>
      <c r="T223" s="91">
        <f t="shared" si="126"/>
        <v>3719.8928780000006</v>
      </c>
      <c r="U223" s="93">
        <f t="shared" si="107"/>
        <v>17.22172628703704</v>
      </c>
      <c r="V223" s="99" t="e">
        <f t="shared" si="108"/>
        <v>#N/A</v>
      </c>
      <c r="W223" s="99">
        <f t="shared" si="109"/>
        <v>0</v>
      </c>
      <c r="Z223" s="92">
        <f t="shared" si="127"/>
        <v>45904</v>
      </c>
      <c r="AA223" s="91">
        <f t="shared" si="128"/>
        <v>216</v>
      </c>
      <c r="AB223" s="91">
        <f>INDEX(地温!$D$2:$D$366,MATCH(Z223,地温!$C$2:$C$366,FALSE))</f>
        <v>24.368500000000001</v>
      </c>
      <c r="AC223" s="91">
        <f t="shared" si="129"/>
        <v>3719.8928780000006</v>
      </c>
      <c r="AD223" s="93">
        <f t="shared" si="110"/>
        <v>17.22172628703704</v>
      </c>
      <c r="AE223" s="99" t="e">
        <f t="shared" si="111"/>
        <v>#N/A</v>
      </c>
      <c r="AF223" s="99">
        <f t="shared" si="112"/>
        <v>0</v>
      </c>
      <c r="AI223" s="92">
        <f t="shared" si="130"/>
        <v>45904</v>
      </c>
      <c r="AJ223" s="91">
        <f t="shared" si="131"/>
        <v>216</v>
      </c>
      <c r="AK223" s="91">
        <f>INDEX(地温!$D$2:$D$366,MATCH(AI223,地温!$C$2:$C$366,FALSE))</f>
        <v>24.368500000000001</v>
      </c>
      <c r="AL223" s="91">
        <f t="shared" si="132"/>
        <v>3719.8928780000006</v>
      </c>
      <c r="AM223" s="93">
        <f t="shared" si="113"/>
        <v>17.22172628703704</v>
      </c>
      <c r="AN223" s="99" t="e">
        <f t="shared" si="114"/>
        <v>#N/A</v>
      </c>
      <c r="AO223" s="99">
        <f t="shared" si="115"/>
        <v>0</v>
      </c>
      <c r="AR223" s="92">
        <f t="shared" si="133"/>
        <v>45904</v>
      </c>
      <c r="AS223" s="91">
        <f t="shared" si="134"/>
        <v>216</v>
      </c>
      <c r="AT223" s="91">
        <f>INDEX(地温!$D$2:$D$366,MATCH(AR223,地温!$C$2:$C$366,FALSE))</f>
        <v>24.368500000000001</v>
      </c>
      <c r="AU223" s="91">
        <f t="shared" si="135"/>
        <v>3719.8928780000006</v>
      </c>
      <c r="AV223" s="93">
        <f t="shared" si="116"/>
        <v>17.22172628703704</v>
      </c>
      <c r="AW223" s="99" t="e">
        <f t="shared" si="117"/>
        <v>#N/A</v>
      </c>
      <c r="AX223" s="99">
        <f t="shared" si="118"/>
        <v>0</v>
      </c>
    </row>
    <row r="224" spans="1:50" s="91" customFormat="1">
      <c r="A224" s="92">
        <f t="shared" si="119"/>
        <v>45905</v>
      </c>
      <c r="B224" s="91">
        <f t="shared" si="102"/>
        <v>217</v>
      </c>
      <c r="C224" s="99">
        <f t="shared" si="103"/>
        <v>5.3694587668545415</v>
      </c>
      <c r="D224" s="99">
        <f t="shared" si="120"/>
        <v>2.7415631013294474e-005</v>
      </c>
      <c r="E224" s="99"/>
      <c r="F224" s="99"/>
      <c r="H224" s="92">
        <f t="shared" si="121"/>
        <v>45905</v>
      </c>
      <c r="I224" s="91">
        <f t="shared" si="122"/>
        <v>217</v>
      </c>
      <c r="J224" s="91">
        <f>INDEX(地温!$D$2:$D$366,MATCH(H224,地温!$C$2:$C$366,FALSE))</f>
        <v>24.753744000000001</v>
      </c>
      <c r="K224" s="91">
        <f t="shared" si="123"/>
        <v>3744.6466220000007</v>
      </c>
      <c r="L224" s="93">
        <f t="shared" si="104"/>
        <v>17.256436046082953</v>
      </c>
      <c r="M224" s="99">
        <f t="shared" si="105"/>
        <v>3.0928913272610759e-002</v>
      </c>
      <c r="N224" s="99">
        <f t="shared" si="106"/>
        <v>5.3694587668545415</v>
      </c>
      <c r="Q224" s="92">
        <f t="shared" si="124"/>
        <v>45905</v>
      </c>
      <c r="R224" s="91">
        <f t="shared" si="125"/>
        <v>217</v>
      </c>
      <c r="S224" s="91">
        <f>INDEX(地温!$D$2:$D$366,MATCH(Q224,地温!$C$2:$C$366,FALSE))</f>
        <v>24.753744000000001</v>
      </c>
      <c r="T224" s="91">
        <f t="shared" si="126"/>
        <v>3744.6466220000007</v>
      </c>
      <c r="U224" s="93">
        <f t="shared" si="107"/>
        <v>17.256436046082953</v>
      </c>
      <c r="V224" s="99" t="e">
        <f t="shared" si="108"/>
        <v>#N/A</v>
      </c>
      <c r="W224" s="99">
        <f t="shared" si="109"/>
        <v>0</v>
      </c>
      <c r="Z224" s="92">
        <f t="shared" si="127"/>
        <v>45905</v>
      </c>
      <c r="AA224" s="91">
        <f t="shared" si="128"/>
        <v>217</v>
      </c>
      <c r="AB224" s="91">
        <f>INDEX(地温!$D$2:$D$366,MATCH(Z224,地温!$C$2:$C$366,FALSE))</f>
        <v>24.753744000000001</v>
      </c>
      <c r="AC224" s="91">
        <f t="shared" si="129"/>
        <v>3744.6466220000007</v>
      </c>
      <c r="AD224" s="93">
        <f t="shared" si="110"/>
        <v>17.256436046082953</v>
      </c>
      <c r="AE224" s="99" t="e">
        <f t="shared" si="111"/>
        <v>#N/A</v>
      </c>
      <c r="AF224" s="99">
        <f t="shared" si="112"/>
        <v>0</v>
      </c>
      <c r="AI224" s="92">
        <f t="shared" si="130"/>
        <v>45905</v>
      </c>
      <c r="AJ224" s="91">
        <f t="shared" si="131"/>
        <v>217</v>
      </c>
      <c r="AK224" s="91">
        <f>INDEX(地温!$D$2:$D$366,MATCH(AI224,地温!$C$2:$C$366,FALSE))</f>
        <v>24.753744000000001</v>
      </c>
      <c r="AL224" s="91">
        <f t="shared" si="132"/>
        <v>3744.6466220000007</v>
      </c>
      <c r="AM224" s="93">
        <f t="shared" si="113"/>
        <v>17.256436046082953</v>
      </c>
      <c r="AN224" s="99" t="e">
        <f t="shared" si="114"/>
        <v>#N/A</v>
      </c>
      <c r="AO224" s="99">
        <f t="shared" si="115"/>
        <v>0</v>
      </c>
      <c r="AR224" s="92">
        <f t="shared" si="133"/>
        <v>45905</v>
      </c>
      <c r="AS224" s="91">
        <f t="shared" si="134"/>
        <v>217</v>
      </c>
      <c r="AT224" s="91">
        <f>INDEX(地温!$D$2:$D$366,MATCH(AR224,地温!$C$2:$C$366,FALSE))</f>
        <v>24.753744000000001</v>
      </c>
      <c r="AU224" s="91">
        <f t="shared" si="135"/>
        <v>3744.6466220000007</v>
      </c>
      <c r="AV224" s="93">
        <f t="shared" si="116"/>
        <v>17.256436046082953</v>
      </c>
      <c r="AW224" s="99" t="e">
        <f t="shared" si="117"/>
        <v>#N/A</v>
      </c>
      <c r="AX224" s="99">
        <f t="shared" si="118"/>
        <v>0</v>
      </c>
    </row>
    <row r="225" spans="1:50" s="91" customFormat="1">
      <c r="A225" s="92">
        <f t="shared" si="119"/>
        <v>45906</v>
      </c>
      <c r="B225" s="91">
        <f t="shared" si="102"/>
        <v>218</v>
      </c>
      <c r="C225" s="99">
        <f t="shared" si="103"/>
        <v>5.3697133558735208</v>
      </c>
      <c r="D225" s="99">
        <f t="shared" si="120"/>
        <v>2.5458901897934539e-005</v>
      </c>
      <c r="E225" s="99"/>
      <c r="F225" s="99"/>
      <c r="H225" s="92">
        <f t="shared" si="121"/>
        <v>45906</v>
      </c>
      <c r="I225" s="91">
        <f t="shared" si="122"/>
        <v>218</v>
      </c>
      <c r="J225" s="91">
        <f>INDEX(地温!$D$2:$D$366,MATCH(H225,地温!$C$2:$C$366,FALSE))</f>
        <v>23.739944000000001</v>
      </c>
      <c r="K225" s="91">
        <f t="shared" si="123"/>
        <v>3768.3865660000006</v>
      </c>
      <c r="L225" s="93">
        <f t="shared" si="104"/>
        <v>17.286176908256884</v>
      </c>
      <c r="M225" s="99">
        <f t="shared" si="105"/>
        <v>3.0969139812238065e-002</v>
      </c>
      <c r="N225" s="99">
        <f t="shared" si="106"/>
        <v>5.3697133558735208</v>
      </c>
      <c r="Q225" s="92">
        <f t="shared" si="124"/>
        <v>45906</v>
      </c>
      <c r="R225" s="91">
        <f t="shared" si="125"/>
        <v>218</v>
      </c>
      <c r="S225" s="91">
        <f>INDEX(地温!$D$2:$D$366,MATCH(Q225,地温!$C$2:$C$366,FALSE))</f>
        <v>23.739944000000001</v>
      </c>
      <c r="T225" s="91">
        <f t="shared" si="126"/>
        <v>3768.3865660000006</v>
      </c>
      <c r="U225" s="93">
        <f t="shared" si="107"/>
        <v>17.286176908256884</v>
      </c>
      <c r="V225" s="99" t="e">
        <f t="shared" si="108"/>
        <v>#N/A</v>
      </c>
      <c r="W225" s="99">
        <f t="shared" si="109"/>
        <v>0</v>
      </c>
      <c r="Z225" s="92">
        <f t="shared" si="127"/>
        <v>45906</v>
      </c>
      <c r="AA225" s="91">
        <f t="shared" si="128"/>
        <v>218</v>
      </c>
      <c r="AB225" s="91">
        <f>INDEX(地温!$D$2:$D$366,MATCH(Z225,地温!$C$2:$C$366,FALSE))</f>
        <v>23.739944000000001</v>
      </c>
      <c r="AC225" s="91">
        <f t="shared" si="129"/>
        <v>3768.3865660000006</v>
      </c>
      <c r="AD225" s="93">
        <f t="shared" si="110"/>
        <v>17.286176908256884</v>
      </c>
      <c r="AE225" s="99" t="e">
        <f t="shared" si="111"/>
        <v>#N/A</v>
      </c>
      <c r="AF225" s="99">
        <f t="shared" si="112"/>
        <v>0</v>
      </c>
      <c r="AI225" s="92">
        <f t="shared" si="130"/>
        <v>45906</v>
      </c>
      <c r="AJ225" s="91">
        <f t="shared" si="131"/>
        <v>218</v>
      </c>
      <c r="AK225" s="91">
        <f>INDEX(地温!$D$2:$D$366,MATCH(AI225,地温!$C$2:$C$366,FALSE))</f>
        <v>23.739944000000001</v>
      </c>
      <c r="AL225" s="91">
        <f t="shared" si="132"/>
        <v>3768.3865660000006</v>
      </c>
      <c r="AM225" s="93">
        <f t="shared" si="113"/>
        <v>17.286176908256884</v>
      </c>
      <c r="AN225" s="99" t="e">
        <f t="shared" si="114"/>
        <v>#N/A</v>
      </c>
      <c r="AO225" s="99">
        <f t="shared" si="115"/>
        <v>0</v>
      </c>
      <c r="AR225" s="92">
        <f t="shared" si="133"/>
        <v>45906</v>
      </c>
      <c r="AS225" s="91">
        <f t="shared" si="134"/>
        <v>218</v>
      </c>
      <c r="AT225" s="91">
        <f>INDEX(地温!$D$2:$D$366,MATCH(AR225,地温!$C$2:$C$366,FALSE))</f>
        <v>23.739944000000001</v>
      </c>
      <c r="AU225" s="91">
        <f t="shared" si="135"/>
        <v>3768.3865660000006</v>
      </c>
      <c r="AV225" s="93">
        <f t="shared" si="116"/>
        <v>17.286176908256884</v>
      </c>
      <c r="AW225" s="99" t="e">
        <f t="shared" si="117"/>
        <v>#N/A</v>
      </c>
      <c r="AX225" s="99">
        <f t="shared" si="118"/>
        <v>0</v>
      </c>
    </row>
    <row r="226" spans="1:50" s="91" customFormat="1">
      <c r="A226" s="92">
        <f t="shared" si="119"/>
        <v>45907</v>
      </c>
      <c r="B226" s="91">
        <f t="shared" si="102"/>
        <v>219</v>
      </c>
      <c r="C226" s="99">
        <f t="shared" si="103"/>
        <v>5.3699575957064241</v>
      </c>
      <c r="D226" s="99">
        <f t="shared" si="120"/>
        <v>2.4423983290322584e-005</v>
      </c>
      <c r="E226" s="99"/>
      <c r="F226" s="99"/>
      <c r="H226" s="92">
        <f t="shared" si="121"/>
        <v>45907</v>
      </c>
      <c r="I226" s="91">
        <f t="shared" si="122"/>
        <v>219</v>
      </c>
      <c r="J226" s="91">
        <f>INDEX(地温!$D$2:$D$366,MATCH(H226,地温!$C$2:$C$366,FALSE))</f>
        <v>23.679116</v>
      </c>
      <c r="K226" s="91">
        <f t="shared" si="123"/>
        <v>3792.0656820000004</v>
      </c>
      <c r="L226" s="93">
        <f t="shared" si="104"/>
        <v>17.315368410958907</v>
      </c>
      <c r="M226" s="99">
        <f t="shared" si="105"/>
        <v>3.1008666153477249e-002</v>
      </c>
      <c r="N226" s="99">
        <f t="shared" si="106"/>
        <v>5.3699575957064241</v>
      </c>
      <c r="Q226" s="92">
        <f t="shared" si="124"/>
        <v>45907</v>
      </c>
      <c r="R226" s="91">
        <f t="shared" si="125"/>
        <v>219</v>
      </c>
      <c r="S226" s="91">
        <f>INDEX(地温!$D$2:$D$366,MATCH(Q226,地温!$C$2:$C$366,FALSE))</f>
        <v>23.679116</v>
      </c>
      <c r="T226" s="91">
        <f t="shared" si="126"/>
        <v>3792.0656820000004</v>
      </c>
      <c r="U226" s="93">
        <f t="shared" si="107"/>
        <v>17.315368410958907</v>
      </c>
      <c r="V226" s="99" t="e">
        <f t="shared" si="108"/>
        <v>#N/A</v>
      </c>
      <c r="W226" s="99">
        <f t="shared" si="109"/>
        <v>0</v>
      </c>
      <c r="Z226" s="92">
        <f t="shared" si="127"/>
        <v>45907</v>
      </c>
      <c r="AA226" s="91">
        <f t="shared" si="128"/>
        <v>219</v>
      </c>
      <c r="AB226" s="91">
        <f>INDEX(地温!$D$2:$D$366,MATCH(Z226,地温!$C$2:$C$366,FALSE))</f>
        <v>23.679116</v>
      </c>
      <c r="AC226" s="91">
        <f t="shared" si="129"/>
        <v>3792.0656820000004</v>
      </c>
      <c r="AD226" s="93">
        <f t="shared" si="110"/>
        <v>17.315368410958907</v>
      </c>
      <c r="AE226" s="99" t="e">
        <f t="shared" si="111"/>
        <v>#N/A</v>
      </c>
      <c r="AF226" s="99">
        <f t="shared" si="112"/>
        <v>0</v>
      </c>
      <c r="AI226" s="92">
        <f t="shared" si="130"/>
        <v>45907</v>
      </c>
      <c r="AJ226" s="91">
        <f t="shared" si="131"/>
        <v>219</v>
      </c>
      <c r="AK226" s="91">
        <f>INDEX(地温!$D$2:$D$366,MATCH(AI226,地温!$C$2:$C$366,FALSE))</f>
        <v>23.679116</v>
      </c>
      <c r="AL226" s="91">
        <f t="shared" si="132"/>
        <v>3792.0656820000004</v>
      </c>
      <c r="AM226" s="93">
        <f t="shared" si="113"/>
        <v>17.315368410958907</v>
      </c>
      <c r="AN226" s="99" t="e">
        <f t="shared" si="114"/>
        <v>#N/A</v>
      </c>
      <c r="AO226" s="99">
        <f t="shared" si="115"/>
        <v>0</v>
      </c>
      <c r="AR226" s="92">
        <f t="shared" si="133"/>
        <v>45907</v>
      </c>
      <c r="AS226" s="91">
        <f t="shared" si="134"/>
        <v>219</v>
      </c>
      <c r="AT226" s="91">
        <f>INDEX(地温!$D$2:$D$366,MATCH(AR226,地温!$C$2:$C$366,FALSE))</f>
        <v>23.679116</v>
      </c>
      <c r="AU226" s="91">
        <f t="shared" si="135"/>
        <v>3792.0656820000004</v>
      </c>
      <c r="AV226" s="93">
        <f t="shared" si="116"/>
        <v>17.315368410958907</v>
      </c>
      <c r="AW226" s="99" t="e">
        <f t="shared" si="117"/>
        <v>#N/A</v>
      </c>
      <c r="AX226" s="99">
        <f t="shared" si="118"/>
        <v>0</v>
      </c>
    </row>
    <row r="227" spans="1:50" s="91" customFormat="1">
      <c r="A227" s="92">
        <f t="shared" si="119"/>
        <v>45908</v>
      </c>
      <c r="B227" s="91">
        <f t="shared" si="102"/>
        <v>220</v>
      </c>
      <c r="C227" s="99">
        <f t="shared" si="103"/>
        <v>5.3701912822278262</v>
      </c>
      <c r="D227" s="99">
        <f t="shared" si="120"/>
        <v>2.336865214020989e-005</v>
      </c>
      <c r="E227" s="99"/>
      <c r="F227" s="99"/>
      <c r="H227" s="92">
        <f t="shared" si="121"/>
        <v>45908</v>
      </c>
      <c r="I227" s="91">
        <f t="shared" si="122"/>
        <v>220</v>
      </c>
      <c r="J227" s="91">
        <f>INDEX(地温!$D$2:$D$366,MATCH(H227,地温!$C$2:$C$366,FALSE))</f>
        <v>23.537184</v>
      </c>
      <c r="K227" s="91">
        <f t="shared" si="123"/>
        <v>3815.6028660000002</v>
      </c>
      <c r="L227" s="93">
        <f t="shared" si="104"/>
        <v>17.343649390909093</v>
      </c>
      <c r="M227" s="99">
        <f t="shared" si="105"/>
        <v>3.1047000131604698e-002</v>
      </c>
      <c r="N227" s="99">
        <f t="shared" si="106"/>
        <v>5.3701912822278262</v>
      </c>
      <c r="Q227" s="92">
        <f t="shared" si="124"/>
        <v>45908</v>
      </c>
      <c r="R227" s="91">
        <f t="shared" si="125"/>
        <v>220</v>
      </c>
      <c r="S227" s="91">
        <f>INDEX(地温!$D$2:$D$366,MATCH(Q227,地温!$C$2:$C$366,FALSE))</f>
        <v>23.537184</v>
      </c>
      <c r="T227" s="91">
        <f t="shared" si="126"/>
        <v>3815.6028660000002</v>
      </c>
      <c r="U227" s="93">
        <f t="shared" si="107"/>
        <v>17.343649390909093</v>
      </c>
      <c r="V227" s="99" t="e">
        <f t="shared" si="108"/>
        <v>#N/A</v>
      </c>
      <c r="W227" s="99">
        <f t="shared" si="109"/>
        <v>0</v>
      </c>
      <c r="Z227" s="92">
        <f t="shared" si="127"/>
        <v>45908</v>
      </c>
      <c r="AA227" s="91">
        <f t="shared" si="128"/>
        <v>220</v>
      </c>
      <c r="AB227" s="91">
        <f>INDEX(地温!$D$2:$D$366,MATCH(Z227,地温!$C$2:$C$366,FALSE))</f>
        <v>23.537184</v>
      </c>
      <c r="AC227" s="91">
        <f t="shared" si="129"/>
        <v>3815.6028660000002</v>
      </c>
      <c r="AD227" s="93">
        <f t="shared" si="110"/>
        <v>17.343649390909093</v>
      </c>
      <c r="AE227" s="99" t="e">
        <f t="shared" si="111"/>
        <v>#N/A</v>
      </c>
      <c r="AF227" s="99">
        <f t="shared" si="112"/>
        <v>0</v>
      </c>
      <c r="AI227" s="92">
        <f t="shared" si="130"/>
        <v>45908</v>
      </c>
      <c r="AJ227" s="91">
        <f t="shared" si="131"/>
        <v>220</v>
      </c>
      <c r="AK227" s="91">
        <f>INDEX(地温!$D$2:$D$366,MATCH(AI227,地温!$C$2:$C$366,FALSE))</f>
        <v>23.537184</v>
      </c>
      <c r="AL227" s="91">
        <f t="shared" si="132"/>
        <v>3815.6028660000002</v>
      </c>
      <c r="AM227" s="93">
        <f t="shared" si="113"/>
        <v>17.343649390909093</v>
      </c>
      <c r="AN227" s="99" t="e">
        <f t="shared" si="114"/>
        <v>#N/A</v>
      </c>
      <c r="AO227" s="99">
        <f t="shared" si="115"/>
        <v>0</v>
      </c>
      <c r="AR227" s="92">
        <f t="shared" si="133"/>
        <v>45908</v>
      </c>
      <c r="AS227" s="91">
        <f t="shared" si="134"/>
        <v>220</v>
      </c>
      <c r="AT227" s="91">
        <f>INDEX(地温!$D$2:$D$366,MATCH(AR227,地温!$C$2:$C$366,FALSE))</f>
        <v>23.537184</v>
      </c>
      <c r="AU227" s="91">
        <f t="shared" si="135"/>
        <v>3815.6028660000002</v>
      </c>
      <c r="AV227" s="93">
        <f t="shared" si="116"/>
        <v>17.343649390909093</v>
      </c>
      <c r="AW227" s="99" t="e">
        <f t="shared" si="117"/>
        <v>#N/A</v>
      </c>
      <c r="AX227" s="99">
        <f t="shared" si="118"/>
        <v>0</v>
      </c>
    </row>
    <row r="228" spans="1:50" s="91" customFormat="1">
      <c r="A228" s="92">
        <f t="shared" si="119"/>
        <v>45909</v>
      </c>
      <c r="B228" s="91">
        <f t="shared" si="102"/>
        <v>221</v>
      </c>
      <c r="C228" s="99">
        <f t="shared" si="103"/>
        <v>5.3704205891676136</v>
      </c>
      <c r="D228" s="99">
        <f t="shared" si="120"/>
        <v>2.2930693978739924e-005</v>
      </c>
      <c r="E228" s="99"/>
      <c r="F228" s="99"/>
      <c r="H228" s="92">
        <f t="shared" si="121"/>
        <v>45909</v>
      </c>
      <c r="I228" s="91">
        <f t="shared" si="122"/>
        <v>221</v>
      </c>
      <c r="J228" s="91">
        <f>INDEX(地温!$D$2:$D$366,MATCH(H228,地温!$C$2:$C$366,FALSE))</f>
        <v>24.145464</v>
      </c>
      <c r="K228" s="91">
        <f t="shared" si="123"/>
        <v>3839.7483300000004</v>
      </c>
      <c r="L228" s="93">
        <f t="shared" si="104"/>
        <v>17.374426832579186</v>
      </c>
      <c r="M228" s="99">
        <f t="shared" si="105"/>
        <v>3.1088763334742638e-002</v>
      </c>
      <c r="N228" s="99">
        <f t="shared" si="106"/>
        <v>5.3704205891676136</v>
      </c>
      <c r="Q228" s="92">
        <f t="shared" si="124"/>
        <v>45909</v>
      </c>
      <c r="R228" s="91">
        <f t="shared" si="125"/>
        <v>221</v>
      </c>
      <c r="S228" s="91">
        <f>INDEX(地温!$D$2:$D$366,MATCH(Q228,地温!$C$2:$C$366,FALSE))</f>
        <v>24.145464</v>
      </c>
      <c r="T228" s="91">
        <f t="shared" si="126"/>
        <v>3839.7483300000004</v>
      </c>
      <c r="U228" s="93">
        <f t="shared" si="107"/>
        <v>17.374426832579186</v>
      </c>
      <c r="V228" s="99" t="e">
        <f t="shared" si="108"/>
        <v>#N/A</v>
      </c>
      <c r="W228" s="99">
        <f t="shared" si="109"/>
        <v>0</v>
      </c>
      <c r="Z228" s="92">
        <f t="shared" si="127"/>
        <v>45909</v>
      </c>
      <c r="AA228" s="91">
        <f t="shared" si="128"/>
        <v>221</v>
      </c>
      <c r="AB228" s="91">
        <f>INDEX(地温!$D$2:$D$366,MATCH(Z228,地温!$C$2:$C$366,FALSE))</f>
        <v>24.145464</v>
      </c>
      <c r="AC228" s="91">
        <f t="shared" si="129"/>
        <v>3839.7483300000004</v>
      </c>
      <c r="AD228" s="93">
        <f t="shared" si="110"/>
        <v>17.374426832579186</v>
      </c>
      <c r="AE228" s="99" t="e">
        <f t="shared" si="111"/>
        <v>#N/A</v>
      </c>
      <c r="AF228" s="99">
        <f t="shared" si="112"/>
        <v>0</v>
      </c>
      <c r="AI228" s="92">
        <f t="shared" si="130"/>
        <v>45909</v>
      </c>
      <c r="AJ228" s="91">
        <f t="shared" si="131"/>
        <v>221</v>
      </c>
      <c r="AK228" s="91">
        <f>INDEX(地温!$D$2:$D$366,MATCH(AI228,地温!$C$2:$C$366,FALSE))</f>
        <v>24.145464</v>
      </c>
      <c r="AL228" s="91">
        <f t="shared" si="132"/>
        <v>3839.7483300000004</v>
      </c>
      <c r="AM228" s="93">
        <f t="shared" si="113"/>
        <v>17.374426832579186</v>
      </c>
      <c r="AN228" s="99" t="e">
        <f t="shared" si="114"/>
        <v>#N/A</v>
      </c>
      <c r="AO228" s="99">
        <f t="shared" si="115"/>
        <v>0</v>
      </c>
      <c r="AR228" s="92">
        <f t="shared" si="133"/>
        <v>45909</v>
      </c>
      <c r="AS228" s="91">
        <f t="shared" si="134"/>
        <v>221</v>
      </c>
      <c r="AT228" s="91">
        <f>INDEX(地温!$D$2:$D$366,MATCH(AR228,地温!$C$2:$C$366,FALSE))</f>
        <v>24.145464</v>
      </c>
      <c r="AU228" s="91">
        <f t="shared" si="135"/>
        <v>3839.7483300000004</v>
      </c>
      <c r="AV228" s="93">
        <f t="shared" si="116"/>
        <v>17.374426832579186</v>
      </c>
      <c r="AW228" s="99" t="e">
        <f t="shared" si="117"/>
        <v>#N/A</v>
      </c>
      <c r="AX228" s="99">
        <f t="shared" si="118"/>
        <v>0</v>
      </c>
    </row>
    <row r="229" spans="1:50" s="91" customFormat="1">
      <c r="A229" s="92">
        <f t="shared" si="119"/>
        <v>45910</v>
      </c>
      <c r="B229" s="91">
        <f t="shared" si="102"/>
        <v>222</v>
      </c>
      <c r="C229" s="99">
        <f t="shared" si="103"/>
        <v>5.3706429668257307</v>
      </c>
      <c r="D229" s="99">
        <f t="shared" si="120"/>
        <v>2.2237765811716773e-005</v>
      </c>
      <c r="E229" s="99"/>
      <c r="F229" s="99"/>
      <c r="H229" s="92">
        <f t="shared" si="121"/>
        <v>45910</v>
      </c>
      <c r="I229" s="91">
        <f t="shared" si="122"/>
        <v>222</v>
      </c>
      <c r="J229" s="91">
        <f>INDEX(地温!$D$2:$D$366,MATCH(H229,地温!$C$2:$C$366,FALSE))</f>
        <v>24.429327999999998</v>
      </c>
      <c r="K229" s="91">
        <f t="shared" si="123"/>
        <v>3864.1776580000005</v>
      </c>
      <c r="L229" s="93">
        <f t="shared" si="104"/>
        <v>17.406205666666668</v>
      </c>
      <c r="M229" s="99">
        <f t="shared" si="105"/>
        <v>3.1131935011837055e-002</v>
      </c>
      <c r="N229" s="99">
        <f t="shared" si="106"/>
        <v>5.3706429668257307</v>
      </c>
      <c r="Q229" s="92">
        <f t="shared" si="124"/>
        <v>45910</v>
      </c>
      <c r="R229" s="91">
        <f t="shared" si="125"/>
        <v>222</v>
      </c>
      <c r="S229" s="91">
        <f>INDEX(地温!$D$2:$D$366,MATCH(Q229,地温!$C$2:$C$366,FALSE))</f>
        <v>24.429327999999998</v>
      </c>
      <c r="T229" s="91">
        <f t="shared" si="126"/>
        <v>3864.1776580000005</v>
      </c>
      <c r="U229" s="93">
        <f t="shared" si="107"/>
        <v>17.406205666666668</v>
      </c>
      <c r="V229" s="99" t="e">
        <f t="shared" si="108"/>
        <v>#N/A</v>
      </c>
      <c r="W229" s="99">
        <f t="shared" si="109"/>
        <v>0</v>
      </c>
      <c r="Z229" s="92">
        <f t="shared" si="127"/>
        <v>45910</v>
      </c>
      <c r="AA229" s="91">
        <f t="shared" si="128"/>
        <v>222</v>
      </c>
      <c r="AB229" s="91">
        <f>INDEX(地温!$D$2:$D$366,MATCH(Z229,地温!$C$2:$C$366,FALSE))</f>
        <v>24.429327999999998</v>
      </c>
      <c r="AC229" s="91">
        <f t="shared" si="129"/>
        <v>3864.1776580000005</v>
      </c>
      <c r="AD229" s="93">
        <f t="shared" si="110"/>
        <v>17.406205666666668</v>
      </c>
      <c r="AE229" s="99" t="e">
        <f t="shared" si="111"/>
        <v>#N/A</v>
      </c>
      <c r="AF229" s="99">
        <f t="shared" si="112"/>
        <v>0</v>
      </c>
      <c r="AI229" s="92">
        <f t="shared" si="130"/>
        <v>45910</v>
      </c>
      <c r="AJ229" s="91">
        <f t="shared" si="131"/>
        <v>222</v>
      </c>
      <c r="AK229" s="91">
        <f>INDEX(地温!$D$2:$D$366,MATCH(AI229,地温!$C$2:$C$366,FALSE))</f>
        <v>24.429327999999998</v>
      </c>
      <c r="AL229" s="91">
        <f t="shared" si="132"/>
        <v>3864.1776580000005</v>
      </c>
      <c r="AM229" s="93">
        <f t="shared" si="113"/>
        <v>17.406205666666668</v>
      </c>
      <c r="AN229" s="99" t="e">
        <f t="shared" si="114"/>
        <v>#N/A</v>
      </c>
      <c r="AO229" s="99">
        <f t="shared" si="115"/>
        <v>0</v>
      </c>
      <c r="AR229" s="92">
        <f t="shared" si="133"/>
        <v>45910</v>
      </c>
      <c r="AS229" s="91">
        <f t="shared" si="134"/>
        <v>222</v>
      </c>
      <c r="AT229" s="91">
        <f>INDEX(地温!$D$2:$D$366,MATCH(AR229,地温!$C$2:$C$366,FALSE))</f>
        <v>24.429327999999998</v>
      </c>
      <c r="AU229" s="91">
        <f t="shared" si="135"/>
        <v>3864.1776580000005</v>
      </c>
      <c r="AV229" s="93">
        <f t="shared" si="116"/>
        <v>17.406205666666668</v>
      </c>
      <c r="AW229" s="99" t="e">
        <f t="shared" si="117"/>
        <v>#N/A</v>
      </c>
      <c r="AX229" s="99">
        <f t="shared" si="118"/>
        <v>0</v>
      </c>
    </row>
    <row r="230" spans="1:50" s="91" customFormat="1">
      <c r="A230" s="92">
        <f t="shared" si="119"/>
        <v>45911</v>
      </c>
      <c r="B230" s="91">
        <f t="shared" si="102"/>
        <v>223</v>
      </c>
      <c r="C230" s="99">
        <f t="shared" si="103"/>
        <v>5.3708585249389893</v>
      </c>
      <c r="D230" s="99">
        <f t="shared" si="120"/>
        <v>2.1555811325857378e-005</v>
      </c>
      <c r="E230" s="99"/>
      <c r="F230" s="99"/>
      <c r="H230" s="92">
        <f t="shared" si="121"/>
        <v>45911</v>
      </c>
      <c r="I230" s="91">
        <f t="shared" si="122"/>
        <v>223</v>
      </c>
      <c r="J230" s="91">
        <f>INDEX(地温!$D$2:$D$366,MATCH(H230,地温!$C$2:$C$366,FALSE))</f>
        <v>24.713191999999999</v>
      </c>
      <c r="K230" s="91">
        <f t="shared" si="123"/>
        <v>3888.8908500000007</v>
      </c>
      <c r="L230" s="93">
        <f t="shared" si="104"/>
        <v>17.438972421524667</v>
      </c>
      <c r="M230" s="99">
        <f t="shared" si="105"/>
        <v>3.117650164598856e-002</v>
      </c>
      <c r="N230" s="99">
        <f t="shared" si="106"/>
        <v>5.3708585249389893</v>
      </c>
      <c r="Q230" s="92">
        <f t="shared" si="124"/>
        <v>45911</v>
      </c>
      <c r="R230" s="91">
        <f t="shared" si="125"/>
        <v>223</v>
      </c>
      <c r="S230" s="91">
        <f>INDEX(地温!$D$2:$D$366,MATCH(Q230,地温!$C$2:$C$366,FALSE))</f>
        <v>24.713191999999999</v>
      </c>
      <c r="T230" s="91">
        <f t="shared" si="126"/>
        <v>3888.8908500000007</v>
      </c>
      <c r="U230" s="93">
        <f t="shared" si="107"/>
        <v>17.438972421524667</v>
      </c>
      <c r="V230" s="99" t="e">
        <f t="shared" si="108"/>
        <v>#N/A</v>
      </c>
      <c r="W230" s="99">
        <f t="shared" si="109"/>
        <v>0</v>
      </c>
      <c r="Z230" s="92">
        <f t="shared" si="127"/>
        <v>45911</v>
      </c>
      <c r="AA230" s="91">
        <f t="shared" si="128"/>
        <v>223</v>
      </c>
      <c r="AB230" s="91">
        <f>INDEX(地温!$D$2:$D$366,MATCH(Z230,地温!$C$2:$C$366,FALSE))</f>
        <v>24.713191999999999</v>
      </c>
      <c r="AC230" s="91">
        <f t="shared" si="129"/>
        <v>3888.8908500000007</v>
      </c>
      <c r="AD230" s="93">
        <f t="shared" si="110"/>
        <v>17.438972421524667</v>
      </c>
      <c r="AE230" s="99" t="e">
        <f t="shared" si="111"/>
        <v>#N/A</v>
      </c>
      <c r="AF230" s="99">
        <f t="shared" si="112"/>
        <v>0</v>
      </c>
      <c r="AI230" s="92">
        <f t="shared" si="130"/>
        <v>45911</v>
      </c>
      <c r="AJ230" s="91">
        <f t="shared" si="131"/>
        <v>223</v>
      </c>
      <c r="AK230" s="91">
        <f>INDEX(地温!$D$2:$D$366,MATCH(AI230,地温!$C$2:$C$366,FALSE))</f>
        <v>24.713191999999999</v>
      </c>
      <c r="AL230" s="91">
        <f t="shared" si="132"/>
        <v>3888.8908500000007</v>
      </c>
      <c r="AM230" s="93">
        <f t="shared" si="113"/>
        <v>17.438972421524667</v>
      </c>
      <c r="AN230" s="99" t="e">
        <f t="shared" si="114"/>
        <v>#N/A</v>
      </c>
      <c r="AO230" s="99">
        <f t="shared" si="115"/>
        <v>0</v>
      </c>
      <c r="AR230" s="92">
        <f t="shared" si="133"/>
        <v>45911</v>
      </c>
      <c r="AS230" s="91">
        <f t="shared" si="134"/>
        <v>223</v>
      </c>
      <c r="AT230" s="91">
        <f>INDEX(地温!$D$2:$D$366,MATCH(AR230,地温!$C$2:$C$366,FALSE))</f>
        <v>24.713191999999999</v>
      </c>
      <c r="AU230" s="91">
        <f t="shared" si="135"/>
        <v>3888.8908500000007</v>
      </c>
      <c r="AV230" s="93">
        <f t="shared" si="116"/>
        <v>17.438972421524667</v>
      </c>
      <c r="AW230" s="99" t="e">
        <f t="shared" si="117"/>
        <v>#N/A</v>
      </c>
      <c r="AX230" s="99">
        <f t="shared" si="118"/>
        <v>0</v>
      </c>
    </row>
    <row r="231" spans="1:50" s="91" customFormat="1">
      <c r="A231" s="92">
        <f t="shared" si="119"/>
        <v>45912</v>
      </c>
      <c r="B231" s="91">
        <f t="shared" si="102"/>
        <v>224</v>
      </c>
      <c r="C231" s="99">
        <f t="shared" si="103"/>
        <v>5.3710635590255533</v>
      </c>
      <c r="D231" s="99">
        <f t="shared" si="120"/>
        <v>2.0503408656402656e-005</v>
      </c>
      <c r="E231" s="99"/>
      <c r="F231" s="99"/>
      <c r="H231" s="92">
        <f t="shared" si="121"/>
        <v>45912</v>
      </c>
      <c r="I231" s="91">
        <f t="shared" si="122"/>
        <v>224</v>
      </c>
      <c r="J231" s="91">
        <f>INDEX(地温!$D$2:$D$366,MATCH(H231,地温!$C$2:$C$366,FALSE))</f>
        <v>24.429327999999998</v>
      </c>
      <c r="K231" s="91">
        <f t="shared" si="123"/>
        <v>3913.3201780000009</v>
      </c>
      <c r="L231" s="93">
        <f t="shared" si="104"/>
        <v>17.470179366071431</v>
      </c>
      <c r="M231" s="99">
        <f t="shared" si="105"/>
        <v>3.1218996701648218e-002</v>
      </c>
      <c r="N231" s="99">
        <f t="shared" si="106"/>
        <v>5.3710635590255533</v>
      </c>
      <c r="Q231" s="92">
        <f t="shared" si="124"/>
        <v>45912</v>
      </c>
      <c r="R231" s="91">
        <f t="shared" si="125"/>
        <v>224</v>
      </c>
      <c r="S231" s="91">
        <f>INDEX(地温!$D$2:$D$366,MATCH(Q231,地温!$C$2:$C$366,FALSE))</f>
        <v>24.429327999999998</v>
      </c>
      <c r="T231" s="91">
        <f t="shared" si="126"/>
        <v>3913.3201780000009</v>
      </c>
      <c r="U231" s="93">
        <f t="shared" si="107"/>
        <v>17.470179366071431</v>
      </c>
      <c r="V231" s="99" t="e">
        <f t="shared" si="108"/>
        <v>#N/A</v>
      </c>
      <c r="W231" s="99">
        <f t="shared" si="109"/>
        <v>0</v>
      </c>
      <c r="Z231" s="92">
        <f t="shared" si="127"/>
        <v>45912</v>
      </c>
      <c r="AA231" s="91">
        <f t="shared" si="128"/>
        <v>224</v>
      </c>
      <c r="AB231" s="91">
        <f>INDEX(地温!$D$2:$D$366,MATCH(Z231,地温!$C$2:$C$366,FALSE))</f>
        <v>24.429327999999998</v>
      </c>
      <c r="AC231" s="91">
        <f t="shared" si="129"/>
        <v>3913.3201780000009</v>
      </c>
      <c r="AD231" s="93">
        <f t="shared" si="110"/>
        <v>17.470179366071431</v>
      </c>
      <c r="AE231" s="99" t="e">
        <f t="shared" si="111"/>
        <v>#N/A</v>
      </c>
      <c r="AF231" s="99">
        <f t="shared" si="112"/>
        <v>0</v>
      </c>
      <c r="AI231" s="92">
        <f t="shared" si="130"/>
        <v>45912</v>
      </c>
      <c r="AJ231" s="91">
        <f t="shared" si="131"/>
        <v>224</v>
      </c>
      <c r="AK231" s="91">
        <f>INDEX(地温!$D$2:$D$366,MATCH(AI231,地温!$C$2:$C$366,FALSE))</f>
        <v>24.429327999999998</v>
      </c>
      <c r="AL231" s="91">
        <f t="shared" si="132"/>
        <v>3913.3201780000009</v>
      </c>
      <c r="AM231" s="93">
        <f t="shared" si="113"/>
        <v>17.470179366071431</v>
      </c>
      <c r="AN231" s="99" t="e">
        <f t="shared" si="114"/>
        <v>#N/A</v>
      </c>
      <c r="AO231" s="99">
        <f t="shared" si="115"/>
        <v>0</v>
      </c>
      <c r="AR231" s="92">
        <f t="shared" si="133"/>
        <v>45912</v>
      </c>
      <c r="AS231" s="91">
        <f t="shared" si="134"/>
        <v>224</v>
      </c>
      <c r="AT231" s="91">
        <f>INDEX(地温!$D$2:$D$366,MATCH(AR231,地温!$C$2:$C$366,FALSE))</f>
        <v>24.429327999999998</v>
      </c>
      <c r="AU231" s="91">
        <f t="shared" si="135"/>
        <v>3913.3201780000009</v>
      </c>
      <c r="AV231" s="93">
        <f t="shared" si="116"/>
        <v>17.470179366071431</v>
      </c>
      <c r="AW231" s="99" t="e">
        <f t="shared" si="117"/>
        <v>#N/A</v>
      </c>
      <c r="AX231" s="99">
        <f t="shared" si="118"/>
        <v>0</v>
      </c>
    </row>
    <row r="232" spans="1:50" s="91" customFormat="1">
      <c r="A232" s="92">
        <f t="shared" si="119"/>
        <v>45913</v>
      </c>
      <c r="B232" s="91">
        <f t="shared" si="102"/>
        <v>225</v>
      </c>
      <c r="C232" s="99">
        <f t="shared" si="103"/>
        <v>5.3712630890201636</v>
      </c>
      <c r="D232" s="99">
        <f t="shared" si="120"/>
        <v>1.9952999461025912e-005</v>
      </c>
      <c r="E232" s="99"/>
      <c r="F232" s="99"/>
      <c r="H232" s="92">
        <f t="shared" si="121"/>
        <v>45913</v>
      </c>
      <c r="I232" s="91">
        <f t="shared" si="122"/>
        <v>225</v>
      </c>
      <c r="J232" s="91">
        <f>INDEX(地温!$D$2:$D$366,MATCH(H232,地温!$C$2:$C$366,FALSE))</f>
        <v>24.834848000000001</v>
      </c>
      <c r="K232" s="91">
        <f t="shared" si="123"/>
        <v>3938.1550260000008</v>
      </c>
      <c r="L232" s="93">
        <f t="shared" si="104"/>
        <v>17.502911226666669</v>
      </c>
      <c r="M232" s="99">
        <f t="shared" si="105"/>
        <v>3.1263620670920096e-002</v>
      </c>
      <c r="N232" s="99">
        <f t="shared" si="106"/>
        <v>5.3712630890201636</v>
      </c>
      <c r="Q232" s="92">
        <f t="shared" si="124"/>
        <v>45913</v>
      </c>
      <c r="R232" s="91">
        <f t="shared" si="125"/>
        <v>225</v>
      </c>
      <c r="S232" s="91">
        <f>INDEX(地温!$D$2:$D$366,MATCH(Q232,地温!$C$2:$C$366,FALSE))</f>
        <v>24.834848000000001</v>
      </c>
      <c r="T232" s="91">
        <f t="shared" si="126"/>
        <v>3938.1550260000008</v>
      </c>
      <c r="U232" s="93">
        <f t="shared" si="107"/>
        <v>17.502911226666669</v>
      </c>
      <c r="V232" s="99" t="e">
        <f t="shared" si="108"/>
        <v>#N/A</v>
      </c>
      <c r="W232" s="99">
        <f t="shared" si="109"/>
        <v>0</v>
      </c>
      <c r="Z232" s="92">
        <f t="shared" si="127"/>
        <v>45913</v>
      </c>
      <c r="AA232" s="91">
        <f t="shared" si="128"/>
        <v>225</v>
      </c>
      <c r="AB232" s="91">
        <f>INDEX(地温!$D$2:$D$366,MATCH(Z232,地温!$C$2:$C$366,FALSE))</f>
        <v>24.834848000000001</v>
      </c>
      <c r="AC232" s="91">
        <f t="shared" si="129"/>
        <v>3938.1550260000008</v>
      </c>
      <c r="AD232" s="93">
        <f t="shared" si="110"/>
        <v>17.502911226666669</v>
      </c>
      <c r="AE232" s="99" t="e">
        <f t="shared" si="111"/>
        <v>#N/A</v>
      </c>
      <c r="AF232" s="99">
        <f t="shared" si="112"/>
        <v>0</v>
      </c>
      <c r="AI232" s="92">
        <f t="shared" si="130"/>
        <v>45913</v>
      </c>
      <c r="AJ232" s="91">
        <f t="shared" si="131"/>
        <v>225</v>
      </c>
      <c r="AK232" s="91">
        <f>INDEX(地温!$D$2:$D$366,MATCH(AI232,地温!$C$2:$C$366,FALSE))</f>
        <v>24.834848000000001</v>
      </c>
      <c r="AL232" s="91">
        <f t="shared" si="132"/>
        <v>3938.1550260000008</v>
      </c>
      <c r="AM232" s="93">
        <f t="shared" si="113"/>
        <v>17.502911226666669</v>
      </c>
      <c r="AN232" s="99" t="e">
        <f t="shared" si="114"/>
        <v>#N/A</v>
      </c>
      <c r="AO232" s="99">
        <f t="shared" si="115"/>
        <v>0</v>
      </c>
      <c r="AR232" s="92">
        <f t="shared" si="133"/>
        <v>45913</v>
      </c>
      <c r="AS232" s="91">
        <f t="shared" si="134"/>
        <v>225</v>
      </c>
      <c r="AT232" s="91">
        <f>INDEX(地温!$D$2:$D$366,MATCH(AR232,地温!$C$2:$C$366,FALSE))</f>
        <v>24.834848000000001</v>
      </c>
      <c r="AU232" s="91">
        <f t="shared" si="135"/>
        <v>3938.1550260000008</v>
      </c>
      <c r="AV232" s="93">
        <f t="shared" si="116"/>
        <v>17.502911226666669</v>
      </c>
      <c r="AW232" s="99" t="e">
        <f t="shared" si="117"/>
        <v>#N/A</v>
      </c>
      <c r="AX232" s="99">
        <f t="shared" si="118"/>
        <v>0</v>
      </c>
    </row>
    <row r="233" spans="1:50" s="91" customFormat="1">
      <c r="A233" s="92">
        <f t="shared" si="119"/>
        <v>45914</v>
      </c>
      <c r="B233" s="91">
        <f t="shared" si="102"/>
        <v>226</v>
      </c>
      <c r="C233" s="99">
        <f t="shared" si="103"/>
        <v>5.3714512088231325</v>
      </c>
      <c r="D233" s="99">
        <f t="shared" si="120"/>
        <v>1.8811980296895572e-005</v>
      </c>
      <c r="E233" s="99"/>
      <c r="F233" s="99"/>
      <c r="H233" s="92">
        <f t="shared" si="121"/>
        <v>45914</v>
      </c>
      <c r="I233" s="91">
        <f t="shared" si="122"/>
        <v>226</v>
      </c>
      <c r="J233" s="91">
        <f>INDEX(地温!$D$2:$D$366,MATCH(H233,地温!$C$2:$C$366,FALSE))</f>
        <v>24.287396000000001</v>
      </c>
      <c r="K233" s="91">
        <f t="shared" si="123"/>
        <v>3962.442422000001</v>
      </c>
      <c r="L233" s="93">
        <f t="shared" si="104"/>
        <v>17.532931070796465</v>
      </c>
      <c r="M233" s="99">
        <f t="shared" si="105"/>
        <v>3.130459451306055e-002</v>
      </c>
      <c r="N233" s="99">
        <f t="shared" si="106"/>
        <v>5.3714512088231325</v>
      </c>
      <c r="Q233" s="92">
        <f t="shared" si="124"/>
        <v>45914</v>
      </c>
      <c r="R233" s="91">
        <f t="shared" si="125"/>
        <v>226</v>
      </c>
      <c r="S233" s="91">
        <f>INDEX(地温!$D$2:$D$366,MATCH(Q233,地温!$C$2:$C$366,FALSE))</f>
        <v>24.287396000000001</v>
      </c>
      <c r="T233" s="91">
        <f t="shared" si="126"/>
        <v>3962.442422000001</v>
      </c>
      <c r="U233" s="93">
        <f t="shared" si="107"/>
        <v>17.532931070796465</v>
      </c>
      <c r="V233" s="99" t="e">
        <f t="shared" si="108"/>
        <v>#N/A</v>
      </c>
      <c r="W233" s="99">
        <f t="shared" si="109"/>
        <v>0</v>
      </c>
      <c r="Z233" s="92">
        <f t="shared" si="127"/>
        <v>45914</v>
      </c>
      <c r="AA233" s="91">
        <f t="shared" si="128"/>
        <v>226</v>
      </c>
      <c r="AB233" s="91">
        <f>INDEX(地温!$D$2:$D$366,MATCH(Z233,地温!$C$2:$C$366,FALSE))</f>
        <v>24.287396000000001</v>
      </c>
      <c r="AC233" s="91">
        <f t="shared" si="129"/>
        <v>3962.442422000001</v>
      </c>
      <c r="AD233" s="93">
        <f t="shared" si="110"/>
        <v>17.532931070796465</v>
      </c>
      <c r="AE233" s="99" t="e">
        <f t="shared" si="111"/>
        <v>#N/A</v>
      </c>
      <c r="AF233" s="99">
        <f t="shared" si="112"/>
        <v>0</v>
      </c>
      <c r="AI233" s="92">
        <f t="shared" si="130"/>
        <v>45914</v>
      </c>
      <c r="AJ233" s="91">
        <f t="shared" si="131"/>
        <v>226</v>
      </c>
      <c r="AK233" s="91">
        <f>INDEX(地温!$D$2:$D$366,MATCH(AI233,地温!$C$2:$C$366,FALSE))</f>
        <v>24.287396000000001</v>
      </c>
      <c r="AL233" s="91">
        <f t="shared" si="132"/>
        <v>3962.442422000001</v>
      </c>
      <c r="AM233" s="93">
        <f t="shared" si="113"/>
        <v>17.532931070796465</v>
      </c>
      <c r="AN233" s="99" t="e">
        <f t="shared" si="114"/>
        <v>#N/A</v>
      </c>
      <c r="AO233" s="99">
        <f t="shared" si="115"/>
        <v>0</v>
      </c>
      <c r="AR233" s="92">
        <f t="shared" si="133"/>
        <v>45914</v>
      </c>
      <c r="AS233" s="91">
        <f t="shared" si="134"/>
        <v>226</v>
      </c>
      <c r="AT233" s="91">
        <f>INDEX(地温!$D$2:$D$366,MATCH(AR233,地温!$C$2:$C$366,FALSE))</f>
        <v>24.287396000000001</v>
      </c>
      <c r="AU233" s="91">
        <f t="shared" si="135"/>
        <v>3962.442422000001</v>
      </c>
      <c r="AV233" s="93">
        <f t="shared" si="116"/>
        <v>17.532931070796465</v>
      </c>
      <c r="AW233" s="99" t="e">
        <f t="shared" si="117"/>
        <v>#N/A</v>
      </c>
      <c r="AX233" s="99">
        <f t="shared" si="118"/>
        <v>0</v>
      </c>
    </row>
    <row r="234" spans="1:50" s="91" customFormat="1">
      <c r="A234" s="92">
        <f t="shared" si="119"/>
        <v>45915</v>
      </c>
      <c r="B234" s="91">
        <f t="shared" si="102"/>
        <v>227</v>
      </c>
      <c r="C234" s="99">
        <f t="shared" si="103"/>
        <v>5.3716285104400852</v>
      </c>
      <c r="D234" s="99">
        <f t="shared" si="120"/>
        <v>1.773016169526187e-005</v>
      </c>
      <c r="E234" s="99"/>
      <c r="F234" s="99"/>
      <c r="H234" s="92">
        <f t="shared" si="121"/>
        <v>45915</v>
      </c>
      <c r="I234" s="91">
        <f t="shared" si="122"/>
        <v>227</v>
      </c>
      <c r="J234" s="91">
        <f>INDEX(地温!$D$2:$D$366,MATCH(H234,地温!$C$2:$C$366,FALSE))</f>
        <v>23.719668000000002</v>
      </c>
      <c r="K234" s="91">
        <f t="shared" si="123"/>
        <v>3986.1620900000012</v>
      </c>
      <c r="L234" s="93">
        <f t="shared" si="104"/>
        <v>17.560185418502208</v>
      </c>
      <c r="M234" s="99">
        <f t="shared" si="105"/>
        <v>3.134183291093752e-002</v>
      </c>
      <c r="N234" s="99">
        <f t="shared" si="106"/>
        <v>5.3716285104400852</v>
      </c>
      <c r="Q234" s="92">
        <f t="shared" si="124"/>
        <v>45915</v>
      </c>
      <c r="R234" s="91">
        <f t="shared" si="125"/>
        <v>227</v>
      </c>
      <c r="S234" s="91">
        <f>INDEX(地温!$D$2:$D$366,MATCH(Q234,地温!$C$2:$C$366,FALSE))</f>
        <v>23.719668000000002</v>
      </c>
      <c r="T234" s="91">
        <f t="shared" si="126"/>
        <v>3986.1620900000012</v>
      </c>
      <c r="U234" s="93">
        <f t="shared" si="107"/>
        <v>17.560185418502208</v>
      </c>
      <c r="V234" s="99" t="e">
        <f t="shared" si="108"/>
        <v>#N/A</v>
      </c>
      <c r="W234" s="99">
        <f t="shared" si="109"/>
        <v>0</v>
      </c>
      <c r="Z234" s="92">
        <f t="shared" si="127"/>
        <v>45915</v>
      </c>
      <c r="AA234" s="91">
        <f t="shared" si="128"/>
        <v>227</v>
      </c>
      <c r="AB234" s="91">
        <f>INDEX(地温!$D$2:$D$366,MATCH(Z234,地温!$C$2:$C$366,FALSE))</f>
        <v>23.719668000000002</v>
      </c>
      <c r="AC234" s="91">
        <f t="shared" si="129"/>
        <v>3986.1620900000012</v>
      </c>
      <c r="AD234" s="93">
        <f t="shared" si="110"/>
        <v>17.560185418502208</v>
      </c>
      <c r="AE234" s="99" t="e">
        <f t="shared" si="111"/>
        <v>#N/A</v>
      </c>
      <c r="AF234" s="99">
        <f t="shared" si="112"/>
        <v>0</v>
      </c>
      <c r="AI234" s="92">
        <f t="shared" si="130"/>
        <v>45915</v>
      </c>
      <c r="AJ234" s="91">
        <f t="shared" si="131"/>
        <v>227</v>
      </c>
      <c r="AK234" s="91">
        <f>INDEX(地温!$D$2:$D$366,MATCH(AI234,地温!$C$2:$C$366,FALSE))</f>
        <v>23.719668000000002</v>
      </c>
      <c r="AL234" s="91">
        <f t="shared" si="132"/>
        <v>3986.1620900000012</v>
      </c>
      <c r="AM234" s="93">
        <f t="shared" si="113"/>
        <v>17.560185418502208</v>
      </c>
      <c r="AN234" s="99" t="e">
        <f t="shared" si="114"/>
        <v>#N/A</v>
      </c>
      <c r="AO234" s="99">
        <f t="shared" si="115"/>
        <v>0</v>
      </c>
      <c r="AR234" s="92">
        <f t="shared" si="133"/>
        <v>45915</v>
      </c>
      <c r="AS234" s="91">
        <f t="shared" si="134"/>
        <v>227</v>
      </c>
      <c r="AT234" s="91">
        <f>INDEX(地温!$D$2:$D$366,MATCH(AR234,地温!$C$2:$C$366,FALSE))</f>
        <v>23.719668000000002</v>
      </c>
      <c r="AU234" s="91">
        <f t="shared" si="135"/>
        <v>3986.1620900000012</v>
      </c>
      <c r="AV234" s="93">
        <f t="shared" si="116"/>
        <v>17.560185418502208</v>
      </c>
      <c r="AW234" s="99" t="e">
        <f t="shared" si="117"/>
        <v>#N/A</v>
      </c>
      <c r="AX234" s="99">
        <f t="shared" si="118"/>
        <v>0</v>
      </c>
    </row>
    <row r="235" spans="1:50" s="91" customFormat="1">
      <c r="A235" s="92">
        <f t="shared" si="119"/>
        <v>45916</v>
      </c>
      <c r="B235" s="91">
        <f t="shared" si="102"/>
        <v>228</v>
      </c>
      <c r="C235" s="99">
        <f t="shared" si="103"/>
        <v>5.3718010340943358</v>
      </c>
      <c r="D235" s="99">
        <f t="shared" si="120"/>
        <v>1.7252365425068918e-005</v>
      </c>
      <c r="E235" s="99"/>
      <c r="F235" s="99"/>
      <c r="H235" s="92">
        <f t="shared" si="121"/>
        <v>45916</v>
      </c>
      <c r="I235" s="91">
        <f t="shared" si="122"/>
        <v>228</v>
      </c>
      <c r="J235" s="91">
        <f>INDEX(地温!$D$2:$D$366,MATCH(H235,地温!$C$2:$C$366,FALSE))</f>
        <v>24.084636</v>
      </c>
      <c r="K235" s="91">
        <f t="shared" si="123"/>
        <v>4010.2467260000012</v>
      </c>
      <c r="L235" s="93">
        <f t="shared" si="104"/>
        <v>17.588801429824567</v>
      </c>
      <c r="M235" s="99">
        <f t="shared" si="105"/>
        <v>3.1380971930553475e-002</v>
      </c>
      <c r="N235" s="99">
        <f t="shared" si="106"/>
        <v>5.3718010340943358</v>
      </c>
      <c r="Q235" s="92">
        <f t="shared" si="124"/>
        <v>45916</v>
      </c>
      <c r="R235" s="91">
        <f t="shared" si="125"/>
        <v>228</v>
      </c>
      <c r="S235" s="91">
        <f>INDEX(地温!$D$2:$D$366,MATCH(Q235,地温!$C$2:$C$366,FALSE))</f>
        <v>24.084636</v>
      </c>
      <c r="T235" s="91">
        <f t="shared" si="126"/>
        <v>4010.2467260000012</v>
      </c>
      <c r="U235" s="93">
        <f t="shared" si="107"/>
        <v>17.588801429824567</v>
      </c>
      <c r="V235" s="99" t="e">
        <f t="shared" si="108"/>
        <v>#N/A</v>
      </c>
      <c r="W235" s="99">
        <f t="shared" si="109"/>
        <v>0</v>
      </c>
      <c r="Z235" s="92">
        <f t="shared" si="127"/>
        <v>45916</v>
      </c>
      <c r="AA235" s="91">
        <f t="shared" si="128"/>
        <v>228</v>
      </c>
      <c r="AB235" s="91">
        <f>INDEX(地温!$D$2:$D$366,MATCH(Z235,地温!$C$2:$C$366,FALSE))</f>
        <v>24.084636</v>
      </c>
      <c r="AC235" s="91">
        <f t="shared" si="129"/>
        <v>4010.2467260000012</v>
      </c>
      <c r="AD235" s="93">
        <f t="shared" si="110"/>
        <v>17.588801429824567</v>
      </c>
      <c r="AE235" s="99" t="e">
        <f t="shared" si="111"/>
        <v>#N/A</v>
      </c>
      <c r="AF235" s="99">
        <f t="shared" si="112"/>
        <v>0</v>
      </c>
      <c r="AI235" s="92">
        <f t="shared" si="130"/>
        <v>45916</v>
      </c>
      <c r="AJ235" s="91">
        <f t="shared" si="131"/>
        <v>228</v>
      </c>
      <c r="AK235" s="91">
        <f>INDEX(地温!$D$2:$D$366,MATCH(AI235,地温!$C$2:$C$366,FALSE))</f>
        <v>24.084636</v>
      </c>
      <c r="AL235" s="91">
        <f t="shared" si="132"/>
        <v>4010.2467260000012</v>
      </c>
      <c r="AM235" s="93">
        <f t="shared" si="113"/>
        <v>17.588801429824567</v>
      </c>
      <c r="AN235" s="99" t="e">
        <f t="shared" si="114"/>
        <v>#N/A</v>
      </c>
      <c r="AO235" s="99">
        <f t="shared" si="115"/>
        <v>0</v>
      </c>
      <c r="AR235" s="92">
        <f t="shared" si="133"/>
        <v>45916</v>
      </c>
      <c r="AS235" s="91">
        <f t="shared" si="134"/>
        <v>228</v>
      </c>
      <c r="AT235" s="91">
        <f>INDEX(地温!$D$2:$D$366,MATCH(AR235,地温!$C$2:$C$366,FALSE))</f>
        <v>24.084636</v>
      </c>
      <c r="AU235" s="91">
        <f t="shared" si="135"/>
        <v>4010.2467260000012</v>
      </c>
      <c r="AV235" s="93">
        <f t="shared" si="116"/>
        <v>17.588801429824567</v>
      </c>
      <c r="AW235" s="99" t="e">
        <f t="shared" si="117"/>
        <v>#N/A</v>
      </c>
      <c r="AX235" s="99">
        <f t="shared" si="118"/>
        <v>0</v>
      </c>
    </row>
    <row r="236" spans="1:50" s="91" customFormat="1">
      <c r="A236" s="92">
        <f t="shared" si="119"/>
        <v>45917</v>
      </c>
      <c r="B236" s="91">
        <f t="shared" si="102"/>
        <v>229</v>
      </c>
      <c r="C236" s="99">
        <f t="shared" si="103"/>
        <v>5.3719670105492883</v>
      </c>
      <c r="D236" s="99">
        <f t="shared" si="120"/>
        <v>1.6597645495242121e-005</v>
      </c>
      <c r="E236" s="99"/>
      <c r="F236" s="99"/>
      <c r="H236" s="92">
        <f t="shared" si="121"/>
        <v>45917</v>
      </c>
      <c r="I236" s="91">
        <f t="shared" si="122"/>
        <v>229</v>
      </c>
      <c r="J236" s="91">
        <f>INDEX(地温!$D$2:$D$366,MATCH(H236,地温!$C$2:$C$366,FALSE))</f>
        <v>24.125188000000001</v>
      </c>
      <c r="K236" s="91">
        <f t="shared" si="123"/>
        <v>4034.3719140000012</v>
      </c>
      <c r="L236" s="93">
        <f t="shared" si="104"/>
        <v>17.617344602620093</v>
      </c>
      <c r="M236" s="99">
        <f t="shared" si="105"/>
        <v>3.1420052323394169e-002</v>
      </c>
      <c r="N236" s="99">
        <f t="shared" si="106"/>
        <v>5.3719670105492883</v>
      </c>
      <c r="Q236" s="92">
        <f t="shared" si="124"/>
        <v>45917</v>
      </c>
      <c r="R236" s="91">
        <f t="shared" si="125"/>
        <v>229</v>
      </c>
      <c r="S236" s="91">
        <f>INDEX(地温!$D$2:$D$366,MATCH(Q236,地温!$C$2:$C$366,FALSE))</f>
        <v>24.125188000000001</v>
      </c>
      <c r="T236" s="91">
        <f t="shared" si="126"/>
        <v>4034.3719140000012</v>
      </c>
      <c r="U236" s="93">
        <f t="shared" si="107"/>
        <v>17.617344602620093</v>
      </c>
      <c r="V236" s="99" t="e">
        <f t="shared" si="108"/>
        <v>#N/A</v>
      </c>
      <c r="W236" s="99">
        <f t="shared" si="109"/>
        <v>0</v>
      </c>
      <c r="Z236" s="92">
        <f t="shared" si="127"/>
        <v>45917</v>
      </c>
      <c r="AA236" s="91">
        <f t="shared" si="128"/>
        <v>229</v>
      </c>
      <c r="AB236" s="91">
        <f>INDEX(地温!$D$2:$D$366,MATCH(Z236,地温!$C$2:$C$366,FALSE))</f>
        <v>24.125188000000001</v>
      </c>
      <c r="AC236" s="91">
        <f t="shared" si="129"/>
        <v>4034.3719140000012</v>
      </c>
      <c r="AD236" s="93">
        <f t="shared" si="110"/>
        <v>17.617344602620093</v>
      </c>
      <c r="AE236" s="99" t="e">
        <f t="shared" si="111"/>
        <v>#N/A</v>
      </c>
      <c r="AF236" s="99">
        <f t="shared" si="112"/>
        <v>0</v>
      </c>
      <c r="AI236" s="92">
        <f t="shared" si="130"/>
        <v>45917</v>
      </c>
      <c r="AJ236" s="91">
        <f t="shared" si="131"/>
        <v>229</v>
      </c>
      <c r="AK236" s="91">
        <f>INDEX(地温!$D$2:$D$366,MATCH(AI236,地温!$C$2:$C$366,FALSE))</f>
        <v>24.125188000000001</v>
      </c>
      <c r="AL236" s="91">
        <f t="shared" si="132"/>
        <v>4034.3719140000012</v>
      </c>
      <c r="AM236" s="93">
        <f t="shared" si="113"/>
        <v>17.617344602620093</v>
      </c>
      <c r="AN236" s="99" t="e">
        <f t="shared" si="114"/>
        <v>#N/A</v>
      </c>
      <c r="AO236" s="99">
        <f t="shared" si="115"/>
        <v>0</v>
      </c>
      <c r="AR236" s="92">
        <f t="shared" si="133"/>
        <v>45917</v>
      </c>
      <c r="AS236" s="91">
        <f t="shared" si="134"/>
        <v>229</v>
      </c>
      <c r="AT236" s="91">
        <f>INDEX(地温!$D$2:$D$366,MATCH(AR236,地温!$C$2:$C$366,FALSE))</f>
        <v>24.125188000000001</v>
      </c>
      <c r="AU236" s="91">
        <f t="shared" si="135"/>
        <v>4034.3719140000012</v>
      </c>
      <c r="AV236" s="93">
        <f t="shared" si="116"/>
        <v>17.617344602620093</v>
      </c>
      <c r="AW236" s="99" t="e">
        <f t="shared" si="117"/>
        <v>#N/A</v>
      </c>
      <c r="AX236" s="99">
        <f t="shared" si="118"/>
        <v>0</v>
      </c>
    </row>
    <row r="237" spans="1:50" s="91" customFormat="1">
      <c r="A237" s="92">
        <f t="shared" si="119"/>
        <v>45918</v>
      </c>
      <c r="B237" s="91">
        <f t="shared" si="102"/>
        <v>230</v>
      </c>
      <c r="C237" s="99">
        <f t="shared" si="103"/>
        <v>5.3721313062618457</v>
      </c>
      <c r="D237" s="99">
        <f t="shared" si="120"/>
        <v>1.6429571255738295e-005</v>
      </c>
      <c r="E237" s="99"/>
      <c r="F237" s="99"/>
      <c r="H237" s="92">
        <f t="shared" si="121"/>
        <v>45918</v>
      </c>
      <c r="I237" s="91">
        <f t="shared" si="122"/>
        <v>230</v>
      </c>
      <c r="J237" s="91">
        <f>INDEX(地温!$D$2:$D$366,MATCH(H237,地温!$C$2:$C$366,FALSE))</f>
        <v>25.037608000000002</v>
      </c>
      <c r="K237" s="91">
        <f t="shared" si="123"/>
        <v>4059.4095220000013</v>
      </c>
      <c r="L237" s="93">
        <f t="shared" si="104"/>
        <v>17.64960661739131</v>
      </c>
      <c r="M237" s="99">
        <f t="shared" si="105"/>
        <v>3.1464273771737786e-002</v>
      </c>
      <c r="N237" s="99">
        <f t="shared" si="106"/>
        <v>5.3721313062618457</v>
      </c>
      <c r="Q237" s="92">
        <f t="shared" si="124"/>
        <v>45918</v>
      </c>
      <c r="R237" s="91">
        <f t="shared" si="125"/>
        <v>230</v>
      </c>
      <c r="S237" s="91">
        <f>INDEX(地温!$D$2:$D$366,MATCH(Q237,地温!$C$2:$C$366,FALSE))</f>
        <v>25.037608000000002</v>
      </c>
      <c r="T237" s="91">
        <f t="shared" si="126"/>
        <v>4059.4095220000013</v>
      </c>
      <c r="U237" s="93">
        <f t="shared" si="107"/>
        <v>17.64960661739131</v>
      </c>
      <c r="V237" s="99" t="e">
        <f t="shared" si="108"/>
        <v>#N/A</v>
      </c>
      <c r="W237" s="99">
        <f t="shared" si="109"/>
        <v>0</v>
      </c>
      <c r="Z237" s="92">
        <f t="shared" si="127"/>
        <v>45918</v>
      </c>
      <c r="AA237" s="91">
        <f t="shared" si="128"/>
        <v>230</v>
      </c>
      <c r="AB237" s="91">
        <f>INDEX(地温!$D$2:$D$366,MATCH(Z237,地温!$C$2:$C$366,FALSE))</f>
        <v>25.037608000000002</v>
      </c>
      <c r="AC237" s="91">
        <f t="shared" si="129"/>
        <v>4059.4095220000013</v>
      </c>
      <c r="AD237" s="93">
        <f t="shared" si="110"/>
        <v>17.64960661739131</v>
      </c>
      <c r="AE237" s="99" t="e">
        <f t="shared" si="111"/>
        <v>#N/A</v>
      </c>
      <c r="AF237" s="99">
        <f t="shared" si="112"/>
        <v>0</v>
      </c>
      <c r="AI237" s="92">
        <f t="shared" si="130"/>
        <v>45918</v>
      </c>
      <c r="AJ237" s="91">
        <f t="shared" si="131"/>
        <v>230</v>
      </c>
      <c r="AK237" s="91">
        <f>INDEX(地温!$D$2:$D$366,MATCH(AI237,地温!$C$2:$C$366,FALSE))</f>
        <v>25.037608000000002</v>
      </c>
      <c r="AL237" s="91">
        <f t="shared" si="132"/>
        <v>4059.4095220000013</v>
      </c>
      <c r="AM237" s="93">
        <f t="shared" si="113"/>
        <v>17.64960661739131</v>
      </c>
      <c r="AN237" s="99" t="e">
        <f t="shared" si="114"/>
        <v>#N/A</v>
      </c>
      <c r="AO237" s="99">
        <f t="shared" si="115"/>
        <v>0</v>
      </c>
      <c r="AR237" s="92">
        <f t="shared" si="133"/>
        <v>45918</v>
      </c>
      <c r="AS237" s="91">
        <f t="shared" si="134"/>
        <v>230</v>
      </c>
      <c r="AT237" s="91">
        <f>INDEX(地温!$D$2:$D$366,MATCH(AR237,地温!$C$2:$C$366,FALSE))</f>
        <v>25.037608000000002</v>
      </c>
      <c r="AU237" s="91">
        <f t="shared" si="135"/>
        <v>4059.4095220000013</v>
      </c>
      <c r="AV237" s="93">
        <f t="shared" si="116"/>
        <v>17.64960661739131</v>
      </c>
      <c r="AW237" s="99" t="e">
        <f t="shared" si="117"/>
        <v>#N/A</v>
      </c>
      <c r="AX237" s="99">
        <f t="shared" si="118"/>
        <v>0</v>
      </c>
    </row>
    <row r="238" spans="1:50" s="91" customFormat="1">
      <c r="A238" s="92">
        <f t="shared" si="119"/>
        <v>45919</v>
      </c>
      <c r="B238" s="91">
        <f t="shared" si="102"/>
        <v>231</v>
      </c>
      <c r="C238" s="99">
        <f t="shared" si="103"/>
        <v>5.3722885399412075</v>
      </c>
      <c r="D238" s="99">
        <f t="shared" si="120"/>
        <v>1.5723367936182344e-005</v>
      </c>
      <c r="E238" s="99"/>
      <c r="F238" s="99"/>
      <c r="H238" s="92">
        <f t="shared" si="121"/>
        <v>45919</v>
      </c>
      <c r="I238" s="91">
        <f t="shared" si="122"/>
        <v>231</v>
      </c>
      <c r="J238" s="91">
        <f>INDEX(地温!$D$2:$D$366,MATCH(H238,地温!$C$2:$C$366,FALSE))</f>
        <v>24.956503999999999</v>
      </c>
      <c r="K238" s="91">
        <f t="shared" si="123"/>
        <v>4084.3660260000015</v>
      </c>
      <c r="L238" s="93">
        <f t="shared" si="104"/>
        <v>17.681238207792216</v>
      </c>
      <c r="M238" s="99">
        <f t="shared" si="105"/>
        <v>3.1507681974711835e-002</v>
      </c>
      <c r="N238" s="99">
        <f t="shared" si="106"/>
        <v>5.3722885399412075</v>
      </c>
      <c r="Q238" s="92">
        <f t="shared" si="124"/>
        <v>45919</v>
      </c>
      <c r="R238" s="91">
        <f t="shared" si="125"/>
        <v>231</v>
      </c>
      <c r="S238" s="91">
        <f>INDEX(地温!$D$2:$D$366,MATCH(Q238,地温!$C$2:$C$366,FALSE))</f>
        <v>24.956503999999999</v>
      </c>
      <c r="T238" s="91">
        <f t="shared" si="126"/>
        <v>4084.3660260000015</v>
      </c>
      <c r="U238" s="93">
        <f t="shared" si="107"/>
        <v>17.681238207792216</v>
      </c>
      <c r="V238" s="99" t="e">
        <f t="shared" si="108"/>
        <v>#N/A</v>
      </c>
      <c r="W238" s="99">
        <f t="shared" si="109"/>
        <v>0</v>
      </c>
      <c r="Z238" s="92">
        <f t="shared" si="127"/>
        <v>45919</v>
      </c>
      <c r="AA238" s="91">
        <f t="shared" si="128"/>
        <v>231</v>
      </c>
      <c r="AB238" s="91">
        <f>INDEX(地温!$D$2:$D$366,MATCH(Z238,地温!$C$2:$C$366,FALSE))</f>
        <v>24.956503999999999</v>
      </c>
      <c r="AC238" s="91">
        <f t="shared" si="129"/>
        <v>4084.3660260000015</v>
      </c>
      <c r="AD238" s="93">
        <f t="shared" si="110"/>
        <v>17.681238207792216</v>
      </c>
      <c r="AE238" s="99" t="e">
        <f t="shared" si="111"/>
        <v>#N/A</v>
      </c>
      <c r="AF238" s="99">
        <f t="shared" si="112"/>
        <v>0</v>
      </c>
      <c r="AI238" s="92">
        <f t="shared" si="130"/>
        <v>45919</v>
      </c>
      <c r="AJ238" s="91">
        <f t="shared" si="131"/>
        <v>231</v>
      </c>
      <c r="AK238" s="91">
        <f>INDEX(地温!$D$2:$D$366,MATCH(AI238,地温!$C$2:$C$366,FALSE))</f>
        <v>24.956503999999999</v>
      </c>
      <c r="AL238" s="91">
        <f t="shared" si="132"/>
        <v>4084.3660260000015</v>
      </c>
      <c r="AM238" s="93">
        <f t="shared" si="113"/>
        <v>17.681238207792216</v>
      </c>
      <c r="AN238" s="99" t="e">
        <f t="shared" si="114"/>
        <v>#N/A</v>
      </c>
      <c r="AO238" s="99">
        <f t="shared" si="115"/>
        <v>0</v>
      </c>
      <c r="AR238" s="92">
        <f t="shared" si="133"/>
        <v>45919</v>
      </c>
      <c r="AS238" s="91">
        <f t="shared" si="134"/>
        <v>231</v>
      </c>
      <c r="AT238" s="91">
        <f>INDEX(地温!$D$2:$D$366,MATCH(AR238,地温!$C$2:$C$366,FALSE))</f>
        <v>24.956503999999999</v>
      </c>
      <c r="AU238" s="91">
        <f t="shared" si="135"/>
        <v>4084.3660260000015</v>
      </c>
      <c r="AV238" s="93">
        <f t="shared" si="116"/>
        <v>17.681238207792216</v>
      </c>
      <c r="AW238" s="99" t="e">
        <f t="shared" si="117"/>
        <v>#N/A</v>
      </c>
      <c r="AX238" s="99">
        <f t="shared" si="118"/>
        <v>0</v>
      </c>
    </row>
    <row r="239" spans="1:50" s="91" customFormat="1">
      <c r="A239" s="92">
        <f t="shared" si="119"/>
        <v>45920</v>
      </c>
      <c r="B239" s="91">
        <f t="shared" si="102"/>
        <v>232</v>
      </c>
      <c r="C239" s="99">
        <f t="shared" si="103"/>
        <v>5.3724329683054775</v>
      </c>
      <c r="D239" s="99">
        <f t="shared" si="120"/>
        <v>1.444283642699773e-005</v>
      </c>
      <c r="E239" s="99"/>
      <c r="F239" s="99"/>
      <c r="H239" s="92">
        <f t="shared" si="121"/>
        <v>45920</v>
      </c>
      <c r="I239" s="91">
        <f t="shared" si="122"/>
        <v>232</v>
      </c>
      <c r="J239" s="91">
        <f>INDEX(地温!$D$2:$D$366,MATCH(H239,地温!$C$2:$C$366,FALSE))</f>
        <v>23.638563999999999</v>
      </c>
      <c r="K239" s="91">
        <f t="shared" si="123"/>
        <v>4108.0045900000014</v>
      </c>
      <c r="L239" s="93">
        <f t="shared" si="104"/>
        <v>17.706916336206902</v>
      </c>
      <c r="M239" s="99">
        <f t="shared" si="105"/>
        <v>3.154295728612598e-002</v>
      </c>
      <c r="N239" s="99">
        <f t="shared" si="106"/>
        <v>5.3724329683054775</v>
      </c>
      <c r="Q239" s="92">
        <f t="shared" si="124"/>
        <v>45920</v>
      </c>
      <c r="R239" s="91">
        <f t="shared" si="125"/>
        <v>232</v>
      </c>
      <c r="S239" s="91">
        <f>INDEX(地温!$D$2:$D$366,MATCH(Q239,地温!$C$2:$C$366,FALSE))</f>
        <v>23.638563999999999</v>
      </c>
      <c r="T239" s="91">
        <f t="shared" si="126"/>
        <v>4108.0045900000014</v>
      </c>
      <c r="U239" s="93">
        <f t="shared" si="107"/>
        <v>17.706916336206902</v>
      </c>
      <c r="V239" s="99" t="e">
        <f t="shared" si="108"/>
        <v>#N/A</v>
      </c>
      <c r="W239" s="99">
        <f t="shared" si="109"/>
        <v>0</v>
      </c>
      <c r="Z239" s="92">
        <f t="shared" si="127"/>
        <v>45920</v>
      </c>
      <c r="AA239" s="91">
        <f t="shared" si="128"/>
        <v>232</v>
      </c>
      <c r="AB239" s="91">
        <f>INDEX(地温!$D$2:$D$366,MATCH(Z239,地温!$C$2:$C$366,FALSE))</f>
        <v>23.638563999999999</v>
      </c>
      <c r="AC239" s="91">
        <f t="shared" si="129"/>
        <v>4108.0045900000014</v>
      </c>
      <c r="AD239" s="93">
        <f t="shared" si="110"/>
        <v>17.706916336206902</v>
      </c>
      <c r="AE239" s="99" t="e">
        <f t="shared" si="111"/>
        <v>#N/A</v>
      </c>
      <c r="AF239" s="99">
        <f t="shared" si="112"/>
        <v>0</v>
      </c>
      <c r="AI239" s="92">
        <f t="shared" si="130"/>
        <v>45920</v>
      </c>
      <c r="AJ239" s="91">
        <f t="shared" si="131"/>
        <v>232</v>
      </c>
      <c r="AK239" s="91">
        <f>INDEX(地温!$D$2:$D$366,MATCH(AI239,地温!$C$2:$C$366,FALSE))</f>
        <v>23.638563999999999</v>
      </c>
      <c r="AL239" s="91">
        <f t="shared" si="132"/>
        <v>4108.0045900000014</v>
      </c>
      <c r="AM239" s="93">
        <f t="shared" si="113"/>
        <v>17.706916336206902</v>
      </c>
      <c r="AN239" s="99" t="e">
        <f t="shared" si="114"/>
        <v>#N/A</v>
      </c>
      <c r="AO239" s="99">
        <f t="shared" si="115"/>
        <v>0</v>
      </c>
      <c r="AR239" s="92">
        <f t="shared" si="133"/>
        <v>45920</v>
      </c>
      <c r="AS239" s="91">
        <f t="shared" si="134"/>
        <v>232</v>
      </c>
      <c r="AT239" s="91">
        <f>INDEX(地温!$D$2:$D$366,MATCH(AR239,地温!$C$2:$C$366,FALSE))</f>
        <v>23.638563999999999</v>
      </c>
      <c r="AU239" s="91">
        <f t="shared" si="135"/>
        <v>4108.0045900000014</v>
      </c>
      <c r="AV239" s="93">
        <f t="shared" si="116"/>
        <v>17.706916336206902</v>
      </c>
      <c r="AW239" s="99" t="e">
        <f t="shared" si="117"/>
        <v>#N/A</v>
      </c>
      <c r="AX239" s="99">
        <f t="shared" si="118"/>
        <v>0</v>
      </c>
    </row>
    <row r="240" spans="1:50" s="91" customFormat="1">
      <c r="A240" s="92">
        <f t="shared" si="119"/>
        <v>45921</v>
      </c>
      <c r="B240" s="91">
        <f t="shared" si="102"/>
        <v>233</v>
      </c>
      <c r="C240" s="99">
        <f t="shared" si="103"/>
        <v>5.372568454301585</v>
      </c>
      <c r="D240" s="99">
        <f t="shared" si="120"/>
        <v>1.3548599610757606e-005</v>
      </c>
      <c r="E240" s="99"/>
      <c r="F240" s="99"/>
      <c r="H240" s="92">
        <f t="shared" si="121"/>
        <v>45921</v>
      </c>
      <c r="I240" s="91">
        <f t="shared" si="122"/>
        <v>233</v>
      </c>
      <c r="J240" s="91">
        <f>INDEX(地温!$D$2:$D$366,MATCH(H240,地温!$C$2:$C$366,FALSE))</f>
        <v>22.928903999999999</v>
      </c>
      <c r="K240" s="91">
        <f t="shared" si="123"/>
        <v>4130.9334940000017</v>
      </c>
      <c r="L240" s="93">
        <f t="shared" si="104"/>
        <v>17.729328300429192</v>
      </c>
      <c r="M240" s="99">
        <f t="shared" si="105"/>
        <v>3.1573772882385095e-002</v>
      </c>
      <c r="N240" s="99">
        <f t="shared" si="106"/>
        <v>5.372568454301585</v>
      </c>
      <c r="Q240" s="92">
        <f t="shared" si="124"/>
        <v>45921</v>
      </c>
      <c r="R240" s="91">
        <f t="shared" si="125"/>
        <v>233</v>
      </c>
      <c r="S240" s="91">
        <f>INDEX(地温!$D$2:$D$366,MATCH(Q240,地温!$C$2:$C$366,FALSE))</f>
        <v>22.928903999999999</v>
      </c>
      <c r="T240" s="91">
        <f t="shared" si="126"/>
        <v>4130.9334940000017</v>
      </c>
      <c r="U240" s="93">
        <f t="shared" si="107"/>
        <v>17.729328300429192</v>
      </c>
      <c r="V240" s="99" t="e">
        <f t="shared" si="108"/>
        <v>#N/A</v>
      </c>
      <c r="W240" s="99">
        <f t="shared" si="109"/>
        <v>0</v>
      </c>
      <c r="Z240" s="92">
        <f t="shared" si="127"/>
        <v>45921</v>
      </c>
      <c r="AA240" s="91">
        <f t="shared" si="128"/>
        <v>233</v>
      </c>
      <c r="AB240" s="91">
        <f>INDEX(地温!$D$2:$D$366,MATCH(Z240,地温!$C$2:$C$366,FALSE))</f>
        <v>22.928903999999999</v>
      </c>
      <c r="AC240" s="91">
        <f t="shared" si="129"/>
        <v>4130.9334940000017</v>
      </c>
      <c r="AD240" s="93">
        <f t="shared" si="110"/>
        <v>17.729328300429192</v>
      </c>
      <c r="AE240" s="99" t="e">
        <f t="shared" si="111"/>
        <v>#N/A</v>
      </c>
      <c r="AF240" s="99">
        <f t="shared" si="112"/>
        <v>0</v>
      </c>
      <c r="AI240" s="92">
        <f t="shared" si="130"/>
        <v>45921</v>
      </c>
      <c r="AJ240" s="91">
        <f t="shared" si="131"/>
        <v>233</v>
      </c>
      <c r="AK240" s="91">
        <f>INDEX(地温!$D$2:$D$366,MATCH(AI240,地温!$C$2:$C$366,FALSE))</f>
        <v>22.928903999999999</v>
      </c>
      <c r="AL240" s="91">
        <f t="shared" si="132"/>
        <v>4130.9334940000017</v>
      </c>
      <c r="AM240" s="93">
        <f t="shared" si="113"/>
        <v>17.729328300429192</v>
      </c>
      <c r="AN240" s="99" t="e">
        <f t="shared" si="114"/>
        <v>#N/A</v>
      </c>
      <c r="AO240" s="99">
        <f t="shared" si="115"/>
        <v>0</v>
      </c>
      <c r="AR240" s="92">
        <f t="shared" si="133"/>
        <v>45921</v>
      </c>
      <c r="AS240" s="91">
        <f t="shared" si="134"/>
        <v>233</v>
      </c>
      <c r="AT240" s="91">
        <f>INDEX(地温!$D$2:$D$366,MATCH(AR240,地温!$C$2:$C$366,FALSE))</f>
        <v>22.928903999999999</v>
      </c>
      <c r="AU240" s="91">
        <f t="shared" si="135"/>
        <v>4130.9334940000017</v>
      </c>
      <c r="AV240" s="93">
        <f t="shared" si="116"/>
        <v>17.729328300429192</v>
      </c>
      <c r="AW240" s="99" t="e">
        <f t="shared" si="117"/>
        <v>#N/A</v>
      </c>
      <c r="AX240" s="99">
        <f t="shared" si="118"/>
        <v>0</v>
      </c>
    </row>
    <row r="241" spans="1:50" s="91" customFormat="1">
      <c r="A241" s="92">
        <f t="shared" si="119"/>
        <v>45922</v>
      </c>
      <c r="B241" s="91">
        <f t="shared" si="102"/>
        <v>234</v>
      </c>
      <c r="C241" s="99">
        <f t="shared" si="103"/>
        <v>5.3726977075709641</v>
      </c>
      <c r="D241" s="99">
        <f t="shared" si="120"/>
        <v>1.2925326937907046e-005</v>
      </c>
      <c r="E241" s="99"/>
      <c r="F241" s="99"/>
      <c r="H241" s="92">
        <f t="shared" si="121"/>
        <v>45922</v>
      </c>
      <c r="I241" s="91">
        <f t="shared" si="122"/>
        <v>234</v>
      </c>
      <c r="J241" s="91">
        <f>INDEX(地温!$D$2:$D$366,MATCH(H241,地温!$C$2:$C$366,FALSE))</f>
        <v>22.685592</v>
      </c>
      <c r="K241" s="91">
        <f t="shared" si="123"/>
        <v>4153.6190860000015</v>
      </c>
      <c r="L241" s="93">
        <f t="shared" si="104"/>
        <v>17.75050891452992</v>
      </c>
      <c r="M241" s="99">
        <f t="shared" si="105"/>
        <v>3.1602918715556941e-002</v>
      </c>
      <c r="N241" s="99">
        <f t="shared" si="106"/>
        <v>5.3726977075709641</v>
      </c>
      <c r="Q241" s="92">
        <f t="shared" si="124"/>
        <v>45922</v>
      </c>
      <c r="R241" s="91">
        <f t="shared" si="125"/>
        <v>234</v>
      </c>
      <c r="S241" s="91">
        <f>INDEX(地温!$D$2:$D$366,MATCH(Q241,地温!$C$2:$C$366,FALSE))</f>
        <v>22.685592</v>
      </c>
      <c r="T241" s="91">
        <f t="shared" si="126"/>
        <v>4153.6190860000015</v>
      </c>
      <c r="U241" s="93">
        <f t="shared" si="107"/>
        <v>17.75050891452992</v>
      </c>
      <c r="V241" s="99" t="e">
        <f t="shared" si="108"/>
        <v>#N/A</v>
      </c>
      <c r="W241" s="99">
        <f t="shared" si="109"/>
        <v>0</v>
      </c>
      <c r="Z241" s="92">
        <f t="shared" si="127"/>
        <v>45922</v>
      </c>
      <c r="AA241" s="91">
        <f t="shared" si="128"/>
        <v>234</v>
      </c>
      <c r="AB241" s="91">
        <f>INDEX(地温!$D$2:$D$366,MATCH(Z241,地温!$C$2:$C$366,FALSE))</f>
        <v>22.685592</v>
      </c>
      <c r="AC241" s="91">
        <f t="shared" si="129"/>
        <v>4153.6190860000015</v>
      </c>
      <c r="AD241" s="93">
        <f t="shared" si="110"/>
        <v>17.75050891452992</v>
      </c>
      <c r="AE241" s="99" t="e">
        <f t="shared" si="111"/>
        <v>#N/A</v>
      </c>
      <c r="AF241" s="99">
        <f t="shared" si="112"/>
        <v>0</v>
      </c>
      <c r="AI241" s="92">
        <f t="shared" si="130"/>
        <v>45922</v>
      </c>
      <c r="AJ241" s="91">
        <f t="shared" si="131"/>
        <v>234</v>
      </c>
      <c r="AK241" s="91">
        <f>INDEX(地温!$D$2:$D$366,MATCH(AI241,地温!$C$2:$C$366,FALSE))</f>
        <v>22.685592</v>
      </c>
      <c r="AL241" s="91">
        <f t="shared" si="132"/>
        <v>4153.6190860000015</v>
      </c>
      <c r="AM241" s="93">
        <f t="shared" si="113"/>
        <v>17.75050891452992</v>
      </c>
      <c r="AN241" s="99" t="e">
        <f t="shared" si="114"/>
        <v>#N/A</v>
      </c>
      <c r="AO241" s="99">
        <f t="shared" si="115"/>
        <v>0</v>
      </c>
      <c r="AR241" s="92">
        <f t="shared" si="133"/>
        <v>45922</v>
      </c>
      <c r="AS241" s="91">
        <f t="shared" si="134"/>
        <v>234</v>
      </c>
      <c r="AT241" s="91">
        <f>INDEX(地温!$D$2:$D$366,MATCH(AR241,地温!$C$2:$C$366,FALSE))</f>
        <v>22.685592</v>
      </c>
      <c r="AU241" s="91">
        <f t="shared" si="135"/>
        <v>4153.6190860000015</v>
      </c>
      <c r="AV241" s="93">
        <f t="shared" si="116"/>
        <v>17.75050891452992</v>
      </c>
      <c r="AW241" s="99" t="e">
        <f t="shared" si="117"/>
        <v>#N/A</v>
      </c>
      <c r="AX241" s="99">
        <f t="shared" si="118"/>
        <v>0</v>
      </c>
    </row>
    <row r="242" spans="1:50" s="91" customFormat="1">
      <c r="A242" s="92">
        <f t="shared" si="119"/>
        <v>45923</v>
      </c>
      <c r="B242" s="91">
        <f t="shared" si="102"/>
        <v>235</v>
      </c>
      <c r="C242" s="99">
        <f t="shared" si="103"/>
        <v>5.3728225528818392</v>
      </c>
      <c r="D242" s="99">
        <f t="shared" si="120"/>
        <v>1.24845310875088e-005</v>
      </c>
      <c r="E242" s="99"/>
      <c r="F242" s="99"/>
      <c r="H242" s="92">
        <f t="shared" si="121"/>
        <v>45923</v>
      </c>
      <c r="I242" s="91">
        <f t="shared" si="122"/>
        <v>235</v>
      </c>
      <c r="J242" s="91">
        <f>INDEX(地温!$D$2:$D$366,MATCH(H242,地温!$C$2:$C$366,FALSE))</f>
        <v>22.786972000000006</v>
      </c>
      <c r="K242" s="91">
        <f t="shared" si="123"/>
        <v>4176.4060580000014</v>
      </c>
      <c r="L242" s="93">
        <f t="shared" si="104"/>
        <v>17.771940672340431</v>
      </c>
      <c r="M242" s="99">
        <f t="shared" si="105"/>
        <v>3.1632433195118437e-002</v>
      </c>
      <c r="N242" s="99">
        <f t="shared" si="106"/>
        <v>5.3728225528818392</v>
      </c>
      <c r="Q242" s="92">
        <f t="shared" si="124"/>
        <v>45923</v>
      </c>
      <c r="R242" s="91">
        <f t="shared" si="125"/>
        <v>235</v>
      </c>
      <c r="S242" s="91">
        <f>INDEX(地温!$D$2:$D$366,MATCH(Q242,地温!$C$2:$C$366,FALSE))</f>
        <v>22.786972000000006</v>
      </c>
      <c r="T242" s="91">
        <f t="shared" si="126"/>
        <v>4176.4060580000014</v>
      </c>
      <c r="U242" s="93">
        <f t="shared" si="107"/>
        <v>17.771940672340431</v>
      </c>
      <c r="V242" s="99" t="e">
        <f t="shared" si="108"/>
        <v>#N/A</v>
      </c>
      <c r="W242" s="99">
        <f t="shared" si="109"/>
        <v>0</v>
      </c>
      <c r="Z242" s="92">
        <f t="shared" si="127"/>
        <v>45923</v>
      </c>
      <c r="AA242" s="91">
        <f t="shared" si="128"/>
        <v>235</v>
      </c>
      <c r="AB242" s="91">
        <f>INDEX(地温!$D$2:$D$366,MATCH(Z242,地温!$C$2:$C$366,FALSE))</f>
        <v>22.786972000000006</v>
      </c>
      <c r="AC242" s="91">
        <f t="shared" si="129"/>
        <v>4176.4060580000014</v>
      </c>
      <c r="AD242" s="93">
        <f t="shared" si="110"/>
        <v>17.771940672340431</v>
      </c>
      <c r="AE242" s="99" t="e">
        <f t="shared" si="111"/>
        <v>#N/A</v>
      </c>
      <c r="AF242" s="99">
        <f t="shared" si="112"/>
        <v>0</v>
      </c>
      <c r="AI242" s="92">
        <f t="shared" si="130"/>
        <v>45923</v>
      </c>
      <c r="AJ242" s="91">
        <f t="shared" si="131"/>
        <v>235</v>
      </c>
      <c r="AK242" s="91">
        <f>INDEX(地温!$D$2:$D$366,MATCH(AI242,地温!$C$2:$C$366,FALSE))</f>
        <v>22.786972000000006</v>
      </c>
      <c r="AL242" s="91">
        <f t="shared" si="132"/>
        <v>4176.4060580000014</v>
      </c>
      <c r="AM242" s="93">
        <f t="shared" si="113"/>
        <v>17.771940672340431</v>
      </c>
      <c r="AN242" s="99" t="e">
        <f t="shared" si="114"/>
        <v>#N/A</v>
      </c>
      <c r="AO242" s="99">
        <f t="shared" si="115"/>
        <v>0</v>
      </c>
      <c r="AR242" s="92">
        <f t="shared" si="133"/>
        <v>45923</v>
      </c>
      <c r="AS242" s="91">
        <f t="shared" si="134"/>
        <v>235</v>
      </c>
      <c r="AT242" s="91">
        <f>INDEX(地温!$D$2:$D$366,MATCH(AR242,地温!$C$2:$C$366,FALSE))</f>
        <v>22.786972000000006</v>
      </c>
      <c r="AU242" s="91">
        <f t="shared" si="135"/>
        <v>4176.4060580000014</v>
      </c>
      <c r="AV242" s="93">
        <f t="shared" si="116"/>
        <v>17.771940672340431</v>
      </c>
      <c r="AW242" s="99" t="e">
        <f t="shared" si="117"/>
        <v>#N/A</v>
      </c>
      <c r="AX242" s="99">
        <f t="shared" si="118"/>
        <v>0</v>
      </c>
    </row>
    <row r="243" spans="1:50" s="91" customFormat="1">
      <c r="A243" s="92">
        <f t="shared" si="119"/>
        <v>45924</v>
      </c>
      <c r="B243" s="91">
        <f t="shared" si="102"/>
        <v>236</v>
      </c>
      <c r="C243" s="99">
        <f t="shared" si="103"/>
        <v>5.3729427803348457</v>
      </c>
      <c r="D243" s="99">
        <f t="shared" si="120"/>
        <v>1.2022745300654947e-005</v>
      </c>
      <c r="E243" s="99"/>
      <c r="F243" s="99"/>
      <c r="H243" s="92">
        <f t="shared" si="121"/>
        <v>45924</v>
      </c>
      <c r="I243" s="91">
        <f t="shared" si="122"/>
        <v>236</v>
      </c>
      <c r="J243" s="91">
        <f>INDEX(地温!$D$2:$D$366,MATCH(H243,地温!$C$2:$C$366,FALSE))</f>
        <v>22.807248000000001</v>
      </c>
      <c r="K243" s="91">
        <f t="shared" si="123"/>
        <v>4199.2133060000015</v>
      </c>
      <c r="L243" s="93">
        <f t="shared" si="104"/>
        <v>17.793276720338991</v>
      </c>
      <c r="M243" s="99">
        <f t="shared" si="105"/>
        <v>3.1661838921313801e-002</v>
      </c>
      <c r="N243" s="99">
        <f t="shared" si="106"/>
        <v>5.3729427803348457</v>
      </c>
      <c r="Q243" s="92">
        <f t="shared" si="124"/>
        <v>45924</v>
      </c>
      <c r="R243" s="91">
        <f t="shared" si="125"/>
        <v>236</v>
      </c>
      <c r="S243" s="91">
        <f>INDEX(地温!$D$2:$D$366,MATCH(Q243,地温!$C$2:$C$366,FALSE))</f>
        <v>22.807248000000001</v>
      </c>
      <c r="T243" s="91">
        <f t="shared" si="126"/>
        <v>4199.2133060000015</v>
      </c>
      <c r="U243" s="93">
        <f t="shared" si="107"/>
        <v>17.793276720338991</v>
      </c>
      <c r="V243" s="99" t="e">
        <f t="shared" si="108"/>
        <v>#N/A</v>
      </c>
      <c r="W243" s="99">
        <f t="shared" si="109"/>
        <v>0</v>
      </c>
      <c r="Z243" s="92">
        <f t="shared" si="127"/>
        <v>45924</v>
      </c>
      <c r="AA243" s="91">
        <f t="shared" si="128"/>
        <v>236</v>
      </c>
      <c r="AB243" s="91">
        <f>INDEX(地温!$D$2:$D$366,MATCH(Z243,地温!$C$2:$C$366,FALSE))</f>
        <v>22.807248000000001</v>
      </c>
      <c r="AC243" s="91">
        <f t="shared" si="129"/>
        <v>4199.2133060000015</v>
      </c>
      <c r="AD243" s="93">
        <f t="shared" si="110"/>
        <v>17.793276720338991</v>
      </c>
      <c r="AE243" s="99" t="e">
        <f t="shared" si="111"/>
        <v>#N/A</v>
      </c>
      <c r="AF243" s="99">
        <f t="shared" si="112"/>
        <v>0</v>
      </c>
      <c r="AI243" s="92">
        <f t="shared" si="130"/>
        <v>45924</v>
      </c>
      <c r="AJ243" s="91">
        <f t="shared" si="131"/>
        <v>236</v>
      </c>
      <c r="AK243" s="91">
        <f>INDEX(地温!$D$2:$D$366,MATCH(AI243,地温!$C$2:$C$366,FALSE))</f>
        <v>22.807248000000001</v>
      </c>
      <c r="AL243" s="91">
        <f t="shared" si="132"/>
        <v>4199.2133060000015</v>
      </c>
      <c r="AM243" s="93">
        <f t="shared" si="113"/>
        <v>17.793276720338991</v>
      </c>
      <c r="AN243" s="99" t="e">
        <f t="shared" si="114"/>
        <v>#N/A</v>
      </c>
      <c r="AO243" s="99">
        <f t="shared" si="115"/>
        <v>0</v>
      </c>
      <c r="AR243" s="92">
        <f t="shared" si="133"/>
        <v>45924</v>
      </c>
      <c r="AS243" s="91">
        <f t="shared" si="134"/>
        <v>236</v>
      </c>
      <c r="AT243" s="91">
        <f>INDEX(地温!$D$2:$D$366,MATCH(AR243,地温!$C$2:$C$366,FALSE))</f>
        <v>22.807248000000001</v>
      </c>
      <c r="AU243" s="91">
        <f t="shared" si="135"/>
        <v>4199.2133060000015</v>
      </c>
      <c r="AV243" s="93">
        <f t="shared" si="116"/>
        <v>17.793276720338991</v>
      </c>
      <c r="AW243" s="99" t="e">
        <f t="shared" si="117"/>
        <v>#N/A</v>
      </c>
      <c r="AX243" s="99">
        <f t="shared" si="118"/>
        <v>0</v>
      </c>
    </row>
    <row r="244" spans="1:50" s="91" customFormat="1">
      <c r="A244" s="92">
        <f t="shared" si="119"/>
        <v>45925</v>
      </c>
      <c r="B244" s="91">
        <f t="shared" si="102"/>
        <v>237</v>
      </c>
      <c r="C244" s="99">
        <f t="shared" si="103"/>
        <v>5.3730553457629302</v>
      </c>
      <c r="D244" s="99">
        <f t="shared" si="120"/>
        <v>1.1256542808446569e-005</v>
      </c>
      <c r="E244" s="99"/>
      <c r="F244" s="99"/>
      <c r="H244" s="92">
        <f t="shared" si="121"/>
        <v>45925</v>
      </c>
      <c r="I244" s="91">
        <f t="shared" si="122"/>
        <v>237</v>
      </c>
      <c r="J244" s="91">
        <f>INDEX(地温!$D$2:$D$366,MATCH(H244,地温!$C$2:$C$366,FALSE))</f>
        <v>22.036759999999997</v>
      </c>
      <c r="K244" s="91">
        <f t="shared" si="123"/>
        <v>4221.2500660000014</v>
      </c>
      <c r="L244" s="93">
        <f t="shared" si="104"/>
        <v>17.811181713080174</v>
      </c>
      <c r="M244" s="99">
        <f t="shared" si="105"/>
        <v>3.1686533665652272e-002</v>
      </c>
      <c r="N244" s="99">
        <f t="shared" si="106"/>
        <v>5.3730553457629302</v>
      </c>
      <c r="Q244" s="92">
        <f t="shared" si="124"/>
        <v>45925</v>
      </c>
      <c r="R244" s="91">
        <f t="shared" si="125"/>
        <v>237</v>
      </c>
      <c r="S244" s="91">
        <f>INDEX(地温!$D$2:$D$366,MATCH(Q244,地温!$C$2:$C$366,FALSE))</f>
        <v>22.036759999999997</v>
      </c>
      <c r="T244" s="91">
        <f t="shared" si="126"/>
        <v>4221.2500660000014</v>
      </c>
      <c r="U244" s="93">
        <f t="shared" si="107"/>
        <v>17.811181713080174</v>
      </c>
      <c r="V244" s="99" t="e">
        <f t="shared" si="108"/>
        <v>#N/A</v>
      </c>
      <c r="W244" s="99">
        <f t="shared" si="109"/>
        <v>0</v>
      </c>
      <c r="Z244" s="92">
        <f t="shared" si="127"/>
        <v>45925</v>
      </c>
      <c r="AA244" s="91">
        <f t="shared" si="128"/>
        <v>237</v>
      </c>
      <c r="AB244" s="91">
        <f>INDEX(地温!$D$2:$D$366,MATCH(Z244,地温!$C$2:$C$366,FALSE))</f>
        <v>22.036759999999997</v>
      </c>
      <c r="AC244" s="91">
        <f t="shared" si="129"/>
        <v>4221.2500660000014</v>
      </c>
      <c r="AD244" s="93">
        <f t="shared" si="110"/>
        <v>17.811181713080174</v>
      </c>
      <c r="AE244" s="99" t="e">
        <f t="shared" si="111"/>
        <v>#N/A</v>
      </c>
      <c r="AF244" s="99">
        <f t="shared" si="112"/>
        <v>0</v>
      </c>
      <c r="AI244" s="92">
        <f t="shared" si="130"/>
        <v>45925</v>
      </c>
      <c r="AJ244" s="91">
        <f t="shared" si="131"/>
        <v>237</v>
      </c>
      <c r="AK244" s="91">
        <f>INDEX(地温!$D$2:$D$366,MATCH(AI244,地温!$C$2:$C$366,FALSE))</f>
        <v>22.036759999999997</v>
      </c>
      <c r="AL244" s="91">
        <f t="shared" si="132"/>
        <v>4221.2500660000014</v>
      </c>
      <c r="AM244" s="93">
        <f t="shared" si="113"/>
        <v>17.811181713080174</v>
      </c>
      <c r="AN244" s="99" t="e">
        <f t="shared" si="114"/>
        <v>#N/A</v>
      </c>
      <c r="AO244" s="99">
        <f t="shared" si="115"/>
        <v>0</v>
      </c>
      <c r="AR244" s="92">
        <f t="shared" si="133"/>
        <v>45925</v>
      </c>
      <c r="AS244" s="91">
        <f t="shared" si="134"/>
        <v>237</v>
      </c>
      <c r="AT244" s="91">
        <f>INDEX(地温!$D$2:$D$366,MATCH(AR244,地温!$C$2:$C$366,FALSE))</f>
        <v>22.036759999999997</v>
      </c>
      <c r="AU244" s="91">
        <f t="shared" si="135"/>
        <v>4221.2500660000014</v>
      </c>
      <c r="AV244" s="93">
        <f t="shared" si="116"/>
        <v>17.811181713080174</v>
      </c>
      <c r="AW244" s="99" t="e">
        <f t="shared" si="117"/>
        <v>#N/A</v>
      </c>
      <c r="AX244" s="99">
        <f t="shared" si="118"/>
        <v>0</v>
      </c>
    </row>
    <row r="245" spans="1:50" s="91" customFormat="1">
      <c r="A245" s="92">
        <f t="shared" si="119"/>
        <v>45926</v>
      </c>
      <c r="B245" s="91">
        <f t="shared" si="102"/>
        <v>238</v>
      </c>
      <c r="C245" s="99">
        <f t="shared" si="103"/>
        <v>5.3731585332003444</v>
      </c>
      <c r="D245" s="99">
        <f t="shared" si="120"/>
        <v>1.0318743741422055e-005</v>
      </c>
      <c r="E245" s="99"/>
      <c r="F245" s="99"/>
      <c r="H245" s="92">
        <f t="shared" si="121"/>
        <v>45926</v>
      </c>
      <c r="I245" s="91">
        <f t="shared" si="122"/>
        <v>238</v>
      </c>
      <c r="J245" s="91">
        <f>INDEX(地温!$D$2:$D$366,MATCH(H245,地温!$C$2:$C$366,FALSE))</f>
        <v>20.698544000000002</v>
      </c>
      <c r="K245" s="91">
        <f t="shared" si="123"/>
        <v>4241.9486100000013</v>
      </c>
      <c r="L245" s="93">
        <f t="shared" si="104"/>
        <v>17.823313487394962</v>
      </c>
      <c r="M245" s="99">
        <f t="shared" si="105"/>
        <v>3.1703275145408133e-002</v>
      </c>
      <c r="N245" s="99">
        <f t="shared" si="106"/>
        <v>5.3731585332003444</v>
      </c>
      <c r="Q245" s="92">
        <f t="shared" si="124"/>
        <v>45926</v>
      </c>
      <c r="R245" s="91">
        <f t="shared" si="125"/>
        <v>238</v>
      </c>
      <c r="S245" s="91">
        <f>INDEX(地温!$D$2:$D$366,MATCH(Q245,地温!$C$2:$C$366,FALSE))</f>
        <v>20.698544000000002</v>
      </c>
      <c r="T245" s="91">
        <f t="shared" si="126"/>
        <v>4241.9486100000013</v>
      </c>
      <c r="U245" s="93">
        <f t="shared" si="107"/>
        <v>17.823313487394962</v>
      </c>
      <c r="V245" s="99" t="e">
        <f t="shared" si="108"/>
        <v>#N/A</v>
      </c>
      <c r="W245" s="99">
        <f t="shared" si="109"/>
        <v>0</v>
      </c>
      <c r="Z245" s="92">
        <f t="shared" si="127"/>
        <v>45926</v>
      </c>
      <c r="AA245" s="91">
        <f t="shared" si="128"/>
        <v>238</v>
      </c>
      <c r="AB245" s="91">
        <f>INDEX(地温!$D$2:$D$366,MATCH(Z245,地温!$C$2:$C$366,FALSE))</f>
        <v>20.698544000000002</v>
      </c>
      <c r="AC245" s="91">
        <f t="shared" si="129"/>
        <v>4241.9486100000013</v>
      </c>
      <c r="AD245" s="93">
        <f t="shared" si="110"/>
        <v>17.823313487394962</v>
      </c>
      <c r="AE245" s="99" t="e">
        <f t="shared" si="111"/>
        <v>#N/A</v>
      </c>
      <c r="AF245" s="99">
        <f t="shared" si="112"/>
        <v>0</v>
      </c>
      <c r="AI245" s="92">
        <f t="shared" si="130"/>
        <v>45926</v>
      </c>
      <c r="AJ245" s="91">
        <f t="shared" si="131"/>
        <v>238</v>
      </c>
      <c r="AK245" s="91">
        <f>INDEX(地温!$D$2:$D$366,MATCH(AI245,地温!$C$2:$C$366,FALSE))</f>
        <v>20.698544000000002</v>
      </c>
      <c r="AL245" s="91">
        <f t="shared" si="132"/>
        <v>4241.9486100000013</v>
      </c>
      <c r="AM245" s="93">
        <f t="shared" si="113"/>
        <v>17.823313487394962</v>
      </c>
      <c r="AN245" s="99" t="e">
        <f t="shared" si="114"/>
        <v>#N/A</v>
      </c>
      <c r="AO245" s="99">
        <f t="shared" si="115"/>
        <v>0</v>
      </c>
      <c r="AR245" s="92">
        <f t="shared" si="133"/>
        <v>45926</v>
      </c>
      <c r="AS245" s="91">
        <f t="shared" si="134"/>
        <v>238</v>
      </c>
      <c r="AT245" s="91">
        <f>INDEX(地温!$D$2:$D$366,MATCH(AR245,地温!$C$2:$C$366,FALSE))</f>
        <v>20.698544000000002</v>
      </c>
      <c r="AU245" s="91">
        <f t="shared" si="135"/>
        <v>4241.9486100000013</v>
      </c>
      <c r="AV245" s="93">
        <f t="shared" si="116"/>
        <v>17.823313487394962</v>
      </c>
      <c r="AW245" s="99" t="e">
        <f t="shared" si="117"/>
        <v>#N/A</v>
      </c>
      <c r="AX245" s="99">
        <f t="shared" si="118"/>
        <v>0</v>
      </c>
    </row>
    <row r="246" spans="1:50" s="91" customFormat="1">
      <c r="A246" s="92">
        <f t="shared" si="119"/>
        <v>45927</v>
      </c>
      <c r="B246" s="91">
        <f t="shared" si="102"/>
        <v>239</v>
      </c>
      <c r="C246" s="99">
        <f t="shared" si="103"/>
        <v>5.3732627122785974</v>
      </c>
      <c r="D246" s="99">
        <f t="shared" si="120"/>
        <v>1.0417907825299721e-005</v>
      </c>
      <c r="E246" s="99"/>
      <c r="F246" s="99"/>
      <c r="H246" s="92">
        <f t="shared" si="121"/>
        <v>45927</v>
      </c>
      <c r="I246" s="91">
        <f t="shared" si="122"/>
        <v>239</v>
      </c>
      <c r="J246" s="91">
        <f>INDEX(地温!$D$2:$D$366,MATCH(H246,地温!$C$2:$C$366,FALSE))</f>
        <v>21.915103999999996</v>
      </c>
      <c r="K246" s="91">
        <f t="shared" si="123"/>
        <v>4263.863714000001</v>
      </c>
      <c r="L246" s="93">
        <f t="shared" si="104"/>
        <v>17.8404339497908</v>
      </c>
      <c r="M246" s="99">
        <f t="shared" si="105"/>
        <v>3.1726913534560884e-002</v>
      </c>
      <c r="N246" s="99">
        <f t="shared" si="106"/>
        <v>5.3732627122785974</v>
      </c>
      <c r="Q246" s="92">
        <f t="shared" si="124"/>
        <v>45927</v>
      </c>
      <c r="R246" s="91">
        <f t="shared" si="125"/>
        <v>239</v>
      </c>
      <c r="S246" s="91">
        <f>INDEX(地温!$D$2:$D$366,MATCH(Q246,地温!$C$2:$C$366,FALSE))</f>
        <v>21.915103999999996</v>
      </c>
      <c r="T246" s="91">
        <f t="shared" si="126"/>
        <v>4263.863714000001</v>
      </c>
      <c r="U246" s="93">
        <f t="shared" si="107"/>
        <v>17.8404339497908</v>
      </c>
      <c r="V246" s="99" t="e">
        <f t="shared" si="108"/>
        <v>#N/A</v>
      </c>
      <c r="W246" s="99">
        <f t="shared" si="109"/>
        <v>0</v>
      </c>
      <c r="Z246" s="92">
        <f t="shared" si="127"/>
        <v>45927</v>
      </c>
      <c r="AA246" s="91">
        <f t="shared" si="128"/>
        <v>239</v>
      </c>
      <c r="AB246" s="91">
        <f>INDEX(地温!$D$2:$D$366,MATCH(Z246,地温!$C$2:$C$366,FALSE))</f>
        <v>21.915103999999996</v>
      </c>
      <c r="AC246" s="91">
        <f t="shared" si="129"/>
        <v>4263.863714000001</v>
      </c>
      <c r="AD246" s="93">
        <f t="shared" si="110"/>
        <v>17.8404339497908</v>
      </c>
      <c r="AE246" s="99" t="e">
        <f t="shared" si="111"/>
        <v>#N/A</v>
      </c>
      <c r="AF246" s="99">
        <f t="shared" si="112"/>
        <v>0</v>
      </c>
      <c r="AI246" s="92">
        <f t="shared" si="130"/>
        <v>45927</v>
      </c>
      <c r="AJ246" s="91">
        <f t="shared" si="131"/>
        <v>239</v>
      </c>
      <c r="AK246" s="91">
        <f>INDEX(地温!$D$2:$D$366,MATCH(AI246,地温!$C$2:$C$366,FALSE))</f>
        <v>21.915103999999996</v>
      </c>
      <c r="AL246" s="91">
        <f t="shared" si="132"/>
        <v>4263.863714000001</v>
      </c>
      <c r="AM246" s="93">
        <f t="shared" si="113"/>
        <v>17.8404339497908</v>
      </c>
      <c r="AN246" s="99" t="e">
        <f t="shared" si="114"/>
        <v>#N/A</v>
      </c>
      <c r="AO246" s="99">
        <f t="shared" si="115"/>
        <v>0</v>
      </c>
      <c r="AR246" s="92">
        <f t="shared" si="133"/>
        <v>45927</v>
      </c>
      <c r="AS246" s="91">
        <f t="shared" si="134"/>
        <v>239</v>
      </c>
      <c r="AT246" s="91">
        <f>INDEX(地温!$D$2:$D$366,MATCH(AR246,地温!$C$2:$C$366,FALSE))</f>
        <v>21.915103999999996</v>
      </c>
      <c r="AU246" s="91">
        <f t="shared" si="135"/>
        <v>4263.863714000001</v>
      </c>
      <c r="AV246" s="93">
        <f t="shared" si="116"/>
        <v>17.8404339497908</v>
      </c>
      <c r="AW246" s="99" t="e">
        <f t="shared" si="117"/>
        <v>#N/A</v>
      </c>
      <c r="AX246" s="99">
        <f t="shared" si="118"/>
        <v>0</v>
      </c>
    </row>
    <row r="247" spans="1:50" s="91" customFormat="1">
      <c r="A247" s="92">
        <f t="shared" si="119"/>
        <v>45928</v>
      </c>
      <c r="B247" s="91">
        <f t="shared" si="102"/>
        <v>240</v>
      </c>
      <c r="C247" s="99">
        <f t="shared" si="103"/>
        <v>5.3733635243352991</v>
      </c>
      <c r="D247" s="99">
        <f t="shared" si="120"/>
        <v>1.0081205670164907e-005</v>
      </c>
      <c r="E247" s="99"/>
      <c r="F247" s="99"/>
      <c r="H247" s="92">
        <f t="shared" si="121"/>
        <v>45928</v>
      </c>
      <c r="I247" s="91">
        <f t="shared" si="122"/>
        <v>240</v>
      </c>
      <c r="J247" s="91">
        <f>INDEX(地温!$D$2:$D$366,MATCH(H247,地温!$C$2:$C$366,FALSE))</f>
        <v>22.036759999999994</v>
      </c>
      <c r="K247" s="91">
        <f t="shared" si="123"/>
        <v>4285.9004740000009</v>
      </c>
      <c r="L247" s="93">
        <f t="shared" si="104"/>
        <v>17.857918641666672</v>
      </c>
      <c r="M247" s="99">
        <f t="shared" si="105"/>
        <v>3.175107013504274e-002</v>
      </c>
      <c r="N247" s="99">
        <f t="shared" si="106"/>
        <v>5.3733635243352991</v>
      </c>
      <c r="Q247" s="92">
        <f t="shared" si="124"/>
        <v>45928</v>
      </c>
      <c r="R247" s="91">
        <f t="shared" si="125"/>
        <v>240</v>
      </c>
      <c r="S247" s="91">
        <f>INDEX(地温!$D$2:$D$366,MATCH(Q247,地温!$C$2:$C$366,FALSE))</f>
        <v>22.036759999999994</v>
      </c>
      <c r="T247" s="91">
        <f t="shared" si="126"/>
        <v>4285.9004740000009</v>
      </c>
      <c r="U247" s="93">
        <f t="shared" si="107"/>
        <v>17.857918641666672</v>
      </c>
      <c r="V247" s="99" t="e">
        <f t="shared" si="108"/>
        <v>#N/A</v>
      </c>
      <c r="W247" s="99">
        <f t="shared" si="109"/>
        <v>0</v>
      </c>
      <c r="Z247" s="92">
        <f t="shared" si="127"/>
        <v>45928</v>
      </c>
      <c r="AA247" s="91">
        <f t="shared" si="128"/>
        <v>240</v>
      </c>
      <c r="AB247" s="91">
        <f>INDEX(地温!$D$2:$D$366,MATCH(Z247,地温!$C$2:$C$366,FALSE))</f>
        <v>22.036759999999994</v>
      </c>
      <c r="AC247" s="91">
        <f t="shared" si="129"/>
        <v>4285.9004740000009</v>
      </c>
      <c r="AD247" s="93">
        <f t="shared" si="110"/>
        <v>17.857918641666672</v>
      </c>
      <c r="AE247" s="99" t="e">
        <f t="shared" si="111"/>
        <v>#N/A</v>
      </c>
      <c r="AF247" s="99">
        <f t="shared" si="112"/>
        <v>0</v>
      </c>
      <c r="AI247" s="92">
        <f t="shared" si="130"/>
        <v>45928</v>
      </c>
      <c r="AJ247" s="91">
        <f t="shared" si="131"/>
        <v>240</v>
      </c>
      <c r="AK247" s="91">
        <f>INDEX(地温!$D$2:$D$366,MATCH(AI247,地温!$C$2:$C$366,FALSE))</f>
        <v>22.036759999999994</v>
      </c>
      <c r="AL247" s="91">
        <f t="shared" si="132"/>
        <v>4285.9004740000009</v>
      </c>
      <c r="AM247" s="93">
        <f t="shared" si="113"/>
        <v>17.857918641666672</v>
      </c>
      <c r="AN247" s="99" t="e">
        <f t="shared" si="114"/>
        <v>#N/A</v>
      </c>
      <c r="AO247" s="99">
        <f t="shared" si="115"/>
        <v>0</v>
      </c>
      <c r="AR247" s="92">
        <f t="shared" si="133"/>
        <v>45928</v>
      </c>
      <c r="AS247" s="91">
        <f t="shared" si="134"/>
        <v>240</v>
      </c>
      <c r="AT247" s="91">
        <f>INDEX(地温!$D$2:$D$366,MATCH(AR247,地温!$C$2:$C$366,FALSE))</f>
        <v>22.036759999999994</v>
      </c>
      <c r="AU247" s="91">
        <f t="shared" si="135"/>
        <v>4285.9004740000009</v>
      </c>
      <c r="AV247" s="93">
        <f t="shared" si="116"/>
        <v>17.857918641666672</v>
      </c>
      <c r="AW247" s="99" t="e">
        <f t="shared" si="117"/>
        <v>#N/A</v>
      </c>
      <c r="AX247" s="99">
        <f t="shared" si="118"/>
        <v>0</v>
      </c>
    </row>
    <row r="248" spans="1:50" s="91" customFormat="1">
      <c r="A248" s="92">
        <f t="shared" si="119"/>
        <v>45929</v>
      </c>
      <c r="B248" s="91">
        <f t="shared" si="102"/>
        <v>241</v>
      </c>
      <c r="C248" s="99">
        <f t="shared" si="103"/>
        <v>5.373457783367904</v>
      </c>
      <c r="D248" s="99">
        <f t="shared" si="120"/>
        <v>9.4259032604959727e-006</v>
      </c>
      <c r="E248" s="99"/>
      <c r="F248" s="99"/>
      <c r="H248" s="92">
        <f t="shared" si="121"/>
        <v>45929</v>
      </c>
      <c r="I248" s="91">
        <f t="shared" si="122"/>
        <v>241</v>
      </c>
      <c r="J248" s="91">
        <f>INDEX(地温!$D$2:$D$366,MATCH(H248,地温!$C$2:$C$366,FALSE))</f>
        <v>21.225719999999999</v>
      </c>
      <c r="K248" s="91">
        <f t="shared" si="123"/>
        <v>4307.1261940000013</v>
      </c>
      <c r="L248" s="93">
        <f t="shared" si="104"/>
        <v>17.87189292116183</v>
      </c>
      <c r="M248" s="99">
        <f t="shared" si="105"/>
        <v>3.1770387933373868e-002</v>
      </c>
      <c r="N248" s="99">
        <f t="shared" si="106"/>
        <v>5.373457783367904</v>
      </c>
      <c r="Q248" s="92">
        <f t="shared" si="124"/>
        <v>45929</v>
      </c>
      <c r="R248" s="91">
        <f t="shared" si="125"/>
        <v>241</v>
      </c>
      <c r="S248" s="91">
        <f>INDEX(地温!$D$2:$D$366,MATCH(Q248,地温!$C$2:$C$366,FALSE))</f>
        <v>21.225719999999999</v>
      </c>
      <c r="T248" s="91">
        <f t="shared" si="126"/>
        <v>4307.1261940000013</v>
      </c>
      <c r="U248" s="93">
        <f t="shared" si="107"/>
        <v>17.87189292116183</v>
      </c>
      <c r="V248" s="99" t="e">
        <f t="shared" si="108"/>
        <v>#N/A</v>
      </c>
      <c r="W248" s="99">
        <f t="shared" si="109"/>
        <v>0</v>
      </c>
      <c r="Z248" s="92">
        <f t="shared" si="127"/>
        <v>45929</v>
      </c>
      <c r="AA248" s="91">
        <f t="shared" si="128"/>
        <v>241</v>
      </c>
      <c r="AB248" s="91">
        <f>INDEX(地温!$D$2:$D$366,MATCH(Z248,地温!$C$2:$C$366,FALSE))</f>
        <v>21.225719999999999</v>
      </c>
      <c r="AC248" s="91">
        <f t="shared" si="129"/>
        <v>4307.1261940000013</v>
      </c>
      <c r="AD248" s="93">
        <f t="shared" si="110"/>
        <v>17.87189292116183</v>
      </c>
      <c r="AE248" s="99" t="e">
        <f t="shared" si="111"/>
        <v>#N/A</v>
      </c>
      <c r="AF248" s="99">
        <f t="shared" si="112"/>
        <v>0</v>
      </c>
      <c r="AI248" s="92">
        <f t="shared" si="130"/>
        <v>45929</v>
      </c>
      <c r="AJ248" s="91">
        <f t="shared" si="131"/>
        <v>241</v>
      </c>
      <c r="AK248" s="91">
        <f>INDEX(地温!$D$2:$D$366,MATCH(AI248,地温!$C$2:$C$366,FALSE))</f>
        <v>21.225719999999999</v>
      </c>
      <c r="AL248" s="91">
        <f t="shared" si="132"/>
        <v>4307.1261940000013</v>
      </c>
      <c r="AM248" s="93">
        <f t="shared" si="113"/>
        <v>17.87189292116183</v>
      </c>
      <c r="AN248" s="99" t="e">
        <f t="shared" si="114"/>
        <v>#N/A</v>
      </c>
      <c r="AO248" s="99">
        <f t="shared" si="115"/>
        <v>0</v>
      </c>
      <c r="AR248" s="92">
        <f t="shared" si="133"/>
        <v>45929</v>
      </c>
      <c r="AS248" s="91">
        <f t="shared" si="134"/>
        <v>241</v>
      </c>
      <c r="AT248" s="91">
        <f>INDEX(地温!$D$2:$D$366,MATCH(AR248,地温!$C$2:$C$366,FALSE))</f>
        <v>21.225719999999999</v>
      </c>
      <c r="AU248" s="91">
        <f t="shared" si="135"/>
        <v>4307.1261940000013</v>
      </c>
      <c r="AV248" s="93">
        <f t="shared" si="116"/>
        <v>17.87189292116183</v>
      </c>
      <c r="AW248" s="99" t="e">
        <f t="shared" si="117"/>
        <v>#N/A</v>
      </c>
      <c r="AX248" s="99">
        <f t="shared" si="118"/>
        <v>0</v>
      </c>
    </row>
    <row r="249" spans="1:50" s="91" customFormat="1">
      <c r="A249" s="92">
        <f t="shared" si="119"/>
        <v>45930</v>
      </c>
      <c r="B249" s="91">
        <f t="shared" si="102"/>
        <v>242</v>
      </c>
      <c r="C249" s="99">
        <f t="shared" si="103"/>
        <v>5.3735490907934027</v>
      </c>
      <c r="D249" s="99">
        <f t="shared" si="120"/>
        <v>9.1307425498676774e-006</v>
      </c>
      <c r="E249" s="99"/>
      <c r="F249" s="99"/>
      <c r="H249" s="92">
        <f t="shared" si="121"/>
        <v>45930</v>
      </c>
      <c r="I249" s="91">
        <f t="shared" si="122"/>
        <v>242</v>
      </c>
      <c r="J249" s="91">
        <f>INDEX(地温!$D$2:$D$366,MATCH(H249,地温!$C$2:$C$366,FALSE))</f>
        <v>21.347376000000001</v>
      </c>
      <c r="K249" s="91">
        <f t="shared" si="123"/>
        <v>4328.473570000001</v>
      </c>
      <c r="L249" s="93">
        <f t="shared" si="104"/>
        <v>17.886254421487607</v>
      </c>
      <c r="M249" s="99">
        <f t="shared" si="105"/>
        <v>3.1790251329566338e-002</v>
      </c>
      <c r="N249" s="99">
        <f t="shared" si="106"/>
        <v>5.3735490907934027</v>
      </c>
      <c r="Q249" s="92">
        <f t="shared" si="124"/>
        <v>45930</v>
      </c>
      <c r="R249" s="91">
        <f t="shared" si="125"/>
        <v>242</v>
      </c>
      <c r="S249" s="91">
        <f>INDEX(地温!$D$2:$D$366,MATCH(Q249,地温!$C$2:$C$366,FALSE))</f>
        <v>21.347376000000001</v>
      </c>
      <c r="T249" s="91">
        <f t="shared" si="126"/>
        <v>4328.473570000001</v>
      </c>
      <c r="U249" s="93">
        <f t="shared" si="107"/>
        <v>17.886254421487607</v>
      </c>
      <c r="V249" s="99" t="e">
        <f t="shared" si="108"/>
        <v>#N/A</v>
      </c>
      <c r="W249" s="99">
        <f t="shared" si="109"/>
        <v>0</v>
      </c>
      <c r="Z249" s="92">
        <f t="shared" si="127"/>
        <v>45930</v>
      </c>
      <c r="AA249" s="91">
        <f t="shared" si="128"/>
        <v>242</v>
      </c>
      <c r="AB249" s="91">
        <f>INDEX(地温!$D$2:$D$366,MATCH(Z249,地温!$C$2:$C$366,FALSE))</f>
        <v>21.347376000000001</v>
      </c>
      <c r="AC249" s="91">
        <f t="shared" si="129"/>
        <v>4328.473570000001</v>
      </c>
      <c r="AD249" s="93">
        <f t="shared" si="110"/>
        <v>17.886254421487607</v>
      </c>
      <c r="AE249" s="99" t="e">
        <f t="shared" si="111"/>
        <v>#N/A</v>
      </c>
      <c r="AF249" s="99">
        <f t="shared" si="112"/>
        <v>0</v>
      </c>
      <c r="AI249" s="92">
        <f t="shared" si="130"/>
        <v>45930</v>
      </c>
      <c r="AJ249" s="91">
        <f t="shared" si="131"/>
        <v>242</v>
      </c>
      <c r="AK249" s="91">
        <f>INDEX(地温!$D$2:$D$366,MATCH(AI249,地温!$C$2:$C$366,FALSE))</f>
        <v>21.347376000000001</v>
      </c>
      <c r="AL249" s="91">
        <f t="shared" si="132"/>
        <v>4328.473570000001</v>
      </c>
      <c r="AM249" s="93">
        <f t="shared" si="113"/>
        <v>17.886254421487607</v>
      </c>
      <c r="AN249" s="99" t="e">
        <f t="shared" si="114"/>
        <v>#N/A</v>
      </c>
      <c r="AO249" s="99">
        <f t="shared" si="115"/>
        <v>0</v>
      </c>
      <c r="AR249" s="92">
        <f t="shared" si="133"/>
        <v>45930</v>
      </c>
      <c r="AS249" s="91">
        <f t="shared" si="134"/>
        <v>242</v>
      </c>
      <c r="AT249" s="91">
        <f>INDEX(地温!$D$2:$D$366,MATCH(AR249,地温!$C$2:$C$366,FALSE))</f>
        <v>21.347376000000001</v>
      </c>
      <c r="AU249" s="91">
        <f t="shared" si="135"/>
        <v>4328.473570000001</v>
      </c>
      <c r="AV249" s="93">
        <f t="shared" si="116"/>
        <v>17.886254421487607</v>
      </c>
      <c r="AW249" s="99" t="e">
        <f t="shared" si="117"/>
        <v>#N/A</v>
      </c>
      <c r="AX249" s="99">
        <f t="shared" si="118"/>
        <v>0</v>
      </c>
    </row>
    <row r="250" spans="1:50" s="91" customFormat="1">
      <c r="A250" s="92">
        <f t="shared" si="119"/>
        <v>45931</v>
      </c>
      <c r="B250" s="91">
        <f t="shared" si="102"/>
        <v>243</v>
      </c>
      <c r="C250" s="99">
        <f t="shared" si="103"/>
        <v>5.3736369257536989</v>
      </c>
      <c r="D250" s="99">
        <f t="shared" si="120"/>
        <v>8.7834960296184761e-006</v>
      </c>
      <c r="E250" s="99"/>
      <c r="F250" s="99"/>
      <c r="H250" s="92">
        <f t="shared" si="121"/>
        <v>45931</v>
      </c>
      <c r="I250" s="91">
        <f t="shared" si="122"/>
        <v>243</v>
      </c>
      <c r="J250" s="91">
        <f>INDEX(地温!$D$2:$D$366,MATCH(H250,地温!$C$2:$C$366,FALSE))</f>
        <v>21.286548</v>
      </c>
      <c r="K250" s="91">
        <f t="shared" si="123"/>
        <v>4349.7601180000011</v>
      </c>
      <c r="L250" s="93">
        <f t="shared" si="104"/>
        <v>17.900247399176958</v>
      </c>
      <c r="M250" s="99">
        <f t="shared" si="105"/>
        <v>3.1809615078747994e-002</v>
      </c>
      <c r="N250" s="99">
        <f t="shared" si="106"/>
        <v>5.3736369257536989</v>
      </c>
      <c r="Q250" s="92">
        <f t="shared" si="124"/>
        <v>45931</v>
      </c>
      <c r="R250" s="91">
        <f t="shared" si="125"/>
        <v>243</v>
      </c>
      <c r="S250" s="91">
        <f>INDEX(地温!$D$2:$D$366,MATCH(Q250,地温!$C$2:$C$366,FALSE))</f>
        <v>21.286548</v>
      </c>
      <c r="T250" s="91">
        <f t="shared" si="126"/>
        <v>4349.7601180000011</v>
      </c>
      <c r="U250" s="93">
        <f t="shared" si="107"/>
        <v>17.900247399176958</v>
      </c>
      <c r="V250" s="99" t="e">
        <f t="shared" si="108"/>
        <v>#N/A</v>
      </c>
      <c r="W250" s="99">
        <f t="shared" si="109"/>
        <v>0</v>
      </c>
      <c r="Z250" s="92">
        <f t="shared" si="127"/>
        <v>45931</v>
      </c>
      <c r="AA250" s="91">
        <f t="shared" si="128"/>
        <v>243</v>
      </c>
      <c r="AB250" s="91">
        <f>INDEX(地温!$D$2:$D$366,MATCH(Z250,地温!$C$2:$C$366,FALSE))</f>
        <v>21.286548</v>
      </c>
      <c r="AC250" s="91">
        <f t="shared" si="129"/>
        <v>4349.7601180000011</v>
      </c>
      <c r="AD250" s="93">
        <f t="shared" si="110"/>
        <v>17.900247399176958</v>
      </c>
      <c r="AE250" s="99" t="e">
        <f t="shared" si="111"/>
        <v>#N/A</v>
      </c>
      <c r="AF250" s="99">
        <f t="shared" si="112"/>
        <v>0</v>
      </c>
      <c r="AI250" s="92">
        <f t="shared" si="130"/>
        <v>45931</v>
      </c>
      <c r="AJ250" s="91">
        <f t="shared" si="131"/>
        <v>243</v>
      </c>
      <c r="AK250" s="91">
        <f>INDEX(地温!$D$2:$D$366,MATCH(AI250,地温!$C$2:$C$366,FALSE))</f>
        <v>21.286548</v>
      </c>
      <c r="AL250" s="91">
        <f t="shared" si="132"/>
        <v>4349.7601180000011</v>
      </c>
      <c r="AM250" s="93">
        <f t="shared" si="113"/>
        <v>17.900247399176958</v>
      </c>
      <c r="AN250" s="99" t="e">
        <f t="shared" si="114"/>
        <v>#N/A</v>
      </c>
      <c r="AO250" s="99">
        <f t="shared" si="115"/>
        <v>0</v>
      </c>
      <c r="AR250" s="92">
        <f t="shared" si="133"/>
        <v>45931</v>
      </c>
      <c r="AS250" s="91">
        <f t="shared" si="134"/>
        <v>243</v>
      </c>
      <c r="AT250" s="91">
        <f>INDEX(地温!$D$2:$D$366,MATCH(AR250,地温!$C$2:$C$366,FALSE))</f>
        <v>21.286548</v>
      </c>
      <c r="AU250" s="91">
        <f t="shared" si="135"/>
        <v>4349.7601180000011</v>
      </c>
      <c r="AV250" s="93">
        <f t="shared" si="116"/>
        <v>17.900247399176958</v>
      </c>
      <c r="AW250" s="99" t="e">
        <f t="shared" si="117"/>
        <v>#N/A</v>
      </c>
      <c r="AX250" s="99">
        <f t="shared" si="118"/>
        <v>0</v>
      </c>
    </row>
    <row r="251" spans="1:50" s="91" customFormat="1">
      <c r="A251" s="92">
        <f t="shared" si="119"/>
        <v>45932</v>
      </c>
      <c r="B251" s="91">
        <f t="shared" si="102"/>
        <v>244</v>
      </c>
      <c r="C251" s="99">
        <f t="shared" si="103"/>
        <v>5.3737227057317813</v>
      </c>
      <c r="D251" s="99">
        <f t="shared" si="120"/>
        <v>8.5779978082456416e-006</v>
      </c>
      <c r="E251" s="99"/>
      <c r="F251" s="99"/>
      <c r="H251" s="92">
        <f t="shared" si="121"/>
        <v>45932</v>
      </c>
      <c r="I251" s="91">
        <f t="shared" si="122"/>
        <v>244</v>
      </c>
      <c r="J251" s="91">
        <f>INDEX(地温!$D$2:$D$366,MATCH(H251,地温!$C$2:$C$366,FALSE))</f>
        <v>21.631239999999998</v>
      </c>
      <c r="K251" s="91">
        <f t="shared" si="123"/>
        <v>4371.3913580000008</v>
      </c>
      <c r="L251" s="93">
        <f t="shared" si="104"/>
        <v>17.91553835245902</v>
      </c>
      <c r="M251" s="99">
        <f t="shared" si="105"/>
        <v>3.1830786345972077e-002</v>
      </c>
      <c r="N251" s="99">
        <f t="shared" si="106"/>
        <v>5.3737227057317813</v>
      </c>
      <c r="Q251" s="92">
        <f t="shared" si="124"/>
        <v>45932</v>
      </c>
      <c r="R251" s="91">
        <f t="shared" si="125"/>
        <v>244</v>
      </c>
      <c r="S251" s="91">
        <f>INDEX(地温!$D$2:$D$366,MATCH(Q251,地温!$C$2:$C$366,FALSE))</f>
        <v>21.631239999999998</v>
      </c>
      <c r="T251" s="91">
        <f t="shared" si="126"/>
        <v>4371.3913580000008</v>
      </c>
      <c r="U251" s="93">
        <f t="shared" si="107"/>
        <v>17.91553835245902</v>
      </c>
      <c r="V251" s="99" t="e">
        <f t="shared" si="108"/>
        <v>#N/A</v>
      </c>
      <c r="W251" s="99">
        <f t="shared" si="109"/>
        <v>0</v>
      </c>
      <c r="Z251" s="92">
        <f t="shared" si="127"/>
        <v>45932</v>
      </c>
      <c r="AA251" s="91">
        <f t="shared" si="128"/>
        <v>244</v>
      </c>
      <c r="AB251" s="91">
        <f>INDEX(地温!$D$2:$D$366,MATCH(Z251,地温!$C$2:$C$366,FALSE))</f>
        <v>21.631239999999998</v>
      </c>
      <c r="AC251" s="91">
        <f t="shared" si="129"/>
        <v>4371.3913580000008</v>
      </c>
      <c r="AD251" s="93">
        <f t="shared" si="110"/>
        <v>17.91553835245902</v>
      </c>
      <c r="AE251" s="99" t="e">
        <f t="shared" si="111"/>
        <v>#N/A</v>
      </c>
      <c r="AF251" s="99">
        <f t="shared" si="112"/>
        <v>0</v>
      </c>
      <c r="AI251" s="92">
        <f t="shared" si="130"/>
        <v>45932</v>
      </c>
      <c r="AJ251" s="91">
        <f t="shared" si="131"/>
        <v>244</v>
      </c>
      <c r="AK251" s="91">
        <f>INDEX(地温!$D$2:$D$366,MATCH(AI251,地温!$C$2:$C$366,FALSE))</f>
        <v>21.631239999999998</v>
      </c>
      <c r="AL251" s="91">
        <f t="shared" si="132"/>
        <v>4371.3913580000008</v>
      </c>
      <c r="AM251" s="93">
        <f t="shared" si="113"/>
        <v>17.91553835245902</v>
      </c>
      <c r="AN251" s="99" t="e">
        <f t="shared" si="114"/>
        <v>#N/A</v>
      </c>
      <c r="AO251" s="99">
        <f t="shared" si="115"/>
        <v>0</v>
      </c>
      <c r="AR251" s="92">
        <f t="shared" si="133"/>
        <v>45932</v>
      </c>
      <c r="AS251" s="91">
        <f t="shared" si="134"/>
        <v>244</v>
      </c>
      <c r="AT251" s="91">
        <f>INDEX(地温!$D$2:$D$366,MATCH(AR251,地温!$C$2:$C$366,FALSE))</f>
        <v>21.631239999999998</v>
      </c>
      <c r="AU251" s="91">
        <f t="shared" si="135"/>
        <v>4371.3913580000008</v>
      </c>
      <c r="AV251" s="93">
        <f t="shared" si="116"/>
        <v>17.91553835245902</v>
      </c>
      <c r="AW251" s="99" t="e">
        <f t="shared" si="117"/>
        <v>#N/A</v>
      </c>
      <c r="AX251" s="99">
        <f t="shared" si="118"/>
        <v>0</v>
      </c>
    </row>
    <row r="252" spans="1:50" s="91" customFormat="1">
      <c r="A252" s="92">
        <f t="shared" si="119"/>
        <v>45933</v>
      </c>
      <c r="B252" s="91">
        <f t="shared" si="102"/>
        <v>245</v>
      </c>
      <c r="C252" s="99">
        <f t="shared" si="103"/>
        <v>5.3738047614867499</v>
      </c>
      <c r="D252" s="99">
        <f t="shared" si="120"/>
        <v>8.2055754968557437e-006</v>
      </c>
      <c r="E252" s="99"/>
      <c r="F252" s="99"/>
      <c r="H252" s="92">
        <f t="shared" si="121"/>
        <v>45933</v>
      </c>
      <c r="I252" s="91">
        <f t="shared" si="122"/>
        <v>245</v>
      </c>
      <c r="J252" s="91">
        <f>INDEX(地温!$D$2:$D$366,MATCH(H252,地温!$C$2:$C$366,FALSE))</f>
        <v>21.42848</v>
      </c>
      <c r="K252" s="91">
        <f t="shared" si="123"/>
        <v>4392.8198380000003</v>
      </c>
      <c r="L252" s="93">
        <f t="shared" si="104"/>
        <v>17.929876889795921</v>
      </c>
      <c r="M252" s="99">
        <f t="shared" si="105"/>
        <v>3.1850649712268864e-002</v>
      </c>
      <c r="N252" s="99">
        <f t="shared" si="106"/>
        <v>5.3738047614867499</v>
      </c>
      <c r="Q252" s="92">
        <f t="shared" si="124"/>
        <v>45933</v>
      </c>
      <c r="R252" s="91">
        <f t="shared" si="125"/>
        <v>245</v>
      </c>
      <c r="S252" s="91">
        <f>INDEX(地温!$D$2:$D$366,MATCH(Q252,地温!$C$2:$C$366,FALSE))</f>
        <v>21.42848</v>
      </c>
      <c r="T252" s="91">
        <f t="shared" si="126"/>
        <v>4392.8198380000003</v>
      </c>
      <c r="U252" s="93">
        <f t="shared" si="107"/>
        <v>17.929876889795921</v>
      </c>
      <c r="V252" s="99" t="e">
        <f t="shared" si="108"/>
        <v>#N/A</v>
      </c>
      <c r="W252" s="99">
        <f t="shared" si="109"/>
        <v>0</v>
      </c>
      <c r="Z252" s="92">
        <f t="shared" si="127"/>
        <v>45933</v>
      </c>
      <c r="AA252" s="91">
        <f t="shared" si="128"/>
        <v>245</v>
      </c>
      <c r="AB252" s="91">
        <f>INDEX(地温!$D$2:$D$366,MATCH(Z252,地温!$C$2:$C$366,FALSE))</f>
        <v>21.42848</v>
      </c>
      <c r="AC252" s="91">
        <f t="shared" si="129"/>
        <v>4392.8198380000003</v>
      </c>
      <c r="AD252" s="93">
        <f t="shared" si="110"/>
        <v>17.929876889795921</v>
      </c>
      <c r="AE252" s="99" t="e">
        <f t="shared" si="111"/>
        <v>#N/A</v>
      </c>
      <c r="AF252" s="99">
        <f t="shared" si="112"/>
        <v>0</v>
      </c>
      <c r="AI252" s="92">
        <f t="shared" si="130"/>
        <v>45933</v>
      </c>
      <c r="AJ252" s="91">
        <f t="shared" si="131"/>
        <v>245</v>
      </c>
      <c r="AK252" s="91">
        <f>INDEX(地温!$D$2:$D$366,MATCH(AI252,地温!$C$2:$C$366,FALSE))</f>
        <v>21.42848</v>
      </c>
      <c r="AL252" s="91">
        <f t="shared" si="132"/>
        <v>4392.8198380000003</v>
      </c>
      <c r="AM252" s="93">
        <f t="shared" si="113"/>
        <v>17.929876889795921</v>
      </c>
      <c r="AN252" s="99" t="e">
        <f t="shared" si="114"/>
        <v>#N/A</v>
      </c>
      <c r="AO252" s="99">
        <f t="shared" si="115"/>
        <v>0</v>
      </c>
      <c r="AR252" s="92">
        <f t="shared" si="133"/>
        <v>45933</v>
      </c>
      <c r="AS252" s="91">
        <f t="shared" si="134"/>
        <v>245</v>
      </c>
      <c r="AT252" s="91">
        <f>INDEX(地温!$D$2:$D$366,MATCH(AR252,地温!$C$2:$C$366,FALSE))</f>
        <v>21.42848</v>
      </c>
      <c r="AU252" s="91">
        <f t="shared" si="135"/>
        <v>4392.8198380000003</v>
      </c>
      <c r="AV252" s="93">
        <f t="shared" si="116"/>
        <v>17.929876889795921</v>
      </c>
      <c r="AW252" s="99" t="e">
        <f t="shared" si="117"/>
        <v>#N/A</v>
      </c>
      <c r="AX252" s="99">
        <f t="shared" si="118"/>
        <v>0</v>
      </c>
    </row>
    <row r="253" spans="1:50" s="91" customFormat="1">
      <c r="A253" s="92">
        <f t="shared" si="119"/>
        <v>45934</v>
      </c>
      <c r="B253" s="91">
        <f t="shared" si="102"/>
        <v>246</v>
      </c>
      <c r="C253" s="99">
        <f t="shared" si="103"/>
        <v>5.3738825569145989</v>
      </c>
      <c r="D253" s="99">
        <f t="shared" si="120"/>
        <v>7.779542784902561e-006</v>
      </c>
      <c r="E253" s="99"/>
      <c r="F253" s="99"/>
      <c r="H253" s="92">
        <f t="shared" si="121"/>
        <v>45934</v>
      </c>
      <c r="I253" s="91">
        <f t="shared" si="122"/>
        <v>246</v>
      </c>
      <c r="J253" s="91">
        <f>INDEX(地温!$D$2:$D$366,MATCH(H253,地温!$C$2:$C$366,FALSE))</f>
        <v>20.982408</v>
      </c>
      <c r="K253" s="91">
        <f t="shared" si="123"/>
        <v>4413.8022460000002</v>
      </c>
      <c r="L253" s="93">
        <f t="shared" si="104"/>
        <v>17.942285552845529</v>
      </c>
      <c r="M253" s="99">
        <f t="shared" si="105"/>
        <v>3.1867848021239653e-002</v>
      </c>
      <c r="N253" s="99">
        <f t="shared" si="106"/>
        <v>5.3738825569145989</v>
      </c>
      <c r="Q253" s="92">
        <f t="shared" si="124"/>
        <v>45934</v>
      </c>
      <c r="R253" s="91">
        <f t="shared" si="125"/>
        <v>246</v>
      </c>
      <c r="S253" s="91">
        <f>INDEX(地温!$D$2:$D$366,MATCH(Q253,地温!$C$2:$C$366,FALSE))</f>
        <v>20.982408</v>
      </c>
      <c r="T253" s="91">
        <f t="shared" si="126"/>
        <v>4413.8022460000002</v>
      </c>
      <c r="U253" s="93">
        <f t="shared" si="107"/>
        <v>17.942285552845529</v>
      </c>
      <c r="V253" s="99" t="e">
        <f t="shared" si="108"/>
        <v>#N/A</v>
      </c>
      <c r="W253" s="99">
        <f t="shared" si="109"/>
        <v>0</v>
      </c>
      <c r="Z253" s="92">
        <f t="shared" si="127"/>
        <v>45934</v>
      </c>
      <c r="AA253" s="91">
        <f t="shared" si="128"/>
        <v>246</v>
      </c>
      <c r="AB253" s="91">
        <f>INDEX(地温!$D$2:$D$366,MATCH(Z253,地温!$C$2:$C$366,FALSE))</f>
        <v>20.982408</v>
      </c>
      <c r="AC253" s="91">
        <f t="shared" si="129"/>
        <v>4413.8022460000002</v>
      </c>
      <c r="AD253" s="93">
        <f t="shared" si="110"/>
        <v>17.942285552845529</v>
      </c>
      <c r="AE253" s="99" t="e">
        <f t="shared" si="111"/>
        <v>#N/A</v>
      </c>
      <c r="AF253" s="99">
        <f t="shared" si="112"/>
        <v>0</v>
      </c>
      <c r="AI253" s="92">
        <f t="shared" si="130"/>
        <v>45934</v>
      </c>
      <c r="AJ253" s="91">
        <f t="shared" si="131"/>
        <v>246</v>
      </c>
      <c r="AK253" s="91">
        <f>INDEX(地温!$D$2:$D$366,MATCH(AI253,地温!$C$2:$C$366,FALSE))</f>
        <v>20.982408</v>
      </c>
      <c r="AL253" s="91">
        <f t="shared" si="132"/>
        <v>4413.8022460000002</v>
      </c>
      <c r="AM253" s="93">
        <f t="shared" si="113"/>
        <v>17.942285552845529</v>
      </c>
      <c r="AN253" s="99" t="e">
        <f t="shared" si="114"/>
        <v>#N/A</v>
      </c>
      <c r="AO253" s="99">
        <f t="shared" si="115"/>
        <v>0</v>
      </c>
      <c r="AR253" s="92">
        <f t="shared" si="133"/>
        <v>45934</v>
      </c>
      <c r="AS253" s="91">
        <f t="shared" si="134"/>
        <v>246</v>
      </c>
      <c r="AT253" s="91">
        <f>INDEX(地温!$D$2:$D$366,MATCH(AR253,地温!$C$2:$C$366,FALSE))</f>
        <v>20.982408</v>
      </c>
      <c r="AU253" s="91">
        <f t="shared" si="135"/>
        <v>4413.8022460000002</v>
      </c>
      <c r="AV253" s="93">
        <f t="shared" si="116"/>
        <v>17.942285552845529</v>
      </c>
      <c r="AW253" s="99" t="e">
        <f t="shared" si="117"/>
        <v>#N/A</v>
      </c>
      <c r="AX253" s="99">
        <f t="shared" si="118"/>
        <v>0</v>
      </c>
    </row>
    <row r="254" spans="1:50" s="91" customFormat="1">
      <c r="A254" s="92">
        <f t="shared" si="119"/>
        <v>45935</v>
      </c>
      <c r="B254" s="91">
        <f t="shared" si="102"/>
        <v>247</v>
      </c>
      <c r="C254" s="99">
        <f t="shared" si="103"/>
        <v>5.3739568525243744</v>
      </c>
      <c r="D254" s="99">
        <f t="shared" si="120"/>
        <v>7.4295609775454352e-006</v>
      </c>
      <c r="E254" s="99"/>
      <c r="F254" s="99"/>
      <c r="H254" s="92">
        <f t="shared" si="121"/>
        <v>45935</v>
      </c>
      <c r="I254" s="91">
        <f t="shared" si="122"/>
        <v>247</v>
      </c>
      <c r="J254" s="91">
        <f>INDEX(地温!$D$2:$D$366,MATCH(H254,地温!$C$2:$C$366,FALSE))</f>
        <v>20.718819999999997</v>
      </c>
      <c r="K254" s="91">
        <f t="shared" si="123"/>
        <v>4434.5210660000002</v>
      </c>
      <c r="L254" s="93">
        <f t="shared" si="104"/>
        <v>17.953526582995952</v>
      </c>
      <c r="M254" s="99">
        <f t="shared" si="105"/>
        <v>3.1883434749614456e-002</v>
      </c>
      <c r="N254" s="99">
        <f t="shared" si="106"/>
        <v>5.3739568525243744</v>
      </c>
      <c r="Q254" s="92">
        <f t="shared" si="124"/>
        <v>45935</v>
      </c>
      <c r="R254" s="91">
        <f t="shared" si="125"/>
        <v>247</v>
      </c>
      <c r="S254" s="91">
        <f>INDEX(地温!$D$2:$D$366,MATCH(Q254,地温!$C$2:$C$366,FALSE))</f>
        <v>20.718819999999997</v>
      </c>
      <c r="T254" s="91">
        <f t="shared" si="126"/>
        <v>4434.5210660000002</v>
      </c>
      <c r="U254" s="93">
        <f t="shared" si="107"/>
        <v>17.953526582995952</v>
      </c>
      <c r="V254" s="99" t="e">
        <f t="shared" si="108"/>
        <v>#N/A</v>
      </c>
      <c r="W254" s="99">
        <f t="shared" si="109"/>
        <v>0</v>
      </c>
      <c r="Z254" s="92">
        <f t="shared" si="127"/>
        <v>45935</v>
      </c>
      <c r="AA254" s="91">
        <f t="shared" si="128"/>
        <v>247</v>
      </c>
      <c r="AB254" s="91">
        <f>INDEX(地温!$D$2:$D$366,MATCH(Z254,地温!$C$2:$C$366,FALSE))</f>
        <v>20.718819999999997</v>
      </c>
      <c r="AC254" s="91">
        <f t="shared" si="129"/>
        <v>4434.5210660000002</v>
      </c>
      <c r="AD254" s="93">
        <f t="shared" si="110"/>
        <v>17.953526582995952</v>
      </c>
      <c r="AE254" s="99" t="e">
        <f t="shared" si="111"/>
        <v>#N/A</v>
      </c>
      <c r="AF254" s="99">
        <f t="shared" si="112"/>
        <v>0</v>
      </c>
      <c r="AI254" s="92">
        <f t="shared" si="130"/>
        <v>45935</v>
      </c>
      <c r="AJ254" s="91">
        <f t="shared" si="131"/>
        <v>247</v>
      </c>
      <c r="AK254" s="91">
        <f>INDEX(地温!$D$2:$D$366,MATCH(AI254,地温!$C$2:$C$366,FALSE))</f>
        <v>20.718819999999997</v>
      </c>
      <c r="AL254" s="91">
        <f t="shared" si="132"/>
        <v>4434.5210660000002</v>
      </c>
      <c r="AM254" s="93">
        <f t="shared" si="113"/>
        <v>17.953526582995952</v>
      </c>
      <c r="AN254" s="99" t="e">
        <f t="shared" si="114"/>
        <v>#N/A</v>
      </c>
      <c r="AO254" s="99">
        <f t="shared" si="115"/>
        <v>0</v>
      </c>
      <c r="AR254" s="92">
        <f t="shared" si="133"/>
        <v>45935</v>
      </c>
      <c r="AS254" s="91">
        <f t="shared" si="134"/>
        <v>247</v>
      </c>
      <c r="AT254" s="91">
        <f>INDEX(地温!$D$2:$D$366,MATCH(AR254,地温!$C$2:$C$366,FALSE))</f>
        <v>20.718819999999997</v>
      </c>
      <c r="AU254" s="91">
        <f t="shared" si="135"/>
        <v>4434.5210660000002</v>
      </c>
      <c r="AV254" s="93">
        <f t="shared" si="116"/>
        <v>17.953526582995952</v>
      </c>
      <c r="AW254" s="99" t="e">
        <f t="shared" si="117"/>
        <v>#N/A</v>
      </c>
      <c r="AX254" s="99">
        <f t="shared" si="118"/>
        <v>0</v>
      </c>
    </row>
    <row r="255" spans="1:50" s="91" customFormat="1">
      <c r="A255" s="92">
        <f t="shared" si="119"/>
        <v>45936</v>
      </c>
      <c r="B255" s="91">
        <f t="shared" si="102"/>
        <v>248</v>
      </c>
      <c r="C255" s="99">
        <f t="shared" si="103"/>
        <v>5.3740232137429818</v>
      </c>
      <c r="D255" s="99">
        <f t="shared" si="120"/>
        <v>6.6361218607369212e-006</v>
      </c>
      <c r="E255" s="99"/>
      <c r="F255" s="99"/>
      <c r="H255" s="92">
        <f t="shared" si="121"/>
        <v>45936</v>
      </c>
      <c r="I255" s="91">
        <f t="shared" si="122"/>
        <v>248</v>
      </c>
      <c r="J255" s="91">
        <f>INDEX(地温!$D$2:$D$366,MATCH(H255,地温!$C$2:$C$366,FALSE))</f>
        <v>18.772324000000001</v>
      </c>
      <c r="K255" s="91">
        <f t="shared" si="123"/>
        <v>4453.2933899999998</v>
      </c>
      <c r="L255" s="93">
        <f t="shared" si="104"/>
        <v>17.956828185483872</v>
      </c>
      <c r="M255" s="99">
        <f t="shared" si="105"/>
        <v>3.1888013946251619e-002</v>
      </c>
      <c r="N255" s="99">
        <f t="shared" si="106"/>
        <v>5.3740232137429818</v>
      </c>
      <c r="Q255" s="92">
        <f t="shared" si="124"/>
        <v>45936</v>
      </c>
      <c r="R255" s="91">
        <f t="shared" si="125"/>
        <v>248</v>
      </c>
      <c r="S255" s="91">
        <f>INDEX(地温!$D$2:$D$366,MATCH(Q255,地温!$C$2:$C$366,FALSE))</f>
        <v>18.772324000000001</v>
      </c>
      <c r="T255" s="91">
        <f t="shared" si="126"/>
        <v>4453.2933899999998</v>
      </c>
      <c r="U255" s="93">
        <f t="shared" si="107"/>
        <v>17.956828185483872</v>
      </c>
      <c r="V255" s="99" t="e">
        <f t="shared" si="108"/>
        <v>#N/A</v>
      </c>
      <c r="W255" s="99">
        <f t="shared" si="109"/>
        <v>0</v>
      </c>
      <c r="Z255" s="92">
        <f t="shared" si="127"/>
        <v>45936</v>
      </c>
      <c r="AA255" s="91">
        <f t="shared" si="128"/>
        <v>248</v>
      </c>
      <c r="AB255" s="91">
        <f>INDEX(地温!$D$2:$D$366,MATCH(Z255,地温!$C$2:$C$366,FALSE))</f>
        <v>18.772324000000001</v>
      </c>
      <c r="AC255" s="91">
        <f t="shared" si="129"/>
        <v>4453.2933899999998</v>
      </c>
      <c r="AD255" s="93">
        <f t="shared" si="110"/>
        <v>17.956828185483872</v>
      </c>
      <c r="AE255" s="99" t="e">
        <f t="shared" si="111"/>
        <v>#N/A</v>
      </c>
      <c r="AF255" s="99">
        <f t="shared" si="112"/>
        <v>0</v>
      </c>
      <c r="AI255" s="92">
        <f t="shared" si="130"/>
        <v>45936</v>
      </c>
      <c r="AJ255" s="91">
        <f t="shared" si="131"/>
        <v>248</v>
      </c>
      <c r="AK255" s="91">
        <f>INDEX(地温!$D$2:$D$366,MATCH(AI255,地温!$C$2:$C$366,FALSE))</f>
        <v>18.772324000000001</v>
      </c>
      <c r="AL255" s="91">
        <f t="shared" si="132"/>
        <v>4453.2933899999998</v>
      </c>
      <c r="AM255" s="93">
        <f t="shared" si="113"/>
        <v>17.956828185483872</v>
      </c>
      <c r="AN255" s="99" t="e">
        <f t="shared" si="114"/>
        <v>#N/A</v>
      </c>
      <c r="AO255" s="99">
        <f t="shared" si="115"/>
        <v>0</v>
      </c>
      <c r="AR255" s="92">
        <f t="shared" si="133"/>
        <v>45936</v>
      </c>
      <c r="AS255" s="91">
        <f t="shared" si="134"/>
        <v>248</v>
      </c>
      <c r="AT255" s="91">
        <f>INDEX(地温!$D$2:$D$366,MATCH(AR255,地温!$C$2:$C$366,FALSE))</f>
        <v>18.772324000000001</v>
      </c>
      <c r="AU255" s="91">
        <f t="shared" si="135"/>
        <v>4453.2933899999998</v>
      </c>
      <c r="AV255" s="93">
        <f t="shared" si="116"/>
        <v>17.956828185483872</v>
      </c>
      <c r="AW255" s="99" t="e">
        <f t="shared" si="117"/>
        <v>#N/A</v>
      </c>
      <c r="AX255" s="99">
        <f t="shared" si="118"/>
        <v>0</v>
      </c>
    </row>
    <row r="256" spans="1:50" s="91" customFormat="1">
      <c r="A256" s="92">
        <f t="shared" si="119"/>
        <v>45937</v>
      </c>
      <c r="B256" s="91">
        <f t="shared" si="102"/>
        <v>249</v>
      </c>
      <c r="C256" s="99">
        <f t="shared" si="103"/>
        <v>5.3740859668488321</v>
      </c>
      <c r="D256" s="99">
        <f t="shared" si="120"/>
        <v>6.2753105850354988e-006</v>
      </c>
      <c r="E256" s="99"/>
      <c r="F256" s="99"/>
      <c r="H256" s="92">
        <f t="shared" si="121"/>
        <v>45937</v>
      </c>
      <c r="I256" s="91">
        <f t="shared" si="122"/>
        <v>249</v>
      </c>
      <c r="J256" s="91">
        <f>INDEX(地温!$D$2:$D$366,MATCH(H256,地温!$C$2:$C$366,FALSE))</f>
        <v>18.224871999999998</v>
      </c>
      <c r="K256" s="91">
        <f t="shared" si="123"/>
        <v>4471.5182619999996</v>
      </c>
      <c r="L256" s="93">
        <f t="shared" si="104"/>
        <v>17.957904666666664</v>
      </c>
      <c r="M256" s="99">
        <f t="shared" si="105"/>
        <v>3.188950710426787e-002</v>
      </c>
      <c r="N256" s="99">
        <f t="shared" si="106"/>
        <v>5.3740859668488321</v>
      </c>
      <c r="Q256" s="92">
        <f t="shared" si="124"/>
        <v>45937</v>
      </c>
      <c r="R256" s="91">
        <f t="shared" si="125"/>
        <v>249</v>
      </c>
      <c r="S256" s="91">
        <f>INDEX(地温!$D$2:$D$366,MATCH(Q256,地温!$C$2:$C$366,FALSE))</f>
        <v>18.224871999999998</v>
      </c>
      <c r="T256" s="91">
        <f t="shared" si="126"/>
        <v>4471.5182619999996</v>
      </c>
      <c r="U256" s="93">
        <f t="shared" si="107"/>
        <v>17.957904666666664</v>
      </c>
      <c r="V256" s="99" t="e">
        <f t="shared" si="108"/>
        <v>#N/A</v>
      </c>
      <c r="W256" s="99">
        <f t="shared" si="109"/>
        <v>0</v>
      </c>
      <c r="Z256" s="92">
        <f t="shared" si="127"/>
        <v>45937</v>
      </c>
      <c r="AA256" s="91">
        <f t="shared" si="128"/>
        <v>249</v>
      </c>
      <c r="AB256" s="91">
        <f>INDEX(地温!$D$2:$D$366,MATCH(Z256,地温!$C$2:$C$366,FALSE))</f>
        <v>18.224871999999998</v>
      </c>
      <c r="AC256" s="91">
        <f t="shared" si="129"/>
        <v>4471.5182619999996</v>
      </c>
      <c r="AD256" s="93">
        <f t="shared" si="110"/>
        <v>17.957904666666664</v>
      </c>
      <c r="AE256" s="99" t="e">
        <f t="shared" si="111"/>
        <v>#N/A</v>
      </c>
      <c r="AF256" s="99">
        <f t="shared" si="112"/>
        <v>0</v>
      </c>
      <c r="AI256" s="92">
        <f t="shared" si="130"/>
        <v>45937</v>
      </c>
      <c r="AJ256" s="91">
        <f t="shared" si="131"/>
        <v>249</v>
      </c>
      <c r="AK256" s="91">
        <f>INDEX(地温!$D$2:$D$366,MATCH(AI256,地温!$C$2:$C$366,FALSE))</f>
        <v>18.224871999999998</v>
      </c>
      <c r="AL256" s="91">
        <f t="shared" si="132"/>
        <v>4471.5182619999996</v>
      </c>
      <c r="AM256" s="93">
        <f t="shared" si="113"/>
        <v>17.957904666666664</v>
      </c>
      <c r="AN256" s="99" t="e">
        <f t="shared" si="114"/>
        <v>#N/A</v>
      </c>
      <c r="AO256" s="99">
        <f t="shared" si="115"/>
        <v>0</v>
      </c>
      <c r="AR256" s="92">
        <f t="shared" si="133"/>
        <v>45937</v>
      </c>
      <c r="AS256" s="91">
        <f t="shared" si="134"/>
        <v>249</v>
      </c>
      <c r="AT256" s="91">
        <f>INDEX(地温!$D$2:$D$366,MATCH(AR256,地温!$C$2:$C$366,FALSE))</f>
        <v>18.224871999999998</v>
      </c>
      <c r="AU256" s="91">
        <f t="shared" si="135"/>
        <v>4471.5182619999996</v>
      </c>
      <c r="AV256" s="93">
        <f t="shared" si="116"/>
        <v>17.957904666666664</v>
      </c>
      <c r="AW256" s="99" t="e">
        <f t="shared" si="117"/>
        <v>#N/A</v>
      </c>
      <c r="AX256" s="99">
        <f t="shared" si="118"/>
        <v>0</v>
      </c>
    </row>
    <row r="257" spans="1:50" s="91" customFormat="1">
      <c r="A257" s="92">
        <f t="shared" si="119"/>
        <v>45938</v>
      </c>
      <c r="B257" s="91">
        <f t="shared" si="102"/>
        <v>250</v>
      </c>
      <c r="C257" s="99">
        <f t="shared" si="103"/>
        <v>5.3741464672418973</v>
      </c>
      <c r="D257" s="99">
        <f t="shared" si="120"/>
        <v>6.0500393065154871e-006</v>
      </c>
      <c r="E257" s="99"/>
      <c r="F257" s="99"/>
      <c r="H257" s="92">
        <f t="shared" si="121"/>
        <v>45938</v>
      </c>
      <c r="I257" s="91">
        <f t="shared" si="122"/>
        <v>250</v>
      </c>
      <c r="J257" s="91">
        <f>INDEX(地温!$D$2:$D$366,MATCH(H257,地温!$C$2:$C$366,FALSE))</f>
        <v>18.123491999999999</v>
      </c>
      <c r="K257" s="91">
        <f t="shared" si="123"/>
        <v>4489.6417539999993</v>
      </c>
      <c r="L257" s="93">
        <f t="shared" si="104"/>
        <v>17.958567015999996</v>
      </c>
      <c r="M257" s="99">
        <f t="shared" si="105"/>
        <v>3.1890425860418195e-002</v>
      </c>
      <c r="N257" s="99">
        <f t="shared" si="106"/>
        <v>5.3741464672418973</v>
      </c>
      <c r="Q257" s="92">
        <f t="shared" si="124"/>
        <v>45938</v>
      </c>
      <c r="R257" s="91">
        <f t="shared" si="125"/>
        <v>250</v>
      </c>
      <c r="S257" s="91">
        <f>INDEX(地温!$D$2:$D$366,MATCH(Q257,地温!$C$2:$C$366,FALSE))</f>
        <v>18.123491999999999</v>
      </c>
      <c r="T257" s="91">
        <f t="shared" si="126"/>
        <v>4489.6417539999993</v>
      </c>
      <c r="U257" s="93">
        <f t="shared" si="107"/>
        <v>17.958567015999996</v>
      </c>
      <c r="V257" s="99" t="e">
        <f t="shared" si="108"/>
        <v>#N/A</v>
      </c>
      <c r="W257" s="99">
        <f t="shared" si="109"/>
        <v>0</v>
      </c>
      <c r="Z257" s="92">
        <f t="shared" si="127"/>
        <v>45938</v>
      </c>
      <c r="AA257" s="91">
        <f t="shared" si="128"/>
        <v>250</v>
      </c>
      <c r="AB257" s="91">
        <f>INDEX(地温!$D$2:$D$366,MATCH(Z257,地温!$C$2:$C$366,FALSE))</f>
        <v>18.123491999999999</v>
      </c>
      <c r="AC257" s="91">
        <f t="shared" si="129"/>
        <v>4489.6417539999993</v>
      </c>
      <c r="AD257" s="93">
        <f t="shared" si="110"/>
        <v>17.958567015999996</v>
      </c>
      <c r="AE257" s="99" t="e">
        <f t="shared" si="111"/>
        <v>#N/A</v>
      </c>
      <c r="AF257" s="99">
        <f t="shared" si="112"/>
        <v>0</v>
      </c>
      <c r="AI257" s="92">
        <f t="shared" si="130"/>
        <v>45938</v>
      </c>
      <c r="AJ257" s="91">
        <f t="shared" si="131"/>
        <v>250</v>
      </c>
      <c r="AK257" s="91">
        <f>INDEX(地温!$D$2:$D$366,MATCH(AI257,地温!$C$2:$C$366,FALSE))</f>
        <v>18.123491999999999</v>
      </c>
      <c r="AL257" s="91">
        <f t="shared" si="132"/>
        <v>4489.6417539999993</v>
      </c>
      <c r="AM257" s="93">
        <f t="shared" si="113"/>
        <v>17.958567015999996</v>
      </c>
      <c r="AN257" s="99" t="e">
        <f t="shared" si="114"/>
        <v>#N/A</v>
      </c>
      <c r="AO257" s="99">
        <f t="shared" si="115"/>
        <v>0</v>
      </c>
      <c r="AR257" s="92">
        <f t="shared" si="133"/>
        <v>45938</v>
      </c>
      <c r="AS257" s="91">
        <f t="shared" si="134"/>
        <v>250</v>
      </c>
      <c r="AT257" s="91">
        <f>INDEX(地温!$D$2:$D$366,MATCH(AR257,地温!$C$2:$C$366,FALSE))</f>
        <v>18.123491999999999</v>
      </c>
      <c r="AU257" s="91">
        <f t="shared" si="135"/>
        <v>4489.6417539999993</v>
      </c>
      <c r="AV257" s="93">
        <f t="shared" si="116"/>
        <v>17.958567015999996</v>
      </c>
      <c r="AW257" s="99" t="e">
        <f t="shared" si="117"/>
        <v>#N/A</v>
      </c>
      <c r="AX257" s="99">
        <f t="shared" si="118"/>
        <v>0</v>
      </c>
    </row>
    <row r="258" spans="1:50" s="91" customFormat="1">
      <c r="A258" s="92">
        <f t="shared" si="119"/>
        <v>45939</v>
      </c>
      <c r="B258" s="91">
        <f t="shared" si="102"/>
        <v>251</v>
      </c>
      <c r="C258" s="99">
        <f t="shared" si="103"/>
        <v>5.3742054086606013</v>
      </c>
      <c r="D258" s="99">
        <f t="shared" si="120"/>
        <v>5.8941418703994943e-006</v>
      </c>
      <c r="E258" s="99"/>
      <c r="F258" s="99"/>
      <c r="H258" s="92">
        <f t="shared" si="121"/>
        <v>45939</v>
      </c>
      <c r="I258" s="91">
        <f t="shared" si="122"/>
        <v>251</v>
      </c>
      <c r="J258" s="91">
        <f>INDEX(地温!$D$2:$D$366,MATCH(H258,地温!$C$2:$C$366,FALSE))</f>
        <v>18.265423999999999</v>
      </c>
      <c r="K258" s="91">
        <f t="shared" si="123"/>
        <v>4507.9071779999995</v>
      </c>
      <c r="L258" s="93">
        <f t="shared" si="104"/>
        <v>17.959789553784859</v>
      </c>
      <c r="M258" s="99">
        <f t="shared" si="105"/>
        <v>3.1892121722134813e-002</v>
      </c>
      <c r="N258" s="99">
        <f t="shared" si="106"/>
        <v>5.3742054086606013</v>
      </c>
      <c r="Q258" s="92">
        <f t="shared" si="124"/>
        <v>45939</v>
      </c>
      <c r="R258" s="91">
        <f t="shared" si="125"/>
        <v>251</v>
      </c>
      <c r="S258" s="91">
        <f>INDEX(地温!$D$2:$D$366,MATCH(Q258,地温!$C$2:$C$366,FALSE))</f>
        <v>18.265423999999999</v>
      </c>
      <c r="T258" s="91">
        <f t="shared" si="126"/>
        <v>4507.9071779999995</v>
      </c>
      <c r="U258" s="93">
        <f t="shared" si="107"/>
        <v>17.959789553784859</v>
      </c>
      <c r="V258" s="99" t="e">
        <f t="shared" si="108"/>
        <v>#N/A</v>
      </c>
      <c r="W258" s="99">
        <f t="shared" si="109"/>
        <v>0</v>
      </c>
      <c r="Z258" s="92">
        <f t="shared" si="127"/>
        <v>45939</v>
      </c>
      <c r="AA258" s="91">
        <f t="shared" si="128"/>
        <v>251</v>
      </c>
      <c r="AB258" s="91">
        <f>INDEX(地温!$D$2:$D$366,MATCH(Z258,地温!$C$2:$C$366,FALSE))</f>
        <v>18.265423999999999</v>
      </c>
      <c r="AC258" s="91">
        <f t="shared" si="129"/>
        <v>4507.9071779999995</v>
      </c>
      <c r="AD258" s="93">
        <f t="shared" si="110"/>
        <v>17.959789553784859</v>
      </c>
      <c r="AE258" s="99" t="e">
        <f t="shared" si="111"/>
        <v>#N/A</v>
      </c>
      <c r="AF258" s="99">
        <f t="shared" si="112"/>
        <v>0</v>
      </c>
      <c r="AI258" s="92">
        <f t="shared" si="130"/>
        <v>45939</v>
      </c>
      <c r="AJ258" s="91">
        <f t="shared" si="131"/>
        <v>251</v>
      </c>
      <c r="AK258" s="91">
        <f>INDEX(地温!$D$2:$D$366,MATCH(AI258,地温!$C$2:$C$366,FALSE))</f>
        <v>18.265423999999999</v>
      </c>
      <c r="AL258" s="91">
        <f t="shared" si="132"/>
        <v>4507.9071779999995</v>
      </c>
      <c r="AM258" s="93">
        <f t="shared" si="113"/>
        <v>17.959789553784859</v>
      </c>
      <c r="AN258" s="99" t="e">
        <f t="shared" si="114"/>
        <v>#N/A</v>
      </c>
      <c r="AO258" s="99">
        <f t="shared" si="115"/>
        <v>0</v>
      </c>
      <c r="AR258" s="92">
        <f t="shared" si="133"/>
        <v>45939</v>
      </c>
      <c r="AS258" s="91">
        <f t="shared" si="134"/>
        <v>251</v>
      </c>
      <c r="AT258" s="91">
        <f>INDEX(地温!$D$2:$D$366,MATCH(AR258,地温!$C$2:$C$366,FALSE))</f>
        <v>18.265423999999999</v>
      </c>
      <c r="AU258" s="91">
        <f t="shared" si="135"/>
        <v>4507.9071779999995</v>
      </c>
      <c r="AV258" s="93">
        <f t="shared" si="116"/>
        <v>17.959789553784859</v>
      </c>
      <c r="AW258" s="99" t="e">
        <f t="shared" si="117"/>
        <v>#N/A</v>
      </c>
      <c r="AX258" s="99">
        <f t="shared" si="118"/>
        <v>0</v>
      </c>
    </row>
    <row r="259" spans="1:50" s="91" customFormat="1">
      <c r="A259" s="92">
        <f t="shared" si="119"/>
        <v>45940</v>
      </c>
      <c r="B259" s="91">
        <f t="shared" si="102"/>
        <v>252</v>
      </c>
      <c r="C259" s="99">
        <f t="shared" si="103"/>
        <v>5.3742631110513166</v>
      </c>
      <c r="D259" s="99">
        <f t="shared" si="120"/>
        <v>5.7702390715341781e-006</v>
      </c>
      <c r="E259" s="99"/>
      <c r="F259" s="99"/>
      <c r="H259" s="92">
        <f t="shared" si="121"/>
        <v>45940</v>
      </c>
      <c r="I259" s="91">
        <f t="shared" si="122"/>
        <v>252</v>
      </c>
      <c r="J259" s="91">
        <f>INDEX(地温!$D$2:$D$366,MATCH(H259,地温!$C$2:$C$366,FALSE))</f>
        <v>18.529011999999998</v>
      </c>
      <c r="K259" s="91">
        <f t="shared" si="123"/>
        <v>4526.4361899999994</v>
      </c>
      <c r="L259" s="93">
        <f t="shared" si="104"/>
        <v>17.962048373015872</v>
      </c>
      <c r="M259" s="99">
        <f t="shared" si="105"/>
        <v>3.1895255277033061e-002</v>
      </c>
      <c r="N259" s="99">
        <f t="shared" si="106"/>
        <v>5.3742631110513166</v>
      </c>
      <c r="Q259" s="92">
        <f t="shared" si="124"/>
        <v>45940</v>
      </c>
      <c r="R259" s="91">
        <f t="shared" si="125"/>
        <v>252</v>
      </c>
      <c r="S259" s="91">
        <f>INDEX(地温!$D$2:$D$366,MATCH(Q259,地温!$C$2:$C$366,FALSE))</f>
        <v>18.529011999999998</v>
      </c>
      <c r="T259" s="91">
        <f t="shared" si="126"/>
        <v>4526.4361899999994</v>
      </c>
      <c r="U259" s="93">
        <f t="shared" si="107"/>
        <v>17.962048373015872</v>
      </c>
      <c r="V259" s="99" t="e">
        <f t="shared" si="108"/>
        <v>#N/A</v>
      </c>
      <c r="W259" s="99">
        <f t="shared" si="109"/>
        <v>0</v>
      </c>
      <c r="Z259" s="92">
        <f t="shared" si="127"/>
        <v>45940</v>
      </c>
      <c r="AA259" s="91">
        <f t="shared" si="128"/>
        <v>252</v>
      </c>
      <c r="AB259" s="91">
        <f>INDEX(地温!$D$2:$D$366,MATCH(Z259,地温!$C$2:$C$366,FALSE))</f>
        <v>18.529011999999998</v>
      </c>
      <c r="AC259" s="91">
        <f t="shared" si="129"/>
        <v>4526.4361899999994</v>
      </c>
      <c r="AD259" s="93">
        <f t="shared" si="110"/>
        <v>17.962048373015872</v>
      </c>
      <c r="AE259" s="99" t="e">
        <f t="shared" si="111"/>
        <v>#N/A</v>
      </c>
      <c r="AF259" s="99">
        <f t="shared" si="112"/>
        <v>0</v>
      </c>
      <c r="AI259" s="92">
        <f t="shared" si="130"/>
        <v>45940</v>
      </c>
      <c r="AJ259" s="91">
        <f t="shared" si="131"/>
        <v>252</v>
      </c>
      <c r="AK259" s="91">
        <f>INDEX(地温!$D$2:$D$366,MATCH(AI259,地温!$C$2:$C$366,FALSE))</f>
        <v>18.529011999999998</v>
      </c>
      <c r="AL259" s="91">
        <f t="shared" si="132"/>
        <v>4526.4361899999994</v>
      </c>
      <c r="AM259" s="93">
        <f t="shared" si="113"/>
        <v>17.962048373015872</v>
      </c>
      <c r="AN259" s="99" t="e">
        <f t="shared" si="114"/>
        <v>#N/A</v>
      </c>
      <c r="AO259" s="99">
        <f t="shared" si="115"/>
        <v>0</v>
      </c>
      <c r="AR259" s="92">
        <f t="shared" si="133"/>
        <v>45940</v>
      </c>
      <c r="AS259" s="91">
        <f t="shared" si="134"/>
        <v>252</v>
      </c>
      <c r="AT259" s="91">
        <f>INDEX(地温!$D$2:$D$366,MATCH(AR259,地温!$C$2:$C$366,FALSE))</f>
        <v>18.529011999999998</v>
      </c>
      <c r="AU259" s="91">
        <f t="shared" si="135"/>
        <v>4526.4361899999994</v>
      </c>
      <c r="AV259" s="93">
        <f t="shared" si="116"/>
        <v>17.962048373015872</v>
      </c>
      <c r="AW259" s="99" t="e">
        <f t="shared" si="117"/>
        <v>#N/A</v>
      </c>
      <c r="AX259" s="99">
        <f t="shared" si="118"/>
        <v>0</v>
      </c>
    </row>
    <row r="260" spans="1:50" s="91" customFormat="1">
      <c r="A260" s="92">
        <f t="shared" si="119"/>
        <v>45941</v>
      </c>
      <c r="B260" s="91">
        <f t="shared" si="102"/>
        <v>253</v>
      </c>
      <c r="C260" s="99">
        <f t="shared" si="103"/>
        <v>5.3743209433507717</v>
      </c>
      <c r="D260" s="99">
        <f t="shared" si="120"/>
        <v>5.7832299455107266e-006</v>
      </c>
      <c r="E260" s="99"/>
      <c r="F260" s="99"/>
      <c r="H260" s="92">
        <f t="shared" si="121"/>
        <v>45941</v>
      </c>
      <c r="I260" s="91">
        <f t="shared" si="122"/>
        <v>253</v>
      </c>
      <c r="J260" s="91">
        <f>INDEX(地温!$D$2:$D$366,MATCH(H260,地温!$C$2:$C$366,FALSE))</f>
        <v>19.380604000000002</v>
      </c>
      <c r="K260" s="91">
        <f t="shared" si="123"/>
        <v>4545.8167939999994</v>
      </c>
      <c r="L260" s="93">
        <f t="shared" si="104"/>
        <v>17.967655312252962</v>
      </c>
      <c r="M260" s="99">
        <f t="shared" si="105"/>
        <v>3.1903034643534604e-002</v>
      </c>
      <c r="N260" s="99">
        <f t="shared" si="106"/>
        <v>5.3743209433507717</v>
      </c>
      <c r="Q260" s="92">
        <f t="shared" si="124"/>
        <v>45941</v>
      </c>
      <c r="R260" s="91">
        <f t="shared" si="125"/>
        <v>253</v>
      </c>
      <c r="S260" s="91">
        <f>INDEX(地温!$D$2:$D$366,MATCH(Q260,地温!$C$2:$C$366,FALSE))</f>
        <v>19.380604000000002</v>
      </c>
      <c r="T260" s="91">
        <f t="shared" si="126"/>
        <v>4545.8167939999994</v>
      </c>
      <c r="U260" s="93">
        <f t="shared" si="107"/>
        <v>17.967655312252962</v>
      </c>
      <c r="V260" s="99" t="e">
        <f t="shared" si="108"/>
        <v>#N/A</v>
      </c>
      <c r="W260" s="99">
        <f t="shared" si="109"/>
        <v>0</v>
      </c>
      <c r="Z260" s="92">
        <f t="shared" si="127"/>
        <v>45941</v>
      </c>
      <c r="AA260" s="91">
        <f t="shared" si="128"/>
        <v>253</v>
      </c>
      <c r="AB260" s="91">
        <f>INDEX(地温!$D$2:$D$366,MATCH(Z260,地温!$C$2:$C$366,FALSE))</f>
        <v>19.380604000000002</v>
      </c>
      <c r="AC260" s="91">
        <f t="shared" si="129"/>
        <v>4545.8167939999994</v>
      </c>
      <c r="AD260" s="93">
        <f t="shared" si="110"/>
        <v>17.967655312252962</v>
      </c>
      <c r="AE260" s="99" t="e">
        <f t="shared" si="111"/>
        <v>#N/A</v>
      </c>
      <c r="AF260" s="99">
        <f t="shared" si="112"/>
        <v>0</v>
      </c>
      <c r="AI260" s="92">
        <f t="shared" si="130"/>
        <v>45941</v>
      </c>
      <c r="AJ260" s="91">
        <f t="shared" si="131"/>
        <v>253</v>
      </c>
      <c r="AK260" s="91">
        <f>INDEX(地温!$D$2:$D$366,MATCH(AI260,地温!$C$2:$C$366,FALSE))</f>
        <v>19.380604000000002</v>
      </c>
      <c r="AL260" s="91">
        <f t="shared" si="132"/>
        <v>4545.8167939999994</v>
      </c>
      <c r="AM260" s="93">
        <f t="shared" si="113"/>
        <v>17.967655312252962</v>
      </c>
      <c r="AN260" s="99" t="e">
        <f t="shared" si="114"/>
        <v>#N/A</v>
      </c>
      <c r="AO260" s="99">
        <f t="shared" si="115"/>
        <v>0</v>
      </c>
      <c r="AR260" s="92">
        <f t="shared" si="133"/>
        <v>45941</v>
      </c>
      <c r="AS260" s="91">
        <f t="shared" si="134"/>
        <v>253</v>
      </c>
      <c r="AT260" s="91">
        <f>INDEX(地温!$D$2:$D$366,MATCH(AR260,地温!$C$2:$C$366,FALSE))</f>
        <v>19.380604000000002</v>
      </c>
      <c r="AU260" s="91">
        <f t="shared" si="135"/>
        <v>4545.8167939999994</v>
      </c>
      <c r="AV260" s="93">
        <f t="shared" si="116"/>
        <v>17.967655312252962</v>
      </c>
      <c r="AW260" s="99" t="e">
        <f t="shared" si="117"/>
        <v>#N/A</v>
      </c>
      <c r="AX260" s="99">
        <f t="shared" si="118"/>
        <v>0</v>
      </c>
    </row>
    <row r="261" spans="1:50" s="91" customFormat="1">
      <c r="A261" s="92">
        <f t="shared" si="119"/>
        <v>45942</v>
      </c>
      <c r="B261" s="91">
        <f t="shared" si="102"/>
        <v>254</v>
      </c>
      <c r="C261" s="99">
        <f t="shared" si="103"/>
        <v>5.3743768050116936</v>
      </c>
      <c r="D261" s="99">
        <f t="shared" si="120"/>
        <v>5.5861660921863178e-006</v>
      </c>
      <c r="E261" s="99"/>
      <c r="F261" s="99"/>
      <c r="H261" s="92">
        <f t="shared" si="121"/>
        <v>45942</v>
      </c>
      <c r="I261" s="91">
        <f t="shared" si="122"/>
        <v>254</v>
      </c>
      <c r="J261" s="91">
        <f>INDEX(地温!$D$2:$D$366,MATCH(H261,地温!$C$2:$C$366,FALSE))</f>
        <v>19.360327999999999</v>
      </c>
      <c r="K261" s="91">
        <f t="shared" si="123"/>
        <v>4565.1771219999991</v>
      </c>
      <c r="L261" s="93">
        <f t="shared" si="104"/>
        <v>17.973138275590546</v>
      </c>
      <c r="M261" s="99">
        <f t="shared" si="105"/>
        <v>3.1910643544161697e-002</v>
      </c>
      <c r="N261" s="99">
        <f t="shared" si="106"/>
        <v>5.3743768050116936</v>
      </c>
      <c r="Q261" s="92">
        <f t="shared" si="124"/>
        <v>45942</v>
      </c>
      <c r="R261" s="91">
        <f t="shared" si="125"/>
        <v>254</v>
      </c>
      <c r="S261" s="91">
        <f>INDEX(地温!$D$2:$D$366,MATCH(Q261,地温!$C$2:$C$366,FALSE))</f>
        <v>19.360327999999999</v>
      </c>
      <c r="T261" s="91">
        <f t="shared" si="126"/>
        <v>4565.1771219999991</v>
      </c>
      <c r="U261" s="93">
        <f t="shared" si="107"/>
        <v>17.973138275590546</v>
      </c>
      <c r="V261" s="99" t="e">
        <f t="shared" si="108"/>
        <v>#N/A</v>
      </c>
      <c r="W261" s="99">
        <f t="shared" si="109"/>
        <v>0</v>
      </c>
      <c r="Z261" s="92">
        <f t="shared" si="127"/>
        <v>45942</v>
      </c>
      <c r="AA261" s="91">
        <f t="shared" si="128"/>
        <v>254</v>
      </c>
      <c r="AB261" s="91">
        <f>INDEX(地温!$D$2:$D$366,MATCH(Z261,地温!$C$2:$C$366,FALSE))</f>
        <v>19.360327999999999</v>
      </c>
      <c r="AC261" s="91">
        <f t="shared" si="129"/>
        <v>4565.1771219999991</v>
      </c>
      <c r="AD261" s="93">
        <f t="shared" si="110"/>
        <v>17.973138275590546</v>
      </c>
      <c r="AE261" s="99" t="e">
        <f t="shared" si="111"/>
        <v>#N/A</v>
      </c>
      <c r="AF261" s="99">
        <f t="shared" si="112"/>
        <v>0</v>
      </c>
      <c r="AI261" s="92">
        <f t="shared" si="130"/>
        <v>45942</v>
      </c>
      <c r="AJ261" s="91">
        <f t="shared" si="131"/>
        <v>254</v>
      </c>
      <c r="AK261" s="91">
        <f>INDEX(地温!$D$2:$D$366,MATCH(AI261,地温!$C$2:$C$366,FALSE))</f>
        <v>19.360327999999999</v>
      </c>
      <c r="AL261" s="91">
        <f t="shared" si="132"/>
        <v>4565.1771219999991</v>
      </c>
      <c r="AM261" s="93">
        <f t="shared" si="113"/>
        <v>17.973138275590546</v>
      </c>
      <c r="AN261" s="99" t="e">
        <f t="shared" si="114"/>
        <v>#N/A</v>
      </c>
      <c r="AO261" s="99">
        <f t="shared" si="115"/>
        <v>0</v>
      </c>
      <c r="AR261" s="92">
        <f t="shared" si="133"/>
        <v>45942</v>
      </c>
      <c r="AS261" s="91">
        <f t="shared" si="134"/>
        <v>254</v>
      </c>
      <c r="AT261" s="91">
        <f>INDEX(地温!$D$2:$D$366,MATCH(AR261,地温!$C$2:$C$366,FALSE))</f>
        <v>19.360327999999999</v>
      </c>
      <c r="AU261" s="91">
        <f t="shared" si="135"/>
        <v>4565.1771219999991</v>
      </c>
      <c r="AV261" s="93">
        <f t="shared" si="116"/>
        <v>17.973138275590546</v>
      </c>
      <c r="AW261" s="99" t="e">
        <f t="shared" si="117"/>
        <v>#N/A</v>
      </c>
      <c r="AX261" s="99">
        <f t="shared" si="118"/>
        <v>0</v>
      </c>
    </row>
    <row r="262" spans="1:50" s="91" customFormat="1">
      <c r="A262" s="92">
        <f t="shared" si="119"/>
        <v>45943</v>
      </c>
      <c r="B262" s="91">
        <f t="shared" si="102"/>
        <v>255</v>
      </c>
      <c r="C262" s="99">
        <f t="shared" si="103"/>
        <v>5.3744286874923635</v>
      </c>
      <c r="D262" s="99">
        <f t="shared" si="120"/>
        <v>5.1882480669895871e-006</v>
      </c>
      <c r="E262" s="99"/>
      <c r="F262" s="99"/>
      <c r="H262" s="92">
        <f t="shared" si="121"/>
        <v>45943</v>
      </c>
      <c r="I262" s="91">
        <f t="shared" si="122"/>
        <v>255</v>
      </c>
      <c r="J262" s="91">
        <f>INDEX(地温!$D$2:$D$366,MATCH(H262,地温!$C$2:$C$366,FALSE))</f>
        <v>18.387079999999997</v>
      </c>
      <c r="K262" s="91">
        <f t="shared" si="123"/>
        <v>4583.5642019999996</v>
      </c>
      <c r="L262" s="93">
        <f t="shared" si="104"/>
        <v>17.974761576470588</v>
      </c>
      <c r="M262" s="99">
        <f t="shared" si="105"/>
        <v>3.1912896548880333e-002</v>
      </c>
      <c r="N262" s="99">
        <f t="shared" si="106"/>
        <v>5.3744286874923635</v>
      </c>
      <c r="Q262" s="92">
        <f t="shared" si="124"/>
        <v>45943</v>
      </c>
      <c r="R262" s="91">
        <f t="shared" si="125"/>
        <v>255</v>
      </c>
      <c r="S262" s="91">
        <f>INDEX(地温!$D$2:$D$366,MATCH(Q262,地温!$C$2:$C$366,FALSE))</f>
        <v>18.387079999999997</v>
      </c>
      <c r="T262" s="91">
        <f t="shared" si="126"/>
        <v>4583.5642019999996</v>
      </c>
      <c r="U262" s="93">
        <f t="shared" si="107"/>
        <v>17.974761576470588</v>
      </c>
      <c r="V262" s="99" t="e">
        <f t="shared" si="108"/>
        <v>#N/A</v>
      </c>
      <c r="W262" s="99">
        <f t="shared" si="109"/>
        <v>0</v>
      </c>
      <c r="Z262" s="92">
        <f t="shared" si="127"/>
        <v>45943</v>
      </c>
      <c r="AA262" s="91">
        <f t="shared" si="128"/>
        <v>255</v>
      </c>
      <c r="AB262" s="91">
        <f>INDEX(地温!$D$2:$D$366,MATCH(Z262,地温!$C$2:$C$366,FALSE))</f>
        <v>18.387079999999997</v>
      </c>
      <c r="AC262" s="91">
        <f t="shared" si="129"/>
        <v>4583.5642019999996</v>
      </c>
      <c r="AD262" s="93">
        <f t="shared" si="110"/>
        <v>17.974761576470588</v>
      </c>
      <c r="AE262" s="99" t="e">
        <f t="shared" si="111"/>
        <v>#N/A</v>
      </c>
      <c r="AF262" s="99">
        <f t="shared" si="112"/>
        <v>0</v>
      </c>
      <c r="AI262" s="92">
        <f t="shared" si="130"/>
        <v>45943</v>
      </c>
      <c r="AJ262" s="91">
        <f t="shared" si="131"/>
        <v>255</v>
      </c>
      <c r="AK262" s="91">
        <f>INDEX(地温!$D$2:$D$366,MATCH(AI262,地温!$C$2:$C$366,FALSE))</f>
        <v>18.387079999999997</v>
      </c>
      <c r="AL262" s="91">
        <f t="shared" si="132"/>
        <v>4583.5642019999996</v>
      </c>
      <c r="AM262" s="93">
        <f t="shared" si="113"/>
        <v>17.974761576470588</v>
      </c>
      <c r="AN262" s="99" t="e">
        <f t="shared" si="114"/>
        <v>#N/A</v>
      </c>
      <c r="AO262" s="99">
        <f t="shared" si="115"/>
        <v>0</v>
      </c>
      <c r="AR262" s="92">
        <f t="shared" si="133"/>
        <v>45943</v>
      </c>
      <c r="AS262" s="91">
        <f t="shared" si="134"/>
        <v>255</v>
      </c>
      <c r="AT262" s="91">
        <f>INDEX(地温!$D$2:$D$366,MATCH(AR262,地温!$C$2:$C$366,FALSE))</f>
        <v>18.387079999999997</v>
      </c>
      <c r="AU262" s="91">
        <f t="shared" si="135"/>
        <v>4583.5642019999996</v>
      </c>
      <c r="AV262" s="93">
        <f t="shared" si="116"/>
        <v>17.974761576470588</v>
      </c>
      <c r="AW262" s="99" t="e">
        <f t="shared" si="117"/>
        <v>#N/A</v>
      </c>
      <c r="AX262" s="99">
        <f t="shared" si="118"/>
        <v>0</v>
      </c>
    </row>
    <row r="263" spans="1:50" s="91" customFormat="1">
      <c r="A263" s="92">
        <f t="shared" si="119"/>
        <v>45944</v>
      </c>
      <c r="B263" s="91">
        <f t="shared" si="102"/>
        <v>256</v>
      </c>
      <c r="C263" s="99">
        <f t="shared" si="103"/>
        <v>5.3744798532387996</v>
      </c>
      <c r="D263" s="99">
        <f t="shared" si="120"/>
        <v>5.1165746436154794e-006</v>
      </c>
      <c r="E263" s="99"/>
      <c r="F263" s="99"/>
      <c r="H263" s="92">
        <f t="shared" si="121"/>
        <v>45944</v>
      </c>
      <c r="I263" s="91">
        <f t="shared" si="122"/>
        <v>256</v>
      </c>
      <c r="J263" s="91">
        <f>INDEX(地温!$D$2:$D$366,MATCH(H263,地温!$C$2:$C$366,FALSE))</f>
        <v>18.833151999999998</v>
      </c>
      <c r="K263" s="91">
        <f t="shared" si="123"/>
        <v>4602.3973539999997</v>
      </c>
      <c r="L263" s="93">
        <f t="shared" si="104"/>
        <v>17.978114664062499</v>
      </c>
      <c r="M263" s="99">
        <f t="shared" si="105"/>
        <v>3.1917550775718687e-002</v>
      </c>
      <c r="N263" s="99">
        <f t="shared" si="106"/>
        <v>5.3744798532387996</v>
      </c>
      <c r="Q263" s="92">
        <f t="shared" si="124"/>
        <v>45944</v>
      </c>
      <c r="R263" s="91">
        <f t="shared" si="125"/>
        <v>256</v>
      </c>
      <c r="S263" s="91">
        <f>INDEX(地温!$D$2:$D$366,MATCH(Q263,地温!$C$2:$C$366,FALSE))</f>
        <v>18.833151999999998</v>
      </c>
      <c r="T263" s="91">
        <f t="shared" si="126"/>
        <v>4602.3973539999997</v>
      </c>
      <c r="U263" s="93">
        <f t="shared" si="107"/>
        <v>17.978114664062499</v>
      </c>
      <c r="V263" s="99" t="e">
        <f t="shared" si="108"/>
        <v>#N/A</v>
      </c>
      <c r="W263" s="99">
        <f t="shared" si="109"/>
        <v>0</v>
      </c>
      <c r="Z263" s="92">
        <f t="shared" si="127"/>
        <v>45944</v>
      </c>
      <c r="AA263" s="91">
        <f t="shared" si="128"/>
        <v>256</v>
      </c>
      <c r="AB263" s="91">
        <f>INDEX(地温!$D$2:$D$366,MATCH(Z263,地温!$C$2:$C$366,FALSE))</f>
        <v>18.833151999999998</v>
      </c>
      <c r="AC263" s="91">
        <f t="shared" si="129"/>
        <v>4602.3973539999997</v>
      </c>
      <c r="AD263" s="93">
        <f t="shared" si="110"/>
        <v>17.978114664062499</v>
      </c>
      <c r="AE263" s="99" t="e">
        <f t="shared" si="111"/>
        <v>#N/A</v>
      </c>
      <c r="AF263" s="99">
        <f t="shared" si="112"/>
        <v>0</v>
      </c>
      <c r="AI263" s="92">
        <f t="shared" si="130"/>
        <v>45944</v>
      </c>
      <c r="AJ263" s="91">
        <f t="shared" si="131"/>
        <v>256</v>
      </c>
      <c r="AK263" s="91">
        <f>INDEX(地温!$D$2:$D$366,MATCH(AI263,地温!$C$2:$C$366,FALSE))</f>
        <v>18.833151999999998</v>
      </c>
      <c r="AL263" s="91">
        <f t="shared" si="132"/>
        <v>4602.3973539999997</v>
      </c>
      <c r="AM263" s="93">
        <f t="shared" si="113"/>
        <v>17.978114664062499</v>
      </c>
      <c r="AN263" s="99" t="e">
        <f t="shared" si="114"/>
        <v>#N/A</v>
      </c>
      <c r="AO263" s="99">
        <f t="shared" si="115"/>
        <v>0</v>
      </c>
      <c r="AR263" s="92">
        <f t="shared" si="133"/>
        <v>45944</v>
      </c>
      <c r="AS263" s="91">
        <f t="shared" si="134"/>
        <v>256</v>
      </c>
      <c r="AT263" s="91">
        <f>INDEX(地温!$D$2:$D$366,MATCH(AR263,地温!$C$2:$C$366,FALSE))</f>
        <v>18.833151999999998</v>
      </c>
      <c r="AU263" s="91">
        <f t="shared" si="135"/>
        <v>4602.3973539999997</v>
      </c>
      <c r="AV263" s="93">
        <f t="shared" si="116"/>
        <v>17.978114664062499</v>
      </c>
      <c r="AW263" s="99" t="e">
        <f t="shared" si="117"/>
        <v>#N/A</v>
      </c>
      <c r="AX263" s="99">
        <f t="shared" si="118"/>
        <v>0</v>
      </c>
    </row>
    <row r="264" spans="1:50" s="91" customFormat="1">
      <c r="A264" s="92">
        <f t="shared" si="119"/>
        <v>45945</v>
      </c>
      <c r="B264" s="91">
        <f t="shared" ref="B264:B327" si="136">I264</f>
        <v>257</v>
      </c>
      <c r="C264" s="99">
        <f t="shared" ref="C264:C327" si="137">N264+W264+AF264+AO264+AX264</f>
        <v>5.3745295186990871</v>
      </c>
      <c r="D264" s="99">
        <f t="shared" si="120"/>
        <v>4.966546028750685e-006</v>
      </c>
      <c r="E264" s="99"/>
      <c r="F264" s="99"/>
      <c r="H264" s="92">
        <f t="shared" si="121"/>
        <v>45945</v>
      </c>
      <c r="I264" s="91">
        <f t="shared" si="122"/>
        <v>257</v>
      </c>
      <c r="J264" s="91">
        <f>INDEX(地温!$D$2:$D$366,MATCH(H264,地温!$C$2:$C$366,FALSE))</f>
        <v>18.914255999999998</v>
      </c>
      <c r="K264" s="91">
        <f t="shared" si="123"/>
        <v>4621.3116099999997</v>
      </c>
      <c r="L264" s="93">
        <f t="shared" ref="L264:L327" si="138">K264/I264</f>
        <v>17.981757237354085</v>
      </c>
      <c r="M264" s="99">
        <f t="shared" ref="M264:M327" si="139">$J$4*EXP(-$K$4/(8.31*(L264+273)))</f>
        <v>3.192260746853564e-002</v>
      </c>
      <c r="N264" s="99">
        <f t="shared" ref="N264:N327" si="140">IF($I$1=0,0,$L$1*$I$4*0.01*(1-EXP(-M264*I264)))</f>
        <v>5.3745295186990871</v>
      </c>
      <c r="Q264" s="92">
        <f t="shared" si="124"/>
        <v>45945</v>
      </c>
      <c r="R264" s="91">
        <f t="shared" si="125"/>
        <v>257</v>
      </c>
      <c r="S264" s="91">
        <f>INDEX(地温!$D$2:$D$366,MATCH(Q264,地温!$C$2:$C$366,FALSE))</f>
        <v>18.914255999999998</v>
      </c>
      <c r="T264" s="91">
        <f t="shared" si="126"/>
        <v>4621.3116099999997</v>
      </c>
      <c r="U264" s="93">
        <f t="shared" ref="U264:U327" si="141">T264/R264</f>
        <v>17.981757237354085</v>
      </c>
      <c r="V264" s="99" t="e">
        <f t="shared" ref="V264:V327" si="142">$S$4*EXP(-$T$4/(8.31*(U264+273)))</f>
        <v>#N/A</v>
      </c>
      <c r="W264" s="99">
        <f t="shared" ref="W264:W327" si="143">IF($R$1=0,0,$U$1*$R$4*0.01*(1-EXP(-V264*R264)))</f>
        <v>0</v>
      </c>
      <c r="Z264" s="92">
        <f t="shared" si="127"/>
        <v>45945</v>
      </c>
      <c r="AA264" s="91">
        <f t="shared" si="128"/>
        <v>257</v>
      </c>
      <c r="AB264" s="91">
        <f>INDEX(地温!$D$2:$D$366,MATCH(Z264,地温!$C$2:$C$366,FALSE))</f>
        <v>18.914255999999998</v>
      </c>
      <c r="AC264" s="91">
        <f t="shared" si="129"/>
        <v>4621.3116099999997</v>
      </c>
      <c r="AD264" s="93">
        <f t="shared" ref="AD264:AD327" si="144">AC264/AA264</f>
        <v>17.981757237354085</v>
      </c>
      <c r="AE264" s="99" t="e">
        <f t="shared" ref="AE264:AE327" si="145">$AB$4*EXP(-$AC$4/(8.31*(AD264+273)))</f>
        <v>#N/A</v>
      </c>
      <c r="AF264" s="99">
        <f t="shared" ref="AF264:AF327" si="146">IF($AA$1=0,0,$AD$1*$AA$4*0.01*(1-EXP(-AE264*AA264)))</f>
        <v>0</v>
      </c>
      <c r="AI264" s="92">
        <f t="shared" si="130"/>
        <v>45945</v>
      </c>
      <c r="AJ264" s="91">
        <f t="shared" si="131"/>
        <v>257</v>
      </c>
      <c r="AK264" s="91">
        <f>INDEX(地温!$D$2:$D$366,MATCH(AI264,地温!$C$2:$C$366,FALSE))</f>
        <v>18.914255999999998</v>
      </c>
      <c r="AL264" s="91">
        <f t="shared" si="132"/>
        <v>4621.3116099999997</v>
      </c>
      <c r="AM264" s="93">
        <f t="shared" ref="AM264:AM327" si="147">AL264/AJ264</f>
        <v>17.981757237354085</v>
      </c>
      <c r="AN264" s="99" t="e">
        <f t="shared" ref="AN264:AN327" si="148">$AK$4*EXP(-$AL$4/(8.31*(AM264+273)))</f>
        <v>#N/A</v>
      </c>
      <c r="AO264" s="99">
        <f t="shared" ref="AO264:AO327" si="149">IF($AJ$1=0,0,$AM$1*$AJ$4*0.01*(1-EXP(-AN264*AJ264)))</f>
        <v>0</v>
      </c>
      <c r="AR264" s="92">
        <f t="shared" si="133"/>
        <v>45945</v>
      </c>
      <c r="AS264" s="91">
        <f t="shared" si="134"/>
        <v>257</v>
      </c>
      <c r="AT264" s="91">
        <f>INDEX(地温!$D$2:$D$366,MATCH(AR264,地温!$C$2:$C$366,FALSE))</f>
        <v>18.914255999999998</v>
      </c>
      <c r="AU264" s="91">
        <f t="shared" si="135"/>
        <v>4621.3116099999997</v>
      </c>
      <c r="AV264" s="93">
        <f t="shared" ref="AV264:AV327" si="150">AU264/AS264</f>
        <v>17.981757237354085</v>
      </c>
      <c r="AW264" s="99" t="e">
        <f t="shared" ref="AW264:AW327" si="151">$AT$4*EXP(-$AU$4/(8.31*(AV264+273)))</f>
        <v>#N/A</v>
      </c>
      <c r="AX264" s="99">
        <f t="shared" ref="AX264:AX327" si="152">IF($AS$1=0,0,$AV$1*$AS$4*0.01*(1-EXP(-AW264*AS264)))</f>
        <v>0</v>
      </c>
    </row>
    <row r="265" spans="1:50" s="91" customFormat="1">
      <c r="A265" s="92">
        <f t="shared" ref="A265:A328" si="153">A264+1</f>
        <v>45946</v>
      </c>
      <c r="B265" s="91">
        <f t="shared" si="136"/>
        <v>258</v>
      </c>
      <c r="C265" s="99">
        <f t="shared" si="137"/>
        <v>5.3745768808291592</v>
      </c>
      <c r="D265" s="99">
        <f t="shared" ref="D265:D328" si="154">(C265-C264)*0.1</f>
        <v>4.7362130072059475e-006</v>
      </c>
      <c r="E265" s="99"/>
      <c r="F265" s="99"/>
      <c r="H265" s="92">
        <f t="shared" ref="H265:H328" si="155">H264+1</f>
        <v>45946</v>
      </c>
      <c r="I265" s="91">
        <f t="shared" ref="I265:I328" si="156">H265-H$8+1</f>
        <v>258</v>
      </c>
      <c r="J265" s="91">
        <f>INDEX(地温!$D$2:$D$366,MATCH(H265,地温!$C$2:$C$366,FALSE))</f>
        <v>18.569564</v>
      </c>
      <c r="K265" s="91">
        <f t="shared" ref="K265:K328" si="157">K264+J265</f>
        <v>4639.8811740000001</v>
      </c>
      <c r="L265" s="93">
        <f t="shared" si="138"/>
        <v>17.984035558139535</v>
      </c>
      <c r="M265" s="99">
        <f t="shared" si="139"/>
        <v>3.1925770621714943e-002</v>
      </c>
      <c r="N265" s="99">
        <f t="shared" si="140"/>
        <v>5.3745768808291592</v>
      </c>
      <c r="Q265" s="92">
        <f t="shared" ref="Q265:Q328" si="158">Q264+1</f>
        <v>45946</v>
      </c>
      <c r="R265" s="91">
        <f t="shared" ref="R265:R328" si="159">Q265-Q$8+1</f>
        <v>258</v>
      </c>
      <c r="S265" s="91">
        <f>INDEX(地温!$D$2:$D$366,MATCH(Q265,地温!$C$2:$C$366,FALSE))</f>
        <v>18.569564</v>
      </c>
      <c r="T265" s="91">
        <f t="shared" ref="T265:T328" si="160">T264+S265</f>
        <v>4639.8811740000001</v>
      </c>
      <c r="U265" s="93">
        <f t="shared" si="141"/>
        <v>17.984035558139535</v>
      </c>
      <c r="V265" s="99" t="e">
        <f t="shared" si="142"/>
        <v>#N/A</v>
      </c>
      <c r="W265" s="99">
        <f t="shared" si="143"/>
        <v>0</v>
      </c>
      <c r="Z265" s="92">
        <f t="shared" ref="Z265:Z328" si="161">Z264+1</f>
        <v>45946</v>
      </c>
      <c r="AA265" s="91">
        <f t="shared" ref="AA265:AA328" si="162">Z265-Z$8+1</f>
        <v>258</v>
      </c>
      <c r="AB265" s="91">
        <f>INDEX(地温!$D$2:$D$366,MATCH(Z265,地温!$C$2:$C$366,FALSE))</f>
        <v>18.569564</v>
      </c>
      <c r="AC265" s="91">
        <f t="shared" ref="AC265:AC328" si="163">AC264+AB265</f>
        <v>4639.8811740000001</v>
      </c>
      <c r="AD265" s="93">
        <f t="shared" si="144"/>
        <v>17.984035558139535</v>
      </c>
      <c r="AE265" s="99" t="e">
        <f t="shared" si="145"/>
        <v>#N/A</v>
      </c>
      <c r="AF265" s="99">
        <f t="shared" si="146"/>
        <v>0</v>
      </c>
      <c r="AI265" s="92">
        <f t="shared" ref="AI265:AI328" si="164">AI264+1</f>
        <v>45946</v>
      </c>
      <c r="AJ265" s="91">
        <f t="shared" ref="AJ265:AJ328" si="165">AI265-AI$8+1</f>
        <v>258</v>
      </c>
      <c r="AK265" s="91">
        <f>INDEX(地温!$D$2:$D$366,MATCH(AI265,地温!$C$2:$C$366,FALSE))</f>
        <v>18.569564</v>
      </c>
      <c r="AL265" s="91">
        <f t="shared" ref="AL265:AL328" si="166">AL264+AK265</f>
        <v>4639.8811740000001</v>
      </c>
      <c r="AM265" s="93">
        <f t="shared" si="147"/>
        <v>17.984035558139535</v>
      </c>
      <c r="AN265" s="99" t="e">
        <f t="shared" si="148"/>
        <v>#N/A</v>
      </c>
      <c r="AO265" s="99">
        <f t="shared" si="149"/>
        <v>0</v>
      </c>
      <c r="AR265" s="92">
        <f t="shared" ref="AR265:AR328" si="167">AR264+1</f>
        <v>45946</v>
      </c>
      <c r="AS265" s="91">
        <f t="shared" ref="AS265:AS328" si="168">AR265-AR$8+1</f>
        <v>258</v>
      </c>
      <c r="AT265" s="91">
        <f>INDEX(地温!$D$2:$D$366,MATCH(AR265,地温!$C$2:$C$366,FALSE))</f>
        <v>18.569564</v>
      </c>
      <c r="AU265" s="91">
        <f t="shared" ref="AU265:AU328" si="169">AU264+AT265</f>
        <v>4639.8811740000001</v>
      </c>
      <c r="AV265" s="93">
        <f t="shared" si="150"/>
        <v>17.984035558139535</v>
      </c>
      <c r="AW265" s="99" t="e">
        <f t="shared" si="151"/>
        <v>#N/A</v>
      </c>
      <c r="AX265" s="99">
        <f t="shared" si="152"/>
        <v>0</v>
      </c>
    </row>
    <row r="266" spans="1:50" s="91" customFormat="1">
      <c r="A266" s="92">
        <f t="shared" si="153"/>
        <v>45947</v>
      </c>
      <c r="B266" s="91">
        <f t="shared" si="136"/>
        <v>259</v>
      </c>
      <c r="C266" s="99">
        <f t="shared" si="137"/>
        <v>5.374620428084496</v>
      </c>
      <c r="D266" s="99">
        <f t="shared" si="154"/>
        <v>4.3547255336839895e-006</v>
      </c>
      <c r="E266" s="99"/>
      <c r="F266" s="99"/>
      <c r="H266" s="92">
        <f t="shared" si="155"/>
        <v>45947</v>
      </c>
      <c r="I266" s="91">
        <f t="shared" si="156"/>
        <v>259</v>
      </c>
      <c r="J266" s="91">
        <f>INDEX(地温!$D$2:$D$366,MATCH(H266,地温!$C$2:$C$366,FALSE))</f>
        <v>17.373280000000001</v>
      </c>
      <c r="K266" s="91">
        <f t="shared" si="157"/>
        <v>4657.2544539999999</v>
      </c>
      <c r="L266" s="93">
        <f t="shared" si="138"/>
        <v>17.981677428571427</v>
      </c>
      <c r="M266" s="99">
        <f t="shared" si="139"/>
        <v>3.1922496669166474e-002</v>
      </c>
      <c r="N266" s="99">
        <f t="shared" si="140"/>
        <v>5.374620428084496</v>
      </c>
      <c r="Q266" s="92">
        <f t="shared" si="158"/>
        <v>45947</v>
      </c>
      <c r="R266" s="91">
        <f t="shared" si="159"/>
        <v>259</v>
      </c>
      <c r="S266" s="91">
        <f>INDEX(地温!$D$2:$D$366,MATCH(Q266,地温!$C$2:$C$366,FALSE))</f>
        <v>17.373280000000001</v>
      </c>
      <c r="T266" s="91">
        <f t="shared" si="160"/>
        <v>4657.2544539999999</v>
      </c>
      <c r="U266" s="93">
        <f t="shared" si="141"/>
        <v>17.981677428571427</v>
      </c>
      <c r="V266" s="99" t="e">
        <f t="shared" si="142"/>
        <v>#N/A</v>
      </c>
      <c r="W266" s="99">
        <f t="shared" si="143"/>
        <v>0</v>
      </c>
      <c r="Z266" s="92">
        <f t="shared" si="161"/>
        <v>45947</v>
      </c>
      <c r="AA266" s="91">
        <f t="shared" si="162"/>
        <v>259</v>
      </c>
      <c r="AB266" s="91">
        <f>INDEX(地温!$D$2:$D$366,MATCH(Z266,地温!$C$2:$C$366,FALSE))</f>
        <v>17.373280000000001</v>
      </c>
      <c r="AC266" s="91">
        <f t="shared" si="163"/>
        <v>4657.2544539999999</v>
      </c>
      <c r="AD266" s="93">
        <f t="shared" si="144"/>
        <v>17.981677428571427</v>
      </c>
      <c r="AE266" s="99" t="e">
        <f t="shared" si="145"/>
        <v>#N/A</v>
      </c>
      <c r="AF266" s="99">
        <f t="shared" si="146"/>
        <v>0</v>
      </c>
      <c r="AI266" s="92">
        <f t="shared" si="164"/>
        <v>45947</v>
      </c>
      <c r="AJ266" s="91">
        <f t="shared" si="165"/>
        <v>259</v>
      </c>
      <c r="AK266" s="91">
        <f>INDEX(地温!$D$2:$D$366,MATCH(AI266,地温!$C$2:$C$366,FALSE))</f>
        <v>17.373280000000001</v>
      </c>
      <c r="AL266" s="91">
        <f t="shared" si="166"/>
        <v>4657.2544539999999</v>
      </c>
      <c r="AM266" s="93">
        <f t="shared" si="147"/>
        <v>17.981677428571427</v>
      </c>
      <c r="AN266" s="99" t="e">
        <f t="shared" si="148"/>
        <v>#N/A</v>
      </c>
      <c r="AO266" s="99">
        <f t="shared" si="149"/>
        <v>0</v>
      </c>
      <c r="AR266" s="92">
        <f t="shared" si="167"/>
        <v>45947</v>
      </c>
      <c r="AS266" s="91">
        <f t="shared" si="168"/>
        <v>259</v>
      </c>
      <c r="AT266" s="91">
        <f>INDEX(地温!$D$2:$D$366,MATCH(AR266,地温!$C$2:$C$366,FALSE))</f>
        <v>17.373280000000001</v>
      </c>
      <c r="AU266" s="91">
        <f t="shared" si="169"/>
        <v>4657.2544539999999</v>
      </c>
      <c r="AV266" s="93">
        <f t="shared" si="150"/>
        <v>17.981677428571427</v>
      </c>
      <c r="AW266" s="99" t="e">
        <f t="shared" si="151"/>
        <v>#N/A</v>
      </c>
      <c r="AX266" s="99">
        <f t="shared" si="152"/>
        <v>0</v>
      </c>
    </row>
    <row r="267" spans="1:50" s="91" customFormat="1">
      <c r="A267" s="92">
        <f t="shared" si="153"/>
        <v>45948</v>
      </c>
      <c r="B267" s="91">
        <f t="shared" si="136"/>
        <v>260</v>
      </c>
      <c r="C267" s="99">
        <f t="shared" si="137"/>
        <v>5.3746615508640039</v>
      </c>
      <c r="D267" s="99">
        <f t="shared" si="154"/>
        <v>4.1122779507851702e-006</v>
      </c>
      <c r="E267" s="99"/>
      <c r="F267" s="99"/>
      <c r="H267" s="92">
        <f t="shared" si="155"/>
        <v>45948</v>
      </c>
      <c r="I267" s="91">
        <f t="shared" si="156"/>
        <v>260</v>
      </c>
      <c r="J267" s="91">
        <f>INDEX(地温!$D$2:$D$366,MATCH(H267,地温!$C$2:$C$366,FALSE))</f>
        <v>16.785276000000003</v>
      </c>
      <c r="K267" s="91">
        <f t="shared" si="157"/>
        <v>4674.0397299999995</v>
      </c>
      <c r="L267" s="93">
        <f t="shared" si="138"/>
        <v>17.977075884615381</v>
      </c>
      <c r="M267" s="99">
        <f t="shared" si="139"/>
        <v>3.1916108844987315e-002</v>
      </c>
      <c r="N267" s="99">
        <f t="shared" si="140"/>
        <v>5.3746615508640039</v>
      </c>
      <c r="Q267" s="92">
        <f t="shared" si="158"/>
        <v>45948</v>
      </c>
      <c r="R267" s="91">
        <f t="shared" si="159"/>
        <v>260</v>
      </c>
      <c r="S267" s="91">
        <f>INDEX(地温!$D$2:$D$366,MATCH(Q267,地温!$C$2:$C$366,FALSE))</f>
        <v>16.785276000000003</v>
      </c>
      <c r="T267" s="91">
        <f t="shared" si="160"/>
        <v>4674.0397299999995</v>
      </c>
      <c r="U267" s="93">
        <f t="shared" si="141"/>
        <v>17.977075884615381</v>
      </c>
      <c r="V267" s="99" t="e">
        <f t="shared" si="142"/>
        <v>#N/A</v>
      </c>
      <c r="W267" s="99">
        <f t="shared" si="143"/>
        <v>0</v>
      </c>
      <c r="Z267" s="92">
        <f t="shared" si="161"/>
        <v>45948</v>
      </c>
      <c r="AA267" s="91">
        <f t="shared" si="162"/>
        <v>260</v>
      </c>
      <c r="AB267" s="91">
        <f>INDEX(地温!$D$2:$D$366,MATCH(Z267,地温!$C$2:$C$366,FALSE))</f>
        <v>16.785276000000003</v>
      </c>
      <c r="AC267" s="91">
        <f t="shared" si="163"/>
        <v>4674.0397299999995</v>
      </c>
      <c r="AD267" s="93">
        <f t="shared" si="144"/>
        <v>17.977075884615381</v>
      </c>
      <c r="AE267" s="99" t="e">
        <f t="shared" si="145"/>
        <v>#N/A</v>
      </c>
      <c r="AF267" s="99">
        <f t="shared" si="146"/>
        <v>0</v>
      </c>
      <c r="AI267" s="92">
        <f t="shared" si="164"/>
        <v>45948</v>
      </c>
      <c r="AJ267" s="91">
        <f t="shared" si="165"/>
        <v>260</v>
      </c>
      <c r="AK267" s="91">
        <f>INDEX(地温!$D$2:$D$366,MATCH(AI267,地温!$C$2:$C$366,FALSE))</f>
        <v>16.785276000000003</v>
      </c>
      <c r="AL267" s="91">
        <f t="shared" si="166"/>
        <v>4674.0397299999995</v>
      </c>
      <c r="AM267" s="93">
        <f t="shared" si="147"/>
        <v>17.977075884615381</v>
      </c>
      <c r="AN267" s="99" t="e">
        <f t="shared" si="148"/>
        <v>#N/A</v>
      </c>
      <c r="AO267" s="99">
        <f t="shared" si="149"/>
        <v>0</v>
      </c>
      <c r="AR267" s="92">
        <f t="shared" si="167"/>
        <v>45948</v>
      </c>
      <c r="AS267" s="91">
        <f t="shared" si="168"/>
        <v>260</v>
      </c>
      <c r="AT267" s="91">
        <f>INDEX(地温!$D$2:$D$366,MATCH(AR267,地温!$C$2:$C$366,FALSE))</f>
        <v>16.785276000000003</v>
      </c>
      <c r="AU267" s="91">
        <f t="shared" si="169"/>
        <v>4674.0397299999995</v>
      </c>
      <c r="AV267" s="93">
        <f t="shared" si="150"/>
        <v>17.977075884615381</v>
      </c>
      <c r="AW267" s="99" t="e">
        <f t="shared" si="151"/>
        <v>#N/A</v>
      </c>
      <c r="AX267" s="99">
        <f t="shared" si="152"/>
        <v>0</v>
      </c>
    </row>
    <row r="268" spans="1:50" s="91" customFormat="1">
      <c r="A268" s="92">
        <f t="shared" si="153"/>
        <v>45949</v>
      </c>
      <c r="B268" s="91">
        <f t="shared" si="136"/>
        <v>261</v>
      </c>
      <c r="C268" s="99">
        <f t="shared" si="137"/>
        <v>5.3746999126592847</v>
      </c>
      <c r="D268" s="99">
        <f t="shared" si="154"/>
        <v>3.836179528082795e-006</v>
      </c>
      <c r="E268" s="99"/>
      <c r="F268" s="99"/>
      <c r="H268" s="92">
        <f t="shared" si="155"/>
        <v>45949</v>
      </c>
      <c r="I268" s="91">
        <f t="shared" si="156"/>
        <v>261</v>
      </c>
      <c r="J268" s="91">
        <f>INDEX(地温!$D$2:$D$366,MATCH(H268,地温!$C$2:$C$366,FALSE))</f>
        <v>15.933684000000001</v>
      </c>
      <c r="K268" s="91">
        <f t="shared" si="157"/>
        <v>4689.9734139999991</v>
      </c>
      <c r="L268" s="93">
        <f t="shared" si="138"/>
        <v>17.969246796934861</v>
      </c>
      <c r="M268" s="99">
        <f t="shared" si="139"/>
        <v>3.1905243045310915e-002</v>
      </c>
      <c r="N268" s="99">
        <f t="shared" si="140"/>
        <v>5.3746999126592847</v>
      </c>
      <c r="Q268" s="92">
        <f t="shared" si="158"/>
        <v>45949</v>
      </c>
      <c r="R268" s="91">
        <f t="shared" si="159"/>
        <v>261</v>
      </c>
      <c r="S268" s="91">
        <f>INDEX(地温!$D$2:$D$366,MATCH(Q268,地温!$C$2:$C$366,FALSE))</f>
        <v>15.933684000000001</v>
      </c>
      <c r="T268" s="91">
        <f t="shared" si="160"/>
        <v>4689.9734139999991</v>
      </c>
      <c r="U268" s="93">
        <f t="shared" si="141"/>
        <v>17.969246796934861</v>
      </c>
      <c r="V268" s="99" t="e">
        <f t="shared" si="142"/>
        <v>#N/A</v>
      </c>
      <c r="W268" s="99">
        <f t="shared" si="143"/>
        <v>0</v>
      </c>
      <c r="Z268" s="92">
        <f t="shared" si="161"/>
        <v>45949</v>
      </c>
      <c r="AA268" s="91">
        <f t="shared" si="162"/>
        <v>261</v>
      </c>
      <c r="AB268" s="91">
        <f>INDEX(地温!$D$2:$D$366,MATCH(Z268,地温!$C$2:$C$366,FALSE))</f>
        <v>15.933684000000001</v>
      </c>
      <c r="AC268" s="91">
        <f t="shared" si="163"/>
        <v>4689.9734139999991</v>
      </c>
      <c r="AD268" s="93">
        <f t="shared" si="144"/>
        <v>17.969246796934861</v>
      </c>
      <c r="AE268" s="99" t="e">
        <f t="shared" si="145"/>
        <v>#N/A</v>
      </c>
      <c r="AF268" s="99">
        <f t="shared" si="146"/>
        <v>0</v>
      </c>
      <c r="AI268" s="92">
        <f t="shared" si="164"/>
        <v>45949</v>
      </c>
      <c r="AJ268" s="91">
        <f t="shared" si="165"/>
        <v>261</v>
      </c>
      <c r="AK268" s="91">
        <f>INDEX(地温!$D$2:$D$366,MATCH(AI268,地温!$C$2:$C$366,FALSE))</f>
        <v>15.933684000000001</v>
      </c>
      <c r="AL268" s="91">
        <f t="shared" si="166"/>
        <v>4689.9734139999991</v>
      </c>
      <c r="AM268" s="93">
        <f t="shared" si="147"/>
        <v>17.969246796934861</v>
      </c>
      <c r="AN268" s="99" t="e">
        <f t="shared" si="148"/>
        <v>#N/A</v>
      </c>
      <c r="AO268" s="99">
        <f t="shared" si="149"/>
        <v>0</v>
      </c>
      <c r="AR268" s="92">
        <f t="shared" si="167"/>
        <v>45949</v>
      </c>
      <c r="AS268" s="91">
        <f t="shared" si="168"/>
        <v>261</v>
      </c>
      <c r="AT268" s="91">
        <f>INDEX(地温!$D$2:$D$366,MATCH(AR268,地温!$C$2:$C$366,FALSE))</f>
        <v>15.933684000000001</v>
      </c>
      <c r="AU268" s="91">
        <f t="shared" si="169"/>
        <v>4689.9734139999991</v>
      </c>
      <c r="AV268" s="93">
        <f t="shared" si="150"/>
        <v>17.969246796934861</v>
      </c>
      <c r="AW268" s="99" t="e">
        <f t="shared" si="151"/>
        <v>#N/A</v>
      </c>
      <c r="AX268" s="99">
        <f t="shared" si="152"/>
        <v>0</v>
      </c>
    </row>
    <row r="269" spans="1:50" s="91" customFormat="1">
      <c r="A269" s="92">
        <f t="shared" si="153"/>
        <v>45950</v>
      </c>
      <c r="B269" s="91">
        <f t="shared" si="136"/>
        <v>262</v>
      </c>
      <c r="C269" s="99">
        <f t="shared" si="137"/>
        <v>5.3747383121957322</v>
      </c>
      <c r="D269" s="99">
        <f t="shared" si="154"/>
        <v>3.8399536447464305e-006</v>
      </c>
      <c r="E269" s="99"/>
      <c r="F269" s="99"/>
      <c r="H269" s="92">
        <f t="shared" si="155"/>
        <v>45950</v>
      </c>
      <c r="I269" s="91">
        <f t="shared" si="156"/>
        <v>262</v>
      </c>
      <c r="J269" s="91">
        <f>INDEX(地温!$D$2:$D$366,MATCH(H269,地温!$C$2:$C$366,FALSE))</f>
        <v>16.582515999999998</v>
      </c>
      <c r="K269" s="91">
        <f t="shared" si="157"/>
        <v>4706.5559299999995</v>
      </c>
      <c r="L269" s="93">
        <f t="shared" si="138"/>
        <v>17.963953931297709</v>
      </c>
      <c r="M269" s="99">
        <f t="shared" si="139"/>
        <v>3.1897898971025747e-002</v>
      </c>
      <c r="N269" s="99">
        <f t="shared" si="140"/>
        <v>5.3747383121957322</v>
      </c>
      <c r="Q269" s="92">
        <f t="shared" si="158"/>
        <v>45950</v>
      </c>
      <c r="R269" s="91">
        <f t="shared" si="159"/>
        <v>262</v>
      </c>
      <c r="S269" s="91">
        <f>INDEX(地温!$D$2:$D$366,MATCH(Q269,地温!$C$2:$C$366,FALSE))</f>
        <v>16.582515999999998</v>
      </c>
      <c r="T269" s="91">
        <f t="shared" si="160"/>
        <v>4706.5559299999995</v>
      </c>
      <c r="U269" s="93">
        <f t="shared" si="141"/>
        <v>17.963953931297709</v>
      </c>
      <c r="V269" s="99" t="e">
        <f t="shared" si="142"/>
        <v>#N/A</v>
      </c>
      <c r="W269" s="99">
        <f t="shared" si="143"/>
        <v>0</v>
      </c>
      <c r="Z269" s="92">
        <f t="shared" si="161"/>
        <v>45950</v>
      </c>
      <c r="AA269" s="91">
        <f t="shared" si="162"/>
        <v>262</v>
      </c>
      <c r="AB269" s="91">
        <f>INDEX(地温!$D$2:$D$366,MATCH(Z269,地温!$C$2:$C$366,FALSE))</f>
        <v>16.582515999999998</v>
      </c>
      <c r="AC269" s="91">
        <f t="shared" si="163"/>
        <v>4706.5559299999995</v>
      </c>
      <c r="AD269" s="93">
        <f t="shared" si="144"/>
        <v>17.963953931297709</v>
      </c>
      <c r="AE269" s="99" t="e">
        <f t="shared" si="145"/>
        <v>#N/A</v>
      </c>
      <c r="AF269" s="99">
        <f t="shared" si="146"/>
        <v>0</v>
      </c>
      <c r="AI269" s="92">
        <f t="shared" si="164"/>
        <v>45950</v>
      </c>
      <c r="AJ269" s="91">
        <f t="shared" si="165"/>
        <v>262</v>
      </c>
      <c r="AK269" s="91">
        <f>INDEX(地温!$D$2:$D$366,MATCH(AI269,地温!$C$2:$C$366,FALSE))</f>
        <v>16.582515999999998</v>
      </c>
      <c r="AL269" s="91">
        <f t="shared" si="166"/>
        <v>4706.5559299999995</v>
      </c>
      <c r="AM269" s="93">
        <f t="shared" si="147"/>
        <v>17.963953931297709</v>
      </c>
      <c r="AN269" s="99" t="e">
        <f t="shared" si="148"/>
        <v>#N/A</v>
      </c>
      <c r="AO269" s="99">
        <f t="shared" si="149"/>
        <v>0</v>
      </c>
      <c r="AR269" s="92">
        <f t="shared" si="167"/>
        <v>45950</v>
      </c>
      <c r="AS269" s="91">
        <f t="shared" si="168"/>
        <v>262</v>
      </c>
      <c r="AT269" s="91">
        <f>INDEX(地温!$D$2:$D$366,MATCH(AR269,地温!$C$2:$C$366,FALSE))</f>
        <v>16.582515999999998</v>
      </c>
      <c r="AU269" s="91">
        <f t="shared" si="169"/>
        <v>4706.5559299999995</v>
      </c>
      <c r="AV269" s="93">
        <f t="shared" si="150"/>
        <v>17.963953931297709</v>
      </c>
      <c r="AW269" s="99" t="e">
        <f t="shared" si="151"/>
        <v>#N/A</v>
      </c>
      <c r="AX269" s="99">
        <f t="shared" si="152"/>
        <v>0</v>
      </c>
    </row>
    <row r="270" spans="1:50" s="91" customFormat="1">
      <c r="A270" s="92">
        <f t="shared" si="153"/>
        <v>45951</v>
      </c>
      <c r="B270" s="91">
        <f t="shared" si="136"/>
        <v>263</v>
      </c>
      <c r="C270" s="99">
        <f t="shared" si="137"/>
        <v>5.3747724060548254</v>
      </c>
      <c r="D270" s="99">
        <f t="shared" si="154"/>
        <v>3.40938590932538e-006</v>
      </c>
      <c r="E270" s="99"/>
      <c r="F270" s="99"/>
      <c r="H270" s="92">
        <f t="shared" si="155"/>
        <v>45951</v>
      </c>
      <c r="I270" s="91">
        <f t="shared" si="156"/>
        <v>263</v>
      </c>
      <c r="J270" s="91">
        <f>INDEX(地温!$D$2:$D$366,MATCH(H270,地温!$C$2:$C$366,FALSE))</f>
        <v>14.717124000000002</v>
      </c>
      <c r="K270" s="91">
        <f t="shared" si="157"/>
        <v>4721.2730539999993</v>
      </c>
      <c r="L270" s="93">
        <f t="shared" si="138"/>
        <v>17.951608570342202</v>
      </c>
      <c r="M270" s="99">
        <f t="shared" si="139"/>
        <v>3.1880774793527383e-002</v>
      </c>
      <c r="N270" s="99">
        <f t="shared" si="140"/>
        <v>5.3747724060548254</v>
      </c>
      <c r="Q270" s="92">
        <f t="shared" si="158"/>
        <v>45951</v>
      </c>
      <c r="R270" s="91">
        <f t="shared" si="159"/>
        <v>263</v>
      </c>
      <c r="S270" s="91">
        <f>INDEX(地温!$D$2:$D$366,MATCH(Q270,地温!$C$2:$C$366,FALSE))</f>
        <v>14.717124000000002</v>
      </c>
      <c r="T270" s="91">
        <f t="shared" si="160"/>
        <v>4721.2730539999993</v>
      </c>
      <c r="U270" s="93">
        <f t="shared" si="141"/>
        <v>17.951608570342202</v>
      </c>
      <c r="V270" s="99" t="e">
        <f t="shared" si="142"/>
        <v>#N/A</v>
      </c>
      <c r="W270" s="99">
        <f t="shared" si="143"/>
        <v>0</v>
      </c>
      <c r="Z270" s="92">
        <f t="shared" si="161"/>
        <v>45951</v>
      </c>
      <c r="AA270" s="91">
        <f t="shared" si="162"/>
        <v>263</v>
      </c>
      <c r="AB270" s="91">
        <f>INDEX(地温!$D$2:$D$366,MATCH(Z270,地温!$C$2:$C$366,FALSE))</f>
        <v>14.717124000000002</v>
      </c>
      <c r="AC270" s="91">
        <f t="shared" si="163"/>
        <v>4721.2730539999993</v>
      </c>
      <c r="AD270" s="93">
        <f t="shared" si="144"/>
        <v>17.951608570342202</v>
      </c>
      <c r="AE270" s="99" t="e">
        <f t="shared" si="145"/>
        <v>#N/A</v>
      </c>
      <c r="AF270" s="99">
        <f t="shared" si="146"/>
        <v>0</v>
      </c>
      <c r="AI270" s="92">
        <f t="shared" si="164"/>
        <v>45951</v>
      </c>
      <c r="AJ270" s="91">
        <f t="shared" si="165"/>
        <v>263</v>
      </c>
      <c r="AK270" s="91">
        <f>INDEX(地温!$D$2:$D$366,MATCH(AI270,地温!$C$2:$C$366,FALSE))</f>
        <v>14.717124000000002</v>
      </c>
      <c r="AL270" s="91">
        <f t="shared" si="166"/>
        <v>4721.2730539999993</v>
      </c>
      <c r="AM270" s="93">
        <f t="shared" si="147"/>
        <v>17.951608570342202</v>
      </c>
      <c r="AN270" s="99" t="e">
        <f t="shared" si="148"/>
        <v>#N/A</v>
      </c>
      <c r="AO270" s="99">
        <f t="shared" si="149"/>
        <v>0</v>
      </c>
      <c r="AR270" s="92">
        <f t="shared" si="167"/>
        <v>45951</v>
      </c>
      <c r="AS270" s="91">
        <f t="shared" si="168"/>
        <v>263</v>
      </c>
      <c r="AT270" s="91">
        <f>INDEX(地温!$D$2:$D$366,MATCH(AR270,地温!$C$2:$C$366,FALSE))</f>
        <v>14.717124000000002</v>
      </c>
      <c r="AU270" s="91">
        <f t="shared" si="169"/>
        <v>4721.2730539999993</v>
      </c>
      <c r="AV270" s="93">
        <f t="shared" si="150"/>
        <v>17.951608570342202</v>
      </c>
      <c r="AW270" s="99" t="e">
        <f t="shared" si="151"/>
        <v>#N/A</v>
      </c>
      <c r="AX270" s="99">
        <f t="shared" si="152"/>
        <v>0</v>
      </c>
    </row>
    <row r="271" spans="1:50" s="91" customFormat="1">
      <c r="A271" s="92">
        <f t="shared" si="153"/>
        <v>45952</v>
      </c>
      <c r="B271" s="91">
        <f t="shared" si="136"/>
        <v>264</v>
      </c>
      <c r="C271" s="99">
        <f t="shared" si="137"/>
        <v>5.3748060509258897</v>
      </c>
      <c r="D271" s="99">
        <f t="shared" si="154"/>
        <v>3.3644871064275608e-006</v>
      </c>
      <c r="E271" s="99"/>
      <c r="F271" s="99"/>
      <c r="H271" s="92">
        <f t="shared" si="155"/>
        <v>45952</v>
      </c>
      <c r="I271" s="91">
        <f t="shared" si="156"/>
        <v>264</v>
      </c>
      <c r="J271" s="91">
        <f>INDEX(地温!$D$2:$D$366,MATCH(H271,地温!$C$2:$C$366,FALSE))</f>
        <v>15.000988000000001</v>
      </c>
      <c r="K271" s="91">
        <f t="shared" si="157"/>
        <v>4736.2740419999991</v>
      </c>
      <c r="L271" s="93">
        <f t="shared" si="138"/>
        <v>17.940431977272723</v>
      </c>
      <c r="M271" s="99">
        <f t="shared" si="139"/>
        <v>3.1865278483488621e-002</v>
      </c>
      <c r="N271" s="99">
        <f t="shared" si="140"/>
        <v>5.3748060509258897</v>
      </c>
      <c r="Q271" s="92">
        <f t="shared" si="158"/>
        <v>45952</v>
      </c>
      <c r="R271" s="91">
        <f t="shared" si="159"/>
        <v>264</v>
      </c>
      <c r="S271" s="91">
        <f>INDEX(地温!$D$2:$D$366,MATCH(Q271,地温!$C$2:$C$366,FALSE))</f>
        <v>15.000988000000001</v>
      </c>
      <c r="T271" s="91">
        <f t="shared" si="160"/>
        <v>4736.2740419999991</v>
      </c>
      <c r="U271" s="93">
        <f t="shared" si="141"/>
        <v>17.940431977272723</v>
      </c>
      <c r="V271" s="99" t="e">
        <f t="shared" si="142"/>
        <v>#N/A</v>
      </c>
      <c r="W271" s="99">
        <f t="shared" si="143"/>
        <v>0</v>
      </c>
      <c r="Z271" s="92">
        <f t="shared" si="161"/>
        <v>45952</v>
      </c>
      <c r="AA271" s="91">
        <f t="shared" si="162"/>
        <v>264</v>
      </c>
      <c r="AB271" s="91">
        <f>INDEX(地温!$D$2:$D$366,MATCH(Z271,地温!$C$2:$C$366,FALSE))</f>
        <v>15.000988000000001</v>
      </c>
      <c r="AC271" s="91">
        <f t="shared" si="163"/>
        <v>4736.2740419999991</v>
      </c>
      <c r="AD271" s="93">
        <f t="shared" si="144"/>
        <v>17.940431977272723</v>
      </c>
      <c r="AE271" s="99" t="e">
        <f t="shared" si="145"/>
        <v>#N/A</v>
      </c>
      <c r="AF271" s="99">
        <f t="shared" si="146"/>
        <v>0</v>
      </c>
      <c r="AI271" s="92">
        <f t="shared" si="164"/>
        <v>45952</v>
      </c>
      <c r="AJ271" s="91">
        <f t="shared" si="165"/>
        <v>264</v>
      </c>
      <c r="AK271" s="91">
        <f>INDEX(地温!$D$2:$D$366,MATCH(AI271,地温!$C$2:$C$366,FALSE))</f>
        <v>15.000988000000001</v>
      </c>
      <c r="AL271" s="91">
        <f t="shared" si="166"/>
        <v>4736.2740419999991</v>
      </c>
      <c r="AM271" s="93">
        <f t="shared" si="147"/>
        <v>17.940431977272723</v>
      </c>
      <c r="AN271" s="99" t="e">
        <f t="shared" si="148"/>
        <v>#N/A</v>
      </c>
      <c r="AO271" s="99">
        <f t="shared" si="149"/>
        <v>0</v>
      </c>
      <c r="AR271" s="92">
        <f t="shared" si="167"/>
        <v>45952</v>
      </c>
      <c r="AS271" s="91">
        <f t="shared" si="168"/>
        <v>264</v>
      </c>
      <c r="AT271" s="91">
        <f>INDEX(地温!$D$2:$D$366,MATCH(AR271,地温!$C$2:$C$366,FALSE))</f>
        <v>15.000988000000001</v>
      </c>
      <c r="AU271" s="91">
        <f t="shared" si="169"/>
        <v>4736.2740419999991</v>
      </c>
      <c r="AV271" s="93">
        <f t="shared" si="150"/>
        <v>17.940431977272723</v>
      </c>
      <c r="AW271" s="99" t="e">
        <f t="shared" si="151"/>
        <v>#N/A</v>
      </c>
      <c r="AX271" s="99">
        <f t="shared" si="152"/>
        <v>0</v>
      </c>
    </row>
    <row r="272" spans="1:50" s="91" customFormat="1">
      <c r="A272" s="92">
        <f t="shared" si="153"/>
        <v>45953</v>
      </c>
      <c r="B272" s="91">
        <f t="shared" si="136"/>
        <v>265</v>
      </c>
      <c r="C272" s="99">
        <f t="shared" si="137"/>
        <v>5.3748404710064221</v>
      </c>
      <c r="D272" s="99">
        <f t="shared" si="154"/>
        <v>3.4420080532449049e-006</v>
      </c>
      <c r="E272" s="99"/>
      <c r="F272" s="99"/>
      <c r="H272" s="92">
        <f t="shared" si="155"/>
        <v>45953</v>
      </c>
      <c r="I272" s="91">
        <f t="shared" si="156"/>
        <v>265</v>
      </c>
      <c r="J272" s="91">
        <f>INDEX(地温!$D$2:$D$366,MATCH(H272,地温!$C$2:$C$366,FALSE))</f>
        <v>16.055340000000001</v>
      </c>
      <c r="K272" s="91">
        <f t="shared" si="157"/>
        <v>4752.329381999999</v>
      </c>
      <c r="L272" s="93">
        <f t="shared" si="138"/>
        <v>17.933318422641506</v>
      </c>
      <c r="M272" s="99">
        <f t="shared" si="139"/>
        <v>3.1855418866264328e-002</v>
      </c>
      <c r="N272" s="99">
        <f t="shared" si="140"/>
        <v>5.3748404710064221</v>
      </c>
      <c r="Q272" s="92">
        <f t="shared" si="158"/>
        <v>45953</v>
      </c>
      <c r="R272" s="91">
        <f t="shared" si="159"/>
        <v>265</v>
      </c>
      <c r="S272" s="91">
        <f>INDEX(地温!$D$2:$D$366,MATCH(Q272,地温!$C$2:$C$366,FALSE))</f>
        <v>16.055340000000001</v>
      </c>
      <c r="T272" s="91">
        <f t="shared" si="160"/>
        <v>4752.329381999999</v>
      </c>
      <c r="U272" s="93">
        <f t="shared" si="141"/>
        <v>17.933318422641506</v>
      </c>
      <c r="V272" s="99" t="e">
        <f t="shared" si="142"/>
        <v>#N/A</v>
      </c>
      <c r="W272" s="99">
        <f t="shared" si="143"/>
        <v>0</v>
      </c>
      <c r="Z272" s="92">
        <f t="shared" si="161"/>
        <v>45953</v>
      </c>
      <c r="AA272" s="91">
        <f t="shared" si="162"/>
        <v>265</v>
      </c>
      <c r="AB272" s="91">
        <f>INDEX(地温!$D$2:$D$366,MATCH(Z272,地温!$C$2:$C$366,FALSE))</f>
        <v>16.055340000000001</v>
      </c>
      <c r="AC272" s="91">
        <f t="shared" si="163"/>
        <v>4752.329381999999</v>
      </c>
      <c r="AD272" s="93">
        <f t="shared" si="144"/>
        <v>17.933318422641506</v>
      </c>
      <c r="AE272" s="99" t="e">
        <f t="shared" si="145"/>
        <v>#N/A</v>
      </c>
      <c r="AF272" s="99">
        <f t="shared" si="146"/>
        <v>0</v>
      </c>
      <c r="AI272" s="92">
        <f t="shared" si="164"/>
        <v>45953</v>
      </c>
      <c r="AJ272" s="91">
        <f t="shared" si="165"/>
        <v>265</v>
      </c>
      <c r="AK272" s="91">
        <f>INDEX(地温!$D$2:$D$366,MATCH(AI272,地温!$C$2:$C$366,FALSE))</f>
        <v>16.055340000000001</v>
      </c>
      <c r="AL272" s="91">
        <f t="shared" si="166"/>
        <v>4752.329381999999</v>
      </c>
      <c r="AM272" s="93">
        <f t="shared" si="147"/>
        <v>17.933318422641506</v>
      </c>
      <c r="AN272" s="99" t="e">
        <f t="shared" si="148"/>
        <v>#N/A</v>
      </c>
      <c r="AO272" s="99">
        <f t="shared" si="149"/>
        <v>0</v>
      </c>
      <c r="AR272" s="92">
        <f t="shared" si="167"/>
        <v>45953</v>
      </c>
      <c r="AS272" s="91">
        <f t="shared" si="168"/>
        <v>265</v>
      </c>
      <c r="AT272" s="91">
        <f>INDEX(地温!$D$2:$D$366,MATCH(AR272,地温!$C$2:$C$366,FALSE))</f>
        <v>16.055340000000001</v>
      </c>
      <c r="AU272" s="91">
        <f t="shared" si="169"/>
        <v>4752.329381999999</v>
      </c>
      <c r="AV272" s="93">
        <f t="shared" si="150"/>
        <v>17.933318422641506</v>
      </c>
      <c r="AW272" s="99" t="e">
        <f t="shared" si="151"/>
        <v>#N/A</v>
      </c>
      <c r="AX272" s="99">
        <f t="shared" si="152"/>
        <v>0</v>
      </c>
    </row>
    <row r="273" spans="1:50" s="91" customFormat="1">
      <c r="A273" s="92">
        <f t="shared" si="153"/>
        <v>45954</v>
      </c>
      <c r="B273" s="91">
        <f t="shared" si="136"/>
        <v>266</v>
      </c>
      <c r="C273" s="99">
        <f t="shared" si="137"/>
        <v>5.3748732034018509</v>
      </c>
      <c r="D273" s="99">
        <f t="shared" si="154"/>
        <v>3.2732395428780593e-006</v>
      </c>
      <c r="E273" s="99"/>
      <c r="F273" s="99"/>
      <c r="H273" s="92">
        <f t="shared" si="155"/>
        <v>45954</v>
      </c>
      <c r="I273" s="91">
        <f t="shared" si="156"/>
        <v>266</v>
      </c>
      <c r="J273" s="91">
        <f>INDEX(地温!$D$2:$D$366,MATCH(H273,地温!$C$2:$C$366,FALSE))</f>
        <v>15.609268000000005</v>
      </c>
      <c r="K273" s="91">
        <f t="shared" si="157"/>
        <v>4767.9386499999991</v>
      </c>
      <c r="L273" s="93">
        <f t="shared" si="138"/>
        <v>17.924581390977441</v>
      </c>
      <c r="M273" s="99">
        <f t="shared" si="139"/>
        <v>3.1843312572272582e-002</v>
      </c>
      <c r="N273" s="99">
        <f t="shared" si="140"/>
        <v>5.3748732034018509</v>
      </c>
      <c r="Q273" s="92">
        <f t="shared" si="158"/>
        <v>45954</v>
      </c>
      <c r="R273" s="91">
        <f t="shared" si="159"/>
        <v>266</v>
      </c>
      <c r="S273" s="91">
        <f>INDEX(地温!$D$2:$D$366,MATCH(Q273,地温!$C$2:$C$366,FALSE))</f>
        <v>15.609268000000005</v>
      </c>
      <c r="T273" s="91">
        <f t="shared" si="160"/>
        <v>4767.9386499999991</v>
      </c>
      <c r="U273" s="93">
        <f t="shared" si="141"/>
        <v>17.924581390977441</v>
      </c>
      <c r="V273" s="99" t="e">
        <f t="shared" si="142"/>
        <v>#N/A</v>
      </c>
      <c r="W273" s="99">
        <f t="shared" si="143"/>
        <v>0</v>
      </c>
      <c r="Z273" s="92">
        <f t="shared" si="161"/>
        <v>45954</v>
      </c>
      <c r="AA273" s="91">
        <f t="shared" si="162"/>
        <v>266</v>
      </c>
      <c r="AB273" s="91">
        <f>INDEX(地温!$D$2:$D$366,MATCH(Z273,地温!$C$2:$C$366,FALSE))</f>
        <v>15.609268000000005</v>
      </c>
      <c r="AC273" s="91">
        <f t="shared" si="163"/>
        <v>4767.9386499999991</v>
      </c>
      <c r="AD273" s="93">
        <f t="shared" si="144"/>
        <v>17.924581390977441</v>
      </c>
      <c r="AE273" s="99" t="e">
        <f t="shared" si="145"/>
        <v>#N/A</v>
      </c>
      <c r="AF273" s="99">
        <f t="shared" si="146"/>
        <v>0</v>
      </c>
      <c r="AI273" s="92">
        <f t="shared" si="164"/>
        <v>45954</v>
      </c>
      <c r="AJ273" s="91">
        <f t="shared" si="165"/>
        <v>266</v>
      </c>
      <c r="AK273" s="91">
        <f>INDEX(地温!$D$2:$D$366,MATCH(AI273,地温!$C$2:$C$366,FALSE))</f>
        <v>15.609268000000005</v>
      </c>
      <c r="AL273" s="91">
        <f t="shared" si="166"/>
        <v>4767.9386499999991</v>
      </c>
      <c r="AM273" s="93">
        <f t="shared" si="147"/>
        <v>17.924581390977441</v>
      </c>
      <c r="AN273" s="99" t="e">
        <f t="shared" si="148"/>
        <v>#N/A</v>
      </c>
      <c r="AO273" s="99">
        <f t="shared" si="149"/>
        <v>0</v>
      </c>
      <c r="AR273" s="92">
        <f t="shared" si="167"/>
        <v>45954</v>
      </c>
      <c r="AS273" s="91">
        <f t="shared" si="168"/>
        <v>266</v>
      </c>
      <c r="AT273" s="91">
        <f>INDEX(地温!$D$2:$D$366,MATCH(AR273,地温!$C$2:$C$366,FALSE))</f>
        <v>15.609268000000005</v>
      </c>
      <c r="AU273" s="91">
        <f t="shared" si="169"/>
        <v>4767.9386499999991</v>
      </c>
      <c r="AV273" s="93">
        <f t="shared" si="150"/>
        <v>17.924581390977441</v>
      </c>
      <c r="AW273" s="99" t="e">
        <f t="shared" si="151"/>
        <v>#N/A</v>
      </c>
      <c r="AX273" s="99">
        <f t="shared" si="152"/>
        <v>0</v>
      </c>
    </row>
    <row r="274" spans="1:50" s="91" customFormat="1">
      <c r="A274" s="92">
        <f t="shared" si="153"/>
        <v>45955</v>
      </c>
      <c r="B274" s="91">
        <f t="shared" si="136"/>
        <v>267</v>
      </c>
      <c r="C274" s="99">
        <f t="shared" si="137"/>
        <v>5.37490350527729</v>
      </c>
      <c r="D274" s="99">
        <f t="shared" si="154"/>
        <v>3.030187543906493e-006</v>
      </c>
      <c r="E274" s="99"/>
      <c r="F274" s="99"/>
      <c r="H274" s="92">
        <f t="shared" si="155"/>
        <v>45955</v>
      </c>
      <c r="I274" s="91">
        <f t="shared" si="156"/>
        <v>267</v>
      </c>
      <c r="J274" s="91">
        <f>INDEX(地温!$D$2:$D$366,MATCH(H274,地温!$C$2:$C$366,FALSE))</f>
        <v>14.615744000000001</v>
      </c>
      <c r="K274" s="91">
        <f t="shared" si="157"/>
        <v>4782.5543939999989</v>
      </c>
      <c r="L274" s="93">
        <f t="shared" si="138"/>
        <v>17.912188741573029</v>
      </c>
      <c r="M274" s="99">
        <f t="shared" si="139"/>
        <v>3.182614758872164e-002</v>
      </c>
      <c r="N274" s="99">
        <f t="shared" si="140"/>
        <v>5.37490350527729</v>
      </c>
      <c r="Q274" s="92">
        <f t="shared" si="158"/>
        <v>45955</v>
      </c>
      <c r="R274" s="91">
        <f t="shared" si="159"/>
        <v>267</v>
      </c>
      <c r="S274" s="91">
        <f>INDEX(地温!$D$2:$D$366,MATCH(Q274,地温!$C$2:$C$366,FALSE))</f>
        <v>14.615744000000001</v>
      </c>
      <c r="T274" s="91">
        <f t="shared" si="160"/>
        <v>4782.5543939999989</v>
      </c>
      <c r="U274" s="93">
        <f t="shared" si="141"/>
        <v>17.912188741573029</v>
      </c>
      <c r="V274" s="99" t="e">
        <f t="shared" si="142"/>
        <v>#N/A</v>
      </c>
      <c r="W274" s="99">
        <f t="shared" si="143"/>
        <v>0</v>
      </c>
      <c r="Z274" s="92">
        <f t="shared" si="161"/>
        <v>45955</v>
      </c>
      <c r="AA274" s="91">
        <f t="shared" si="162"/>
        <v>267</v>
      </c>
      <c r="AB274" s="91">
        <f>INDEX(地温!$D$2:$D$366,MATCH(Z274,地温!$C$2:$C$366,FALSE))</f>
        <v>14.615744000000001</v>
      </c>
      <c r="AC274" s="91">
        <f t="shared" si="163"/>
        <v>4782.5543939999989</v>
      </c>
      <c r="AD274" s="93">
        <f t="shared" si="144"/>
        <v>17.912188741573029</v>
      </c>
      <c r="AE274" s="99" t="e">
        <f t="shared" si="145"/>
        <v>#N/A</v>
      </c>
      <c r="AF274" s="99">
        <f t="shared" si="146"/>
        <v>0</v>
      </c>
      <c r="AI274" s="92">
        <f t="shared" si="164"/>
        <v>45955</v>
      </c>
      <c r="AJ274" s="91">
        <f t="shared" si="165"/>
        <v>267</v>
      </c>
      <c r="AK274" s="91">
        <f>INDEX(地温!$D$2:$D$366,MATCH(AI274,地温!$C$2:$C$366,FALSE))</f>
        <v>14.615744000000001</v>
      </c>
      <c r="AL274" s="91">
        <f t="shared" si="166"/>
        <v>4782.5543939999989</v>
      </c>
      <c r="AM274" s="93">
        <f t="shared" si="147"/>
        <v>17.912188741573029</v>
      </c>
      <c r="AN274" s="99" t="e">
        <f t="shared" si="148"/>
        <v>#N/A</v>
      </c>
      <c r="AO274" s="99">
        <f t="shared" si="149"/>
        <v>0</v>
      </c>
      <c r="AR274" s="92">
        <f t="shared" si="167"/>
        <v>45955</v>
      </c>
      <c r="AS274" s="91">
        <f t="shared" si="168"/>
        <v>267</v>
      </c>
      <c r="AT274" s="91">
        <f>INDEX(地温!$D$2:$D$366,MATCH(AR274,地温!$C$2:$C$366,FALSE))</f>
        <v>14.615744000000001</v>
      </c>
      <c r="AU274" s="91">
        <f t="shared" si="169"/>
        <v>4782.5543939999989</v>
      </c>
      <c r="AV274" s="93">
        <f t="shared" si="150"/>
        <v>17.912188741573029</v>
      </c>
      <c r="AW274" s="99" t="e">
        <f t="shared" si="151"/>
        <v>#N/A</v>
      </c>
      <c r="AX274" s="99">
        <f t="shared" si="152"/>
        <v>0</v>
      </c>
    </row>
    <row r="275" spans="1:50" s="91" customFormat="1">
      <c r="A275" s="92">
        <f t="shared" si="153"/>
        <v>45956</v>
      </c>
      <c r="B275" s="91">
        <f t="shared" si="136"/>
        <v>268</v>
      </c>
      <c r="C275" s="99">
        <f t="shared" si="137"/>
        <v>5.3749343711754172</v>
      </c>
      <c r="D275" s="99">
        <f t="shared" si="154"/>
        <v>3.0865898127174777e-006</v>
      </c>
      <c r="E275" s="99"/>
      <c r="F275" s="99"/>
      <c r="H275" s="92">
        <f t="shared" si="155"/>
        <v>45956</v>
      </c>
      <c r="I275" s="91">
        <f t="shared" si="156"/>
        <v>268</v>
      </c>
      <c r="J275" s="91">
        <f>INDEX(地温!$D$2:$D$366,MATCH(H275,地温!$C$2:$C$366,FALSE))</f>
        <v>15.548439999999998</v>
      </c>
      <c r="K275" s="91">
        <f t="shared" si="157"/>
        <v>4798.1028339999984</v>
      </c>
      <c r="L275" s="93">
        <f t="shared" si="138"/>
        <v>17.903368783582085</v>
      </c>
      <c r="M275" s="99">
        <f t="shared" si="139"/>
        <v>3.1813935864434845e-002</v>
      </c>
      <c r="N275" s="99">
        <f t="shared" si="140"/>
        <v>5.3749343711754172</v>
      </c>
      <c r="Q275" s="92">
        <f t="shared" si="158"/>
        <v>45956</v>
      </c>
      <c r="R275" s="91">
        <f t="shared" si="159"/>
        <v>268</v>
      </c>
      <c r="S275" s="91">
        <f>INDEX(地温!$D$2:$D$366,MATCH(Q275,地温!$C$2:$C$366,FALSE))</f>
        <v>15.548439999999998</v>
      </c>
      <c r="T275" s="91">
        <f t="shared" si="160"/>
        <v>4798.1028339999984</v>
      </c>
      <c r="U275" s="93">
        <f t="shared" si="141"/>
        <v>17.903368783582085</v>
      </c>
      <c r="V275" s="99" t="e">
        <f t="shared" si="142"/>
        <v>#N/A</v>
      </c>
      <c r="W275" s="99">
        <f t="shared" si="143"/>
        <v>0</v>
      </c>
      <c r="Z275" s="92">
        <f t="shared" si="161"/>
        <v>45956</v>
      </c>
      <c r="AA275" s="91">
        <f t="shared" si="162"/>
        <v>268</v>
      </c>
      <c r="AB275" s="91">
        <f>INDEX(地温!$D$2:$D$366,MATCH(Z275,地温!$C$2:$C$366,FALSE))</f>
        <v>15.548439999999998</v>
      </c>
      <c r="AC275" s="91">
        <f t="shared" si="163"/>
        <v>4798.1028339999984</v>
      </c>
      <c r="AD275" s="93">
        <f t="shared" si="144"/>
        <v>17.903368783582085</v>
      </c>
      <c r="AE275" s="99" t="e">
        <f t="shared" si="145"/>
        <v>#N/A</v>
      </c>
      <c r="AF275" s="99">
        <f t="shared" si="146"/>
        <v>0</v>
      </c>
      <c r="AI275" s="92">
        <f t="shared" si="164"/>
        <v>45956</v>
      </c>
      <c r="AJ275" s="91">
        <f t="shared" si="165"/>
        <v>268</v>
      </c>
      <c r="AK275" s="91">
        <f>INDEX(地温!$D$2:$D$366,MATCH(AI275,地温!$C$2:$C$366,FALSE))</f>
        <v>15.548439999999998</v>
      </c>
      <c r="AL275" s="91">
        <f t="shared" si="166"/>
        <v>4798.1028339999984</v>
      </c>
      <c r="AM275" s="93">
        <f t="shared" si="147"/>
        <v>17.903368783582085</v>
      </c>
      <c r="AN275" s="99" t="e">
        <f t="shared" si="148"/>
        <v>#N/A</v>
      </c>
      <c r="AO275" s="99">
        <f t="shared" si="149"/>
        <v>0</v>
      </c>
      <c r="AR275" s="92">
        <f t="shared" si="167"/>
        <v>45956</v>
      </c>
      <c r="AS275" s="91">
        <f t="shared" si="168"/>
        <v>268</v>
      </c>
      <c r="AT275" s="91">
        <f>INDEX(地温!$D$2:$D$366,MATCH(AR275,地温!$C$2:$C$366,FALSE))</f>
        <v>15.548439999999998</v>
      </c>
      <c r="AU275" s="91">
        <f t="shared" si="169"/>
        <v>4798.1028339999984</v>
      </c>
      <c r="AV275" s="93">
        <f t="shared" si="150"/>
        <v>17.903368783582085</v>
      </c>
      <c r="AW275" s="99" t="e">
        <f t="shared" si="151"/>
        <v>#N/A</v>
      </c>
      <c r="AX275" s="99">
        <f t="shared" si="152"/>
        <v>0</v>
      </c>
    </row>
    <row r="276" spans="1:50" s="91" customFormat="1">
      <c r="A276" s="92">
        <f t="shared" si="153"/>
        <v>45957</v>
      </c>
      <c r="B276" s="91">
        <f t="shared" si="136"/>
        <v>269</v>
      </c>
      <c r="C276" s="99">
        <f t="shared" si="137"/>
        <v>5.3749645726960331</v>
      </c>
      <c r="D276" s="99">
        <f t="shared" si="154"/>
        <v>3.0201520615946721e-006</v>
      </c>
      <c r="E276" s="99"/>
      <c r="F276" s="99"/>
      <c r="H276" s="92">
        <f t="shared" si="155"/>
        <v>45957</v>
      </c>
      <c r="I276" s="91">
        <f t="shared" si="156"/>
        <v>269</v>
      </c>
      <c r="J276" s="91">
        <f>INDEX(地温!$D$2:$D$366,MATCH(H276,地温!$C$2:$C$366,FALSE))</f>
        <v>15.690372000000002</v>
      </c>
      <c r="K276" s="91">
        <f t="shared" si="157"/>
        <v>4813.7932059999985</v>
      </c>
      <c r="L276" s="93">
        <f t="shared" si="138"/>
        <v>17.89514202973977</v>
      </c>
      <c r="M276" s="99">
        <f t="shared" si="139"/>
        <v>3.1802549020862013e-002</v>
      </c>
      <c r="N276" s="99">
        <f t="shared" si="140"/>
        <v>5.3749645726960331</v>
      </c>
      <c r="Q276" s="92">
        <f t="shared" si="158"/>
        <v>45957</v>
      </c>
      <c r="R276" s="91">
        <f t="shared" si="159"/>
        <v>269</v>
      </c>
      <c r="S276" s="91">
        <f>INDEX(地温!$D$2:$D$366,MATCH(Q276,地温!$C$2:$C$366,FALSE))</f>
        <v>15.690372000000002</v>
      </c>
      <c r="T276" s="91">
        <f t="shared" si="160"/>
        <v>4813.7932059999985</v>
      </c>
      <c r="U276" s="93">
        <f t="shared" si="141"/>
        <v>17.89514202973977</v>
      </c>
      <c r="V276" s="99" t="e">
        <f t="shared" si="142"/>
        <v>#N/A</v>
      </c>
      <c r="W276" s="99">
        <f t="shared" si="143"/>
        <v>0</v>
      </c>
      <c r="Z276" s="92">
        <f t="shared" si="161"/>
        <v>45957</v>
      </c>
      <c r="AA276" s="91">
        <f t="shared" si="162"/>
        <v>269</v>
      </c>
      <c r="AB276" s="91">
        <f>INDEX(地温!$D$2:$D$366,MATCH(Z276,地温!$C$2:$C$366,FALSE))</f>
        <v>15.690372000000002</v>
      </c>
      <c r="AC276" s="91">
        <f t="shared" si="163"/>
        <v>4813.7932059999985</v>
      </c>
      <c r="AD276" s="93">
        <f t="shared" si="144"/>
        <v>17.89514202973977</v>
      </c>
      <c r="AE276" s="99" t="e">
        <f t="shared" si="145"/>
        <v>#N/A</v>
      </c>
      <c r="AF276" s="99">
        <f t="shared" si="146"/>
        <v>0</v>
      </c>
      <c r="AI276" s="92">
        <f t="shared" si="164"/>
        <v>45957</v>
      </c>
      <c r="AJ276" s="91">
        <f t="shared" si="165"/>
        <v>269</v>
      </c>
      <c r="AK276" s="91">
        <f>INDEX(地温!$D$2:$D$366,MATCH(AI276,地温!$C$2:$C$366,FALSE))</f>
        <v>15.690372000000002</v>
      </c>
      <c r="AL276" s="91">
        <f t="shared" si="166"/>
        <v>4813.7932059999985</v>
      </c>
      <c r="AM276" s="93">
        <f t="shared" si="147"/>
        <v>17.89514202973977</v>
      </c>
      <c r="AN276" s="99" t="e">
        <f t="shared" si="148"/>
        <v>#N/A</v>
      </c>
      <c r="AO276" s="99">
        <f t="shared" si="149"/>
        <v>0</v>
      </c>
      <c r="AR276" s="92">
        <f t="shared" si="167"/>
        <v>45957</v>
      </c>
      <c r="AS276" s="91">
        <f t="shared" si="168"/>
        <v>269</v>
      </c>
      <c r="AT276" s="91">
        <f>INDEX(地温!$D$2:$D$366,MATCH(AR276,地温!$C$2:$C$366,FALSE))</f>
        <v>15.690372000000002</v>
      </c>
      <c r="AU276" s="91">
        <f t="shared" si="169"/>
        <v>4813.7932059999985</v>
      </c>
      <c r="AV276" s="93">
        <f t="shared" si="150"/>
        <v>17.89514202973977</v>
      </c>
      <c r="AW276" s="99" t="e">
        <f t="shared" si="151"/>
        <v>#N/A</v>
      </c>
      <c r="AX276" s="99">
        <f t="shared" si="152"/>
        <v>0</v>
      </c>
    </row>
    <row r="277" spans="1:50" s="91" customFormat="1">
      <c r="A277" s="92">
        <f t="shared" si="153"/>
        <v>45958</v>
      </c>
      <c r="B277" s="91">
        <f t="shared" si="136"/>
        <v>270</v>
      </c>
      <c r="C277" s="99">
        <f t="shared" si="137"/>
        <v>5.374993721607523</v>
      </c>
      <c r="D277" s="99">
        <f t="shared" si="154"/>
        <v>2.9148911489862431e-006</v>
      </c>
      <c r="E277" s="99"/>
      <c r="F277" s="99"/>
      <c r="H277" s="92">
        <f t="shared" si="155"/>
        <v>45958</v>
      </c>
      <c r="I277" s="91">
        <f t="shared" si="156"/>
        <v>270</v>
      </c>
      <c r="J277" s="91">
        <f>INDEX(地温!$D$2:$D$366,MATCH(H277,地温!$C$2:$C$366,FALSE))</f>
        <v>15.548440000000001</v>
      </c>
      <c r="K277" s="91">
        <f t="shared" si="157"/>
        <v>4829.341645999998</v>
      </c>
      <c r="L277" s="93">
        <f t="shared" si="138"/>
        <v>17.886450540740732</v>
      </c>
      <c r="M277" s="99">
        <f t="shared" si="139"/>
        <v>3.1790522654531722e-002</v>
      </c>
      <c r="N277" s="99">
        <f t="shared" si="140"/>
        <v>5.374993721607523</v>
      </c>
      <c r="Q277" s="92">
        <f t="shared" si="158"/>
        <v>45958</v>
      </c>
      <c r="R277" s="91">
        <f t="shared" si="159"/>
        <v>270</v>
      </c>
      <c r="S277" s="91">
        <f>INDEX(地温!$D$2:$D$366,MATCH(Q277,地温!$C$2:$C$366,FALSE))</f>
        <v>15.548440000000001</v>
      </c>
      <c r="T277" s="91">
        <f t="shared" si="160"/>
        <v>4829.341645999998</v>
      </c>
      <c r="U277" s="93">
        <f t="shared" si="141"/>
        <v>17.886450540740732</v>
      </c>
      <c r="V277" s="99" t="e">
        <f t="shared" si="142"/>
        <v>#N/A</v>
      </c>
      <c r="W277" s="99">
        <f t="shared" si="143"/>
        <v>0</v>
      </c>
      <c r="Z277" s="92">
        <f t="shared" si="161"/>
        <v>45958</v>
      </c>
      <c r="AA277" s="91">
        <f t="shared" si="162"/>
        <v>270</v>
      </c>
      <c r="AB277" s="91">
        <f>INDEX(地温!$D$2:$D$366,MATCH(Z277,地温!$C$2:$C$366,FALSE))</f>
        <v>15.548440000000001</v>
      </c>
      <c r="AC277" s="91">
        <f t="shared" si="163"/>
        <v>4829.341645999998</v>
      </c>
      <c r="AD277" s="93">
        <f t="shared" si="144"/>
        <v>17.886450540740732</v>
      </c>
      <c r="AE277" s="99" t="e">
        <f t="shared" si="145"/>
        <v>#N/A</v>
      </c>
      <c r="AF277" s="99">
        <f t="shared" si="146"/>
        <v>0</v>
      </c>
      <c r="AI277" s="92">
        <f t="shared" si="164"/>
        <v>45958</v>
      </c>
      <c r="AJ277" s="91">
        <f t="shared" si="165"/>
        <v>270</v>
      </c>
      <c r="AK277" s="91">
        <f>INDEX(地温!$D$2:$D$366,MATCH(AI277,地温!$C$2:$C$366,FALSE))</f>
        <v>15.548440000000001</v>
      </c>
      <c r="AL277" s="91">
        <f t="shared" si="166"/>
        <v>4829.341645999998</v>
      </c>
      <c r="AM277" s="93">
        <f t="shared" si="147"/>
        <v>17.886450540740732</v>
      </c>
      <c r="AN277" s="99" t="e">
        <f t="shared" si="148"/>
        <v>#N/A</v>
      </c>
      <c r="AO277" s="99">
        <f t="shared" si="149"/>
        <v>0</v>
      </c>
      <c r="AR277" s="92">
        <f t="shared" si="167"/>
        <v>45958</v>
      </c>
      <c r="AS277" s="91">
        <f t="shared" si="168"/>
        <v>270</v>
      </c>
      <c r="AT277" s="91">
        <f>INDEX(地温!$D$2:$D$366,MATCH(AR277,地温!$C$2:$C$366,FALSE))</f>
        <v>15.548440000000001</v>
      </c>
      <c r="AU277" s="91">
        <f t="shared" si="169"/>
        <v>4829.341645999998</v>
      </c>
      <c r="AV277" s="93">
        <f t="shared" si="150"/>
        <v>17.886450540740732</v>
      </c>
      <c r="AW277" s="99" t="e">
        <f t="shared" si="151"/>
        <v>#N/A</v>
      </c>
      <c r="AX277" s="99">
        <f t="shared" si="152"/>
        <v>0</v>
      </c>
    </row>
    <row r="278" spans="1:50" s="91" customFormat="1">
      <c r="A278" s="92">
        <f t="shared" si="153"/>
        <v>45959</v>
      </c>
      <c r="B278" s="91">
        <f t="shared" si="136"/>
        <v>271</v>
      </c>
      <c r="C278" s="99">
        <f t="shared" si="137"/>
        <v>5.3750219686594987</v>
      </c>
      <c r="D278" s="99">
        <f t="shared" si="154"/>
        <v>2.8247051975682782e-006</v>
      </c>
      <c r="E278" s="99"/>
      <c r="F278" s="99"/>
      <c r="H278" s="92">
        <f t="shared" si="155"/>
        <v>45959</v>
      </c>
      <c r="I278" s="91">
        <f t="shared" si="156"/>
        <v>271</v>
      </c>
      <c r="J278" s="91">
        <f>INDEX(地温!$D$2:$D$366,MATCH(H278,地温!$C$2:$C$366,FALSE))</f>
        <v>15.487612000000004</v>
      </c>
      <c r="K278" s="91">
        <f t="shared" si="157"/>
        <v>4844.8292579999979</v>
      </c>
      <c r="L278" s="93">
        <f t="shared" si="138"/>
        <v>17.877598738007372</v>
      </c>
      <c r="M278" s="99">
        <f t="shared" si="139"/>
        <v>3.1778278399118509e-002</v>
      </c>
      <c r="N278" s="99">
        <f t="shared" si="140"/>
        <v>5.3750219686594987</v>
      </c>
      <c r="Q278" s="92">
        <f t="shared" si="158"/>
        <v>45959</v>
      </c>
      <c r="R278" s="91">
        <f t="shared" si="159"/>
        <v>271</v>
      </c>
      <c r="S278" s="91">
        <f>INDEX(地温!$D$2:$D$366,MATCH(Q278,地温!$C$2:$C$366,FALSE))</f>
        <v>15.487612000000004</v>
      </c>
      <c r="T278" s="91">
        <f t="shared" si="160"/>
        <v>4844.8292579999979</v>
      </c>
      <c r="U278" s="93">
        <f t="shared" si="141"/>
        <v>17.877598738007372</v>
      </c>
      <c r="V278" s="99" t="e">
        <f t="shared" si="142"/>
        <v>#N/A</v>
      </c>
      <c r="W278" s="99">
        <f t="shared" si="143"/>
        <v>0</v>
      </c>
      <c r="Z278" s="92">
        <f t="shared" si="161"/>
        <v>45959</v>
      </c>
      <c r="AA278" s="91">
        <f t="shared" si="162"/>
        <v>271</v>
      </c>
      <c r="AB278" s="91">
        <f>INDEX(地温!$D$2:$D$366,MATCH(Z278,地温!$C$2:$C$366,FALSE))</f>
        <v>15.487612000000004</v>
      </c>
      <c r="AC278" s="91">
        <f t="shared" si="163"/>
        <v>4844.8292579999979</v>
      </c>
      <c r="AD278" s="93">
        <f t="shared" si="144"/>
        <v>17.877598738007372</v>
      </c>
      <c r="AE278" s="99" t="e">
        <f t="shared" si="145"/>
        <v>#N/A</v>
      </c>
      <c r="AF278" s="99">
        <f t="shared" si="146"/>
        <v>0</v>
      </c>
      <c r="AI278" s="92">
        <f t="shared" si="164"/>
        <v>45959</v>
      </c>
      <c r="AJ278" s="91">
        <f t="shared" si="165"/>
        <v>271</v>
      </c>
      <c r="AK278" s="91">
        <f>INDEX(地温!$D$2:$D$366,MATCH(AI278,地温!$C$2:$C$366,FALSE))</f>
        <v>15.487612000000004</v>
      </c>
      <c r="AL278" s="91">
        <f t="shared" si="166"/>
        <v>4844.8292579999979</v>
      </c>
      <c r="AM278" s="93">
        <f t="shared" si="147"/>
        <v>17.877598738007372</v>
      </c>
      <c r="AN278" s="99" t="e">
        <f t="shared" si="148"/>
        <v>#N/A</v>
      </c>
      <c r="AO278" s="99">
        <f t="shared" si="149"/>
        <v>0</v>
      </c>
      <c r="AR278" s="92">
        <f t="shared" si="167"/>
        <v>45959</v>
      </c>
      <c r="AS278" s="91">
        <f t="shared" si="168"/>
        <v>271</v>
      </c>
      <c r="AT278" s="91">
        <f>INDEX(地温!$D$2:$D$366,MATCH(AR278,地温!$C$2:$C$366,FALSE))</f>
        <v>15.487612000000004</v>
      </c>
      <c r="AU278" s="91">
        <f t="shared" si="169"/>
        <v>4844.8292579999979</v>
      </c>
      <c r="AV278" s="93">
        <f t="shared" si="150"/>
        <v>17.877598738007372</v>
      </c>
      <c r="AW278" s="99" t="e">
        <f t="shared" si="151"/>
        <v>#N/A</v>
      </c>
      <c r="AX278" s="99">
        <f t="shared" si="152"/>
        <v>0</v>
      </c>
    </row>
    <row r="279" spans="1:50" s="91" customFormat="1">
      <c r="A279" s="92">
        <f t="shared" si="153"/>
        <v>45960</v>
      </c>
      <c r="B279" s="91">
        <f t="shared" si="136"/>
        <v>272</v>
      </c>
      <c r="C279" s="99">
        <f t="shared" si="137"/>
        <v>5.3750485173979436</v>
      </c>
      <c r="D279" s="99">
        <f t="shared" si="154"/>
        <v>2.6548738444986955e-006</v>
      </c>
      <c r="E279" s="99"/>
      <c r="F279" s="99"/>
      <c r="H279" s="92">
        <f t="shared" si="155"/>
        <v>45960</v>
      </c>
      <c r="I279" s="91">
        <f t="shared" si="156"/>
        <v>272</v>
      </c>
      <c r="J279" s="91">
        <f>INDEX(地温!$D$2:$D$366,MATCH(H279,地温!$C$2:$C$366,FALSE))</f>
        <v>14.798228000000003</v>
      </c>
      <c r="K279" s="91">
        <f t="shared" si="157"/>
        <v>4859.6274859999976</v>
      </c>
      <c r="L279" s="93">
        <f t="shared" si="138"/>
        <v>17.866277522058816</v>
      </c>
      <c r="M279" s="99">
        <f t="shared" si="139"/>
        <v>3.176262411533174e-002</v>
      </c>
      <c r="N279" s="99">
        <f t="shared" si="140"/>
        <v>5.3750485173979436</v>
      </c>
      <c r="Q279" s="92">
        <f t="shared" si="158"/>
        <v>45960</v>
      </c>
      <c r="R279" s="91">
        <f t="shared" si="159"/>
        <v>272</v>
      </c>
      <c r="S279" s="91">
        <f>INDEX(地温!$D$2:$D$366,MATCH(Q279,地温!$C$2:$C$366,FALSE))</f>
        <v>14.798228000000003</v>
      </c>
      <c r="T279" s="91">
        <f t="shared" si="160"/>
        <v>4859.6274859999976</v>
      </c>
      <c r="U279" s="93">
        <f t="shared" si="141"/>
        <v>17.866277522058816</v>
      </c>
      <c r="V279" s="99" t="e">
        <f t="shared" si="142"/>
        <v>#N/A</v>
      </c>
      <c r="W279" s="99">
        <f t="shared" si="143"/>
        <v>0</v>
      </c>
      <c r="Z279" s="92">
        <f t="shared" si="161"/>
        <v>45960</v>
      </c>
      <c r="AA279" s="91">
        <f t="shared" si="162"/>
        <v>272</v>
      </c>
      <c r="AB279" s="91">
        <f>INDEX(地温!$D$2:$D$366,MATCH(Z279,地温!$C$2:$C$366,FALSE))</f>
        <v>14.798228000000003</v>
      </c>
      <c r="AC279" s="91">
        <f t="shared" si="163"/>
        <v>4859.6274859999976</v>
      </c>
      <c r="AD279" s="93">
        <f t="shared" si="144"/>
        <v>17.866277522058816</v>
      </c>
      <c r="AE279" s="99" t="e">
        <f t="shared" si="145"/>
        <v>#N/A</v>
      </c>
      <c r="AF279" s="99">
        <f t="shared" si="146"/>
        <v>0</v>
      </c>
      <c r="AI279" s="92">
        <f t="shared" si="164"/>
        <v>45960</v>
      </c>
      <c r="AJ279" s="91">
        <f t="shared" si="165"/>
        <v>272</v>
      </c>
      <c r="AK279" s="91">
        <f>INDEX(地温!$D$2:$D$366,MATCH(AI279,地温!$C$2:$C$366,FALSE))</f>
        <v>14.798228000000003</v>
      </c>
      <c r="AL279" s="91">
        <f t="shared" si="166"/>
        <v>4859.6274859999976</v>
      </c>
      <c r="AM279" s="93">
        <f t="shared" si="147"/>
        <v>17.866277522058816</v>
      </c>
      <c r="AN279" s="99" t="e">
        <f t="shared" si="148"/>
        <v>#N/A</v>
      </c>
      <c r="AO279" s="99">
        <f t="shared" si="149"/>
        <v>0</v>
      </c>
      <c r="AR279" s="92">
        <f t="shared" si="167"/>
        <v>45960</v>
      </c>
      <c r="AS279" s="91">
        <f t="shared" si="168"/>
        <v>272</v>
      </c>
      <c r="AT279" s="91">
        <f>INDEX(地温!$D$2:$D$366,MATCH(AR279,地温!$C$2:$C$366,FALSE))</f>
        <v>14.798228000000003</v>
      </c>
      <c r="AU279" s="91">
        <f t="shared" si="169"/>
        <v>4859.6274859999976</v>
      </c>
      <c r="AV279" s="93">
        <f t="shared" si="150"/>
        <v>17.866277522058816</v>
      </c>
      <c r="AW279" s="99" t="e">
        <f t="shared" si="151"/>
        <v>#N/A</v>
      </c>
      <c r="AX279" s="99">
        <f t="shared" si="152"/>
        <v>0</v>
      </c>
    </row>
    <row r="280" spans="1:50" s="91" customFormat="1">
      <c r="A280" s="92">
        <f t="shared" si="153"/>
        <v>45961</v>
      </c>
      <c r="B280" s="91">
        <f t="shared" si="136"/>
        <v>273</v>
      </c>
      <c r="C280" s="99">
        <f t="shared" si="137"/>
        <v>5.3750743989622887</v>
      </c>
      <c r="D280" s="99">
        <f t="shared" si="154"/>
        <v>2.5881564345020536e-006</v>
      </c>
      <c r="E280" s="99"/>
      <c r="F280" s="99"/>
      <c r="H280" s="92">
        <f t="shared" si="155"/>
        <v>45961</v>
      </c>
      <c r="I280" s="91">
        <f t="shared" si="156"/>
        <v>273</v>
      </c>
      <c r="J280" s="91">
        <f>INDEX(地温!$D$2:$D$366,MATCH(H280,地温!$C$2:$C$366,FALSE))</f>
        <v>14.83878</v>
      </c>
      <c r="K280" s="91">
        <f t="shared" si="157"/>
        <v>4874.4662659999976</v>
      </c>
      <c r="L280" s="93">
        <f t="shared" si="138"/>
        <v>17.855187787545781</v>
      </c>
      <c r="M280" s="99">
        <f t="shared" si="139"/>
        <v>3.1747296205799233e-002</v>
      </c>
      <c r="N280" s="99">
        <f t="shared" si="140"/>
        <v>5.3750743989622887</v>
      </c>
      <c r="Q280" s="92">
        <f t="shared" si="158"/>
        <v>45961</v>
      </c>
      <c r="R280" s="91">
        <f t="shared" si="159"/>
        <v>273</v>
      </c>
      <c r="S280" s="91">
        <f>INDEX(地温!$D$2:$D$366,MATCH(Q280,地温!$C$2:$C$366,FALSE))</f>
        <v>14.83878</v>
      </c>
      <c r="T280" s="91">
        <f t="shared" si="160"/>
        <v>4874.4662659999976</v>
      </c>
      <c r="U280" s="93">
        <f t="shared" si="141"/>
        <v>17.855187787545781</v>
      </c>
      <c r="V280" s="99" t="e">
        <f t="shared" si="142"/>
        <v>#N/A</v>
      </c>
      <c r="W280" s="99">
        <f t="shared" si="143"/>
        <v>0</v>
      </c>
      <c r="Z280" s="92">
        <f t="shared" si="161"/>
        <v>45961</v>
      </c>
      <c r="AA280" s="91">
        <f t="shared" si="162"/>
        <v>273</v>
      </c>
      <c r="AB280" s="91">
        <f>INDEX(地温!$D$2:$D$366,MATCH(Z280,地温!$C$2:$C$366,FALSE))</f>
        <v>14.83878</v>
      </c>
      <c r="AC280" s="91">
        <f t="shared" si="163"/>
        <v>4874.4662659999976</v>
      </c>
      <c r="AD280" s="93">
        <f t="shared" si="144"/>
        <v>17.855187787545781</v>
      </c>
      <c r="AE280" s="99" t="e">
        <f t="shared" si="145"/>
        <v>#N/A</v>
      </c>
      <c r="AF280" s="99">
        <f t="shared" si="146"/>
        <v>0</v>
      </c>
      <c r="AI280" s="92">
        <f t="shared" si="164"/>
        <v>45961</v>
      </c>
      <c r="AJ280" s="91">
        <f t="shared" si="165"/>
        <v>273</v>
      </c>
      <c r="AK280" s="91">
        <f>INDEX(地温!$D$2:$D$366,MATCH(AI280,地温!$C$2:$C$366,FALSE))</f>
        <v>14.83878</v>
      </c>
      <c r="AL280" s="91">
        <f t="shared" si="166"/>
        <v>4874.4662659999976</v>
      </c>
      <c r="AM280" s="93">
        <f t="shared" si="147"/>
        <v>17.855187787545781</v>
      </c>
      <c r="AN280" s="99" t="e">
        <f t="shared" si="148"/>
        <v>#N/A</v>
      </c>
      <c r="AO280" s="99">
        <f t="shared" si="149"/>
        <v>0</v>
      </c>
      <c r="AR280" s="92">
        <f t="shared" si="167"/>
        <v>45961</v>
      </c>
      <c r="AS280" s="91">
        <f t="shared" si="168"/>
        <v>273</v>
      </c>
      <c r="AT280" s="91">
        <f>INDEX(地温!$D$2:$D$366,MATCH(AR280,地温!$C$2:$C$366,FALSE))</f>
        <v>14.83878</v>
      </c>
      <c r="AU280" s="91">
        <f t="shared" si="169"/>
        <v>4874.4662659999976</v>
      </c>
      <c r="AV280" s="93">
        <f t="shared" si="150"/>
        <v>17.855187787545781</v>
      </c>
      <c r="AW280" s="99" t="e">
        <f t="shared" si="151"/>
        <v>#N/A</v>
      </c>
      <c r="AX280" s="99">
        <f t="shared" si="152"/>
        <v>0</v>
      </c>
    </row>
    <row r="281" spans="1:50" s="91" customFormat="1">
      <c r="A281" s="92">
        <f t="shared" si="153"/>
        <v>45962</v>
      </c>
      <c r="B281" s="91">
        <f t="shared" si="136"/>
        <v>274</v>
      </c>
      <c r="C281" s="99">
        <f t="shared" si="137"/>
        <v>5.37510015790106</v>
      </c>
      <c r="D281" s="99">
        <f t="shared" si="154"/>
        <v>2.5758938771325292e-006</v>
      </c>
      <c r="E281" s="99"/>
      <c r="F281" s="99"/>
      <c r="H281" s="92">
        <f t="shared" si="155"/>
        <v>45962</v>
      </c>
      <c r="I281" s="91">
        <f t="shared" si="156"/>
        <v>274</v>
      </c>
      <c r="J281" s="91">
        <f>INDEX(地温!$D$2:$D$366,MATCH(H281,地温!$C$2:$C$366,FALSE))</f>
        <v>15.305127999999998</v>
      </c>
      <c r="K281" s="91">
        <f t="shared" si="157"/>
        <v>4889.7713939999976</v>
      </c>
      <c r="L281" s="93">
        <f t="shared" si="138"/>
        <v>17.845880999999991</v>
      </c>
      <c r="M281" s="99">
        <f t="shared" si="139"/>
        <v>3.1734437441150287e-002</v>
      </c>
      <c r="N281" s="99">
        <f t="shared" si="140"/>
        <v>5.37510015790106</v>
      </c>
      <c r="Q281" s="92">
        <f t="shared" si="158"/>
        <v>45962</v>
      </c>
      <c r="R281" s="91">
        <f t="shared" si="159"/>
        <v>274</v>
      </c>
      <c r="S281" s="91">
        <f>INDEX(地温!$D$2:$D$366,MATCH(Q281,地温!$C$2:$C$366,FALSE))</f>
        <v>15.305127999999998</v>
      </c>
      <c r="T281" s="91">
        <f t="shared" si="160"/>
        <v>4889.7713939999976</v>
      </c>
      <c r="U281" s="93">
        <f t="shared" si="141"/>
        <v>17.845880999999991</v>
      </c>
      <c r="V281" s="99" t="e">
        <f t="shared" si="142"/>
        <v>#N/A</v>
      </c>
      <c r="W281" s="99">
        <f t="shared" si="143"/>
        <v>0</v>
      </c>
      <c r="Z281" s="92">
        <f t="shared" si="161"/>
        <v>45962</v>
      </c>
      <c r="AA281" s="91">
        <f t="shared" si="162"/>
        <v>274</v>
      </c>
      <c r="AB281" s="91">
        <f>INDEX(地温!$D$2:$D$366,MATCH(Z281,地温!$C$2:$C$366,FALSE))</f>
        <v>15.305127999999998</v>
      </c>
      <c r="AC281" s="91">
        <f t="shared" si="163"/>
        <v>4889.7713939999976</v>
      </c>
      <c r="AD281" s="93">
        <f t="shared" si="144"/>
        <v>17.845880999999991</v>
      </c>
      <c r="AE281" s="99" t="e">
        <f t="shared" si="145"/>
        <v>#N/A</v>
      </c>
      <c r="AF281" s="99">
        <f t="shared" si="146"/>
        <v>0</v>
      </c>
      <c r="AI281" s="92">
        <f t="shared" si="164"/>
        <v>45962</v>
      </c>
      <c r="AJ281" s="91">
        <f t="shared" si="165"/>
        <v>274</v>
      </c>
      <c r="AK281" s="91">
        <f>INDEX(地温!$D$2:$D$366,MATCH(AI281,地温!$C$2:$C$366,FALSE))</f>
        <v>15.305127999999998</v>
      </c>
      <c r="AL281" s="91">
        <f t="shared" si="166"/>
        <v>4889.7713939999976</v>
      </c>
      <c r="AM281" s="93">
        <f t="shared" si="147"/>
        <v>17.845880999999991</v>
      </c>
      <c r="AN281" s="99" t="e">
        <f t="shared" si="148"/>
        <v>#N/A</v>
      </c>
      <c r="AO281" s="99">
        <f t="shared" si="149"/>
        <v>0</v>
      </c>
      <c r="AR281" s="92">
        <f t="shared" si="167"/>
        <v>45962</v>
      </c>
      <c r="AS281" s="91">
        <f t="shared" si="168"/>
        <v>274</v>
      </c>
      <c r="AT281" s="91">
        <f>INDEX(地温!$D$2:$D$366,MATCH(AR281,地温!$C$2:$C$366,FALSE))</f>
        <v>15.305127999999998</v>
      </c>
      <c r="AU281" s="91">
        <f t="shared" si="169"/>
        <v>4889.7713939999976</v>
      </c>
      <c r="AV281" s="93">
        <f t="shared" si="150"/>
        <v>17.845880999999991</v>
      </c>
      <c r="AW281" s="99" t="e">
        <f t="shared" si="151"/>
        <v>#N/A</v>
      </c>
      <c r="AX281" s="99">
        <f t="shared" si="152"/>
        <v>0</v>
      </c>
    </row>
    <row r="282" spans="1:50" s="91" customFormat="1">
      <c r="A282" s="92">
        <f t="shared" si="153"/>
        <v>45963</v>
      </c>
      <c r="B282" s="91">
        <f t="shared" si="136"/>
        <v>275</v>
      </c>
      <c r="C282" s="99">
        <f t="shared" si="137"/>
        <v>5.3751264249786077</v>
      </c>
      <c r="D282" s="99">
        <f t="shared" si="154"/>
        <v>2.6267077547714735e-006</v>
      </c>
      <c r="E282" s="99"/>
      <c r="F282" s="99"/>
      <c r="H282" s="92">
        <f t="shared" si="155"/>
        <v>45963</v>
      </c>
      <c r="I282" s="91">
        <f t="shared" si="156"/>
        <v>275</v>
      </c>
      <c r="J282" s="91">
        <f>INDEX(地温!$D$2:$D$366,MATCH(H282,地温!$C$2:$C$366,FALSE))</f>
        <v>16.318927999999996</v>
      </c>
      <c r="K282" s="91">
        <f t="shared" si="157"/>
        <v>4906.0903219999973</v>
      </c>
      <c r="L282" s="93">
        <f t="shared" si="138"/>
        <v>17.840328443636352</v>
      </c>
      <c r="M282" s="99">
        <f t="shared" si="139"/>
        <v>3.1726767815751539e-002</v>
      </c>
      <c r="N282" s="99">
        <f t="shared" si="140"/>
        <v>5.3751264249786077</v>
      </c>
      <c r="Q282" s="92">
        <f t="shared" si="158"/>
        <v>45963</v>
      </c>
      <c r="R282" s="91">
        <f t="shared" si="159"/>
        <v>275</v>
      </c>
      <c r="S282" s="91">
        <f>INDEX(地温!$D$2:$D$366,MATCH(Q282,地温!$C$2:$C$366,FALSE))</f>
        <v>16.318927999999996</v>
      </c>
      <c r="T282" s="91">
        <f t="shared" si="160"/>
        <v>4906.0903219999973</v>
      </c>
      <c r="U282" s="93">
        <f t="shared" si="141"/>
        <v>17.840328443636352</v>
      </c>
      <c r="V282" s="99" t="e">
        <f t="shared" si="142"/>
        <v>#N/A</v>
      </c>
      <c r="W282" s="99">
        <f t="shared" si="143"/>
        <v>0</v>
      </c>
      <c r="Z282" s="92">
        <f t="shared" si="161"/>
        <v>45963</v>
      </c>
      <c r="AA282" s="91">
        <f t="shared" si="162"/>
        <v>275</v>
      </c>
      <c r="AB282" s="91">
        <f>INDEX(地温!$D$2:$D$366,MATCH(Z282,地温!$C$2:$C$366,FALSE))</f>
        <v>16.318927999999996</v>
      </c>
      <c r="AC282" s="91">
        <f t="shared" si="163"/>
        <v>4906.0903219999973</v>
      </c>
      <c r="AD282" s="93">
        <f t="shared" si="144"/>
        <v>17.840328443636352</v>
      </c>
      <c r="AE282" s="99" t="e">
        <f t="shared" si="145"/>
        <v>#N/A</v>
      </c>
      <c r="AF282" s="99">
        <f t="shared" si="146"/>
        <v>0</v>
      </c>
      <c r="AI282" s="92">
        <f t="shared" si="164"/>
        <v>45963</v>
      </c>
      <c r="AJ282" s="91">
        <f t="shared" si="165"/>
        <v>275</v>
      </c>
      <c r="AK282" s="91">
        <f>INDEX(地温!$D$2:$D$366,MATCH(AI282,地温!$C$2:$C$366,FALSE))</f>
        <v>16.318927999999996</v>
      </c>
      <c r="AL282" s="91">
        <f t="shared" si="166"/>
        <v>4906.0903219999973</v>
      </c>
      <c r="AM282" s="93">
        <f t="shared" si="147"/>
        <v>17.840328443636352</v>
      </c>
      <c r="AN282" s="99" t="e">
        <f t="shared" si="148"/>
        <v>#N/A</v>
      </c>
      <c r="AO282" s="99">
        <f t="shared" si="149"/>
        <v>0</v>
      </c>
      <c r="AR282" s="92">
        <f t="shared" si="167"/>
        <v>45963</v>
      </c>
      <c r="AS282" s="91">
        <f t="shared" si="168"/>
        <v>275</v>
      </c>
      <c r="AT282" s="91">
        <f>INDEX(地温!$D$2:$D$366,MATCH(AR282,地温!$C$2:$C$366,FALSE))</f>
        <v>16.318927999999996</v>
      </c>
      <c r="AU282" s="91">
        <f t="shared" si="169"/>
        <v>4906.0903219999973</v>
      </c>
      <c r="AV282" s="93">
        <f t="shared" si="150"/>
        <v>17.840328443636352</v>
      </c>
      <c r="AW282" s="99" t="e">
        <f t="shared" si="151"/>
        <v>#N/A</v>
      </c>
      <c r="AX282" s="99">
        <f t="shared" si="152"/>
        <v>0</v>
      </c>
    </row>
    <row r="283" spans="1:50" s="91" customFormat="1">
      <c r="A283" s="92">
        <f t="shared" si="153"/>
        <v>45964</v>
      </c>
      <c r="B283" s="91">
        <f t="shared" si="136"/>
        <v>276</v>
      </c>
      <c r="C283" s="99">
        <f t="shared" si="137"/>
        <v>5.3751519019165723</v>
      </c>
      <c r="D283" s="99">
        <f t="shared" si="154"/>
        <v>2.5476937964619143e-006</v>
      </c>
      <c r="E283" s="99"/>
      <c r="F283" s="99"/>
      <c r="H283" s="92">
        <f t="shared" si="155"/>
        <v>45964</v>
      </c>
      <c r="I283" s="91">
        <f t="shared" si="156"/>
        <v>276</v>
      </c>
      <c r="J283" s="91">
        <f>INDEX(地温!$D$2:$D$366,MATCH(H283,地温!$C$2:$C$366,FALSE))</f>
        <v>16.298651999999997</v>
      </c>
      <c r="K283" s="91">
        <f t="shared" si="157"/>
        <v>4922.3889739999977</v>
      </c>
      <c r="L283" s="93">
        <f t="shared" si="138"/>
        <v>17.834742659420282</v>
      </c>
      <c r="M283" s="99">
        <f t="shared" si="139"/>
        <v>3.1719053868339626e-002</v>
      </c>
      <c r="N283" s="99">
        <f t="shared" si="140"/>
        <v>5.3751519019165723</v>
      </c>
      <c r="Q283" s="92">
        <f t="shared" si="158"/>
        <v>45964</v>
      </c>
      <c r="R283" s="91">
        <f t="shared" si="159"/>
        <v>276</v>
      </c>
      <c r="S283" s="91">
        <f>INDEX(地温!$D$2:$D$366,MATCH(Q283,地温!$C$2:$C$366,FALSE))</f>
        <v>16.298651999999997</v>
      </c>
      <c r="T283" s="91">
        <f t="shared" si="160"/>
        <v>4922.3889739999977</v>
      </c>
      <c r="U283" s="93">
        <f t="shared" si="141"/>
        <v>17.834742659420282</v>
      </c>
      <c r="V283" s="99" t="e">
        <f t="shared" si="142"/>
        <v>#N/A</v>
      </c>
      <c r="W283" s="99">
        <f t="shared" si="143"/>
        <v>0</v>
      </c>
      <c r="Z283" s="92">
        <f t="shared" si="161"/>
        <v>45964</v>
      </c>
      <c r="AA283" s="91">
        <f t="shared" si="162"/>
        <v>276</v>
      </c>
      <c r="AB283" s="91">
        <f>INDEX(地温!$D$2:$D$366,MATCH(Z283,地温!$C$2:$C$366,FALSE))</f>
        <v>16.298651999999997</v>
      </c>
      <c r="AC283" s="91">
        <f t="shared" si="163"/>
        <v>4922.3889739999977</v>
      </c>
      <c r="AD283" s="93">
        <f t="shared" si="144"/>
        <v>17.834742659420282</v>
      </c>
      <c r="AE283" s="99" t="e">
        <f t="shared" si="145"/>
        <v>#N/A</v>
      </c>
      <c r="AF283" s="99">
        <f t="shared" si="146"/>
        <v>0</v>
      </c>
      <c r="AI283" s="92">
        <f t="shared" si="164"/>
        <v>45964</v>
      </c>
      <c r="AJ283" s="91">
        <f t="shared" si="165"/>
        <v>276</v>
      </c>
      <c r="AK283" s="91">
        <f>INDEX(地温!$D$2:$D$366,MATCH(AI283,地温!$C$2:$C$366,FALSE))</f>
        <v>16.298651999999997</v>
      </c>
      <c r="AL283" s="91">
        <f t="shared" si="166"/>
        <v>4922.3889739999977</v>
      </c>
      <c r="AM283" s="93">
        <f t="shared" si="147"/>
        <v>17.834742659420282</v>
      </c>
      <c r="AN283" s="99" t="e">
        <f t="shared" si="148"/>
        <v>#N/A</v>
      </c>
      <c r="AO283" s="99">
        <f t="shared" si="149"/>
        <v>0</v>
      </c>
      <c r="AR283" s="92">
        <f t="shared" si="167"/>
        <v>45964</v>
      </c>
      <c r="AS283" s="91">
        <f t="shared" si="168"/>
        <v>276</v>
      </c>
      <c r="AT283" s="91">
        <f>INDEX(地温!$D$2:$D$366,MATCH(AR283,地温!$C$2:$C$366,FALSE))</f>
        <v>16.298651999999997</v>
      </c>
      <c r="AU283" s="91">
        <f t="shared" si="169"/>
        <v>4922.3889739999977</v>
      </c>
      <c r="AV283" s="93">
        <f t="shared" si="150"/>
        <v>17.834742659420282</v>
      </c>
      <c r="AW283" s="99" t="e">
        <f t="shared" si="151"/>
        <v>#N/A</v>
      </c>
      <c r="AX283" s="99">
        <f t="shared" si="152"/>
        <v>0</v>
      </c>
    </row>
    <row r="284" spans="1:50" s="91" customFormat="1">
      <c r="A284" s="92">
        <f t="shared" si="153"/>
        <v>45965</v>
      </c>
      <c r="B284" s="91">
        <f t="shared" si="136"/>
        <v>277</v>
      </c>
      <c r="C284" s="99">
        <f t="shared" si="137"/>
        <v>5.3751751368466847</v>
      </c>
      <c r="D284" s="99">
        <f t="shared" si="154"/>
        <v>2.323493011235911e-006</v>
      </c>
      <c r="E284" s="99"/>
      <c r="F284" s="99"/>
      <c r="H284" s="92">
        <f t="shared" si="155"/>
        <v>45965</v>
      </c>
      <c r="I284" s="91">
        <f t="shared" si="156"/>
        <v>277</v>
      </c>
      <c r="J284" s="91">
        <f>INDEX(地温!$D$2:$D$366,MATCH(H284,地温!$C$2:$C$366,FALSE))</f>
        <v>14.980712</v>
      </c>
      <c r="K284" s="91">
        <f t="shared" si="157"/>
        <v>4937.3696859999973</v>
      </c>
      <c r="L284" s="93">
        <f t="shared" si="138"/>
        <v>17.824439299638978</v>
      </c>
      <c r="M284" s="99">
        <f t="shared" si="139"/>
        <v>3.1704829109667258e-002</v>
      </c>
      <c r="N284" s="99">
        <f t="shared" si="140"/>
        <v>5.3751751368466847</v>
      </c>
      <c r="Q284" s="92">
        <f t="shared" si="158"/>
        <v>45965</v>
      </c>
      <c r="R284" s="91">
        <f t="shared" si="159"/>
        <v>277</v>
      </c>
      <c r="S284" s="91">
        <f>INDEX(地温!$D$2:$D$366,MATCH(Q284,地温!$C$2:$C$366,FALSE))</f>
        <v>14.980712</v>
      </c>
      <c r="T284" s="91">
        <f t="shared" si="160"/>
        <v>4937.3696859999973</v>
      </c>
      <c r="U284" s="93">
        <f t="shared" si="141"/>
        <v>17.824439299638978</v>
      </c>
      <c r="V284" s="99" t="e">
        <f t="shared" si="142"/>
        <v>#N/A</v>
      </c>
      <c r="W284" s="99">
        <f t="shared" si="143"/>
        <v>0</v>
      </c>
      <c r="Z284" s="92">
        <f t="shared" si="161"/>
        <v>45965</v>
      </c>
      <c r="AA284" s="91">
        <f t="shared" si="162"/>
        <v>277</v>
      </c>
      <c r="AB284" s="91">
        <f>INDEX(地温!$D$2:$D$366,MATCH(Z284,地温!$C$2:$C$366,FALSE))</f>
        <v>14.980712</v>
      </c>
      <c r="AC284" s="91">
        <f t="shared" si="163"/>
        <v>4937.3696859999973</v>
      </c>
      <c r="AD284" s="93">
        <f t="shared" si="144"/>
        <v>17.824439299638978</v>
      </c>
      <c r="AE284" s="99" t="e">
        <f t="shared" si="145"/>
        <v>#N/A</v>
      </c>
      <c r="AF284" s="99">
        <f t="shared" si="146"/>
        <v>0</v>
      </c>
      <c r="AI284" s="92">
        <f t="shared" si="164"/>
        <v>45965</v>
      </c>
      <c r="AJ284" s="91">
        <f t="shared" si="165"/>
        <v>277</v>
      </c>
      <c r="AK284" s="91">
        <f>INDEX(地温!$D$2:$D$366,MATCH(AI284,地温!$C$2:$C$366,FALSE))</f>
        <v>14.980712</v>
      </c>
      <c r="AL284" s="91">
        <f t="shared" si="166"/>
        <v>4937.3696859999973</v>
      </c>
      <c r="AM284" s="93">
        <f t="shared" si="147"/>
        <v>17.824439299638978</v>
      </c>
      <c r="AN284" s="99" t="e">
        <f t="shared" si="148"/>
        <v>#N/A</v>
      </c>
      <c r="AO284" s="99">
        <f t="shared" si="149"/>
        <v>0</v>
      </c>
      <c r="AR284" s="92">
        <f t="shared" si="167"/>
        <v>45965</v>
      </c>
      <c r="AS284" s="91">
        <f t="shared" si="168"/>
        <v>277</v>
      </c>
      <c r="AT284" s="91">
        <f>INDEX(地温!$D$2:$D$366,MATCH(AR284,地温!$C$2:$C$366,FALSE))</f>
        <v>14.980712</v>
      </c>
      <c r="AU284" s="91">
        <f t="shared" si="169"/>
        <v>4937.3696859999973</v>
      </c>
      <c r="AV284" s="93">
        <f t="shared" si="150"/>
        <v>17.824439299638978</v>
      </c>
      <c r="AW284" s="99" t="e">
        <f t="shared" si="151"/>
        <v>#N/A</v>
      </c>
      <c r="AX284" s="99">
        <f t="shared" si="152"/>
        <v>0</v>
      </c>
    </row>
    <row r="285" spans="1:50" s="91" customFormat="1">
      <c r="A285" s="92">
        <f t="shared" si="153"/>
        <v>45966</v>
      </c>
      <c r="B285" s="91">
        <f t="shared" si="136"/>
        <v>278</v>
      </c>
      <c r="C285" s="99">
        <f t="shared" si="137"/>
        <v>5.3751974894760659</v>
      </c>
      <c r="D285" s="99">
        <f t="shared" si="154"/>
        <v>2.2352629381217072e-006</v>
      </c>
      <c r="E285" s="99"/>
      <c r="F285" s="99"/>
      <c r="H285" s="92">
        <f t="shared" si="155"/>
        <v>45966</v>
      </c>
      <c r="I285" s="91">
        <f t="shared" si="156"/>
        <v>278</v>
      </c>
      <c r="J285" s="91">
        <f>INDEX(地温!$D$2:$D$366,MATCH(H285,地温!$C$2:$C$366,FALSE))</f>
        <v>14.757676000000002</v>
      </c>
      <c r="K285" s="91">
        <f t="shared" si="157"/>
        <v>4952.1273619999974</v>
      </c>
      <c r="L285" s="93">
        <f t="shared" si="138"/>
        <v>17.813407776978408</v>
      </c>
      <c r="M285" s="99">
        <f t="shared" si="139"/>
        <v>3.1689605008381277e-002</v>
      </c>
      <c r="N285" s="99">
        <f t="shared" si="140"/>
        <v>5.3751974894760659</v>
      </c>
      <c r="Q285" s="92">
        <f t="shared" si="158"/>
        <v>45966</v>
      </c>
      <c r="R285" s="91">
        <f t="shared" si="159"/>
        <v>278</v>
      </c>
      <c r="S285" s="91">
        <f>INDEX(地温!$D$2:$D$366,MATCH(Q285,地温!$C$2:$C$366,FALSE))</f>
        <v>14.757676000000002</v>
      </c>
      <c r="T285" s="91">
        <f t="shared" si="160"/>
        <v>4952.1273619999974</v>
      </c>
      <c r="U285" s="93">
        <f t="shared" si="141"/>
        <v>17.813407776978408</v>
      </c>
      <c r="V285" s="99" t="e">
        <f t="shared" si="142"/>
        <v>#N/A</v>
      </c>
      <c r="W285" s="99">
        <f t="shared" si="143"/>
        <v>0</v>
      </c>
      <c r="Z285" s="92">
        <f t="shared" si="161"/>
        <v>45966</v>
      </c>
      <c r="AA285" s="91">
        <f t="shared" si="162"/>
        <v>278</v>
      </c>
      <c r="AB285" s="91">
        <f>INDEX(地温!$D$2:$D$366,MATCH(Z285,地温!$C$2:$C$366,FALSE))</f>
        <v>14.757676000000002</v>
      </c>
      <c r="AC285" s="91">
        <f t="shared" si="163"/>
        <v>4952.1273619999974</v>
      </c>
      <c r="AD285" s="93">
        <f t="shared" si="144"/>
        <v>17.813407776978408</v>
      </c>
      <c r="AE285" s="99" t="e">
        <f t="shared" si="145"/>
        <v>#N/A</v>
      </c>
      <c r="AF285" s="99">
        <f t="shared" si="146"/>
        <v>0</v>
      </c>
      <c r="AI285" s="92">
        <f t="shared" si="164"/>
        <v>45966</v>
      </c>
      <c r="AJ285" s="91">
        <f t="shared" si="165"/>
        <v>278</v>
      </c>
      <c r="AK285" s="91">
        <f>INDEX(地温!$D$2:$D$366,MATCH(AI285,地温!$C$2:$C$366,FALSE))</f>
        <v>14.757676000000002</v>
      </c>
      <c r="AL285" s="91">
        <f t="shared" si="166"/>
        <v>4952.1273619999974</v>
      </c>
      <c r="AM285" s="93">
        <f t="shared" si="147"/>
        <v>17.813407776978408</v>
      </c>
      <c r="AN285" s="99" t="e">
        <f t="shared" si="148"/>
        <v>#N/A</v>
      </c>
      <c r="AO285" s="99">
        <f t="shared" si="149"/>
        <v>0</v>
      </c>
      <c r="AR285" s="92">
        <f t="shared" si="167"/>
        <v>45966</v>
      </c>
      <c r="AS285" s="91">
        <f t="shared" si="168"/>
        <v>278</v>
      </c>
      <c r="AT285" s="91">
        <f>INDEX(地温!$D$2:$D$366,MATCH(AR285,地温!$C$2:$C$366,FALSE))</f>
        <v>14.757676000000002</v>
      </c>
      <c r="AU285" s="91">
        <f t="shared" si="169"/>
        <v>4952.1273619999974</v>
      </c>
      <c r="AV285" s="93">
        <f t="shared" si="150"/>
        <v>17.813407776978408</v>
      </c>
      <c r="AW285" s="99" t="e">
        <f t="shared" si="151"/>
        <v>#N/A</v>
      </c>
      <c r="AX285" s="99">
        <f t="shared" si="152"/>
        <v>0</v>
      </c>
    </row>
    <row r="286" spans="1:50" s="91" customFormat="1">
      <c r="A286" s="92">
        <f t="shared" si="153"/>
        <v>45967</v>
      </c>
      <c r="B286" s="91">
        <f t="shared" si="136"/>
        <v>279</v>
      </c>
      <c r="C286" s="99">
        <f t="shared" si="137"/>
        <v>5.3752193468708498</v>
      </c>
      <c r="D286" s="99">
        <f t="shared" si="154"/>
        <v>2.1857394783886263e-006</v>
      </c>
      <c r="E286" s="99"/>
      <c r="F286" s="99"/>
      <c r="H286" s="92">
        <f t="shared" si="155"/>
        <v>45967</v>
      </c>
      <c r="I286" s="91">
        <f t="shared" si="156"/>
        <v>279</v>
      </c>
      <c r="J286" s="91">
        <f>INDEX(地温!$D$2:$D$366,MATCH(H286,地温!$C$2:$C$366,FALSE))</f>
        <v>14.859056000000001</v>
      </c>
      <c r="K286" s="91">
        <f t="shared" si="157"/>
        <v>4966.9864179999977</v>
      </c>
      <c r="L286" s="93">
        <f t="shared" si="138"/>
        <v>17.802818702508951</v>
      </c>
      <c r="M286" s="99">
        <f t="shared" si="139"/>
        <v>3.1674997300410547e-002</v>
      </c>
      <c r="N286" s="99">
        <f t="shared" si="140"/>
        <v>5.3752193468708498</v>
      </c>
      <c r="Q286" s="92">
        <f t="shared" si="158"/>
        <v>45967</v>
      </c>
      <c r="R286" s="91">
        <f t="shared" si="159"/>
        <v>279</v>
      </c>
      <c r="S286" s="91">
        <f>INDEX(地温!$D$2:$D$366,MATCH(Q286,地温!$C$2:$C$366,FALSE))</f>
        <v>14.859056000000001</v>
      </c>
      <c r="T286" s="91">
        <f t="shared" si="160"/>
        <v>4966.9864179999977</v>
      </c>
      <c r="U286" s="93">
        <f t="shared" si="141"/>
        <v>17.802818702508951</v>
      </c>
      <c r="V286" s="99" t="e">
        <f t="shared" si="142"/>
        <v>#N/A</v>
      </c>
      <c r="W286" s="99">
        <f t="shared" si="143"/>
        <v>0</v>
      </c>
      <c r="Z286" s="92">
        <f t="shared" si="161"/>
        <v>45967</v>
      </c>
      <c r="AA286" s="91">
        <f t="shared" si="162"/>
        <v>279</v>
      </c>
      <c r="AB286" s="91">
        <f>INDEX(地温!$D$2:$D$366,MATCH(Z286,地温!$C$2:$C$366,FALSE))</f>
        <v>14.859056000000001</v>
      </c>
      <c r="AC286" s="91">
        <f t="shared" si="163"/>
        <v>4966.9864179999977</v>
      </c>
      <c r="AD286" s="93">
        <f t="shared" si="144"/>
        <v>17.802818702508951</v>
      </c>
      <c r="AE286" s="99" t="e">
        <f t="shared" si="145"/>
        <v>#N/A</v>
      </c>
      <c r="AF286" s="99">
        <f t="shared" si="146"/>
        <v>0</v>
      </c>
      <c r="AI286" s="92">
        <f t="shared" si="164"/>
        <v>45967</v>
      </c>
      <c r="AJ286" s="91">
        <f t="shared" si="165"/>
        <v>279</v>
      </c>
      <c r="AK286" s="91">
        <f>INDEX(地温!$D$2:$D$366,MATCH(AI286,地温!$C$2:$C$366,FALSE))</f>
        <v>14.859056000000001</v>
      </c>
      <c r="AL286" s="91">
        <f t="shared" si="166"/>
        <v>4966.9864179999977</v>
      </c>
      <c r="AM286" s="93">
        <f t="shared" si="147"/>
        <v>17.802818702508951</v>
      </c>
      <c r="AN286" s="99" t="e">
        <f t="shared" si="148"/>
        <v>#N/A</v>
      </c>
      <c r="AO286" s="99">
        <f t="shared" si="149"/>
        <v>0</v>
      </c>
      <c r="AR286" s="92">
        <f t="shared" si="167"/>
        <v>45967</v>
      </c>
      <c r="AS286" s="91">
        <f t="shared" si="168"/>
        <v>279</v>
      </c>
      <c r="AT286" s="91">
        <f>INDEX(地温!$D$2:$D$366,MATCH(AR286,地温!$C$2:$C$366,FALSE))</f>
        <v>14.859056000000001</v>
      </c>
      <c r="AU286" s="91">
        <f t="shared" si="169"/>
        <v>4966.9864179999977</v>
      </c>
      <c r="AV286" s="93">
        <f t="shared" si="150"/>
        <v>17.802818702508951</v>
      </c>
      <c r="AW286" s="99" t="e">
        <f t="shared" si="151"/>
        <v>#N/A</v>
      </c>
      <c r="AX286" s="99">
        <f t="shared" si="152"/>
        <v>0</v>
      </c>
    </row>
    <row r="287" spans="1:50" s="91" customFormat="1">
      <c r="A287" s="92">
        <f t="shared" si="153"/>
        <v>45968</v>
      </c>
      <c r="B287" s="91">
        <f t="shared" si="136"/>
        <v>280</v>
      </c>
      <c r="C287" s="99">
        <f t="shared" si="137"/>
        <v>5.3752409497318592</v>
      </c>
      <c r="D287" s="99">
        <f t="shared" si="154"/>
        <v>2.1602861009384357e-006</v>
      </c>
      <c r="E287" s="99"/>
      <c r="F287" s="99"/>
      <c r="H287" s="92">
        <f t="shared" si="155"/>
        <v>45968</v>
      </c>
      <c r="I287" s="91">
        <f t="shared" si="156"/>
        <v>280</v>
      </c>
      <c r="J287" s="91">
        <f>INDEX(地温!$D$2:$D$366,MATCH(H287,地温!$C$2:$C$366,FALSE))</f>
        <v>15.183472</v>
      </c>
      <c r="K287" s="91">
        <f t="shared" si="157"/>
        <v>4982.1698899999974</v>
      </c>
      <c r="L287" s="93">
        <f t="shared" si="138"/>
        <v>17.793463892857133</v>
      </c>
      <c r="M287" s="99">
        <f t="shared" si="139"/>
        <v>3.1662096987669468e-002</v>
      </c>
      <c r="N287" s="99">
        <f t="shared" si="140"/>
        <v>5.3752409497318592</v>
      </c>
      <c r="Q287" s="92">
        <f t="shared" si="158"/>
        <v>45968</v>
      </c>
      <c r="R287" s="91">
        <f t="shared" si="159"/>
        <v>280</v>
      </c>
      <c r="S287" s="91">
        <f>INDEX(地温!$D$2:$D$366,MATCH(Q287,地温!$C$2:$C$366,FALSE))</f>
        <v>15.183472</v>
      </c>
      <c r="T287" s="91">
        <f t="shared" si="160"/>
        <v>4982.1698899999974</v>
      </c>
      <c r="U287" s="93">
        <f t="shared" si="141"/>
        <v>17.793463892857133</v>
      </c>
      <c r="V287" s="99" t="e">
        <f t="shared" si="142"/>
        <v>#N/A</v>
      </c>
      <c r="W287" s="99">
        <f t="shared" si="143"/>
        <v>0</v>
      </c>
      <c r="Z287" s="92">
        <f t="shared" si="161"/>
        <v>45968</v>
      </c>
      <c r="AA287" s="91">
        <f t="shared" si="162"/>
        <v>280</v>
      </c>
      <c r="AB287" s="91">
        <f>INDEX(地温!$D$2:$D$366,MATCH(Z287,地温!$C$2:$C$366,FALSE))</f>
        <v>15.183472</v>
      </c>
      <c r="AC287" s="91">
        <f t="shared" si="163"/>
        <v>4982.1698899999974</v>
      </c>
      <c r="AD287" s="93">
        <f t="shared" si="144"/>
        <v>17.793463892857133</v>
      </c>
      <c r="AE287" s="99" t="e">
        <f t="shared" si="145"/>
        <v>#N/A</v>
      </c>
      <c r="AF287" s="99">
        <f t="shared" si="146"/>
        <v>0</v>
      </c>
      <c r="AI287" s="92">
        <f t="shared" si="164"/>
        <v>45968</v>
      </c>
      <c r="AJ287" s="91">
        <f t="shared" si="165"/>
        <v>280</v>
      </c>
      <c r="AK287" s="91">
        <f>INDEX(地温!$D$2:$D$366,MATCH(AI287,地温!$C$2:$C$366,FALSE))</f>
        <v>15.183472</v>
      </c>
      <c r="AL287" s="91">
        <f t="shared" si="166"/>
        <v>4982.1698899999974</v>
      </c>
      <c r="AM287" s="93">
        <f t="shared" si="147"/>
        <v>17.793463892857133</v>
      </c>
      <c r="AN287" s="99" t="e">
        <f t="shared" si="148"/>
        <v>#N/A</v>
      </c>
      <c r="AO287" s="99">
        <f t="shared" si="149"/>
        <v>0</v>
      </c>
      <c r="AR287" s="92">
        <f t="shared" si="167"/>
        <v>45968</v>
      </c>
      <c r="AS287" s="91">
        <f t="shared" si="168"/>
        <v>280</v>
      </c>
      <c r="AT287" s="91">
        <f>INDEX(地温!$D$2:$D$366,MATCH(AR287,地温!$C$2:$C$366,FALSE))</f>
        <v>15.183472</v>
      </c>
      <c r="AU287" s="91">
        <f t="shared" si="169"/>
        <v>4982.1698899999974</v>
      </c>
      <c r="AV287" s="93">
        <f t="shared" si="150"/>
        <v>17.793463892857133</v>
      </c>
      <c r="AW287" s="99" t="e">
        <f t="shared" si="151"/>
        <v>#N/A</v>
      </c>
      <c r="AX287" s="99">
        <f t="shared" si="152"/>
        <v>0</v>
      </c>
    </row>
    <row r="288" spans="1:50" s="91" customFormat="1">
      <c r="A288" s="92">
        <f t="shared" si="153"/>
        <v>45969</v>
      </c>
      <c r="B288" s="91">
        <f t="shared" si="136"/>
        <v>281</v>
      </c>
      <c r="C288" s="99">
        <f t="shared" si="137"/>
        <v>5.3752616462455087</v>
      </c>
      <c r="D288" s="99">
        <f t="shared" si="154"/>
        <v>2.0696513649554049e-006</v>
      </c>
      <c r="E288" s="99"/>
      <c r="F288" s="99"/>
      <c r="H288" s="92">
        <f t="shared" si="155"/>
        <v>45969</v>
      </c>
      <c r="I288" s="91">
        <f t="shared" si="156"/>
        <v>281</v>
      </c>
      <c r="J288" s="91">
        <f>INDEX(地温!$D$2:$D$366,MATCH(H288,地温!$C$2:$C$366,FALSE))</f>
        <v>14.879332000000002</v>
      </c>
      <c r="K288" s="91">
        <f t="shared" si="157"/>
        <v>4997.0492219999978</v>
      </c>
      <c r="L288" s="93">
        <f t="shared" si="138"/>
        <v>17.783093316725971</v>
      </c>
      <c r="M288" s="99">
        <f t="shared" si="139"/>
        <v>3.1647801100720047e-002</v>
      </c>
      <c r="N288" s="99">
        <f t="shared" si="140"/>
        <v>5.3752616462455087</v>
      </c>
      <c r="Q288" s="92">
        <f t="shared" si="158"/>
        <v>45969</v>
      </c>
      <c r="R288" s="91">
        <f t="shared" si="159"/>
        <v>281</v>
      </c>
      <c r="S288" s="91">
        <f>INDEX(地温!$D$2:$D$366,MATCH(Q288,地温!$C$2:$C$366,FALSE))</f>
        <v>14.879332000000002</v>
      </c>
      <c r="T288" s="91">
        <f t="shared" si="160"/>
        <v>4997.0492219999978</v>
      </c>
      <c r="U288" s="93">
        <f t="shared" si="141"/>
        <v>17.783093316725971</v>
      </c>
      <c r="V288" s="99" t="e">
        <f t="shared" si="142"/>
        <v>#N/A</v>
      </c>
      <c r="W288" s="99">
        <f t="shared" si="143"/>
        <v>0</v>
      </c>
      <c r="Z288" s="92">
        <f t="shared" si="161"/>
        <v>45969</v>
      </c>
      <c r="AA288" s="91">
        <f t="shared" si="162"/>
        <v>281</v>
      </c>
      <c r="AB288" s="91">
        <f>INDEX(地温!$D$2:$D$366,MATCH(Z288,地温!$C$2:$C$366,FALSE))</f>
        <v>14.879332000000002</v>
      </c>
      <c r="AC288" s="91">
        <f t="shared" si="163"/>
        <v>4997.0492219999978</v>
      </c>
      <c r="AD288" s="93">
        <f t="shared" si="144"/>
        <v>17.783093316725971</v>
      </c>
      <c r="AE288" s="99" t="e">
        <f t="shared" si="145"/>
        <v>#N/A</v>
      </c>
      <c r="AF288" s="99">
        <f t="shared" si="146"/>
        <v>0</v>
      </c>
      <c r="AI288" s="92">
        <f t="shared" si="164"/>
        <v>45969</v>
      </c>
      <c r="AJ288" s="91">
        <f t="shared" si="165"/>
        <v>281</v>
      </c>
      <c r="AK288" s="91">
        <f>INDEX(地温!$D$2:$D$366,MATCH(AI288,地温!$C$2:$C$366,FALSE))</f>
        <v>14.879332000000002</v>
      </c>
      <c r="AL288" s="91">
        <f t="shared" si="166"/>
        <v>4997.0492219999978</v>
      </c>
      <c r="AM288" s="93">
        <f t="shared" si="147"/>
        <v>17.783093316725971</v>
      </c>
      <c r="AN288" s="99" t="e">
        <f t="shared" si="148"/>
        <v>#N/A</v>
      </c>
      <c r="AO288" s="99">
        <f t="shared" si="149"/>
        <v>0</v>
      </c>
      <c r="AR288" s="92">
        <f t="shared" si="167"/>
        <v>45969</v>
      </c>
      <c r="AS288" s="91">
        <f t="shared" si="168"/>
        <v>281</v>
      </c>
      <c r="AT288" s="91">
        <f>INDEX(地温!$D$2:$D$366,MATCH(AR288,地温!$C$2:$C$366,FALSE))</f>
        <v>14.879332000000002</v>
      </c>
      <c r="AU288" s="91">
        <f t="shared" si="169"/>
        <v>4997.0492219999978</v>
      </c>
      <c r="AV288" s="93">
        <f t="shared" si="150"/>
        <v>17.783093316725971</v>
      </c>
      <c r="AW288" s="99" t="e">
        <f t="shared" si="151"/>
        <v>#N/A</v>
      </c>
      <c r="AX288" s="99">
        <f t="shared" si="152"/>
        <v>0</v>
      </c>
    </row>
    <row r="289" spans="1:50" s="91" customFormat="1">
      <c r="A289" s="92">
        <f t="shared" si="153"/>
        <v>45970</v>
      </c>
      <c r="B289" s="91">
        <f t="shared" si="136"/>
        <v>282</v>
      </c>
      <c r="C289" s="99">
        <f t="shared" si="137"/>
        <v>5.375280554726328</v>
      </c>
      <c r="D289" s="99">
        <f t="shared" si="154"/>
        <v>1.8908480819312958e-006</v>
      </c>
      <c r="E289" s="99"/>
      <c r="F289" s="99"/>
      <c r="H289" s="92">
        <f t="shared" si="155"/>
        <v>45970</v>
      </c>
      <c r="I289" s="91">
        <f t="shared" si="156"/>
        <v>282</v>
      </c>
      <c r="J289" s="91">
        <f>INDEX(地温!$D$2:$D$366,MATCH(H289,地温!$C$2:$C$366,FALSE))</f>
        <v>13.642496</v>
      </c>
      <c r="K289" s="91">
        <f t="shared" si="157"/>
        <v>5010.6917179999982</v>
      </c>
      <c r="L289" s="93">
        <f t="shared" si="138"/>
        <v>17.768410347517722</v>
      </c>
      <c r="M289" s="99">
        <f t="shared" si="139"/>
        <v>3.1627569855886939e-002</v>
      </c>
      <c r="N289" s="99">
        <f t="shared" si="140"/>
        <v>5.375280554726328</v>
      </c>
      <c r="Q289" s="92">
        <f t="shared" si="158"/>
        <v>45970</v>
      </c>
      <c r="R289" s="91">
        <f t="shared" si="159"/>
        <v>282</v>
      </c>
      <c r="S289" s="91">
        <f>INDEX(地温!$D$2:$D$366,MATCH(Q289,地温!$C$2:$C$366,FALSE))</f>
        <v>13.642496</v>
      </c>
      <c r="T289" s="91">
        <f t="shared" si="160"/>
        <v>5010.6917179999982</v>
      </c>
      <c r="U289" s="93">
        <f t="shared" si="141"/>
        <v>17.768410347517722</v>
      </c>
      <c r="V289" s="99" t="e">
        <f t="shared" si="142"/>
        <v>#N/A</v>
      </c>
      <c r="W289" s="99">
        <f t="shared" si="143"/>
        <v>0</v>
      </c>
      <c r="Z289" s="92">
        <f t="shared" si="161"/>
        <v>45970</v>
      </c>
      <c r="AA289" s="91">
        <f t="shared" si="162"/>
        <v>282</v>
      </c>
      <c r="AB289" s="91">
        <f>INDEX(地温!$D$2:$D$366,MATCH(Z289,地温!$C$2:$C$366,FALSE))</f>
        <v>13.642496</v>
      </c>
      <c r="AC289" s="91">
        <f t="shared" si="163"/>
        <v>5010.6917179999982</v>
      </c>
      <c r="AD289" s="93">
        <f t="shared" si="144"/>
        <v>17.768410347517722</v>
      </c>
      <c r="AE289" s="99" t="e">
        <f t="shared" si="145"/>
        <v>#N/A</v>
      </c>
      <c r="AF289" s="99">
        <f t="shared" si="146"/>
        <v>0</v>
      </c>
      <c r="AI289" s="92">
        <f t="shared" si="164"/>
        <v>45970</v>
      </c>
      <c r="AJ289" s="91">
        <f t="shared" si="165"/>
        <v>282</v>
      </c>
      <c r="AK289" s="91">
        <f>INDEX(地温!$D$2:$D$366,MATCH(AI289,地温!$C$2:$C$366,FALSE))</f>
        <v>13.642496</v>
      </c>
      <c r="AL289" s="91">
        <f t="shared" si="166"/>
        <v>5010.6917179999982</v>
      </c>
      <c r="AM289" s="93">
        <f t="shared" si="147"/>
        <v>17.768410347517722</v>
      </c>
      <c r="AN289" s="99" t="e">
        <f t="shared" si="148"/>
        <v>#N/A</v>
      </c>
      <c r="AO289" s="99">
        <f t="shared" si="149"/>
        <v>0</v>
      </c>
      <c r="AR289" s="92">
        <f t="shared" si="167"/>
        <v>45970</v>
      </c>
      <c r="AS289" s="91">
        <f t="shared" si="168"/>
        <v>282</v>
      </c>
      <c r="AT289" s="91">
        <f>INDEX(地温!$D$2:$D$366,MATCH(AR289,地温!$C$2:$C$366,FALSE))</f>
        <v>13.642496</v>
      </c>
      <c r="AU289" s="91">
        <f t="shared" si="169"/>
        <v>5010.6917179999982</v>
      </c>
      <c r="AV289" s="93">
        <f t="shared" si="150"/>
        <v>17.768410347517722</v>
      </c>
      <c r="AW289" s="99" t="e">
        <f t="shared" si="151"/>
        <v>#N/A</v>
      </c>
      <c r="AX289" s="99">
        <f t="shared" si="152"/>
        <v>0</v>
      </c>
    </row>
    <row r="290" spans="1:50" s="91" customFormat="1">
      <c r="A290" s="92">
        <f t="shared" si="153"/>
        <v>45971</v>
      </c>
      <c r="B290" s="91">
        <f t="shared" si="136"/>
        <v>283</v>
      </c>
      <c r="C290" s="99">
        <f t="shared" si="137"/>
        <v>5.3752978256779027</v>
      </c>
      <c r="D290" s="99">
        <f t="shared" si="154"/>
        <v>1.7270951574666072e-006</v>
      </c>
      <c r="E290" s="99"/>
      <c r="F290" s="99"/>
      <c r="H290" s="92">
        <f t="shared" si="155"/>
        <v>45971</v>
      </c>
      <c r="I290" s="91">
        <f t="shared" si="156"/>
        <v>283</v>
      </c>
      <c r="J290" s="91">
        <f>INDEX(地温!$D$2:$D$366,MATCH(H290,地温!$C$2:$C$366,FALSE))</f>
        <v>12.446212000000001</v>
      </c>
      <c r="K290" s="91">
        <f t="shared" si="157"/>
        <v>5023.1379299999981</v>
      </c>
      <c r="L290" s="93">
        <f t="shared" si="138"/>
        <v>17.749603992932855</v>
      </c>
      <c r="M290" s="99">
        <f t="shared" si="139"/>
        <v>3.1601673024417722e-002</v>
      </c>
      <c r="N290" s="99">
        <f t="shared" si="140"/>
        <v>5.3752978256779027</v>
      </c>
      <c r="Q290" s="92">
        <f t="shared" si="158"/>
        <v>45971</v>
      </c>
      <c r="R290" s="91">
        <f t="shared" si="159"/>
        <v>283</v>
      </c>
      <c r="S290" s="91">
        <f>INDEX(地温!$D$2:$D$366,MATCH(Q290,地温!$C$2:$C$366,FALSE))</f>
        <v>12.446212000000001</v>
      </c>
      <c r="T290" s="91">
        <f t="shared" si="160"/>
        <v>5023.1379299999981</v>
      </c>
      <c r="U290" s="93">
        <f t="shared" si="141"/>
        <v>17.749603992932855</v>
      </c>
      <c r="V290" s="99" t="e">
        <f t="shared" si="142"/>
        <v>#N/A</v>
      </c>
      <c r="W290" s="99">
        <f t="shared" si="143"/>
        <v>0</v>
      </c>
      <c r="Z290" s="92">
        <f t="shared" si="161"/>
        <v>45971</v>
      </c>
      <c r="AA290" s="91">
        <f t="shared" si="162"/>
        <v>283</v>
      </c>
      <c r="AB290" s="91">
        <f>INDEX(地温!$D$2:$D$366,MATCH(Z290,地温!$C$2:$C$366,FALSE))</f>
        <v>12.446212000000001</v>
      </c>
      <c r="AC290" s="91">
        <f t="shared" si="163"/>
        <v>5023.1379299999981</v>
      </c>
      <c r="AD290" s="93">
        <f t="shared" si="144"/>
        <v>17.749603992932855</v>
      </c>
      <c r="AE290" s="99" t="e">
        <f t="shared" si="145"/>
        <v>#N/A</v>
      </c>
      <c r="AF290" s="99">
        <f t="shared" si="146"/>
        <v>0</v>
      </c>
      <c r="AI290" s="92">
        <f t="shared" si="164"/>
        <v>45971</v>
      </c>
      <c r="AJ290" s="91">
        <f t="shared" si="165"/>
        <v>283</v>
      </c>
      <c r="AK290" s="91">
        <f>INDEX(地温!$D$2:$D$366,MATCH(AI290,地温!$C$2:$C$366,FALSE))</f>
        <v>12.446212000000001</v>
      </c>
      <c r="AL290" s="91">
        <f t="shared" si="166"/>
        <v>5023.1379299999981</v>
      </c>
      <c r="AM290" s="93">
        <f t="shared" si="147"/>
        <v>17.749603992932855</v>
      </c>
      <c r="AN290" s="99" t="e">
        <f t="shared" si="148"/>
        <v>#N/A</v>
      </c>
      <c r="AO290" s="99">
        <f t="shared" si="149"/>
        <v>0</v>
      </c>
      <c r="AR290" s="92">
        <f t="shared" si="167"/>
        <v>45971</v>
      </c>
      <c r="AS290" s="91">
        <f t="shared" si="168"/>
        <v>283</v>
      </c>
      <c r="AT290" s="91">
        <f>INDEX(地温!$D$2:$D$366,MATCH(AR290,地温!$C$2:$C$366,FALSE))</f>
        <v>12.446212000000001</v>
      </c>
      <c r="AU290" s="91">
        <f t="shared" si="169"/>
        <v>5023.1379299999981</v>
      </c>
      <c r="AV290" s="93">
        <f t="shared" si="150"/>
        <v>17.749603992932855</v>
      </c>
      <c r="AW290" s="99" t="e">
        <f t="shared" si="151"/>
        <v>#N/A</v>
      </c>
      <c r="AX290" s="99">
        <f t="shared" si="152"/>
        <v>0</v>
      </c>
    </row>
    <row r="291" spans="1:50" s="91" customFormat="1">
      <c r="A291" s="92">
        <f t="shared" si="153"/>
        <v>45972</v>
      </c>
      <c r="B291" s="91">
        <f t="shared" si="136"/>
        <v>284</v>
      </c>
      <c r="C291" s="99">
        <f t="shared" si="137"/>
        <v>5.3753150485550343</v>
      </c>
      <c r="D291" s="99">
        <f t="shared" si="154"/>
        <v>1.7222877131573002e-006</v>
      </c>
      <c r="E291" s="99"/>
      <c r="F291" s="99"/>
      <c r="H291" s="92">
        <f t="shared" si="155"/>
        <v>45972</v>
      </c>
      <c r="I291" s="91">
        <f t="shared" si="156"/>
        <v>284</v>
      </c>
      <c r="J291" s="91">
        <f>INDEX(地温!$D$2:$D$366,MATCH(H291,地温!$C$2:$C$366,FALSE))</f>
        <v>12.831455999999999</v>
      </c>
      <c r="K291" s="91">
        <f t="shared" si="157"/>
        <v>5035.9693859999979</v>
      </c>
      <c r="L291" s="93">
        <f t="shared" si="138"/>
        <v>17.732286570422527</v>
      </c>
      <c r="M291" s="99">
        <f t="shared" si="139"/>
        <v>3.1577842284144002e-002</v>
      </c>
      <c r="N291" s="99">
        <f t="shared" si="140"/>
        <v>5.3753150485550343</v>
      </c>
      <c r="Q291" s="92">
        <f t="shared" si="158"/>
        <v>45972</v>
      </c>
      <c r="R291" s="91">
        <f t="shared" si="159"/>
        <v>284</v>
      </c>
      <c r="S291" s="91">
        <f>INDEX(地温!$D$2:$D$366,MATCH(Q291,地温!$C$2:$C$366,FALSE))</f>
        <v>12.831455999999999</v>
      </c>
      <c r="T291" s="91">
        <f t="shared" si="160"/>
        <v>5035.9693859999979</v>
      </c>
      <c r="U291" s="93">
        <f t="shared" si="141"/>
        <v>17.732286570422527</v>
      </c>
      <c r="V291" s="99" t="e">
        <f t="shared" si="142"/>
        <v>#N/A</v>
      </c>
      <c r="W291" s="99">
        <f t="shared" si="143"/>
        <v>0</v>
      </c>
      <c r="Z291" s="92">
        <f t="shared" si="161"/>
        <v>45972</v>
      </c>
      <c r="AA291" s="91">
        <f t="shared" si="162"/>
        <v>284</v>
      </c>
      <c r="AB291" s="91">
        <f>INDEX(地温!$D$2:$D$366,MATCH(Z291,地温!$C$2:$C$366,FALSE))</f>
        <v>12.831455999999999</v>
      </c>
      <c r="AC291" s="91">
        <f t="shared" si="163"/>
        <v>5035.9693859999979</v>
      </c>
      <c r="AD291" s="93">
        <f t="shared" si="144"/>
        <v>17.732286570422527</v>
      </c>
      <c r="AE291" s="99" t="e">
        <f t="shared" si="145"/>
        <v>#N/A</v>
      </c>
      <c r="AF291" s="99">
        <f t="shared" si="146"/>
        <v>0</v>
      </c>
      <c r="AI291" s="92">
        <f t="shared" si="164"/>
        <v>45972</v>
      </c>
      <c r="AJ291" s="91">
        <f t="shared" si="165"/>
        <v>284</v>
      </c>
      <c r="AK291" s="91">
        <f>INDEX(地温!$D$2:$D$366,MATCH(AI291,地温!$C$2:$C$366,FALSE))</f>
        <v>12.831455999999999</v>
      </c>
      <c r="AL291" s="91">
        <f t="shared" si="166"/>
        <v>5035.9693859999979</v>
      </c>
      <c r="AM291" s="93">
        <f t="shared" si="147"/>
        <v>17.732286570422527</v>
      </c>
      <c r="AN291" s="99" t="e">
        <f t="shared" si="148"/>
        <v>#N/A</v>
      </c>
      <c r="AO291" s="99">
        <f t="shared" si="149"/>
        <v>0</v>
      </c>
      <c r="AR291" s="92">
        <f t="shared" si="167"/>
        <v>45972</v>
      </c>
      <c r="AS291" s="91">
        <f t="shared" si="168"/>
        <v>284</v>
      </c>
      <c r="AT291" s="91">
        <f>INDEX(地温!$D$2:$D$366,MATCH(AR291,地温!$C$2:$C$366,FALSE))</f>
        <v>12.831455999999999</v>
      </c>
      <c r="AU291" s="91">
        <f t="shared" si="169"/>
        <v>5035.9693859999979</v>
      </c>
      <c r="AV291" s="93">
        <f t="shared" si="150"/>
        <v>17.732286570422527</v>
      </c>
      <c r="AW291" s="99" t="e">
        <f t="shared" si="151"/>
        <v>#N/A</v>
      </c>
      <c r="AX291" s="99">
        <f t="shared" si="152"/>
        <v>0</v>
      </c>
    </row>
    <row r="292" spans="1:50" s="91" customFormat="1">
      <c r="A292" s="92">
        <f t="shared" si="153"/>
        <v>45973</v>
      </c>
      <c r="B292" s="91">
        <f t="shared" si="136"/>
        <v>285</v>
      </c>
      <c r="C292" s="99">
        <f t="shared" si="137"/>
        <v>5.37533214978306</v>
      </c>
      <c r="D292" s="99">
        <f t="shared" si="154"/>
        <v>1.7101228025673266e-006</v>
      </c>
      <c r="E292" s="99"/>
      <c r="F292" s="99"/>
      <c r="H292" s="92">
        <f t="shared" si="155"/>
        <v>45973</v>
      </c>
      <c r="I292" s="91">
        <f t="shared" si="156"/>
        <v>285</v>
      </c>
      <c r="J292" s="91">
        <f>INDEX(地温!$D$2:$D$366,MATCH(H292,地温!$C$2:$C$366,FALSE))</f>
        <v>13.155872000000002</v>
      </c>
      <c r="K292" s="91">
        <f t="shared" si="157"/>
        <v>5049.1252579999982</v>
      </c>
      <c r="L292" s="93">
        <f t="shared" si="138"/>
        <v>17.71622897543859</v>
      </c>
      <c r="M292" s="99">
        <f t="shared" si="139"/>
        <v>3.155575873308112e-002</v>
      </c>
      <c r="N292" s="99">
        <f t="shared" si="140"/>
        <v>5.37533214978306</v>
      </c>
      <c r="Q292" s="92">
        <f t="shared" si="158"/>
        <v>45973</v>
      </c>
      <c r="R292" s="91">
        <f t="shared" si="159"/>
        <v>285</v>
      </c>
      <c r="S292" s="91">
        <f>INDEX(地温!$D$2:$D$366,MATCH(Q292,地温!$C$2:$C$366,FALSE))</f>
        <v>13.155872000000002</v>
      </c>
      <c r="T292" s="91">
        <f t="shared" si="160"/>
        <v>5049.1252579999982</v>
      </c>
      <c r="U292" s="93">
        <f t="shared" si="141"/>
        <v>17.71622897543859</v>
      </c>
      <c r="V292" s="99" t="e">
        <f t="shared" si="142"/>
        <v>#N/A</v>
      </c>
      <c r="W292" s="99">
        <f t="shared" si="143"/>
        <v>0</v>
      </c>
      <c r="Z292" s="92">
        <f t="shared" si="161"/>
        <v>45973</v>
      </c>
      <c r="AA292" s="91">
        <f t="shared" si="162"/>
        <v>285</v>
      </c>
      <c r="AB292" s="91">
        <f>INDEX(地温!$D$2:$D$366,MATCH(Z292,地温!$C$2:$C$366,FALSE))</f>
        <v>13.155872000000002</v>
      </c>
      <c r="AC292" s="91">
        <f t="shared" si="163"/>
        <v>5049.1252579999982</v>
      </c>
      <c r="AD292" s="93">
        <f t="shared" si="144"/>
        <v>17.71622897543859</v>
      </c>
      <c r="AE292" s="99" t="e">
        <f t="shared" si="145"/>
        <v>#N/A</v>
      </c>
      <c r="AF292" s="99">
        <f t="shared" si="146"/>
        <v>0</v>
      </c>
      <c r="AI292" s="92">
        <f t="shared" si="164"/>
        <v>45973</v>
      </c>
      <c r="AJ292" s="91">
        <f t="shared" si="165"/>
        <v>285</v>
      </c>
      <c r="AK292" s="91">
        <f>INDEX(地温!$D$2:$D$366,MATCH(AI292,地温!$C$2:$C$366,FALSE))</f>
        <v>13.155872000000002</v>
      </c>
      <c r="AL292" s="91">
        <f t="shared" si="166"/>
        <v>5049.1252579999982</v>
      </c>
      <c r="AM292" s="93">
        <f t="shared" si="147"/>
        <v>17.71622897543859</v>
      </c>
      <c r="AN292" s="99" t="e">
        <f t="shared" si="148"/>
        <v>#N/A</v>
      </c>
      <c r="AO292" s="99">
        <f t="shared" si="149"/>
        <v>0</v>
      </c>
      <c r="AR292" s="92">
        <f t="shared" si="167"/>
        <v>45973</v>
      </c>
      <c r="AS292" s="91">
        <f t="shared" si="168"/>
        <v>285</v>
      </c>
      <c r="AT292" s="91">
        <f>INDEX(地温!$D$2:$D$366,MATCH(AR292,地温!$C$2:$C$366,FALSE))</f>
        <v>13.155872000000002</v>
      </c>
      <c r="AU292" s="91">
        <f t="shared" si="169"/>
        <v>5049.1252579999982</v>
      </c>
      <c r="AV292" s="93">
        <f t="shared" si="150"/>
        <v>17.71622897543859</v>
      </c>
      <c r="AW292" s="99" t="e">
        <f t="shared" si="151"/>
        <v>#N/A</v>
      </c>
      <c r="AX292" s="99">
        <f t="shared" si="152"/>
        <v>0</v>
      </c>
    </row>
    <row r="293" spans="1:50" s="91" customFormat="1">
      <c r="A293" s="92">
        <f t="shared" si="153"/>
        <v>45974</v>
      </c>
      <c r="B293" s="91">
        <f t="shared" si="136"/>
        <v>286</v>
      </c>
      <c r="C293" s="99">
        <f t="shared" si="137"/>
        <v>5.3753486812898128</v>
      </c>
      <c r="D293" s="99">
        <f t="shared" si="154"/>
        <v>1.6531506752848204e-006</v>
      </c>
      <c r="E293" s="99"/>
      <c r="F293" s="99"/>
      <c r="H293" s="92">
        <f t="shared" si="155"/>
        <v>45974</v>
      </c>
      <c r="I293" s="91">
        <f t="shared" si="156"/>
        <v>286</v>
      </c>
      <c r="J293" s="91">
        <f>INDEX(地温!$D$2:$D$366,MATCH(H293,地温!$C$2:$C$366,FALSE))</f>
        <v>12.993663999999999</v>
      </c>
      <c r="K293" s="91">
        <f t="shared" si="157"/>
        <v>5062.1189219999978</v>
      </c>
      <c r="L293" s="93">
        <f t="shared" si="138"/>
        <v>17.699716510489502</v>
      </c>
      <c r="M293" s="99">
        <f t="shared" si="139"/>
        <v>3.1533063176909217e-002</v>
      </c>
      <c r="N293" s="99">
        <f t="shared" si="140"/>
        <v>5.3753486812898128</v>
      </c>
      <c r="Q293" s="92">
        <f t="shared" si="158"/>
        <v>45974</v>
      </c>
      <c r="R293" s="91">
        <f t="shared" si="159"/>
        <v>286</v>
      </c>
      <c r="S293" s="91">
        <f>INDEX(地温!$D$2:$D$366,MATCH(Q293,地温!$C$2:$C$366,FALSE))</f>
        <v>12.993663999999999</v>
      </c>
      <c r="T293" s="91">
        <f t="shared" si="160"/>
        <v>5062.1189219999978</v>
      </c>
      <c r="U293" s="93">
        <f t="shared" si="141"/>
        <v>17.699716510489502</v>
      </c>
      <c r="V293" s="99" t="e">
        <f t="shared" si="142"/>
        <v>#N/A</v>
      </c>
      <c r="W293" s="99">
        <f t="shared" si="143"/>
        <v>0</v>
      </c>
      <c r="Z293" s="92">
        <f t="shared" si="161"/>
        <v>45974</v>
      </c>
      <c r="AA293" s="91">
        <f t="shared" si="162"/>
        <v>286</v>
      </c>
      <c r="AB293" s="91">
        <f>INDEX(地温!$D$2:$D$366,MATCH(Z293,地温!$C$2:$C$366,FALSE))</f>
        <v>12.993663999999999</v>
      </c>
      <c r="AC293" s="91">
        <f t="shared" si="163"/>
        <v>5062.1189219999978</v>
      </c>
      <c r="AD293" s="93">
        <f t="shared" si="144"/>
        <v>17.699716510489502</v>
      </c>
      <c r="AE293" s="99" t="e">
        <f t="shared" si="145"/>
        <v>#N/A</v>
      </c>
      <c r="AF293" s="99">
        <f t="shared" si="146"/>
        <v>0</v>
      </c>
      <c r="AI293" s="92">
        <f t="shared" si="164"/>
        <v>45974</v>
      </c>
      <c r="AJ293" s="91">
        <f t="shared" si="165"/>
        <v>286</v>
      </c>
      <c r="AK293" s="91">
        <f>INDEX(地温!$D$2:$D$366,MATCH(AI293,地温!$C$2:$C$366,FALSE))</f>
        <v>12.993663999999999</v>
      </c>
      <c r="AL293" s="91">
        <f t="shared" si="166"/>
        <v>5062.1189219999978</v>
      </c>
      <c r="AM293" s="93">
        <f t="shared" si="147"/>
        <v>17.699716510489502</v>
      </c>
      <c r="AN293" s="99" t="e">
        <f t="shared" si="148"/>
        <v>#N/A</v>
      </c>
      <c r="AO293" s="99">
        <f t="shared" si="149"/>
        <v>0</v>
      </c>
      <c r="AR293" s="92">
        <f t="shared" si="167"/>
        <v>45974</v>
      </c>
      <c r="AS293" s="91">
        <f t="shared" si="168"/>
        <v>286</v>
      </c>
      <c r="AT293" s="91">
        <f>INDEX(地温!$D$2:$D$366,MATCH(AR293,地温!$C$2:$C$366,FALSE))</f>
        <v>12.993663999999999</v>
      </c>
      <c r="AU293" s="91">
        <f t="shared" si="169"/>
        <v>5062.1189219999978</v>
      </c>
      <c r="AV293" s="93">
        <f t="shared" si="150"/>
        <v>17.699716510489502</v>
      </c>
      <c r="AW293" s="99" t="e">
        <f t="shared" si="151"/>
        <v>#N/A</v>
      </c>
      <c r="AX293" s="99">
        <f t="shared" si="152"/>
        <v>0</v>
      </c>
    </row>
    <row r="294" spans="1:50" s="91" customFormat="1">
      <c r="A294" s="92">
        <f t="shared" si="153"/>
        <v>45975</v>
      </c>
      <c r="B294" s="91">
        <f t="shared" si="136"/>
        <v>287</v>
      </c>
      <c r="C294" s="99">
        <f t="shared" si="137"/>
        <v>5.3753644522617341</v>
      </c>
      <c r="D294" s="99">
        <f t="shared" si="154"/>
        <v>1.5770971921291733e-006</v>
      </c>
      <c r="E294" s="99"/>
      <c r="F294" s="99"/>
      <c r="H294" s="92">
        <f t="shared" si="155"/>
        <v>45975</v>
      </c>
      <c r="I294" s="91">
        <f t="shared" si="156"/>
        <v>287</v>
      </c>
      <c r="J294" s="91">
        <f>INDEX(地温!$D$2:$D$366,MATCH(H294,地温!$C$2:$C$366,FALSE))</f>
        <v>12.588144000000002</v>
      </c>
      <c r="K294" s="91">
        <f t="shared" si="157"/>
        <v>5074.7070659999981</v>
      </c>
      <c r="L294" s="93">
        <f t="shared" si="138"/>
        <v>17.681906153310099</v>
      </c>
      <c r="M294" s="99">
        <f t="shared" si="139"/>
        <v>3.1508599143392046e-002</v>
      </c>
      <c r="N294" s="99">
        <f t="shared" si="140"/>
        <v>5.3753644522617341</v>
      </c>
      <c r="Q294" s="92">
        <f t="shared" si="158"/>
        <v>45975</v>
      </c>
      <c r="R294" s="91">
        <f t="shared" si="159"/>
        <v>287</v>
      </c>
      <c r="S294" s="91">
        <f>INDEX(地温!$D$2:$D$366,MATCH(Q294,地温!$C$2:$C$366,FALSE))</f>
        <v>12.588144000000002</v>
      </c>
      <c r="T294" s="91">
        <f t="shared" si="160"/>
        <v>5074.7070659999981</v>
      </c>
      <c r="U294" s="93">
        <f t="shared" si="141"/>
        <v>17.681906153310099</v>
      </c>
      <c r="V294" s="99" t="e">
        <f t="shared" si="142"/>
        <v>#N/A</v>
      </c>
      <c r="W294" s="99">
        <f t="shared" si="143"/>
        <v>0</v>
      </c>
      <c r="Z294" s="92">
        <f t="shared" si="161"/>
        <v>45975</v>
      </c>
      <c r="AA294" s="91">
        <f t="shared" si="162"/>
        <v>287</v>
      </c>
      <c r="AB294" s="91">
        <f>INDEX(地温!$D$2:$D$366,MATCH(Z294,地温!$C$2:$C$366,FALSE))</f>
        <v>12.588144000000002</v>
      </c>
      <c r="AC294" s="91">
        <f t="shared" si="163"/>
        <v>5074.7070659999981</v>
      </c>
      <c r="AD294" s="93">
        <f t="shared" si="144"/>
        <v>17.681906153310099</v>
      </c>
      <c r="AE294" s="99" t="e">
        <f t="shared" si="145"/>
        <v>#N/A</v>
      </c>
      <c r="AF294" s="99">
        <f t="shared" si="146"/>
        <v>0</v>
      </c>
      <c r="AI294" s="92">
        <f t="shared" si="164"/>
        <v>45975</v>
      </c>
      <c r="AJ294" s="91">
        <f t="shared" si="165"/>
        <v>287</v>
      </c>
      <c r="AK294" s="91">
        <f>INDEX(地温!$D$2:$D$366,MATCH(AI294,地温!$C$2:$C$366,FALSE))</f>
        <v>12.588144000000002</v>
      </c>
      <c r="AL294" s="91">
        <f t="shared" si="166"/>
        <v>5074.7070659999981</v>
      </c>
      <c r="AM294" s="93">
        <f t="shared" si="147"/>
        <v>17.681906153310099</v>
      </c>
      <c r="AN294" s="99" t="e">
        <f t="shared" si="148"/>
        <v>#N/A</v>
      </c>
      <c r="AO294" s="99">
        <f t="shared" si="149"/>
        <v>0</v>
      </c>
      <c r="AR294" s="92">
        <f t="shared" si="167"/>
        <v>45975</v>
      </c>
      <c r="AS294" s="91">
        <f t="shared" si="168"/>
        <v>287</v>
      </c>
      <c r="AT294" s="91">
        <f>INDEX(地温!$D$2:$D$366,MATCH(AR294,地温!$C$2:$C$366,FALSE))</f>
        <v>12.588144000000002</v>
      </c>
      <c r="AU294" s="91">
        <f t="shared" si="169"/>
        <v>5074.7070659999981</v>
      </c>
      <c r="AV294" s="93">
        <f t="shared" si="150"/>
        <v>17.681906153310099</v>
      </c>
      <c r="AW294" s="99" t="e">
        <f t="shared" si="151"/>
        <v>#N/A</v>
      </c>
      <c r="AX294" s="99">
        <f t="shared" si="152"/>
        <v>0</v>
      </c>
    </row>
    <row r="295" spans="1:50" s="91" customFormat="1">
      <c r="A295" s="92">
        <f t="shared" si="153"/>
        <v>45976</v>
      </c>
      <c r="B295" s="91">
        <f t="shared" si="136"/>
        <v>288</v>
      </c>
      <c r="C295" s="99">
        <f t="shared" si="137"/>
        <v>5.375379809671295</v>
      </c>
      <c r="D295" s="99">
        <f t="shared" si="154"/>
        <v>1.5357409560934344e-006</v>
      </c>
      <c r="E295" s="99"/>
      <c r="F295" s="99"/>
      <c r="H295" s="92">
        <f t="shared" si="155"/>
        <v>45976</v>
      </c>
      <c r="I295" s="91">
        <f t="shared" si="156"/>
        <v>288</v>
      </c>
      <c r="J295" s="91">
        <f>INDEX(地温!$D$2:$D$366,MATCH(H295,地温!$C$2:$C$366,FALSE))</f>
        <v>12.547592</v>
      </c>
      <c r="K295" s="91">
        <f t="shared" si="157"/>
        <v>5087.254657999998</v>
      </c>
      <c r="L295" s="93">
        <f t="shared" si="138"/>
        <v>17.664078673611105</v>
      </c>
      <c r="M295" s="99">
        <f t="shared" si="139"/>
        <v>3.1484127598863827e-002</v>
      </c>
      <c r="N295" s="99">
        <f t="shared" si="140"/>
        <v>5.375379809671295</v>
      </c>
      <c r="Q295" s="92">
        <f t="shared" si="158"/>
        <v>45976</v>
      </c>
      <c r="R295" s="91">
        <f t="shared" si="159"/>
        <v>288</v>
      </c>
      <c r="S295" s="91">
        <f>INDEX(地温!$D$2:$D$366,MATCH(Q295,地温!$C$2:$C$366,FALSE))</f>
        <v>12.547592</v>
      </c>
      <c r="T295" s="91">
        <f t="shared" si="160"/>
        <v>5087.254657999998</v>
      </c>
      <c r="U295" s="93">
        <f t="shared" si="141"/>
        <v>17.664078673611105</v>
      </c>
      <c r="V295" s="99" t="e">
        <f t="shared" si="142"/>
        <v>#N/A</v>
      </c>
      <c r="W295" s="99">
        <f t="shared" si="143"/>
        <v>0</v>
      </c>
      <c r="Z295" s="92">
        <f t="shared" si="161"/>
        <v>45976</v>
      </c>
      <c r="AA295" s="91">
        <f t="shared" si="162"/>
        <v>288</v>
      </c>
      <c r="AB295" s="91">
        <f>INDEX(地温!$D$2:$D$366,MATCH(Z295,地温!$C$2:$C$366,FALSE))</f>
        <v>12.547592</v>
      </c>
      <c r="AC295" s="91">
        <f t="shared" si="163"/>
        <v>5087.254657999998</v>
      </c>
      <c r="AD295" s="93">
        <f t="shared" si="144"/>
        <v>17.664078673611105</v>
      </c>
      <c r="AE295" s="99" t="e">
        <f t="shared" si="145"/>
        <v>#N/A</v>
      </c>
      <c r="AF295" s="99">
        <f t="shared" si="146"/>
        <v>0</v>
      </c>
      <c r="AI295" s="92">
        <f t="shared" si="164"/>
        <v>45976</v>
      </c>
      <c r="AJ295" s="91">
        <f t="shared" si="165"/>
        <v>288</v>
      </c>
      <c r="AK295" s="91">
        <f>INDEX(地温!$D$2:$D$366,MATCH(AI295,地温!$C$2:$C$366,FALSE))</f>
        <v>12.547592</v>
      </c>
      <c r="AL295" s="91">
        <f t="shared" si="166"/>
        <v>5087.254657999998</v>
      </c>
      <c r="AM295" s="93">
        <f t="shared" si="147"/>
        <v>17.664078673611105</v>
      </c>
      <c r="AN295" s="99" t="e">
        <f t="shared" si="148"/>
        <v>#N/A</v>
      </c>
      <c r="AO295" s="99">
        <f t="shared" si="149"/>
        <v>0</v>
      </c>
      <c r="AR295" s="92">
        <f t="shared" si="167"/>
        <v>45976</v>
      </c>
      <c r="AS295" s="91">
        <f t="shared" si="168"/>
        <v>288</v>
      </c>
      <c r="AT295" s="91">
        <f>INDEX(地温!$D$2:$D$366,MATCH(AR295,地温!$C$2:$C$366,FALSE))</f>
        <v>12.547592</v>
      </c>
      <c r="AU295" s="91">
        <f t="shared" si="169"/>
        <v>5087.254657999998</v>
      </c>
      <c r="AV295" s="93">
        <f t="shared" si="150"/>
        <v>17.664078673611105</v>
      </c>
      <c r="AW295" s="99" t="e">
        <f t="shared" si="151"/>
        <v>#N/A</v>
      </c>
      <c r="AX295" s="99">
        <f t="shared" si="152"/>
        <v>0</v>
      </c>
    </row>
    <row r="296" spans="1:50" s="91" customFormat="1">
      <c r="A296" s="92">
        <f t="shared" si="153"/>
        <v>45977</v>
      </c>
      <c r="B296" s="91">
        <f t="shared" si="136"/>
        <v>289</v>
      </c>
      <c r="C296" s="99">
        <f t="shared" si="137"/>
        <v>5.3753954883404012</v>
      </c>
      <c r="D296" s="99">
        <f t="shared" si="154"/>
        <v>1.5678669106122812e-006</v>
      </c>
      <c r="E296" s="99"/>
      <c r="F296" s="99"/>
      <c r="H296" s="92">
        <f t="shared" si="155"/>
        <v>45977</v>
      </c>
      <c r="I296" s="91">
        <f t="shared" si="156"/>
        <v>289</v>
      </c>
      <c r="J296" s="91">
        <f>INDEX(地温!$D$2:$D$366,MATCH(H296,地温!$C$2:$C$366,FALSE))</f>
        <v>13.378908000000001</v>
      </c>
      <c r="K296" s="91">
        <f t="shared" si="157"/>
        <v>5100.6335659999977</v>
      </c>
      <c r="L296" s="93">
        <f t="shared" si="138"/>
        <v>17.649251093425598</v>
      </c>
      <c r="M296" s="99">
        <f t="shared" si="139"/>
        <v>3.1463786170629941e-002</v>
      </c>
      <c r="N296" s="99">
        <f t="shared" si="140"/>
        <v>5.3753954883404012</v>
      </c>
      <c r="Q296" s="92">
        <f t="shared" si="158"/>
        <v>45977</v>
      </c>
      <c r="R296" s="91">
        <f t="shared" si="159"/>
        <v>289</v>
      </c>
      <c r="S296" s="91">
        <f>INDEX(地温!$D$2:$D$366,MATCH(Q296,地温!$C$2:$C$366,FALSE))</f>
        <v>13.378908000000001</v>
      </c>
      <c r="T296" s="91">
        <f t="shared" si="160"/>
        <v>5100.6335659999977</v>
      </c>
      <c r="U296" s="93">
        <f t="shared" si="141"/>
        <v>17.649251093425598</v>
      </c>
      <c r="V296" s="99" t="e">
        <f t="shared" si="142"/>
        <v>#N/A</v>
      </c>
      <c r="W296" s="99">
        <f t="shared" si="143"/>
        <v>0</v>
      </c>
      <c r="Z296" s="92">
        <f t="shared" si="161"/>
        <v>45977</v>
      </c>
      <c r="AA296" s="91">
        <f t="shared" si="162"/>
        <v>289</v>
      </c>
      <c r="AB296" s="91">
        <f>INDEX(地温!$D$2:$D$366,MATCH(Z296,地温!$C$2:$C$366,FALSE))</f>
        <v>13.378908000000001</v>
      </c>
      <c r="AC296" s="91">
        <f t="shared" si="163"/>
        <v>5100.6335659999977</v>
      </c>
      <c r="AD296" s="93">
        <f t="shared" si="144"/>
        <v>17.649251093425598</v>
      </c>
      <c r="AE296" s="99" t="e">
        <f t="shared" si="145"/>
        <v>#N/A</v>
      </c>
      <c r="AF296" s="99">
        <f t="shared" si="146"/>
        <v>0</v>
      </c>
      <c r="AI296" s="92">
        <f t="shared" si="164"/>
        <v>45977</v>
      </c>
      <c r="AJ296" s="91">
        <f t="shared" si="165"/>
        <v>289</v>
      </c>
      <c r="AK296" s="91">
        <f>INDEX(地温!$D$2:$D$366,MATCH(AI296,地温!$C$2:$C$366,FALSE))</f>
        <v>13.378908000000001</v>
      </c>
      <c r="AL296" s="91">
        <f t="shared" si="166"/>
        <v>5100.6335659999977</v>
      </c>
      <c r="AM296" s="93">
        <f t="shared" si="147"/>
        <v>17.649251093425598</v>
      </c>
      <c r="AN296" s="99" t="e">
        <f t="shared" si="148"/>
        <v>#N/A</v>
      </c>
      <c r="AO296" s="99">
        <f t="shared" si="149"/>
        <v>0</v>
      </c>
      <c r="AR296" s="92">
        <f t="shared" si="167"/>
        <v>45977</v>
      </c>
      <c r="AS296" s="91">
        <f t="shared" si="168"/>
        <v>289</v>
      </c>
      <c r="AT296" s="91">
        <f>INDEX(地温!$D$2:$D$366,MATCH(AR296,地温!$C$2:$C$366,FALSE))</f>
        <v>13.378908000000001</v>
      </c>
      <c r="AU296" s="91">
        <f t="shared" si="169"/>
        <v>5100.6335659999977</v>
      </c>
      <c r="AV296" s="93">
        <f t="shared" si="150"/>
        <v>17.649251093425598</v>
      </c>
      <c r="AW296" s="99" t="e">
        <f t="shared" si="151"/>
        <v>#N/A</v>
      </c>
      <c r="AX296" s="99">
        <f t="shared" si="152"/>
        <v>0</v>
      </c>
    </row>
    <row r="297" spans="1:50" s="91" customFormat="1">
      <c r="A297" s="92">
        <f t="shared" si="153"/>
        <v>45978</v>
      </c>
      <c r="B297" s="91">
        <f t="shared" si="136"/>
        <v>290</v>
      </c>
      <c r="C297" s="99">
        <f t="shared" si="137"/>
        <v>5.3754105923506215</v>
      </c>
      <c r="D297" s="99">
        <f t="shared" si="154"/>
        <v>1.5104010220312603e-006</v>
      </c>
      <c r="E297" s="99"/>
      <c r="F297" s="99"/>
      <c r="H297" s="92">
        <f t="shared" si="155"/>
        <v>45978</v>
      </c>
      <c r="I297" s="91">
        <f t="shared" si="156"/>
        <v>290</v>
      </c>
      <c r="J297" s="91">
        <f>INDEX(地温!$D$2:$D$366,MATCH(H297,地温!$C$2:$C$366,FALSE))</f>
        <v>13.155871999999999</v>
      </c>
      <c r="K297" s="91">
        <f t="shared" si="157"/>
        <v>5113.789437999998</v>
      </c>
      <c r="L297" s="93">
        <f t="shared" si="138"/>
        <v>17.633756682758612</v>
      </c>
      <c r="M297" s="99">
        <f t="shared" si="139"/>
        <v>3.1442541767996865e-002</v>
      </c>
      <c r="N297" s="99">
        <f t="shared" si="140"/>
        <v>5.3754105923506215</v>
      </c>
      <c r="Q297" s="92">
        <f t="shared" si="158"/>
        <v>45978</v>
      </c>
      <c r="R297" s="91">
        <f t="shared" si="159"/>
        <v>290</v>
      </c>
      <c r="S297" s="91">
        <f>INDEX(地温!$D$2:$D$366,MATCH(Q297,地温!$C$2:$C$366,FALSE))</f>
        <v>13.155871999999999</v>
      </c>
      <c r="T297" s="91">
        <f t="shared" si="160"/>
        <v>5113.789437999998</v>
      </c>
      <c r="U297" s="93">
        <f t="shared" si="141"/>
        <v>17.633756682758612</v>
      </c>
      <c r="V297" s="99" t="e">
        <f t="shared" si="142"/>
        <v>#N/A</v>
      </c>
      <c r="W297" s="99">
        <f t="shared" si="143"/>
        <v>0</v>
      </c>
      <c r="Z297" s="92">
        <f t="shared" si="161"/>
        <v>45978</v>
      </c>
      <c r="AA297" s="91">
        <f t="shared" si="162"/>
        <v>290</v>
      </c>
      <c r="AB297" s="91">
        <f>INDEX(地温!$D$2:$D$366,MATCH(Z297,地温!$C$2:$C$366,FALSE))</f>
        <v>13.155871999999999</v>
      </c>
      <c r="AC297" s="91">
        <f t="shared" si="163"/>
        <v>5113.789437999998</v>
      </c>
      <c r="AD297" s="93">
        <f t="shared" si="144"/>
        <v>17.633756682758612</v>
      </c>
      <c r="AE297" s="99" t="e">
        <f t="shared" si="145"/>
        <v>#N/A</v>
      </c>
      <c r="AF297" s="99">
        <f t="shared" si="146"/>
        <v>0</v>
      </c>
      <c r="AI297" s="92">
        <f t="shared" si="164"/>
        <v>45978</v>
      </c>
      <c r="AJ297" s="91">
        <f t="shared" si="165"/>
        <v>290</v>
      </c>
      <c r="AK297" s="91">
        <f>INDEX(地温!$D$2:$D$366,MATCH(AI297,地温!$C$2:$C$366,FALSE))</f>
        <v>13.155871999999999</v>
      </c>
      <c r="AL297" s="91">
        <f t="shared" si="166"/>
        <v>5113.789437999998</v>
      </c>
      <c r="AM297" s="93">
        <f t="shared" si="147"/>
        <v>17.633756682758612</v>
      </c>
      <c r="AN297" s="99" t="e">
        <f t="shared" si="148"/>
        <v>#N/A</v>
      </c>
      <c r="AO297" s="99">
        <f t="shared" si="149"/>
        <v>0</v>
      </c>
      <c r="AR297" s="92">
        <f t="shared" si="167"/>
        <v>45978</v>
      </c>
      <c r="AS297" s="91">
        <f t="shared" si="168"/>
        <v>290</v>
      </c>
      <c r="AT297" s="91">
        <f>INDEX(地温!$D$2:$D$366,MATCH(AR297,地温!$C$2:$C$366,FALSE))</f>
        <v>13.155871999999999</v>
      </c>
      <c r="AU297" s="91">
        <f t="shared" si="169"/>
        <v>5113.789437999998</v>
      </c>
      <c r="AV297" s="93">
        <f t="shared" si="150"/>
        <v>17.633756682758612</v>
      </c>
      <c r="AW297" s="99" t="e">
        <f t="shared" si="151"/>
        <v>#N/A</v>
      </c>
      <c r="AX297" s="99">
        <f t="shared" si="152"/>
        <v>0</v>
      </c>
    </row>
    <row r="298" spans="1:50" s="91" customFormat="1">
      <c r="A298" s="92">
        <f t="shared" si="153"/>
        <v>45979</v>
      </c>
      <c r="B298" s="91">
        <f t="shared" si="136"/>
        <v>291</v>
      </c>
      <c r="C298" s="99">
        <f t="shared" si="137"/>
        <v>5.3754249537294223</v>
      </c>
      <c r="D298" s="99">
        <f t="shared" si="154"/>
        <v>1.4361378800842318e-006</v>
      </c>
      <c r="E298" s="99"/>
      <c r="F298" s="99"/>
      <c r="H298" s="92">
        <f t="shared" si="155"/>
        <v>45979</v>
      </c>
      <c r="I298" s="91">
        <f t="shared" si="156"/>
        <v>291</v>
      </c>
      <c r="J298" s="91">
        <f>INDEX(地温!$D$2:$D$366,MATCH(H298,地温!$C$2:$C$366,FALSE))</f>
        <v>12.689524</v>
      </c>
      <c r="K298" s="91">
        <f t="shared" si="157"/>
        <v>5126.4789619999983</v>
      </c>
      <c r="L298" s="93">
        <f t="shared" si="138"/>
        <v>17.616766192439858</v>
      </c>
      <c r="M298" s="99">
        <f t="shared" si="139"/>
        <v>3.1419259976130376e-002</v>
      </c>
      <c r="N298" s="99">
        <f t="shared" si="140"/>
        <v>5.3754249537294223</v>
      </c>
      <c r="Q298" s="92">
        <f t="shared" si="158"/>
        <v>45979</v>
      </c>
      <c r="R298" s="91">
        <f t="shared" si="159"/>
        <v>291</v>
      </c>
      <c r="S298" s="91">
        <f>INDEX(地温!$D$2:$D$366,MATCH(Q298,地温!$C$2:$C$366,FALSE))</f>
        <v>12.689524</v>
      </c>
      <c r="T298" s="91">
        <f t="shared" si="160"/>
        <v>5126.4789619999983</v>
      </c>
      <c r="U298" s="93">
        <f t="shared" si="141"/>
        <v>17.616766192439858</v>
      </c>
      <c r="V298" s="99" t="e">
        <f t="shared" si="142"/>
        <v>#N/A</v>
      </c>
      <c r="W298" s="99">
        <f t="shared" si="143"/>
        <v>0</v>
      </c>
      <c r="Z298" s="92">
        <f t="shared" si="161"/>
        <v>45979</v>
      </c>
      <c r="AA298" s="91">
        <f t="shared" si="162"/>
        <v>291</v>
      </c>
      <c r="AB298" s="91">
        <f>INDEX(地温!$D$2:$D$366,MATCH(Z298,地温!$C$2:$C$366,FALSE))</f>
        <v>12.689524</v>
      </c>
      <c r="AC298" s="91">
        <f t="shared" si="163"/>
        <v>5126.4789619999983</v>
      </c>
      <c r="AD298" s="93">
        <f t="shared" si="144"/>
        <v>17.616766192439858</v>
      </c>
      <c r="AE298" s="99" t="e">
        <f t="shared" si="145"/>
        <v>#N/A</v>
      </c>
      <c r="AF298" s="99">
        <f t="shared" si="146"/>
        <v>0</v>
      </c>
      <c r="AI298" s="92">
        <f t="shared" si="164"/>
        <v>45979</v>
      </c>
      <c r="AJ298" s="91">
        <f t="shared" si="165"/>
        <v>291</v>
      </c>
      <c r="AK298" s="91">
        <f>INDEX(地温!$D$2:$D$366,MATCH(AI298,地温!$C$2:$C$366,FALSE))</f>
        <v>12.689524</v>
      </c>
      <c r="AL298" s="91">
        <f t="shared" si="166"/>
        <v>5126.4789619999983</v>
      </c>
      <c r="AM298" s="93">
        <f t="shared" si="147"/>
        <v>17.616766192439858</v>
      </c>
      <c r="AN298" s="99" t="e">
        <f t="shared" si="148"/>
        <v>#N/A</v>
      </c>
      <c r="AO298" s="99">
        <f t="shared" si="149"/>
        <v>0</v>
      </c>
      <c r="AR298" s="92">
        <f t="shared" si="167"/>
        <v>45979</v>
      </c>
      <c r="AS298" s="91">
        <f t="shared" si="168"/>
        <v>291</v>
      </c>
      <c r="AT298" s="91">
        <f>INDEX(地温!$D$2:$D$366,MATCH(AR298,地温!$C$2:$C$366,FALSE))</f>
        <v>12.689524</v>
      </c>
      <c r="AU298" s="91">
        <f t="shared" si="169"/>
        <v>5126.4789619999983</v>
      </c>
      <c r="AV298" s="93">
        <f t="shared" si="150"/>
        <v>17.616766192439858</v>
      </c>
      <c r="AW298" s="99" t="e">
        <f t="shared" si="151"/>
        <v>#N/A</v>
      </c>
      <c r="AX298" s="99">
        <f t="shared" si="152"/>
        <v>0</v>
      </c>
    </row>
    <row r="299" spans="1:50" s="91" customFormat="1">
      <c r="A299" s="92">
        <f t="shared" si="153"/>
        <v>45980</v>
      </c>
      <c r="B299" s="91">
        <f t="shared" si="136"/>
        <v>292</v>
      </c>
      <c r="C299" s="99">
        <f t="shared" si="137"/>
        <v>5.3754392944856546</v>
      </c>
      <c r="D299" s="99">
        <f t="shared" si="154"/>
        <v>1.4340756232300579e-006</v>
      </c>
      <c r="E299" s="99"/>
      <c r="F299" s="99"/>
      <c r="H299" s="92">
        <f t="shared" si="155"/>
        <v>45980</v>
      </c>
      <c r="I299" s="91">
        <f t="shared" si="156"/>
        <v>292</v>
      </c>
      <c r="J299" s="91">
        <f>INDEX(地温!$D$2:$D$366,MATCH(H299,地温!$C$2:$C$366,FALSE))</f>
        <v>13.115320000000001</v>
      </c>
      <c r="K299" s="91">
        <f t="shared" si="157"/>
        <v>5139.5942819999982</v>
      </c>
      <c r="L299" s="93">
        <f t="shared" si="138"/>
        <v>17.601350280821912</v>
      </c>
      <c r="M299" s="99">
        <f t="shared" si="139"/>
        <v>3.1398148367640502e-002</v>
      </c>
      <c r="N299" s="99">
        <f t="shared" si="140"/>
        <v>5.3754392944856546</v>
      </c>
      <c r="Q299" s="92">
        <f t="shared" si="158"/>
        <v>45980</v>
      </c>
      <c r="R299" s="91">
        <f t="shared" si="159"/>
        <v>292</v>
      </c>
      <c r="S299" s="91">
        <f>INDEX(地温!$D$2:$D$366,MATCH(Q299,地温!$C$2:$C$366,FALSE))</f>
        <v>13.115320000000001</v>
      </c>
      <c r="T299" s="91">
        <f t="shared" si="160"/>
        <v>5139.5942819999982</v>
      </c>
      <c r="U299" s="93">
        <f t="shared" si="141"/>
        <v>17.601350280821912</v>
      </c>
      <c r="V299" s="99" t="e">
        <f t="shared" si="142"/>
        <v>#N/A</v>
      </c>
      <c r="W299" s="99">
        <f t="shared" si="143"/>
        <v>0</v>
      </c>
      <c r="Z299" s="92">
        <f t="shared" si="161"/>
        <v>45980</v>
      </c>
      <c r="AA299" s="91">
        <f t="shared" si="162"/>
        <v>292</v>
      </c>
      <c r="AB299" s="91">
        <f>INDEX(地温!$D$2:$D$366,MATCH(Z299,地温!$C$2:$C$366,FALSE))</f>
        <v>13.115320000000001</v>
      </c>
      <c r="AC299" s="91">
        <f t="shared" si="163"/>
        <v>5139.5942819999982</v>
      </c>
      <c r="AD299" s="93">
        <f t="shared" si="144"/>
        <v>17.601350280821912</v>
      </c>
      <c r="AE299" s="99" t="e">
        <f t="shared" si="145"/>
        <v>#N/A</v>
      </c>
      <c r="AF299" s="99">
        <f t="shared" si="146"/>
        <v>0</v>
      </c>
      <c r="AI299" s="92">
        <f t="shared" si="164"/>
        <v>45980</v>
      </c>
      <c r="AJ299" s="91">
        <f t="shared" si="165"/>
        <v>292</v>
      </c>
      <c r="AK299" s="91">
        <f>INDEX(地温!$D$2:$D$366,MATCH(AI299,地温!$C$2:$C$366,FALSE))</f>
        <v>13.115320000000001</v>
      </c>
      <c r="AL299" s="91">
        <f t="shared" si="166"/>
        <v>5139.5942819999982</v>
      </c>
      <c r="AM299" s="93">
        <f t="shared" si="147"/>
        <v>17.601350280821912</v>
      </c>
      <c r="AN299" s="99" t="e">
        <f t="shared" si="148"/>
        <v>#N/A</v>
      </c>
      <c r="AO299" s="99">
        <f t="shared" si="149"/>
        <v>0</v>
      </c>
      <c r="AR299" s="92">
        <f t="shared" si="167"/>
        <v>45980</v>
      </c>
      <c r="AS299" s="91">
        <f t="shared" si="168"/>
        <v>292</v>
      </c>
      <c r="AT299" s="91">
        <f>INDEX(地温!$D$2:$D$366,MATCH(AR299,地温!$C$2:$C$366,FALSE))</f>
        <v>13.115320000000001</v>
      </c>
      <c r="AU299" s="91">
        <f t="shared" si="169"/>
        <v>5139.5942819999982</v>
      </c>
      <c r="AV299" s="93">
        <f t="shared" si="150"/>
        <v>17.601350280821912</v>
      </c>
      <c r="AW299" s="99" t="e">
        <f t="shared" si="151"/>
        <v>#N/A</v>
      </c>
      <c r="AX299" s="99">
        <f t="shared" si="152"/>
        <v>0</v>
      </c>
    </row>
    <row r="300" spans="1:50" s="91" customFormat="1">
      <c r="A300" s="92">
        <f t="shared" si="153"/>
        <v>45981</v>
      </c>
      <c r="B300" s="91">
        <f t="shared" si="136"/>
        <v>293</v>
      </c>
      <c r="C300" s="99">
        <f t="shared" si="137"/>
        <v>5.3754530064115311</v>
      </c>
      <c r="D300" s="99">
        <f t="shared" si="154"/>
        <v>1.3711925876513931e-006</v>
      </c>
      <c r="E300" s="99"/>
      <c r="F300" s="99"/>
      <c r="H300" s="92">
        <f t="shared" si="155"/>
        <v>45981</v>
      </c>
      <c r="I300" s="91">
        <f t="shared" si="156"/>
        <v>293</v>
      </c>
      <c r="J300" s="91">
        <f>INDEX(地温!$D$2:$D$366,MATCH(H300,地温!$C$2:$C$366,FALSE))</f>
        <v>12.750351999999999</v>
      </c>
      <c r="K300" s="91">
        <f t="shared" si="157"/>
        <v>5152.3446339999982</v>
      </c>
      <c r="L300" s="93">
        <f t="shared" si="138"/>
        <v>17.584793972696239</v>
      </c>
      <c r="M300" s="99">
        <f t="shared" si="139"/>
        <v>3.1375488327969506e-002</v>
      </c>
      <c r="N300" s="99">
        <f t="shared" si="140"/>
        <v>5.3754530064115311</v>
      </c>
      <c r="Q300" s="92">
        <f t="shared" si="158"/>
        <v>45981</v>
      </c>
      <c r="R300" s="91">
        <f t="shared" si="159"/>
        <v>293</v>
      </c>
      <c r="S300" s="91">
        <f>INDEX(地温!$D$2:$D$366,MATCH(Q300,地温!$C$2:$C$366,FALSE))</f>
        <v>12.750351999999999</v>
      </c>
      <c r="T300" s="91">
        <f t="shared" si="160"/>
        <v>5152.3446339999982</v>
      </c>
      <c r="U300" s="93">
        <f t="shared" si="141"/>
        <v>17.584793972696239</v>
      </c>
      <c r="V300" s="99" t="e">
        <f t="shared" si="142"/>
        <v>#N/A</v>
      </c>
      <c r="W300" s="99">
        <f t="shared" si="143"/>
        <v>0</v>
      </c>
      <c r="Z300" s="92">
        <f t="shared" si="161"/>
        <v>45981</v>
      </c>
      <c r="AA300" s="91">
        <f t="shared" si="162"/>
        <v>293</v>
      </c>
      <c r="AB300" s="91">
        <f>INDEX(地温!$D$2:$D$366,MATCH(Z300,地温!$C$2:$C$366,FALSE))</f>
        <v>12.750351999999999</v>
      </c>
      <c r="AC300" s="91">
        <f t="shared" si="163"/>
        <v>5152.3446339999982</v>
      </c>
      <c r="AD300" s="93">
        <f t="shared" si="144"/>
        <v>17.584793972696239</v>
      </c>
      <c r="AE300" s="99" t="e">
        <f t="shared" si="145"/>
        <v>#N/A</v>
      </c>
      <c r="AF300" s="99">
        <f t="shared" si="146"/>
        <v>0</v>
      </c>
      <c r="AI300" s="92">
        <f t="shared" si="164"/>
        <v>45981</v>
      </c>
      <c r="AJ300" s="91">
        <f t="shared" si="165"/>
        <v>293</v>
      </c>
      <c r="AK300" s="91">
        <f>INDEX(地温!$D$2:$D$366,MATCH(AI300,地温!$C$2:$C$366,FALSE))</f>
        <v>12.750351999999999</v>
      </c>
      <c r="AL300" s="91">
        <f t="shared" si="166"/>
        <v>5152.3446339999982</v>
      </c>
      <c r="AM300" s="93">
        <f t="shared" si="147"/>
        <v>17.584793972696239</v>
      </c>
      <c r="AN300" s="99" t="e">
        <f t="shared" si="148"/>
        <v>#N/A</v>
      </c>
      <c r="AO300" s="99">
        <f t="shared" si="149"/>
        <v>0</v>
      </c>
      <c r="AR300" s="92">
        <f t="shared" si="167"/>
        <v>45981</v>
      </c>
      <c r="AS300" s="91">
        <f t="shared" si="168"/>
        <v>293</v>
      </c>
      <c r="AT300" s="91">
        <f>INDEX(地温!$D$2:$D$366,MATCH(AR300,地温!$C$2:$C$366,FALSE))</f>
        <v>12.750351999999999</v>
      </c>
      <c r="AU300" s="91">
        <f t="shared" si="169"/>
        <v>5152.3446339999982</v>
      </c>
      <c r="AV300" s="93">
        <f t="shared" si="150"/>
        <v>17.584793972696239</v>
      </c>
      <c r="AW300" s="99" t="e">
        <f t="shared" si="151"/>
        <v>#N/A</v>
      </c>
      <c r="AX300" s="99">
        <f t="shared" si="152"/>
        <v>0</v>
      </c>
    </row>
    <row r="301" spans="1:50" s="91" customFormat="1">
      <c r="A301" s="92">
        <f t="shared" si="153"/>
        <v>45982</v>
      </c>
      <c r="B301" s="91">
        <f t="shared" si="136"/>
        <v>294</v>
      </c>
      <c r="C301" s="99">
        <f t="shared" si="137"/>
        <v>5.375466148387674</v>
      </c>
      <c r="D301" s="99">
        <f t="shared" si="154"/>
        <v>1.3141976142883038e-006</v>
      </c>
      <c r="E301" s="99"/>
      <c r="F301" s="99"/>
      <c r="H301" s="92">
        <f t="shared" si="155"/>
        <v>45982</v>
      </c>
      <c r="I301" s="91">
        <f t="shared" si="156"/>
        <v>294</v>
      </c>
      <c r="J301" s="91">
        <f>INDEX(地温!$D$2:$D$366,MATCH(H301,地温!$C$2:$C$366,FALSE))</f>
        <v>12.425936000000002</v>
      </c>
      <c r="K301" s="91">
        <f t="shared" si="157"/>
        <v>5164.7705699999979</v>
      </c>
      <c r="L301" s="93">
        <f t="shared" si="138"/>
        <v>17.567246836734686</v>
      </c>
      <c r="M301" s="99">
        <f t="shared" si="139"/>
        <v>3.1351487212173672e-002</v>
      </c>
      <c r="N301" s="99">
        <f t="shared" si="140"/>
        <v>5.375466148387674</v>
      </c>
      <c r="Q301" s="92">
        <f t="shared" si="158"/>
        <v>45982</v>
      </c>
      <c r="R301" s="91">
        <f t="shared" si="159"/>
        <v>294</v>
      </c>
      <c r="S301" s="91">
        <f>INDEX(地温!$D$2:$D$366,MATCH(Q301,地温!$C$2:$C$366,FALSE))</f>
        <v>12.425936000000002</v>
      </c>
      <c r="T301" s="91">
        <f t="shared" si="160"/>
        <v>5164.7705699999979</v>
      </c>
      <c r="U301" s="93">
        <f t="shared" si="141"/>
        <v>17.567246836734686</v>
      </c>
      <c r="V301" s="99" t="e">
        <f t="shared" si="142"/>
        <v>#N/A</v>
      </c>
      <c r="W301" s="99">
        <f t="shared" si="143"/>
        <v>0</v>
      </c>
      <c r="Z301" s="92">
        <f t="shared" si="161"/>
        <v>45982</v>
      </c>
      <c r="AA301" s="91">
        <f t="shared" si="162"/>
        <v>294</v>
      </c>
      <c r="AB301" s="91">
        <f>INDEX(地温!$D$2:$D$366,MATCH(Z301,地温!$C$2:$C$366,FALSE))</f>
        <v>12.425936000000002</v>
      </c>
      <c r="AC301" s="91">
        <f t="shared" si="163"/>
        <v>5164.7705699999979</v>
      </c>
      <c r="AD301" s="93">
        <f t="shared" si="144"/>
        <v>17.567246836734686</v>
      </c>
      <c r="AE301" s="99" t="e">
        <f t="shared" si="145"/>
        <v>#N/A</v>
      </c>
      <c r="AF301" s="99">
        <f t="shared" si="146"/>
        <v>0</v>
      </c>
      <c r="AI301" s="92">
        <f t="shared" si="164"/>
        <v>45982</v>
      </c>
      <c r="AJ301" s="91">
        <f t="shared" si="165"/>
        <v>294</v>
      </c>
      <c r="AK301" s="91">
        <f>INDEX(地温!$D$2:$D$366,MATCH(AI301,地温!$C$2:$C$366,FALSE))</f>
        <v>12.425936000000002</v>
      </c>
      <c r="AL301" s="91">
        <f t="shared" si="166"/>
        <v>5164.7705699999979</v>
      </c>
      <c r="AM301" s="93">
        <f t="shared" si="147"/>
        <v>17.567246836734686</v>
      </c>
      <c r="AN301" s="99" t="e">
        <f t="shared" si="148"/>
        <v>#N/A</v>
      </c>
      <c r="AO301" s="99">
        <f t="shared" si="149"/>
        <v>0</v>
      </c>
      <c r="AR301" s="92">
        <f t="shared" si="167"/>
        <v>45982</v>
      </c>
      <c r="AS301" s="91">
        <f t="shared" si="168"/>
        <v>294</v>
      </c>
      <c r="AT301" s="91">
        <f>INDEX(地温!$D$2:$D$366,MATCH(AR301,地温!$C$2:$C$366,FALSE))</f>
        <v>12.425936000000002</v>
      </c>
      <c r="AU301" s="91">
        <f t="shared" si="169"/>
        <v>5164.7705699999979</v>
      </c>
      <c r="AV301" s="93">
        <f t="shared" si="150"/>
        <v>17.567246836734686</v>
      </c>
      <c r="AW301" s="99" t="e">
        <f t="shared" si="151"/>
        <v>#N/A</v>
      </c>
      <c r="AX301" s="99">
        <f t="shared" si="152"/>
        <v>0</v>
      </c>
    </row>
    <row r="302" spans="1:50" s="91" customFormat="1">
      <c r="A302" s="92">
        <f t="shared" si="153"/>
        <v>45983</v>
      </c>
      <c r="B302" s="91">
        <f t="shared" si="136"/>
        <v>295</v>
      </c>
      <c r="C302" s="99">
        <f t="shared" si="137"/>
        <v>5.3754797271495747</v>
      </c>
      <c r="D302" s="99">
        <f t="shared" si="154"/>
        <v>1.3578761900667758e-006</v>
      </c>
      <c r="E302" s="99"/>
      <c r="F302" s="99"/>
      <c r="H302" s="92">
        <f t="shared" si="155"/>
        <v>45983</v>
      </c>
      <c r="I302" s="91">
        <f t="shared" si="156"/>
        <v>295</v>
      </c>
      <c r="J302" s="91">
        <f>INDEX(地温!$D$2:$D$366,MATCH(H302,地温!$C$2:$C$366,FALSE))</f>
        <v>13.480288</v>
      </c>
      <c r="K302" s="91">
        <f t="shared" si="157"/>
        <v>5178.2508579999976</v>
      </c>
      <c r="L302" s="93">
        <f t="shared" si="138"/>
        <v>17.553392738983042</v>
      </c>
      <c r="M302" s="99">
        <f t="shared" si="139"/>
        <v>3.1332548389373244e-002</v>
      </c>
      <c r="N302" s="99">
        <f t="shared" si="140"/>
        <v>5.3754797271495747</v>
      </c>
      <c r="Q302" s="92">
        <f t="shared" si="158"/>
        <v>45983</v>
      </c>
      <c r="R302" s="91">
        <f t="shared" si="159"/>
        <v>295</v>
      </c>
      <c r="S302" s="91">
        <f>INDEX(地温!$D$2:$D$366,MATCH(Q302,地温!$C$2:$C$366,FALSE))</f>
        <v>13.480288</v>
      </c>
      <c r="T302" s="91">
        <f t="shared" si="160"/>
        <v>5178.2508579999976</v>
      </c>
      <c r="U302" s="93">
        <f t="shared" si="141"/>
        <v>17.553392738983042</v>
      </c>
      <c r="V302" s="99" t="e">
        <f t="shared" si="142"/>
        <v>#N/A</v>
      </c>
      <c r="W302" s="99">
        <f t="shared" si="143"/>
        <v>0</v>
      </c>
      <c r="Z302" s="92">
        <f t="shared" si="161"/>
        <v>45983</v>
      </c>
      <c r="AA302" s="91">
        <f t="shared" si="162"/>
        <v>295</v>
      </c>
      <c r="AB302" s="91">
        <f>INDEX(地温!$D$2:$D$366,MATCH(Z302,地温!$C$2:$C$366,FALSE))</f>
        <v>13.480288</v>
      </c>
      <c r="AC302" s="91">
        <f t="shared" si="163"/>
        <v>5178.2508579999976</v>
      </c>
      <c r="AD302" s="93">
        <f t="shared" si="144"/>
        <v>17.553392738983042</v>
      </c>
      <c r="AE302" s="99" t="e">
        <f t="shared" si="145"/>
        <v>#N/A</v>
      </c>
      <c r="AF302" s="99">
        <f t="shared" si="146"/>
        <v>0</v>
      </c>
      <c r="AI302" s="92">
        <f t="shared" si="164"/>
        <v>45983</v>
      </c>
      <c r="AJ302" s="91">
        <f t="shared" si="165"/>
        <v>295</v>
      </c>
      <c r="AK302" s="91">
        <f>INDEX(地温!$D$2:$D$366,MATCH(AI302,地温!$C$2:$C$366,FALSE))</f>
        <v>13.480288</v>
      </c>
      <c r="AL302" s="91">
        <f t="shared" si="166"/>
        <v>5178.2508579999976</v>
      </c>
      <c r="AM302" s="93">
        <f t="shared" si="147"/>
        <v>17.553392738983042</v>
      </c>
      <c r="AN302" s="99" t="e">
        <f t="shared" si="148"/>
        <v>#N/A</v>
      </c>
      <c r="AO302" s="99">
        <f t="shared" si="149"/>
        <v>0</v>
      </c>
      <c r="AR302" s="92">
        <f t="shared" si="167"/>
        <v>45983</v>
      </c>
      <c r="AS302" s="91">
        <f t="shared" si="168"/>
        <v>295</v>
      </c>
      <c r="AT302" s="91">
        <f>INDEX(地温!$D$2:$D$366,MATCH(AR302,地温!$C$2:$C$366,FALSE))</f>
        <v>13.480288</v>
      </c>
      <c r="AU302" s="91">
        <f t="shared" si="169"/>
        <v>5178.2508579999976</v>
      </c>
      <c r="AV302" s="93">
        <f t="shared" si="150"/>
        <v>17.553392738983042</v>
      </c>
      <c r="AW302" s="99" t="e">
        <f t="shared" si="151"/>
        <v>#N/A</v>
      </c>
      <c r="AX302" s="99">
        <f t="shared" si="152"/>
        <v>0</v>
      </c>
    </row>
    <row r="303" spans="1:50" s="91" customFormat="1">
      <c r="A303" s="92">
        <f t="shared" si="153"/>
        <v>45984</v>
      </c>
      <c r="B303" s="91">
        <f t="shared" si="136"/>
        <v>296</v>
      </c>
      <c r="C303" s="99">
        <f t="shared" si="137"/>
        <v>5.3754917810800196</v>
      </c>
      <c r="D303" s="99">
        <f t="shared" si="154"/>
        <v>1.2053930444899663e-006</v>
      </c>
      <c r="E303" s="99"/>
      <c r="F303" s="99"/>
      <c r="H303" s="92">
        <f t="shared" si="155"/>
        <v>45984</v>
      </c>
      <c r="I303" s="91">
        <f t="shared" si="156"/>
        <v>296</v>
      </c>
      <c r="J303" s="91">
        <f>INDEX(地温!$D$2:$D$366,MATCH(H303,地温!$C$2:$C$366,FALSE))</f>
        <v>11.777104</v>
      </c>
      <c r="K303" s="91">
        <f t="shared" si="157"/>
        <v>5190.0279619999974</v>
      </c>
      <c r="L303" s="93">
        <f t="shared" si="138"/>
        <v>17.53387824999999</v>
      </c>
      <c r="M303" s="99">
        <f t="shared" si="139"/>
        <v>3.1305888045918738e-002</v>
      </c>
      <c r="N303" s="99">
        <f t="shared" si="140"/>
        <v>5.3754917810800196</v>
      </c>
      <c r="Q303" s="92">
        <f t="shared" si="158"/>
        <v>45984</v>
      </c>
      <c r="R303" s="91">
        <f t="shared" si="159"/>
        <v>296</v>
      </c>
      <c r="S303" s="91">
        <f>INDEX(地温!$D$2:$D$366,MATCH(Q303,地温!$C$2:$C$366,FALSE))</f>
        <v>11.777104</v>
      </c>
      <c r="T303" s="91">
        <f t="shared" si="160"/>
        <v>5190.0279619999974</v>
      </c>
      <c r="U303" s="93">
        <f t="shared" si="141"/>
        <v>17.53387824999999</v>
      </c>
      <c r="V303" s="99" t="e">
        <f t="shared" si="142"/>
        <v>#N/A</v>
      </c>
      <c r="W303" s="99">
        <f t="shared" si="143"/>
        <v>0</v>
      </c>
      <c r="Z303" s="92">
        <f t="shared" si="161"/>
        <v>45984</v>
      </c>
      <c r="AA303" s="91">
        <f t="shared" si="162"/>
        <v>296</v>
      </c>
      <c r="AB303" s="91">
        <f>INDEX(地温!$D$2:$D$366,MATCH(Z303,地温!$C$2:$C$366,FALSE))</f>
        <v>11.777104</v>
      </c>
      <c r="AC303" s="91">
        <f t="shared" si="163"/>
        <v>5190.0279619999974</v>
      </c>
      <c r="AD303" s="93">
        <f t="shared" si="144"/>
        <v>17.53387824999999</v>
      </c>
      <c r="AE303" s="99" t="e">
        <f t="shared" si="145"/>
        <v>#N/A</v>
      </c>
      <c r="AF303" s="99">
        <f t="shared" si="146"/>
        <v>0</v>
      </c>
      <c r="AI303" s="92">
        <f t="shared" si="164"/>
        <v>45984</v>
      </c>
      <c r="AJ303" s="91">
        <f t="shared" si="165"/>
        <v>296</v>
      </c>
      <c r="AK303" s="91">
        <f>INDEX(地温!$D$2:$D$366,MATCH(AI303,地温!$C$2:$C$366,FALSE))</f>
        <v>11.777104</v>
      </c>
      <c r="AL303" s="91">
        <f t="shared" si="166"/>
        <v>5190.0279619999974</v>
      </c>
      <c r="AM303" s="93">
        <f t="shared" si="147"/>
        <v>17.53387824999999</v>
      </c>
      <c r="AN303" s="99" t="e">
        <f t="shared" si="148"/>
        <v>#N/A</v>
      </c>
      <c r="AO303" s="99">
        <f t="shared" si="149"/>
        <v>0</v>
      </c>
      <c r="AR303" s="92">
        <f t="shared" si="167"/>
        <v>45984</v>
      </c>
      <c r="AS303" s="91">
        <f t="shared" si="168"/>
        <v>296</v>
      </c>
      <c r="AT303" s="91">
        <f>INDEX(地温!$D$2:$D$366,MATCH(AR303,地温!$C$2:$C$366,FALSE))</f>
        <v>11.777104</v>
      </c>
      <c r="AU303" s="91">
        <f t="shared" si="169"/>
        <v>5190.0279619999974</v>
      </c>
      <c r="AV303" s="93">
        <f t="shared" si="150"/>
        <v>17.53387824999999</v>
      </c>
      <c r="AW303" s="99" t="e">
        <f t="shared" si="151"/>
        <v>#N/A</v>
      </c>
      <c r="AX303" s="99">
        <f t="shared" si="152"/>
        <v>0</v>
      </c>
    </row>
    <row r="304" spans="1:50" s="91" customFormat="1">
      <c r="A304" s="92">
        <f t="shared" si="153"/>
        <v>45985</v>
      </c>
      <c r="B304" s="91">
        <f t="shared" si="136"/>
        <v>297</v>
      </c>
      <c r="C304" s="99">
        <f t="shared" si="137"/>
        <v>5.3755028574882218</v>
      </c>
      <c r="D304" s="99">
        <f t="shared" si="154"/>
        <v>1.1076408202193022e-006</v>
      </c>
      <c r="E304" s="99"/>
      <c r="F304" s="99"/>
      <c r="H304" s="92">
        <f t="shared" si="155"/>
        <v>45985</v>
      </c>
      <c r="I304" s="91">
        <f t="shared" si="156"/>
        <v>297</v>
      </c>
      <c r="J304" s="91">
        <f>INDEX(地温!$D$2:$D$366,MATCH(H304,地温!$C$2:$C$366,FALSE))</f>
        <v>10.743028000000001</v>
      </c>
      <c r="K304" s="91">
        <f t="shared" si="157"/>
        <v>5200.7709899999973</v>
      </c>
      <c r="L304" s="93">
        <f t="shared" si="138"/>
        <v>17.511013434343425</v>
      </c>
      <c r="M304" s="99">
        <f t="shared" si="139"/>
        <v>3.1274674855790927e-002</v>
      </c>
      <c r="N304" s="99">
        <f t="shared" si="140"/>
        <v>5.3755028574882218</v>
      </c>
      <c r="Q304" s="92">
        <f t="shared" si="158"/>
        <v>45985</v>
      </c>
      <c r="R304" s="91">
        <f t="shared" si="159"/>
        <v>297</v>
      </c>
      <c r="S304" s="91">
        <f>INDEX(地温!$D$2:$D$366,MATCH(Q304,地温!$C$2:$C$366,FALSE))</f>
        <v>10.743028000000001</v>
      </c>
      <c r="T304" s="91">
        <f t="shared" si="160"/>
        <v>5200.7709899999973</v>
      </c>
      <c r="U304" s="93">
        <f t="shared" si="141"/>
        <v>17.511013434343425</v>
      </c>
      <c r="V304" s="99" t="e">
        <f t="shared" si="142"/>
        <v>#N/A</v>
      </c>
      <c r="W304" s="99">
        <f t="shared" si="143"/>
        <v>0</v>
      </c>
      <c r="Z304" s="92">
        <f t="shared" si="161"/>
        <v>45985</v>
      </c>
      <c r="AA304" s="91">
        <f t="shared" si="162"/>
        <v>297</v>
      </c>
      <c r="AB304" s="91">
        <f>INDEX(地温!$D$2:$D$366,MATCH(Z304,地温!$C$2:$C$366,FALSE))</f>
        <v>10.743028000000001</v>
      </c>
      <c r="AC304" s="91">
        <f t="shared" si="163"/>
        <v>5200.7709899999973</v>
      </c>
      <c r="AD304" s="93">
        <f t="shared" si="144"/>
        <v>17.511013434343425</v>
      </c>
      <c r="AE304" s="99" t="e">
        <f t="shared" si="145"/>
        <v>#N/A</v>
      </c>
      <c r="AF304" s="99">
        <f t="shared" si="146"/>
        <v>0</v>
      </c>
      <c r="AI304" s="92">
        <f t="shared" si="164"/>
        <v>45985</v>
      </c>
      <c r="AJ304" s="91">
        <f t="shared" si="165"/>
        <v>297</v>
      </c>
      <c r="AK304" s="91">
        <f>INDEX(地温!$D$2:$D$366,MATCH(AI304,地温!$C$2:$C$366,FALSE))</f>
        <v>10.743028000000001</v>
      </c>
      <c r="AL304" s="91">
        <f t="shared" si="166"/>
        <v>5200.7709899999973</v>
      </c>
      <c r="AM304" s="93">
        <f t="shared" si="147"/>
        <v>17.511013434343425</v>
      </c>
      <c r="AN304" s="99" t="e">
        <f t="shared" si="148"/>
        <v>#N/A</v>
      </c>
      <c r="AO304" s="99">
        <f t="shared" si="149"/>
        <v>0</v>
      </c>
      <c r="AR304" s="92">
        <f t="shared" si="167"/>
        <v>45985</v>
      </c>
      <c r="AS304" s="91">
        <f t="shared" si="168"/>
        <v>297</v>
      </c>
      <c r="AT304" s="91">
        <f>INDEX(地温!$D$2:$D$366,MATCH(AR304,地温!$C$2:$C$366,FALSE))</f>
        <v>10.743028000000001</v>
      </c>
      <c r="AU304" s="91">
        <f t="shared" si="169"/>
        <v>5200.7709899999973</v>
      </c>
      <c r="AV304" s="93">
        <f t="shared" si="150"/>
        <v>17.511013434343425</v>
      </c>
      <c r="AW304" s="99" t="e">
        <f t="shared" si="151"/>
        <v>#N/A</v>
      </c>
      <c r="AX304" s="99">
        <f t="shared" si="152"/>
        <v>0</v>
      </c>
    </row>
    <row r="305" spans="1:50" s="91" customFormat="1">
      <c r="A305" s="92">
        <f t="shared" si="153"/>
        <v>45986</v>
      </c>
      <c r="B305" s="91">
        <f t="shared" si="136"/>
        <v>298</v>
      </c>
      <c r="C305" s="99">
        <f t="shared" si="137"/>
        <v>5.3755134138617446</v>
      </c>
      <c r="D305" s="99">
        <f t="shared" si="154"/>
        <v>1.0556373522874197e-006</v>
      </c>
      <c r="E305" s="99"/>
      <c r="F305" s="99"/>
      <c r="H305" s="92">
        <f t="shared" si="155"/>
        <v>45986</v>
      </c>
      <c r="I305" s="91">
        <f t="shared" si="156"/>
        <v>298</v>
      </c>
      <c r="J305" s="91">
        <f>INDEX(地温!$D$2:$D$366,MATCH(H305,地温!$C$2:$C$366,FALSE))</f>
        <v>10.317232000000002</v>
      </c>
      <c r="K305" s="91">
        <f t="shared" si="157"/>
        <v>5211.0882219999976</v>
      </c>
      <c r="L305" s="93">
        <f t="shared" si="138"/>
        <v>17.48687322818791</v>
      </c>
      <c r="M305" s="99">
        <f t="shared" si="139"/>
        <v>3.1241749054293867e-002</v>
      </c>
      <c r="N305" s="99">
        <f t="shared" si="140"/>
        <v>5.3755134138617446</v>
      </c>
      <c r="Q305" s="92">
        <f t="shared" si="158"/>
        <v>45986</v>
      </c>
      <c r="R305" s="91">
        <f t="shared" si="159"/>
        <v>298</v>
      </c>
      <c r="S305" s="91">
        <f>INDEX(地温!$D$2:$D$366,MATCH(Q305,地温!$C$2:$C$366,FALSE))</f>
        <v>10.317232000000002</v>
      </c>
      <c r="T305" s="91">
        <f t="shared" si="160"/>
        <v>5211.0882219999976</v>
      </c>
      <c r="U305" s="93">
        <f t="shared" si="141"/>
        <v>17.48687322818791</v>
      </c>
      <c r="V305" s="99" t="e">
        <f t="shared" si="142"/>
        <v>#N/A</v>
      </c>
      <c r="W305" s="99">
        <f t="shared" si="143"/>
        <v>0</v>
      </c>
      <c r="Z305" s="92">
        <f t="shared" si="161"/>
        <v>45986</v>
      </c>
      <c r="AA305" s="91">
        <f t="shared" si="162"/>
        <v>298</v>
      </c>
      <c r="AB305" s="91">
        <f>INDEX(地温!$D$2:$D$366,MATCH(Z305,地温!$C$2:$C$366,FALSE))</f>
        <v>10.317232000000002</v>
      </c>
      <c r="AC305" s="91">
        <f t="shared" si="163"/>
        <v>5211.0882219999976</v>
      </c>
      <c r="AD305" s="93">
        <f t="shared" si="144"/>
        <v>17.48687322818791</v>
      </c>
      <c r="AE305" s="99" t="e">
        <f t="shared" si="145"/>
        <v>#N/A</v>
      </c>
      <c r="AF305" s="99">
        <f t="shared" si="146"/>
        <v>0</v>
      </c>
      <c r="AI305" s="92">
        <f t="shared" si="164"/>
        <v>45986</v>
      </c>
      <c r="AJ305" s="91">
        <f t="shared" si="165"/>
        <v>298</v>
      </c>
      <c r="AK305" s="91">
        <f>INDEX(地温!$D$2:$D$366,MATCH(AI305,地温!$C$2:$C$366,FALSE))</f>
        <v>10.317232000000002</v>
      </c>
      <c r="AL305" s="91">
        <f t="shared" si="166"/>
        <v>5211.0882219999976</v>
      </c>
      <c r="AM305" s="93">
        <f t="shared" si="147"/>
        <v>17.48687322818791</v>
      </c>
      <c r="AN305" s="99" t="e">
        <f t="shared" si="148"/>
        <v>#N/A</v>
      </c>
      <c r="AO305" s="99">
        <f t="shared" si="149"/>
        <v>0</v>
      </c>
      <c r="AR305" s="92">
        <f t="shared" si="167"/>
        <v>45986</v>
      </c>
      <c r="AS305" s="91">
        <f t="shared" si="168"/>
        <v>298</v>
      </c>
      <c r="AT305" s="91">
        <f>INDEX(地温!$D$2:$D$366,MATCH(AR305,地温!$C$2:$C$366,FALSE))</f>
        <v>10.317232000000002</v>
      </c>
      <c r="AU305" s="91">
        <f t="shared" si="169"/>
        <v>5211.0882219999976</v>
      </c>
      <c r="AV305" s="93">
        <f t="shared" si="150"/>
        <v>17.48687322818791</v>
      </c>
      <c r="AW305" s="99" t="e">
        <f t="shared" si="151"/>
        <v>#N/A</v>
      </c>
      <c r="AX305" s="99">
        <f t="shared" si="152"/>
        <v>0</v>
      </c>
    </row>
    <row r="306" spans="1:50" s="91" customFormat="1">
      <c r="A306" s="92">
        <f t="shared" si="153"/>
        <v>45987</v>
      </c>
      <c r="B306" s="91">
        <f t="shared" si="136"/>
        <v>299</v>
      </c>
      <c r="C306" s="99">
        <f t="shared" si="137"/>
        <v>5.3755240526367087</v>
      </c>
      <c r="D306" s="99">
        <f t="shared" si="154"/>
        <v>1.0638774964100152e-006</v>
      </c>
      <c r="E306" s="99"/>
      <c r="F306" s="99"/>
      <c r="H306" s="92">
        <f t="shared" si="155"/>
        <v>45987</v>
      </c>
      <c r="I306" s="91">
        <f t="shared" si="156"/>
        <v>299</v>
      </c>
      <c r="J306" s="91">
        <f>INDEX(地温!$D$2:$D$366,MATCH(H306,地温!$C$2:$C$366,FALSE))</f>
        <v>10.783580000000001</v>
      </c>
      <c r="K306" s="91">
        <f t="shared" si="157"/>
        <v>5221.8718019999978</v>
      </c>
      <c r="L306" s="93">
        <f t="shared" si="138"/>
        <v>17.464454187290961</v>
      </c>
      <c r="M306" s="99">
        <f t="shared" si="139"/>
        <v>3.1211196971198635e-002</v>
      </c>
      <c r="N306" s="99">
        <f t="shared" si="140"/>
        <v>5.3755240526367087</v>
      </c>
      <c r="Q306" s="92">
        <f t="shared" si="158"/>
        <v>45987</v>
      </c>
      <c r="R306" s="91">
        <f t="shared" si="159"/>
        <v>299</v>
      </c>
      <c r="S306" s="91">
        <f>INDEX(地温!$D$2:$D$366,MATCH(Q306,地温!$C$2:$C$366,FALSE))</f>
        <v>10.783580000000001</v>
      </c>
      <c r="T306" s="91">
        <f t="shared" si="160"/>
        <v>5221.8718019999978</v>
      </c>
      <c r="U306" s="93">
        <f t="shared" si="141"/>
        <v>17.464454187290961</v>
      </c>
      <c r="V306" s="99" t="e">
        <f t="shared" si="142"/>
        <v>#N/A</v>
      </c>
      <c r="W306" s="99">
        <f t="shared" si="143"/>
        <v>0</v>
      </c>
      <c r="Z306" s="92">
        <f t="shared" si="161"/>
        <v>45987</v>
      </c>
      <c r="AA306" s="91">
        <f t="shared" si="162"/>
        <v>299</v>
      </c>
      <c r="AB306" s="91">
        <f>INDEX(地温!$D$2:$D$366,MATCH(Z306,地温!$C$2:$C$366,FALSE))</f>
        <v>10.783580000000001</v>
      </c>
      <c r="AC306" s="91">
        <f t="shared" si="163"/>
        <v>5221.8718019999978</v>
      </c>
      <c r="AD306" s="93">
        <f t="shared" si="144"/>
        <v>17.464454187290961</v>
      </c>
      <c r="AE306" s="99" t="e">
        <f t="shared" si="145"/>
        <v>#N/A</v>
      </c>
      <c r="AF306" s="99">
        <f t="shared" si="146"/>
        <v>0</v>
      </c>
      <c r="AI306" s="92">
        <f t="shared" si="164"/>
        <v>45987</v>
      </c>
      <c r="AJ306" s="91">
        <f t="shared" si="165"/>
        <v>299</v>
      </c>
      <c r="AK306" s="91">
        <f>INDEX(地温!$D$2:$D$366,MATCH(AI306,地温!$C$2:$C$366,FALSE))</f>
        <v>10.783580000000001</v>
      </c>
      <c r="AL306" s="91">
        <f t="shared" si="166"/>
        <v>5221.8718019999978</v>
      </c>
      <c r="AM306" s="93">
        <f t="shared" si="147"/>
        <v>17.464454187290961</v>
      </c>
      <c r="AN306" s="99" t="e">
        <f t="shared" si="148"/>
        <v>#N/A</v>
      </c>
      <c r="AO306" s="99">
        <f t="shared" si="149"/>
        <v>0</v>
      </c>
      <c r="AR306" s="92">
        <f t="shared" si="167"/>
        <v>45987</v>
      </c>
      <c r="AS306" s="91">
        <f t="shared" si="168"/>
        <v>299</v>
      </c>
      <c r="AT306" s="91">
        <f>INDEX(地温!$D$2:$D$366,MATCH(AR306,地温!$C$2:$C$366,FALSE))</f>
        <v>10.783580000000001</v>
      </c>
      <c r="AU306" s="91">
        <f t="shared" si="169"/>
        <v>5221.8718019999978</v>
      </c>
      <c r="AV306" s="93">
        <f t="shared" si="150"/>
        <v>17.464454187290961</v>
      </c>
      <c r="AW306" s="99" t="e">
        <f t="shared" si="151"/>
        <v>#N/A</v>
      </c>
      <c r="AX306" s="99">
        <f t="shared" si="152"/>
        <v>0</v>
      </c>
    </row>
    <row r="307" spans="1:50" s="91" customFormat="1">
      <c r="A307" s="92">
        <f t="shared" si="153"/>
        <v>45988</v>
      </c>
      <c r="B307" s="91">
        <f t="shared" si="136"/>
        <v>300</v>
      </c>
      <c r="C307" s="99">
        <f t="shared" si="137"/>
        <v>5.3755345265188419</v>
      </c>
      <c r="D307" s="99">
        <f t="shared" si="154"/>
        <v>1.0473882133155143e-006</v>
      </c>
      <c r="E307" s="99"/>
      <c r="F307" s="99"/>
      <c r="H307" s="92">
        <f t="shared" si="155"/>
        <v>45988</v>
      </c>
      <c r="I307" s="91">
        <f t="shared" si="156"/>
        <v>300</v>
      </c>
      <c r="J307" s="91">
        <f>INDEX(地温!$D$2:$D$366,MATCH(H307,地温!$C$2:$C$366,FALSE))</f>
        <v>10.88496</v>
      </c>
      <c r="K307" s="91">
        <f t="shared" si="157"/>
        <v>5232.7567619999982</v>
      </c>
      <c r="L307" s="93">
        <f t="shared" si="138"/>
        <v>17.442522539999995</v>
      </c>
      <c r="M307" s="99">
        <f t="shared" si="139"/>
        <v>3.1181333448669451e-002</v>
      </c>
      <c r="N307" s="99">
        <f t="shared" si="140"/>
        <v>5.3755345265188419</v>
      </c>
      <c r="Q307" s="92">
        <f t="shared" si="158"/>
        <v>45988</v>
      </c>
      <c r="R307" s="91">
        <f t="shared" si="159"/>
        <v>300</v>
      </c>
      <c r="S307" s="91">
        <f>INDEX(地温!$D$2:$D$366,MATCH(Q307,地温!$C$2:$C$366,FALSE))</f>
        <v>10.88496</v>
      </c>
      <c r="T307" s="91">
        <f t="shared" si="160"/>
        <v>5232.7567619999982</v>
      </c>
      <c r="U307" s="93">
        <f t="shared" si="141"/>
        <v>17.442522539999995</v>
      </c>
      <c r="V307" s="99" t="e">
        <f t="shared" si="142"/>
        <v>#N/A</v>
      </c>
      <c r="W307" s="99">
        <f t="shared" si="143"/>
        <v>0</v>
      </c>
      <c r="Z307" s="92">
        <f t="shared" si="161"/>
        <v>45988</v>
      </c>
      <c r="AA307" s="91">
        <f t="shared" si="162"/>
        <v>300</v>
      </c>
      <c r="AB307" s="91">
        <f>INDEX(地温!$D$2:$D$366,MATCH(Z307,地温!$C$2:$C$366,FALSE))</f>
        <v>10.88496</v>
      </c>
      <c r="AC307" s="91">
        <f t="shared" si="163"/>
        <v>5232.7567619999982</v>
      </c>
      <c r="AD307" s="93">
        <f t="shared" si="144"/>
        <v>17.442522539999995</v>
      </c>
      <c r="AE307" s="99" t="e">
        <f t="shared" si="145"/>
        <v>#N/A</v>
      </c>
      <c r="AF307" s="99">
        <f t="shared" si="146"/>
        <v>0</v>
      </c>
      <c r="AI307" s="92">
        <f t="shared" si="164"/>
        <v>45988</v>
      </c>
      <c r="AJ307" s="91">
        <f t="shared" si="165"/>
        <v>300</v>
      </c>
      <c r="AK307" s="91">
        <f>INDEX(地温!$D$2:$D$366,MATCH(AI307,地温!$C$2:$C$366,FALSE))</f>
        <v>10.88496</v>
      </c>
      <c r="AL307" s="91">
        <f t="shared" si="166"/>
        <v>5232.7567619999982</v>
      </c>
      <c r="AM307" s="93">
        <f t="shared" si="147"/>
        <v>17.442522539999995</v>
      </c>
      <c r="AN307" s="99" t="e">
        <f t="shared" si="148"/>
        <v>#N/A</v>
      </c>
      <c r="AO307" s="99">
        <f t="shared" si="149"/>
        <v>0</v>
      </c>
      <c r="AR307" s="92">
        <f t="shared" si="167"/>
        <v>45988</v>
      </c>
      <c r="AS307" s="91">
        <f t="shared" si="168"/>
        <v>300</v>
      </c>
      <c r="AT307" s="91">
        <f>INDEX(地温!$D$2:$D$366,MATCH(AR307,地温!$C$2:$C$366,FALSE))</f>
        <v>10.88496</v>
      </c>
      <c r="AU307" s="91">
        <f t="shared" si="169"/>
        <v>5232.7567619999982</v>
      </c>
      <c r="AV307" s="93">
        <f t="shared" si="150"/>
        <v>17.442522539999995</v>
      </c>
      <c r="AW307" s="99" t="e">
        <f t="shared" si="151"/>
        <v>#N/A</v>
      </c>
      <c r="AX307" s="99">
        <f t="shared" si="152"/>
        <v>0</v>
      </c>
    </row>
    <row r="308" spans="1:50" s="91" customFormat="1">
      <c r="A308" s="92">
        <f t="shared" si="153"/>
        <v>45989</v>
      </c>
      <c r="B308" s="91">
        <f t="shared" si="136"/>
        <v>301</v>
      </c>
      <c r="C308" s="99">
        <f t="shared" si="137"/>
        <v>5.3755447857271621</v>
      </c>
      <c r="D308" s="99">
        <f t="shared" si="154"/>
        <v>1.0259208320206881e-006</v>
      </c>
      <c r="E308" s="99"/>
      <c r="F308" s="99"/>
      <c r="H308" s="92">
        <f t="shared" si="155"/>
        <v>45989</v>
      </c>
      <c r="I308" s="91">
        <f t="shared" si="156"/>
        <v>301</v>
      </c>
      <c r="J308" s="91">
        <f>INDEX(地温!$D$2:$D$366,MATCH(H308,地温!$C$2:$C$366,FALSE))</f>
        <v>10.905236000000002</v>
      </c>
      <c r="K308" s="91">
        <f t="shared" si="157"/>
        <v>5243.6619979999978</v>
      </c>
      <c r="L308" s="93">
        <f t="shared" si="138"/>
        <v>17.420803980066438</v>
      </c>
      <c r="M308" s="99">
        <f t="shared" si="139"/>
        <v>3.1151783799909055e-002</v>
      </c>
      <c r="N308" s="99">
        <f t="shared" si="140"/>
        <v>5.3755447857271621</v>
      </c>
      <c r="Q308" s="92">
        <f t="shared" si="158"/>
        <v>45989</v>
      </c>
      <c r="R308" s="91">
        <f t="shared" si="159"/>
        <v>301</v>
      </c>
      <c r="S308" s="91">
        <f>INDEX(地温!$D$2:$D$366,MATCH(Q308,地温!$C$2:$C$366,FALSE))</f>
        <v>10.905236000000002</v>
      </c>
      <c r="T308" s="91">
        <f t="shared" si="160"/>
        <v>5243.6619979999978</v>
      </c>
      <c r="U308" s="93">
        <f t="shared" si="141"/>
        <v>17.420803980066438</v>
      </c>
      <c r="V308" s="99" t="e">
        <f t="shared" si="142"/>
        <v>#N/A</v>
      </c>
      <c r="W308" s="99">
        <f t="shared" si="143"/>
        <v>0</v>
      </c>
      <c r="Z308" s="92">
        <f t="shared" si="161"/>
        <v>45989</v>
      </c>
      <c r="AA308" s="91">
        <f t="shared" si="162"/>
        <v>301</v>
      </c>
      <c r="AB308" s="91">
        <f>INDEX(地温!$D$2:$D$366,MATCH(Z308,地温!$C$2:$C$366,FALSE))</f>
        <v>10.905236000000002</v>
      </c>
      <c r="AC308" s="91">
        <f t="shared" si="163"/>
        <v>5243.6619979999978</v>
      </c>
      <c r="AD308" s="93">
        <f t="shared" si="144"/>
        <v>17.420803980066438</v>
      </c>
      <c r="AE308" s="99" t="e">
        <f t="shared" si="145"/>
        <v>#N/A</v>
      </c>
      <c r="AF308" s="99">
        <f t="shared" si="146"/>
        <v>0</v>
      </c>
      <c r="AI308" s="92">
        <f t="shared" si="164"/>
        <v>45989</v>
      </c>
      <c r="AJ308" s="91">
        <f t="shared" si="165"/>
        <v>301</v>
      </c>
      <c r="AK308" s="91">
        <f>INDEX(地温!$D$2:$D$366,MATCH(AI308,地温!$C$2:$C$366,FALSE))</f>
        <v>10.905236000000002</v>
      </c>
      <c r="AL308" s="91">
        <f t="shared" si="166"/>
        <v>5243.6619979999978</v>
      </c>
      <c r="AM308" s="93">
        <f t="shared" si="147"/>
        <v>17.420803980066438</v>
      </c>
      <c r="AN308" s="99" t="e">
        <f t="shared" si="148"/>
        <v>#N/A</v>
      </c>
      <c r="AO308" s="99">
        <f t="shared" si="149"/>
        <v>0</v>
      </c>
      <c r="AR308" s="92">
        <f t="shared" si="167"/>
        <v>45989</v>
      </c>
      <c r="AS308" s="91">
        <f t="shared" si="168"/>
        <v>301</v>
      </c>
      <c r="AT308" s="91">
        <f>INDEX(地温!$D$2:$D$366,MATCH(AR308,地温!$C$2:$C$366,FALSE))</f>
        <v>10.905236000000002</v>
      </c>
      <c r="AU308" s="91">
        <f t="shared" si="169"/>
        <v>5243.6619979999978</v>
      </c>
      <c r="AV308" s="93">
        <f t="shared" si="150"/>
        <v>17.420803980066438</v>
      </c>
      <c r="AW308" s="99" t="e">
        <f t="shared" si="151"/>
        <v>#N/A</v>
      </c>
      <c r="AX308" s="99">
        <f t="shared" si="152"/>
        <v>0</v>
      </c>
    </row>
    <row r="309" spans="1:50" s="91" customFormat="1">
      <c r="A309" s="92">
        <f t="shared" si="153"/>
        <v>45990</v>
      </c>
      <c r="B309" s="91">
        <f t="shared" si="136"/>
        <v>302</v>
      </c>
      <c r="C309" s="99">
        <f t="shared" si="137"/>
        <v>5.3755542082509091</v>
      </c>
      <c r="D309" s="99">
        <f t="shared" si="154"/>
        <v>9.4225237470269016e-007</v>
      </c>
      <c r="E309" s="99"/>
      <c r="F309" s="99"/>
      <c r="H309" s="92">
        <f t="shared" si="155"/>
        <v>45990</v>
      </c>
      <c r="I309" s="91">
        <f t="shared" si="156"/>
        <v>302</v>
      </c>
      <c r="J309" s="91">
        <f>INDEX(地温!$D$2:$D$366,MATCH(H309,地温!$C$2:$C$366,FALSE))</f>
        <v>9.8914360000000006</v>
      </c>
      <c r="K309" s="91">
        <f t="shared" si="157"/>
        <v>5253.5534339999977</v>
      </c>
      <c r="L309" s="93">
        <f t="shared" si="138"/>
        <v>17.395872298013238</v>
      </c>
      <c r="M309" s="99">
        <f t="shared" si="139"/>
        <v>3.1117891551323631e-002</v>
      </c>
      <c r="N309" s="99">
        <f t="shared" si="140"/>
        <v>5.3755542082509091</v>
      </c>
      <c r="Q309" s="92">
        <f t="shared" si="158"/>
        <v>45990</v>
      </c>
      <c r="R309" s="91">
        <f t="shared" si="159"/>
        <v>302</v>
      </c>
      <c r="S309" s="91">
        <f>INDEX(地温!$D$2:$D$366,MATCH(Q309,地温!$C$2:$C$366,FALSE))</f>
        <v>9.8914360000000006</v>
      </c>
      <c r="T309" s="91">
        <f t="shared" si="160"/>
        <v>5253.5534339999977</v>
      </c>
      <c r="U309" s="93">
        <f t="shared" si="141"/>
        <v>17.395872298013238</v>
      </c>
      <c r="V309" s="99" t="e">
        <f t="shared" si="142"/>
        <v>#N/A</v>
      </c>
      <c r="W309" s="99">
        <f t="shared" si="143"/>
        <v>0</v>
      </c>
      <c r="Z309" s="92">
        <f t="shared" si="161"/>
        <v>45990</v>
      </c>
      <c r="AA309" s="91">
        <f t="shared" si="162"/>
        <v>302</v>
      </c>
      <c r="AB309" s="91">
        <f>INDEX(地温!$D$2:$D$366,MATCH(Z309,地温!$C$2:$C$366,FALSE))</f>
        <v>9.8914360000000006</v>
      </c>
      <c r="AC309" s="91">
        <f t="shared" si="163"/>
        <v>5253.5534339999977</v>
      </c>
      <c r="AD309" s="93">
        <f t="shared" si="144"/>
        <v>17.395872298013238</v>
      </c>
      <c r="AE309" s="99" t="e">
        <f t="shared" si="145"/>
        <v>#N/A</v>
      </c>
      <c r="AF309" s="99">
        <f t="shared" si="146"/>
        <v>0</v>
      </c>
      <c r="AI309" s="92">
        <f t="shared" si="164"/>
        <v>45990</v>
      </c>
      <c r="AJ309" s="91">
        <f t="shared" si="165"/>
        <v>302</v>
      </c>
      <c r="AK309" s="91">
        <f>INDEX(地温!$D$2:$D$366,MATCH(AI309,地温!$C$2:$C$366,FALSE))</f>
        <v>9.8914360000000006</v>
      </c>
      <c r="AL309" s="91">
        <f t="shared" si="166"/>
        <v>5253.5534339999977</v>
      </c>
      <c r="AM309" s="93">
        <f t="shared" si="147"/>
        <v>17.395872298013238</v>
      </c>
      <c r="AN309" s="99" t="e">
        <f t="shared" si="148"/>
        <v>#N/A</v>
      </c>
      <c r="AO309" s="99">
        <f t="shared" si="149"/>
        <v>0</v>
      </c>
      <c r="AR309" s="92">
        <f t="shared" si="167"/>
        <v>45990</v>
      </c>
      <c r="AS309" s="91">
        <f t="shared" si="168"/>
        <v>302</v>
      </c>
      <c r="AT309" s="91">
        <f>INDEX(地温!$D$2:$D$366,MATCH(AR309,地温!$C$2:$C$366,FALSE))</f>
        <v>9.8914360000000006</v>
      </c>
      <c r="AU309" s="91">
        <f t="shared" si="169"/>
        <v>5253.5534339999977</v>
      </c>
      <c r="AV309" s="93">
        <f t="shared" si="150"/>
        <v>17.395872298013238</v>
      </c>
      <c r="AW309" s="99" t="e">
        <f t="shared" si="151"/>
        <v>#N/A</v>
      </c>
      <c r="AX309" s="99">
        <f t="shared" si="152"/>
        <v>0</v>
      </c>
    </row>
    <row r="310" spans="1:50" s="91" customFormat="1">
      <c r="A310" s="92">
        <f t="shared" si="153"/>
        <v>45991</v>
      </c>
      <c r="B310" s="91">
        <f t="shared" si="136"/>
        <v>303</v>
      </c>
      <c r="C310" s="99">
        <f t="shared" si="137"/>
        <v>5.3755630791727187</v>
      </c>
      <c r="D310" s="99">
        <f t="shared" si="154"/>
        <v>8.870921809567279e-007</v>
      </c>
      <c r="E310" s="99"/>
      <c r="F310" s="99"/>
      <c r="H310" s="92">
        <f t="shared" si="155"/>
        <v>45991</v>
      </c>
      <c r="I310" s="91">
        <f t="shared" si="156"/>
        <v>303</v>
      </c>
      <c r="J310" s="91">
        <f>INDEX(地温!$D$2:$D$366,MATCH(H310,地温!$C$2:$C$366,FALSE))</f>
        <v>9.283156</v>
      </c>
      <c r="K310" s="91">
        <f t="shared" si="157"/>
        <v>5262.8365899999981</v>
      </c>
      <c r="L310" s="93">
        <f t="shared" si="138"/>
        <v>17.369097656765671</v>
      </c>
      <c r="M310" s="99">
        <f t="shared" si="139"/>
        <v>3.1081528566906123e-002</v>
      </c>
      <c r="N310" s="99">
        <f t="shared" si="140"/>
        <v>5.3755630791727187</v>
      </c>
      <c r="Q310" s="92">
        <f t="shared" si="158"/>
        <v>45991</v>
      </c>
      <c r="R310" s="91">
        <f t="shared" si="159"/>
        <v>303</v>
      </c>
      <c r="S310" s="91">
        <f>INDEX(地温!$D$2:$D$366,MATCH(Q310,地温!$C$2:$C$366,FALSE))</f>
        <v>9.283156</v>
      </c>
      <c r="T310" s="91">
        <f t="shared" si="160"/>
        <v>5262.8365899999981</v>
      </c>
      <c r="U310" s="93">
        <f t="shared" si="141"/>
        <v>17.369097656765671</v>
      </c>
      <c r="V310" s="99" t="e">
        <f t="shared" si="142"/>
        <v>#N/A</v>
      </c>
      <c r="W310" s="99">
        <f t="shared" si="143"/>
        <v>0</v>
      </c>
      <c r="Z310" s="92">
        <f t="shared" si="161"/>
        <v>45991</v>
      </c>
      <c r="AA310" s="91">
        <f t="shared" si="162"/>
        <v>303</v>
      </c>
      <c r="AB310" s="91">
        <f>INDEX(地温!$D$2:$D$366,MATCH(Z310,地温!$C$2:$C$366,FALSE))</f>
        <v>9.283156</v>
      </c>
      <c r="AC310" s="91">
        <f t="shared" si="163"/>
        <v>5262.8365899999981</v>
      </c>
      <c r="AD310" s="93">
        <f t="shared" si="144"/>
        <v>17.369097656765671</v>
      </c>
      <c r="AE310" s="99" t="e">
        <f t="shared" si="145"/>
        <v>#N/A</v>
      </c>
      <c r="AF310" s="99">
        <f t="shared" si="146"/>
        <v>0</v>
      </c>
      <c r="AI310" s="92">
        <f t="shared" si="164"/>
        <v>45991</v>
      </c>
      <c r="AJ310" s="91">
        <f t="shared" si="165"/>
        <v>303</v>
      </c>
      <c r="AK310" s="91">
        <f>INDEX(地温!$D$2:$D$366,MATCH(AI310,地温!$C$2:$C$366,FALSE))</f>
        <v>9.283156</v>
      </c>
      <c r="AL310" s="91">
        <f t="shared" si="166"/>
        <v>5262.8365899999981</v>
      </c>
      <c r="AM310" s="93">
        <f t="shared" si="147"/>
        <v>17.369097656765671</v>
      </c>
      <c r="AN310" s="99" t="e">
        <f t="shared" si="148"/>
        <v>#N/A</v>
      </c>
      <c r="AO310" s="99">
        <f t="shared" si="149"/>
        <v>0</v>
      </c>
      <c r="AR310" s="92">
        <f t="shared" si="167"/>
        <v>45991</v>
      </c>
      <c r="AS310" s="91">
        <f t="shared" si="168"/>
        <v>303</v>
      </c>
      <c r="AT310" s="91">
        <f>INDEX(地温!$D$2:$D$366,MATCH(AR310,地温!$C$2:$C$366,FALSE))</f>
        <v>9.283156</v>
      </c>
      <c r="AU310" s="91">
        <f t="shared" si="169"/>
        <v>5262.8365899999981</v>
      </c>
      <c r="AV310" s="93">
        <f t="shared" si="150"/>
        <v>17.369097656765671</v>
      </c>
      <c r="AW310" s="99" t="e">
        <f t="shared" si="151"/>
        <v>#N/A</v>
      </c>
      <c r="AX310" s="99">
        <f t="shared" si="152"/>
        <v>0</v>
      </c>
    </row>
    <row r="311" spans="1:50" s="91" customFormat="1">
      <c r="A311" s="92">
        <f t="shared" si="153"/>
        <v>45992</v>
      </c>
      <c r="B311" s="91">
        <f t="shared" si="136"/>
        <v>304</v>
      </c>
      <c r="C311" s="99">
        <f t="shared" si="137"/>
        <v>5.3755710004144897</v>
      </c>
      <c r="D311" s="99">
        <f t="shared" si="154"/>
        <v>7.9212417709584319e-007</v>
      </c>
      <c r="E311" s="99"/>
      <c r="F311" s="99"/>
      <c r="H311" s="92">
        <f t="shared" si="155"/>
        <v>45992</v>
      </c>
      <c r="I311" s="91">
        <f t="shared" si="156"/>
        <v>304</v>
      </c>
      <c r="J311" s="91">
        <f>INDEX(地温!$D$2:$D$366,MATCH(H311,地温!$C$2:$C$366,FALSE))</f>
        <v>7.9449400000000008</v>
      </c>
      <c r="K311" s="91">
        <f t="shared" si="157"/>
        <v>5270.7815299999984</v>
      </c>
      <c r="L311" s="93">
        <f t="shared" si="138"/>
        <v>17.338097138157888</v>
      </c>
      <c r="M311" s="99">
        <f t="shared" si="139"/>
        <v>3.1039471080375972e-002</v>
      </c>
      <c r="N311" s="99">
        <f t="shared" si="140"/>
        <v>5.3755710004144897</v>
      </c>
      <c r="Q311" s="92">
        <f t="shared" si="158"/>
        <v>45992</v>
      </c>
      <c r="R311" s="91">
        <f t="shared" si="159"/>
        <v>304</v>
      </c>
      <c r="S311" s="91">
        <f>INDEX(地温!$D$2:$D$366,MATCH(Q311,地温!$C$2:$C$366,FALSE))</f>
        <v>7.9449400000000008</v>
      </c>
      <c r="T311" s="91">
        <f t="shared" si="160"/>
        <v>5270.7815299999984</v>
      </c>
      <c r="U311" s="93">
        <f t="shared" si="141"/>
        <v>17.338097138157888</v>
      </c>
      <c r="V311" s="99" t="e">
        <f t="shared" si="142"/>
        <v>#N/A</v>
      </c>
      <c r="W311" s="99">
        <f t="shared" si="143"/>
        <v>0</v>
      </c>
      <c r="Z311" s="92">
        <f t="shared" si="161"/>
        <v>45992</v>
      </c>
      <c r="AA311" s="91">
        <f t="shared" si="162"/>
        <v>304</v>
      </c>
      <c r="AB311" s="91">
        <f>INDEX(地温!$D$2:$D$366,MATCH(Z311,地温!$C$2:$C$366,FALSE))</f>
        <v>7.9449400000000008</v>
      </c>
      <c r="AC311" s="91">
        <f t="shared" si="163"/>
        <v>5270.7815299999984</v>
      </c>
      <c r="AD311" s="93">
        <f t="shared" si="144"/>
        <v>17.338097138157888</v>
      </c>
      <c r="AE311" s="99" t="e">
        <f t="shared" si="145"/>
        <v>#N/A</v>
      </c>
      <c r="AF311" s="99">
        <f t="shared" si="146"/>
        <v>0</v>
      </c>
      <c r="AI311" s="92">
        <f t="shared" si="164"/>
        <v>45992</v>
      </c>
      <c r="AJ311" s="91">
        <f t="shared" si="165"/>
        <v>304</v>
      </c>
      <c r="AK311" s="91">
        <f>INDEX(地温!$D$2:$D$366,MATCH(AI311,地温!$C$2:$C$366,FALSE))</f>
        <v>7.9449400000000008</v>
      </c>
      <c r="AL311" s="91">
        <f t="shared" si="166"/>
        <v>5270.7815299999984</v>
      </c>
      <c r="AM311" s="93">
        <f t="shared" si="147"/>
        <v>17.338097138157888</v>
      </c>
      <c r="AN311" s="99" t="e">
        <f t="shared" si="148"/>
        <v>#N/A</v>
      </c>
      <c r="AO311" s="99">
        <f t="shared" si="149"/>
        <v>0</v>
      </c>
      <c r="AR311" s="92">
        <f t="shared" si="167"/>
        <v>45992</v>
      </c>
      <c r="AS311" s="91">
        <f t="shared" si="168"/>
        <v>304</v>
      </c>
      <c r="AT311" s="91">
        <f>INDEX(地温!$D$2:$D$366,MATCH(AR311,地温!$C$2:$C$366,FALSE))</f>
        <v>7.9449400000000008</v>
      </c>
      <c r="AU311" s="91">
        <f t="shared" si="169"/>
        <v>5270.7815299999984</v>
      </c>
      <c r="AV311" s="93">
        <f t="shared" si="150"/>
        <v>17.338097138157888</v>
      </c>
      <c r="AW311" s="99" t="e">
        <f t="shared" si="151"/>
        <v>#N/A</v>
      </c>
      <c r="AX311" s="99">
        <f t="shared" si="152"/>
        <v>0</v>
      </c>
    </row>
    <row r="312" spans="1:50" s="91" customFormat="1">
      <c r="A312" s="92">
        <f t="shared" si="153"/>
        <v>45993</v>
      </c>
      <c r="B312" s="91">
        <f t="shared" si="136"/>
        <v>305</v>
      </c>
      <c r="C312" s="99">
        <f t="shared" si="137"/>
        <v>5.3755784254290804</v>
      </c>
      <c r="D312" s="99">
        <f t="shared" si="154"/>
        <v>7.4250145907228673e-007</v>
      </c>
      <c r="E312" s="99"/>
      <c r="F312" s="99"/>
      <c r="H312" s="92">
        <f t="shared" si="155"/>
        <v>45993</v>
      </c>
      <c r="I312" s="91">
        <f t="shared" si="156"/>
        <v>305</v>
      </c>
      <c r="J312" s="91">
        <f>INDEX(地温!$D$2:$D$366,MATCH(H312,地温!$C$2:$C$366,FALSE))</f>
        <v>7.3163840000000029</v>
      </c>
      <c r="K312" s="91">
        <f t="shared" si="157"/>
        <v>5278.0979139999981</v>
      </c>
      <c r="L312" s="93">
        <f t="shared" si="138"/>
        <v>17.305239062295076</v>
      </c>
      <c r="M312" s="99">
        <f t="shared" si="139"/>
        <v>3.0994945840762716e-002</v>
      </c>
      <c r="N312" s="99">
        <f t="shared" si="140"/>
        <v>5.3755784254290804</v>
      </c>
      <c r="Q312" s="92">
        <f t="shared" si="158"/>
        <v>45993</v>
      </c>
      <c r="R312" s="91">
        <f t="shared" si="159"/>
        <v>305</v>
      </c>
      <c r="S312" s="91">
        <f>INDEX(地温!$D$2:$D$366,MATCH(Q312,地温!$C$2:$C$366,FALSE))</f>
        <v>7.3163840000000029</v>
      </c>
      <c r="T312" s="91">
        <f t="shared" si="160"/>
        <v>5278.0979139999981</v>
      </c>
      <c r="U312" s="93">
        <f t="shared" si="141"/>
        <v>17.305239062295076</v>
      </c>
      <c r="V312" s="99" t="e">
        <f t="shared" si="142"/>
        <v>#N/A</v>
      </c>
      <c r="W312" s="99">
        <f t="shared" si="143"/>
        <v>0</v>
      </c>
      <c r="Z312" s="92">
        <f t="shared" si="161"/>
        <v>45993</v>
      </c>
      <c r="AA312" s="91">
        <f t="shared" si="162"/>
        <v>305</v>
      </c>
      <c r="AB312" s="91">
        <f>INDEX(地温!$D$2:$D$366,MATCH(Z312,地温!$C$2:$C$366,FALSE))</f>
        <v>7.3163840000000029</v>
      </c>
      <c r="AC312" s="91">
        <f t="shared" si="163"/>
        <v>5278.0979139999981</v>
      </c>
      <c r="AD312" s="93">
        <f t="shared" si="144"/>
        <v>17.305239062295076</v>
      </c>
      <c r="AE312" s="99" t="e">
        <f t="shared" si="145"/>
        <v>#N/A</v>
      </c>
      <c r="AF312" s="99">
        <f t="shared" si="146"/>
        <v>0</v>
      </c>
      <c r="AI312" s="92">
        <f t="shared" si="164"/>
        <v>45993</v>
      </c>
      <c r="AJ312" s="91">
        <f t="shared" si="165"/>
        <v>305</v>
      </c>
      <c r="AK312" s="91">
        <f>INDEX(地温!$D$2:$D$366,MATCH(AI312,地温!$C$2:$C$366,FALSE))</f>
        <v>7.3163840000000029</v>
      </c>
      <c r="AL312" s="91">
        <f t="shared" si="166"/>
        <v>5278.0979139999981</v>
      </c>
      <c r="AM312" s="93">
        <f t="shared" si="147"/>
        <v>17.305239062295076</v>
      </c>
      <c r="AN312" s="99" t="e">
        <f t="shared" si="148"/>
        <v>#N/A</v>
      </c>
      <c r="AO312" s="99">
        <f t="shared" si="149"/>
        <v>0</v>
      </c>
      <c r="AR312" s="92">
        <f t="shared" si="167"/>
        <v>45993</v>
      </c>
      <c r="AS312" s="91">
        <f t="shared" si="168"/>
        <v>305</v>
      </c>
      <c r="AT312" s="91">
        <f>INDEX(地温!$D$2:$D$366,MATCH(AR312,地温!$C$2:$C$366,FALSE))</f>
        <v>7.3163840000000029</v>
      </c>
      <c r="AU312" s="91">
        <f t="shared" si="169"/>
        <v>5278.0979139999981</v>
      </c>
      <c r="AV312" s="93">
        <f t="shared" si="150"/>
        <v>17.305239062295076</v>
      </c>
      <c r="AW312" s="99" t="e">
        <f t="shared" si="151"/>
        <v>#N/A</v>
      </c>
      <c r="AX312" s="99">
        <f t="shared" si="152"/>
        <v>0</v>
      </c>
    </row>
    <row r="313" spans="1:50" s="91" customFormat="1">
      <c r="A313" s="92">
        <f t="shared" si="153"/>
        <v>45994</v>
      </c>
      <c r="B313" s="91">
        <f t="shared" si="136"/>
        <v>306</v>
      </c>
      <c r="C313" s="99">
        <f t="shared" si="137"/>
        <v>5.3755860353532414</v>
      </c>
      <c r="D313" s="99">
        <f t="shared" si="154"/>
        <v>7.6099241610450016e-007</v>
      </c>
      <c r="E313" s="99"/>
      <c r="F313" s="99"/>
      <c r="H313" s="92">
        <f t="shared" si="155"/>
        <v>45994</v>
      </c>
      <c r="I313" s="91">
        <f t="shared" si="156"/>
        <v>306</v>
      </c>
      <c r="J313" s="91">
        <f>INDEX(地温!$D$2:$D$366,MATCH(H313,地温!$C$2:$C$366,FALSE))</f>
        <v>7.8638359999999992</v>
      </c>
      <c r="K313" s="91">
        <f t="shared" si="157"/>
        <v>5285.9617499999986</v>
      </c>
      <c r="L313" s="93">
        <f t="shared" si="138"/>
        <v>17.274384803921564</v>
      </c>
      <c r="M313" s="99">
        <f t="shared" si="139"/>
        <v>3.0953184919307708e-002</v>
      </c>
      <c r="N313" s="99">
        <f t="shared" si="140"/>
        <v>5.3755860353532414</v>
      </c>
      <c r="Q313" s="92">
        <f t="shared" si="158"/>
        <v>45994</v>
      </c>
      <c r="R313" s="91">
        <f t="shared" si="159"/>
        <v>306</v>
      </c>
      <c r="S313" s="91">
        <f>INDEX(地温!$D$2:$D$366,MATCH(Q313,地温!$C$2:$C$366,FALSE))</f>
        <v>7.8638359999999992</v>
      </c>
      <c r="T313" s="91">
        <f t="shared" si="160"/>
        <v>5285.9617499999986</v>
      </c>
      <c r="U313" s="93">
        <f t="shared" si="141"/>
        <v>17.274384803921564</v>
      </c>
      <c r="V313" s="99" t="e">
        <f t="shared" si="142"/>
        <v>#N/A</v>
      </c>
      <c r="W313" s="99">
        <f t="shared" si="143"/>
        <v>0</v>
      </c>
      <c r="Z313" s="92">
        <f t="shared" si="161"/>
        <v>45994</v>
      </c>
      <c r="AA313" s="91">
        <f t="shared" si="162"/>
        <v>306</v>
      </c>
      <c r="AB313" s="91">
        <f>INDEX(地温!$D$2:$D$366,MATCH(Z313,地温!$C$2:$C$366,FALSE))</f>
        <v>7.8638359999999992</v>
      </c>
      <c r="AC313" s="91">
        <f t="shared" si="163"/>
        <v>5285.9617499999986</v>
      </c>
      <c r="AD313" s="93">
        <f t="shared" si="144"/>
        <v>17.274384803921564</v>
      </c>
      <c r="AE313" s="99" t="e">
        <f t="shared" si="145"/>
        <v>#N/A</v>
      </c>
      <c r="AF313" s="99">
        <f t="shared" si="146"/>
        <v>0</v>
      </c>
      <c r="AI313" s="92">
        <f t="shared" si="164"/>
        <v>45994</v>
      </c>
      <c r="AJ313" s="91">
        <f t="shared" si="165"/>
        <v>306</v>
      </c>
      <c r="AK313" s="91">
        <f>INDEX(地温!$D$2:$D$366,MATCH(AI313,地温!$C$2:$C$366,FALSE))</f>
        <v>7.8638359999999992</v>
      </c>
      <c r="AL313" s="91">
        <f t="shared" si="166"/>
        <v>5285.9617499999986</v>
      </c>
      <c r="AM313" s="93">
        <f t="shared" si="147"/>
        <v>17.274384803921564</v>
      </c>
      <c r="AN313" s="99" t="e">
        <f t="shared" si="148"/>
        <v>#N/A</v>
      </c>
      <c r="AO313" s="99">
        <f t="shared" si="149"/>
        <v>0</v>
      </c>
      <c r="AR313" s="92">
        <f t="shared" si="167"/>
        <v>45994</v>
      </c>
      <c r="AS313" s="91">
        <f t="shared" si="168"/>
        <v>306</v>
      </c>
      <c r="AT313" s="91">
        <f>INDEX(地温!$D$2:$D$366,MATCH(AR313,地温!$C$2:$C$366,FALSE))</f>
        <v>7.8638359999999992</v>
      </c>
      <c r="AU313" s="91">
        <f t="shared" si="169"/>
        <v>5285.9617499999986</v>
      </c>
      <c r="AV313" s="93">
        <f t="shared" si="150"/>
        <v>17.274384803921564</v>
      </c>
      <c r="AW313" s="99" t="e">
        <f t="shared" si="151"/>
        <v>#N/A</v>
      </c>
      <c r="AX313" s="99">
        <f t="shared" si="152"/>
        <v>0</v>
      </c>
    </row>
    <row r="314" spans="1:50" s="91" customFormat="1">
      <c r="A314" s="92">
        <f t="shared" si="153"/>
        <v>45995</v>
      </c>
      <c r="B314" s="91">
        <f t="shared" si="136"/>
        <v>307</v>
      </c>
      <c r="C314" s="99">
        <f t="shared" si="137"/>
        <v>5.3755937809618297</v>
      </c>
      <c r="D314" s="99">
        <f t="shared" si="154"/>
        <v>7.7456085882943177e-007</v>
      </c>
      <c r="E314" s="99"/>
      <c r="F314" s="99"/>
      <c r="H314" s="92">
        <f t="shared" si="155"/>
        <v>45995</v>
      </c>
      <c r="I314" s="91">
        <f t="shared" si="156"/>
        <v>307</v>
      </c>
      <c r="J314" s="91">
        <f>INDEX(地温!$D$2:$D$366,MATCH(H314,地温!$C$2:$C$366,FALSE))</f>
        <v>8.35046</v>
      </c>
      <c r="K314" s="91">
        <f t="shared" si="157"/>
        <v>5294.3122099999982</v>
      </c>
      <c r="L314" s="93">
        <f t="shared" si="138"/>
        <v>17.245316644951135</v>
      </c>
      <c r="M314" s="99">
        <f t="shared" si="139"/>
        <v>3.0913884834464743e-002</v>
      </c>
      <c r="N314" s="99">
        <f t="shared" si="140"/>
        <v>5.3755937809618297</v>
      </c>
      <c r="Q314" s="92">
        <f t="shared" si="158"/>
        <v>45995</v>
      </c>
      <c r="R314" s="91">
        <f t="shared" si="159"/>
        <v>307</v>
      </c>
      <c r="S314" s="91">
        <f>INDEX(地温!$D$2:$D$366,MATCH(Q314,地温!$C$2:$C$366,FALSE))</f>
        <v>8.35046</v>
      </c>
      <c r="T314" s="91">
        <f t="shared" si="160"/>
        <v>5294.3122099999982</v>
      </c>
      <c r="U314" s="93">
        <f t="shared" si="141"/>
        <v>17.245316644951135</v>
      </c>
      <c r="V314" s="99" t="e">
        <f t="shared" si="142"/>
        <v>#N/A</v>
      </c>
      <c r="W314" s="99">
        <f t="shared" si="143"/>
        <v>0</v>
      </c>
      <c r="Z314" s="92">
        <f t="shared" si="161"/>
        <v>45995</v>
      </c>
      <c r="AA314" s="91">
        <f t="shared" si="162"/>
        <v>307</v>
      </c>
      <c r="AB314" s="91">
        <f>INDEX(地温!$D$2:$D$366,MATCH(Z314,地温!$C$2:$C$366,FALSE))</f>
        <v>8.35046</v>
      </c>
      <c r="AC314" s="91">
        <f t="shared" si="163"/>
        <v>5294.3122099999982</v>
      </c>
      <c r="AD314" s="93">
        <f t="shared" si="144"/>
        <v>17.245316644951135</v>
      </c>
      <c r="AE314" s="99" t="e">
        <f t="shared" si="145"/>
        <v>#N/A</v>
      </c>
      <c r="AF314" s="99">
        <f t="shared" si="146"/>
        <v>0</v>
      </c>
      <c r="AI314" s="92">
        <f t="shared" si="164"/>
        <v>45995</v>
      </c>
      <c r="AJ314" s="91">
        <f t="shared" si="165"/>
        <v>307</v>
      </c>
      <c r="AK314" s="91">
        <f>INDEX(地温!$D$2:$D$366,MATCH(AI314,地温!$C$2:$C$366,FALSE))</f>
        <v>8.35046</v>
      </c>
      <c r="AL314" s="91">
        <f t="shared" si="166"/>
        <v>5294.3122099999982</v>
      </c>
      <c r="AM314" s="93">
        <f t="shared" si="147"/>
        <v>17.245316644951135</v>
      </c>
      <c r="AN314" s="99" t="e">
        <f t="shared" si="148"/>
        <v>#N/A</v>
      </c>
      <c r="AO314" s="99">
        <f t="shared" si="149"/>
        <v>0</v>
      </c>
      <c r="AR314" s="92">
        <f t="shared" si="167"/>
        <v>45995</v>
      </c>
      <c r="AS314" s="91">
        <f t="shared" si="168"/>
        <v>307</v>
      </c>
      <c r="AT314" s="91">
        <f>INDEX(地温!$D$2:$D$366,MATCH(AR314,地温!$C$2:$C$366,FALSE))</f>
        <v>8.35046</v>
      </c>
      <c r="AU314" s="91">
        <f t="shared" si="169"/>
        <v>5294.3122099999982</v>
      </c>
      <c r="AV314" s="93">
        <f t="shared" si="150"/>
        <v>17.245316644951135</v>
      </c>
      <c r="AW314" s="99" t="e">
        <f t="shared" si="151"/>
        <v>#N/A</v>
      </c>
      <c r="AX314" s="99">
        <f t="shared" si="152"/>
        <v>0</v>
      </c>
    </row>
    <row r="315" spans="1:50" s="91" customFormat="1">
      <c r="A315" s="92">
        <f t="shared" si="153"/>
        <v>45996</v>
      </c>
      <c r="B315" s="91">
        <f t="shared" si="136"/>
        <v>308</v>
      </c>
      <c r="C315" s="99">
        <f t="shared" si="137"/>
        <v>5.3756015612767118</v>
      </c>
      <c r="D315" s="99">
        <f t="shared" si="154"/>
        <v>7.7803148821331549e-007</v>
      </c>
      <c r="E315" s="99"/>
      <c r="F315" s="99"/>
      <c r="H315" s="92">
        <f t="shared" si="155"/>
        <v>45996</v>
      </c>
      <c r="I315" s="91">
        <f t="shared" si="156"/>
        <v>308</v>
      </c>
      <c r="J315" s="91">
        <f>INDEX(地温!$D$2:$D$366,MATCH(H315,地温!$C$2:$C$366,FALSE))</f>
        <v>8.6748759999999994</v>
      </c>
      <c r="K315" s="91">
        <f t="shared" si="157"/>
        <v>5302.9870859999983</v>
      </c>
      <c r="L315" s="93">
        <f t="shared" si="138"/>
        <v>17.217490538961034</v>
      </c>
      <c r="M315" s="99">
        <f t="shared" si="139"/>
        <v>3.0876303386977354e-002</v>
      </c>
      <c r="N315" s="99">
        <f t="shared" si="140"/>
        <v>5.3756015612767118</v>
      </c>
      <c r="Q315" s="92">
        <f t="shared" si="158"/>
        <v>45996</v>
      </c>
      <c r="R315" s="91">
        <f t="shared" si="159"/>
        <v>308</v>
      </c>
      <c r="S315" s="91">
        <f>INDEX(地温!$D$2:$D$366,MATCH(Q315,地温!$C$2:$C$366,FALSE))</f>
        <v>8.6748759999999994</v>
      </c>
      <c r="T315" s="91">
        <f t="shared" si="160"/>
        <v>5302.9870859999983</v>
      </c>
      <c r="U315" s="93">
        <f t="shared" si="141"/>
        <v>17.217490538961034</v>
      </c>
      <c r="V315" s="99" t="e">
        <f t="shared" si="142"/>
        <v>#N/A</v>
      </c>
      <c r="W315" s="99">
        <f t="shared" si="143"/>
        <v>0</v>
      </c>
      <c r="Z315" s="92">
        <f t="shared" si="161"/>
        <v>45996</v>
      </c>
      <c r="AA315" s="91">
        <f t="shared" si="162"/>
        <v>308</v>
      </c>
      <c r="AB315" s="91">
        <f>INDEX(地温!$D$2:$D$366,MATCH(Z315,地温!$C$2:$C$366,FALSE))</f>
        <v>8.6748759999999994</v>
      </c>
      <c r="AC315" s="91">
        <f t="shared" si="163"/>
        <v>5302.9870859999983</v>
      </c>
      <c r="AD315" s="93">
        <f t="shared" si="144"/>
        <v>17.217490538961034</v>
      </c>
      <c r="AE315" s="99" t="e">
        <f t="shared" si="145"/>
        <v>#N/A</v>
      </c>
      <c r="AF315" s="99">
        <f t="shared" si="146"/>
        <v>0</v>
      </c>
      <c r="AI315" s="92">
        <f t="shared" si="164"/>
        <v>45996</v>
      </c>
      <c r="AJ315" s="91">
        <f t="shared" si="165"/>
        <v>308</v>
      </c>
      <c r="AK315" s="91">
        <f>INDEX(地温!$D$2:$D$366,MATCH(AI315,地温!$C$2:$C$366,FALSE))</f>
        <v>8.6748759999999994</v>
      </c>
      <c r="AL315" s="91">
        <f t="shared" si="166"/>
        <v>5302.9870859999983</v>
      </c>
      <c r="AM315" s="93">
        <f t="shared" si="147"/>
        <v>17.217490538961034</v>
      </c>
      <c r="AN315" s="99" t="e">
        <f t="shared" si="148"/>
        <v>#N/A</v>
      </c>
      <c r="AO315" s="99">
        <f t="shared" si="149"/>
        <v>0</v>
      </c>
      <c r="AR315" s="92">
        <f t="shared" si="167"/>
        <v>45996</v>
      </c>
      <c r="AS315" s="91">
        <f t="shared" si="168"/>
        <v>308</v>
      </c>
      <c r="AT315" s="91">
        <f>INDEX(地温!$D$2:$D$366,MATCH(AR315,地温!$C$2:$C$366,FALSE))</f>
        <v>8.6748759999999994</v>
      </c>
      <c r="AU315" s="91">
        <f t="shared" si="169"/>
        <v>5302.9870859999983</v>
      </c>
      <c r="AV315" s="93">
        <f t="shared" si="150"/>
        <v>17.217490538961034</v>
      </c>
      <c r="AW315" s="99" t="e">
        <f t="shared" si="151"/>
        <v>#N/A</v>
      </c>
      <c r="AX315" s="99">
        <f t="shared" si="152"/>
        <v>0</v>
      </c>
    </row>
    <row r="316" spans="1:50" s="91" customFormat="1">
      <c r="A316" s="92">
        <f t="shared" si="153"/>
        <v>45997</v>
      </c>
      <c r="B316" s="91">
        <f t="shared" si="136"/>
        <v>309</v>
      </c>
      <c r="C316" s="99">
        <f t="shared" si="137"/>
        <v>5.3756093681130022</v>
      </c>
      <c r="D316" s="99">
        <f t="shared" si="154"/>
        <v>7.8068362903138681e-007</v>
      </c>
      <c r="E316" s="99"/>
      <c r="F316" s="99"/>
      <c r="H316" s="92">
        <f t="shared" si="155"/>
        <v>45997</v>
      </c>
      <c r="I316" s="91">
        <f t="shared" si="156"/>
        <v>309</v>
      </c>
      <c r="J316" s="91">
        <f>INDEX(地温!$D$2:$D$366,MATCH(H316,地温!$C$2:$C$366,FALSE))</f>
        <v>8.9992920000000005</v>
      </c>
      <c r="K316" s="91">
        <f t="shared" si="157"/>
        <v>5311.9863779999987</v>
      </c>
      <c r="L316" s="93">
        <f t="shared" si="138"/>
        <v>17.19089442718446</v>
      </c>
      <c r="M316" s="99">
        <f t="shared" si="139"/>
        <v>3.0840419126650205e-002</v>
      </c>
      <c r="N316" s="99">
        <f t="shared" si="140"/>
        <v>5.3756093681130022</v>
      </c>
      <c r="Q316" s="92">
        <f t="shared" si="158"/>
        <v>45997</v>
      </c>
      <c r="R316" s="91">
        <f t="shared" si="159"/>
        <v>309</v>
      </c>
      <c r="S316" s="91">
        <f>INDEX(地温!$D$2:$D$366,MATCH(Q316,地温!$C$2:$C$366,FALSE))</f>
        <v>8.9992920000000005</v>
      </c>
      <c r="T316" s="91">
        <f t="shared" si="160"/>
        <v>5311.9863779999987</v>
      </c>
      <c r="U316" s="93">
        <f t="shared" si="141"/>
        <v>17.19089442718446</v>
      </c>
      <c r="V316" s="99" t="e">
        <f t="shared" si="142"/>
        <v>#N/A</v>
      </c>
      <c r="W316" s="99">
        <f t="shared" si="143"/>
        <v>0</v>
      </c>
      <c r="Z316" s="92">
        <f t="shared" si="161"/>
        <v>45997</v>
      </c>
      <c r="AA316" s="91">
        <f t="shared" si="162"/>
        <v>309</v>
      </c>
      <c r="AB316" s="91">
        <f>INDEX(地温!$D$2:$D$366,MATCH(Z316,地温!$C$2:$C$366,FALSE))</f>
        <v>8.9992920000000005</v>
      </c>
      <c r="AC316" s="91">
        <f t="shared" si="163"/>
        <v>5311.9863779999987</v>
      </c>
      <c r="AD316" s="93">
        <f t="shared" si="144"/>
        <v>17.19089442718446</v>
      </c>
      <c r="AE316" s="99" t="e">
        <f t="shared" si="145"/>
        <v>#N/A</v>
      </c>
      <c r="AF316" s="99">
        <f t="shared" si="146"/>
        <v>0</v>
      </c>
      <c r="AI316" s="92">
        <f t="shared" si="164"/>
        <v>45997</v>
      </c>
      <c r="AJ316" s="91">
        <f t="shared" si="165"/>
        <v>309</v>
      </c>
      <c r="AK316" s="91">
        <f>INDEX(地温!$D$2:$D$366,MATCH(AI316,地温!$C$2:$C$366,FALSE))</f>
        <v>8.9992920000000005</v>
      </c>
      <c r="AL316" s="91">
        <f t="shared" si="166"/>
        <v>5311.9863779999987</v>
      </c>
      <c r="AM316" s="93">
        <f t="shared" si="147"/>
        <v>17.19089442718446</v>
      </c>
      <c r="AN316" s="99" t="e">
        <f t="shared" si="148"/>
        <v>#N/A</v>
      </c>
      <c r="AO316" s="99">
        <f t="shared" si="149"/>
        <v>0</v>
      </c>
      <c r="AR316" s="92">
        <f t="shared" si="167"/>
        <v>45997</v>
      </c>
      <c r="AS316" s="91">
        <f t="shared" si="168"/>
        <v>309</v>
      </c>
      <c r="AT316" s="91">
        <f>INDEX(地温!$D$2:$D$366,MATCH(AR316,地温!$C$2:$C$366,FALSE))</f>
        <v>8.9992920000000005</v>
      </c>
      <c r="AU316" s="91">
        <f t="shared" si="169"/>
        <v>5311.9863779999987</v>
      </c>
      <c r="AV316" s="93">
        <f t="shared" si="150"/>
        <v>17.19089442718446</v>
      </c>
      <c r="AW316" s="99" t="e">
        <f t="shared" si="151"/>
        <v>#N/A</v>
      </c>
      <c r="AX316" s="99">
        <f t="shared" si="152"/>
        <v>0</v>
      </c>
    </row>
    <row r="317" spans="1:50" s="91" customFormat="1">
      <c r="A317" s="92">
        <f t="shared" si="153"/>
        <v>45998</v>
      </c>
      <c r="B317" s="91">
        <f t="shared" si="136"/>
        <v>310</v>
      </c>
      <c r="C317" s="99">
        <f t="shared" si="137"/>
        <v>5.3756168482305133</v>
      </c>
      <c r="D317" s="99">
        <f t="shared" si="154"/>
        <v>7.4801175111716142e-007</v>
      </c>
      <c r="E317" s="99"/>
      <c r="F317" s="99"/>
      <c r="H317" s="92">
        <f t="shared" si="155"/>
        <v>45998</v>
      </c>
      <c r="I317" s="91">
        <f t="shared" si="156"/>
        <v>310</v>
      </c>
      <c r="J317" s="91">
        <f>INDEX(地温!$D$2:$D$366,MATCH(H317,地温!$C$2:$C$366,FALSE))</f>
        <v>8.6546000000000003</v>
      </c>
      <c r="K317" s="91">
        <f t="shared" si="157"/>
        <v>5320.6409779999985</v>
      </c>
      <c r="L317" s="93">
        <f t="shared" si="138"/>
        <v>17.163357993548381</v>
      </c>
      <c r="M317" s="99">
        <f t="shared" si="139"/>
        <v>3.0803303179092519e-002</v>
      </c>
      <c r="N317" s="99">
        <f t="shared" si="140"/>
        <v>5.3756168482305133</v>
      </c>
      <c r="Q317" s="92">
        <f t="shared" si="158"/>
        <v>45998</v>
      </c>
      <c r="R317" s="91">
        <f t="shared" si="159"/>
        <v>310</v>
      </c>
      <c r="S317" s="91">
        <f>INDEX(地温!$D$2:$D$366,MATCH(Q317,地温!$C$2:$C$366,FALSE))</f>
        <v>8.6546000000000003</v>
      </c>
      <c r="T317" s="91">
        <f t="shared" si="160"/>
        <v>5320.6409779999985</v>
      </c>
      <c r="U317" s="93">
        <f t="shared" si="141"/>
        <v>17.163357993548381</v>
      </c>
      <c r="V317" s="99" t="e">
        <f t="shared" si="142"/>
        <v>#N/A</v>
      </c>
      <c r="W317" s="99">
        <f t="shared" si="143"/>
        <v>0</v>
      </c>
      <c r="Z317" s="92">
        <f t="shared" si="161"/>
        <v>45998</v>
      </c>
      <c r="AA317" s="91">
        <f t="shared" si="162"/>
        <v>310</v>
      </c>
      <c r="AB317" s="91">
        <f>INDEX(地温!$D$2:$D$366,MATCH(Z317,地温!$C$2:$C$366,FALSE))</f>
        <v>8.6546000000000003</v>
      </c>
      <c r="AC317" s="91">
        <f t="shared" si="163"/>
        <v>5320.6409779999985</v>
      </c>
      <c r="AD317" s="93">
        <f t="shared" si="144"/>
        <v>17.163357993548381</v>
      </c>
      <c r="AE317" s="99" t="e">
        <f t="shared" si="145"/>
        <v>#N/A</v>
      </c>
      <c r="AF317" s="99">
        <f t="shared" si="146"/>
        <v>0</v>
      </c>
      <c r="AI317" s="92">
        <f t="shared" si="164"/>
        <v>45998</v>
      </c>
      <c r="AJ317" s="91">
        <f t="shared" si="165"/>
        <v>310</v>
      </c>
      <c r="AK317" s="91">
        <f>INDEX(地温!$D$2:$D$366,MATCH(AI317,地温!$C$2:$C$366,FALSE))</f>
        <v>8.6546000000000003</v>
      </c>
      <c r="AL317" s="91">
        <f t="shared" si="166"/>
        <v>5320.6409779999985</v>
      </c>
      <c r="AM317" s="93">
        <f t="shared" si="147"/>
        <v>17.163357993548381</v>
      </c>
      <c r="AN317" s="99" t="e">
        <f t="shared" si="148"/>
        <v>#N/A</v>
      </c>
      <c r="AO317" s="99">
        <f t="shared" si="149"/>
        <v>0</v>
      </c>
      <c r="AR317" s="92">
        <f t="shared" si="167"/>
        <v>45998</v>
      </c>
      <c r="AS317" s="91">
        <f t="shared" si="168"/>
        <v>310</v>
      </c>
      <c r="AT317" s="91">
        <f>INDEX(地温!$D$2:$D$366,MATCH(AR317,地温!$C$2:$C$366,FALSE))</f>
        <v>8.6546000000000003</v>
      </c>
      <c r="AU317" s="91">
        <f t="shared" si="169"/>
        <v>5320.6409779999985</v>
      </c>
      <c r="AV317" s="93">
        <f t="shared" si="150"/>
        <v>17.163357993548381</v>
      </c>
      <c r="AW317" s="99" t="e">
        <f t="shared" si="151"/>
        <v>#N/A</v>
      </c>
      <c r="AX317" s="99">
        <f t="shared" si="152"/>
        <v>0</v>
      </c>
    </row>
    <row r="318" spans="1:50" s="91" customFormat="1">
      <c r="A318" s="92">
        <f t="shared" si="153"/>
        <v>45999</v>
      </c>
      <c r="B318" s="91">
        <f t="shared" si="136"/>
        <v>311</v>
      </c>
      <c r="C318" s="99">
        <f t="shared" si="137"/>
        <v>5.3756239432701385</v>
      </c>
      <c r="D318" s="99">
        <f t="shared" si="154"/>
        <v>7.095039625149014e-007</v>
      </c>
      <c r="E318" s="99"/>
      <c r="F318" s="99"/>
      <c r="H318" s="92">
        <f t="shared" si="155"/>
        <v>45999</v>
      </c>
      <c r="I318" s="91">
        <f t="shared" si="156"/>
        <v>311</v>
      </c>
      <c r="J318" s="91">
        <f>INDEX(地温!$D$2:$D$366,MATCH(H318,地温!$C$2:$C$366,FALSE))</f>
        <v>8.1679759999999995</v>
      </c>
      <c r="K318" s="91">
        <f t="shared" si="157"/>
        <v>5328.8089539999983</v>
      </c>
      <c r="L318" s="93">
        <f t="shared" si="138"/>
        <v>17.134433935691312</v>
      </c>
      <c r="M318" s="99">
        <f t="shared" si="139"/>
        <v>3.0764357401554872e-002</v>
      </c>
      <c r="N318" s="99">
        <f t="shared" si="140"/>
        <v>5.3756239432701385</v>
      </c>
      <c r="Q318" s="92">
        <f t="shared" si="158"/>
        <v>45999</v>
      </c>
      <c r="R318" s="91">
        <f t="shared" si="159"/>
        <v>311</v>
      </c>
      <c r="S318" s="91">
        <f>INDEX(地温!$D$2:$D$366,MATCH(Q318,地温!$C$2:$C$366,FALSE))</f>
        <v>8.1679759999999995</v>
      </c>
      <c r="T318" s="91">
        <f t="shared" si="160"/>
        <v>5328.8089539999983</v>
      </c>
      <c r="U318" s="93">
        <f t="shared" si="141"/>
        <v>17.134433935691312</v>
      </c>
      <c r="V318" s="99" t="e">
        <f t="shared" si="142"/>
        <v>#N/A</v>
      </c>
      <c r="W318" s="99">
        <f t="shared" si="143"/>
        <v>0</v>
      </c>
      <c r="Z318" s="92">
        <f t="shared" si="161"/>
        <v>45999</v>
      </c>
      <c r="AA318" s="91">
        <f t="shared" si="162"/>
        <v>311</v>
      </c>
      <c r="AB318" s="91">
        <f>INDEX(地温!$D$2:$D$366,MATCH(Z318,地温!$C$2:$C$366,FALSE))</f>
        <v>8.1679759999999995</v>
      </c>
      <c r="AC318" s="91">
        <f t="shared" si="163"/>
        <v>5328.8089539999983</v>
      </c>
      <c r="AD318" s="93">
        <f t="shared" si="144"/>
        <v>17.134433935691312</v>
      </c>
      <c r="AE318" s="99" t="e">
        <f t="shared" si="145"/>
        <v>#N/A</v>
      </c>
      <c r="AF318" s="99">
        <f t="shared" si="146"/>
        <v>0</v>
      </c>
      <c r="AI318" s="92">
        <f t="shared" si="164"/>
        <v>45999</v>
      </c>
      <c r="AJ318" s="91">
        <f t="shared" si="165"/>
        <v>311</v>
      </c>
      <c r="AK318" s="91">
        <f>INDEX(地温!$D$2:$D$366,MATCH(AI318,地温!$C$2:$C$366,FALSE))</f>
        <v>8.1679759999999995</v>
      </c>
      <c r="AL318" s="91">
        <f t="shared" si="166"/>
        <v>5328.8089539999983</v>
      </c>
      <c r="AM318" s="93">
        <f t="shared" si="147"/>
        <v>17.134433935691312</v>
      </c>
      <c r="AN318" s="99" t="e">
        <f t="shared" si="148"/>
        <v>#N/A</v>
      </c>
      <c r="AO318" s="99">
        <f t="shared" si="149"/>
        <v>0</v>
      </c>
      <c r="AR318" s="92">
        <f t="shared" si="167"/>
        <v>45999</v>
      </c>
      <c r="AS318" s="91">
        <f t="shared" si="168"/>
        <v>311</v>
      </c>
      <c r="AT318" s="91">
        <f>INDEX(地温!$D$2:$D$366,MATCH(AR318,地温!$C$2:$C$366,FALSE))</f>
        <v>8.1679759999999995</v>
      </c>
      <c r="AU318" s="91">
        <f t="shared" si="169"/>
        <v>5328.8089539999983</v>
      </c>
      <c r="AV318" s="93">
        <f t="shared" si="150"/>
        <v>17.134433935691312</v>
      </c>
      <c r="AW318" s="99" t="e">
        <f t="shared" si="151"/>
        <v>#N/A</v>
      </c>
      <c r="AX318" s="99">
        <f t="shared" si="152"/>
        <v>0</v>
      </c>
    </row>
    <row r="319" spans="1:50" s="91" customFormat="1">
      <c r="A319" s="92">
        <f t="shared" si="153"/>
        <v>46000</v>
      </c>
      <c r="B319" s="91">
        <f t="shared" si="136"/>
        <v>312</v>
      </c>
      <c r="C319" s="99">
        <f t="shared" si="137"/>
        <v>5.3756308412287295</v>
      </c>
      <c r="D319" s="99">
        <f t="shared" si="154"/>
        <v>6.897958590990072e-007</v>
      </c>
      <c r="E319" s="99"/>
      <c r="F319" s="99"/>
      <c r="H319" s="92">
        <f t="shared" si="155"/>
        <v>46000</v>
      </c>
      <c r="I319" s="91">
        <f t="shared" si="156"/>
        <v>312</v>
      </c>
      <c r="J319" s="91">
        <f>INDEX(地温!$D$2:$D$366,MATCH(H319,地温!$C$2:$C$366,FALSE))</f>
        <v>8.0260440000000006</v>
      </c>
      <c r="K319" s="91">
        <f t="shared" si="157"/>
        <v>5336.8349979999984</v>
      </c>
      <c r="L319" s="93">
        <f t="shared" si="138"/>
        <v>17.105240378205124</v>
      </c>
      <c r="M319" s="99">
        <f t="shared" si="139"/>
        <v>3.0725090818074931e-002</v>
      </c>
      <c r="N319" s="99">
        <f t="shared" si="140"/>
        <v>5.3756308412287295</v>
      </c>
      <c r="Q319" s="92">
        <f t="shared" si="158"/>
        <v>46000</v>
      </c>
      <c r="R319" s="91">
        <f t="shared" si="159"/>
        <v>312</v>
      </c>
      <c r="S319" s="91">
        <f>INDEX(地温!$D$2:$D$366,MATCH(Q319,地温!$C$2:$C$366,FALSE))</f>
        <v>8.0260440000000006</v>
      </c>
      <c r="T319" s="91">
        <f t="shared" si="160"/>
        <v>5336.8349979999984</v>
      </c>
      <c r="U319" s="93">
        <f t="shared" si="141"/>
        <v>17.105240378205124</v>
      </c>
      <c r="V319" s="99" t="e">
        <f t="shared" si="142"/>
        <v>#N/A</v>
      </c>
      <c r="W319" s="99">
        <f t="shared" si="143"/>
        <v>0</v>
      </c>
      <c r="Z319" s="92">
        <f t="shared" si="161"/>
        <v>46000</v>
      </c>
      <c r="AA319" s="91">
        <f t="shared" si="162"/>
        <v>312</v>
      </c>
      <c r="AB319" s="91">
        <f>INDEX(地温!$D$2:$D$366,MATCH(Z319,地温!$C$2:$C$366,FALSE))</f>
        <v>8.0260440000000006</v>
      </c>
      <c r="AC319" s="91">
        <f t="shared" si="163"/>
        <v>5336.8349979999984</v>
      </c>
      <c r="AD319" s="93">
        <f t="shared" si="144"/>
        <v>17.105240378205124</v>
      </c>
      <c r="AE319" s="99" t="e">
        <f t="shared" si="145"/>
        <v>#N/A</v>
      </c>
      <c r="AF319" s="99">
        <f t="shared" si="146"/>
        <v>0</v>
      </c>
      <c r="AI319" s="92">
        <f t="shared" si="164"/>
        <v>46000</v>
      </c>
      <c r="AJ319" s="91">
        <f t="shared" si="165"/>
        <v>312</v>
      </c>
      <c r="AK319" s="91">
        <f>INDEX(地温!$D$2:$D$366,MATCH(AI319,地温!$C$2:$C$366,FALSE))</f>
        <v>8.0260440000000006</v>
      </c>
      <c r="AL319" s="91">
        <f t="shared" si="166"/>
        <v>5336.8349979999984</v>
      </c>
      <c r="AM319" s="93">
        <f t="shared" si="147"/>
        <v>17.105240378205124</v>
      </c>
      <c r="AN319" s="99" t="e">
        <f t="shared" si="148"/>
        <v>#N/A</v>
      </c>
      <c r="AO319" s="99">
        <f t="shared" si="149"/>
        <v>0</v>
      </c>
      <c r="AR319" s="92">
        <f t="shared" si="167"/>
        <v>46000</v>
      </c>
      <c r="AS319" s="91">
        <f t="shared" si="168"/>
        <v>312</v>
      </c>
      <c r="AT319" s="91">
        <f>INDEX(地温!$D$2:$D$366,MATCH(AR319,地温!$C$2:$C$366,FALSE))</f>
        <v>8.0260440000000006</v>
      </c>
      <c r="AU319" s="91">
        <f t="shared" si="169"/>
        <v>5336.8349979999984</v>
      </c>
      <c r="AV319" s="93">
        <f t="shared" si="150"/>
        <v>17.105240378205124</v>
      </c>
      <c r="AW319" s="99" t="e">
        <f t="shared" si="151"/>
        <v>#N/A</v>
      </c>
      <c r="AX319" s="99">
        <f t="shared" si="152"/>
        <v>0</v>
      </c>
    </row>
    <row r="320" spans="1:50" s="91" customFormat="1">
      <c r="A320" s="92">
        <f t="shared" si="153"/>
        <v>46001</v>
      </c>
      <c r="B320" s="91">
        <f t="shared" si="136"/>
        <v>313</v>
      </c>
      <c r="C320" s="99">
        <f t="shared" si="137"/>
        <v>5.3756379527415046</v>
      </c>
      <c r="D320" s="99">
        <f t="shared" si="154"/>
        <v>7.1115127751042453e-007</v>
      </c>
      <c r="E320" s="99"/>
      <c r="F320" s="99"/>
      <c r="H320" s="92">
        <f t="shared" si="155"/>
        <v>46001</v>
      </c>
      <c r="I320" s="91">
        <f t="shared" si="156"/>
        <v>313</v>
      </c>
      <c r="J320" s="91">
        <f>INDEX(地温!$D$2:$D$366,MATCH(H320,地温!$C$2:$C$366,FALSE))</f>
        <v>8.7154279999999993</v>
      </c>
      <c r="K320" s="91">
        <f t="shared" si="157"/>
        <v>5345.5504259999989</v>
      </c>
      <c r="L320" s="93">
        <f t="shared" si="138"/>
        <v>17.078435865814694</v>
      </c>
      <c r="M320" s="99">
        <f t="shared" si="139"/>
        <v>3.0689074790893715e-002</v>
      </c>
      <c r="N320" s="99">
        <f t="shared" si="140"/>
        <v>5.3756379527415046</v>
      </c>
      <c r="Q320" s="92">
        <f t="shared" si="158"/>
        <v>46001</v>
      </c>
      <c r="R320" s="91">
        <f t="shared" si="159"/>
        <v>313</v>
      </c>
      <c r="S320" s="91">
        <f>INDEX(地温!$D$2:$D$366,MATCH(Q320,地温!$C$2:$C$366,FALSE))</f>
        <v>8.7154279999999993</v>
      </c>
      <c r="T320" s="91">
        <f t="shared" si="160"/>
        <v>5345.5504259999989</v>
      </c>
      <c r="U320" s="93">
        <f t="shared" si="141"/>
        <v>17.078435865814694</v>
      </c>
      <c r="V320" s="99" t="e">
        <f t="shared" si="142"/>
        <v>#N/A</v>
      </c>
      <c r="W320" s="99">
        <f t="shared" si="143"/>
        <v>0</v>
      </c>
      <c r="Z320" s="92">
        <f t="shared" si="161"/>
        <v>46001</v>
      </c>
      <c r="AA320" s="91">
        <f t="shared" si="162"/>
        <v>313</v>
      </c>
      <c r="AB320" s="91">
        <f>INDEX(地温!$D$2:$D$366,MATCH(Z320,地温!$C$2:$C$366,FALSE))</f>
        <v>8.7154279999999993</v>
      </c>
      <c r="AC320" s="91">
        <f t="shared" si="163"/>
        <v>5345.5504259999989</v>
      </c>
      <c r="AD320" s="93">
        <f t="shared" si="144"/>
        <v>17.078435865814694</v>
      </c>
      <c r="AE320" s="99" t="e">
        <f t="shared" si="145"/>
        <v>#N/A</v>
      </c>
      <c r="AF320" s="99">
        <f t="shared" si="146"/>
        <v>0</v>
      </c>
      <c r="AI320" s="92">
        <f t="shared" si="164"/>
        <v>46001</v>
      </c>
      <c r="AJ320" s="91">
        <f t="shared" si="165"/>
        <v>313</v>
      </c>
      <c r="AK320" s="91">
        <f>INDEX(地温!$D$2:$D$366,MATCH(AI320,地温!$C$2:$C$366,FALSE))</f>
        <v>8.7154279999999993</v>
      </c>
      <c r="AL320" s="91">
        <f t="shared" si="166"/>
        <v>5345.5504259999989</v>
      </c>
      <c r="AM320" s="93">
        <f t="shared" si="147"/>
        <v>17.078435865814694</v>
      </c>
      <c r="AN320" s="99" t="e">
        <f t="shared" si="148"/>
        <v>#N/A</v>
      </c>
      <c r="AO320" s="99">
        <f t="shared" si="149"/>
        <v>0</v>
      </c>
      <c r="AR320" s="92">
        <f t="shared" si="167"/>
        <v>46001</v>
      </c>
      <c r="AS320" s="91">
        <f t="shared" si="168"/>
        <v>313</v>
      </c>
      <c r="AT320" s="91">
        <f>INDEX(地温!$D$2:$D$366,MATCH(AR320,地温!$C$2:$C$366,FALSE))</f>
        <v>8.7154279999999993</v>
      </c>
      <c r="AU320" s="91">
        <f t="shared" si="169"/>
        <v>5345.5504259999989</v>
      </c>
      <c r="AV320" s="93">
        <f t="shared" si="150"/>
        <v>17.078435865814694</v>
      </c>
      <c r="AW320" s="99" t="e">
        <f t="shared" si="151"/>
        <v>#N/A</v>
      </c>
      <c r="AX320" s="99">
        <f t="shared" si="152"/>
        <v>0</v>
      </c>
    </row>
    <row r="321" spans="1:50" s="91" customFormat="1">
      <c r="A321" s="92">
        <f t="shared" si="153"/>
        <v>46002</v>
      </c>
      <c r="B321" s="91">
        <f t="shared" si="136"/>
        <v>314</v>
      </c>
      <c r="C321" s="99">
        <f t="shared" si="137"/>
        <v>5.3756451918969939</v>
      </c>
      <c r="D321" s="99">
        <f t="shared" si="154"/>
        <v>7.2391554892803358e-007</v>
      </c>
      <c r="E321" s="99"/>
      <c r="F321" s="99"/>
      <c r="H321" s="92">
        <f t="shared" si="155"/>
        <v>46002</v>
      </c>
      <c r="I321" s="91">
        <f t="shared" si="156"/>
        <v>314</v>
      </c>
      <c r="J321" s="91">
        <f>INDEX(地温!$D$2:$D$366,MATCH(H321,地温!$C$2:$C$366,FALSE))</f>
        <v>9.2628800000000009</v>
      </c>
      <c r="K321" s="91">
        <f t="shared" si="157"/>
        <v>5354.8133059999991</v>
      </c>
      <c r="L321" s="93">
        <f t="shared" si="138"/>
        <v>17.053545560509551</v>
      </c>
      <c r="M321" s="99">
        <f t="shared" si="139"/>
        <v>3.0655662652142479e-002</v>
      </c>
      <c r="N321" s="99">
        <f t="shared" si="140"/>
        <v>5.3756451918969939</v>
      </c>
      <c r="Q321" s="92">
        <f t="shared" si="158"/>
        <v>46002</v>
      </c>
      <c r="R321" s="91">
        <f t="shared" si="159"/>
        <v>314</v>
      </c>
      <c r="S321" s="91">
        <f>INDEX(地温!$D$2:$D$366,MATCH(Q321,地温!$C$2:$C$366,FALSE))</f>
        <v>9.2628800000000009</v>
      </c>
      <c r="T321" s="91">
        <f t="shared" si="160"/>
        <v>5354.8133059999991</v>
      </c>
      <c r="U321" s="93">
        <f t="shared" si="141"/>
        <v>17.053545560509551</v>
      </c>
      <c r="V321" s="99" t="e">
        <f t="shared" si="142"/>
        <v>#N/A</v>
      </c>
      <c r="W321" s="99">
        <f t="shared" si="143"/>
        <v>0</v>
      </c>
      <c r="Z321" s="92">
        <f t="shared" si="161"/>
        <v>46002</v>
      </c>
      <c r="AA321" s="91">
        <f t="shared" si="162"/>
        <v>314</v>
      </c>
      <c r="AB321" s="91">
        <f>INDEX(地温!$D$2:$D$366,MATCH(Z321,地温!$C$2:$C$366,FALSE))</f>
        <v>9.2628800000000009</v>
      </c>
      <c r="AC321" s="91">
        <f t="shared" si="163"/>
        <v>5354.8133059999991</v>
      </c>
      <c r="AD321" s="93">
        <f t="shared" si="144"/>
        <v>17.053545560509551</v>
      </c>
      <c r="AE321" s="99" t="e">
        <f t="shared" si="145"/>
        <v>#N/A</v>
      </c>
      <c r="AF321" s="99">
        <f t="shared" si="146"/>
        <v>0</v>
      </c>
      <c r="AI321" s="92">
        <f t="shared" si="164"/>
        <v>46002</v>
      </c>
      <c r="AJ321" s="91">
        <f t="shared" si="165"/>
        <v>314</v>
      </c>
      <c r="AK321" s="91">
        <f>INDEX(地温!$D$2:$D$366,MATCH(AI321,地温!$C$2:$C$366,FALSE))</f>
        <v>9.2628800000000009</v>
      </c>
      <c r="AL321" s="91">
        <f t="shared" si="166"/>
        <v>5354.8133059999991</v>
      </c>
      <c r="AM321" s="93">
        <f t="shared" si="147"/>
        <v>17.053545560509551</v>
      </c>
      <c r="AN321" s="99" t="e">
        <f t="shared" si="148"/>
        <v>#N/A</v>
      </c>
      <c r="AO321" s="99">
        <f t="shared" si="149"/>
        <v>0</v>
      </c>
      <c r="AR321" s="92">
        <f t="shared" si="167"/>
        <v>46002</v>
      </c>
      <c r="AS321" s="91">
        <f t="shared" si="168"/>
        <v>314</v>
      </c>
      <c r="AT321" s="91">
        <f>INDEX(地温!$D$2:$D$366,MATCH(AR321,地温!$C$2:$C$366,FALSE))</f>
        <v>9.2628800000000009</v>
      </c>
      <c r="AU321" s="91">
        <f t="shared" si="169"/>
        <v>5354.8133059999991</v>
      </c>
      <c r="AV321" s="93">
        <f t="shared" si="150"/>
        <v>17.053545560509551</v>
      </c>
      <c r="AW321" s="99" t="e">
        <f t="shared" si="151"/>
        <v>#N/A</v>
      </c>
      <c r="AX321" s="99">
        <f t="shared" si="152"/>
        <v>0</v>
      </c>
    </row>
    <row r="322" spans="1:50" s="91" customFormat="1">
      <c r="A322" s="92">
        <f t="shared" si="153"/>
        <v>46003</v>
      </c>
      <c r="B322" s="91">
        <f t="shared" si="136"/>
        <v>315</v>
      </c>
      <c r="C322" s="99">
        <f t="shared" si="137"/>
        <v>5.3756523652311143</v>
      </c>
      <c r="D322" s="99">
        <f t="shared" si="154"/>
        <v>7.1733341204804908e-007</v>
      </c>
      <c r="E322" s="99"/>
      <c r="F322" s="99"/>
      <c r="H322" s="92">
        <f t="shared" si="155"/>
        <v>46003</v>
      </c>
      <c r="I322" s="91">
        <f t="shared" si="156"/>
        <v>315</v>
      </c>
      <c r="J322" s="91">
        <f>INDEX(地温!$D$2:$D$366,MATCH(H322,地温!$C$2:$C$366,FALSE))</f>
        <v>9.4250880000000006</v>
      </c>
      <c r="K322" s="91">
        <f t="shared" si="157"/>
        <v>5364.2383939999991</v>
      </c>
      <c r="L322" s="93">
        <f t="shared" si="138"/>
        <v>17.029328234920634</v>
      </c>
      <c r="M322" s="99">
        <f t="shared" si="139"/>
        <v>3.0623183324543606e-002</v>
      </c>
      <c r="N322" s="99">
        <f t="shared" si="140"/>
        <v>5.3756523652311143</v>
      </c>
      <c r="Q322" s="92">
        <f t="shared" si="158"/>
        <v>46003</v>
      </c>
      <c r="R322" s="91">
        <f t="shared" si="159"/>
        <v>315</v>
      </c>
      <c r="S322" s="91">
        <f>INDEX(地温!$D$2:$D$366,MATCH(Q322,地温!$C$2:$C$366,FALSE))</f>
        <v>9.4250880000000006</v>
      </c>
      <c r="T322" s="91">
        <f t="shared" si="160"/>
        <v>5364.2383939999991</v>
      </c>
      <c r="U322" s="93">
        <f t="shared" si="141"/>
        <v>17.029328234920634</v>
      </c>
      <c r="V322" s="99" t="e">
        <f t="shared" si="142"/>
        <v>#N/A</v>
      </c>
      <c r="W322" s="99">
        <f t="shared" si="143"/>
        <v>0</v>
      </c>
      <c r="Z322" s="92">
        <f t="shared" si="161"/>
        <v>46003</v>
      </c>
      <c r="AA322" s="91">
        <f t="shared" si="162"/>
        <v>315</v>
      </c>
      <c r="AB322" s="91">
        <f>INDEX(地温!$D$2:$D$366,MATCH(Z322,地温!$C$2:$C$366,FALSE))</f>
        <v>9.4250880000000006</v>
      </c>
      <c r="AC322" s="91">
        <f t="shared" si="163"/>
        <v>5364.2383939999991</v>
      </c>
      <c r="AD322" s="93">
        <f t="shared" si="144"/>
        <v>17.029328234920634</v>
      </c>
      <c r="AE322" s="99" t="e">
        <f t="shared" si="145"/>
        <v>#N/A</v>
      </c>
      <c r="AF322" s="99">
        <f t="shared" si="146"/>
        <v>0</v>
      </c>
      <c r="AI322" s="92">
        <f t="shared" si="164"/>
        <v>46003</v>
      </c>
      <c r="AJ322" s="91">
        <f t="shared" si="165"/>
        <v>315</v>
      </c>
      <c r="AK322" s="91">
        <f>INDEX(地温!$D$2:$D$366,MATCH(AI322,地温!$C$2:$C$366,FALSE))</f>
        <v>9.4250880000000006</v>
      </c>
      <c r="AL322" s="91">
        <f t="shared" si="166"/>
        <v>5364.2383939999991</v>
      </c>
      <c r="AM322" s="93">
        <f t="shared" si="147"/>
        <v>17.029328234920634</v>
      </c>
      <c r="AN322" s="99" t="e">
        <f t="shared" si="148"/>
        <v>#N/A</v>
      </c>
      <c r="AO322" s="99">
        <f t="shared" si="149"/>
        <v>0</v>
      </c>
      <c r="AR322" s="92">
        <f t="shared" si="167"/>
        <v>46003</v>
      </c>
      <c r="AS322" s="91">
        <f t="shared" si="168"/>
        <v>315</v>
      </c>
      <c r="AT322" s="91">
        <f>INDEX(地温!$D$2:$D$366,MATCH(AR322,地温!$C$2:$C$366,FALSE))</f>
        <v>9.4250880000000006</v>
      </c>
      <c r="AU322" s="91">
        <f t="shared" si="169"/>
        <v>5364.2383939999991</v>
      </c>
      <c r="AV322" s="93">
        <f t="shared" si="150"/>
        <v>17.029328234920634</v>
      </c>
      <c r="AW322" s="99" t="e">
        <f t="shared" si="151"/>
        <v>#N/A</v>
      </c>
      <c r="AX322" s="99">
        <f t="shared" si="152"/>
        <v>0</v>
      </c>
    </row>
    <row r="323" spans="1:50" s="91" customFormat="1">
      <c r="A323" s="92">
        <f t="shared" si="153"/>
        <v>46004</v>
      </c>
      <c r="B323" s="91">
        <f t="shared" si="136"/>
        <v>316</v>
      </c>
      <c r="C323" s="99">
        <f t="shared" si="137"/>
        <v>5.3756585539471011</v>
      </c>
      <c r="D323" s="99">
        <f t="shared" si="154"/>
        <v>6.1887159867879411e-007</v>
      </c>
      <c r="E323" s="99"/>
      <c r="F323" s="99"/>
      <c r="H323" s="92">
        <f t="shared" si="155"/>
        <v>46004</v>
      </c>
      <c r="I323" s="91">
        <f t="shared" si="156"/>
        <v>316</v>
      </c>
      <c r="J323" s="91">
        <f>INDEX(地温!$D$2:$D$366,MATCH(H323,地温!$C$2:$C$366,FALSE))</f>
        <v>7.5799719999999997</v>
      </c>
      <c r="K323" s="91">
        <f t="shared" si="157"/>
        <v>5371.8183659999995</v>
      </c>
      <c r="L323" s="93">
        <f t="shared" si="138"/>
        <v>16.999425208860757</v>
      </c>
      <c r="M323" s="99">
        <f t="shared" si="139"/>
        <v>3.0583118562235816e-002</v>
      </c>
      <c r="N323" s="99">
        <f t="shared" si="140"/>
        <v>5.3756585539471011</v>
      </c>
      <c r="Q323" s="92">
        <f t="shared" si="158"/>
        <v>46004</v>
      </c>
      <c r="R323" s="91">
        <f t="shared" si="159"/>
        <v>316</v>
      </c>
      <c r="S323" s="91">
        <f>INDEX(地温!$D$2:$D$366,MATCH(Q323,地温!$C$2:$C$366,FALSE))</f>
        <v>7.5799719999999997</v>
      </c>
      <c r="T323" s="91">
        <f t="shared" si="160"/>
        <v>5371.8183659999995</v>
      </c>
      <c r="U323" s="93">
        <f t="shared" si="141"/>
        <v>16.999425208860757</v>
      </c>
      <c r="V323" s="99" t="e">
        <f t="shared" si="142"/>
        <v>#N/A</v>
      </c>
      <c r="W323" s="99">
        <f t="shared" si="143"/>
        <v>0</v>
      </c>
      <c r="Z323" s="92">
        <f t="shared" si="161"/>
        <v>46004</v>
      </c>
      <c r="AA323" s="91">
        <f t="shared" si="162"/>
        <v>316</v>
      </c>
      <c r="AB323" s="91">
        <f>INDEX(地温!$D$2:$D$366,MATCH(Z323,地温!$C$2:$C$366,FALSE))</f>
        <v>7.5799719999999997</v>
      </c>
      <c r="AC323" s="91">
        <f t="shared" si="163"/>
        <v>5371.8183659999995</v>
      </c>
      <c r="AD323" s="93">
        <f t="shared" si="144"/>
        <v>16.999425208860757</v>
      </c>
      <c r="AE323" s="99" t="e">
        <f t="shared" si="145"/>
        <v>#N/A</v>
      </c>
      <c r="AF323" s="99">
        <f t="shared" si="146"/>
        <v>0</v>
      </c>
      <c r="AI323" s="92">
        <f t="shared" si="164"/>
        <v>46004</v>
      </c>
      <c r="AJ323" s="91">
        <f t="shared" si="165"/>
        <v>316</v>
      </c>
      <c r="AK323" s="91">
        <f>INDEX(地温!$D$2:$D$366,MATCH(AI323,地温!$C$2:$C$366,FALSE))</f>
        <v>7.5799719999999997</v>
      </c>
      <c r="AL323" s="91">
        <f t="shared" si="166"/>
        <v>5371.8183659999995</v>
      </c>
      <c r="AM323" s="93">
        <f t="shared" si="147"/>
        <v>16.999425208860757</v>
      </c>
      <c r="AN323" s="99" t="e">
        <f t="shared" si="148"/>
        <v>#N/A</v>
      </c>
      <c r="AO323" s="99">
        <f t="shared" si="149"/>
        <v>0</v>
      </c>
      <c r="AR323" s="92">
        <f t="shared" si="167"/>
        <v>46004</v>
      </c>
      <c r="AS323" s="91">
        <f t="shared" si="168"/>
        <v>316</v>
      </c>
      <c r="AT323" s="91">
        <f>INDEX(地温!$D$2:$D$366,MATCH(AR323,地温!$C$2:$C$366,FALSE))</f>
        <v>7.5799719999999997</v>
      </c>
      <c r="AU323" s="91">
        <f t="shared" si="169"/>
        <v>5371.8183659999995</v>
      </c>
      <c r="AV323" s="93">
        <f t="shared" si="150"/>
        <v>16.999425208860757</v>
      </c>
      <c r="AW323" s="99" t="e">
        <f t="shared" si="151"/>
        <v>#N/A</v>
      </c>
      <c r="AX323" s="99">
        <f t="shared" si="152"/>
        <v>0</v>
      </c>
    </row>
    <row r="324" spans="1:50" s="91" customFormat="1">
      <c r="A324" s="92">
        <f t="shared" si="153"/>
        <v>46005</v>
      </c>
      <c r="B324" s="91">
        <f t="shared" si="136"/>
        <v>317</v>
      </c>
      <c r="C324" s="99">
        <f t="shared" si="137"/>
        <v>5.3756643004512066</v>
      </c>
      <c r="D324" s="99">
        <f t="shared" si="154"/>
        <v>5.7465041054527437e-007</v>
      </c>
      <c r="E324" s="99"/>
      <c r="F324" s="99"/>
      <c r="H324" s="92">
        <f t="shared" si="155"/>
        <v>46005</v>
      </c>
      <c r="I324" s="91">
        <f t="shared" si="156"/>
        <v>317</v>
      </c>
      <c r="J324" s="91">
        <f>INDEX(地温!$D$2:$D$366,MATCH(H324,地温!$C$2:$C$366,FALSE))</f>
        <v>6.8297600000000012</v>
      </c>
      <c r="K324" s="91">
        <f t="shared" si="157"/>
        <v>5378.6481259999991</v>
      </c>
      <c r="L324" s="93">
        <f t="shared" si="138"/>
        <v>16.967344246056779</v>
      </c>
      <c r="M324" s="99">
        <f t="shared" si="139"/>
        <v>3.0540184862068623e-002</v>
      </c>
      <c r="N324" s="99">
        <f t="shared" si="140"/>
        <v>5.3756643004512066</v>
      </c>
      <c r="Q324" s="92">
        <f t="shared" si="158"/>
        <v>46005</v>
      </c>
      <c r="R324" s="91">
        <f t="shared" si="159"/>
        <v>317</v>
      </c>
      <c r="S324" s="91">
        <f>INDEX(地温!$D$2:$D$366,MATCH(Q324,地温!$C$2:$C$366,FALSE))</f>
        <v>6.8297600000000012</v>
      </c>
      <c r="T324" s="91">
        <f t="shared" si="160"/>
        <v>5378.6481259999991</v>
      </c>
      <c r="U324" s="93">
        <f t="shared" si="141"/>
        <v>16.967344246056779</v>
      </c>
      <c r="V324" s="99" t="e">
        <f t="shared" si="142"/>
        <v>#N/A</v>
      </c>
      <c r="W324" s="99">
        <f t="shared" si="143"/>
        <v>0</v>
      </c>
      <c r="Z324" s="92">
        <f t="shared" si="161"/>
        <v>46005</v>
      </c>
      <c r="AA324" s="91">
        <f t="shared" si="162"/>
        <v>317</v>
      </c>
      <c r="AB324" s="91">
        <f>INDEX(地温!$D$2:$D$366,MATCH(Z324,地温!$C$2:$C$366,FALSE))</f>
        <v>6.8297600000000012</v>
      </c>
      <c r="AC324" s="91">
        <f t="shared" si="163"/>
        <v>5378.6481259999991</v>
      </c>
      <c r="AD324" s="93">
        <f t="shared" si="144"/>
        <v>16.967344246056779</v>
      </c>
      <c r="AE324" s="99" t="e">
        <f t="shared" si="145"/>
        <v>#N/A</v>
      </c>
      <c r="AF324" s="99">
        <f t="shared" si="146"/>
        <v>0</v>
      </c>
      <c r="AI324" s="92">
        <f t="shared" si="164"/>
        <v>46005</v>
      </c>
      <c r="AJ324" s="91">
        <f t="shared" si="165"/>
        <v>317</v>
      </c>
      <c r="AK324" s="91">
        <f>INDEX(地温!$D$2:$D$366,MATCH(AI324,地温!$C$2:$C$366,FALSE))</f>
        <v>6.8297600000000012</v>
      </c>
      <c r="AL324" s="91">
        <f t="shared" si="166"/>
        <v>5378.6481259999991</v>
      </c>
      <c r="AM324" s="93">
        <f t="shared" si="147"/>
        <v>16.967344246056779</v>
      </c>
      <c r="AN324" s="99" t="e">
        <f t="shared" si="148"/>
        <v>#N/A</v>
      </c>
      <c r="AO324" s="99">
        <f t="shared" si="149"/>
        <v>0</v>
      </c>
      <c r="AR324" s="92">
        <f t="shared" si="167"/>
        <v>46005</v>
      </c>
      <c r="AS324" s="91">
        <f t="shared" si="168"/>
        <v>317</v>
      </c>
      <c r="AT324" s="91">
        <f>INDEX(地温!$D$2:$D$366,MATCH(AR324,地温!$C$2:$C$366,FALSE))</f>
        <v>6.8297600000000012</v>
      </c>
      <c r="AU324" s="91">
        <f t="shared" si="169"/>
        <v>5378.6481259999991</v>
      </c>
      <c r="AV324" s="93">
        <f t="shared" si="150"/>
        <v>16.967344246056779</v>
      </c>
      <c r="AW324" s="99" t="e">
        <f t="shared" si="151"/>
        <v>#N/A</v>
      </c>
      <c r="AX324" s="99">
        <f t="shared" si="152"/>
        <v>0</v>
      </c>
    </row>
    <row r="325" spans="1:50" s="91" customFormat="1">
      <c r="A325" s="92">
        <f t="shared" si="153"/>
        <v>46006</v>
      </c>
      <c r="B325" s="91">
        <f t="shared" si="136"/>
        <v>318</v>
      </c>
      <c r="C325" s="99">
        <f t="shared" si="137"/>
        <v>5.3756695708980944</v>
      </c>
      <c r="D325" s="99">
        <f t="shared" si="154"/>
        <v>5.2704468878062016e-007</v>
      </c>
      <c r="E325" s="99"/>
      <c r="F325" s="99"/>
      <c r="H325" s="92">
        <f t="shared" si="155"/>
        <v>46006</v>
      </c>
      <c r="I325" s="91">
        <f t="shared" si="156"/>
        <v>318</v>
      </c>
      <c r="J325" s="91">
        <f>INDEX(地温!$D$2:$D$366,MATCH(H325,地温!$C$2:$C$366,FALSE))</f>
        <v>5.9578920000000011</v>
      </c>
      <c r="K325" s="91">
        <f t="shared" si="157"/>
        <v>5384.6060179999995</v>
      </c>
      <c r="L325" s="93">
        <f t="shared" si="138"/>
        <v>16.932723327044023</v>
      </c>
      <c r="M325" s="99">
        <f t="shared" si="139"/>
        <v>3.0493908938955344e-002</v>
      </c>
      <c r="N325" s="99">
        <f t="shared" si="140"/>
        <v>5.3756695708980944</v>
      </c>
      <c r="Q325" s="92">
        <f t="shared" si="158"/>
        <v>46006</v>
      </c>
      <c r="R325" s="91">
        <f t="shared" si="159"/>
        <v>318</v>
      </c>
      <c r="S325" s="91">
        <f>INDEX(地温!$D$2:$D$366,MATCH(Q325,地温!$C$2:$C$366,FALSE))</f>
        <v>5.9578920000000011</v>
      </c>
      <c r="T325" s="91">
        <f t="shared" si="160"/>
        <v>5384.6060179999995</v>
      </c>
      <c r="U325" s="93">
        <f t="shared" si="141"/>
        <v>16.932723327044023</v>
      </c>
      <c r="V325" s="99" t="e">
        <f t="shared" si="142"/>
        <v>#N/A</v>
      </c>
      <c r="W325" s="99">
        <f t="shared" si="143"/>
        <v>0</v>
      </c>
      <c r="Z325" s="92">
        <f t="shared" si="161"/>
        <v>46006</v>
      </c>
      <c r="AA325" s="91">
        <f t="shared" si="162"/>
        <v>318</v>
      </c>
      <c r="AB325" s="91">
        <f>INDEX(地温!$D$2:$D$366,MATCH(Z325,地温!$C$2:$C$366,FALSE))</f>
        <v>5.9578920000000011</v>
      </c>
      <c r="AC325" s="91">
        <f t="shared" si="163"/>
        <v>5384.6060179999995</v>
      </c>
      <c r="AD325" s="93">
        <f t="shared" si="144"/>
        <v>16.932723327044023</v>
      </c>
      <c r="AE325" s="99" t="e">
        <f t="shared" si="145"/>
        <v>#N/A</v>
      </c>
      <c r="AF325" s="99">
        <f t="shared" si="146"/>
        <v>0</v>
      </c>
      <c r="AI325" s="92">
        <f t="shared" si="164"/>
        <v>46006</v>
      </c>
      <c r="AJ325" s="91">
        <f t="shared" si="165"/>
        <v>318</v>
      </c>
      <c r="AK325" s="91">
        <f>INDEX(地温!$D$2:$D$366,MATCH(AI325,地温!$C$2:$C$366,FALSE))</f>
        <v>5.9578920000000011</v>
      </c>
      <c r="AL325" s="91">
        <f t="shared" si="166"/>
        <v>5384.6060179999995</v>
      </c>
      <c r="AM325" s="93">
        <f t="shared" si="147"/>
        <v>16.932723327044023</v>
      </c>
      <c r="AN325" s="99" t="e">
        <f t="shared" si="148"/>
        <v>#N/A</v>
      </c>
      <c r="AO325" s="99">
        <f t="shared" si="149"/>
        <v>0</v>
      </c>
      <c r="AR325" s="92">
        <f t="shared" si="167"/>
        <v>46006</v>
      </c>
      <c r="AS325" s="91">
        <f t="shared" si="168"/>
        <v>318</v>
      </c>
      <c r="AT325" s="91">
        <f>INDEX(地温!$D$2:$D$366,MATCH(AR325,地温!$C$2:$C$366,FALSE))</f>
        <v>5.9578920000000011</v>
      </c>
      <c r="AU325" s="91">
        <f t="shared" si="169"/>
        <v>5384.6060179999995</v>
      </c>
      <c r="AV325" s="93">
        <f t="shared" si="150"/>
        <v>16.932723327044023</v>
      </c>
      <c r="AW325" s="99" t="e">
        <f t="shared" si="151"/>
        <v>#N/A</v>
      </c>
      <c r="AX325" s="99">
        <f t="shared" si="152"/>
        <v>0</v>
      </c>
    </row>
    <row r="326" spans="1:50" s="91" customFormat="1">
      <c r="A326" s="92">
        <f t="shared" si="153"/>
        <v>46007</v>
      </c>
      <c r="B326" s="91">
        <f t="shared" si="136"/>
        <v>319</v>
      </c>
      <c r="C326" s="99">
        <f t="shared" si="137"/>
        <v>5.3756748702291803</v>
      </c>
      <c r="D326" s="99">
        <f t="shared" si="154"/>
        <v>5.2993310859505984e-007</v>
      </c>
      <c r="E326" s="99"/>
      <c r="F326" s="99"/>
      <c r="H326" s="92">
        <f t="shared" si="155"/>
        <v>46007</v>
      </c>
      <c r="I326" s="91">
        <f t="shared" si="156"/>
        <v>319</v>
      </c>
      <c r="J326" s="91">
        <f>INDEX(地温!$D$2:$D$366,MATCH(H326,地温!$C$2:$C$366,FALSE))</f>
        <v>6.2012040000000006</v>
      </c>
      <c r="K326" s="91">
        <f t="shared" si="157"/>
        <v>5390.8072219999995</v>
      </c>
      <c r="L326" s="93">
        <f t="shared" si="138"/>
        <v>16.899082200626957</v>
      </c>
      <c r="M326" s="99">
        <f t="shared" si="139"/>
        <v>3.044899925931549e-002</v>
      </c>
      <c r="N326" s="99">
        <f t="shared" si="140"/>
        <v>5.3756748702291803</v>
      </c>
      <c r="Q326" s="92">
        <f t="shared" si="158"/>
        <v>46007</v>
      </c>
      <c r="R326" s="91">
        <f t="shared" si="159"/>
        <v>319</v>
      </c>
      <c r="S326" s="91">
        <f>INDEX(地温!$D$2:$D$366,MATCH(Q326,地温!$C$2:$C$366,FALSE))</f>
        <v>6.2012040000000006</v>
      </c>
      <c r="T326" s="91">
        <f t="shared" si="160"/>
        <v>5390.8072219999995</v>
      </c>
      <c r="U326" s="93">
        <f t="shared" si="141"/>
        <v>16.899082200626957</v>
      </c>
      <c r="V326" s="99" t="e">
        <f t="shared" si="142"/>
        <v>#N/A</v>
      </c>
      <c r="W326" s="99">
        <f t="shared" si="143"/>
        <v>0</v>
      </c>
      <c r="Z326" s="92">
        <f t="shared" si="161"/>
        <v>46007</v>
      </c>
      <c r="AA326" s="91">
        <f t="shared" si="162"/>
        <v>319</v>
      </c>
      <c r="AB326" s="91">
        <f>INDEX(地温!$D$2:$D$366,MATCH(Z326,地温!$C$2:$C$366,FALSE))</f>
        <v>6.2012040000000006</v>
      </c>
      <c r="AC326" s="91">
        <f t="shared" si="163"/>
        <v>5390.8072219999995</v>
      </c>
      <c r="AD326" s="93">
        <f t="shared" si="144"/>
        <v>16.899082200626957</v>
      </c>
      <c r="AE326" s="99" t="e">
        <f t="shared" si="145"/>
        <v>#N/A</v>
      </c>
      <c r="AF326" s="99">
        <f t="shared" si="146"/>
        <v>0</v>
      </c>
      <c r="AI326" s="92">
        <f t="shared" si="164"/>
        <v>46007</v>
      </c>
      <c r="AJ326" s="91">
        <f t="shared" si="165"/>
        <v>319</v>
      </c>
      <c r="AK326" s="91">
        <f>INDEX(地温!$D$2:$D$366,MATCH(AI326,地温!$C$2:$C$366,FALSE))</f>
        <v>6.2012040000000006</v>
      </c>
      <c r="AL326" s="91">
        <f t="shared" si="166"/>
        <v>5390.8072219999995</v>
      </c>
      <c r="AM326" s="93">
        <f t="shared" si="147"/>
        <v>16.899082200626957</v>
      </c>
      <c r="AN326" s="99" t="e">
        <f t="shared" si="148"/>
        <v>#N/A</v>
      </c>
      <c r="AO326" s="99">
        <f t="shared" si="149"/>
        <v>0</v>
      </c>
      <c r="AR326" s="92">
        <f t="shared" si="167"/>
        <v>46007</v>
      </c>
      <c r="AS326" s="91">
        <f t="shared" si="168"/>
        <v>319</v>
      </c>
      <c r="AT326" s="91">
        <f>INDEX(地温!$D$2:$D$366,MATCH(AR326,地温!$C$2:$C$366,FALSE))</f>
        <v>6.2012040000000006</v>
      </c>
      <c r="AU326" s="91">
        <f t="shared" si="169"/>
        <v>5390.8072219999995</v>
      </c>
      <c r="AV326" s="93">
        <f t="shared" si="150"/>
        <v>16.899082200626957</v>
      </c>
      <c r="AW326" s="99" t="e">
        <f t="shared" si="151"/>
        <v>#N/A</v>
      </c>
      <c r="AX326" s="99">
        <f t="shared" si="152"/>
        <v>0</v>
      </c>
    </row>
    <row r="327" spans="1:50" s="91" customFormat="1">
      <c r="A327" s="92">
        <f t="shared" si="153"/>
        <v>46008</v>
      </c>
      <c r="B327" s="91">
        <f t="shared" si="136"/>
        <v>320</v>
      </c>
      <c r="C327" s="99">
        <f t="shared" si="137"/>
        <v>5.375679242167327</v>
      </c>
      <c r="D327" s="99">
        <f t="shared" si="154"/>
        <v>4.3719381466189593e-007</v>
      </c>
      <c r="E327" s="99"/>
      <c r="F327" s="99"/>
      <c r="H327" s="92">
        <f t="shared" si="155"/>
        <v>46008</v>
      </c>
      <c r="I327" s="91">
        <f t="shared" si="156"/>
        <v>320</v>
      </c>
      <c r="J327" s="91">
        <f>INDEX(地温!$D$2:$D$366,MATCH(H327,地温!$C$2:$C$366,FALSE))</f>
        <v>4.214156</v>
      </c>
      <c r="K327" s="91">
        <f t="shared" si="157"/>
        <v>5395.0213779999995</v>
      </c>
      <c r="L327" s="93">
        <f t="shared" si="138"/>
        <v>16.859441806249997</v>
      </c>
      <c r="M327" s="99">
        <f t="shared" si="139"/>
        <v>3.0396152306619136e-002</v>
      </c>
      <c r="N327" s="99">
        <f t="shared" si="140"/>
        <v>5.375679242167327</v>
      </c>
      <c r="Q327" s="92">
        <f t="shared" si="158"/>
        <v>46008</v>
      </c>
      <c r="R327" s="91">
        <f t="shared" si="159"/>
        <v>320</v>
      </c>
      <c r="S327" s="91">
        <f>INDEX(地温!$D$2:$D$366,MATCH(Q327,地温!$C$2:$C$366,FALSE))</f>
        <v>4.214156</v>
      </c>
      <c r="T327" s="91">
        <f t="shared" si="160"/>
        <v>5395.0213779999995</v>
      </c>
      <c r="U327" s="93">
        <f t="shared" si="141"/>
        <v>16.859441806249997</v>
      </c>
      <c r="V327" s="99" t="e">
        <f t="shared" si="142"/>
        <v>#N/A</v>
      </c>
      <c r="W327" s="99">
        <f t="shared" si="143"/>
        <v>0</v>
      </c>
      <c r="Z327" s="92">
        <f t="shared" si="161"/>
        <v>46008</v>
      </c>
      <c r="AA327" s="91">
        <f t="shared" si="162"/>
        <v>320</v>
      </c>
      <c r="AB327" s="91">
        <f>INDEX(地温!$D$2:$D$366,MATCH(Z327,地温!$C$2:$C$366,FALSE))</f>
        <v>4.214156</v>
      </c>
      <c r="AC327" s="91">
        <f t="shared" si="163"/>
        <v>5395.0213779999995</v>
      </c>
      <c r="AD327" s="93">
        <f t="shared" si="144"/>
        <v>16.859441806249997</v>
      </c>
      <c r="AE327" s="99" t="e">
        <f t="shared" si="145"/>
        <v>#N/A</v>
      </c>
      <c r="AF327" s="99">
        <f t="shared" si="146"/>
        <v>0</v>
      </c>
      <c r="AI327" s="92">
        <f t="shared" si="164"/>
        <v>46008</v>
      </c>
      <c r="AJ327" s="91">
        <f t="shared" si="165"/>
        <v>320</v>
      </c>
      <c r="AK327" s="91">
        <f>INDEX(地温!$D$2:$D$366,MATCH(AI327,地温!$C$2:$C$366,FALSE))</f>
        <v>4.214156</v>
      </c>
      <c r="AL327" s="91">
        <f t="shared" si="166"/>
        <v>5395.0213779999995</v>
      </c>
      <c r="AM327" s="93">
        <f t="shared" si="147"/>
        <v>16.859441806249997</v>
      </c>
      <c r="AN327" s="99" t="e">
        <f t="shared" si="148"/>
        <v>#N/A</v>
      </c>
      <c r="AO327" s="99">
        <f t="shared" si="149"/>
        <v>0</v>
      </c>
      <c r="AR327" s="92">
        <f t="shared" si="167"/>
        <v>46008</v>
      </c>
      <c r="AS327" s="91">
        <f t="shared" si="168"/>
        <v>320</v>
      </c>
      <c r="AT327" s="91">
        <f>INDEX(地温!$D$2:$D$366,MATCH(AR327,地温!$C$2:$C$366,FALSE))</f>
        <v>4.214156</v>
      </c>
      <c r="AU327" s="91">
        <f t="shared" si="169"/>
        <v>5395.0213779999995</v>
      </c>
      <c r="AV327" s="93">
        <f t="shared" si="150"/>
        <v>16.859441806249997</v>
      </c>
      <c r="AW327" s="99" t="e">
        <f t="shared" si="151"/>
        <v>#N/A</v>
      </c>
      <c r="AX327" s="99">
        <f t="shared" si="152"/>
        <v>0</v>
      </c>
    </row>
    <row r="328" spans="1:50" s="91" customFormat="1">
      <c r="A328" s="92">
        <f t="shared" si="153"/>
        <v>46009</v>
      </c>
      <c r="B328" s="91">
        <f t="shared" ref="B328:B374" si="170">I328</f>
        <v>321</v>
      </c>
      <c r="C328" s="99">
        <f t="shared" ref="C328:C374" si="171">N328+W328+AF328+AO328+AX328</f>
        <v>5.3756829309326584</v>
      </c>
      <c r="D328" s="99">
        <f t="shared" si="154"/>
        <v>3.6887653314110481e-007</v>
      </c>
      <c r="E328" s="99"/>
      <c r="F328" s="99"/>
      <c r="H328" s="92">
        <f t="shared" si="155"/>
        <v>46009</v>
      </c>
      <c r="I328" s="91">
        <f t="shared" si="156"/>
        <v>321</v>
      </c>
      <c r="J328" s="91">
        <f>INDEX(地温!$D$2:$D$366,MATCH(H328,地温!$C$2:$C$366,FALSE))</f>
        <v>2.7137319999999998</v>
      </c>
      <c r="K328" s="91">
        <f t="shared" si="157"/>
        <v>5397.7351099999996</v>
      </c>
      <c r="L328" s="93">
        <f t="shared" ref="L328:L374" si="172">K328/I328</f>
        <v>16.815374174454828</v>
      </c>
      <c r="M328" s="99">
        <f t="shared" ref="M328:M374" si="173">$J$4*EXP(-$K$4/(8.31*(L328+273)))</f>
        <v>3.0337493872242671e-002</v>
      </c>
      <c r="N328" s="99">
        <f t="shared" ref="N328:N374" si="174">IF($I$1=0,0,$L$1*$I$4*0.01*(1-EXP(-M328*I328)))</f>
        <v>5.3756829309326584</v>
      </c>
      <c r="Q328" s="92">
        <f t="shared" si="158"/>
        <v>46009</v>
      </c>
      <c r="R328" s="91">
        <f t="shared" si="159"/>
        <v>321</v>
      </c>
      <c r="S328" s="91">
        <f>INDEX(地温!$D$2:$D$366,MATCH(Q328,地温!$C$2:$C$366,FALSE))</f>
        <v>2.7137319999999998</v>
      </c>
      <c r="T328" s="91">
        <f t="shared" si="160"/>
        <v>5397.7351099999996</v>
      </c>
      <c r="U328" s="93">
        <f t="shared" ref="U328:U374" si="175">T328/R328</f>
        <v>16.815374174454828</v>
      </c>
      <c r="V328" s="99" t="e">
        <f t="shared" ref="V328:V374" si="176">$S$4*EXP(-$T$4/(8.31*(U328+273)))</f>
        <v>#N/A</v>
      </c>
      <c r="W328" s="99">
        <f t="shared" ref="W328:W374" si="177">IF($R$1=0,0,$U$1*$R$4*0.01*(1-EXP(-V328*R328)))</f>
        <v>0</v>
      </c>
      <c r="Z328" s="92">
        <f t="shared" si="161"/>
        <v>46009</v>
      </c>
      <c r="AA328" s="91">
        <f t="shared" si="162"/>
        <v>321</v>
      </c>
      <c r="AB328" s="91">
        <f>INDEX(地温!$D$2:$D$366,MATCH(Z328,地温!$C$2:$C$366,FALSE))</f>
        <v>2.7137319999999998</v>
      </c>
      <c r="AC328" s="91">
        <f t="shared" si="163"/>
        <v>5397.7351099999996</v>
      </c>
      <c r="AD328" s="93">
        <f t="shared" ref="AD328:AD374" si="178">AC328/AA328</f>
        <v>16.815374174454828</v>
      </c>
      <c r="AE328" s="99" t="e">
        <f t="shared" ref="AE328:AE374" si="179">$AB$4*EXP(-$AC$4/(8.31*(AD328+273)))</f>
        <v>#N/A</v>
      </c>
      <c r="AF328" s="99">
        <f t="shared" ref="AF328:AF374" si="180">IF($AA$1=0,0,$AD$1*$AA$4*0.01*(1-EXP(-AE328*AA328)))</f>
        <v>0</v>
      </c>
      <c r="AI328" s="92">
        <f t="shared" si="164"/>
        <v>46009</v>
      </c>
      <c r="AJ328" s="91">
        <f t="shared" si="165"/>
        <v>321</v>
      </c>
      <c r="AK328" s="91">
        <f>INDEX(地温!$D$2:$D$366,MATCH(AI328,地温!$C$2:$C$366,FALSE))</f>
        <v>2.7137319999999998</v>
      </c>
      <c r="AL328" s="91">
        <f t="shared" si="166"/>
        <v>5397.7351099999996</v>
      </c>
      <c r="AM328" s="93">
        <f t="shared" ref="AM328:AM374" si="181">AL328/AJ328</f>
        <v>16.815374174454828</v>
      </c>
      <c r="AN328" s="99" t="e">
        <f t="shared" ref="AN328:AN374" si="182">$AK$4*EXP(-$AL$4/(8.31*(AM328+273)))</f>
        <v>#N/A</v>
      </c>
      <c r="AO328" s="99">
        <f t="shared" ref="AO328:AO374" si="183">IF($AJ$1=0,0,$AM$1*$AJ$4*0.01*(1-EXP(-AN328*AJ328)))</f>
        <v>0</v>
      </c>
      <c r="AR328" s="92">
        <f t="shared" si="167"/>
        <v>46009</v>
      </c>
      <c r="AS328" s="91">
        <f t="shared" si="168"/>
        <v>321</v>
      </c>
      <c r="AT328" s="91">
        <f>INDEX(地温!$D$2:$D$366,MATCH(AR328,地温!$C$2:$C$366,FALSE))</f>
        <v>2.7137319999999998</v>
      </c>
      <c r="AU328" s="91">
        <f t="shared" si="169"/>
        <v>5397.7351099999996</v>
      </c>
      <c r="AV328" s="93">
        <f t="shared" ref="AV328:AV374" si="184">AU328/AS328</f>
        <v>16.815374174454828</v>
      </c>
      <c r="AW328" s="99" t="e">
        <f t="shared" ref="AW328:AW374" si="185">$AT$4*EXP(-$AU$4/(8.31*(AV328+273)))</f>
        <v>#N/A</v>
      </c>
      <c r="AX328" s="99">
        <f t="shared" ref="AX328:AX374" si="186">IF($AS$1=0,0,$AV$1*$AS$4*0.01*(1-EXP(-AW328*AS328)))</f>
        <v>0</v>
      </c>
    </row>
    <row r="329" spans="1:50" s="91" customFormat="1">
      <c r="A329" s="92">
        <f t="shared" ref="A329:A374" si="187">A328+1</f>
        <v>46010</v>
      </c>
      <c r="B329" s="91">
        <f t="shared" si="170"/>
        <v>322</v>
      </c>
      <c r="C329" s="99">
        <f t="shared" si="171"/>
        <v>5.3756866627520248</v>
      </c>
      <c r="D329" s="99">
        <f t="shared" ref="D329:D374" si="188">(C329-C328)*0.1</f>
        <v>3.7318193664148684e-007</v>
      </c>
      <c r="E329" s="99"/>
      <c r="F329" s="99"/>
      <c r="H329" s="92">
        <f t="shared" ref="H329:H374" si="189">H328+1</f>
        <v>46010</v>
      </c>
      <c r="I329" s="91">
        <f t="shared" ref="I329:I374" si="190">H329-H$8+1</f>
        <v>322</v>
      </c>
      <c r="J329" s="91">
        <f>INDEX(地温!$D$2:$D$366,MATCH(H329,地温!$C$2:$C$366,FALSE))</f>
        <v>2.8962159999999995</v>
      </c>
      <c r="K329" s="91">
        <f t="shared" ref="K329:K374" si="191">K328+J329</f>
        <v>5400.6313259999997</v>
      </c>
      <c r="L329" s="93">
        <f t="shared" si="172"/>
        <v>16.77214697515528</v>
      </c>
      <c r="M329" s="99">
        <f t="shared" si="173"/>
        <v>3.0280046835800808e-002</v>
      </c>
      <c r="N329" s="99">
        <f t="shared" si="174"/>
        <v>5.3756866627520248</v>
      </c>
      <c r="Q329" s="92">
        <f t="shared" ref="Q329:Q374" si="192">Q328+1</f>
        <v>46010</v>
      </c>
      <c r="R329" s="91">
        <f t="shared" ref="R329:R374" si="193">Q329-Q$8+1</f>
        <v>322</v>
      </c>
      <c r="S329" s="91">
        <f>INDEX(地温!$D$2:$D$366,MATCH(Q329,地温!$C$2:$C$366,FALSE))</f>
        <v>2.8962159999999995</v>
      </c>
      <c r="T329" s="91">
        <f t="shared" ref="T329:T374" si="194">T328+S329</f>
        <v>5400.6313259999997</v>
      </c>
      <c r="U329" s="93">
        <f t="shared" si="175"/>
        <v>16.77214697515528</v>
      </c>
      <c r="V329" s="99" t="e">
        <f t="shared" si="176"/>
        <v>#N/A</v>
      </c>
      <c r="W329" s="99">
        <f t="shared" si="177"/>
        <v>0</v>
      </c>
      <c r="Z329" s="92">
        <f t="shared" ref="Z329:Z374" si="195">Z328+1</f>
        <v>46010</v>
      </c>
      <c r="AA329" s="91">
        <f t="shared" ref="AA329:AA374" si="196">Z329-Z$8+1</f>
        <v>322</v>
      </c>
      <c r="AB329" s="91">
        <f>INDEX(地温!$D$2:$D$366,MATCH(Z329,地温!$C$2:$C$366,FALSE))</f>
        <v>2.8962159999999995</v>
      </c>
      <c r="AC329" s="91">
        <f t="shared" ref="AC329:AC374" si="197">AC328+AB329</f>
        <v>5400.6313259999997</v>
      </c>
      <c r="AD329" s="93">
        <f t="shared" si="178"/>
        <v>16.77214697515528</v>
      </c>
      <c r="AE329" s="99" t="e">
        <f t="shared" si="179"/>
        <v>#N/A</v>
      </c>
      <c r="AF329" s="99">
        <f t="shared" si="180"/>
        <v>0</v>
      </c>
      <c r="AI329" s="92">
        <f t="shared" ref="AI329:AI374" si="198">AI328+1</f>
        <v>46010</v>
      </c>
      <c r="AJ329" s="91">
        <f t="shared" ref="AJ329:AJ374" si="199">AI329-AI$8+1</f>
        <v>322</v>
      </c>
      <c r="AK329" s="91">
        <f>INDEX(地温!$D$2:$D$366,MATCH(AI329,地温!$C$2:$C$366,FALSE))</f>
        <v>2.8962159999999995</v>
      </c>
      <c r="AL329" s="91">
        <f t="shared" ref="AL329:AL374" si="200">AL328+AK329</f>
        <v>5400.6313259999997</v>
      </c>
      <c r="AM329" s="93">
        <f t="shared" si="181"/>
        <v>16.77214697515528</v>
      </c>
      <c r="AN329" s="99" t="e">
        <f t="shared" si="182"/>
        <v>#N/A</v>
      </c>
      <c r="AO329" s="99">
        <f t="shared" si="183"/>
        <v>0</v>
      </c>
      <c r="AR329" s="92">
        <f t="shared" ref="AR329:AR374" si="201">AR328+1</f>
        <v>46010</v>
      </c>
      <c r="AS329" s="91">
        <f t="shared" ref="AS329:AS374" si="202">AR329-AR$8+1</f>
        <v>322</v>
      </c>
      <c r="AT329" s="91">
        <f>INDEX(地温!$D$2:$D$366,MATCH(AR329,地温!$C$2:$C$366,FALSE))</f>
        <v>2.8962159999999995</v>
      </c>
      <c r="AU329" s="91">
        <f t="shared" ref="AU329:AU374" si="203">AU328+AT329</f>
        <v>5400.6313259999997</v>
      </c>
      <c r="AV329" s="93">
        <f t="shared" si="184"/>
        <v>16.77214697515528</v>
      </c>
      <c r="AW329" s="99" t="e">
        <f t="shared" si="185"/>
        <v>#N/A</v>
      </c>
      <c r="AX329" s="99">
        <f t="shared" si="186"/>
        <v>0</v>
      </c>
    </row>
    <row r="330" spans="1:50" s="91" customFormat="1">
      <c r="A330" s="92">
        <f t="shared" si="187"/>
        <v>46011</v>
      </c>
      <c r="B330" s="91">
        <f t="shared" si="170"/>
        <v>323</v>
      </c>
      <c r="C330" s="99">
        <f t="shared" si="171"/>
        <v>5.3756907507199791</v>
      </c>
      <c r="D330" s="99">
        <f t="shared" si="188"/>
        <v>4.0879679543692763e-007</v>
      </c>
      <c r="E330" s="99"/>
      <c r="F330" s="99"/>
      <c r="H330" s="92">
        <f t="shared" si="189"/>
        <v>46011</v>
      </c>
      <c r="I330" s="91">
        <f t="shared" si="190"/>
        <v>323</v>
      </c>
      <c r="J330" s="91">
        <f>INDEX(地温!$D$2:$D$366,MATCH(H330,地温!$C$2:$C$366,FALSE))</f>
        <v>3.8491879999999994</v>
      </c>
      <c r="K330" s="91">
        <f t="shared" si="191"/>
        <v>5404.4805139999999</v>
      </c>
      <c r="L330" s="93">
        <f t="shared" si="172"/>
        <v>16.732137814241486</v>
      </c>
      <c r="M330" s="99">
        <f t="shared" si="173"/>
        <v>3.0226958136407966e-002</v>
      </c>
      <c r="N330" s="99">
        <f t="shared" si="174"/>
        <v>5.3756907507199791</v>
      </c>
      <c r="Q330" s="92">
        <f t="shared" si="192"/>
        <v>46011</v>
      </c>
      <c r="R330" s="91">
        <f t="shared" si="193"/>
        <v>323</v>
      </c>
      <c r="S330" s="91">
        <f>INDEX(地温!$D$2:$D$366,MATCH(Q330,地温!$C$2:$C$366,FALSE))</f>
        <v>3.8491879999999994</v>
      </c>
      <c r="T330" s="91">
        <f t="shared" si="194"/>
        <v>5404.4805139999999</v>
      </c>
      <c r="U330" s="93">
        <f t="shared" si="175"/>
        <v>16.732137814241486</v>
      </c>
      <c r="V330" s="99" t="e">
        <f t="shared" si="176"/>
        <v>#N/A</v>
      </c>
      <c r="W330" s="99">
        <f t="shared" si="177"/>
        <v>0</v>
      </c>
      <c r="Z330" s="92">
        <f t="shared" si="195"/>
        <v>46011</v>
      </c>
      <c r="AA330" s="91">
        <f t="shared" si="196"/>
        <v>323</v>
      </c>
      <c r="AB330" s="91">
        <f>INDEX(地温!$D$2:$D$366,MATCH(Z330,地温!$C$2:$C$366,FALSE))</f>
        <v>3.8491879999999994</v>
      </c>
      <c r="AC330" s="91">
        <f t="shared" si="197"/>
        <v>5404.4805139999999</v>
      </c>
      <c r="AD330" s="93">
        <f t="shared" si="178"/>
        <v>16.732137814241486</v>
      </c>
      <c r="AE330" s="99" t="e">
        <f t="shared" si="179"/>
        <v>#N/A</v>
      </c>
      <c r="AF330" s="99">
        <f t="shared" si="180"/>
        <v>0</v>
      </c>
      <c r="AI330" s="92">
        <f t="shared" si="198"/>
        <v>46011</v>
      </c>
      <c r="AJ330" s="91">
        <f t="shared" si="199"/>
        <v>323</v>
      </c>
      <c r="AK330" s="91">
        <f>INDEX(地温!$D$2:$D$366,MATCH(AI330,地温!$C$2:$C$366,FALSE))</f>
        <v>3.8491879999999994</v>
      </c>
      <c r="AL330" s="91">
        <f t="shared" si="200"/>
        <v>5404.4805139999999</v>
      </c>
      <c r="AM330" s="93">
        <f t="shared" si="181"/>
        <v>16.732137814241486</v>
      </c>
      <c r="AN330" s="99" t="e">
        <f t="shared" si="182"/>
        <v>#N/A</v>
      </c>
      <c r="AO330" s="99">
        <f t="shared" si="183"/>
        <v>0</v>
      </c>
      <c r="AR330" s="92">
        <f t="shared" si="201"/>
        <v>46011</v>
      </c>
      <c r="AS330" s="91">
        <f t="shared" si="202"/>
        <v>323</v>
      </c>
      <c r="AT330" s="91">
        <f>INDEX(地温!$D$2:$D$366,MATCH(AR330,地温!$C$2:$C$366,FALSE))</f>
        <v>3.8491879999999994</v>
      </c>
      <c r="AU330" s="91">
        <f t="shared" si="203"/>
        <v>5404.4805139999999</v>
      </c>
      <c r="AV330" s="93">
        <f t="shared" si="184"/>
        <v>16.732137814241486</v>
      </c>
      <c r="AW330" s="99" t="e">
        <f t="shared" si="185"/>
        <v>#N/A</v>
      </c>
      <c r="AX330" s="99">
        <f t="shared" si="186"/>
        <v>0</v>
      </c>
    </row>
    <row r="331" spans="1:50" s="91" customFormat="1">
      <c r="A331" s="92">
        <f t="shared" si="187"/>
        <v>46012</v>
      </c>
      <c r="B331" s="91">
        <f t="shared" si="170"/>
        <v>324</v>
      </c>
      <c r="C331" s="99">
        <f t="shared" si="171"/>
        <v>5.3756950141868076</v>
      </c>
      <c r="D331" s="99">
        <f t="shared" si="188"/>
        <v>4.2634668284691202e-007</v>
      </c>
      <c r="E331" s="99"/>
      <c r="F331" s="99"/>
      <c r="H331" s="92">
        <f t="shared" si="189"/>
        <v>46012</v>
      </c>
      <c r="I331" s="91">
        <f t="shared" si="190"/>
        <v>324</v>
      </c>
      <c r="J331" s="91">
        <f>INDEX(地温!$D$2:$D$366,MATCH(H331,地温!$C$2:$C$366,FALSE))</f>
        <v>4.3966400000000005</v>
      </c>
      <c r="K331" s="91">
        <f t="shared" si="191"/>
        <v>5408.8771539999998</v>
      </c>
      <c r="L331" s="93">
        <f t="shared" si="172"/>
        <v>16.694065290123458</v>
      </c>
      <c r="M331" s="99">
        <f t="shared" si="173"/>
        <v>3.0176512036363335e-002</v>
      </c>
      <c r="N331" s="99">
        <f t="shared" si="174"/>
        <v>5.3756950141868076</v>
      </c>
      <c r="Q331" s="92">
        <f t="shared" si="192"/>
        <v>46012</v>
      </c>
      <c r="R331" s="91">
        <f t="shared" si="193"/>
        <v>324</v>
      </c>
      <c r="S331" s="91">
        <f>INDEX(地温!$D$2:$D$366,MATCH(Q331,地温!$C$2:$C$366,FALSE))</f>
        <v>4.3966400000000005</v>
      </c>
      <c r="T331" s="91">
        <f t="shared" si="194"/>
        <v>5408.8771539999998</v>
      </c>
      <c r="U331" s="93">
        <f t="shared" si="175"/>
        <v>16.694065290123458</v>
      </c>
      <c r="V331" s="99" t="e">
        <f t="shared" si="176"/>
        <v>#N/A</v>
      </c>
      <c r="W331" s="99">
        <f t="shared" si="177"/>
        <v>0</v>
      </c>
      <c r="Z331" s="92">
        <f t="shared" si="195"/>
        <v>46012</v>
      </c>
      <c r="AA331" s="91">
        <f t="shared" si="196"/>
        <v>324</v>
      </c>
      <c r="AB331" s="91">
        <f>INDEX(地温!$D$2:$D$366,MATCH(Z331,地温!$C$2:$C$366,FALSE))</f>
        <v>4.3966400000000005</v>
      </c>
      <c r="AC331" s="91">
        <f t="shared" si="197"/>
        <v>5408.8771539999998</v>
      </c>
      <c r="AD331" s="93">
        <f t="shared" si="178"/>
        <v>16.694065290123458</v>
      </c>
      <c r="AE331" s="99" t="e">
        <f t="shared" si="179"/>
        <v>#N/A</v>
      </c>
      <c r="AF331" s="99">
        <f t="shared" si="180"/>
        <v>0</v>
      </c>
      <c r="AI331" s="92">
        <f t="shared" si="198"/>
        <v>46012</v>
      </c>
      <c r="AJ331" s="91">
        <f t="shared" si="199"/>
        <v>324</v>
      </c>
      <c r="AK331" s="91">
        <f>INDEX(地温!$D$2:$D$366,MATCH(AI331,地温!$C$2:$C$366,FALSE))</f>
        <v>4.3966400000000005</v>
      </c>
      <c r="AL331" s="91">
        <f t="shared" si="200"/>
        <v>5408.8771539999998</v>
      </c>
      <c r="AM331" s="93">
        <f t="shared" si="181"/>
        <v>16.694065290123458</v>
      </c>
      <c r="AN331" s="99" t="e">
        <f t="shared" si="182"/>
        <v>#N/A</v>
      </c>
      <c r="AO331" s="99">
        <f t="shared" si="183"/>
        <v>0</v>
      </c>
      <c r="AR331" s="92">
        <f t="shared" si="201"/>
        <v>46012</v>
      </c>
      <c r="AS331" s="91">
        <f t="shared" si="202"/>
        <v>324</v>
      </c>
      <c r="AT331" s="91">
        <f>INDEX(地温!$D$2:$D$366,MATCH(AR331,地温!$C$2:$C$366,FALSE))</f>
        <v>4.3966400000000005</v>
      </c>
      <c r="AU331" s="91">
        <f t="shared" si="203"/>
        <v>5408.8771539999998</v>
      </c>
      <c r="AV331" s="93">
        <f t="shared" si="184"/>
        <v>16.694065290123458</v>
      </c>
      <c r="AW331" s="99" t="e">
        <f t="shared" si="185"/>
        <v>#N/A</v>
      </c>
      <c r="AX331" s="99">
        <f t="shared" si="186"/>
        <v>0</v>
      </c>
    </row>
    <row r="332" spans="1:50" s="91" customFormat="1">
      <c r="A332" s="92">
        <f t="shared" si="187"/>
        <v>46013</v>
      </c>
      <c r="B332" s="91">
        <f t="shared" si="170"/>
        <v>325</v>
      </c>
      <c r="C332" s="99">
        <f t="shared" si="171"/>
        <v>5.3756992418748428</v>
      </c>
      <c r="D332" s="99">
        <f t="shared" si="188"/>
        <v>4.2276880352076773e-007</v>
      </c>
      <c r="E332" s="99"/>
      <c r="F332" s="99"/>
      <c r="H332" s="92">
        <f t="shared" si="189"/>
        <v>46013</v>
      </c>
      <c r="I332" s="91">
        <f t="shared" si="190"/>
        <v>325</v>
      </c>
      <c r="J332" s="91">
        <f>INDEX(地温!$D$2:$D$366,MATCH(H332,地温!$C$2:$C$366,FALSE))</f>
        <v>4.4371920000000005</v>
      </c>
      <c r="K332" s="91">
        <f t="shared" si="191"/>
        <v>5413.3143460000001</v>
      </c>
      <c r="L332" s="93">
        <f t="shared" si="172"/>
        <v>16.656351833846156</v>
      </c>
      <c r="M332" s="99">
        <f t="shared" si="173"/>
        <v>3.0126611662698848e-002</v>
      </c>
      <c r="N332" s="99">
        <f t="shared" si="174"/>
        <v>5.3756992418748428</v>
      </c>
      <c r="Q332" s="92">
        <f t="shared" si="192"/>
        <v>46013</v>
      </c>
      <c r="R332" s="91">
        <f t="shared" si="193"/>
        <v>325</v>
      </c>
      <c r="S332" s="91">
        <f>INDEX(地温!$D$2:$D$366,MATCH(Q332,地温!$C$2:$C$366,FALSE))</f>
        <v>4.4371920000000005</v>
      </c>
      <c r="T332" s="91">
        <f t="shared" si="194"/>
        <v>5413.3143460000001</v>
      </c>
      <c r="U332" s="93">
        <f t="shared" si="175"/>
        <v>16.656351833846156</v>
      </c>
      <c r="V332" s="99" t="e">
        <f t="shared" si="176"/>
        <v>#N/A</v>
      </c>
      <c r="W332" s="99">
        <f t="shared" si="177"/>
        <v>0</v>
      </c>
      <c r="Z332" s="92">
        <f t="shared" si="195"/>
        <v>46013</v>
      </c>
      <c r="AA332" s="91">
        <f t="shared" si="196"/>
        <v>325</v>
      </c>
      <c r="AB332" s="91">
        <f>INDEX(地温!$D$2:$D$366,MATCH(Z332,地温!$C$2:$C$366,FALSE))</f>
        <v>4.4371920000000005</v>
      </c>
      <c r="AC332" s="91">
        <f t="shared" si="197"/>
        <v>5413.3143460000001</v>
      </c>
      <c r="AD332" s="93">
        <f t="shared" si="178"/>
        <v>16.656351833846156</v>
      </c>
      <c r="AE332" s="99" t="e">
        <f t="shared" si="179"/>
        <v>#N/A</v>
      </c>
      <c r="AF332" s="99">
        <f t="shared" si="180"/>
        <v>0</v>
      </c>
      <c r="AI332" s="92">
        <f t="shared" si="198"/>
        <v>46013</v>
      </c>
      <c r="AJ332" s="91">
        <f t="shared" si="199"/>
        <v>325</v>
      </c>
      <c r="AK332" s="91">
        <f>INDEX(地温!$D$2:$D$366,MATCH(AI332,地温!$C$2:$C$366,FALSE))</f>
        <v>4.4371920000000005</v>
      </c>
      <c r="AL332" s="91">
        <f t="shared" si="200"/>
        <v>5413.3143460000001</v>
      </c>
      <c r="AM332" s="93">
        <f t="shared" si="181"/>
        <v>16.656351833846156</v>
      </c>
      <c r="AN332" s="99" t="e">
        <f t="shared" si="182"/>
        <v>#N/A</v>
      </c>
      <c r="AO332" s="99">
        <f t="shared" si="183"/>
        <v>0</v>
      </c>
      <c r="AR332" s="92">
        <f t="shared" si="201"/>
        <v>46013</v>
      </c>
      <c r="AS332" s="91">
        <f t="shared" si="202"/>
        <v>325</v>
      </c>
      <c r="AT332" s="91">
        <f>INDEX(地温!$D$2:$D$366,MATCH(AR332,地温!$C$2:$C$366,FALSE))</f>
        <v>4.4371920000000005</v>
      </c>
      <c r="AU332" s="91">
        <f t="shared" si="203"/>
        <v>5413.3143460000001</v>
      </c>
      <c r="AV332" s="93">
        <f t="shared" si="184"/>
        <v>16.656351833846156</v>
      </c>
      <c r="AW332" s="99" t="e">
        <f t="shared" si="185"/>
        <v>#N/A</v>
      </c>
      <c r="AX332" s="99">
        <f t="shared" si="186"/>
        <v>0</v>
      </c>
    </row>
    <row r="333" spans="1:50" s="91" customFormat="1">
      <c r="A333" s="92">
        <f t="shared" si="187"/>
        <v>46014</v>
      </c>
      <c r="B333" s="91">
        <f t="shared" si="170"/>
        <v>326</v>
      </c>
      <c r="C333" s="99">
        <f t="shared" si="171"/>
        <v>5.3757029567649708</v>
      </c>
      <c r="D333" s="99">
        <f t="shared" si="188"/>
        <v>3.7148901279593364e-007</v>
      </c>
      <c r="E333" s="99"/>
      <c r="F333" s="99"/>
      <c r="H333" s="92">
        <f t="shared" si="189"/>
        <v>46014</v>
      </c>
      <c r="I333" s="91">
        <f t="shared" si="190"/>
        <v>326</v>
      </c>
      <c r="J333" s="91">
        <f>INDEX(地温!$D$2:$D$366,MATCH(H333,地温!$C$2:$C$366,FALSE))</f>
        <v>3.2611839999999996</v>
      </c>
      <c r="K333" s="91">
        <f t="shared" si="191"/>
        <v>5416.5755300000001</v>
      </c>
      <c r="L333" s="93">
        <f t="shared" si="172"/>
        <v>16.61526236196319</v>
      </c>
      <c r="M333" s="99">
        <f t="shared" si="173"/>
        <v>3.0072323498422194e-002</v>
      </c>
      <c r="N333" s="99">
        <f t="shared" si="174"/>
        <v>5.3757029567649708</v>
      </c>
      <c r="Q333" s="92">
        <f t="shared" si="192"/>
        <v>46014</v>
      </c>
      <c r="R333" s="91">
        <f t="shared" si="193"/>
        <v>326</v>
      </c>
      <c r="S333" s="91">
        <f>INDEX(地温!$D$2:$D$366,MATCH(Q333,地温!$C$2:$C$366,FALSE))</f>
        <v>3.2611839999999996</v>
      </c>
      <c r="T333" s="91">
        <f t="shared" si="194"/>
        <v>5416.5755300000001</v>
      </c>
      <c r="U333" s="93">
        <f t="shared" si="175"/>
        <v>16.61526236196319</v>
      </c>
      <c r="V333" s="99" t="e">
        <f t="shared" si="176"/>
        <v>#N/A</v>
      </c>
      <c r="W333" s="99">
        <f t="shared" si="177"/>
        <v>0</v>
      </c>
      <c r="Z333" s="92">
        <f t="shared" si="195"/>
        <v>46014</v>
      </c>
      <c r="AA333" s="91">
        <f t="shared" si="196"/>
        <v>326</v>
      </c>
      <c r="AB333" s="91">
        <f>INDEX(地温!$D$2:$D$366,MATCH(Z333,地温!$C$2:$C$366,FALSE))</f>
        <v>3.2611839999999996</v>
      </c>
      <c r="AC333" s="91">
        <f t="shared" si="197"/>
        <v>5416.5755300000001</v>
      </c>
      <c r="AD333" s="93">
        <f t="shared" si="178"/>
        <v>16.61526236196319</v>
      </c>
      <c r="AE333" s="99" t="e">
        <f t="shared" si="179"/>
        <v>#N/A</v>
      </c>
      <c r="AF333" s="99">
        <f t="shared" si="180"/>
        <v>0</v>
      </c>
      <c r="AI333" s="92">
        <f t="shared" si="198"/>
        <v>46014</v>
      </c>
      <c r="AJ333" s="91">
        <f t="shared" si="199"/>
        <v>326</v>
      </c>
      <c r="AK333" s="91">
        <f>INDEX(地温!$D$2:$D$366,MATCH(AI333,地温!$C$2:$C$366,FALSE))</f>
        <v>3.2611839999999996</v>
      </c>
      <c r="AL333" s="91">
        <f t="shared" si="200"/>
        <v>5416.5755300000001</v>
      </c>
      <c r="AM333" s="93">
        <f t="shared" si="181"/>
        <v>16.61526236196319</v>
      </c>
      <c r="AN333" s="99" t="e">
        <f t="shared" si="182"/>
        <v>#N/A</v>
      </c>
      <c r="AO333" s="99">
        <f t="shared" si="183"/>
        <v>0</v>
      </c>
      <c r="AR333" s="92">
        <f t="shared" si="201"/>
        <v>46014</v>
      </c>
      <c r="AS333" s="91">
        <f t="shared" si="202"/>
        <v>326</v>
      </c>
      <c r="AT333" s="91">
        <f>INDEX(地温!$D$2:$D$366,MATCH(AR333,地温!$C$2:$C$366,FALSE))</f>
        <v>3.2611839999999996</v>
      </c>
      <c r="AU333" s="91">
        <f t="shared" si="203"/>
        <v>5416.5755300000001</v>
      </c>
      <c r="AV333" s="93">
        <f t="shared" si="184"/>
        <v>16.61526236196319</v>
      </c>
      <c r="AW333" s="99" t="e">
        <f t="shared" si="185"/>
        <v>#N/A</v>
      </c>
      <c r="AX333" s="99">
        <f t="shared" si="186"/>
        <v>0</v>
      </c>
    </row>
    <row r="334" spans="1:50" s="91" customFormat="1">
      <c r="A334" s="92">
        <f t="shared" si="187"/>
        <v>46015</v>
      </c>
      <c r="B334" s="91">
        <f t="shared" si="170"/>
        <v>327</v>
      </c>
      <c r="C334" s="99">
        <f t="shared" si="171"/>
        <v>5.3757067903931661</v>
      </c>
      <c r="D334" s="99">
        <f t="shared" si="188"/>
        <v>3.8336281953377239e-007</v>
      </c>
      <c r="E334" s="99"/>
      <c r="F334" s="99"/>
      <c r="H334" s="92">
        <f t="shared" si="189"/>
        <v>46015</v>
      </c>
      <c r="I334" s="91">
        <f t="shared" si="190"/>
        <v>327</v>
      </c>
      <c r="J334" s="91">
        <f>INDEX(地温!$D$2:$D$366,MATCH(H334,地温!$C$2:$C$366,FALSE))</f>
        <v>3.6667039999999997</v>
      </c>
      <c r="K334" s="91">
        <f t="shared" si="191"/>
        <v>5420.2422340000003</v>
      </c>
      <c r="L334" s="93">
        <f t="shared" si="172"/>
        <v>16.575664324159021</v>
      </c>
      <c r="M334" s="99">
        <f t="shared" si="173"/>
        <v>3.0020083872304267e-002</v>
      </c>
      <c r="N334" s="99">
        <f t="shared" si="174"/>
        <v>5.3757067903931661</v>
      </c>
      <c r="Q334" s="92">
        <f t="shared" si="192"/>
        <v>46015</v>
      </c>
      <c r="R334" s="91">
        <f t="shared" si="193"/>
        <v>327</v>
      </c>
      <c r="S334" s="91">
        <f>INDEX(地温!$D$2:$D$366,MATCH(Q334,地温!$C$2:$C$366,FALSE))</f>
        <v>3.6667039999999997</v>
      </c>
      <c r="T334" s="91">
        <f t="shared" si="194"/>
        <v>5420.2422340000003</v>
      </c>
      <c r="U334" s="93">
        <f t="shared" si="175"/>
        <v>16.575664324159021</v>
      </c>
      <c r="V334" s="99" t="e">
        <f t="shared" si="176"/>
        <v>#N/A</v>
      </c>
      <c r="W334" s="99">
        <f t="shared" si="177"/>
        <v>0</v>
      </c>
      <c r="Z334" s="92">
        <f t="shared" si="195"/>
        <v>46015</v>
      </c>
      <c r="AA334" s="91">
        <f t="shared" si="196"/>
        <v>327</v>
      </c>
      <c r="AB334" s="91">
        <f>INDEX(地温!$D$2:$D$366,MATCH(Z334,地温!$C$2:$C$366,FALSE))</f>
        <v>3.6667039999999997</v>
      </c>
      <c r="AC334" s="91">
        <f t="shared" si="197"/>
        <v>5420.2422340000003</v>
      </c>
      <c r="AD334" s="93">
        <f t="shared" si="178"/>
        <v>16.575664324159021</v>
      </c>
      <c r="AE334" s="99" t="e">
        <f t="shared" si="179"/>
        <v>#N/A</v>
      </c>
      <c r="AF334" s="99">
        <f t="shared" si="180"/>
        <v>0</v>
      </c>
      <c r="AI334" s="92">
        <f t="shared" si="198"/>
        <v>46015</v>
      </c>
      <c r="AJ334" s="91">
        <f t="shared" si="199"/>
        <v>327</v>
      </c>
      <c r="AK334" s="91">
        <f>INDEX(地温!$D$2:$D$366,MATCH(AI334,地温!$C$2:$C$366,FALSE))</f>
        <v>3.6667039999999997</v>
      </c>
      <c r="AL334" s="91">
        <f t="shared" si="200"/>
        <v>5420.2422340000003</v>
      </c>
      <c r="AM334" s="93">
        <f t="shared" si="181"/>
        <v>16.575664324159021</v>
      </c>
      <c r="AN334" s="99" t="e">
        <f t="shared" si="182"/>
        <v>#N/A</v>
      </c>
      <c r="AO334" s="99">
        <f t="shared" si="183"/>
        <v>0</v>
      </c>
      <c r="AR334" s="92">
        <f t="shared" si="201"/>
        <v>46015</v>
      </c>
      <c r="AS334" s="91">
        <f t="shared" si="202"/>
        <v>327</v>
      </c>
      <c r="AT334" s="91">
        <f>INDEX(地温!$D$2:$D$366,MATCH(AR334,地温!$C$2:$C$366,FALSE))</f>
        <v>3.6667039999999997</v>
      </c>
      <c r="AU334" s="91">
        <f t="shared" si="203"/>
        <v>5420.2422340000003</v>
      </c>
      <c r="AV334" s="93">
        <f t="shared" si="184"/>
        <v>16.575664324159021</v>
      </c>
      <c r="AW334" s="99" t="e">
        <f t="shared" si="185"/>
        <v>#N/A</v>
      </c>
      <c r="AX334" s="99">
        <f t="shared" si="186"/>
        <v>0</v>
      </c>
    </row>
    <row r="335" spans="1:50" s="91" customFormat="1">
      <c r="A335" s="92">
        <f t="shared" si="187"/>
        <v>46016</v>
      </c>
      <c r="B335" s="91">
        <f t="shared" si="170"/>
        <v>328</v>
      </c>
      <c r="C335" s="99">
        <f t="shared" si="171"/>
        <v>5.3757110217441628</v>
      </c>
      <c r="D335" s="99">
        <f t="shared" si="188"/>
        <v>4.2313509966973585e-007</v>
      </c>
      <c r="E335" s="99"/>
      <c r="F335" s="99"/>
      <c r="H335" s="92">
        <f t="shared" si="189"/>
        <v>46016</v>
      </c>
      <c r="I335" s="91">
        <f t="shared" si="190"/>
        <v>328</v>
      </c>
      <c r="J335" s="91">
        <f>INDEX(地温!$D$2:$D$366,MATCH(H335,地温!$C$2:$C$366,FALSE))</f>
        <v>4.8224360000000015</v>
      </c>
      <c r="K335" s="91">
        <f t="shared" si="191"/>
        <v>5425.0646700000007</v>
      </c>
      <c r="L335" s="93">
        <f t="shared" si="172"/>
        <v>16.539831310975611</v>
      </c>
      <c r="M335" s="99">
        <f t="shared" si="173"/>
        <v>2.9972877180547277e-002</v>
      </c>
      <c r="N335" s="99">
        <f t="shared" si="174"/>
        <v>5.3757110217441628</v>
      </c>
      <c r="Q335" s="92">
        <f t="shared" si="192"/>
        <v>46016</v>
      </c>
      <c r="R335" s="91">
        <f t="shared" si="193"/>
        <v>328</v>
      </c>
      <c r="S335" s="91">
        <f>INDEX(地温!$D$2:$D$366,MATCH(Q335,地温!$C$2:$C$366,FALSE))</f>
        <v>4.8224360000000015</v>
      </c>
      <c r="T335" s="91">
        <f t="shared" si="194"/>
        <v>5425.0646700000007</v>
      </c>
      <c r="U335" s="93">
        <f t="shared" si="175"/>
        <v>16.539831310975611</v>
      </c>
      <c r="V335" s="99" t="e">
        <f t="shared" si="176"/>
        <v>#N/A</v>
      </c>
      <c r="W335" s="99">
        <f t="shared" si="177"/>
        <v>0</v>
      </c>
      <c r="Z335" s="92">
        <f t="shared" si="195"/>
        <v>46016</v>
      </c>
      <c r="AA335" s="91">
        <f t="shared" si="196"/>
        <v>328</v>
      </c>
      <c r="AB335" s="91">
        <f>INDEX(地温!$D$2:$D$366,MATCH(Z335,地温!$C$2:$C$366,FALSE))</f>
        <v>4.8224360000000015</v>
      </c>
      <c r="AC335" s="91">
        <f t="shared" si="197"/>
        <v>5425.0646700000007</v>
      </c>
      <c r="AD335" s="93">
        <f t="shared" si="178"/>
        <v>16.539831310975611</v>
      </c>
      <c r="AE335" s="99" t="e">
        <f t="shared" si="179"/>
        <v>#N/A</v>
      </c>
      <c r="AF335" s="99">
        <f t="shared" si="180"/>
        <v>0</v>
      </c>
      <c r="AI335" s="92">
        <f t="shared" si="198"/>
        <v>46016</v>
      </c>
      <c r="AJ335" s="91">
        <f t="shared" si="199"/>
        <v>328</v>
      </c>
      <c r="AK335" s="91">
        <f>INDEX(地温!$D$2:$D$366,MATCH(AI335,地温!$C$2:$C$366,FALSE))</f>
        <v>4.8224360000000015</v>
      </c>
      <c r="AL335" s="91">
        <f t="shared" si="200"/>
        <v>5425.0646700000007</v>
      </c>
      <c r="AM335" s="93">
        <f t="shared" si="181"/>
        <v>16.539831310975611</v>
      </c>
      <c r="AN335" s="99" t="e">
        <f t="shared" si="182"/>
        <v>#N/A</v>
      </c>
      <c r="AO335" s="99">
        <f t="shared" si="183"/>
        <v>0</v>
      </c>
      <c r="AR335" s="92">
        <f t="shared" si="201"/>
        <v>46016</v>
      </c>
      <c r="AS335" s="91">
        <f t="shared" si="202"/>
        <v>328</v>
      </c>
      <c r="AT335" s="91">
        <f>INDEX(地温!$D$2:$D$366,MATCH(AR335,地温!$C$2:$C$366,FALSE))</f>
        <v>4.8224360000000015</v>
      </c>
      <c r="AU335" s="91">
        <f t="shared" si="203"/>
        <v>5425.0646700000007</v>
      </c>
      <c r="AV335" s="93">
        <f t="shared" si="184"/>
        <v>16.539831310975611</v>
      </c>
      <c r="AW335" s="99" t="e">
        <f t="shared" si="185"/>
        <v>#N/A</v>
      </c>
      <c r="AX335" s="99">
        <f t="shared" si="186"/>
        <v>0</v>
      </c>
    </row>
    <row r="336" spans="1:50" s="91" customFormat="1">
      <c r="A336" s="92">
        <f t="shared" si="187"/>
        <v>46017</v>
      </c>
      <c r="B336" s="91">
        <f t="shared" si="170"/>
        <v>329</v>
      </c>
      <c r="C336" s="99">
        <f t="shared" si="171"/>
        <v>5.3757145822413515</v>
      </c>
      <c r="D336" s="99">
        <f t="shared" si="188"/>
        <v>3.5604971886371574e-007</v>
      </c>
      <c r="E336" s="99"/>
      <c r="F336" s="99"/>
      <c r="H336" s="92">
        <f t="shared" si="189"/>
        <v>46017</v>
      </c>
      <c r="I336" s="91">
        <f t="shared" si="190"/>
        <v>329</v>
      </c>
      <c r="J336" s="91">
        <f>INDEX(地温!$D$2:$D$366,MATCH(H336,地温!$C$2:$C$366,FALSE))</f>
        <v>3.1800799999999998</v>
      </c>
      <c r="K336" s="91">
        <f t="shared" si="191"/>
        <v>5428.2447500000007</v>
      </c>
      <c r="L336" s="93">
        <f t="shared" si="172"/>
        <v>16.499224164133739</v>
      </c>
      <c r="M336" s="99">
        <f t="shared" si="173"/>
        <v>2.9919456639394725e-002</v>
      </c>
      <c r="N336" s="99">
        <f t="shared" si="174"/>
        <v>5.3757145822413515</v>
      </c>
      <c r="Q336" s="92">
        <f t="shared" si="192"/>
        <v>46017</v>
      </c>
      <c r="R336" s="91">
        <f t="shared" si="193"/>
        <v>329</v>
      </c>
      <c r="S336" s="91">
        <f>INDEX(地温!$D$2:$D$366,MATCH(Q336,地温!$C$2:$C$366,FALSE))</f>
        <v>3.1800799999999998</v>
      </c>
      <c r="T336" s="91">
        <f t="shared" si="194"/>
        <v>5428.2447500000007</v>
      </c>
      <c r="U336" s="93">
        <f t="shared" si="175"/>
        <v>16.499224164133739</v>
      </c>
      <c r="V336" s="99" t="e">
        <f t="shared" si="176"/>
        <v>#N/A</v>
      </c>
      <c r="W336" s="99">
        <f t="shared" si="177"/>
        <v>0</v>
      </c>
      <c r="Z336" s="92">
        <f t="shared" si="195"/>
        <v>46017</v>
      </c>
      <c r="AA336" s="91">
        <f t="shared" si="196"/>
        <v>329</v>
      </c>
      <c r="AB336" s="91">
        <f>INDEX(地温!$D$2:$D$366,MATCH(Z336,地温!$C$2:$C$366,FALSE))</f>
        <v>3.1800799999999998</v>
      </c>
      <c r="AC336" s="91">
        <f t="shared" si="197"/>
        <v>5428.2447500000007</v>
      </c>
      <c r="AD336" s="93">
        <f t="shared" si="178"/>
        <v>16.499224164133739</v>
      </c>
      <c r="AE336" s="99" t="e">
        <f t="shared" si="179"/>
        <v>#N/A</v>
      </c>
      <c r="AF336" s="99">
        <f t="shared" si="180"/>
        <v>0</v>
      </c>
      <c r="AI336" s="92">
        <f t="shared" si="198"/>
        <v>46017</v>
      </c>
      <c r="AJ336" s="91">
        <f t="shared" si="199"/>
        <v>329</v>
      </c>
      <c r="AK336" s="91">
        <f>INDEX(地温!$D$2:$D$366,MATCH(AI336,地温!$C$2:$C$366,FALSE))</f>
        <v>3.1800799999999998</v>
      </c>
      <c r="AL336" s="91">
        <f t="shared" si="200"/>
        <v>5428.2447500000007</v>
      </c>
      <c r="AM336" s="93">
        <f t="shared" si="181"/>
        <v>16.499224164133739</v>
      </c>
      <c r="AN336" s="99" t="e">
        <f t="shared" si="182"/>
        <v>#N/A</v>
      </c>
      <c r="AO336" s="99">
        <f t="shared" si="183"/>
        <v>0</v>
      </c>
      <c r="AR336" s="92">
        <f t="shared" si="201"/>
        <v>46017</v>
      </c>
      <c r="AS336" s="91">
        <f t="shared" si="202"/>
        <v>329</v>
      </c>
      <c r="AT336" s="91">
        <f>INDEX(地温!$D$2:$D$366,MATCH(AR336,地温!$C$2:$C$366,FALSE))</f>
        <v>3.1800799999999998</v>
      </c>
      <c r="AU336" s="91">
        <f t="shared" si="203"/>
        <v>5428.2447500000007</v>
      </c>
      <c r="AV336" s="93">
        <f t="shared" si="184"/>
        <v>16.499224164133739</v>
      </c>
      <c r="AW336" s="99" t="e">
        <f t="shared" si="185"/>
        <v>#N/A</v>
      </c>
      <c r="AX336" s="99">
        <f t="shared" si="186"/>
        <v>0</v>
      </c>
    </row>
    <row r="337" spans="1:50" s="91" customFormat="1">
      <c r="A337" s="92">
        <f t="shared" si="187"/>
        <v>46018</v>
      </c>
      <c r="B337" s="91">
        <f t="shared" si="170"/>
        <v>330</v>
      </c>
      <c r="C337" s="99">
        <f t="shared" si="171"/>
        <v>5.3757186085169559</v>
      </c>
      <c r="D337" s="99">
        <f t="shared" si="188"/>
        <v>4.0262756044739946e-007</v>
      </c>
      <c r="E337" s="99"/>
      <c r="F337" s="99"/>
      <c r="H337" s="92">
        <f t="shared" si="189"/>
        <v>46018</v>
      </c>
      <c r="I337" s="91">
        <f t="shared" si="190"/>
        <v>330</v>
      </c>
      <c r="J337" s="91">
        <f>INDEX(地温!$D$2:$D$366,MATCH(H337,地温!$C$2:$C$366,FALSE))</f>
        <v>4.5385720000000012</v>
      </c>
      <c r="K337" s="91">
        <f t="shared" si="191"/>
        <v>5432.7833220000011</v>
      </c>
      <c r="L337" s="93">
        <f t="shared" si="172"/>
        <v>16.462979763636366</v>
      </c>
      <c r="M337" s="99">
        <f t="shared" si="173"/>
        <v>2.9871843282823007e-002</v>
      </c>
      <c r="N337" s="99">
        <f t="shared" si="174"/>
        <v>5.3757186085169559</v>
      </c>
      <c r="Q337" s="92">
        <f t="shared" si="192"/>
        <v>46018</v>
      </c>
      <c r="R337" s="91">
        <f t="shared" si="193"/>
        <v>330</v>
      </c>
      <c r="S337" s="91">
        <f>INDEX(地温!$D$2:$D$366,MATCH(Q337,地温!$C$2:$C$366,FALSE))</f>
        <v>4.5385720000000012</v>
      </c>
      <c r="T337" s="91">
        <f t="shared" si="194"/>
        <v>5432.7833220000011</v>
      </c>
      <c r="U337" s="93">
        <f t="shared" si="175"/>
        <v>16.462979763636366</v>
      </c>
      <c r="V337" s="99" t="e">
        <f t="shared" si="176"/>
        <v>#N/A</v>
      </c>
      <c r="W337" s="99">
        <f t="shared" si="177"/>
        <v>0</v>
      </c>
      <c r="Z337" s="92">
        <f t="shared" si="195"/>
        <v>46018</v>
      </c>
      <c r="AA337" s="91">
        <f t="shared" si="196"/>
        <v>330</v>
      </c>
      <c r="AB337" s="91">
        <f>INDEX(地温!$D$2:$D$366,MATCH(Z337,地温!$C$2:$C$366,FALSE))</f>
        <v>4.5385720000000012</v>
      </c>
      <c r="AC337" s="91">
        <f t="shared" si="197"/>
        <v>5432.7833220000011</v>
      </c>
      <c r="AD337" s="93">
        <f t="shared" si="178"/>
        <v>16.462979763636366</v>
      </c>
      <c r="AE337" s="99" t="e">
        <f t="shared" si="179"/>
        <v>#N/A</v>
      </c>
      <c r="AF337" s="99">
        <f t="shared" si="180"/>
        <v>0</v>
      </c>
      <c r="AI337" s="92">
        <f t="shared" si="198"/>
        <v>46018</v>
      </c>
      <c r="AJ337" s="91">
        <f t="shared" si="199"/>
        <v>330</v>
      </c>
      <c r="AK337" s="91">
        <f>INDEX(地温!$D$2:$D$366,MATCH(AI337,地温!$C$2:$C$366,FALSE))</f>
        <v>4.5385720000000012</v>
      </c>
      <c r="AL337" s="91">
        <f t="shared" si="200"/>
        <v>5432.7833220000011</v>
      </c>
      <c r="AM337" s="93">
        <f t="shared" si="181"/>
        <v>16.462979763636366</v>
      </c>
      <c r="AN337" s="99" t="e">
        <f t="shared" si="182"/>
        <v>#N/A</v>
      </c>
      <c r="AO337" s="99">
        <f t="shared" si="183"/>
        <v>0</v>
      </c>
      <c r="AR337" s="92">
        <f t="shared" si="201"/>
        <v>46018</v>
      </c>
      <c r="AS337" s="91">
        <f t="shared" si="202"/>
        <v>330</v>
      </c>
      <c r="AT337" s="91">
        <f>INDEX(地温!$D$2:$D$366,MATCH(AR337,地温!$C$2:$C$366,FALSE))</f>
        <v>4.5385720000000012</v>
      </c>
      <c r="AU337" s="91">
        <f t="shared" si="203"/>
        <v>5432.7833220000011</v>
      </c>
      <c r="AV337" s="93">
        <f t="shared" si="184"/>
        <v>16.462979763636366</v>
      </c>
      <c r="AW337" s="99" t="e">
        <f t="shared" si="185"/>
        <v>#N/A</v>
      </c>
      <c r="AX337" s="99">
        <f t="shared" si="186"/>
        <v>0</v>
      </c>
    </row>
    <row r="338" spans="1:50" s="91" customFormat="1">
      <c r="A338" s="92">
        <f t="shared" si="187"/>
        <v>46019</v>
      </c>
      <c r="B338" s="91">
        <f t="shared" si="170"/>
        <v>331</v>
      </c>
      <c r="C338" s="99">
        <f t="shared" si="171"/>
        <v>5.3757228712758316</v>
      </c>
      <c r="D338" s="99">
        <f t="shared" si="188"/>
        <v>4.2627588756616321e-007</v>
      </c>
      <c r="E338" s="99"/>
      <c r="F338" s="99"/>
      <c r="H338" s="92">
        <f t="shared" si="189"/>
        <v>46019</v>
      </c>
      <c r="I338" s="91">
        <f t="shared" si="190"/>
        <v>331</v>
      </c>
      <c r="J338" s="91">
        <f>INDEX(地温!$D$2:$D$366,MATCH(H338,地温!$C$2:$C$366,FALSE))</f>
        <v>5.3293360000000014</v>
      </c>
      <c r="K338" s="91">
        <f t="shared" si="191"/>
        <v>5438.1126580000009</v>
      </c>
      <c r="L338" s="93">
        <f t="shared" si="172"/>
        <v>16.429343377643509</v>
      </c>
      <c r="M338" s="99">
        <f t="shared" si="173"/>
        <v>2.98277131563527e-002</v>
      </c>
      <c r="N338" s="99">
        <f t="shared" si="174"/>
        <v>5.3757228712758316</v>
      </c>
      <c r="Q338" s="92">
        <f t="shared" si="192"/>
        <v>46019</v>
      </c>
      <c r="R338" s="91">
        <f t="shared" si="193"/>
        <v>331</v>
      </c>
      <c r="S338" s="91">
        <f>INDEX(地温!$D$2:$D$366,MATCH(Q338,地温!$C$2:$C$366,FALSE))</f>
        <v>5.3293360000000014</v>
      </c>
      <c r="T338" s="91">
        <f t="shared" si="194"/>
        <v>5438.1126580000009</v>
      </c>
      <c r="U338" s="93">
        <f t="shared" si="175"/>
        <v>16.429343377643509</v>
      </c>
      <c r="V338" s="99" t="e">
        <f t="shared" si="176"/>
        <v>#N/A</v>
      </c>
      <c r="W338" s="99">
        <f t="shared" si="177"/>
        <v>0</v>
      </c>
      <c r="Z338" s="92">
        <f t="shared" si="195"/>
        <v>46019</v>
      </c>
      <c r="AA338" s="91">
        <f t="shared" si="196"/>
        <v>331</v>
      </c>
      <c r="AB338" s="91">
        <f>INDEX(地温!$D$2:$D$366,MATCH(Z338,地温!$C$2:$C$366,FALSE))</f>
        <v>5.3293360000000014</v>
      </c>
      <c r="AC338" s="91">
        <f t="shared" si="197"/>
        <v>5438.1126580000009</v>
      </c>
      <c r="AD338" s="93">
        <f t="shared" si="178"/>
        <v>16.429343377643509</v>
      </c>
      <c r="AE338" s="99" t="e">
        <f t="shared" si="179"/>
        <v>#N/A</v>
      </c>
      <c r="AF338" s="99">
        <f t="shared" si="180"/>
        <v>0</v>
      </c>
      <c r="AI338" s="92">
        <f t="shared" si="198"/>
        <v>46019</v>
      </c>
      <c r="AJ338" s="91">
        <f t="shared" si="199"/>
        <v>331</v>
      </c>
      <c r="AK338" s="91">
        <f>INDEX(地温!$D$2:$D$366,MATCH(AI338,地温!$C$2:$C$366,FALSE))</f>
        <v>5.3293360000000014</v>
      </c>
      <c r="AL338" s="91">
        <f t="shared" si="200"/>
        <v>5438.1126580000009</v>
      </c>
      <c r="AM338" s="93">
        <f t="shared" si="181"/>
        <v>16.429343377643509</v>
      </c>
      <c r="AN338" s="99" t="e">
        <f t="shared" si="182"/>
        <v>#N/A</v>
      </c>
      <c r="AO338" s="99">
        <f t="shared" si="183"/>
        <v>0</v>
      </c>
      <c r="AR338" s="92">
        <f t="shared" si="201"/>
        <v>46019</v>
      </c>
      <c r="AS338" s="91">
        <f t="shared" si="202"/>
        <v>331</v>
      </c>
      <c r="AT338" s="91">
        <f>INDEX(地温!$D$2:$D$366,MATCH(AR338,地温!$C$2:$C$366,FALSE))</f>
        <v>5.3293360000000014</v>
      </c>
      <c r="AU338" s="91">
        <f t="shared" si="203"/>
        <v>5438.1126580000009</v>
      </c>
      <c r="AV338" s="93">
        <f t="shared" si="184"/>
        <v>16.429343377643509</v>
      </c>
      <c r="AW338" s="99" t="e">
        <f t="shared" si="185"/>
        <v>#N/A</v>
      </c>
      <c r="AX338" s="99">
        <f t="shared" si="186"/>
        <v>0</v>
      </c>
    </row>
    <row r="339" spans="1:50" s="91" customFormat="1">
      <c r="A339" s="92">
        <f t="shared" si="187"/>
        <v>46020</v>
      </c>
      <c r="B339" s="91">
        <f t="shared" si="170"/>
        <v>332</v>
      </c>
      <c r="C339" s="99">
        <f t="shared" si="171"/>
        <v>5.3757271903193988</v>
      </c>
      <c r="D339" s="99">
        <f t="shared" si="188"/>
        <v>4.3190435672357808e-007</v>
      </c>
      <c r="E339" s="99"/>
      <c r="F339" s="99"/>
      <c r="H339" s="92">
        <f t="shared" si="189"/>
        <v>46020</v>
      </c>
      <c r="I339" s="91">
        <f t="shared" si="190"/>
        <v>332</v>
      </c>
      <c r="J339" s="91">
        <f>INDEX(地温!$D$2:$D$366,MATCH(H339,地温!$C$2:$C$366,FALSE))</f>
        <v>5.6537520000000017</v>
      </c>
      <c r="K339" s="91">
        <f t="shared" si="191"/>
        <v>5443.7664100000011</v>
      </c>
      <c r="L339" s="93">
        <f t="shared" si="172"/>
        <v>16.396886777108438</v>
      </c>
      <c r="M339" s="99">
        <f t="shared" si="173"/>
        <v>2.9785182981228654e-002</v>
      </c>
      <c r="N339" s="99">
        <f t="shared" si="174"/>
        <v>5.3757271903193988</v>
      </c>
      <c r="Q339" s="92">
        <f t="shared" si="192"/>
        <v>46020</v>
      </c>
      <c r="R339" s="91">
        <f t="shared" si="193"/>
        <v>332</v>
      </c>
      <c r="S339" s="91">
        <f>INDEX(地温!$D$2:$D$366,MATCH(Q339,地温!$C$2:$C$366,FALSE))</f>
        <v>5.6537520000000017</v>
      </c>
      <c r="T339" s="91">
        <f t="shared" si="194"/>
        <v>5443.7664100000011</v>
      </c>
      <c r="U339" s="93">
        <f t="shared" si="175"/>
        <v>16.396886777108438</v>
      </c>
      <c r="V339" s="99" t="e">
        <f t="shared" si="176"/>
        <v>#N/A</v>
      </c>
      <c r="W339" s="99">
        <f t="shared" si="177"/>
        <v>0</v>
      </c>
      <c r="Z339" s="92">
        <f t="shared" si="195"/>
        <v>46020</v>
      </c>
      <c r="AA339" s="91">
        <f t="shared" si="196"/>
        <v>332</v>
      </c>
      <c r="AB339" s="91">
        <f>INDEX(地温!$D$2:$D$366,MATCH(Z339,地温!$C$2:$C$366,FALSE))</f>
        <v>5.6537520000000017</v>
      </c>
      <c r="AC339" s="91">
        <f t="shared" si="197"/>
        <v>5443.7664100000011</v>
      </c>
      <c r="AD339" s="93">
        <f t="shared" si="178"/>
        <v>16.396886777108438</v>
      </c>
      <c r="AE339" s="99" t="e">
        <f t="shared" si="179"/>
        <v>#N/A</v>
      </c>
      <c r="AF339" s="99">
        <f t="shared" si="180"/>
        <v>0</v>
      </c>
      <c r="AI339" s="92">
        <f t="shared" si="198"/>
        <v>46020</v>
      </c>
      <c r="AJ339" s="91">
        <f t="shared" si="199"/>
        <v>332</v>
      </c>
      <c r="AK339" s="91">
        <f>INDEX(地温!$D$2:$D$366,MATCH(AI339,地温!$C$2:$C$366,FALSE))</f>
        <v>5.6537520000000017</v>
      </c>
      <c r="AL339" s="91">
        <f t="shared" si="200"/>
        <v>5443.7664100000011</v>
      </c>
      <c r="AM339" s="93">
        <f t="shared" si="181"/>
        <v>16.396886777108438</v>
      </c>
      <c r="AN339" s="99" t="e">
        <f t="shared" si="182"/>
        <v>#N/A</v>
      </c>
      <c r="AO339" s="99">
        <f t="shared" si="183"/>
        <v>0</v>
      </c>
      <c r="AR339" s="92">
        <f t="shared" si="201"/>
        <v>46020</v>
      </c>
      <c r="AS339" s="91">
        <f t="shared" si="202"/>
        <v>332</v>
      </c>
      <c r="AT339" s="91">
        <f>INDEX(地温!$D$2:$D$366,MATCH(AR339,地温!$C$2:$C$366,FALSE))</f>
        <v>5.6537520000000017</v>
      </c>
      <c r="AU339" s="91">
        <f t="shared" si="203"/>
        <v>5443.7664100000011</v>
      </c>
      <c r="AV339" s="93">
        <f t="shared" si="184"/>
        <v>16.396886777108438</v>
      </c>
      <c r="AW339" s="99" t="e">
        <f t="shared" si="185"/>
        <v>#N/A</v>
      </c>
      <c r="AX339" s="99">
        <f t="shared" si="186"/>
        <v>0</v>
      </c>
    </row>
    <row r="340" spans="1:50" s="91" customFormat="1">
      <c r="A340" s="92">
        <f t="shared" si="187"/>
        <v>46021</v>
      </c>
      <c r="B340" s="91">
        <f t="shared" si="170"/>
        <v>333</v>
      </c>
      <c r="C340" s="99">
        <f t="shared" si="171"/>
        <v>5.3757312684673169</v>
      </c>
      <c r="D340" s="99">
        <f t="shared" si="188"/>
        <v>4.0781479180296289e-007</v>
      </c>
      <c r="E340" s="99"/>
      <c r="F340" s="99"/>
      <c r="H340" s="92">
        <f t="shared" si="189"/>
        <v>46021</v>
      </c>
      <c r="I340" s="91">
        <f t="shared" si="190"/>
        <v>333</v>
      </c>
      <c r="J340" s="91">
        <f>INDEX(地温!$D$2:$D$366,MATCH(H340,地温!$C$2:$C$366,FALSE))</f>
        <v>5.1468520000000018</v>
      </c>
      <c r="K340" s="91">
        <f t="shared" si="191"/>
        <v>5448.9132620000009</v>
      </c>
      <c r="L340" s="93">
        <f t="shared" si="172"/>
        <v>16.363102888888893</v>
      </c>
      <c r="M340" s="99">
        <f t="shared" si="173"/>
        <v>2.9740967866973764e-002</v>
      </c>
      <c r="N340" s="99">
        <f t="shared" si="174"/>
        <v>5.3757312684673169</v>
      </c>
      <c r="Q340" s="92">
        <f t="shared" si="192"/>
        <v>46021</v>
      </c>
      <c r="R340" s="91">
        <f t="shared" si="193"/>
        <v>333</v>
      </c>
      <c r="S340" s="91">
        <f>INDEX(地温!$D$2:$D$366,MATCH(Q340,地温!$C$2:$C$366,FALSE))</f>
        <v>5.1468520000000018</v>
      </c>
      <c r="T340" s="91">
        <f t="shared" si="194"/>
        <v>5448.9132620000009</v>
      </c>
      <c r="U340" s="93">
        <f t="shared" si="175"/>
        <v>16.363102888888893</v>
      </c>
      <c r="V340" s="99" t="e">
        <f t="shared" si="176"/>
        <v>#N/A</v>
      </c>
      <c r="W340" s="99">
        <f t="shared" si="177"/>
        <v>0</v>
      </c>
      <c r="Z340" s="92">
        <f t="shared" si="195"/>
        <v>46021</v>
      </c>
      <c r="AA340" s="91">
        <f t="shared" si="196"/>
        <v>333</v>
      </c>
      <c r="AB340" s="91">
        <f>INDEX(地温!$D$2:$D$366,MATCH(Z340,地温!$C$2:$C$366,FALSE))</f>
        <v>5.1468520000000018</v>
      </c>
      <c r="AC340" s="91">
        <f t="shared" si="197"/>
        <v>5448.9132620000009</v>
      </c>
      <c r="AD340" s="93">
        <f t="shared" si="178"/>
        <v>16.363102888888893</v>
      </c>
      <c r="AE340" s="99" t="e">
        <f t="shared" si="179"/>
        <v>#N/A</v>
      </c>
      <c r="AF340" s="99">
        <f t="shared" si="180"/>
        <v>0</v>
      </c>
      <c r="AI340" s="92">
        <f t="shared" si="198"/>
        <v>46021</v>
      </c>
      <c r="AJ340" s="91">
        <f t="shared" si="199"/>
        <v>333</v>
      </c>
      <c r="AK340" s="91">
        <f>INDEX(地温!$D$2:$D$366,MATCH(AI340,地温!$C$2:$C$366,FALSE))</f>
        <v>5.1468520000000018</v>
      </c>
      <c r="AL340" s="91">
        <f t="shared" si="200"/>
        <v>5448.9132620000009</v>
      </c>
      <c r="AM340" s="93">
        <f t="shared" si="181"/>
        <v>16.363102888888893</v>
      </c>
      <c r="AN340" s="99" t="e">
        <f t="shared" si="182"/>
        <v>#N/A</v>
      </c>
      <c r="AO340" s="99">
        <f t="shared" si="183"/>
        <v>0</v>
      </c>
      <c r="AR340" s="92">
        <f t="shared" si="201"/>
        <v>46021</v>
      </c>
      <c r="AS340" s="91">
        <f t="shared" si="202"/>
        <v>333</v>
      </c>
      <c r="AT340" s="91">
        <f>INDEX(地温!$D$2:$D$366,MATCH(AR340,地温!$C$2:$C$366,FALSE))</f>
        <v>5.1468520000000018</v>
      </c>
      <c r="AU340" s="91">
        <f t="shared" si="203"/>
        <v>5448.9132620000009</v>
      </c>
      <c r="AV340" s="93">
        <f t="shared" si="184"/>
        <v>16.363102888888893</v>
      </c>
      <c r="AW340" s="99" t="e">
        <f t="shared" si="185"/>
        <v>#N/A</v>
      </c>
      <c r="AX340" s="99">
        <f t="shared" si="186"/>
        <v>0</v>
      </c>
    </row>
    <row r="341" spans="1:50" s="91" customFormat="1">
      <c r="A341" s="92">
        <f t="shared" si="187"/>
        <v>46022</v>
      </c>
      <c r="B341" s="91">
        <f t="shared" si="170"/>
        <v>334</v>
      </c>
      <c r="C341" s="99">
        <f t="shared" si="171"/>
        <v>5.3757347220251992</v>
      </c>
      <c r="D341" s="99">
        <f t="shared" si="188"/>
        <v>3.4535578823380321e-007</v>
      </c>
      <c r="E341" s="99"/>
      <c r="F341" s="99"/>
      <c r="H341" s="92">
        <f t="shared" si="189"/>
        <v>46022</v>
      </c>
      <c r="I341" s="91">
        <f t="shared" si="190"/>
        <v>334</v>
      </c>
      <c r="J341" s="91">
        <f>INDEX(地温!$D$2:$D$366,MATCH(H341,地温!$C$2:$C$366,FALSE))</f>
        <v>3.5044960000000001</v>
      </c>
      <c r="K341" s="91">
        <f t="shared" si="191"/>
        <v>5452.4177580000005</v>
      </c>
      <c r="L341" s="93">
        <f t="shared" si="172"/>
        <v>16.324604065868265</v>
      </c>
      <c r="M341" s="99">
        <f t="shared" si="173"/>
        <v>2.9690649471443269e-002</v>
      </c>
      <c r="N341" s="99">
        <f t="shared" si="174"/>
        <v>5.3757347220251992</v>
      </c>
      <c r="Q341" s="92">
        <f t="shared" si="192"/>
        <v>46022</v>
      </c>
      <c r="R341" s="91">
        <f t="shared" si="193"/>
        <v>334</v>
      </c>
      <c r="S341" s="91">
        <f>INDEX(地温!$D$2:$D$366,MATCH(Q341,地温!$C$2:$C$366,FALSE))</f>
        <v>3.5044960000000001</v>
      </c>
      <c r="T341" s="91">
        <f t="shared" si="194"/>
        <v>5452.4177580000005</v>
      </c>
      <c r="U341" s="93">
        <f t="shared" si="175"/>
        <v>16.324604065868265</v>
      </c>
      <c r="V341" s="99" t="e">
        <f t="shared" si="176"/>
        <v>#N/A</v>
      </c>
      <c r="W341" s="99">
        <f t="shared" si="177"/>
        <v>0</v>
      </c>
      <c r="Z341" s="92">
        <f t="shared" si="195"/>
        <v>46022</v>
      </c>
      <c r="AA341" s="91">
        <f t="shared" si="196"/>
        <v>334</v>
      </c>
      <c r="AB341" s="91">
        <f>INDEX(地温!$D$2:$D$366,MATCH(Z341,地温!$C$2:$C$366,FALSE))</f>
        <v>3.5044960000000001</v>
      </c>
      <c r="AC341" s="91">
        <f t="shared" si="197"/>
        <v>5452.4177580000005</v>
      </c>
      <c r="AD341" s="93">
        <f t="shared" si="178"/>
        <v>16.324604065868265</v>
      </c>
      <c r="AE341" s="99" t="e">
        <f t="shared" si="179"/>
        <v>#N/A</v>
      </c>
      <c r="AF341" s="99">
        <f t="shared" si="180"/>
        <v>0</v>
      </c>
      <c r="AI341" s="92">
        <f t="shared" si="198"/>
        <v>46022</v>
      </c>
      <c r="AJ341" s="91">
        <f t="shared" si="199"/>
        <v>334</v>
      </c>
      <c r="AK341" s="91">
        <f>INDEX(地温!$D$2:$D$366,MATCH(AI341,地温!$C$2:$C$366,FALSE))</f>
        <v>3.5044960000000001</v>
      </c>
      <c r="AL341" s="91">
        <f t="shared" si="200"/>
        <v>5452.4177580000005</v>
      </c>
      <c r="AM341" s="93">
        <f t="shared" si="181"/>
        <v>16.324604065868265</v>
      </c>
      <c r="AN341" s="99" t="e">
        <f t="shared" si="182"/>
        <v>#N/A</v>
      </c>
      <c r="AO341" s="99">
        <f t="shared" si="183"/>
        <v>0</v>
      </c>
      <c r="AR341" s="92">
        <f t="shared" si="201"/>
        <v>46022</v>
      </c>
      <c r="AS341" s="91">
        <f t="shared" si="202"/>
        <v>334</v>
      </c>
      <c r="AT341" s="91">
        <f>INDEX(地温!$D$2:$D$366,MATCH(AR341,地温!$C$2:$C$366,FALSE))</f>
        <v>3.5044960000000001</v>
      </c>
      <c r="AU341" s="91">
        <f t="shared" si="203"/>
        <v>5452.4177580000005</v>
      </c>
      <c r="AV341" s="93">
        <f t="shared" si="184"/>
        <v>16.324604065868265</v>
      </c>
      <c r="AW341" s="99" t="e">
        <f t="shared" si="185"/>
        <v>#N/A</v>
      </c>
      <c r="AX341" s="99">
        <f t="shared" si="186"/>
        <v>0</v>
      </c>
    </row>
    <row r="342" spans="1:50" s="91" customFormat="1">
      <c r="A342" s="92">
        <f t="shared" si="187"/>
        <v>46023</v>
      </c>
      <c r="B342" s="91">
        <f t="shared" si="170"/>
        <v>335</v>
      </c>
      <c r="C342" s="99" t="e">
        <f t="shared" si="171"/>
        <v>#N/A</v>
      </c>
      <c r="D342" s="99" t="e">
        <f t="shared" si="188"/>
        <v>#N/A</v>
      </c>
      <c r="E342" s="99"/>
      <c r="F342" s="99"/>
      <c r="H342" s="92">
        <f t="shared" si="189"/>
        <v>46023</v>
      </c>
      <c r="I342" s="91">
        <f t="shared" si="190"/>
        <v>335</v>
      </c>
      <c r="J342" s="91" t="e">
        <f>INDEX(地温!$D$2:$D$366,MATCH(H342,地温!$C$2:$C$366,FALSE))</f>
        <v>#N/A</v>
      </c>
      <c r="K342" s="91" t="e">
        <f t="shared" si="191"/>
        <v>#N/A</v>
      </c>
      <c r="L342" s="93" t="e">
        <f t="shared" si="172"/>
        <v>#N/A</v>
      </c>
      <c r="M342" s="99" t="e">
        <f t="shared" si="173"/>
        <v>#N/A</v>
      </c>
      <c r="N342" s="99" t="e">
        <f t="shared" si="174"/>
        <v>#N/A</v>
      </c>
      <c r="Q342" s="92">
        <f t="shared" si="192"/>
        <v>46023</v>
      </c>
      <c r="R342" s="91">
        <f t="shared" si="193"/>
        <v>335</v>
      </c>
      <c r="S342" s="91" t="e">
        <f>INDEX(地温!$D$2:$D$366,MATCH(Q342,地温!$C$2:$C$366,FALSE))</f>
        <v>#N/A</v>
      </c>
      <c r="T342" s="91" t="e">
        <f t="shared" si="194"/>
        <v>#N/A</v>
      </c>
      <c r="U342" s="93" t="e">
        <f t="shared" si="175"/>
        <v>#N/A</v>
      </c>
      <c r="V342" s="99" t="e">
        <f t="shared" si="176"/>
        <v>#N/A</v>
      </c>
      <c r="W342" s="99">
        <f t="shared" si="177"/>
        <v>0</v>
      </c>
      <c r="Z342" s="92">
        <f t="shared" si="195"/>
        <v>46023</v>
      </c>
      <c r="AA342" s="91">
        <f t="shared" si="196"/>
        <v>335</v>
      </c>
      <c r="AB342" s="91" t="e">
        <f>INDEX(地温!$D$2:$D$366,MATCH(Z342,地温!$C$2:$C$366,FALSE))</f>
        <v>#N/A</v>
      </c>
      <c r="AC342" s="91" t="e">
        <f t="shared" si="197"/>
        <v>#N/A</v>
      </c>
      <c r="AD342" s="93" t="e">
        <f t="shared" si="178"/>
        <v>#N/A</v>
      </c>
      <c r="AE342" s="99" t="e">
        <f t="shared" si="179"/>
        <v>#N/A</v>
      </c>
      <c r="AF342" s="99">
        <f t="shared" si="180"/>
        <v>0</v>
      </c>
      <c r="AI342" s="92">
        <f t="shared" si="198"/>
        <v>46023</v>
      </c>
      <c r="AJ342" s="91">
        <f t="shared" si="199"/>
        <v>335</v>
      </c>
      <c r="AK342" s="91" t="e">
        <f>INDEX(地温!$D$2:$D$366,MATCH(AI342,地温!$C$2:$C$366,FALSE))</f>
        <v>#N/A</v>
      </c>
      <c r="AL342" s="91" t="e">
        <f t="shared" si="200"/>
        <v>#N/A</v>
      </c>
      <c r="AM342" s="93" t="e">
        <f t="shared" si="181"/>
        <v>#N/A</v>
      </c>
      <c r="AN342" s="99" t="e">
        <f t="shared" si="182"/>
        <v>#N/A</v>
      </c>
      <c r="AO342" s="99">
        <f t="shared" si="183"/>
        <v>0</v>
      </c>
      <c r="AR342" s="92">
        <f t="shared" si="201"/>
        <v>46023</v>
      </c>
      <c r="AS342" s="91">
        <f t="shared" si="202"/>
        <v>335</v>
      </c>
      <c r="AT342" s="91" t="e">
        <f>INDEX(地温!$D$2:$D$366,MATCH(AR342,地温!$C$2:$C$366,FALSE))</f>
        <v>#N/A</v>
      </c>
      <c r="AU342" s="91" t="e">
        <f t="shared" si="203"/>
        <v>#N/A</v>
      </c>
      <c r="AV342" s="93" t="e">
        <f t="shared" si="184"/>
        <v>#N/A</v>
      </c>
      <c r="AW342" s="99" t="e">
        <f t="shared" si="185"/>
        <v>#N/A</v>
      </c>
      <c r="AX342" s="99">
        <f t="shared" si="186"/>
        <v>0</v>
      </c>
    </row>
    <row r="343" spans="1:50" s="91" customFormat="1">
      <c r="A343" s="92">
        <f t="shared" si="187"/>
        <v>46024</v>
      </c>
      <c r="B343" s="91">
        <f t="shared" si="170"/>
        <v>336</v>
      </c>
      <c r="C343" s="99" t="e">
        <f t="shared" si="171"/>
        <v>#N/A</v>
      </c>
      <c r="D343" s="99" t="e">
        <f t="shared" si="188"/>
        <v>#N/A</v>
      </c>
      <c r="E343" s="99"/>
      <c r="F343" s="99"/>
      <c r="H343" s="92">
        <f t="shared" si="189"/>
        <v>46024</v>
      </c>
      <c r="I343" s="91">
        <f t="shared" si="190"/>
        <v>336</v>
      </c>
      <c r="J343" s="91" t="e">
        <f>INDEX(地温!$D$2:$D$366,MATCH(H343,地温!$C$2:$C$366,FALSE))</f>
        <v>#N/A</v>
      </c>
      <c r="K343" s="91" t="e">
        <f t="shared" si="191"/>
        <v>#N/A</v>
      </c>
      <c r="L343" s="93" t="e">
        <f t="shared" si="172"/>
        <v>#N/A</v>
      </c>
      <c r="M343" s="99" t="e">
        <f t="shared" si="173"/>
        <v>#N/A</v>
      </c>
      <c r="N343" s="99" t="e">
        <f t="shared" si="174"/>
        <v>#N/A</v>
      </c>
      <c r="Q343" s="92">
        <f t="shared" si="192"/>
        <v>46024</v>
      </c>
      <c r="R343" s="91">
        <f t="shared" si="193"/>
        <v>336</v>
      </c>
      <c r="S343" s="91" t="e">
        <f>INDEX(地温!$D$2:$D$366,MATCH(Q343,地温!$C$2:$C$366,FALSE))</f>
        <v>#N/A</v>
      </c>
      <c r="T343" s="91" t="e">
        <f t="shared" si="194"/>
        <v>#N/A</v>
      </c>
      <c r="U343" s="93" t="e">
        <f t="shared" si="175"/>
        <v>#N/A</v>
      </c>
      <c r="V343" s="99" t="e">
        <f t="shared" si="176"/>
        <v>#N/A</v>
      </c>
      <c r="W343" s="99">
        <f t="shared" si="177"/>
        <v>0</v>
      </c>
      <c r="Z343" s="92">
        <f t="shared" si="195"/>
        <v>46024</v>
      </c>
      <c r="AA343" s="91">
        <f t="shared" si="196"/>
        <v>336</v>
      </c>
      <c r="AB343" s="91" t="e">
        <f>INDEX(地温!$D$2:$D$366,MATCH(Z343,地温!$C$2:$C$366,FALSE))</f>
        <v>#N/A</v>
      </c>
      <c r="AC343" s="91" t="e">
        <f t="shared" si="197"/>
        <v>#N/A</v>
      </c>
      <c r="AD343" s="93" t="e">
        <f t="shared" si="178"/>
        <v>#N/A</v>
      </c>
      <c r="AE343" s="99" t="e">
        <f t="shared" si="179"/>
        <v>#N/A</v>
      </c>
      <c r="AF343" s="99">
        <f t="shared" si="180"/>
        <v>0</v>
      </c>
      <c r="AI343" s="92">
        <f t="shared" si="198"/>
        <v>46024</v>
      </c>
      <c r="AJ343" s="91">
        <f t="shared" si="199"/>
        <v>336</v>
      </c>
      <c r="AK343" s="91" t="e">
        <f>INDEX(地温!$D$2:$D$366,MATCH(AI343,地温!$C$2:$C$366,FALSE))</f>
        <v>#N/A</v>
      </c>
      <c r="AL343" s="91" t="e">
        <f t="shared" si="200"/>
        <v>#N/A</v>
      </c>
      <c r="AM343" s="93" t="e">
        <f t="shared" si="181"/>
        <v>#N/A</v>
      </c>
      <c r="AN343" s="99" t="e">
        <f t="shared" si="182"/>
        <v>#N/A</v>
      </c>
      <c r="AO343" s="99">
        <f t="shared" si="183"/>
        <v>0</v>
      </c>
      <c r="AR343" s="92">
        <f t="shared" si="201"/>
        <v>46024</v>
      </c>
      <c r="AS343" s="91">
        <f t="shared" si="202"/>
        <v>336</v>
      </c>
      <c r="AT343" s="91" t="e">
        <f>INDEX(地温!$D$2:$D$366,MATCH(AR343,地温!$C$2:$C$366,FALSE))</f>
        <v>#N/A</v>
      </c>
      <c r="AU343" s="91" t="e">
        <f t="shared" si="203"/>
        <v>#N/A</v>
      </c>
      <c r="AV343" s="93" t="e">
        <f t="shared" si="184"/>
        <v>#N/A</v>
      </c>
      <c r="AW343" s="99" t="e">
        <f t="shared" si="185"/>
        <v>#N/A</v>
      </c>
      <c r="AX343" s="99">
        <f t="shared" si="186"/>
        <v>0</v>
      </c>
    </row>
    <row r="344" spans="1:50" s="91" customFormat="1">
      <c r="A344" s="92">
        <f t="shared" si="187"/>
        <v>46025</v>
      </c>
      <c r="B344" s="91">
        <f t="shared" si="170"/>
        <v>337</v>
      </c>
      <c r="C344" s="99" t="e">
        <f t="shared" si="171"/>
        <v>#N/A</v>
      </c>
      <c r="D344" s="99" t="e">
        <f t="shared" si="188"/>
        <v>#N/A</v>
      </c>
      <c r="E344" s="99"/>
      <c r="F344" s="99"/>
      <c r="H344" s="92">
        <f t="shared" si="189"/>
        <v>46025</v>
      </c>
      <c r="I344" s="91">
        <f t="shared" si="190"/>
        <v>337</v>
      </c>
      <c r="J344" s="91" t="e">
        <f>INDEX(地温!$D$2:$D$366,MATCH(H344,地温!$C$2:$C$366,FALSE))</f>
        <v>#N/A</v>
      </c>
      <c r="K344" s="91" t="e">
        <f t="shared" si="191"/>
        <v>#N/A</v>
      </c>
      <c r="L344" s="93" t="e">
        <f t="shared" si="172"/>
        <v>#N/A</v>
      </c>
      <c r="M344" s="99" t="e">
        <f t="shared" si="173"/>
        <v>#N/A</v>
      </c>
      <c r="N344" s="99" t="e">
        <f t="shared" si="174"/>
        <v>#N/A</v>
      </c>
      <c r="Q344" s="92">
        <f t="shared" si="192"/>
        <v>46025</v>
      </c>
      <c r="R344" s="91">
        <f t="shared" si="193"/>
        <v>337</v>
      </c>
      <c r="S344" s="91" t="e">
        <f>INDEX(地温!$D$2:$D$366,MATCH(Q344,地温!$C$2:$C$366,FALSE))</f>
        <v>#N/A</v>
      </c>
      <c r="T344" s="91" t="e">
        <f t="shared" si="194"/>
        <v>#N/A</v>
      </c>
      <c r="U344" s="93" t="e">
        <f t="shared" si="175"/>
        <v>#N/A</v>
      </c>
      <c r="V344" s="99" t="e">
        <f t="shared" si="176"/>
        <v>#N/A</v>
      </c>
      <c r="W344" s="99">
        <f t="shared" si="177"/>
        <v>0</v>
      </c>
      <c r="Z344" s="92">
        <f t="shared" si="195"/>
        <v>46025</v>
      </c>
      <c r="AA344" s="91">
        <f t="shared" si="196"/>
        <v>337</v>
      </c>
      <c r="AB344" s="91" t="e">
        <f>INDEX(地温!$D$2:$D$366,MATCH(Z344,地温!$C$2:$C$366,FALSE))</f>
        <v>#N/A</v>
      </c>
      <c r="AC344" s="91" t="e">
        <f t="shared" si="197"/>
        <v>#N/A</v>
      </c>
      <c r="AD344" s="93" t="e">
        <f t="shared" si="178"/>
        <v>#N/A</v>
      </c>
      <c r="AE344" s="99" t="e">
        <f t="shared" si="179"/>
        <v>#N/A</v>
      </c>
      <c r="AF344" s="99">
        <f t="shared" si="180"/>
        <v>0</v>
      </c>
      <c r="AI344" s="92">
        <f t="shared" si="198"/>
        <v>46025</v>
      </c>
      <c r="AJ344" s="91">
        <f t="shared" si="199"/>
        <v>337</v>
      </c>
      <c r="AK344" s="91" t="e">
        <f>INDEX(地温!$D$2:$D$366,MATCH(AI344,地温!$C$2:$C$366,FALSE))</f>
        <v>#N/A</v>
      </c>
      <c r="AL344" s="91" t="e">
        <f t="shared" si="200"/>
        <v>#N/A</v>
      </c>
      <c r="AM344" s="93" t="e">
        <f t="shared" si="181"/>
        <v>#N/A</v>
      </c>
      <c r="AN344" s="99" t="e">
        <f t="shared" si="182"/>
        <v>#N/A</v>
      </c>
      <c r="AO344" s="99">
        <f t="shared" si="183"/>
        <v>0</v>
      </c>
      <c r="AR344" s="92">
        <f t="shared" si="201"/>
        <v>46025</v>
      </c>
      <c r="AS344" s="91">
        <f t="shared" si="202"/>
        <v>337</v>
      </c>
      <c r="AT344" s="91" t="e">
        <f>INDEX(地温!$D$2:$D$366,MATCH(AR344,地温!$C$2:$C$366,FALSE))</f>
        <v>#N/A</v>
      </c>
      <c r="AU344" s="91" t="e">
        <f t="shared" si="203"/>
        <v>#N/A</v>
      </c>
      <c r="AV344" s="93" t="e">
        <f t="shared" si="184"/>
        <v>#N/A</v>
      </c>
      <c r="AW344" s="99" t="e">
        <f t="shared" si="185"/>
        <v>#N/A</v>
      </c>
      <c r="AX344" s="99">
        <f t="shared" si="186"/>
        <v>0</v>
      </c>
    </row>
    <row r="345" spans="1:50" s="91" customFormat="1">
      <c r="A345" s="92">
        <f t="shared" si="187"/>
        <v>46026</v>
      </c>
      <c r="B345" s="91">
        <f t="shared" si="170"/>
        <v>338</v>
      </c>
      <c r="C345" s="99" t="e">
        <f t="shared" si="171"/>
        <v>#N/A</v>
      </c>
      <c r="D345" s="99" t="e">
        <f t="shared" si="188"/>
        <v>#N/A</v>
      </c>
      <c r="E345" s="99"/>
      <c r="F345" s="99"/>
      <c r="H345" s="92">
        <f t="shared" si="189"/>
        <v>46026</v>
      </c>
      <c r="I345" s="91">
        <f t="shared" si="190"/>
        <v>338</v>
      </c>
      <c r="J345" s="91" t="e">
        <f>INDEX(地温!$D$2:$D$366,MATCH(H345,地温!$C$2:$C$366,FALSE))</f>
        <v>#N/A</v>
      </c>
      <c r="K345" s="91" t="e">
        <f t="shared" si="191"/>
        <v>#N/A</v>
      </c>
      <c r="L345" s="93" t="e">
        <f t="shared" si="172"/>
        <v>#N/A</v>
      </c>
      <c r="M345" s="99" t="e">
        <f t="shared" si="173"/>
        <v>#N/A</v>
      </c>
      <c r="N345" s="99" t="e">
        <f t="shared" si="174"/>
        <v>#N/A</v>
      </c>
      <c r="Q345" s="92">
        <f t="shared" si="192"/>
        <v>46026</v>
      </c>
      <c r="R345" s="91">
        <f t="shared" si="193"/>
        <v>338</v>
      </c>
      <c r="S345" s="91" t="e">
        <f>INDEX(地温!$D$2:$D$366,MATCH(Q345,地温!$C$2:$C$366,FALSE))</f>
        <v>#N/A</v>
      </c>
      <c r="T345" s="91" t="e">
        <f t="shared" si="194"/>
        <v>#N/A</v>
      </c>
      <c r="U345" s="93" t="e">
        <f t="shared" si="175"/>
        <v>#N/A</v>
      </c>
      <c r="V345" s="99" t="e">
        <f t="shared" si="176"/>
        <v>#N/A</v>
      </c>
      <c r="W345" s="99">
        <f t="shared" si="177"/>
        <v>0</v>
      </c>
      <c r="Z345" s="92">
        <f t="shared" si="195"/>
        <v>46026</v>
      </c>
      <c r="AA345" s="91">
        <f t="shared" si="196"/>
        <v>338</v>
      </c>
      <c r="AB345" s="91" t="e">
        <f>INDEX(地温!$D$2:$D$366,MATCH(Z345,地温!$C$2:$C$366,FALSE))</f>
        <v>#N/A</v>
      </c>
      <c r="AC345" s="91" t="e">
        <f t="shared" si="197"/>
        <v>#N/A</v>
      </c>
      <c r="AD345" s="93" t="e">
        <f t="shared" si="178"/>
        <v>#N/A</v>
      </c>
      <c r="AE345" s="99" t="e">
        <f t="shared" si="179"/>
        <v>#N/A</v>
      </c>
      <c r="AF345" s="99">
        <f t="shared" si="180"/>
        <v>0</v>
      </c>
      <c r="AI345" s="92">
        <f t="shared" si="198"/>
        <v>46026</v>
      </c>
      <c r="AJ345" s="91">
        <f t="shared" si="199"/>
        <v>338</v>
      </c>
      <c r="AK345" s="91" t="e">
        <f>INDEX(地温!$D$2:$D$366,MATCH(AI345,地温!$C$2:$C$366,FALSE))</f>
        <v>#N/A</v>
      </c>
      <c r="AL345" s="91" t="e">
        <f t="shared" si="200"/>
        <v>#N/A</v>
      </c>
      <c r="AM345" s="93" t="e">
        <f t="shared" si="181"/>
        <v>#N/A</v>
      </c>
      <c r="AN345" s="99" t="e">
        <f t="shared" si="182"/>
        <v>#N/A</v>
      </c>
      <c r="AO345" s="99">
        <f t="shared" si="183"/>
        <v>0</v>
      </c>
      <c r="AR345" s="92">
        <f t="shared" si="201"/>
        <v>46026</v>
      </c>
      <c r="AS345" s="91">
        <f t="shared" si="202"/>
        <v>338</v>
      </c>
      <c r="AT345" s="91" t="e">
        <f>INDEX(地温!$D$2:$D$366,MATCH(AR345,地温!$C$2:$C$366,FALSE))</f>
        <v>#N/A</v>
      </c>
      <c r="AU345" s="91" t="e">
        <f t="shared" si="203"/>
        <v>#N/A</v>
      </c>
      <c r="AV345" s="93" t="e">
        <f t="shared" si="184"/>
        <v>#N/A</v>
      </c>
      <c r="AW345" s="99" t="e">
        <f t="shared" si="185"/>
        <v>#N/A</v>
      </c>
      <c r="AX345" s="99">
        <f t="shared" si="186"/>
        <v>0</v>
      </c>
    </row>
    <row r="346" spans="1:50" s="91" customFormat="1">
      <c r="A346" s="92">
        <f t="shared" si="187"/>
        <v>46027</v>
      </c>
      <c r="B346" s="91">
        <f t="shared" si="170"/>
        <v>339</v>
      </c>
      <c r="C346" s="99" t="e">
        <f t="shared" si="171"/>
        <v>#N/A</v>
      </c>
      <c r="D346" s="99" t="e">
        <f t="shared" si="188"/>
        <v>#N/A</v>
      </c>
      <c r="E346" s="99"/>
      <c r="F346" s="99"/>
      <c r="H346" s="92">
        <f t="shared" si="189"/>
        <v>46027</v>
      </c>
      <c r="I346" s="91">
        <f t="shared" si="190"/>
        <v>339</v>
      </c>
      <c r="J346" s="91" t="e">
        <f>INDEX(地温!$D$2:$D$366,MATCH(H346,地温!$C$2:$C$366,FALSE))</f>
        <v>#N/A</v>
      </c>
      <c r="K346" s="91" t="e">
        <f t="shared" si="191"/>
        <v>#N/A</v>
      </c>
      <c r="L346" s="93" t="e">
        <f t="shared" si="172"/>
        <v>#N/A</v>
      </c>
      <c r="M346" s="99" t="e">
        <f t="shared" si="173"/>
        <v>#N/A</v>
      </c>
      <c r="N346" s="99" t="e">
        <f t="shared" si="174"/>
        <v>#N/A</v>
      </c>
      <c r="Q346" s="92">
        <f t="shared" si="192"/>
        <v>46027</v>
      </c>
      <c r="R346" s="91">
        <f t="shared" si="193"/>
        <v>339</v>
      </c>
      <c r="S346" s="91" t="e">
        <f>INDEX(地温!$D$2:$D$366,MATCH(Q346,地温!$C$2:$C$366,FALSE))</f>
        <v>#N/A</v>
      </c>
      <c r="T346" s="91" t="e">
        <f t="shared" si="194"/>
        <v>#N/A</v>
      </c>
      <c r="U346" s="93" t="e">
        <f t="shared" si="175"/>
        <v>#N/A</v>
      </c>
      <c r="V346" s="99" t="e">
        <f t="shared" si="176"/>
        <v>#N/A</v>
      </c>
      <c r="W346" s="99">
        <f t="shared" si="177"/>
        <v>0</v>
      </c>
      <c r="Z346" s="92">
        <f t="shared" si="195"/>
        <v>46027</v>
      </c>
      <c r="AA346" s="91">
        <f t="shared" si="196"/>
        <v>339</v>
      </c>
      <c r="AB346" s="91" t="e">
        <f>INDEX(地温!$D$2:$D$366,MATCH(Z346,地温!$C$2:$C$366,FALSE))</f>
        <v>#N/A</v>
      </c>
      <c r="AC346" s="91" t="e">
        <f t="shared" si="197"/>
        <v>#N/A</v>
      </c>
      <c r="AD346" s="93" t="e">
        <f t="shared" si="178"/>
        <v>#N/A</v>
      </c>
      <c r="AE346" s="99" t="e">
        <f t="shared" si="179"/>
        <v>#N/A</v>
      </c>
      <c r="AF346" s="99">
        <f t="shared" si="180"/>
        <v>0</v>
      </c>
      <c r="AI346" s="92">
        <f t="shared" si="198"/>
        <v>46027</v>
      </c>
      <c r="AJ346" s="91">
        <f t="shared" si="199"/>
        <v>339</v>
      </c>
      <c r="AK346" s="91" t="e">
        <f>INDEX(地温!$D$2:$D$366,MATCH(AI346,地温!$C$2:$C$366,FALSE))</f>
        <v>#N/A</v>
      </c>
      <c r="AL346" s="91" t="e">
        <f t="shared" si="200"/>
        <v>#N/A</v>
      </c>
      <c r="AM346" s="93" t="e">
        <f t="shared" si="181"/>
        <v>#N/A</v>
      </c>
      <c r="AN346" s="99" t="e">
        <f t="shared" si="182"/>
        <v>#N/A</v>
      </c>
      <c r="AO346" s="99">
        <f t="shared" si="183"/>
        <v>0</v>
      </c>
      <c r="AR346" s="92">
        <f t="shared" si="201"/>
        <v>46027</v>
      </c>
      <c r="AS346" s="91">
        <f t="shared" si="202"/>
        <v>339</v>
      </c>
      <c r="AT346" s="91" t="e">
        <f>INDEX(地温!$D$2:$D$366,MATCH(AR346,地温!$C$2:$C$366,FALSE))</f>
        <v>#N/A</v>
      </c>
      <c r="AU346" s="91" t="e">
        <f t="shared" si="203"/>
        <v>#N/A</v>
      </c>
      <c r="AV346" s="93" t="e">
        <f t="shared" si="184"/>
        <v>#N/A</v>
      </c>
      <c r="AW346" s="99" t="e">
        <f t="shared" si="185"/>
        <v>#N/A</v>
      </c>
      <c r="AX346" s="99">
        <f t="shared" si="186"/>
        <v>0</v>
      </c>
    </row>
    <row r="347" spans="1:50" s="91" customFormat="1">
      <c r="A347" s="92">
        <f t="shared" si="187"/>
        <v>46028</v>
      </c>
      <c r="B347" s="91">
        <f t="shared" si="170"/>
        <v>340</v>
      </c>
      <c r="C347" s="99" t="e">
        <f t="shared" si="171"/>
        <v>#N/A</v>
      </c>
      <c r="D347" s="99" t="e">
        <f t="shared" si="188"/>
        <v>#N/A</v>
      </c>
      <c r="E347" s="99"/>
      <c r="F347" s="99"/>
      <c r="H347" s="92">
        <f t="shared" si="189"/>
        <v>46028</v>
      </c>
      <c r="I347" s="91">
        <f t="shared" si="190"/>
        <v>340</v>
      </c>
      <c r="J347" s="91" t="e">
        <f>INDEX(地温!$D$2:$D$366,MATCH(H347,地温!$C$2:$C$366,FALSE))</f>
        <v>#N/A</v>
      </c>
      <c r="K347" s="91" t="e">
        <f t="shared" si="191"/>
        <v>#N/A</v>
      </c>
      <c r="L347" s="93" t="e">
        <f t="shared" si="172"/>
        <v>#N/A</v>
      </c>
      <c r="M347" s="99" t="e">
        <f t="shared" si="173"/>
        <v>#N/A</v>
      </c>
      <c r="N347" s="99" t="e">
        <f t="shared" si="174"/>
        <v>#N/A</v>
      </c>
      <c r="Q347" s="92">
        <f t="shared" si="192"/>
        <v>46028</v>
      </c>
      <c r="R347" s="91">
        <f t="shared" si="193"/>
        <v>340</v>
      </c>
      <c r="S347" s="91" t="e">
        <f>INDEX(地温!$D$2:$D$366,MATCH(Q347,地温!$C$2:$C$366,FALSE))</f>
        <v>#N/A</v>
      </c>
      <c r="T347" s="91" t="e">
        <f t="shared" si="194"/>
        <v>#N/A</v>
      </c>
      <c r="U347" s="93" t="e">
        <f t="shared" si="175"/>
        <v>#N/A</v>
      </c>
      <c r="V347" s="99" t="e">
        <f t="shared" si="176"/>
        <v>#N/A</v>
      </c>
      <c r="W347" s="99">
        <f t="shared" si="177"/>
        <v>0</v>
      </c>
      <c r="Z347" s="92">
        <f t="shared" si="195"/>
        <v>46028</v>
      </c>
      <c r="AA347" s="91">
        <f t="shared" si="196"/>
        <v>340</v>
      </c>
      <c r="AB347" s="91" t="e">
        <f>INDEX(地温!$D$2:$D$366,MATCH(Z347,地温!$C$2:$C$366,FALSE))</f>
        <v>#N/A</v>
      </c>
      <c r="AC347" s="91" t="e">
        <f t="shared" si="197"/>
        <v>#N/A</v>
      </c>
      <c r="AD347" s="93" t="e">
        <f t="shared" si="178"/>
        <v>#N/A</v>
      </c>
      <c r="AE347" s="99" t="e">
        <f t="shared" si="179"/>
        <v>#N/A</v>
      </c>
      <c r="AF347" s="99">
        <f t="shared" si="180"/>
        <v>0</v>
      </c>
      <c r="AI347" s="92">
        <f t="shared" si="198"/>
        <v>46028</v>
      </c>
      <c r="AJ347" s="91">
        <f t="shared" si="199"/>
        <v>340</v>
      </c>
      <c r="AK347" s="91" t="e">
        <f>INDEX(地温!$D$2:$D$366,MATCH(AI347,地温!$C$2:$C$366,FALSE))</f>
        <v>#N/A</v>
      </c>
      <c r="AL347" s="91" t="e">
        <f t="shared" si="200"/>
        <v>#N/A</v>
      </c>
      <c r="AM347" s="93" t="e">
        <f t="shared" si="181"/>
        <v>#N/A</v>
      </c>
      <c r="AN347" s="99" t="e">
        <f t="shared" si="182"/>
        <v>#N/A</v>
      </c>
      <c r="AO347" s="99">
        <f t="shared" si="183"/>
        <v>0</v>
      </c>
      <c r="AR347" s="92">
        <f t="shared" si="201"/>
        <v>46028</v>
      </c>
      <c r="AS347" s="91">
        <f t="shared" si="202"/>
        <v>340</v>
      </c>
      <c r="AT347" s="91" t="e">
        <f>INDEX(地温!$D$2:$D$366,MATCH(AR347,地温!$C$2:$C$366,FALSE))</f>
        <v>#N/A</v>
      </c>
      <c r="AU347" s="91" t="e">
        <f t="shared" si="203"/>
        <v>#N/A</v>
      </c>
      <c r="AV347" s="93" t="e">
        <f t="shared" si="184"/>
        <v>#N/A</v>
      </c>
      <c r="AW347" s="99" t="e">
        <f t="shared" si="185"/>
        <v>#N/A</v>
      </c>
      <c r="AX347" s="99">
        <f t="shared" si="186"/>
        <v>0</v>
      </c>
    </row>
    <row r="348" spans="1:50" s="91" customFormat="1">
      <c r="A348" s="92">
        <f t="shared" si="187"/>
        <v>46029</v>
      </c>
      <c r="B348" s="91">
        <f t="shared" si="170"/>
        <v>341</v>
      </c>
      <c r="C348" s="99" t="e">
        <f t="shared" si="171"/>
        <v>#N/A</v>
      </c>
      <c r="D348" s="99" t="e">
        <f t="shared" si="188"/>
        <v>#N/A</v>
      </c>
      <c r="E348" s="99"/>
      <c r="F348" s="99"/>
      <c r="H348" s="92">
        <f t="shared" si="189"/>
        <v>46029</v>
      </c>
      <c r="I348" s="91">
        <f t="shared" si="190"/>
        <v>341</v>
      </c>
      <c r="J348" s="91" t="e">
        <f>INDEX(地温!$D$2:$D$366,MATCH(H348,地温!$C$2:$C$366,FALSE))</f>
        <v>#N/A</v>
      </c>
      <c r="K348" s="91" t="e">
        <f t="shared" si="191"/>
        <v>#N/A</v>
      </c>
      <c r="L348" s="93" t="e">
        <f t="shared" si="172"/>
        <v>#N/A</v>
      </c>
      <c r="M348" s="99" t="e">
        <f t="shared" si="173"/>
        <v>#N/A</v>
      </c>
      <c r="N348" s="99" t="e">
        <f t="shared" si="174"/>
        <v>#N/A</v>
      </c>
      <c r="Q348" s="92">
        <f t="shared" si="192"/>
        <v>46029</v>
      </c>
      <c r="R348" s="91">
        <f t="shared" si="193"/>
        <v>341</v>
      </c>
      <c r="S348" s="91" t="e">
        <f>INDEX(地温!$D$2:$D$366,MATCH(Q348,地温!$C$2:$C$366,FALSE))</f>
        <v>#N/A</v>
      </c>
      <c r="T348" s="91" t="e">
        <f t="shared" si="194"/>
        <v>#N/A</v>
      </c>
      <c r="U348" s="93" t="e">
        <f t="shared" si="175"/>
        <v>#N/A</v>
      </c>
      <c r="V348" s="99" t="e">
        <f t="shared" si="176"/>
        <v>#N/A</v>
      </c>
      <c r="W348" s="99">
        <f t="shared" si="177"/>
        <v>0</v>
      </c>
      <c r="Z348" s="92">
        <f t="shared" si="195"/>
        <v>46029</v>
      </c>
      <c r="AA348" s="91">
        <f t="shared" si="196"/>
        <v>341</v>
      </c>
      <c r="AB348" s="91" t="e">
        <f>INDEX(地温!$D$2:$D$366,MATCH(Z348,地温!$C$2:$C$366,FALSE))</f>
        <v>#N/A</v>
      </c>
      <c r="AC348" s="91" t="e">
        <f t="shared" si="197"/>
        <v>#N/A</v>
      </c>
      <c r="AD348" s="93" t="e">
        <f t="shared" si="178"/>
        <v>#N/A</v>
      </c>
      <c r="AE348" s="99" t="e">
        <f t="shared" si="179"/>
        <v>#N/A</v>
      </c>
      <c r="AF348" s="99">
        <f t="shared" si="180"/>
        <v>0</v>
      </c>
      <c r="AI348" s="92">
        <f t="shared" si="198"/>
        <v>46029</v>
      </c>
      <c r="AJ348" s="91">
        <f t="shared" si="199"/>
        <v>341</v>
      </c>
      <c r="AK348" s="91" t="e">
        <f>INDEX(地温!$D$2:$D$366,MATCH(AI348,地温!$C$2:$C$366,FALSE))</f>
        <v>#N/A</v>
      </c>
      <c r="AL348" s="91" t="e">
        <f t="shared" si="200"/>
        <v>#N/A</v>
      </c>
      <c r="AM348" s="93" t="e">
        <f t="shared" si="181"/>
        <v>#N/A</v>
      </c>
      <c r="AN348" s="99" t="e">
        <f t="shared" si="182"/>
        <v>#N/A</v>
      </c>
      <c r="AO348" s="99">
        <f t="shared" si="183"/>
        <v>0</v>
      </c>
      <c r="AR348" s="92">
        <f t="shared" si="201"/>
        <v>46029</v>
      </c>
      <c r="AS348" s="91">
        <f t="shared" si="202"/>
        <v>341</v>
      </c>
      <c r="AT348" s="91" t="e">
        <f>INDEX(地温!$D$2:$D$366,MATCH(AR348,地温!$C$2:$C$366,FALSE))</f>
        <v>#N/A</v>
      </c>
      <c r="AU348" s="91" t="e">
        <f t="shared" si="203"/>
        <v>#N/A</v>
      </c>
      <c r="AV348" s="93" t="e">
        <f t="shared" si="184"/>
        <v>#N/A</v>
      </c>
      <c r="AW348" s="99" t="e">
        <f t="shared" si="185"/>
        <v>#N/A</v>
      </c>
      <c r="AX348" s="99">
        <f t="shared" si="186"/>
        <v>0</v>
      </c>
    </row>
    <row r="349" spans="1:50" s="91" customFormat="1">
      <c r="A349" s="92">
        <f t="shared" si="187"/>
        <v>46030</v>
      </c>
      <c r="B349" s="91">
        <f t="shared" si="170"/>
        <v>342</v>
      </c>
      <c r="C349" s="99" t="e">
        <f t="shared" si="171"/>
        <v>#N/A</v>
      </c>
      <c r="D349" s="99" t="e">
        <f t="shared" si="188"/>
        <v>#N/A</v>
      </c>
      <c r="E349" s="99"/>
      <c r="F349" s="99"/>
      <c r="H349" s="92">
        <f t="shared" si="189"/>
        <v>46030</v>
      </c>
      <c r="I349" s="91">
        <f t="shared" si="190"/>
        <v>342</v>
      </c>
      <c r="J349" s="91" t="e">
        <f>INDEX(地温!$D$2:$D$366,MATCH(H349,地温!$C$2:$C$366,FALSE))</f>
        <v>#N/A</v>
      </c>
      <c r="K349" s="91" t="e">
        <f t="shared" si="191"/>
        <v>#N/A</v>
      </c>
      <c r="L349" s="93" t="e">
        <f t="shared" si="172"/>
        <v>#N/A</v>
      </c>
      <c r="M349" s="99" t="e">
        <f t="shared" si="173"/>
        <v>#N/A</v>
      </c>
      <c r="N349" s="99" t="e">
        <f t="shared" si="174"/>
        <v>#N/A</v>
      </c>
      <c r="Q349" s="92">
        <f t="shared" si="192"/>
        <v>46030</v>
      </c>
      <c r="R349" s="91">
        <f t="shared" si="193"/>
        <v>342</v>
      </c>
      <c r="S349" s="91" t="e">
        <f>INDEX(地温!$D$2:$D$366,MATCH(Q349,地温!$C$2:$C$366,FALSE))</f>
        <v>#N/A</v>
      </c>
      <c r="T349" s="91" t="e">
        <f t="shared" si="194"/>
        <v>#N/A</v>
      </c>
      <c r="U349" s="93" t="e">
        <f t="shared" si="175"/>
        <v>#N/A</v>
      </c>
      <c r="V349" s="99" t="e">
        <f t="shared" si="176"/>
        <v>#N/A</v>
      </c>
      <c r="W349" s="99">
        <f t="shared" si="177"/>
        <v>0</v>
      </c>
      <c r="Z349" s="92">
        <f t="shared" si="195"/>
        <v>46030</v>
      </c>
      <c r="AA349" s="91">
        <f t="shared" si="196"/>
        <v>342</v>
      </c>
      <c r="AB349" s="91" t="e">
        <f>INDEX(地温!$D$2:$D$366,MATCH(Z349,地温!$C$2:$C$366,FALSE))</f>
        <v>#N/A</v>
      </c>
      <c r="AC349" s="91" t="e">
        <f t="shared" si="197"/>
        <v>#N/A</v>
      </c>
      <c r="AD349" s="93" t="e">
        <f t="shared" si="178"/>
        <v>#N/A</v>
      </c>
      <c r="AE349" s="99" t="e">
        <f t="shared" si="179"/>
        <v>#N/A</v>
      </c>
      <c r="AF349" s="99">
        <f t="shared" si="180"/>
        <v>0</v>
      </c>
      <c r="AI349" s="92">
        <f t="shared" si="198"/>
        <v>46030</v>
      </c>
      <c r="AJ349" s="91">
        <f t="shared" si="199"/>
        <v>342</v>
      </c>
      <c r="AK349" s="91" t="e">
        <f>INDEX(地温!$D$2:$D$366,MATCH(AI349,地温!$C$2:$C$366,FALSE))</f>
        <v>#N/A</v>
      </c>
      <c r="AL349" s="91" t="e">
        <f t="shared" si="200"/>
        <v>#N/A</v>
      </c>
      <c r="AM349" s="93" t="e">
        <f t="shared" si="181"/>
        <v>#N/A</v>
      </c>
      <c r="AN349" s="99" t="e">
        <f t="shared" si="182"/>
        <v>#N/A</v>
      </c>
      <c r="AO349" s="99">
        <f t="shared" si="183"/>
        <v>0</v>
      </c>
      <c r="AR349" s="92">
        <f t="shared" si="201"/>
        <v>46030</v>
      </c>
      <c r="AS349" s="91">
        <f t="shared" si="202"/>
        <v>342</v>
      </c>
      <c r="AT349" s="91" t="e">
        <f>INDEX(地温!$D$2:$D$366,MATCH(AR349,地温!$C$2:$C$366,FALSE))</f>
        <v>#N/A</v>
      </c>
      <c r="AU349" s="91" t="e">
        <f t="shared" si="203"/>
        <v>#N/A</v>
      </c>
      <c r="AV349" s="93" t="e">
        <f t="shared" si="184"/>
        <v>#N/A</v>
      </c>
      <c r="AW349" s="99" t="e">
        <f t="shared" si="185"/>
        <v>#N/A</v>
      </c>
      <c r="AX349" s="99">
        <f t="shared" si="186"/>
        <v>0</v>
      </c>
    </row>
    <row r="350" spans="1:50" s="91" customFormat="1">
      <c r="A350" s="92">
        <f t="shared" si="187"/>
        <v>46031</v>
      </c>
      <c r="B350" s="91">
        <f t="shared" si="170"/>
        <v>343</v>
      </c>
      <c r="C350" s="99" t="e">
        <f t="shared" si="171"/>
        <v>#N/A</v>
      </c>
      <c r="D350" s="99" t="e">
        <f t="shared" si="188"/>
        <v>#N/A</v>
      </c>
      <c r="E350" s="99"/>
      <c r="F350" s="99"/>
      <c r="H350" s="92">
        <f t="shared" si="189"/>
        <v>46031</v>
      </c>
      <c r="I350" s="91">
        <f t="shared" si="190"/>
        <v>343</v>
      </c>
      <c r="J350" s="91" t="e">
        <f>INDEX(地温!$D$2:$D$366,MATCH(H350,地温!$C$2:$C$366,FALSE))</f>
        <v>#N/A</v>
      </c>
      <c r="K350" s="91" t="e">
        <f t="shared" si="191"/>
        <v>#N/A</v>
      </c>
      <c r="L350" s="93" t="e">
        <f t="shared" si="172"/>
        <v>#N/A</v>
      </c>
      <c r="M350" s="99" t="e">
        <f t="shared" si="173"/>
        <v>#N/A</v>
      </c>
      <c r="N350" s="99" t="e">
        <f t="shared" si="174"/>
        <v>#N/A</v>
      </c>
      <c r="Q350" s="92">
        <f t="shared" si="192"/>
        <v>46031</v>
      </c>
      <c r="R350" s="91">
        <f t="shared" si="193"/>
        <v>343</v>
      </c>
      <c r="S350" s="91" t="e">
        <f>INDEX(地温!$D$2:$D$366,MATCH(Q350,地温!$C$2:$C$366,FALSE))</f>
        <v>#N/A</v>
      </c>
      <c r="T350" s="91" t="e">
        <f t="shared" si="194"/>
        <v>#N/A</v>
      </c>
      <c r="U350" s="93" t="e">
        <f t="shared" si="175"/>
        <v>#N/A</v>
      </c>
      <c r="V350" s="99" t="e">
        <f t="shared" si="176"/>
        <v>#N/A</v>
      </c>
      <c r="W350" s="99">
        <f t="shared" si="177"/>
        <v>0</v>
      </c>
      <c r="Z350" s="92">
        <f t="shared" si="195"/>
        <v>46031</v>
      </c>
      <c r="AA350" s="91">
        <f t="shared" si="196"/>
        <v>343</v>
      </c>
      <c r="AB350" s="91" t="e">
        <f>INDEX(地温!$D$2:$D$366,MATCH(Z350,地温!$C$2:$C$366,FALSE))</f>
        <v>#N/A</v>
      </c>
      <c r="AC350" s="91" t="e">
        <f t="shared" si="197"/>
        <v>#N/A</v>
      </c>
      <c r="AD350" s="93" t="e">
        <f t="shared" si="178"/>
        <v>#N/A</v>
      </c>
      <c r="AE350" s="99" t="e">
        <f t="shared" si="179"/>
        <v>#N/A</v>
      </c>
      <c r="AF350" s="99">
        <f t="shared" si="180"/>
        <v>0</v>
      </c>
      <c r="AI350" s="92">
        <f t="shared" si="198"/>
        <v>46031</v>
      </c>
      <c r="AJ350" s="91">
        <f t="shared" si="199"/>
        <v>343</v>
      </c>
      <c r="AK350" s="91" t="e">
        <f>INDEX(地温!$D$2:$D$366,MATCH(AI350,地温!$C$2:$C$366,FALSE))</f>
        <v>#N/A</v>
      </c>
      <c r="AL350" s="91" t="e">
        <f t="shared" si="200"/>
        <v>#N/A</v>
      </c>
      <c r="AM350" s="93" t="e">
        <f t="shared" si="181"/>
        <v>#N/A</v>
      </c>
      <c r="AN350" s="99" t="e">
        <f t="shared" si="182"/>
        <v>#N/A</v>
      </c>
      <c r="AO350" s="99">
        <f t="shared" si="183"/>
        <v>0</v>
      </c>
      <c r="AR350" s="92">
        <f t="shared" si="201"/>
        <v>46031</v>
      </c>
      <c r="AS350" s="91">
        <f t="shared" si="202"/>
        <v>343</v>
      </c>
      <c r="AT350" s="91" t="e">
        <f>INDEX(地温!$D$2:$D$366,MATCH(AR350,地温!$C$2:$C$366,FALSE))</f>
        <v>#N/A</v>
      </c>
      <c r="AU350" s="91" t="e">
        <f t="shared" si="203"/>
        <v>#N/A</v>
      </c>
      <c r="AV350" s="93" t="e">
        <f t="shared" si="184"/>
        <v>#N/A</v>
      </c>
      <c r="AW350" s="99" t="e">
        <f t="shared" si="185"/>
        <v>#N/A</v>
      </c>
      <c r="AX350" s="99">
        <f t="shared" si="186"/>
        <v>0</v>
      </c>
    </row>
    <row r="351" spans="1:50" s="91" customFormat="1">
      <c r="A351" s="92">
        <f t="shared" si="187"/>
        <v>46032</v>
      </c>
      <c r="B351" s="91">
        <f t="shared" si="170"/>
        <v>344</v>
      </c>
      <c r="C351" s="99" t="e">
        <f t="shared" si="171"/>
        <v>#N/A</v>
      </c>
      <c r="D351" s="99" t="e">
        <f t="shared" si="188"/>
        <v>#N/A</v>
      </c>
      <c r="E351" s="99"/>
      <c r="F351" s="99"/>
      <c r="H351" s="92">
        <f t="shared" si="189"/>
        <v>46032</v>
      </c>
      <c r="I351" s="91">
        <f t="shared" si="190"/>
        <v>344</v>
      </c>
      <c r="J351" s="91" t="e">
        <f>INDEX(地温!$D$2:$D$366,MATCH(H351,地温!$C$2:$C$366,FALSE))</f>
        <v>#N/A</v>
      </c>
      <c r="K351" s="91" t="e">
        <f t="shared" si="191"/>
        <v>#N/A</v>
      </c>
      <c r="L351" s="93" t="e">
        <f t="shared" si="172"/>
        <v>#N/A</v>
      </c>
      <c r="M351" s="99" t="e">
        <f t="shared" si="173"/>
        <v>#N/A</v>
      </c>
      <c r="N351" s="99" t="e">
        <f t="shared" si="174"/>
        <v>#N/A</v>
      </c>
      <c r="Q351" s="92">
        <f t="shared" si="192"/>
        <v>46032</v>
      </c>
      <c r="R351" s="91">
        <f t="shared" si="193"/>
        <v>344</v>
      </c>
      <c r="S351" s="91" t="e">
        <f>INDEX(地温!$D$2:$D$366,MATCH(Q351,地温!$C$2:$C$366,FALSE))</f>
        <v>#N/A</v>
      </c>
      <c r="T351" s="91" t="e">
        <f t="shared" si="194"/>
        <v>#N/A</v>
      </c>
      <c r="U351" s="93" t="e">
        <f t="shared" si="175"/>
        <v>#N/A</v>
      </c>
      <c r="V351" s="99" t="e">
        <f t="shared" si="176"/>
        <v>#N/A</v>
      </c>
      <c r="W351" s="99">
        <f t="shared" si="177"/>
        <v>0</v>
      </c>
      <c r="Z351" s="92">
        <f t="shared" si="195"/>
        <v>46032</v>
      </c>
      <c r="AA351" s="91">
        <f t="shared" si="196"/>
        <v>344</v>
      </c>
      <c r="AB351" s="91" t="e">
        <f>INDEX(地温!$D$2:$D$366,MATCH(Z351,地温!$C$2:$C$366,FALSE))</f>
        <v>#N/A</v>
      </c>
      <c r="AC351" s="91" t="e">
        <f t="shared" si="197"/>
        <v>#N/A</v>
      </c>
      <c r="AD351" s="93" t="e">
        <f t="shared" si="178"/>
        <v>#N/A</v>
      </c>
      <c r="AE351" s="99" t="e">
        <f t="shared" si="179"/>
        <v>#N/A</v>
      </c>
      <c r="AF351" s="99">
        <f t="shared" si="180"/>
        <v>0</v>
      </c>
      <c r="AI351" s="92">
        <f t="shared" si="198"/>
        <v>46032</v>
      </c>
      <c r="AJ351" s="91">
        <f t="shared" si="199"/>
        <v>344</v>
      </c>
      <c r="AK351" s="91" t="e">
        <f>INDEX(地温!$D$2:$D$366,MATCH(AI351,地温!$C$2:$C$366,FALSE))</f>
        <v>#N/A</v>
      </c>
      <c r="AL351" s="91" t="e">
        <f t="shared" si="200"/>
        <v>#N/A</v>
      </c>
      <c r="AM351" s="93" t="e">
        <f t="shared" si="181"/>
        <v>#N/A</v>
      </c>
      <c r="AN351" s="99" t="e">
        <f t="shared" si="182"/>
        <v>#N/A</v>
      </c>
      <c r="AO351" s="99">
        <f t="shared" si="183"/>
        <v>0</v>
      </c>
      <c r="AR351" s="92">
        <f t="shared" si="201"/>
        <v>46032</v>
      </c>
      <c r="AS351" s="91">
        <f t="shared" si="202"/>
        <v>344</v>
      </c>
      <c r="AT351" s="91" t="e">
        <f>INDEX(地温!$D$2:$D$366,MATCH(AR351,地温!$C$2:$C$366,FALSE))</f>
        <v>#N/A</v>
      </c>
      <c r="AU351" s="91" t="e">
        <f t="shared" si="203"/>
        <v>#N/A</v>
      </c>
      <c r="AV351" s="93" t="e">
        <f t="shared" si="184"/>
        <v>#N/A</v>
      </c>
      <c r="AW351" s="99" t="e">
        <f t="shared" si="185"/>
        <v>#N/A</v>
      </c>
      <c r="AX351" s="99">
        <f t="shared" si="186"/>
        <v>0</v>
      </c>
    </row>
    <row r="352" spans="1:50" s="91" customFormat="1">
      <c r="A352" s="92">
        <f t="shared" si="187"/>
        <v>46033</v>
      </c>
      <c r="B352" s="91">
        <f t="shared" si="170"/>
        <v>345</v>
      </c>
      <c r="C352" s="99" t="e">
        <f t="shared" si="171"/>
        <v>#N/A</v>
      </c>
      <c r="D352" s="99" t="e">
        <f t="shared" si="188"/>
        <v>#N/A</v>
      </c>
      <c r="E352" s="99"/>
      <c r="F352" s="99"/>
      <c r="H352" s="92">
        <f t="shared" si="189"/>
        <v>46033</v>
      </c>
      <c r="I352" s="91">
        <f t="shared" si="190"/>
        <v>345</v>
      </c>
      <c r="J352" s="91" t="e">
        <f>INDEX(地温!$D$2:$D$366,MATCH(H352,地温!$C$2:$C$366,FALSE))</f>
        <v>#N/A</v>
      </c>
      <c r="K352" s="91" t="e">
        <f t="shared" si="191"/>
        <v>#N/A</v>
      </c>
      <c r="L352" s="93" t="e">
        <f t="shared" si="172"/>
        <v>#N/A</v>
      </c>
      <c r="M352" s="99" t="e">
        <f t="shared" si="173"/>
        <v>#N/A</v>
      </c>
      <c r="N352" s="99" t="e">
        <f t="shared" si="174"/>
        <v>#N/A</v>
      </c>
      <c r="Q352" s="92">
        <f t="shared" si="192"/>
        <v>46033</v>
      </c>
      <c r="R352" s="91">
        <f t="shared" si="193"/>
        <v>345</v>
      </c>
      <c r="S352" s="91" t="e">
        <f>INDEX(地温!$D$2:$D$366,MATCH(Q352,地温!$C$2:$C$366,FALSE))</f>
        <v>#N/A</v>
      </c>
      <c r="T352" s="91" t="e">
        <f t="shared" si="194"/>
        <v>#N/A</v>
      </c>
      <c r="U352" s="93" t="e">
        <f t="shared" si="175"/>
        <v>#N/A</v>
      </c>
      <c r="V352" s="99" t="e">
        <f t="shared" si="176"/>
        <v>#N/A</v>
      </c>
      <c r="W352" s="99">
        <f t="shared" si="177"/>
        <v>0</v>
      </c>
      <c r="Z352" s="92">
        <f t="shared" si="195"/>
        <v>46033</v>
      </c>
      <c r="AA352" s="91">
        <f t="shared" si="196"/>
        <v>345</v>
      </c>
      <c r="AB352" s="91" t="e">
        <f>INDEX(地温!$D$2:$D$366,MATCH(Z352,地温!$C$2:$C$366,FALSE))</f>
        <v>#N/A</v>
      </c>
      <c r="AC352" s="91" t="e">
        <f t="shared" si="197"/>
        <v>#N/A</v>
      </c>
      <c r="AD352" s="93" t="e">
        <f t="shared" si="178"/>
        <v>#N/A</v>
      </c>
      <c r="AE352" s="99" t="e">
        <f t="shared" si="179"/>
        <v>#N/A</v>
      </c>
      <c r="AF352" s="99">
        <f t="shared" si="180"/>
        <v>0</v>
      </c>
      <c r="AI352" s="92">
        <f t="shared" si="198"/>
        <v>46033</v>
      </c>
      <c r="AJ352" s="91">
        <f t="shared" si="199"/>
        <v>345</v>
      </c>
      <c r="AK352" s="91" t="e">
        <f>INDEX(地温!$D$2:$D$366,MATCH(AI352,地温!$C$2:$C$366,FALSE))</f>
        <v>#N/A</v>
      </c>
      <c r="AL352" s="91" t="e">
        <f t="shared" si="200"/>
        <v>#N/A</v>
      </c>
      <c r="AM352" s="93" t="e">
        <f t="shared" si="181"/>
        <v>#N/A</v>
      </c>
      <c r="AN352" s="99" t="e">
        <f t="shared" si="182"/>
        <v>#N/A</v>
      </c>
      <c r="AO352" s="99">
        <f t="shared" si="183"/>
        <v>0</v>
      </c>
      <c r="AR352" s="92">
        <f t="shared" si="201"/>
        <v>46033</v>
      </c>
      <c r="AS352" s="91">
        <f t="shared" si="202"/>
        <v>345</v>
      </c>
      <c r="AT352" s="91" t="e">
        <f>INDEX(地温!$D$2:$D$366,MATCH(AR352,地温!$C$2:$C$366,FALSE))</f>
        <v>#N/A</v>
      </c>
      <c r="AU352" s="91" t="e">
        <f t="shared" si="203"/>
        <v>#N/A</v>
      </c>
      <c r="AV352" s="93" t="e">
        <f t="shared" si="184"/>
        <v>#N/A</v>
      </c>
      <c r="AW352" s="99" t="e">
        <f t="shared" si="185"/>
        <v>#N/A</v>
      </c>
      <c r="AX352" s="99">
        <f t="shared" si="186"/>
        <v>0</v>
      </c>
    </row>
    <row r="353" spans="1:50" s="91" customFormat="1">
      <c r="A353" s="92">
        <f t="shared" si="187"/>
        <v>46034</v>
      </c>
      <c r="B353" s="91">
        <f t="shared" si="170"/>
        <v>346</v>
      </c>
      <c r="C353" s="99" t="e">
        <f t="shared" si="171"/>
        <v>#N/A</v>
      </c>
      <c r="D353" s="99" t="e">
        <f t="shared" si="188"/>
        <v>#N/A</v>
      </c>
      <c r="E353" s="99"/>
      <c r="F353" s="99"/>
      <c r="H353" s="92">
        <f t="shared" si="189"/>
        <v>46034</v>
      </c>
      <c r="I353" s="91">
        <f t="shared" si="190"/>
        <v>346</v>
      </c>
      <c r="J353" s="91" t="e">
        <f>INDEX(地温!$D$2:$D$366,MATCH(H353,地温!$C$2:$C$366,FALSE))</f>
        <v>#N/A</v>
      </c>
      <c r="K353" s="91" t="e">
        <f t="shared" si="191"/>
        <v>#N/A</v>
      </c>
      <c r="L353" s="93" t="e">
        <f t="shared" si="172"/>
        <v>#N/A</v>
      </c>
      <c r="M353" s="99" t="e">
        <f t="shared" si="173"/>
        <v>#N/A</v>
      </c>
      <c r="N353" s="99" t="e">
        <f t="shared" si="174"/>
        <v>#N/A</v>
      </c>
      <c r="Q353" s="92">
        <f t="shared" si="192"/>
        <v>46034</v>
      </c>
      <c r="R353" s="91">
        <f t="shared" si="193"/>
        <v>346</v>
      </c>
      <c r="S353" s="91" t="e">
        <f>INDEX(地温!$D$2:$D$366,MATCH(Q353,地温!$C$2:$C$366,FALSE))</f>
        <v>#N/A</v>
      </c>
      <c r="T353" s="91" t="e">
        <f t="shared" si="194"/>
        <v>#N/A</v>
      </c>
      <c r="U353" s="93" t="e">
        <f t="shared" si="175"/>
        <v>#N/A</v>
      </c>
      <c r="V353" s="99" t="e">
        <f t="shared" si="176"/>
        <v>#N/A</v>
      </c>
      <c r="W353" s="99">
        <f t="shared" si="177"/>
        <v>0</v>
      </c>
      <c r="Z353" s="92">
        <f t="shared" si="195"/>
        <v>46034</v>
      </c>
      <c r="AA353" s="91">
        <f t="shared" si="196"/>
        <v>346</v>
      </c>
      <c r="AB353" s="91" t="e">
        <f>INDEX(地温!$D$2:$D$366,MATCH(Z353,地温!$C$2:$C$366,FALSE))</f>
        <v>#N/A</v>
      </c>
      <c r="AC353" s="91" t="e">
        <f t="shared" si="197"/>
        <v>#N/A</v>
      </c>
      <c r="AD353" s="93" t="e">
        <f t="shared" si="178"/>
        <v>#N/A</v>
      </c>
      <c r="AE353" s="99" t="e">
        <f t="shared" si="179"/>
        <v>#N/A</v>
      </c>
      <c r="AF353" s="99">
        <f t="shared" si="180"/>
        <v>0</v>
      </c>
      <c r="AI353" s="92">
        <f t="shared" si="198"/>
        <v>46034</v>
      </c>
      <c r="AJ353" s="91">
        <f t="shared" si="199"/>
        <v>346</v>
      </c>
      <c r="AK353" s="91" t="e">
        <f>INDEX(地温!$D$2:$D$366,MATCH(AI353,地温!$C$2:$C$366,FALSE))</f>
        <v>#N/A</v>
      </c>
      <c r="AL353" s="91" t="e">
        <f t="shared" si="200"/>
        <v>#N/A</v>
      </c>
      <c r="AM353" s="93" t="e">
        <f t="shared" si="181"/>
        <v>#N/A</v>
      </c>
      <c r="AN353" s="99" t="e">
        <f t="shared" si="182"/>
        <v>#N/A</v>
      </c>
      <c r="AO353" s="99">
        <f t="shared" si="183"/>
        <v>0</v>
      </c>
      <c r="AR353" s="92">
        <f t="shared" si="201"/>
        <v>46034</v>
      </c>
      <c r="AS353" s="91">
        <f t="shared" si="202"/>
        <v>346</v>
      </c>
      <c r="AT353" s="91" t="e">
        <f>INDEX(地温!$D$2:$D$366,MATCH(AR353,地温!$C$2:$C$366,FALSE))</f>
        <v>#N/A</v>
      </c>
      <c r="AU353" s="91" t="e">
        <f t="shared" si="203"/>
        <v>#N/A</v>
      </c>
      <c r="AV353" s="93" t="e">
        <f t="shared" si="184"/>
        <v>#N/A</v>
      </c>
      <c r="AW353" s="99" t="e">
        <f t="shared" si="185"/>
        <v>#N/A</v>
      </c>
      <c r="AX353" s="99">
        <f t="shared" si="186"/>
        <v>0</v>
      </c>
    </row>
    <row r="354" spans="1:50" s="91" customFormat="1">
      <c r="A354" s="92">
        <f t="shared" si="187"/>
        <v>46035</v>
      </c>
      <c r="B354" s="91">
        <f t="shared" si="170"/>
        <v>347</v>
      </c>
      <c r="C354" s="99" t="e">
        <f t="shared" si="171"/>
        <v>#N/A</v>
      </c>
      <c r="D354" s="99" t="e">
        <f t="shared" si="188"/>
        <v>#N/A</v>
      </c>
      <c r="E354" s="99"/>
      <c r="F354" s="99"/>
      <c r="H354" s="92">
        <f t="shared" si="189"/>
        <v>46035</v>
      </c>
      <c r="I354" s="91">
        <f t="shared" si="190"/>
        <v>347</v>
      </c>
      <c r="J354" s="91" t="e">
        <f>INDEX(地温!$D$2:$D$366,MATCH(H354,地温!$C$2:$C$366,FALSE))</f>
        <v>#N/A</v>
      </c>
      <c r="K354" s="91" t="e">
        <f t="shared" si="191"/>
        <v>#N/A</v>
      </c>
      <c r="L354" s="93" t="e">
        <f t="shared" si="172"/>
        <v>#N/A</v>
      </c>
      <c r="M354" s="99" t="e">
        <f t="shared" si="173"/>
        <v>#N/A</v>
      </c>
      <c r="N354" s="99" t="e">
        <f t="shared" si="174"/>
        <v>#N/A</v>
      </c>
      <c r="Q354" s="92">
        <f t="shared" si="192"/>
        <v>46035</v>
      </c>
      <c r="R354" s="91">
        <f t="shared" si="193"/>
        <v>347</v>
      </c>
      <c r="S354" s="91" t="e">
        <f>INDEX(地温!$D$2:$D$366,MATCH(Q354,地温!$C$2:$C$366,FALSE))</f>
        <v>#N/A</v>
      </c>
      <c r="T354" s="91" t="e">
        <f t="shared" si="194"/>
        <v>#N/A</v>
      </c>
      <c r="U354" s="93" t="e">
        <f t="shared" si="175"/>
        <v>#N/A</v>
      </c>
      <c r="V354" s="99" t="e">
        <f t="shared" si="176"/>
        <v>#N/A</v>
      </c>
      <c r="W354" s="99">
        <f t="shared" si="177"/>
        <v>0</v>
      </c>
      <c r="Z354" s="92">
        <f t="shared" si="195"/>
        <v>46035</v>
      </c>
      <c r="AA354" s="91">
        <f t="shared" si="196"/>
        <v>347</v>
      </c>
      <c r="AB354" s="91" t="e">
        <f>INDEX(地温!$D$2:$D$366,MATCH(Z354,地温!$C$2:$C$366,FALSE))</f>
        <v>#N/A</v>
      </c>
      <c r="AC354" s="91" t="e">
        <f t="shared" si="197"/>
        <v>#N/A</v>
      </c>
      <c r="AD354" s="93" t="e">
        <f t="shared" si="178"/>
        <v>#N/A</v>
      </c>
      <c r="AE354" s="99" t="e">
        <f t="shared" si="179"/>
        <v>#N/A</v>
      </c>
      <c r="AF354" s="99">
        <f t="shared" si="180"/>
        <v>0</v>
      </c>
      <c r="AI354" s="92">
        <f t="shared" si="198"/>
        <v>46035</v>
      </c>
      <c r="AJ354" s="91">
        <f t="shared" si="199"/>
        <v>347</v>
      </c>
      <c r="AK354" s="91" t="e">
        <f>INDEX(地温!$D$2:$D$366,MATCH(AI354,地温!$C$2:$C$366,FALSE))</f>
        <v>#N/A</v>
      </c>
      <c r="AL354" s="91" t="e">
        <f t="shared" si="200"/>
        <v>#N/A</v>
      </c>
      <c r="AM354" s="93" t="e">
        <f t="shared" si="181"/>
        <v>#N/A</v>
      </c>
      <c r="AN354" s="99" t="e">
        <f t="shared" si="182"/>
        <v>#N/A</v>
      </c>
      <c r="AO354" s="99">
        <f t="shared" si="183"/>
        <v>0</v>
      </c>
      <c r="AR354" s="92">
        <f t="shared" si="201"/>
        <v>46035</v>
      </c>
      <c r="AS354" s="91">
        <f t="shared" si="202"/>
        <v>347</v>
      </c>
      <c r="AT354" s="91" t="e">
        <f>INDEX(地温!$D$2:$D$366,MATCH(AR354,地温!$C$2:$C$366,FALSE))</f>
        <v>#N/A</v>
      </c>
      <c r="AU354" s="91" t="e">
        <f t="shared" si="203"/>
        <v>#N/A</v>
      </c>
      <c r="AV354" s="93" t="e">
        <f t="shared" si="184"/>
        <v>#N/A</v>
      </c>
      <c r="AW354" s="99" t="e">
        <f t="shared" si="185"/>
        <v>#N/A</v>
      </c>
      <c r="AX354" s="99">
        <f t="shared" si="186"/>
        <v>0</v>
      </c>
    </row>
    <row r="355" spans="1:50" s="91" customFormat="1">
      <c r="A355" s="92">
        <f t="shared" si="187"/>
        <v>46036</v>
      </c>
      <c r="B355" s="91">
        <f t="shared" si="170"/>
        <v>348</v>
      </c>
      <c r="C355" s="99" t="e">
        <f t="shared" si="171"/>
        <v>#N/A</v>
      </c>
      <c r="D355" s="99" t="e">
        <f t="shared" si="188"/>
        <v>#N/A</v>
      </c>
      <c r="E355" s="99"/>
      <c r="F355" s="99"/>
      <c r="H355" s="92">
        <f t="shared" si="189"/>
        <v>46036</v>
      </c>
      <c r="I355" s="91">
        <f t="shared" si="190"/>
        <v>348</v>
      </c>
      <c r="J355" s="91" t="e">
        <f>INDEX(地温!$D$2:$D$366,MATCH(H355,地温!$C$2:$C$366,FALSE))</f>
        <v>#N/A</v>
      </c>
      <c r="K355" s="91" t="e">
        <f t="shared" si="191"/>
        <v>#N/A</v>
      </c>
      <c r="L355" s="93" t="e">
        <f t="shared" si="172"/>
        <v>#N/A</v>
      </c>
      <c r="M355" s="99" t="e">
        <f t="shared" si="173"/>
        <v>#N/A</v>
      </c>
      <c r="N355" s="99" t="e">
        <f t="shared" si="174"/>
        <v>#N/A</v>
      </c>
      <c r="Q355" s="92">
        <f t="shared" si="192"/>
        <v>46036</v>
      </c>
      <c r="R355" s="91">
        <f t="shared" si="193"/>
        <v>348</v>
      </c>
      <c r="S355" s="91" t="e">
        <f>INDEX(地温!$D$2:$D$366,MATCH(Q355,地温!$C$2:$C$366,FALSE))</f>
        <v>#N/A</v>
      </c>
      <c r="T355" s="91" t="e">
        <f t="shared" si="194"/>
        <v>#N/A</v>
      </c>
      <c r="U355" s="93" t="e">
        <f t="shared" si="175"/>
        <v>#N/A</v>
      </c>
      <c r="V355" s="99" t="e">
        <f t="shared" si="176"/>
        <v>#N/A</v>
      </c>
      <c r="W355" s="99">
        <f t="shared" si="177"/>
        <v>0</v>
      </c>
      <c r="Z355" s="92">
        <f t="shared" si="195"/>
        <v>46036</v>
      </c>
      <c r="AA355" s="91">
        <f t="shared" si="196"/>
        <v>348</v>
      </c>
      <c r="AB355" s="91" t="e">
        <f>INDEX(地温!$D$2:$D$366,MATCH(Z355,地温!$C$2:$C$366,FALSE))</f>
        <v>#N/A</v>
      </c>
      <c r="AC355" s="91" t="e">
        <f t="shared" si="197"/>
        <v>#N/A</v>
      </c>
      <c r="AD355" s="93" t="e">
        <f t="shared" si="178"/>
        <v>#N/A</v>
      </c>
      <c r="AE355" s="99" t="e">
        <f t="shared" si="179"/>
        <v>#N/A</v>
      </c>
      <c r="AF355" s="99">
        <f t="shared" si="180"/>
        <v>0</v>
      </c>
      <c r="AI355" s="92">
        <f t="shared" si="198"/>
        <v>46036</v>
      </c>
      <c r="AJ355" s="91">
        <f t="shared" si="199"/>
        <v>348</v>
      </c>
      <c r="AK355" s="91" t="e">
        <f>INDEX(地温!$D$2:$D$366,MATCH(AI355,地温!$C$2:$C$366,FALSE))</f>
        <v>#N/A</v>
      </c>
      <c r="AL355" s="91" t="e">
        <f t="shared" si="200"/>
        <v>#N/A</v>
      </c>
      <c r="AM355" s="93" t="e">
        <f t="shared" si="181"/>
        <v>#N/A</v>
      </c>
      <c r="AN355" s="99" t="e">
        <f t="shared" si="182"/>
        <v>#N/A</v>
      </c>
      <c r="AO355" s="99">
        <f t="shared" si="183"/>
        <v>0</v>
      </c>
      <c r="AR355" s="92">
        <f t="shared" si="201"/>
        <v>46036</v>
      </c>
      <c r="AS355" s="91">
        <f t="shared" si="202"/>
        <v>348</v>
      </c>
      <c r="AT355" s="91" t="e">
        <f>INDEX(地温!$D$2:$D$366,MATCH(AR355,地温!$C$2:$C$366,FALSE))</f>
        <v>#N/A</v>
      </c>
      <c r="AU355" s="91" t="e">
        <f t="shared" si="203"/>
        <v>#N/A</v>
      </c>
      <c r="AV355" s="93" t="e">
        <f t="shared" si="184"/>
        <v>#N/A</v>
      </c>
      <c r="AW355" s="99" t="e">
        <f t="shared" si="185"/>
        <v>#N/A</v>
      </c>
      <c r="AX355" s="99">
        <f t="shared" si="186"/>
        <v>0</v>
      </c>
    </row>
    <row r="356" spans="1:50" s="91" customFormat="1">
      <c r="A356" s="92">
        <f t="shared" si="187"/>
        <v>46037</v>
      </c>
      <c r="B356" s="91">
        <f t="shared" si="170"/>
        <v>349</v>
      </c>
      <c r="C356" s="99" t="e">
        <f t="shared" si="171"/>
        <v>#N/A</v>
      </c>
      <c r="D356" s="99" t="e">
        <f t="shared" si="188"/>
        <v>#N/A</v>
      </c>
      <c r="E356" s="99"/>
      <c r="F356" s="99"/>
      <c r="H356" s="92">
        <f t="shared" si="189"/>
        <v>46037</v>
      </c>
      <c r="I356" s="91">
        <f t="shared" si="190"/>
        <v>349</v>
      </c>
      <c r="J356" s="91" t="e">
        <f>INDEX(地温!$D$2:$D$366,MATCH(H356,地温!$C$2:$C$366,FALSE))</f>
        <v>#N/A</v>
      </c>
      <c r="K356" s="91" t="e">
        <f t="shared" si="191"/>
        <v>#N/A</v>
      </c>
      <c r="L356" s="93" t="e">
        <f t="shared" si="172"/>
        <v>#N/A</v>
      </c>
      <c r="M356" s="99" t="e">
        <f t="shared" si="173"/>
        <v>#N/A</v>
      </c>
      <c r="N356" s="99" t="e">
        <f t="shared" si="174"/>
        <v>#N/A</v>
      </c>
      <c r="Q356" s="92">
        <f t="shared" si="192"/>
        <v>46037</v>
      </c>
      <c r="R356" s="91">
        <f t="shared" si="193"/>
        <v>349</v>
      </c>
      <c r="S356" s="91" t="e">
        <f>INDEX(地温!$D$2:$D$366,MATCH(Q356,地温!$C$2:$C$366,FALSE))</f>
        <v>#N/A</v>
      </c>
      <c r="T356" s="91" t="e">
        <f t="shared" si="194"/>
        <v>#N/A</v>
      </c>
      <c r="U356" s="93" t="e">
        <f t="shared" si="175"/>
        <v>#N/A</v>
      </c>
      <c r="V356" s="99" t="e">
        <f t="shared" si="176"/>
        <v>#N/A</v>
      </c>
      <c r="W356" s="99">
        <f t="shared" si="177"/>
        <v>0</v>
      </c>
      <c r="Z356" s="92">
        <f t="shared" si="195"/>
        <v>46037</v>
      </c>
      <c r="AA356" s="91">
        <f t="shared" si="196"/>
        <v>349</v>
      </c>
      <c r="AB356" s="91" t="e">
        <f>INDEX(地温!$D$2:$D$366,MATCH(Z356,地温!$C$2:$C$366,FALSE))</f>
        <v>#N/A</v>
      </c>
      <c r="AC356" s="91" t="e">
        <f t="shared" si="197"/>
        <v>#N/A</v>
      </c>
      <c r="AD356" s="93" t="e">
        <f t="shared" si="178"/>
        <v>#N/A</v>
      </c>
      <c r="AE356" s="99" t="e">
        <f t="shared" si="179"/>
        <v>#N/A</v>
      </c>
      <c r="AF356" s="99">
        <f t="shared" si="180"/>
        <v>0</v>
      </c>
      <c r="AI356" s="92">
        <f t="shared" si="198"/>
        <v>46037</v>
      </c>
      <c r="AJ356" s="91">
        <f t="shared" si="199"/>
        <v>349</v>
      </c>
      <c r="AK356" s="91" t="e">
        <f>INDEX(地温!$D$2:$D$366,MATCH(AI356,地温!$C$2:$C$366,FALSE))</f>
        <v>#N/A</v>
      </c>
      <c r="AL356" s="91" t="e">
        <f t="shared" si="200"/>
        <v>#N/A</v>
      </c>
      <c r="AM356" s="93" t="e">
        <f t="shared" si="181"/>
        <v>#N/A</v>
      </c>
      <c r="AN356" s="99" t="e">
        <f t="shared" si="182"/>
        <v>#N/A</v>
      </c>
      <c r="AO356" s="99">
        <f t="shared" si="183"/>
        <v>0</v>
      </c>
      <c r="AR356" s="92">
        <f t="shared" si="201"/>
        <v>46037</v>
      </c>
      <c r="AS356" s="91">
        <f t="shared" si="202"/>
        <v>349</v>
      </c>
      <c r="AT356" s="91" t="e">
        <f>INDEX(地温!$D$2:$D$366,MATCH(AR356,地温!$C$2:$C$366,FALSE))</f>
        <v>#N/A</v>
      </c>
      <c r="AU356" s="91" t="e">
        <f t="shared" si="203"/>
        <v>#N/A</v>
      </c>
      <c r="AV356" s="93" t="e">
        <f t="shared" si="184"/>
        <v>#N/A</v>
      </c>
      <c r="AW356" s="99" t="e">
        <f t="shared" si="185"/>
        <v>#N/A</v>
      </c>
      <c r="AX356" s="99">
        <f t="shared" si="186"/>
        <v>0</v>
      </c>
    </row>
    <row r="357" spans="1:50" s="91" customFormat="1">
      <c r="A357" s="92">
        <f t="shared" si="187"/>
        <v>46038</v>
      </c>
      <c r="B357" s="91">
        <f t="shared" si="170"/>
        <v>350</v>
      </c>
      <c r="C357" s="99" t="e">
        <f t="shared" si="171"/>
        <v>#N/A</v>
      </c>
      <c r="D357" s="99" t="e">
        <f t="shared" si="188"/>
        <v>#N/A</v>
      </c>
      <c r="E357" s="99"/>
      <c r="F357" s="99"/>
      <c r="H357" s="92">
        <f t="shared" si="189"/>
        <v>46038</v>
      </c>
      <c r="I357" s="91">
        <f t="shared" si="190"/>
        <v>350</v>
      </c>
      <c r="J357" s="91" t="e">
        <f>INDEX(地温!$D$2:$D$366,MATCH(H357,地温!$C$2:$C$366,FALSE))</f>
        <v>#N/A</v>
      </c>
      <c r="K357" s="91" t="e">
        <f t="shared" si="191"/>
        <v>#N/A</v>
      </c>
      <c r="L357" s="93" t="e">
        <f t="shared" si="172"/>
        <v>#N/A</v>
      </c>
      <c r="M357" s="99" t="e">
        <f t="shared" si="173"/>
        <v>#N/A</v>
      </c>
      <c r="N357" s="99" t="e">
        <f t="shared" si="174"/>
        <v>#N/A</v>
      </c>
      <c r="Q357" s="92">
        <f t="shared" si="192"/>
        <v>46038</v>
      </c>
      <c r="R357" s="91">
        <f t="shared" si="193"/>
        <v>350</v>
      </c>
      <c r="S357" s="91" t="e">
        <f>INDEX(地温!$D$2:$D$366,MATCH(Q357,地温!$C$2:$C$366,FALSE))</f>
        <v>#N/A</v>
      </c>
      <c r="T357" s="91" t="e">
        <f t="shared" si="194"/>
        <v>#N/A</v>
      </c>
      <c r="U357" s="93" t="e">
        <f t="shared" si="175"/>
        <v>#N/A</v>
      </c>
      <c r="V357" s="99" t="e">
        <f t="shared" si="176"/>
        <v>#N/A</v>
      </c>
      <c r="W357" s="99">
        <f t="shared" si="177"/>
        <v>0</v>
      </c>
      <c r="Z357" s="92">
        <f t="shared" si="195"/>
        <v>46038</v>
      </c>
      <c r="AA357" s="91">
        <f t="shared" si="196"/>
        <v>350</v>
      </c>
      <c r="AB357" s="91" t="e">
        <f>INDEX(地温!$D$2:$D$366,MATCH(Z357,地温!$C$2:$C$366,FALSE))</f>
        <v>#N/A</v>
      </c>
      <c r="AC357" s="91" t="e">
        <f t="shared" si="197"/>
        <v>#N/A</v>
      </c>
      <c r="AD357" s="93" t="e">
        <f t="shared" si="178"/>
        <v>#N/A</v>
      </c>
      <c r="AE357" s="99" t="e">
        <f t="shared" si="179"/>
        <v>#N/A</v>
      </c>
      <c r="AF357" s="99">
        <f t="shared" si="180"/>
        <v>0</v>
      </c>
      <c r="AI357" s="92">
        <f t="shared" si="198"/>
        <v>46038</v>
      </c>
      <c r="AJ357" s="91">
        <f t="shared" si="199"/>
        <v>350</v>
      </c>
      <c r="AK357" s="91" t="e">
        <f>INDEX(地温!$D$2:$D$366,MATCH(AI357,地温!$C$2:$C$366,FALSE))</f>
        <v>#N/A</v>
      </c>
      <c r="AL357" s="91" t="e">
        <f t="shared" si="200"/>
        <v>#N/A</v>
      </c>
      <c r="AM357" s="93" t="e">
        <f t="shared" si="181"/>
        <v>#N/A</v>
      </c>
      <c r="AN357" s="99" t="e">
        <f t="shared" si="182"/>
        <v>#N/A</v>
      </c>
      <c r="AO357" s="99">
        <f t="shared" si="183"/>
        <v>0</v>
      </c>
      <c r="AR357" s="92">
        <f t="shared" si="201"/>
        <v>46038</v>
      </c>
      <c r="AS357" s="91">
        <f t="shared" si="202"/>
        <v>350</v>
      </c>
      <c r="AT357" s="91" t="e">
        <f>INDEX(地温!$D$2:$D$366,MATCH(AR357,地温!$C$2:$C$366,FALSE))</f>
        <v>#N/A</v>
      </c>
      <c r="AU357" s="91" t="e">
        <f t="shared" si="203"/>
        <v>#N/A</v>
      </c>
      <c r="AV357" s="93" t="e">
        <f t="shared" si="184"/>
        <v>#N/A</v>
      </c>
      <c r="AW357" s="99" t="e">
        <f t="shared" si="185"/>
        <v>#N/A</v>
      </c>
      <c r="AX357" s="99">
        <f t="shared" si="186"/>
        <v>0</v>
      </c>
    </row>
    <row r="358" spans="1:50" s="91" customFormat="1">
      <c r="A358" s="92">
        <f t="shared" si="187"/>
        <v>46039</v>
      </c>
      <c r="B358" s="91">
        <f t="shared" si="170"/>
        <v>351</v>
      </c>
      <c r="C358" s="99" t="e">
        <f t="shared" si="171"/>
        <v>#N/A</v>
      </c>
      <c r="D358" s="99" t="e">
        <f t="shared" si="188"/>
        <v>#N/A</v>
      </c>
      <c r="E358" s="99"/>
      <c r="F358" s="99"/>
      <c r="H358" s="92">
        <f t="shared" si="189"/>
        <v>46039</v>
      </c>
      <c r="I358" s="91">
        <f t="shared" si="190"/>
        <v>351</v>
      </c>
      <c r="J358" s="91" t="e">
        <f>INDEX(地温!$D$2:$D$366,MATCH(H358,地温!$C$2:$C$366,FALSE))</f>
        <v>#N/A</v>
      </c>
      <c r="K358" s="91" t="e">
        <f t="shared" si="191"/>
        <v>#N/A</v>
      </c>
      <c r="L358" s="93" t="e">
        <f t="shared" si="172"/>
        <v>#N/A</v>
      </c>
      <c r="M358" s="99" t="e">
        <f t="shared" si="173"/>
        <v>#N/A</v>
      </c>
      <c r="N358" s="99" t="e">
        <f t="shared" si="174"/>
        <v>#N/A</v>
      </c>
      <c r="Q358" s="92">
        <f t="shared" si="192"/>
        <v>46039</v>
      </c>
      <c r="R358" s="91">
        <f t="shared" si="193"/>
        <v>351</v>
      </c>
      <c r="S358" s="91" t="e">
        <f>INDEX(地温!$D$2:$D$366,MATCH(Q358,地温!$C$2:$C$366,FALSE))</f>
        <v>#N/A</v>
      </c>
      <c r="T358" s="91" t="e">
        <f t="shared" si="194"/>
        <v>#N/A</v>
      </c>
      <c r="U358" s="93" t="e">
        <f t="shared" si="175"/>
        <v>#N/A</v>
      </c>
      <c r="V358" s="99" t="e">
        <f t="shared" si="176"/>
        <v>#N/A</v>
      </c>
      <c r="W358" s="99">
        <f t="shared" si="177"/>
        <v>0</v>
      </c>
      <c r="Z358" s="92">
        <f t="shared" si="195"/>
        <v>46039</v>
      </c>
      <c r="AA358" s="91">
        <f t="shared" si="196"/>
        <v>351</v>
      </c>
      <c r="AB358" s="91" t="e">
        <f>INDEX(地温!$D$2:$D$366,MATCH(Z358,地温!$C$2:$C$366,FALSE))</f>
        <v>#N/A</v>
      </c>
      <c r="AC358" s="91" t="e">
        <f t="shared" si="197"/>
        <v>#N/A</v>
      </c>
      <c r="AD358" s="93" t="e">
        <f t="shared" si="178"/>
        <v>#N/A</v>
      </c>
      <c r="AE358" s="99" t="e">
        <f t="shared" si="179"/>
        <v>#N/A</v>
      </c>
      <c r="AF358" s="99">
        <f t="shared" si="180"/>
        <v>0</v>
      </c>
      <c r="AI358" s="92">
        <f t="shared" si="198"/>
        <v>46039</v>
      </c>
      <c r="AJ358" s="91">
        <f t="shared" si="199"/>
        <v>351</v>
      </c>
      <c r="AK358" s="91" t="e">
        <f>INDEX(地温!$D$2:$D$366,MATCH(AI358,地温!$C$2:$C$366,FALSE))</f>
        <v>#N/A</v>
      </c>
      <c r="AL358" s="91" t="e">
        <f t="shared" si="200"/>
        <v>#N/A</v>
      </c>
      <c r="AM358" s="93" t="e">
        <f t="shared" si="181"/>
        <v>#N/A</v>
      </c>
      <c r="AN358" s="99" t="e">
        <f t="shared" si="182"/>
        <v>#N/A</v>
      </c>
      <c r="AO358" s="99">
        <f t="shared" si="183"/>
        <v>0</v>
      </c>
      <c r="AR358" s="92">
        <f t="shared" si="201"/>
        <v>46039</v>
      </c>
      <c r="AS358" s="91">
        <f t="shared" si="202"/>
        <v>351</v>
      </c>
      <c r="AT358" s="91" t="e">
        <f>INDEX(地温!$D$2:$D$366,MATCH(AR358,地温!$C$2:$C$366,FALSE))</f>
        <v>#N/A</v>
      </c>
      <c r="AU358" s="91" t="e">
        <f t="shared" si="203"/>
        <v>#N/A</v>
      </c>
      <c r="AV358" s="93" t="e">
        <f t="shared" si="184"/>
        <v>#N/A</v>
      </c>
      <c r="AW358" s="99" t="e">
        <f t="shared" si="185"/>
        <v>#N/A</v>
      </c>
      <c r="AX358" s="99">
        <f t="shared" si="186"/>
        <v>0</v>
      </c>
    </row>
    <row r="359" spans="1:50" s="91" customFormat="1">
      <c r="A359" s="92">
        <f t="shared" si="187"/>
        <v>46040</v>
      </c>
      <c r="B359" s="91">
        <f t="shared" si="170"/>
        <v>352</v>
      </c>
      <c r="C359" s="99" t="e">
        <f t="shared" si="171"/>
        <v>#N/A</v>
      </c>
      <c r="D359" s="99" t="e">
        <f t="shared" si="188"/>
        <v>#N/A</v>
      </c>
      <c r="E359" s="99"/>
      <c r="F359" s="99"/>
      <c r="H359" s="92">
        <f t="shared" si="189"/>
        <v>46040</v>
      </c>
      <c r="I359" s="91">
        <f t="shared" si="190"/>
        <v>352</v>
      </c>
      <c r="J359" s="91" t="e">
        <f>INDEX(地温!$D$2:$D$366,MATCH(H359,地温!$C$2:$C$366,FALSE))</f>
        <v>#N/A</v>
      </c>
      <c r="K359" s="91" t="e">
        <f t="shared" si="191"/>
        <v>#N/A</v>
      </c>
      <c r="L359" s="93" t="e">
        <f t="shared" si="172"/>
        <v>#N/A</v>
      </c>
      <c r="M359" s="99" t="e">
        <f t="shared" si="173"/>
        <v>#N/A</v>
      </c>
      <c r="N359" s="99" t="e">
        <f t="shared" si="174"/>
        <v>#N/A</v>
      </c>
      <c r="Q359" s="92">
        <f t="shared" si="192"/>
        <v>46040</v>
      </c>
      <c r="R359" s="91">
        <f t="shared" si="193"/>
        <v>352</v>
      </c>
      <c r="S359" s="91" t="e">
        <f>INDEX(地温!$D$2:$D$366,MATCH(Q359,地温!$C$2:$C$366,FALSE))</f>
        <v>#N/A</v>
      </c>
      <c r="T359" s="91" t="e">
        <f t="shared" si="194"/>
        <v>#N/A</v>
      </c>
      <c r="U359" s="93" t="e">
        <f t="shared" si="175"/>
        <v>#N/A</v>
      </c>
      <c r="V359" s="99" t="e">
        <f t="shared" si="176"/>
        <v>#N/A</v>
      </c>
      <c r="W359" s="99">
        <f t="shared" si="177"/>
        <v>0</v>
      </c>
      <c r="Z359" s="92">
        <f t="shared" si="195"/>
        <v>46040</v>
      </c>
      <c r="AA359" s="91">
        <f t="shared" si="196"/>
        <v>352</v>
      </c>
      <c r="AB359" s="91" t="e">
        <f>INDEX(地温!$D$2:$D$366,MATCH(Z359,地温!$C$2:$C$366,FALSE))</f>
        <v>#N/A</v>
      </c>
      <c r="AC359" s="91" t="e">
        <f t="shared" si="197"/>
        <v>#N/A</v>
      </c>
      <c r="AD359" s="93" t="e">
        <f t="shared" si="178"/>
        <v>#N/A</v>
      </c>
      <c r="AE359" s="99" t="e">
        <f t="shared" si="179"/>
        <v>#N/A</v>
      </c>
      <c r="AF359" s="99">
        <f t="shared" si="180"/>
        <v>0</v>
      </c>
      <c r="AI359" s="92">
        <f t="shared" si="198"/>
        <v>46040</v>
      </c>
      <c r="AJ359" s="91">
        <f t="shared" si="199"/>
        <v>352</v>
      </c>
      <c r="AK359" s="91" t="e">
        <f>INDEX(地温!$D$2:$D$366,MATCH(AI359,地温!$C$2:$C$366,FALSE))</f>
        <v>#N/A</v>
      </c>
      <c r="AL359" s="91" t="e">
        <f t="shared" si="200"/>
        <v>#N/A</v>
      </c>
      <c r="AM359" s="93" t="e">
        <f t="shared" si="181"/>
        <v>#N/A</v>
      </c>
      <c r="AN359" s="99" t="e">
        <f t="shared" si="182"/>
        <v>#N/A</v>
      </c>
      <c r="AO359" s="99">
        <f t="shared" si="183"/>
        <v>0</v>
      </c>
      <c r="AR359" s="92">
        <f t="shared" si="201"/>
        <v>46040</v>
      </c>
      <c r="AS359" s="91">
        <f t="shared" si="202"/>
        <v>352</v>
      </c>
      <c r="AT359" s="91" t="e">
        <f>INDEX(地温!$D$2:$D$366,MATCH(AR359,地温!$C$2:$C$366,FALSE))</f>
        <v>#N/A</v>
      </c>
      <c r="AU359" s="91" t="e">
        <f t="shared" si="203"/>
        <v>#N/A</v>
      </c>
      <c r="AV359" s="93" t="e">
        <f t="shared" si="184"/>
        <v>#N/A</v>
      </c>
      <c r="AW359" s="99" t="e">
        <f t="shared" si="185"/>
        <v>#N/A</v>
      </c>
      <c r="AX359" s="99">
        <f t="shared" si="186"/>
        <v>0</v>
      </c>
    </row>
    <row r="360" spans="1:50" s="91" customFormat="1">
      <c r="A360" s="92">
        <f t="shared" si="187"/>
        <v>46041</v>
      </c>
      <c r="B360" s="91">
        <f t="shared" si="170"/>
        <v>353</v>
      </c>
      <c r="C360" s="99" t="e">
        <f t="shared" si="171"/>
        <v>#N/A</v>
      </c>
      <c r="D360" s="99" t="e">
        <f t="shared" si="188"/>
        <v>#N/A</v>
      </c>
      <c r="E360" s="99"/>
      <c r="F360" s="99"/>
      <c r="H360" s="92">
        <f t="shared" si="189"/>
        <v>46041</v>
      </c>
      <c r="I360" s="91">
        <f t="shared" si="190"/>
        <v>353</v>
      </c>
      <c r="J360" s="91" t="e">
        <f>INDEX(地温!$D$2:$D$366,MATCH(H360,地温!$C$2:$C$366,FALSE))</f>
        <v>#N/A</v>
      </c>
      <c r="K360" s="91" t="e">
        <f t="shared" si="191"/>
        <v>#N/A</v>
      </c>
      <c r="L360" s="93" t="e">
        <f t="shared" si="172"/>
        <v>#N/A</v>
      </c>
      <c r="M360" s="99" t="e">
        <f t="shared" si="173"/>
        <v>#N/A</v>
      </c>
      <c r="N360" s="99" t="e">
        <f t="shared" si="174"/>
        <v>#N/A</v>
      </c>
      <c r="Q360" s="92">
        <f t="shared" si="192"/>
        <v>46041</v>
      </c>
      <c r="R360" s="91">
        <f t="shared" si="193"/>
        <v>353</v>
      </c>
      <c r="S360" s="91" t="e">
        <f>INDEX(地温!$D$2:$D$366,MATCH(Q360,地温!$C$2:$C$366,FALSE))</f>
        <v>#N/A</v>
      </c>
      <c r="T360" s="91" t="e">
        <f t="shared" si="194"/>
        <v>#N/A</v>
      </c>
      <c r="U360" s="93" t="e">
        <f t="shared" si="175"/>
        <v>#N/A</v>
      </c>
      <c r="V360" s="99" t="e">
        <f t="shared" si="176"/>
        <v>#N/A</v>
      </c>
      <c r="W360" s="99">
        <f t="shared" si="177"/>
        <v>0</v>
      </c>
      <c r="Z360" s="92">
        <f t="shared" si="195"/>
        <v>46041</v>
      </c>
      <c r="AA360" s="91">
        <f t="shared" si="196"/>
        <v>353</v>
      </c>
      <c r="AB360" s="91" t="e">
        <f>INDEX(地温!$D$2:$D$366,MATCH(Z360,地温!$C$2:$C$366,FALSE))</f>
        <v>#N/A</v>
      </c>
      <c r="AC360" s="91" t="e">
        <f t="shared" si="197"/>
        <v>#N/A</v>
      </c>
      <c r="AD360" s="93" t="e">
        <f t="shared" si="178"/>
        <v>#N/A</v>
      </c>
      <c r="AE360" s="99" t="e">
        <f t="shared" si="179"/>
        <v>#N/A</v>
      </c>
      <c r="AF360" s="99">
        <f t="shared" si="180"/>
        <v>0</v>
      </c>
      <c r="AI360" s="92">
        <f t="shared" si="198"/>
        <v>46041</v>
      </c>
      <c r="AJ360" s="91">
        <f t="shared" si="199"/>
        <v>353</v>
      </c>
      <c r="AK360" s="91" t="e">
        <f>INDEX(地温!$D$2:$D$366,MATCH(AI360,地温!$C$2:$C$366,FALSE))</f>
        <v>#N/A</v>
      </c>
      <c r="AL360" s="91" t="e">
        <f t="shared" si="200"/>
        <v>#N/A</v>
      </c>
      <c r="AM360" s="93" t="e">
        <f t="shared" si="181"/>
        <v>#N/A</v>
      </c>
      <c r="AN360" s="99" t="e">
        <f t="shared" si="182"/>
        <v>#N/A</v>
      </c>
      <c r="AO360" s="99">
        <f t="shared" si="183"/>
        <v>0</v>
      </c>
      <c r="AR360" s="92">
        <f t="shared" si="201"/>
        <v>46041</v>
      </c>
      <c r="AS360" s="91">
        <f t="shared" si="202"/>
        <v>353</v>
      </c>
      <c r="AT360" s="91" t="e">
        <f>INDEX(地温!$D$2:$D$366,MATCH(AR360,地温!$C$2:$C$366,FALSE))</f>
        <v>#N/A</v>
      </c>
      <c r="AU360" s="91" t="e">
        <f t="shared" si="203"/>
        <v>#N/A</v>
      </c>
      <c r="AV360" s="93" t="e">
        <f t="shared" si="184"/>
        <v>#N/A</v>
      </c>
      <c r="AW360" s="99" t="e">
        <f t="shared" si="185"/>
        <v>#N/A</v>
      </c>
      <c r="AX360" s="99">
        <f t="shared" si="186"/>
        <v>0</v>
      </c>
    </row>
    <row r="361" spans="1:50" s="91" customFormat="1">
      <c r="A361" s="92">
        <f t="shared" si="187"/>
        <v>46042</v>
      </c>
      <c r="B361" s="91">
        <f t="shared" si="170"/>
        <v>354</v>
      </c>
      <c r="C361" s="99" t="e">
        <f t="shared" si="171"/>
        <v>#N/A</v>
      </c>
      <c r="D361" s="99" t="e">
        <f t="shared" si="188"/>
        <v>#N/A</v>
      </c>
      <c r="E361" s="99"/>
      <c r="F361" s="99"/>
      <c r="H361" s="92">
        <f t="shared" si="189"/>
        <v>46042</v>
      </c>
      <c r="I361" s="91">
        <f t="shared" si="190"/>
        <v>354</v>
      </c>
      <c r="J361" s="91" t="e">
        <f>INDEX(地温!$D$2:$D$366,MATCH(H361,地温!$C$2:$C$366,FALSE))</f>
        <v>#N/A</v>
      </c>
      <c r="K361" s="91" t="e">
        <f t="shared" si="191"/>
        <v>#N/A</v>
      </c>
      <c r="L361" s="93" t="e">
        <f t="shared" si="172"/>
        <v>#N/A</v>
      </c>
      <c r="M361" s="99" t="e">
        <f t="shared" si="173"/>
        <v>#N/A</v>
      </c>
      <c r="N361" s="99" t="e">
        <f t="shared" si="174"/>
        <v>#N/A</v>
      </c>
      <c r="Q361" s="92">
        <f t="shared" si="192"/>
        <v>46042</v>
      </c>
      <c r="R361" s="91">
        <f t="shared" si="193"/>
        <v>354</v>
      </c>
      <c r="S361" s="91" t="e">
        <f>INDEX(地温!$D$2:$D$366,MATCH(Q361,地温!$C$2:$C$366,FALSE))</f>
        <v>#N/A</v>
      </c>
      <c r="T361" s="91" t="e">
        <f t="shared" si="194"/>
        <v>#N/A</v>
      </c>
      <c r="U361" s="93" t="e">
        <f t="shared" si="175"/>
        <v>#N/A</v>
      </c>
      <c r="V361" s="99" t="e">
        <f t="shared" si="176"/>
        <v>#N/A</v>
      </c>
      <c r="W361" s="99">
        <f t="shared" si="177"/>
        <v>0</v>
      </c>
      <c r="Z361" s="92">
        <f t="shared" si="195"/>
        <v>46042</v>
      </c>
      <c r="AA361" s="91">
        <f t="shared" si="196"/>
        <v>354</v>
      </c>
      <c r="AB361" s="91" t="e">
        <f>INDEX(地温!$D$2:$D$366,MATCH(Z361,地温!$C$2:$C$366,FALSE))</f>
        <v>#N/A</v>
      </c>
      <c r="AC361" s="91" t="e">
        <f t="shared" si="197"/>
        <v>#N/A</v>
      </c>
      <c r="AD361" s="93" t="e">
        <f t="shared" si="178"/>
        <v>#N/A</v>
      </c>
      <c r="AE361" s="99" t="e">
        <f t="shared" si="179"/>
        <v>#N/A</v>
      </c>
      <c r="AF361" s="99">
        <f t="shared" si="180"/>
        <v>0</v>
      </c>
      <c r="AI361" s="92">
        <f t="shared" si="198"/>
        <v>46042</v>
      </c>
      <c r="AJ361" s="91">
        <f t="shared" si="199"/>
        <v>354</v>
      </c>
      <c r="AK361" s="91" t="e">
        <f>INDEX(地温!$D$2:$D$366,MATCH(AI361,地温!$C$2:$C$366,FALSE))</f>
        <v>#N/A</v>
      </c>
      <c r="AL361" s="91" t="e">
        <f t="shared" si="200"/>
        <v>#N/A</v>
      </c>
      <c r="AM361" s="93" t="e">
        <f t="shared" si="181"/>
        <v>#N/A</v>
      </c>
      <c r="AN361" s="99" t="e">
        <f t="shared" si="182"/>
        <v>#N/A</v>
      </c>
      <c r="AO361" s="99">
        <f t="shared" si="183"/>
        <v>0</v>
      </c>
      <c r="AR361" s="92">
        <f t="shared" si="201"/>
        <v>46042</v>
      </c>
      <c r="AS361" s="91">
        <f t="shared" si="202"/>
        <v>354</v>
      </c>
      <c r="AT361" s="91" t="e">
        <f>INDEX(地温!$D$2:$D$366,MATCH(AR361,地温!$C$2:$C$366,FALSE))</f>
        <v>#N/A</v>
      </c>
      <c r="AU361" s="91" t="e">
        <f t="shared" si="203"/>
        <v>#N/A</v>
      </c>
      <c r="AV361" s="93" t="e">
        <f t="shared" si="184"/>
        <v>#N/A</v>
      </c>
      <c r="AW361" s="99" t="e">
        <f t="shared" si="185"/>
        <v>#N/A</v>
      </c>
      <c r="AX361" s="99">
        <f t="shared" si="186"/>
        <v>0</v>
      </c>
    </row>
    <row r="362" spans="1:50" s="91" customFormat="1">
      <c r="A362" s="92">
        <f t="shared" si="187"/>
        <v>46043</v>
      </c>
      <c r="B362" s="91">
        <f t="shared" si="170"/>
        <v>355</v>
      </c>
      <c r="C362" s="99" t="e">
        <f t="shared" si="171"/>
        <v>#N/A</v>
      </c>
      <c r="D362" s="99" t="e">
        <f t="shared" si="188"/>
        <v>#N/A</v>
      </c>
      <c r="E362" s="99"/>
      <c r="F362" s="99"/>
      <c r="H362" s="92">
        <f t="shared" si="189"/>
        <v>46043</v>
      </c>
      <c r="I362" s="91">
        <f t="shared" si="190"/>
        <v>355</v>
      </c>
      <c r="J362" s="91" t="e">
        <f>INDEX(地温!$D$2:$D$366,MATCH(H362,地温!$C$2:$C$366,FALSE))</f>
        <v>#N/A</v>
      </c>
      <c r="K362" s="91" t="e">
        <f t="shared" si="191"/>
        <v>#N/A</v>
      </c>
      <c r="L362" s="93" t="e">
        <f t="shared" si="172"/>
        <v>#N/A</v>
      </c>
      <c r="M362" s="99" t="e">
        <f t="shared" si="173"/>
        <v>#N/A</v>
      </c>
      <c r="N362" s="99" t="e">
        <f t="shared" si="174"/>
        <v>#N/A</v>
      </c>
      <c r="Q362" s="92">
        <f t="shared" si="192"/>
        <v>46043</v>
      </c>
      <c r="R362" s="91">
        <f t="shared" si="193"/>
        <v>355</v>
      </c>
      <c r="S362" s="91" t="e">
        <f>INDEX(地温!$D$2:$D$366,MATCH(Q362,地温!$C$2:$C$366,FALSE))</f>
        <v>#N/A</v>
      </c>
      <c r="T362" s="91" t="e">
        <f t="shared" si="194"/>
        <v>#N/A</v>
      </c>
      <c r="U362" s="93" t="e">
        <f t="shared" si="175"/>
        <v>#N/A</v>
      </c>
      <c r="V362" s="99" t="e">
        <f t="shared" si="176"/>
        <v>#N/A</v>
      </c>
      <c r="W362" s="99">
        <f t="shared" si="177"/>
        <v>0</v>
      </c>
      <c r="Z362" s="92">
        <f t="shared" si="195"/>
        <v>46043</v>
      </c>
      <c r="AA362" s="91">
        <f t="shared" si="196"/>
        <v>355</v>
      </c>
      <c r="AB362" s="91" t="e">
        <f>INDEX(地温!$D$2:$D$366,MATCH(Z362,地温!$C$2:$C$366,FALSE))</f>
        <v>#N/A</v>
      </c>
      <c r="AC362" s="91" t="e">
        <f t="shared" si="197"/>
        <v>#N/A</v>
      </c>
      <c r="AD362" s="93" t="e">
        <f t="shared" si="178"/>
        <v>#N/A</v>
      </c>
      <c r="AE362" s="99" t="e">
        <f t="shared" si="179"/>
        <v>#N/A</v>
      </c>
      <c r="AF362" s="99">
        <f t="shared" si="180"/>
        <v>0</v>
      </c>
      <c r="AI362" s="92">
        <f t="shared" si="198"/>
        <v>46043</v>
      </c>
      <c r="AJ362" s="91">
        <f t="shared" si="199"/>
        <v>355</v>
      </c>
      <c r="AK362" s="91" t="e">
        <f>INDEX(地温!$D$2:$D$366,MATCH(AI362,地温!$C$2:$C$366,FALSE))</f>
        <v>#N/A</v>
      </c>
      <c r="AL362" s="91" t="e">
        <f t="shared" si="200"/>
        <v>#N/A</v>
      </c>
      <c r="AM362" s="93" t="e">
        <f t="shared" si="181"/>
        <v>#N/A</v>
      </c>
      <c r="AN362" s="99" t="e">
        <f t="shared" si="182"/>
        <v>#N/A</v>
      </c>
      <c r="AO362" s="99">
        <f t="shared" si="183"/>
        <v>0</v>
      </c>
      <c r="AR362" s="92">
        <f t="shared" si="201"/>
        <v>46043</v>
      </c>
      <c r="AS362" s="91">
        <f t="shared" si="202"/>
        <v>355</v>
      </c>
      <c r="AT362" s="91" t="e">
        <f>INDEX(地温!$D$2:$D$366,MATCH(AR362,地温!$C$2:$C$366,FALSE))</f>
        <v>#N/A</v>
      </c>
      <c r="AU362" s="91" t="e">
        <f t="shared" si="203"/>
        <v>#N/A</v>
      </c>
      <c r="AV362" s="93" t="e">
        <f t="shared" si="184"/>
        <v>#N/A</v>
      </c>
      <c r="AW362" s="99" t="e">
        <f t="shared" si="185"/>
        <v>#N/A</v>
      </c>
      <c r="AX362" s="99">
        <f t="shared" si="186"/>
        <v>0</v>
      </c>
    </row>
    <row r="363" spans="1:50" s="91" customFormat="1">
      <c r="A363" s="92">
        <f t="shared" si="187"/>
        <v>46044</v>
      </c>
      <c r="B363" s="91">
        <f t="shared" si="170"/>
        <v>356</v>
      </c>
      <c r="C363" s="99" t="e">
        <f t="shared" si="171"/>
        <v>#N/A</v>
      </c>
      <c r="D363" s="99" t="e">
        <f t="shared" si="188"/>
        <v>#N/A</v>
      </c>
      <c r="E363" s="99"/>
      <c r="F363" s="99"/>
      <c r="H363" s="92">
        <f t="shared" si="189"/>
        <v>46044</v>
      </c>
      <c r="I363" s="91">
        <f t="shared" si="190"/>
        <v>356</v>
      </c>
      <c r="J363" s="91" t="e">
        <f>INDEX(地温!$D$2:$D$366,MATCH(H363,地温!$C$2:$C$366,FALSE))</f>
        <v>#N/A</v>
      </c>
      <c r="K363" s="91" t="e">
        <f t="shared" si="191"/>
        <v>#N/A</v>
      </c>
      <c r="L363" s="93" t="e">
        <f t="shared" si="172"/>
        <v>#N/A</v>
      </c>
      <c r="M363" s="99" t="e">
        <f t="shared" si="173"/>
        <v>#N/A</v>
      </c>
      <c r="N363" s="99" t="e">
        <f t="shared" si="174"/>
        <v>#N/A</v>
      </c>
      <c r="Q363" s="92">
        <f t="shared" si="192"/>
        <v>46044</v>
      </c>
      <c r="R363" s="91">
        <f t="shared" si="193"/>
        <v>356</v>
      </c>
      <c r="S363" s="91" t="e">
        <f>INDEX(地温!$D$2:$D$366,MATCH(Q363,地温!$C$2:$C$366,FALSE))</f>
        <v>#N/A</v>
      </c>
      <c r="T363" s="91" t="e">
        <f t="shared" si="194"/>
        <v>#N/A</v>
      </c>
      <c r="U363" s="93" t="e">
        <f t="shared" si="175"/>
        <v>#N/A</v>
      </c>
      <c r="V363" s="99" t="e">
        <f t="shared" si="176"/>
        <v>#N/A</v>
      </c>
      <c r="W363" s="99">
        <f t="shared" si="177"/>
        <v>0</v>
      </c>
      <c r="Z363" s="92">
        <f t="shared" si="195"/>
        <v>46044</v>
      </c>
      <c r="AA363" s="91">
        <f t="shared" si="196"/>
        <v>356</v>
      </c>
      <c r="AB363" s="91" t="e">
        <f>INDEX(地温!$D$2:$D$366,MATCH(Z363,地温!$C$2:$C$366,FALSE))</f>
        <v>#N/A</v>
      </c>
      <c r="AC363" s="91" t="e">
        <f t="shared" si="197"/>
        <v>#N/A</v>
      </c>
      <c r="AD363" s="93" t="e">
        <f t="shared" si="178"/>
        <v>#N/A</v>
      </c>
      <c r="AE363" s="99" t="e">
        <f t="shared" si="179"/>
        <v>#N/A</v>
      </c>
      <c r="AF363" s="99">
        <f t="shared" si="180"/>
        <v>0</v>
      </c>
      <c r="AI363" s="92">
        <f t="shared" si="198"/>
        <v>46044</v>
      </c>
      <c r="AJ363" s="91">
        <f t="shared" si="199"/>
        <v>356</v>
      </c>
      <c r="AK363" s="91" t="e">
        <f>INDEX(地温!$D$2:$D$366,MATCH(AI363,地温!$C$2:$C$366,FALSE))</f>
        <v>#N/A</v>
      </c>
      <c r="AL363" s="91" t="e">
        <f t="shared" si="200"/>
        <v>#N/A</v>
      </c>
      <c r="AM363" s="93" t="e">
        <f t="shared" si="181"/>
        <v>#N/A</v>
      </c>
      <c r="AN363" s="99" t="e">
        <f t="shared" si="182"/>
        <v>#N/A</v>
      </c>
      <c r="AO363" s="99">
        <f t="shared" si="183"/>
        <v>0</v>
      </c>
      <c r="AR363" s="92">
        <f t="shared" si="201"/>
        <v>46044</v>
      </c>
      <c r="AS363" s="91">
        <f t="shared" si="202"/>
        <v>356</v>
      </c>
      <c r="AT363" s="91" t="e">
        <f>INDEX(地温!$D$2:$D$366,MATCH(AR363,地温!$C$2:$C$366,FALSE))</f>
        <v>#N/A</v>
      </c>
      <c r="AU363" s="91" t="e">
        <f t="shared" si="203"/>
        <v>#N/A</v>
      </c>
      <c r="AV363" s="93" t="e">
        <f t="shared" si="184"/>
        <v>#N/A</v>
      </c>
      <c r="AW363" s="99" t="e">
        <f t="shared" si="185"/>
        <v>#N/A</v>
      </c>
      <c r="AX363" s="99">
        <f t="shared" si="186"/>
        <v>0</v>
      </c>
    </row>
    <row r="364" spans="1:50" s="91" customFormat="1">
      <c r="A364" s="92">
        <f t="shared" si="187"/>
        <v>46045</v>
      </c>
      <c r="B364" s="91">
        <f t="shared" si="170"/>
        <v>357</v>
      </c>
      <c r="C364" s="99" t="e">
        <f t="shared" si="171"/>
        <v>#N/A</v>
      </c>
      <c r="D364" s="99" t="e">
        <f t="shared" si="188"/>
        <v>#N/A</v>
      </c>
      <c r="E364" s="99"/>
      <c r="F364" s="99"/>
      <c r="H364" s="92">
        <f t="shared" si="189"/>
        <v>46045</v>
      </c>
      <c r="I364" s="91">
        <f t="shared" si="190"/>
        <v>357</v>
      </c>
      <c r="J364" s="91" t="e">
        <f>INDEX(地温!$D$2:$D$366,MATCH(H364,地温!$C$2:$C$366,FALSE))</f>
        <v>#N/A</v>
      </c>
      <c r="K364" s="91" t="e">
        <f t="shared" si="191"/>
        <v>#N/A</v>
      </c>
      <c r="L364" s="93" t="e">
        <f t="shared" si="172"/>
        <v>#N/A</v>
      </c>
      <c r="M364" s="99" t="e">
        <f t="shared" si="173"/>
        <v>#N/A</v>
      </c>
      <c r="N364" s="99" t="e">
        <f t="shared" si="174"/>
        <v>#N/A</v>
      </c>
      <c r="Q364" s="92">
        <f t="shared" si="192"/>
        <v>46045</v>
      </c>
      <c r="R364" s="91">
        <f t="shared" si="193"/>
        <v>357</v>
      </c>
      <c r="S364" s="91" t="e">
        <f>INDEX(地温!$D$2:$D$366,MATCH(Q364,地温!$C$2:$C$366,FALSE))</f>
        <v>#N/A</v>
      </c>
      <c r="T364" s="91" t="e">
        <f t="shared" si="194"/>
        <v>#N/A</v>
      </c>
      <c r="U364" s="93" t="e">
        <f t="shared" si="175"/>
        <v>#N/A</v>
      </c>
      <c r="V364" s="99" t="e">
        <f t="shared" si="176"/>
        <v>#N/A</v>
      </c>
      <c r="W364" s="99">
        <f t="shared" si="177"/>
        <v>0</v>
      </c>
      <c r="Z364" s="92">
        <f t="shared" si="195"/>
        <v>46045</v>
      </c>
      <c r="AA364" s="91">
        <f t="shared" si="196"/>
        <v>357</v>
      </c>
      <c r="AB364" s="91" t="e">
        <f>INDEX(地温!$D$2:$D$366,MATCH(Z364,地温!$C$2:$C$366,FALSE))</f>
        <v>#N/A</v>
      </c>
      <c r="AC364" s="91" t="e">
        <f t="shared" si="197"/>
        <v>#N/A</v>
      </c>
      <c r="AD364" s="93" t="e">
        <f t="shared" si="178"/>
        <v>#N/A</v>
      </c>
      <c r="AE364" s="99" t="e">
        <f t="shared" si="179"/>
        <v>#N/A</v>
      </c>
      <c r="AF364" s="99">
        <f t="shared" si="180"/>
        <v>0</v>
      </c>
      <c r="AI364" s="92">
        <f t="shared" si="198"/>
        <v>46045</v>
      </c>
      <c r="AJ364" s="91">
        <f t="shared" si="199"/>
        <v>357</v>
      </c>
      <c r="AK364" s="91" t="e">
        <f>INDEX(地温!$D$2:$D$366,MATCH(AI364,地温!$C$2:$C$366,FALSE))</f>
        <v>#N/A</v>
      </c>
      <c r="AL364" s="91" t="e">
        <f t="shared" si="200"/>
        <v>#N/A</v>
      </c>
      <c r="AM364" s="93" t="e">
        <f t="shared" si="181"/>
        <v>#N/A</v>
      </c>
      <c r="AN364" s="99" t="e">
        <f t="shared" si="182"/>
        <v>#N/A</v>
      </c>
      <c r="AO364" s="99">
        <f t="shared" si="183"/>
        <v>0</v>
      </c>
      <c r="AR364" s="92">
        <f t="shared" si="201"/>
        <v>46045</v>
      </c>
      <c r="AS364" s="91">
        <f t="shared" si="202"/>
        <v>357</v>
      </c>
      <c r="AT364" s="91" t="e">
        <f>INDEX(地温!$D$2:$D$366,MATCH(AR364,地温!$C$2:$C$366,FALSE))</f>
        <v>#N/A</v>
      </c>
      <c r="AU364" s="91" t="e">
        <f t="shared" si="203"/>
        <v>#N/A</v>
      </c>
      <c r="AV364" s="93" t="e">
        <f t="shared" si="184"/>
        <v>#N/A</v>
      </c>
      <c r="AW364" s="99" t="e">
        <f t="shared" si="185"/>
        <v>#N/A</v>
      </c>
      <c r="AX364" s="99">
        <f t="shared" si="186"/>
        <v>0</v>
      </c>
    </row>
    <row r="365" spans="1:50" s="91" customFormat="1">
      <c r="A365" s="92">
        <f t="shared" si="187"/>
        <v>46046</v>
      </c>
      <c r="B365" s="91">
        <f t="shared" si="170"/>
        <v>358</v>
      </c>
      <c r="C365" s="99" t="e">
        <f t="shared" si="171"/>
        <v>#N/A</v>
      </c>
      <c r="D365" s="99" t="e">
        <f t="shared" si="188"/>
        <v>#N/A</v>
      </c>
      <c r="E365" s="99"/>
      <c r="F365" s="99"/>
      <c r="H365" s="92">
        <f t="shared" si="189"/>
        <v>46046</v>
      </c>
      <c r="I365" s="91">
        <f t="shared" si="190"/>
        <v>358</v>
      </c>
      <c r="J365" s="91" t="e">
        <f>INDEX(地温!$D$2:$D$366,MATCH(H365,地温!$C$2:$C$366,FALSE))</f>
        <v>#N/A</v>
      </c>
      <c r="K365" s="91" t="e">
        <f t="shared" si="191"/>
        <v>#N/A</v>
      </c>
      <c r="L365" s="93" t="e">
        <f t="shared" si="172"/>
        <v>#N/A</v>
      </c>
      <c r="M365" s="99" t="e">
        <f t="shared" si="173"/>
        <v>#N/A</v>
      </c>
      <c r="N365" s="99" t="e">
        <f t="shared" si="174"/>
        <v>#N/A</v>
      </c>
      <c r="Q365" s="92">
        <f t="shared" si="192"/>
        <v>46046</v>
      </c>
      <c r="R365" s="91">
        <f t="shared" si="193"/>
        <v>358</v>
      </c>
      <c r="S365" s="91" t="e">
        <f>INDEX(地温!$D$2:$D$366,MATCH(Q365,地温!$C$2:$C$366,FALSE))</f>
        <v>#N/A</v>
      </c>
      <c r="T365" s="91" t="e">
        <f t="shared" si="194"/>
        <v>#N/A</v>
      </c>
      <c r="U365" s="93" t="e">
        <f t="shared" si="175"/>
        <v>#N/A</v>
      </c>
      <c r="V365" s="99" t="e">
        <f t="shared" si="176"/>
        <v>#N/A</v>
      </c>
      <c r="W365" s="99">
        <f t="shared" si="177"/>
        <v>0</v>
      </c>
      <c r="Z365" s="92">
        <f t="shared" si="195"/>
        <v>46046</v>
      </c>
      <c r="AA365" s="91">
        <f t="shared" si="196"/>
        <v>358</v>
      </c>
      <c r="AB365" s="91" t="e">
        <f>INDEX(地温!$D$2:$D$366,MATCH(Z365,地温!$C$2:$C$366,FALSE))</f>
        <v>#N/A</v>
      </c>
      <c r="AC365" s="91" t="e">
        <f t="shared" si="197"/>
        <v>#N/A</v>
      </c>
      <c r="AD365" s="93" t="e">
        <f t="shared" si="178"/>
        <v>#N/A</v>
      </c>
      <c r="AE365" s="99" t="e">
        <f t="shared" si="179"/>
        <v>#N/A</v>
      </c>
      <c r="AF365" s="99">
        <f t="shared" si="180"/>
        <v>0</v>
      </c>
      <c r="AI365" s="92">
        <f t="shared" si="198"/>
        <v>46046</v>
      </c>
      <c r="AJ365" s="91">
        <f t="shared" si="199"/>
        <v>358</v>
      </c>
      <c r="AK365" s="91" t="e">
        <f>INDEX(地温!$D$2:$D$366,MATCH(AI365,地温!$C$2:$C$366,FALSE))</f>
        <v>#N/A</v>
      </c>
      <c r="AL365" s="91" t="e">
        <f t="shared" si="200"/>
        <v>#N/A</v>
      </c>
      <c r="AM365" s="93" t="e">
        <f t="shared" si="181"/>
        <v>#N/A</v>
      </c>
      <c r="AN365" s="99" t="e">
        <f t="shared" si="182"/>
        <v>#N/A</v>
      </c>
      <c r="AO365" s="99">
        <f t="shared" si="183"/>
        <v>0</v>
      </c>
      <c r="AR365" s="92">
        <f t="shared" si="201"/>
        <v>46046</v>
      </c>
      <c r="AS365" s="91">
        <f t="shared" si="202"/>
        <v>358</v>
      </c>
      <c r="AT365" s="91" t="e">
        <f>INDEX(地温!$D$2:$D$366,MATCH(AR365,地温!$C$2:$C$366,FALSE))</f>
        <v>#N/A</v>
      </c>
      <c r="AU365" s="91" t="e">
        <f t="shared" si="203"/>
        <v>#N/A</v>
      </c>
      <c r="AV365" s="93" t="e">
        <f t="shared" si="184"/>
        <v>#N/A</v>
      </c>
      <c r="AW365" s="99" t="e">
        <f t="shared" si="185"/>
        <v>#N/A</v>
      </c>
      <c r="AX365" s="99">
        <f t="shared" si="186"/>
        <v>0</v>
      </c>
    </row>
    <row r="366" spans="1:50" s="91" customFormat="1">
      <c r="A366" s="92">
        <f t="shared" si="187"/>
        <v>46047</v>
      </c>
      <c r="B366" s="91">
        <f t="shared" si="170"/>
        <v>359</v>
      </c>
      <c r="C366" s="99" t="e">
        <f t="shared" si="171"/>
        <v>#N/A</v>
      </c>
      <c r="D366" s="99" t="e">
        <f t="shared" si="188"/>
        <v>#N/A</v>
      </c>
      <c r="E366" s="99"/>
      <c r="F366" s="99"/>
      <c r="H366" s="92">
        <f t="shared" si="189"/>
        <v>46047</v>
      </c>
      <c r="I366" s="91">
        <f t="shared" si="190"/>
        <v>359</v>
      </c>
      <c r="J366" s="91" t="e">
        <f>INDEX(地温!$D$2:$D$366,MATCH(H366,地温!$C$2:$C$366,FALSE))</f>
        <v>#N/A</v>
      </c>
      <c r="K366" s="91" t="e">
        <f t="shared" si="191"/>
        <v>#N/A</v>
      </c>
      <c r="L366" s="93" t="e">
        <f t="shared" si="172"/>
        <v>#N/A</v>
      </c>
      <c r="M366" s="99" t="e">
        <f t="shared" si="173"/>
        <v>#N/A</v>
      </c>
      <c r="N366" s="99" t="e">
        <f t="shared" si="174"/>
        <v>#N/A</v>
      </c>
      <c r="Q366" s="92">
        <f t="shared" si="192"/>
        <v>46047</v>
      </c>
      <c r="R366" s="91">
        <f t="shared" si="193"/>
        <v>359</v>
      </c>
      <c r="S366" s="91" t="e">
        <f>INDEX(地温!$D$2:$D$366,MATCH(Q366,地温!$C$2:$C$366,FALSE))</f>
        <v>#N/A</v>
      </c>
      <c r="T366" s="91" t="e">
        <f t="shared" si="194"/>
        <v>#N/A</v>
      </c>
      <c r="U366" s="93" t="e">
        <f t="shared" si="175"/>
        <v>#N/A</v>
      </c>
      <c r="V366" s="99" t="e">
        <f t="shared" si="176"/>
        <v>#N/A</v>
      </c>
      <c r="W366" s="99">
        <f t="shared" si="177"/>
        <v>0</v>
      </c>
      <c r="Z366" s="92">
        <f t="shared" si="195"/>
        <v>46047</v>
      </c>
      <c r="AA366" s="91">
        <f t="shared" si="196"/>
        <v>359</v>
      </c>
      <c r="AB366" s="91" t="e">
        <f>INDEX(地温!$D$2:$D$366,MATCH(Z366,地温!$C$2:$C$366,FALSE))</f>
        <v>#N/A</v>
      </c>
      <c r="AC366" s="91" t="e">
        <f t="shared" si="197"/>
        <v>#N/A</v>
      </c>
      <c r="AD366" s="93" t="e">
        <f t="shared" si="178"/>
        <v>#N/A</v>
      </c>
      <c r="AE366" s="99" t="e">
        <f t="shared" si="179"/>
        <v>#N/A</v>
      </c>
      <c r="AF366" s="99">
        <f t="shared" si="180"/>
        <v>0</v>
      </c>
      <c r="AI366" s="92">
        <f t="shared" si="198"/>
        <v>46047</v>
      </c>
      <c r="AJ366" s="91">
        <f t="shared" si="199"/>
        <v>359</v>
      </c>
      <c r="AK366" s="91" t="e">
        <f>INDEX(地温!$D$2:$D$366,MATCH(AI366,地温!$C$2:$C$366,FALSE))</f>
        <v>#N/A</v>
      </c>
      <c r="AL366" s="91" t="e">
        <f t="shared" si="200"/>
        <v>#N/A</v>
      </c>
      <c r="AM366" s="93" t="e">
        <f t="shared" si="181"/>
        <v>#N/A</v>
      </c>
      <c r="AN366" s="99" t="e">
        <f t="shared" si="182"/>
        <v>#N/A</v>
      </c>
      <c r="AO366" s="99">
        <f t="shared" si="183"/>
        <v>0</v>
      </c>
      <c r="AR366" s="92">
        <f t="shared" si="201"/>
        <v>46047</v>
      </c>
      <c r="AS366" s="91">
        <f t="shared" si="202"/>
        <v>359</v>
      </c>
      <c r="AT366" s="91" t="e">
        <f>INDEX(地温!$D$2:$D$366,MATCH(AR366,地温!$C$2:$C$366,FALSE))</f>
        <v>#N/A</v>
      </c>
      <c r="AU366" s="91" t="e">
        <f t="shared" si="203"/>
        <v>#N/A</v>
      </c>
      <c r="AV366" s="93" t="e">
        <f t="shared" si="184"/>
        <v>#N/A</v>
      </c>
      <c r="AW366" s="99" t="e">
        <f t="shared" si="185"/>
        <v>#N/A</v>
      </c>
      <c r="AX366" s="99">
        <f t="shared" si="186"/>
        <v>0</v>
      </c>
    </row>
    <row r="367" spans="1:50" s="91" customFormat="1">
      <c r="A367" s="92">
        <f t="shared" si="187"/>
        <v>46048</v>
      </c>
      <c r="B367" s="91">
        <f t="shared" si="170"/>
        <v>360</v>
      </c>
      <c r="C367" s="99" t="e">
        <f t="shared" si="171"/>
        <v>#N/A</v>
      </c>
      <c r="D367" s="99" t="e">
        <f t="shared" si="188"/>
        <v>#N/A</v>
      </c>
      <c r="E367" s="99"/>
      <c r="F367" s="99"/>
      <c r="H367" s="92">
        <f t="shared" si="189"/>
        <v>46048</v>
      </c>
      <c r="I367" s="91">
        <f t="shared" si="190"/>
        <v>360</v>
      </c>
      <c r="J367" s="91" t="e">
        <f>INDEX(地温!$D$2:$D$366,MATCH(H367,地温!$C$2:$C$366,FALSE))</f>
        <v>#N/A</v>
      </c>
      <c r="K367" s="91" t="e">
        <f t="shared" si="191"/>
        <v>#N/A</v>
      </c>
      <c r="L367" s="93" t="e">
        <f t="shared" si="172"/>
        <v>#N/A</v>
      </c>
      <c r="M367" s="99" t="e">
        <f t="shared" si="173"/>
        <v>#N/A</v>
      </c>
      <c r="N367" s="99" t="e">
        <f t="shared" si="174"/>
        <v>#N/A</v>
      </c>
      <c r="Q367" s="92">
        <f t="shared" si="192"/>
        <v>46048</v>
      </c>
      <c r="R367" s="91">
        <f t="shared" si="193"/>
        <v>360</v>
      </c>
      <c r="S367" s="91" t="e">
        <f>INDEX(地温!$D$2:$D$366,MATCH(Q367,地温!$C$2:$C$366,FALSE))</f>
        <v>#N/A</v>
      </c>
      <c r="T367" s="91" t="e">
        <f t="shared" si="194"/>
        <v>#N/A</v>
      </c>
      <c r="U367" s="93" t="e">
        <f t="shared" si="175"/>
        <v>#N/A</v>
      </c>
      <c r="V367" s="99" t="e">
        <f t="shared" si="176"/>
        <v>#N/A</v>
      </c>
      <c r="W367" s="99">
        <f t="shared" si="177"/>
        <v>0</v>
      </c>
      <c r="Z367" s="92">
        <f t="shared" si="195"/>
        <v>46048</v>
      </c>
      <c r="AA367" s="91">
        <f t="shared" si="196"/>
        <v>360</v>
      </c>
      <c r="AB367" s="91" t="e">
        <f>INDEX(地温!$D$2:$D$366,MATCH(Z367,地温!$C$2:$C$366,FALSE))</f>
        <v>#N/A</v>
      </c>
      <c r="AC367" s="91" t="e">
        <f t="shared" si="197"/>
        <v>#N/A</v>
      </c>
      <c r="AD367" s="93" t="e">
        <f t="shared" si="178"/>
        <v>#N/A</v>
      </c>
      <c r="AE367" s="99" t="e">
        <f t="shared" si="179"/>
        <v>#N/A</v>
      </c>
      <c r="AF367" s="99">
        <f t="shared" si="180"/>
        <v>0</v>
      </c>
      <c r="AI367" s="92">
        <f t="shared" si="198"/>
        <v>46048</v>
      </c>
      <c r="AJ367" s="91">
        <f t="shared" si="199"/>
        <v>360</v>
      </c>
      <c r="AK367" s="91" t="e">
        <f>INDEX(地温!$D$2:$D$366,MATCH(AI367,地温!$C$2:$C$366,FALSE))</f>
        <v>#N/A</v>
      </c>
      <c r="AL367" s="91" t="e">
        <f t="shared" si="200"/>
        <v>#N/A</v>
      </c>
      <c r="AM367" s="93" t="e">
        <f t="shared" si="181"/>
        <v>#N/A</v>
      </c>
      <c r="AN367" s="99" t="e">
        <f t="shared" si="182"/>
        <v>#N/A</v>
      </c>
      <c r="AO367" s="99">
        <f t="shared" si="183"/>
        <v>0</v>
      </c>
      <c r="AR367" s="92">
        <f t="shared" si="201"/>
        <v>46048</v>
      </c>
      <c r="AS367" s="91">
        <f t="shared" si="202"/>
        <v>360</v>
      </c>
      <c r="AT367" s="91" t="e">
        <f>INDEX(地温!$D$2:$D$366,MATCH(AR367,地温!$C$2:$C$366,FALSE))</f>
        <v>#N/A</v>
      </c>
      <c r="AU367" s="91" t="e">
        <f t="shared" si="203"/>
        <v>#N/A</v>
      </c>
      <c r="AV367" s="93" t="e">
        <f t="shared" si="184"/>
        <v>#N/A</v>
      </c>
      <c r="AW367" s="99" t="e">
        <f t="shared" si="185"/>
        <v>#N/A</v>
      </c>
      <c r="AX367" s="99">
        <f t="shared" si="186"/>
        <v>0</v>
      </c>
    </row>
    <row r="368" spans="1:50" s="91" customFormat="1">
      <c r="A368" s="92">
        <f t="shared" si="187"/>
        <v>46049</v>
      </c>
      <c r="B368" s="91">
        <f t="shared" si="170"/>
        <v>361</v>
      </c>
      <c r="C368" s="99" t="e">
        <f t="shared" si="171"/>
        <v>#N/A</v>
      </c>
      <c r="D368" s="99" t="e">
        <f t="shared" si="188"/>
        <v>#N/A</v>
      </c>
      <c r="E368" s="99"/>
      <c r="F368" s="99"/>
      <c r="H368" s="92">
        <f t="shared" si="189"/>
        <v>46049</v>
      </c>
      <c r="I368" s="91">
        <f t="shared" si="190"/>
        <v>361</v>
      </c>
      <c r="J368" s="91" t="e">
        <f>INDEX(地温!$D$2:$D$366,MATCH(H368,地温!$C$2:$C$366,FALSE))</f>
        <v>#N/A</v>
      </c>
      <c r="K368" s="91" t="e">
        <f t="shared" si="191"/>
        <v>#N/A</v>
      </c>
      <c r="L368" s="93" t="e">
        <f t="shared" si="172"/>
        <v>#N/A</v>
      </c>
      <c r="M368" s="99" t="e">
        <f t="shared" si="173"/>
        <v>#N/A</v>
      </c>
      <c r="N368" s="99" t="e">
        <f t="shared" si="174"/>
        <v>#N/A</v>
      </c>
      <c r="Q368" s="92">
        <f t="shared" si="192"/>
        <v>46049</v>
      </c>
      <c r="R368" s="91">
        <f t="shared" si="193"/>
        <v>361</v>
      </c>
      <c r="S368" s="91" t="e">
        <f>INDEX(地温!$D$2:$D$366,MATCH(Q368,地温!$C$2:$C$366,FALSE))</f>
        <v>#N/A</v>
      </c>
      <c r="T368" s="91" t="e">
        <f t="shared" si="194"/>
        <v>#N/A</v>
      </c>
      <c r="U368" s="93" t="e">
        <f t="shared" si="175"/>
        <v>#N/A</v>
      </c>
      <c r="V368" s="99" t="e">
        <f t="shared" si="176"/>
        <v>#N/A</v>
      </c>
      <c r="W368" s="99">
        <f t="shared" si="177"/>
        <v>0</v>
      </c>
      <c r="Z368" s="92">
        <f t="shared" si="195"/>
        <v>46049</v>
      </c>
      <c r="AA368" s="91">
        <f t="shared" si="196"/>
        <v>361</v>
      </c>
      <c r="AB368" s="91" t="e">
        <f>INDEX(地温!$D$2:$D$366,MATCH(Z368,地温!$C$2:$C$366,FALSE))</f>
        <v>#N/A</v>
      </c>
      <c r="AC368" s="91" t="e">
        <f t="shared" si="197"/>
        <v>#N/A</v>
      </c>
      <c r="AD368" s="93" t="e">
        <f t="shared" si="178"/>
        <v>#N/A</v>
      </c>
      <c r="AE368" s="99" t="e">
        <f t="shared" si="179"/>
        <v>#N/A</v>
      </c>
      <c r="AF368" s="99">
        <f t="shared" si="180"/>
        <v>0</v>
      </c>
      <c r="AI368" s="92">
        <f t="shared" si="198"/>
        <v>46049</v>
      </c>
      <c r="AJ368" s="91">
        <f t="shared" si="199"/>
        <v>361</v>
      </c>
      <c r="AK368" s="91" t="e">
        <f>INDEX(地温!$D$2:$D$366,MATCH(AI368,地温!$C$2:$C$366,FALSE))</f>
        <v>#N/A</v>
      </c>
      <c r="AL368" s="91" t="e">
        <f t="shared" si="200"/>
        <v>#N/A</v>
      </c>
      <c r="AM368" s="93" t="e">
        <f t="shared" si="181"/>
        <v>#N/A</v>
      </c>
      <c r="AN368" s="99" t="e">
        <f t="shared" si="182"/>
        <v>#N/A</v>
      </c>
      <c r="AO368" s="99">
        <f t="shared" si="183"/>
        <v>0</v>
      </c>
      <c r="AR368" s="92">
        <f t="shared" si="201"/>
        <v>46049</v>
      </c>
      <c r="AS368" s="91">
        <f t="shared" si="202"/>
        <v>361</v>
      </c>
      <c r="AT368" s="91" t="e">
        <f>INDEX(地温!$D$2:$D$366,MATCH(AR368,地温!$C$2:$C$366,FALSE))</f>
        <v>#N/A</v>
      </c>
      <c r="AU368" s="91" t="e">
        <f t="shared" si="203"/>
        <v>#N/A</v>
      </c>
      <c r="AV368" s="93" t="e">
        <f t="shared" si="184"/>
        <v>#N/A</v>
      </c>
      <c r="AW368" s="99" t="e">
        <f t="shared" si="185"/>
        <v>#N/A</v>
      </c>
      <c r="AX368" s="99">
        <f t="shared" si="186"/>
        <v>0</v>
      </c>
    </row>
    <row r="369" spans="1:50" s="91" customFormat="1">
      <c r="A369" s="92">
        <f t="shared" si="187"/>
        <v>46050</v>
      </c>
      <c r="B369" s="91">
        <f t="shared" si="170"/>
        <v>362</v>
      </c>
      <c r="C369" s="99" t="e">
        <f t="shared" si="171"/>
        <v>#N/A</v>
      </c>
      <c r="D369" s="99" t="e">
        <f t="shared" si="188"/>
        <v>#N/A</v>
      </c>
      <c r="E369" s="99"/>
      <c r="F369" s="99"/>
      <c r="H369" s="92">
        <f t="shared" si="189"/>
        <v>46050</v>
      </c>
      <c r="I369" s="91">
        <f t="shared" si="190"/>
        <v>362</v>
      </c>
      <c r="J369" s="91" t="e">
        <f>INDEX(地温!$D$2:$D$366,MATCH(H369,地温!$C$2:$C$366,FALSE))</f>
        <v>#N/A</v>
      </c>
      <c r="K369" s="91" t="e">
        <f t="shared" si="191"/>
        <v>#N/A</v>
      </c>
      <c r="L369" s="93" t="e">
        <f t="shared" si="172"/>
        <v>#N/A</v>
      </c>
      <c r="M369" s="99" t="e">
        <f t="shared" si="173"/>
        <v>#N/A</v>
      </c>
      <c r="N369" s="99" t="e">
        <f t="shared" si="174"/>
        <v>#N/A</v>
      </c>
      <c r="Q369" s="92">
        <f t="shared" si="192"/>
        <v>46050</v>
      </c>
      <c r="R369" s="91">
        <f t="shared" si="193"/>
        <v>362</v>
      </c>
      <c r="S369" s="91" t="e">
        <f>INDEX(地温!$D$2:$D$366,MATCH(Q369,地温!$C$2:$C$366,FALSE))</f>
        <v>#N/A</v>
      </c>
      <c r="T369" s="91" t="e">
        <f t="shared" si="194"/>
        <v>#N/A</v>
      </c>
      <c r="U369" s="93" t="e">
        <f t="shared" si="175"/>
        <v>#N/A</v>
      </c>
      <c r="V369" s="99" t="e">
        <f t="shared" si="176"/>
        <v>#N/A</v>
      </c>
      <c r="W369" s="99">
        <f t="shared" si="177"/>
        <v>0</v>
      </c>
      <c r="Z369" s="92">
        <f t="shared" si="195"/>
        <v>46050</v>
      </c>
      <c r="AA369" s="91">
        <f t="shared" si="196"/>
        <v>362</v>
      </c>
      <c r="AB369" s="91" t="e">
        <f>INDEX(地温!$D$2:$D$366,MATCH(Z369,地温!$C$2:$C$366,FALSE))</f>
        <v>#N/A</v>
      </c>
      <c r="AC369" s="91" t="e">
        <f t="shared" si="197"/>
        <v>#N/A</v>
      </c>
      <c r="AD369" s="93" t="e">
        <f t="shared" si="178"/>
        <v>#N/A</v>
      </c>
      <c r="AE369" s="99" t="e">
        <f t="shared" si="179"/>
        <v>#N/A</v>
      </c>
      <c r="AF369" s="99">
        <f t="shared" si="180"/>
        <v>0</v>
      </c>
      <c r="AI369" s="92">
        <f t="shared" si="198"/>
        <v>46050</v>
      </c>
      <c r="AJ369" s="91">
        <f t="shared" si="199"/>
        <v>362</v>
      </c>
      <c r="AK369" s="91" t="e">
        <f>INDEX(地温!$D$2:$D$366,MATCH(AI369,地温!$C$2:$C$366,FALSE))</f>
        <v>#N/A</v>
      </c>
      <c r="AL369" s="91" t="e">
        <f t="shared" si="200"/>
        <v>#N/A</v>
      </c>
      <c r="AM369" s="93" t="e">
        <f t="shared" si="181"/>
        <v>#N/A</v>
      </c>
      <c r="AN369" s="99" t="e">
        <f t="shared" si="182"/>
        <v>#N/A</v>
      </c>
      <c r="AO369" s="99">
        <f t="shared" si="183"/>
        <v>0</v>
      </c>
      <c r="AR369" s="92">
        <f t="shared" si="201"/>
        <v>46050</v>
      </c>
      <c r="AS369" s="91">
        <f t="shared" si="202"/>
        <v>362</v>
      </c>
      <c r="AT369" s="91" t="e">
        <f>INDEX(地温!$D$2:$D$366,MATCH(AR369,地温!$C$2:$C$366,FALSE))</f>
        <v>#N/A</v>
      </c>
      <c r="AU369" s="91" t="e">
        <f t="shared" si="203"/>
        <v>#N/A</v>
      </c>
      <c r="AV369" s="93" t="e">
        <f t="shared" si="184"/>
        <v>#N/A</v>
      </c>
      <c r="AW369" s="99" t="e">
        <f t="shared" si="185"/>
        <v>#N/A</v>
      </c>
      <c r="AX369" s="99">
        <f t="shared" si="186"/>
        <v>0</v>
      </c>
    </row>
    <row r="370" spans="1:50" s="91" customFormat="1">
      <c r="A370" s="92">
        <f t="shared" si="187"/>
        <v>46051</v>
      </c>
      <c r="B370" s="91">
        <f t="shared" si="170"/>
        <v>363</v>
      </c>
      <c r="C370" s="99" t="e">
        <f t="shared" si="171"/>
        <v>#N/A</v>
      </c>
      <c r="D370" s="99" t="e">
        <f t="shared" si="188"/>
        <v>#N/A</v>
      </c>
      <c r="E370" s="99"/>
      <c r="F370" s="99"/>
      <c r="H370" s="92">
        <f t="shared" si="189"/>
        <v>46051</v>
      </c>
      <c r="I370" s="91">
        <f t="shared" si="190"/>
        <v>363</v>
      </c>
      <c r="J370" s="91" t="e">
        <f>INDEX(地温!$D$2:$D$366,MATCH(H370,地温!$C$2:$C$366,FALSE))</f>
        <v>#N/A</v>
      </c>
      <c r="K370" s="91" t="e">
        <f t="shared" si="191"/>
        <v>#N/A</v>
      </c>
      <c r="L370" s="93" t="e">
        <f t="shared" si="172"/>
        <v>#N/A</v>
      </c>
      <c r="M370" s="99" t="e">
        <f t="shared" si="173"/>
        <v>#N/A</v>
      </c>
      <c r="N370" s="99" t="e">
        <f t="shared" si="174"/>
        <v>#N/A</v>
      </c>
      <c r="Q370" s="92">
        <f t="shared" si="192"/>
        <v>46051</v>
      </c>
      <c r="R370" s="91">
        <f t="shared" si="193"/>
        <v>363</v>
      </c>
      <c r="S370" s="91" t="e">
        <f>INDEX(地温!$D$2:$D$366,MATCH(Q370,地温!$C$2:$C$366,FALSE))</f>
        <v>#N/A</v>
      </c>
      <c r="T370" s="91" t="e">
        <f t="shared" si="194"/>
        <v>#N/A</v>
      </c>
      <c r="U370" s="93" t="e">
        <f t="shared" si="175"/>
        <v>#N/A</v>
      </c>
      <c r="V370" s="99" t="e">
        <f t="shared" si="176"/>
        <v>#N/A</v>
      </c>
      <c r="W370" s="99">
        <f t="shared" si="177"/>
        <v>0</v>
      </c>
      <c r="Z370" s="92">
        <f t="shared" si="195"/>
        <v>46051</v>
      </c>
      <c r="AA370" s="91">
        <f t="shared" si="196"/>
        <v>363</v>
      </c>
      <c r="AB370" s="91" t="e">
        <f>INDEX(地温!$D$2:$D$366,MATCH(Z370,地温!$C$2:$C$366,FALSE))</f>
        <v>#N/A</v>
      </c>
      <c r="AC370" s="91" t="e">
        <f t="shared" si="197"/>
        <v>#N/A</v>
      </c>
      <c r="AD370" s="93" t="e">
        <f t="shared" si="178"/>
        <v>#N/A</v>
      </c>
      <c r="AE370" s="99" t="e">
        <f t="shared" si="179"/>
        <v>#N/A</v>
      </c>
      <c r="AF370" s="99">
        <f t="shared" si="180"/>
        <v>0</v>
      </c>
      <c r="AI370" s="92">
        <f t="shared" si="198"/>
        <v>46051</v>
      </c>
      <c r="AJ370" s="91">
        <f t="shared" si="199"/>
        <v>363</v>
      </c>
      <c r="AK370" s="91" t="e">
        <f>INDEX(地温!$D$2:$D$366,MATCH(AI370,地温!$C$2:$C$366,FALSE))</f>
        <v>#N/A</v>
      </c>
      <c r="AL370" s="91" t="e">
        <f t="shared" si="200"/>
        <v>#N/A</v>
      </c>
      <c r="AM370" s="93" t="e">
        <f t="shared" si="181"/>
        <v>#N/A</v>
      </c>
      <c r="AN370" s="99" t="e">
        <f t="shared" si="182"/>
        <v>#N/A</v>
      </c>
      <c r="AO370" s="99">
        <f t="shared" si="183"/>
        <v>0</v>
      </c>
      <c r="AR370" s="92">
        <f t="shared" si="201"/>
        <v>46051</v>
      </c>
      <c r="AS370" s="91">
        <f t="shared" si="202"/>
        <v>363</v>
      </c>
      <c r="AT370" s="91" t="e">
        <f>INDEX(地温!$D$2:$D$366,MATCH(AR370,地温!$C$2:$C$366,FALSE))</f>
        <v>#N/A</v>
      </c>
      <c r="AU370" s="91" t="e">
        <f t="shared" si="203"/>
        <v>#N/A</v>
      </c>
      <c r="AV370" s="93" t="e">
        <f t="shared" si="184"/>
        <v>#N/A</v>
      </c>
      <c r="AW370" s="99" t="e">
        <f t="shared" si="185"/>
        <v>#N/A</v>
      </c>
      <c r="AX370" s="99">
        <f t="shared" si="186"/>
        <v>0</v>
      </c>
    </row>
    <row r="371" spans="1:50" s="91" customFormat="1">
      <c r="A371" s="92">
        <f t="shared" si="187"/>
        <v>46052</v>
      </c>
      <c r="B371" s="91">
        <f t="shared" si="170"/>
        <v>364</v>
      </c>
      <c r="C371" s="99" t="e">
        <f t="shared" si="171"/>
        <v>#N/A</v>
      </c>
      <c r="D371" s="99" t="e">
        <f t="shared" si="188"/>
        <v>#N/A</v>
      </c>
      <c r="E371" s="99"/>
      <c r="F371" s="99"/>
      <c r="H371" s="92">
        <f t="shared" si="189"/>
        <v>46052</v>
      </c>
      <c r="I371" s="91">
        <f t="shared" si="190"/>
        <v>364</v>
      </c>
      <c r="J371" s="91" t="e">
        <f>INDEX(地温!$D$2:$D$366,MATCH(H371,地温!$C$2:$C$366,FALSE))</f>
        <v>#N/A</v>
      </c>
      <c r="K371" s="91" t="e">
        <f t="shared" si="191"/>
        <v>#N/A</v>
      </c>
      <c r="L371" s="93" t="e">
        <f t="shared" si="172"/>
        <v>#N/A</v>
      </c>
      <c r="M371" s="99" t="e">
        <f t="shared" si="173"/>
        <v>#N/A</v>
      </c>
      <c r="N371" s="99" t="e">
        <f t="shared" si="174"/>
        <v>#N/A</v>
      </c>
      <c r="Q371" s="92">
        <f t="shared" si="192"/>
        <v>46052</v>
      </c>
      <c r="R371" s="91">
        <f t="shared" si="193"/>
        <v>364</v>
      </c>
      <c r="S371" s="91" t="e">
        <f>INDEX(地温!$D$2:$D$366,MATCH(Q371,地温!$C$2:$C$366,FALSE))</f>
        <v>#N/A</v>
      </c>
      <c r="T371" s="91" t="e">
        <f t="shared" si="194"/>
        <v>#N/A</v>
      </c>
      <c r="U371" s="93" t="e">
        <f t="shared" si="175"/>
        <v>#N/A</v>
      </c>
      <c r="V371" s="99" t="e">
        <f t="shared" si="176"/>
        <v>#N/A</v>
      </c>
      <c r="W371" s="99">
        <f t="shared" si="177"/>
        <v>0</v>
      </c>
      <c r="Z371" s="92">
        <f t="shared" si="195"/>
        <v>46052</v>
      </c>
      <c r="AA371" s="91">
        <f t="shared" si="196"/>
        <v>364</v>
      </c>
      <c r="AB371" s="91" t="e">
        <f>INDEX(地温!$D$2:$D$366,MATCH(Z371,地温!$C$2:$C$366,FALSE))</f>
        <v>#N/A</v>
      </c>
      <c r="AC371" s="91" t="e">
        <f t="shared" si="197"/>
        <v>#N/A</v>
      </c>
      <c r="AD371" s="93" t="e">
        <f t="shared" si="178"/>
        <v>#N/A</v>
      </c>
      <c r="AE371" s="99" t="e">
        <f t="shared" si="179"/>
        <v>#N/A</v>
      </c>
      <c r="AF371" s="99">
        <f t="shared" si="180"/>
        <v>0</v>
      </c>
      <c r="AI371" s="92">
        <f t="shared" si="198"/>
        <v>46052</v>
      </c>
      <c r="AJ371" s="91">
        <f t="shared" si="199"/>
        <v>364</v>
      </c>
      <c r="AK371" s="91" t="e">
        <f>INDEX(地温!$D$2:$D$366,MATCH(AI371,地温!$C$2:$C$366,FALSE))</f>
        <v>#N/A</v>
      </c>
      <c r="AL371" s="91" t="e">
        <f t="shared" si="200"/>
        <v>#N/A</v>
      </c>
      <c r="AM371" s="93" t="e">
        <f t="shared" si="181"/>
        <v>#N/A</v>
      </c>
      <c r="AN371" s="99" t="e">
        <f t="shared" si="182"/>
        <v>#N/A</v>
      </c>
      <c r="AO371" s="99">
        <f t="shared" si="183"/>
        <v>0</v>
      </c>
      <c r="AR371" s="92">
        <f t="shared" si="201"/>
        <v>46052</v>
      </c>
      <c r="AS371" s="91">
        <f t="shared" si="202"/>
        <v>364</v>
      </c>
      <c r="AT371" s="91" t="e">
        <f>INDEX(地温!$D$2:$D$366,MATCH(AR371,地温!$C$2:$C$366,FALSE))</f>
        <v>#N/A</v>
      </c>
      <c r="AU371" s="91" t="e">
        <f t="shared" si="203"/>
        <v>#N/A</v>
      </c>
      <c r="AV371" s="93" t="e">
        <f t="shared" si="184"/>
        <v>#N/A</v>
      </c>
      <c r="AW371" s="99" t="e">
        <f t="shared" si="185"/>
        <v>#N/A</v>
      </c>
      <c r="AX371" s="99">
        <f t="shared" si="186"/>
        <v>0</v>
      </c>
    </row>
    <row r="372" spans="1:50" s="91" customFormat="1">
      <c r="A372" s="92">
        <f t="shared" si="187"/>
        <v>46053</v>
      </c>
      <c r="B372" s="91">
        <f t="shared" si="170"/>
        <v>365</v>
      </c>
      <c r="C372" s="99" t="e">
        <f t="shared" si="171"/>
        <v>#N/A</v>
      </c>
      <c r="D372" s="99" t="e">
        <f t="shared" si="188"/>
        <v>#N/A</v>
      </c>
      <c r="E372" s="99"/>
      <c r="F372" s="99"/>
      <c r="H372" s="92">
        <f t="shared" si="189"/>
        <v>46053</v>
      </c>
      <c r="I372" s="91">
        <f t="shared" si="190"/>
        <v>365</v>
      </c>
      <c r="J372" s="91" t="e">
        <f>INDEX(地温!$D$2:$D$366,MATCH(H372,地温!$C$2:$C$366,FALSE))</f>
        <v>#N/A</v>
      </c>
      <c r="K372" s="91" t="e">
        <f t="shared" si="191"/>
        <v>#N/A</v>
      </c>
      <c r="L372" s="93" t="e">
        <f t="shared" si="172"/>
        <v>#N/A</v>
      </c>
      <c r="M372" s="99" t="e">
        <f t="shared" si="173"/>
        <v>#N/A</v>
      </c>
      <c r="N372" s="99" t="e">
        <f t="shared" si="174"/>
        <v>#N/A</v>
      </c>
      <c r="Q372" s="92">
        <f t="shared" si="192"/>
        <v>46053</v>
      </c>
      <c r="R372" s="91">
        <f t="shared" si="193"/>
        <v>365</v>
      </c>
      <c r="S372" s="91" t="e">
        <f>INDEX(地温!$D$2:$D$366,MATCH(Q372,地温!$C$2:$C$366,FALSE))</f>
        <v>#N/A</v>
      </c>
      <c r="T372" s="91" t="e">
        <f t="shared" si="194"/>
        <v>#N/A</v>
      </c>
      <c r="U372" s="93" t="e">
        <f t="shared" si="175"/>
        <v>#N/A</v>
      </c>
      <c r="V372" s="99" t="e">
        <f t="shared" si="176"/>
        <v>#N/A</v>
      </c>
      <c r="W372" s="99">
        <f t="shared" si="177"/>
        <v>0</v>
      </c>
      <c r="Z372" s="92">
        <f t="shared" si="195"/>
        <v>46053</v>
      </c>
      <c r="AA372" s="91">
        <f t="shared" si="196"/>
        <v>365</v>
      </c>
      <c r="AB372" s="91" t="e">
        <f>INDEX(地温!$D$2:$D$366,MATCH(Z372,地温!$C$2:$C$366,FALSE))</f>
        <v>#N/A</v>
      </c>
      <c r="AC372" s="91" t="e">
        <f t="shared" si="197"/>
        <v>#N/A</v>
      </c>
      <c r="AD372" s="93" t="e">
        <f t="shared" si="178"/>
        <v>#N/A</v>
      </c>
      <c r="AE372" s="99" t="e">
        <f t="shared" si="179"/>
        <v>#N/A</v>
      </c>
      <c r="AF372" s="99">
        <f t="shared" si="180"/>
        <v>0</v>
      </c>
      <c r="AI372" s="92">
        <f t="shared" si="198"/>
        <v>46053</v>
      </c>
      <c r="AJ372" s="91">
        <f t="shared" si="199"/>
        <v>365</v>
      </c>
      <c r="AK372" s="91" t="e">
        <f>INDEX(地温!$D$2:$D$366,MATCH(AI372,地温!$C$2:$C$366,FALSE))</f>
        <v>#N/A</v>
      </c>
      <c r="AL372" s="91" t="e">
        <f t="shared" si="200"/>
        <v>#N/A</v>
      </c>
      <c r="AM372" s="93" t="e">
        <f t="shared" si="181"/>
        <v>#N/A</v>
      </c>
      <c r="AN372" s="99" t="e">
        <f t="shared" si="182"/>
        <v>#N/A</v>
      </c>
      <c r="AO372" s="99">
        <f t="shared" si="183"/>
        <v>0</v>
      </c>
      <c r="AR372" s="92">
        <f t="shared" si="201"/>
        <v>46053</v>
      </c>
      <c r="AS372" s="91">
        <f t="shared" si="202"/>
        <v>365</v>
      </c>
      <c r="AT372" s="91" t="e">
        <f>INDEX(地温!$D$2:$D$366,MATCH(AR372,地温!$C$2:$C$366,FALSE))</f>
        <v>#N/A</v>
      </c>
      <c r="AU372" s="91" t="e">
        <f t="shared" si="203"/>
        <v>#N/A</v>
      </c>
      <c r="AV372" s="93" t="e">
        <f t="shared" si="184"/>
        <v>#N/A</v>
      </c>
      <c r="AW372" s="99" t="e">
        <f t="shared" si="185"/>
        <v>#N/A</v>
      </c>
      <c r="AX372" s="99">
        <f t="shared" si="186"/>
        <v>0</v>
      </c>
    </row>
    <row r="373" spans="1:50" s="91" customFormat="1">
      <c r="A373" s="92">
        <f t="shared" si="187"/>
        <v>46054</v>
      </c>
      <c r="B373" s="91">
        <f t="shared" si="170"/>
        <v>366</v>
      </c>
      <c r="C373" s="99" t="e">
        <f t="shared" si="171"/>
        <v>#N/A</v>
      </c>
      <c r="D373" s="99" t="e">
        <f t="shared" si="188"/>
        <v>#N/A</v>
      </c>
      <c r="E373" s="99"/>
      <c r="F373" s="99"/>
      <c r="H373" s="92">
        <f t="shared" si="189"/>
        <v>46054</v>
      </c>
      <c r="I373" s="91">
        <f t="shared" si="190"/>
        <v>366</v>
      </c>
      <c r="J373" s="91" t="e">
        <f>INDEX(地温!$D$2:$D$366,MATCH(H373,地温!$C$2:$C$366,FALSE))</f>
        <v>#N/A</v>
      </c>
      <c r="K373" s="91" t="e">
        <f t="shared" si="191"/>
        <v>#N/A</v>
      </c>
      <c r="L373" s="93" t="e">
        <f t="shared" si="172"/>
        <v>#N/A</v>
      </c>
      <c r="M373" s="99" t="e">
        <f t="shared" si="173"/>
        <v>#N/A</v>
      </c>
      <c r="N373" s="99" t="e">
        <f t="shared" si="174"/>
        <v>#N/A</v>
      </c>
      <c r="Q373" s="92">
        <f t="shared" si="192"/>
        <v>46054</v>
      </c>
      <c r="R373" s="91">
        <f t="shared" si="193"/>
        <v>366</v>
      </c>
      <c r="S373" s="91" t="e">
        <f>INDEX(地温!$D$2:$D$366,MATCH(Q373,地温!$C$2:$C$366,FALSE))</f>
        <v>#N/A</v>
      </c>
      <c r="T373" s="91" t="e">
        <f t="shared" si="194"/>
        <v>#N/A</v>
      </c>
      <c r="U373" s="93" t="e">
        <f t="shared" si="175"/>
        <v>#N/A</v>
      </c>
      <c r="V373" s="99" t="e">
        <f t="shared" si="176"/>
        <v>#N/A</v>
      </c>
      <c r="W373" s="99">
        <f t="shared" si="177"/>
        <v>0</v>
      </c>
      <c r="Z373" s="92">
        <f t="shared" si="195"/>
        <v>46054</v>
      </c>
      <c r="AA373" s="91">
        <f t="shared" si="196"/>
        <v>366</v>
      </c>
      <c r="AB373" s="91" t="e">
        <f>INDEX(地温!$D$2:$D$366,MATCH(Z373,地温!$C$2:$C$366,FALSE))</f>
        <v>#N/A</v>
      </c>
      <c r="AC373" s="91" t="e">
        <f t="shared" si="197"/>
        <v>#N/A</v>
      </c>
      <c r="AD373" s="93" t="e">
        <f t="shared" si="178"/>
        <v>#N/A</v>
      </c>
      <c r="AE373" s="99" t="e">
        <f t="shared" si="179"/>
        <v>#N/A</v>
      </c>
      <c r="AF373" s="99">
        <f t="shared" si="180"/>
        <v>0</v>
      </c>
      <c r="AI373" s="92">
        <f t="shared" si="198"/>
        <v>46054</v>
      </c>
      <c r="AJ373" s="91">
        <f t="shared" si="199"/>
        <v>366</v>
      </c>
      <c r="AK373" s="91" t="e">
        <f>INDEX(地温!$D$2:$D$366,MATCH(AI373,地温!$C$2:$C$366,FALSE))</f>
        <v>#N/A</v>
      </c>
      <c r="AL373" s="91" t="e">
        <f t="shared" si="200"/>
        <v>#N/A</v>
      </c>
      <c r="AM373" s="93" t="e">
        <f t="shared" si="181"/>
        <v>#N/A</v>
      </c>
      <c r="AN373" s="99" t="e">
        <f t="shared" si="182"/>
        <v>#N/A</v>
      </c>
      <c r="AO373" s="99">
        <f t="shared" si="183"/>
        <v>0</v>
      </c>
      <c r="AR373" s="92">
        <f t="shared" si="201"/>
        <v>46054</v>
      </c>
      <c r="AS373" s="91">
        <f t="shared" si="202"/>
        <v>366</v>
      </c>
      <c r="AT373" s="91" t="e">
        <f>INDEX(地温!$D$2:$D$366,MATCH(AR373,地温!$C$2:$C$366,FALSE))</f>
        <v>#N/A</v>
      </c>
      <c r="AU373" s="91" t="e">
        <f t="shared" si="203"/>
        <v>#N/A</v>
      </c>
      <c r="AV373" s="93" t="e">
        <f t="shared" si="184"/>
        <v>#N/A</v>
      </c>
      <c r="AW373" s="99" t="e">
        <f t="shared" si="185"/>
        <v>#N/A</v>
      </c>
      <c r="AX373" s="99">
        <f t="shared" si="186"/>
        <v>0</v>
      </c>
    </row>
    <row r="374" spans="1:50" s="91" customFormat="1">
      <c r="A374" s="92">
        <f t="shared" si="187"/>
        <v>46055</v>
      </c>
      <c r="B374" s="91">
        <f t="shared" si="170"/>
        <v>367</v>
      </c>
      <c r="C374" s="99" t="e">
        <f t="shared" si="171"/>
        <v>#N/A</v>
      </c>
      <c r="D374" s="99" t="e">
        <f t="shared" si="188"/>
        <v>#N/A</v>
      </c>
      <c r="E374" s="99"/>
      <c r="F374" s="99"/>
      <c r="H374" s="92">
        <f t="shared" si="189"/>
        <v>46055</v>
      </c>
      <c r="I374" s="91">
        <f t="shared" si="190"/>
        <v>367</v>
      </c>
      <c r="J374" s="91" t="e">
        <f>INDEX(地温!$D$2:$D$366,MATCH(H374,地温!$C$2:$C$366,FALSE))</f>
        <v>#N/A</v>
      </c>
      <c r="K374" s="91" t="e">
        <f t="shared" si="191"/>
        <v>#N/A</v>
      </c>
      <c r="L374" s="93" t="e">
        <f t="shared" si="172"/>
        <v>#N/A</v>
      </c>
      <c r="M374" s="99" t="e">
        <f t="shared" si="173"/>
        <v>#N/A</v>
      </c>
      <c r="N374" s="99" t="e">
        <f t="shared" si="174"/>
        <v>#N/A</v>
      </c>
      <c r="Q374" s="92">
        <f t="shared" si="192"/>
        <v>46055</v>
      </c>
      <c r="R374" s="91">
        <f t="shared" si="193"/>
        <v>367</v>
      </c>
      <c r="S374" s="91" t="e">
        <f>INDEX(地温!$D$2:$D$366,MATCH(Q374,地温!$C$2:$C$366,FALSE))</f>
        <v>#N/A</v>
      </c>
      <c r="T374" s="91" t="e">
        <f t="shared" si="194"/>
        <v>#N/A</v>
      </c>
      <c r="U374" s="93" t="e">
        <f t="shared" si="175"/>
        <v>#N/A</v>
      </c>
      <c r="V374" s="99" t="e">
        <f t="shared" si="176"/>
        <v>#N/A</v>
      </c>
      <c r="W374" s="99">
        <f t="shared" si="177"/>
        <v>0</v>
      </c>
      <c r="Z374" s="92">
        <f t="shared" si="195"/>
        <v>46055</v>
      </c>
      <c r="AA374" s="91">
        <f t="shared" si="196"/>
        <v>367</v>
      </c>
      <c r="AB374" s="91" t="e">
        <f>INDEX(地温!$D$2:$D$366,MATCH(Z374,地温!$C$2:$C$366,FALSE))</f>
        <v>#N/A</v>
      </c>
      <c r="AC374" s="91" t="e">
        <f t="shared" si="197"/>
        <v>#N/A</v>
      </c>
      <c r="AD374" s="93" t="e">
        <f t="shared" si="178"/>
        <v>#N/A</v>
      </c>
      <c r="AE374" s="99" t="e">
        <f t="shared" si="179"/>
        <v>#N/A</v>
      </c>
      <c r="AF374" s="99">
        <f t="shared" si="180"/>
        <v>0</v>
      </c>
      <c r="AI374" s="92">
        <f t="shared" si="198"/>
        <v>46055</v>
      </c>
      <c r="AJ374" s="91">
        <f t="shared" si="199"/>
        <v>367</v>
      </c>
      <c r="AK374" s="91" t="e">
        <f>INDEX(地温!$D$2:$D$366,MATCH(AI374,地温!$C$2:$C$366,FALSE))</f>
        <v>#N/A</v>
      </c>
      <c r="AL374" s="91" t="e">
        <f t="shared" si="200"/>
        <v>#N/A</v>
      </c>
      <c r="AM374" s="93" t="e">
        <f t="shared" si="181"/>
        <v>#N/A</v>
      </c>
      <c r="AN374" s="99" t="e">
        <f t="shared" si="182"/>
        <v>#N/A</v>
      </c>
      <c r="AO374" s="99">
        <f t="shared" si="183"/>
        <v>0</v>
      </c>
      <c r="AR374" s="92">
        <f t="shared" si="201"/>
        <v>46055</v>
      </c>
      <c r="AS374" s="91">
        <f t="shared" si="202"/>
        <v>367</v>
      </c>
      <c r="AT374" s="91" t="e">
        <f>INDEX(地温!$D$2:$D$366,MATCH(AR374,地温!$C$2:$C$366,FALSE))</f>
        <v>#N/A</v>
      </c>
      <c r="AU374" s="91" t="e">
        <f t="shared" si="203"/>
        <v>#N/A</v>
      </c>
      <c r="AV374" s="93" t="e">
        <f t="shared" si="184"/>
        <v>#N/A</v>
      </c>
      <c r="AW374" s="99" t="e">
        <f t="shared" si="185"/>
        <v>#N/A</v>
      </c>
      <c r="AX374" s="99">
        <f t="shared" si="186"/>
        <v>0</v>
      </c>
    </row>
    <row r="375" spans="1:50" s="91" customFormat="1"/>
    <row r="376" spans="1:50" s="91" customFormat="1"/>
    <row r="377" spans="1:50" s="91" customFormat="1"/>
    <row r="378" spans="1:50" s="91" customFormat="1"/>
    <row r="379" spans="1:50" s="91" customFormat="1"/>
    <row r="380" spans="1:50" s="91" customFormat="1"/>
    <row r="381" spans="1:50" s="91" customFormat="1"/>
    <row r="382" spans="1:50" s="91" customFormat="1"/>
    <row r="383" spans="1:50" s="91" customFormat="1"/>
    <row r="384" spans="1:50" s="91" customFormat="1"/>
    <row r="385" s="91" customFormat="1"/>
    <row r="386" s="91" customFormat="1"/>
    <row r="387" s="91" customFormat="1"/>
    <row r="388" s="91" customFormat="1"/>
  </sheetData>
  <sheetProtection password="DDC9" sheet="1" objects="1" scenarios="1"/>
  <phoneticPr fontId="1" type="Hiragana"/>
  <pageMargins left="0.7" right="0.7" top="0.75" bottom="0.75" header="0.3" footer="0.3"/>
  <pageSetup paperSize="9" fitToWidth="1" fitToHeight="1" orientation="portrait" usePrinterDefaults="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0" tint="-0.25"/>
  </sheetPr>
  <dimension ref="A1:AV380"/>
  <sheetViews>
    <sheetView workbookViewId="0">
      <selection activeCell="A380" sqref="A1:XFD380"/>
    </sheetView>
  </sheetViews>
  <sheetFormatPr defaultRowHeight="18"/>
  <cols>
    <col min="1" max="1" width="11.8984375" customWidth="1"/>
    <col min="7" max="7" width="10" customWidth="1"/>
    <col min="11" max="11" width="8.796875" customWidth="1"/>
    <col min="12" max="12" width="10" customWidth="1"/>
    <col min="16" max="16" width="10" customWidth="1"/>
    <col min="20" max="20" width="8.796875" customWidth="1"/>
    <col min="21" max="21" width="10" customWidth="1"/>
    <col min="25" max="25" width="10" customWidth="1"/>
    <col min="29" max="29" width="8.796875" customWidth="1"/>
    <col min="30" max="30" width="10" customWidth="1"/>
    <col min="34" max="34" width="10" customWidth="1"/>
    <col min="38" max="38" width="8.796875" customWidth="1"/>
    <col min="39" max="39" width="10" customWidth="1"/>
    <col min="43" max="43" width="10" customWidth="1"/>
    <col min="47" max="47" width="8.796875" customWidth="1"/>
    <col min="48" max="48" width="10" customWidth="1"/>
  </cols>
  <sheetData>
    <row r="1" spans="1:48" s="101" customFormat="1">
      <c r="A1" s="101" t="s">
        <v>96</v>
      </c>
      <c r="F1" s="101" t="s">
        <v>77</v>
      </c>
      <c r="G1" s="101" t="str">
        <f>施肥設計試算シート!D17</f>
        <v>東栄魚ぼかし</v>
      </c>
      <c r="I1" s="101" t="s">
        <v>98</v>
      </c>
      <c r="J1" s="102">
        <f>施肥設計試算シート!F17</f>
        <v>7.2</v>
      </c>
      <c r="K1" s="101" t="s">
        <v>99</v>
      </c>
      <c r="O1" s="101" t="s">
        <v>102</v>
      </c>
      <c r="P1" s="101" t="str">
        <f>施肥設計試算シート!D18</f>
        <v>フィッシュソリュブルS</v>
      </c>
      <c r="R1" s="101" t="s">
        <v>98</v>
      </c>
      <c r="S1" s="102">
        <f>施肥設計試算シート!F18</f>
        <v>1.0050000000000001</v>
      </c>
      <c r="T1" s="101" t="s">
        <v>99</v>
      </c>
      <c r="X1" s="101" t="s">
        <v>45</v>
      </c>
      <c r="Y1" s="102">
        <f>施肥設計試算シート!D19</f>
        <v>0</v>
      </c>
      <c r="AA1" s="101" t="s">
        <v>98</v>
      </c>
      <c r="AB1" s="102" t="str">
        <f>施肥設計試算シート!F19</f>
        <v xml:space="preserve"> </v>
      </c>
      <c r="AC1" s="101" t="s">
        <v>99</v>
      </c>
      <c r="AG1" s="101" t="s">
        <v>23</v>
      </c>
      <c r="AH1" s="102">
        <f>施肥設計試算シート!D20</f>
        <v>0</v>
      </c>
      <c r="AJ1" s="101" t="s">
        <v>98</v>
      </c>
      <c r="AK1" s="102" t="str">
        <f>施肥設計試算シート!F20</f>
        <v xml:space="preserve"> </v>
      </c>
      <c r="AL1" s="101" t="s">
        <v>99</v>
      </c>
      <c r="AP1" s="101" t="s">
        <v>106</v>
      </c>
      <c r="AQ1" s="102">
        <f>施肥設計試算シート!D21</f>
        <v>0</v>
      </c>
      <c r="AS1" s="101" t="s">
        <v>98</v>
      </c>
      <c r="AT1" s="102" t="str">
        <f>施肥設計試算シート!F21</f>
        <v xml:space="preserve"> </v>
      </c>
      <c r="AU1" s="101" t="s">
        <v>99</v>
      </c>
    </row>
    <row r="2" spans="1:48" s="101" customFormat="1">
      <c r="A2" s="101" t="s">
        <v>107</v>
      </c>
    </row>
    <row r="3" spans="1:48" s="91" customFormat="1">
      <c r="G3" s="91" t="s">
        <v>67</v>
      </c>
      <c r="H3" s="91" t="s">
        <v>69</v>
      </c>
      <c r="I3" s="91" t="s">
        <v>53</v>
      </c>
      <c r="P3" s="91" t="s">
        <v>67</v>
      </c>
      <c r="Q3" s="91" t="s">
        <v>69</v>
      </c>
      <c r="R3" s="91" t="s">
        <v>53</v>
      </c>
      <c r="Y3" s="91" t="s">
        <v>67</v>
      </c>
      <c r="Z3" s="91" t="s">
        <v>69</v>
      </c>
      <c r="AA3" s="91" t="s">
        <v>53</v>
      </c>
      <c r="AH3" s="91" t="s">
        <v>67</v>
      </c>
      <c r="AI3" s="91" t="s">
        <v>69</v>
      </c>
      <c r="AJ3" s="91" t="s">
        <v>53</v>
      </c>
      <c r="AQ3" s="91" t="s">
        <v>67</v>
      </c>
      <c r="AR3" s="91" t="s">
        <v>69</v>
      </c>
      <c r="AS3" s="91" t="s">
        <v>53</v>
      </c>
    </row>
    <row r="4" spans="1:48" s="91" customFormat="1">
      <c r="G4" s="91">
        <f>INDEX(肥料成分!$AL$4:$AL$107,MATCH(G1,肥料成分!$B$4:$B$107,FALSE))</f>
        <v>80</v>
      </c>
      <c r="H4" s="91">
        <f>INDEX(肥料成分!$AM$4:$AM$107,MATCH(G1,肥料成分!$B$4:$B$107,FALSE))</f>
        <v>3050</v>
      </c>
      <c r="I4" s="91">
        <f>INDEX(肥料成分!$AN$4:$AN$107,MATCH(G1,肥料成分!$B$4:$B$107,FALSE))</f>
        <v>25800</v>
      </c>
      <c r="P4" s="91">
        <f>INDEX(肥料成分!$AL$4:$AL$107,MATCH(P1,肥料成分!$B$4:$B$107,FALSE))</f>
        <v>100</v>
      </c>
      <c r="Q4" s="91">
        <f>INDEX(肥料成分!$AM$4:$AM$107,MATCH(P1,肥料成分!$B$4:$B$107,FALSE))</f>
        <v>1</v>
      </c>
      <c r="R4" s="91">
        <f>INDEX(肥料成分!$AN$4:$AN$107,MATCH(P1,肥料成分!$B$4:$B$107,FALSE))</f>
        <v>5</v>
      </c>
      <c r="Y4" s="91" t="e">
        <f>INDEX(肥料成分!$AL$4:$AL$107,MATCH(Y1,肥料成分!$B$4:$B$107,FALSE))</f>
        <v>#N/A</v>
      </c>
      <c r="Z4" s="91" t="e">
        <f>INDEX(肥料成分!$AM$4:$AM$107,MATCH(Y1,肥料成分!$B$4:$B$107,FALSE))</f>
        <v>#N/A</v>
      </c>
      <c r="AA4" s="91" t="e">
        <f>INDEX(肥料成分!$AN$4:$AN$107,MATCH(Y1,肥料成分!$B$4:$B$107,FALSE))</f>
        <v>#N/A</v>
      </c>
      <c r="AH4" s="91" t="e">
        <f>INDEX(肥料成分!$AL$4:$AL$107,MATCH(AH1,肥料成分!$B$4:$B$107,FALSE))</f>
        <v>#N/A</v>
      </c>
      <c r="AI4" s="91" t="e">
        <f>INDEX(肥料成分!$AM$4:$AM$107,MATCH(AH1,肥料成分!$B$4:$B$107,FALSE))</f>
        <v>#N/A</v>
      </c>
      <c r="AJ4" s="91" t="e">
        <f>INDEX(肥料成分!$AN$4:$AN$107,MATCH(AH1,肥料成分!$B$4:$B$107,FALSE))</f>
        <v>#N/A</v>
      </c>
      <c r="AQ4" s="91" t="e">
        <f>INDEX(肥料成分!$AL$4:$AL$107,MATCH(AQ1,肥料成分!$B$4:$B$107,FALSE))</f>
        <v>#N/A</v>
      </c>
      <c r="AR4" s="91" t="e">
        <f>INDEX(肥料成分!$AM$4:$AM$107,MATCH(AQ1,肥料成分!$B$4:$B$107,FALSE))</f>
        <v>#N/A</v>
      </c>
      <c r="AS4" s="91" t="e">
        <f>INDEX(肥料成分!$AN$4:$AN$107,MATCH(AQ1,肥料成分!$B$4:$B$107,FALSE))</f>
        <v>#N/A</v>
      </c>
    </row>
    <row r="5" spans="1:48" s="91" customFormat="1"/>
    <row r="6" spans="1:48" s="91" customFormat="1"/>
    <row r="7" spans="1:48" s="98" customFormat="1" ht="39.6">
      <c r="A7" s="98" t="s">
        <v>46</v>
      </c>
      <c r="B7" s="98" t="s">
        <v>100</v>
      </c>
      <c r="C7" s="98" t="s">
        <v>101</v>
      </c>
      <c r="F7" s="98" t="s">
        <v>46</v>
      </c>
      <c r="G7" s="98" t="s">
        <v>72</v>
      </c>
      <c r="H7" s="98" t="s">
        <v>71</v>
      </c>
      <c r="I7" s="98" t="s">
        <v>74</v>
      </c>
      <c r="J7" s="100" t="s">
        <v>75</v>
      </c>
      <c r="K7" s="100" t="s">
        <v>104</v>
      </c>
      <c r="L7" s="98" t="s">
        <v>103</v>
      </c>
      <c r="O7" s="98" t="s">
        <v>46</v>
      </c>
      <c r="P7" s="98" t="s">
        <v>72</v>
      </c>
      <c r="Q7" s="98" t="s">
        <v>71</v>
      </c>
      <c r="R7" s="98" t="s">
        <v>74</v>
      </c>
      <c r="S7" s="100" t="s">
        <v>75</v>
      </c>
      <c r="T7" s="100" t="s">
        <v>104</v>
      </c>
      <c r="U7" s="98" t="s">
        <v>103</v>
      </c>
      <c r="X7" s="98" t="s">
        <v>46</v>
      </c>
      <c r="Y7" s="98" t="s">
        <v>72</v>
      </c>
      <c r="Z7" s="98" t="s">
        <v>71</v>
      </c>
      <c r="AA7" s="98" t="s">
        <v>74</v>
      </c>
      <c r="AB7" s="100" t="s">
        <v>75</v>
      </c>
      <c r="AC7" s="100" t="s">
        <v>104</v>
      </c>
      <c r="AD7" s="98" t="s">
        <v>103</v>
      </c>
      <c r="AG7" s="98" t="s">
        <v>46</v>
      </c>
      <c r="AH7" s="98" t="s">
        <v>72</v>
      </c>
      <c r="AI7" s="98" t="s">
        <v>71</v>
      </c>
      <c r="AJ7" s="98" t="s">
        <v>74</v>
      </c>
      <c r="AK7" s="100" t="s">
        <v>75</v>
      </c>
      <c r="AL7" s="100" t="s">
        <v>104</v>
      </c>
      <c r="AM7" s="98" t="s">
        <v>103</v>
      </c>
      <c r="AP7" s="98" t="s">
        <v>46</v>
      </c>
      <c r="AQ7" s="98" t="s">
        <v>72</v>
      </c>
      <c r="AR7" s="98" t="s">
        <v>71</v>
      </c>
      <c r="AS7" s="98" t="s">
        <v>74</v>
      </c>
      <c r="AT7" s="100" t="s">
        <v>75</v>
      </c>
      <c r="AU7" s="100" t="s">
        <v>104</v>
      </c>
      <c r="AV7" s="98" t="s">
        <v>103</v>
      </c>
    </row>
    <row r="8" spans="1:48" s="91" customFormat="1">
      <c r="A8" s="92">
        <f>施肥設計試算シート!C16</f>
        <v>45731</v>
      </c>
      <c r="B8" s="91">
        <f t="shared" ref="B8:B71" si="0">G8</f>
        <v>1</v>
      </c>
      <c r="C8" s="99">
        <f t="shared" ref="C8:C71" si="1">L8+U8+AD8+AM8+AV8</f>
        <v>0.92407962445799074</v>
      </c>
      <c r="F8" s="92">
        <f>A8</f>
        <v>45731</v>
      </c>
      <c r="G8" s="91">
        <v>1</v>
      </c>
      <c r="H8" s="91">
        <f>INDEX(地温!$D$2:$D$366,MATCH(F8,地温!$C$2:$C$366,FALSE))</f>
        <v>9.5670200000000012</v>
      </c>
      <c r="I8" s="91">
        <f>H8</f>
        <v>9.5670200000000012</v>
      </c>
      <c r="J8" s="93">
        <f t="shared" ref="J8:J71" si="2">I8/G8</f>
        <v>9.5670200000000012</v>
      </c>
      <c r="K8" s="99">
        <f t="shared" ref="K8:K71" si="3">$H$4*EXP(-$I$4/(8.31*(J8+273)))</f>
        <v>5.1583125104744297e-002</v>
      </c>
      <c r="L8" s="99">
        <f t="shared" ref="L8:L71" si="4">IF($G$1=0,0,$J$1*$G$4*0.01*(1-EXP(-K8*G8)))</f>
        <v>0.28958572387763942</v>
      </c>
      <c r="O8" s="92">
        <f>F8</f>
        <v>45731</v>
      </c>
      <c r="P8" s="91">
        <v>1</v>
      </c>
      <c r="Q8" s="91">
        <f>INDEX(地温!$D$2:$D$366,MATCH(O8,地温!$C$2:$C$366,FALSE))</f>
        <v>9.5670200000000012</v>
      </c>
      <c r="R8" s="91">
        <f>Q8</f>
        <v>9.5670200000000012</v>
      </c>
      <c r="S8" s="93">
        <f t="shared" ref="S8:S71" si="5">R8/P8</f>
        <v>9.5670200000000012</v>
      </c>
      <c r="T8" s="99">
        <f t="shared" ref="T8:T71" si="6">$Q$4*EXP(-$R$4/(8.31*(S8+273)))</f>
        <v>0.99787291322142602</v>
      </c>
      <c r="U8" s="99">
        <f t="shared" ref="U8:U71" si="7">IF($P$1=0,0,$S$1*$P$4*0.01*(1-EXP(-T8*P8)))</f>
        <v>0.63449390058035138</v>
      </c>
      <c r="X8" s="92">
        <f>O8</f>
        <v>45731</v>
      </c>
      <c r="Y8" s="91">
        <v>1</v>
      </c>
      <c r="Z8" s="91">
        <f>INDEX(地温!$D$2:$D$366,MATCH(X8,地温!$C$2:$C$366,FALSE))</f>
        <v>9.5670200000000012</v>
      </c>
      <c r="AA8" s="91">
        <f>Z8</f>
        <v>9.5670200000000012</v>
      </c>
      <c r="AB8" s="93">
        <f t="shared" ref="AB8:AB71" si="8">AA8/Y8</f>
        <v>9.5670200000000012</v>
      </c>
      <c r="AC8" s="99" t="e">
        <f t="shared" ref="AC8:AC71" si="9">$Z$4*EXP(-$AA$4/(8.31*(AB8+273)))</f>
        <v>#N/A</v>
      </c>
      <c r="AD8" s="99">
        <f t="shared" ref="AD8:AD71" si="10">IF($Y$1=0,0,$AB$1*$Y$4*0.01*(1-EXP(-AC8*Y8)))</f>
        <v>0</v>
      </c>
      <c r="AG8" s="92">
        <f>X8</f>
        <v>45731</v>
      </c>
      <c r="AH8" s="91">
        <v>1</v>
      </c>
      <c r="AI8" s="91">
        <f>INDEX(地温!$D$2:$D$366,MATCH(AG8,地温!$C$2:$C$366,FALSE))</f>
        <v>9.5670200000000012</v>
      </c>
      <c r="AJ8" s="91">
        <f>AI8</f>
        <v>9.5670200000000012</v>
      </c>
      <c r="AK8" s="93">
        <f t="shared" ref="AK8:AK71" si="11">AJ8/AH8</f>
        <v>9.5670200000000012</v>
      </c>
      <c r="AL8" s="99" t="e">
        <f t="shared" ref="AL8:AL71" si="12">$AI$4*EXP(-$AJ$4/(8.31*(AK8+273)))</f>
        <v>#N/A</v>
      </c>
      <c r="AM8" s="99">
        <f t="shared" ref="AM8:AM71" si="13">IF($AH$1=0,0,$AK$1*$AH$4*0.01*(1-EXP(-AL8*AH8)))</f>
        <v>0</v>
      </c>
      <c r="AP8" s="92">
        <f>AG8</f>
        <v>45731</v>
      </c>
      <c r="AQ8" s="91">
        <v>1</v>
      </c>
      <c r="AR8" s="91">
        <f>INDEX(地温!$D$2:$D$366,MATCH(AP8,地温!$C$2:$C$366,FALSE))</f>
        <v>9.5670200000000012</v>
      </c>
      <c r="AS8" s="91">
        <f>AR8</f>
        <v>9.5670200000000012</v>
      </c>
      <c r="AT8" s="93">
        <f t="shared" ref="AT8:AT71" si="14">AS8/AQ8</f>
        <v>9.5670200000000012</v>
      </c>
      <c r="AU8" s="99" t="e">
        <f t="shared" ref="AU8:AU71" si="15">$AR$4*EXP(-$AS$4/(8.31*(AT8+273)))</f>
        <v>#N/A</v>
      </c>
      <c r="AV8" s="99">
        <f t="shared" ref="AV8:AV71" si="16">IF($AQ$1=0,0,$AT$1*$AQ$4*0.01*(1-EXP(-AU8*AQ8)))</f>
        <v>0</v>
      </c>
    </row>
    <row r="9" spans="1:48" s="91" customFormat="1">
      <c r="A9" s="92">
        <f t="shared" ref="A9:A72" si="17">A8+1</f>
        <v>45732</v>
      </c>
      <c r="B9" s="91">
        <f t="shared" si="0"/>
        <v>2</v>
      </c>
      <c r="C9" s="99">
        <f t="shared" si="1"/>
        <v>1.4443040549037875</v>
      </c>
      <c r="F9" s="92">
        <f t="shared" ref="F9:F72" si="18">F8+1</f>
        <v>45732</v>
      </c>
      <c r="G9" s="91">
        <f t="shared" ref="G9:G72" si="19">F9-F$8+1</f>
        <v>2</v>
      </c>
      <c r="H9" s="91">
        <f>INDEX(地温!$D$2:$D$366,MATCH(F9,地温!$C$2:$C$366,FALSE))</f>
        <v>10.641648000000002</v>
      </c>
      <c r="I9" s="91">
        <f t="shared" ref="I9:I72" si="20">I8+H9</f>
        <v>20.208668000000003</v>
      </c>
      <c r="J9" s="93">
        <f t="shared" si="2"/>
        <v>10.104334000000001</v>
      </c>
      <c r="K9" s="99">
        <f t="shared" si="3"/>
        <v>5.2670107842317147e-002</v>
      </c>
      <c r="L9" s="99">
        <f t="shared" si="4"/>
        <v>0.57589476387083083</v>
      </c>
      <c r="O9" s="92">
        <f t="shared" ref="O9:O72" si="21">O8+1</f>
        <v>45732</v>
      </c>
      <c r="P9" s="91">
        <f t="shared" ref="P9:P72" si="22">O9-O$8+1</f>
        <v>2</v>
      </c>
      <c r="Q9" s="91">
        <f>INDEX(地温!$D$2:$D$366,MATCH(O9,地温!$C$2:$C$366,FALSE))</f>
        <v>10.641648000000002</v>
      </c>
      <c r="R9" s="91">
        <f t="shared" ref="R9:R72" si="23">R8+Q9</f>
        <v>20.208668000000003</v>
      </c>
      <c r="S9" s="93">
        <f t="shared" si="5"/>
        <v>10.104334000000001</v>
      </c>
      <c r="T9" s="99">
        <f t="shared" si="6"/>
        <v>0.99787694600819177</v>
      </c>
      <c r="U9" s="99">
        <f t="shared" si="7"/>
        <v>0.86840929103295672</v>
      </c>
      <c r="X9" s="92">
        <f t="shared" ref="X9:X72" si="24">X8+1</f>
        <v>45732</v>
      </c>
      <c r="Y9" s="91">
        <f t="shared" ref="Y9:Y72" si="25">X9-X$8+1</f>
        <v>2</v>
      </c>
      <c r="Z9" s="91">
        <f>INDEX(地温!$D$2:$D$366,MATCH(X9,地温!$C$2:$C$366,FALSE))</f>
        <v>10.641648000000002</v>
      </c>
      <c r="AA9" s="91">
        <f t="shared" ref="AA9:AA72" si="26">AA8+Z9</f>
        <v>20.208668000000003</v>
      </c>
      <c r="AB9" s="93">
        <f t="shared" si="8"/>
        <v>10.104334000000001</v>
      </c>
      <c r="AC9" s="99" t="e">
        <f t="shared" si="9"/>
        <v>#N/A</v>
      </c>
      <c r="AD9" s="99">
        <f t="shared" si="10"/>
        <v>0</v>
      </c>
      <c r="AG9" s="92">
        <f t="shared" ref="AG9:AG72" si="27">AG8+1</f>
        <v>45732</v>
      </c>
      <c r="AH9" s="91">
        <f t="shared" ref="AH9:AH72" si="28">AG9-AG$8+1</f>
        <v>2</v>
      </c>
      <c r="AI9" s="91">
        <f>INDEX(地温!$D$2:$D$366,MATCH(AG9,地温!$C$2:$C$366,FALSE))</f>
        <v>10.641648000000002</v>
      </c>
      <c r="AJ9" s="91">
        <f t="shared" ref="AJ9:AJ72" si="29">AJ8+AI9</f>
        <v>20.208668000000003</v>
      </c>
      <c r="AK9" s="93">
        <f t="shared" si="11"/>
        <v>10.104334000000001</v>
      </c>
      <c r="AL9" s="99" t="e">
        <f t="shared" si="12"/>
        <v>#N/A</v>
      </c>
      <c r="AM9" s="99">
        <f t="shared" si="13"/>
        <v>0</v>
      </c>
      <c r="AP9" s="92">
        <f t="shared" ref="AP9:AP72" si="30">AP8+1</f>
        <v>45732</v>
      </c>
      <c r="AQ9" s="91">
        <f t="shared" ref="AQ9:AQ72" si="31">AP9-AP$8+1</f>
        <v>2</v>
      </c>
      <c r="AR9" s="91">
        <f>INDEX(地温!$D$2:$D$366,MATCH(AP9,地温!$C$2:$C$366,FALSE))</f>
        <v>10.641648000000002</v>
      </c>
      <c r="AS9" s="91">
        <f t="shared" ref="AS9:AS72" si="32">AS8+AR9</f>
        <v>20.208668000000003</v>
      </c>
      <c r="AT9" s="93">
        <f t="shared" si="14"/>
        <v>10.104334000000001</v>
      </c>
      <c r="AU9" s="99" t="e">
        <f t="shared" si="15"/>
        <v>#N/A</v>
      </c>
      <c r="AV9" s="99">
        <f t="shared" si="16"/>
        <v>0</v>
      </c>
    </row>
    <row r="10" spans="1:48" s="91" customFormat="1">
      <c r="A10" s="92">
        <f t="shared" si="17"/>
        <v>45733</v>
      </c>
      <c r="B10" s="91">
        <f t="shared" si="0"/>
        <v>3</v>
      </c>
      <c r="C10" s="99">
        <f t="shared" si="1"/>
        <v>1.806429693066351</v>
      </c>
      <c r="F10" s="92">
        <f t="shared" si="18"/>
        <v>45733</v>
      </c>
      <c r="G10" s="91">
        <f t="shared" si="19"/>
        <v>3</v>
      </c>
      <c r="H10" s="91">
        <f>INDEX(地温!$D$2:$D$366,MATCH(F10,地温!$C$2:$C$366,FALSE))</f>
        <v>11.087720000000001</v>
      </c>
      <c r="I10" s="91">
        <f t="shared" si="20"/>
        <v>31.296388000000004</v>
      </c>
      <c r="J10" s="93">
        <f t="shared" si="2"/>
        <v>10.432129333333334</v>
      </c>
      <c r="K10" s="99">
        <f t="shared" si="3"/>
        <v>5.334238301437743e-002</v>
      </c>
      <c r="L10" s="99">
        <f t="shared" si="4"/>
        <v>0.8517850307033934</v>
      </c>
      <c r="O10" s="92">
        <f t="shared" si="21"/>
        <v>45733</v>
      </c>
      <c r="P10" s="91">
        <f t="shared" si="22"/>
        <v>3</v>
      </c>
      <c r="Q10" s="91">
        <f>INDEX(地温!$D$2:$D$366,MATCH(O10,地温!$C$2:$C$366,FALSE))</f>
        <v>11.087720000000001</v>
      </c>
      <c r="R10" s="91">
        <f t="shared" si="23"/>
        <v>31.296388000000004</v>
      </c>
      <c r="S10" s="93">
        <f t="shared" si="5"/>
        <v>10.432129333333334</v>
      </c>
      <c r="T10" s="99">
        <f t="shared" si="6"/>
        <v>0.99787939876038356</v>
      </c>
      <c r="U10" s="99">
        <f t="shared" si="7"/>
        <v>0.95464466236295753</v>
      </c>
      <c r="X10" s="92">
        <f t="shared" si="24"/>
        <v>45733</v>
      </c>
      <c r="Y10" s="91">
        <f t="shared" si="25"/>
        <v>3</v>
      </c>
      <c r="Z10" s="91">
        <f>INDEX(地温!$D$2:$D$366,MATCH(X10,地温!$C$2:$C$366,FALSE))</f>
        <v>11.087720000000001</v>
      </c>
      <c r="AA10" s="91">
        <f t="shared" si="26"/>
        <v>31.296388000000004</v>
      </c>
      <c r="AB10" s="93">
        <f t="shared" si="8"/>
        <v>10.432129333333334</v>
      </c>
      <c r="AC10" s="99" t="e">
        <f t="shared" si="9"/>
        <v>#N/A</v>
      </c>
      <c r="AD10" s="99">
        <f t="shared" si="10"/>
        <v>0</v>
      </c>
      <c r="AG10" s="92">
        <f t="shared" si="27"/>
        <v>45733</v>
      </c>
      <c r="AH10" s="91">
        <f t="shared" si="28"/>
        <v>3</v>
      </c>
      <c r="AI10" s="91">
        <f>INDEX(地温!$D$2:$D$366,MATCH(AG10,地温!$C$2:$C$366,FALSE))</f>
        <v>11.087720000000001</v>
      </c>
      <c r="AJ10" s="91">
        <f t="shared" si="29"/>
        <v>31.296388000000004</v>
      </c>
      <c r="AK10" s="93">
        <f t="shared" si="11"/>
        <v>10.432129333333334</v>
      </c>
      <c r="AL10" s="99" t="e">
        <f t="shared" si="12"/>
        <v>#N/A</v>
      </c>
      <c r="AM10" s="99">
        <f t="shared" si="13"/>
        <v>0</v>
      </c>
      <c r="AP10" s="92">
        <f t="shared" si="30"/>
        <v>45733</v>
      </c>
      <c r="AQ10" s="91">
        <f t="shared" si="31"/>
        <v>3</v>
      </c>
      <c r="AR10" s="91">
        <f>INDEX(地温!$D$2:$D$366,MATCH(AP10,地温!$C$2:$C$366,FALSE))</f>
        <v>11.087720000000001</v>
      </c>
      <c r="AS10" s="91">
        <f t="shared" si="32"/>
        <v>31.296388000000004</v>
      </c>
      <c r="AT10" s="93">
        <f t="shared" si="14"/>
        <v>10.432129333333334</v>
      </c>
      <c r="AU10" s="99" t="e">
        <f t="shared" si="15"/>
        <v>#N/A</v>
      </c>
      <c r="AV10" s="99">
        <f t="shared" si="16"/>
        <v>0</v>
      </c>
    </row>
    <row r="11" spans="1:48" s="91" customFormat="1">
      <c r="A11" s="92">
        <f t="shared" si="17"/>
        <v>45734</v>
      </c>
      <c r="B11" s="91">
        <f t="shared" si="0"/>
        <v>4</v>
      </c>
      <c r="C11" s="99">
        <f t="shared" si="1"/>
        <v>2.0926578695796607</v>
      </c>
      <c r="F11" s="92">
        <f t="shared" si="18"/>
        <v>45734</v>
      </c>
      <c r="G11" s="91">
        <f t="shared" si="19"/>
        <v>4</v>
      </c>
      <c r="H11" s="91">
        <f>INDEX(地温!$D$2:$D$366,MATCH(F11,地温!$C$2:$C$366,FALSE))</f>
        <v>10.37806</v>
      </c>
      <c r="I11" s="91">
        <f t="shared" si="20"/>
        <v>41.674448000000005</v>
      </c>
      <c r="J11" s="93">
        <f t="shared" si="2"/>
        <v>10.418612000000001</v>
      </c>
      <c r="K11" s="99">
        <f t="shared" si="3"/>
        <v>5.3314522365151246e-002</v>
      </c>
      <c r="L11" s="99">
        <f t="shared" si="4"/>
        <v>1.1062218957215453</v>
      </c>
      <c r="O11" s="92">
        <f t="shared" si="21"/>
        <v>45734</v>
      </c>
      <c r="P11" s="91">
        <f t="shared" si="22"/>
        <v>4</v>
      </c>
      <c r="Q11" s="91">
        <f>INDEX(地温!$D$2:$D$366,MATCH(O11,地温!$C$2:$C$366,FALSE))</f>
        <v>10.37806</v>
      </c>
      <c r="R11" s="91">
        <f t="shared" si="23"/>
        <v>41.674448000000005</v>
      </c>
      <c r="S11" s="93">
        <f t="shared" si="5"/>
        <v>10.418612000000001</v>
      </c>
      <c r="T11" s="99">
        <f t="shared" si="6"/>
        <v>0.99787929772800155</v>
      </c>
      <c r="U11" s="99">
        <f t="shared" si="7"/>
        <v>0.98643597385811532</v>
      </c>
      <c r="X11" s="92">
        <f t="shared" si="24"/>
        <v>45734</v>
      </c>
      <c r="Y11" s="91">
        <f t="shared" si="25"/>
        <v>4</v>
      </c>
      <c r="Z11" s="91">
        <f>INDEX(地温!$D$2:$D$366,MATCH(X11,地温!$C$2:$C$366,FALSE))</f>
        <v>10.37806</v>
      </c>
      <c r="AA11" s="91">
        <f t="shared" si="26"/>
        <v>41.674448000000005</v>
      </c>
      <c r="AB11" s="93">
        <f t="shared" si="8"/>
        <v>10.418612000000001</v>
      </c>
      <c r="AC11" s="99" t="e">
        <f t="shared" si="9"/>
        <v>#N/A</v>
      </c>
      <c r="AD11" s="99">
        <f t="shared" si="10"/>
        <v>0</v>
      </c>
      <c r="AG11" s="92">
        <f t="shared" si="27"/>
        <v>45734</v>
      </c>
      <c r="AH11" s="91">
        <f t="shared" si="28"/>
        <v>4</v>
      </c>
      <c r="AI11" s="91">
        <f>INDEX(地温!$D$2:$D$366,MATCH(AG11,地温!$C$2:$C$366,FALSE))</f>
        <v>10.37806</v>
      </c>
      <c r="AJ11" s="91">
        <f t="shared" si="29"/>
        <v>41.674448000000005</v>
      </c>
      <c r="AK11" s="93">
        <f t="shared" si="11"/>
        <v>10.418612000000001</v>
      </c>
      <c r="AL11" s="99" t="e">
        <f t="shared" si="12"/>
        <v>#N/A</v>
      </c>
      <c r="AM11" s="99">
        <f t="shared" si="13"/>
        <v>0</v>
      </c>
      <c r="AP11" s="92">
        <f t="shared" si="30"/>
        <v>45734</v>
      </c>
      <c r="AQ11" s="91">
        <f t="shared" si="31"/>
        <v>4</v>
      </c>
      <c r="AR11" s="91">
        <f>INDEX(地温!$D$2:$D$366,MATCH(AP11,地温!$C$2:$C$366,FALSE))</f>
        <v>10.37806</v>
      </c>
      <c r="AS11" s="91">
        <f t="shared" si="32"/>
        <v>41.674448000000005</v>
      </c>
      <c r="AT11" s="93">
        <f t="shared" si="14"/>
        <v>10.418612000000001</v>
      </c>
      <c r="AU11" s="99" t="e">
        <f t="shared" si="15"/>
        <v>#N/A</v>
      </c>
      <c r="AV11" s="99">
        <f t="shared" si="16"/>
        <v>0</v>
      </c>
    </row>
    <row r="12" spans="1:48" s="91" customFormat="1">
      <c r="A12" s="92">
        <f t="shared" si="17"/>
        <v>45735</v>
      </c>
      <c r="B12" s="91">
        <f t="shared" si="0"/>
        <v>5</v>
      </c>
      <c r="C12" s="99">
        <f t="shared" si="1"/>
        <v>2.3458096411642559</v>
      </c>
      <c r="F12" s="92">
        <f t="shared" si="18"/>
        <v>45735</v>
      </c>
      <c r="G12" s="91">
        <f t="shared" si="19"/>
        <v>5</v>
      </c>
      <c r="H12" s="91">
        <f>INDEX(地温!$D$2:$D$366,MATCH(F12,地温!$C$2:$C$366,FALSE))</f>
        <v>10.398336</v>
      </c>
      <c r="I12" s="91">
        <f t="shared" si="20"/>
        <v>52.072784000000006</v>
      </c>
      <c r="J12" s="93">
        <f t="shared" si="2"/>
        <v>10.414556800000002</v>
      </c>
      <c r="K12" s="99">
        <f t="shared" si="3"/>
        <v>5.3306166490270694e-002</v>
      </c>
      <c r="L12" s="99">
        <f t="shared" si="4"/>
        <v>1.3476534640943429</v>
      </c>
      <c r="O12" s="92">
        <f t="shared" si="21"/>
        <v>45735</v>
      </c>
      <c r="P12" s="91">
        <f t="shared" si="22"/>
        <v>5</v>
      </c>
      <c r="Q12" s="91">
        <f>INDEX(地温!$D$2:$D$366,MATCH(O12,地温!$C$2:$C$366,FALSE))</f>
        <v>10.398336</v>
      </c>
      <c r="R12" s="91">
        <f t="shared" si="23"/>
        <v>52.072784000000006</v>
      </c>
      <c r="S12" s="93">
        <f t="shared" si="5"/>
        <v>10.414556800000002</v>
      </c>
      <c r="T12" s="99">
        <f t="shared" si="6"/>
        <v>0.99787926741640964</v>
      </c>
      <c r="U12" s="99">
        <f t="shared" si="7"/>
        <v>0.99815617706991278</v>
      </c>
      <c r="X12" s="92">
        <f t="shared" si="24"/>
        <v>45735</v>
      </c>
      <c r="Y12" s="91">
        <f t="shared" si="25"/>
        <v>5</v>
      </c>
      <c r="Z12" s="91">
        <f>INDEX(地温!$D$2:$D$366,MATCH(X12,地温!$C$2:$C$366,FALSE))</f>
        <v>10.398336</v>
      </c>
      <c r="AA12" s="91">
        <f t="shared" si="26"/>
        <v>52.072784000000006</v>
      </c>
      <c r="AB12" s="93">
        <f t="shared" si="8"/>
        <v>10.414556800000002</v>
      </c>
      <c r="AC12" s="99" t="e">
        <f t="shared" si="9"/>
        <v>#N/A</v>
      </c>
      <c r="AD12" s="99">
        <f t="shared" si="10"/>
        <v>0</v>
      </c>
      <c r="AG12" s="92">
        <f t="shared" si="27"/>
        <v>45735</v>
      </c>
      <c r="AH12" s="91">
        <f t="shared" si="28"/>
        <v>5</v>
      </c>
      <c r="AI12" s="91">
        <f>INDEX(地温!$D$2:$D$366,MATCH(AG12,地温!$C$2:$C$366,FALSE))</f>
        <v>10.398336</v>
      </c>
      <c r="AJ12" s="91">
        <f t="shared" si="29"/>
        <v>52.072784000000006</v>
      </c>
      <c r="AK12" s="93">
        <f t="shared" si="11"/>
        <v>10.414556800000002</v>
      </c>
      <c r="AL12" s="99" t="e">
        <f t="shared" si="12"/>
        <v>#N/A</v>
      </c>
      <c r="AM12" s="99">
        <f t="shared" si="13"/>
        <v>0</v>
      </c>
      <c r="AP12" s="92">
        <f t="shared" si="30"/>
        <v>45735</v>
      </c>
      <c r="AQ12" s="91">
        <f t="shared" si="31"/>
        <v>5</v>
      </c>
      <c r="AR12" s="91">
        <f>INDEX(地温!$D$2:$D$366,MATCH(AP12,地温!$C$2:$C$366,FALSE))</f>
        <v>10.398336</v>
      </c>
      <c r="AS12" s="91">
        <f t="shared" si="32"/>
        <v>52.072784000000006</v>
      </c>
      <c r="AT12" s="93">
        <f t="shared" si="14"/>
        <v>10.414556800000002</v>
      </c>
      <c r="AU12" s="99" t="e">
        <f t="shared" si="15"/>
        <v>#N/A</v>
      </c>
      <c r="AV12" s="99">
        <f t="shared" si="16"/>
        <v>0</v>
      </c>
    </row>
    <row r="13" spans="1:48" s="91" customFormat="1">
      <c r="A13" s="92">
        <f t="shared" si="17"/>
        <v>45736</v>
      </c>
      <c r="B13" s="91">
        <f t="shared" si="0"/>
        <v>6</v>
      </c>
      <c r="C13" s="99">
        <f t="shared" si="1"/>
        <v>2.5711843643450152</v>
      </c>
      <c r="F13" s="92">
        <f t="shared" si="18"/>
        <v>45736</v>
      </c>
      <c r="G13" s="91">
        <f t="shared" si="19"/>
        <v>6</v>
      </c>
      <c r="H13" s="91">
        <f>INDEX(地温!$D$2:$D$366,MATCH(F13,地温!$C$2:$C$366,FALSE))</f>
        <v>9.4859160000000013</v>
      </c>
      <c r="I13" s="91">
        <f t="shared" si="20"/>
        <v>61.558700000000009</v>
      </c>
      <c r="J13" s="93">
        <f t="shared" si="2"/>
        <v>10.259783333333335</v>
      </c>
      <c r="K13" s="99">
        <f t="shared" si="3"/>
        <v>5.2988049794531256e-002</v>
      </c>
      <c r="L13" s="99">
        <f t="shared" si="4"/>
        <v>1.5687074286610871</v>
      </c>
      <c r="O13" s="92">
        <f t="shared" si="21"/>
        <v>45736</v>
      </c>
      <c r="P13" s="91">
        <f t="shared" si="22"/>
        <v>6</v>
      </c>
      <c r="Q13" s="91">
        <f>INDEX(地温!$D$2:$D$366,MATCH(O13,地温!$C$2:$C$366,FALSE))</f>
        <v>9.4859160000000013</v>
      </c>
      <c r="R13" s="91">
        <f t="shared" si="23"/>
        <v>61.558700000000009</v>
      </c>
      <c r="S13" s="93">
        <f t="shared" si="5"/>
        <v>10.259783333333335</v>
      </c>
      <c r="T13" s="99">
        <f t="shared" si="6"/>
        <v>0.99787810987598458</v>
      </c>
      <c r="U13" s="99">
        <f t="shared" si="7"/>
        <v>1.0024769356839283</v>
      </c>
      <c r="X13" s="92">
        <f t="shared" si="24"/>
        <v>45736</v>
      </c>
      <c r="Y13" s="91">
        <f t="shared" si="25"/>
        <v>6</v>
      </c>
      <c r="Z13" s="91">
        <f>INDEX(地温!$D$2:$D$366,MATCH(X13,地温!$C$2:$C$366,FALSE))</f>
        <v>9.4859160000000013</v>
      </c>
      <c r="AA13" s="91">
        <f t="shared" si="26"/>
        <v>61.558700000000009</v>
      </c>
      <c r="AB13" s="93">
        <f t="shared" si="8"/>
        <v>10.259783333333335</v>
      </c>
      <c r="AC13" s="99" t="e">
        <f t="shared" si="9"/>
        <v>#N/A</v>
      </c>
      <c r="AD13" s="99">
        <f t="shared" si="10"/>
        <v>0</v>
      </c>
      <c r="AG13" s="92">
        <f t="shared" si="27"/>
        <v>45736</v>
      </c>
      <c r="AH13" s="91">
        <f t="shared" si="28"/>
        <v>6</v>
      </c>
      <c r="AI13" s="91">
        <f>INDEX(地温!$D$2:$D$366,MATCH(AG13,地温!$C$2:$C$366,FALSE))</f>
        <v>9.4859160000000013</v>
      </c>
      <c r="AJ13" s="91">
        <f t="shared" si="29"/>
        <v>61.558700000000009</v>
      </c>
      <c r="AK13" s="93">
        <f t="shared" si="11"/>
        <v>10.259783333333335</v>
      </c>
      <c r="AL13" s="99" t="e">
        <f t="shared" si="12"/>
        <v>#N/A</v>
      </c>
      <c r="AM13" s="99">
        <f t="shared" si="13"/>
        <v>0</v>
      </c>
      <c r="AP13" s="92">
        <f t="shared" si="30"/>
        <v>45736</v>
      </c>
      <c r="AQ13" s="91">
        <f t="shared" si="31"/>
        <v>6</v>
      </c>
      <c r="AR13" s="91">
        <f>INDEX(地温!$D$2:$D$366,MATCH(AP13,地温!$C$2:$C$366,FALSE))</f>
        <v>9.4859160000000013</v>
      </c>
      <c r="AS13" s="91">
        <f t="shared" si="32"/>
        <v>61.558700000000009</v>
      </c>
      <c r="AT13" s="93">
        <f t="shared" si="14"/>
        <v>10.259783333333335</v>
      </c>
      <c r="AU13" s="99" t="e">
        <f t="shared" si="15"/>
        <v>#N/A</v>
      </c>
      <c r="AV13" s="99">
        <f t="shared" si="16"/>
        <v>0</v>
      </c>
    </row>
    <row r="14" spans="1:48" s="91" customFormat="1">
      <c r="A14" s="92">
        <f t="shared" si="17"/>
        <v>45737</v>
      </c>
      <c r="B14" s="91">
        <f t="shared" si="0"/>
        <v>7</v>
      </c>
      <c r="C14" s="99">
        <f t="shared" si="1"/>
        <v>2.7908749503322312</v>
      </c>
      <c r="F14" s="92">
        <f t="shared" si="18"/>
        <v>45737</v>
      </c>
      <c r="G14" s="91">
        <f t="shared" si="19"/>
        <v>7</v>
      </c>
      <c r="H14" s="91">
        <f>INDEX(地温!$D$2:$D$366,MATCH(F14,地温!$C$2:$C$366,FALSE))</f>
        <v>10.479440000000002</v>
      </c>
      <c r="I14" s="91">
        <f t="shared" si="20"/>
        <v>72.038140000000013</v>
      </c>
      <c r="J14" s="93">
        <f t="shared" si="2"/>
        <v>10.29116285714286</v>
      </c>
      <c r="K14" s="99">
        <f t="shared" si="3"/>
        <v>5.3052420561196405e-002</v>
      </c>
      <c r="L14" s="99">
        <f t="shared" si="4"/>
        <v>1.7868051038885429</v>
      </c>
      <c r="O14" s="92">
        <f t="shared" si="21"/>
        <v>45737</v>
      </c>
      <c r="P14" s="91">
        <f t="shared" si="22"/>
        <v>7</v>
      </c>
      <c r="Q14" s="91">
        <f>INDEX(地温!$D$2:$D$366,MATCH(O14,地温!$C$2:$C$366,FALSE))</f>
        <v>10.479440000000002</v>
      </c>
      <c r="R14" s="91">
        <f t="shared" si="23"/>
        <v>72.038140000000013</v>
      </c>
      <c r="S14" s="93">
        <f t="shared" si="5"/>
        <v>10.29116285714286</v>
      </c>
      <c r="T14" s="99">
        <f t="shared" si="6"/>
        <v>0.99787834466346237</v>
      </c>
      <c r="U14" s="99">
        <f t="shared" si="7"/>
        <v>1.0040698464436884</v>
      </c>
      <c r="X14" s="92">
        <f t="shared" si="24"/>
        <v>45737</v>
      </c>
      <c r="Y14" s="91">
        <f t="shared" si="25"/>
        <v>7</v>
      </c>
      <c r="Z14" s="91">
        <f>INDEX(地温!$D$2:$D$366,MATCH(X14,地温!$C$2:$C$366,FALSE))</f>
        <v>10.479440000000002</v>
      </c>
      <c r="AA14" s="91">
        <f t="shared" si="26"/>
        <v>72.038140000000013</v>
      </c>
      <c r="AB14" s="93">
        <f t="shared" si="8"/>
        <v>10.29116285714286</v>
      </c>
      <c r="AC14" s="99" t="e">
        <f t="shared" si="9"/>
        <v>#N/A</v>
      </c>
      <c r="AD14" s="99">
        <f t="shared" si="10"/>
        <v>0</v>
      </c>
      <c r="AG14" s="92">
        <f t="shared" si="27"/>
        <v>45737</v>
      </c>
      <c r="AH14" s="91">
        <f t="shared" si="28"/>
        <v>7</v>
      </c>
      <c r="AI14" s="91">
        <f>INDEX(地温!$D$2:$D$366,MATCH(AG14,地温!$C$2:$C$366,FALSE))</f>
        <v>10.479440000000002</v>
      </c>
      <c r="AJ14" s="91">
        <f t="shared" si="29"/>
        <v>72.038140000000013</v>
      </c>
      <c r="AK14" s="93">
        <f t="shared" si="11"/>
        <v>10.29116285714286</v>
      </c>
      <c r="AL14" s="99" t="e">
        <f t="shared" si="12"/>
        <v>#N/A</v>
      </c>
      <c r="AM14" s="99">
        <f t="shared" si="13"/>
        <v>0</v>
      </c>
      <c r="AP14" s="92">
        <f t="shared" si="30"/>
        <v>45737</v>
      </c>
      <c r="AQ14" s="91">
        <f t="shared" si="31"/>
        <v>7</v>
      </c>
      <c r="AR14" s="91">
        <f>INDEX(地温!$D$2:$D$366,MATCH(AP14,地温!$C$2:$C$366,FALSE))</f>
        <v>10.479440000000002</v>
      </c>
      <c r="AS14" s="91">
        <f t="shared" si="32"/>
        <v>72.038140000000013</v>
      </c>
      <c r="AT14" s="93">
        <f t="shared" si="14"/>
        <v>10.29116285714286</v>
      </c>
      <c r="AU14" s="99" t="e">
        <f t="shared" si="15"/>
        <v>#N/A</v>
      </c>
      <c r="AV14" s="99">
        <f t="shared" si="16"/>
        <v>0</v>
      </c>
    </row>
    <row r="15" spans="1:48" s="91" customFormat="1">
      <c r="A15" s="92">
        <f t="shared" si="17"/>
        <v>45738</v>
      </c>
      <c r="B15" s="91">
        <f t="shared" si="0"/>
        <v>8</v>
      </c>
      <c r="C15" s="99">
        <f t="shared" si="1"/>
        <v>2.9870908543618442</v>
      </c>
      <c r="F15" s="92">
        <f t="shared" si="18"/>
        <v>45738</v>
      </c>
      <c r="G15" s="91">
        <f t="shared" si="19"/>
        <v>8</v>
      </c>
      <c r="H15" s="91">
        <f>INDEX(地温!$D$2:$D$366,MATCH(F15,地温!$C$2:$C$366,FALSE))</f>
        <v>9.0398440000000022</v>
      </c>
      <c r="I15" s="91">
        <f t="shared" si="20"/>
        <v>81.077984000000015</v>
      </c>
      <c r="J15" s="93">
        <f t="shared" si="2"/>
        <v>10.134748000000002</v>
      </c>
      <c r="K15" s="99">
        <f t="shared" si="3"/>
        <v>5.2732190824512575e-002</v>
      </c>
      <c r="L15" s="99">
        <f t="shared" si="4"/>
        <v>1.9824337687123144</v>
      </c>
      <c r="O15" s="92">
        <f t="shared" si="21"/>
        <v>45738</v>
      </c>
      <c r="P15" s="91">
        <f t="shared" si="22"/>
        <v>8</v>
      </c>
      <c r="Q15" s="91">
        <f>INDEX(地温!$D$2:$D$366,MATCH(O15,地温!$C$2:$C$366,FALSE))</f>
        <v>9.0398440000000022</v>
      </c>
      <c r="R15" s="91">
        <f t="shared" si="23"/>
        <v>81.077984000000015</v>
      </c>
      <c r="S15" s="93">
        <f t="shared" si="5"/>
        <v>10.134748000000002</v>
      </c>
      <c r="T15" s="99">
        <f t="shared" si="6"/>
        <v>0.99787717382190932</v>
      </c>
      <c r="U15" s="99">
        <f t="shared" si="7"/>
        <v>1.0046570856495298</v>
      </c>
      <c r="X15" s="92">
        <f t="shared" si="24"/>
        <v>45738</v>
      </c>
      <c r="Y15" s="91">
        <f t="shared" si="25"/>
        <v>8</v>
      </c>
      <c r="Z15" s="91">
        <f>INDEX(地温!$D$2:$D$366,MATCH(X15,地温!$C$2:$C$366,FALSE))</f>
        <v>9.0398440000000022</v>
      </c>
      <c r="AA15" s="91">
        <f t="shared" si="26"/>
        <v>81.077984000000015</v>
      </c>
      <c r="AB15" s="93">
        <f t="shared" si="8"/>
        <v>10.134748000000002</v>
      </c>
      <c r="AC15" s="99" t="e">
        <f t="shared" si="9"/>
        <v>#N/A</v>
      </c>
      <c r="AD15" s="99">
        <f t="shared" si="10"/>
        <v>0</v>
      </c>
      <c r="AG15" s="92">
        <f t="shared" si="27"/>
        <v>45738</v>
      </c>
      <c r="AH15" s="91">
        <f t="shared" si="28"/>
        <v>8</v>
      </c>
      <c r="AI15" s="91">
        <f>INDEX(地温!$D$2:$D$366,MATCH(AG15,地温!$C$2:$C$366,FALSE))</f>
        <v>9.0398440000000022</v>
      </c>
      <c r="AJ15" s="91">
        <f t="shared" si="29"/>
        <v>81.077984000000015</v>
      </c>
      <c r="AK15" s="93">
        <f t="shared" si="11"/>
        <v>10.134748000000002</v>
      </c>
      <c r="AL15" s="99" t="e">
        <f t="shared" si="12"/>
        <v>#N/A</v>
      </c>
      <c r="AM15" s="99">
        <f t="shared" si="13"/>
        <v>0</v>
      </c>
      <c r="AP15" s="92">
        <f t="shared" si="30"/>
        <v>45738</v>
      </c>
      <c r="AQ15" s="91">
        <f t="shared" si="31"/>
        <v>8</v>
      </c>
      <c r="AR15" s="91">
        <f>INDEX(地温!$D$2:$D$366,MATCH(AP15,地温!$C$2:$C$366,FALSE))</f>
        <v>9.0398440000000022</v>
      </c>
      <c r="AS15" s="91">
        <f t="shared" si="32"/>
        <v>81.077984000000015</v>
      </c>
      <c r="AT15" s="93">
        <f t="shared" si="14"/>
        <v>10.134748000000002</v>
      </c>
      <c r="AU15" s="99" t="e">
        <f t="shared" si="15"/>
        <v>#N/A</v>
      </c>
      <c r="AV15" s="99">
        <f t="shared" si="16"/>
        <v>0</v>
      </c>
    </row>
    <row r="16" spans="1:48" s="91" customFormat="1">
      <c r="A16" s="92">
        <f t="shared" si="17"/>
        <v>45739</v>
      </c>
      <c r="B16" s="91">
        <f t="shared" si="0"/>
        <v>9</v>
      </c>
      <c r="C16" s="99">
        <f t="shared" si="1"/>
        <v>3.1712655495850486</v>
      </c>
      <c r="F16" s="92">
        <f t="shared" si="18"/>
        <v>45739</v>
      </c>
      <c r="G16" s="91">
        <f t="shared" si="19"/>
        <v>9</v>
      </c>
      <c r="H16" s="91">
        <f>INDEX(地温!$D$2:$D$366,MATCH(F16,地温!$C$2:$C$366,FALSE))</f>
        <v>8.755980000000001</v>
      </c>
      <c r="I16" s="91">
        <f t="shared" si="20"/>
        <v>89.833964000000009</v>
      </c>
      <c r="J16" s="93">
        <f t="shared" si="2"/>
        <v>9.9815515555555567</v>
      </c>
      <c r="K16" s="99">
        <f t="shared" si="3"/>
        <v>5.2420083850165541e-002</v>
      </c>
      <c r="L16" s="99">
        <f t="shared" si="4"/>
        <v>2.1663919701122292</v>
      </c>
      <c r="O16" s="92">
        <f t="shared" si="21"/>
        <v>45739</v>
      </c>
      <c r="P16" s="91">
        <f t="shared" si="22"/>
        <v>9</v>
      </c>
      <c r="Q16" s="91">
        <f>INDEX(地温!$D$2:$D$366,MATCH(O16,地温!$C$2:$C$366,FALSE))</f>
        <v>8.755980000000001</v>
      </c>
      <c r="R16" s="91">
        <f t="shared" si="23"/>
        <v>89.833964000000009</v>
      </c>
      <c r="S16" s="93">
        <f t="shared" si="5"/>
        <v>9.9815515555555567</v>
      </c>
      <c r="T16" s="99">
        <f t="shared" si="6"/>
        <v>0.99787602581841606</v>
      </c>
      <c r="U16" s="99">
        <f t="shared" si="7"/>
        <v>1.0048735794728194</v>
      </c>
      <c r="X16" s="92">
        <f t="shared" si="24"/>
        <v>45739</v>
      </c>
      <c r="Y16" s="91">
        <f t="shared" si="25"/>
        <v>9</v>
      </c>
      <c r="Z16" s="91">
        <f>INDEX(地温!$D$2:$D$366,MATCH(X16,地温!$C$2:$C$366,FALSE))</f>
        <v>8.755980000000001</v>
      </c>
      <c r="AA16" s="91">
        <f t="shared" si="26"/>
        <v>89.833964000000009</v>
      </c>
      <c r="AB16" s="93">
        <f t="shared" si="8"/>
        <v>9.9815515555555567</v>
      </c>
      <c r="AC16" s="99" t="e">
        <f t="shared" si="9"/>
        <v>#N/A</v>
      </c>
      <c r="AD16" s="99">
        <f t="shared" si="10"/>
        <v>0</v>
      </c>
      <c r="AG16" s="92">
        <f t="shared" si="27"/>
        <v>45739</v>
      </c>
      <c r="AH16" s="91">
        <f t="shared" si="28"/>
        <v>9</v>
      </c>
      <c r="AI16" s="91">
        <f>INDEX(地温!$D$2:$D$366,MATCH(AG16,地温!$C$2:$C$366,FALSE))</f>
        <v>8.755980000000001</v>
      </c>
      <c r="AJ16" s="91">
        <f t="shared" si="29"/>
        <v>89.833964000000009</v>
      </c>
      <c r="AK16" s="93">
        <f t="shared" si="11"/>
        <v>9.9815515555555567</v>
      </c>
      <c r="AL16" s="99" t="e">
        <f t="shared" si="12"/>
        <v>#N/A</v>
      </c>
      <c r="AM16" s="99">
        <f t="shared" si="13"/>
        <v>0</v>
      </c>
      <c r="AP16" s="92">
        <f t="shared" si="30"/>
        <v>45739</v>
      </c>
      <c r="AQ16" s="91">
        <f t="shared" si="31"/>
        <v>9</v>
      </c>
      <c r="AR16" s="91">
        <f>INDEX(地温!$D$2:$D$366,MATCH(AP16,地温!$C$2:$C$366,FALSE))</f>
        <v>8.755980000000001</v>
      </c>
      <c r="AS16" s="91">
        <f t="shared" si="32"/>
        <v>89.833964000000009</v>
      </c>
      <c r="AT16" s="93">
        <f t="shared" si="14"/>
        <v>9.9815515555555567</v>
      </c>
      <c r="AU16" s="99" t="e">
        <f t="shared" si="15"/>
        <v>#N/A</v>
      </c>
      <c r="AV16" s="99">
        <f t="shared" si="16"/>
        <v>0</v>
      </c>
    </row>
    <row r="17" spans="1:48" s="91" customFormat="1">
      <c r="A17" s="92">
        <f t="shared" si="17"/>
        <v>45740</v>
      </c>
      <c r="B17" s="91">
        <f t="shared" si="0"/>
        <v>10</v>
      </c>
      <c r="C17" s="99">
        <f t="shared" si="1"/>
        <v>3.3576190011197617</v>
      </c>
      <c r="F17" s="92">
        <f t="shared" si="18"/>
        <v>45740</v>
      </c>
      <c r="G17" s="91">
        <f t="shared" si="19"/>
        <v>10</v>
      </c>
      <c r="H17" s="91">
        <f>INDEX(地温!$D$2:$D$366,MATCH(F17,地温!$C$2:$C$366,FALSE))</f>
        <v>10.37806</v>
      </c>
      <c r="I17" s="91">
        <f t="shared" si="20"/>
        <v>100.21202400000001</v>
      </c>
      <c r="J17" s="93">
        <f t="shared" si="2"/>
        <v>10.021202400000002</v>
      </c>
      <c r="K17" s="99">
        <f t="shared" si="3"/>
        <v>5.2500719214545938e-002</v>
      </c>
      <c r="L17" s="99">
        <f t="shared" si="4"/>
        <v>2.3526656073798513</v>
      </c>
      <c r="O17" s="92">
        <f t="shared" si="21"/>
        <v>45740</v>
      </c>
      <c r="P17" s="91">
        <f t="shared" si="22"/>
        <v>10</v>
      </c>
      <c r="Q17" s="91">
        <f>INDEX(地温!$D$2:$D$366,MATCH(O17,地温!$C$2:$C$366,FALSE))</f>
        <v>10.37806</v>
      </c>
      <c r="R17" s="91">
        <f t="shared" si="23"/>
        <v>100.21202400000001</v>
      </c>
      <c r="S17" s="93">
        <f t="shared" si="5"/>
        <v>10.021202400000002</v>
      </c>
      <c r="T17" s="99">
        <f t="shared" si="6"/>
        <v>0.99787632306781127</v>
      </c>
      <c r="U17" s="99">
        <f t="shared" si="7"/>
        <v>1.0049533937399104</v>
      </c>
      <c r="X17" s="92">
        <f t="shared" si="24"/>
        <v>45740</v>
      </c>
      <c r="Y17" s="91">
        <f t="shared" si="25"/>
        <v>10</v>
      </c>
      <c r="Z17" s="91">
        <f>INDEX(地温!$D$2:$D$366,MATCH(X17,地温!$C$2:$C$366,FALSE))</f>
        <v>10.37806</v>
      </c>
      <c r="AA17" s="91">
        <f t="shared" si="26"/>
        <v>100.21202400000001</v>
      </c>
      <c r="AB17" s="93">
        <f t="shared" si="8"/>
        <v>10.021202400000002</v>
      </c>
      <c r="AC17" s="99" t="e">
        <f t="shared" si="9"/>
        <v>#N/A</v>
      </c>
      <c r="AD17" s="99">
        <f t="shared" si="10"/>
        <v>0</v>
      </c>
      <c r="AG17" s="92">
        <f t="shared" si="27"/>
        <v>45740</v>
      </c>
      <c r="AH17" s="91">
        <f t="shared" si="28"/>
        <v>10</v>
      </c>
      <c r="AI17" s="91">
        <f>INDEX(地温!$D$2:$D$366,MATCH(AG17,地温!$C$2:$C$366,FALSE))</f>
        <v>10.37806</v>
      </c>
      <c r="AJ17" s="91">
        <f t="shared" si="29"/>
        <v>100.21202400000001</v>
      </c>
      <c r="AK17" s="93">
        <f t="shared" si="11"/>
        <v>10.021202400000002</v>
      </c>
      <c r="AL17" s="99" t="e">
        <f t="shared" si="12"/>
        <v>#N/A</v>
      </c>
      <c r="AM17" s="99">
        <f t="shared" si="13"/>
        <v>0</v>
      </c>
      <c r="AP17" s="92">
        <f t="shared" si="30"/>
        <v>45740</v>
      </c>
      <c r="AQ17" s="91">
        <f t="shared" si="31"/>
        <v>10</v>
      </c>
      <c r="AR17" s="91">
        <f>INDEX(地温!$D$2:$D$366,MATCH(AP17,地温!$C$2:$C$366,FALSE))</f>
        <v>10.37806</v>
      </c>
      <c r="AS17" s="91">
        <f t="shared" si="32"/>
        <v>100.21202400000001</v>
      </c>
      <c r="AT17" s="93">
        <f t="shared" si="14"/>
        <v>10.021202400000002</v>
      </c>
      <c r="AU17" s="99" t="e">
        <f t="shared" si="15"/>
        <v>#N/A</v>
      </c>
      <c r="AV17" s="99">
        <f t="shared" si="16"/>
        <v>0</v>
      </c>
    </row>
    <row r="18" spans="1:48" s="91" customFormat="1">
      <c r="A18" s="92">
        <f t="shared" si="17"/>
        <v>45741</v>
      </c>
      <c r="B18" s="91">
        <f t="shared" si="0"/>
        <v>11</v>
      </c>
      <c r="C18" s="99">
        <f t="shared" si="1"/>
        <v>3.5313342621036896</v>
      </c>
      <c r="F18" s="92">
        <f t="shared" si="18"/>
        <v>45741</v>
      </c>
      <c r="G18" s="91">
        <f t="shared" si="19"/>
        <v>11</v>
      </c>
      <c r="H18" s="91">
        <f>INDEX(地温!$D$2:$D$366,MATCH(F18,地温!$C$2:$C$366,FALSE))</f>
        <v>9.9319880000000023</v>
      </c>
      <c r="I18" s="91">
        <f t="shared" si="20"/>
        <v>110.14401200000002</v>
      </c>
      <c r="J18" s="93">
        <f t="shared" si="2"/>
        <v>10.013092000000002</v>
      </c>
      <c r="K18" s="99">
        <f t="shared" si="3"/>
        <v>5.2484217371610437e-002</v>
      </c>
      <c r="L18" s="99">
        <f t="shared" si="4"/>
        <v>2.5263514440502579</v>
      </c>
      <c r="O18" s="92">
        <f t="shared" si="21"/>
        <v>45741</v>
      </c>
      <c r="P18" s="91">
        <f t="shared" si="22"/>
        <v>11</v>
      </c>
      <c r="Q18" s="91">
        <f>INDEX(地温!$D$2:$D$366,MATCH(O18,地温!$C$2:$C$366,FALSE))</f>
        <v>9.9319880000000023</v>
      </c>
      <c r="R18" s="91">
        <f t="shared" si="23"/>
        <v>110.14401200000002</v>
      </c>
      <c r="S18" s="93">
        <f t="shared" si="5"/>
        <v>10.013092000000002</v>
      </c>
      <c r="T18" s="99">
        <f t="shared" si="6"/>
        <v>0.9978762622735674</v>
      </c>
      <c r="U18" s="99">
        <f t="shared" si="7"/>
        <v>1.0049828180534317</v>
      </c>
      <c r="X18" s="92">
        <f t="shared" si="24"/>
        <v>45741</v>
      </c>
      <c r="Y18" s="91">
        <f t="shared" si="25"/>
        <v>11</v>
      </c>
      <c r="Z18" s="91">
        <f>INDEX(地温!$D$2:$D$366,MATCH(X18,地温!$C$2:$C$366,FALSE))</f>
        <v>9.9319880000000023</v>
      </c>
      <c r="AA18" s="91">
        <f t="shared" si="26"/>
        <v>110.14401200000002</v>
      </c>
      <c r="AB18" s="93">
        <f t="shared" si="8"/>
        <v>10.013092000000002</v>
      </c>
      <c r="AC18" s="99" t="e">
        <f t="shared" si="9"/>
        <v>#N/A</v>
      </c>
      <c r="AD18" s="99">
        <f t="shared" si="10"/>
        <v>0</v>
      </c>
      <c r="AG18" s="92">
        <f t="shared" si="27"/>
        <v>45741</v>
      </c>
      <c r="AH18" s="91">
        <f t="shared" si="28"/>
        <v>11</v>
      </c>
      <c r="AI18" s="91">
        <f>INDEX(地温!$D$2:$D$366,MATCH(AG18,地温!$C$2:$C$366,FALSE))</f>
        <v>9.9319880000000023</v>
      </c>
      <c r="AJ18" s="91">
        <f t="shared" si="29"/>
        <v>110.14401200000002</v>
      </c>
      <c r="AK18" s="93">
        <f t="shared" si="11"/>
        <v>10.013092000000002</v>
      </c>
      <c r="AL18" s="99" t="e">
        <f t="shared" si="12"/>
        <v>#N/A</v>
      </c>
      <c r="AM18" s="99">
        <f t="shared" si="13"/>
        <v>0</v>
      </c>
      <c r="AP18" s="92">
        <f t="shared" si="30"/>
        <v>45741</v>
      </c>
      <c r="AQ18" s="91">
        <f t="shared" si="31"/>
        <v>11</v>
      </c>
      <c r="AR18" s="91">
        <f>INDEX(地温!$D$2:$D$366,MATCH(AP18,地温!$C$2:$C$366,FALSE))</f>
        <v>9.9319880000000023</v>
      </c>
      <c r="AS18" s="91">
        <f t="shared" si="32"/>
        <v>110.14401200000002</v>
      </c>
      <c r="AT18" s="93">
        <f t="shared" si="14"/>
        <v>10.013092000000002</v>
      </c>
      <c r="AU18" s="99" t="e">
        <f t="shared" si="15"/>
        <v>#N/A</v>
      </c>
      <c r="AV18" s="99">
        <f t="shared" si="16"/>
        <v>0</v>
      </c>
    </row>
    <row r="19" spans="1:48" s="91" customFormat="1">
      <c r="A19" s="92">
        <f t="shared" si="17"/>
        <v>45742</v>
      </c>
      <c r="B19" s="91">
        <f t="shared" si="0"/>
        <v>12</v>
      </c>
      <c r="C19" s="99">
        <f t="shared" si="1"/>
        <v>3.707700901891843</v>
      </c>
      <c r="F19" s="92">
        <f t="shared" si="18"/>
        <v>45742</v>
      </c>
      <c r="G19" s="91">
        <f t="shared" si="19"/>
        <v>12</v>
      </c>
      <c r="H19" s="91">
        <f>INDEX(地温!$D$2:$D$366,MATCH(F19,地温!$C$2:$C$366,FALSE))</f>
        <v>11.777104000000001</v>
      </c>
      <c r="I19" s="91">
        <f t="shared" si="20"/>
        <v>121.92111600000001</v>
      </c>
      <c r="J19" s="93">
        <f t="shared" si="2"/>
        <v>10.160093000000002</v>
      </c>
      <c r="K19" s="99">
        <f t="shared" si="3"/>
        <v>5.2783972335593544e-002</v>
      </c>
      <c r="L19" s="99">
        <f t="shared" si="4"/>
        <v>2.7027072361311952</v>
      </c>
      <c r="O19" s="92">
        <f t="shared" si="21"/>
        <v>45742</v>
      </c>
      <c r="P19" s="91">
        <f t="shared" si="22"/>
        <v>12</v>
      </c>
      <c r="Q19" s="91">
        <f>INDEX(地温!$D$2:$D$366,MATCH(O19,地温!$C$2:$C$366,FALSE))</f>
        <v>11.777104000000001</v>
      </c>
      <c r="R19" s="91">
        <f t="shared" si="23"/>
        <v>121.92111600000001</v>
      </c>
      <c r="S19" s="93">
        <f t="shared" si="5"/>
        <v>10.160093000000002</v>
      </c>
      <c r="T19" s="99">
        <f t="shared" si="6"/>
        <v>0.99787736362933011</v>
      </c>
      <c r="U19" s="99">
        <f t="shared" si="7"/>
        <v>1.0049936657606475</v>
      </c>
      <c r="X19" s="92">
        <f t="shared" si="24"/>
        <v>45742</v>
      </c>
      <c r="Y19" s="91">
        <f t="shared" si="25"/>
        <v>12</v>
      </c>
      <c r="Z19" s="91">
        <f>INDEX(地温!$D$2:$D$366,MATCH(X19,地温!$C$2:$C$366,FALSE))</f>
        <v>11.777104000000001</v>
      </c>
      <c r="AA19" s="91">
        <f t="shared" si="26"/>
        <v>121.92111600000001</v>
      </c>
      <c r="AB19" s="93">
        <f t="shared" si="8"/>
        <v>10.160093000000002</v>
      </c>
      <c r="AC19" s="99" t="e">
        <f t="shared" si="9"/>
        <v>#N/A</v>
      </c>
      <c r="AD19" s="99">
        <f t="shared" si="10"/>
        <v>0</v>
      </c>
      <c r="AG19" s="92">
        <f t="shared" si="27"/>
        <v>45742</v>
      </c>
      <c r="AH19" s="91">
        <f t="shared" si="28"/>
        <v>12</v>
      </c>
      <c r="AI19" s="91">
        <f>INDEX(地温!$D$2:$D$366,MATCH(AG19,地温!$C$2:$C$366,FALSE))</f>
        <v>11.777104000000001</v>
      </c>
      <c r="AJ19" s="91">
        <f t="shared" si="29"/>
        <v>121.92111600000001</v>
      </c>
      <c r="AK19" s="93">
        <f t="shared" si="11"/>
        <v>10.160093000000002</v>
      </c>
      <c r="AL19" s="99" t="e">
        <f t="shared" si="12"/>
        <v>#N/A</v>
      </c>
      <c r="AM19" s="99">
        <f t="shared" si="13"/>
        <v>0</v>
      </c>
      <c r="AP19" s="92">
        <f t="shared" si="30"/>
        <v>45742</v>
      </c>
      <c r="AQ19" s="91">
        <f t="shared" si="31"/>
        <v>12</v>
      </c>
      <c r="AR19" s="91">
        <f>INDEX(地温!$D$2:$D$366,MATCH(AP19,地温!$C$2:$C$366,FALSE))</f>
        <v>11.777104000000001</v>
      </c>
      <c r="AS19" s="91">
        <f t="shared" si="32"/>
        <v>121.92111600000001</v>
      </c>
      <c r="AT19" s="93">
        <f t="shared" si="14"/>
        <v>10.160093000000002</v>
      </c>
      <c r="AU19" s="99" t="e">
        <f t="shared" si="15"/>
        <v>#N/A</v>
      </c>
      <c r="AV19" s="99">
        <f t="shared" si="16"/>
        <v>0</v>
      </c>
    </row>
    <row r="20" spans="1:48" s="91" customFormat="1">
      <c r="A20" s="92">
        <f t="shared" si="17"/>
        <v>45743</v>
      </c>
      <c r="B20" s="91">
        <f t="shared" si="0"/>
        <v>13</v>
      </c>
      <c r="C20" s="99">
        <f t="shared" si="1"/>
        <v>3.8761674227817329</v>
      </c>
      <c r="F20" s="92">
        <f t="shared" si="18"/>
        <v>45743</v>
      </c>
      <c r="G20" s="91">
        <f t="shared" si="19"/>
        <v>13</v>
      </c>
      <c r="H20" s="91">
        <f>INDEX(地温!$D$2:$D$366,MATCH(F20,地温!$C$2:$C$366,FALSE))</f>
        <v>12.060968000000001</v>
      </c>
      <c r="I20" s="91">
        <f t="shared" si="20"/>
        <v>133.98208400000001</v>
      </c>
      <c r="J20" s="93">
        <f t="shared" si="2"/>
        <v>10.306314153846156</v>
      </c>
      <c r="K20" s="99">
        <f t="shared" si="3"/>
        <v>5.3083524234827262e-002</v>
      </c>
      <c r="L20" s="99">
        <f t="shared" si="4"/>
        <v>2.8711697579364412</v>
      </c>
      <c r="O20" s="92">
        <f t="shared" si="21"/>
        <v>45743</v>
      </c>
      <c r="P20" s="91">
        <f t="shared" si="22"/>
        <v>13</v>
      </c>
      <c r="Q20" s="91">
        <f>INDEX(地温!$D$2:$D$366,MATCH(O20,地温!$C$2:$C$366,FALSE))</f>
        <v>12.060968000000001</v>
      </c>
      <c r="R20" s="91">
        <f t="shared" si="23"/>
        <v>133.98208400000001</v>
      </c>
      <c r="S20" s="93">
        <f t="shared" si="5"/>
        <v>10.306314153846156</v>
      </c>
      <c r="T20" s="99">
        <f t="shared" si="6"/>
        <v>0.99787845800970421</v>
      </c>
      <c r="U20" s="99">
        <f t="shared" si="7"/>
        <v>1.0049976648452914</v>
      </c>
      <c r="X20" s="92">
        <f t="shared" si="24"/>
        <v>45743</v>
      </c>
      <c r="Y20" s="91">
        <f t="shared" si="25"/>
        <v>13</v>
      </c>
      <c r="Z20" s="91">
        <f>INDEX(地温!$D$2:$D$366,MATCH(X20,地温!$C$2:$C$366,FALSE))</f>
        <v>12.060968000000001</v>
      </c>
      <c r="AA20" s="91">
        <f t="shared" si="26"/>
        <v>133.98208400000001</v>
      </c>
      <c r="AB20" s="93">
        <f t="shared" si="8"/>
        <v>10.306314153846156</v>
      </c>
      <c r="AC20" s="99" t="e">
        <f t="shared" si="9"/>
        <v>#N/A</v>
      </c>
      <c r="AD20" s="99">
        <f t="shared" si="10"/>
        <v>0</v>
      </c>
      <c r="AG20" s="92">
        <f t="shared" si="27"/>
        <v>45743</v>
      </c>
      <c r="AH20" s="91">
        <f t="shared" si="28"/>
        <v>13</v>
      </c>
      <c r="AI20" s="91">
        <f>INDEX(地温!$D$2:$D$366,MATCH(AG20,地温!$C$2:$C$366,FALSE))</f>
        <v>12.060968000000001</v>
      </c>
      <c r="AJ20" s="91">
        <f t="shared" si="29"/>
        <v>133.98208400000001</v>
      </c>
      <c r="AK20" s="93">
        <f t="shared" si="11"/>
        <v>10.306314153846156</v>
      </c>
      <c r="AL20" s="99" t="e">
        <f t="shared" si="12"/>
        <v>#N/A</v>
      </c>
      <c r="AM20" s="99">
        <f t="shared" si="13"/>
        <v>0</v>
      </c>
      <c r="AP20" s="92">
        <f t="shared" si="30"/>
        <v>45743</v>
      </c>
      <c r="AQ20" s="91">
        <f t="shared" si="31"/>
        <v>13</v>
      </c>
      <c r="AR20" s="91">
        <f>INDEX(地温!$D$2:$D$366,MATCH(AP20,地温!$C$2:$C$366,FALSE))</f>
        <v>12.060968000000001</v>
      </c>
      <c r="AS20" s="91">
        <f t="shared" si="32"/>
        <v>133.98208400000001</v>
      </c>
      <c r="AT20" s="93">
        <f t="shared" si="14"/>
        <v>10.306314153846156</v>
      </c>
      <c r="AU20" s="99" t="e">
        <f t="shared" si="15"/>
        <v>#N/A</v>
      </c>
      <c r="AV20" s="99">
        <f t="shared" si="16"/>
        <v>0</v>
      </c>
    </row>
    <row r="21" spans="1:48" s="91" customFormat="1">
      <c r="A21" s="92">
        <f t="shared" si="17"/>
        <v>45744</v>
      </c>
      <c r="B21" s="91">
        <f t="shared" si="0"/>
        <v>14</v>
      </c>
      <c r="C21" s="99">
        <f t="shared" si="1"/>
        <v>4.0397269953053012</v>
      </c>
      <c r="F21" s="92">
        <f t="shared" si="18"/>
        <v>45744</v>
      </c>
      <c r="G21" s="91">
        <f t="shared" si="19"/>
        <v>14</v>
      </c>
      <c r="H21" s="91">
        <f>INDEX(地温!$D$2:$D$366,MATCH(F21,地温!$C$2:$C$366,FALSE))</f>
        <v>12.831455999999999</v>
      </c>
      <c r="I21" s="91">
        <f t="shared" si="20"/>
        <v>146.81354000000002</v>
      </c>
      <c r="J21" s="93">
        <f t="shared" si="2"/>
        <v>10.48668142857143</v>
      </c>
      <c r="K21" s="99">
        <f t="shared" si="3"/>
        <v>5.3454941591670573e-002</v>
      </c>
      <c r="L21" s="99">
        <f t="shared" si="4"/>
        <v>3.0347278561689159</v>
      </c>
      <c r="O21" s="92">
        <f t="shared" si="21"/>
        <v>45744</v>
      </c>
      <c r="P21" s="91">
        <f t="shared" si="22"/>
        <v>14</v>
      </c>
      <c r="Q21" s="91">
        <f>INDEX(地温!$D$2:$D$366,MATCH(O21,地温!$C$2:$C$366,FALSE))</f>
        <v>12.831455999999999</v>
      </c>
      <c r="R21" s="91">
        <f t="shared" si="23"/>
        <v>146.81354000000002</v>
      </c>
      <c r="S21" s="93">
        <f t="shared" si="5"/>
        <v>10.48668142857143</v>
      </c>
      <c r="T21" s="99">
        <f t="shared" si="6"/>
        <v>0.99787980640041096</v>
      </c>
      <c r="U21" s="99">
        <f t="shared" si="7"/>
        <v>1.0049991391363851</v>
      </c>
      <c r="X21" s="92">
        <f t="shared" si="24"/>
        <v>45744</v>
      </c>
      <c r="Y21" s="91">
        <f t="shared" si="25"/>
        <v>14</v>
      </c>
      <c r="Z21" s="91">
        <f>INDEX(地温!$D$2:$D$366,MATCH(X21,地温!$C$2:$C$366,FALSE))</f>
        <v>12.831455999999999</v>
      </c>
      <c r="AA21" s="91">
        <f t="shared" si="26"/>
        <v>146.81354000000002</v>
      </c>
      <c r="AB21" s="93">
        <f t="shared" si="8"/>
        <v>10.48668142857143</v>
      </c>
      <c r="AC21" s="99" t="e">
        <f t="shared" si="9"/>
        <v>#N/A</v>
      </c>
      <c r="AD21" s="99">
        <f t="shared" si="10"/>
        <v>0</v>
      </c>
      <c r="AG21" s="92">
        <f t="shared" si="27"/>
        <v>45744</v>
      </c>
      <c r="AH21" s="91">
        <f t="shared" si="28"/>
        <v>14</v>
      </c>
      <c r="AI21" s="91">
        <f>INDEX(地温!$D$2:$D$366,MATCH(AG21,地温!$C$2:$C$366,FALSE))</f>
        <v>12.831455999999999</v>
      </c>
      <c r="AJ21" s="91">
        <f t="shared" si="29"/>
        <v>146.81354000000002</v>
      </c>
      <c r="AK21" s="93">
        <f t="shared" si="11"/>
        <v>10.48668142857143</v>
      </c>
      <c r="AL21" s="99" t="e">
        <f t="shared" si="12"/>
        <v>#N/A</v>
      </c>
      <c r="AM21" s="99">
        <f t="shared" si="13"/>
        <v>0</v>
      </c>
      <c r="AP21" s="92">
        <f t="shared" si="30"/>
        <v>45744</v>
      </c>
      <c r="AQ21" s="91">
        <f t="shared" si="31"/>
        <v>14</v>
      </c>
      <c r="AR21" s="91">
        <f>INDEX(地温!$D$2:$D$366,MATCH(AP21,地温!$C$2:$C$366,FALSE))</f>
        <v>12.831455999999999</v>
      </c>
      <c r="AS21" s="91">
        <f t="shared" si="32"/>
        <v>146.81354000000002</v>
      </c>
      <c r="AT21" s="93">
        <f t="shared" si="14"/>
        <v>10.48668142857143</v>
      </c>
      <c r="AU21" s="99" t="e">
        <f t="shared" si="15"/>
        <v>#N/A</v>
      </c>
      <c r="AV21" s="99">
        <f t="shared" si="16"/>
        <v>0</v>
      </c>
    </row>
    <row r="22" spans="1:48" s="91" customFormat="1">
      <c r="A22" s="92">
        <f t="shared" si="17"/>
        <v>45745</v>
      </c>
      <c r="B22" s="91">
        <f t="shared" si="0"/>
        <v>15</v>
      </c>
      <c r="C22" s="99">
        <f t="shared" si="1"/>
        <v>4.1856536190908482</v>
      </c>
      <c r="F22" s="92">
        <f t="shared" si="18"/>
        <v>45745</v>
      </c>
      <c r="G22" s="91">
        <f t="shared" si="19"/>
        <v>15</v>
      </c>
      <c r="H22" s="91">
        <f>INDEX(地温!$D$2:$D$366,MATCH(F22,地温!$C$2:$C$366,FALSE))</f>
        <v>11.249928000000001</v>
      </c>
      <c r="I22" s="91">
        <f t="shared" si="20"/>
        <v>158.06346800000003</v>
      </c>
      <c r="J22" s="93">
        <f t="shared" si="2"/>
        <v>10.537564533333335</v>
      </c>
      <c r="K22" s="99">
        <f t="shared" si="3"/>
        <v>5.3560104776264952e-002</v>
      </c>
      <c r="L22" s="99">
        <f t="shared" si="4"/>
        <v>3.1806539364552298</v>
      </c>
      <c r="O22" s="92">
        <f t="shared" si="21"/>
        <v>45745</v>
      </c>
      <c r="P22" s="91">
        <f t="shared" si="22"/>
        <v>15</v>
      </c>
      <c r="Q22" s="91">
        <f>INDEX(地温!$D$2:$D$366,MATCH(O22,地温!$C$2:$C$366,FALSE))</f>
        <v>11.249928000000001</v>
      </c>
      <c r="R22" s="91">
        <f t="shared" si="23"/>
        <v>158.06346800000003</v>
      </c>
      <c r="S22" s="93">
        <f t="shared" si="5"/>
        <v>10.537564533333335</v>
      </c>
      <c r="T22" s="99">
        <f t="shared" si="6"/>
        <v>0.99788018648270249</v>
      </c>
      <c r="U22" s="99">
        <f t="shared" si="7"/>
        <v>1.0049996826356189</v>
      </c>
      <c r="X22" s="92">
        <f t="shared" si="24"/>
        <v>45745</v>
      </c>
      <c r="Y22" s="91">
        <f t="shared" si="25"/>
        <v>15</v>
      </c>
      <c r="Z22" s="91">
        <f>INDEX(地温!$D$2:$D$366,MATCH(X22,地温!$C$2:$C$366,FALSE))</f>
        <v>11.249928000000001</v>
      </c>
      <c r="AA22" s="91">
        <f t="shared" si="26"/>
        <v>158.06346800000003</v>
      </c>
      <c r="AB22" s="93">
        <f t="shared" si="8"/>
        <v>10.537564533333335</v>
      </c>
      <c r="AC22" s="99" t="e">
        <f t="shared" si="9"/>
        <v>#N/A</v>
      </c>
      <c r="AD22" s="99">
        <f t="shared" si="10"/>
        <v>0</v>
      </c>
      <c r="AG22" s="92">
        <f t="shared" si="27"/>
        <v>45745</v>
      </c>
      <c r="AH22" s="91">
        <f t="shared" si="28"/>
        <v>15</v>
      </c>
      <c r="AI22" s="91">
        <f>INDEX(地温!$D$2:$D$366,MATCH(AG22,地温!$C$2:$C$366,FALSE))</f>
        <v>11.249928000000001</v>
      </c>
      <c r="AJ22" s="91">
        <f t="shared" si="29"/>
        <v>158.06346800000003</v>
      </c>
      <c r="AK22" s="93">
        <f t="shared" si="11"/>
        <v>10.537564533333335</v>
      </c>
      <c r="AL22" s="99" t="e">
        <f t="shared" si="12"/>
        <v>#N/A</v>
      </c>
      <c r="AM22" s="99">
        <f t="shared" si="13"/>
        <v>0</v>
      </c>
      <c r="AP22" s="92">
        <f t="shared" si="30"/>
        <v>45745</v>
      </c>
      <c r="AQ22" s="91">
        <f t="shared" si="31"/>
        <v>15</v>
      </c>
      <c r="AR22" s="91">
        <f>INDEX(地温!$D$2:$D$366,MATCH(AP22,地温!$C$2:$C$366,FALSE))</f>
        <v>11.249928000000001</v>
      </c>
      <c r="AS22" s="91">
        <f t="shared" si="32"/>
        <v>158.06346800000003</v>
      </c>
      <c r="AT22" s="93">
        <f t="shared" si="14"/>
        <v>10.537564533333335</v>
      </c>
      <c r="AU22" s="99" t="e">
        <f t="shared" si="15"/>
        <v>#N/A</v>
      </c>
      <c r="AV22" s="99">
        <f t="shared" si="16"/>
        <v>0</v>
      </c>
    </row>
    <row r="23" spans="1:48" s="91" customFormat="1">
      <c r="A23" s="92">
        <f t="shared" si="17"/>
        <v>45746</v>
      </c>
      <c r="B23" s="91">
        <f t="shared" si="0"/>
        <v>16</v>
      </c>
      <c r="C23" s="99">
        <f t="shared" si="1"/>
        <v>4.3295128324880805</v>
      </c>
      <c r="F23" s="92">
        <f t="shared" si="18"/>
        <v>45746</v>
      </c>
      <c r="G23" s="91">
        <f t="shared" si="19"/>
        <v>16</v>
      </c>
      <c r="H23" s="91">
        <f>INDEX(地温!$D$2:$D$366,MATCH(F23,地温!$C$2:$C$366,FALSE))</f>
        <v>12.385384000000002</v>
      </c>
      <c r="I23" s="91">
        <f t="shared" si="20"/>
        <v>170.44885200000004</v>
      </c>
      <c r="J23" s="93">
        <f t="shared" si="2"/>
        <v>10.653053250000003</v>
      </c>
      <c r="K23" s="99">
        <f t="shared" si="3"/>
        <v>5.3799419839361332e-002</v>
      </c>
      <c r="L23" s="99">
        <f t="shared" si="4"/>
        <v>3.3245129494860524</v>
      </c>
      <c r="O23" s="92">
        <f t="shared" si="21"/>
        <v>45746</v>
      </c>
      <c r="P23" s="91">
        <f t="shared" si="22"/>
        <v>16</v>
      </c>
      <c r="Q23" s="91">
        <f>INDEX(地温!$D$2:$D$366,MATCH(O23,地温!$C$2:$C$366,FALSE))</f>
        <v>12.385384000000002</v>
      </c>
      <c r="R23" s="91">
        <f t="shared" si="23"/>
        <v>170.44885200000004</v>
      </c>
      <c r="S23" s="93">
        <f t="shared" si="5"/>
        <v>10.653053250000003</v>
      </c>
      <c r="T23" s="99">
        <f t="shared" si="6"/>
        <v>0.99788104864505678</v>
      </c>
      <c r="U23" s="99">
        <f t="shared" si="7"/>
        <v>1.0049998830020284</v>
      </c>
      <c r="X23" s="92">
        <f t="shared" si="24"/>
        <v>45746</v>
      </c>
      <c r="Y23" s="91">
        <f t="shared" si="25"/>
        <v>16</v>
      </c>
      <c r="Z23" s="91">
        <f>INDEX(地温!$D$2:$D$366,MATCH(X23,地温!$C$2:$C$366,FALSE))</f>
        <v>12.385384000000002</v>
      </c>
      <c r="AA23" s="91">
        <f t="shared" si="26"/>
        <v>170.44885200000004</v>
      </c>
      <c r="AB23" s="93">
        <f t="shared" si="8"/>
        <v>10.653053250000003</v>
      </c>
      <c r="AC23" s="99" t="e">
        <f t="shared" si="9"/>
        <v>#N/A</v>
      </c>
      <c r="AD23" s="99">
        <f t="shared" si="10"/>
        <v>0</v>
      </c>
      <c r="AG23" s="92">
        <f t="shared" si="27"/>
        <v>45746</v>
      </c>
      <c r="AH23" s="91">
        <f t="shared" si="28"/>
        <v>16</v>
      </c>
      <c r="AI23" s="91">
        <f>INDEX(地温!$D$2:$D$366,MATCH(AG23,地温!$C$2:$C$366,FALSE))</f>
        <v>12.385384000000002</v>
      </c>
      <c r="AJ23" s="91">
        <f t="shared" si="29"/>
        <v>170.44885200000004</v>
      </c>
      <c r="AK23" s="93">
        <f t="shared" si="11"/>
        <v>10.653053250000003</v>
      </c>
      <c r="AL23" s="99" t="e">
        <f t="shared" si="12"/>
        <v>#N/A</v>
      </c>
      <c r="AM23" s="99">
        <f t="shared" si="13"/>
        <v>0</v>
      </c>
      <c r="AP23" s="92">
        <f t="shared" si="30"/>
        <v>45746</v>
      </c>
      <c r="AQ23" s="91">
        <f t="shared" si="31"/>
        <v>16</v>
      </c>
      <c r="AR23" s="91">
        <f>INDEX(地温!$D$2:$D$366,MATCH(AP23,地温!$C$2:$C$366,FALSE))</f>
        <v>12.385384000000002</v>
      </c>
      <c r="AS23" s="91">
        <f t="shared" si="32"/>
        <v>170.44885200000004</v>
      </c>
      <c r="AT23" s="93">
        <f t="shared" si="14"/>
        <v>10.653053250000003</v>
      </c>
      <c r="AU23" s="99" t="e">
        <f t="shared" si="15"/>
        <v>#N/A</v>
      </c>
      <c r="AV23" s="99">
        <f t="shared" si="16"/>
        <v>0</v>
      </c>
    </row>
    <row r="24" spans="1:48" s="91" customFormat="1">
      <c r="A24" s="92">
        <f t="shared" si="17"/>
        <v>45747</v>
      </c>
      <c r="B24" s="91">
        <f t="shared" si="0"/>
        <v>17</v>
      </c>
      <c r="C24" s="99">
        <f t="shared" si="1"/>
        <v>4.4697461570933319</v>
      </c>
      <c r="F24" s="92">
        <f t="shared" si="18"/>
        <v>45747</v>
      </c>
      <c r="G24" s="91">
        <f t="shared" si="19"/>
        <v>17</v>
      </c>
      <c r="H24" s="91">
        <f>INDEX(地温!$D$2:$D$366,MATCH(F24,地温!$C$2:$C$366,FALSE))</f>
        <v>13.297804000000003</v>
      </c>
      <c r="I24" s="91">
        <f t="shared" si="20"/>
        <v>183.74665600000006</v>
      </c>
      <c r="J24" s="93">
        <f t="shared" si="2"/>
        <v>10.808626823529416</v>
      </c>
      <c r="K24" s="99">
        <f t="shared" si="3"/>
        <v>5.4123179363083689e-002</v>
      </c>
      <c r="L24" s="99">
        <f t="shared" si="4"/>
        <v>3.4647462002249285</v>
      </c>
      <c r="O24" s="92">
        <f t="shared" si="21"/>
        <v>45747</v>
      </c>
      <c r="P24" s="91">
        <f t="shared" si="22"/>
        <v>17</v>
      </c>
      <c r="Q24" s="91">
        <f>INDEX(地温!$D$2:$D$366,MATCH(O24,地温!$C$2:$C$366,FALSE))</f>
        <v>13.297804000000003</v>
      </c>
      <c r="R24" s="91">
        <f t="shared" si="23"/>
        <v>183.74665600000006</v>
      </c>
      <c r="S24" s="93">
        <f t="shared" si="5"/>
        <v>10.808626823529416</v>
      </c>
      <c r="T24" s="99">
        <f t="shared" si="6"/>
        <v>0.9978822089463607</v>
      </c>
      <c r="U24" s="99">
        <f t="shared" si="7"/>
        <v>1.0049999568684036</v>
      </c>
      <c r="X24" s="92">
        <f t="shared" si="24"/>
        <v>45747</v>
      </c>
      <c r="Y24" s="91">
        <f t="shared" si="25"/>
        <v>17</v>
      </c>
      <c r="Z24" s="91">
        <f>INDEX(地温!$D$2:$D$366,MATCH(X24,地温!$C$2:$C$366,FALSE))</f>
        <v>13.297804000000003</v>
      </c>
      <c r="AA24" s="91">
        <f t="shared" si="26"/>
        <v>183.74665600000006</v>
      </c>
      <c r="AB24" s="93">
        <f t="shared" si="8"/>
        <v>10.808626823529416</v>
      </c>
      <c r="AC24" s="99" t="e">
        <f t="shared" si="9"/>
        <v>#N/A</v>
      </c>
      <c r="AD24" s="99">
        <f t="shared" si="10"/>
        <v>0</v>
      </c>
      <c r="AG24" s="92">
        <f t="shared" si="27"/>
        <v>45747</v>
      </c>
      <c r="AH24" s="91">
        <f t="shared" si="28"/>
        <v>17</v>
      </c>
      <c r="AI24" s="91">
        <f>INDEX(地温!$D$2:$D$366,MATCH(AG24,地温!$C$2:$C$366,FALSE))</f>
        <v>13.297804000000003</v>
      </c>
      <c r="AJ24" s="91">
        <f t="shared" si="29"/>
        <v>183.74665600000006</v>
      </c>
      <c r="AK24" s="93">
        <f t="shared" si="11"/>
        <v>10.808626823529416</v>
      </c>
      <c r="AL24" s="99" t="e">
        <f t="shared" si="12"/>
        <v>#N/A</v>
      </c>
      <c r="AM24" s="99">
        <f t="shared" si="13"/>
        <v>0</v>
      </c>
      <c r="AP24" s="92">
        <f t="shared" si="30"/>
        <v>45747</v>
      </c>
      <c r="AQ24" s="91">
        <f t="shared" si="31"/>
        <v>17</v>
      </c>
      <c r="AR24" s="91">
        <f>INDEX(地温!$D$2:$D$366,MATCH(AP24,地温!$C$2:$C$366,FALSE))</f>
        <v>13.297804000000003</v>
      </c>
      <c r="AS24" s="91">
        <f t="shared" si="32"/>
        <v>183.74665600000006</v>
      </c>
      <c r="AT24" s="93">
        <f t="shared" si="14"/>
        <v>10.808626823529416</v>
      </c>
      <c r="AU24" s="99" t="e">
        <f t="shared" si="15"/>
        <v>#N/A</v>
      </c>
      <c r="AV24" s="99">
        <f t="shared" si="16"/>
        <v>0</v>
      </c>
    </row>
    <row r="25" spans="1:48" s="91" customFormat="1">
      <c r="A25" s="92">
        <f t="shared" si="17"/>
        <v>45748</v>
      </c>
      <c r="B25" s="91">
        <f t="shared" si="0"/>
        <v>18</v>
      </c>
      <c r="C25" s="99">
        <f t="shared" si="1"/>
        <v>4.6004865095260588</v>
      </c>
      <c r="F25" s="92">
        <f t="shared" si="18"/>
        <v>45748</v>
      </c>
      <c r="G25" s="91">
        <f t="shared" si="19"/>
        <v>18</v>
      </c>
      <c r="H25" s="91">
        <f>INDEX(地温!$D$2:$D$366,MATCH(F25,地温!$C$2:$C$366,FALSE))</f>
        <v>12.973388000000002</v>
      </c>
      <c r="I25" s="91">
        <f t="shared" si="20"/>
        <v>196.72004400000006</v>
      </c>
      <c r="J25" s="93">
        <f t="shared" si="2"/>
        <v>10.928891333333336</v>
      </c>
      <c r="K25" s="99">
        <f t="shared" si="3"/>
        <v>5.4374547864898558e-002</v>
      </c>
      <c r="L25" s="99">
        <f t="shared" si="4"/>
        <v>3.5954865254266686</v>
      </c>
      <c r="O25" s="92">
        <f t="shared" si="21"/>
        <v>45748</v>
      </c>
      <c r="P25" s="91">
        <f t="shared" si="22"/>
        <v>18</v>
      </c>
      <c r="Q25" s="91">
        <f>INDEX(地温!$D$2:$D$366,MATCH(O25,地温!$C$2:$C$366,FALSE))</f>
        <v>12.973388000000002</v>
      </c>
      <c r="R25" s="91">
        <f t="shared" si="23"/>
        <v>196.72004400000006</v>
      </c>
      <c r="S25" s="93">
        <f t="shared" si="5"/>
        <v>10.928891333333336</v>
      </c>
      <c r="T25" s="99">
        <f t="shared" si="6"/>
        <v>0.99788310503456745</v>
      </c>
      <c r="U25" s="99">
        <f t="shared" si="7"/>
        <v>1.00499998409939</v>
      </c>
      <c r="X25" s="92">
        <f t="shared" si="24"/>
        <v>45748</v>
      </c>
      <c r="Y25" s="91">
        <f t="shared" si="25"/>
        <v>18</v>
      </c>
      <c r="Z25" s="91">
        <f>INDEX(地温!$D$2:$D$366,MATCH(X25,地温!$C$2:$C$366,FALSE))</f>
        <v>12.973388000000002</v>
      </c>
      <c r="AA25" s="91">
        <f t="shared" si="26"/>
        <v>196.72004400000006</v>
      </c>
      <c r="AB25" s="93">
        <f t="shared" si="8"/>
        <v>10.928891333333336</v>
      </c>
      <c r="AC25" s="99" t="e">
        <f t="shared" si="9"/>
        <v>#N/A</v>
      </c>
      <c r="AD25" s="99">
        <f t="shared" si="10"/>
        <v>0</v>
      </c>
      <c r="AG25" s="92">
        <f t="shared" si="27"/>
        <v>45748</v>
      </c>
      <c r="AH25" s="91">
        <f t="shared" si="28"/>
        <v>18</v>
      </c>
      <c r="AI25" s="91">
        <f>INDEX(地温!$D$2:$D$366,MATCH(AG25,地温!$C$2:$C$366,FALSE))</f>
        <v>12.973388000000002</v>
      </c>
      <c r="AJ25" s="91">
        <f t="shared" si="29"/>
        <v>196.72004400000006</v>
      </c>
      <c r="AK25" s="93">
        <f t="shared" si="11"/>
        <v>10.928891333333336</v>
      </c>
      <c r="AL25" s="99" t="e">
        <f t="shared" si="12"/>
        <v>#N/A</v>
      </c>
      <c r="AM25" s="99">
        <f t="shared" si="13"/>
        <v>0</v>
      </c>
      <c r="AP25" s="92">
        <f t="shared" si="30"/>
        <v>45748</v>
      </c>
      <c r="AQ25" s="91">
        <f t="shared" si="31"/>
        <v>18</v>
      </c>
      <c r="AR25" s="91">
        <f>INDEX(地温!$D$2:$D$366,MATCH(AP25,地温!$C$2:$C$366,FALSE))</f>
        <v>12.973388000000002</v>
      </c>
      <c r="AS25" s="91">
        <f t="shared" si="32"/>
        <v>196.72004400000006</v>
      </c>
      <c r="AT25" s="93">
        <f t="shared" si="14"/>
        <v>10.928891333333336</v>
      </c>
      <c r="AU25" s="99" t="e">
        <f t="shared" si="15"/>
        <v>#N/A</v>
      </c>
      <c r="AV25" s="99">
        <f t="shared" si="16"/>
        <v>0</v>
      </c>
    </row>
    <row r="26" spans="1:48" s="91" customFormat="1">
      <c r="A26" s="92">
        <f t="shared" si="17"/>
        <v>45749</v>
      </c>
      <c r="B26" s="91">
        <f t="shared" si="0"/>
        <v>19</v>
      </c>
      <c r="C26" s="99">
        <f t="shared" si="1"/>
        <v>4.7216367522939375</v>
      </c>
      <c r="F26" s="92">
        <f t="shared" si="18"/>
        <v>45749</v>
      </c>
      <c r="G26" s="91">
        <f t="shared" si="19"/>
        <v>19</v>
      </c>
      <c r="H26" s="91">
        <f>INDEX(地温!$D$2:$D$366,MATCH(F26,地温!$C$2:$C$366,FALSE))</f>
        <v>12.466488000000002</v>
      </c>
      <c r="I26" s="91">
        <f t="shared" si="20"/>
        <v>209.18653200000006</v>
      </c>
      <c r="J26" s="93">
        <f t="shared" si="2"/>
        <v>11.009817473684214</v>
      </c>
      <c r="K26" s="99">
        <f t="shared" si="3"/>
        <v>5.4544230337737844e-002</v>
      </c>
      <c r="L26" s="99">
        <f t="shared" si="4"/>
        <v>3.716636758155774</v>
      </c>
      <c r="O26" s="92">
        <f t="shared" si="21"/>
        <v>45749</v>
      </c>
      <c r="P26" s="91">
        <f t="shared" si="22"/>
        <v>19</v>
      </c>
      <c r="Q26" s="91">
        <f>INDEX(地温!$D$2:$D$366,MATCH(O26,地温!$C$2:$C$366,FALSE))</f>
        <v>12.466488000000002</v>
      </c>
      <c r="R26" s="91">
        <f t="shared" si="23"/>
        <v>209.18653200000006</v>
      </c>
      <c r="S26" s="93">
        <f t="shared" si="5"/>
        <v>11.009817473684214</v>
      </c>
      <c r="T26" s="99">
        <f t="shared" si="6"/>
        <v>0.99788370758675837</v>
      </c>
      <c r="U26" s="99">
        <f t="shared" si="7"/>
        <v>1.0049999941381638</v>
      </c>
      <c r="X26" s="92">
        <f t="shared" si="24"/>
        <v>45749</v>
      </c>
      <c r="Y26" s="91">
        <f t="shared" si="25"/>
        <v>19</v>
      </c>
      <c r="Z26" s="91">
        <f>INDEX(地温!$D$2:$D$366,MATCH(X26,地温!$C$2:$C$366,FALSE))</f>
        <v>12.466488000000002</v>
      </c>
      <c r="AA26" s="91">
        <f t="shared" si="26"/>
        <v>209.18653200000006</v>
      </c>
      <c r="AB26" s="93">
        <f t="shared" si="8"/>
        <v>11.009817473684214</v>
      </c>
      <c r="AC26" s="99" t="e">
        <f t="shared" si="9"/>
        <v>#N/A</v>
      </c>
      <c r="AD26" s="99">
        <f t="shared" si="10"/>
        <v>0</v>
      </c>
      <c r="AG26" s="92">
        <f t="shared" si="27"/>
        <v>45749</v>
      </c>
      <c r="AH26" s="91">
        <f t="shared" si="28"/>
        <v>19</v>
      </c>
      <c r="AI26" s="91">
        <f>INDEX(地温!$D$2:$D$366,MATCH(AG26,地温!$C$2:$C$366,FALSE))</f>
        <v>12.466488000000002</v>
      </c>
      <c r="AJ26" s="91">
        <f t="shared" si="29"/>
        <v>209.18653200000006</v>
      </c>
      <c r="AK26" s="93">
        <f t="shared" si="11"/>
        <v>11.009817473684214</v>
      </c>
      <c r="AL26" s="99" t="e">
        <f t="shared" si="12"/>
        <v>#N/A</v>
      </c>
      <c r="AM26" s="99">
        <f t="shared" si="13"/>
        <v>0</v>
      </c>
      <c r="AP26" s="92">
        <f t="shared" si="30"/>
        <v>45749</v>
      </c>
      <c r="AQ26" s="91">
        <f t="shared" si="31"/>
        <v>19</v>
      </c>
      <c r="AR26" s="91">
        <f>INDEX(地温!$D$2:$D$366,MATCH(AP26,地温!$C$2:$C$366,FALSE))</f>
        <v>12.466488000000002</v>
      </c>
      <c r="AS26" s="91">
        <f t="shared" si="32"/>
        <v>209.18653200000006</v>
      </c>
      <c r="AT26" s="93">
        <f t="shared" si="14"/>
        <v>11.009817473684214</v>
      </c>
      <c r="AU26" s="99" t="e">
        <f t="shared" si="15"/>
        <v>#N/A</v>
      </c>
      <c r="AV26" s="99">
        <f t="shared" si="16"/>
        <v>0</v>
      </c>
    </row>
    <row r="27" spans="1:48" s="91" customFormat="1">
      <c r="A27" s="92">
        <f t="shared" si="17"/>
        <v>45750</v>
      </c>
      <c r="B27" s="91">
        <f t="shared" si="0"/>
        <v>20</v>
      </c>
      <c r="C27" s="99">
        <f t="shared" si="1"/>
        <v>4.831986522376635</v>
      </c>
      <c r="F27" s="92">
        <f t="shared" si="18"/>
        <v>45750</v>
      </c>
      <c r="G27" s="91">
        <f t="shared" si="19"/>
        <v>20</v>
      </c>
      <c r="H27" s="91">
        <f>INDEX(地温!$D$2:$D$366,MATCH(F27,地温!$C$2:$C$366,FALSE))</f>
        <v>11.472963999999999</v>
      </c>
      <c r="I27" s="91">
        <f t="shared" si="20"/>
        <v>220.65949600000005</v>
      </c>
      <c r="J27" s="93">
        <f t="shared" si="2"/>
        <v>11.032974800000002</v>
      </c>
      <c r="K27" s="99">
        <f t="shared" si="3"/>
        <v>5.4592865161861348e-002</v>
      </c>
      <c r="L27" s="99">
        <f t="shared" si="4"/>
        <v>3.8269865245376451</v>
      </c>
      <c r="O27" s="92">
        <f t="shared" si="21"/>
        <v>45750</v>
      </c>
      <c r="P27" s="91">
        <f t="shared" si="22"/>
        <v>20</v>
      </c>
      <c r="Q27" s="91">
        <f>INDEX(地温!$D$2:$D$366,MATCH(O27,地温!$C$2:$C$366,FALSE))</f>
        <v>11.472963999999999</v>
      </c>
      <c r="R27" s="91">
        <f t="shared" si="23"/>
        <v>220.65949600000005</v>
      </c>
      <c r="S27" s="93">
        <f t="shared" si="5"/>
        <v>11.032974800000002</v>
      </c>
      <c r="T27" s="99">
        <f t="shared" si="6"/>
        <v>0.99788387994626826</v>
      </c>
      <c r="U27" s="99">
        <f t="shared" si="7"/>
        <v>1.0049999978389899</v>
      </c>
      <c r="X27" s="92">
        <f t="shared" si="24"/>
        <v>45750</v>
      </c>
      <c r="Y27" s="91">
        <f t="shared" si="25"/>
        <v>20</v>
      </c>
      <c r="Z27" s="91">
        <f>INDEX(地温!$D$2:$D$366,MATCH(X27,地温!$C$2:$C$366,FALSE))</f>
        <v>11.472963999999999</v>
      </c>
      <c r="AA27" s="91">
        <f t="shared" si="26"/>
        <v>220.65949600000005</v>
      </c>
      <c r="AB27" s="93">
        <f t="shared" si="8"/>
        <v>11.032974800000002</v>
      </c>
      <c r="AC27" s="99" t="e">
        <f t="shared" si="9"/>
        <v>#N/A</v>
      </c>
      <c r="AD27" s="99">
        <f t="shared" si="10"/>
        <v>0</v>
      </c>
      <c r="AG27" s="92">
        <f t="shared" si="27"/>
        <v>45750</v>
      </c>
      <c r="AH27" s="91">
        <f t="shared" si="28"/>
        <v>20</v>
      </c>
      <c r="AI27" s="91">
        <f>INDEX(地温!$D$2:$D$366,MATCH(AG27,地温!$C$2:$C$366,FALSE))</f>
        <v>11.472963999999999</v>
      </c>
      <c r="AJ27" s="91">
        <f t="shared" si="29"/>
        <v>220.65949600000005</v>
      </c>
      <c r="AK27" s="93">
        <f t="shared" si="11"/>
        <v>11.032974800000002</v>
      </c>
      <c r="AL27" s="99" t="e">
        <f t="shared" si="12"/>
        <v>#N/A</v>
      </c>
      <c r="AM27" s="99">
        <f t="shared" si="13"/>
        <v>0</v>
      </c>
      <c r="AP27" s="92">
        <f t="shared" si="30"/>
        <v>45750</v>
      </c>
      <c r="AQ27" s="91">
        <f t="shared" si="31"/>
        <v>20</v>
      </c>
      <c r="AR27" s="91">
        <f>INDEX(地温!$D$2:$D$366,MATCH(AP27,地温!$C$2:$C$366,FALSE))</f>
        <v>11.472963999999999</v>
      </c>
      <c r="AS27" s="91">
        <f t="shared" si="32"/>
        <v>220.65949600000005</v>
      </c>
      <c r="AT27" s="93">
        <f t="shared" si="14"/>
        <v>11.032974800000002</v>
      </c>
      <c r="AU27" s="99" t="e">
        <f t="shared" si="15"/>
        <v>#N/A</v>
      </c>
      <c r="AV27" s="99">
        <f t="shared" si="16"/>
        <v>0</v>
      </c>
    </row>
    <row r="28" spans="1:48" s="91" customFormat="1">
      <c r="A28" s="92">
        <f t="shared" si="17"/>
        <v>45751</v>
      </c>
      <c r="B28" s="91">
        <f t="shared" si="0"/>
        <v>21</v>
      </c>
      <c r="C28" s="99">
        <f t="shared" si="1"/>
        <v>4.9396511383113584</v>
      </c>
      <c r="F28" s="92">
        <f t="shared" si="18"/>
        <v>45751</v>
      </c>
      <c r="G28" s="91">
        <f t="shared" si="19"/>
        <v>21</v>
      </c>
      <c r="H28" s="91">
        <f>INDEX(地温!$D$2:$D$366,MATCH(F28,地温!$C$2:$C$366,FALSE))</f>
        <v>12.324555999999999</v>
      </c>
      <c r="I28" s="91">
        <f t="shared" si="20"/>
        <v>232.98405200000005</v>
      </c>
      <c r="J28" s="93">
        <f t="shared" si="2"/>
        <v>11.094478666666669</v>
      </c>
      <c r="K28" s="99">
        <f t="shared" si="3"/>
        <v>5.4722207108967316e-002</v>
      </c>
      <c r="L28" s="99">
        <f t="shared" si="4"/>
        <v>3.9346511391080257</v>
      </c>
      <c r="O28" s="92">
        <f t="shared" si="21"/>
        <v>45751</v>
      </c>
      <c r="P28" s="91">
        <f t="shared" si="22"/>
        <v>21</v>
      </c>
      <c r="Q28" s="91">
        <f>INDEX(地温!$D$2:$D$366,MATCH(O28,地温!$C$2:$C$366,FALSE))</f>
        <v>12.324555999999999</v>
      </c>
      <c r="R28" s="91">
        <f t="shared" si="23"/>
        <v>232.98405200000005</v>
      </c>
      <c r="S28" s="93">
        <f t="shared" si="5"/>
        <v>11.094478666666669</v>
      </c>
      <c r="T28" s="99">
        <f t="shared" si="6"/>
        <v>0.99788433758202644</v>
      </c>
      <c r="U28" s="99">
        <f t="shared" si="7"/>
        <v>1.0049999992033325</v>
      </c>
      <c r="X28" s="92">
        <f t="shared" si="24"/>
        <v>45751</v>
      </c>
      <c r="Y28" s="91">
        <f t="shared" si="25"/>
        <v>21</v>
      </c>
      <c r="Z28" s="91">
        <f>INDEX(地温!$D$2:$D$366,MATCH(X28,地温!$C$2:$C$366,FALSE))</f>
        <v>12.324555999999999</v>
      </c>
      <c r="AA28" s="91">
        <f t="shared" si="26"/>
        <v>232.98405200000005</v>
      </c>
      <c r="AB28" s="93">
        <f t="shared" si="8"/>
        <v>11.094478666666669</v>
      </c>
      <c r="AC28" s="99" t="e">
        <f t="shared" si="9"/>
        <v>#N/A</v>
      </c>
      <c r="AD28" s="99">
        <f t="shared" si="10"/>
        <v>0</v>
      </c>
      <c r="AG28" s="92">
        <f t="shared" si="27"/>
        <v>45751</v>
      </c>
      <c r="AH28" s="91">
        <f t="shared" si="28"/>
        <v>21</v>
      </c>
      <c r="AI28" s="91">
        <f>INDEX(地温!$D$2:$D$366,MATCH(AG28,地温!$C$2:$C$366,FALSE))</f>
        <v>12.324555999999999</v>
      </c>
      <c r="AJ28" s="91">
        <f t="shared" si="29"/>
        <v>232.98405200000005</v>
      </c>
      <c r="AK28" s="93">
        <f t="shared" si="11"/>
        <v>11.094478666666669</v>
      </c>
      <c r="AL28" s="99" t="e">
        <f t="shared" si="12"/>
        <v>#N/A</v>
      </c>
      <c r="AM28" s="99">
        <f t="shared" si="13"/>
        <v>0</v>
      </c>
      <c r="AP28" s="92">
        <f t="shared" si="30"/>
        <v>45751</v>
      </c>
      <c r="AQ28" s="91">
        <f t="shared" si="31"/>
        <v>21</v>
      </c>
      <c r="AR28" s="91">
        <f>INDEX(地温!$D$2:$D$366,MATCH(AP28,地温!$C$2:$C$366,FALSE))</f>
        <v>12.324555999999999</v>
      </c>
      <c r="AS28" s="91">
        <f t="shared" si="32"/>
        <v>232.98405200000005</v>
      </c>
      <c r="AT28" s="93">
        <f t="shared" si="14"/>
        <v>11.094478666666669</v>
      </c>
      <c r="AU28" s="99" t="e">
        <f t="shared" si="15"/>
        <v>#N/A</v>
      </c>
      <c r="AV28" s="99">
        <f t="shared" si="16"/>
        <v>0</v>
      </c>
    </row>
    <row r="29" spans="1:48" s="91" customFormat="1">
      <c r="A29" s="92">
        <f t="shared" si="17"/>
        <v>45752</v>
      </c>
      <c r="B29" s="91">
        <f t="shared" si="0"/>
        <v>22</v>
      </c>
      <c r="C29" s="99">
        <f t="shared" si="1"/>
        <v>5.0433904546190922</v>
      </c>
      <c r="F29" s="92">
        <f t="shared" si="18"/>
        <v>45752</v>
      </c>
      <c r="G29" s="91">
        <f t="shared" si="19"/>
        <v>22</v>
      </c>
      <c r="H29" s="91">
        <f>INDEX(地温!$D$2:$D$366,MATCH(F29,地温!$C$2:$C$366,FALSE))</f>
        <v>12.892284000000002</v>
      </c>
      <c r="I29" s="91">
        <f t="shared" si="20"/>
        <v>245.87633600000004</v>
      </c>
      <c r="J29" s="93">
        <f t="shared" si="2"/>
        <v>11.176197090909092</v>
      </c>
      <c r="K29" s="99">
        <f t="shared" si="3"/>
        <v>5.4894447246637765e-002</v>
      </c>
      <c r="L29" s="99">
        <f t="shared" si="4"/>
        <v>4.0383904549127863</v>
      </c>
      <c r="O29" s="92">
        <f t="shared" si="21"/>
        <v>45752</v>
      </c>
      <c r="P29" s="91">
        <f t="shared" si="22"/>
        <v>22</v>
      </c>
      <c r="Q29" s="91">
        <f>INDEX(地温!$D$2:$D$366,MATCH(O29,地温!$C$2:$C$366,FALSE))</f>
        <v>12.892284000000002</v>
      </c>
      <c r="R29" s="91">
        <f t="shared" si="23"/>
        <v>245.87633600000004</v>
      </c>
      <c r="S29" s="93">
        <f t="shared" si="5"/>
        <v>11.176197090909092</v>
      </c>
      <c r="T29" s="99">
        <f t="shared" si="6"/>
        <v>0.99788494532341132</v>
      </c>
      <c r="U29" s="99">
        <f t="shared" si="7"/>
        <v>1.0049999997063057</v>
      </c>
      <c r="X29" s="92">
        <f t="shared" si="24"/>
        <v>45752</v>
      </c>
      <c r="Y29" s="91">
        <f t="shared" si="25"/>
        <v>22</v>
      </c>
      <c r="Z29" s="91">
        <f>INDEX(地温!$D$2:$D$366,MATCH(X29,地温!$C$2:$C$366,FALSE))</f>
        <v>12.892284000000002</v>
      </c>
      <c r="AA29" s="91">
        <f t="shared" si="26"/>
        <v>245.87633600000004</v>
      </c>
      <c r="AB29" s="93">
        <f t="shared" si="8"/>
        <v>11.176197090909092</v>
      </c>
      <c r="AC29" s="99" t="e">
        <f t="shared" si="9"/>
        <v>#N/A</v>
      </c>
      <c r="AD29" s="99">
        <f t="shared" si="10"/>
        <v>0</v>
      </c>
      <c r="AG29" s="92">
        <f t="shared" si="27"/>
        <v>45752</v>
      </c>
      <c r="AH29" s="91">
        <f t="shared" si="28"/>
        <v>22</v>
      </c>
      <c r="AI29" s="91">
        <f>INDEX(地温!$D$2:$D$366,MATCH(AG29,地温!$C$2:$C$366,FALSE))</f>
        <v>12.892284000000002</v>
      </c>
      <c r="AJ29" s="91">
        <f t="shared" si="29"/>
        <v>245.87633600000004</v>
      </c>
      <c r="AK29" s="93">
        <f t="shared" si="11"/>
        <v>11.176197090909092</v>
      </c>
      <c r="AL29" s="99" t="e">
        <f t="shared" si="12"/>
        <v>#N/A</v>
      </c>
      <c r="AM29" s="99">
        <f t="shared" si="13"/>
        <v>0</v>
      </c>
      <c r="AP29" s="92">
        <f t="shared" si="30"/>
        <v>45752</v>
      </c>
      <c r="AQ29" s="91">
        <f t="shared" si="31"/>
        <v>22</v>
      </c>
      <c r="AR29" s="91">
        <f>INDEX(地温!$D$2:$D$366,MATCH(AP29,地温!$C$2:$C$366,FALSE))</f>
        <v>12.892284000000002</v>
      </c>
      <c r="AS29" s="91">
        <f t="shared" si="32"/>
        <v>245.87633600000004</v>
      </c>
      <c r="AT29" s="93">
        <f t="shared" si="14"/>
        <v>11.176197090909092</v>
      </c>
      <c r="AU29" s="99" t="e">
        <f t="shared" si="15"/>
        <v>#N/A</v>
      </c>
      <c r="AV29" s="99">
        <f t="shared" si="16"/>
        <v>0</v>
      </c>
    </row>
    <row r="30" spans="1:48" s="91" customFormat="1">
      <c r="A30" s="92">
        <f t="shared" si="17"/>
        <v>45753</v>
      </c>
      <c r="B30" s="91">
        <f t="shared" si="0"/>
        <v>23</v>
      </c>
      <c r="C30" s="99">
        <f t="shared" si="1"/>
        <v>5.1374860497301729</v>
      </c>
      <c r="F30" s="92">
        <f t="shared" si="18"/>
        <v>45753</v>
      </c>
      <c r="G30" s="91">
        <f t="shared" si="19"/>
        <v>23</v>
      </c>
      <c r="H30" s="91">
        <f>INDEX(地温!$D$2:$D$366,MATCH(F30,地温!$C$2:$C$366,FALSE))</f>
        <v>11.79738</v>
      </c>
      <c r="I30" s="91">
        <f t="shared" si="20"/>
        <v>257.67371600000001</v>
      </c>
      <c r="J30" s="93">
        <f t="shared" si="2"/>
        <v>11.203205043478262</v>
      </c>
      <c r="K30" s="99">
        <f t="shared" si="3"/>
        <v>5.4951469918091779e-002</v>
      </c>
      <c r="L30" s="99">
        <f t="shared" si="4"/>
        <v>4.1324860498384455</v>
      </c>
      <c r="O30" s="92">
        <f t="shared" si="21"/>
        <v>45753</v>
      </c>
      <c r="P30" s="91">
        <f t="shared" si="22"/>
        <v>23</v>
      </c>
      <c r="Q30" s="91">
        <f>INDEX(地温!$D$2:$D$366,MATCH(O30,地温!$C$2:$C$366,FALSE))</f>
        <v>11.79738</v>
      </c>
      <c r="R30" s="91">
        <f t="shared" si="23"/>
        <v>257.67371600000001</v>
      </c>
      <c r="S30" s="93">
        <f t="shared" si="5"/>
        <v>11.203205043478262</v>
      </c>
      <c r="T30" s="99">
        <f t="shared" si="6"/>
        <v>0.99788514610527801</v>
      </c>
      <c r="U30" s="99">
        <f t="shared" si="7"/>
        <v>1.0049999998917278</v>
      </c>
      <c r="X30" s="92">
        <f t="shared" si="24"/>
        <v>45753</v>
      </c>
      <c r="Y30" s="91">
        <f t="shared" si="25"/>
        <v>23</v>
      </c>
      <c r="Z30" s="91">
        <f>INDEX(地温!$D$2:$D$366,MATCH(X30,地温!$C$2:$C$366,FALSE))</f>
        <v>11.79738</v>
      </c>
      <c r="AA30" s="91">
        <f t="shared" si="26"/>
        <v>257.67371600000001</v>
      </c>
      <c r="AB30" s="93">
        <f t="shared" si="8"/>
        <v>11.203205043478262</v>
      </c>
      <c r="AC30" s="99" t="e">
        <f t="shared" si="9"/>
        <v>#N/A</v>
      </c>
      <c r="AD30" s="99">
        <f t="shared" si="10"/>
        <v>0</v>
      </c>
      <c r="AG30" s="92">
        <f t="shared" si="27"/>
        <v>45753</v>
      </c>
      <c r="AH30" s="91">
        <f t="shared" si="28"/>
        <v>23</v>
      </c>
      <c r="AI30" s="91">
        <f>INDEX(地温!$D$2:$D$366,MATCH(AG30,地温!$C$2:$C$366,FALSE))</f>
        <v>11.79738</v>
      </c>
      <c r="AJ30" s="91">
        <f t="shared" si="29"/>
        <v>257.67371600000001</v>
      </c>
      <c r="AK30" s="93">
        <f t="shared" si="11"/>
        <v>11.203205043478262</v>
      </c>
      <c r="AL30" s="99" t="e">
        <f t="shared" si="12"/>
        <v>#N/A</v>
      </c>
      <c r="AM30" s="99">
        <f t="shared" si="13"/>
        <v>0</v>
      </c>
      <c r="AP30" s="92">
        <f t="shared" si="30"/>
        <v>45753</v>
      </c>
      <c r="AQ30" s="91">
        <f t="shared" si="31"/>
        <v>23</v>
      </c>
      <c r="AR30" s="91">
        <f>INDEX(地温!$D$2:$D$366,MATCH(AP30,地温!$C$2:$C$366,FALSE))</f>
        <v>11.79738</v>
      </c>
      <c r="AS30" s="91">
        <f t="shared" si="32"/>
        <v>257.67371600000001</v>
      </c>
      <c r="AT30" s="93">
        <f t="shared" si="14"/>
        <v>11.203205043478262</v>
      </c>
      <c r="AU30" s="99" t="e">
        <f t="shared" si="15"/>
        <v>#N/A</v>
      </c>
      <c r="AV30" s="99">
        <f t="shared" si="16"/>
        <v>0</v>
      </c>
    </row>
    <row r="31" spans="1:48" s="91" customFormat="1">
      <c r="A31" s="92">
        <f t="shared" si="17"/>
        <v>45754</v>
      </c>
      <c r="B31" s="91">
        <f t="shared" si="0"/>
        <v>24</v>
      </c>
      <c r="C31" s="99">
        <f t="shared" si="1"/>
        <v>5.2294067443631489</v>
      </c>
      <c r="F31" s="92">
        <f t="shared" si="18"/>
        <v>45754</v>
      </c>
      <c r="G31" s="91">
        <f t="shared" si="19"/>
        <v>24</v>
      </c>
      <c r="H31" s="91">
        <f>INDEX(地温!$D$2:$D$366,MATCH(F31,地温!$C$2:$C$366,FALSE))</f>
        <v>12.709800000000001</v>
      </c>
      <c r="I31" s="91">
        <f t="shared" si="20"/>
        <v>270.38351599999999</v>
      </c>
      <c r="J31" s="93">
        <f t="shared" si="2"/>
        <v>11.265979833333333</v>
      </c>
      <c r="K31" s="99">
        <f t="shared" si="3"/>
        <v>5.5084195108504534e-002</v>
      </c>
      <c r="L31" s="99">
        <f t="shared" si="4"/>
        <v>4.2244067444030637</v>
      </c>
      <c r="O31" s="92">
        <f t="shared" si="21"/>
        <v>45754</v>
      </c>
      <c r="P31" s="91">
        <f t="shared" si="22"/>
        <v>24</v>
      </c>
      <c r="Q31" s="91">
        <f>INDEX(地温!$D$2:$D$366,MATCH(O31,地温!$C$2:$C$366,FALSE))</f>
        <v>12.709800000000001</v>
      </c>
      <c r="R31" s="91">
        <f t="shared" si="23"/>
        <v>270.38351599999999</v>
      </c>
      <c r="S31" s="93">
        <f t="shared" si="5"/>
        <v>11.265979833333333</v>
      </c>
      <c r="T31" s="99">
        <f t="shared" si="6"/>
        <v>0.99788561263686004</v>
      </c>
      <c r="U31" s="99">
        <f t="shared" si="7"/>
        <v>1.0049999999600852</v>
      </c>
      <c r="X31" s="92">
        <f t="shared" si="24"/>
        <v>45754</v>
      </c>
      <c r="Y31" s="91">
        <f t="shared" si="25"/>
        <v>24</v>
      </c>
      <c r="Z31" s="91">
        <f>INDEX(地温!$D$2:$D$366,MATCH(X31,地温!$C$2:$C$366,FALSE))</f>
        <v>12.709800000000001</v>
      </c>
      <c r="AA31" s="91">
        <f t="shared" si="26"/>
        <v>270.38351599999999</v>
      </c>
      <c r="AB31" s="93">
        <f t="shared" si="8"/>
        <v>11.265979833333333</v>
      </c>
      <c r="AC31" s="99" t="e">
        <f t="shared" si="9"/>
        <v>#N/A</v>
      </c>
      <c r="AD31" s="99">
        <f t="shared" si="10"/>
        <v>0</v>
      </c>
      <c r="AG31" s="92">
        <f t="shared" si="27"/>
        <v>45754</v>
      </c>
      <c r="AH31" s="91">
        <f t="shared" si="28"/>
        <v>24</v>
      </c>
      <c r="AI31" s="91">
        <f>INDEX(地温!$D$2:$D$366,MATCH(AG31,地温!$C$2:$C$366,FALSE))</f>
        <v>12.709800000000001</v>
      </c>
      <c r="AJ31" s="91">
        <f t="shared" si="29"/>
        <v>270.38351599999999</v>
      </c>
      <c r="AK31" s="93">
        <f t="shared" si="11"/>
        <v>11.265979833333333</v>
      </c>
      <c r="AL31" s="99" t="e">
        <f t="shared" si="12"/>
        <v>#N/A</v>
      </c>
      <c r="AM31" s="99">
        <f t="shared" si="13"/>
        <v>0</v>
      </c>
      <c r="AP31" s="92">
        <f t="shared" si="30"/>
        <v>45754</v>
      </c>
      <c r="AQ31" s="91">
        <f t="shared" si="31"/>
        <v>24</v>
      </c>
      <c r="AR31" s="91">
        <f>INDEX(地温!$D$2:$D$366,MATCH(AP31,地温!$C$2:$C$366,FALSE))</f>
        <v>12.709800000000001</v>
      </c>
      <c r="AS31" s="91">
        <f t="shared" si="32"/>
        <v>270.38351599999999</v>
      </c>
      <c r="AT31" s="93">
        <f t="shared" si="14"/>
        <v>11.265979833333333</v>
      </c>
      <c r="AU31" s="99" t="e">
        <f t="shared" si="15"/>
        <v>#N/A</v>
      </c>
      <c r="AV31" s="99">
        <f t="shared" si="16"/>
        <v>0</v>
      </c>
    </row>
    <row r="32" spans="1:48" s="91" customFormat="1">
      <c r="A32" s="92">
        <f t="shared" si="17"/>
        <v>45755</v>
      </c>
      <c r="B32" s="91">
        <f t="shared" si="0"/>
        <v>25</v>
      </c>
      <c r="C32" s="99">
        <f t="shared" si="1"/>
        <v>5.3175764931803622</v>
      </c>
      <c r="F32" s="92">
        <f t="shared" si="18"/>
        <v>45755</v>
      </c>
      <c r="G32" s="91">
        <f t="shared" si="19"/>
        <v>25</v>
      </c>
      <c r="H32" s="91">
        <f>INDEX(地温!$D$2:$D$366,MATCH(F32,地温!$C$2:$C$366,FALSE))</f>
        <v>13.176148000000001</v>
      </c>
      <c r="I32" s="91">
        <f t="shared" si="20"/>
        <v>283.559664</v>
      </c>
      <c r="J32" s="93">
        <f t="shared" si="2"/>
        <v>11.34238656</v>
      </c>
      <c r="K32" s="99">
        <f t="shared" si="3"/>
        <v>5.5246095627156475e-002</v>
      </c>
      <c r="L32" s="99">
        <f t="shared" si="4"/>
        <v>4.3125764931950767</v>
      </c>
      <c r="O32" s="92">
        <f t="shared" si="21"/>
        <v>45755</v>
      </c>
      <c r="P32" s="91">
        <f t="shared" si="22"/>
        <v>25</v>
      </c>
      <c r="Q32" s="91">
        <f>INDEX(地温!$D$2:$D$366,MATCH(O32,地温!$C$2:$C$366,FALSE))</f>
        <v>13.176148000000001</v>
      </c>
      <c r="R32" s="91">
        <f t="shared" si="23"/>
        <v>283.559664</v>
      </c>
      <c r="S32" s="93">
        <f t="shared" si="5"/>
        <v>11.34238656</v>
      </c>
      <c r="T32" s="99">
        <f t="shared" si="6"/>
        <v>0.99788618020102593</v>
      </c>
      <c r="U32" s="99">
        <f t="shared" si="7"/>
        <v>1.0049999999852852</v>
      </c>
      <c r="X32" s="92">
        <f t="shared" si="24"/>
        <v>45755</v>
      </c>
      <c r="Y32" s="91">
        <f t="shared" si="25"/>
        <v>25</v>
      </c>
      <c r="Z32" s="91">
        <f>INDEX(地温!$D$2:$D$366,MATCH(X32,地温!$C$2:$C$366,FALSE))</f>
        <v>13.176148000000001</v>
      </c>
      <c r="AA32" s="91">
        <f t="shared" si="26"/>
        <v>283.559664</v>
      </c>
      <c r="AB32" s="93">
        <f t="shared" si="8"/>
        <v>11.34238656</v>
      </c>
      <c r="AC32" s="99" t="e">
        <f t="shared" si="9"/>
        <v>#N/A</v>
      </c>
      <c r="AD32" s="99">
        <f t="shared" si="10"/>
        <v>0</v>
      </c>
      <c r="AG32" s="92">
        <f t="shared" si="27"/>
        <v>45755</v>
      </c>
      <c r="AH32" s="91">
        <f t="shared" si="28"/>
        <v>25</v>
      </c>
      <c r="AI32" s="91">
        <f>INDEX(地温!$D$2:$D$366,MATCH(AG32,地温!$C$2:$C$366,FALSE))</f>
        <v>13.176148000000001</v>
      </c>
      <c r="AJ32" s="91">
        <f t="shared" si="29"/>
        <v>283.559664</v>
      </c>
      <c r="AK32" s="93">
        <f t="shared" si="11"/>
        <v>11.34238656</v>
      </c>
      <c r="AL32" s="99" t="e">
        <f t="shared" si="12"/>
        <v>#N/A</v>
      </c>
      <c r="AM32" s="99">
        <f t="shared" si="13"/>
        <v>0</v>
      </c>
      <c r="AP32" s="92">
        <f t="shared" si="30"/>
        <v>45755</v>
      </c>
      <c r="AQ32" s="91">
        <f t="shared" si="31"/>
        <v>25</v>
      </c>
      <c r="AR32" s="91">
        <f>INDEX(地温!$D$2:$D$366,MATCH(AP32,地温!$C$2:$C$366,FALSE))</f>
        <v>13.176148000000001</v>
      </c>
      <c r="AS32" s="91">
        <f t="shared" si="32"/>
        <v>283.559664</v>
      </c>
      <c r="AT32" s="93">
        <f t="shared" si="14"/>
        <v>11.34238656</v>
      </c>
      <c r="AU32" s="99" t="e">
        <f t="shared" si="15"/>
        <v>#N/A</v>
      </c>
      <c r="AV32" s="99">
        <f t="shared" si="16"/>
        <v>0</v>
      </c>
    </row>
    <row r="33" spans="1:48" s="91" customFormat="1">
      <c r="A33" s="92">
        <f t="shared" si="17"/>
        <v>45756</v>
      </c>
      <c r="B33" s="91">
        <f t="shared" si="0"/>
        <v>26</v>
      </c>
      <c r="C33" s="99">
        <f t="shared" si="1"/>
        <v>5.3988721915580804</v>
      </c>
      <c r="F33" s="92">
        <f t="shared" si="18"/>
        <v>45756</v>
      </c>
      <c r="G33" s="91">
        <f t="shared" si="19"/>
        <v>26</v>
      </c>
      <c r="H33" s="91">
        <f>INDEX(地温!$D$2:$D$366,MATCH(F33,地温!$C$2:$C$366,FALSE))</f>
        <v>12.547591999999998</v>
      </c>
      <c r="I33" s="91">
        <f t="shared" si="20"/>
        <v>296.10725600000001</v>
      </c>
      <c r="J33" s="93">
        <f t="shared" si="2"/>
        <v>11.388740615384616</v>
      </c>
      <c r="K33" s="99">
        <f t="shared" si="3"/>
        <v>5.5344505920265144e-002</v>
      </c>
      <c r="L33" s="99">
        <f t="shared" si="4"/>
        <v>4.3938721915635055</v>
      </c>
      <c r="O33" s="92">
        <f t="shared" si="21"/>
        <v>45756</v>
      </c>
      <c r="P33" s="91">
        <f t="shared" si="22"/>
        <v>26</v>
      </c>
      <c r="Q33" s="91">
        <f>INDEX(地温!$D$2:$D$366,MATCH(O33,地温!$C$2:$C$366,FALSE))</f>
        <v>12.547591999999998</v>
      </c>
      <c r="R33" s="91">
        <f t="shared" si="23"/>
        <v>296.10725600000001</v>
      </c>
      <c r="S33" s="93">
        <f t="shared" si="5"/>
        <v>11.388740615384616</v>
      </c>
      <c r="T33" s="99">
        <f t="shared" si="6"/>
        <v>0.9978865243795727</v>
      </c>
      <c r="U33" s="99">
        <f t="shared" si="7"/>
        <v>1.0049999999945753</v>
      </c>
      <c r="X33" s="92">
        <f t="shared" si="24"/>
        <v>45756</v>
      </c>
      <c r="Y33" s="91">
        <f t="shared" si="25"/>
        <v>26</v>
      </c>
      <c r="Z33" s="91">
        <f>INDEX(地温!$D$2:$D$366,MATCH(X33,地温!$C$2:$C$366,FALSE))</f>
        <v>12.547591999999998</v>
      </c>
      <c r="AA33" s="91">
        <f t="shared" si="26"/>
        <v>296.10725600000001</v>
      </c>
      <c r="AB33" s="93">
        <f t="shared" si="8"/>
        <v>11.388740615384616</v>
      </c>
      <c r="AC33" s="99" t="e">
        <f t="shared" si="9"/>
        <v>#N/A</v>
      </c>
      <c r="AD33" s="99">
        <f t="shared" si="10"/>
        <v>0</v>
      </c>
      <c r="AG33" s="92">
        <f t="shared" si="27"/>
        <v>45756</v>
      </c>
      <c r="AH33" s="91">
        <f t="shared" si="28"/>
        <v>26</v>
      </c>
      <c r="AI33" s="91">
        <f>INDEX(地温!$D$2:$D$366,MATCH(AG33,地温!$C$2:$C$366,FALSE))</f>
        <v>12.547591999999998</v>
      </c>
      <c r="AJ33" s="91">
        <f t="shared" si="29"/>
        <v>296.10725600000001</v>
      </c>
      <c r="AK33" s="93">
        <f t="shared" si="11"/>
        <v>11.388740615384616</v>
      </c>
      <c r="AL33" s="99" t="e">
        <f t="shared" si="12"/>
        <v>#N/A</v>
      </c>
      <c r="AM33" s="99">
        <f t="shared" si="13"/>
        <v>0</v>
      </c>
      <c r="AP33" s="92">
        <f t="shared" si="30"/>
        <v>45756</v>
      </c>
      <c r="AQ33" s="91">
        <f t="shared" si="31"/>
        <v>26</v>
      </c>
      <c r="AR33" s="91">
        <f>INDEX(地温!$D$2:$D$366,MATCH(AP33,地温!$C$2:$C$366,FALSE))</f>
        <v>12.547591999999998</v>
      </c>
      <c r="AS33" s="91">
        <f t="shared" si="32"/>
        <v>296.10725600000001</v>
      </c>
      <c r="AT33" s="93">
        <f t="shared" si="14"/>
        <v>11.388740615384616</v>
      </c>
      <c r="AU33" s="99" t="e">
        <f t="shared" si="15"/>
        <v>#N/A</v>
      </c>
      <c r="AV33" s="99">
        <f t="shared" si="16"/>
        <v>0</v>
      </c>
    </row>
    <row r="34" spans="1:48" s="91" customFormat="1">
      <c r="A34" s="92">
        <f t="shared" si="17"/>
        <v>45757</v>
      </c>
      <c r="B34" s="91">
        <f t="shared" si="0"/>
        <v>27</v>
      </c>
      <c r="C34" s="99">
        <f t="shared" si="1"/>
        <v>5.4766628529954291</v>
      </c>
      <c r="F34" s="92">
        <f t="shared" si="18"/>
        <v>45757</v>
      </c>
      <c r="G34" s="91">
        <f t="shared" si="19"/>
        <v>27</v>
      </c>
      <c r="H34" s="91">
        <f>INDEX(地温!$D$2:$D$366,MATCH(F34,地温!$C$2:$C$366,FALSE))</f>
        <v>12.932836000000002</v>
      </c>
      <c r="I34" s="91">
        <f t="shared" si="20"/>
        <v>309.04009200000002</v>
      </c>
      <c r="J34" s="93">
        <f t="shared" si="2"/>
        <v>11.445929333333334</v>
      </c>
      <c r="K34" s="99">
        <f t="shared" si="3"/>
        <v>5.5466115599395203e-002</v>
      </c>
      <c r="L34" s="99">
        <f t="shared" si="4"/>
        <v>4.4716628529974285</v>
      </c>
      <c r="O34" s="92">
        <f t="shared" si="21"/>
        <v>45757</v>
      </c>
      <c r="P34" s="91">
        <f t="shared" si="22"/>
        <v>27</v>
      </c>
      <c r="Q34" s="91">
        <f>INDEX(地温!$D$2:$D$366,MATCH(O34,地温!$C$2:$C$366,FALSE))</f>
        <v>12.932836000000002</v>
      </c>
      <c r="R34" s="91">
        <f t="shared" si="23"/>
        <v>309.04009200000002</v>
      </c>
      <c r="S34" s="93">
        <f t="shared" si="5"/>
        <v>11.445929333333334</v>
      </c>
      <c r="T34" s="99">
        <f t="shared" si="6"/>
        <v>0.9978869488510087</v>
      </c>
      <c r="U34" s="99">
        <f t="shared" si="7"/>
        <v>1.0049999999980004</v>
      </c>
      <c r="X34" s="92">
        <f t="shared" si="24"/>
        <v>45757</v>
      </c>
      <c r="Y34" s="91">
        <f t="shared" si="25"/>
        <v>27</v>
      </c>
      <c r="Z34" s="91">
        <f>INDEX(地温!$D$2:$D$366,MATCH(X34,地温!$C$2:$C$366,FALSE))</f>
        <v>12.932836000000002</v>
      </c>
      <c r="AA34" s="91">
        <f t="shared" si="26"/>
        <v>309.04009200000002</v>
      </c>
      <c r="AB34" s="93">
        <f t="shared" si="8"/>
        <v>11.445929333333334</v>
      </c>
      <c r="AC34" s="99" t="e">
        <f t="shared" si="9"/>
        <v>#N/A</v>
      </c>
      <c r="AD34" s="99">
        <f t="shared" si="10"/>
        <v>0</v>
      </c>
      <c r="AG34" s="92">
        <f t="shared" si="27"/>
        <v>45757</v>
      </c>
      <c r="AH34" s="91">
        <f t="shared" si="28"/>
        <v>27</v>
      </c>
      <c r="AI34" s="91">
        <f>INDEX(地温!$D$2:$D$366,MATCH(AG34,地温!$C$2:$C$366,FALSE))</f>
        <v>12.932836000000002</v>
      </c>
      <c r="AJ34" s="91">
        <f t="shared" si="29"/>
        <v>309.04009200000002</v>
      </c>
      <c r="AK34" s="93">
        <f t="shared" si="11"/>
        <v>11.445929333333334</v>
      </c>
      <c r="AL34" s="99" t="e">
        <f t="shared" si="12"/>
        <v>#N/A</v>
      </c>
      <c r="AM34" s="99">
        <f t="shared" si="13"/>
        <v>0</v>
      </c>
      <c r="AP34" s="92">
        <f t="shared" si="30"/>
        <v>45757</v>
      </c>
      <c r="AQ34" s="91">
        <f t="shared" si="31"/>
        <v>27</v>
      </c>
      <c r="AR34" s="91">
        <f>INDEX(地温!$D$2:$D$366,MATCH(AP34,地温!$C$2:$C$366,FALSE))</f>
        <v>12.932836000000002</v>
      </c>
      <c r="AS34" s="91">
        <f t="shared" si="32"/>
        <v>309.04009200000002</v>
      </c>
      <c r="AT34" s="93">
        <f t="shared" si="14"/>
        <v>11.445929333333334</v>
      </c>
      <c r="AU34" s="99" t="e">
        <f t="shared" si="15"/>
        <v>#N/A</v>
      </c>
      <c r="AV34" s="99">
        <f t="shared" si="16"/>
        <v>0</v>
      </c>
    </row>
    <row r="35" spans="1:48" s="91" customFormat="1">
      <c r="A35" s="92">
        <f t="shared" si="17"/>
        <v>45758</v>
      </c>
      <c r="B35" s="91">
        <f t="shared" si="0"/>
        <v>28</v>
      </c>
      <c r="C35" s="99">
        <f t="shared" si="1"/>
        <v>5.5507657307416354</v>
      </c>
      <c r="F35" s="92">
        <f t="shared" si="18"/>
        <v>45758</v>
      </c>
      <c r="G35" s="91">
        <f t="shared" si="19"/>
        <v>28</v>
      </c>
      <c r="H35" s="91">
        <f>INDEX(地温!$D$2:$D$366,MATCH(F35,地温!$C$2:$C$366,FALSE))</f>
        <v>13.216700000000001</v>
      </c>
      <c r="I35" s="91">
        <f t="shared" si="20"/>
        <v>322.25679200000002</v>
      </c>
      <c r="J35" s="93">
        <f t="shared" si="2"/>
        <v>11.509171142857143</v>
      </c>
      <c r="K35" s="99">
        <f t="shared" si="3"/>
        <v>5.5600850987787366e-002</v>
      </c>
      <c r="L35" s="99">
        <f t="shared" si="4"/>
        <v>4.5457657307423727</v>
      </c>
      <c r="O35" s="92">
        <f t="shared" si="21"/>
        <v>45758</v>
      </c>
      <c r="P35" s="91">
        <f t="shared" si="22"/>
        <v>28</v>
      </c>
      <c r="Q35" s="91">
        <f>INDEX(地温!$D$2:$D$366,MATCH(O35,地温!$C$2:$C$366,FALSE))</f>
        <v>13.216700000000001</v>
      </c>
      <c r="R35" s="91">
        <f t="shared" si="23"/>
        <v>322.25679200000002</v>
      </c>
      <c r="S35" s="93">
        <f t="shared" si="5"/>
        <v>11.509171142857143</v>
      </c>
      <c r="T35" s="99">
        <f t="shared" si="6"/>
        <v>0.99788741805178238</v>
      </c>
      <c r="U35" s="99">
        <f t="shared" si="7"/>
        <v>1.0049999999992629</v>
      </c>
      <c r="X35" s="92">
        <f t="shared" si="24"/>
        <v>45758</v>
      </c>
      <c r="Y35" s="91">
        <f t="shared" si="25"/>
        <v>28</v>
      </c>
      <c r="Z35" s="91">
        <f>INDEX(地温!$D$2:$D$366,MATCH(X35,地温!$C$2:$C$366,FALSE))</f>
        <v>13.216700000000001</v>
      </c>
      <c r="AA35" s="91">
        <f t="shared" si="26"/>
        <v>322.25679200000002</v>
      </c>
      <c r="AB35" s="93">
        <f t="shared" si="8"/>
        <v>11.509171142857143</v>
      </c>
      <c r="AC35" s="99" t="e">
        <f t="shared" si="9"/>
        <v>#N/A</v>
      </c>
      <c r="AD35" s="99">
        <f t="shared" si="10"/>
        <v>0</v>
      </c>
      <c r="AG35" s="92">
        <f t="shared" si="27"/>
        <v>45758</v>
      </c>
      <c r="AH35" s="91">
        <f t="shared" si="28"/>
        <v>28</v>
      </c>
      <c r="AI35" s="91">
        <f>INDEX(地温!$D$2:$D$366,MATCH(AG35,地温!$C$2:$C$366,FALSE))</f>
        <v>13.216700000000001</v>
      </c>
      <c r="AJ35" s="91">
        <f t="shared" si="29"/>
        <v>322.25679200000002</v>
      </c>
      <c r="AK35" s="93">
        <f t="shared" si="11"/>
        <v>11.509171142857143</v>
      </c>
      <c r="AL35" s="99" t="e">
        <f t="shared" si="12"/>
        <v>#N/A</v>
      </c>
      <c r="AM35" s="99">
        <f t="shared" si="13"/>
        <v>0</v>
      </c>
      <c r="AP35" s="92">
        <f t="shared" si="30"/>
        <v>45758</v>
      </c>
      <c r="AQ35" s="91">
        <f t="shared" si="31"/>
        <v>28</v>
      </c>
      <c r="AR35" s="91">
        <f>INDEX(地温!$D$2:$D$366,MATCH(AP35,地温!$C$2:$C$366,FALSE))</f>
        <v>13.216700000000001</v>
      </c>
      <c r="AS35" s="91">
        <f t="shared" si="32"/>
        <v>322.25679200000002</v>
      </c>
      <c r="AT35" s="93">
        <f t="shared" si="14"/>
        <v>11.509171142857143</v>
      </c>
      <c r="AU35" s="99" t="e">
        <f t="shared" si="15"/>
        <v>#N/A</v>
      </c>
      <c r="AV35" s="99">
        <f t="shared" si="16"/>
        <v>0</v>
      </c>
    </row>
    <row r="36" spans="1:48" s="91" customFormat="1">
      <c r="A36" s="92">
        <f t="shared" si="17"/>
        <v>45759</v>
      </c>
      <c r="B36" s="91">
        <f t="shared" si="0"/>
        <v>29</v>
      </c>
      <c r="C36" s="99">
        <f t="shared" si="1"/>
        <v>5.621543657948763</v>
      </c>
      <c r="F36" s="92">
        <f t="shared" si="18"/>
        <v>45759</v>
      </c>
      <c r="G36" s="91">
        <f t="shared" si="19"/>
        <v>29</v>
      </c>
      <c r="H36" s="91">
        <f>INDEX(地温!$D$2:$D$366,MATCH(F36,地温!$C$2:$C$366,FALSE))</f>
        <v>13.596874999999999</v>
      </c>
      <c r="I36" s="91">
        <f t="shared" si="20"/>
        <v>335.85366700000003</v>
      </c>
      <c r="J36" s="93">
        <f t="shared" si="2"/>
        <v>11.581160931034484</v>
      </c>
      <c r="K36" s="99">
        <f t="shared" si="3"/>
        <v>5.5754548971915022e-002</v>
      </c>
      <c r="L36" s="99">
        <f t="shared" si="4"/>
        <v>4.6165436579490349</v>
      </c>
      <c r="O36" s="92">
        <f t="shared" si="21"/>
        <v>45759</v>
      </c>
      <c r="P36" s="91">
        <f t="shared" si="22"/>
        <v>29</v>
      </c>
      <c r="Q36" s="91">
        <f>INDEX(地温!$D$2:$D$366,MATCH(O36,地温!$C$2:$C$366,FALSE))</f>
        <v>13.596874999999999</v>
      </c>
      <c r="R36" s="91">
        <f t="shared" si="23"/>
        <v>335.85366700000003</v>
      </c>
      <c r="S36" s="93">
        <f t="shared" si="5"/>
        <v>11.581160931034484</v>
      </c>
      <c r="T36" s="99">
        <f t="shared" si="6"/>
        <v>0.99788795190162882</v>
      </c>
      <c r="U36" s="99">
        <f t="shared" si="7"/>
        <v>1.0049999999997283</v>
      </c>
      <c r="X36" s="92">
        <f t="shared" si="24"/>
        <v>45759</v>
      </c>
      <c r="Y36" s="91">
        <f t="shared" si="25"/>
        <v>29</v>
      </c>
      <c r="Z36" s="91">
        <f>INDEX(地温!$D$2:$D$366,MATCH(X36,地温!$C$2:$C$366,FALSE))</f>
        <v>13.596874999999999</v>
      </c>
      <c r="AA36" s="91">
        <f t="shared" si="26"/>
        <v>335.85366700000003</v>
      </c>
      <c r="AB36" s="93">
        <f t="shared" si="8"/>
        <v>11.581160931034484</v>
      </c>
      <c r="AC36" s="99" t="e">
        <f t="shared" si="9"/>
        <v>#N/A</v>
      </c>
      <c r="AD36" s="99">
        <f t="shared" si="10"/>
        <v>0</v>
      </c>
      <c r="AG36" s="92">
        <f t="shared" si="27"/>
        <v>45759</v>
      </c>
      <c r="AH36" s="91">
        <f t="shared" si="28"/>
        <v>29</v>
      </c>
      <c r="AI36" s="91">
        <f>INDEX(地温!$D$2:$D$366,MATCH(AG36,地温!$C$2:$C$366,FALSE))</f>
        <v>13.596874999999999</v>
      </c>
      <c r="AJ36" s="91">
        <f t="shared" si="29"/>
        <v>335.85366700000003</v>
      </c>
      <c r="AK36" s="93">
        <f t="shared" si="11"/>
        <v>11.581160931034484</v>
      </c>
      <c r="AL36" s="99" t="e">
        <f t="shared" si="12"/>
        <v>#N/A</v>
      </c>
      <c r="AM36" s="99">
        <f t="shared" si="13"/>
        <v>0</v>
      </c>
      <c r="AP36" s="92">
        <f t="shared" si="30"/>
        <v>45759</v>
      </c>
      <c r="AQ36" s="91">
        <f t="shared" si="31"/>
        <v>29</v>
      </c>
      <c r="AR36" s="91">
        <f>INDEX(地温!$D$2:$D$366,MATCH(AP36,地温!$C$2:$C$366,FALSE))</f>
        <v>13.596874999999999</v>
      </c>
      <c r="AS36" s="91">
        <f t="shared" si="32"/>
        <v>335.85366700000003</v>
      </c>
      <c r="AT36" s="93">
        <f t="shared" si="14"/>
        <v>11.581160931034484</v>
      </c>
      <c r="AU36" s="99" t="e">
        <f t="shared" si="15"/>
        <v>#N/A</v>
      </c>
      <c r="AV36" s="99">
        <f t="shared" si="16"/>
        <v>0</v>
      </c>
    </row>
    <row r="37" spans="1:48" s="91" customFormat="1">
      <c r="A37" s="92">
        <f t="shared" si="17"/>
        <v>45760</v>
      </c>
      <c r="B37" s="91">
        <f t="shared" si="0"/>
        <v>30</v>
      </c>
      <c r="C37" s="99">
        <f t="shared" si="1"/>
        <v>5.6875044523076177</v>
      </c>
      <c r="F37" s="92">
        <f t="shared" si="18"/>
        <v>45760</v>
      </c>
      <c r="G37" s="91">
        <f t="shared" si="19"/>
        <v>30</v>
      </c>
      <c r="H37" s="91">
        <f>INDEX(地温!$D$2:$D$366,MATCH(F37,地温!$C$2:$C$366,FALSE))</f>
        <v>13.292735000000002</v>
      </c>
      <c r="I37" s="91">
        <f t="shared" si="20"/>
        <v>349.14640200000002</v>
      </c>
      <c r="J37" s="93">
        <f t="shared" si="2"/>
        <v>11.638213400000001</v>
      </c>
      <c r="K37" s="99">
        <f t="shared" si="3"/>
        <v>5.5876602126423335e-002</v>
      </c>
      <c r="L37" s="99">
        <f t="shared" si="4"/>
        <v>4.6825044523077182</v>
      </c>
      <c r="O37" s="92">
        <f t="shared" si="21"/>
        <v>45760</v>
      </c>
      <c r="P37" s="91">
        <f t="shared" si="22"/>
        <v>30</v>
      </c>
      <c r="Q37" s="91">
        <f>INDEX(地温!$D$2:$D$366,MATCH(O37,地温!$C$2:$C$366,FALSE))</f>
        <v>13.292735000000002</v>
      </c>
      <c r="R37" s="91">
        <f t="shared" si="23"/>
        <v>349.14640200000002</v>
      </c>
      <c r="S37" s="93">
        <f t="shared" si="5"/>
        <v>11.638213400000001</v>
      </c>
      <c r="T37" s="99">
        <f t="shared" si="6"/>
        <v>0.99788837479019554</v>
      </c>
      <c r="U37" s="99">
        <f t="shared" si="7"/>
        <v>1.0049999999999</v>
      </c>
      <c r="X37" s="92">
        <f t="shared" si="24"/>
        <v>45760</v>
      </c>
      <c r="Y37" s="91">
        <f t="shared" si="25"/>
        <v>30</v>
      </c>
      <c r="Z37" s="91">
        <f>INDEX(地温!$D$2:$D$366,MATCH(X37,地温!$C$2:$C$366,FALSE))</f>
        <v>13.292735000000002</v>
      </c>
      <c r="AA37" s="91">
        <f t="shared" si="26"/>
        <v>349.14640200000002</v>
      </c>
      <c r="AB37" s="93">
        <f t="shared" si="8"/>
        <v>11.638213400000001</v>
      </c>
      <c r="AC37" s="99" t="e">
        <f t="shared" si="9"/>
        <v>#N/A</v>
      </c>
      <c r="AD37" s="99">
        <f t="shared" si="10"/>
        <v>0</v>
      </c>
      <c r="AG37" s="92">
        <f t="shared" si="27"/>
        <v>45760</v>
      </c>
      <c r="AH37" s="91">
        <f t="shared" si="28"/>
        <v>30</v>
      </c>
      <c r="AI37" s="91">
        <f>INDEX(地温!$D$2:$D$366,MATCH(AG37,地温!$C$2:$C$366,FALSE))</f>
        <v>13.292735000000002</v>
      </c>
      <c r="AJ37" s="91">
        <f t="shared" si="29"/>
        <v>349.14640200000002</v>
      </c>
      <c r="AK37" s="93">
        <f t="shared" si="11"/>
        <v>11.638213400000001</v>
      </c>
      <c r="AL37" s="99" t="e">
        <f t="shared" si="12"/>
        <v>#N/A</v>
      </c>
      <c r="AM37" s="99">
        <f t="shared" si="13"/>
        <v>0</v>
      </c>
      <c r="AP37" s="92">
        <f t="shared" si="30"/>
        <v>45760</v>
      </c>
      <c r="AQ37" s="91">
        <f t="shared" si="31"/>
        <v>30</v>
      </c>
      <c r="AR37" s="91">
        <f>INDEX(地温!$D$2:$D$366,MATCH(AP37,地温!$C$2:$C$366,FALSE))</f>
        <v>13.292735000000002</v>
      </c>
      <c r="AS37" s="91">
        <f t="shared" si="32"/>
        <v>349.14640200000002</v>
      </c>
      <c r="AT37" s="93">
        <f t="shared" si="14"/>
        <v>11.638213400000001</v>
      </c>
      <c r="AU37" s="99" t="e">
        <f t="shared" si="15"/>
        <v>#N/A</v>
      </c>
      <c r="AV37" s="99">
        <f t="shared" si="16"/>
        <v>0</v>
      </c>
    </row>
    <row r="38" spans="1:48" s="91" customFormat="1">
      <c r="A38" s="92">
        <f t="shared" si="17"/>
        <v>45761</v>
      </c>
      <c r="B38" s="91">
        <f t="shared" si="0"/>
        <v>31</v>
      </c>
      <c r="C38" s="99">
        <f t="shared" si="1"/>
        <v>5.7525344001153345</v>
      </c>
      <c r="F38" s="92">
        <f t="shared" si="18"/>
        <v>45761</v>
      </c>
      <c r="G38" s="91">
        <f t="shared" si="19"/>
        <v>31</v>
      </c>
      <c r="H38" s="91">
        <f>INDEX(地温!$D$2:$D$366,MATCH(F38,地温!$C$2:$C$366,FALSE))</f>
        <v>14.610675000000001</v>
      </c>
      <c r="I38" s="91">
        <f t="shared" si="20"/>
        <v>363.75707700000004</v>
      </c>
      <c r="J38" s="93">
        <f t="shared" si="2"/>
        <v>11.734099258064518</v>
      </c>
      <c r="K38" s="99">
        <f t="shared" si="3"/>
        <v>5.6082223571258367e-002</v>
      </c>
      <c r="L38" s="99">
        <f t="shared" si="4"/>
        <v>4.747534400115371</v>
      </c>
      <c r="O38" s="92">
        <f t="shared" si="21"/>
        <v>45761</v>
      </c>
      <c r="P38" s="91">
        <f t="shared" si="22"/>
        <v>31</v>
      </c>
      <c r="Q38" s="91">
        <f>INDEX(地温!$D$2:$D$366,MATCH(O38,地温!$C$2:$C$366,FALSE))</f>
        <v>14.610675000000001</v>
      </c>
      <c r="R38" s="91">
        <f t="shared" si="23"/>
        <v>363.75707700000004</v>
      </c>
      <c r="S38" s="93">
        <f t="shared" si="5"/>
        <v>11.734099258064518</v>
      </c>
      <c r="T38" s="99">
        <f t="shared" si="6"/>
        <v>0.99788908514115593</v>
      </c>
      <c r="U38" s="99">
        <f t="shared" si="7"/>
        <v>1.0049999999999633</v>
      </c>
      <c r="X38" s="92">
        <f t="shared" si="24"/>
        <v>45761</v>
      </c>
      <c r="Y38" s="91">
        <f t="shared" si="25"/>
        <v>31</v>
      </c>
      <c r="Z38" s="91">
        <f>INDEX(地温!$D$2:$D$366,MATCH(X38,地温!$C$2:$C$366,FALSE))</f>
        <v>14.610675000000001</v>
      </c>
      <c r="AA38" s="91">
        <f t="shared" si="26"/>
        <v>363.75707700000004</v>
      </c>
      <c r="AB38" s="93">
        <f t="shared" si="8"/>
        <v>11.734099258064518</v>
      </c>
      <c r="AC38" s="99" t="e">
        <f t="shared" si="9"/>
        <v>#N/A</v>
      </c>
      <c r="AD38" s="99">
        <f t="shared" si="10"/>
        <v>0</v>
      </c>
      <c r="AG38" s="92">
        <f t="shared" si="27"/>
        <v>45761</v>
      </c>
      <c r="AH38" s="91">
        <f t="shared" si="28"/>
        <v>31</v>
      </c>
      <c r="AI38" s="91">
        <f>INDEX(地温!$D$2:$D$366,MATCH(AG38,地温!$C$2:$C$366,FALSE))</f>
        <v>14.610675000000001</v>
      </c>
      <c r="AJ38" s="91">
        <f t="shared" si="29"/>
        <v>363.75707700000004</v>
      </c>
      <c r="AK38" s="93">
        <f t="shared" si="11"/>
        <v>11.734099258064518</v>
      </c>
      <c r="AL38" s="99" t="e">
        <f t="shared" si="12"/>
        <v>#N/A</v>
      </c>
      <c r="AM38" s="99">
        <f t="shared" si="13"/>
        <v>0</v>
      </c>
      <c r="AP38" s="92">
        <f t="shared" si="30"/>
        <v>45761</v>
      </c>
      <c r="AQ38" s="91">
        <f t="shared" si="31"/>
        <v>31</v>
      </c>
      <c r="AR38" s="91">
        <f>INDEX(地温!$D$2:$D$366,MATCH(AP38,地温!$C$2:$C$366,FALSE))</f>
        <v>14.610675000000001</v>
      </c>
      <c r="AS38" s="91">
        <f t="shared" si="32"/>
        <v>363.75707700000004</v>
      </c>
      <c r="AT38" s="93">
        <f t="shared" si="14"/>
        <v>11.734099258064518</v>
      </c>
      <c r="AU38" s="99" t="e">
        <f t="shared" si="15"/>
        <v>#N/A</v>
      </c>
      <c r="AV38" s="99">
        <f t="shared" si="16"/>
        <v>0</v>
      </c>
    </row>
    <row r="39" spans="1:48" s="91" customFormat="1">
      <c r="A39" s="92">
        <f t="shared" si="17"/>
        <v>45762</v>
      </c>
      <c r="B39" s="91">
        <f t="shared" si="0"/>
        <v>32</v>
      </c>
      <c r="C39" s="99">
        <f t="shared" si="1"/>
        <v>5.8082476249766435</v>
      </c>
      <c r="F39" s="92">
        <f t="shared" si="18"/>
        <v>45762</v>
      </c>
      <c r="G39" s="91">
        <f t="shared" si="19"/>
        <v>32</v>
      </c>
      <c r="H39" s="91">
        <f>INDEX(地温!$D$2:$D$366,MATCH(F39,地温!$C$2:$C$366,FALSE))</f>
        <v>11.974795</v>
      </c>
      <c r="I39" s="91">
        <f t="shared" si="20"/>
        <v>375.73187200000007</v>
      </c>
      <c r="J39" s="93">
        <f t="shared" si="2"/>
        <v>11.741621000000002</v>
      </c>
      <c r="K39" s="99">
        <f t="shared" si="3"/>
        <v>5.6098379593770134e-002</v>
      </c>
      <c r="L39" s="99">
        <f t="shared" si="4"/>
        <v>4.8032476249766569</v>
      </c>
      <c r="O39" s="92">
        <f t="shared" si="21"/>
        <v>45762</v>
      </c>
      <c r="P39" s="91">
        <f t="shared" si="22"/>
        <v>32</v>
      </c>
      <c r="Q39" s="91">
        <f>INDEX(地温!$D$2:$D$366,MATCH(O39,地温!$C$2:$C$366,FALSE))</f>
        <v>11.974795</v>
      </c>
      <c r="R39" s="91">
        <f t="shared" si="23"/>
        <v>375.73187200000007</v>
      </c>
      <c r="S39" s="93">
        <f t="shared" si="5"/>
        <v>11.741621000000002</v>
      </c>
      <c r="T39" s="99">
        <f t="shared" si="6"/>
        <v>0.99788914084424241</v>
      </c>
      <c r="U39" s="99">
        <f t="shared" si="7"/>
        <v>1.0049999999999866</v>
      </c>
      <c r="X39" s="92">
        <f t="shared" si="24"/>
        <v>45762</v>
      </c>
      <c r="Y39" s="91">
        <f t="shared" si="25"/>
        <v>32</v>
      </c>
      <c r="Z39" s="91">
        <f>INDEX(地温!$D$2:$D$366,MATCH(X39,地温!$C$2:$C$366,FALSE))</f>
        <v>11.974795</v>
      </c>
      <c r="AA39" s="91">
        <f t="shared" si="26"/>
        <v>375.73187200000007</v>
      </c>
      <c r="AB39" s="93">
        <f t="shared" si="8"/>
        <v>11.741621000000002</v>
      </c>
      <c r="AC39" s="99" t="e">
        <f t="shared" si="9"/>
        <v>#N/A</v>
      </c>
      <c r="AD39" s="99">
        <f t="shared" si="10"/>
        <v>0</v>
      </c>
      <c r="AG39" s="92">
        <f t="shared" si="27"/>
        <v>45762</v>
      </c>
      <c r="AH39" s="91">
        <f t="shared" si="28"/>
        <v>32</v>
      </c>
      <c r="AI39" s="91">
        <f>INDEX(地温!$D$2:$D$366,MATCH(AG39,地温!$C$2:$C$366,FALSE))</f>
        <v>11.974795</v>
      </c>
      <c r="AJ39" s="91">
        <f t="shared" si="29"/>
        <v>375.73187200000007</v>
      </c>
      <c r="AK39" s="93">
        <f t="shared" si="11"/>
        <v>11.741621000000002</v>
      </c>
      <c r="AL39" s="99" t="e">
        <f t="shared" si="12"/>
        <v>#N/A</v>
      </c>
      <c r="AM39" s="99">
        <f t="shared" si="13"/>
        <v>0</v>
      </c>
      <c r="AP39" s="92">
        <f t="shared" si="30"/>
        <v>45762</v>
      </c>
      <c r="AQ39" s="91">
        <f t="shared" si="31"/>
        <v>32</v>
      </c>
      <c r="AR39" s="91">
        <f>INDEX(地温!$D$2:$D$366,MATCH(AP39,地温!$C$2:$C$366,FALSE))</f>
        <v>11.974795</v>
      </c>
      <c r="AS39" s="91">
        <f t="shared" si="32"/>
        <v>375.73187200000007</v>
      </c>
      <c r="AT39" s="93">
        <f t="shared" si="14"/>
        <v>11.741621000000002</v>
      </c>
      <c r="AU39" s="99" t="e">
        <f t="shared" si="15"/>
        <v>#N/A</v>
      </c>
      <c r="AV39" s="99">
        <f t="shared" si="16"/>
        <v>0</v>
      </c>
    </row>
    <row r="40" spans="1:48" s="91" customFormat="1">
      <c r="A40" s="92">
        <f t="shared" si="17"/>
        <v>45763</v>
      </c>
      <c r="B40" s="91">
        <f t="shared" si="0"/>
        <v>33</v>
      </c>
      <c r="C40" s="99">
        <f t="shared" si="1"/>
        <v>5.8623715820429432</v>
      </c>
      <c r="F40" s="92">
        <f t="shared" si="18"/>
        <v>45763</v>
      </c>
      <c r="G40" s="91">
        <f t="shared" si="19"/>
        <v>33</v>
      </c>
      <c r="H40" s="91">
        <f>INDEX(地温!$D$2:$D$366,MATCH(F40,地温!$C$2:$C$366,FALSE))</f>
        <v>12.735145000000001</v>
      </c>
      <c r="I40" s="91">
        <f t="shared" si="20"/>
        <v>388.46701700000006</v>
      </c>
      <c r="J40" s="93">
        <f t="shared" si="2"/>
        <v>11.77172778787879</v>
      </c>
      <c r="K40" s="99">
        <f t="shared" si="3"/>
        <v>5.6163084310309169e-002</v>
      </c>
      <c r="L40" s="99">
        <f t="shared" si="4"/>
        <v>4.8573715820429477</v>
      </c>
      <c r="O40" s="92">
        <f t="shared" si="21"/>
        <v>45763</v>
      </c>
      <c r="P40" s="91">
        <f t="shared" si="22"/>
        <v>33</v>
      </c>
      <c r="Q40" s="91">
        <f>INDEX(地温!$D$2:$D$366,MATCH(O40,地温!$C$2:$C$366,FALSE))</f>
        <v>12.735145000000001</v>
      </c>
      <c r="R40" s="91">
        <f t="shared" si="23"/>
        <v>388.46701700000006</v>
      </c>
      <c r="S40" s="93">
        <f t="shared" si="5"/>
        <v>11.77172778787879</v>
      </c>
      <c r="T40" s="99">
        <f t="shared" si="6"/>
        <v>0.99788936377393911</v>
      </c>
      <c r="U40" s="99">
        <f t="shared" si="7"/>
        <v>1.004999999999995</v>
      </c>
      <c r="X40" s="92">
        <f t="shared" si="24"/>
        <v>45763</v>
      </c>
      <c r="Y40" s="91">
        <f t="shared" si="25"/>
        <v>33</v>
      </c>
      <c r="Z40" s="91">
        <f>INDEX(地温!$D$2:$D$366,MATCH(X40,地温!$C$2:$C$366,FALSE))</f>
        <v>12.735145000000001</v>
      </c>
      <c r="AA40" s="91">
        <f t="shared" si="26"/>
        <v>388.46701700000006</v>
      </c>
      <c r="AB40" s="93">
        <f t="shared" si="8"/>
        <v>11.77172778787879</v>
      </c>
      <c r="AC40" s="99" t="e">
        <f t="shared" si="9"/>
        <v>#N/A</v>
      </c>
      <c r="AD40" s="99">
        <f t="shared" si="10"/>
        <v>0</v>
      </c>
      <c r="AG40" s="92">
        <f t="shared" si="27"/>
        <v>45763</v>
      </c>
      <c r="AH40" s="91">
        <f t="shared" si="28"/>
        <v>33</v>
      </c>
      <c r="AI40" s="91">
        <f>INDEX(地温!$D$2:$D$366,MATCH(AG40,地温!$C$2:$C$366,FALSE))</f>
        <v>12.735145000000001</v>
      </c>
      <c r="AJ40" s="91">
        <f t="shared" si="29"/>
        <v>388.46701700000006</v>
      </c>
      <c r="AK40" s="93">
        <f t="shared" si="11"/>
        <v>11.77172778787879</v>
      </c>
      <c r="AL40" s="99" t="e">
        <f t="shared" si="12"/>
        <v>#N/A</v>
      </c>
      <c r="AM40" s="99">
        <f t="shared" si="13"/>
        <v>0</v>
      </c>
      <c r="AP40" s="92">
        <f t="shared" si="30"/>
        <v>45763</v>
      </c>
      <c r="AQ40" s="91">
        <f t="shared" si="31"/>
        <v>33</v>
      </c>
      <c r="AR40" s="91">
        <f>INDEX(地温!$D$2:$D$366,MATCH(AP40,地温!$C$2:$C$366,FALSE))</f>
        <v>12.735145000000001</v>
      </c>
      <c r="AS40" s="91">
        <f t="shared" si="32"/>
        <v>388.46701700000006</v>
      </c>
      <c r="AT40" s="93">
        <f t="shared" si="14"/>
        <v>11.77172778787879</v>
      </c>
      <c r="AU40" s="99" t="e">
        <f t="shared" si="15"/>
        <v>#N/A</v>
      </c>
      <c r="AV40" s="99">
        <f t="shared" si="16"/>
        <v>0</v>
      </c>
    </row>
    <row r="41" spans="1:48" s="91" customFormat="1">
      <c r="A41" s="92">
        <f t="shared" si="17"/>
        <v>45764</v>
      </c>
      <c r="B41" s="91">
        <f t="shared" si="0"/>
        <v>34</v>
      </c>
      <c r="C41" s="99">
        <f t="shared" si="1"/>
        <v>5.911436709963743</v>
      </c>
      <c r="F41" s="92">
        <f t="shared" si="18"/>
        <v>45764</v>
      </c>
      <c r="G41" s="91">
        <f t="shared" si="19"/>
        <v>34</v>
      </c>
      <c r="H41" s="91">
        <f>INDEX(地温!$D$2:$D$366,MATCH(F41,地温!$C$2:$C$366,FALSE))</f>
        <v>11.64531</v>
      </c>
      <c r="I41" s="91">
        <f t="shared" si="20"/>
        <v>400.11232700000005</v>
      </c>
      <c r="J41" s="93">
        <f t="shared" si="2"/>
        <v>11.76800961764706</v>
      </c>
      <c r="K41" s="99">
        <f t="shared" si="3"/>
        <v>5.6155090019898643e-002</v>
      </c>
      <c r="L41" s="99">
        <f t="shared" si="4"/>
        <v>4.9064367099637449</v>
      </c>
      <c r="O41" s="92">
        <f t="shared" si="21"/>
        <v>45764</v>
      </c>
      <c r="P41" s="91">
        <f t="shared" si="22"/>
        <v>34</v>
      </c>
      <c r="Q41" s="91">
        <f>INDEX(地温!$D$2:$D$366,MATCH(O41,地温!$C$2:$C$366,FALSE))</f>
        <v>11.64531</v>
      </c>
      <c r="R41" s="91">
        <f t="shared" si="23"/>
        <v>400.11232700000005</v>
      </c>
      <c r="S41" s="93">
        <f t="shared" si="5"/>
        <v>11.76800961764706</v>
      </c>
      <c r="T41" s="99">
        <f t="shared" si="6"/>
        <v>0.99788933624480392</v>
      </c>
      <c r="U41" s="99">
        <f t="shared" si="7"/>
        <v>1.0049999999999981</v>
      </c>
      <c r="X41" s="92">
        <f t="shared" si="24"/>
        <v>45764</v>
      </c>
      <c r="Y41" s="91">
        <f t="shared" si="25"/>
        <v>34</v>
      </c>
      <c r="Z41" s="91">
        <f>INDEX(地温!$D$2:$D$366,MATCH(X41,地温!$C$2:$C$366,FALSE))</f>
        <v>11.64531</v>
      </c>
      <c r="AA41" s="91">
        <f t="shared" si="26"/>
        <v>400.11232700000005</v>
      </c>
      <c r="AB41" s="93">
        <f t="shared" si="8"/>
        <v>11.76800961764706</v>
      </c>
      <c r="AC41" s="99" t="e">
        <f t="shared" si="9"/>
        <v>#N/A</v>
      </c>
      <c r="AD41" s="99">
        <f t="shared" si="10"/>
        <v>0</v>
      </c>
      <c r="AG41" s="92">
        <f t="shared" si="27"/>
        <v>45764</v>
      </c>
      <c r="AH41" s="91">
        <f t="shared" si="28"/>
        <v>34</v>
      </c>
      <c r="AI41" s="91">
        <f>INDEX(地温!$D$2:$D$366,MATCH(AG41,地温!$C$2:$C$366,FALSE))</f>
        <v>11.64531</v>
      </c>
      <c r="AJ41" s="91">
        <f t="shared" si="29"/>
        <v>400.11232700000005</v>
      </c>
      <c r="AK41" s="93">
        <f t="shared" si="11"/>
        <v>11.76800961764706</v>
      </c>
      <c r="AL41" s="99" t="e">
        <f t="shared" si="12"/>
        <v>#N/A</v>
      </c>
      <c r="AM41" s="99">
        <f t="shared" si="13"/>
        <v>0</v>
      </c>
      <c r="AP41" s="92">
        <f t="shared" si="30"/>
        <v>45764</v>
      </c>
      <c r="AQ41" s="91">
        <f t="shared" si="31"/>
        <v>34</v>
      </c>
      <c r="AR41" s="91">
        <f>INDEX(地温!$D$2:$D$366,MATCH(AP41,地温!$C$2:$C$366,FALSE))</f>
        <v>11.64531</v>
      </c>
      <c r="AS41" s="91">
        <f t="shared" si="32"/>
        <v>400.11232700000005</v>
      </c>
      <c r="AT41" s="93">
        <f t="shared" si="14"/>
        <v>11.76800961764706</v>
      </c>
      <c r="AU41" s="99" t="e">
        <f t="shared" si="15"/>
        <v>#N/A</v>
      </c>
      <c r="AV41" s="99">
        <f t="shared" si="16"/>
        <v>0</v>
      </c>
    </row>
    <row r="42" spans="1:48" s="91" customFormat="1">
      <c r="A42" s="92">
        <f t="shared" si="17"/>
        <v>45765</v>
      </c>
      <c r="B42" s="91">
        <f t="shared" si="0"/>
        <v>35</v>
      </c>
      <c r="C42" s="99">
        <f t="shared" si="1"/>
        <v>5.9584063686612971</v>
      </c>
      <c r="F42" s="92">
        <f t="shared" si="18"/>
        <v>45765</v>
      </c>
      <c r="G42" s="91">
        <f t="shared" si="19"/>
        <v>35</v>
      </c>
      <c r="H42" s="91">
        <f>INDEX(地温!$D$2:$D$366,MATCH(F42,地温!$C$2:$C$366,FALSE))</f>
        <v>11.974795000000002</v>
      </c>
      <c r="I42" s="91">
        <f t="shared" si="20"/>
        <v>412.08712200000008</v>
      </c>
      <c r="J42" s="93">
        <f t="shared" si="2"/>
        <v>11.773917771428573</v>
      </c>
      <c r="K42" s="99">
        <f t="shared" si="3"/>
        <v>5.6167793341972666e-002</v>
      </c>
      <c r="L42" s="99">
        <f t="shared" si="4"/>
        <v>4.9534063686612981</v>
      </c>
      <c r="O42" s="92">
        <f t="shared" si="21"/>
        <v>45765</v>
      </c>
      <c r="P42" s="91">
        <f t="shared" si="22"/>
        <v>35</v>
      </c>
      <c r="Q42" s="91">
        <f>INDEX(地温!$D$2:$D$366,MATCH(O42,地温!$C$2:$C$366,FALSE))</f>
        <v>11.974795000000002</v>
      </c>
      <c r="R42" s="91">
        <f t="shared" si="23"/>
        <v>412.08712200000008</v>
      </c>
      <c r="S42" s="93">
        <f t="shared" si="5"/>
        <v>11.773917771428573</v>
      </c>
      <c r="T42" s="99">
        <f t="shared" si="6"/>
        <v>0.9978893799881251</v>
      </c>
      <c r="U42" s="99">
        <f t="shared" si="7"/>
        <v>1.0049999999999994</v>
      </c>
      <c r="X42" s="92">
        <f t="shared" si="24"/>
        <v>45765</v>
      </c>
      <c r="Y42" s="91">
        <f t="shared" si="25"/>
        <v>35</v>
      </c>
      <c r="Z42" s="91">
        <f>INDEX(地温!$D$2:$D$366,MATCH(X42,地温!$C$2:$C$366,FALSE))</f>
        <v>11.974795000000002</v>
      </c>
      <c r="AA42" s="91">
        <f t="shared" si="26"/>
        <v>412.08712200000008</v>
      </c>
      <c r="AB42" s="93">
        <f t="shared" si="8"/>
        <v>11.773917771428573</v>
      </c>
      <c r="AC42" s="99" t="e">
        <f t="shared" si="9"/>
        <v>#N/A</v>
      </c>
      <c r="AD42" s="99">
        <f t="shared" si="10"/>
        <v>0</v>
      </c>
      <c r="AG42" s="92">
        <f t="shared" si="27"/>
        <v>45765</v>
      </c>
      <c r="AH42" s="91">
        <f t="shared" si="28"/>
        <v>35</v>
      </c>
      <c r="AI42" s="91">
        <f>INDEX(地温!$D$2:$D$366,MATCH(AG42,地温!$C$2:$C$366,FALSE))</f>
        <v>11.974795000000002</v>
      </c>
      <c r="AJ42" s="91">
        <f t="shared" si="29"/>
        <v>412.08712200000008</v>
      </c>
      <c r="AK42" s="93">
        <f t="shared" si="11"/>
        <v>11.773917771428573</v>
      </c>
      <c r="AL42" s="99" t="e">
        <f t="shared" si="12"/>
        <v>#N/A</v>
      </c>
      <c r="AM42" s="99">
        <f t="shared" si="13"/>
        <v>0</v>
      </c>
      <c r="AP42" s="92">
        <f t="shared" si="30"/>
        <v>45765</v>
      </c>
      <c r="AQ42" s="91">
        <f t="shared" si="31"/>
        <v>35</v>
      </c>
      <c r="AR42" s="91">
        <f>INDEX(地温!$D$2:$D$366,MATCH(AP42,地温!$C$2:$C$366,FALSE))</f>
        <v>11.974795000000002</v>
      </c>
      <c r="AS42" s="91">
        <f t="shared" si="32"/>
        <v>412.08712200000008</v>
      </c>
      <c r="AT42" s="93">
        <f t="shared" si="14"/>
        <v>11.773917771428573</v>
      </c>
      <c r="AU42" s="99" t="e">
        <f t="shared" si="15"/>
        <v>#N/A</v>
      </c>
      <c r="AV42" s="99">
        <f t="shared" si="16"/>
        <v>0</v>
      </c>
    </row>
    <row r="43" spans="1:48" s="91" customFormat="1">
      <c r="A43" s="92">
        <f t="shared" si="17"/>
        <v>45766</v>
      </c>
      <c r="B43" s="91">
        <f t="shared" si="0"/>
        <v>36</v>
      </c>
      <c r="C43" s="99">
        <f t="shared" si="1"/>
        <v>6.0068152293148032</v>
      </c>
      <c r="F43" s="92">
        <f t="shared" si="18"/>
        <v>45766</v>
      </c>
      <c r="G43" s="91">
        <f t="shared" si="19"/>
        <v>36</v>
      </c>
      <c r="H43" s="91">
        <f>INDEX(地温!$D$2:$D$366,MATCH(F43,地温!$C$2:$C$366,FALSE))</f>
        <v>14.433260000000001</v>
      </c>
      <c r="I43" s="91">
        <f t="shared" si="20"/>
        <v>426.5203820000001</v>
      </c>
      <c r="J43" s="93">
        <f t="shared" si="2"/>
        <v>11.847788388888892</v>
      </c>
      <c r="K43" s="99">
        <f t="shared" si="3"/>
        <v>5.6326823248721916e-002</v>
      </c>
      <c r="L43" s="99">
        <f t="shared" si="4"/>
        <v>5.0018152293148033</v>
      </c>
      <c r="O43" s="92">
        <f t="shared" si="21"/>
        <v>45766</v>
      </c>
      <c r="P43" s="91">
        <f t="shared" si="22"/>
        <v>36</v>
      </c>
      <c r="Q43" s="91">
        <f>INDEX(地温!$D$2:$D$366,MATCH(O43,地温!$C$2:$C$366,FALSE))</f>
        <v>14.433260000000001</v>
      </c>
      <c r="R43" s="91">
        <f t="shared" si="23"/>
        <v>426.5203820000001</v>
      </c>
      <c r="S43" s="93">
        <f t="shared" si="5"/>
        <v>11.847788388888892</v>
      </c>
      <c r="T43" s="99">
        <f t="shared" si="6"/>
        <v>0.99788992676503641</v>
      </c>
      <c r="U43" s="99">
        <f t="shared" si="7"/>
        <v>1.0049999999999999</v>
      </c>
      <c r="X43" s="92">
        <f t="shared" si="24"/>
        <v>45766</v>
      </c>
      <c r="Y43" s="91">
        <f t="shared" si="25"/>
        <v>36</v>
      </c>
      <c r="Z43" s="91">
        <f>INDEX(地温!$D$2:$D$366,MATCH(X43,地温!$C$2:$C$366,FALSE))</f>
        <v>14.433260000000001</v>
      </c>
      <c r="AA43" s="91">
        <f t="shared" si="26"/>
        <v>426.5203820000001</v>
      </c>
      <c r="AB43" s="93">
        <f t="shared" si="8"/>
        <v>11.847788388888892</v>
      </c>
      <c r="AC43" s="99" t="e">
        <f t="shared" si="9"/>
        <v>#N/A</v>
      </c>
      <c r="AD43" s="99">
        <f t="shared" si="10"/>
        <v>0</v>
      </c>
      <c r="AG43" s="92">
        <f t="shared" si="27"/>
        <v>45766</v>
      </c>
      <c r="AH43" s="91">
        <f t="shared" si="28"/>
        <v>36</v>
      </c>
      <c r="AI43" s="91">
        <f>INDEX(地温!$D$2:$D$366,MATCH(AG43,地温!$C$2:$C$366,FALSE))</f>
        <v>14.433260000000001</v>
      </c>
      <c r="AJ43" s="91">
        <f t="shared" si="29"/>
        <v>426.5203820000001</v>
      </c>
      <c r="AK43" s="93">
        <f t="shared" si="11"/>
        <v>11.847788388888892</v>
      </c>
      <c r="AL43" s="99" t="e">
        <f t="shared" si="12"/>
        <v>#N/A</v>
      </c>
      <c r="AM43" s="99">
        <f t="shared" si="13"/>
        <v>0</v>
      </c>
      <c r="AP43" s="92">
        <f t="shared" si="30"/>
        <v>45766</v>
      </c>
      <c r="AQ43" s="91">
        <f t="shared" si="31"/>
        <v>36</v>
      </c>
      <c r="AR43" s="91">
        <f>INDEX(地温!$D$2:$D$366,MATCH(AP43,地温!$C$2:$C$366,FALSE))</f>
        <v>14.433260000000001</v>
      </c>
      <c r="AS43" s="91">
        <f t="shared" si="32"/>
        <v>426.5203820000001</v>
      </c>
      <c r="AT43" s="93">
        <f t="shared" si="14"/>
        <v>11.847788388888892</v>
      </c>
      <c r="AU43" s="99" t="e">
        <f t="shared" si="15"/>
        <v>#N/A</v>
      </c>
      <c r="AV43" s="99">
        <f t="shared" si="16"/>
        <v>0</v>
      </c>
    </row>
    <row r="44" spans="1:48" s="91" customFormat="1">
      <c r="A44" s="92">
        <f t="shared" si="17"/>
        <v>45767</v>
      </c>
      <c r="B44" s="91">
        <f t="shared" si="0"/>
        <v>37</v>
      </c>
      <c r="C44" s="99">
        <f t="shared" si="1"/>
        <v>6.052483733212239</v>
      </c>
      <c r="F44" s="92">
        <f t="shared" si="18"/>
        <v>45767</v>
      </c>
      <c r="G44" s="91">
        <f t="shared" si="19"/>
        <v>37</v>
      </c>
      <c r="H44" s="91">
        <f>INDEX(地温!$D$2:$D$366,MATCH(F44,地温!$C$2:$C$366,FALSE))</f>
        <v>14.534640000000001</v>
      </c>
      <c r="I44" s="91">
        <f t="shared" si="20"/>
        <v>441.05502200000012</v>
      </c>
      <c r="J44" s="93">
        <f t="shared" si="2"/>
        <v>11.920406000000003</v>
      </c>
      <c r="K44" s="99">
        <f t="shared" si="3"/>
        <v>5.6483513816984639e-002</v>
      </c>
      <c r="L44" s="99">
        <f t="shared" si="4"/>
        <v>5.0474837332122391</v>
      </c>
      <c r="O44" s="92">
        <f t="shared" si="21"/>
        <v>45767</v>
      </c>
      <c r="P44" s="91">
        <f t="shared" si="22"/>
        <v>37</v>
      </c>
      <c r="Q44" s="91">
        <f>INDEX(地温!$D$2:$D$366,MATCH(O44,地温!$C$2:$C$366,FALSE))</f>
        <v>14.534640000000001</v>
      </c>
      <c r="R44" s="91">
        <f t="shared" si="23"/>
        <v>441.05502200000012</v>
      </c>
      <c r="S44" s="93">
        <f t="shared" si="5"/>
        <v>11.920406000000003</v>
      </c>
      <c r="T44" s="99">
        <f t="shared" si="6"/>
        <v>0.99789046399136383</v>
      </c>
      <c r="U44" s="99">
        <f t="shared" si="7"/>
        <v>1.0049999999999999</v>
      </c>
      <c r="X44" s="92">
        <f t="shared" si="24"/>
        <v>45767</v>
      </c>
      <c r="Y44" s="91">
        <f t="shared" si="25"/>
        <v>37</v>
      </c>
      <c r="Z44" s="91">
        <f>INDEX(地温!$D$2:$D$366,MATCH(X44,地温!$C$2:$C$366,FALSE))</f>
        <v>14.534640000000001</v>
      </c>
      <c r="AA44" s="91">
        <f t="shared" si="26"/>
        <v>441.05502200000012</v>
      </c>
      <c r="AB44" s="93">
        <f t="shared" si="8"/>
        <v>11.920406000000003</v>
      </c>
      <c r="AC44" s="99" t="e">
        <f t="shared" si="9"/>
        <v>#N/A</v>
      </c>
      <c r="AD44" s="99">
        <f t="shared" si="10"/>
        <v>0</v>
      </c>
      <c r="AG44" s="92">
        <f t="shared" si="27"/>
        <v>45767</v>
      </c>
      <c r="AH44" s="91">
        <f t="shared" si="28"/>
        <v>37</v>
      </c>
      <c r="AI44" s="91">
        <f>INDEX(地温!$D$2:$D$366,MATCH(AG44,地温!$C$2:$C$366,FALSE))</f>
        <v>14.534640000000001</v>
      </c>
      <c r="AJ44" s="91">
        <f t="shared" si="29"/>
        <v>441.05502200000012</v>
      </c>
      <c r="AK44" s="93">
        <f t="shared" si="11"/>
        <v>11.920406000000003</v>
      </c>
      <c r="AL44" s="99" t="e">
        <f t="shared" si="12"/>
        <v>#N/A</v>
      </c>
      <c r="AM44" s="99">
        <f t="shared" si="13"/>
        <v>0</v>
      </c>
      <c r="AP44" s="92">
        <f t="shared" si="30"/>
        <v>45767</v>
      </c>
      <c r="AQ44" s="91">
        <f t="shared" si="31"/>
        <v>37</v>
      </c>
      <c r="AR44" s="91">
        <f>INDEX(地温!$D$2:$D$366,MATCH(AP44,地温!$C$2:$C$366,FALSE))</f>
        <v>14.534640000000001</v>
      </c>
      <c r="AS44" s="91">
        <f t="shared" si="32"/>
        <v>441.05502200000012</v>
      </c>
      <c r="AT44" s="93">
        <f t="shared" si="14"/>
        <v>11.920406000000003</v>
      </c>
      <c r="AU44" s="99" t="e">
        <f t="shared" si="15"/>
        <v>#N/A</v>
      </c>
      <c r="AV44" s="99">
        <f t="shared" si="16"/>
        <v>0</v>
      </c>
    </row>
    <row r="45" spans="1:48" s="91" customFormat="1">
      <c r="A45" s="92">
        <f t="shared" si="17"/>
        <v>45768</v>
      </c>
      <c r="B45" s="91">
        <f t="shared" si="0"/>
        <v>38</v>
      </c>
      <c r="C45" s="99">
        <f t="shared" si="1"/>
        <v>6.0964746936533007</v>
      </c>
      <c r="F45" s="92">
        <f t="shared" si="18"/>
        <v>45768</v>
      </c>
      <c r="G45" s="91">
        <f t="shared" si="19"/>
        <v>38</v>
      </c>
      <c r="H45" s="91">
        <f>INDEX(地温!$D$2:$D$366,MATCH(F45,地温!$C$2:$C$366,FALSE))</f>
        <v>15.269645000000002</v>
      </c>
      <c r="I45" s="91">
        <f t="shared" si="20"/>
        <v>456.32466700000015</v>
      </c>
      <c r="J45" s="93">
        <f t="shared" si="2"/>
        <v>12.008543868421057</v>
      </c>
      <c r="K45" s="99">
        <f t="shared" si="3"/>
        <v>5.6674171117020701e-002</v>
      </c>
      <c r="L45" s="99">
        <f t="shared" si="4"/>
        <v>5.0914746936533009</v>
      </c>
      <c r="O45" s="92">
        <f t="shared" si="21"/>
        <v>45768</v>
      </c>
      <c r="P45" s="91">
        <f t="shared" si="22"/>
        <v>38</v>
      </c>
      <c r="Q45" s="91">
        <f>INDEX(地温!$D$2:$D$366,MATCH(O45,地温!$C$2:$C$366,FALSE))</f>
        <v>15.269645000000002</v>
      </c>
      <c r="R45" s="91">
        <f t="shared" si="23"/>
        <v>456.32466700000015</v>
      </c>
      <c r="S45" s="93">
        <f t="shared" si="5"/>
        <v>12.008543868421057</v>
      </c>
      <c r="T45" s="99">
        <f t="shared" si="6"/>
        <v>0.99789111566943012</v>
      </c>
      <c r="U45" s="99">
        <f t="shared" si="7"/>
        <v>1.0050000000000001</v>
      </c>
      <c r="X45" s="92">
        <f t="shared" si="24"/>
        <v>45768</v>
      </c>
      <c r="Y45" s="91">
        <f t="shared" si="25"/>
        <v>38</v>
      </c>
      <c r="Z45" s="91">
        <f>INDEX(地温!$D$2:$D$366,MATCH(X45,地温!$C$2:$C$366,FALSE))</f>
        <v>15.269645000000002</v>
      </c>
      <c r="AA45" s="91">
        <f t="shared" si="26"/>
        <v>456.32466700000015</v>
      </c>
      <c r="AB45" s="93">
        <f t="shared" si="8"/>
        <v>12.008543868421057</v>
      </c>
      <c r="AC45" s="99" t="e">
        <f t="shared" si="9"/>
        <v>#N/A</v>
      </c>
      <c r="AD45" s="99">
        <f t="shared" si="10"/>
        <v>0</v>
      </c>
      <c r="AG45" s="92">
        <f t="shared" si="27"/>
        <v>45768</v>
      </c>
      <c r="AH45" s="91">
        <f t="shared" si="28"/>
        <v>38</v>
      </c>
      <c r="AI45" s="91">
        <f>INDEX(地温!$D$2:$D$366,MATCH(AG45,地温!$C$2:$C$366,FALSE))</f>
        <v>15.269645000000002</v>
      </c>
      <c r="AJ45" s="91">
        <f t="shared" si="29"/>
        <v>456.32466700000015</v>
      </c>
      <c r="AK45" s="93">
        <f t="shared" si="11"/>
        <v>12.008543868421057</v>
      </c>
      <c r="AL45" s="99" t="e">
        <f t="shared" si="12"/>
        <v>#N/A</v>
      </c>
      <c r="AM45" s="99">
        <f t="shared" si="13"/>
        <v>0</v>
      </c>
      <c r="AP45" s="92">
        <f t="shared" si="30"/>
        <v>45768</v>
      </c>
      <c r="AQ45" s="91">
        <f t="shared" si="31"/>
        <v>38</v>
      </c>
      <c r="AR45" s="91">
        <f>INDEX(地温!$D$2:$D$366,MATCH(AP45,地温!$C$2:$C$366,FALSE))</f>
        <v>15.269645000000002</v>
      </c>
      <c r="AS45" s="91">
        <f t="shared" si="32"/>
        <v>456.32466700000015</v>
      </c>
      <c r="AT45" s="93">
        <f t="shared" si="14"/>
        <v>12.008543868421057</v>
      </c>
      <c r="AU45" s="99" t="e">
        <f t="shared" si="15"/>
        <v>#N/A</v>
      </c>
      <c r="AV45" s="99">
        <f t="shared" si="16"/>
        <v>0</v>
      </c>
    </row>
    <row r="46" spans="1:48" s="91" customFormat="1">
      <c r="A46" s="92">
        <f t="shared" si="17"/>
        <v>45769</v>
      </c>
      <c r="B46" s="91">
        <f t="shared" si="0"/>
        <v>39</v>
      </c>
      <c r="C46" s="99">
        <f t="shared" si="1"/>
        <v>6.1368288736524814</v>
      </c>
      <c r="F46" s="92">
        <f t="shared" si="18"/>
        <v>45769</v>
      </c>
      <c r="G46" s="91">
        <f t="shared" si="19"/>
        <v>39</v>
      </c>
      <c r="H46" s="91">
        <f>INDEX(地温!$D$2:$D$366,MATCH(F46,地温!$C$2:$C$366,FALSE))</f>
        <v>14.585330000000001</v>
      </c>
      <c r="I46" s="91">
        <f t="shared" si="20"/>
        <v>470.90999700000015</v>
      </c>
      <c r="J46" s="93">
        <f t="shared" si="2"/>
        <v>12.074615307692312</v>
      </c>
      <c r="K46" s="99">
        <f t="shared" si="3"/>
        <v>5.6817439234809961e-002</v>
      </c>
      <c r="L46" s="99">
        <f t="shared" si="4"/>
        <v>5.1318288736524815</v>
      </c>
      <c r="O46" s="92">
        <f t="shared" si="21"/>
        <v>45769</v>
      </c>
      <c r="P46" s="91">
        <f t="shared" si="22"/>
        <v>39</v>
      </c>
      <c r="Q46" s="91">
        <f>INDEX(地温!$D$2:$D$366,MATCH(O46,地温!$C$2:$C$366,FALSE))</f>
        <v>14.585330000000001</v>
      </c>
      <c r="R46" s="91">
        <f t="shared" si="23"/>
        <v>470.90999700000015</v>
      </c>
      <c r="S46" s="93">
        <f t="shared" si="5"/>
        <v>12.074615307692312</v>
      </c>
      <c r="T46" s="99">
        <f t="shared" si="6"/>
        <v>0.99789160392767318</v>
      </c>
      <c r="U46" s="99">
        <f t="shared" si="7"/>
        <v>1.0050000000000001</v>
      </c>
      <c r="X46" s="92">
        <f t="shared" si="24"/>
        <v>45769</v>
      </c>
      <c r="Y46" s="91">
        <f t="shared" si="25"/>
        <v>39</v>
      </c>
      <c r="Z46" s="91">
        <f>INDEX(地温!$D$2:$D$366,MATCH(X46,地温!$C$2:$C$366,FALSE))</f>
        <v>14.585330000000001</v>
      </c>
      <c r="AA46" s="91">
        <f t="shared" si="26"/>
        <v>470.90999700000015</v>
      </c>
      <c r="AB46" s="93">
        <f t="shared" si="8"/>
        <v>12.074615307692312</v>
      </c>
      <c r="AC46" s="99" t="e">
        <f t="shared" si="9"/>
        <v>#N/A</v>
      </c>
      <c r="AD46" s="99">
        <f t="shared" si="10"/>
        <v>0</v>
      </c>
      <c r="AG46" s="92">
        <f t="shared" si="27"/>
        <v>45769</v>
      </c>
      <c r="AH46" s="91">
        <f t="shared" si="28"/>
        <v>39</v>
      </c>
      <c r="AI46" s="91">
        <f>INDEX(地温!$D$2:$D$366,MATCH(AG46,地温!$C$2:$C$366,FALSE))</f>
        <v>14.585330000000001</v>
      </c>
      <c r="AJ46" s="91">
        <f t="shared" si="29"/>
        <v>470.90999700000015</v>
      </c>
      <c r="AK46" s="93">
        <f t="shared" si="11"/>
        <v>12.074615307692312</v>
      </c>
      <c r="AL46" s="99" t="e">
        <f t="shared" si="12"/>
        <v>#N/A</v>
      </c>
      <c r="AM46" s="99">
        <f t="shared" si="13"/>
        <v>0</v>
      </c>
      <c r="AP46" s="92">
        <f t="shared" si="30"/>
        <v>45769</v>
      </c>
      <c r="AQ46" s="91">
        <f t="shared" si="31"/>
        <v>39</v>
      </c>
      <c r="AR46" s="91">
        <f>INDEX(地温!$D$2:$D$366,MATCH(AP46,地温!$C$2:$C$366,FALSE))</f>
        <v>14.585330000000001</v>
      </c>
      <c r="AS46" s="91">
        <f t="shared" si="32"/>
        <v>470.90999700000015</v>
      </c>
      <c r="AT46" s="93">
        <f t="shared" si="14"/>
        <v>12.074615307692312</v>
      </c>
      <c r="AU46" s="99" t="e">
        <f t="shared" si="15"/>
        <v>#N/A</v>
      </c>
      <c r="AV46" s="99">
        <f t="shared" si="16"/>
        <v>0</v>
      </c>
    </row>
    <row r="47" spans="1:48" s="91" customFormat="1">
      <c r="A47" s="92">
        <f t="shared" si="17"/>
        <v>45770</v>
      </c>
      <c r="B47" s="91">
        <f t="shared" si="0"/>
        <v>40</v>
      </c>
      <c r="C47" s="99">
        <f t="shared" si="1"/>
        <v>6.1740115068365284</v>
      </c>
      <c r="F47" s="92">
        <f t="shared" si="18"/>
        <v>45770</v>
      </c>
      <c r="G47" s="91">
        <f t="shared" si="19"/>
        <v>40</v>
      </c>
      <c r="H47" s="91">
        <f>INDEX(地温!$D$2:$D$366,MATCH(F47,地温!$C$2:$C$366,FALSE))</f>
        <v>14.007464000000001</v>
      </c>
      <c r="I47" s="91">
        <f t="shared" si="20"/>
        <v>484.91746100000017</v>
      </c>
      <c r="J47" s="93">
        <f t="shared" si="2"/>
        <v>12.122936525000004</v>
      </c>
      <c r="K47" s="99">
        <f t="shared" si="3"/>
        <v>5.6922405164648859e-002</v>
      </c>
      <c r="L47" s="99">
        <f t="shared" si="4"/>
        <v>5.1690115068365285</v>
      </c>
      <c r="O47" s="92">
        <f t="shared" si="21"/>
        <v>45770</v>
      </c>
      <c r="P47" s="91">
        <f t="shared" si="22"/>
        <v>40</v>
      </c>
      <c r="Q47" s="91">
        <f>INDEX(地温!$D$2:$D$366,MATCH(O47,地温!$C$2:$C$366,FALSE))</f>
        <v>14.007464000000001</v>
      </c>
      <c r="R47" s="91">
        <f t="shared" si="23"/>
        <v>484.91746100000017</v>
      </c>
      <c r="S47" s="93">
        <f t="shared" si="5"/>
        <v>12.122936525000004</v>
      </c>
      <c r="T47" s="99">
        <f t="shared" si="6"/>
        <v>0.9978919608712663</v>
      </c>
      <c r="U47" s="99">
        <f t="shared" si="7"/>
        <v>1.0050000000000001</v>
      </c>
      <c r="X47" s="92">
        <f t="shared" si="24"/>
        <v>45770</v>
      </c>
      <c r="Y47" s="91">
        <f t="shared" si="25"/>
        <v>40</v>
      </c>
      <c r="Z47" s="91">
        <f>INDEX(地温!$D$2:$D$366,MATCH(X47,地温!$C$2:$C$366,FALSE))</f>
        <v>14.007464000000001</v>
      </c>
      <c r="AA47" s="91">
        <f t="shared" si="26"/>
        <v>484.91746100000017</v>
      </c>
      <c r="AB47" s="93">
        <f t="shared" si="8"/>
        <v>12.122936525000004</v>
      </c>
      <c r="AC47" s="99" t="e">
        <f t="shared" si="9"/>
        <v>#N/A</v>
      </c>
      <c r="AD47" s="99">
        <f t="shared" si="10"/>
        <v>0</v>
      </c>
      <c r="AG47" s="92">
        <f t="shared" si="27"/>
        <v>45770</v>
      </c>
      <c r="AH47" s="91">
        <f t="shared" si="28"/>
        <v>40</v>
      </c>
      <c r="AI47" s="91">
        <f>INDEX(地温!$D$2:$D$366,MATCH(AG47,地温!$C$2:$C$366,FALSE))</f>
        <v>14.007464000000001</v>
      </c>
      <c r="AJ47" s="91">
        <f t="shared" si="29"/>
        <v>484.91746100000017</v>
      </c>
      <c r="AK47" s="93">
        <f t="shared" si="11"/>
        <v>12.122936525000004</v>
      </c>
      <c r="AL47" s="99" t="e">
        <f t="shared" si="12"/>
        <v>#N/A</v>
      </c>
      <c r="AM47" s="99">
        <f t="shared" si="13"/>
        <v>0</v>
      </c>
      <c r="AP47" s="92">
        <f t="shared" si="30"/>
        <v>45770</v>
      </c>
      <c r="AQ47" s="91">
        <f t="shared" si="31"/>
        <v>40</v>
      </c>
      <c r="AR47" s="91">
        <f>INDEX(地温!$D$2:$D$366,MATCH(AP47,地温!$C$2:$C$366,FALSE))</f>
        <v>14.007464000000001</v>
      </c>
      <c r="AS47" s="91">
        <f t="shared" si="32"/>
        <v>484.91746100000017</v>
      </c>
      <c r="AT47" s="93">
        <f t="shared" si="14"/>
        <v>12.122936525000004</v>
      </c>
      <c r="AU47" s="99" t="e">
        <f t="shared" si="15"/>
        <v>#N/A</v>
      </c>
      <c r="AV47" s="99">
        <f t="shared" si="16"/>
        <v>0</v>
      </c>
    </row>
    <row r="48" spans="1:48" s="91" customFormat="1">
      <c r="A48" s="92">
        <f t="shared" si="17"/>
        <v>45771</v>
      </c>
      <c r="B48" s="91">
        <f t="shared" si="0"/>
        <v>41</v>
      </c>
      <c r="C48" s="99">
        <f t="shared" si="1"/>
        <v>6.2082599839250481</v>
      </c>
      <c r="F48" s="92">
        <f t="shared" si="18"/>
        <v>45771</v>
      </c>
      <c r="G48" s="91">
        <f t="shared" si="19"/>
        <v>41</v>
      </c>
      <c r="H48" s="91">
        <f>INDEX(地温!$D$2:$D$366,MATCH(F48,地温!$C$2:$C$366,FALSE))</f>
        <v>13.399183999999998</v>
      </c>
      <c r="I48" s="91">
        <f t="shared" si="20"/>
        <v>498.31664500000016</v>
      </c>
      <c r="J48" s="93">
        <f t="shared" si="2"/>
        <v>12.154064512195125</v>
      </c>
      <c r="K48" s="99">
        <f t="shared" si="3"/>
        <v>5.6990106834718023e-002</v>
      </c>
      <c r="L48" s="99">
        <f t="shared" si="4"/>
        <v>5.2032599839250482</v>
      </c>
      <c r="O48" s="92">
        <f t="shared" si="21"/>
        <v>45771</v>
      </c>
      <c r="P48" s="91">
        <f t="shared" si="22"/>
        <v>41</v>
      </c>
      <c r="Q48" s="91">
        <f>INDEX(地温!$D$2:$D$366,MATCH(O48,地温!$C$2:$C$366,FALSE))</f>
        <v>13.399183999999998</v>
      </c>
      <c r="R48" s="91">
        <f t="shared" si="23"/>
        <v>498.31664500000016</v>
      </c>
      <c r="S48" s="93">
        <f t="shared" si="5"/>
        <v>12.154064512195125</v>
      </c>
      <c r="T48" s="99">
        <f t="shared" si="6"/>
        <v>0.99789219074633495</v>
      </c>
      <c r="U48" s="99">
        <f t="shared" si="7"/>
        <v>1.0050000000000001</v>
      </c>
      <c r="X48" s="92">
        <f t="shared" si="24"/>
        <v>45771</v>
      </c>
      <c r="Y48" s="91">
        <f t="shared" si="25"/>
        <v>41</v>
      </c>
      <c r="Z48" s="91">
        <f>INDEX(地温!$D$2:$D$366,MATCH(X48,地温!$C$2:$C$366,FALSE))</f>
        <v>13.399183999999998</v>
      </c>
      <c r="AA48" s="91">
        <f t="shared" si="26"/>
        <v>498.31664500000016</v>
      </c>
      <c r="AB48" s="93">
        <f t="shared" si="8"/>
        <v>12.154064512195125</v>
      </c>
      <c r="AC48" s="99" t="e">
        <f t="shared" si="9"/>
        <v>#N/A</v>
      </c>
      <c r="AD48" s="99">
        <f t="shared" si="10"/>
        <v>0</v>
      </c>
      <c r="AG48" s="92">
        <f t="shared" si="27"/>
        <v>45771</v>
      </c>
      <c r="AH48" s="91">
        <f t="shared" si="28"/>
        <v>41</v>
      </c>
      <c r="AI48" s="91">
        <f>INDEX(地温!$D$2:$D$366,MATCH(AG48,地温!$C$2:$C$366,FALSE))</f>
        <v>13.399183999999998</v>
      </c>
      <c r="AJ48" s="91">
        <f t="shared" si="29"/>
        <v>498.31664500000016</v>
      </c>
      <c r="AK48" s="93">
        <f t="shared" si="11"/>
        <v>12.154064512195125</v>
      </c>
      <c r="AL48" s="99" t="e">
        <f t="shared" si="12"/>
        <v>#N/A</v>
      </c>
      <c r="AM48" s="99">
        <f t="shared" si="13"/>
        <v>0</v>
      </c>
      <c r="AP48" s="92">
        <f t="shared" si="30"/>
        <v>45771</v>
      </c>
      <c r="AQ48" s="91">
        <f t="shared" si="31"/>
        <v>41</v>
      </c>
      <c r="AR48" s="91">
        <f>INDEX(地温!$D$2:$D$366,MATCH(AP48,地温!$C$2:$C$366,FALSE))</f>
        <v>13.399183999999998</v>
      </c>
      <c r="AS48" s="91">
        <f t="shared" si="32"/>
        <v>498.31664500000016</v>
      </c>
      <c r="AT48" s="93">
        <f t="shared" si="14"/>
        <v>12.154064512195125</v>
      </c>
      <c r="AU48" s="99" t="e">
        <f t="shared" si="15"/>
        <v>#N/A</v>
      </c>
      <c r="AV48" s="99">
        <f t="shared" si="16"/>
        <v>0</v>
      </c>
    </row>
    <row r="49" spans="1:48" s="91" customFormat="1">
      <c r="A49" s="92">
        <f t="shared" si="17"/>
        <v>45772</v>
      </c>
      <c r="B49" s="91">
        <f t="shared" si="0"/>
        <v>42</v>
      </c>
      <c r="C49" s="99">
        <f t="shared" si="1"/>
        <v>6.2411733259188846</v>
      </c>
      <c r="F49" s="92">
        <f t="shared" si="18"/>
        <v>45772</v>
      </c>
      <c r="G49" s="91">
        <f t="shared" si="19"/>
        <v>42</v>
      </c>
      <c r="H49" s="91">
        <f>INDEX(地温!$D$2:$D$366,MATCH(F49,地温!$C$2:$C$366,FALSE))</f>
        <v>13.966912000000001</v>
      </c>
      <c r="I49" s="91">
        <f t="shared" si="20"/>
        <v>512.2835570000002</v>
      </c>
      <c r="J49" s="93">
        <f t="shared" si="2"/>
        <v>12.197227547619052</v>
      </c>
      <c r="K49" s="99">
        <f t="shared" si="3"/>
        <v>5.7084092827172826e-002</v>
      </c>
      <c r="L49" s="99">
        <f t="shared" si="4"/>
        <v>5.2361733259188847</v>
      </c>
      <c r="O49" s="92">
        <f t="shared" si="21"/>
        <v>45772</v>
      </c>
      <c r="P49" s="91">
        <f t="shared" si="22"/>
        <v>42</v>
      </c>
      <c r="Q49" s="91">
        <f>INDEX(地温!$D$2:$D$366,MATCH(O49,地温!$C$2:$C$366,FALSE))</f>
        <v>13.966912000000001</v>
      </c>
      <c r="R49" s="91">
        <f t="shared" si="23"/>
        <v>512.2835570000002</v>
      </c>
      <c r="S49" s="93">
        <f t="shared" si="5"/>
        <v>12.197227547619052</v>
      </c>
      <c r="T49" s="99">
        <f t="shared" si="6"/>
        <v>0.99789250941531249</v>
      </c>
      <c r="U49" s="99">
        <f t="shared" si="7"/>
        <v>1.0050000000000001</v>
      </c>
      <c r="X49" s="92">
        <f t="shared" si="24"/>
        <v>45772</v>
      </c>
      <c r="Y49" s="91">
        <f t="shared" si="25"/>
        <v>42</v>
      </c>
      <c r="Z49" s="91">
        <f>INDEX(地温!$D$2:$D$366,MATCH(X49,地温!$C$2:$C$366,FALSE))</f>
        <v>13.966912000000001</v>
      </c>
      <c r="AA49" s="91">
        <f t="shared" si="26"/>
        <v>512.2835570000002</v>
      </c>
      <c r="AB49" s="93">
        <f t="shared" si="8"/>
        <v>12.197227547619052</v>
      </c>
      <c r="AC49" s="99" t="e">
        <f t="shared" si="9"/>
        <v>#N/A</v>
      </c>
      <c r="AD49" s="99">
        <f t="shared" si="10"/>
        <v>0</v>
      </c>
      <c r="AG49" s="92">
        <f t="shared" si="27"/>
        <v>45772</v>
      </c>
      <c r="AH49" s="91">
        <f t="shared" si="28"/>
        <v>42</v>
      </c>
      <c r="AI49" s="91">
        <f>INDEX(地温!$D$2:$D$366,MATCH(AG49,地温!$C$2:$C$366,FALSE))</f>
        <v>13.966912000000001</v>
      </c>
      <c r="AJ49" s="91">
        <f t="shared" si="29"/>
        <v>512.2835570000002</v>
      </c>
      <c r="AK49" s="93">
        <f t="shared" si="11"/>
        <v>12.197227547619052</v>
      </c>
      <c r="AL49" s="99" t="e">
        <f t="shared" si="12"/>
        <v>#N/A</v>
      </c>
      <c r="AM49" s="99">
        <f t="shared" si="13"/>
        <v>0</v>
      </c>
      <c r="AP49" s="92">
        <f t="shared" si="30"/>
        <v>45772</v>
      </c>
      <c r="AQ49" s="91">
        <f t="shared" si="31"/>
        <v>42</v>
      </c>
      <c r="AR49" s="91">
        <f>INDEX(地温!$D$2:$D$366,MATCH(AP49,地温!$C$2:$C$366,FALSE))</f>
        <v>13.966912000000001</v>
      </c>
      <c r="AS49" s="91">
        <f t="shared" si="32"/>
        <v>512.2835570000002</v>
      </c>
      <c r="AT49" s="93">
        <f t="shared" si="14"/>
        <v>12.197227547619052</v>
      </c>
      <c r="AU49" s="99" t="e">
        <f t="shared" si="15"/>
        <v>#N/A</v>
      </c>
      <c r="AV49" s="99">
        <f t="shared" si="16"/>
        <v>0</v>
      </c>
    </row>
    <row r="50" spans="1:48" s="91" customFormat="1">
      <c r="A50" s="92">
        <f t="shared" si="17"/>
        <v>45773</v>
      </c>
      <c r="B50" s="91">
        <f t="shared" si="0"/>
        <v>43</v>
      </c>
      <c r="C50" s="99">
        <f t="shared" si="1"/>
        <v>6.2736244631910889</v>
      </c>
      <c r="F50" s="92">
        <f t="shared" si="18"/>
        <v>45773</v>
      </c>
      <c r="G50" s="91">
        <f t="shared" si="19"/>
        <v>43</v>
      </c>
      <c r="H50" s="91">
        <f>INDEX(地温!$D$2:$D$366,MATCH(F50,地温!$C$2:$C$366,FALSE))</f>
        <v>15.345680000000003</v>
      </c>
      <c r="I50" s="91">
        <f t="shared" si="20"/>
        <v>527.62923700000022</v>
      </c>
      <c r="J50" s="93">
        <f t="shared" si="2"/>
        <v>12.270447372093029</v>
      </c>
      <c r="K50" s="99">
        <f t="shared" si="3"/>
        <v>5.7243815755481507e-002</v>
      </c>
      <c r="L50" s="99">
        <f t="shared" si="4"/>
        <v>5.268624463191089</v>
      </c>
      <c r="O50" s="92">
        <f t="shared" si="21"/>
        <v>45773</v>
      </c>
      <c r="P50" s="91">
        <f t="shared" si="22"/>
        <v>43</v>
      </c>
      <c r="Q50" s="91">
        <f>INDEX(地温!$D$2:$D$366,MATCH(O50,地温!$C$2:$C$366,FALSE))</f>
        <v>15.345680000000003</v>
      </c>
      <c r="R50" s="91">
        <f t="shared" si="23"/>
        <v>527.62923700000022</v>
      </c>
      <c r="S50" s="93">
        <f t="shared" si="5"/>
        <v>12.270447372093029</v>
      </c>
      <c r="T50" s="99">
        <f t="shared" si="6"/>
        <v>0.99789304977066995</v>
      </c>
      <c r="U50" s="99">
        <f t="shared" si="7"/>
        <v>1.0050000000000001</v>
      </c>
      <c r="X50" s="92">
        <f t="shared" si="24"/>
        <v>45773</v>
      </c>
      <c r="Y50" s="91">
        <f t="shared" si="25"/>
        <v>43</v>
      </c>
      <c r="Z50" s="91">
        <f>INDEX(地温!$D$2:$D$366,MATCH(X50,地温!$C$2:$C$366,FALSE))</f>
        <v>15.345680000000003</v>
      </c>
      <c r="AA50" s="91">
        <f t="shared" si="26"/>
        <v>527.62923700000022</v>
      </c>
      <c r="AB50" s="93">
        <f t="shared" si="8"/>
        <v>12.270447372093029</v>
      </c>
      <c r="AC50" s="99" t="e">
        <f t="shared" si="9"/>
        <v>#N/A</v>
      </c>
      <c r="AD50" s="99">
        <f t="shared" si="10"/>
        <v>0</v>
      </c>
      <c r="AG50" s="92">
        <f t="shared" si="27"/>
        <v>45773</v>
      </c>
      <c r="AH50" s="91">
        <f t="shared" si="28"/>
        <v>43</v>
      </c>
      <c r="AI50" s="91">
        <f>INDEX(地温!$D$2:$D$366,MATCH(AG50,地温!$C$2:$C$366,FALSE))</f>
        <v>15.345680000000003</v>
      </c>
      <c r="AJ50" s="91">
        <f t="shared" si="29"/>
        <v>527.62923700000022</v>
      </c>
      <c r="AK50" s="93">
        <f t="shared" si="11"/>
        <v>12.270447372093029</v>
      </c>
      <c r="AL50" s="99" t="e">
        <f t="shared" si="12"/>
        <v>#N/A</v>
      </c>
      <c r="AM50" s="99">
        <f t="shared" si="13"/>
        <v>0</v>
      </c>
      <c r="AP50" s="92">
        <f t="shared" si="30"/>
        <v>45773</v>
      </c>
      <c r="AQ50" s="91">
        <f t="shared" si="31"/>
        <v>43</v>
      </c>
      <c r="AR50" s="91">
        <f>INDEX(地温!$D$2:$D$366,MATCH(AP50,地温!$C$2:$C$366,FALSE))</f>
        <v>15.345680000000003</v>
      </c>
      <c r="AS50" s="91">
        <f t="shared" si="32"/>
        <v>527.62923700000022</v>
      </c>
      <c r="AT50" s="93">
        <f t="shared" si="14"/>
        <v>12.270447372093029</v>
      </c>
      <c r="AU50" s="99" t="e">
        <f t="shared" si="15"/>
        <v>#N/A</v>
      </c>
      <c r="AV50" s="99">
        <f t="shared" si="16"/>
        <v>0</v>
      </c>
    </row>
    <row r="51" spans="1:48" s="91" customFormat="1">
      <c r="A51" s="92">
        <f t="shared" si="17"/>
        <v>45774</v>
      </c>
      <c r="B51" s="91">
        <f t="shared" si="0"/>
        <v>44</v>
      </c>
      <c r="C51" s="99">
        <f t="shared" si="1"/>
        <v>6.3043788974390038</v>
      </c>
      <c r="F51" s="92">
        <f t="shared" si="18"/>
        <v>45774</v>
      </c>
      <c r="G51" s="91">
        <f t="shared" si="19"/>
        <v>44</v>
      </c>
      <c r="H51" s="91">
        <f>INDEX(地温!$D$2:$D$366,MATCH(F51,地温!$C$2:$C$366,FALSE))</f>
        <v>15.64982</v>
      </c>
      <c r="I51" s="91">
        <f t="shared" si="20"/>
        <v>543.27905700000019</v>
      </c>
      <c r="J51" s="93">
        <f t="shared" si="2"/>
        <v>12.34725129545455</v>
      </c>
      <c r="K51" s="99">
        <f t="shared" si="3"/>
        <v>5.7411748908623342e-002</v>
      </c>
      <c r="L51" s="99">
        <f t="shared" si="4"/>
        <v>5.2993788974390039</v>
      </c>
      <c r="O51" s="92">
        <f t="shared" si="21"/>
        <v>45774</v>
      </c>
      <c r="P51" s="91">
        <f t="shared" si="22"/>
        <v>44</v>
      </c>
      <c r="Q51" s="91">
        <f>INDEX(地温!$D$2:$D$366,MATCH(O51,地温!$C$2:$C$366,FALSE))</f>
        <v>15.64982</v>
      </c>
      <c r="R51" s="91">
        <f t="shared" si="23"/>
        <v>543.27905700000019</v>
      </c>
      <c r="S51" s="93">
        <f t="shared" si="5"/>
        <v>12.34725129545455</v>
      </c>
      <c r="T51" s="99">
        <f t="shared" si="6"/>
        <v>0.99789361627864837</v>
      </c>
      <c r="U51" s="99">
        <f t="shared" si="7"/>
        <v>1.0050000000000001</v>
      </c>
      <c r="X51" s="92">
        <f t="shared" si="24"/>
        <v>45774</v>
      </c>
      <c r="Y51" s="91">
        <f t="shared" si="25"/>
        <v>44</v>
      </c>
      <c r="Z51" s="91">
        <f>INDEX(地温!$D$2:$D$366,MATCH(X51,地温!$C$2:$C$366,FALSE))</f>
        <v>15.64982</v>
      </c>
      <c r="AA51" s="91">
        <f t="shared" si="26"/>
        <v>543.27905700000019</v>
      </c>
      <c r="AB51" s="93">
        <f t="shared" si="8"/>
        <v>12.34725129545455</v>
      </c>
      <c r="AC51" s="99" t="e">
        <f t="shared" si="9"/>
        <v>#N/A</v>
      </c>
      <c r="AD51" s="99">
        <f t="shared" si="10"/>
        <v>0</v>
      </c>
      <c r="AG51" s="92">
        <f t="shared" si="27"/>
        <v>45774</v>
      </c>
      <c r="AH51" s="91">
        <f t="shared" si="28"/>
        <v>44</v>
      </c>
      <c r="AI51" s="91">
        <f>INDEX(地温!$D$2:$D$366,MATCH(AG51,地温!$C$2:$C$366,FALSE))</f>
        <v>15.64982</v>
      </c>
      <c r="AJ51" s="91">
        <f t="shared" si="29"/>
        <v>543.27905700000019</v>
      </c>
      <c r="AK51" s="93">
        <f t="shared" si="11"/>
        <v>12.34725129545455</v>
      </c>
      <c r="AL51" s="99" t="e">
        <f t="shared" si="12"/>
        <v>#N/A</v>
      </c>
      <c r="AM51" s="99">
        <f t="shared" si="13"/>
        <v>0</v>
      </c>
      <c r="AP51" s="92">
        <f t="shared" si="30"/>
        <v>45774</v>
      </c>
      <c r="AQ51" s="91">
        <f t="shared" si="31"/>
        <v>44</v>
      </c>
      <c r="AR51" s="91">
        <f>INDEX(地温!$D$2:$D$366,MATCH(AP51,地温!$C$2:$C$366,FALSE))</f>
        <v>15.64982</v>
      </c>
      <c r="AS51" s="91">
        <f t="shared" si="32"/>
        <v>543.27905700000019</v>
      </c>
      <c r="AT51" s="93">
        <f t="shared" si="14"/>
        <v>12.34725129545455</v>
      </c>
      <c r="AU51" s="99" t="e">
        <f t="shared" si="15"/>
        <v>#N/A</v>
      </c>
      <c r="AV51" s="99">
        <f t="shared" si="16"/>
        <v>0</v>
      </c>
    </row>
    <row r="52" spans="1:48" s="91" customFormat="1">
      <c r="A52" s="92">
        <f t="shared" si="17"/>
        <v>45775</v>
      </c>
      <c r="B52" s="91">
        <f t="shared" si="0"/>
        <v>45</v>
      </c>
      <c r="C52" s="99">
        <f t="shared" si="1"/>
        <v>6.3328698916900041</v>
      </c>
      <c r="F52" s="92">
        <f t="shared" si="18"/>
        <v>45775</v>
      </c>
      <c r="G52" s="91">
        <f t="shared" si="19"/>
        <v>45</v>
      </c>
      <c r="H52" s="91">
        <f>INDEX(地温!$D$2:$D$366,MATCH(F52,地温!$C$2:$C$366,FALSE))</f>
        <v>15.284851999999999</v>
      </c>
      <c r="I52" s="91">
        <f t="shared" si="20"/>
        <v>558.56390900000019</v>
      </c>
      <c r="J52" s="93">
        <f t="shared" si="2"/>
        <v>12.412531311111115</v>
      </c>
      <c r="K52" s="99">
        <f t="shared" si="3"/>
        <v>5.7554800758819968e-002</v>
      </c>
      <c r="L52" s="99">
        <f t="shared" si="4"/>
        <v>5.3278698916900042</v>
      </c>
      <c r="O52" s="92">
        <f t="shared" si="21"/>
        <v>45775</v>
      </c>
      <c r="P52" s="91">
        <f t="shared" si="22"/>
        <v>45</v>
      </c>
      <c r="Q52" s="91">
        <f>INDEX(地温!$D$2:$D$366,MATCH(O52,地温!$C$2:$C$366,FALSE))</f>
        <v>15.284851999999999</v>
      </c>
      <c r="R52" s="91">
        <f t="shared" si="23"/>
        <v>558.56390900000019</v>
      </c>
      <c r="S52" s="93">
        <f t="shared" si="5"/>
        <v>12.412531311111115</v>
      </c>
      <c r="T52" s="99">
        <f t="shared" si="6"/>
        <v>0.99789409754649638</v>
      </c>
      <c r="U52" s="99">
        <f t="shared" si="7"/>
        <v>1.0050000000000001</v>
      </c>
      <c r="X52" s="92">
        <f t="shared" si="24"/>
        <v>45775</v>
      </c>
      <c r="Y52" s="91">
        <f t="shared" si="25"/>
        <v>45</v>
      </c>
      <c r="Z52" s="91">
        <f>INDEX(地温!$D$2:$D$366,MATCH(X52,地温!$C$2:$C$366,FALSE))</f>
        <v>15.284851999999999</v>
      </c>
      <c r="AA52" s="91">
        <f t="shared" si="26"/>
        <v>558.56390900000019</v>
      </c>
      <c r="AB52" s="93">
        <f t="shared" si="8"/>
        <v>12.412531311111115</v>
      </c>
      <c r="AC52" s="99" t="e">
        <f t="shared" si="9"/>
        <v>#N/A</v>
      </c>
      <c r="AD52" s="99">
        <f t="shared" si="10"/>
        <v>0</v>
      </c>
      <c r="AG52" s="92">
        <f t="shared" si="27"/>
        <v>45775</v>
      </c>
      <c r="AH52" s="91">
        <f t="shared" si="28"/>
        <v>45</v>
      </c>
      <c r="AI52" s="91">
        <f>INDEX(地温!$D$2:$D$366,MATCH(AG52,地温!$C$2:$C$366,FALSE))</f>
        <v>15.284851999999999</v>
      </c>
      <c r="AJ52" s="91">
        <f t="shared" si="29"/>
        <v>558.56390900000019</v>
      </c>
      <c r="AK52" s="93">
        <f t="shared" si="11"/>
        <v>12.412531311111115</v>
      </c>
      <c r="AL52" s="99" t="e">
        <f t="shared" si="12"/>
        <v>#N/A</v>
      </c>
      <c r="AM52" s="99">
        <f t="shared" si="13"/>
        <v>0</v>
      </c>
      <c r="AP52" s="92">
        <f t="shared" si="30"/>
        <v>45775</v>
      </c>
      <c r="AQ52" s="91">
        <f t="shared" si="31"/>
        <v>45</v>
      </c>
      <c r="AR52" s="91">
        <f>INDEX(地温!$D$2:$D$366,MATCH(AP52,地温!$C$2:$C$366,FALSE))</f>
        <v>15.284851999999999</v>
      </c>
      <c r="AS52" s="91">
        <f t="shared" si="32"/>
        <v>558.56390900000019</v>
      </c>
      <c r="AT52" s="93">
        <f t="shared" si="14"/>
        <v>12.412531311111115</v>
      </c>
      <c r="AU52" s="99" t="e">
        <f t="shared" si="15"/>
        <v>#N/A</v>
      </c>
      <c r="AV52" s="99">
        <f t="shared" si="16"/>
        <v>0</v>
      </c>
    </row>
    <row r="53" spans="1:48" s="91" customFormat="1">
      <c r="A53" s="92">
        <f t="shared" si="17"/>
        <v>45776</v>
      </c>
      <c r="B53" s="91">
        <f t="shared" si="0"/>
        <v>46</v>
      </c>
      <c r="C53" s="99">
        <f t="shared" si="1"/>
        <v>6.359694016592119</v>
      </c>
      <c r="F53" s="92">
        <f t="shared" si="18"/>
        <v>45776</v>
      </c>
      <c r="G53" s="91">
        <f t="shared" si="19"/>
        <v>46</v>
      </c>
      <c r="H53" s="91">
        <f>INDEX(地温!$D$2:$D$366,MATCH(F53,地温!$C$2:$C$366,FALSE))</f>
        <v>15.386232000000001</v>
      </c>
      <c r="I53" s="91">
        <f t="shared" si="20"/>
        <v>573.95014100000014</v>
      </c>
      <c r="J53" s="93">
        <f t="shared" si="2"/>
        <v>12.477176978260873</v>
      </c>
      <c r="K53" s="99">
        <f t="shared" si="3"/>
        <v>5.7696749070728574e-002</v>
      </c>
      <c r="L53" s="99">
        <f t="shared" si="4"/>
        <v>5.3546940165921191</v>
      </c>
      <c r="O53" s="92">
        <f t="shared" si="21"/>
        <v>45776</v>
      </c>
      <c r="P53" s="91">
        <f t="shared" si="22"/>
        <v>46</v>
      </c>
      <c r="Q53" s="91">
        <f>INDEX(地温!$D$2:$D$366,MATCH(O53,地温!$C$2:$C$366,FALSE))</f>
        <v>15.386232000000001</v>
      </c>
      <c r="R53" s="91">
        <f t="shared" si="23"/>
        <v>573.95014100000014</v>
      </c>
      <c r="S53" s="93">
        <f t="shared" si="5"/>
        <v>12.477176978260873</v>
      </c>
      <c r="T53" s="99">
        <f t="shared" si="6"/>
        <v>0.99789457392102165</v>
      </c>
      <c r="U53" s="99">
        <f t="shared" si="7"/>
        <v>1.0050000000000001</v>
      </c>
      <c r="X53" s="92">
        <f t="shared" si="24"/>
        <v>45776</v>
      </c>
      <c r="Y53" s="91">
        <f t="shared" si="25"/>
        <v>46</v>
      </c>
      <c r="Z53" s="91">
        <f>INDEX(地温!$D$2:$D$366,MATCH(X53,地温!$C$2:$C$366,FALSE))</f>
        <v>15.386232000000001</v>
      </c>
      <c r="AA53" s="91">
        <f t="shared" si="26"/>
        <v>573.95014100000014</v>
      </c>
      <c r="AB53" s="93">
        <f t="shared" si="8"/>
        <v>12.477176978260873</v>
      </c>
      <c r="AC53" s="99" t="e">
        <f t="shared" si="9"/>
        <v>#N/A</v>
      </c>
      <c r="AD53" s="99">
        <f t="shared" si="10"/>
        <v>0</v>
      </c>
      <c r="AG53" s="92">
        <f t="shared" si="27"/>
        <v>45776</v>
      </c>
      <c r="AH53" s="91">
        <f t="shared" si="28"/>
        <v>46</v>
      </c>
      <c r="AI53" s="91">
        <f>INDEX(地温!$D$2:$D$366,MATCH(AG53,地温!$C$2:$C$366,FALSE))</f>
        <v>15.386232000000001</v>
      </c>
      <c r="AJ53" s="91">
        <f t="shared" si="29"/>
        <v>573.95014100000014</v>
      </c>
      <c r="AK53" s="93">
        <f t="shared" si="11"/>
        <v>12.477176978260873</v>
      </c>
      <c r="AL53" s="99" t="e">
        <f t="shared" si="12"/>
        <v>#N/A</v>
      </c>
      <c r="AM53" s="99">
        <f t="shared" si="13"/>
        <v>0</v>
      </c>
      <c r="AP53" s="92">
        <f t="shared" si="30"/>
        <v>45776</v>
      </c>
      <c r="AQ53" s="91">
        <f t="shared" si="31"/>
        <v>46</v>
      </c>
      <c r="AR53" s="91">
        <f>INDEX(地温!$D$2:$D$366,MATCH(AP53,地温!$C$2:$C$366,FALSE))</f>
        <v>15.386232000000001</v>
      </c>
      <c r="AS53" s="91">
        <f t="shared" si="32"/>
        <v>573.95014100000014</v>
      </c>
      <c r="AT53" s="93">
        <f t="shared" si="14"/>
        <v>12.477176978260873</v>
      </c>
      <c r="AU53" s="99" t="e">
        <f t="shared" si="15"/>
        <v>#N/A</v>
      </c>
      <c r="AV53" s="99">
        <f t="shared" si="16"/>
        <v>0</v>
      </c>
    </row>
    <row r="54" spans="1:48" s="91" customFormat="1">
      <c r="A54" s="92">
        <f t="shared" si="17"/>
        <v>45777</v>
      </c>
      <c r="B54" s="91">
        <f t="shared" si="0"/>
        <v>47</v>
      </c>
      <c r="C54" s="99">
        <f t="shared" si="1"/>
        <v>6.3850784576456912</v>
      </c>
      <c r="F54" s="92">
        <f t="shared" si="18"/>
        <v>45777</v>
      </c>
      <c r="G54" s="91">
        <f t="shared" si="19"/>
        <v>47</v>
      </c>
      <c r="H54" s="91">
        <f>INDEX(地温!$D$2:$D$366,MATCH(F54,地温!$C$2:$C$366,FALSE))</f>
        <v>15.649820000000004</v>
      </c>
      <c r="I54" s="91">
        <f t="shared" si="20"/>
        <v>589.59996100000012</v>
      </c>
      <c r="J54" s="93">
        <f t="shared" si="2"/>
        <v>12.544680021276598</v>
      </c>
      <c r="K54" s="99">
        <f t="shared" si="3"/>
        <v>5.7845276378202429e-002</v>
      </c>
      <c r="L54" s="99">
        <f t="shared" si="4"/>
        <v>5.3800784576456913</v>
      </c>
      <c r="O54" s="92">
        <f t="shared" si="21"/>
        <v>45777</v>
      </c>
      <c r="P54" s="91">
        <f t="shared" si="22"/>
        <v>47</v>
      </c>
      <c r="Q54" s="91">
        <f>INDEX(地温!$D$2:$D$366,MATCH(O54,地温!$C$2:$C$366,FALSE))</f>
        <v>15.649820000000004</v>
      </c>
      <c r="R54" s="91">
        <f t="shared" si="23"/>
        <v>589.59996100000012</v>
      </c>
      <c r="S54" s="93">
        <f t="shared" si="5"/>
        <v>12.544680021276598</v>
      </c>
      <c r="T54" s="99">
        <f t="shared" si="6"/>
        <v>0.99789507112161058</v>
      </c>
      <c r="U54" s="99">
        <f t="shared" si="7"/>
        <v>1.0050000000000001</v>
      </c>
      <c r="X54" s="92">
        <f t="shared" si="24"/>
        <v>45777</v>
      </c>
      <c r="Y54" s="91">
        <f t="shared" si="25"/>
        <v>47</v>
      </c>
      <c r="Z54" s="91">
        <f>INDEX(地温!$D$2:$D$366,MATCH(X54,地温!$C$2:$C$366,FALSE))</f>
        <v>15.649820000000004</v>
      </c>
      <c r="AA54" s="91">
        <f t="shared" si="26"/>
        <v>589.59996100000012</v>
      </c>
      <c r="AB54" s="93">
        <f t="shared" si="8"/>
        <v>12.544680021276598</v>
      </c>
      <c r="AC54" s="99" t="e">
        <f t="shared" si="9"/>
        <v>#N/A</v>
      </c>
      <c r="AD54" s="99">
        <f t="shared" si="10"/>
        <v>0</v>
      </c>
      <c r="AG54" s="92">
        <f t="shared" si="27"/>
        <v>45777</v>
      </c>
      <c r="AH54" s="91">
        <f t="shared" si="28"/>
        <v>47</v>
      </c>
      <c r="AI54" s="91">
        <f>INDEX(地温!$D$2:$D$366,MATCH(AG54,地温!$C$2:$C$366,FALSE))</f>
        <v>15.649820000000004</v>
      </c>
      <c r="AJ54" s="91">
        <f t="shared" si="29"/>
        <v>589.59996100000012</v>
      </c>
      <c r="AK54" s="93">
        <f t="shared" si="11"/>
        <v>12.544680021276598</v>
      </c>
      <c r="AL54" s="99" t="e">
        <f t="shared" si="12"/>
        <v>#N/A</v>
      </c>
      <c r="AM54" s="99">
        <f t="shared" si="13"/>
        <v>0</v>
      </c>
      <c r="AP54" s="92">
        <f t="shared" si="30"/>
        <v>45777</v>
      </c>
      <c r="AQ54" s="91">
        <f t="shared" si="31"/>
        <v>47</v>
      </c>
      <c r="AR54" s="91">
        <f>INDEX(地温!$D$2:$D$366,MATCH(AP54,地温!$C$2:$C$366,FALSE))</f>
        <v>15.649820000000004</v>
      </c>
      <c r="AS54" s="91">
        <f t="shared" si="32"/>
        <v>589.59996100000012</v>
      </c>
      <c r="AT54" s="93">
        <f t="shared" si="14"/>
        <v>12.544680021276598</v>
      </c>
      <c r="AU54" s="99" t="e">
        <f t="shared" si="15"/>
        <v>#N/A</v>
      </c>
      <c r="AV54" s="99">
        <f t="shared" si="16"/>
        <v>0</v>
      </c>
    </row>
    <row r="55" spans="1:48" s="91" customFormat="1">
      <c r="A55" s="92">
        <f t="shared" si="17"/>
        <v>45778</v>
      </c>
      <c r="B55" s="91">
        <f t="shared" si="0"/>
        <v>48</v>
      </c>
      <c r="C55" s="99">
        <f t="shared" si="1"/>
        <v>6.4087664979648897</v>
      </c>
      <c r="F55" s="92">
        <f t="shared" si="18"/>
        <v>45778</v>
      </c>
      <c r="G55" s="91">
        <f t="shared" si="19"/>
        <v>48</v>
      </c>
      <c r="H55" s="91">
        <f>INDEX(地温!$D$2:$D$366,MATCH(F55,地温!$C$2:$C$366,FALSE))</f>
        <v>15.507887999999999</v>
      </c>
      <c r="I55" s="91">
        <f t="shared" si="20"/>
        <v>605.1078490000001</v>
      </c>
      <c r="J55" s="93">
        <f t="shared" si="2"/>
        <v>12.606413520833335</v>
      </c>
      <c r="K55" s="99">
        <f t="shared" si="3"/>
        <v>5.7981381942839721e-002</v>
      </c>
      <c r="L55" s="99">
        <f t="shared" si="4"/>
        <v>5.4037664979648898</v>
      </c>
      <c r="O55" s="92">
        <f t="shared" si="21"/>
        <v>45778</v>
      </c>
      <c r="P55" s="91">
        <f t="shared" si="22"/>
        <v>48</v>
      </c>
      <c r="Q55" s="91">
        <f>INDEX(地温!$D$2:$D$366,MATCH(O55,地温!$C$2:$C$366,FALSE))</f>
        <v>15.507887999999999</v>
      </c>
      <c r="R55" s="91">
        <f t="shared" si="23"/>
        <v>605.1078490000001</v>
      </c>
      <c r="S55" s="93">
        <f t="shared" si="5"/>
        <v>12.606413520833335</v>
      </c>
      <c r="T55" s="99">
        <f t="shared" si="6"/>
        <v>0.99789552562049866</v>
      </c>
      <c r="U55" s="99">
        <f t="shared" si="7"/>
        <v>1.0050000000000001</v>
      </c>
      <c r="X55" s="92">
        <f t="shared" si="24"/>
        <v>45778</v>
      </c>
      <c r="Y55" s="91">
        <f t="shared" si="25"/>
        <v>48</v>
      </c>
      <c r="Z55" s="91">
        <f>INDEX(地温!$D$2:$D$366,MATCH(X55,地温!$C$2:$C$366,FALSE))</f>
        <v>15.507887999999999</v>
      </c>
      <c r="AA55" s="91">
        <f t="shared" si="26"/>
        <v>605.1078490000001</v>
      </c>
      <c r="AB55" s="93">
        <f t="shared" si="8"/>
        <v>12.606413520833335</v>
      </c>
      <c r="AC55" s="99" t="e">
        <f t="shared" si="9"/>
        <v>#N/A</v>
      </c>
      <c r="AD55" s="99">
        <f t="shared" si="10"/>
        <v>0</v>
      </c>
      <c r="AG55" s="92">
        <f t="shared" si="27"/>
        <v>45778</v>
      </c>
      <c r="AH55" s="91">
        <f t="shared" si="28"/>
        <v>48</v>
      </c>
      <c r="AI55" s="91">
        <f>INDEX(地温!$D$2:$D$366,MATCH(AG55,地温!$C$2:$C$366,FALSE))</f>
        <v>15.507887999999999</v>
      </c>
      <c r="AJ55" s="91">
        <f t="shared" si="29"/>
        <v>605.1078490000001</v>
      </c>
      <c r="AK55" s="93">
        <f t="shared" si="11"/>
        <v>12.606413520833335</v>
      </c>
      <c r="AL55" s="99" t="e">
        <f t="shared" si="12"/>
        <v>#N/A</v>
      </c>
      <c r="AM55" s="99">
        <f t="shared" si="13"/>
        <v>0</v>
      </c>
      <c r="AP55" s="92">
        <f t="shared" si="30"/>
        <v>45778</v>
      </c>
      <c r="AQ55" s="91">
        <f t="shared" si="31"/>
        <v>48</v>
      </c>
      <c r="AR55" s="91">
        <f>INDEX(地温!$D$2:$D$366,MATCH(AP55,地温!$C$2:$C$366,FALSE))</f>
        <v>15.507887999999999</v>
      </c>
      <c r="AS55" s="91">
        <f t="shared" si="32"/>
        <v>605.1078490000001</v>
      </c>
      <c r="AT55" s="93">
        <f t="shared" si="14"/>
        <v>12.606413520833335</v>
      </c>
      <c r="AU55" s="99" t="e">
        <f t="shared" si="15"/>
        <v>#N/A</v>
      </c>
      <c r="AV55" s="99">
        <f t="shared" si="16"/>
        <v>0</v>
      </c>
    </row>
    <row r="56" spans="1:48" s="91" customFormat="1">
      <c r="A56" s="92">
        <f t="shared" si="17"/>
        <v>45779</v>
      </c>
      <c r="B56" s="91">
        <f t="shared" si="0"/>
        <v>49</v>
      </c>
      <c r="C56" s="99">
        <f t="shared" si="1"/>
        <v>6.4304722353164872</v>
      </c>
      <c r="F56" s="92">
        <f t="shared" si="18"/>
        <v>45779</v>
      </c>
      <c r="G56" s="91">
        <f t="shared" si="19"/>
        <v>49</v>
      </c>
      <c r="H56" s="91">
        <f>INDEX(地温!$D$2:$D$366,MATCH(F56,地温!$C$2:$C$366,FALSE))</f>
        <v>14.818504000000003</v>
      </c>
      <c r="I56" s="91">
        <f t="shared" si="20"/>
        <v>619.92635300000006</v>
      </c>
      <c r="J56" s="93">
        <f t="shared" si="2"/>
        <v>12.651558224489797</v>
      </c>
      <c r="K56" s="99">
        <f t="shared" si="3"/>
        <v>5.8081079061797998e-002</v>
      </c>
      <c r="L56" s="99">
        <f t="shared" si="4"/>
        <v>5.4254722353164873</v>
      </c>
      <c r="O56" s="92">
        <f t="shared" si="21"/>
        <v>45779</v>
      </c>
      <c r="P56" s="91">
        <f t="shared" si="22"/>
        <v>49</v>
      </c>
      <c r="Q56" s="91">
        <f>INDEX(地温!$D$2:$D$366,MATCH(O56,地温!$C$2:$C$366,FALSE))</f>
        <v>14.818504000000003</v>
      </c>
      <c r="R56" s="91">
        <f t="shared" si="23"/>
        <v>619.92635300000006</v>
      </c>
      <c r="S56" s="93">
        <f t="shared" si="5"/>
        <v>12.651558224489797</v>
      </c>
      <c r="T56" s="99">
        <f t="shared" si="6"/>
        <v>0.99789585786391333</v>
      </c>
      <c r="U56" s="99">
        <f t="shared" si="7"/>
        <v>1.0050000000000001</v>
      </c>
      <c r="X56" s="92">
        <f t="shared" si="24"/>
        <v>45779</v>
      </c>
      <c r="Y56" s="91">
        <f t="shared" si="25"/>
        <v>49</v>
      </c>
      <c r="Z56" s="91">
        <f>INDEX(地温!$D$2:$D$366,MATCH(X56,地温!$C$2:$C$366,FALSE))</f>
        <v>14.818504000000003</v>
      </c>
      <c r="AA56" s="91">
        <f t="shared" si="26"/>
        <v>619.92635300000006</v>
      </c>
      <c r="AB56" s="93">
        <f t="shared" si="8"/>
        <v>12.651558224489797</v>
      </c>
      <c r="AC56" s="99" t="e">
        <f t="shared" si="9"/>
        <v>#N/A</v>
      </c>
      <c r="AD56" s="99">
        <f t="shared" si="10"/>
        <v>0</v>
      </c>
      <c r="AG56" s="92">
        <f t="shared" si="27"/>
        <v>45779</v>
      </c>
      <c r="AH56" s="91">
        <f t="shared" si="28"/>
        <v>49</v>
      </c>
      <c r="AI56" s="91">
        <f>INDEX(地温!$D$2:$D$366,MATCH(AG56,地温!$C$2:$C$366,FALSE))</f>
        <v>14.818504000000003</v>
      </c>
      <c r="AJ56" s="91">
        <f t="shared" si="29"/>
        <v>619.92635300000006</v>
      </c>
      <c r="AK56" s="93">
        <f t="shared" si="11"/>
        <v>12.651558224489797</v>
      </c>
      <c r="AL56" s="99" t="e">
        <f t="shared" si="12"/>
        <v>#N/A</v>
      </c>
      <c r="AM56" s="99">
        <f t="shared" si="13"/>
        <v>0</v>
      </c>
      <c r="AP56" s="92">
        <f t="shared" si="30"/>
        <v>45779</v>
      </c>
      <c r="AQ56" s="91">
        <f t="shared" si="31"/>
        <v>49</v>
      </c>
      <c r="AR56" s="91">
        <f>INDEX(地温!$D$2:$D$366,MATCH(AP56,地温!$C$2:$C$366,FALSE))</f>
        <v>14.818504000000003</v>
      </c>
      <c r="AS56" s="91">
        <f t="shared" si="32"/>
        <v>619.92635300000006</v>
      </c>
      <c r="AT56" s="93">
        <f t="shared" si="14"/>
        <v>12.651558224489797</v>
      </c>
      <c r="AU56" s="99" t="e">
        <f t="shared" si="15"/>
        <v>#N/A</v>
      </c>
      <c r="AV56" s="99">
        <f t="shared" si="16"/>
        <v>0</v>
      </c>
    </row>
    <row r="57" spans="1:48" s="91" customFormat="1">
      <c r="A57" s="92">
        <f t="shared" si="17"/>
        <v>45780</v>
      </c>
      <c r="B57" s="91">
        <f t="shared" si="0"/>
        <v>50</v>
      </c>
      <c r="C57" s="99">
        <f t="shared" si="1"/>
        <v>6.4506742052944777</v>
      </c>
      <c r="F57" s="92">
        <f t="shared" si="18"/>
        <v>45780</v>
      </c>
      <c r="G57" s="91">
        <f t="shared" si="19"/>
        <v>50</v>
      </c>
      <c r="H57" s="91">
        <f>INDEX(地温!$D$2:$D$366,MATCH(F57,地温!$C$2:$C$366,FALSE))</f>
        <v>14.554915999999999</v>
      </c>
      <c r="I57" s="91">
        <f t="shared" si="20"/>
        <v>634.48126900000011</v>
      </c>
      <c r="J57" s="93">
        <f t="shared" si="2"/>
        <v>12.689625380000003</v>
      </c>
      <c r="K57" s="99">
        <f t="shared" si="3"/>
        <v>5.8165254858428918e-002</v>
      </c>
      <c r="L57" s="99">
        <f t="shared" si="4"/>
        <v>5.4456742052944778</v>
      </c>
      <c r="O57" s="92">
        <f t="shared" si="21"/>
        <v>45780</v>
      </c>
      <c r="P57" s="91">
        <f t="shared" si="22"/>
        <v>50</v>
      </c>
      <c r="Q57" s="91">
        <f>INDEX(地温!$D$2:$D$366,MATCH(O57,地温!$C$2:$C$366,FALSE))</f>
        <v>14.554915999999999</v>
      </c>
      <c r="R57" s="91">
        <f t="shared" si="23"/>
        <v>634.48126900000011</v>
      </c>
      <c r="S57" s="93">
        <f t="shared" si="5"/>
        <v>12.689625380000003</v>
      </c>
      <c r="T57" s="99">
        <f t="shared" si="6"/>
        <v>0.99789613793844634</v>
      </c>
      <c r="U57" s="99">
        <f t="shared" si="7"/>
        <v>1.0050000000000001</v>
      </c>
      <c r="X57" s="92">
        <f t="shared" si="24"/>
        <v>45780</v>
      </c>
      <c r="Y57" s="91">
        <f t="shared" si="25"/>
        <v>50</v>
      </c>
      <c r="Z57" s="91">
        <f>INDEX(地温!$D$2:$D$366,MATCH(X57,地温!$C$2:$C$366,FALSE))</f>
        <v>14.554915999999999</v>
      </c>
      <c r="AA57" s="91">
        <f t="shared" si="26"/>
        <v>634.48126900000011</v>
      </c>
      <c r="AB57" s="93">
        <f t="shared" si="8"/>
        <v>12.689625380000003</v>
      </c>
      <c r="AC57" s="99" t="e">
        <f t="shared" si="9"/>
        <v>#N/A</v>
      </c>
      <c r="AD57" s="99">
        <f t="shared" si="10"/>
        <v>0</v>
      </c>
      <c r="AG57" s="92">
        <f t="shared" si="27"/>
        <v>45780</v>
      </c>
      <c r="AH57" s="91">
        <f t="shared" si="28"/>
        <v>50</v>
      </c>
      <c r="AI57" s="91">
        <f>INDEX(地温!$D$2:$D$366,MATCH(AG57,地温!$C$2:$C$366,FALSE))</f>
        <v>14.554915999999999</v>
      </c>
      <c r="AJ57" s="91">
        <f t="shared" si="29"/>
        <v>634.48126900000011</v>
      </c>
      <c r="AK57" s="93">
        <f t="shared" si="11"/>
        <v>12.689625380000003</v>
      </c>
      <c r="AL57" s="99" t="e">
        <f t="shared" si="12"/>
        <v>#N/A</v>
      </c>
      <c r="AM57" s="99">
        <f t="shared" si="13"/>
        <v>0</v>
      </c>
      <c r="AP57" s="92">
        <f t="shared" si="30"/>
        <v>45780</v>
      </c>
      <c r="AQ57" s="91">
        <f t="shared" si="31"/>
        <v>50</v>
      </c>
      <c r="AR57" s="91">
        <f>INDEX(地温!$D$2:$D$366,MATCH(AP57,地温!$C$2:$C$366,FALSE))</f>
        <v>14.554915999999999</v>
      </c>
      <c r="AS57" s="91">
        <f t="shared" si="32"/>
        <v>634.48126900000011</v>
      </c>
      <c r="AT57" s="93">
        <f t="shared" si="14"/>
        <v>12.689625380000003</v>
      </c>
      <c r="AU57" s="99" t="e">
        <f t="shared" si="15"/>
        <v>#N/A</v>
      </c>
      <c r="AV57" s="99">
        <f t="shared" si="16"/>
        <v>0</v>
      </c>
    </row>
    <row r="58" spans="1:48" s="91" customFormat="1">
      <c r="A58" s="92">
        <f t="shared" si="17"/>
        <v>45781</v>
      </c>
      <c r="B58" s="91">
        <f t="shared" si="0"/>
        <v>51</v>
      </c>
      <c r="C58" s="99">
        <f t="shared" si="1"/>
        <v>6.4703467755241064</v>
      </c>
      <c r="F58" s="92">
        <f t="shared" si="18"/>
        <v>45781</v>
      </c>
      <c r="G58" s="91">
        <f t="shared" si="19"/>
        <v>51</v>
      </c>
      <c r="H58" s="91">
        <f>INDEX(地温!$D$2:$D$366,MATCH(F58,地温!$C$2:$C$366,FALSE))</f>
        <v>15.609268000000002</v>
      </c>
      <c r="I58" s="91">
        <f t="shared" si="20"/>
        <v>650.09053700000015</v>
      </c>
      <c r="J58" s="93">
        <f t="shared" si="2"/>
        <v>12.746873274509808</v>
      </c>
      <c r="K58" s="99">
        <f t="shared" si="3"/>
        <v>5.8292031354028002e-002</v>
      </c>
      <c r="L58" s="99">
        <f t="shared" si="4"/>
        <v>5.4653467755241065</v>
      </c>
      <c r="O58" s="92">
        <f t="shared" si="21"/>
        <v>45781</v>
      </c>
      <c r="P58" s="91">
        <f t="shared" si="22"/>
        <v>51</v>
      </c>
      <c r="Q58" s="91">
        <f>INDEX(地温!$D$2:$D$366,MATCH(O58,地温!$C$2:$C$366,FALSE))</f>
        <v>15.609268000000002</v>
      </c>
      <c r="R58" s="91">
        <f t="shared" si="23"/>
        <v>650.09053700000015</v>
      </c>
      <c r="S58" s="93">
        <f t="shared" si="5"/>
        <v>12.746873274509808</v>
      </c>
      <c r="T58" s="99">
        <f t="shared" si="6"/>
        <v>0.99789655899261953</v>
      </c>
      <c r="U58" s="99">
        <f t="shared" si="7"/>
        <v>1.0050000000000001</v>
      </c>
      <c r="X58" s="92">
        <f t="shared" si="24"/>
        <v>45781</v>
      </c>
      <c r="Y58" s="91">
        <f t="shared" si="25"/>
        <v>51</v>
      </c>
      <c r="Z58" s="91">
        <f>INDEX(地温!$D$2:$D$366,MATCH(X58,地温!$C$2:$C$366,FALSE))</f>
        <v>15.609268000000002</v>
      </c>
      <c r="AA58" s="91">
        <f t="shared" si="26"/>
        <v>650.09053700000015</v>
      </c>
      <c r="AB58" s="93">
        <f t="shared" si="8"/>
        <v>12.746873274509808</v>
      </c>
      <c r="AC58" s="99" t="e">
        <f t="shared" si="9"/>
        <v>#N/A</v>
      </c>
      <c r="AD58" s="99">
        <f t="shared" si="10"/>
        <v>0</v>
      </c>
      <c r="AG58" s="92">
        <f t="shared" si="27"/>
        <v>45781</v>
      </c>
      <c r="AH58" s="91">
        <f t="shared" si="28"/>
        <v>51</v>
      </c>
      <c r="AI58" s="91">
        <f>INDEX(地温!$D$2:$D$366,MATCH(AG58,地温!$C$2:$C$366,FALSE))</f>
        <v>15.609268000000002</v>
      </c>
      <c r="AJ58" s="91">
        <f t="shared" si="29"/>
        <v>650.09053700000015</v>
      </c>
      <c r="AK58" s="93">
        <f t="shared" si="11"/>
        <v>12.746873274509808</v>
      </c>
      <c r="AL58" s="99" t="e">
        <f t="shared" si="12"/>
        <v>#N/A</v>
      </c>
      <c r="AM58" s="99">
        <f t="shared" si="13"/>
        <v>0</v>
      </c>
      <c r="AP58" s="92">
        <f t="shared" si="30"/>
        <v>45781</v>
      </c>
      <c r="AQ58" s="91">
        <f t="shared" si="31"/>
        <v>51</v>
      </c>
      <c r="AR58" s="91">
        <f>INDEX(地温!$D$2:$D$366,MATCH(AP58,地温!$C$2:$C$366,FALSE))</f>
        <v>15.609268000000002</v>
      </c>
      <c r="AS58" s="91">
        <f t="shared" si="32"/>
        <v>650.09053700000015</v>
      </c>
      <c r="AT58" s="93">
        <f t="shared" si="14"/>
        <v>12.746873274509808</v>
      </c>
      <c r="AU58" s="99" t="e">
        <f t="shared" si="15"/>
        <v>#N/A</v>
      </c>
      <c r="AV58" s="99">
        <f t="shared" si="16"/>
        <v>0</v>
      </c>
    </row>
    <row r="59" spans="1:48" s="91" customFormat="1">
      <c r="A59" s="92">
        <f t="shared" si="17"/>
        <v>45782</v>
      </c>
      <c r="B59" s="91">
        <f t="shared" si="0"/>
        <v>52</v>
      </c>
      <c r="C59" s="99">
        <f t="shared" si="1"/>
        <v>6.4897349953784591</v>
      </c>
      <c r="F59" s="92">
        <f t="shared" si="18"/>
        <v>45782</v>
      </c>
      <c r="G59" s="91">
        <f t="shared" si="19"/>
        <v>52</v>
      </c>
      <c r="H59" s="91">
        <f>INDEX(地温!$D$2:$D$366,MATCH(F59,地温!$C$2:$C$366,FALSE))</f>
        <v>17.150244000000001</v>
      </c>
      <c r="I59" s="91">
        <f t="shared" si="20"/>
        <v>667.2407810000002</v>
      </c>
      <c r="J59" s="93">
        <f t="shared" si="2"/>
        <v>12.831553480769234</v>
      </c>
      <c r="K59" s="99">
        <f t="shared" si="3"/>
        <v>5.8479970516726279e-002</v>
      </c>
      <c r="L59" s="99">
        <f t="shared" si="4"/>
        <v>5.4847349953784592</v>
      </c>
      <c r="O59" s="92">
        <f t="shared" si="21"/>
        <v>45782</v>
      </c>
      <c r="P59" s="91">
        <f t="shared" si="22"/>
        <v>52</v>
      </c>
      <c r="Q59" s="91">
        <f>INDEX(地温!$D$2:$D$366,MATCH(O59,地温!$C$2:$C$366,FALSE))</f>
        <v>17.150244000000001</v>
      </c>
      <c r="R59" s="91">
        <f t="shared" si="23"/>
        <v>667.2407810000002</v>
      </c>
      <c r="S59" s="93">
        <f t="shared" si="5"/>
        <v>12.831553480769234</v>
      </c>
      <c r="T59" s="99">
        <f t="shared" si="6"/>
        <v>0.99789718150055451</v>
      </c>
      <c r="U59" s="99">
        <f t="shared" si="7"/>
        <v>1.0050000000000001</v>
      </c>
      <c r="X59" s="92">
        <f t="shared" si="24"/>
        <v>45782</v>
      </c>
      <c r="Y59" s="91">
        <f t="shared" si="25"/>
        <v>52</v>
      </c>
      <c r="Z59" s="91">
        <f>INDEX(地温!$D$2:$D$366,MATCH(X59,地温!$C$2:$C$366,FALSE))</f>
        <v>17.150244000000001</v>
      </c>
      <c r="AA59" s="91">
        <f t="shared" si="26"/>
        <v>667.2407810000002</v>
      </c>
      <c r="AB59" s="93">
        <f t="shared" si="8"/>
        <v>12.831553480769234</v>
      </c>
      <c r="AC59" s="99" t="e">
        <f t="shared" si="9"/>
        <v>#N/A</v>
      </c>
      <c r="AD59" s="99">
        <f t="shared" si="10"/>
        <v>0</v>
      </c>
      <c r="AG59" s="92">
        <f t="shared" si="27"/>
        <v>45782</v>
      </c>
      <c r="AH59" s="91">
        <f t="shared" si="28"/>
        <v>52</v>
      </c>
      <c r="AI59" s="91">
        <f>INDEX(地温!$D$2:$D$366,MATCH(AG59,地温!$C$2:$C$366,FALSE))</f>
        <v>17.150244000000001</v>
      </c>
      <c r="AJ59" s="91">
        <f t="shared" si="29"/>
        <v>667.2407810000002</v>
      </c>
      <c r="AK59" s="93">
        <f t="shared" si="11"/>
        <v>12.831553480769234</v>
      </c>
      <c r="AL59" s="99" t="e">
        <f t="shared" si="12"/>
        <v>#N/A</v>
      </c>
      <c r="AM59" s="99">
        <f t="shared" si="13"/>
        <v>0</v>
      </c>
      <c r="AP59" s="92">
        <f t="shared" si="30"/>
        <v>45782</v>
      </c>
      <c r="AQ59" s="91">
        <f t="shared" si="31"/>
        <v>52</v>
      </c>
      <c r="AR59" s="91">
        <f>INDEX(地温!$D$2:$D$366,MATCH(AP59,地温!$C$2:$C$366,FALSE))</f>
        <v>17.150244000000001</v>
      </c>
      <c r="AS59" s="91">
        <f t="shared" si="32"/>
        <v>667.2407810000002</v>
      </c>
      <c r="AT59" s="93">
        <f t="shared" si="14"/>
        <v>12.831553480769234</v>
      </c>
      <c r="AU59" s="99" t="e">
        <f t="shared" si="15"/>
        <v>#N/A</v>
      </c>
      <c r="AV59" s="99">
        <f t="shared" si="16"/>
        <v>0</v>
      </c>
    </row>
    <row r="60" spans="1:48" s="91" customFormat="1">
      <c r="A60" s="92">
        <f t="shared" si="17"/>
        <v>45783</v>
      </c>
      <c r="B60" s="91">
        <f t="shared" si="0"/>
        <v>53</v>
      </c>
      <c r="C60" s="99">
        <f t="shared" si="1"/>
        <v>6.5080396349431613</v>
      </c>
      <c r="F60" s="92">
        <f t="shared" si="18"/>
        <v>45783</v>
      </c>
      <c r="G60" s="91">
        <f t="shared" si="19"/>
        <v>53</v>
      </c>
      <c r="H60" s="91">
        <f>INDEX(地温!$D$2:$D$366,MATCH(F60,地温!$C$2:$C$366,FALSE))</f>
        <v>17.474660000000004</v>
      </c>
      <c r="I60" s="91">
        <f t="shared" si="20"/>
        <v>684.71544100000017</v>
      </c>
      <c r="J60" s="93">
        <f t="shared" si="2"/>
        <v>12.919159264150947</v>
      </c>
      <c r="K60" s="99">
        <f t="shared" si="3"/>
        <v>5.8674922684090719e-002</v>
      </c>
      <c r="L60" s="99">
        <f t="shared" si="4"/>
        <v>5.5030396349431614</v>
      </c>
      <c r="O60" s="92">
        <f t="shared" si="21"/>
        <v>45783</v>
      </c>
      <c r="P60" s="91">
        <f t="shared" si="22"/>
        <v>53</v>
      </c>
      <c r="Q60" s="91">
        <f>INDEX(地温!$D$2:$D$366,MATCH(O60,地温!$C$2:$C$366,FALSE))</f>
        <v>17.474660000000004</v>
      </c>
      <c r="R60" s="91">
        <f t="shared" si="23"/>
        <v>684.71544100000017</v>
      </c>
      <c r="S60" s="93">
        <f t="shared" si="5"/>
        <v>12.919159264150947</v>
      </c>
      <c r="T60" s="99">
        <f t="shared" si="6"/>
        <v>0.99789782512757219</v>
      </c>
      <c r="U60" s="99">
        <f t="shared" si="7"/>
        <v>1.0050000000000001</v>
      </c>
      <c r="X60" s="92">
        <f t="shared" si="24"/>
        <v>45783</v>
      </c>
      <c r="Y60" s="91">
        <f t="shared" si="25"/>
        <v>53</v>
      </c>
      <c r="Z60" s="91">
        <f>INDEX(地温!$D$2:$D$366,MATCH(X60,地温!$C$2:$C$366,FALSE))</f>
        <v>17.474660000000004</v>
      </c>
      <c r="AA60" s="91">
        <f t="shared" si="26"/>
        <v>684.71544100000017</v>
      </c>
      <c r="AB60" s="93">
        <f t="shared" si="8"/>
        <v>12.919159264150947</v>
      </c>
      <c r="AC60" s="99" t="e">
        <f t="shared" si="9"/>
        <v>#N/A</v>
      </c>
      <c r="AD60" s="99">
        <f t="shared" si="10"/>
        <v>0</v>
      </c>
      <c r="AG60" s="92">
        <f t="shared" si="27"/>
        <v>45783</v>
      </c>
      <c r="AH60" s="91">
        <f t="shared" si="28"/>
        <v>53</v>
      </c>
      <c r="AI60" s="91">
        <f>INDEX(地温!$D$2:$D$366,MATCH(AG60,地温!$C$2:$C$366,FALSE))</f>
        <v>17.474660000000004</v>
      </c>
      <c r="AJ60" s="91">
        <f t="shared" si="29"/>
        <v>684.71544100000017</v>
      </c>
      <c r="AK60" s="93">
        <f t="shared" si="11"/>
        <v>12.919159264150947</v>
      </c>
      <c r="AL60" s="99" t="e">
        <f t="shared" si="12"/>
        <v>#N/A</v>
      </c>
      <c r="AM60" s="99">
        <f t="shared" si="13"/>
        <v>0</v>
      </c>
      <c r="AP60" s="92">
        <f t="shared" si="30"/>
        <v>45783</v>
      </c>
      <c r="AQ60" s="91">
        <f t="shared" si="31"/>
        <v>53</v>
      </c>
      <c r="AR60" s="91">
        <f>INDEX(地温!$D$2:$D$366,MATCH(AP60,地温!$C$2:$C$366,FALSE))</f>
        <v>17.474660000000004</v>
      </c>
      <c r="AS60" s="91">
        <f t="shared" si="32"/>
        <v>684.71544100000017</v>
      </c>
      <c r="AT60" s="93">
        <f t="shared" si="14"/>
        <v>12.919159264150947</v>
      </c>
      <c r="AU60" s="99" t="e">
        <f t="shared" si="15"/>
        <v>#N/A</v>
      </c>
      <c r="AV60" s="99">
        <f t="shared" si="16"/>
        <v>0</v>
      </c>
    </row>
    <row r="61" spans="1:48" s="91" customFormat="1">
      <c r="A61" s="92">
        <f t="shared" si="17"/>
        <v>45784</v>
      </c>
      <c r="B61" s="91">
        <f t="shared" si="0"/>
        <v>54</v>
      </c>
      <c r="C61" s="99">
        <f t="shared" si="1"/>
        <v>6.5248617694654545</v>
      </c>
      <c r="F61" s="92">
        <f t="shared" si="18"/>
        <v>45784</v>
      </c>
      <c r="G61" s="91">
        <f t="shared" si="19"/>
        <v>54</v>
      </c>
      <c r="H61" s="91">
        <f>INDEX(地温!$D$2:$D$366,MATCH(F61,地温!$C$2:$C$366,FALSE))</f>
        <v>16.967759999999998</v>
      </c>
      <c r="I61" s="91">
        <f t="shared" si="20"/>
        <v>701.68320100000017</v>
      </c>
      <c r="J61" s="93">
        <f t="shared" si="2"/>
        <v>12.994133351851856</v>
      </c>
      <c r="K61" s="99">
        <f t="shared" si="3"/>
        <v>5.8842185844240016e-002</v>
      </c>
      <c r="L61" s="99">
        <f t="shared" si="4"/>
        <v>5.5198617694654546</v>
      </c>
      <c r="O61" s="92">
        <f t="shared" si="21"/>
        <v>45784</v>
      </c>
      <c r="P61" s="91">
        <f t="shared" si="22"/>
        <v>54</v>
      </c>
      <c r="Q61" s="91">
        <f>INDEX(地温!$D$2:$D$366,MATCH(O61,地温!$C$2:$C$366,FALSE))</f>
        <v>16.967759999999998</v>
      </c>
      <c r="R61" s="91">
        <f t="shared" si="23"/>
        <v>701.68320100000017</v>
      </c>
      <c r="S61" s="93">
        <f t="shared" si="5"/>
        <v>12.994133351851856</v>
      </c>
      <c r="T61" s="99">
        <f t="shared" si="6"/>
        <v>0.99789837563854999</v>
      </c>
      <c r="U61" s="99">
        <f t="shared" si="7"/>
        <v>1.0050000000000001</v>
      </c>
      <c r="X61" s="92">
        <f t="shared" si="24"/>
        <v>45784</v>
      </c>
      <c r="Y61" s="91">
        <f t="shared" si="25"/>
        <v>54</v>
      </c>
      <c r="Z61" s="91">
        <f>INDEX(地温!$D$2:$D$366,MATCH(X61,地温!$C$2:$C$366,FALSE))</f>
        <v>16.967759999999998</v>
      </c>
      <c r="AA61" s="91">
        <f t="shared" si="26"/>
        <v>701.68320100000017</v>
      </c>
      <c r="AB61" s="93">
        <f t="shared" si="8"/>
        <v>12.994133351851856</v>
      </c>
      <c r="AC61" s="99" t="e">
        <f t="shared" si="9"/>
        <v>#N/A</v>
      </c>
      <c r="AD61" s="99">
        <f t="shared" si="10"/>
        <v>0</v>
      </c>
      <c r="AG61" s="92">
        <f t="shared" si="27"/>
        <v>45784</v>
      </c>
      <c r="AH61" s="91">
        <f t="shared" si="28"/>
        <v>54</v>
      </c>
      <c r="AI61" s="91">
        <f>INDEX(地温!$D$2:$D$366,MATCH(AG61,地温!$C$2:$C$366,FALSE))</f>
        <v>16.967759999999998</v>
      </c>
      <c r="AJ61" s="91">
        <f t="shared" si="29"/>
        <v>701.68320100000017</v>
      </c>
      <c r="AK61" s="93">
        <f t="shared" si="11"/>
        <v>12.994133351851856</v>
      </c>
      <c r="AL61" s="99" t="e">
        <f t="shared" si="12"/>
        <v>#N/A</v>
      </c>
      <c r="AM61" s="99">
        <f t="shared" si="13"/>
        <v>0</v>
      </c>
      <c r="AP61" s="92">
        <f t="shared" si="30"/>
        <v>45784</v>
      </c>
      <c r="AQ61" s="91">
        <f t="shared" si="31"/>
        <v>54</v>
      </c>
      <c r="AR61" s="91">
        <f>INDEX(地温!$D$2:$D$366,MATCH(AP61,地温!$C$2:$C$366,FALSE))</f>
        <v>16.967759999999998</v>
      </c>
      <c r="AS61" s="91">
        <f t="shared" si="32"/>
        <v>701.68320100000017</v>
      </c>
      <c r="AT61" s="93">
        <f t="shared" si="14"/>
        <v>12.994133351851856</v>
      </c>
      <c r="AU61" s="99" t="e">
        <f t="shared" si="15"/>
        <v>#N/A</v>
      </c>
      <c r="AV61" s="99">
        <f t="shared" si="16"/>
        <v>0</v>
      </c>
    </row>
    <row r="62" spans="1:48" s="91" customFormat="1">
      <c r="A62" s="92">
        <f t="shared" si="17"/>
        <v>45785</v>
      </c>
      <c r="B62" s="91">
        <f t="shared" si="0"/>
        <v>55</v>
      </c>
      <c r="C62" s="99">
        <f t="shared" si="1"/>
        <v>6.5404139596996238</v>
      </c>
      <c r="F62" s="92">
        <f t="shared" si="18"/>
        <v>45785</v>
      </c>
      <c r="G62" s="91">
        <f t="shared" si="19"/>
        <v>55</v>
      </c>
      <c r="H62" s="91">
        <f>INDEX(地温!$D$2:$D$366,MATCH(F62,地温!$C$2:$C$366,FALSE))</f>
        <v>16.623068</v>
      </c>
      <c r="I62" s="91">
        <f t="shared" si="20"/>
        <v>718.30626900000016</v>
      </c>
      <c r="J62" s="93">
        <f t="shared" si="2"/>
        <v>13.060113981818185</v>
      </c>
      <c r="K62" s="99">
        <f t="shared" si="3"/>
        <v>5.8989706671308151e-002</v>
      </c>
      <c r="L62" s="99">
        <f t="shared" si="4"/>
        <v>5.5354139596996239</v>
      </c>
      <c r="O62" s="92">
        <f t="shared" si="21"/>
        <v>45785</v>
      </c>
      <c r="P62" s="91">
        <f t="shared" si="22"/>
        <v>55</v>
      </c>
      <c r="Q62" s="91">
        <f>INDEX(地温!$D$2:$D$366,MATCH(O62,地温!$C$2:$C$366,FALSE))</f>
        <v>16.623068</v>
      </c>
      <c r="R62" s="91">
        <f t="shared" si="23"/>
        <v>718.30626900000016</v>
      </c>
      <c r="S62" s="93">
        <f t="shared" si="5"/>
        <v>13.060113981818185</v>
      </c>
      <c r="T62" s="99">
        <f t="shared" si="6"/>
        <v>0.99789885987494487</v>
      </c>
      <c r="U62" s="99">
        <f t="shared" si="7"/>
        <v>1.0050000000000001</v>
      </c>
      <c r="X62" s="92">
        <f t="shared" si="24"/>
        <v>45785</v>
      </c>
      <c r="Y62" s="91">
        <f t="shared" si="25"/>
        <v>55</v>
      </c>
      <c r="Z62" s="91">
        <f>INDEX(地温!$D$2:$D$366,MATCH(X62,地温!$C$2:$C$366,FALSE))</f>
        <v>16.623068</v>
      </c>
      <c r="AA62" s="91">
        <f t="shared" si="26"/>
        <v>718.30626900000016</v>
      </c>
      <c r="AB62" s="93">
        <f t="shared" si="8"/>
        <v>13.060113981818185</v>
      </c>
      <c r="AC62" s="99" t="e">
        <f t="shared" si="9"/>
        <v>#N/A</v>
      </c>
      <c r="AD62" s="99">
        <f t="shared" si="10"/>
        <v>0</v>
      </c>
      <c r="AG62" s="92">
        <f t="shared" si="27"/>
        <v>45785</v>
      </c>
      <c r="AH62" s="91">
        <f t="shared" si="28"/>
        <v>55</v>
      </c>
      <c r="AI62" s="91">
        <f>INDEX(地温!$D$2:$D$366,MATCH(AG62,地温!$C$2:$C$366,FALSE))</f>
        <v>16.623068</v>
      </c>
      <c r="AJ62" s="91">
        <f t="shared" si="29"/>
        <v>718.30626900000016</v>
      </c>
      <c r="AK62" s="93">
        <f t="shared" si="11"/>
        <v>13.060113981818185</v>
      </c>
      <c r="AL62" s="99" t="e">
        <f t="shared" si="12"/>
        <v>#N/A</v>
      </c>
      <c r="AM62" s="99">
        <f t="shared" si="13"/>
        <v>0</v>
      </c>
      <c r="AP62" s="92">
        <f t="shared" si="30"/>
        <v>45785</v>
      </c>
      <c r="AQ62" s="91">
        <f t="shared" si="31"/>
        <v>55</v>
      </c>
      <c r="AR62" s="91">
        <f>INDEX(地温!$D$2:$D$366,MATCH(AP62,地温!$C$2:$C$366,FALSE))</f>
        <v>16.623068</v>
      </c>
      <c r="AS62" s="91">
        <f t="shared" si="32"/>
        <v>718.30626900000016</v>
      </c>
      <c r="AT62" s="93">
        <f t="shared" si="14"/>
        <v>13.060113981818185</v>
      </c>
      <c r="AU62" s="99" t="e">
        <f t="shared" si="15"/>
        <v>#N/A</v>
      </c>
      <c r="AV62" s="99">
        <f t="shared" si="16"/>
        <v>0</v>
      </c>
    </row>
    <row r="63" spans="1:48" s="91" customFormat="1">
      <c r="A63" s="92">
        <f t="shared" si="17"/>
        <v>45786</v>
      </c>
      <c r="B63" s="91">
        <f t="shared" si="0"/>
        <v>56</v>
      </c>
      <c r="C63" s="99">
        <f t="shared" si="1"/>
        <v>6.554694759527476</v>
      </c>
      <c r="F63" s="92">
        <f t="shared" si="18"/>
        <v>45786</v>
      </c>
      <c r="G63" s="91">
        <f t="shared" si="19"/>
        <v>56</v>
      </c>
      <c r="H63" s="91">
        <f>INDEX(地温!$D$2:$D$366,MATCH(F63,地温!$C$2:$C$366,FALSE))</f>
        <v>16.055340000000005</v>
      </c>
      <c r="I63" s="91">
        <f t="shared" si="20"/>
        <v>734.36160900000016</v>
      </c>
      <c r="J63" s="93">
        <f t="shared" si="2"/>
        <v>13.113600160714288</v>
      </c>
      <c r="K63" s="99">
        <f t="shared" si="3"/>
        <v>5.9109513433201956e-002</v>
      </c>
      <c r="L63" s="99">
        <f t="shared" si="4"/>
        <v>5.5496947595274762</v>
      </c>
      <c r="O63" s="92">
        <f t="shared" si="21"/>
        <v>45786</v>
      </c>
      <c r="P63" s="91">
        <f t="shared" si="22"/>
        <v>56</v>
      </c>
      <c r="Q63" s="91">
        <f>INDEX(地温!$D$2:$D$366,MATCH(O63,地温!$C$2:$C$366,FALSE))</f>
        <v>16.055340000000005</v>
      </c>
      <c r="R63" s="91">
        <f t="shared" si="23"/>
        <v>734.36160900000016</v>
      </c>
      <c r="S63" s="93">
        <f t="shared" si="5"/>
        <v>13.113600160714288</v>
      </c>
      <c r="T63" s="99">
        <f t="shared" si="6"/>
        <v>0.99789925224996912</v>
      </c>
      <c r="U63" s="99">
        <f t="shared" si="7"/>
        <v>1.0050000000000001</v>
      </c>
      <c r="X63" s="92">
        <f t="shared" si="24"/>
        <v>45786</v>
      </c>
      <c r="Y63" s="91">
        <f t="shared" si="25"/>
        <v>56</v>
      </c>
      <c r="Z63" s="91">
        <f>INDEX(地温!$D$2:$D$366,MATCH(X63,地温!$C$2:$C$366,FALSE))</f>
        <v>16.055340000000005</v>
      </c>
      <c r="AA63" s="91">
        <f t="shared" si="26"/>
        <v>734.36160900000016</v>
      </c>
      <c r="AB63" s="93">
        <f t="shared" si="8"/>
        <v>13.113600160714288</v>
      </c>
      <c r="AC63" s="99" t="e">
        <f t="shared" si="9"/>
        <v>#N/A</v>
      </c>
      <c r="AD63" s="99">
        <f t="shared" si="10"/>
        <v>0</v>
      </c>
      <c r="AG63" s="92">
        <f t="shared" si="27"/>
        <v>45786</v>
      </c>
      <c r="AH63" s="91">
        <f t="shared" si="28"/>
        <v>56</v>
      </c>
      <c r="AI63" s="91">
        <f>INDEX(地温!$D$2:$D$366,MATCH(AG63,地温!$C$2:$C$366,FALSE))</f>
        <v>16.055340000000005</v>
      </c>
      <c r="AJ63" s="91">
        <f t="shared" si="29"/>
        <v>734.36160900000016</v>
      </c>
      <c r="AK63" s="93">
        <f t="shared" si="11"/>
        <v>13.113600160714288</v>
      </c>
      <c r="AL63" s="99" t="e">
        <f t="shared" si="12"/>
        <v>#N/A</v>
      </c>
      <c r="AM63" s="99">
        <f t="shared" si="13"/>
        <v>0</v>
      </c>
      <c r="AP63" s="92">
        <f t="shared" si="30"/>
        <v>45786</v>
      </c>
      <c r="AQ63" s="91">
        <f t="shared" si="31"/>
        <v>56</v>
      </c>
      <c r="AR63" s="91">
        <f>INDEX(地温!$D$2:$D$366,MATCH(AP63,地温!$C$2:$C$366,FALSE))</f>
        <v>16.055340000000005</v>
      </c>
      <c r="AS63" s="91">
        <f t="shared" si="32"/>
        <v>734.36160900000016</v>
      </c>
      <c r="AT63" s="93">
        <f t="shared" si="14"/>
        <v>13.113600160714288</v>
      </c>
      <c r="AU63" s="99" t="e">
        <f t="shared" si="15"/>
        <v>#N/A</v>
      </c>
      <c r="AV63" s="99">
        <f t="shared" si="16"/>
        <v>0</v>
      </c>
    </row>
    <row r="64" spans="1:48" s="91" customFormat="1">
      <c r="A64" s="92">
        <f t="shared" si="17"/>
        <v>45787</v>
      </c>
      <c r="B64" s="91">
        <f t="shared" si="0"/>
        <v>57</v>
      </c>
      <c r="C64" s="99">
        <f t="shared" si="1"/>
        <v>6.5679171315997831</v>
      </c>
      <c r="F64" s="92">
        <f t="shared" si="18"/>
        <v>45787</v>
      </c>
      <c r="G64" s="91">
        <f t="shared" si="19"/>
        <v>57</v>
      </c>
      <c r="H64" s="91">
        <f>INDEX(地温!$D$2:$D$366,MATCH(F64,地温!$C$2:$C$366,FALSE))</f>
        <v>15.710648000000001</v>
      </c>
      <c r="I64" s="91">
        <f t="shared" si="20"/>
        <v>750.07225700000015</v>
      </c>
      <c r="J64" s="93">
        <f t="shared" si="2"/>
        <v>13.159162403508775</v>
      </c>
      <c r="K64" s="99">
        <f t="shared" si="3"/>
        <v>5.9211727396900969e-002</v>
      </c>
      <c r="L64" s="99">
        <f t="shared" si="4"/>
        <v>5.5629171315997832</v>
      </c>
      <c r="O64" s="92">
        <f t="shared" si="21"/>
        <v>45787</v>
      </c>
      <c r="P64" s="91">
        <f t="shared" si="22"/>
        <v>57</v>
      </c>
      <c r="Q64" s="91">
        <f>INDEX(地温!$D$2:$D$366,MATCH(O64,地温!$C$2:$C$366,FALSE))</f>
        <v>15.710648000000001</v>
      </c>
      <c r="R64" s="91">
        <f t="shared" si="23"/>
        <v>750.07225700000015</v>
      </c>
      <c r="S64" s="93">
        <f t="shared" si="5"/>
        <v>13.159162403508775</v>
      </c>
      <c r="T64" s="99">
        <f t="shared" si="6"/>
        <v>0.99789958637936571</v>
      </c>
      <c r="U64" s="99">
        <f t="shared" si="7"/>
        <v>1.0050000000000001</v>
      </c>
      <c r="X64" s="92">
        <f t="shared" si="24"/>
        <v>45787</v>
      </c>
      <c r="Y64" s="91">
        <f t="shared" si="25"/>
        <v>57</v>
      </c>
      <c r="Z64" s="91">
        <f>INDEX(地温!$D$2:$D$366,MATCH(X64,地温!$C$2:$C$366,FALSE))</f>
        <v>15.710648000000001</v>
      </c>
      <c r="AA64" s="91">
        <f t="shared" si="26"/>
        <v>750.07225700000015</v>
      </c>
      <c r="AB64" s="93">
        <f t="shared" si="8"/>
        <v>13.159162403508775</v>
      </c>
      <c r="AC64" s="99" t="e">
        <f t="shared" si="9"/>
        <v>#N/A</v>
      </c>
      <c r="AD64" s="99">
        <f t="shared" si="10"/>
        <v>0</v>
      </c>
      <c r="AG64" s="92">
        <f t="shared" si="27"/>
        <v>45787</v>
      </c>
      <c r="AH64" s="91">
        <f t="shared" si="28"/>
        <v>57</v>
      </c>
      <c r="AI64" s="91">
        <f>INDEX(地温!$D$2:$D$366,MATCH(AG64,地温!$C$2:$C$366,FALSE))</f>
        <v>15.710648000000001</v>
      </c>
      <c r="AJ64" s="91">
        <f t="shared" si="29"/>
        <v>750.07225700000015</v>
      </c>
      <c r="AK64" s="93">
        <f t="shared" si="11"/>
        <v>13.159162403508775</v>
      </c>
      <c r="AL64" s="99" t="e">
        <f t="shared" si="12"/>
        <v>#N/A</v>
      </c>
      <c r="AM64" s="99">
        <f t="shared" si="13"/>
        <v>0</v>
      </c>
      <c r="AP64" s="92">
        <f t="shared" si="30"/>
        <v>45787</v>
      </c>
      <c r="AQ64" s="91">
        <f t="shared" si="31"/>
        <v>57</v>
      </c>
      <c r="AR64" s="91">
        <f>INDEX(地温!$D$2:$D$366,MATCH(AP64,地温!$C$2:$C$366,FALSE))</f>
        <v>15.710648000000001</v>
      </c>
      <c r="AS64" s="91">
        <f t="shared" si="32"/>
        <v>750.07225700000015</v>
      </c>
      <c r="AT64" s="93">
        <f t="shared" si="14"/>
        <v>13.159162403508775</v>
      </c>
      <c r="AU64" s="99" t="e">
        <f t="shared" si="15"/>
        <v>#N/A</v>
      </c>
      <c r="AV64" s="99">
        <f t="shared" si="16"/>
        <v>0</v>
      </c>
    </row>
    <row r="65" spans="1:48" s="91" customFormat="1">
      <c r="A65" s="92">
        <f t="shared" si="17"/>
        <v>45788</v>
      </c>
      <c r="B65" s="91">
        <f t="shared" si="0"/>
        <v>58</v>
      </c>
      <c r="C65" s="99">
        <f t="shared" si="1"/>
        <v>6.5808310246679369</v>
      </c>
      <c r="F65" s="92">
        <f t="shared" si="18"/>
        <v>45788</v>
      </c>
      <c r="G65" s="91">
        <f t="shared" si="19"/>
        <v>58</v>
      </c>
      <c r="H65" s="91">
        <f>INDEX(地温!$D$2:$D$366,MATCH(F65,地温!$C$2:$C$366,FALSE))</f>
        <v>16.967759999999998</v>
      </c>
      <c r="I65" s="91">
        <f t="shared" si="20"/>
        <v>767.04001700000015</v>
      </c>
      <c r="J65" s="93">
        <f t="shared" si="2"/>
        <v>13.224827879310347</v>
      </c>
      <c r="K65" s="99">
        <f t="shared" si="3"/>
        <v>5.9359294367327654e-002</v>
      </c>
      <c r="L65" s="99">
        <f t="shared" si="4"/>
        <v>5.575831024667937</v>
      </c>
      <c r="O65" s="92">
        <f t="shared" si="21"/>
        <v>45788</v>
      </c>
      <c r="P65" s="91">
        <f t="shared" si="22"/>
        <v>58</v>
      </c>
      <c r="Q65" s="91">
        <f>INDEX(地温!$D$2:$D$366,MATCH(O65,地温!$C$2:$C$366,FALSE))</f>
        <v>16.967759999999998</v>
      </c>
      <c r="R65" s="91">
        <f t="shared" si="23"/>
        <v>767.04001700000015</v>
      </c>
      <c r="S65" s="93">
        <f t="shared" si="5"/>
        <v>13.224827879310347</v>
      </c>
      <c r="T65" s="99">
        <f t="shared" si="6"/>
        <v>0.99790006774830597</v>
      </c>
      <c r="U65" s="99">
        <f t="shared" si="7"/>
        <v>1.0050000000000001</v>
      </c>
      <c r="X65" s="92">
        <f t="shared" si="24"/>
        <v>45788</v>
      </c>
      <c r="Y65" s="91">
        <f t="shared" si="25"/>
        <v>58</v>
      </c>
      <c r="Z65" s="91">
        <f>INDEX(地温!$D$2:$D$366,MATCH(X65,地温!$C$2:$C$366,FALSE))</f>
        <v>16.967759999999998</v>
      </c>
      <c r="AA65" s="91">
        <f t="shared" si="26"/>
        <v>767.04001700000015</v>
      </c>
      <c r="AB65" s="93">
        <f t="shared" si="8"/>
        <v>13.224827879310347</v>
      </c>
      <c r="AC65" s="99" t="e">
        <f t="shared" si="9"/>
        <v>#N/A</v>
      </c>
      <c r="AD65" s="99">
        <f t="shared" si="10"/>
        <v>0</v>
      </c>
      <c r="AG65" s="92">
        <f t="shared" si="27"/>
        <v>45788</v>
      </c>
      <c r="AH65" s="91">
        <f t="shared" si="28"/>
        <v>58</v>
      </c>
      <c r="AI65" s="91">
        <f>INDEX(地温!$D$2:$D$366,MATCH(AG65,地温!$C$2:$C$366,FALSE))</f>
        <v>16.967759999999998</v>
      </c>
      <c r="AJ65" s="91">
        <f t="shared" si="29"/>
        <v>767.04001700000015</v>
      </c>
      <c r="AK65" s="93">
        <f t="shared" si="11"/>
        <v>13.224827879310347</v>
      </c>
      <c r="AL65" s="99" t="e">
        <f t="shared" si="12"/>
        <v>#N/A</v>
      </c>
      <c r="AM65" s="99">
        <f t="shared" si="13"/>
        <v>0</v>
      </c>
      <c r="AP65" s="92">
        <f t="shared" si="30"/>
        <v>45788</v>
      </c>
      <c r="AQ65" s="91">
        <f t="shared" si="31"/>
        <v>58</v>
      </c>
      <c r="AR65" s="91">
        <f>INDEX(地温!$D$2:$D$366,MATCH(AP65,地温!$C$2:$C$366,FALSE))</f>
        <v>16.967759999999998</v>
      </c>
      <c r="AS65" s="91">
        <f t="shared" si="32"/>
        <v>767.04001700000015</v>
      </c>
      <c r="AT65" s="93">
        <f t="shared" si="14"/>
        <v>13.224827879310347</v>
      </c>
      <c r="AU65" s="99" t="e">
        <f t="shared" si="15"/>
        <v>#N/A</v>
      </c>
      <c r="AV65" s="99">
        <f t="shared" si="16"/>
        <v>0</v>
      </c>
    </row>
    <row r="66" spans="1:48" s="91" customFormat="1">
      <c r="A66" s="92">
        <f t="shared" si="17"/>
        <v>45789</v>
      </c>
      <c r="B66" s="91">
        <f t="shared" si="0"/>
        <v>59</v>
      </c>
      <c r="C66" s="99">
        <f t="shared" si="1"/>
        <v>6.5927757469842927</v>
      </c>
      <c r="F66" s="92">
        <f t="shared" si="18"/>
        <v>45789</v>
      </c>
      <c r="G66" s="91">
        <f t="shared" si="19"/>
        <v>59</v>
      </c>
      <c r="H66" s="91">
        <f>INDEX(地温!$D$2:$D$366,MATCH(F66,地温!$C$2:$C$366,FALSE))</f>
        <v>16.643344000000003</v>
      </c>
      <c r="I66" s="91">
        <f t="shared" si="20"/>
        <v>783.6833610000001</v>
      </c>
      <c r="J66" s="93">
        <f t="shared" si="2"/>
        <v>13.282768830508477</v>
      </c>
      <c r="K66" s="99">
        <f t="shared" si="3"/>
        <v>5.9489751347089496e-002</v>
      </c>
      <c r="L66" s="99">
        <f t="shared" si="4"/>
        <v>5.5877757469842928</v>
      </c>
      <c r="O66" s="92">
        <f t="shared" si="21"/>
        <v>45789</v>
      </c>
      <c r="P66" s="91">
        <f t="shared" si="22"/>
        <v>59</v>
      </c>
      <c r="Q66" s="91">
        <f>INDEX(地温!$D$2:$D$366,MATCH(O66,地温!$C$2:$C$366,FALSE))</f>
        <v>16.643344000000003</v>
      </c>
      <c r="R66" s="91">
        <f t="shared" si="23"/>
        <v>783.6833610000001</v>
      </c>
      <c r="S66" s="93">
        <f t="shared" si="5"/>
        <v>13.282768830508477</v>
      </c>
      <c r="T66" s="99">
        <f t="shared" si="6"/>
        <v>0.99790049230846156</v>
      </c>
      <c r="U66" s="99">
        <f t="shared" si="7"/>
        <v>1.0050000000000001</v>
      </c>
      <c r="X66" s="92">
        <f t="shared" si="24"/>
        <v>45789</v>
      </c>
      <c r="Y66" s="91">
        <f t="shared" si="25"/>
        <v>59</v>
      </c>
      <c r="Z66" s="91">
        <f>INDEX(地温!$D$2:$D$366,MATCH(X66,地温!$C$2:$C$366,FALSE))</f>
        <v>16.643344000000003</v>
      </c>
      <c r="AA66" s="91">
        <f t="shared" si="26"/>
        <v>783.6833610000001</v>
      </c>
      <c r="AB66" s="93">
        <f t="shared" si="8"/>
        <v>13.282768830508477</v>
      </c>
      <c r="AC66" s="99" t="e">
        <f t="shared" si="9"/>
        <v>#N/A</v>
      </c>
      <c r="AD66" s="99">
        <f t="shared" si="10"/>
        <v>0</v>
      </c>
      <c r="AG66" s="92">
        <f t="shared" si="27"/>
        <v>45789</v>
      </c>
      <c r="AH66" s="91">
        <f t="shared" si="28"/>
        <v>59</v>
      </c>
      <c r="AI66" s="91">
        <f>INDEX(地温!$D$2:$D$366,MATCH(AG66,地温!$C$2:$C$366,FALSE))</f>
        <v>16.643344000000003</v>
      </c>
      <c r="AJ66" s="91">
        <f t="shared" si="29"/>
        <v>783.6833610000001</v>
      </c>
      <c r="AK66" s="93">
        <f t="shared" si="11"/>
        <v>13.282768830508477</v>
      </c>
      <c r="AL66" s="99" t="e">
        <f t="shared" si="12"/>
        <v>#N/A</v>
      </c>
      <c r="AM66" s="99">
        <f t="shared" si="13"/>
        <v>0</v>
      </c>
      <c r="AP66" s="92">
        <f t="shared" si="30"/>
        <v>45789</v>
      </c>
      <c r="AQ66" s="91">
        <f t="shared" si="31"/>
        <v>59</v>
      </c>
      <c r="AR66" s="91">
        <f>INDEX(地温!$D$2:$D$366,MATCH(AP66,地温!$C$2:$C$366,FALSE))</f>
        <v>16.643344000000003</v>
      </c>
      <c r="AS66" s="91">
        <f t="shared" si="32"/>
        <v>783.6833610000001</v>
      </c>
      <c r="AT66" s="93">
        <f t="shared" si="14"/>
        <v>13.282768830508477</v>
      </c>
      <c r="AU66" s="99" t="e">
        <f t="shared" si="15"/>
        <v>#N/A</v>
      </c>
      <c r="AV66" s="99">
        <f t="shared" si="16"/>
        <v>0</v>
      </c>
    </row>
    <row r="67" spans="1:48" s="91" customFormat="1">
      <c r="A67" s="92">
        <f t="shared" si="17"/>
        <v>45790</v>
      </c>
      <c r="B67" s="91">
        <f t="shared" si="0"/>
        <v>60</v>
      </c>
      <c r="C67" s="99">
        <f t="shared" si="1"/>
        <v>6.6040216170033528</v>
      </c>
      <c r="F67" s="92">
        <f t="shared" si="18"/>
        <v>45790</v>
      </c>
      <c r="G67" s="91">
        <f t="shared" si="19"/>
        <v>60</v>
      </c>
      <c r="H67" s="91">
        <f>INDEX(地温!$D$2:$D$366,MATCH(F67,地温!$C$2:$C$366,FALSE))</f>
        <v>16.846104</v>
      </c>
      <c r="I67" s="91">
        <f t="shared" si="20"/>
        <v>800.52946500000007</v>
      </c>
      <c r="J67" s="93">
        <f t="shared" si="2"/>
        <v>13.342157750000002</v>
      </c>
      <c r="K67" s="99">
        <f t="shared" si="3"/>
        <v>5.9623711080361332e-002</v>
      </c>
      <c r="L67" s="99">
        <f t="shared" si="4"/>
        <v>5.5990216170033529</v>
      </c>
      <c r="O67" s="92">
        <f t="shared" si="21"/>
        <v>45790</v>
      </c>
      <c r="P67" s="91">
        <f t="shared" si="22"/>
        <v>60</v>
      </c>
      <c r="Q67" s="91">
        <f>INDEX(地温!$D$2:$D$366,MATCH(O67,地温!$C$2:$C$366,FALSE))</f>
        <v>16.846104</v>
      </c>
      <c r="R67" s="91">
        <f t="shared" si="23"/>
        <v>800.52946500000007</v>
      </c>
      <c r="S67" s="93">
        <f t="shared" si="5"/>
        <v>13.342157750000002</v>
      </c>
      <c r="T67" s="99">
        <f t="shared" si="6"/>
        <v>0.99790092730042546</v>
      </c>
      <c r="U67" s="99">
        <f t="shared" si="7"/>
        <v>1.0050000000000001</v>
      </c>
      <c r="X67" s="92">
        <f t="shared" si="24"/>
        <v>45790</v>
      </c>
      <c r="Y67" s="91">
        <f t="shared" si="25"/>
        <v>60</v>
      </c>
      <c r="Z67" s="91">
        <f>INDEX(地温!$D$2:$D$366,MATCH(X67,地温!$C$2:$C$366,FALSE))</f>
        <v>16.846104</v>
      </c>
      <c r="AA67" s="91">
        <f t="shared" si="26"/>
        <v>800.52946500000007</v>
      </c>
      <c r="AB67" s="93">
        <f t="shared" si="8"/>
        <v>13.342157750000002</v>
      </c>
      <c r="AC67" s="99" t="e">
        <f t="shared" si="9"/>
        <v>#N/A</v>
      </c>
      <c r="AD67" s="99">
        <f t="shared" si="10"/>
        <v>0</v>
      </c>
      <c r="AG67" s="92">
        <f t="shared" si="27"/>
        <v>45790</v>
      </c>
      <c r="AH67" s="91">
        <f t="shared" si="28"/>
        <v>60</v>
      </c>
      <c r="AI67" s="91">
        <f>INDEX(地温!$D$2:$D$366,MATCH(AG67,地温!$C$2:$C$366,FALSE))</f>
        <v>16.846104</v>
      </c>
      <c r="AJ67" s="91">
        <f t="shared" si="29"/>
        <v>800.52946500000007</v>
      </c>
      <c r="AK67" s="93">
        <f t="shared" si="11"/>
        <v>13.342157750000002</v>
      </c>
      <c r="AL67" s="99" t="e">
        <f t="shared" si="12"/>
        <v>#N/A</v>
      </c>
      <c r="AM67" s="99">
        <f t="shared" si="13"/>
        <v>0</v>
      </c>
      <c r="AP67" s="92">
        <f t="shared" si="30"/>
        <v>45790</v>
      </c>
      <c r="AQ67" s="91">
        <f t="shared" si="31"/>
        <v>60</v>
      </c>
      <c r="AR67" s="91">
        <f>INDEX(地温!$D$2:$D$366,MATCH(AP67,地温!$C$2:$C$366,FALSE))</f>
        <v>16.846104</v>
      </c>
      <c r="AS67" s="91">
        <f t="shared" si="32"/>
        <v>800.52946500000007</v>
      </c>
      <c r="AT67" s="93">
        <f t="shared" si="14"/>
        <v>13.342157750000002</v>
      </c>
      <c r="AU67" s="99" t="e">
        <f t="shared" si="15"/>
        <v>#N/A</v>
      </c>
      <c r="AV67" s="99">
        <f t="shared" si="16"/>
        <v>0</v>
      </c>
    </row>
    <row r="68" spans="1:48" s="91" customFormat="1">
      <c r="A68" s="92">
        <f t="shared" si="17"/>
        <v>45791</v>
      </c>
      <c r="B68" s="91">
        <f t="shared" si="0"/>
        <v>61</v>
      </c>
      <c r="C68" s="99">
        <f t="shared" si="1"/>
        <v>6.6146456731988952</v>
      </c>
      <c r="F68" s="92">
        <f t="shared" si="18"/>
        <v>45791</v>
      </c>
      <c r="G68" s="91">
        <f t="shared" si="19"/>
        <v>61</v>
      </c>
      <c r="H68" s="91">
        <f>INDEX(地温!$D$2:$D$366,MATCH(F68,地温!$C$2:$C$366,FALSE))</f>
        <v>17.170519999999996</v>
      </c>
      <c r="I68" s="91">
        <f t="shared" si="20"/>
        <v>817.69998500000008</v>
      </c>
      <c r="J68" s="93">
        <f t="shared" si="2"/>
        <v>13.404917786885248</v>
      </c>
      <c r="K68" s="99">
        <f t="shared" si="3"/>
        <v>5.9765542073408173e-002</v>
      </c>
      <c r="L68" s="99">
        <f t="shared" si="4"/>
        <v>5.6096456731988953</v>
      </c>
      <c r="O68" s="92">
        <f t="shared" si="21"/>
        <v>45791</v>
      </c>
      <c r="P68" s="91">
        <f t="shared" si="22"/>
        <v>61</v>
      </c>
      <c r="Q68" s="91">
        <f>INDEX(地温!$D$2:$D$366,MATCH(O68,地温!$C$2:$C$366,FALSE))</f>
        <v>17.170519999999996</v>
      </c>
      <c r="R68" s="91">
        <f t="shared" si="23"/>
        <v>817.69998500000008</v>
      </c>
      <c r="S68" s="93">
        <f t="shared" si="5"/>
        <v>13.404917786885248</v>
      </c>
      <c r="T68" s="99">
        <f t="shared" si="6"/>
        <v>0.99790138678817042</v>
      </c>
      <c r="U68" s="99">
        <f t="shared" si="7"/>
        <v>1.0050000000000001</v>
      </c>
      <c r="X68" s="92">
        <f t="shared" si="24"/>
        <v>45791</v>
      </c>
      <c r="Y68" s="91">
        <f t="shared" si="25"/>
        <v>61</v>
      </c>
      <c r="Z68" s="91">
        <f>INDEX(地温!$D$2:$D$366,MATCH(X68,地温!$C$2:$C$366,FALSE))</f>
        <v>17.170519999999996</v>
      </c>
      <c r="AA68" s="91">
        <f t="shared" si="26"/>
        <v>817.69998500000008</v>
      </c>
      <c r="AB68" s="93">
        <f t="shared" si="8"/>
        <v>13.404917786885248</v>
      </c>
      <c r="AC68" s="99" t="e">
        <f t="shared" si="9"/>
        <v>#N/A</v>
      </c>
      <c r="AD68" s="99">
        <f t="shared" si="10"/>
        <v>0</v>
      </c>
      <c r="AG68" s="92">
        <f t="shared" si="27"/>
        <v>45791</v>
      </c>
      <c r="AH68" s="91">
        <f t="shared" si="28"/>
        <v>61</v>
      </c>
      <c r="AI68" s="91">
        <f>INDEX(地温!$D$2:$D$366,MATCH(AG68,地温!$C$2:$C$366,FALSE))</f>
        <v>17.170519999999996</v>
      </c>
      <c r="AJ68" s="91">
        <f t="shared" si="29"/>
        <v>817.69998500000008</v>
      </c>
      <c r="AK68" s="93">
        <f t="shared" si="11"/>
        <v>13.404917786885248</v>
      </c>
      <c r="AL68" s="99" t="e">
        <f t="shared" si="12"/>
        <v>#N/A</v>
      </c>
      <c r="AM68" s="99">
        <f t="shared" si="13"/>
        <v>0</v>
      </c>
      <c r="AP68" s="92">
        <f t="shared" si="30"/>
        <v>45791</v>
      </c>
      <c r="AQ68" s="91">
        <f t="shared" si="31"/>
        <v>61</v>
      </c>
      <c r="AR68" s="91">
        <f>INDEX(地温!$D$2:$D$366,MATCH(AP68,地温!$C$2:$C$366,FALSE))</f>
        <v>17.170519999999996</v>
      </c>
      <c r="AS68" s="91">
        <f t="shared" si="32"/>
        <v>817.69998500000008</v>
      </c>
      <c r="AT68" s="93">
        <f t="shared" si="14"/>
        <v>13.404917786885248</v>
      </c>
      <c r="AU68" s="99" t="e">
        <f t="shared" si="15"/>
        <v>#N/A</v>
      </c>
      <c r="AV68" s="99">
        <f t="shared" si="16"/>
        <v>0</v>
      </c>
    </row>
    <row r="69" spans="1:48" s="91" customFormat="1">
      <c r="A69" s="92">
        <f t="shared" si="17"/>
        <v>45792</v>
      </c>
      <c r="B69" s="91">
        <f t="shared" si="0"/>
        <v>62</v>
      </c>
      <c r="C69" s="99">
        <f t="shared" si="1"/>
        <v>6.624499858560724</v>
      </c>
      <c r="F69" s="92">
        <f t="shared" si="18"/>
        <v>45792</v>
      </c>
      <c r="G69" s="91">
        <f t="shared" si="19"/>
        <v>62</v>
      </c>
      <c r="H69" s="91">
        <f>INDEX(地温!$D$2:$D$366,MATCH(F69,地温!$C$2:$C$366,FALSE))</f>
        <v>16.947483999999999</v>
      </c>
      <c r="I69" s="91">
        <f t="shared" si="20"/>
        <v>834.64746900000011</v>
      </c>
      <c r="J69" s="93">
        <f t="shared" si="2"/>
        <v>13.462055951612905</v>
      </c>
      <c r="K69" s="99">
        <f t="shared" si="3"/>
        <v>5.98949073908292e-002</v>
      </c>
      <c r="L69" s="99">
        <f t="shared" si="4"/>
        <v>5.6194998585607241</v>
      </c>
      <c r="O69" s="92">
        <f t="shared" si="21"/>
        <v>45792</v>
      </c>
      <c r="P69" s="91">
        <f t="shared" si="22"/>
        <v>62</v>
      </c>
      <c r="Q69" s="91">
        <f>INDEX(地温!$D$2:$D$366,MATCH(O69,地温!$C$2:$C$366,FALSE))</f>
        <v>16.947483999999999</v>
      </c>
      <c r="R69" s="91">
        <f t="shared" si="23"/>
        <v>834.64746900000011</v>
      </c>
      <c r="S69" s="93">
        <f t="shared" si="5"/>
        <v>13.462055951612905</v>
      </c>
      <c r="T69" s="99">
        <f t="shared" si="6"/>
        <v>0.99790180494135539</v>
      </c>
      <c r="U69" s="99">
        <f t="shared" si="7"/>
        <v>1.0050000000000001</v>
      </c>
      <c r="X69" s="92">
        <f t="shared" si="24"/>
        <v>45792</v>
      </c>
      <c r="Y69" s="91">
        <f t="shared" si="25"/>
        <v>62</v>
      </c>
      <c r="Z69" s="91">
        <f>INDEX(地温!$D$2:$D$366,MATCH(X69,地温!$C$2:$C$366,FALSE))</f>
        <v>16.947483999999999</v>
      </c>
      <c r="AA69" s="91">
        <f t="shared" si="26"/>
        <v>834.64746900000011</v>
      </c>
      <c r="AB69" s="93">
        <f t="shared" si="8"/>
        <v>13.462055951612905</v>
      </c>
      <c r="AC69" s="99" t="e">
        <f t="shared" si="9"/>
        <v>#N/A</v>
      </c>
      <c r="AD69" s="99">
        <f t="shared" si="10"/>
        <v>0</v>
      </c>
      <c r="AG69" s="92">
        <f t="shared" si="27"/>
        <v>45792</v>
      </c>
      <c r="AH69" s="91">
        <f t="shared" si="28"/>
        <v>62</v>
      </c>
      <c r="AI69" s="91">
        <f>INDEX(地温!$D$2:$D$366,MATCH(AG69,地温!$C$2:$C$366,FALSE))</f>
        <v>16.947483999999999</v>
      </c>
      <c r="AJ69" s="91">
        <f t="shared" si="29"/>
        <v>834.64746900000011</v>
      </c>
      <c r="AK69" s="93">
        <f t="shared" si="11"/>
        <v>13.462055951612905</v>
      </c>
      <c r="AL69" s="99" t="e">
        <f t="shared" si="12"/>
        <v>#N/A</v>
      </c>
      <c r="AM69" s="99">
        <f t="shared" si="13"/>
        <v>0</v>
      </c>
      <c r="AP69" s="92">
        <f t="shared" si="30"/>
        <v>45792</v>
      </c>
      <c r="AQ69" s="91">
        <f t="shared" si="31"/>
        <v>62</v>
      </c>
      <c r="AR69" s="91">
        <f>INDEX(地温!$D$2:$D$366,MATCH(AP69,地温!$C$2:$C$366,FALSE))</f>
        <v>16.947483999999999</v>
      </c>
      <c r="AS69" s="91">
        <f t="shared" si="32"/>
        <v>834.64746900000011</v>
      </c>
      <c r="AT69" s="93">
        <f t="shared" si="14"/>
        <v>13.462055951612905</v>
      </c>
      <c r="AU69" s="99" t="e">
        <f t="shared" si="15"/>
        <v>#N/A</v>
      </c>
      <c r="AV69" s="99">
        <f t="shared" si="16"/>
        <v>0</v>
      </c>
    </row>
    <row r="70" spans="1:48" s="91" customFormat="1">
      <c r="A70" s="92">
        <f t="shared" si="17"/>
        <v>45793</v>
      </c>
      <c r="B70" s="91">
        <f t="shared" si="0"/>
        <v>63</v>
      </c>
      <c r="C70" s="99">
        <f t="shared" si="1"/>
        <v>6.6334802227386067</v>
      </c>
      <c r="F70" s="92">
        <f t="shared" si="18"/>
        <v>45793</v>
      </c>
      <c r="G70" s="91">
        <f t="shared" si="19"/>
        <v>63</v>
      </c>
      <c r="H70" s="91">
        <f>INDEX(地温!$D$2:$D$366,MATCH(F70,地温!$C$2:$C$366,FALSE))</f>
        <v>16.176995999999995</v>
      </c>
      <c r="I70" s="91">
        <f t="shared" si="20"/>
        <v>850.82446500000015</v>
      </c>
      <c r="J70" s="93">
        <f t="shared" si="2"/>
        <v>13.50515023809524</v>
      </c>
      <c r="K70" s="99">
        <f t="shared" si="3"/>
        <v>5.9992627237391002e-002</v>
      </c>
      <c r="L70" s="99">
        <f t="shared" si="4"/>
        <v>5.6284802227386068</v>
      </c>
      <c r="O70" s="92">
        <f t="shared" si="21"/>
        <v>45793</v>
      </c>
      <c r="P70" s="91">
        <f t="shared" si="22"/>
        <v>63</v>
      </c>
      <c r="Q70" s="91">
        <f>INDEX(地温!$D$2:$D$366,MATCH(O70,地温!$C$2:$C$366,FALSE))</f>
        <v>16.176995999999995</v>
      </c>
      <c r="R70" s="91">
        <f t="shared" si="23"/>
        <v>850.82446500000015</v>
      </c>
      <c r="S70" s="93">
        <f t="shared" si="5"/>
        <v>13.50515023809524</v>
      </c>
      <c r="T70" s="99">
        <f t="shared" si="6"/>
        <v>0.99790212020726632</v>
      </c>
      <c r="U70" s="99">
        <f t="shared" si="7"/>
        <v>1.0050000000000001</v>
      </c>
      <c r="X70" s="92">
        <f t="shared" si="24"/>
        <v>45793</v>
      </c>
      <c r="Y70" s="91">
        <f t="shared" si="25"/>
        <v>63</v>
      </c>
      <c r="Z70" s="91">
        <f>INDEX(地温!$D$2:$D$366,MATCH(X70,地温!$C$2:$C$366,FALSE))</f>
        <v>16.176995999999995</v>
      </c>
      <c r="AA70" s="91">
        <f t="shared" si="26"/>
        <v>850.82446500000015</v>
      </c>
      <c r="AB70" s="93">
        <f t="shared" si="8"/>
        <v>13.50515023809524</v>
      </c>
      <c r="AC70" s="99" t="e">
        <f t="shared" si="9"/>
        <v>#N/A</v>
      </c>
      <c r="AD70" s="99">
        <f t="shared" si="10"/>
        <v>0</v>
      </c>
      <c r="AG70" s="92">
        <f t="shared" si="27"/>
        <v>45793</v>
      </c>
      <c r="AH70" s="91">
        <f t="shared" si="28"/>
        <v>63</v>
      </c>
      <c r="AI70" s="91">
        <f>INDEX(地温!$D$2:$D$366,MATCH(AG70,地温!$C$2:$C$366,FALSE))</f>
        <v>16.176995999999995</v>
      </c>
      <c r="AJ70" s="91">
        <f t="shared" si="29"/>
        <v>850.82446500000015</v>
      </c>
      <c r="AK70" s="93">
        <f t="shared" si="11"/>
        <v>13.50515023809524</v>
      </c>
      <c r="AL70" s="99" t="e">
        <f t="shared" si="12"/>
        <v>#N/A</v>
      </c>
      <c r="AM70" s="99">
        <f t="shared" si="13"/>
        <v>0</v>
      </c>
      <c r="AP70" s="92">
        <f t="shared" si="30"/>
        <v>45793</v>
      </c>
      <c r="AQ70" s="91">
        <f t="shared" si="31"/>
        <v>63</v>
      </c>
      <c r="AR70" s="91">
        <f>INDEX(地温!$D$2:$D$366,MATCH(AP70,地温!$C$2:$C$366,FALSE))</f>
        <v>16.176995999999995</v>
      </c>
      <c r="AS70" s="91">
        <f t="shared" si="32"/>
        <v>850.82446500000015</v>
      </c>
      <c r="AT70" s="93">
        <f t="shared" si="14"/>
        <v>13.50515023809524</v>
      </c>
      <c r="AU70" s="99" t="e">
        <f t="shared" si="15"/>
        <v>#N/A</v>
      </c>
      <c r="AV70" s="99">
        <f t="shared" si="16"/>
        <v>0</v>
      </c>
    </row>
    <row r="71" spans="1:48" s="91" customFormat="1">
      <c r="A71" s="92">
        <f t="shared" si="17"/>
        <v>45794</v>
      </c>
      <c r="B71" s="91">
        <f t="shared" si="0"/>
        <v>64</v>
      </c>
      <c r="C71" s="99">
        <f t="shared" si="1"/>
        <v>6.6423971628078586</v>
      </c>
      <c r="F71" s="92">
        <f t="shared" si="18"/>
        <v>45794</v>
      </c>
      <c r="G71" s="91">
        <f t="shared" si="19"/>
        <v>64</v>
      </c>
      <c r="H71" s="91">
        <f>INDEX(地温!$D$2:$D$366,MATCH(F71,地温!$C$2:$C$366,FALSE))</f>
        <v>18.001835999999997</v>
      </c>
      <c r="I71" s="91">
        <f t="shared" si="20"/>
        <v>868.82630100000017</v>
      </c>
      <c r="J71" s="93">
        <f t="shared" si="2"/>
        <v>13.575410953125003</v>
      </c>
      <c r="K71" s="99">
        <f t="shared" si="3"/>
        <v>6.0152227946792799e-002</v>
      </c>
      <c r="L71" s="99">
        <f t="shared" si="4"/>
        <v>5.6373971628078587</v>
      </c>
      <c r="O71" s="92">
        <f t="shared" si="21"/>
        <v>45794</v>
      </c>
      <c r="P71" s="91">
        <f t="shared" si="22"/>
        <v>64</v>
      </c>
      <c r="Q71" s="91">
        <f>INDEX(地温!$D$2:$D$366,MATCH(O71,地温!$C$2:$C$366,FALSE))</f>
        <v>18.001835999999997</v>
      </c>
      <c r="R71" s="91">
        <f t="shared" si="23"/>
        <v>868.82630100000017</v>
      </c>
      <c r="S71" s="93">
        <f t="shared" si="5"/>
        <v>13.575410953125003</v>
      </c>
      <c r="T71" s="99">
        <f t="shared" si="6"/>
        <v>0.99790263401217116</v>
      </c>
      <c r="U71" s="99">
        <f t="shared" si="7"/>
        <v>1.0050000000000001</v>
      </c>
      <c r="X71" s="92">
        <f t="shared" si="24"/>
        <v>45794</v>
      </c>
      <c r="Y71" s="91">
        <f t="shared" si="25"/>
        <v>64</v>
      </c>
      <c r="Z71" s="91">
        <f>INDEX(地温!$D$2:$D$366,MATCH(X71,地温!$C$2:$C$366,FALSE))</f>
        <v>18.001835999999997</v>
      </c>
      <c r="AA71" s="91">
        <f t="shared" si="26"/>
        <v>868.82630100000017</v>
      </c>
      <c r="AB71" s="93">
        <f t="shared" si="8"/>
        <v>13.575410953125003</v>
      </c>
      <c r="AC71" s="99" t="e">
        <f t="shared" si="9"/>
        <v>#N/A</v>
      </c>
      <c r="AD71" s="99">
        <f t="shared" si="10"/>
        <v>0</v>
      </c>
      <c r="AG71" s="92">
        <f t="shared" si="27"/>
        <v>45794</v>
      </c>
      <c r="AH71" s="91">
        <f t="shared" si="28"/>
        <v>64</v>
      </c>
      <c r="AI71" s="91">
        <f>INDEX(地温!$D$2:$D$366,MATCH(AG71,地温!$C$2:$C$366,FALSE))</f>
        <v>18.001835999999997</v>
      </c>
      <c r="AJ71" s="91">
        <f t="shared" si="29"/>
        <v>868.82630100000017</v>
      </c>
      <c r="AK71" s="93">
        <f t="shared" si="11"/>
        <v>13.575410953125003</v>
      </c>
      <c r="AL71" s="99" t="e">
        <f t="shared" si="12"/>
        <v>#N/A</v>
      </c>
      <c r="AM71" s="99">
        <f t="shared" si="13"/>
        <v>0</v>
      </c>
      <c r="AP71" s="92">
        <f t="shared" si="30"/>
        <v>45794</v>
      </c>
      <c r="AQ71" s="91">
        <f t="shared" si="31"/>
        <v>64</v>
      </c>
      <c r="AR71" s="91">
        <f>INDEX(地温!$D$2:$D$366,MATCH(AP71,地温!$C$2:$C$366,FALSE))</f>
        <v>18.001835999999997</v>
      </c>
      <c r="AS71" s="91">
        <f t="shared" si="32"/>
        <v>868.82630100000017</v>
      </c>
      <c r="AT71" s="93">
        <f t="shared" si="14"/>
        <v>13.575410953125003</v>
      </c>
      <c r="AU71" s="99" t="e">
        <f t="shared" si="15"/>
        <v>#N/A</v>
      </c>
      <c r="AV71" s="99">
        <f t="shared" si="16"/>
        <v>0</v>
      </c>
    </row>
    <row r="72" spans="1:48" s="91" customFormat="1">
      <c r="A72" s="92">
        <f t="shared" si="17"/>
        <v>45795</v>
      </c>
      <c r="B72" s="91">
        <f t="shared" ref="B72:B135" si="33">G72</f>
        <v>65</v>
      </c>
      <c r="C72" s="99">
        <f t="shared" ref="C72:C135" si="34">L72+U72+AD72+AM72+AV72</f>
        <v>6.650944155713697</v>
      </c>
      <c r="F72" s="92">
        <f t="shared" si="18"/>
        <v>45795</v>
      </c>
      <c r="G72" s="91">
        <f t="shared" si="19"/>
        <v>65</v>
      </c>
      <c r="H72" s="91">
        <f>INDEX(地温!$D$2:$D$366,MATCH(F72,地温!$C$2:$C$366,FALSE))</f>
        <v>18.893979999999999</v>
      </c>
      <c r="I72" s="91">
        <f t="shared" si="20"/>
        <v>887.72028100000011</v>
      </c>
      <c r="J72" s="93">
        <f t="shared" ref="J72:J135" si="35">I72/G72</f>
        <v>13.657235092307694</v>
      </c>
      <c r="K72" s="99">
        <f t="shared" ref="K72:K135" si="36">$H$4*EXP(-$I$4/(8.31*(J72+273)))</f>
        <v>6.0338531739664539e-002</v>
      </c>
      <c r="L72" s="99">
        <f t="shared" ref="L72:L135" si="37">IF($G$1=0,0,$J$1*$G$4*0.01*(1-EXP(-K72*G72)))</f>
        <v>5.6459441557136971</v>
      </c>
      <c r="O72" s="92">
        <f t="shared" si="21"/>
        <v>45795</v>
      </c>
      <c r="P72" s="91">
        <f t="shared" si="22"/>
        <v>65</v>
      </c>
      <c r="Q72" s="91">
        <f>INDEX(地温!$D$2:$D$366,MATCH(O72,地温!$C$2:$C$366,FALSE))</f>
        <v>18.893979999999999</v>
      </c>
      <c r="R72" s="91">
        <f t="shared" si="23"/>
        <v>887.72028100000011</v>
      </c>
      <c r="S72" s="93">
        <f t="shared" ref="S72:S135" si="38">R72/P72</f>
        <v>13.657235092307694</v>
      </c>
      <c r="T72" s="99">
        <f t="shared" ref="T72:T135" si="39">$Q$4*EXP(-$R$4/(8.31*(S72+273)))</f>
        <v>0.9979032320613429</v>
      </c>
      <c r="U72" s="99">
        <f t="shared" ref="U72:U135" si="40">IF($P$1=0,0,$S$1*$P$4*0.01*(1-EXP(-T72*P72)))</f>
        <v>1.0050000000000001</v>
      </c>
      <c r="X72" s="92">
        <f t="shared" si="24"/>
        <v>45795</v>
      </c>
      <c r="Y72" s="91">
        <f t="shared" si="25"/>
        <v>65</v>
      </c>
      <c r="Z72" s="91">
        <f>INDEX(地温!$D$2:$D$366,MATCH(X72,地温!$C$2:$C$366,FALSE))</f>
        <v>18.893979999999999</v>
      </c>
      <c r="AA72" s="91">
        <f t="shared" si="26"/>
        <v>887.72028100000011</v>
      </c>
      <c r="AB72" s="93">
        <f t="shared" ref="AB72:AB135" si="41">AA72/Y72</f>
        <v>13.657235092307694</v>
      </c>
      <c r="AC72" s="99" t="e">
        <f t="shared" ref="AC72:AC135" si="42">$Z$4*EXP(-$AA$4/(8.31*(AB72+273)))</f>
        <v>#N/A</v>
      </c>
      <c r="AD72" s="99">
        <f t="shared" ref="AD72:AD135" si="43">IF($Y$1=0,0,$AB$1*$Y$4*0.01*(1-EXP(-AC72*Y72)))</f>
        <v>0</v>
      </c>
      <c r="AG72" s="92">
        <f t="shared" si="27"/>
        <v>45795</v>
      </c>
      <c r="AH72" s="91">
        <f t="shared" si="28"/>
        <v>65</v>
      </c>
      <c r="AI72" s="91">
        <f>INDEX(地温!$D$2:$D$366,MATCH(AG72,地温!$C$2:$C$366,FALSE))</f>
        <v>18.893979999999999</v>
      </c>
      <c r="AJ72" s="91">
        <f t="shared" si="29"/>
        <v>887.72028100000011</v>
      </c>
      <c r="AK72" s="93">
        <f t="shared" ref="AK72:AK135" si="44">AJ72/AH72</f>
        <v>13.657235092307694</v>
      </c>
      <c r="AL72" s="99" t="e">
        <f t="shared" ref="AL72:AL135" si="45">$AI$4*EXP(-$AJ$4/(8.31*(AK72+273)))</f>
        <v>#N/A</v>
      </c>
      <c r="AM72" s="99">
        <f t="shared" ref="AM72:AM135" si="46">IF($AH$1=0,0,$AK$1*$AH$4*0.01*(1-EXP(-AL72*AH72)))</f>
        <v>0</v>
      </c>
      <c r="AP72" s="92">
        <f t="shared" si="30"/>
        <v>45795</v>
      </c>
      <c r="AQ72" s="91">
        <f t="shared" si="31"/>
        <v>65</v>
      </c>
      <c r="AR72" s="91">
        <f>INDEX(地温!$D$2:$D$366,MATCH(AP72,地温!$C$2:$C$366,FALSE))</f>
        <v>18.893979999999999</v>
      </c>
      <c r="AS72" s="91">
        <f t="shared" si="32"/>
        <v>887.72028100000011</v>
      </c>
      <c r="AT72" s="93">
        <f t="shared" ref="AT72:AT135" si="47">AS72/AQ72</f>
        <v>13.657235092307694</v>
      </c>
      <c r="AU72" s="99" t="e">
        <f t="shared" ref="AU72:AU135" si="48">$AR$4*EXP(-$AS$4/(8.31*(AT72+273)))</f>
        <v>#N/A</v>
      </c>
      <c r="AV72" s="99">
        <f t="shared" ref="AV72:AV135" si="49">IF($AQ$1=0,0,$AT$1*$AQ$4*0.01*(1-EXP(-AU72*AQ72)))</f>
        <v>0</v>
      </c>
    </row>
    <row r="73" spans="1:48" s="91" customFormat="1">
      <c r="A73" s="92">
        <f t="shared" ref="A73:A136" si="50">A72+1</f>
        <v>45796</v>
      </c>
      <c r="B73" s="91">
        <f t="shared" si="33"/>
        <v>66</v>
      </c>
      <c r="C73" s="99">
        <f t="shared" si="34"/>
        <v>6.6587213477017917</v>
      </c>
      <c r="F73" s="92">
        <f t="shared" ref="F73:F136" si="51">F72+1</f>
        <v>45796</v>
      </c>
      <c r="G73" s="91">
        <f t="shared" ref="G73:G136" si="52">F73-F$8+1</f>
        <v>66</v>
      </c>
      <c r="H73" s="91">
        <f>INDEX(地温!$D$2:$D$366,MATCH(F73,地温!$C$2:$C$366,FALSE))</f>
        <v>18.164043999999997</v>
      </c>
      <c r="I73" s="91">
        <f t="shared" ref="I73:I136" si="53">I72+H73</f>
        <v>905.8843250000001</v>
      </c>
      <c r="J73" s="93">
        <f t="shared" si="35"/>
        <v>13.725520075757577</v>
      </c>
      <c r="K73" s="99">
        <f t="shared" si="36"/>
        <v>6.0494368387128142e-002</v>
      </c>
      <c r="L73" s="99">
        <f t="shared" si="37"/>
        <v>5.6537213477017918</v>
      </c>
      <c r="O73" s="92">
        <f t="shared" ref="O73:O136" si="54">O72+1</f>
        <v>45796</v>
      </c>
      <c r="P73" s="91">
        <f t="shared" ref="P73:P136" si="55">O73-O$8+1</f>
        <v>66</v>
      </c>
      <c r="Q73" s="91">
        <f>INDEX(地温!$D$2:$D$366,MATCH(O73,地温!$C$2:$C$366,FALSE))</f>
        <v>18.164043999999997</v>
      </c>
      <c r="R73" s="91">
        <f t="shared" ref="R73:R136" si="56">R72+Q73</f>
        <v>905.8843250000001</v>
      </c>
      <c r="S73" s="93">
        <f t="shared" si="38"/>
        <v>13.725520075757577</v>
      </c>
      <c r="T73" s="99">
        <f t="shared" si="39"/>
        <v>0.99790373089238316</v>
      </c>
      <c r="U73" s="99">
        <f t="shared" si="40"/>
        <v>1.0050000000000001</v>
      </c>
      <c r="X73" s="92">
        <f t="shared" ref="X73:X136" si="57">X72+1</f>
        <v>45796</v>
      </c>
      <c r="Y73" s="91">
        <f t="shared" ref="Y73:Y136" si="58">X73-X$8+1</f>
        <v>66</v>
      </c>
      <c r="Z73" s="91">
        <f>INDEX(地温!$D$2:$D$366,MATCH(X73,地温!$C$2:$C$366,FALSE))</f>
        <v>18.164043999999997</v>
      </c>
      <c r="AA73" s="91">
        <f t="shared" ref="AA73:AA136" si="59">AA72+Z73</f>
        <v>905.8843250000001</v>
      </c>
      <c r="AB73" s="93">
        <f t="shared" si="41"/>
        <v>13.725520075757577</v>
      </c>
      <c r="AC73" s="99" t="e">
        <f t="shared" si="42"/>
        <v>#N/A</v>
      </c>
      <c r="AD73" s="99">
        <f t="shared" si="43"/>
        <v>0</v>
      </c>
      <c r="AG73" s="92">
        <f t="shared" ref="AG73:AG136" si="60">AG72+1</f>
        <v>45796</v>
      </c>
      <c r="AH73" s="91">
        <f t="shared" ref="AH73:AH136" si="61">AG73-AG$8+1</f>
        <v>66</v>
      </c>
      <c r="AI73" s="91">
        <f>INDEX(地温!$D$2:$D$366,MATCH(AG73,地温!$C$2:$C$366,FALSE))</f>
        <v>18.164043999999997</v>
      </c>
      <c r="AJ73" s="91">
        <f t="shared" ref="AJ73:AJ136" si="62">AJ72+AI73</f>
        <v>905.8843250000001</v>
      </c>
      <c r="AK73" s="93">
        <f t="shared" si="44"/>
        <v>13.725520075757577</v>
      </c>
      <c r="AL73" s="99" t="e">
        <f t="shared" si="45"/>
        <v>#N/A</v>
      </c>
      <c r="AM73" s="99">
        <f t="shared" si="46"/>
        <v>0</v>
      </c>
      <c r="AP73" s="92">
        <f t="shared" ref="AP73:AP136" si="63">AP72+1</f>
        <v>45796</v>
      </c>
      <c r="AQ73" s="91">
        <f t="shared" ref="AQ73:AQ136" si="64">AP73-AP$8+1</f>
        <v>66</v>
      </c>
      <c r="AR73" s="91">
        <f>INDEX(地温!$D$2:$D$366,MATCH(AP73,地温!$C$2:$C$366,FALSE))</f>
        <v>18.164043999999997</v>
      </c>
      <c r="AS73" s="91">
        <f t="shared" ref="AS73:AS136" si="65">AS72+AR73</f>
        <v>905.8843250000001</v>
      </c>
      <c r="AT73" s="93">
        <f t="shared" si="47"/>
        <v>13.725520075757577</v>
      </c>
      <c r="AU73" s="99" t="e">
        <f t="shared" si="48"/>
        <v>#N/A</v>
      </c>
      <c r="AV73" s="99">
        <f t="shared" si="49"/>
        <v>0</v>
      </c>
    </row>
    <row r="74" spans="1:48" s="91" customFormat="1">
      <c r="A74" s="92">
        <f t="shared" si="50"/>
        <v>45797</v>
      </c>
      <c r="B74" s="91">
        <f t="shared" si="33"/>
        <v>67</v>
      </c>
      <c r="C74" s="99">
        <f t="shared" si="34"/>
        <v>6.6659519238185307</v>
      </c>
      <c r="F74" s="92">
        <f t="shared" si="51"/>
        <v>45797</v>
      </c>
      <c r="G74" s="91">
        <f t="shared" si="52"/>
        <v>67</v>
      </c>
      <c r="H74" s="91">
        <f>INDEX(地温!$D$2:$D$366,MATCH(F74,地温!$C$2:$C$366,FALSE))</f>
        <v>18.082940000000004</v>
      </c>
      <c r="I74" s="91">
        <f t="shared" si="53"/>
        <v>923.96726500000011</v>
      </c>
      <c r="J74" s="93">
        <f t="shared" si="35"/>
        <v>13.790556194029852</v>
      </c>
      <c r="K74" s="99">
        <f t="shared" si="36"/>
        <v>6.0643095573656304e-002</v>
      </c>
      <c r="L74" s="99">
        <f t="shared" si="37"/>
        <v>5.6609519238185309</v>
      </c>
      <c r="O74" s="92">
        <f t="shared" si="54"/>
        <v>45797</v>
      </c>
      <c r="P74" s="91">
        <f t="shared" si="55"/>
        <v>67</v>
      </c>
      <c r="Q74" s="91">
        <f>INDEX(地温!$D$2:$D$366,MATCH(O74,地温!$C$2:$C$366,FALSE))</f>
        <v>18.082940000000004</v>
      </c>
      <c r="R74" s="91">
        <f t="shared" si="56"/>
        <v>923.96726500000011</v>
      </c>
      <c r="S74" s="93">
        <f t="shared" si="38"/>
        <v>13.790556194029852</v>
      </c>
      <c r="T74" s="99">
        <f t="shared" si="39"/>
        <v>0.99790420576939554</v>
      </c>
      <c r="U74" s="99">
        <f t="shared" si="40"/>
        <v>1.0050000000000001</v>
      </c>
      <c r="X74" s="92">
        <f t="shared" si="57"/>
        <v>45797</v>
      </c>
      <c r="Y74" s="91">
        <f t="shared" si="58"/>
        <v>67</v>
      </c>
      <c r="Z74" s="91">
        <f>INDEX(地温!$D$2:$D$366,MATCH(X74,地温!$C$2:$C$366,FALSE))</f>
        <v>18.082940000000004</v>
      </c>
      <c r="AA74" s="91">
        <f t="shared" si="59"/>
        <v>923.96726500000011</v>
      </c>
      <c r="AB74" s="93">
        <f t="shared" si="41"/>
        <v>13.790556194029852</v>
      </c>
      <c r="AC74" s="99" t="e">
        <f t="shared" si="42"/>
        <v>#N/A</v>
      </c>
      <c r="AD74" s="99">
        <f t="shared" si="43"/>
        <v>0</v>
      </c>
      <c r="AG74" s="92">
        <f t="shared" si="60"/>
        <v>45797</v>
      </c>
      <c r="AH74" s="91">
        <f t="shared" si="61"/>
        <v>67</v>
      </c>
      <c r="AI74" s="91">
        <f>INDEX(地温!$D$2:$D$366,MATCH(AG74,地温!$C$2:$C$366,FALSE))</f>
        <v>18.082940000000004</v>
      </c>
      <c r="AJ74" s="91">
        <f t="shared" si="62"/>
        <v>923.96726500000011</v>
      </c>
      <c r="AK74" s="93">
        <f t="shared" si="44"/>
        <v>13.790556194029852</v>
      </c>
      <c r="AL74" s="99" t="e">
        <f t="shared" si="45"/>
        <v>#N/A</v>
      </c>
      <c r="AM74" s="99">
        <f t="shared" si="46"/>
        <v>0</v>
      </c>
      <c r="AP74" s="92">
        <f t="shared" si="63"/>
        <v>45797</v>
      </c>
      <c r="AQ74" s="91">
        <f t="shared" si="64"/>
        <v>67</v>
      </c>
      <c r="AR74" s="91">
        <f>INDEX(地温!$D$2:$D$366,MATCH(AP74,地温!$C$2:$C$366,FALSE))</f>
        <v>18.082940000000004</v>
      </c>
      <c r="AS74" s="91">
        <f t="shared" si="65"/>
        <v>923.96726500000011</v>
      </c>
      <c r="AT74" s="93">
        <f t="shared" si="47"/>
        <v>13.790556194029852</v>
      </c>
      <c r="AU74" s="99" t="e">
        <f t="shared" si="48"/>
        <v>#N/A</v>
      </c>
      <c r="AV74" s="99">
        <f t="shared" si="49"/>
        <v>0</v>
      </c>
    </row>
    <row r="75" spans="1:48" s="91" customFormat="1">
      <c r="A75" s="92">
        <f t="shared" si="50"/>
        <v>45798</v>
      </c>
      <c r="B75" s="91">
        <f t="shared" si="33"/>
        <v>68</v>
      </c>
      <c r="C75" s="99">
        <f t="shared" si="34"/>
        <v>6.6725377203146774</v>
      </c>
      <c r="F75" s="92">
        <f t="shared" si="51"/>
        <v>45798</v>
      </c>
      <c r="G75" s="91">
        <f t="shared" si="52"/>
        <v>68</v>
      </c>
      <c r="H75" s="91">
        <f>INDEX(地温!$D$2:$D$366,MATCH(F75,地温!$C$2:$C$366,FALSE))</f>
        <v>17.353004000000002</v>
      </c>
      <c r="I75" s="91">
        <f t="shared" si="53"/>
        <v>941.32026900000017</v>
      </c>
      <c r="J75" s="93">
        <f t="shared" si="35"/>
        <v>13.842945132352943</v>
      </c>
      <c r="K75" s="99">
        <f t="shared" si="36"/>
        <v>6.07631173459569e-002</v>
      </c>
      <c r="L75" s="99">
        <f t="shared" si="37"/>
        <v>5.6675377203146775</v>
      </c>
      <c r="O75" s="92">
        <f t="shared" si="54"/>
        <v>45798</v>
      </c>
      <c r="P75" s="91">
        <f t="shared" si="55"/>
        <v>68</v>
      </c>
      <c r="Q75" s="91">
        <f>INDEX(地温!$D$2:$D$366,MATCH(O75,地温!$C$2:$C$366,FALSE))</f>
        <v>17.353004000000002</v>
      </c>
      <c r="R75" s="91">
        <f t="shared" si="56"/>
        <v>941.32026900000017</v>
      </c>
      <c r="S75" s="93">
        <f t="shared" si="38"/>
        <v>13.842945132352943</v>
      </c>
      <c r="T75" s="99">
        <f t="shared" si="39"/>
        <v>0.99790458814351957</v>
      </c>
      <c r="U75" s="99">
        <f t="shared" si="40"/>
        <v>1.0050000000000001</v>
      </c>
      <c r="X75" s="92">
        <f t="shared" si="57"/>
        <v>45798</v>
      </c>
      <c r="Y75" s="91">
        <f t="shared" si="58"/>
        <v>68</v>
      </c>
      <c r="Z75" s="91">
        <f>INDEX(地温!$D$2:$D$366,MATCH(X75,地温!$C$2:$C$366,FALSE))</f>
        <v>17.353004000000002</v>
      </c>
      <c r="AA75" s="91">
        <f t="shared" si="59"/>
        <v>941.32026900000017</v>
      </c>
      <c r="AB75" s="93">
        <f t="shared" si="41"/>
        <v>13.842945132352943</v>
      </c>
      <c r="AC75" s="99" t="e">
        <f t="shared" si="42"/>
        <v>#N/A</v>
      </c>
      <c r="AD75" s="99">
        <f t="shared" si="43"/>
        <v>0</v>
      </c>
      <c r="AG75" s="92">
        <f t="shared" si="60"/>
        <v>45798</v>
      </c>
      <c r="AH75" s="91">
        <f t="shared" si="61"/>
        <v>68</v>
      </c>
      <c r="AI75" s="91">
        <f>INDEX(地温!$D$2:$D$366,MATCH(AG75,地温!$C$2:$C$366,FALSE))</f>
        <v>17.353004000000002</v>
      </c>
      <c r="AJ75" s="91">
        <f t="shared" si="62"/>
        <v>941.32026900000017</v>
      </c>
      <c r="AK75" s="93">
        <f t="shared" si="44"/>
        <v>13.842945132352943</v>
      </c>
      <c r="AL75" s="99" t="e">
        <f t="shared" si="45"/>
        <v>#N/A</v>
      </c>
      <c r="AM75" s="99">
        <f t="shared" si="46"/>
        <v>0</v>
      </c>
      <c r="AP75" s="92">
        <f t="shared" si="63"/>
        <v>45798</v>
      </c>
      <c r="AQ75" s="91">
        <f t="shared" si="64"/>
        <v>68</v>
      </c>
      <c r="AR75" s="91">
        <f>INDEX(地温!$D$2:$D$366,MATCH(AP75,地温!$C$2:$C$366,FALSE))</f>
        <v>17.353004000000002</v>
      </c>
      <c r="AS75" s="91">
        <f t="shared" si="65"/>
        <v>941.32026900000017</v>
      </c>
      <c r="AT75" s="93">
        <f t="shared" si="47"/>
        <v>13.842945132352943</v>
      </c>
      <c r="AU75" s="99" t="e">
        <f t="shared" si="48"/>
        <v>#N/A</v>
      </c>
      <c r="AV75" s="99">
        <f t="shared" si="49"/>
        <v>0</v>
      </c>
    </row>
    <row r="76" spans="1:48" s="91" customFormat="1">
      <c r="A76" s="92">
        <f t="shared" si="50"/>
        <v>45799</v>
      </c>
      <c r="B76" s="91">
        <f t="shared" si="33"/>
        <v>69</v>
      </c>
      <c r="C76" s="99">
        <f t="shared" si="34"/>
        <v>6.6788955046569258</v>
      </c>
      <c r="F76" s="92">
        <f t="shared" si="51"/>
        <v>45799</v>
      </c>
      <c r="G76" s="91">
        <f t="shared" si="52"/>
        <v>69</v>
      </c>
      <c r="H76" s="91">
        <f>INDEX(地温!$D$2:$D$366,MATCH(F76,地温!$C$2:$C$366,FALSE))</f>
        <v>18.407356</v>
      </c>
      <c r="I76" s="91">
        <f t="shared" si="53"/>
        <v>959.72762500000022</v>
      </c>
      <c r="J76" s="93">
        <f t="shared" si="35"/>
        <v>13.909096014492757</v>
      </c>
      <c r="K76" s="99">
        <f t="shared" si="36"/>
        <v>6.0914943955046798e-002</v>
      </c>
      <c r="L76" s="99">
        <f t="shared" si="37"/>
        <v>5.6738955046569259</v>
      </c>
      <c r="O76" s="92">
        <f t="shared" si="54"/>
        <v>45799</v>
      </c>
      <c r="P76" s="91">
        <f t="shared" si="55"/>
        <v>69</v>
      </c>
      <c r="Q76" s="91">
        <f>INDEX(地温!$D$2:$D$366,MATCH(O76,地温!$C$2:$C$366,FALSE))</f>
        <v>18.407356</v>
      </c>
      <c r="R76" s="91">
        <f t="shared" si="56"/>
        <v>959.72762500000022</v>
      </c>
      <c r="S76" s="93">
        <f t="shared" si="38"/>
        <v>13.909096014492757</v>
      </c>
      <c r="T76" s="99">
        <f t="shared" si="39"/>
        <v>0.99790507076345247</v>
      </c>
      <c r="U76" s="99">
        <f t="shared" si="40"/>
        <v>1.0050000000000001</v>
      </c>
      <c r="X76" s="92">
        <f t="shared" si="57"/>
        <v>45799</v>
      </c>
      <c r="Y76" s="91">
        <f t="shared" si="58"/>
        <v>69</v>
      </c>
      <c r="Z76" s="91">
        <f>INDEX(地温!$D$2:$D$366,MATCH(X76,地温!$C$2:$C$366,FALSE))</f>
        <v>18.407356</v>
      </c>
      <c r="AA76" s="91">
        <f t="shared" si="59"/>
        <v>959.72762500000022</v>
      </c>
      <c r="AB76" s="93">
        <f t="shared" si="41"/>
        <v>13.909096014492757</v>
      </c>
      <c r="AC76" s="99" t="e">
        <f t="shared" si="42"/>
        <v>#N/A</v>
      </c>
      <c r="AD76" s="99">
        <f t="shared" si="43"/>
        <v>0</v>
      </c>
      <c r="AG76" s="92">
        <f t="shared" si="60"/>
        <v>45799</v>
      </c>
      <c r="AH76" s="91">
        <f t="shared" si="61"/>
        <v>69</v>
      </c>
      <c r="AI76" s="91">
        <f>INDEX(地温!$D$2:$D$366,MATCH(AG76,地温!$C$2:$C$366,FALSE))</f>
        <v>18.407356</v>
      </c>
      <c r="AJ76" s="91">
        <f t="shared" si="62"/>
        <v>959.72762500000022</v>
      </c>
      <c r="AK76" s="93">
        <f t="shared" si="44"/>
        <v>13.909096014492757</v>
      </c>
      <c r="AL76" s="99" t="e">
        <f t="shared" si="45"/>
        <v>#N/A</v>
      </c>
      <c r="AM76" s="99">
        <f t="shared" si="46"/>
        <v>0</v>
      </c>
      <c r="AP76" s="92">
        <f t="shared" si="63"/>
        <v>45799</v>
      </c>
      <c r="AQ76" s="91">
        <f t="shared" si="64"/>
        <v>69</v>
      </c>
      <c r="AR76" s="91">
        <f>INDEX(地温!$D$2:$D$366,MATCH(AP76,地温!$C$2:$C$366,FALSE))</f>
        <v>18.407356</v>
      </c>
      <c r="AS76" s="91">
        <f t="shared" si="65"/>
        <v>959.72762500000022</v>
      </c>
      <c r="AT76" s="93">
        <f t="shared" si="47"/>
        <v>13.909096014492757</v>
      </c>
      <c r="AU76" s="99" t="e">
        <f t="shared" si="48"/>
        <v>#N/A</v>
      </c>
      <c r="AV76" s="99">
        <f t="shared" si="49"/>
        <v>0</v>
      </c>
    </row>
    <row r="77" spans="1:48" s="91" customFormat="1">
      <c r="A77" s="92">
        <f t="shared" si="50"/>
        <v>45800</v>
      </c>
      <c r="B77" s="91">
        <f t="shared" si="33"/>
        <v>70</v>
      </c>
      <c r="C77" s="99">
        <f t="shared" si="34"/>
        <v>6.6846792110921767</v>
      </c>
      <c r="F77" s="92">
        <f t="shared" si="51"/>
        <v>45800</v>
      </c>
      <c r="G77" s="91">
        <f t="shared" si="52"/>
        <v>70</v>
      </c>
      <c r="H77" s="91">
        <f>INDEX(地温!$D$2:$D$366,MATCH(F77,地温!$C$2:$C$366,FALSE))</f>
        <v>17.657144000000002</v>
      </c>
      <c r="I77" s="91">
        <f t="shared" si="53"/>
        <v>977.38476900000023</v>
      </c>
      <c r="J77" s="93">
        <f t="shared" si="35"/>
        <v>13.962639557142861</v>
      </c>
      <c r="K77" s="99">
        <f t="shared" si="36"/>
        <v>6.1038061081931425e-002</v>
      </c>
      <c r="L77" s="99">
        <f t="shared" si="37"/>
        <v>5.6796792110921768</v>
      </c>
      <c r="O77" s="92">
        <f t="shared" si="54"/>
        <v>45800</v>
      </c>
      <c r="P77" s="91">
        <f t="shared" si="55"/>
        <v>70</v>
      </c>
      <c r="Q77" s="91">
        <f>INDEX(地温!$D$2:$D$366,MATCH(O77,地温!$C$2:$C$366,FALSE))</f>
        <v>17.657144000000002</v>
      </c>
      <c r="R77" s="91">
        <f t="shared" si="56"/>
        <v>977.38476900000023</v>
      </c>
      <c r="S77" s="93">
        <f t="shared" si="38"/>
        <v>13.962639557142861</v>
      </c>
      <c r="T77" s="99">
        <f t="shared" si="39"/>
        <v>0.99790546124068968</v>
      </c>
      <c r="U77" s="99">
        <f t="shared" si="40"/>
        <v>1.0050000000000001</v>
      </c>
      <c r="X77" s="92">
        <f t="shared" si="57"/>
        <v>45800</v>
      </c>
      <c r="Y77" s="91">
        <f t="shared" si="58"/>
        <v>70</v>
      </c>
      <c r="Z77" s="91">
        <f>INDEX(地温!$D$2:$D$366,MATCH(X77,地温!$C$2:$C$366,FALSE))</f>
        <v>17.657144000000002</v>
      </c>
      <c r="AA77" s="91">
        <f t="shared" si="59"/>
        <v>977.38476900000023</v>
      </c>
      <c r="AB77" s="93">
        <f t="shared" si="41"/>
        <v>13.962639557142861</v>
      </c>
      <c r="AC77" s="99" t="e">
        <f t="shared" si="42"/>
        <v>#N/A</v>
      </c>
      <c r="AD77" s="99">
        <f t="shared" si="43"/>
        <v>0</v>
      </c>
      <c r="AG77" s="92">
        <f t="shared" si="60"/>
        <v>45800</v>
      </c>
      <c r="AH77" s="91">
        <f t="shared" si="61"/>
        <v>70</v>
      </c>
      <c r="AI77" s="91">
        <f>INDEX(地温!$D$2:$D$366,MATCH(AG77,地温!$C$2:$C$366,FALSE))</f>
        <v>17.657144000000002</v>
      </c>
      <c r="AJ77" s="91">
        <f t="shared" si="62"/>
        <v>977.38476900000023</v>
      </c>
      <c r="AK77" s="93">
        <f t="shared" si="44"/>
        <v>13.962639557142861</v>
      </c>
      <c r="AL77" s="99" t="e">
        <f t="shared" si="45"/>
        <v>#N/A</v>
      </c>
      <c r="AM77" s="99">
        <f t="shared" si="46"/>
        <v>0</v>
      </c>
      <c r="AP77" s="92">
        <f t="shared" si="63"/>
        <v>45800</v>
      </c>
      <c r="AQ77" s="91">
        <f t="shared" si="64"/>
        <v>70</v>
      </c>
      <c r="AR77" s="91">
        <f>INDEX(地温!$D$2:$D$366,MATCH(AP77,地温!$C$2:$C$366,FALSE))</f>
        <v>17.657144000000002</v>
      </c>
      <c r="AS77" s="91">
        <f t="shared" si="65"/>
        <v>977.38476900000023</v>
      </c>
      <c r="AT77" s="93">
        <f t="shared" si="47"/>
        <v>13.962639557142861</v>
      </c>
      <c r="AU77" s="99" t="e">
        <f t="shared" si="48"/>
        <v>#N/A</v>
      </c>
      <c r="AV77" s="99">
        <f t="shared" si="49"/>
        <v>0</v>
      </c>
    </row>
    <row r="78" spans="1:48" s="91" customFormat="1">
      <c r="A78" s="92">
        <f t="shared" si="50"/>
        <v>45801</v>
      </c>
      <c r="B78" s="91">
        <f t="shared" si="33"/>
        <v>71</v>
      </c>
      <c r="C78" s="99">
        <f t="shared" si="34"/>
        <v>6.6901314638636755</v>
      </c>
      <c r="F78" s="92">
        <f t="shared" si="51"/>
        <v>45801</v>
      </c>
      <c r="G78" s="91">
        <f t="shared" si="52"/>
        <v>71</v>
      </c>
      <c r="H78" s="91">
        <f>INDEX(地温!$D$2:$D$366,MATCH(F78,地温!$C$2:$C$366,FALSE))</f>
        <v>17.981559999999998</v>
      </c>
      <c r="I78" s="91">
        <f t="shared" si="53"/>
        <v>995.36632900000018</v>
      </c>
      <c r="J78" s="93">
        <f t="shared" si="35"/>
        <v>14.019244070422538</v>
      </c>
      <c r="K78" s="99">
        <f t="shared" si="36"/>
        <v>6.1168437038184337e-002</v>
      </c>
      <c r="L78" s="99">
        <f t="shared" si="37"/>
        <v>5.6851314638636756</v>
      </c>
      <c r="O78" s="92">
        <f t="shared" si="54"/>
        <v>45801</v>
      </c>
      <c r="P78" s="91">
        <f t="shared" si="55"/>
        <v>71</v>
      </c>
      <c r="Q78" s="91">
        <f>INDEX(地温!$D$2:$D$366,MATCH(O78,地温!$C$2:$C$366,FALSE))</f>
        <v>17.981559999999998</v>
      </c>
      <c r="R78" s="91">
        <f t="shared" si="56"/>
        <v>995.36632900000018</v>
      </c>
      <c r="S78" s="93">
        <f t="shared" si="38"/>
        <v>14.019244070422538</v>
      </c>
      <c r="T78" s="99">
        <f t="shared" si="39"/>
        <v>0.99790587388242913</v>
      </c>
      <c r="U78" s="99">
        <f t="shared" si="40"/>
        <v>1.0050000000000001</v>
      </c>
      <c r="X78" s="92">
        <f t="shared" si="57"/>
        <v>45801</v>
      </c>
      <c r="Y78" s="91">
        <f t="shared" si="58"/>
        <v>71</v>
      </c>
      <c r="Z78" s="91">
        <f>INDEX(地温!$D$2:$D$366,MATCH(X78,地温!$C$2:$C$366,FALSE))</f>
        <v>17.981559999999998</v>
      </c>
      <c r="AA78" s="91">
        <f t="shared" si="59"/>
        <v>995.36632900000018</v>
      </c>
      <c r="AB78" s="93">
        <f t="shared" si="41"/>
        <v>14.019244070422538</v>
      </c>
      <c r="AC78" s="99" t="e">
        <f t="shared" si="42"/>
        <v>#N/A</v>
      </c>
      <c r="AD78" s="99">
        <f t="shared" si="43"/>
        <v>0</v>
      </c>
      <c r="AG78" s="92">
        <f t="shared" si="60"/>
        <v>45801</v>
      </c>
      <c r="AH78" s="91">
        <f t="shared" si="61"/>
        <v>71</v>
      </c>
      <c r="AI78" s="91">
        <f>INDEX(地温!$D$2:$D$366,MATCH(AG78,地温!$C$2:$C$366,FALSE))</f>
        <v>17.981559999999998</v>
      </c>
      <c r="AJ78" s="91">
        <f t="shared" si="62"/>
        <v>995.36632900000018</v>
      </c>
      <c r="AK78" s="93">
        <f t="shared" si="44"/>
        <v>14.019244070422538</v>
      </c>
      <c r="AL78" s="99" t="e">
        <f t="shared" si="45"/>
        <v>#N/A</v>
      </c>
      <c r="AM78" s="99">
        <f t="shared" si="46"/>
        <v>0</v>
      </c>
      <c r="AP78" s="92">
        <f t="shared" si="63"/>
        <v>45801</v>
      </c>
      <c r="AQ78" s="91">
        <f t="shared" si="64"/>
        <v>71</v>
      </c>
      <c r="AR78" s="91">
        <f>INDEX(地温!$D$2:$D$366,MATCH(AP78,地温!$C$2:$C$366,FALSE))</f>
        <v>17.981559999999998</v>
      </c>
      <c r="AS78" s="91">
        <f t="shared" si="65"/>
        <v>995.36632900000018</v>
      </c>
      <c r="AT78" s="93">
        <f t="shared" si="47"/>
        <v>14.019244070422538</v>
      </c>
      <c r="AU78" s="99" t="e">
        <f t="shared" si="48"/>
        <v>#N/A</v>
      </c>
      <c r="AV78" s="99">
        <f t="shared" si="49"/>
        <v>0</v>
      </c>
    </row>
    <row r="79" spans="1:48" s="91" customFormat="1">
      <c r="A79" s="92">
        <f t="shared" si="50"/>
        <v>45802</v>
      </c>
      <c r="B79" s="91">
        <f t="shared" si="33"/>
        <v>72</v>
      </c>
      <c r="C79" s="99">
        <f t="shared" si="34"/>
        <v>6.6953550890235398</v>
      </c>
      <c r="F79" s="92">
        <f t="shared" si="51"/>
        <v>45802</v>
      </c>
      <c r="G79" s="91">
        <f t="shared" si="52"/>
        <v>72</v>
      </c>
      <c r="H79" s="91">
        <f>INDEX(地温!$D$2:$D$366,MATCH(F79,地温!$C$2:$C$366,FALSE))</f>
        <v>18.853427999999997</v>
      </c>
      <c r="I79" s="91">
        <f t="shared" si="53"/>
        <v>1014.2197570000002</v>
      </c>
      <c r="J79" s="93">
        <f t="shared" si="35"/>
        <v>14.086385513888892</v>
      </c>
      <c r="K79" s="99">
        <f t="shared" si="36"/>
        <v>6.1323376691641139e-002</v>
      </c>
      <c r="L79" s="99">
        <f t="shared" si="37"/>
        <v>5.6903550890235399</v>
      </c>
      <c r="O79" s="92">
        <f t="shared" si="54"/>
        <v>45802</v>
      </c>
      <c r="P79" s="91">
        <f t="shared" si="55"/>
        <v>72</v>
      </c>
      <c r="Q79" s="91">
        <f>INDEX(地温!$D$2:$D$366,MATCH(O79,地温!$C$2:$C$366,FALSE))</f>
        <v>18.853427999999997</v>
      </c>
      <c r="R79" s="91">
        <f t="shared" si="56"/>
        <v>1014.2197570000002</v>
      </c>
      <c r="S79" s="93">
        <f t="shared" si="38"/>
        <v>14.086385513888892</v>
      </c>
      <c r="T79" s="99">
        <f t="shared" si="39"/>
        <v>0.99790636312667447</v>
      </c>
      <c r="U79" s="99">
        <f t="shared" si="40"/>
        <v>1.0050000000000001</v>
      </c>
      <c r="X79" s="92">
        <f t="shared" si="57"/>
        <v>45802</v>
      </c>
      <c r="Y79" s="91">
        <f t="shared" si="58"/>
        <v>72</v>
      </c>
      <c r="Z79" s="91">
        <f>INDEX(地温!$D$2:$D$366,MATCH(X79,地温!$C$2:$C$366,FALSE))</f>
        <v>18.853427999999997</v>
      </c>
      <c r="AA79" s="91">
        <f t="shared" si="59"/>
        <v>1014.2197570000002</v>
      </c>
      <c r="AB79" s="93">
        <f t="shared" si="41"/>
        <v>14.086385513888892</v>
      </c>
      <c r="AC79" s="99" t="e">
        <f t="shared" si="42"/>
        <v>#N/A</v>
      </c>
      <c r="AD79" s="99">
        <f t="shared" si="43"/>
        <v>0</v>
      </c>
      <c r="AG79" s="92">
        <f t="shared" si="60"/>
        <v>45802</v>
      </c>
      <c r="AH79" s="91">
        <f t="shared" si="61"/>
        <v>72</v>
      </c>
      <c r="AI79" s="91">
        <f>INDEX(地温!$D$2:$D$366,MATCH(AG79,地温!$C$2:$C$366,FALSE))</f>
        <v>18.853427999999997</v>
      </c>
      <c r="AJ79" s="91">
        <f t="shared" si="62"/>
        <v>1014.2197570000002</v>
      </c>
      <c r="AK79" s="93">
        <f t="shared" si="44"/>
        <v>14.086385513888892</v>
      </c>
      <c r="AL79" s="99" t="e">
        <f t="shared" si="45"/>
        <v>#N/A</v>
      </c>
      <c r="AM79" s="99">
        <f t="shared" si="46"/>
        <v>0</v>
      </c>
      <c r="AP79" s="92">
        <f t="shared" si="63"/>
        <v>45802</v>
      </c>
      <c r="AQ79" s="91">
        <f t="shared" si="64"/>
        <v>72</v>
      </c>
      <c r="AR79" s="91">
        <f>INDEX(地温!$D$2:$D$366,MATCH(AP79,地温!$C$2:$C$366,FALSE))</f>
        <v>18.853427999999997</v>
      </c>
      <c r="AS79" s="91">
        <f t="shared" si="65"/>
        <v>1014.2197570000002</v>
      </c>
      <c r="AT79" s="93">
        <f t="shared" si="47"/>
        <v>14.086385513888892</v>
      </c>
      <c r="AU79" s="99" t="e">
        <f t="shared" si="48"/>
        <v>#N/A</v>
      </c>
      <c r="AV79" s="99">
        <f t="shared" si="49"/>
        <v>0</v>
      </c>
    </row>
    <row r="80" spans="1:48" s="91" customFormat="1">
      <c r="A80" s="92">
        <f t="shared" si="50"/>
        <v>45803</v>
      </c>
      <c r="B80" s="91">
        <f t="shared" si="33"/>
        <v>73</v>
      </c>
      <c r="C80" s="99">
        <f t="shared" si="34"/>
        <v>6.7001670464422531</v>
      </c>
      <c r="F80" s="92">
        <f t="shared" si="51"/>
        <v>45803</v>
      </c>
      <c r="G80" s="91">
        <f t="shared" si="52"/>
        <v>73</v>
      </c>
      <c r="H80" s="91">
        <f>INDEX(地温!$D$2:$D$366,MATCH(F80,地温!$C$2:$C$366,FALSE))</f>
        <v>18.529012000000002</v>
      </c>
      <c r="I80" s="91">
        <f t="shared" si="53"/>
        <v>1032.7487690000003</v>
      </c>
      <c r="J80" s="93">
        <f t="shared" si="35"/>
        <v>14.147243410958907</v>
      </c>
      <c r="K80" s="99">
        <f t="shared" si="36"/>
        <v>6.1464092288189463e-002</v>
      </c>
      <c r="L80" s="99">
        <f t="shared" si="37"/>
        <v>5.6951670464422532</v>
      </c>
      <c r="O80" s="92">
        <f t="shared" si="54"/>
        <v>45803</v>
      </c>
      <c r="P80" s="91">
        <f t="shared" si="55"/>
        <v>73</v>
      </c>
      <c r="Q80" s="91">
        <f>INDEX(地温!$D$2:$D$366,MATCH(O80,地温!$C$2:$C$366,FALSE))</f>
        <v>18.529012000000002</v>
      </c>
      <c r="R80" s="91">
        <f t="shared" si="56"/>
        <v>1032.7487690000003</v>
      </c>
      <c r="S80" s="93">
        <f t="shared" si="38"/>
        <v>14.147243410958907</v>
      </c>
      <c r="T80" s="99">
        <f t="shared" si="39"/>
        <v>0.99790680638669416</v>
      </c>
      <c r="U80" s="99">
        <f t="shared" si="40"/>
        <v>1.0050000000000001</v>
      </c>
      <c r="X80" s="92">
        <f t="shared" si="57"/>
        <v>45803</v>
      </c>
      <c r="Y80" s="91">
        <f t="shared" si="58"/>
        <v>73</v>
      </c>
      <c r="Z80" s="91">
        <f>INDEX(地温!$D$2:$D$366,MATCH(X80,地温!$C$2:$C$366,FALSE))</f>
        <v>18.529012000000002</v>
      </c>
      <c r="AA80" s="91">
        <f t="shared" si="59"/>
        <v>1032.7487690000003</v>
      </c>
      <c r="AB80" s="93">
        <f t="shared" si="41"/>
        <v>14.147243410958907</v>
      </c>
      <c r="AC80" s="99" t="e">
        <f t="shared" si="42"/>
        <v>#N/A</v>
      </c>
      <c r="AD80" s="99">
        <f t="shared" si="43"/>
        <v>0</v>
      </c>
      <c r="AG80" s="92">
        <f t="shared" si="60"/>
        <v>45803</v>
      </c>
      <c r="AH80" s="91">
        <f t="shared" si="61"/>
        <v>73</v>
      </c>
      <c r="AI80" s="91">
        <f>INDEX(地温!$D$2:$D$366,MATCH(AG80,地温!$C$2:$C$366,FALSE))</f>
        <v>18.529012000000002</v>
      </c>
      <c r="AJ80" s="91">
        <f t="shared" si="62"/>
        <v>1032.7487690000003</v>
      </c>
      <c r="AK80" s="93">
        <f t="shared" si="44"/>
        <v>14.147243410958907</v>
      </c>
      <c r="AL80" s="99" t="e">
        <f t="shared" si="45"/>
        <v>#N/A</v>
      </c>
      <c r="AM80" s="99">
        <f t="shared" si="46"/>
        <v>0</v>
      </c>
      <c r="AP80" s="92">
        <f t="shared" si="63"/>
        <v>45803</v>
      </c>
      <c r="AQ80" s="91">
        <f t="shared" si="64"/>
        <v>73</v>
      </c>
      <c r="AR80" s="91">
        <f>INDEX(地温!$D$2:$D$366,MATCH(AP80,地温!$C$2:$C$366,FALSE))</f>
        <v>18.529012000000002</v>
      </c>
      <c r="AS80" s="91">
        <f t="shared" si="65"/>
        <v>1032.7487690000003</v>
      </c>
      <c r="AT80" s="93">
        <f t="shared" si="47"/>
        <v>14.147243410958907</v>
      </c>
      <c r="AU80" s="99" t="e">
        <f t="shared" si="48"/>
        <v>#N/A</v>
      </c>
      <c r="AV80" s="99">
        <f t="shared" si="49"/>
        <v>0</v>
      </c>
    </row>
    <row r="81" spans="1:48" s="91" customFormat="1">
      <c r="A81" s="92">
        <f t="shared" si="50"/>
        <v>45804</v>
      </c>
      <c r="B81" s="91">
        <f t="shared" si="33"/>
        <v>74</v>
      </c>
      <c r="C81" s="99">
        <f t="shared" si="34"/>
        <v>6.7046816991827134</v>
      </c>
      <c r="F81" s="92">
        <f t="shared" si="51"/>
        <v>45804</v>
      </c>
      <c r="G81" s="91">
        <f t="shared" si="52"/>
        <v>74</v>
      </c>
      <c r="H81" s="91">
        <f>INDEX(地温!$D$2:$D$366,MATCH(F81,地温!$C$2:$C$366,FALSE))</f>
        <v>18.772323999999998</v>
      </c>
      <c r="I81" s="91">
        <f t="shared" si="53"/>
        <v>1051.5210930000003</v>
      </c>
      <c r="J81" s="93">
        <f t="shared" si="35"/>
        <v>14.209744500000005</v>
      </c>
      <c r="K81" s="99">
        <f t="shared" si="36"/>
        <v>6.1608881079212072e-002</v>
      </c>
      <c r="L81" s="99">
        <f t="shared" si="37"/>
        <v>5.6996816991827135</v>
      </c>
      <c r="O81" s="92">
        <f t="shared" si="54"/>
        <v>45804</v>
      </c>
      <c r="P81" s="91">
        <f t="shared" si="55"/>
        <v>74</v>
      </c>
      <c r="Q81" s="91">
        <f>INDEX(地温!$D$2:$D$366,MATCH(O81,地温!$C$2:$C$366,FALSE))</f>
        <v>18.772323999999998</v>
      </c>
      <c r="R81" s="91">
        <f t="shared" si="56"/>
        <v>1051.5210930000003</v>
      </c>
      <c r="S81" s="93">
        <f t="shared" si="38"/>
        <v>14.209744500000005</v>
      </c>
      <c r="T81" s="99">
        <f t="shared" si="39"/>
        <v>0.99790726141962416</v>
      </c>
      <c r="U81" s="99">
        <f t="shared" si="40"/>
        <v>1.0050000000000001</v>
      </c>
      <c r="X81" s="92">
        <f t="shared" si="57"/>
        <v>45804</v>
      </c>
      <c r="Y81" s="91">
        <f t="shared" si="58"/>
        <v>74</v>
      </c>
      <c r="Z81" s="91">
        <f>INDEX(地温!$D$2:$D$366,MATCH(X81,地温!$C$2:$C$366,FALSE))</f>
        <v>18.772323999999998</v>
      </c>
      <c r="AA81" s="91">
        <f t="shared" si="59"/>
        <v>1051.5210930000003</v>
      </c>
      <c r="AB81" s="93">
        <f t="shared" si="41"/>
        <v>14.209744500000005</v>
      </c>
      <c r="AC81" s="99" t="e">
        <f t="shared" si="42"/>
        <v>#N/A</v>
      </c>
      <c r="AD81" s="99">
        <f t="shared" si="43"/>
        <v>0</v>
      </c>
      <c r="AG81" s="92">
        <f t="shared" si="60"/>
        <v>45804</v>
      </c>
      <c r="AH81" s="91">
        <f t="shared" si="61"/>
        <v>74</v>
      </c>
      <c r="AI81" s="91">
        <f>INDEX(地温!$D$2:$D$366,MATCH(AG81,地温!$C$2:$C$366,FALSE))</f>
        <v>18.772323999999998</v>
      </c>
      <c r="AJ81" s="91">
        <f t="shared" si="62"/>
        <v>1051.5210930000003</v>
      </c>
      <c r="AK81" s="93">
        <f t="shared" si="44"/>
        <v>14.209744500000005</v>
      </c>
      <c r="AL81" s="99" t="e">
        <f t="shared" si="45"/>
        <v>#N/A</v>
      </c>
      <c r="AM81" s="99">
        <f t="shared" si="46"/>
        <v>0</v>
      </c>
      <c r="AP81" s="92">
        <f t="shared" si="63"/>
        <v>45804</v>
      </c>
      <c r="AQ81" s="91">
        <f t="shared" si="64"/>
        <v>74</v>
      </c>
      <c r="AR81" s="91">
        <f>INDEX(地温!$D$2:$D$366,MATCH(AP81,地温!$C$2:$C$366,FALSE))</f>
        <v>18.772323999999998</v>
      </c>
      <c r="AS81" s="91">
        <f t="shared" si="65"/>
        <v>1051.5210930000003</v>
      </c>
      <c r="AT81" s="93">
        <f t="shared" si="47"/>
        <v>14.209744500000005</v>
      </c>
      <c r="AU81" s="99" t="e">
        <f t="shared" si="48"/>
        <v>#N/A</v>
      </c>
      <c r="AV81" s="99">
        <f t="shared" si="49"/>
        <v>0</v>
      </c>
    </row>
    <row r="82" spans="1:48" s="91" customFormat="1">
      <c r="A82" s="92">
        <f t="shared" si="50"/>
        <v>45805</v>
      </c>
      <c r="B82" s="91">
        <f t="shared" si="33"/>
        <v>75</v>
      </c>
      <c r="C82" s="99">
        <f t="shared" si="34"/>
        <v>6.7089438656627243</v>
      </c>
      <c r="F82" s="92">
        <f t="shared" si="51"/>
        <v>45805</v>
      </c>
      <c r="G82" s="91">
        <f t="shared" si="52"/>
        <v>75</v>
      </c>
      <c r="H82" s="91">
        <f>INDEX(地温!$D$2:$D$366,MATCH(F82,地温!$C$2:$C$366,FALSE))</f>
        <v>19.238672000000005</v>
      </c>
      <c r="I82" s="91">
        <f t="shared" si="53"/>
        <v>1070.7597650000002</v>
      </c>
      <c r="J82" s="93">
        <f t="shared" si="35"/>
        <v>14.27679686666667</v>
      </c>
      <c r="K82" s="99">
        <f t="shared" si="36"/>
        <v>6.1764522215215209e-002</v>
      </c>
      <c r="L82" s="99">
        <f t="shared" si="37"/>
        <v>5.7039438656627244</v>
      </c>
      <c r="O82" s="92">
        <f t="shared" si="54"/>
        <v>45805</v>
      </c>
      <c r="P82" s="91">
        <f t="shared" si="55"/>
        <v>75</v>
      </c>
      <c r="Q82" s="91">
        <f>INDEX(地温!$D$2:$D$366,MATCH(O82,地温!$C$2:$C$366,FALSE))</f>
        <v>19.238672000000005</v>
      </c>
      <c r="R82" s="91">
        <f t="shared" si="56"/>
        <v>1070.7597650000002</v>
      </c>
      <c r="S82" s="93">
        <f t="shared" si="38"/>
        <v>14.27679686666667</v>
      </c>
      <c r="T82" s="99">
        <f t="shared" si="39"/>
        <v>0.99790774936775684</v>
      </c>
      <c r="U82" s="99">
        <f t="shared" si="40"/>
        <v>1.0050000000000001</v>
      </c>
      <c r="X82" s="92">
        <f t="shared" si="57"/>
        <v>45805</v>
      </c>
      <c r="Y82" s="91">
        <f t="shared" si="58"/>
        <v>75</v>
      </c>
      <c r="Z82" s="91">
        <f>INDEX(地温!$D$2:$D$366,MATCH(X82,地温!$C$2:$C$366,FALSE))</f>
        <v>19.238672000000005</v>
      </c>
      <c r="AA82" s="91">
        <f t="shared" si="59"/>
        <v>1070.7597650000002</v>
      </c>
      <c r="AB82" s="93">
        <f t="shared" si="41"/>
        <v>14.27679686666667</v>
      </c>
      <c r="AC82" s="99" t="e">
        <f t="shared" si="42"/>
        <v>#N/A</v>
      </c>
      <c r="AD82" s="99">
        <f t="shared" si="43"/>
        <v>0</v>
      </c>
      <c r="AG82" s="92">
        <f t="shared" si="60"/>
        <v>45805</v>
      </c>
      <c r="AH82" s="91">
        <f t="shared" si="61"/>
        <v>75</v>
      </c>
      <c r="AI82" s="91">
        <f>INDEX(地温!$D$2:$D$366,MATCH(AG82,地温!$C$2:$C$366,FALSE))</f>
        <v>19.238672000000005</v>
      </c>
      <c r="AJ82" s="91">
        <f t="shared" si="62"/>
        <v>1070.7597650000002</v>
      </c>
      <c r="AK82" s="93">
        <f t="shared" si="44"/>
        <v>14.27679686666667</v>
      </c>
      <c r="AL82" s="99" t="e">
        <f t="shared" si="45"/>
        <v>#N/A</v>
      </c>
      <c r="AM82" s="99">
        <f t="shared" si="46"/>
        <v>0</v>
      </c>
      <c r="AP82" s="92">
        <f t="shared" si="63"/>
        <v>45805</v>
      </c>
      <c r="AQ82" s="91">
        <f t="shared" si="64"/>
        <v>75</v>
      </c>
      <c r="AR82" s="91">
        <f>INDEX(地温!$D$2:$D$366,MATCH(AP82,地温!$C$2:$C$366,FALSE))</f>
        <v>19.238672000000005</v>
      </c>
      <c r="AS82" s="91">
        <f t="shared" si="65"/>
        <v>1070.7597650000002</v>
      </c>
      <c r="AT82" s="93">
        <f t="shared" si="47"/>
        <v>14.27679686666667</v>
      </c>
      <c r="AU82" s="99" t="e">
        <f t="shared" si="48"/>
        <v>#N/A</v>
      </c>
      <c r="AV82" s="99">
        <f t="shared" si="49"/>
        <v>0</v>
      </c>
    </row>
    <row r="83" spans="1:48" s="91" customFormat="1">
      <c r="A83" s="92">
        <f t="shared" si="50"/>
        <v>45806</v>
      </c>
      <c r="B83" s="91">
        <f t="shared" si="33"/>
        <v>76</v>
      </c>
      <c r="C83" s="99">
        <f t="shared" si="34"/>
        <v>6.7130240119444995</v>
      </c>
      <c r="F83" s="92">
        <f t="shared" si="51"/>
        <v>45806</v>
      </c>
      <c r="G83" s="91">
        <f t="shared" si="52"/>
        <v>76</v>
      </c>
      <c r="H83" s="91">
        <f>INDEX(地温!$D$2:$D$366,MATCH(F83,地温!$C$2:$C$366,FALSE))</f>
        <v>20.211919999999999</v>
      </c>
      <c r="I83" s="91">
        <f t="shared" si="53"/>
        <v>1090.9716850000002</v>
      </c>
      <c r="J83" s="93">
        <f t="shared" si="35"/>
        <v>14.354890592105265</v>
      </c>
      <c r="K83" s="99">
        <f t="shared" si="36"/>
        <v>6.1946196183154167e-002</v>
      </c>
      <c r="L83" s="99">
        <f t="shared" si="37"/>
        <v>5.7080240119444996</v>
      </c>
      <c r="O83" s="92">
        <f t="shared" si="54"/>
        <v>45806</v>
      </c>
      <c r="P83" s="91">
        <f t="shared" si="55"/>
        <v>76</v>
      </c>
      <c r="Q83" s="91">
        <f>INDEX(地温!$D$2:$D$366,MATCH(O83,地温!$C$2:$C$366,FALSE))</f>
        <v>20.211919999999999</v>
      </c>
      <c r="R83" s="91">
        <f t="shared" si="56"/>
        <v>1090.9716850000002</v>
      </c>
      <c r="S83" s="93">
        <f t="shared" si="38"/>
        <v>14.354890592105265</v>
      </c>
      <c r="T83" s="99">
        <f t="shared" si="39"/>
        <v>0.997908317378432</v>
      </c>
      <c r="U83" s="99">
        <f t="shared" si="40"/>
        <v>1.0050000000000001</v>
      </c>
      <c r="X83" s="92">
        <f t="shared" si="57"/>
        <v>45806</v>
      </c>
      <c r="Y83" s="91">
        <f t="shared" si="58"/>
        <v>76</v>
      </c>
      <c r="Z83" s="91">
        <f>INDEX(地温!$D$2:$D$366,MATCH(X83,地温!$C$2:$C$366,FALSE))</f>
        <v>20.211919999999999</v>
      </c>
      <c r="AA83" s="91">
        <f t="shared" si="59"/>
        <v>1090.9716850000002</v>
      </c>
      <c r="AB83" s="93">
        <f t="shared" si="41"/>
        <v>14.354890592105265</v>
      </c>
      <c r="AC83" s="99" t="e">
        <f t="shared" si="42"/>
        <v>#N/A</v>
      </c>
      <c r="AD83" s="99">
        <f t="shared" si="43"/>
        <v>0</v>
      </c>
      <c r="AG83" s="92">
        <f t="shared" si="60"/>
        <v>45806</v>
      </c>
      <c r="AH83" s="91">
        <f t="shared" si="61"/>
        <v>76</v>
      </c>
      <c r="AI83" s="91">
        <f>INDEX(地温!$D$2:$D$366,MATCH(AG83,地温!$C$2:$C$366,FALSE))</f>
        <v>20.211919999999999</v>
      </c>
      <c r="AJ83" s="91">
        <f t="shared" si="62"/>
        <v>1090.9716850000002</v>
      </c>
      <c r="AK83" s="93">
        <f t="shared" si="44"/>
        <v>14.354890592105265</v>
      </c>
      <c r="AL83" s="99" t="e">
        <f t="shared" si="45"/>
        <v>#N/A</v>
      </c>
      <c r="AM83" s="99">
        <f t="shared" si="46"/>
        <v>0</v>
      </c>
      <c r="AP83" s="92">
        <f t="shared" si="63"/>
        <v>45806</v>
      </c>
      <c r="AQ83" s="91">
        <f t="shared" si="64"/>
        <v>76</v>
      </c>
      <c r="AR83" s="91">
        <f>INDEX(地温!$D$2:$D$366,MATCH(AP83,地温!$C$2:$C$366,FALSE))</f>
        <v>20.211919999999999</v>
      </c>
      <c r="AS83" s="91">
        <f t="shared" si="65"/>
        <v>1090.9716850000002</v>
      </c>
      <c r="AT83" s="93">
        <f t="shared" si="47"/>
        <v>14.354890592105265</v>
      </c>
      <c r="AU83" s="99" t="e">
        <f t="shared" si="48"/>
        <v>#N/A</v>
      </c>
      <c r="AV83" s="99">
        <f t="shared" si="49"/>
        <v>0</v>
      </c>
    </row>
    <row r="84" spans="1:48" s="91" customFormat="1">
      <c r="A84" s="92">
        <f t="shared" si="50"/>
        <v>45807</v>
      </c>
      <c r="B84" s="91">
        <f t="shared" si="33"/>
        <v>77</v>
      </c>
      <c r="C84" s="99">
        <f t="shared" si="34"/>
        <v>6.7167722197948327</v>
      </c>
      <c r="F84" s="92">
        <f t="shared" si="51"/>
        <v>45807</v>
      </c>
      <c r="G84" s="91">
        <f t="shared" si="52"/>
        <v>77</v>
      </c>
      <c r="H84" s="91">
        <f>INDEX(地温!$D$2:$D$366,MATCH(F84,地温!$C$2:$C$366,FALSE))</f>
        <v>19.887503999999996</v>
      </c>
      <c r="I84" s="91">
        <f t="shared" si="53"/>
        <v>1110.8591890000002</v>
      </c>
      <c r="J84" s="93">
        <f t="shared" si="35"/>
        <v>14.426742714285718</v>
      </c>
      <c r="K84" s="99">
        <f t="shared" si="36"/>
        <v>6.2113734361773684e-002</v>
      </c>
      <c r="L84" s="99">
        <f t="shared" si="37"/>
        <v>5.7117722197948328</v>
      </c>
      <c r="O84" s="92">
        <f t="shared" si="54"/>
        <v>45807</v>
      </c>
      <c r="P84" s="91">
        <f t="shared" si="55"/>
        <v>77</v>
      </c>
      <c r="Q84" s="91">
        <f>INDEX(地温!$D$2:$D$366,MATCH(O84,地温!$C$2:$C$366,FALSE))</f>
        <v>19.887503999999996</v>
      </c>
      <c r="R84" s="91">
        <f t="shared" si="56"/>
        <v>1110.8591890000002</v>
      </c>
      <c r="S84" s="93">
        <f t="shared" si="38"/>
        <v>14.426742714285718</v>
      </c>
      <c r="T84" s="99">
        <f t="shared" si="39"/>
        <v>0.99790883971877531</v>
      </c>
      <c r="U84" s="99">
        <f t="shared" si="40"/>
        <v>1.0050000000000001</v>
      </c>
      <c r="X84" s="92">
        <f t="shared" si="57"/>
        <v>45807</v>
      </c>
      <c r="Y84" s="91">
        <f t="shared" si="58"/>
        <v>77</v>
      </c>
      <c r="Z84" s="91">
        <f>INDEX(地温!$D$2:$D$366,MATCH(X84,地温!$C$2:$C$366,FALSE))</f>
        <v>19.887503999999996</v>
      </c>
      <c r="AA84" s="91">
        <f t="shared" si="59"/>
        <v>1110.8591890000002</v>
      </c>
      <c r="AB84" s="93">
        <f t="shared" si="41"/>
        <v>14.426742714285718</v>
      </c>
      <c r="AC84" s="99" t="e">
        <f t="shared" si="42"/>
        <v>#N/A</v>
      </c>
      <c r="AD84" s="99">
        <f t="shared" si="43"/>
        <v>0</v>
      </c>
      <c r="AG84" s="92">
        <f t="shared" si="60"/>
        <v>45807</v>
      </c>
      <c r="AH84" s="91">
        <f t="shared" si="61"/>
        <v>77</v>
      </c>
      <c r="AI84" s="91">
        <f>INDEX(地温!$D$2:$D$366,MATCH(AG84,地温!$C$2:$C$366,FALSE))</f>
        <v>19.887503999999996</v>
      </c>
      <c r="AJ84" s="91">
        <f t="shared" si="62"/>
        <v>1110.8591890000002</v>
      </c>
      <c r="AK84" s="93">
        <f t="shared" si="44"/>
        <v>14.426742714285718</v>
      </c>
      <c r="AL84" s="99" t="e">
        <f t="shared" si="45"/>
        <v>#N/A</v>
      </c>
      <c r="AM84" s="99">
        <f t="shared" si="46"/>
        <v>0</v>
      </c>
      <c r="AP84" s="92">
        <f t="shared" si="63"/>
        <v>45807</v>
      </c>
      <c r="AQ84" s="91">
        <f t="shared" si="64"/>
        <v>77</v>
      </c>
      <c r="AR84" s="91">
        <f>INDEX(地温!$D$2:$D$366,MATCH(AP84,地温!$C$2:$C$366,FALSE))</f>
        <v>19.887503999999996</v>
      </c>
      <c r="AS84" s="91">
        <f t="shared" si="65"/>
        <v>1110.8591890000002</v>
      </c>
      <c r="AT84" s="93">
        <f t="shared" si="47"/>
        <v>14.426742714285718</v>
      </c>
      <c r="AU84" s="99" t="e">
        <f t="shared" si="48"/>
        <v>#N/A</v>
      </c>
      <c r="AV84" s="99">
        <f t="shared" si="49"/>
        <v>0</v>
      </c>
    </row>
    <row r="85" spans="1:48" s="91" customFormat="1">
      <c r="A85" s="92">
        <f t="shared" si="50"/>
        <v>45808</v>
      </c>
      <c r="B85" s="91">
        <f t="shared" si="33"/>
        <v>78</v>
      </c>
      <c r="C85" s="99">
        <f t="shared" si="34"/>
        <v>6.7200791710763941</v>
      </c>
      <c r="F85" s="92">
        <f t="shared" si="51"/>
        <v>45808</v>
      </c>
      <c r="G85" s="91">
        <f t="shared" si="52"/>
        <v>78</v>
      </c>
      <c r="H85" s="91">
        <f>INDEX(地温!$D$2:$D$366,MATCH(F85,地温!$C$2:$C$366,FALSE))</f>
        <v>18.245148</v>
      </c>
      <c r="I85" s="91">
        <f t="shared" si="53"/>
        <v>1129.1043370000002</v>
      </c>
      <c r="J85" s="93">
        <f t="shared" si="35"/>
        <v>14.475696628205132</v>
      </c>
      <c r="K85" s="99">
        <f t="shared" si="36"/>
        <v>6.2228091931531629e-002</v>
      </c>
      <c r="L85" s="99">
        <f t="shared" si="37"/>
        <v>5.7150791710763942</v>
      </c>
      <c r="O85" s="92">
        <f t="shared" si="54"/>
        <v>45808</v>
      </c>
      <c r="P85" s="91">
        <f t="shared" si="55"/>
        <v>78</v>
      </c>
      <c r="Q85" s="91">
        <f>INDEX(地温!$D$2:$D$366,MATCH(O85,地温!$C$2:$C$366,FALSE))</f>
        <v>18.245148</v>
      </c>
      <c r="R85" s="91">
        <f t="shared" si="56"/>
        <v>1129.1043370000002</v>
      </c>
      <c r="S85" s="93">
        <f t="shared" si="38"/>
        <v>14.475696628205132</v>
      </c>
      <c r="T85" s="99">
        <f t="shared" si="39"/>
        <v>0.99790919544758505</v>
      </c>
      <c r="U85" s="99">
        <f t="shared" si="40"/>
        <v>1.0050000000000001</v>
      </c>
      <c r="X85" s="92">
        <f t="shared" si="57"/>
        <v>45808</v>
      </c>
      <c r="Y85" s="91">
        <f t="shared" si="58"/>
        <v>78</v>
      </c>
      <c r="Z85" s="91">
        <f>INDEX(地温!$D$2:$D$366,MATCH(X85,地温!$C$2:$C$366,FALSE))</f>
        <v>18.245148</v>
      </c>
      <c r="AA85" s="91">
        <f t="shared" si="59"/>
        <v>1129.1043370000002</v>
      </c>
      <c r="AB85" s="93">
        <f t="shared" si="41"/>
        <v>14.475696628205132</v>
      </c>
      <c r="AC85" s="99" t="e">
        <f t="shared" si="42"/>
        <v>#N/A</v>
      </c>
      <c r="AD85" s="99">
        <f t="shared" si="43"/>
        <v>0</v>
      </c>
      <c r="AG85" s="92">
        <f t="shared" si="60"/>
        <v>45808</v>
      </c>
      <c r="AH85" s="91">
        <f t="shared" si="61"/>
        <v>78</v>
      </c>
      <c r="AI85" s="91">
        <f>INDEX(地温!$D$2:$D$366,MATCH(AG85,地温!$C$2:$C$366,FALSE))</f>
        <v>18.245148</v>
      </c>
      <c r="AJ85" s="91">
        <f t="shared" si="62"/>
        <v>1129.1043370000002</v>
      </c>
      <c r="AK85" s="93">
        <f t="shared" si="44"/>
        <v>14.475696628205132</v>
      </c>
      <c r="AL85" s="99" t="e">
        <f t="shared" si="45"/>
        <v>#N/A</v>
      </c>
      <c r="AM85" s="99">
        <f t="shared" si="46"/>
        <v>0</v>
      </c>
      <c r="AP85" s="92">
        <f t="shared" si="63"/>
        <v>45808</v>
      </c>
      <c r="AQ85" s="91">
        <f t="shared" si="64"/>
        <v>78</v>
      </c>
      <c r="AR85" s="91">
        <f>INDEX(地温!$D$2:$D$366,MATCH(AP85,地温!$C$2:$C$366,FALSE))</f>
        <v>18.245148</v>
      </c>
      <c r="AS85" s="91">
        <f t="shared" si="65"/>
        <v>1129.1043370000002</v>
      </c>
      <c r="AT85" s="93">
        <f t="shared" si="47"/>
        <v>14.475696628205132</v>
      </c>
      <c r="AU85" s="99" t="e">
        <f t="shared" si="48"/>
        <v>#N/A</v>
      </c>
      <c r="AV85" s="99">
        <f t="shared" si="49"/>
        <v>0</v>
      </c>
    </row>
    <row r="86" spans="1:48" s="91" customFormat="1">
      <c r="A86" s="92">
        <f t="shared" si="50"/>
        <v>45809</v>
      </c>
      <c r="B86" s="91">
        <f t="shared" si="33"/>
        <v>79</v>
      </c>
      <c r="C86" s="99">
        <f t="shared" si="34"/>
        <v>6.723173813229752</v>
      </c>
      <c r="F86" s="92">
        <f t="shared" si="51"/>
        <v>45809</v>
      </c>
      <c r="G86" s="91">
        <f t="shared" si="52"/>
        <v>79</v>
      </c>
      <c r="H86" s="91">
        <f>INDEX(地温!$D$2:$D$366,MATCH(F86,地温!$C$2:$C$366,FALSE))</f>
        <v>18.387080000000001</v>
      </c>
      <c r="I86" s="91">
        <f t="shared" si="53"/>
        <v>1147.4914170000002</v>
      </c>
      <c r="J86" s="93">
        <f t="shared" si="35"/>
        <v>14.525207810126584</v>
      </c>
      <c r="K86" s="99">
        <f t="shared" si="36"/>
        <v>6.2343925728574195e-002</v>
      </c>
      <c r="L86" s="99">
        <f t="shared" si="37"/>
        <v>5.7181738132297522</v>
      </c>
      <c r="O86" s="92">
        <f t="shared" si="54"/>
        <v>45809</v>
      </c>
      <c r="P86" s="91">
        <f t="shared" si="55"/>
        <v>79</v>
      </c>
      <c r="Q86" s="91">
        <f>INDEX(地温!$D$2:$D$366,MATCH(O86,地温!$C$2:$C$366,FALSE))</f>
        <v>18.387080000000001</v>
      </c>
      <c r="R86" s="91">
        <f t="shared" si="56"/>
        <v>1147.4914170000002</v>
      </c>
      <c r="S86" s="93">
        <f t="shared" si="38"/>
        <v>14.525207810126584</v>
      </c>
      <c r="T86" s="99">
        <f t="shared" si="39"/>
        <v>0.99790955510276214</v>
      </c>
      <c r="U86" s="99">
        <f t="shared" si="40"/>
        <v>1.0050000000000001</v>
      </c>
      <c r="X86" s="92">
        <f t="shared" si="57"/>
        <v>45809</v>
      </c>
      <c r="Y86" s="91">
        <f t="shared" si="58"/>
        <v>79</v>
      </c>
      <c r="Z86" s="91">
        <f>INDEX(地温!$D$2:$D$366,MATCH(X86,地温!$C$2:$C$366,FALSE))</f>
        <v>18.387080000000001</v>
      </c>
      <c r="AA86" s="91">
        <f t="shared" si="59"/>
        <v>1147.4914170000002</v>
      </c>
      <c r="AB86" s="93">
        <f t="shared" si="41"/>
        <v>14.525207810126584</v>
      </c>
      <c r="AC86" s="99" t="e">
        <f t="shared" si="42"/>
        <v>#N/A</v>
      </c>
      <c r="AD86" s="99">
        <f t="shared" si="43"/>
        <v>0</v>
      </c>
      <c r="AG86" s="92">
        <f t="shared" si="60"/>
        <v>45809</v>
      </c>
      <c r="AH86" s="91">
        <f t="shared" si="61"/>
        <v>79</v>
      </c>
      <c r="AI86" s="91">
        <f>INDEX(地温!$D$2:$D$366,MATCH(AG86,地温!$C$2:$C$366,FALSE))</f>
        <v>18.387080000000001</v>
      </c>
      <c r="AJ86" s="91">
        <f t="shared" si="62"/>
        <v>1147.4914170000002</v>
      </c>
      <c r="AK86" s="93">
        <f t="shared" si="44"/>
        <v>14.525207810126584</v>
      </c>
      <c r="AL86" s="99" t="e">
        <f t="shared" si="45"/>
        <v>#N/A</v>
      </c>
      <c r="AM86" s="99">
        <f t="shared" si="46"/>
        <v>0</v>
      </c>
      <c r="AP86" s="92">
        <f t="shared" si="63"/>
        <v>45809</v>
      </c>
      <c r="AQ86" s="91">
        <f t="shared" si="64"/>
        <v>79</v>
      </c>
      <c r="AR86" s="91">
        <f>INDEX(地温!$D$2:$D$366,MATCH(AP86,地温!$C$2:$C$366,FALSE))</f>
        <v>18.387080000000001</v>
      </c>
      <c r="AS86" s="91">
        <f t="shared" si="65"/>
        <v>1147.4914170000002</v>
      </c>
      <c r="AT86" s="93">
        <f t="shared" si="47"/>
        <v>14.525207810126584</v>
      </c>
      <c r="AU86" s="99" t="e">
        <f t="shared" si="48"/>
        <v>#N/A</v>
      </c>
      <c r="AV86" s="99">
        <f t="shared" si="49"/>
        <v>0</v>
      </c>
    </row>
    <row r="87" spans="1:48" s="91" customFormat="1">
      <c r="A87" s="92">
        <f t="shared" si="50"/>
        <v>45810</v>
      </c>
      <c r="B87" s="91">
        <f t="shared" si="33"/>
        <v>80</v>
      </c>
      <c r="C87" s="99">
        <f t="shared" si="34"/>
        <v>6.7261981376278648</v>
      </c>
      <c r="F87" s="92">
        <f t="shared" si="51"/>
        <v>45810</v>
      </c>
      <c r="G87" s="91">
        <f t="shared" si="52"/>
        <v>80</v>
      </c>
      <c r="H87" s="91">
        <f>INDEX(地温!$D$2:$D$366,MATCH(F87,地温!$C$2:$C$366,FALSE))</f>
        <v>19.948332000000001</v>
      </c>
      <c r="I87" s="91">
        <f t="shared" si="53"/>
        <v>1167.4397490000001</v>
      </c>
      <c r="J87" s="93">
        <f t="shared" si="35"/>
        <v>14.592996862500001</v>
      </c>
      <c r="K87" s="99">
        <f t="shared" si="36"/>
        <v>6.2502806361635257e-002</v>
      </c>
      <c r="L87" s="99">
        <f t="shared" si="37"/>
        <v>5.7211981376278649</v>
      </c>
      <c r="O87" s="92">
        <f t="shared" si="54"/>
        <v>45810</v>
      </c>
      <c r="P87" s="91">
        <f t="shared" si="55"/>
        <v>80</v>
      </c>
      <c r="Q87" s="91">
        <f>INDEX(地温!$D$2:$D$366,MATCH(O87,地温!$C$2:$C$366,FALSE))</f>
        <v>19.948332000000001</v>
      </c>
      <c r="R87" s="91">
        <f t="shared" si="56"/>
        <v>1167.4397490000001</v>
      </c>
      <c r="S87" s="93">
        <f t="shared" si="38"/>
        <v>14.592996862500001</v>
      </c>
      <c r="T87" s="99">
        <f t="shared" si="39"/>
        <v>0.99791004732995137</v>
      </c>
      <c r="U87" s="99">
        <f t="shared" si="40"/>
        <v>1.0050000000000001</v>
      </c>
      <c r="X87" s="92">
        <f t="shared" si="57"/>
        <v>45810</v>
      </c>
      <c r="Y87" s="91">
        <f t="shared" si="58"/>
        <v>80</v>
      </c>
      <c r="Z87" s="91">
        <f>INDEX(地温!$D$2:$D$366,MATCH(X87,地温!$C$2:$C$366,FALSE))</f>
        <v>19.948332000000001</v>
      </c>
      <c r="AA87" s="91">
        <f t="shared" si="59"/>
        <v>1167.4397490000001</v>
      </c>
      <c r="AB87" s="93">
        <f t="shared" si="41"/>
        <v>14.592996862500001</v>
      </c>
      <c r="AC87" s="99" t="e">
        <f t="shared" si="42"/>
        <v>#N/A</v>
      </c>
      <c r="AD87" s="99">
        <f t="shared" si="43"/>
        <v>0</v>
      </c>
      <c r="AG87" s="92">
        <f t="shared" si="60"/>
        <v>45810</v>
      </c>
      <c r="AH87" s="91">
        <f t="shared" si="61"/>
        <v>80</v>
      </c>
      <c r="AI87" s="91">
        <f>INDEX(地温!$D$2:$D$366,MATCH(AG87,地温!$C$2:$C$366,FALSE))</f>
        <v>19.948332000000001</v>
      </c>
      <c r="AJ87" s="91">
        <f t="shared" si="62"/>
        <v>1167.4397490000001</v>
      </c>
      <c r="AK87" s="93">
        <f t="shared" si="44"/>
        <v>14.592996862500001</v>
      </c>
      <c r="AL87" s="99" t="e">
        <f t="shared" si="45"/>
        <v>#N/A</v>
      </c>
      <c r="AM87" s="99">
        <f t="shared" si="46"/>
        <v>0</v>
      </c>
      <c r="AP87" s="92">
        <f t="shared" si="63"/>
        <v>45810</v>
      </c>
      <c r="AQ87" s="91">
        <f t="shared" si="64"/>
        <v>80</v>
      </c>
      <c r="AR87" s="91">
        <f>INDEX(地温!$D$2:$D$366,MATCH(AP87,地温!$C$2:$C$366,FALSE))</f>
        <v>19.948332000000001</v>
      </c>
      <c r="AS87" s="91">
        <f t="shared" si="65"/>
        <v>1167.4397490000001</v>
      </c>
      <c r="AT87" s="93">
        <f t="shared" si="47"/>
        <v>14.592996862500001</v>
      </c>
      <c r="AU87" s="99" t="e">
        <f t="shared" si="48"/>
        <v>#N/A</v>
      </c>
      <c r="AV87" s="99">
        <f t="shared" si="49"/>
        <v>0</v>
      </c>
    </row>
    <row r="88" spans="1:48" s="91" customFormat="1">
      <c r="A88" s="92">
        <f t="shared" si="50"/>
        <v>45811</v>
      </c>
      <c r="B88" s="91">
        <f t="shared" si="33"/>
        <v>81</v>
      </c>
      <c r="C88" s="99">
        <f t="shared" si="34"/>
        <v>6.728977246739464</v>
      </c>
      <c r="F88" s="92">
        <f t="shared" si="51"/>
        <v>45811</v>
      </c>
      <c r="G88" s="91">
        <f t="shared" si="52"/>
        <v>81</v>
      </c>
      <c r="H88" s="91">
        <f>INDEX(地温!$D$2:$D$366,MATCH(F88,地温!$C$2:$C$366,FALSE))</f>
        <v>19.623916000000001</v>
      </c>
      <c r="I88" s="91">
        <f t="shared" si="53"/>
        <v>1187.0636650000001</v>
      </c>
      <c r="J88" s="93">
        <f t="shared" si="35"/>
        <v>14.655106975308643</v>
      </c>
      <c r="K88" s="99">
        <f t="shared" si="36"/>
        <v>6.2648666418135296e-002</v>
      </c>
      <c r="L88" s="99">
        <f t="shared" si="37"/>
        <v>5.7239772467394641</v>
      </c>
      <c r="O88" s="92">
        <f t="shared" si="54"/>
        <v>45811</v>
      </c>
      <c r="P88" s="91">
        <f t="shared" si="55"/>
        <v>81</v>
      </c>
      <c r="Q88" s="91">
        <f>INDEX(地温!$D$2:$D$366,MATCH(O88,地温!$C$2:$C$366,FALSE))</f>
        <v>19.623916000000001</v>
      </c>
      <c r="R88" s="91">
        <f t="shared" si="56"/>
        <v>1187.0636650000001</v>
      </c>
      <c r="S88" s="93">
        <f t="shared" si="38"/>
        <v>14.655106975308643</v>
      </c>
      <c r="T88" s="99">
        <f t="shared" si="39"/>
        <v>0.99791049811800348</v>
      </c>
      <c r="U88" s="99">
        <f t="shared" si="40"/>
        <v>1.0050000000000001</v>
      </c>
      <c r="X88" s="92">
        <f t="shared" si="57"/>
        <v>45811</v>
      </c>
      <c r="Y88" s="91">
        <f t="shared" si="58"/>
        <v>81</v>
      </c>
      <c r="Z88" s="91">
        <f>INDEX(地温!$D$2:$D$366,MATCH(X88,地温!$C$2:$C$366,FALSE))</f>
        <v>19.623916000000001</v>
      </c>
      <c r="AA88" s="91">
        <f t="shared" si="59"/>
        <v>1187.0636650000001</v>
      </c>
      <c r="AB88" s="93">
        <f t="shared" si="41"/>
        <v>14.655106975308643</v>
      </c>
      <c r="AC88" s="99" t="e">
        <f t="shared" si="42"/>
        <v>#N/A</v>
      </c>
      <c r="AD88" s="99">
        <f t="shared" si="43"/>
        <v>0</v>
      </c>
      <c r="AG88" s="92">
        <f t="shared" si="60"/>
        <v>45811</v>
      </c>
      <c r="AH88" s="91">
        <f t="shared" si="61"/>
        <v>81</v>
      </c>
      <c r="AI88" s="91">
        <f>INDEX(地温!$D$2:$D$366,MATCH(AG88,地温!$C$2:$C$366,FALSE))</f>
        <v>19.623916000000001</v>
      </c>
      <c r="AJ88" s="91">
        <f t="shared" si="62"/>
        <v>1187.0636650000001</v>
      </c>
      <c r="AK88" s="93">
        <f t="shared" si="44"/>
        <v>14.655106975308643</v>
      </c>
      <c r="AL88" s="99" t="e">
        <f t="shared" si="45"/>
        <v>#N/A</v>
      </c>
      <c r="AM88" s="99">
        <f t="shared" si="46"/>
        <v>0</v>
      </c>
      <c r="AP88" s="92">
        <f t="shared" si="63"/>
        <v>45811</v>
      </c>
      <c r="AQ88" s="91">
        <f t="shared" si="64"/>
        <v>81</v>
      </c>
      <c r="AR88" s="91">
        <f>INDEX(地温!$D$2:$D$366,MATCH(AP88,地温!$C$2:$C$366,FALSE))</f>
        <v>19.623916000000001</v>
      </c>
      <c r="AS88" s="91">
        <f t="shared" si="65"/>
        <v>1187.0636650000001</v>
      </c>
      <c r="AT88" s="93">
        <f t="shared" si="47"/>
        <v>14.655106975308643</v>
      </c>
      <c r="AU88" s="99" t="e">
        <f t="shared" si="48"/>
        <v>#N/A</v>
      </c>
      <c r="AV88" s="99">
        <f t="shared" si="49"/>
        <v>0</v>
      </c>
    </row>
    <row r="89" spans="1:48" s="91" customFormat="1">
      <c r="A89" s="92">
        <f t="shared" si="50"/>
        <v>45812</v>
      </c>
      <c r="B89" s="91">
        <f t="shared" si="33"/>
        <v>82</v>
      </c>
      <c r="C89" s="99">
        <f t="shared" si="34"/>
        <v>6.731548457759982</v>
      </c>
      <c r="F89" s="92">
        <f t="shared" si="51"/>
        <v>45812</v>
      </c>
      <c r="G89" s="91">
        <f t="shared" si="52"/>
        <v>82</v>
      </c>
      <c r="H89" s="91">
        <f>INDEX(地温!$D$2:$D$366,MATCH(F89,地温!$C$2:$C$366,FALSE))</f>
        <v>19.502260000000003</v>
      </c>
      <c r="I89" s="91">
        <f t="shared" si="53"/>
        <v>1206.5659250000001</v>
      </c>
      <c r="J89" s="93">
        <f t="shared" si="35"/>
        <v>14.714218597560977</v>
      </c>
      <c r="K89" s="99">
        <f t="shared" si="36"/>
        <v>6.2787742223761142e-002</v>
      </c>
      <c r="L89" s="99">
        <f t="shared" si="37"/>
        <v>5.7265484577599821</v>
      </c>
      <c r="O89" s="92">
        <f t="shared" si="54"/>
        <v>45812</v>
      </c>
      <c r="P89" s="91">
        <f t="shared" si="55"/>
        <v>82</v>
      </c>
      <c r="Q89" s="91">
        <f>INDEX(地温!$D$2:$D$366,MATCH(O89,地温!$C$2:$C$366,FALSE))</f>
        <v>19.502260000000003</v>
      </c>
      <c r="R89" s="91">
        <f t="shared" si="56"/>
        <v>1206.5659250000001</v>
      </c>
      <c r="S89" s="93">
        <f t="shared" si="38"/>
        <v>14.714218597560977</v>
      </c>
      <c r="T89" s="99">
        <f t="shared" si="39"/>
        <v>0.99791092696278527</v>
      </c>
      <c r="U89" s="99">
        <f t="shared" si="40"/>
        <v>1.0050000000000001</v>
      </c>
      <c r="X89" s="92">
        <f t="shared" si="57"/>
        <v>45812</v>
      </c>
      <c r="Y89" s="91">
        <f t="shared" si="58"/>
        <v>82</v>
      </c>
      <c r="Z89" s="91">
        <f>INDEX(地温!$D$2:$D$366,MATCH(X89,地温!$C$2:$C$366,FALSE))</f>
        <v>19.502260000000003</v>
      </c>
      <c r="AA89" s="91">
        <f t="shared" si="59"/>
        <v>1206.5659250000001</v>
      </c>
      <c r="AB89" s="93">
        <f t="shared" si="41"/>
        <v>14.714218597560977</v>
      </c>
      <c r="AC89" s="99" t="e">
        <f t="shared" si="42"/>
        <v>#N/A</v>
      </c>
      <c r="AD89" s="99">
        <f t="shared" si="43"/>
        <v>0</v>
      </c>
      <c r="AG89" s="92">
        <f t="shared" si="60"/>
        <v>45812</v>
      </c>
      <c r="AH89" s="91">
        <f t="shared" si="61"/>
        <v>82</v>
      </c>
      <c r="AI89" s="91">
        <f>INDEX(地温!$D$2:$D$366,MATCH(AG89,地温!$C$2:$C$366,FALSE))</f>
        <v>19.502260000000003</v>
      </c>
      <c r="AJ89" s="91">
        <f t="shared" si="62"/>
        <v>1206.5659250000001</v>
      </c>
      <c r="AK89" s="93">
        <f t="shared" si="44"/>
        <v>14.714218597560977</v>
      </c>
      <c r="AL89" s="99" t="e">
        <f t="shared" si="45"/>
        <v>#N/A</v>
      </c>
      <c r="AM89" s="99">
        <f t="shared" si="46"/>
        <v>0</v>
      </c>
      <c r="AP89" s="92">
        <f t="shared" si="63"/>
        <v>45812</v>
      </c>
      <c r="AQ89" s="91">
        <f t="shared" si="64"/>
        <v>82</v>
      </c>
      <c r="AR89" s="91">
        <f>INDEX(地温!$D$2:$D$366,MATCH(AP89,地温!$C$2:$C$366,FALSE))</f>
        <v>19.502260000000003</v>
      </c>
      <c r="AS89" s="91">
        <f t="shared" si="65"/>
        <v>1206.5659250000001</v>
      </c>
      <c r="AT89" s="93">
        <f t="shared" si="47"/>
        <v>14.714218597560977</v>
      </c>
      <c r="AU89" s="99" t="e">
        <f t="shared" si="48"/>
        <v>#N/A</v>
      </c>
      <c r="AV89" s="99">
        <f t="shared" si="49"/>
        <v>0</v>
      </c>
    </row>
    <row r="90" spans="1:48" s="91" customFormat="1">
      <c r="A90" s="92">
        <f t="shared" si="50"/>
        <v>45813</v>
      </c>
      <c r="B90" s="91">
        <f t="shared" si="33"/>
        <v>83</v>
      </c>
      <c r="C90" s="99">
        <f t="shared" si="34"/>
        <v>6.7339620175605654</v>
      </c>
      <c r="F90" s="92">
        <f t="shared" si="51"/>
        <v>45813</v>
      </c>
      <c r="G90" s="91">
        <f t="shared" si="52"/>
        <v>83</v>
      </c>
      <c r="H90" s="91">
        <f>INDEX(地温!$D$2:$D$366,MATCH(F90,地温!$C$2:$C$366,FALSE))</f>
        <v>19.846951999999998</v>
      </c>
      <c r="I90" s="91">
        <f t="shared" si="53"/>
        <v>1226.4128770000002</v>
      </c>
      <c r="J90" s="93">
        <f t="shared" si="35"/>
        <v>14.776058759036147</v>
      </c>
      <c r="K90" s="99">
        <f t="shared" si="36"/>
        <v>6.2933506737554323e-002</v>
      </c>
      <c r="L90" s="99">
        <f t="shared" si="37"/>
        <v>5.7289620175605656</v>
      </c>
      <c r="O90" s="92">
        <f t="shared" si="54"/>
        <v>45813</v>
      </c>
      <c r="P90" s="91">
        <f t="shared" si="55"/>
        <v>83</v>
      </c>
      <c r="Q90" s="91">
        <f>INDEX(地温!$D$2:$D$366,MATCH(O90,地温!$C$2:$C$366,FALSE))</f>
        <v>19.846951999999998</v>
      </c>
      <c r="R90" s="91">
        <f t="shared" si="56"/>
        <v>1226.4128770000002</v>
      </c>
      <c r="S90" s="93">
        <f t="shared" si="38"/>
        <v>14.776058759036147</v>
      </c>
      <c r="T90" s="99">
        <f t="shared" si="39"/>
        <v>0.9979113754142902</v>
      </c>
      <c r="U90" s="99">
        <f t="shared" si="40"/>
        <v>1.0050000000000001</v>
      </c>
      <c r="X90" s="92">
        <f t="shared" si="57"/>
        <v>45813</v>
      </c>
      <c r="Y90" s="91">
        <f t="shared" si="58"/>
        <v>83</v>
      </c>
      <c r="Z90" s="91">
        <f>INDEX(地温!$D$2:$D$366,MATCH(X90,地温!$C$2:$C$366,FALSE))</f>
        <v>19.846951999999998</v>
      </c>
      <c r="AA90" s="91">
        <f t="shared" si="59"/>
        <v>1226.4128770000002</v>
      </c>
      <c r="AB90" s="93">
        <f t="shared" si="41"/>
        <v>14.776058759036147</v>
      </c>
      <c r="AC90" s="99" t="e">
        <f t="shared" si="42"/>
        <v>#N/A</v>
      </c>
      <c r="AD90" s="99">
        <f t="shared" si="43"/>
        <v>0</v>
      </c>
      <c r="AG90" s="92">
        <f t="shared" si="60"/>
        <v>45813</v>
      </c>
      <c r="AH90" s="91">
        <f t="shared" si="61"/>
        <v>83</v>
      </c>
      <c r="AI90" s="91">
        <f>INDEX(地温!$D$2:$D$366,MATCH(AG90,地温!$C$2:$C$366,FALSE))</f>
        <v>19.846951999999998</v>
      </c>
      <c r="AJ90" s="91">
        <f t="shared" si="62"/>
        <v>1226.4128770000002</v>
      </c>
      <c r="AK90" s="93">
        <f t="shared" si="44"/>
        <v>14.776058759036147</v>
      </c>
      <c r="AL90" s="99" t="e">
        <f t="shared" si="45"/>
        <v>#N/A</v>
      </c>
      <c r="AM90" s="99">
        <f t="shared" si="46"/>
        <v>0</v>
      </c>
      <c r="AP90" s="92">
        <f t="shared" si="63"/>
        <v>45813</v>
      </c>
      <c r="AQ90" s="91">
        <f t="shared" si="64"/>
        <v>83</v>
      </c>
      <c r="AR90" s="91">
        <f>INDEX(地温!$D$2:$D$366,MATCH(AP90,地温!$C$2:$C$366,FALSE))</f>
        <v>19.846951999999998</v>
      </c>
      <c r="AS90" s="91">
        <f t="shared" si="65"/>
        <v>1226.4128770000002</v>
      </c>
      <c r="AT90" s="93">
        <f t="shared" si="47"/>
        <v>14.776058759036147</v>
      </c>
      <c r="AU90" s="99" t="e">
        <f t="shared" si="48"/>
        <v>#N/A</v>
      </c>
      <c r="AV90" s="99">
        <f t="shared" si="49"/>
        <v>0</v>
      </c>
    </row>
    <row r="91" spans="1:48" s="91" customFormat="1">
      <c r="A91" s="92">
        <f t="shared" si="50"/>
        <v>45814</v>
      </c>
      <c r="B91" s="91">
        <f t="shared" si="33"/>
        <v>84</v>
      </c>
      <c r="C91" s="99">
        <f t="shared" si="34"/>
        <v>6.7360984087921079</v>
      </c>
      <c r="F91" s="92">
        <f t="shared" si="51"/>
        <v>45814</v>
      </c>
      <c r="G91" s="91">
        <f t="shared" si="52"/>
        <v>84</v>
      </c>
      <c r="H91" s="91">
        <f>INDEX(地温!$D$2:$D$366,MATCH(F91,地温!$C$2:$C$366,FALSE))</f>
        <v>18.326251999999997</v>
      </c>
      <c r="I91" s="91">
        <f t="shared" si="53"/>
        <v>1244.7391290000003</v>
      </c>
      <c r="J91" s="93">
        <f t="shared" si="35"/>
        <v>14.818322964285718</v>
      </c>
      <c r="K91" s="99">
        <f t="shared" si="36"/>
        <v>6.3033286916555145e-002</v>
      </c>
      <c r="L91" s="99">
        <f t="shared" si="37"/>
        <v>5.731098408792108</v>
      </c>
      <c r="O91" s="92">
        <f t="shared" si="54"/>
        <v>45814</v>
      </c>
      <c r="P91" s="91">
        <f t="shared" si="55"/>
        <v>84</v>
      </c>
      <c r="Q91" s="91">
        <f>INDEX(地温!$D$2:$D$366,MATCH(O91,地温!$C$2:$C$366,FALSE))</f>
        <v>18.326251999999997</v>
      </c>
      <c r="R91" s="91">
        <f t="shared" si="56"/>
        <v>1244.7391290000003</v>
      </c>
      <c r="S91" s="93">
        <f t="shared" si="38"/>
        <v>14.818322964285718</v>
      </c>
      <c r="T91" s="99">
        <f t="shared" si="39"/>
        <v>0.99791168179444312</v>
      </c>
      <c r="U91" s="99">
        <f t="shared" si="40"/>
        <v>1.0050000000000001</v>
      </c>
      <c r="X91" s="92">
        <f t="shared" si="57"/>
        <v>45814</v>
      </c>
      <c r="Y91" s="91">
        <f t="shared" si="58"/>
        <v>84</v>
      </c>
      <c r="Z91" s="91">
        <f>INDEX(地温!$D$2:$D$366,MATCH(X91,地温!$C$2:$C$366,FALSE))</f>
        <v>18.326251999999997</v>
      </c>
      <c r="AA91" s="91">
        <f t="shared" si="59"/>
        <v>1244.7391290000003</v>
      </c>
      <c r="AB91" s="93">
        <f t="shared" si="41"/>
        <v>14.818322964285718</v>
      </c>
      <c r="AC91" s="99" t="e">
        <f t="shared" si="42"/>
        <v>#N/A</v>
      </c>
      <c r="AD91" s="99">
        <f t="shared" si="43"/>
        <v>0</v>
      </c>
      <c r="AG91" s="92">
        <f t="shared" si="60"/>
        <v>45814</v>
      </c>
      <c r="AH91" s="91">
        <f t="shared" si="61"/>
        <v>84</v>
      </c>
      <c r="AI91" s="91">
        <f>INDEX(地温!$D$2:$D$366,MATCH(AG91,地温!$C$2:$C$366,FALSE))</f>
        <v>18.326251999999997</v>
      </c>
      <c r="AJ91" s="91">
        <f t="shared" si="62"/>
        <v>1244.7391290000003</v>
      </c>
      <c r="AK91" s="93">
        <f t="shared" si="44"/>
        <v>14.818322964285718</v>
      </c>
      <c r="AL91" s="99" t="e">
        <f t="shared" si="45"/>
        <v>#N/A</v>
      </c>
      <c r="AM91" s="99">
        <f t="shared" si="46"/>
        <v>0</v>
      </c>
      <c r="AP91" s="92">
        <f t="shared" si="63"/>
        <v>45814</v>
      </c>
      <c r="AQ91" s="91">
        <f t="shared" si="64"/>
        <v>84</v>
      </c>
      <c r="AR91" s="91">
        <f>INDEX(地温!$D$2:$D$366,MATCH(AP91,地温!$C$2:$C$366,FALSE))</f>
        <v>18.326251999999997</v>
      </c>
      <c r="AS91" s="91">
        <f t="shared" si="65"/>
        <v>1244.7391290000003</v>
      </c>
      <c r="AT91" s="93">
        <f t="shared" si="47"/>
        <v>14.818322964285718</v>
      </c>
      <c r="AU91" s="99" t="e">
        <f t="shared" si="48"/>
        <v>#N/A</v>
      </c>
      <c r="AV91" s="99">
        <f t="shared" si="49"/>
        <v>0</v>
      </c>
    </row>
    <row r="92" spans="1:48" s="91" customFormat="1">
      <c r="A92" s="92">
        <f t="shared" si="50"/>
        <v>45815</v>
      </c>
      <c r="B92" s="91">
        <f t="shared" si="33"/>
        <v>85</v>
      </c>
      <c r="C92" s="99">
        <f t="shared" si="34"/>
        <v>6.7381885486724373</v>
      </c>
      <c r="F92" s="92">
        <f t="shared" si="51"/>
        <v>45815</v>
      </c>
      <c r="G92" s="91">
        <f t="shared" si="52"/>
        <v>85</v>
      </c>
      <c r="H92" s="91">
        <f>INDEX(地温!$D$2:$D$366,MATCH(F92,地温!$C$2:$C$366,FALSE))</f>
        <v>19.907779999999999</v>
      </c>
      <c r="I92" s="91">
        <f t="shared" si="53"/>
        <v>1264.6469090000003</v>
      </c>
      <c r="J92" s="93">
        <f t="shared" si="35"/>
        <v>14.878198929411768</v>
      </c>
      <c r="K92" s="99">
        <f t="shared" si="36"/>
        <v>6.3174866695210594e-002</v>
      </c>
      <c r="L92" s="99">
        <f t="shared" si="37"/>
        <v>5.7331885486724374</v>
      </c>
      <c r="O92" s="92">
        <f t="shared" si="54"/>
        <v>45815</v>
      </c>
      <c r="P92" s="91">
        <f t="shared" si="55"/>
        <v>85</v>
      </c>
      <c r="Q92" s="91">
        <f>INDEX(地温!$D$2:$D$366,MATCH(O92,地温!$C$2:$C$366,FALSE))</f>
        <v>19.907779999999999</v>
      </c>
      <c r="R92" s="91">
        <f t="shared" si="56"/>
        <v>1264.6469090000003</v>
      </c>
      <c r="S92" s="93">
        <f t="shared" si="38"/>
        <v>14.878198929411768</v>
      </c>
      <c r="T92" s="99">
        <f t="shared" si="39"/>
        <v>0.9979121156912889</v>
      </c>
      <c r="U92" s="99">
        <f t="shared" si="40"/>
        <v>1.0050000000000001</v>
      </c>
      <c r="X92" s="92">
        <f t="shared" si="57"/>
        <v>45815</v>
      </c>
      <c r="Y92" s="91">
        <f t="shared" si="58"/>
        <v>85</v>
      </c>
      <c r="Z92" s="91">
        <f>INDEX(地温!$D$2:$D$366,MATCH(X92,地温!$C$2:$C$366,FALSE))</f>
        <v>19.907779999999999</v>
      </c>
      <c r="AA92" s="91">
        <f t="shared" si="59"/>
        <v>1264.6469090000003</v>
      </c>
      <c r="AB92" s="93">
        <f t="shared" si="41"/>
        <v>14.878198929411768</v>
      </c>
      <c r="AC92" s="99" t="e">
        <f t="shared" si="42"/>
        <v>#N/A</v>
      </c>
      <c r="AD92" s="99">
        <f t="shared" si="43"/>
        <v>0</v>
      </c>
      <c r="AG92" s="92">
        <f t="shared" si="60"/>
        <v>45815</v>
      </c>
      <c r="AH92" s="91">
        <f t="shared" si="61"/>
        <v>85</v>
      </c>
      <c r="AI92" s="91">
        <f>INDEX(地温!$D$2:$D$366,MATCH(AG92,地温!$C$2:$C$366,FALSE))</f>
        <v>19.907779999999999</v>
      </c>
      <c r="AJ92" s="91">
        <f t="shared" si="62"/>
        <v>1264.6469090000003</v>
      </c>
      <c r="AK92" s="93">
        <f t="shared" si="44"/>
        <v>14.878198929411768</v>
      </c>
      <c r="AL92" s="99" t="e">
        <f t="shared" si="45"/>
        <v>#N/A</v>
      </c>
      <c r="AM92" s="99">
        <f t="shared" si="46"/>
        <v>0</v>
      </c>
      <c r="AP92" s="92">
        <f t="shared" si="63"/>
        <v>45815</v>
      </c>
      <c r="AQ92" s="91">
        <f t="shared" si="64"/>
        <v>85</v>
      </c>
      <c r="AR92" s="91">
        <f>INDEX(地温!$D$2:$D$366,MATCH(AP92,地温!$C$2:$C$366,FALSE))</f>
        <v>19.907779999999999</v>
      </c>
      <c r="AS92" s="91">
        <f t="shared" si="65"/>
        <v>1264.6469090000003</v>
      </c>
      <c r="AT92" s="93">
        <f t="shared" si="47"/>
        <v>14.878198929411768</v>
      </c>
      <c r="AU92" s="99" t="e">
        <f t="shared" si="48"/>
        <v>#N/A</v>
      </c>
      <c r="AV92" s="99">
        <f t="shared" si="49"/>
        <v>0</v>
      </c>
    </row>
    <row r="93" spans="1:48" s="91" customFormat="1">
      <c r="A93" s="92">
        <f t="shared" si="50"/>
        <v>45816</v>
      </c>
      <c r="B93" s="91">
        <f t="shared" si="33"/>
        <v>86</v>
      </c>
      <c r="C93" s="99">
        <f t="shared" si="34"/>
        <v>6.7401663024744263</v>
      </c>
      <c r="F93" s="92">
        <f t="shared" si="51"/>
        <v>45816</v>
      </c>
      <c r="G93" s="91">
        <f t="shared" si="52"/>
        <v>86</v>
      </c>
      <c r="H93" s="91">
        <f>INDEX(地温!$D$2:$D$366,MATCH(F93,地温!$C$2:$C$366,FALSE))</f>
        <v>20.556611999999998</v>
      </c>
      <c r="I93" s="91">
        <f t="shared" si="53"/>
        <v>1285.2035210000004</v>
      </c>
      <c r="J93" s="93">
        <f t="shared" si="35"/>
        <v>14.944226988372098</v>
      </c>
      <c r="K93" s="99">
        <f t="shared" si="36"/>
        <v>6.3331293623496987e-002</v>
      </c>
      <c r="L93" s="99">
        <f t="shared" si="37"/>
        <v>5.7351663024744264</v>
      </c>
      <c r="O93" s="92">
        <f t="shared" si="54"/>
        <v>45816</v>
      </c>
      <c r="P93" s="91">
        <f t="shared" si="55"/>
        <v>86</v>
      </c>
      <c r="Q93" s="91">
        <f>INDEX(地温!$D$2:$D$366,MATCH(O93,地温!$C$2:$C$366,FALSE))</f>
        <v>20.556611999999998</v>
      </c>
      <c r="R93" s="91">
        <f t="shared" si="56"/>
        <v>1285.2035210000004</v>
      </c>
      <c r="S93" s="93">
        <f t="shared" si="38"/>
        <v>14.944226988372098</v>
      </c>
      <c r="T93" s="99">
        <f t="shared" si="39"/>
        <v>0.99791259396086784</v>
      </c>
      <c r="U93" s="99">
        <f t="shared" si="40"/>
        <v>1.0050000000000001</v>
      </c>
      <c r="X93" s="92">
        <f t="shared" si="57"/>
        <v>45816</v>
      </c>
      <c r="Y93" s="91">
        <f t="shared" si="58"/>
        <v>86</v>
      </c>
      <c r="Z93" s="91">
        <f>INDEX(地温!$D$2:$D$366,MATCH(X93,地温!$C$2:$C$366,FALSE))</f>
        <v>20.556611999999998</v>
      </c>
      <c r="AA93" s="91">
        <f t="shared" si="59"/>
        <v>1285.2035210000004</v>
      </c>
      <c r="AB93" s="93">
        <f t="shared" si="41"/>
        <v>14.944226988372098</v>
      </c>
      <c r="AC93" s="99" t="e">
        <f t="shared" si="42"/>
        <v>#N/A</v>
      </c>
      <c r="AD93" s="99">
        <f t="shared" si="43"/>
        <v>0</v>
      </c>
      <c r="AG93" s="92">
        <f t="shared" si="60"/>
        <v>45816</v>
      </c>
      <c r="AH93" s="91">
        <f t="shared" si="61"/>
        <v>86</v>
      </c>
      <c r="AI93" s="91">
        <f>INDEX(地温!$D$2:$D$366,MATCH(AG93,地温!$C$2:$C$366,FALSE))</f>
        <v>20.556611999999998</v>
      </c>
      <c r="AJ93" s="91">
        <f t="shared" si="62"/>
        <v>1285.2035210000004</v>
      </c>
      <c r="AK93" s="93">
        <f t="shared" si="44"/>
        <v>14.944226988372098</v>
      </c>
      <c r="AL93" s="99" t="e">
        <f t="shared" si="45"/>
        <v>#N/A</v>
      </c>
      <c r="AM93" s="99">
        <f t="shared" si="46"/>
        <v>0</v>
      </c>
      <c r="AP93" s="92">
        <f t="shared" si="63"/>
        <v>45816</v>
      </c>
      <c r="AQ93" s="91">
        <f t="shared" si="64"/>
        <v>86</v>
      </c>
      <c r="AR93" s="91">
        <f>INDEX(地温!$D$2:$D$366,MATCH(AP93,地温!$C$2:$C$366,FALSE))</f>
        <v>20.556611999999998</v>
      </c>
      <c r="AS93" s="91">
        <f t="shared" si="65"/>
        <v>1285.2035210000004</v>
      </c>
      <c r="AT93" s="93">
        <f t="shared" si="47"/>
        <v>14.944226988372098</v>
      </c>
      <c r="AU93" s="99" t="e">
        <f t="shared" si="48"/>
        <v>#N/A</v>
      </c>
      <c r="AV93" s="99">
        <f t="shared" si="49"/>
        <v>0</v>
      </c>
    </row>
    <row r="94" spans="1:48" s="91" customFormat="1">
      <c r="A94" s="92">
        <f t="shared" si="50"/>
        <v>45817</v>
      </c>
      <c r="B94" s="91">
        <f t="shared" si="33"/>
        <v>87</v>
      </c>
      <c r="C94" s="99">
        <f t="shared" si="34"/>
        <v>6.7419987761765627</v>
      </c>
      <c r="F94" s="92">
        <f t="shared" si="51"/>
        <v>45817</v>
      </c>
      <c r="G94" s="91">
        <f t="shared" si="52"/>
        <v>87</v>
      </c>
      <c r="H94" s="91">
        <f>INDEX(地温!$D$2:$D$366,MATCH(F94,地温!$C$2:$C$366,FALSE))</f>
        <v>20.556611999999998</v>
      </c>
      <c r="I94" s="91">
        <f t="shared" si="53"/>
        <v>1305.7601330000005</v>
      </c>
      <c r="J94" s="93">
        <f t="shared" si="35"/>
        <v>15.008737160919546</v>
      </c>
      <c r="K94" s="99">
        <f t="shared" si="36"/>
        <v>6.3484429074272417e-002</v>
      </c>
      <c r="L94" s="99">
        <f t="shared" si="37"/>
        <v>5.7369987761765628</v>
      </c>
      <c r="O94" s="92">
        <f t="shared" si="54"/>
        <v>45817</v>
      </c>
      <c r="P94" s="91">
        <f t="shared" si="55"/>
        <v>87</v>
      </c>
      <c r="Q94" s="91">
        <f>INDEX(地温!$D$2:$D$366,MATCH(O94,地温!$C$2:$C$366,FALSE))</f>
        <v>20.556611999999998</v>
      </c>
      <c r="R94" s="91">
        <f t="shared" si="56"/>
        <v>1305.7601330000005</v>
      </c>
      <c r="S94" s="93">
        <f t="shared" si="38"/>
        <v>15.008737160919546</v>
      </c>
      <c r="T94" s="99">
        <f t="shared" si="39"/>
        <v>0.99791306102417554</v>
      </c>
      <c r="U94" s="99">
        <f t="shared" si="40"/>
        <v>1.0050000000000001</v>
      </c>
      <c r="X94" s="92">
        <f t="shared" si="57"/>
        <v>45817</v>
      </c>
      <c r="Y94" s="91">
        <f t="shared" si="58"/>
        <v>87</v>
      </c>
      <c r="Z94" s="91">
        <f>INDEX(地温!$D$2:$D$366,MATCH(X94,地温!$C$2:$C$366,FALSE))</f>
        <v>20.556611999999998</v>
      </c>
      <c r="AA94" s="91">
        <f t="shared" si="59"/>
        <v>1305.7601330000005</v>
      </c>
      <c r="AB94" s="93">
        <f t="shared" si="41"/>
        <v>15.008737160919546</v>
      </c>
      <c r="AC94" s="99" t="e">
        <f t="shared" si="42"/>
        <v>#N/A</v>
      </c>
      <c r="AD94" s="99">
        <f t="shared" si="43"/>
        <v>0</v>
      </c>
      <c r="AG94" s="92">
        <f t="shared" si="60"/>
        <v>45817</v>
      </c>
      <c r="AH94" s="91">
        <f t="shared" si="61"/>
        <v>87</v>
      </c>
      <c r="AI94" s="91">
        <f>INDEX(地温!$D$2:$D$366,MATCH(AG94,地温!$C$2:$C$366,FALSE))</f>
        <v>20.556611999999998</v>
      </c>
      <c r="AJ94" s="91">
        <f t="shared" si="62"/>
        <v>1305.7601330000005</v>
      </c>
      <c r="AK94" s="93">
        <f t="shared" si="44"/>
        <v>15.008737160919546</v>
      </c>
      <c r="AL94" s="99" t="e">
        <f t="shared" si="45"/>
        <v>#N/A</v>
      </c>
      <c r="AM94" s="99">
        <f t="shared" si="46"/>
        <v>0</v>
      </c>
      <c r="AP94" s="92">
        <f t="shared" si="63"/>
        <v>45817</v>
      </c>
      <c r="AQ94" s="91">
        <f t="shared" si="64"/>
        <v>87</v>
      </c>
      <c r="AR94" s="91">
        <f>INDEX(地温!$D$2:$D$366,MATCH(AP94,地温!$C$2:$C$366,FALSE))</f>
        <v>20.556611999999998</v>
      </c>
      <c r="AS94" s="91">
        <f t="shared" si="65"/>
        <v>1305.7601330000005</v>
      </c>
      <c r="AT94" s="93">
        <f t="shared" si="47"/>
        <v>15.008737160919546</v>
      </c>
      <c r="AU94" s="99" t="e">
        <f t="shared" si="48"/>
        <v>#N/A</v>
      </c>
      <c r="AV94" s="99">
        <f t="shared" si="49"/>
        <v>0</v>
      </c>
    </row>
    <row r="95" spans="1:48" s="91" customFormat="1">
      <c r="A95" s="92">
        <f t="shared" si="50"/>
        <v>45818</v>
      </c>
      <c r="B95" s="91">
        <f t="shared" si="33"/>
        <v>88</v>
      </c>
      <c r="C95" s="99">
        <f t="shared" si="34"/>
        <v>6.7436780608458644</v>
      </c>
      <c r="F95" s="92">
        <f t="shared" si="51"/>
        <v>45818</v>
      </c>
      <c r="G95" s="91">
        <f t="shared" si="52"/>
        <v>88</v>
      </c>
      <c r="H95" s="91">
        <f>INDEX(地温!$D$2:$D$366,MATCH(F95,地温!$C$2:$C$366,FALSE))</f>
        <v>20.191644</v>
      </c>
      <c r="I95" s="91">
        <f t="shared" si="53"/>
        <v>1325.9517770000004</v>
      </c>
      <c r="J95" s="93">
        <f t="shared" si="35"/>
        <v>15.067633829545459</v>
      </c>
      <c r="K95" s="99">
        <f t="shared" si="36"/>
        <v>6.3624502316268608e-002</v>
      </c>
      <c r="L95" s="99">
        <f t="shared" si="37"/>
        <v>5.7386780608458645</v>
      </c>
      <c r="O95" s="92">
        <f t="shared" si="54"/>
        <v>45818</v>
      </c>
      <c r="P95" s="91">
        <f t="shared" si="55"/>
        <v>88</v>
      </c>
      <c r="Q95" s="91">
        <f>INDEX(地温!$D$2:$D$366,MATCH(O95,地温!$C$2:$C$366,FALSE))</f>
        <v>20.191644</v>
      </c>
      <c r="R95" s="91">
        <f t="shared" si="56"/>
        <v>1325.9517770000004</v>
      </c>
      <c r="S95" s="93">
        <f t="shared" si="38"/>
        <v>15.067633829545459</v>
      </c>
      <c r="T95" s="99">
        <f t="shared" si="39"/>
        <v>0.9979134872623886</v>
      </c>
      <c r="U95" s="99">
        <f t="shared" si="40"/>
        <v>1.0050000000000001</v>
      </c>
      <c r="X95" s="92">
        <f t="shared" si="57"/>
        <v>45818</v>
      </c>
      <c r="Y95" s="91">
        <f t="shared" si="58"/>
        <v>88</v>
      </c>
      <c r="Z95" s="91">
        <f>INDEX(地温!$D$2:$D$366,MATCH(X95,地温!$C$2:$C$366,FALSE))</f>
        <v>20.191644</v>
      </c>
      <c r="AA95" s="91">
        <f t="shared" si="59"/>
        <v>1325.9517770000004</v>
      </c>
      <c r="AB95" s="93">
        <f t="shared" si="41"/>
        <v>15.067633829545459</v>
      </c>
      <c r="AC95" s="99" t="e">
        <f t="shared" si="42"/>
        <v>#N/A</v>
      </c>
      <c r="AD95" s="99">
        <f t="shared" si="43"/>
        <v>0</v>
      </c>
      <c r="AG95" s="92">
        <f t="shared" si="60"/>
        <v>45818</v>
      </c>
      <c r="AH95" s="91">
        <f t="shared" si="61"/>
        <v>88</v>
      </c>
      <c r="AI95" s="91">
        <f>INDEX(地温!$D$2:$D$366,MATCH(AG95,地温!$C$2:$C$366,FALSE))</f>
        <v>20.191644</v>
      </c>
      <c r="AJ95" s="91">
        <f t="shared" si="62"/>
        <v>1325.9517770000004</v>
      </c>
      <c r="AK95" s="93">
        <f t="shared" si="44"/>
        <v>15.067633829545459</v>
      </c>
      <c r="AL95" s="99" t="e">
        <f t="shared" si="45"/>
        <v>#N/A</v>
      </c>
      <c r="AM95" s="99">
        <f t="shared" si="46"/>
        <v>0</v>
      </c>
      <c r="AP95" s="92">
        <f t="shared" si="63"/>
        <v>45818</v>
      </c>
      <c r="AQ95" s="91">
        <f t="shared" si="64"/>
        <v>88</v>
      </c>
      <c r="AR95" s="91">
        <f>INDEX(地温!$D$2:$D$366,MATCH(AP95,地温!$C$2:$C$366,FALSE))</f>
        <v>20.191644</v>
      </c>
      <c r="AS95" s="91">
        <f t="shared" si="65"/>
        <v>1325.9517770000004</v>
      </c>
      <c r="AT95" s="93">
        <f t="shared" si="47"/>
        <v>15.067633829545459</v>
      </c>
      <c r="AU95" s="99" t="e">
        <f t="shared" si="48"/>
        <v>#N/A</v>
      </c>
      <c r="AV95" s="99">
        <f t="shared" si="49"/>
        <v>0</v>
      </c>
    </row>
    <row r="96" spans="1:48" s="91" customFormat="1">
      <c r="A96" s="92">
        <f t="shared" si="50"/>
        <v>45819</v>
      </c>
      <c r="B96" s="91">
        <f t="shared" si="33"/>
        <v>89</v>
      </c>
      <c r="C96" s="99">
        <f t="shared" si="34"/>
        <v>6.7452294367467234</v>
      </c>
      <c r="F96" s="92">
        <f t="shared" si="51"/>
        <v>45819</v>
      </c>
      <c r="G96" s="91">
        <f t="shared" si="52"/>
        <v>89</v>
      </c>
      <c r="H96" s="91">
        <f>INDEX(地温!$D$2:$D$366,MATCH(F96,地温!$C$2:$C$366,FALSE))</f>
        <v>20.069988000000002</v>
      </c>
      <c r="I96" s="91">
        <f t="shared" si="53"/>
        <v>1346.0217650000004</v>
      </c>
      <c r="J96" s="93">
        <f t="shared" si="35"/>
        <v>15.12384005617978</v>
      </c>
      <c r="K96" s="99">
        <f t="shared" si="36"/>
        <v>6.3758411534954929e-002</v>
      </c>
      <c r="L96" s="99">
        <f t="shared" si="37"/>
        <v>5.7402294367467235</v>
      </c>
      <c r="O96" s="92">
        <f t="shared" si="54"/>
        <v>45819</v>
      </c>
      <c r="P96" s="91">
        <f t="shared" si="55"/>
        <v>89</v>
      </c>
      <c r="Q96" s="91">
        <f>INDEX(地温!$D$2:$D$366,MATCH(O96,地温!$C$2:$C$366,FALSE))</f>
        <v>20.069988000000002</v>
      </c>
      <c r="R96" s="91">
        <f t="shared" si="56"/>
        <v>1346.0217650000004</v>
      </c>
      <c r="S96" s="93">
        <f t="shared" si="38"/>
        <v>15.12384005617978</v>
      </c>
      <c r="T96" s="99">
        <f t="shared" si="39"/>
        <v>0.99791389386740459</v>
      </c>
      <c r="U96" s="99">
        <f t="shared" si="40"/>
        <v>1.0050000000000001</v>
      </c>
      <c r="X96" s="92">
        <f t="shared" si="57"/>
        <v>45819</v>
      </c>
      <c r="Y96" s="91">
        <f t="shared" si="58"/>
        <v>89</v>
      </c>
      <c r="Z96" s="91">
        <f>INDEX(地温!$D$2:$D$366,MATCH(X96,地温!$C$2:$C$366,FALSE))</f>
        <v>20.069988000000002</v>
      </c>
      <c r="AA96" s="91">
        <f t="shared" si="59"/>
        <v>1346.0217650000004</v>
      </c>
      <c r="AB96" s="93">
        <f t="shared" si="41"/>
        <v>15.12384005617978</v>
      </c>
      <c r="AC96" s="99" t="e">
        <f t="shared" si="42"/>
        <v>#N/A</v>
      </c>
      <c r="AD96" s="99">
        <f t="shared" si="43"/>
        <v>0</v>
      </c>
      <c r="AG96" s="92">
        <f t="shared" si="60"/>
        <v>45819</v>
      </c>
      <c r="AH96" s="91">
        <f t="shared" si="61"/>
        <v>89</v>
      </c>
      <c r="AI96" s="91">
        <f>INDEX(地温!$D$2:$D$366,MATCH(AG96,地温!$C$2:$C$366,FALSE))</f>
        <v>20.069988000000002</v>
      </c>
      <c r="AJ96" s="91">
        <f t="shared" si="62"/>
        <v>1346.0217650000004</v>
      </c>
      <c r="AK96" s="93">
        <f t="shared" si="44"/>
        <v>15.12384005617978</v>
      </c>
      <c r="AL96" s="99" t="e">
        <f t="shared" si="45"/>
        <v>#N/A</v>
      </c>
      <c r="AM96" s="99">
        <f t="shared" si="46"/>
        <v>0</v>
      </c>
      <c r="AP96" s="92">
        <f t="shared" si="63"/>
        <v>45819</v>
      </c>
      <c r="AQ96" s="91">
        <f t="shared" si="64"/>
        <v>89</v>
      </c>
      <c r="AR96" s="91">
        <f>INDEX(地温!$D$2:$D$366,MATCH(AP96,地温!$C$2:$C$366,FALSE))</f>
        <v>20.069988000000002</v>
      </c>
      <c r="AS96" s="91">
        <f t="shared" si="65"/>
        <v>1346.0217650000004</v>
      </c>
      <c r="AT96" s="93">
        <f t="shared" si="47"/>
        <v>15.12384005617978</v>
      </c>
      <c r="AU96" s="99" t="e">
        <f t="shared" si="48"/>
        <v>#N/A</v>
      </c>
      <c r="AV96" s="99">
        <f t="shared" si="49"/>
        <v>0</v>
      </c>
    </row>
    <row r="97" spans="1:48" s="91" customFormat="1">
      <c r="A97" s="92">
        <f t="shared" si="50"/>
        <v>45820</v>
      </c>
      <c r="B97" s="91">
        <f t="shared" si="33"/>
        <v>90</v>
      </c>
      <c r="C97" s="99">
        <f t="shared" si="34"/>
        <v>6.746703783192701</v>
      </c>
      <c r="F97" s="92">
        <f t="shared" si="51"/>
        <v>45820</v>
      </c>
      <c r="G97" s="91">
        <f t="shared" si="52"/>
        <v>90</v>
      </c>
      <c r="H97" s="91">
        <f>INDEX(地温!$D$2:$D$366,MATCH(F97,地温!$C$2:$C$366,FALSE))</f>
        <v>20.881027999999997</v>
      </c>
      <c r="I97" s="91">
        <f t="shared" si="53"/>
        <v>1366.9027930000004</v>
      </c>
      <c r="J97" s="93">
        <f t="shared" si="35"/>
        <v>15.187808811111116</v>
      </c>
      <c r="K97" s="99">
        <f t="shared" si="36"/>
        <v>6.3911093856179324e-002</v>
      </c>
      <c r="L97" s="99">
        <f t="shared" si="37"/>
        <v>5.7417037831927011</v>
      </c>
      <c r="O97" s="92">
        <f t="shared" si="54"/>
        <v>45820</v>
      </c>
      <c r="P97" s="91">
        <f t="shared" si="55"/>
        <v>90</v>
      </c>
      <c r="Q97" s="91">
        <f>INDEX(地温!$D$2:$D$366,MATCH(O97,地温!$C$2:$C$366,FALSE))</f>
        <v>20.881027999999997</v>
      </c>
      <c r="R97" s="91">
        <f t="shared" si="56"/>
        <v>1366.9027930000004</v>
      </c>
      <c r="S97" s="93">
        <f t="shared" si="38"/>
        <v>15.187808811111116</v>
      </c>
      <c r="T97" s="99">
        <f t="shared" si="39"/>
        <v>0.99791435643504633</v>
      </c>
      <c r="U97" s="99">
        <f t="shared" si="40"/>
        <v>1.0050000000000001</v>
      </c>
      <c r="X97" s="92">
        <f t="shared" si="57"/>
        <v>45820</v>
      </c>
      <c r="Y97" s="91">
        <f t="shared" si="58"/>
        <v>90</v>
      </c>
      <c r="Z97" s="91">
        <f>INDEX(地温!$D$2:$D$366,MATCH(X97,地温!$C$2:$C$366,FALSE))</f>
        <v>20.881027999999997</v>
      </c>
      <c r="AA97" s="91">
        <f t="shared" si="59"/>
        <v>1366.9027930000004</v>
      </c>
      <c r="AB97" s="93">
        <f t="shared" si="41"/>
        <v>15.187808811111116</v>
      </c>
      <c r="AC97" s="99" t="e">
        <f t="shared" si="42"/>
        <v>#N/A</v>
      </c>
      <c r="AD97" s="99">
        <f t="shared" si="43"/>
        <v>0</v>
      </c>
      <c r="AG97" s="92">
        <f t="shared" si="60"/>
        <v>45820</v>
      </c>
      <c r="AH97" s="91">
        <f t="shared" si="61"/>
        <v>90</v>
      </c>
      <c r="AI97" s="91">
        <f>INDEX(地温!$D$2:$D$366,MATCH(AG97,地温!$C$2:$C$366,FALSE))</f>
        <v>20.881027999999997</v>
      </c>
      <c r="AJ97" s="91">
        <f t="shared" si="62"/>
        <v>1366.9027930000004</v>
      </c>
      <c r="AK97" s="93">
        <f t="shared" si="44"/>
        <v>15.187808811111116</v>
      </c>
      <c r="AL97" s="99" t="e">
        <f t="shared" si="45"/>
        <v>#N/A</v>
      </c>
      <c r="AM97" s="99">
        <f t="shared" si="46"/>
        <v>0</v>
      </c>
      <c r="AP97" s="92">
        <f t="shared" si="63"/>
        <v>45820</v>
      </c>
      <c r="AQ97" s="91">
        <f t="shared" si="64"/>
        <v>90</v>
      </c>
      <c r="AR97" s="91">
        <f>INDEX(地温!$D$2:$D$366,MATCH(AP97,地温!$C$2:$C$366,FALSE))</f>
        <v>20.881027999999997</v>
      </c>
      <c r="AS97" s="91">
        <f t="shared" si="65"/>
        <v>1366.9027930000004</v>
      </c>
      <c r="AT97" s="93">
        <f t="shared" si="47"/>
        <v>15.187808811111116</v>
      </c>
      <c r="AU97" s="99" t="e">
        <f t="shared" si="48"/>
        <v>#N/A</v>
      </c>
      <c r="AV97" s="99">
        <f t="shared" si="49"/>
        <v>0</v>
      </c>
    </row>
    <row r="98" spans="1:48" s="91" customFormat="1">
      <c r="A98" s="92">
        <f t="shared" si="50"/>
        <v>45821</v>
      </c>
      <c r="B98" s="91">
        <f t="shared" si="33"/>
        <v>91</v>
      </c>
      <c r="C98" s="99">
        <f t="shared" si="34"/>
        <v>6.7480916228743748</v>
      </c>
      <c r="F98" s="92">
        <f t="shared" si="51"/>
        <v>45821</v>
      </c>
      <c r="G98" s="91">
        <f t="shared" si="52"/>
        <v>91</v>
      </c>
      <c r="H98" s="91">
        <f>INDEX(地温!$D$2:$D$366,MATCH(F98,地温!$C$2:$C$366,FALSE))</f>
        <v>21.448755999999996</v>
      </c>
      <c r="I98" s="91">
        <f t="shared" si="53"/>
        <v>1388.3515490000004</v>
      </c>
      <c r="J98" s="93">
        <f t="shared" si="35"/>
        <v>15.256610428571433</v>
      </c>
      <c r="K98" s="99">
        <f t="shared" si="36"/>
        <v>6.4075643589744602e-002</v>
      </c>
      <c r="L98" s="99">
        <f t="shared" si="37"/>
        <v>5.7430916228743749</v>
      </c>
      <c r="O98" s="92">
        <f t="shared" si="54"/>
        <v>45821</v>
      </c>
      <c r="P98" s="91">
        <f t="shared" si="55"/>
        <v>91</v>
      </c>
      <c r="Q98" s="91">
        <f>INDEX(地温!$D$2:$D$366,MATCH(O98,地温!$C$2:$C$366,FALSE))</f>
        <v>21.448755999999996</v>
      </c>
      <c r="R98" s="91">
        <f t="shared" si="56"/>
        <v>1388.3515490000004</v>
      </c>
      <c r="S98" s="93">
        <f t="shared" si="38"/>
        <v>15.256610428571433</v>
      </c>
      <c r="T98" s="99">
        <f t="shared" si="39"/>
        <v>0.99791485372092537</v>
      </c>
      <c r="U98" s="99">
        <f t="shared" si="40"/>
        <v>1.0050000000000001</v>
      </c>
      <c r="X98" s="92">
        <f t="shared" si="57"/>
        <v>45821</v>
      </c>
      <c r="Y98" s="91">
        <f t="shared" si="58"/>
        <v>91</v>
      </c>
      <c r="Z98" s="91">
        <f>INDEX(地温!$D$2:$D$366,MATCH(X98,地温!$C$2:$C$366,FALSE))</f>
        <v>21.448755999999996</v>
      </c>
      <c r="AA98" s="91">
        <f t="shared" si="59"/>
        <v>1388.3515490000004</v>
      </c>
      <c r="AB98" s="93">
        <f t="shared" si="41"/>
        <v>15.256610428571433</v>
      </c>
      <c r="AC98" s="99" t="e">
        <f t="shared" si="42"/>
        <v>#N/A</v>
      </c>
      <c r="AD98" s="99">
        <f t="shared" si="43"/>
        <v>0</v>
      </c>
      <c r="AG98" s="92">
        <f t="shared" si="60"/>
        <v>45821</v>
      </c>
      <c r="AH98" s="91">
        <f t="shared" si="61"/>
        <v>91</v>
      </c>
      <c r="AI98" s="91">
        <f>INDEX(地温!$D$2:$D$366,MATCH(AG98,地温!$C$2:$C$366,FALSE))</f>
        <v>21.448755999999996</v>
      </c>
      <c r="AJ98" s="91">
        <f t="shared" si="62"/>
        <v>1388.3515490000004</v>
      </c>
      <c r="AK98" s="93">
        <f t="shared" si="44"/>
        <v>15.256610428571433</v>
      </c>
      <c r="AL98" s="99" t="e">
        <f t="shared" si="45"/>
        <v>#N/A</v>
      </c>
      <c r="AM98" s="99">
        <f t="shared" si="46"/>
        <v>0</v>
      </c>
      <c r="AP98" s="92">
        <f t="shared" si="63"/>
        <v>45821</v>
      </c>
      <c r="AQ98" s="91">
        <f t="shared" si="64"/>
        <v>91</v>
      </c>
      <c r="AR98" s="91">
        <f>INDEX(地温!$D$2:$D$366,MATCH(AP98,地温!$C$2:$C$366,FALSE))</f>
        <v>21.448755999999996</v>
      </c>
      <c r="AS98" s="91">
        <f t="shared" si="65"/>
        <v>1388.3515490000004</v>
      </c>
      <c r="AT98" s="93">
        <f t="shared" si="47"/>
        <v>15.256610428571433</v>
      </c>
      <c r="AU98" s="99" t="e">
        <f t="shared" si="48"/>
        <v>#N/A</v>
      </c>
      <c r="AV98" s="99">
        <f t="shared" si="49"/>
        <v>0</v>
      </c>
    </row>
    <row r="99" spans="1:48" s="91" customFormat="1">
      <c r="A99" s="92">
        <f t="shared" si="50"/>
        <v>45822</v>
      </c>
      <c r="B99" s="91">
        <f t="shared" si="33"/>
        <v>92</v>
      </c>
      <c r="C99" s="99">
        <f t="shared" si="34"/>
        <v>6.7493297694662679</v>
      </c>
      <c r="F99" s="92">
        <f t="shared" si="51"/>
        <v>45822</v>
      </c>
      <c r="G99" s="91">
        <f t="shared" si="52"/>
        <v>92</v>
      </c>
      <c r="H99" s="91">
        <f>INDEX(地温!$D$2:$D$366,MATCH(F99,地温!$C$2:$C$366,FALSE))</f>
        <v>20.252472000000001</v>
      </c>
      <c r="I99" s="91">
        <f t="shared" si="53"/>
        <v>1408.6040210000003</v>
      </c>
      <c r="J99" s="93">
        <f t="shared" si="35"/>
        <v>15.310913271739134</v>
      </c>
      <c r="K99" s="99">
        <f t="shared" si="36"/>
        <v>6.4205760713492863e-002</v>
      </c>
      <c r="L99" s="99">
        <f t="shared" si="37"/>
        <v>5.7443297694662681</v>
      </c>
      <c r="O99" s="92">
        <f t="shared" si="54"/>
        <v>45822</v>
      </c>
      <c r="P99" s="91">
        <f t="shared" si="55"/>
        <v>92</v>
      </c>
      <c r="Q99" s="91">
        <f>INDEX(地温!$D$2:$D$366,MATCH(O99,地温!$C$2:$C$366,FALSE))</f>
        <v>20.252472000000001</v>
      </c>
      <c r="R99" s="91">
        <f t="shared" si="56"/>
        <v>1408.6040210000003</v>
      </c>
      <c r="S99" s="93">
        <f t="shared" si="38"/>
        <v>15.310913271739134</v>
      </c>
      <c r="T99" s="99">
        <f t="shared" si="39"/>
        <v>0.99791524604482418</v>
      </c>
      <c r="U99" s="99">
        <f t="shared" si="40"/>
        <v>1.0050000000000001</v>
      </c>
      <c r="X99" s="92">
        <f t="shared" si="57"/>
        <v>45822</v>
      </c>
      <c r="Y99" s="91">
        <f t="shared" si="58"/>
        <v>92</v>
      </c>
      <c r="Z99" s="91">
        <f>INDEX(地温!$D$2:$D$366,MATCH(X99,地温!$C$2:$C$366,FALSE))</f>
        <v>20.252472000000001</v>
      </c>
      <c r="AA99" s="91">
        <f t="shared" si="59"/>
        <v>1408.6040210000003</v>
      </c>
      <c r="AB99" s="93">
        <f t="shared" si="41"/>
        <v>15.310913271739134</v>
      </c>
      <c r="AC99" s="99" t="e">
        <f t="shared" si="42"/>
        <v>#N/A</v>
      </c>
      <c r="AD99" s="99">
        <f t="shared" si="43"/>
        <v>0</v>
      </c>
      <c r="AG99" s="92">
        <f t="shared" si="60"/>
        <v>45822</v>
      </c>
      <c r="AH99" s="91">
        <f t="shared" si="61"/>
        <v>92</v>
      </c>
      <c r="AI99" s="91">
        <f>INDEX(地温!$D$2:$D$366,MATCH(AG99,地温!$C$2:$C$366,FALSE))</f>
        <v>20.252472000000001</v>
      </c>
      <c r="AJ99" s="91">
        <f t="shared" si="62"/>
        <v>1408.6040210000003</v>
      </c>
      <c r="AK99" s="93">
        <f t="shared" si="44"/>
        <v>15.310913271739134</v>
      </c>
      <c r="AL99" s="99" t="e">
        <f t="shared" si="45"/>
        <v>#N/A</v>
      </c>
      <c r="AM99" s="99">
        <f t="shared" si="46"/>
        <v>0</v>
      </c>
      <c r="AP99" s="92">
        <f t="shared" si="63"/>
        <v>45822</v>
      </c>
      <c r="AQ99" s="91">
        <f t="shared" si="64"/>
        <v>92</v>
      </c>
      <c r="AR99" s="91">
        <f>INDEX(地温!$D$2:$D$366,MATCH(AP99,地温!$C$2:$C$366,FALSE))</f>
        <v>20.252472000000001</v>
      </c>
      <c r="AS99" s="91">
        <f t="shared" si="65"/>
        <v>1408.6040210000003</v>
      </c>
      <c r="AT99" s="93">
        <f t="shared" si="47"/>
        <v>15.310913271739134</v>
      </c>
      <c r="AU99" s="99" t="e">
        <f t="shared" si="48"/>
        <v>#N/A</v>
      </c>
      <c r="AV99" s="99">
        <f t="shared" si="49"/>
        <v>0</v>
      </c>
    </row>
    <row r="100" spans="1:48" s="91" customFormat="1">
      <c r="A100" s="92">
        <f t="shared" si="50"/>
        <v>45823</v>
      </c>
      <c r="B100" s="91">
        <f t="shared" si="33"/>
        <v>93</v>
      </c>
      <c r="C100" s="99">
        <f t="shared" si="34"/>
        <v>6.7505142703480718</v>
      </c>
      <c r="F100" s="92">
        <f t="shared" si="51"/>
        <v>45823</v>
      </c>
      <c r="G100" s="91">
        <f t="shared" si="52"/>
        <v>93</v>
      </c>
      <c r="H100" s="91">
        <f>INDEX(地温!$D$2:$D$366,MATCH(F100,地温!$C$2:$C$366,FALSE))</f>
        <v>21.306823999999999</v>
      </c>
      <c r="I100" s="91">
        <f t="shared" si="53"/>
        <v>1429.9108450000003</v>
      </c>
      <c r="J100" s="93">
        <f t="shared" si="35"/>
        <v>15.37538543010753</v>
      </c>
      <c r="K100" s="99">
        <f t="shared" si="36"/>
        <v>6.4360524202201397e-002</v>
      </c>
      <c r="L100" s="99">
        <f t="shared" si="37"/>
        <v>5.7455142703480719</v>
      </c>
      <c r="O100" s="92">
        <f t="shared" si="54"/>
        <v>45823</v>
      </c>
      <c r="P100" s="91">
        <f t="shared" si="55"/>
        <v>93</v>
      </c>
      <c r="Q100" s="91">
        <f>INDEX(地温!$D$2:$D$366,MATCH(O100,地温!$C$2:$C$366,FALSE))</f>
        <v>21.306823999999999</v>
      </c>
      <c r="R100" s="91">
        <f t="shared" si="56"/>
        <v>1429.9108450000003</v>
      </c>
      <c r="S100" s="93">
        <f t="shared" si="38"/>
        <v>15.37538543010753</v>
      </c>
      <c r="T100" s="99">
        <f t="shared" si="39"/>
        <v>0.99791571164772719</v>
      </c>
      <c r="U100" s="99">
        <f t="shared" si="40"/>
        <v>1.0050000000000001</v>
      </c>
      <c r="X100" s="92">
        <f t="shared" si="57"/>
        <v>45823</v>
      </c>
      <c r="Y100" s="91">
        <f t="shared" si="58"/>
        <v>93</v>
      </c>
      <c r="Z100" s="91">
        <f>INDEX(地温!$D$2:$D$366,MATCH(X100,地温!$C$2:$C$366,FALSE))</f>
        <v>21.306823999999999</v>
      </c>
      <c r="AA100" s="91">
        <f t="shared" si="59"/>
        <v>1429.9108450000003</v>
      </c>
      <c r="AB100" s="93">
        <f t="shared" si="41"/>
        <v>15.37538543010753</v>
      </c>
      <c r="AC100" s="99" t="e">
        <f t="shared" si="42"/>
        <v>#N/A</v>
      </c>
      <c r="AD100" s="99">
        <f t="shared" si="43"/>
        <v>0</v>
      </c>
      <c r="AG100" s="92">
        <f t="shared" si="60"/>
        <v>45823</v>
      </c>
      <c r="AH100" s="91">
        <f t="shared" si="61"/>
        <v>93</v>
      </c>
      <c r="AI100" s="91">
        <f>INDEX(地温!$D$2:$D$366,MATCH(AG100,地温!$C$2:$C$366,FALSE))</f>
        <v>21.306823999999999</v>
      </c>
      <c r="AJ100" s="91">
        <f t="shared" si="62"/>
        <v>1429.9108450000003</v>
      </c>
      <c r="AK100" s="93">
        <f t="shared" si="44"/>
        <v>15.37538543010753</v>
      </c>
      <c r="AL100" s="99" t="e">
        <f t="shared" si="45"/>
        <v>#N/A</v>
      </c>
      <c r="AM100" s="99">
        <f t="shared" si="46"/>
        <v>0</v>
      </c>
      <c r="AP100" s="92">
        <f t="shared" si="63"/>
        <v>45823</v>
      </c>
      <c r="AQ100" s="91">
        <f t="shared" si="64"/>
        <v>93</v>
      </c>
      <c r="AR100" s="91">
        <f>INDEX(地温!$D$2:$D$366,MATCH(AP100,地温!$C$2:$C$366,FALSE))</f>
        <v>21.306823999999999</v>
      </c>
      <c r="AS100" s="91">
        <f t="shared" si="65"/>
        <v>1429.9108450000003</v>
      </c>
      <c r="AT100" s="93">
        <f t="shared" si="47"/>
        <v>15.37538543010753</v>
      </c>
      <c r="AU100" s="99" t="e">
        <f t="shared" si="48"/>
        <v>#N/A</v>
      </c>
      <c r="AV100" s="99">
        <f t="shared" si="49"/>
        <v>0</v>
      </c>
    </row>
    <row r="101" spans="1:48" s="91" customFormat="1">
      <c r="A101" s="92">
        <f t="shared" si="50"/>
        <v>45824</v>
      </c>
      <c r="B101" s="91">
        <f t="shared" si="33"/>
        <v>94</v>
      </c>
      <c r="C101" s="99">
        <f t="shared" si="34"/>
        <v>6.7516004522554223</v>
      </c>
      <c r="F101" s="92">
        <f t="shared" si="51"/>
        <v>45824</v>
      </c>
      <c r="G101" s="91">
        <f t="shared" si="52"/>
        <v>94</v>
      </c>
      <c r="H101" s="91">
        <f>INDEX(地温!$D$2:$D$366,MATCH(F101,地温!$C$2:$C$366,FALSE))</f>
        <v>21.022959999999994</v>
      </c>
      <c r="I101" s="91">
        <f t="shared" si="53"/>
        <v>1450.9338050000003</v>
      </c>
      <c r="J101" s="93">
        <f t="shared" si="35"/>
        <v>15.435466010638301</v>
      </c>
      <c r="K101" s="99">
        <f t="shared" si="36"/>
        <v>6.4505019124546051e-002</v>
      </c>
      <c r="L101" s="99">
        <f t="shared" si="37"/>
        <v>5.7466004522554224</v>
      </c>
      <c r="O101" s="92">
        <f t="shared" si="54"/>
        <v>45824</v>
      </c>
      <c r="P101" s="91">
        <f t="shared" si="55"/>
        <v>94</v>
      </c>
      <c r="Q101" s="91">
        <f>INDEX(地温!$D$2:$D$366,MATCH(O101,地温!$C$2:$C$366,FALSE))</f>
        <v>21.022959999999994</v>
      </c>
      <c r="R101" s="91">
        <f t="shared" si="56"/>
        <v>1450.9338050000003</v>
      </c>
      <c r="S101" s="93">
        <f t="shared" si="38"/>
        <v>15.435466010638301</v>
      </c>
      <c r="T101" s="99">
        <f t="shared" si="39"/>
        <v>0.99791614534851147</v>
      </c>
      <c r="U101" s="99">
        <f t="shared" si="40"/>
        <v>1.0050000000000001</v>
      </c>
      <c r="X101" s="92">
        <f t="shared" si="57"/>
        <v>45824</v>
      </c>
      <c r="Y101" s="91">
        <f t="shared" si="58"/>
        <v>94</v>
      </c>
      <c r="Z101" s="91">
        <f>INDEX(地温!$D$2:$D$366,MATCH(X101,地温!$C$2:$C$366,FALSE))</f>
        <v>21.022959999999994</v>
      </c>
      <c r="AA101" s="91">
        <f t="shared" si="59"/>
        <v>1450.9338050000003</v>
      </c>
      <c r="AB101" s="93">
        <f t="shared" si="41"/>
        <v>15.435466010638301</v>
      </c>
      <c r="AC101" s="99" t="e">
        <f t="shared" si="42"/>
        <v>#N/A</v>
      </c>
      <c r="AD101" s="99">
        <f t="shared" si="43"/>
        <v>0</v>
      </c>
      <c r="AG101" s="92">
        <f t="shared" si="60"/>
        <v>45824</v>
      </c>
      <c r="AH101" s="91">
        <f t="shared" si="61"/>
        <v>94</v>
      </c>
      <c r="AI101" s="91">
        <f>INDEX(地温!$D$2:$D$366,MATCH(AG101,地温!$C$2:$C$366,FALSE))</f>
        <v>21.022959999999994</v>
      </c>
      <c r="AJ101" s="91">
        <f t="shared" si="62"/>
        <v>1450.9338050000003</v>
      </c>
      <c r="AK101" s="93">
        <f t="shared" si="44"/>
        <v>15.435466010638301</v>
      </c>
      <c r="AL101" s="99" t="e">
        <f t="shared" si="45"/>
        <v>#N/A</v>
      </c>
      <c r="AM101" s="99">
        <f t="shared" si="46"/>
        <v>0</v>
      </c>
      <c r="AP101" s="92">
        <f t="shared" si="63"/>
        <v>45824</v>
      </c>
      <c r="AQ101" s="91">
        <f t="shared" si="64"/>
        <v>94</v>
      </c>
      <c r="AR101" s="91">
        <f>INDEX(地温!$D$2:$D$366,MATCH(AP101,地温!$C$2:$C$366,FALSE))</f>
        <v>21.022959999999994</v>
      </c>
      <c r="AS101" s="91">
        <f t="shared" si="65"/>
        <v>1450.9338050000003</v>
      </c>
      <c r="AT101" s="93">
        <f t="shared" si="47"/>
        <v>15.435466010638301</v>
      </c>
      <c r="AU101" s="99" t="e">
        <f t="shared" si="48"/>
        <v>#N/A</v>
      </c>
      <c r="AV101" s="99">
        <f t="shared" si="49"/>
        <v>0</v>
      </c>
    </row>
    <row r="102" spans="1:48" s="91" customFormat="1">
      <c r="A102" s="92">
        <f t="shared" si="50"/>
        <v>45825</v>
      </c>
      <c r="B102" s="91">
        <f t="shared" si="33"/>
        <v>95</v>
      </c>
      <c r="C102" s="99">
        <f t="shared" si="34"/>
        <v>6.7526115493600285</v>
      </c>
      <c r="F102" s="92">
        <f t="shared" si="51"/>
        <v>45825</v>
      </c>
      <c r="G102" s="91">
        <f t="shared" si="52"/>
        <v>95</v>
      </c>
      <c r="H102" s="91">
        <f>INDEX(地温!$D$2:$D$366,MATCH(F102,地温!$C$2:$C$366,FALSE))</f>
        <v>21.225719999999999</v>
      </c>
      <c r="I102" s="91">
        <f t="shared" si="53"/>
        <v>1472.1595250000003</v>
      </c>
      <c r="J102" s="93">
        <f t="shared" si="35"/>
        <v>15.496416052631581</v>
      </c>
      <c r="K102" s="99">
        <f t="shared" si="36"/>
        <v>6.4651874895829534e-002</v>
      </c>
      <c r="L102" s="99">
        <f t="shared" si="37"/>
        <v>5.7476115493600286</v>
      </c>
      <c r="O102" s="92">
        <f t="shared" si="54"/>
        <v>45825</v>
      </c>
      <c r="P102" s="91">
        <f t="shared" si="55"/>
        <v>95</v>
      </c>
      <c r="Q102" s="91">
        <f>INDEX(地温!$D$2:$D$366,MATCH(O102,地温!$C$2:$C$366,FALSE))</f>
        <v>21.225719999999999</v>
      </c>
      <c r="R102" s="91">
        <f t="shared" si="56"/>
        <v>1472.1595250000003</v>
      </c>
      <c r="S102" s="93">
        <f t="shared" si="38"/>
        <v>15.496416052631581</v>
      </c>
      <c r="T102" s="99">
        <f t="shared" si="39"/>
        <v>0.9979165851412477</v>
      </c>
      <c r="U102" s="99">
        <f t="shared" si="40"/>
        <v>1.0050000000000001</v>
      </c>
      <c r="X102" s="92">
        <f t="shared" si="57"/>
        <v>45825</v>
      </c>
      <c r="Y102" s="91">
        <f t="shared" si="58"/>
        <v>95</v>
      </c>
      <c r="Z102" s="91">
        <f>INDEX(地温!$D$2:$D$366,MATCH(X102,地温!$C$2:$C$366,FALSE))</f>
        <v>21.225719999999999</v>
      </c>
      <c r="AA102" s="91">
        <f t="shared" si="59"/>
        <v>1472.1595250000003</v>
      </c>
      <c r="AB102" s="93">
        <f t="shared" si="41"/>
        <v>15.496416052631581</v>
      </c>
      <c r="AC102" s="99" t="e">
        <f t="shared" si="42"/>
        <v>#N/A</v>
      </c>
      <c r="AD102" s="99">
        <f t="shared" si="43"/>
        <v>0</v>
      </c>
      <c r="AG102" s="92">
        <f t="shared" si="60"/>
        <v>45825</v>
      </c>
      <c r="AH102" s="91">
        <f t="shared" si="61"/>
        <v>95</v>
      </c>
      <c r="AI102" s="91">
        <f>INDEX(地温!$D$2:$D$366,MATCH(AG102,地温!$C$2:$C$366,FALSE))</f>
        <v>21.225719999999999</v>
      </c>
      <c r="AJ102" s="91">
        <f t="shared" si="62"/>
        <v>1472.1595250000003</v>
      </c>
      <c r="AK102" s="93">
        <f t="shared" si="44"/>
        <v>15.496416052631581</v>
      </c>
      <c r="AL102" s="99" t="e">
        <f t="shared" si="45"/>
        <v>#N/A</v>
      </c>
      <c r="AM102" s="99">
        <f t="shared" si="46"/>
        <v>0</v>
      </c>
      <c r="AP102" s="92">
        <f t="shared" si="63"/>
        <v>45825</v>
      </c>
      <c r="AQ102" s="91">
        <f t="shared" si="64"/>
        <v>95</v>
      </c>
      <c r="AR102" s="91">
        <f>INDEX(地温!$D$2:$D$366,MATCH(AP102,地温!$C$2:$C$366,FALSE))</f>
        <v>21.225719999999999</v>
      </c>
      <c r="AS102" s="91">
        <f t="shared" si="65"/>
        <v>1472.1595250000003</v>
      </c>
      <c r="AT102" s="93">
        <f t="shared" si="47"/>
        <v>15.496416052631581</v>
      </c>
      <c r="AU102" s="99" t="e">
        <f t="shared" si="48"/>
        <v>#N/A</v>
      </c>
      <c r="AV102" s="99">
        <f t="shared" si="49"/>
        <v>0</v>
      </c>
    </row>
    <row r="103" spans="1:48" s="91" customFormat="1">
      <c r="A103" s="92">
        <f t="shared" si="50"/>
        <v>45826</v>
      </c>
      <c r="B103" s="91">
        <f t="shared" si="33"/>
        <v>96</v>
      </c>
      <c r="C103" s="99">
        <f t="shared" si="34"/>
        <v>6.7535224931053373</v>
      </c>
      <c r="F103" s="92">
        <f t="shared" si="51"/>
        <v>45826</v>
      </c>
      <c r="G103" s="91">
        <f t="shared" si="52"/>
        <v>96</v>
      </c>
      <c r="H103" s="91">
        <f>INDEX(地温!$D$2:$D$366,MATCH(F103,地温!$C$2:$C$366,FALSE))</f>
        <v>20.353852</v>
      </c>
      <c r="I103" s="91">
        <f t="shared" si="53"/>
        <v>1492.5133770000002</v>
      </c>
      <c r="J103" s="93">
        <f t="shared" si="35"/>
        <v>15.547014343750002</v>
      </c>
      <c r="K103" s="99">
        <f t="shared" si="36"/>
        <v>6.4773995373309537e-002</v>
      </c>
      <c r="L103" s="99">
        <f t="shared" si="37"/>
        <v>5.7485224931053374</v>
      </c>
      <c r="O103" s="92">
        <f t="shared" si="54"/>
        <v>45826</v>
      </c>
      <c r="P103" s="91">
        <f t="shared" si="55"/>
        <v>96</v>
      </c>
      <c r="Q103" s="91">
        <f>INDEX(地温!$D$2:$D$366,MATCH(O103,地温!$C$2:$C$366,FALSE))</f>
        <v>20.353852</v>
      </c>
      <c r="R103" s="91">
        <f t="shared" si="56"/>
        <v>1492.5133770000002</v>
      </c>
      <c r="S103" s="93">
        <f t="shared" si="38"/>
        <v>15.547014343750002</v>
      </c>
      <c r="T103" s="99">
        <f t="shared" si="39"/>
        <v>0.99791695009862136</v>
      </c>
      <c r="U103" s="99">
        <f t="shared" si="40"/>
        <v>1.0050000000000001</v>
      </c>
      <c r="X103" s="92">
        <f t="shared" si="57"/>
        <v>45826</v>
      </c>
      <c r="Y103" s="91">
        <f t="shared" si="58"/>
        <v>96</v>
      </c>
      <c r="Z103" s="91">
        <f>INDEX(地温!$D$2:$D$366,MATCH(X103,地温!$C$2:$C$366,FALSE))</f>
        <v>20.353852</v>
      </c>
      <c r="AA103" s="91">
        <f t="shared" si="59"/>
        <v>1492.5133770000002</v>
      </c>
      <c r="AB103" s="93">
        <f t="shared" si="41"/>
        <v>15.547014343750002</v>
      </c>
      <c r="AC103" s="99" t="e">
        <f t="shared" si="42"/>
        <v>#N/A</v>
      </c>
      <c r="AD103" s="99">
        <f t="shared" si="43"/>
        <v>0</v>
      </c>
      <c r="AG103" s="92">
        <f t="shared" si="60"/>
        <v>45826</v>
      </c>
      <c r="AH103" s="91">
        <f t="shared" si="61"/>
        <v>96</v>
      </c>
      <c r="AI103" s="91">
        <f>INDEX(地温!$D$2:$D$366,MATCH(AG103,地温!$C$2:$C$366,FALSE))</f>
        <v>20.353852</v>
      </c>
      <c r="AJ103" s="91">
        <f t="shared" si="62"/>
        <v>1492.5133770000002</v>
      </c>
      <c r="AK103" s="93">
        <f t="shared" si="44"/>
        <v>15.547014343750002</v>
      </c>
      <c r="AL103" s="99" t="e">
        <f t="shared" si="45"/>
        <v>#N/A</v>
      </c>
      <c r="AM103" s="99">
        <f t="shared" si="46"/>
        <v>0</v>
      </c>
      <c r="AP103" s="92">
        <f t="shared" si="63"/>
        <v>45826</v>
      </c>
      <c r="AQ103" s="91">
        <f t="shared" si="64"/>
        <v>96</v>
      </c>
      <c r="AR103" s="91">
        <f>INDEX(地温!$D$2:$D$366,MATCH(AP103,地温!$C$2:$C$366,FALSE))</f>
        <v>20.353852</v>
      </c>
      <c r="AS103" s="91">
        <f t="shared" si="65"/>
        <v>1492.5133770000002</v>
      </c>
      <c r="AT103" s="93">
        <f t="shared" si="47"/>
        <v>15.547014343750002</v>
      </c>
      <c r="AU103" s="99" t="e">
        <f t="shared" si="48"/>
        <v>#N/A</v>
      </c>
      <c r="AV103" s="99">
        <f t="shared" si="49"/>
        <v>0</v>
      </c>
    </row>
    <row r="104" spans="1:48" s="91" customFormat="1">
      <c r="A104" s="92">
        <f t="shared" si="50"/>
        <v>45827</v>
      </c>
      <c r="B104" s="91">
        <f t="shared" si="33"/>
        <v>97</v>
      </c>
      <c r="C104" s="99">
        <f t="shared" si="34"/>
        <v>6.7543306015995608</v>
      </c>
      <c r="F104" s="92">
        <f t="shared" si="51"/>
        <v>45827</v>
      </c>
      <c r="G104" s="91">
        <f t="shared" si="52"/>
        <v>97</v>
      </c>
      <c r="H104" s="91">
        <f>INDEX(地温!$D$2:$D$366,MATCH(F104,地温!$C$2:$C$366,FALSE))</f>
        <v>18.954808</v>
      </c>
      <c r="I104" s="91">
        <f t="shared" si="53"/>
        <v>1511.4681850000002</v>
      </c>
      <c r="J104" s="93">
        <f t="shared" si="35"/>
        <v>15.582146237113404</v>
      </c>
      <c r="K104" s="99">
        <f t="shared" si="36"/>
        <v>6.4858897652630976e-002</v>
      </c>
      <c r="L104" s="99">
        <f t="shared" si="37"/>
        <v>5.7493306015995609</v>
      </c>
      <c r="O104" s="92">
        <f t="shared" si="54"/>
        <v>45827</v>
      </c>
      <c r="P104" s="91">
        <f t="shared" si="55"/>
        <v>97</v>
      </c>
      <c r="Q104" s="91">
        <f>INDEX(地温!$D$2:$D$366,MATCH(O104,地温!$C$2:$C$366,FALSE))</f>
        <v>18.954808</v>
      </c>
      <c r="R104" s="91">
        <f t="shared" si="56"/>
        <v>1511.4681850000002</v>
      </c>
      <c r="S104" s="93">
        <f t="shared" si="38"/>
        <v>15.582146237113404</v>
      </c>
      <c r="T104" s="99">
        <f t="shared" si="39"/>
        <v>0.99791720342414381</v>
      </c>
      <c r="U104" s="99">
        <f t="shared" si="40"/>
        <v>1.0050000000000001</v>
      </c>
      <c r="X104" s="92">
        <f t="shared" si="57"/>
        <v>45827</v>
      </c>
      <c r="Y104" s="91">
        <f t="shared" si="58"/>
        <v>97</v>
      </c>
      <c r="Z104" s="91">
        <f>INDEX(地温!$D$2:$D$366,MATCH(X104,地温!$C$2:$C$366,FALSE))</f>
        <v>18.954808</v>
      </c>
      <c r="AA104" s="91">
        <f t="shared" si="59"/>
        <v>1511.4681850000002</v>
      </c>
      <c r="AB104" s="93">
        <f t="shared" si="41"/>
        <v>15.582146237113404</v>
      </c>
      <c r="AC104" s="99" t="e">
        <f t="shared" si="42"/>
        <v>#N/A</v>
      </c>
      <c r="AD104" s="99">
        <f t="shared" si="43"/>
        <v>0</v>
      </c>
      <c r="AG104" s="92">
        <f t="shared" si="60"/>
        <v>45827</v>
      </c>
      <c r="AH104" s="91">
        <f t="shared" si="61"/>
        <v>97</v>
      </c>
      <c r="AI104" s="91">
        <f>INDEX(地温!$D$2:$D$366,MATCH(AG104,地温!$C$2:$C$366,FALSE))</f>
        <v>18.954808</v>
      </c>
      <c r="AJ104" s="91">
        <f t="shared" si="62"/>
        <v>1511.4681850000002</v>
      </c>
      <c r="AK104" s="93">
        <f t="shared" si="44"/>
        <v>15.582146237113404</v>
      </c>
      <c r="AL104" s="99" t="e">
        <f t="shared" si="45"/>
        <v>#N/A</v>
      </c>
      <c r="AM104" s="99">
        <f t="shared" si="46"/>
        <v>0</v>
      </c>
      <c r="AP104" s="92">
        <f t="shared" si="63"/>
        <v>45827</v>
      </c>
      <c r="AQ104" s="91">
        <f t="shared" si="64"/>
        <v>97</v>
      </c>
      <c r="AR104" s="91">
        <f>INDEX(地温!$D$2:$D$366,MATCH(AP104,地温!$C$2:$C$366,FALSE))</f>
        <v>18.954808</v>
      </c>
      <c r="AS104" s="91">
        <f t="shared" si="65"/>
        <v>1511.4681850000002</v>
      </c>
      <c r="AT104" s="93">
        <f t="shared" si="47"/>
        <v>15.582146237113404</v>
      </c>
      <c r="AU104" s="99" t="e">
        <f t="shared" si="48"/>
        <v>#N/A</v>
      </c>
      <c r="AV104" s="99">
        <f t="shared" si="49"/>
        <v>0</v>
      </c>
    </row>
    <row r="105" spans="1:48" s="91" customFormat="1">
      <c r="A105" s="92">
        <f t="shared" si="50"/>
        <v>45828</v>
      </c>
      <c r="B105" s="91">
        <f t="shared" si="33"/>
        <v>98</v>
      </c>
      <c r="C105" s="99">
        <f t="shared" si="34"/>
        <v>6.755131923908233</v>
      </c>
      <c r="F105" s="92">
        <f t="shared" si="51"/>
        <v>45828</v>
      </c>
      <c r="G105" s="91">
        <f t="shared" si="52"/>
        <v>98</v>
      </c>
      <c r="H105" s="91">
        <f>INDEX(地温!$D$2:$D$366,MATCH(F105,地温!$C$2:$C$366,FALSE))</f>
        <v>21.043235999999997</v>
      </c>
      <c r="I105" s="91">
        <f t="shared" si="53"/>
        <v>1532.5114210000002</v>
      </c>
      <c r="J105" s="93">
        <f t="shared" si="35"/>
        <v>15.637871642857144</v>
      </c>
      <c r="K105" s="99">
        <f t="shared" si="36"/>
        <v>6.4993753511134733e-002</v>
      </c>
      <c r="L105" s="99">
        <f t="shared" si="37"/>
        <v>5.7501319239082331</v>
      </c>
      <c r="O105" s="92">
        <f t="shared" si="54"/>
        <v>45828</v>
      </c>
      <c r="P105" s="91">
        <f t="shared" si="55"/>
        <v>98</v>
      </c>
      <c r="Q105" s="91">
        <f>INDEX(地温!$D$2:$D$366,MATCH(O105,地温!$C$2:$C$366,FALSE))</f>
        <v>21.043235999999997</v>
      </c>
      <c r="R105" s="91">
        <f t="shared" si="56"/>
        <v>1532.5114210000002</v>
      </c>
      <c r="S105" s="93">
        <f t="shared" si="38"/>
        <v>15.637871642857144</v>
      </c>
      <c r="T105" s="99">
        <f t="shared" si="39"/>
        <v>0.99791760511694105</v>
      </c>
      <c r="U105" s="99">
        <f t="shared" si="40"/>
        <v>1.0050000000000001</v>
      </c>
      <c r="X105" s="92">
        <f t="shared" si="57"/>
        <v>45828</v>
      </c>
      <c r="Y105" s="91">
        <f t="shared" si="58"/>
        <v>98</v>
      </c>
      <c r="Z105" s="91">
        <f>INDEX(地温!$D$2:$D$366,MATCH(X105,地温!$C$2:$C$366,FALSE))</f>
        <v>21.043235999999997</v>
      </c>
      <c r="AA105" s="91">
        <f t="shared" si="59"/>
        <v>1532.5114210000002</v>
      </c>
      <c r="AB105" s="93">
        <f t="shared" si="41"/>
        <v>15.637871642857144</v>
      </c>
      <c r="AC105" s="99" t="e">
        <f t="shared" si="42"/>
        <v>#N/A</v>
      </c>
      <c r="AD105" s="99">
        <f t="shared" si="43"/>
        <v>0</v>
      </c>
      <c r="AG105" s="92">
        <f t="shared" si="60"/>
        <v>45828</v>
      </c>
      <c r="AH105" s="91">
        <f t="shared" si="61"/>
        <v>98</v>
      </c>
      <c r="AI105" s="91">
        <f>INDEX(地温!$D$2:$D$366,MATCH(AG105,地温!$C$2:$C$366,FALSE))</f>
        <v>21.043235999999997</v>
      </c>
      <c r="AJ105" s="91">
        <f t="shared" si="62"/>
        <v>1532.5114210000002</v>
      </c>
      <c r="AK105" s="93">
        <f t="shared" si="44"/>
        <v>15.637871642857144</v>
      </c>
      <c r="AL105" s="99" t="e">
        <f t="shared" si="45"/>
        <v>#N/A</v>
      </c>
      <c r="AM105" s="99">
        <f t="shared" si="46"/>
        <v>0</v>
      </c>
      <c r="AP105" s="92">
        <f t="shared" si="63"/>
        <v>45828</v>
      </c>
      <c r="AQ105" s="91">
        <f t="shared" si="64"/>
        <v>98</v>
      </c>
      <c r="AR105" s="91">
        <f>INDEX(地温!$D$2:$D$366,MATCH(AP105,地温!$C$2:$C$366,FALSE))</f>
        <v>21.043235999999997</v>
      </c>
      <c r="AS105" s="91">
        <f t="shared" si="65"/>
        <v>1532.5114210000002</v>
      </c>
      <c r="AT105" s="93">
        <f t="shared" si="47"/>
        <v>15.637871642857144</v>
      </c>
      <c r="AU105" s="99" t="e">
        <f t="shared" si="48"/>
        <v>#N/A</v>
      </c>
      <c r="AV105" s="99">
        <f t="shared" si="49"/>
        <v>0</v>
      </c>
    </row>
    <row r="106" spans="1:48" s="91" customFormat="1">
      <c r="A106" s="92">
        <f t="shared" si="50"/>
        <v>45829</v>
      </c>
      <c r="B106" s="91">
        <f t="shared" si="33"/>
        <v>99</v>
      </c>
      <c r="C106" s="99">
        <f t="shared" si="34"/>
        <v>6.7558687725849973</v>
      </c>
      <c r="F106" s="92">
        <f t="shared" si="51"/>
        <v>45829</v>
      </c>
      <c r="G106" s="91">
        <f t="shared" si="52"/>
        <v>99</v>
      </c>
      <c r="H106" s="91">
        <f>INDEX(地温!$D$2:$D$366,MATCH(F106,地温!$C$2:$C$366,FALSE))</f>
        <v>20.840475999999999</v>
      </c>
      <c r="I106" s="91">
        <f t="shared" si="53"/>
        <v>1553.3518970000002</v>
      </c>
      <c r="J106" s="93">
        <f t="shared" si="35"/>
        <v>15.690423202020204</v>
      </c>
      <c r="K106" s="99">
        <f t="shared" si="36"/>
        <v>6.5121137682325567e-002</v>
      </c>
      <c r="L106" s="99">
        <f t="shared" si="37"/>
        <v>5.7508687725849974</v>
      </c>
      <c r="O106" s="92">
        <f t="shared" si="54"/>
        <v>45829</v>
      </c>
      <c r="P106" s="91">
        <f t="shared" si="55"/>
        <v>99</v>
      </c>
      <c r="Q106" s="91">
        <f>INDEX(地温!$D$2:$D$366,MATCH(O106,地温!$C$2:$C$366,FALSE))</f>
        <v>20.840475999999999</v>
      </c>
      <c r="R106" s="91">
        <f t="shared" si="56"/>
        <v>1553.3518970000002</v>
      </c>
      <c r="S106" s="93">
        <f t="shared" si="38"/>
        <v>15.690423202020204</v>
      </c>
      <c r="T106" s="99">
        <f t="shared" si="39"/>
        <v>0.99791798378935004</v>
      </c>
      <c r="U106" s="99">
        <f t="shared" si="40"/>
        <v>1.0050000000000001</v>
      </c>
      <c r="X106" s="92">
        <f t="shared" si="57"/>
        <v>45829</v>
      </c>
      <c r="Y106" s="91">
        <f t="shared" si="58"/>
        <v>99</v>
      </c>
      <c r="Z106" s="91">
        <f>INDEX(地温!$D$2:$D$366,MATCH(X106,地温!$C$2:$C$366,FALSE))</f>
        <v>20.840475999999999</v>
      </c>
      <c r="AA106" s="91">
        <f t="shared" si="59"/>
        <v>1553.3518970000002</v>
      </c>
      <c r="AB106" s="93">
        <f t="shared" si="41"/>
        <v>15.690423202020204</v>
      </c>
      <c r="AC106" s="99" t="e">
        <f t="shared" si="42"/>
        <v>#N/A</v>
      </c>
      <c r="AD106" s="99">
        <f t="shared" si="43"/>
        <v>0</v>
      </c>
      <c r="AG106" s="92">
        <f t="shared" si="60"/>
        <v>45829</v>
      </c>
      <c r="AH106" s="91">
        <f t="shared" si="61"/>
        <v>99</v>
      </c>
      <c r="AI106" s="91">
        <f>INDEX(地温!$D$2:$D$366,MATCH(AG106,地温!$C$2:$C$366,FALSE))</f>
        <v>20.840475999999999</v>
      </c>
      <c r="AJ106" s="91">
        <f t="shared" si="62"/>
        <v>1553.3518970000002</v>
      </c>
      <c r="AK106" s="93">
        <f t="shared" si="44"/>
        <v>15.690423202020204</v>
      </c>
      <c r="AL106" s="99" t="e">
        <f t="shared" si="45"/>
        <v>#N/A</v>
      </c>
      <c r="AM106" s="99">
        <f t="shared" si="46"/>
        <v>0</v>
      </c>
      <c r="AP106" s="92">
        <f t="shared" si="63"/>
        <v>45829</v>
      </c>
      <c r="AQ106" s="91">
        <f t="shared" si="64"/>
        <v>99</v>
      </c>
      <c r="AR106" s="91">
        <f>INDEX(地温!$D$2:$D$366,MATCH(AP106,地温!$C$2:$C$366,FALSE))</f>
        <v>20.840475999999999</v>
      </c>
      <c r="AS106" s="91">
        <f t="shared" si="65"/>
        <v>1553.3518970000002</v>
      </c>
      <c r="AT106" s="93">
        <f t="shared" si="47"/>
        <v>15.690423202020204</v>
      </c>
      <c r="AU106" s="99" t="e">
        <f t="shared" si="48"/>
        <v>#N/A</v>
      </c>
      <c r="AV106" s="99">
        <f t="shared" si="49"/>
        <v>0</v>
      </c>
    </row>
    <row r="107" spans="1:48" s="91" customFormat="1">
      <c r="A107" s="92">
        <f t="shared" si="50"/>
        <v>45830</v>
      </c>
      <c r="B107" s="91">
        <f t="shared" si="33"/>
        <v>100</v>
      </c>
      <c r="C107" s="99">
        <f t="shared" si="34"/>
        <v>6.756522420868186</v>
      </c>
      <c r="F107" s="92">
        <f t="shared" si="51"/>
        <v>45830</v>
      </c>
      <c r="G107" s="91">
        <f t="shared" si="52"/>
        <v>100</v>
      </c>
      <c r="H107" s="91">
        <f>INDEX(地温!$D$2:$D$366,MATCH(F107,地温!$C$2:$C$366,FALSE))</f>
        <v>19.461707999999998</v>
      </c>
      <c r="I107" s="91">
        <f t="shared" si="53"/>
        <v>1572.8136050000003</v>
      </c>
      <c r="J107" s="93">
        <f t="shared" si="35"/>
        <v>15.728136050000003</v>
      </c>
      <c r="K107" s="99">
        <f t="shared" si="36"/>
        <v>6.5212678243821778e-002</v>
      </c>
      <c r="L107" s="99">
        <f t="shared" si="37"/>
        <v>5.7515224208681861</v>
      </c>
      <c r="O107" s="92">
        <f t="shared" si="54"/>
        <v>45830</v>
      </c>
      <c r="P107" s="91">
        <f t="shared" si="55"/>
        <v>100</v>
      </c>
      <c r="Q107" s="91">
        <f>INDEX(地温!$D$2:$D$366,MATCH(O107,地温!$C$2:$C$366,FALSE))</f>
        <v>19.461707999999998</v>
      </c>
      <c r="R107" s="91">
        <f t="shared" si="56"/>
        <v>1572.8136050000003</v>
      </c>
      <c r="S107" s="93">
        <f t="shared" si="38"/>
        <v>15.728136050000003</v>
      </c>
      <c r="T107" s="99">
        <f t="shared" si="39"/>
        <v>0.9979182554531274</v>
      </c>
      <c r="U107" s="99">
        <f t="shared" si="40"/>
        <v>1.0050000000000001</v>
      </c>
      <c r="X107" s="92">
        <f t="shared" si="57"/>
        <v>45830</v>
      </c>
      <c r="Y107" s="91">
        <f t="shared" si="58"/>
        <v>100</v>
      </c>
      <c r="Z107" s="91">
        <f>INDEX(地温!$D$2:$D$366,MATCH(X107,地温!$C$2:$C$366,FALSE))</f>
        <v>19.461707999999998</v>
      </c>
      <c r="AA107" s="91">
        <f t="shared" si="59"/>
        <v>1572.8136050000003</v>
      </c>
      <c r="AB107" s="93">
        <f t="shared" si="41"/>
        <v>15.728136050000003</v>
      </c>
      <c r="AC107" s="99" t="e">
        <f t="shared" si="42"/>
        <v>#N/A</v>
      </c>
      <c r="AD107" s="99">
        <f t="shared" si="43"/>
        <v>0</v>
      </c>
      <c r="AG107" s="92">
        <f t="shared" si="60"/>
        <v>45830</v>
      </c>
      <c r="AH107" s="91">
        <f t="shared" si="61"/>
        <v>100</v>
      </c>
      <c r="AI107" s="91">
        <f>INDEX(地温!$D$2:$D$366,MATCH(AG107,地温!$C$2:$C$366,FALSE))</f>
        <v>19.461707999999998</v>
      </c>
      <c r="AJ107" s="91">
        <f t="shared" si="62"/>
        <v>1572.8136050000003</v>
      </c>
      <c r="AK107" s="93">
        <f t="shared" si="44"/>
        <v>15.728136050000003</v>
      </c>
      <c r="AL107" s="99" t="e">
        <f t="shared" si="45"/>
        <v>#N/A</v>
      </c>
      <c r="AM107" s="99">
        <f t="shared" si="46"/>
        <v>0</v>
      </c>
      <c r="AP107" s="92">
        <f t="shared" si="63"/>
        <v>45830</v>
      </c>
      <c r="AQ107" s="91">
        <f t="shared" si="64"/>
        <v>100</v>
      </c>
      <c r="AR107" s="91">
        <f>INDEX(地温!$D$2:$D$366,MATCH(AP107,地温!$C$2:$C$366,FALSE))</f>
        <v>19.461707999999998</v>
      </c>
      <c r="AS107" s="91">
        <f t="shared" si="65"/>
        <v>1572.8136050000003</v>
      </c>
      <c r="AT107" s="93">
        <f t="shared" si="47"/>
        <v>15.728136050000003</v>
      </c>
      <c r="AU107" s="99" t="e">
        <f t="shared" si="48"/>
        <v>#N/A</v>
      </c>
      <c r="AV107" s="99">
        <f t="shared" si="49"/>
        <v>0</v>
      </c>
    </row>
    <row r="108" spans="1:48" s="91" customFormat="1">
      <c r="A108" s="92">
        <f t="shared" si="50"/>
        <v>45831</v>
      </c>
      <c r="B108" s="91">
        <f t="shared" si="33"/>
        <v>101</v>
      </c>
      <c r="C108" s="99">
        <f t="shared" si="34"/>
        <v>6.7571669182065301</v>
      </c>
      <c r="F108" s="92">
        <f t="shared" si="51"/>
        <v>45831</v>
      </c>
      <c r="G108" s="91">
        <f t="shared" si="52"/>
        <v>101</v>
      </c>
      <c r="H108" s="91">
        <f>INDEX(地温!$D$2:$D$366,MATCH(F108,地温!$C$2:$C$366,FALSE))</f>
        <v>21.42848</v>
      </c>
      <c r="I108" s="91">
        <f t="shared" si="53"/>
        <v>1594.2420850000003</v>
      </c>
      <c r="J108" s="93">
        <f t="shared" si="35"/>
        <v>15.784575099009905</v>
      </c>
      <c r="K108" s="99">
        <f t="shared" si="36"/>
        <v>6.5349868645499951e-002</v>
      </c>
      <c r="L108" s="99">
        <f t="shared" si="37"/>
        <v>5.7521669182065303</v>
      </c>
      <c r="O108" s="92">
        <f t="shared" si="54"/>
        <v>45831</v>
      </c>
      <c r="P108" s="91">
        <f t="shared" si="55"/>
        <v>101</v>
      </c>
      <c r="Q108" s="91">
        <f>INDEX(地温!$D$2:$D$366,MATCH(O108,地温!$C$2:$C$366,FALSE))</f>
        <v>21.42848</v>
      </c>
      <c r="R108" s="91">
        <f t="shared" si="56"/>
        <v>1594.2420850000003</v>
      </c>
      <c r="S108" s="93">
        <f t="shared" si="38"/>
        <v>15.784575099009905</v>
      </c>
      <c r="T108" s="99">
        <f t="shared" si="39"/>
        <v>0.99791866187832368</v>
      </c>
      <c r="U108" s="99">
        <f t="shared" si="40"/>
        <v>1.0050000000000001</v>
      </c>
      <c r="X108" s="92">
        <f t="shared" si="57"/>
        <v>45831</v>
      </c>
      <c r="Y108" s="91">
        <f t="shared" si="58"/>
        <v>101</v>
      </c>
      <c r="Z108" s="91">
        <f>INDEX(地温!$D$2:$D$366,MATCH(X108,地温!$C$2:$C$366,FALSE))</f>
        <v>21.42848</v>
      </c>
      <c r="AA108" s="91">
        <f t="shared" si="59"/>
        <v>1594.2420850000003</v>
      </c>
      <c r="AB108" s="93">
        <f t="shared" si="41"/>
        <v>15.784575099009905</v>
      </c>
      <c r="AC108" s="99" t="e">
        <f t="shared" si="42"/>
        <v>#N/A</v>
      </c>
      <c r="AD108" s="99">
        <f t="shared" si="43"/>
        <v>0</v>
      </c>
      <c r="AG108" s="92">
        <f t="shared" si="60"/>
        <v>45831</v>
      </c>
      <c r="AH108" s="91">
        <f t="shared" si="61"/>
        <v>101</v>
      </c>
      <c r="AI108" s="91">
        <f>INDEX(地温!$D$2:$D$366,MATCH(AG108,地温!$C$2:$C$366,FALSE))</f>
        <v>21.42848</v>
      </c>
      <c r="AJ108" s="91">
        <f t="shared" si="62"/>
        <v>1594.2420850000003</v>
      </c>
      <c r="AK108" s="93">
        <f t="shared" si="44"/>
        <v>15.784575099009905</v>
      </c>
      <c r="AL108" s="99" t="e">
        <f t="shared" si="45"/>
        <v>#N/A</v>
      </c>
      <c r="AM108" s="99">
        <f t="shared" si="46"/>
        <v>0</v>
      </c>
      <c r="AP108" s="92">
        <f t="shared" si="63"/>
        <v>45831</v>
      </c>
      <c r="AQ108" s="91">
        <f t="shared" si="64"/>
        <v>101</v>
      </c>
      <c r="AR108" s="91">
        <f>INDEX(地温!$D$2:$D$366,MATCH(AP108,地温!$C$2:$C$366,FALSE))</f>
        <v>21.42848</v>
      </c>
      <c r="AS108" s="91">
        <f t="shared" si="65"/>
        <v>1594.2420850000003</v>
      </c>
      <c r="AT108" s="93">
        <f t="shared" si="47"/>
        <v>15.784575099009905</v>
      </c>
      <c r="AU108" s="99" t="e">
        <f t="shared" si="48"/>
        <v>#N/A</v>
      </c>
      <c r="AV108" s="99">
        <f t="shared" si="49"/>
        <v>0</v>
      </c>
    </row>
    <row r="109" spans="1:48" s="91" customFormat="1">
      <c r="A109" s="92">
        <f t="shared" si="50"/>
        <v>45832</v>
      </c>
      <c r="B109" s="91">
        <f t="shared" si="33"/>
        <v>102</v>
      </c>
      <c r="C109" s="99">
        <f t="shared" si="34"/>
        <v>6.7577718793373078</v>
      </c>
      <c r="F109" s="92">
        <f t="shared" si="51"/>
        <v>45832</v>
      </c>
      <c r="G109" s="91">
        <f t="shared" si="52"/>
        <v>102</v>
      </c>
      <c r="H109" s="91">
        <f>INDEX(地温!$D$2:$D$366,MATCH(F109,地温!$C$2:$C$366,FALSE))</f>
        <v>21.955655999999998</v>
      </c>
      <c r="I109" s="91">
        <f t="shared" si="53"/>
        <v>1616.1977410000004</v>
      </c>
      <c r="J109" s="93">
        <f t="shared" si="35"/>
        <v>15.845075892156867</v>
      </c>
      <c r="K109" s="99">
        <f t="shared" si="36"/>
        <v>6.5497193012866911e-002</v>
      </c>
      <c r="L109" s="99">
        <f t="shared" si="37"/>
        <v>5.7527718793373079</v>
      </c>
      <c r="O109" s="92">
        <f t="shared" si="54"/>
        <v>45832</v>
      </c>
      <c r="P109" s="91">
        <f t="shared" si="55"/>
        <v>102</v>
      </c>
      <c r="Q109" s="91">
        <f>INDEX(地温!$D$2:$D$366,MATCH(O109,地温!$C$2:$C$366,FALSE))</f>
        <v>21.955655999999998</v>
      </c>
      <c r="R109" s="91">
        <f t="shared" si="56"/>
        <v>1616.1977410000004</v>
      </c>
      <c r="S109" s="93">
        <f t="shared" si="38"/>
        <v>15.845075892156867</v>
      </c>
      <c r="T109" s="99">
        <f t="shared" si="39"/>
        <v>0.99791909737648632</v>
      </c>
      <c r="U109" s="99">
        <f t="shared" si="40"/>
        <v>1.0050000000000001</v>
      </c>
      <c r="X109" s="92">
        <f t="shared" si="57"/>
        <v>45832</v>
      </c>
      <c r="Y109" s="91">
        <f t="shared" si="58"/>
        <v>102</v>
      </c>
      <c r="Z109" s="91">
        <f>INDEX(地温!$D$2:$D$366,MATCH(X109,地温!$C$2:$C$366,FALSE))</f>
        <v>21.955655999999998</v>
      </c>
      <c r="AA109" s="91">
        <f t="shared" si="59"/>
        <v>1616.1977410000004</v>
      </c>
      <c r="AB109" s="93">
        <f t="shared" si="41"/>
        <v>15.845075892156867</v>
      </c>
      <c r="AC109" s="99" t="e">
        <f t="shared" si="42"/>
        <v>#N/A</v>
      </c>
      <c r="AD109" s="99">
        <f t="shared" si="43"/>
        <v>0</v>
      </c>
      <c r="AG109" s="92">
        <f t="shared" si="60"/>
        <v>45832</v>
      </c>
      <c r="AH109" s="91">
        <f t="shared" si="61"/>
        <v>102</v>
      </c>
      <c r="AI109" s="91">
        <f>INDEX(地温!$D$2:$D$366,MATCH(AG109,地温!$C$2:$C$366,FALSE))</f>
        <v>21.955655999999998</v>
      </c>
      <c r="AJ109" s="91">
        <f t="shared" si="62"/>
        <v>1616.1977410000004</v>
      </c>
      <c r="AK109" s="93">
        <f t="shared" si="44"/>
        <v>15.845075892156867</v>
      </c>
      <c r="AL109" s="99" t="e">
        <f t="shared" si="45"/>
        <v>#N/A</v>
      </c>
      <c r="AM109" s="99">
        <f t="shared" si="46"/>
        <v>0</v>
      </c>
      <c r="AP109" s="92">
        <f t="shared" si="63"/>
        <v>45832</v>
      </c>
      <c r="AQ109" s="91">
        <f t="shared" si="64"/>
        <v>102</v>
      </c>
      <c r="AR109" s="91">
        <f>INDEX(地温!$D$2:$D$366,MATCH(AP109,地温!$C$2:$C$366,FALSE))</f>
        <v>21.955655999999998</v>
      </c>
      <c r="AS109" s="91">
        <f t="shared" si="65"/>
        <v>1616.1977410000004</v>
      </c>
      <c r="AT109" s="93">
        <f t="shared" si="47"/>
        <v>15.845075892156867</v>
      </c>
      <c r="AU109" s="99" t="e">
        <f t="shared" si="48"/>
        <v>#N/A</v>
      </c>
      <c r="AV109" s="99">
        <f t="shared" si="49"/>
        <v>0</v>
      </c>
    </row>
    <row r="110" spans="1:48" s="91" customFormat="1">
      <c r="A110" s="92">
        <f t="shared" si="50"/>
        <v>45833</v>
      </c>
      <c r="B110" s="91">
        <f t="shared" si="33"/>
        <v>103</v>
      </c>
      <c r="C110" s="99">
        <f t="shared" si="34"/>
        <v>6.7583441544639724</v>
      </c>
      <c r="F110" s="92">
        <f t="shared" si="51"/>
        <v>45833</v>
      </c>
      <c r="G110" s="91">
        <f t="shared" si="52"/>
        <v>103</v>
      </c>
      <c r="H110" s="91">
        <f>INDEX(地温!$D$2:$D$366,MATCH(F110,地温!$C$2:$C$366,FALSE))</f>
        <v>22.807248000000001</v>
      </c>
      <c r="I110" s="91">
        <f t="shared" si="53"/>
        <v>1639.0049890000005</v>
      </c>
      <c r="J110" s="93">
        <f t="shared" si="35"/>
        <v>15.912669796116509</v>
      </c>
      <c r="K110" s="99">
        <f t="shared" si="36"/>
        <v>6.5662109292884172e-002</v>
      </c>
      <c r="L110" s="99">
        <f t="shared" si="37"/>
        <v>5.7533441544639725</v>
      </c>
      <c r="O110" s="92">
        <f t="shared" si="54"/>
        <v>45833</v>
      </c>
      <c r="P110" s="91">
        <f t="shared" si="55"/>
        <v>103</v>
      </c>
      <c r="Q110" s="91">
        <f>INDEX(地温!$D$2:$D$366,MATCH(O110,地温!$C$2:$C$366,FALSE))</f>
        <v>22.807248000000001</v>
      </c>
      <c r="R110" s="91">
        <f t="shared" si="56"/>
        <v>1639.0049890000005</v>
      </c>
      <c r="S110" s="93">
        <f t="shared" si="38"/>
        <v>15.912669796116509</v>
      </c>
      <c r="T110" s="99">
        <f t="shared" si="39"/>
        <v>0.99791958371693912</v>
      </c>
      <c r="U110" s="99">
        <f t="shared" si="40"/>
        <v>1.0050000000000001</v>
      </c>
      <c r="X110" s="92">
        <f t="shared" si="57"/>
        <v>45833</v>
      </c>
      <c r="Y110" s="91">
        <f t="shared" si="58"/>
        <v>103</v>
      </c>
      <c r="Z110" s="91">
        <f>INDEX(地温!$D$2:$D$366,MATCH(X110,地温!$C$2:$C$366,FALSE))</f>
        <v>22.807248000000001</v>
      </c>
      <c r="AA110" s="91">
        <f t="shared" si="59"/>
        <v>1639.0049890000005</v>
      </c>
      <c r="AB110" s="93">
        <f t="shared" si="41"/>
        <v>15.912669796116509</v>
      </c>
      <c r="AC110" s="99" t="e">
        <f t="shared" si="42"/>
        <v>#N/A</v>
      </c>
      <c r="AD110" s="99">
        <f t="shared" si="43"/>
        <v>0</v>
      </c>
      <c r="AG110" s="92">
        <f t="shared" si="60"/>
        <v>45833</v>
      </c>
      <c r="AH110" s="91">
        <f t="shared" si="61"/>
        <v>103</v>
      </c>
      <c r="AI110" s="91">
        <f>INDEX(地温!$D$2:$D$366,MATCH(AG110,地温!$C$2:$C$366,FALSE))</f>
        <v>22.807248000000001</v>
      </c>
      <c r="AJ110" s="91">
        <f t="shared" si="62"/>
        <v>1639.0049890000005</v>
      </c>
      <c r="AK110" s="93">
        <f t="shared" si="44"/>
        <v>15.912669796116509</v>
      </c>
      <c r="AL110" s="99" t="e">
        <f t="shared" si="45"/>
        <v>#N/A</v>
      </c>
      <c r="AM110" s="99">
        <f t="shared" si="46"/>
        <v>0</v>
      </c>
      <c r="AP110" s="92">
        <f t="shared" si="63"/>
        <v>45833</v>
      </c>
      <c r="AQ110" s="91">
        <f t="shared" si="64"/>
        <v>103</v>
      </c>
      <c r="AR110" s="91">
        <f>INDEX(地温!$D$2:$D$366,MATCH(AP110,地温!$C$2:$C$366,FALSE))</f>
        <v>22.807248000000001</v>
      </c>
      <c r="AS110" s="91">
        <f t="shared" si="65"/>
        <v>1639.0049890000005</v>
      </c>
      <c r="AT110" s="93">
        <f t="shared" si="47"/>
        <v>15.912669796116509</v>
      </c>
      <c r="AU110" s="99" t="e">
        <f t="shared" si="48"/>
        <v>#N/A</v>
      </c>
      <c r="AV110" s="99">
        <f t="shared" si="49"/>
        <v>0</v>
      </c>
    </row>
    <row r="111" spans="1:48" s="91" customFormat="1">
      <c r="A111" s="92">
        <f t="shared" si="50"/>
        <v>45834</v>
      </c>
      <c r="B111" s="91">
        <f t="shared" si="33"/>
        <v>104</v>
      </c>
      <c r="C111" s="99">
        <f t="shared" si="34"/>
        <v>6.7588774091397648</v>
      </c>
      <c r="F111" s="92">
        <f t="shared" si="51"/>
        <v>45834</v>
      </c>
      <c r="G111" s="91">
        <f t="shared" si="52"/>
        <v>104</v>
      </c>
      <c r="H111" s="91">
        <f>INDEX(地温!$D$2:$D$366,MATCH(F111,地温!$C$2:$C$366,FALSE))</f>
        <v>23.212767999999993</v>
      </c>
      <c r="I111" s="91">
        <f t="shared" si="53"/>
        <v>1662.2177570000006</v>
      </c>
      <c r="J111" s="93">
        <f t="shared" si="35"/>
        <v>15.982863048076929</v>
      </c>
      <c r="K111" s="99">
        <f t="shared" si="36"/>
        <v>6.5833725034370488e-002</v>
      </c>
      <c r="L111" s="99">
        <f t="shared" si="37"/>
        <v>5.7538774091397649</v>
      </c>
      <c r="O111" s="92">
        <f t="shared" si="54"/>
        <v>45834</v>
      </c>
      <c r="P111" s="91">
        <f t="shared" si="55"/>
        <v>104</v>
      </c>
      <c r="Q111" s="91">
        <f>INDEX(地温!$D$2:$D$366,MATCH(O111,地温!$C$2:$C$366,FALSE))</f>
        <v>23.212767999999993</v>
      </c>
      <c r="R111" s="91">
        <f t="shared" si="56"/>
        <v>1662.2177570000006</v>
      </c>
      <c r="S111" s="93">
        <f t="shared" si="38"/>
        <v>15.982863048076929</v>
      </c>
      <c r="T111" s="99">
        <f t="shared" si="39"/>
        <v>0.99792008851923575</v>
      </c>
      <c r="U111" s="99">
        <f t="shared" si="40"/>
        <v>1.0050000000000001</v>
      </c>
      <c r="X111" s="92">
        <f t="shared" si="57"/>
        <v>45834</v>
      </c>
      <c r="Y111" s="91">
        <f t="shared" si="58"/>
        <v>104</v>
      </c>
      <c r="Z111" s="91">
        <f>INDEX(地温!$D$2:$D$366,MATCH(X111,地温!$C$2:$C$366,FALSE))</f>
        <v>23.212767999999993</v>
      </c>
      <c r="AA111" s="91">
        <f t="shared" si="59"/>
        <v>1662.2177570000006</v>
      </c>
      <c r="AB111" s="93">
        <f t="shared" si="41"/>
        <v>15.982863048076929</v>
      </c>
      <c r="AC111" s="99" t="e">
        <f t="shared" si="42"/>
        <v>#N/A</v>
      </c>
      <c r="AD111" s="99">
        <f t="shared" si="43"/>
        <v>0</v>
      </c>
      <c r="AG111" s="92">
        <f t="shared" si="60"/>
        <v>45834</v>
      </c>
      <c r="AH111" s="91">
        <f t="shared" si="61"/>
        <v>104</v>
      </c>
      <c r="AI111" s="91">
        <f>INDEX(地温!$D$2:$D$366,MATCH(AG111,地温!$C$2:$C$366,FALSE))</f>
        <v>23.212767999999993</v>
      </c>
      <c r="AJ111" s="91">
        <f t="shared" si="62"/>
        <v>1662.2177570000006</v>
      </c>
      <c r="AK111" s="93">
        <f t="shared" si="44"/>
        <v>15.982863048076929</v>
      </c>
      <c r="AL111" s="99" t="e">
        <f t="shared" si="45"/>
        <v>#N/A</v>
      </c>
      <c r="AM111" s="99">
        <f t="shared" si="46"/>
        <v>0</v>
      </c>
      <c r="AP111" s="92">
        <f t="shared" si="63"/>
        <v>45834</v>
      </c>
      <c r="AQ111" s="91">
        <f t="shared" si="64"/>
        <v>104</v>
      </c>
      <c r="AR111" s="91">
        <f>INDEX(地温!$D$2:$D$366,MATCH(AP111,地温!$C$2:$C$366,FALSE))</f>
        <v>23.212767999999993</v>
      </c>
      <c r="AS111" s="91">
        <f t="shared" si="65"/>
        <v>1662.2177570000006</v>
      </c>
      <c r="AT111" s="93">
        <f t="shared" si="47"/>
        <v>15.982863048076929</v>
      </c>
      <c r="AU111" s="99" t="e">
        <f t="shared" si="48"/>
        <v>#N/A</v>
      </c>
      <c r="AV111" s="99">
        <f t="shared" si="49"/>
        <v>0</v>
      </c>
    </row>
    <row r="112" spans="1:48" s="91" customFormat="1">
      <c r="A112" s="92">
        <f t="shared" si="50"/>
        <v>45835</v>
      </c>
      <c r="B112" s="91">
        <f t="shared" si="33"/>
        <v>105</v>
      </c>
      <c r="C112" s="99">
        <f t="shared" si="34"/>
        <v>6.7593782244454843</v>
      </c>
      <c r="F112" s="92">
        <f t="shared" si="51"/>
        <v>45835</v>
      </c>
      <c r="G112" s="91">
        <f t="shared" si="52"/>
        <v>105</v>
      </c>
      <c r="H112" s="91">
        <f>INDEX(地温!$D$2:$D$366,MATCH(F112,地温!$C$2:$C$366,FALSE))</f>
        <v>23.942703999999999</v>
      </c>
      <c r="I112" s="91">
        <f t="shared" si="53"/>
        <v>1686.1604610000006</v>
      </c>
      <c r="J112" s="93">
        <f t="shared" si="35"/>
        <v>16.058671057142863</v>
      </c>
      <c r="K112" s="99">
        <f t="shared" si="36"/>
        <v>6.6019478140133966e-002</v>
      </c>
      <c r="L112" s="99">
        <f t="shared" si="37"/>
        <v>5.7543782244454844</v>
      </c>
      <c r="O112" s="92">
        <f t="shared" si="54"/>
        <v>45835</v>
      </c>
      <c r="P112" s="91">
        <f t="shared" si="55"/>
        <v>105</v>
      </c>
      <c r="Q112" s="91">
        <f>INDEX(地温!$D$2:$D$366,MATCH(O112,地温!$C$2:$C$366,FALSE))</f>
        <v>23.942703999999999</v>
      </c>
      <c r="R112" s="91">
        <f t="shared" si="56"/>
        <v>1686.1604610000006</v>
      </c>
      <c r="S112" s="93">
        <f t="shared" si="38"/>
        <v>16.058671057142863</v>
      </c>
      <c r="T112" s="99">
        <f t="shared" si="39"/>
        <v>0.99792063342557979</v>
      </c>
      <c r="U112" s="99">
        <f t="shared" si="40"/>
        <v>1.0050000000000001</v>
      </c>
      <c r="X112" s="92">
        <f t="shared" si="57"/>
        <v>45835</v>
      </c>
      <c r="Y112" s="91">
        <f t="shared" si="58"/>
        <v>105</v>
      </c>
      <c r="Z112" s="91">
        <f>INDEX(地温!$D$2:$D$366,MATCH(X112,地温!$C$2:$C$366,FALSE))</f>
        <v>23.942703999999999</v>
      </c>
      <c r="AA112" s="91">
        <f t="shared" si="59"/>
        <v>1686.1604610000006</v>
      </c>
      <c r="AB112" s="93">
        <f t="shared" si="41"/>
        <v>16.058671057142863</v>
      </c>
      <c r="AC112" s="99" t="e">
        <f t="shared" si="42"/>
        <v>#N/A</v>
      </c>
      <c r="AD112" s="99">
        <f t="shared" si="43"/>
        <v>0</v>
      </c>
      <c r="AG112" s="92">
        <f t="shared" si="60"/>
        <v>45835</v>
      </c>
      <c r="AH112" s="91">
        <f t="shared" si="61"/>
        <v>105</v>
      </c>
      <c r="AI112" s="91">
        <f>INDEX(地温!$D$2:$D$366,MATCH(AG112,地温!$C$2:$C$366,FALSE))</f>
        <v>23.942703999999999</v>
      </c>
      <c r="AJ112" s="91">
        <f t="shared" si="62"/>
        <v>1686.1604610000006</v>
      </c>
      <c r="AK112" s="93">
        <f t="shared" si="44"/>
        <v>16.058671057142863</v>
      </c>
      <c r="AL112" s="99" t="e">
        <f t="shared" si="45"/>
        <v>#N/A</v>
      </c>
      <c r="AM112" s="99">
        <f t="shared" si="46"/>
        <v>0</v>
      </c>
      <c r="AP112" s="92">
        <f t="shared" si="63"/>
        <v>45835</v>
      </c>
      <c r="AQ112" s="91">
        <f t="shared" si="64"/>
        <v>105</v>
      </c>
      <c r="AR112" s="91">
        <f>INDEX(地温!$D$2:$D$366,MATCH(AP112,地温!$C$2:$C$366,FALSE))</f>
        <v>23.942703999999999</v>
      </c>
      <c r="AS112" s="91">
        <f t="shared" si="65"/>
        <v>1686.1604610000006</v>
      </c>
      <c r="AT112" s="93">
        <f t="shared" si="47"/>
        <v>16.058671057142863</v>
      </c>
      <c r="AU112" s="99" t="e">
        <f t="shared" si="48"/>
        <v>#N/A</v>
      </c>
      <c r="AV112" s="99">
        <f t="shared" si="49"/>
        <v>0</v>
      </c>
    </row>
    <row r="113" spans="1:48" s="91" customFormat="1">
      <c r="A113" s="92">
        <f t="shared" si="50"/>
        <v>45836</v>
      </c>
      <c r="B113" s="91">
        <f t="shared" si="33"/>
        <v>106</v>
      </c>
      <c r="C113" s="99">
        <f t="shared" si="34"/>
        <v>6.7598274834128977</v>
      </c>
      <c r="F113" s="92">
        <f t="shared" si="51"/>
        <v>45836</v>
      </c>
      <c r="G113" s="91">
        <f t="shared" si="52"/>
        <v>106</v>
      </c>
      <c r="H113" s="91">
        <f>INDEX(地温!$D$2:$D$366,MATCH(F113,地温!$C$2:$C$366,FALSE))</f>
        <v>23.091111999999999</v>
      </c>
      <c r="I113" s="91">
        <f t="shared" si="53"/>
        <v>1709.2515730000007</v>
      </c>
      <c r="J113" s="93">
        <f t="shared" si="35"/>
        <v>16.125014839622647</v>
      </c>
      <c r="K113" s="99">
        <f t="shared" si="36"/>
        <v>6.6182390719539144e-002</v>
      </c>
      <c r="L113" s="99">
        <f t="shared" si="37"/>
        <v>5.7548274834128978</v>
      </c>
      <c r="O113" s="92">
        <f t="shared" si="54"/>
        <v>45836</v>
      </c>
      <c r="P113" s="91">
        <f t="shared" si="55"/>
        <v>106</v>
      </c>
      <c r="Q113" s="91">
        <f>INDEX(地温!$D$2:$D$366,MATCH(O113,地温!$C$2:$C$366,FALSE))</f>
        <v>23.091111999999999</v>
      </c>
      <c r="R113" s="91">
        <f t="shared" si="56"/>
        <v>1709.2515730000007</v>
      </c>
      <c r="S113" s="93">
        <f t="shared" si="38"/>
        <v>16.125014839622647</v>
      </c>
      <c r="T113" s="99">
        <f t="shared" si="39"/>
        <v>0.99792111006904738</v>
      </c>
      <c r="U113" s="99">
        <f t="shared" si="40"/>
        <v>1.0050000000000001</v>
      </c>
      <c r="X113" s="92">
        <f t="shared" si="57"/>
        <v>45836</v>
      </c>
      <c r="Y113" s="91">
        <f t="shared" si="58"/>
        <v>106</v>
      </c>
      <c r="Z113" s="91">
        <f>INDEX(地温!$D$2:$D$366,MATCH(X113,地温!$C$2:$C$366,FALSE))</f>
        <v>23.091111999999999</v>
      </c>
      <c r="AA113" s="91">
        <f t="shared" si="59"/>
        <v>1709.2515730000007</v>
      </c>
      <c r="AB113" s="93">
        <f t="shared" si="41"/>
        <v>16.125014839622647</v>
      </c>
      <c r="AC113" s="99" t="e">
        <f t="shared" si="42"/>
        <v>#N/A</v>
      </c>
      <c r="AD113" s="99">
        <f t="shared" si="43"/>
        <v>0</v>
      </c>
      <c r="AG113" s="92">
        <f t="shared" si="60"/>
        <v>45836</v>
      </c>
      <c r="AH113" s="91">
        <f t="shared" si="61"/>
        <v>106</v>
      </c>
      <c r="AI113" s="91">
        <f>INDEX(地温!$D$2:$D$366,MATCH(AG113,地温!$C$2:$C$366,FALSE))</f>
        <v>23.091111999999999</v>
      </c>
      <c r="AJ113" s="91">
        <f t="shared" si="62"/>
        <v>1709.2515730000007</v>
      </c>
      <c r="AK113" s="93">
        <f t="shared" si="44"/>
        <v>16.125014839622647</v>
      </c>
      <c r="AL113" s="99" t="e">
        <f t="shared" si="45"/>
        <v>#N/A</v>
      </c>
      <c r="AM113" s="99">
        <f t="shared" si="46"/>
        <v>0</v>
      </c>
      <c r="AP113" s="92">
        <f t="shared" si="63"/>
        <v>45836</v>
      </c>
      <c r="AQ113" s="91">
        <f t="shared" si="64"/>
        <v>106</v>
      </c>
      <c r="AR113" s="91">
        <f>INDEX(地温!$D$2:$D$366,MATCH(AP113,地温!$C$2:$C$366,FALSE))</f>
        <v>23.091111999999999</v>
      </c>
      <c r="AS113" s="91">
        <f t="shared" si="65"/>
        <v>1709.2515730000007</v>
      </c>
      <c r="AT113" s="93">
        <f t="shared" si="47"/>
        <v>16.125014839622647</v>
      </c>
      <c r="AU113" s="99" t="e">
        <f t="shared" si="48"/>
        <v>#N/A</v>
      </c>
      <c r="AV113" s="99">
        <f t="shared" si="49"/>
        <v>0</v>
      </c>
    </row>
    <row r="114" spans="1:48" s="91" customFormat="1">
      <c r="A114" s="92">
        <f t="shared" si="50"/>
        <v>45837</v>
      </c>
      <c r="B114" s="91">
        <f t="shared" si="33"/>
        <v>107</v>
      </c>
      <c r="C114" s="99">
        <f t="shared" si="34"/>
        <v>6.7602417150441463</v>
      </c>
      <c r="F114" s="92">
        <f t="shared" si="51"/>
        <v>45837</v>
      </c>
      <c r="G114" s="91">
        <f t="shared" si="52"/>
        <v>107</v>
      </c>
      <c r="H114" s="91">
        <f>INDEX(地温!$D$2:$D$366,MATCH(F114,地温!$C$2:$C$366,FALSE))</f>
        <v>23.15194</v>
      </c>
      <c r="I114" s="91">
        <f t="shared" si="53"/>
        <v>1732.4035130000007</v>
      </c>
      <c r="J114" s="93">
        <f t="shared" si="35"/>
        <v>16.190687037383185</v>
      </c>
      <c r="K114" s="99">
        <f t="shared" si="36"/>
        <v>6.6343976203398741e-002</v>
      </c>
      <c r="L114" s="99">
        <f t="shared" si="37"/>
        <v>5.7552417150441464</v>
      </c>
      <c r="O114" s="92">
        <f t="shared" si="54"/>
        <v>45837</v>
      </c>
      <c r="P114" s="91">
        <f t="shared" si="55"/>
        <v>107</v>
      </c>
      <c r="Q114" s="91">
        <f>INDEX(地温!$D$2:$D$366,MATCH(O114,地温!$C$2:$C$366,FALSE))</f>
        <v>23.15194</v>
      </c>
      <c r="R114" s="91">
        <f t="shared" si="56"/>
        <v>1732.4035130000007</v>
      </c>
      <c r="S114" s="93">
        <f t="shared" si="38"/>
        <v>16.190687037383185</v>
      </c>
      <c r="T114" s="99">
        <f t="shared" si="39"/>
        <v>0.99792158167238754</v>
      </c>
      <c r="U114" s="99">
        <f t="shared" si="40"/>
        <v>1.0050000000000001</v>
      </c>
      <c r="X114" s="92">
        <f t="shared" si="57"/>
        <v>45837</v>
      </c>
      <c r="Y114" s="91">
        <f t="shared" si="58"/>
        <v>107</v>
      </c>
      <c r="Z114" s="91">
        <f>INDEX(地温!$D$2:$D$366,MATCH(X114,地温!$C$2:$C$366,FALSE))</f>
        <v>23.15194</v>
      </c>
      <c r="AA114" s="91">
        <f t="shared" si="59"/>
        <v>1732.4035130000007</v>
      </c>
      <c r="AB114" s="93">
        <f t="shared" si="41"/>
        <v>16.190687037383185</v>
      </c>
      <c r="AC114" s="99" t="e">
        <f t="shared" si="42"/>
        <v>#N/A</v>
      </c>
      <c r="AD114" s="99">
        <f t="shared" si="43"/>
        <v>0</v>
      </c>
      <c r="AG114" s="92">
        <f t="shared" si="60"/>
        <v>45837</v>
      </c>
      <c r="AH114" s="91">
        <f t="shared" si="61"/>
        <v>107</v>
      </c>
      <c r="AI114" s="91">
        <f>INDEX(地温!$D$2:$D$366,MATCH(AG114,地温!$C$2:$C$366,FALSE))</f>
        <v>23.15194</v>
      </c>
      <c r="AJ114" s="91">
        <f t="shared" si="62"/>
        <v>1732.4035130000007</v>
      </c>
      <c r="AK114" s="93">
        <f t="shared" si="44"/>
        <v>16.190687037383185</v>
      </c>
      <c r="AL114" s="99" t="e">
        <f t="shared" si="45"/>
        <v>#N/A</v>
      </c>
      <c r="AM114" s="99">
        <f t="shared" si="46"/>
        <v>0</v>
      </c>
      <c r="AP114" s="92">
        <f t="shared" si="63"/>
        <v>45837</v>
      </c>
      <c r="AQ114" s="91">
        <f t="shared" si="64"/>
        <v>107</v>
      </c>
      <c r="AR114" s="91">
        <f>INDEX(地温!$D$2:$D$366,MATCH(AP114,地温!$C$2:$C$366,FALSE))</f>
        <v>23.15194</v>
      </c>
      <c r="AS114" s="91">
        <f t="shared" si="65"/>
        <v>1732.4035130000007</v>
      </c>
      <c r="AT114" s="93">
        <f t="shared" si="47"/>
        <v>16.190687037383185</v>
      </c>
      <c r="AU114" s="99" t="e">
        <f t="shared" si="48"/>
        <v>#N/A</v>
      </c>
      <c r="AV114" s="99">
        <f t="shared" si="49"/>
        <v>0</v>
      </c>
    </row>
    <row r="115" spans="1:48" s="91" customFormat="1">
      <c r="A115" s="92">
        <f t="shared" si="50"/>
        <v>45838</v>
      </c>
      <c r="B115" s="91">
        <f t="shared" si="33"/>
        <v>108</v>
      </c>
      <c r="C115" s="99">
        <f t="shared" si="34"/>
        <v>6.7606209497008605</v>
      </c>
      <c r="F115" s="92">
        <f t="shared" si="51"/>
        <v>45838</v>
      </c>
      <c r="G115" s="91">
        <f t="shared" si="52"/>
        <v>108</v>
      </c>
      <c r="H115" s="91">
        <f>INDEX(地温!$D$2:$D$366,MATCH(F115,地温!$C$2:$C$366,FALSE))</f>
        <v>22.969456000000001</v>
      </c>
      <c r="I115" s="91">
        <f t="shared" si="53"/>
        <v>1755.3729690000007</v>
      </c>
      <c r="J115" s="93">
        <f t="shared" si="35"/>
        <v>16.253453416666673</v>
      </c>
      <c r="K115" s="99">
        <f t="shared" si="36"/>
        <v>6.6498711847152461e-002</v>
      </c>
      <c r="L115" s="99">
        <f t="shared" si="37"/>
        <v>5.7556209497008606</v>
      </c>
      <c r="O115" s="92">
        <f t="shared" si="54"/>
        <v>45838</v>
      </c>
      <c r="P115" s="91">
        <f t="shared" si="55"/>
        <v>108</v>
      </c>
      <c r="Q115" s="91">
        <f>INDEX(地温!$D$2:$D$366,MATCH(O115,地温!$C$2:$C$366,FALSE))</f>
        <v>22.969456000000001</v>
      </c>
      <c r="R115" s="91">
        <f t="shared" si="56"/>
        <v>1755.3729690000007</v>
      </c>
      <c r="S115" s="93">
        <f t="shared" si="38"/>
        <v>16.253453416666673</v>
      </c>
      <c r="T115" s="99">
        <f t="shared" si="39"/>
        <v>0.99792203220861142</v>
      </c>
      <c r="U115" s="99">
        <f t="shared" si="40"/>
        <v>1.0050000000000001</v>
      </c>
      <c r="X115" s="92">
        <f t="shared" si="57"/>
        <v>45838</v>
      </c>
      <c r="Y115" s="91">
        <f t="shared" si="58"/>
        <v>108</v>
      </c>
      <c r="Z115" s="91">
        <f>INDEX(地温!$D$2:$D$366,MATCH(X115,地温!$C$2:$C$366,FALSE))</f>
        <v>22.969456000000001</v>
      </c>
      <c r="AA115" s="91">
        <f t="shared" si="59"/>
        <v>1755.3729690000007</v>
      </c>
      <c r="AB115" s="93">
        <f t="shared" si="41"/>
        <v>16.253453416666673</v>
      </c>
      <c r="AC115" s="99" t="e">
        <f t="shared" si="42"/>
        <v>#N/A</v>
      </c>
      <c r="AD115" s="99">
        <f t="shared" si="43"/>
        <v>0</v>
      </c>
      <c r="AG115" s="92">
        <f t="shared" si="60"/>
        <v>45838</v>
      </c>
      <c r="AH115" s="91">
        <f t="shared" si="61"/>
        <v>108</v>
      </c>
      <c r="AI115" s="91">
        <f>INDEX(地温!$D$2:$D$366,MATCH(AG115,地温!$C$2:$C$366,FALSE))</f>
        <v>22.969456000000001</v>
      </c>
      <c r="AJ115" s="91">
        <f t="shared" si="62"/>
        <v>1755.3729690000007</v>
      </c>
      <c r="AK115" s="93">
        <f t="shared" si="44"/>
        <v>16.253453416666673</v>
      </c>
      <c r="AL115" s="99" t="e">
        <f t="shared" si="45"/>
        <v>#N/A</v>
      </c>
      <c r="AM115" s="99">
        <f t="shared" si="46"/>
        <v>0</v>
      </c>
      <c r="AP115" s="92">
        <f t="shared" si="63"/>
        <v>45838</v>
      </c>
      <c r="AQ115" s="91">
        <f t="shared" si="64"/>
        <v>108</v>
      </c>
      <c r="AR115" s="91">
        <f>INDEX(地温!$D$2:$D$366,MATCH(AP115,地温!$C$2:$C$366,FALSE))</f>
        <v>22.969456000000001</v>
      </c>
      <c r="AS115" s="91">
        <f t="shared" si="65"/>
        <v>1755.3729690000007</v>
      </c>
      <c r="AT115" s="93">
        <f t="shared" si="47"/>
        <v>16.253453416666673</v>
      </c>
      <c r="AU115" s="99" t="e">
        <f t="shared" si="48"/>
        <v>#N/A</v>
      </c>
      <c r="AV115" s="99">
        <f t="shared" si="49"/>
        <v>0</v>
      </c>
    </row>
    <row r="116" spans="1:48" s="91" customFormat="1">
      <c r="A116" s="92">
        <f t="shared" si="50"/>
        <v>45839</v>
      </c>
      <c r="B116" s="91">
        <f t="shared" si="33"/>
        <v>109</v>
      </c>
      <c r="C116" s="99">
        <f t="shared" si="34"/>
        <v>6.7609650318934778</v>
      </c>
      <c r="F116" s="92">
        <f t="shared" si="51"/>
        <v>45839</v>
      </c>
      <c r="G116" s="91">
        <f t="shared" si="52"/>
        <v>109</v>
      </c>
      <c r="H116" s="91">
        <f>INDEX(地温!$D$2:$D$366,MATCH(F116,地温!$C$2:$C$366,FALSE))</f>
        <v>22.462555999999996</v>
      </c>
      <c r="I116" s="91">
        <f t="shared" si="53"/>
        <v>1777.8355250000006</v>
      </c>
      <c r="J116" s="93">
        <f t="shared" si="35"/>
        <v>16.310417660550463</v>
      </c>
      <c r="K116" s="99">
        <f t="shared" si="36"/>
        <v>6.6639397763366082e-002</v>
      </c>
      <c r="L116" s="99">
        <f t="shared" si="37"/>
        <v>5.7559650318934779</v>
      </c>
      <c r="O116" s="92">
        <f t="shared" si="54"/>
        <v>45839</v>
      </c>
      <c r="P116" s="91">
        <f t="shared" si="55"/>
        <v>109</v>
      </c>
      <c r="Q116" s="91">
        <f>INDEX(地温!$D$2:$D$366,MATCH(O116,地温!$C$2:$C$366,FALSE))</f>
        <v>22.462555999999996</v>
      </c>
      <c r="R116" s="91">
        <f t="shared" si="56"/>
        <v>1777.8355250000006</v>
      </c>
      <c r="S116" s="93">
        <f t="shared" si="38"/>
        <v>16.310417660550463</v>
      </c>
      <c r="T116" s="99">
        <f t="shared" si="39"/>
        <v>0.99792244092814375</v>
      </c>
      <c r="U116" s="99">
        <f t="shared" si="40"/>
        <v>1.0050000000000001</v>
      </c>
      <c r="X116" s="92">
        <f t="shared" si="57"/>
        <v>45839</v>
      </c>
      <c r="Y116" s="91">
        <f t="shared" si="58"/>
        <v>109</v>
      </c>
      <c r="Z116" s="91">
        <f>INDEX(地温!$D$2:$D$366,MATCH(X116,地温!$C$2:$C$366,FALSE))</f>
        <v>22.462555999999996</v>
      </c>
      <c r="AA116" s="91">
        <f t="shared" si="59"/>
        <v>1777.8355250000006</v>
      </c>
      <c r="AB116" s="93">
        <f t="shared" si="41"/>
        <v>16.310417660550463</v>
      </c>
      <c r="AC116" s="99" t="e">
        <f t="shared" si="42"/>
        <v>#N/A</v>
      </c>
      <c r="AD116" s="99">
        <f t="shared" si="43"/>
        <v>0</v>
      </c>
      <c r="AG116" s="92">
        <f t="shared" si="60"/>
        <v>45839</v>
      </c>
      <c r="AH116" s="91">
        <f t="shared" si="61"/>
        <v>109</v>
      </c>
      <c r="AI116" s="91">
        <f>INDEX(地温!$D$2:$D$366,MATCH(AG116,地温!$C$2:$C$366,FALSE))</f>
        <v>22.462555999999996</v>
      </c>
      <c r="AJ116" s="91">
        <f t="shared" si="62"/>
        <v>1777.8355250000006</v>
      </c>
      <c r="AK116" s="93">
        <f t="shared" si="44"/>
        <v>16.310417660550463</v>
      </c>
      <c r="AL116" s="99" t="e">
        <f t="shared" si="45"/>
        <v>#N/A</v>
      </c>
      <c r="AM116" s="99">
        <f t="shared" si="46"/>
        <v>0</v>
      </c>
      <c r="AP116" s="92">
        <f t="shared" si="63"/>
        <v>45839</v>
      </c>
      <c r="AQ116" s="91">
        <f t="shared" si="64"/>
        <v>109</v>
      </c>
      <c r="AR116" s="91">
        <f>INDEX(地温!$D$2:$D$366,MATCH(AP116,地温!$C$2:$C$366,FALSE))</f>
        <v>22.462555999999996</v>
      </c>
      <c r="AS116" s="91">
        <f t="shared" si="65"/>
        <v>1777.8355250000006</v>
      </c>
      <c r="AT116" s="93">
        <f t="shared" si="47"/>
        <v>16.310417660550463</v>
      </c>
      <c r="AU116" s="99" t="e">
        <f t="shared" si="48"/>
        <v>#N/A</v>
      </c>
      <c r="AV116" s="99">
        <f t="shared" si="49"/>
        <v>0</v>
      </c>
    </row>
    <row r="117" spans="1:48" s="91" customFormat="1">
      <c r="A117" s="92">
        <f t="shared" si="50"/>
        <v>45840</v>
      </c>
      <c r="B117" s="91">
        <f t="shared" si="33"/>
        <v>110</v>
      </c>
      <c r="C117" s="99">
        <f t="shared" si="34"/>
        <v>6.7612905650506834</v>
      </c>
      <c r="F117" s="92">
        <f t="shared" si="51"/>
        <v>45840</v>
      </c>
      <c r="G117" s="91">
        <f t="shared" si="52"/>
        <v>110</v>
      </c>
      <c r="H117" s="91">
        <f>INDEX(地温!$D$2:$D$366,MATCH(F117,地温!$C$2:$C$366,FALSE))</f>
        <v>23.374976</v>
      </c>
      <c r="I117" s="91">
        <f t="shared" si="53"/>
        <v>1801.2105010000007</v>
      </c>
      <c r="J117" s="93">
        <f t="shared" si="35"/>
        <v>16.374640918181825</v>
      </c>
      <c r="K117" s="99">
        <f t="shared" si="36"/>
        <v>6.6798301758515366e-002</v>
      </c>
      <c r="L117" s="99">
        <f t="shared" si="37"/>
        <v>5.7562905650506835</v>
      </c>
      <c r="O117" s="92">
        <f t="shared" si="54"/>
        <v>45840</v>
      </c>
      <c r="P117" s="91">
        <f t="shared" si="55"/>
        <v>110</v>
      </c>
      <c r="Q117" s="91">
        <f>INDEX(地温!$D$2:$D$366,MATCH(O117,地温!$C$2:$C$366,FALSE))</f>
        <v>23.374976</v>
      </c>
      <c r="R117" s="91">
        <f t="shared" si="56"/>
        <v>1801.2105010000007</v>
      </c>
      <c r="S117" s="93">
        <f t="shared" si="38"/>
        <v>16.374640918181825</v>
      </c>
      <c r="T117" s="99">
        <f t="shared" si="39"/>
        <v>0.99792290153845808</v>
      </c>
      <c r="U117" s="99">
        <f t="shared" si="40"/>
        <v>1.0050000000000001</v>
      </c>
      <c r="X117" s="92">
        <f t="shared" si="57"/>
        <v>45840</v>
      </c>
      <c r="Y117" s="91">
        <f t="shared" si="58"/>
        <v>110</v>
      </c>
      <c r="Z117" s="91">
        <f>INDEX(地温!$D$2:$D$366,MATCH(X117,地温!$C$2:$C$366,FALSE))</f>
        <v>23.374976</v>
      </c>
      <c r="AA117" s="91">
        <f t="shared" si="59"/>
        <v>1801.2105010000007</v>
      </c>
      <c r="AB117" s="93">
        <f t="shared" si="41"/>
        <v>16.374640918181825</v>
      </c>
      <c r="AC117" s="99" t="e">
        <f t="shared" si="42"/>
        <v>#N/A</v>
      </c>
      <c r="AD117" s="99">
        <f t="shared" si="43"/>
        <v>0</v>
      </c>
      <c r="AG117" s="92">
        <f t="shared" si="60"/>
        <v>45840</v>
      </c>
      <c r="AH117" s="91">
        <f t="shared" si="61"/>
        <v>110</v>
      </c>
      <c r="AI117" s="91">
        <f>INDEX(地温!$D$2:$D$366,MATCH(AG117,地温!$C$2:$C$366,FALSE))</f>
        <v>23.374976</v>
      </c>
      <c r="AJ117" s="91">
        <f t="shared" si="62"/>
        <v>1801.2105010000007</v>
      </c>
      <c r="AK117" s="93">
        <f t="shared" si="44"/>
        <v>16.374640918181825</v>
      </c>
      <c r="AL117" s="99" t="e">
        <f t="shared" si="45"/>
        <v>#N/A</v>
      </c>
      <c r="AM117" s="99">
        <f t="shared" si="46"/>
        <v>0</v>
      </c>
      <c r="AP117" s="92">
        <f t="shared" si="63"/>
        <v>45840</v>
      </c>
      <c r="AQ117" s="91">
        <f t="shared" si="64"/>
        <v>110</v>
      </c>
      <c r="AR117" s="91">
        <f>INDEX(地温!$D$2:$D$366,MATCH(AP117,地温!$C$2:$C$366,FALSE))</f>
        <v>23.374976</v>
      </c>
      <c r="AS117" s="91">
        <f t="shared" si="65"/>
        <v>1801.2105010000007</v>
      </c>
      <c r="AT117" s="93">
        <f t="shared" si="47"/>
        <v>16.374640918181825</v>
      </c>
      <c r="AU117" s="99" t="e">
        <f t="shared" si="48"/>
        <v>#N/A</v>
      </c>
      <c r="AV117" s="99">
        <f t="shared" si="49"/>
        <v>0</v>
      </c>
    </row>
    <row r="118" spans="1:48" s="91" customFormat="1">
      <c r="A118" s="92">
        <f t="shared" si="50"/>
        <v>45841</v>
      </c>
      <c r="B118" s="91">
        <f t="shared" si="33"/>
        <v>111</v>
      </c>
      <c r="C118" s="99">
        <f t="shared" si="34"/>
        <v>6.7615897767775222</v>
      </c>
      <c r="F118" s="92">
        <f t="shared" si="51"/>
        <v>45841</v>
      </c>
      <c r="G118" s="91">
        <f t="shared" si="52"/>
        <v>111</v>
      </c>
      <c r="H118" s="91">
        <f>INDEX(地温!$D$2:$D$366,MATCH(F118,地温!$C$2:$C$366,FALSE))</f>
        <v>23.354700000000001</v>
      </c>
      <c r="I118" s="91">
        <f t="shared" si="53"/>
        <v>1824.5652010000008</v>
      </c>
      <c r="J118" s="93">
        <f t="shared" si="35"/>
        <v>16.437524333333339</v>
      </c>
      <c r="K118" s="99">
        <f t="shared" si="36"/>
        <v>6.6954189219819688e-002</v>
      </c>
      <c r="L118" s="99">
        <f t="shared" si="37"/>
        <v>5.7565897767775223</v>
      </c>
      <c r="O118" s="92">
        <f t="shared" si="54"/>
        <v>45841</v>
      </c>
      <c r="P118" s="91">
        <f t="shared" si="55"/>
        <v>111</v>
      </c>
      <c r="Q118" s="91">
        <f>INDEX(地温!$D$2:$D$366,MATCH(O118,地温!$C$2:$C$366,FALSE))</f>
        <v>23.354700000000001</v>
      </c>
      <c r="R118" s="91">
        <f t="shared" si="56"/>
        <v>1824.5652010000008</v>
      </c>
      <c r="S118" s="93">
        <f t="shared" si="38"/>
        <v>16.437524333333339</v>
      </c>
      <c r="T118" s="99">
        <f t="shared" si="39"/>
        <v>0.9979233523415475</v>
      </c>
      <c r="U118" s="99">
        <f t="shared" si="40"/>
        <v>1.0050000000000001</v>
      </c>
      <c r="X118" s="92">
        <f t="shared" si="57"/>
        <v>45841</v>
      </c>
      <c r="Y118" s="91">
        <f t="shared" si="58"/>
        <v>111</v>
      </c>
      <c r="Z118" s="91">
        <f>INDEX(地温!$D$2:$D$366,MATCH(X118,地温!$C$2:$C$366,FALSE))</f>
        <v>23.354700000000001</v>
      </c>
      <c r="AA118" s="91">
        <f t="shared" si="59"/>
        <v>1824.5652010000008</v>
      </c>
      <c r="AB118" s="93">
        <f t="shared" si="41"/>
        <v>16.437524333333339</v>
      </c>
      <c r="AC118" s="99" t="e">
        <f t="shared" si="42"/>
        <v>#N/A</v>
      </c>
      <c r="AD118" s="99">
        <f t="shared" si="43"/>
        <v>0</v>
      </c>
      <c r="AG118" s="92">
        <f t="shared" si="60"/>
        <v>45841</v>
      </c>
      <c r="AH118" s="91">
        <f t="shared" si="61"/>
        <v>111</v>
      </c>
      <c r="AI118" s="91">
        <f>INDEX(地温!$D$2:$D$366,MATCH(AG118,地温!$C$2:$C$366,FALSE))</f>
        <v>23.354700000000001</v>
      </c>
      <c r="AJ118" s="91">
        <f t="shared" si="62"/>
        <v>1824.5652010000008</v>
      </c>
      <c r="AK118" s="93">
        <f t="shared" si="44"/>
        <v>16.437524333333339</v>
      </c>
      <c r="AL118" s="99" t="e">
        <f t="shared" si="45"/>
        <v>#N/A</v>
      </c>
      <c r="AM118" s="99">
        <f t="shared" si="46"/>
        <v>0</v>
      </c>
      <c r="AP118" s="92">
        <f t="shared" si="63"/>
        <v>45841</v>
      </c>
      <c r="AQ118" s="91">
        <f t="shared" si="64"/>
        <v>111</v>
      </c>
      <c r="AR118" s="91">
        <f>INDEX(地温!$D$2:$D$366,MATCH(AP118,地温!$C$2:$C$366,FALSE))</f>
        <v>23.354700000000001</v>
      </c>
      <c r="AS118" s="91">
        <f t="shared" si="65"/>
        <v>1824.5652010000008</v>
      </c>
      <c r="AT118" s="93">
        <f t="shared" si="47"/>
        <v>16.437524333333339</v>
      </c>
      <c r="AU118" s="99" t="e">
        <f t="shared" si="48"/>
        <v>#N/A</v>
      </c>
      <c r="AV118" s="99">
        <f t="shared" si="49"/>
        <v>0</v>
      </c>
    </row>
    <row r="119" spans="1:48" s="91" customFormat="1">
      <c r="A119" s="92">
        <f t="shared" si="50"/>
        <v>45842</v>
      </c>
      <c r="B119" s="91">
        <f t="shared" si="33"/>
        <v>112</v>
      </c>
      <c r="C119" s="99">
        <f t="shared" si="34"/>
        <v>6.7618625833446275</v>
      </c>
      <c r="F119" s="92">
        <f t="shared" si="51"/>
        <v>45842</v>
      </c>
      <c r="G119" s="91">
        <f t="shared" si="52"/>
        <v>112</v>
      </c>
      <c r="H119" s="91">
        <f>INDEX(地温!$D$2:$D$366,MATCH(F119,地温!$C$2:$C$366,FALSE))</f>
        <v>23.050559999999997</v>
      </c>
      <c r="I119" s="91">
        <f t="shared" si="53"/>
        <v>1847.6157610000007</v>
      </c>
      <c r="J119" s="93">
        <f t="shared" si="35"/>
        <v>16.496569294642864</v>
      </c>
      <c r="K119" s="99">
        <f t="shared" si="36"/>
        <v>6.710083047865753e-002</v>
      </c>
      <c r="L119" s="99">
        <f t="shared" si="37"/>
        <v>5.7568625833446276</v>
      </c>
      <c r="O119" s="92">
        <f t="shared" si="54"/>
        <v>45842</v>
      </c>
      <c r="P119" s="91">
        <f t="shared" si="55"/>
        <v>112</v>
      </c>
      <c r="Q119" s="91">
        <f>INDEX(地温!$D$2:$D$366,MATCH(O119,地温!$C$2:$C$366,FALSE))</f>
        <v>23.050559999999997</v>
      </c>
      <c r="R119" s="91">
        <f t="shared" si="56"/>
        <v>1847.6157610000007</v>
      </c>
      <c r="S119" s="93">
        <f t="shared" si="38"/>
        <v>16.496569294642864</v>
      </c>
      <c r="T119" s="99">
        <f t="shared" si="39"/>
        <v>0.997923775449165</v>
      </c>
      <c r="U119" s="99">
        <f t="shared" si="40"/>
        <v>1.0050000000000001</v>
      </c>
      <c r="X119" s="92">
        <f t="shared" si="57"/>
        <v>45842</v>
      </c>
      <c r="Y119" s="91">
        <f t="shared" si="58"/>
        <v>112</v>
      </c>
      <c r="Z119" s="91">
        <f>INDEX(地温!$D$2:$D$366,MATCH(X119,地温!$C$2:$C$366,FALSE))</f>
        <v>23.050559999999997</v>
      </c>
      <c r="AA119" s="91">
        <f t="shared" si="59"/>
        <v>1847.6157610000007</v>
      </c>
      <c r="AB119" s="93">
        <f t="shared" si="41"/>
        <v>16.496569294642864</v>
      </c>
      <c r="AC119" s="99" t="e">
        <f t="shared" si="42"/>
        <v>#N/A</v>
      </c>
      <c r="AD119" s="99">
        <f t="shared" si="43"/>
        <v>0</v>
      </c>
      <c r="AG119" s="92">
        <f t="shared" si="60"/>
        <v>45842</v>
      </c>
      <c r="AH119" s="91">
        <f t="shared" si="61"/>
        <v>112</v>
      </c>
      <c r="AI119" s="91">
        <f>INDEX(地温!$D$2:$D$366,MATCH(AG119,地温!$C$2:$C$366,FALSE))</f>
        <v>23.050559999999997</v>
      </c>
      <c r="AJ119" s="91">
        <f t="shared" si="62"/>
        <v>1847.6157610000007</v>
      </c>
      <c r="AK119" s="93">
        <f t="shared" si="44"/>
        <v>16.496569294642864</v>
      </c>
      <c r="AL119" s="99" t="e">
        <f t="shared" si="45"/>
        <v>#N/A</v>
      </c>
      <c r="AM119" s="99">
        <f t="shared" si="46"/>
        <v>0</v>
      </c>
      <c r="AP119" s="92">
        <f t="shared" si="63"/>
        <v>45842</v>
      </c>
      <c r="AQ119" s="91">
        <f t="shared" si="64"/>
        <v>112</v>
      </c>
      <c r="AR119" s="91">
        <f>INDEX(地温!$D$2:$D$366,MATCH(AP119,地温!$C$2:$C$366,FALSE))</f>
        <v>23.050559999999997</v>
      </c>
      <c r="AS119" s="91">
        <f t="shared" si="65"/>
        <v>1847.6157610000007</v>
      </c>
      <c r="AT119" s="93">
        <f t="shared" si="47"/>
        <v>16.496569294642864</v>
      </c>
      <c r="AU119" s="99" t="e">
        <f t="shared" si="48"/>
        <v>#N/A</v>
      </c>
      <c r="AV119" s="99">
        <f t="shared" si="49"/>
        <v>0</v>
      </c>
    </row>
    <row r="120" spans="1:48" s="91" customFormat="1">
      <c r="A120" s="92">
        <f t="shared" si="50"/>
        <v>45843</v>
      </c>
      <c r="B120" s="91">
        <f t="shared" si="33"/>
        <v>113</v>
      </c>
      <c r="C120" s="99">
        <f t="shared" si="34"/>
        <v>6.7621194731854475</v>
      </c>
      <c r="F120" s="92">
        <f t="shared" si="51"/>
        <v>45843</v>
      </c>
      <c r="G120" s="91">
        <f t="shared" si="52"/>
        <v>113</v>
      </c>
      <c r="H120" s="91">
        <f>INDEX(地温!$D$2:$D$366,MATCH(F120,地温!$C$2:$C$366,FALSE))</f>
        <v>23.861599999999999</v>
      </c>
      <c r="I120" s="91">
        <f t="shared" si="53"/>
        <v>1871.4773610000007</v>
      </c>
      <c r="J120" s="93">
        <f t="shared" si="35"/>
        <v>16.561746557522131</v>
      </c>
      <c r="K120" s="99">
        <f t="shared" si="36"/>
        <v>6.7263004907529775e-002</v>
      </c>
      <c r="L120" s="99">
        <f t="shared" si="37"/>
        <v>5.7571194731854476</v>
      </c>
      <c r="O120" s="92">
        <f t="shared" si="54"/>
        <v>45843</v>
      </c>
      <c r="P120" s="91">
        <f t="shared" si="55"/>
        <v>113</v>
      </c>
      <c r="Q120" s="91">
        <f>INDEX(地温!$D$2:$D$366,MATCH(O120,地温!$C$2:$C$366,FALSE))</f>
        <v>23.861599999999999</v>
      </c>
      <c r="R120" s="91">
        <f t="shared" si="56"/>
        <v>1871.4773610000007</v>
      </c>
      <c r="S120" s="93">
        <f t="shared" si="38"/>
        <v>16.561746557522131</v>
      </c>
      <c r="T120" s="99">
        <f t="shared" si="39"/>
        <v>0.99792424229980803</v>
      </c>
      <c r="U120" s="99">
        <f t="shared" si="40"/>
        <v>1.0050000000000001</v>
      </c>
      <c r="X120" s="92">
        <f t="shared" si="57"/>
        <v>45843</v>
      </c>
      <c r="Y120" s="91">
        <f t="shared" si="58"/>
        <v>113</v>
      </c>
      <c r="Z120" s="91">
        <f>INDEX(地温!$D$2:$D$366,MATCH(X120,地温!$C$2:$C$366,FALSE))</f>
        <v>23.861599999999999</v>
      </c>
      <c r="AA120" s="91">
        <f t="shared" si="59"/>
        <v>1871.4773610000007</v>
      </c>
      <c r="AB120" s="93">
        <f t="shared" si="41"/>
        <v>16.561746557522131</v>
      </c>
      <c r="AC120" s="99" t="e">
        <f t="shared" si="42"/>
        <v>#N/A</v>
      </c>
      <c r="AD120" s="99">
        <f t="shared" si="43"/>
        <v>0</v>
      </c>
      <c r="AG120" s="92">
        <f t="shared" si="60"/>
        <v>45843</v>
      </c>
      <c r="AH120" s="91">
        <f t="shared" si="61"/>
        <v>113</v>
      </c>
      <c r="AI120" s="91">
        <f>INDEX(地温!$D$2:$D$366,MATCH(AG120,地温!$C$2:$C$366,FALSE))</f>
        <v>23.861599999999999</v>
      </c>
      <c r="AJ120" s="91">
        <f t="shared" si="62"/>
        <v>1871.4773610000007</v>
      </c>
      <c r="AK120" s="93">
        <f t="shared" si="44"/>
        <v>16.561746557522131</v>
      </c>
      <c r="AL120" s="99" t="e">
        <f t="shared" si="45"/>
        <v>#N/A</v>
      </c>
      <c r="AM120" s="99">
        <f t="shared" si="46"/>
        <v>0</v>
      </c>
      <c r="AP120" s="92">
        <f t="shared" si="63"/>
        <v>45843</v>
      </c>
      <c r="AQ120" s="91">
        <f t="shared" si="64"/>
        <v>113</v>
      </c>
      <c r="AR120" s="91">
        <f>INDEX(地温!$D$2:$D$366,MATCH(AP120,地温!$C$2:$C$366,FALSE))</f>
        <v>23.861599999999999</v>
      </c>
      <c r="AS120" s="91">
        <f t="shared" si="65"/>
        <v>1871.4773610000007</v>
      </c>
      <c r="AT120" s="93">
        <f t="shared" si="47"/>
        <v>16.561746557522131</v>
      </c>
      <c r="AU120" s="99" t="e">
        <f t="shared" si="48"/>
        <v>#N/A</v>
      </c>
      <c r="AV120" s="99">
        <f t="shared" si="49"/>
        <v>0</v>
      </c>
    </row>
    <row r="121" spans="1:48" s="91" customFormat="1">
      <c r="A121" s="92">
        <f t="shared" si="50"/>
        <v>45844</v>
      </c>
      <c r="B121" s="91">
        <f t="shared" si="33"/>
        <v>114</v>
      </c>
      <c r="C121" s="99">
        <f t="shared" si="34"/>
        <v>6.7623602358448425</v>
      </c>
      <c r="F121" s="92">
        <f t="shared" si="51"/>
        <v>45844</v>
      </c>
      <c r="G121" s="91">
        <f t="shared" si="52"/>
        <v>114</v>
      </c>
      <c r="H121" s="91">
        <f>INDEX(地温!$D$2:$D$366,MATCH(F121,地温!$C$2:$C$366,FALSE))</f>
        <v>24.591535999999998</v>
      </c>
      <c r="I121" s="91">
        <f t="shared" si="53"/>
        <v>1896.0688970000006</v>
      </c>
      <c r="J121" s="93">
        <f t="shared" si="35"/>
        <v>16.632183307017549</v>
      </c>
      <c r="K121" s="99">
        <f t="shared" si="36"/>
        <v>6.7438624348156659e-002</v>
      </c>
      <c r="L121" s="99">
        <f t="shared" si="37"/>
        <v>5.7573602358448426</v>
      </c>
      <c r="O121" s="92">
        <f t="shared" si="54"/>
        <v>45844</v>
      </c>
      <c r="P121" s="91">
        <f t="shared" si="55"/>
        <v>114</v>
      </c>
      <c r="Q121" s="91">
        <f>INDEX(地温!$D$2:$D$366,MATCH(O121,地温!$C$2:$C$366,FALSE))</f>
        <v>24.591535999999998</v>
      </c>
      <c r="R121" s="91">
        <f t="shared" si="56"/>
        <v>1896.0688970000006</v>
      </c>
      <c r="S121" s="93">
        <f t="shared" si="38"/>
        <v>16.632183307017549</v>
      </c>
      <c r="T121" s="99">
        <f t="shared" si="39"/>
        <v>0.99792474658702979</v>
      </c>
      <c r="U121" s="99">
        <f t="shared" si="40"/>
        <v>1.0050000000000001</v>
      </c>
      <c r="X121" s="92">
        <f t="shared" si="57"/>
        <v>45844</v>
      </c>
      <c r="Y121" s="91">
        <f t="shared" si="58"/>
        <v>114</v>
      </c>
      <c r="Z121" s="91">
        <f>INDEX(地温!$D$2:$D$366,MATCH(X121,地温!$C$2:$C$366,FALSE))</f>
        <v>24.591535999999998</v>
      </c>
      <c r="AA121" s="91">
        <f t="shared" si="59"/>
        <v>1896.0688970000006</v>
      </c>
      <c r="AB121" s="93">
        <f t="shared" si="41"/>
        <v>16.632183307017549</v>
      </c>
      <c r="AC121" s="99" t="e">
        <f t="shared" si="42"/>
        <v>#N/A</v>
      </c>
      <c r="AD121" s="99">
        <f t="shared" si="43"/>
        <v>0</v>
      </c>
      <c r="AG121" s="92">
        <f t="shared" si="60"/>
        <v>45844</v>
      </c>
      <c r="AH121" s="91">
        <f t="shared" si="61"/>
        <v>114</v>
      </c>
      <c r="AI121" s="91">
        <f>INDEX(地温!$D$2:$D$366,MATCH(AG121,地温!$C$2:$C$366,FALSE))</f>
        <v>24.591535999999998</v>
      </c>
      <c r="AJ121" s="91">
        <f t="shared" si="62"/>
        <v>1896.0688970000006</v>
      </c>
      <c r="AK121" s="93">
        <f t="shared" si="44"/>
        <v>16.632183307017549</v>
      </c>
      <c r="AL121" s="99" t="e">
        <f t="shared" si="45"/>
        <v>#N/A</v>
      </c>
      <c r="AM121" s="99">
        <f t="shared" si="46"/>
        <v>0</v>
      </c>
      <c r="AP121" s="92">
        <f t="shared" si="63"/>
        <v>45844</v>
      </c>
      <c r="AQ121" s="91">
        <f t="shared" si="64"/>
        <v>114</v>
      </c>
      <c r="AR121" s="91">
        <f>INDEX(地温!$D$2:$D$366,MATCH(AP121,地温!$C$2:$C$366,FALSE))</f>
        <v>24.591535999999998</v>
      </c>
      <c r="AS121" s="91">
        <f t="shared" si="65"/>
        <v>1896.0688970000006</v>
      </c>
      <c r="AT121" s="93">
        <f t="shared" si="47"/>
        <v>16.632183307017549</v>
      </c>
      <c r="AU121" s="99" t="e">
        <f t="shared" si="48"/>
        <v>#N/A</v>
      </c>
      <c r="AV121" s="99">
        <f t="shared" si="49"/>
        <v>0</v>
      </c>
    </row>
    <row r="122" spans="1:48" s="91" customFormat="1">
      <c r="A122" s="92">
        <f t="shared" si="50"/>
        <v>45845</v>
      </c>
      <c r="B122" s="91">
        <f t="shared" si="33"/>
        <v>115</v>
      </c>
      <c r="C122" s="99">
        <f t="shared" si="34"/>
        <v>6.762582938001751</v>
      </c>
      <c r="F122" s="92">
        <f t="shared" si="51"/>
        <v>45845</v>
      </c>
      <c r="G122" s="91">
        <f t="shared" si="52"/>
        <v>115</v>
      </c>
      <c r="H122" s="91">
        <f>INDEX(地温!$D$2:$D$366,MATCH(F122,地温!$C$2:$C$366,FALSE))</f>
        <v>24.915951999999997</v>
      </c>
      <c r="I122" s="91">
        <f t="shared" si="53"/>
        <v>1920.9848490000006</v>
      </c>
      <c r="J122" s="93">
        <f t="shared" si="35"/>
        <v>16.704216078260874</v>
      </c>
      <c r="K122" s="99">
        <f t="shared" si="36"/>
        <v>6.7618608707721531e-002</v>
      </c>
      <c r="L122" s="99">
        <f t="shared" si="37"/>
        <v>5.7575829380017511</v>
      </c>
      <c r="O122" s="92">
        <f t="shared" si="54"/>
        <v>45845</v>
      </c>
      <c r="P122" s="91">
        <f t="shared" si="55"/>
        <v>115</v>
      </c>
      <c r="Q122" s="91">
        <f>INDEX(地温!$D$2:$D$366,MATCH(O122,地温!$C$2:$C$366,FALSE))</f>
        <v>24.915951999999997</v>
      </c>
      <c r="R122" s="91">
        <f t="shared" si="56"/>
        <v>1920.9848490000006</v>
      </c>
      <c r="S122" s="93">
        <f t="shared" si="38"/>
        <v>16.704216078260874</v>
      </c>
      <c r="T122" s="99">
        <f t="shared" si="39"/>
        <v>0.99792526204751086</v>
      </c>
      <c r="U122" s="99">
        <f t="shared" si="40"/>
        <v>1.0050000000000001</v>
      </c>
      <c r="X122" s="92">
        <f t="shared" si="57"/>
        <v>45845</v>
      </c>
      <c r="Y122" s="91">
        <f t="shared" si="58"/>
        <v>115</v>
      </c>
      <c r="Z122" s="91">
        <f>INDEX(地温!$D$2:$D$366,MATCH(X122,地温!$C$2:$C$366,FALSE))</f>
        <v>24.915951999999997</v>
      </c>
      <c r="AA122" s="91">
        <f t="shared" si="59"/>
        <v>1920.9848490000006</v>
      </c>
      <c r="AB122" s="93">
        <f t="shared" si="41"/>
        <v>16.704216078260874</v>
      </c>
      <c r="AC122" s="99" t="e">
        <f t="shared" si="42"/>
        <v>#N/A</v>
      </c>
      <c r="AD122" s="99">
        <f t="shared" si="43"/>
        <v>0</v>
      </c>
      <c r="AG122" s="92">
        <f t="shared" si="60"/>
        <v>45845</v>
      </c>
      <c r="AH122" s="91">
        <f t="shared" si="61"/>
        <v>115</v>
      </c>
      <c r="AI122" s="91">
        <f>INDEX(地温!$D$2:$D$366,MATCH(AG122,地温!$C$2:$C$366,FALSE))</f>
        <v>24.915951999999997</v>
      </c>
      <c r="AJ122" s="91">
        <f t="shared" si="62"/>
        <v>1920.9848490000006</v>
      </c>
      <c r="AK122" s="93">
        <f t="shared" si="44"/>
        <v>16.704216078260874</v>
      </c>
      <c r="AL122" s="99" t="e">
        <f t="shared" si="45"/>
        <v>#N/A</v>
      </c>
      <c r="AM122" s="99">
        <f t="shared" si="46"/>
        <v>0</v>
      </c>
      <c r="AP122" s="92">
        <f t="shared" si="63"/>
        <v>45845</v>
      </c>
      <c r="AQ122" s="91">
        <f t="shared" si="64"/>
        <v>115</v>
      </c>
      <c r="AR122" s="91">
        <f>INDEX(地温!$D$2:$D$366,MATCH(AP122,地温!$C$2:$C$366,FALSE))</f>
        <v>24.915951999999997</v>
      </c>
      <c r="AS122" s="91">
        <f t="shared" si="65"/>
        <v>1920.9848490000006</v>
      </c>
      <c r="AT122" s="93">
        <f t="shared" si="47"/>
        <v>16.704216078260874</v>
      </c>
      <c r="AU122" s="99" t="e">
        <f t="shared" si="48"/>
        <v>#N/A</v>
      </c>
      <c r="AV122" s="99">
        <f t="shared" si="49"/>
        <v>0</v>
      </c>
    </row>
    <row r="123" spans="1:48" s="91" customFormat="1">
      <c r="A123" s="92">
        <f t="shared" si="50"/>
        <v>45846</v>
      </c>
      <c r="B123" s="91">
        <f t="shared" si="33"/>
        <v>116</v>
      </c>
      <c r="C123" s="99">
        <f t="shared" si="34"/>
        <v>6.7627825590921748</v>
      </c>
      <c r="F123" s="92">
        <f t="shared" si="51"/>
        <v>45846</v>
      </c>
      <c r="G123" s="91">
        <f t="shared" si="52"/>
        <v>116</v>
      </c>
      <c r="H123" s="91">
        <f>INDEX(地温!$D$2:$D$366,MATCH(F123,地温!$C$2:$C$366,FALSE))</f>
        <v>24.125188000000001</v>
      </c>
      <c r="I123" s="91">
        <f t="shared" si="53"/>
        <v>1945.1100370000006</v>
      </c>
      <c r="J123" s="93">
        <f t="shared" si="35"/>
        <v>16.768189974137936</v>
      </c>
      <c r="K123" s="99">
        <f t="shared" si="36"/>
        <v>6.7778784197839129e-002</v>
      </c>
      <c r="L123" s="99">
        <f t="shared" si="37"/>
        <v>5.757782559092175</v>
      </c>
      <c r="O123" s="92">
        <f t="shared" si="54"/>
        <v>45846</v>
      </c>
      <c r="P123" s="91">
        <f t="shared" si="55"/>
        <v>116</v>
      </c>
      <c r="Q123" s="91">
        <f>INDEX(地温!$D$2:$D$366,MATCH(O123,地温!$C$2:$C$366,FALSE))</f>
        <v>24.125188000000001</v>
      </c>
      <c r="R123" s="91">
        <f t="shared" si="56"/>
        <v>1945.1100370000006</v>
      </c>
      <c r="S123" s="93">
        <f t="shared" si="38"/>
        <v>16.768189974137936</v>
      </c>
      <c r="T123" s="99">
        <f t="shared" si="39"/>
        <v>0.99792571962470666</v>
      </c>
      <c r="U123" s="99">
        <f t="shared" si="40"/>
        <v>1.0050000000000001</v>
      </c>
      <c r="X123" s="92">
        <f t="shared" si="57"/>
        <v>45846</v>
      </c>
      <c r="Y123" s="91">
        <f t="shared" si="58"/>
        <v>116</v>
      </c>
      <c r="Z123" s="91">
        <f>INDEX(地温!$D$2:$D$366,MATCH(X123,地温!$C$2:$C$366,FALSE))</f>
        <v>24.125188000000001</v>
      </c>
      <c r="AA123" s="91">
        <f t="shared" si="59"/>
        <v>1945.1100370000006</v>
      </c>
      <c r="AB123" s="93">
        <f t="shared" si="41"/>
        <v>16.768189974137936</v>
      </c>
      <c r="AC123" s="99" t="e">
        <f t="shared" si="42"/>
        <v>#N/A</v>
      </c>
      <c r="AD123" s="99">
        <f t="shared" si="43"/>
        <v>0</v>
      </c>
      <c r="AG123" s="92">
        <f t="shared" si="60"/>
        <v>45846</v>
      </c>
      <c r="AH123" s="91">
        <f t="shared" si="61"/>
        <v>116</v>
      </c>
      <c r="AI123" s="91">
        <f>INDEX(地温!$D$2:$D$366,MATCH(AG123,地温!$C$2:$C$366,FALSE))</f>
        <v>24.125188000000001</v>
      </c>
      <c r="AJ123" s="91">
        <f t="shared" si="62"/>
        <v>1945.1100370000006</v>
      </c>
      <c r="AK123" s="93">
        <f t="shared" si="44"/>
        <v>16.768189974137936</v>
      </c>
      <c r="AL123" s="99" t="e">
        <f t="shared" si="45"/>
        <v>#N/A</v>
      </c>
      <c r="AM123" s="99">
        <f t="shared" si="46"/>
        <v>0</v>
      </c>
      <c r="AP123" s="92">
        <f t="shared" si="63"/>
        <v>45846</v>
      </c>
      <c r="AQ123" s="91">
        <f t="shared" si="64"/>
        <v>116</v>
      </c>
      <c r="AR123" s="91">
        <f>INDEX(地温!$D$2:$D$366,MATCH(AP123,地温!$C$2:$C$366,FALSE))</f>
        <v>24.125188000000001</v>
      </c>
      <c r="AS123" s="91">
        <f t="shared" si="65"/>
        <v>1945.1100370000006</v>
      </c>
      <c r="AT123" s="93">
        <f t="shared" si="47"/>
        <v>16.768189974137936</v>
      </c>
      <c r="AU123" s="99" t="e">
        <f t="shared" si="48"/>
        <v>#N/A</v>
      </c>
      <c r="AV123" s="99">
        <f t="shared" si="49"/>
        <v>0</v>
      </c>
    </row>
    <row r="124" spans="1:48" s="91" customFormat="1">
      <c r="A124" s="92">
        <f t="shared" si="50"/>
        <v>45847</v>
      </c>
      <c r="B124" s="91">
        <f t="shared" si="33"/>
        <v>117</v>
      </c>
      <c r="C124" s="99">
        <f t="shared" si="34"/>
        <v>6.7629668007761259</v>
      </c>
      <c r="F124" s="92">
        <f t="shared" si="51"/>
        <v>45847</v>
      </c>
      <c r="G124" s="91">
        <f t="shared" si="52"/>
        <v>117</v>
      </c>
      <c r="H124" s="91">
        <f>INDEX(地温!$D$2:$D$366,MATCH(F124,地温!$C$2:$C$366,FALSE))</f>
        <v>24.327947999999999</v>
      </c>
      <c r="I124" s="91">
        <f t="shared" si="53"/>
        <v>1969.4379850000007</v>
      </c>
      <c r="J124" s="93">
        <f t="shared" si="35"/>
        <v>16.832803290598296</v>
      </c>
      <c r="K124" s="99">
        <f t="shared" si="36"/>
        <v>6.7940873750648764e-002</v>
      </c>
      <c r="L124" s="99">
        <f t="shared" si="37"/>
        <v>5.757966800776126</v>
      </c>
      <c r="O124" s="92">
        <f t="shared" si="54"/>
        <v>45847</v>
      </c>
      <c r="P124" s="91">
        <f t="shared" si="55"/>
        <v>117</v>
      </c>
      <c r="Q124" s="91">
        <f>INDEX(地温!$D$2:$D$366,MATCH(O124,地温!$C$2:$C$366,FALSE))</f>
        <v>24.327947999999999</v>
      </c>
      <c r="R124" s="91">
        <f t="shared" si="56"/>
        <v>1969.4379850000007</v>
      </c>
      <c r="S124" s="93">
        <f t="shared" si="38"/>
        <v>16.832803290598296</v>
      </c>
      <c r="T124" s="99">
        <f t="shared" si="39"/>
        <v>0.99792618157057233</v>
      </c>
      <c r="U124" s="99">
        <f t="shared" si="40"/>
        <v>1.0050000000000001</v>
      </c>
      <c r="X124" s="92">
        <f t="shared" si="57"/>
        <v>45847</v>
      </c>
      <c r="Y124" s="91">
        <f t="shared" si="58"/>
        <v>117</v>
      </c>
      <c r="Z124" s="91">
        <f>INDEX(地温!$D$2:$D$366,MATCH(X124,地温!$C$2:$C$366,FALSE))</f>
        <v>24.327947999999999</v>
      </c>
      <c r="AA124" s="91">
        <f t="shared" si="59"/>
        <v>1969.4379850000007</v>
      </c>
      <c r="AB124" s="93">
        <f t="shared" si="41"/>
        <v>16.832803290598296</v>
      </c>
      <c r="AC124" s="99" t="e">
        <f t="shared" si="42"/>
        <v>#N/A</v>
      </c>
      <c r="AD124" s="99">
        <f t="shared" si="43"/>
        <v>0</v>
      </c>
      <c r="AG124" s="92">
        <f t="shared" si="60"/>
        <v>45847</v>
      </c>
      <c r="AH124" s="91">
        <f t="shared" si="61"/>
        <v>117</v>
      </c>
      <c r="AI124" s="91">
        <f>INDEX(地温!$D$2:$D$366,MATCH(AG124,地温!$C$2:$C$366,FALSE))</f>
        <v>24.327947999999999</v>
      </c>
      <c r="AJ124" s="91">
        <f t="shared" si="62"/>
        <v>1969.4379850000007</v>
      </c>
      <c r="AK124" s="93">
        <f t="shared" si="44"/>
        <v>16.832803290598296</v>
      </c>
      <c r="AL124" s="99" t="e">
        <f t="shared" si="45"/>
        <v>#N/A</v>
      </c>
      <c r="AM124" s="99">
        <f t="shared" si="46"/>
        <v>0</v>
      </c>
      <c r="AP124" s="92">
        <f t="shared" si="63"/>
        <v>45847</v>
      </c>
      <c r="AQ124" s="91">
        <f t="shared" si="64"/>
        <v>117</v>
      </c>
      <c r="AR124" s="91">
        <f>INDEX(地温!$D$2:$D$366,MATCH(AP124,地温!$C$2:$C$366,FALSE))</f>
        <v>24.327947999999999</v>
      </c>
      <c r="AS124" s="91">
        <f t="shared" si="65"/>
        <v>1969.4379850000007</v>
      </c>
      <c r="AT124" s="93">
        <f t="shared" si="47"/>
        <v>16.832803290598296</v>
      </c>
      <c r="AU124" s="99" t="e">
        <f t="shared" si="48"/>
        <v>#N/A</v>
      </c>
      <c r="AV124" s="99">
        <f t="shared" si="49"/>
        <v>0</v>
      </c>
    </row>
    <row r="125" spans="1:48" s="91" customFormat="1">
      <c r="A125" s="92">
        <f t="shared" si="50"/>
        <v>45848</v>
      </c>
      <c r="B125" s="91">
        <f t="shared" si="33"/>
        <v>118</v>
      </c>
      <c r="C125" s="99">
        <f t="shared" si="34"/>
        <v>6.7631393173752201</v>
      </c>
      <c r="F125" s="92">
        <f t="shared" si="51"/>
        <v>45848</v>
      </c>
      <c r="G125" s="91">
        <f t="shared" si="52"/>
        <v>118</v>
      </c>
      <c r="H125" s="91">
        <f>INDEX(地温!$D$2:$D$366,MATCH(F125,地温!$C$2:$C$366,FALSE))</f>
        <v>25.07816</v>
      </c>
      <c r="I125" s="91">
        <f t="shared" si="53"/>
        <v>1994.5161450000007</v>
      </c>
      <c r="J125" s="93">
        <f t="shared" si="35"/>
        <v>16.902679194915262</v>
      </c>
      <c r="K125" s="99">
        <f t="shared" si="36"/>
        <v>6.8116519751899099e-002</v>
      </c>
      <c r="L125" s="99">
        <f t="shared" si="37"/>
        <v>5.7581393173752202</v>
      </c>
      <c r="O125" s="92">
        <f t="shared" si="54"/>
        <v>45848</v>
      </c>
      <c r="P125" s="91">
        <f t="shared" si="55"/>
        <v>118</v>
      </c>
      <c r="Q125" s="91">
        <f>INDEX(地温!$D$2:$D$366,MATCH(O125,地温!$C$2:$C$366,FALSE))</f>
        <v>25.07816</v>
      </c>
      <c r="R125" s="91">
        <f t="shared" si="56"/>
        <v>1994.5161450000007</v>
      </c>
      <c r="S125" s="93">
        <f t="shared" si="38"/>
        <v>16.902679194915262</v>
      </c>
      <c r="T125" s="99">
        <f t="shared" si="39"/>
        <v>0.99792668090922054</v>
      </c>
      <c r="U125" s="99">
        <f t="shared" si="40"/>
        <v>1.0050000000000001</v>
      </c>
      <c r="X125" s="92">
        <f t="shared" si="57"/>
        <v>45848</v>
      </c>
      <c r="Y125" s="91">
        <f t="shared" si="58"/>
        <v>118</v>
      </c>
      <c r="Z125" s="91">
        <f>INDEX(地温!$D$2:$D$366,MATCH(X125,地温!$C$2:$C$366,FALSE))</f>
        <v>25.07816</v>
      </c>
      <c r="AA125" s="91">
        <f t="shared" si="59"/>
        <v>1994.5161450000007</v>
      </c>
      <c r="AB125" s="93">
        <f t="shared" si="41"/>
        <v>16.902679194915262</v>
      </c>
      <c r="AC125" s="99" t="e">
        <f t="shared" si="42"/>
        <v>#N/A</v>
      </c>
      <c r="AD125" s="99">
        <f t="shared" si="43"/>
        <v>0</v>
      </c>
      <c r="AG125" s="92">
        <f t="shared" si="60"/>
        <v>45848</v>
      </c>
      <c r="AH125" s="91">
        <f t="shared" si="61"/>
        <v>118</v>
      </c>
      <c r="AI125" s="91">
        <f>INDEX(地温!$D$2:$D$366,MATCH(AG125,地温!$C$2:$C$366,FALSE))</f>
        <v>25.07816</v>
      </c>
      <c r="AJ125" s="91">
        <f t="shared" si="62"/>
        <v>1994.5161450000007</v>
      </c>
      <c r="AK125" s="93">
        <f t="shared" si="44"/>
        <v>16.902679194915262</v>
      </c>
      <c r="AL125" s="99" t="e">
        <f t="shared" si="45"/>
        <v>#N/A</v>
      </c>
      <c r="AM125" s="99">
        <f t="shared" si="46"/>
        <v>0</v>
      </c>
      <c r="AP125" s="92">
        <f t="shared" si="63"/>
        <v>45848</v>
      </c>
      <c r="AQ125" s="91">
        <f t="shared" si="64"/>
        <v>118</v>
      </c>
      <c r="AR125" s="91">
        <f>INDEX(地温!$D$2:$D$366,MATCH(AP125,地温!$C$2:$C$366,FALSE))</f>
        <v>25.07816</v>
      </c>
      <c r="AS125" s="91">
        <f t="shared" si="65"/>
        <v>1994.5161450000007</v>
      </c>
      <c r="AT125" s="93">
        <f t="shared" si="47"/>
        <v>16.902679194915262</v>
      </c>
      <c r="AU125" s="99" t="e">
        <f t="shared" si="48"/>
        <v>#N/A</v>
      </c>
      <c r="AV125" s="99">
        <f t="shared" si="49"/>
        <v>0</v>
      </c>
    </row>
    <row r="126" spans="1:48" s="91" customFormat="1">
      <c r="A126" s="92">
        <f t="shared" si="50"/>
        <v>45849</v>
      </c>
      <c r="B126" s="91">
        <f t="shared" si="33"/>
        <v>119</v>
      </c>
      <c r="C126" s="99">
        <f t="shared" si="34"/>
        <v>6.7632989222009723</v>
      </c>
      <c r="F126" s="92">
        <f t="shared" si="51"/>
        <v>45849</v>
      </c>
      <c r="G126" s="91">
        <f t="shared" si="52"/>
        <v>119</v>
      </c>
      <c r="H126" s="91">
        <f>INDEX(地温!$D$2:$D$366,MATCH(F126,地温!$C$2:$C$366,FALSE))</f>
        <v>25.463403999999997</v>
      </c>
      <c r="I126" s="91">
        <f t="shared" si="53"/>
        <v>2019.9795490000008</v>
      </c>
      <c r="J126" s="93">
        <f t="shared" si="35"/>
        <v>16.974618058823538</v>
      </c>
      <c r="K126" s="99">
        <f t="shared" si="36"/>
        <v>6.8297737009180307e-002</v>
      </c>
      <c r="L126" s="99">
        <f t="shared" si="37"/>
        <v>5.7582989222009724</v>
      </c>
      <c r="O126" s="92">
        <f t="shared" si="54"/>
        <v>45849</v>
      </c>
      <c r="P126" s="91">
        <f t="shared" si="55"/>
        <v>119</v>
      </c>
      <c r="Q126" s="91">
        <f>INDEX(地温!$D$2:$D$366,MATCH(O126,地温!$C$2:$C$366,FALSE))</f>
        <v>25.463403999999997</v>
      </c>
      <c r="R126" s="91">
        <f t="shared" si="56"/>
        <v>2019.9795490000008</v>
      </c>
      <c r="S126" s="93">
        <f t="shared" si="38"/>
        <v>16.974618058823538</v>
      </c>
      <c r="T126" s="99">
        <f t="shared" si="39"/>
        <v>0.99792719473878333</v>
      </c>
      <c r="U126" s="99">
        <f t="shared" si="40"/>
        <v>1.0050000000000001</v>
      </c>
      <c r="X126" s="92">
        <f t="shared" si="57"/>
        <v>45849</v>
      </c>
      <c r="Y126" s="91">
        <f t="shared" si="58"/>
        <v>119</v>
      </c>
      <c r="Z126" s="91">
        <f>INDEX(地温!$D$2:$D$366,MATCH(X126,地温!$C$2:$C$366,FALSE))</f>
        <v>25.463403999999997</v>
      </c>
      <c r="AA126" s="91">
        <f t="shared" si="59"/>
        <v>2019.9795490000008</v>
      </c>
      <c r="AB126" s="93">
        <f t="shared" si="41"/>
        <v>16.974618058823538</v>
      </c>
      <c r="AC126" s="99" t="e">
        <f t="shared" si="42"/>
        <v>#N/A</v>
      </c>
      <c r="AD126" s="99">
        <f t="shared" si="43"/>
        <v>0</v>
      </c>
      <c r="AG126" s="92">
        <f t="shared" si="60"/>
        <v>45849</v>
      </c>
      <c r="AH126" s="91">
        <f t="shared" si="61"/>
        <v>119</v>
      </c>
      <c r="AI126" s="91">
        <f>INDEX(地温!$D$2:$D$366,MATCH(AG126,地温!$C$2:$C$366,FALSE))</f>
        <v>25.463403999999997</v>
      </c>
      <c r="AJ126" s="91">
        <f t="shared" si="62"/>
        <v>2019.9795490000008</v>
      </c>
      <c r="AK126" s="93">
        <f t="shared" si="44"/>
        <v>16.974618058823538</v>
      </c>
      <c r="AL126" s="99" t="e">
        <f t="shared" si="45"/>
        <v>#N/A</v>
      </c>
      <c r="AM126" s="99">
        <f t="shared" si="46"/>
        <v>0</v>
      </c>
      <c r="AP126" s="92">
        <f t="shared" si="63"/>
        <v>45849</v>
      </c>
      <c r="AQ126" s="91">
        <f t="shared" si="64"/>
        <v>119</v>
      </c>
      <c r="AR126" s="91">
        <f>INDEX(地温!$D$2:$D$366,MATCH(AP126,地温!$C$2:$C$366,FALSE))</f>
        <v>25.463403999999997</v>
      </c>
      <c r="AS126" s="91">
        <f t="shared" si="65"/>
        <v>2019.9795490000008</v>
      </c>
      <c r="AT126" s="93">
        <f t="shared" si="47"/>
        <v>16.974618058823538</v>
      </c>
      <c r="AU126" s="99" t="e">
        <f t="shared" si="48"/>
        <v>#N/A</v>
      </c>
      <c r="AV126" s="99">
        <f t="shared" si="49"/>
        <v>0</v>
      </c>
    </row>
    <row r="127" spans="1:48" s="91" customFormat="1">
      <c r="A127" s="92">
        <f t="shared" si="50"/>
        <v>45850</v>
      </c>
      <c r="B127" s="91">
        <f t="shared" si="33"/>
        <v>120</v>
      </c>
      <c r="C127" s="99">
        <f t="shared" si="34"/>
        <v>6.763440839201051</v>
      </c>
      <c r="F127" s="92">
        <f t="shared" si="51"/>
        <v>45850</v>
      </c>
      <c r="G127" s="91">
        <f t="shared" si="52"/>
        <v>120</v>
      </c>
      <c r="H127" s="91">
        <f>INDEX(地温!$D$2:$D$366,MATCH(F127,地温!$C$2:$C$366,FALSE))</f>
        <v>24.429327999999998</v>
      </c>
      <c r="I127" s="91">
        <f t="shared" si="53"/>
        <v>2044.4088770000008</v>
      </c>
      <c r="J127" s="93">
        <f t="shared" si="35"/>
        <v>17.036740641666672</v>
      </c>
      <c r="K127" s="99">
        <f t="shared" si="36"/>
        <v>6.8454541888061937e-002</v>
      </c>
      <c r="L127" s="99">
        <f t="shared" si="37"/>
        <v>5.7584408392010511</v>
      </c>
      <c r="O127" s="92">
        <f t="shared" si="54"/>
        <v>45850</v>
      </c>
      <c r="P127" s="91">
        <f t="shared" si="55"/>
        <v>120</v>
      </c>
      <c r="Q127" s="91">
        <f>INDEX(地温!$D$2:$D$366,MATCH(O127,地温!$C$2:$C$366,FALSE))</f>
        <v>24.429327999999998</v>
      </c>
      <c r="R127" s="91">
        <f t="shared" si="56"/>
        <v>2044.4088770000008</v>
      </c>
      <c r="S127" s="93">
        <f t="shared" si="38"/>
        <v>17.036740641666672</v>
      </c>
      <c r="T127" s="99">
        <f t="shared" si="39"/>
        <v>0.99792763824982622</v>
      </c>
      <c r="U127" s="99">
        <f t="shared" si="40"/>
        <v>1.0050000000000001</v>
      </c>
      <c r="X127" s="92">
        <f t="shared" si="57"/>
        <v>45850</v>
      </c>
      <c r="Y127" s="91">
        <f t="shared" si="58"/>
        <v>120</v>
      </c>
      <c r="Z127" s="91">
        <f>INDEX(地温!$D$2:$D$366,MATCH(X127,地温!$C$2:$C$366,FALSE))</f>
        <v>24.429327999999998</v>
      </c>
      <c r="AA127" s="91">
        <f t="shared" si="59"/>
        <v>2044.4088770000008</v>
      </c>
      <c r="AB127" s="93">
        <f t="shared" si="41"/>
        <v>17.036740641666672</v>
      </c>
      <c r="AC127" s="99" t="e">
        <f t="shared" si="42"/>
        <v>#N/A</v>
      </c>
      <c r="AD127" s="99">
        <f t="shared" si="43"/>
        <v>0</v>
      </c>
      <c r="AG127" s="92">
        <f t="shared" si="60"/>
        <v>45850</v>
      </c>
      <c r="AH127" s="91">
        <f t="shared" si="61"/>
        <v>120</v>
      </c>
      <c r="AI127" s="91">
        <f>INDEX(地温!$D$2:$D$366,MATCH(AG127,地温!$C$2:$C$366,FALSE))</f>
        <v>24.429327999999998</v>
      </c>
      <c r="AJ127" s="91">
        <f t="shared" si="62"/>
        <v>2044.4088770000008</v>
      </c>
      <c r="AK127" s="93">
        <f t="shared" si="44"/>
        <v>17.036740641666672</v>
      </c>
      <c r="AL127" s="99" t="e">
        <f t="shared" si="45"/>
        <v>#N/A</v>
      </c>
      <c r="AM127" s="99">
        <f t="shared" si="46"/>
        <v>0</v>
      </c>
      <c r="AP127" s="92">
        <f t="shared" si="63"/>
        <v>45850</v>
      </c>
      <c r="AQ127" s="91">
        <f t="shared" si="64"/>
        <v>120</v>
      </c>
      <c r="AR127" s="91">
        <f>INDEX(地温!$D$2:$D$366,MATCH(AP127,地温!$C$2:$C$366,FALSE))</f>
        <v>24.429327999999998</v>
      </c>
      <c r="AS127" s="91">
        <f t="shared" si="65"/>
        <v>2044.4088770000008</v>
      </c>
      <c r="AT127" s="93">
        <f t="shared" si="47"/>
        <v>17.036740641666672</v>
      </c>
      <c r="AU127" s="99" t="e">
        <f t="shared" si="48"/>
        <v>#N/A</v>
      </c>
      <c r="AV127" s="99">
        <f t="shared" si="49"/>
        <v>0</v>
      </c>
    </row>
    <row r="128" spans="1:48" s="91" customFormat="1">
      <c r="A128" s="92">
        <f t="shared" si="50"/>
        <v>45851</v>
      </c>
      <c r="B128" s="91">
        <f t="shared" si="33"/>
        <v>121</v>
      </c>
      <c r="C128" s="99">
        <f t="shared" si="34"/>
        <v>6.7635654557475409</v>
      </c>
      <c r="F128" s="92">
        <f t="shared" si="51"/>
        <v>45851</v>
      </c>
      <c r="G128" s="91">
        <f t="shared" si="52"/>
        <v>121</v>
      </c>
      <c r="H128" s="91">
        <f>INDEX(地温!$D$2:$D$366,MATCH(F128,地温!$C$2:$C$366,FALSE))</f>
        <v>22.908627999999997</v>
      </c>
      <c r="I128" s="91">
        <f t="shared" si="53"/>
        <v>2067.3175050000009</v>
      </c>
      <c r="J128" s="93">
        <f t="shared" si="35"/>
        <v>17.085268636363644</v>
      </c>
      <c r="K128" s="99">
        <f t="shared" si="36"/>
        <v>6.8577235942377093e-002</v>
      </c>
      <c r="L128" s="99">
        <f t="shared" si="37"/>
        <v>5.758565455747541</v>
      </c>
      <c r="O128" s="92">
        <f t="shared" si="54"/>
        <v>45851</v>
      </c>
      <c r="P128" s="91">
        <f t="shared" si="55"/>
        <v>121</v>
      </c>
      <c r="Q128" s="91">
        <f>INDEX(地温!$D$2:$D$366,MATCH(O128,地温!$C$2:$C$366,FALSE))</f>
        <v>22.908627999999997</v>
      </c>
      <c r="R128" s="91">
        <f t="shared" si="56"/>
        <v>2067.3175050000009</v>
      </c>
      <c r="S128" s="93">
        <f t="shared" si="38"/>
        <v>17.085268636363644</v>
      </c>
      <c r="T128" s="99">
        <f t="shared" si="39"/>
        <v>0.99792798457316656</v>
      </c>
      <c r="U128" s="99">
        <f t="shared" si="40"/>
        <v>1.0050000000000001</v>
      </c>
      <c r="X128" s="92">
        <f t="shared" si="57"/>
        <v>45851</v>
      </c>
      <c r="Y128" s="91">
        <f t="shared" si="58"/>
        <v>121</v>
      </c>
      <c r="Z128" s="91">
        <f>INDEX(地温!$D$2:$D$366,MATCH(X128,地温!$C$2:$C$366,FALSE))</f>
        <v>22.908627999999997</v>
      </c>
      <c r="AA128" s="91">
        <f t="shared" si="59"/>
        <v>2067.3175050000009</v>
      </c>
      <c r="AB128" s="93">
        <f t="shared" si="41"/>
        <v>17.085268636363644</v>
      </c>
      <c r="AC128" s="99" t="e">
        <f t="shared" si="42"/>
        <v>#N/A</v>
      </c>
      <c r="AD128" s="99">
        <f t="shared" si="43"/>
        <v>0</v>
      </c>
      <c r="AG128" s="92">
        <f t="shared" si="60"/>
        <v>45851</v>
      </c>
      <c r="AH128" s="91">
        <f t="shared" si="61"/>
        <v>121</v>
      </c>
      <c r="AI128" s="91">
        <f>INDEX(地温!$D$2:$D$366,MATCH(AG128,地温!$C$2:$C$366,FALSE))</f>
        <v>22.908627999999997</v>
      </c>
      <c r="AJ128" s="91">
        <f t="shared" si="62"/>
        <v>2067.3175050000009</v>
      </c>
      <c r="AK128" s="93">
        <f t="shared" si="44"/>
        <v>17.085268636363644</v>
      </c>
      <c r="AL128" s="99" t="e">
        <f t="shared" si="45"/>
        <v>#N/A</v>
      </c>
      <c r="AM128" s="99">
        <f t="shared" si="46"/>
        <v>0</v>
      </c>
      <c r="AP128" s="92">
        <f t="shared" si="63"/>
        <v>45851</v>
      </c>
      <c r="AQ128" s="91">
        <f t="shared" si="64"/>
        <v>121</v>
      </c>
      <c r="AR128" s="91">
        <f>INDEX(地温!$D$2:$D$366,MATCH(AP128,地温!$C$2:$C$366,FALSE))</f>
        <v>22.908627999999997</v>
      </c>
      <c r="AS128" s="91">
        <f t="shared" si="65"/>
        <v>2067.3175050000009</v>
      </c>
      <c r="AT128" s="93">
        <f t="shared" si="47"/>
        <v>17.085268636363644</v>
      </c>
      <c r="AU128" s="99" t="e">
        <f t="shared" si="48"/>
        <v>#N/A</v>
      </c>
      <c r="AV128" s="99">
        <f t="shared" si="49"/>
        <v>0</v>
      </c>
    </row>
    <row r="129" spans="1:48" s="91" customFormat="1">
      <c r="A129" s="92">
        <f t="shared" si="50"/>
        <v>45852</v>
      </c>
      <c r="B129" s="91">
        <f t="shared" si="33"/>
        <v>122</v>
      </c>
      <c r="C129" s="99">
        <f t="shared" si="34"/>
        <v>6.7636815636156822</v>
      </c>
      <c r="F129" s="92">
        <f t="shared" si="51"/>
        <v>45852</v>
      </c>
      <c r="G129" s="91">
        <f t="shared" si="52"/>
        <v>122</v>
      </c>
      <c r="H129" s="91">
        <f>INDEX(地温!$D$2:$D$366,MATCH(F129,地温!$C$2:$C$366,FALSE))</f>
        <v>23.334423999999999</v>
      </c>
      <c r="I129" s="91">
        <f t="shared" si="53"/>
        <v>2090.651929000001</v>
      </c>
      <c r="J129" s="93">
        <f t="shared" si="35"/>
        <v>17.136491221311484</v>
      </c>
      <c r="K129" s="99">
        <f t="shared" si="36"/>
        <v>6.8706936693193207e-002</v>
      </c>
      <c r="L129" s="99">
        <f t="shared" si="37"/>
        <v>5.7586815636156823</v>
      </c>
      <c r="O129" s="92">
        <f t="shared" si="54"/>
        <v>45852</v>
      </c>
      <c r="P129" s="91">
        <f t="shared" si="55"/>
        <v>122</v>
      </c>
      <c r="Q129" s="91">
        <f>INDEX(地温!$D$2:$D$366,MATCH(O129,地温!$C$2:$C$366,FALSE))</f>
        <v>23.334423999999999</v>
      </c>
      <c r="R129" s="91">
        <f t="shared" si="56"/>
        <v>2090.651929000001</v>
      </c>
      <c r="S129" s="93">
        <f t="shared" si="38"/>
        <v>17.136491221311484</v>
      </c>
      <c r="T129" s="99">
        <f t="shared" si="39"/>
        <v>0.99792835000108482</v>
      </c>
      <c r="U129" s="99">
        <f t="shared" si="40"/>
        <v>1.0050000000000001</v>
      </c>
      <c r="X129" s="92">
        <f t="shared" si="57"/>
        <v>45852</v>
      </c>
      <c r="Y129" s="91">
        <f t="shared" si="58"/>
        <v>122</v>
      </c>
      <c r="Z129" s="91">
        <f>INDEX(地温!$D$2:$D$366,MATCH(X129,地温!$C$2:$C$366,FALSE))</f>
        <v>23.334423999999999</v>
      </c>
      <c r="AA129" s="91">
        <f t="shared" si="59"/>
        <v>2090.651929000001</v>
      </c>
      <c r="AB129" s="93">
        <f t="shared" si="41"/>
        <v>17.136491221311484</v>
      </c>
      <c r="AC129" s="99" t="e">
        <f t="shared" si="42"/>
        <v>#N/A</v>
      </c>
      <c r="AD129" s="99">
        <f t="shared" si="43"/>
        <v>0</v>
      </c>
      <c r="AG129" s="92">
        <f t="shared" si="60"/>
        <v>45852</v>
      </c>
      <c r="AH129" s="91">
        <f t="shared" si="61"/>
        <v>122</v>
      </c>
      <c r="AI129" s="91">
        <f>INDEX(地温!$D$2:$D$366,MATCH(AG129,地温!$C$2:$C$366,FALSE))</f>
        <v>23.334423999999999</v>
      </c>
      <c r="AJ129" s="91">
        <f t="shared" si="62"/>
        <v>2090.651929000001</v>
      </c>
      <c r="AK129" s="93">
        <f t="shared" si="44"/>
        <v>17.136491221311484</v>
      </c>
      <c r="AL129" s="99" t="e">
        <f t="shared" si="45"/>
        <v>#N/A</v>
      </c>
      <c r="AM129" s="99">
        <f t="shared" si="46"/>
        <v>0</v>
      </c>
      <c r="AP129" s="92">
        <f t="shared" si="63"/>
        <v>45852</v>
      </c>
      <c r="AQ129" s="91">
        <f t="shared" si="64"/>
        <v>122</v>
      </c>
      <c r="AR129" s="91">
        <f>INDEX(地温!$D$2:$D$366,MATCH(AP129,地温!$C$2:$C$366,FALSE))</f>
        <v>23.334423999999999</v>
      </c>
      <c r="AS129" s="91">
        <f t="shared" si="65"/>
        <v>2090.651929000001</v>
      </c>
      <c r="AT129" s="93">
        <f t="shared" si="47"/>
        <v>17.136491221311484</v>
      </c>
      <c r="AU129" s="99" t="e">
        <f t="shared" si="48"/>
        <v>#N/A</v>
      </c>
      <c r="AV129" s="99">
        <f t="shared" si="49"/>
        <v>0</v>
      </c>
    </row>
    <row r="130" spans="1:48" s="91" customFormat="1">
      <c r="A130" s="92">
        <f t="shared" si="50"/>
        <v>45853</v>
      </c>
      <c r="B130" s="91">
        <f t="shared" si="33"/>
        <v>123</v>
      </c>
      <c r="C130" s="99">
        <f t="shared" si="34"/>
        <v>6.76378873943343</v>
      </c>
      <c r="F130" s="92">
        <f t="shared" si="51"/>
        <v>45853</v>
      </c>
      <c r="G130" s="91">
        <f t="shared" si="52"/>
        <v>123</v>
      </c>
      <c r="H130" s="91">
        <f>INDEX(地温!$D$2:$D$366,MATCH(F130,地温!$C$2:$C$366,FALSE))</f>
        <v>23.476355999999996</v>
      </c>
      <c r="I130" s="91">
        <f t="shared" si="53"/>
        <v>2114.1282850000011</v>
      </c>
      <c r="J130" s="93">
        <f t="shared" si="35"/>
        <v>17.188034837398384</v>
      </c>
      <c r="K130" s="99">
        <f t="shared" si="36"/>
        <v>6.8837651591990789e-002</v>
      </c>
      <c r="L130" s="99">
        <f t="shared" si="37"/>
        <v>5.7587887394334301</v>
      </c>
      <c r="O130" s="92">
        <f t="shared" si="54"/>
        <v>45853</v>
      </c>
      <c r="P130" s="91">
        <f t="shared" si="55"/>
        <v>123</v>
      </c>
      <c r="Q130" s="91">
        <f>INDEX(地温!$D$2:$D$366,MATCH(O130,地温!$C$2:$C$366,FALSE))</f>
        <v>23.476355999999996</v>
      </c>
      <c r="R130" s="91">
        <f t="shared" si="56"/>
        <v>2114.1282850000011</v>
      </c>
      <c r="S130" s="93">
        <f t="shared" si="38"/>
        <v>17.188034837398384</v>
      </c>
      <c r="T130" s="99">
        <f t="shared" si="39"/>
        <v>0.99792871758918922</v>
      </c>
      <c r="U130" s="99">
        <f t="shared" si="40"/>
        <v>1.0050000000000001</v>
      </c>
      <c r="X130" s="92">
        <f t="shared" si="57"/>
        <v>45853</v>
      </c>
      <c r="Y130" s="91">
        <f t="shared" si="58"/>
        <v>123</v>
      </c>
      <c r="Z130" s="91">
        <f>INDEX(地温!$D$2:$D$366,MATCH(X130,地温!$C$2:$C$366,FALSE))</f>
        <v>23.476355999999996</v>
      </c>
      <c r="AA130" s="91">
        <f t="shared" si="59"/>
        <v>2114.1282850000011</v>
      </c>
      <c r="AB130" s="93">
        <f t="shared" si="41"/>
        <v>17.188034837398384</v>
      </c>
      <c r="AC130" s="99" t="e">
        <f t="shared" si="42"/>
        <v>#N/A</v>
      </c>
      <c r="AD130" s="99">
        <f t="shared" si="43"/>
        <v>0</v>
      </c>
      <c r="AG130" s="92">
        <f t="shared" si="60"/>
        <v>45853</v>
      </c>
      <c r="AH130" s="91">
        <f t="shared" si="61"/>
        <v>123</v>
      </c>
      <c r="AI130" s="91">
        <f>INDEX(地温!$D$2:$D$366,MATCH(AG130,地温!$C$2:$C$366,FALSE))</f>
        <v>23.476355999999996</v>
      </c>
      <c r="AJ130" s="91">
        <f t="shared" si="62"/>
        <v>2114.1282850000011</v>
      </c>
      <c r="AK130" s="93">
        <f t="shared" si="44"/>
        <v>17.188034837398384</v>
      </c>
      <c r="AL130" s="99" t="e">
        <f t="shared" si="45"/>
        <v>#N/A</v>
      </c>
      <c r="AM130" s="99">
        <f t="shared" si="46"/>
        <v>0</v>
      </c>
      <c r="AP130" s="92">
        <f t="shared" si="63"/>
        <v>45853</v>
      </c>
      <c r="AQ130" s="91">
        <f t="shared" si="64"/>
        <v>123</v>
      </c>
      <c r="AR130" s="91">
        <f>INDEX(地温!$D$2:$D$366,MATCH(AP130,地温!$C$2:$C$366,FALSE))</f>
        <v>23.476355999999996</v>
      </c>
      <c r="AS130" s="91">
        <f t="shared" si="65"/>
        <v>2114.1282850000011</v>
      </c>
      <c r="AT130" s="93">
        <f t="shared" si="47"/>
        <v>17.188034837398384</v>
      </c>
      <c r="AU130" s="99" t="e">
        <f t="shared" si="48"/>
        <v>#N/A</v>
      </c>
      <c r="AV130" s="99">
        <f t="shared" si="49"/>
        <v>0</v>
      </c>
    </row>
    <row r="131" spans="1:48" s="91" customFormat="1">
      <c r="A131" s="92">
        <f t="shared" si="50"/>
        <v>45854</v>
      </c>
      <c r="B131" s="91">
        <f t="shared" si="33"/>
        <v>124</v>
      </c>
      <c r="C131" s="99">
        <f t="shared" si="34"/>
        <v>6.7638891784926738</v>
      </c>
      <c r="F131" s="92">
        <f t="shared" si="51"/>
        <v>45854</v>
      </c>
      <c r="G131" s="91">
        <f t="shared" si="52"/>
        <v>124</v>
      </c>
      <c r="H131" s="91">
        <f>INDEX(地温!$D$2:$D$366,MATCH(F131,地温!$C$2:$C$366,FALSE))</f>
        <v>24.16574</v>
      </c>
      <c r="I131" s="91">
        <f t="shared" si="53"/>
        <v>2138.2940250000011</v>
      </c>
      <c r="J131" s="93">
        <f t="shared" si="35"/>
        <v>17.244306653225816</v>
      </c>
      <c r="K131" s="99">
        <f t="shared" si="36"/>
        <v>6.8980588027519538e-002</v>
      </c>
      <c r="L131" s="99">
        <f t="shared" si="37"/>
        <v>5.7588891784926739</v>
      </c>
      <c r="O131" s="92">
        <f t="shared" si="54"/>
        <v>45854</v>
      </c>
      <c r="P131" s="91">
        <f t="shared" si="55"/>
        <v>124</v>
      </c>
      <c r="Q131" s="91">
        <f>INDEX(地温!$D$2:$D$366,MATCH(O131,地温!$C$2:$C$366,FALSE))</f>
        <v>24.16574</v>
      </c>
      <c r="R131" s="91">
        <f t="shared" si="56"/>
        <v>2138.2940250000011</v>
      </c>
      <c r="S131" s="93">
        <f t="shared" si="38"/>
        <v>17.244306653225816</v>
      </c>
      <c r="T131" s="99">
        <f t="shared" si="39"/>
        <v>0.99792911874797396</v>
      </c>
      <c r="U131" s="99">
        <f t="shared" si="40"/>
        <v>1.0050000000000001</v>
      </c>
      <c r="X131" s="92">
        <f t="shared" si="57"/>
        <v>45854</v>
      </c>
      <c r="Y131" s="91">
        <f t="shared" si="58"/>
        <v>124</v>
      </c>
      <c r="Z131" s="91">
        <f>INDEX(地温!$D$2:$D$366,MATCH(X131,地温!$C$2:$C$366,FALSE))</f>
        <v>24.16574</v>
      </c>
      <c r="AA131" s="91">
        <f t="shared" si="59"/>
        <v>2138.2940250000011</v>
      </c>
      <c r="AB131" s="93">
        <f t="shared" si="41"/>
        <v>17.244306653225816</v>
      </c>
      <c r="AC131" s="99" t="e">
        <f t="shared" si="42"/>
        <v>#N/A</v>
      </c>
      <c r="AD131" s="99">
        <f t="shared" si="43"/>
        <v>0</v>
      </c>
      <c r="AG131" s="92">
        <f t="shared" si="60"/>
        <v>45854</v>
      </c>
      <c r="AH131" s="91">
        <f t="shared" si="61"/>
        <v>124</v>
      </c>
      <c r="AI131" s="91">
        <f>INDEX(地温!$D$2:$D$366,MATCH(AG131,地温!$C$2:$C$366,FALSE))</f>
        <v>24.16574</v>
      </c>
      <c r="AJ131" s="91">
        <f t="shared" si="62"/>
        <v>2138.2940250000011</v>
      </c>
      <c r="AK131" s="93">
        <f t="shared" si="44"/>
        <v>17.244306653225816</v>
      </c>
      <c r="AL131" s="99" t="e">
        <f t="shared" si="45"/>
        <v>#N/A</v>
      </c>
      <c r="AM131" s="99">
        <f t="shared" si="46"/>
        <v>0</v>
      </c>
      <c r="AP131" s="92">
        <f t="shared" si="63"/>
        <v>45854</v>
      </c>
      <c r="AQ131" s="91">
        <f t="shared" si="64"/>
        <v>124</v>
      </c>
      <c r="AR131" s="91">
        <f>INDEX(地温!$D$2:$D$366,MATCH(AP131,地温!$C$2:$C$366,FALSE))</f>
        <v>24.16574</v>
      </c>
      <c r="AS131" s="91">
        <f t="shared" si="65"/>
        <v>2138.2940250000011</v>
      </c>
      <c r="AT131" s="93">
        <f t="shared" si="47"/>
        <v>17.244306653225816</v>
      </c>
      <c r="AU131" s="99" t="e">
        <f t="shared" si="48"/>
        <v>#N/A</v>
      </c>
      <c r="AV131" s="99">
        <f t="shared" si="49"/>
        <v>0</v>
      </c>
    </row>
    <row r="132" spans="1:48" s="91" customFormat="1">
      <c r="A132" s="92">
        <f t="shared" si="50"/>
        <v>45855</v>
      </c>
      <c r="B132" s="91">
        <f t="shared" si="33"/>
        <v>125</v>
      </c>
      <c r="C132" s="99">
        <f t="shared" si="34"/>
        <v>6.7639803192335215</v>
      </c>
      <c r="F132" s="92">
        <f t="shared" si="51"/>
        <v>45855</v>
      </c>
      <c r="G132" s="91">
        <f t="shared" si="52"/>
        <v>125</v>
      </c>
      <c r="H132" s="91">
        <f>INDEX(地温!$D$2:$D$366,MATCH(F132,地温!$C$2:$C$366,FALSE))</f>
        <v>23.780495999999999</v>
      </c>
      <c r="I132" s="91">
        <f t="shared" si="53"/>
        <v>2162.0745210000009</v>
      </c>
      <c r="J132" s="93">
        <f t="shared" si="35"/>
        <v>17.296596168000008</v>
      </c>
      <c r="K132" s="99">
        <f t="shared" si="36"/>
        <v>6.9113625195367887e-002</v>
      </c>
      <c r="L132" s="99">
        <f t="shared" si="37"/>
        <v>5.7589803192335216</v>
      </c>
      <c r="O132" s="92">
        <f t="shared" si="54"/>
        <v>45855</v>
      </c>
      <c r="P132" s="91">
        <f t="shared" si="55"/>
        <v>125</v>
      </c>
      <c r="Q132" s="91">
        <f>INDEX(地温!$D$2:$D$366,MATCH(O132,地温!$C$2:$C$366,FALSE))</f>
        <v>23.780495999999999</v>
      </c>
      <c r="R132" s="91">
        <f t="shared" si="56"/>
        <v>2162.0745210000009</v>
      </c>
      <c r="S132" s="93">
        <f t="shared" si="38"/>
        <v>17.296596168000008</v>
      </c>
      <c r="T132" s="99">
        <f t="shared" si="39"/>
        <v>0.99792949137788733</v>
      </c>
      <c r="U132" s="99">
        <f t="shared" si="40"/>
        <v>1.0050000000000001</v>
      </c>
      <c r="X132" s="92">
        <f t="shared" si="57"/>
        <v>45855</v>
      </c>
      <c r="Y132" s="91">
        <f t="shared" si="58"/>
        <v>125</v>
      </c>
      <c r="Z132" s="91">
        <f>INDEX(地温!$D$2:$D$366,MATCH(X132,地温!$C$2:$C$366,FALSE))</f>
        <v>23.780495999999999</v>
      </c>
      <c r="AA132" s="91">
        <f t="shared" si="59"/>
        <v>2162.0745210000009</v>
      </c>
      <c r="AB132" s="93">
        <f t="shared" si="41"/>
        <v>17.296596168000008</v>
      </c>
      <c r="AC132" s="99" t="e">
        <f t="shared" si="42"/>
        <v>#N/A</v>
      </c>
      <c r="AD132" s="99">
        <f t="shared" si="43"/>
        <v>0</v>
      </c>
      <c r="AG132" s="92">
        <f t="shared" si="60"/>
        <v>45855</v>
      </c>
      <c r="AH132" s="91">
        <f t="shared" si="61"/>
        <v>125</v>
      </c>
      <c r="AI132" s="91">
        <f>INDEX(地温!$D$2:$D$366,MATCH(AG132,地温!$C$2:$C$366,FALSE))</f>
        <v>23.780495999999999</v>
      </c>
      <c r="AJ132" s="91">
        <f t="shared" si="62"/>
        <v>2162.0745210000009</v>
      </c>
      <c r="AK132" s="93">
        <f t="shared" si="44"/>
        <v>17.296596168000008</v>
      </c>
      <c r="AL132" s="99" t="e">
        <f t="shared" si="45"/>
        <v>#N/A</v>
      </c>
      <c r="AM132" s="99">
        <f t="shared" si="46"/>
        <v>0</v>
      </c>
      <c r="AP132" s="92">
        <f t="shared" si="63"/>
        <v>45855</v>
      </c>
      <c r="AQ132" s="91">
        <f t="shared" si="64"/>
        <v>125</v>
      </c>
      <c r="AR132" s="91">
        <f>INDEX(地温!$D$2:$D$366,MATCH(AP132,地温!$C$2:$C$366,FALSE))</f>
        <v>23.780495999999999</v>
      </c>
      <c r="AS132" s="91">
        <f t="shared" si="65"/>
        <v>2162.0745210000009</v>
      </c>
      <c r="AT132" s="93">
        <f t="shared" si="47"/>
        <v>17.296596168000008</v>
      </c>
      <c r="AU132" s="99" t="e">
        <f t="shared" si="48"/>
        <v>#N/A</v>
      </c>
      <c r="AV132" s="99">
        <f t="shared" si="49"/>
        <v>0</v>
      </c>
    </row>
    <row r="133" spans="1:48" s="91" customFormat="1">
      <c r="A133" s="92">
        <f t="shared" si="50"/>
        <v>45856</v>
      </c>
      <c r="B133" s="91">
        <f t="shared" si="33"/>
        <v>126</v>
      </c>
      <c r="C133" s="99">
        <f t="shared" si="34"/>
        <v>6.7640672918529239</v>
      </c>
      <c r="F133" s="92">
        <f t="shared" si="51"/>
        <v>45856</v>
      </c>
      <c r="G133" s="91">
        <f t="shared" si="52"/>
        <v>126</v>
      </c>
      <c r="H133" s="91">
        <f>INDEX(地温!$D$2:$D$366,MATCH(F133,地温!$C$2:$C$366,FALSE))</f>
        <v>25.159264</v>
      </c>
      <c r="I133" s="91">
        <f t="shared" si="53"/>
        <v>2187.2337850000008</v>
      </c>
      <c r="J133" s="93">
        <f t="shared" si="35"/>
        <v>17.358998293650799</v>
      </c>
      <c r="K133" s="99">
        <f t="shared" si="36"/>
        <v>6.927266422254541e-002</v>
      </c>
      <c r="L133" s="99">
        <f t="shared" si="37"/>
        <v>5.759067291852924</v>
      </c>
      <c r="O133" s="92">
        <f t="shared" si="54"/>
        <v>45856</v>
      </c>
      <c r="P133" s="91">
        <f t="shared" si="55"/>
        <v>126</v>
      </c>
      <c r="Q133" s="91">
        <f>INDEX(地温!$D$2:$D$366,MATCH(O133,地温!$C$2:$C$366,FALSE))</f>
        <v>25.159264</v>
      </c>
      <c r="R133" s="91">
        <f t="shared" si="56"/>
        <v>2187.2337850000008</v>
      </c>
      <c r="S133" s="93">
        <f t="shared" si="38"/>
        <v>17.358998293650799</v>
      </c>
      <c r="T133" s="99">
        <f t="shared" si="39"/>
        <v>0.99792993589766166</v>
      </c>
      <c r="U133" s="99">
        <f t="shared" si="40"/>
        <v>1.0050000000000001</v>
      </c>
      <c r="X133" s="92">
        <f t="shared" si="57"/>
        <v>45856</v>
      </c>
      <c r="Y133" s="91">
        <f t="shared" si="58"/>
        <v>126</v>
      </c>
      <c r="Z133" s="91">
        <f>INDEX(地温!$D$2:$D$366,MATCH(X133,地温!$C$2:$C$366,FALSE))</f>
        <v>25.159264</v>
      </c>
      <c r="AA133" s="91">
        <f t="shared" si="59"/>
        <v>2187.2337850000008</v>
      </c>
      <c r="AB133" s="93">
        <f t="shared" si="41"/>
        <v>17.358998293650799</v>
      </c>
      <c r="AC133" s="99" t="e">
        <f t="shared" si="42"/>
        <v>#N/A</v>
      </c>
      <c r="AD133" s="99">
        <f t="shared" si="43"/>
        <v>0</v>
      </c>
      <c r="AG133" s="92">
        <f t="shared" si="60"/>
        <v>45856</v>
      </c>
      <c r="AH133" s="91">
        <f t="shared" si="61"/>
        <v>126</v>
      </c>
      <c r="AI133" s="91">
        <f>INDEX(地温!$D$2:$D$366,MATCH(AG133,地温!$C$2:$C$366,FALSE))</f>
        <v>25.159264</v>
      </c>
      <c r="AJ133" s="91">
        <f t="shared" si="62"/>
        <v>2187.2337850000008</v>
      </c>
      <c r="AK133" s="93">
        <f t="shared" si="44"/>
        <v>17.358998293650799</v>
      </c>
      <c r="AL133" s="99" t="e">
        <f t="shared" si="45"/>
        <v>#N/A</v>
      </c>
      <c r="AM133" s="99">
        <f t="shared" si="46"/>
        <v>0</v>
      </c>
      <c r="AP133" s="92">
        <f t="shared" si="63"/>
        <v>45856</v>
      </c>
      <c r="AQ133" s="91">
        <f t="shared" si="64"/>
        <v>126</v>
      </c>
      <c r="AR133" s="91">
        <f>INDEX(地温!$D$2:$D$366,MATCH(AP133,地温!$C$2:$C$366,FALSE))</f>
        <v>25.159264</v>
      </c>
      <c r="AS133" s="91">
        <f t="shared" si="65"/>
        <v>2187.2337850000008</v>
      </c>
      <c r="AT133" s="93">
        <f t="shared" si="47"/>
        <v>17.358998293650799</v>
      </c>
      <c r="AU133" s="99" t="e">
        <f t="shared" si="48"/>
        <v>#N/A</v>
      </c>
      <c r="AV133" s="99">
        <f t="shared" si="49"/>
        <v>0</v>
      </c>
    </row>
    <row r="134" spans="1:48" s="91" customFormat="1">
      <c r="A134" s="92">
        <f t="shared" si="50"/>
        <v>45857</v>
      </c>
      <c r="B134" s="91">
        <f t="shared" si="33"/>
        <v>127</v>
      </c>
      <c r="C134" s="99">
        <f t="shared" si="34"/>
        <v>6.7641471871024343</v>
      </c>
      <c r="F134" s="92">
        <f t="shared" si="51"/>
        <v>45857</v>
      </c>
      <c r="G134" s="91">
        <f t="shared" si="52"/>
        <v>127</v>
      </c>
      <c r="H134" s="91">
        <f>INDEX(地温!$D$2:$D$366,MATCH(F134,地温!$C$2:$C$366,FALSE))</f>
        <v>25.301196000000001</v>
      </c>
      <c r="I134" s="91">
        <f t="shared" si="53"/>
        <v>2212.5349810000007</v>
      </c>
      <c r="J134" s="93">
        <f t="shared" si="35"/>
        <v>17.421535283464571</v>
      </c>
      <c r="K134" s="99">
        <f t="shared" si="36"/>
        <v>6.9432345319596162e-002</v>
      </c>
      <c r="L134" s="99">
        <f t="shared" si="37"/>
        <v>5.7591471871024345</v>
      </c>
      <c r="O134" s="92">
        <f t="shared" si="54"/>
        <v>45857</v>
      </c>
      <c r="P134" s="91">
        <f t="shared" si="55"/>
        <v>127</v>
      </c>
      <c r="Q134" s="91">
        <f>INDEX(地温!$D$2:$D$366,MATCH(O134,地温!$C$2:$C$366,FALSE))</f>
        <v>25.301196000000001</v>
      </c>
      <c r="R134" s="91">
        <f t="shared" si="56"/>
        <v>2212.5349810000007</v>
      </c>
      <c r="S134" s="93">
        <f t="shared" si="38"/>
        <v>17.421535283464571</v>
      </c>
      <c r="T134" s="99">
        <f t="shared" si="39"/>
        <v>0.9979303811866902</v>
      </c>
      <c r="U134" s="99">
        <f t="shared" si="40"/>
        <v>1.0050000000000001</v>
      </c>
      <c r="X134" s="92">
        <f t="shared" si="57"/>
        <v>45857</v>
      </c>
      <c r="Y134" s="91">
        <f t="shared" si="58"/>
        <v>127</v>
      </c>
      <c r="Z134" s="91">
        <f>INDEX(地温!$D$2:$D$366,MATCH(X134,地温!$C$2:$C$366,FALSE))</f>
        <v>25.301196000000001</v>
      </c>
      <c r="AA134" s="91">
        <f t="shared" si="59"/>
        <v>2212.5349810000007</v>
      </c>
      <c r="AB134" s="93">
        <f t="shared" si="41"/>
        <v>17.421535283464571</v>
      </c>
      <c r="AC134" s="99" t="e">
        <f t="shared" si="42"/>
        <v>#N/A</v>
      </c>
      <c r="AD134" s="99">
        <f t="shared" si="43"/>
        <v>0</v>
      </c>
      <c r="AG134" s="92">
        <f t="shared" si="60"/>
        <v>45857</v>
      </c>
      <c r="AH134" s="91">
        <f t="shared" si="61"/>
        <v>127</v>
      </c>
      <c r="AI134" s="91">
        <f>INDEX(地温!$D$2:$D$366,MATCH(AG134,地温!$C$2:$C$366,FALSE))</f>
        <v>25.301196000000001</v>
      </c>
      <c r="AJ134" s="91">
        <f t="shared" si="62"/>
        <v>2212.5349810000007</v>
      </c>
      <c r="AK134" s="93">
        <f t="shared" si="44"/>
        <v>17.421535283464571</v>
      </c>
      <c r="AL134" s="99" t="e">
        <f t="shared" si="45"/>
        <v>#N/A</v>
      </c>
      <c r="AM134" s="99">
        <f t="shared" si="46"/>
        <v>0</v>
      </c>
      <c r="AP134" s="92">
        <f t="shared" si="63"/>
        <v>45857</v>
      </c>
      <c r="AQ134" s="91">
        <f t="shared" si="64"/>
        <v>127</v>
      </c>
      <c r="AR134" s="91">
        <f>INDEX(地温!$D$2:$D$366,MATCH(AP134,地温!$C$2:$C$366,FALSE))</f>
        <v>25.301196000000001</v>
      </c>
      <c r="AS134" s="91">
        <f t="shared" si="65"/>
        <v>2212.5349810000007</v>
      </c>
      <c r="AT134" s="93">
        <f t="shared" si="47"/>
        <v>17.421535283464571</v>
      </c>
      <c r="AU134" s="99" t="e">
        <f t="shared" si="48"/>
        <v>#N/A</v>
      </c>
      <c r="AV134" s="99">
        <f t="shared" si="49"/>
        <v>0</v>
      </c>
    </row>
    <row r="135" spans="1:48" s="91" customFormat="1">
      <c r="A135" s="92">
        <f t="shared" si="50"/>
        <v>45858</v>
      </c>
      <c r="B135" s="91">
        <f t="shared" si="33"/>
        <v>128</v>
      </c>
      <c r="C135" s="99">
        <f t="shared" si="34"/>
        <v>6.7642209556255146</v>
      </c>
      <c r="F135" s="92">
        <f t="shared" si="51"/>
        <v>45858</v>
      </c>
      <c r="G135" s="91">
        <f t="shared" si="52"/>
        <v>128</v>
      </c>
      <c r="H135" s="91">
        <f>INDEX(地温!$D$2:$D$366,MATCH(F135,地温!$C$2:$C$366,FALSE))</f>
        <v>25.645887999999999</v>
      </c>
      <c r="I135" s="91">
        <f t="shared" si="53"/>
        <v>2238.1808690000007</v>
      </c>
      <c r="J135" s="93">
        <f t="shared" si="35"/>
        <v>17.485788039062506</v>
      </c>
      <c r="K135" s="99">
        <f t="shared" si="36"/>
        <v>6.9596718945535221e-002</v>
      </c>
      <c r="L135" s="99">
        <f t="shared" si="37"/>
        <v>5.7592209556255147</v>
      </c>
      <c r="O135" s="92">
        <f t="shared" si="54"/>
        <v>45858</v>
      </c>
      <c r="P135" s="91">
        <f t="shared" si="55"/>
        <v>128</v>
      </c>
      <c r="Q135" s="91">
        <f>INDEX(地温!$D$2:$D$366,MATCH(O135,地温!$C$2:$C$366,FALSE))</f>
        <v>25.645887999999999</v>
      </c>
      <c r="R135" s="91">
        <f t="shared" si="56"/>
        <v>2238.1808690000007</v>
      </c>
      <c r="S135" s="93">
        <f t="shared" si="38"/>
        <v>17.485788039062506</v>
      </c>
      <c r="T135" s="99">
        <f t="shared" si="39"/>
        <v>0.99793083849319209</v>
      </c>
      <c r="U135" s="99">
        <f t="shared" si="40"/>
        <v>1.0050000000000001</v>
      </c>
      <c r="X135" s="92">
        <f t="shared" si="57"/>
        <v>45858</v>
      </c>
      <c r="Y135" s="91">
        <f t="shared" si="58"/>
        <v>128</v>
      </c>
      <c r="Z135" s="91">
        <f>INDEX(地温!$D$2:$D$366,MATCH(X135,地温!$C$2:$C$366,FALSE))</f>
        <v>25.645887999999999</v>
      </c>
      <c r="AA135" s="91">
        <f t="shared" si="59"/>
        <v>2238.1808690000007</v>
      </c>
      <c r="AB135" s="93">
        <f t="shared" si="41"/>
        <v>17.485788039062506</v>
      </c>
      <c r="AC135" s="99" t="e">
        <f t="shared" si="42"/>
        <v>#N/A</v>
      </c>
      <c r="AD135" s="99">
        <f t="shared" si="43"/>
        <v>0</v>
      </c>
      <c r="AG135" s="92">
        <f t="shared" si="60"/>
        <v>45858</v>
      </c>
      <c r="AH135" s="91">
        <f t="shared" si="61"/>
        <v>128</v>
      </c>
      <c r="AI135" s="91">
        <f>INDEX(地温!$D$2:$D$366,MATCH(AG135,地温!$C$2:$C$366,FALSE))</f>
        <v>25.645887999999999</v>
      </c>
      <c r="AJ135" s="91">
        <f t="shared" si="62"/>
        <v>2238.1808690000007</v>
      </c>
      <c r="AK135" s="93">
        <f t="shared" si="44"/>
        <v>17.485788039062506</v>
      </c>
      <c r="AL135" s="99" t="e">
        <f t="shared" si="45"/>
        <v>#N/A</v>
      </c>
      <c r="AM135" s="99">
        <f t="shared" si="46"/>
        <v>0</v>
      </c>
      <c r="AP135" s="92">
        <f t="shared" si="63"/>
        <v>45858</v>
      </c>
      <c r="AQ135" s="91">
        <f t="shared" si="64"/>
        <v>128</v>
      </c>
      <c r="AR135" s="91">
        <f>INDEX(地温!$D$2:$D$366,MATCH(AP135,地温!$C$2:$C$366,FALSE))</f>
        <v>25.645887999999999</v>
      </c>
      <c r="AS135" s="91">
        <f t="shared" si="65"/>
        <v>2238.1808690000007</v>
      </c>
      <c r="AT135" s="93">
        <f t="shared" si="47"/>
        <v>17.485788039062506</v>
      </c>
      <c r="AU135" s="99" t="e">
        <f t="shared" si="48"/>
        <v>#N/A</v>
      </c>
      <c r="AV135" s="99">
        <f t="shared" si="49"/>
        <v>0</v>
      </c>
    </row>
    <row r="136" spans="1:48" s="91" customFormat="1">
      <c r="A136" s="92">
        <f t="shared" si="50"/>
        <v>45859</v>
      </c>
      <c r="B136" s="91">
        <f t="shared" ref="B136:B199" si="66">G136</f>
        <v>129</v>
      </c>
      <c r="C136" s="99">
        <f t="shared" ref="C136:C199" si="67">L136+U136+AD136+AM136+AV136</f>
        <v>6.7642885565763491</v>
      </c>
      <c r="F136" s="92">
        <f t="shared" si="51"/>
        <v>45859</v>
      </c>
      <c r="G136" s="91">
        <f t="shared" si="52"/>
        <v>129</v>
      </c>
      <c r="H136" s="91">
        <f>INDEX(地温!$D$2:$D$366,MATCH(F136,地温!$C$2:$C$366,FALSE))</f>
        <v>25.747268000000002</v>
      </c>
      <c r="I136" s="91">
        <f t="shared" si="53"/>
        <v>2263.9281370000008</v>
      </c>
      <c r="J136" s="93">
        <f t="shared" ref="J136:J199" si="68">I136/G136</f>
        <v>17.549830519379849</v>
      </c>
      <c r="K136" s="99">
        <f t="shared" ref="K136:K199" si="69">$H$4*EXP(-$I$4/(8.31*(J136+273)))</f>
        <v>6.9760869265966433e-002</v>
      </c>
      <c r="L136" s="99">
        <f t="shared" ref="L136:L199" si="70">IF($G$1=0,0,$J$1*$G$4*0.01*(1-EXP(-K136*G136)))</f>
        <v>5.7592885565763492</v>
      </c>
      <c r="O136" s="92">
        <f t="shared" si="54"/>
        <v>45859</v>
      </c>
      <c r="P136" s="91">
        <f t="shared" si="55"/>
        <v>129</v>
      </c>
      <c r="Q136" s="91">
        <f>INDEX(地温!$D$2:$D$366,MATCH(O136,地温!$C$2:$C$366,FALSE))</f>
        <v>25.747268000000002</v>
      </c>
      <c r="R136" s="91">
        <f t="shared" si="56"/>
        <v>2263.9281370000008</v>
      </c>
      <c r="S136" s="93">
        <f t="shared" ref="S136:S199" si="71">R136/P136</f>
        <v>17.549830519379849</v>
      </c>
      <c r="T136" s="99">
        <f t="shared" ref="T136:T199" si="72">$Q$4*EXP(-$R$4/(8.31*(S136+273)))</f>
        <v>0.9979312941020414</v>
      </c>
      <c r="U136" s="99">
        <f t="shared" ref="U136:U199" si="73">IF($P$1=0,0,$S$1*$P$4*0.01*(1-EXP(-T136*P136)))</f>
        <v>1.0050000000000001</v>
      </c>
      <c r="X136" s="92">
        <f t="shared" si="57"/>
        <v>45859</v>
      </c>
      <c r="Y136" s="91">
        <f t="shared" si="58"/>
        <v>129</v>
      </c>
      <c r="Z136" s="91">
        <f>INDEX(地温!$D$2:$D$366,MATCH(X136,地温!$C$2:$C$366,FALSE))</f>
        <v>25.747268000000002</v>
      </c>
      <c r="AA136" s="91">
        <f t="shared" si="59"/>
        <v>2263.9281370000008</v>
      </c>
      <c r="AB136" s="93">
        <f t="shared" ref="AB136:AB199" si="74">AA136/Y136</f>
        <v>17.549830519379849</v>
      </c>
      <c r="AC136" s="99" t="e">
        <f t="shared" ref="AC136:AC199" si="75">$Z$4*EXP(-$AA$4/(8.31*(AB136+273)))</f>
        <v>#N/A</v>
      </c>
      <c r="AD136" s="99">
        <f t="shared" ref="AD136:AD199" si="76">IF($Y$1=0,0,$AB$1*$Y$4*0.01*(1-EXP(-AC136*Y136)))</f>
        <v>0</v>
      </c>
      <c r="AG136" s="92">
        <f t="shared" si="60"/>
        <v>45859</v>
      </c>
      <c r="AH136" s="91">
        <f t="shared" si="61"/>
        <v>129</v>
      </c>
      <c r="AI136" s="91">
        <f>INDEX(地温!$D$2:$D$366,MATCH(AG136,地温!$C$2:$C$366,FALSE))</f>
        <v>25.747268000000002</v>
      </c>
      <c r="AJ136" s="91">
        <f t="shared" si="62"/>
        <v>2263.9281370000008</v>
      </c>
      <c r="AK136" s="93">
        <f t="shared" ref="AK136:AK199" si="77">AJ136/AH136</f>
        <v>17.549830519379849</v>
      </c>
      <c r="AL136" s="99" t="e">
        <f t="shared" ref="AL136:AL199" si="78">$AI$4*EXP(-$AJ$4/(8.31*(AK136+273)))</f>
        <v>#N/A</v>
      </c>
      <c r="AM136" s="99">
        <f t="shared" ref="AM136:AM199" si="79">IF($AH$1=0,0,$AK$1*$AH$4*0.01*(1-EXP(-AL136*AH136)))</f>
        <v>0</v>
      </c>
      <c r="AP136" s="92">
        <f t="shared" si="63"/>
        <v>45859</v>
      </c>
      <c r="AQ136" s="91">
        <f t="shared" si="64"/>
        <v>129</v>
      </c>
      <c r="AR136" s="91">
        <f>INDEX(地温!$D$2:$D$366,MATCH(AP136,地温!$C$2:$C$366,FALSE))</f>
        <v>25.747268000000002</v>
      </c>
      <c r="AS136" s="91">
        <f t="shared" si="65"/>
        <v>2263.9281370000008</v>
      </c>
      <c r="AT136" s="93">
        <f t="shared" ref="AT136:AT199" si="80">AS136/AQ136</f>
        <v>17.549830519379849</v>
      </c>
      <c r="AU136" s="99" t="e">
        <f t="shared" ref="AU136:AU199" si="81">$AR$4*EXP(-$AS$4/(8.31*(AT136+273)))</f>
        <v>#N/A</v>
      </c>
      <c r="AV136" s="99">
        <f t="shared" ref="AV136:AV199" si="82">IF($AQ$1=0,0,$AT$1*$AQ$4*0.01*(1-EXP(-AU136*AQ136)))</f>
        <v>0</v>
      </c>
    </row>
    <row r="137" spans="1:48" s="91" customFormat="1">
      <c r="A137" s="92">
        <f t="shared" ref="A137:A200" si="83">A136+1</f>
        <v>45860</v>
      </c>
      <c r="B137" s="91">
        <f t="shared" si="66"/>
        <v>130</v>
      </c>
      <c r="C137" s="99">
        <f t="shared" si="67"/>
        <v>6.7643504867482083</v>
      </c>
      <c r="F137" s="92">
        <f t="shared" ref="F137:F200" si="84">F136+1</f>
        <v>45860</v>
      </c>
      <c r="G137" s="91">
        <f t="shared" ref="G137:G200" si="85">F137-F$8+1</f>
        <v>130</v>
      </c>
      <c r="H137" s="91">
        <f>INDEX(地温!$D$2:$D$366,MATCH(F137,地温!$C$2:$C$366,FALSE))</f>
        <v>25.848648000000001</v>
      </c>
      <c r="I137" s="91">
        <f t="shared" ref="I137:I200" si="86">I136+H137</f>
        <v>2289.7767850000009</v>
      </c>
      <c r="J137" s="93">
        <f t="shared" si="68"/>
        <v>17.613667576923085</v>
      </c>
      <c r="K137" s="99">
        <f t="shared" si="69"/>
        <v>6.9924806105413365e-002</v>
      </c>
      <c r="L137" s="99">
        <f t="shared" si="70"/>
        <v>5.7593504867482084</v>
      </c>
      <c r="O137" s="92">
        <f t="shared" ref="O137:O200" si="87">O136+1</f>
        <v>45860</v>
      </c>
      <c r="P137" s="91">
        <f t="shared" ref="P137:P200" si="88">O137-O$8+1</f>
        <v>130</v>
      </c>
      <c r="Q137" s="91">
        <f>INDEX(地温!$D$2:$D$366,MATCH(O137,地温!$C$2:$C$366,FALSE))</f>
        <v>25.848648000000001</v>
      </c>
      <c r="R137" s="91">
        <f t="shared" ref="R137:R200" si="89">R136+Q137</f>
        <v>2289.7767850000009</v>
      </c>
      <c r="S137" s="93">
        <f t="shared" si="71"/>
        <v>17.613667576923085</v>
      </c>
      <c r="T137" s="99">
        <f t="shared" si="72"/>
        <v>0.99793174804984608</v>
      </c>
      <c r="U137" s="99">
        <f t="shared" si="73"/>
        <v>1.0050000000000001</v>
      </c>
      <c r="X137" s="92">
        <f t="shared" ref="X137:X200" si="90">X136+1</f>
        <v>45860</v>
      </c>
      <c r="Y137" s="91">
        <f t="shared" ref="Y137:Y200" si="91">X137-X$8+1</f>
        <v>130</v>
      </c>
      <c r="Z137" s="91">
        <f>INDEX(地温!$D$2:$D$366,MATCH(X137,地温!$C$2:$C$366,FALSE))</f>
        <v>25.848648000000001</v>
      </c>
      <c r="AA137" s="91">
        <f t="shared" ref="AA137:AA200" si="92">AA136+Z137</f>
        <v>2289.7767850000009</v>
      </c>
      <c r="AB137" s="93">
        <f t="shared" si="74"/>
        <v>17.613667576923085</v>
      </c>
      <c r="AC137" s="99" t="e">
        <f t="shared" si="75"/>
        <v>#N/A</v>
      </c>
      <c r="AD137" s="99">
        <f t="shared" si="76"/>
        <v>0</v>
      </c>
      <c r="AG137" s="92">
        <f t="shared" ref="AG137:AG200" si="93">AG136+1</f>
        <v>45860</v>
      </c>
      <c r="AH137" s="91">
        <f t="shared" ref="AH137:AH200" si="94">AG137-AG$8+1</f>
        <v>130</v>
      </c>
      <c r="AI137" s="91">
        <f>INDEX(地温!$D$2:$D$366,MATCH(AG137,地温!$C$2:$C$366,FALSE))</f>
        <v>25.848648000000001</v>
      </c>
      <c r="AJ137" s="91">
        <f t="shared" ref="AJ137:AJ200" si="95">AJ136+AI137</f>
        <v>2289.7767850000009</v>
      </c>
      <c r="AK137" s="93">
        <f t="shared" si="77"/>
        <v>17.613667576923085</v>
      </c>
      <c r="AL137" s="99" t="e">
        <f t="shared" si="78"/>
        <v>#N/A</v>
      </c>
      <c r="AM137" s="99">
        <f t="shared" si="79"/>
        <v>0</v>
      </c>
      <c r="AP137" s="92">
        <f t="shared" ref="AP137:AP200" si="96">AP136+1</f>
        <v>45860</v>
      </c>
      <c r="AQ137" s="91">
        <f t="shared" ref="AQ137:AQ200" si="97">AP137-AP$8+1</f>
        <v>130</v>
      </c>
      <c r="AR137" s="91">
        <f>INDEX(地温!$D$2:$D$366,MATCH(AP137,地温!$C$2:$C$366,FALSE))</f>
        <v>25.848648000000001</v>
      </c>
      <c r="AS137" s="91">
        <f t="shared" ref="AS137:AS200" si="98">AS136+AR137</f>
        <v>2289.7767850000009</v>
      </c>
      <c r="AT137" s="93">
        <f t="shared" si="80"/>
        <v>17.613667576923085</v>
      </c>
      <c r="AU137" s="99" t="e">
        <f t="shared" si="81"/>
        <v>#N/A</v>
      </c>
      <c r="AV137" s="99">
        <f t="shared" si="82"/>
        <v>0</v>
      </c>
    </row>
    <row r="138" spans="1:48" s="91" customFormat="1">
      <c r="A138" s="92">
        <f t="shared" si="83"/>
        <v>45861</v>
      </c>
      <c r="B138" s="91">
        <f t="shared" si="66"/>
        <v>131</v>
      </c>
      <c r="C138" s="99">
        <f t="shared" si="67"/>
        <v>6.7644073902387483</v>
      </c>
      <c r="F138" s="92">
        <f t="shared" si="84"/>
        <v>45861</v>
      </c>
      <c r="G138" s="91">
        <f t="shared" si="85"/>
        <v>131</v>
      </c>
      <c r="H138" s="91">
        <f>INDEX(地温!$D$2:$D$366,MATCH(F138,地温!$C$2:$C$366,FALSE))</f>
        <v>26.071683999999998</v>
      </c>
      <c r="I138" s="91">
        <f t="shared" si="86"/>
        <v>2315.8484690000009</v>
      </c>
      <c r="J138" s="93">
        <f t="shared" si="68"/>
        <v>17.678232587786265</v>
      </c>
      <c r="K138" s="99">
        <f t="shared" si="69"/>
        <v>7.0090930731012538e-002</v>
      </c>
      <c r="L138" s="99">
        <f t="shared" si="70"/>
        <v>5.7594073902387484</v>
      </c>
      <c r="O138" s="92">
        <f t="shared" si="87"/>
        <v>45861</v>
      </c>
      <c r="P138" s="91">
        <f t="shared" si="88"/>
        <v>131</v>
      </c>
      <c r="Q138" s="91">
        <f>INDEX(地温!$D$2:$D$366,MATCH(O138,地温!$C$2:$C$366,FALSE))</f>
        <v>26.071683999999998</v>
      </c>
      <c r="R138" s="91">
        <f t="shared" si="89"/>
        <v>2315.8484690000009</v>
      </c>
      <c r="S138" s="93">
        <f t="shared" si="71"/>
        <v>17.678232587786265</v>
      </c>
      <c r="T138" s="99">
        <f t="shared" si="72"/>
        <v>0.99793220697155494</v>
      </c>
      <c r="U138" s="99">
        <f t="shared" si="73"/>
        <v>1.0050000000000001</v>
      </c>
      <c r="X138" s="92">
        <f t="shared" si="90"/>
        <v>45861</v>
      </c>
      <c r="Y138" s="91">
        <f t="shared" si="91"/>
        <v>131</v>
      </c>
      <c r="Z138" s="91">
        <f>INDEX(地温!$D$2:$D$366,MATCH(X138,地温!$C$2:$C$366,FALSE))</f>
        <v>26.071683999999998</v>
      </c>
      <c r="AA138" s="91">
        <f t="shared" si="92"/>
        <v>2315.8484690000009</v>
      </c>
      <c r="AB138" s="93">
        <f t="shared" si="74"/>
        <v>17.678232587786265</v>
      </c>
      <c r="AC138" s="99" t="e">
        <f t="shared" si="75"/>
        <v>#N/A</v>
      </c>
      <c r="AD138" s="99">
        <f t="shared" si="76"/>
        <v>0</v>
      </c>
      <c r="AG138" s="92">
        <f t="shared" si="93"/>
        <v>45861</v>
      </c>
      <c r="AH138" s="91">
        <f t="shared" si="94"/>
        <v>131</v>
      </c>
      <c r="AI138" s="91">
        <f>INDEX(地温!$D$2:$D$366,MATCH(AG138,地温!$C$2:$C$366,FALSE))</f>
        <v>26.071683999999998</v>
      </c>
      <c r="AJ138" s="91">
        <f t="shared" si="95"/>
        <v>2315.8484690000009</v>
      </c>
      <c r="AK138" s="93">
        <f t="shared" si="77"/>
        <v>17.678232587786265</v>
      </c>
      <c r="AL138" s="99" t="e">
        <f t="shared" si="78"/>
        <v>#N/A</v>
      </c>
      <c r="AM138" s="99">
        <f t="shared" si="79"/>
        <v>0</v>
      </c>
      <c r="AP138" s="92">
        <f t="shared" si="96"/>
        <v>45861</v>
      </c>
      <c r="AQ138" s="91">
        <f t="shared" si="97"/>
        <v>131</v>
      </c>
      <c r="AR138" s="91">
        <f>INDEX(地温!$D$2:$D$366,MATCH(AP138,地温!$C$2:$C$366,FALSE))</f>
        <v>26.071683999999998</v>
      </c>
      <c r="AS138" s="91">
        <f t="shared" si="98"/>
        <v>2315.8484690000009</v>
      </c>
      <c r="AT138" s="93">
        <f t="shared" si="80"/>
        <v>17.678232587786265</v>
      </c>
      <c r="AU138" s="99" t="e">
        <f t="shared" si="81"/>
        <v>#N/A</v>
      </c>
      <c r="AV138" s="99">
        <f t="shared" si="82"/>
        <v>0</v>
      </c>
    </row>
    <row r="139" spans="1:48" s="91" customFormat="1">
      <c r="A139" s="92">
        <f t="shared" si="83"/>
        <v>45862</v>
      </c>
      <c r="B139" s="91">
        <f t="shared" si="66"/>
        <v>132</v>
      </c>
      <c r="C139" s="99">
        <f t="shared" si="67"/>
        <v>6.7644587931065203</v>
      </c>
      <c r="F139" s="92">
        <f t="shared" si="84"/>
        <v>45862</v>
      </c>
      <c r="G139" s="91">
        <f t="shared" si="85"/>
        <v>132</v>
      </c>
      <c r="H139" s="91">
        <f>INDEX(地温!$D$2:$D$366,MATCH(F139,地温!$C$2:$C$366,FALSE))</f>
        <v>25.686440000000001</v>
      </c>
      <c r="I139" s="91">
        <f t="shared" si="86"/>
        <v>2341.5349090000009</v>
      </c>
      <c r="J139" s="93">
        <f t="shared" si="68"/>
        <v>17.738900825757582</v>
      </c>
      <c r="K139" s="99">
        <f t="shared" si="69"/>
        <v>7.0247321204994523e-002</v>
      </c>
      <c r="L139" s="99">
        <f t="shared" si="70"/>
        <v>5.7594587931065204</v>
      </c>
      <c r="O139" s="92">
        <f t="shared" si="87"/>
        <v>45862</v>
      </c>
      <c r="P139" s="91">
        <f t="shared" si="88"/>
        <v>132</v>
      </c>
      <c r="Q139" s="91">
        <f>INDEX(地温!$D$2:$D$366,MATCH(O139,地温!$C$2:$C$366,FALSE))</f>
        <v>25.686440000000001</v>
      </c>
      <c r="R139" s="91">
        <f t="shared" si="89"/>
        <v>2341.5349090000009</v>
      </c>
      <c r="S139" s="93">
        <f t="shared" si="71"/>
        <v>17.738900825757582</v>
      </c>
      <c r="T139" s="99">
        <f t="shared" si="72"/>
        <v>0.99793263800983389</v>
      </c>
      <c r="U139" s="99">
        <f t="shared" si="73"/>
        <v>1.0050000000000001</v>
      </c>
      <c r="X139" s="92">
        <f t="shared" si="90"/>
        <v>45862</v>
      </c>
      <c r="Y139" s="91">
        <f t="shared" si="91"/>
        <v>132</v>
      </c>
      <c r="Z139" s="91">
        <f>INDEX(地温!$D$2:$D$366,MATCH(X139,地温!$C$2:$C$366,FALSE))</f>
        <v>25.686440000000001</v>
      </c>
      <c r="AA139" s="91">
        <f t="shared" si="92"/>
        <v>2341.5349090000009</v>
      </c>
      <c r="AB139" s="93">
        <f t="shared" si="74"/>
        <v>17.738900825757582</v>
      </c>
      <c r="AC139" s="99" t="e">
        <f t="shared" si="75"/>
        <v>#N/A</v>
      </c>
      <c r="AD139" s="99">
        <f t="shared" si="76"/>
        <v>0</v>
      </c>
      <c r="AG139" s="92">
        <f t="shared" si="93"/>
        <v>45862</v>
      </c>
      <c r="AH139" s="91">
        <f t="shared" si="94"/>
        <v>132</v>
      </c>
      <c r="AI139" s="91">
        <f>INDEX(地温!$D$2:$D$366,MATCH(AG139,地温!$C$2:$C$366,FALSE))</f>
        <v>25.686440000000001</v>
      </c>
      <c r="AJ139" s="91">
        <f t="shared" si="95"/>
        <v>2341.5349090000009</v>
      </c>
      <c r="AK139" s="93">
        <f t="shared" si="77"/>
        <v>17.738900825757582</v>
      </c>
      <c r="AL139" s="99" t="e">
        <f t="shared" si="78"/>
        <v>#N/A</v>
      </c>
      <c r="AM139" s="99">
        <f t="shared" si="79"/>
        <v>0</v>
      </c>
      <c r="AP139" s="92">
        <f t="shared" si="96"/>
        <v>45862</v>
      </c>
      <c r="AQ139" s="91">
        <f t="shared" si="97"/>
        <v>132</v>
      </c>
      <c r="AR139" s="91">
        <f>INDEX(地温!$D$2:$D$366,MATCH(AP139,地温!$C$2:$C$366,FALSE))</f>
        <v>25.686440000000001</v>
      </c>
      <c r="AS139" s="91">
        <f t="shared" si="98"/>
        <v>2341.5349090000009</v>
      </c>
      <c r="AT139" s="93">
        <f t="shared" si="80"/>
        <v>17.738900825757582</v>
      </c>
      <c r="AU139" s="99" t="e">
        <f t="shared" si="81"/>
        <v>#N/A</v>
      </c>
      <c r="AV139" s="99">
        <f t="shared" si="82"/>
        <v>0</v>
      </c>
    </row>
    <row r="140" spans="1:48" s="91" customFormat="1">
      <c r="A140" s="92">
        <f t="shared" si="83"/>
        <v>45863</v>
      </c>
      <c r="B140" s="91">
        <f t="shared" si="66"/>
        <v>133</v>
      </c>
      <c r="C140" s="99">
        <f t="shared" si="67"/>
        <v>6.7645064544288189</v>
      </c>
      <c r="F140" s="92">
        <f t="shared" si="84"/>
        <v>45863</v>
      </c>
      <c r="G140" s="91">
        <f t="shared" si="85"/>
        <v>133</v>
      </c>
      <c r="H140" s="91">
        <f>INDEX(地温!$D$2:$D$366,MATCH(F140,地温!$C$2:$C$366,FALSE))</f>
        <v>26.233892000000004</v>
      </c>
      <c r="I140" s="91">
        <f t="shared" si="86"/>
        <v>2367.7688010000011</v>
      </c>
      <c r="J140" s="93">
        <f t="shared" si="68"/>
        <v>17.802772939849632</v>
      </c>
      <c r="K140" s="99">
        <f t="shared" si="69"/>
        <v>7.0412276956710346e-002</v>
      </c>
      <c r="L140" s="99">
        <f t="shared" si="70"/>
        <v>5.759506454428819</v>
      </c>
      <c r="O140" s="92">
        <f t="shared" si="87"/>
        <v>45863</v>
      </c>
      <c r="P140" s="91">
        <f t="shared" si="88"/>
        <v>133</v>
      </c>
      <c r="Q140" s="91">
        <f>INDEX(地温!$D$2:$D$366,MATCH(O140,地温!$C$2:$C$366,FALSE))</f>
        <v>26.233892000000004</v>
      </c>
      <c r="R140" s="91">
        <f t="shared" si="89"/>
        <v>2367.7688010000011</v>
      </c>
      <c r="S140" s="93">
        <f t="shared" si="71"/>
        <v>17.802772939849632</v>
      </c>
      <c r="T140" s="99">
        <f t="shared" si="72"/>
        <v>0.99793309161700261</v>
      </c>
      <c r="U140" s="99">
        <f t="shared" si="73"/>
        <v>1.0050000000000001</v>
      </c>
      <c r="X140" s="92">
        <f t="shared" si="90"/>
        <v>45863</v>
      </c>
      <c r="Y140" s="91">
        <f t="shared" si="91"/>
        <v>133</v>
      </c>
      <c r="Z140" s="91">
        <f>INDEX(地温!$D$2:$D$366,MATCH(X140,地温!$C$2:$C$366,FALSE))</f>
        <v>26.233892000000004</v>
      </c>
      <c r="AA140" s="91">
        <f t="shared" si="92"/>
        <v>2367.7688010000011</v>
      </c>
      <c r="AB140" s="93">
        <f t="shared" si="74"/>
        <v>17.802772939849632</v>
      </c>
      <c r="AC140" s="99" t="e">
        <f t="shared" si="75"/>
        <v>#N/A</v>
      </c>
      <c r="AD140" s="99">
        <f t="shared" si="76"/>
        <v>0</v>
      </c>
      <c r="AG140" s="92">
        <f t="shared" si="93"/>
        <v>45863</v>
      </c>
      <c r="AH140" s="91">
        <f t="shared" si="94"/>
        <v>133</v>
      </c>
      <c r="AI140" s="91">
        <f>INDEX(地温!$D$2:$D$366,MATCH(AG140,地温!$C$2:$C$366,FALSE))</f>
        <v>26.233892000000004</v>
      </c>
      <c r="AJ140" s="91">
        <f t="shared" si="95"/>
        <v>2367.7688010000011</v>
      </c>
      <c r="AK140" s="93">
        <f t="shared" si="77"/>
        <v>17.802772939849632</v>
      </c>
      <c r="AL140" s="99" t="e">
        <f t="shared" si="78"/>
        <v>#N/A</v>
      </c>
      <c r="AM140" s="99">
        <f t="shared" si="79"/>
        <v>0</v>
      </c>
      <c r="AP140" s="92">
        <f t="shared" si="96"/>
        <v>45863</v>
      </c>
      <c r="AQ140" s="91">
        <f t="shared" si="97"/>
        <v>133</v>
      </c>
      <c r="AR140" s="91">
        <f>INDEX(地温!$D$2:$D$366,MATCH(AP140,地温!$C$2:$C$366,FALSE))</f>
        <v>26.233892000000004</v>
      </c>
      <c r="AS140" s="91">
        <f t="shared" si="98"/>
        <v>2367.7688010000011</v>
      </c>
      <c r="AT140" s="93">
        <f t="shared" si="80"/>
        <v>17.802772939849632</v>
      </c>
      <c r="AU140" s="99" t="e">
        <f t="shared" si="81"/>
        <v>#N/A</v>
      </c>
      <c r="AV140" s="99">
        <f t="shared" si="82"/>
        <v>0</v>
      </c>
    </row>
    <row r="141" spans="1:48" s="91" customFormat="1">
      <c r="A141" s="92">
        <f t="shared" si="83"/>
        <v>45864</v>
      </c>
      <c r="B141" s="91">
        <f t="shared" si="66"/>
        <v>134</v>
      </c>
      <c r="C141" s="99">
        <f t="shared" si="67"/>
        <v>6.764549227479602</v>
      </c>
      <c r="F141" s="92">
        <f t="shared" si="84"/>
        <v>45864</v>
      </c>
      <c r="G141" s="91">
        <f t="shared" si="85"/>
        <v>134</v>
      </c>
      <c r="H141" s="91">
        <f>INDEX(地温!$D$2:$D$366,MATCH(F141,地温!$C$2:$C$366,FALSE))</f>
        <v>25.625611999999997</v>
      </c>
      <c r="I141" s="91">
        <f t="shared" si="86"/>
        <v>2393.3944130000009</v>
      </c>
      <c r="J141" s="93">
        <f t="shared" si="68"/>
        <v>17.861152335820901</v>
      </c>
      <c r="K141" s="99">
        <f t="shared" si="69"/>
        <v>7.0563322461039621e-002</v>
      </c>
      <c r="L141" s="99">
        <f t="shared" si="70"/>
        <v>5.7595492274796021</v>
      </c>
      <c r="O141" s="92">
        <f t="shared" si="87"/>
        <v>45864</v>
      </c>
      <c r="P141" s="91">
        <f t="shared" si="88"/>
        <v>134</v>
      </c>
      <c r="Q141" s="91">
        <f>INDEX(地温!$D$2:$D$366,MATCH(O141,地温!$C$2:$C$366,FALSE))</f>
        <v>25.625611999999997</v>
      </c>
      <c r="R141" s="91">
        <f t="shared" si="89"/>
        <v>2393.3944130000009</v>
      </c>
      <c r="S141" s="93">
        <f t="shared" si="71"/>
        <v>17.861152335820901</v>
      </c>
      <c r="T141" s="99">
        <f t="shared" si="72"/>
        <v>0.99793350604189013</v>
      </c>
      <c r="U141" s="99">
        <f t="shared" si="73"/>
        <v>1.0050000000000001</v>
      </c>
      <c r="X141" s="92">
        <f t="shared" si="90"/>
        <v>45864</v>
      </c>
      <c r="Y141" s="91">
        <f t="shared" si="91"/>
        <v>134</v>
      </c>
      <c r="Z141" s="91">
        <f>INDEX(地温!$D$2:$D$366,MATCH(X141,地温!$C$2:$C$366,FALSE))</f>
        <v>25.625611999999997</v>
      </c>
      <c r="AA141" s="91">
        <f t="shared" si="92"/>
        <v>2393.3944130000009</v>
      </c>
      <c r="AB141" s="93">
        <f t="shared" si="74"/>
        <v>17.861152335820901</v>
      </c>
      <c r="AC141" s="99" t="e">
        <f t="shared" si="75"/>
        <v>#N/A</v>
      </c>
      <c r="AD141" s="99">
        <f t="shared" si="76"/>
        <v>0</v>
      </c>
      <c r="AG141" s="92">
        <f t="shared" si="93"/>
        <v>45864</v>
      </c>
      <c r="AH141" s="91">
        <f t="shared" si="94"/>
        <v>134</v>
      </c>
      <c r="AI141" s="91">
        <f>INDEX(地温!$D$2:$D$366,MATCH(AG141,地温!$C$2:$C$366,FALSE))</f>
        <v>25.625611999999997</v>
      </c>
      <c r="AJ141" s="91">
        <f t="shared" si="95"/>
        <v>2393.3944130000009</v>
      </c>
      <c r="AK141" s="93">
        <f t="shared" si="77"/>
        <v>17.861152335820901</v>
      </c>
      <c r="AL141" s="99" t="e">
        <f t="shared" si="78"/>
        <v>#N/A</v>
      </c>
      <c r="AM141" s="99">
        <f t="shared" si="79"/>
        <v>0</v>
      </c>
      <c r="AP141" s="92">
        <f t="shared" si="96"/>
        <v>45864</v>
      </c>
      <c r="AQ141" s="91">
        <f t="shared" si="97"/>
        <v>134</v>
      </c>
      <c r="AR141" s="91">
        <f>INDEX(地温!$D$2:$D$366,MATCH(AP141,地温!$C$2:$C$366,FALSE))</f>
        <v>25.625611999999997</v>
      </c>
      <c r="AS141" s="91">
        <f t="shared" si="98"/>
        <v>2393.3944130000009</v>
      </c>
      <c r="AT141" s="93">
        <f t="shared" si="80"/>
        <v>17.861152335820901</v>
      </c>
      <c r="AU141" s="99" t="e">
        <f t="shared" si="81"/>
        <v>#N/A</v>
      </c>
      <c r="AV141" s="99">
        <f t="shared" si="82"/>
        <v>0</v>
      </c>
    </row>
    <row r="142" spans="1:48" s="91" customFormat="1">
      <c r="A142" s="92">
        <f t="shared" si="83"/>
        <v>45865</v>
      </c>
      <c r="B142" s="91">
        <f t="shared" si="66"/>
        <v>135</v>
      </c>
      <c r="C142" s="99">
        <f t="shared" si="67"/>
        <v>6.7645885243972499</v>
      </c>
      <c r="F142" s="92">
        <f t="shared" si="84"/>
        <v>45865</v>
      </c>
      <c r="G142" s="91">
        <f t="shared" si="85"/>
        <v>135</v>
      </c>
      <c r="H142" s="91">
        <f>INDEX(地温!$D$2:$D$366,MATCH(F142,地温!$C$2:$C$366,FALSE))</f>
        <v>25.828372000000002</v>
      </c>
      <c r="I142" s="91">
        <f t="shared" si="86"/>
        <v>2419.2227850000008</v>
      </c>
      <c r="J142" s="93">
        <f t="shared" si="68"/>
        <v>17.920168777777786</v>
      </c>
      <c r="K142" s="99">
        <f t="shared" si="69"/>
        <v>7.0716283725127796e-002</v>
      </c>
      <c r="L142" s="99">
        <f t="shared" si="70"/>
        <v>5.75958852439725</v>
      </c>
      <c r="O142" s="92">
        <f t="shared" si="87"/>
        <v>45865</v>
      </c>
      <c r="P142" s="91">
        <f t="shared" si="88"/>
        <v>135</v>
      </c>
      <c r="Q142" s="91">
        <f>INDEX(地温!$D$2:$D$366,MATCH(O142,地温!$C$2:$C$366,FALSE))</f>
        <v>25.828372000000002</v>
      </c>
      <c r="R142" s="91">
        <f t="shared" si="89"/>
        <v>2419.2227850000008</v>
      </c>
      <c r="S142" s="93">
        <f t="shared" si="71"/>
        <v>17.920168777777786</v>
      </c>
      <c r="T142" s="99">
        <f t="shared" si="72"/>
        <v>0.99793392482016896</v>
      </c>
      <c r="U142" s="99">
        <f t="shared" si="73"/>
        <v>1.0050000000000001</v>
      </c>
      <c r="X142" s="92">
        <f t="shared" si="90"/>
        <v>45865</v>
      </c>
      <c r="Y142" s="91">
        <f t="shared" si="91"/>
        <v>135</v>
      </c>
      <c r="Z142" s="91">
        <f>INDEX(地温!$D$2:$D$366,MATCH(X142,地温!$C$2:$C$366,FALSE))</f>
        <v>25.828372000000002</v>
      </c>
      <c r="AA142" s="91">
        <f t="shared" si="92"/>
        <v>2419.2227850000008</v>
      </c>
      <c r="AB142" s="93">
        <f t="shared" si="74"/>
        <v>17.920168777777786</v>
      </c>
      <c r="AC142" s="99" t="e">
        <f t="shared" si="75"/>
        <v>#N/A</v>
      </c>
      <c r="AD142" s="99">
        <f t="shared" si="76"/>
        <v>0</v>
      </c>
      <c r="AG142" s="92">
        <f t="shared" si="93"/>
        <v>45865</v>
      </c>
      <c r="AH142" s="91">
        <f t="shared" si="94"/>
        <v>135</v>
      </c>
      <c r="AI142" s="91">
        <f>INDEX(地温!$D$2:$D$366,MATCH(AG142,地温!$C$2:$C$366,FALSE))</f>
        <v>25.828372000000002</v>
      </c>
      <c r="AJ142" s="91">
        <f t="shared" si="95"/>
        <v>2419.2227850000008</v>
      </c>
      <c r="AK142" s="93">
        <f t="shared" si="77"/>
        <v>17.920168777777786</v>
      </c>
      <c r="AL142" s="99" t="e">
        <f t="shared" si="78"/>
        <v>#N/A</v>
      </c>
      <c r="AM142" s="99">
        <f t="shared" si="79"/>
        <v>0</v>
      </c>
      <c r="AP142" s="92">
        <f t="shared" si="96"/>
        <v>45865</v>
      </c>
      <c r="AQ142" s="91">
        <f t="shared" si="97"/>
        <v>135</v>
      </c>
      <c r="AR142" s="91">
        <f>INDEX(地温!$D$2:$D$366,MATCH(AP142,地温!$C$2:$C$366,FALSE))</f>
        <v>25.828372000000002</v>
      </c>
      <c r="AS142" s="91">
        <f t="shared" si="98"/>
        <v>2419.2227850000008</v>
      </c>
      <c r="AT142" s="93">
        <f t="shared" si="80"/>
        <v>17.920168777777786</v>
      </c>
      <c r="AU142" s="99" t="e">
        <f t="shared" si="81"/>
        <v>#N/A</v>
      </c>
      <c r="AV142" s="99">
        <f t="shared" si="82"/>
        <v>0</v>
      </c>
    </row>
    <row r="143" spans="1:48" s="91" customFormat="1">
      <c r="A143" s="92">
        <f t="shared" si="83"/>
        <v>45866</v>
      </c>
      <c r="B143" s="91">
        <f t="shared" si="66"/>
        <v>136</v>
      </c>
      <c r="C143" s="99">
        <f t="shared" si="67"/>
        <v>6.7646250417735567</v>
      </c>
      <c r="F143" s="92">
        <f t="shared" si="84"/>
        <v>45866</v>
      </c>
      <c r="G143" s="91">
        <f t="shared" si="85"/>
        <v>136</v>
      </c>
      <c r="H143" s="91">
        <f>INDEX(地温!$D$2:$D$366,MATCH(F143,地温!$C$2:$C$366,FALSE))</f>
        <v>26.477203999999997</v>
      </c>
      <c r="I143" s="91">
        <f t="shared" si="86"/>
        <v>2445.6999890000006</v>
      </c>
      <c r="J143" s="93">
        <f t="shared" si="68"/>
        <v>17.983088154411771</v>
      </c>
      <c r="K143" s="99">
        <f t="shared" si="69"/>
        <v>7.0879657419546091e-002</v>
      </c>
      <c r="L143" s="99">
        <f t="shared" si="70"/>
        <v>5.7596250417735568</v>
      </c>
      <c r="O143" s="92">
        <f t="shared" si="87"/>
        <v>45866</v>
      </c>
      <c r="P143" s="91">
        <f t="shared" si="88"/>
        <v>136</v>
      </c>
      <c r="Q143" s="91">
        <f>INDEX(地温!$D$2:$D$366,MATCH(O143,地温!$C$2:$C$366,FALSE))</f>
        <v>26.477203999999997</v>
      </c>
      <c r="R143" s="91">
        <f t="shared" si="89"/>
        <v>2445.6999890000006</v>
      </c>
      <c r="S143" s="93">
        <f t="shared" si="71"/>
        <v>17.983088154411771</v>
      </c>
      <c r="T143" s="99">
        <f t="shared" si="72"/>
        <v>0.99793437110661387</v>
      </c>
      <c r="U143" s="99">
        <f t="shared" si="73"/>
        <v>1.0050000000000001</v>
      </c>
      <c r="X143" s="92">
        <f t="shared" si="90"/>
        <v>45866</v>
      </c>
      <c r="Y143" s="91">
        <f t="shared" si="91"/>
        <v>136</v>
      </c>
      <c r="Z143" s="91">
        <f>INDEX(地温!$D$2:$D$366,MATCH(X143,地温!$C$2:$C$366,FALSE))</f>
        <v>26.477203999999997</v>
      </c>
      <c r="AA143" s="91">
        <f t="shared" si="92"/>
        <v>2445.6999890000006</v>
      </c>
      <c r="AB143" s="93">
        <f t="shared" si="74"/>
        <v>17.983088154411771</v>
      </c>
      <c r="AC143" s="99" t="e">
        <f t="shared" si="75"/>
        <v>#N/A</v>
      </c>
      <c r="AD143" s="99">
        <f t="shared" si="76"/>
        <v>0</v>
      </c>
      <c r="AG143" s="92">
        <f t="shared" si="93"/>
        <v>45866</v>
      </c>
      <c r="AH143" s="91">
        <f t="shared" si="94"/>
        <v>136</v>
      </c>
      <c r="AI143" s="91">
        <f>INDEX(地温!$D$2:$D$366,MATCH(AG143,地温!$C$2:$C$366,FALSE))</f>
        <v>26.477203999999997</v>
      </c>
      <c r="AJ143" s="91">
        <f t="shared" si="95"/>
        <v>2445.6999890000006</v>
      </c>
      <c r="AK143" s="93">
        <f t="shared" si="77"/>
        <v>17.983088154411771</v>
      </c>
      <c r="AL143" s="99" t="e">
        <f t="shared" si="78"/>
        <v>#N/A</v>
      </c>
      <c r="AM143" s="99">
        <f t="shared" si="79"/>
        <v>0</v>
      </c>
      <c r="AP143" s="92">
        <f t="shared" si="96"/>
        <v>45866</v>
      </c>
      <c r="AQ143" s="91">
        <f t="shared" si="97"/>
        <v>136</v>
      </c>
      <c r="AR143" s="91">
        <f>INDEX(地温!$D$2:$D$366,MATCH(AP143,地温!$C$2:$C$366,FALSE))</f>
        <v>26.477203999999997</v>
      </c>
      <c r="AS143" s="91">
        <f t="shared" si="98"/>
        <v>2445.6999890000006</v>
      </c>
      <c r="AT143" s="93">
        <f t="shared" si="80"/>
        <v>17.983088154411771</v>
      </c>
      <c r="AU143" s="99" t="e">
        <f t="shared" si="81"/>
        <v>#N/A</v>
      </c>
      <c r="AV143" s="99">
        <f t="shared" si="82"/>
        <v>0</v>
      </c>
    </row>
    <row r="144" spans="1:48" s="91" customFormat="1">
      <c r="A144" s="92">
        <f t="shared" si="83"/>
        <v>45867</v>
      </c>
      <c r="B144" s="91">
        <f t="shared" si="66"/>
        <v>137</v>
      </c>
      <c r="C144" s="99">
        <f t="shared" si="67"/>
        <v>6.7646579172564012</v>
      </c>
      <c r="F144" s="92">
        <f t="shared" si="84"/>
        <v>45867</v>
      </c>
      <c r="G144" s="91">
        <f t="shared" si="85"/>
        <v>137</v>
      </c>
      <c r="H144" s="91">
        <f>INDEX(地温!$D$2:$D$366,MATCH(F144,地温!$C$2:$C$366,FALSE))</f>
        <v>26.010856000000004</v>
      </c>
      <c r="I144" s="91">
        <f t="shared" si="86"/>
        <v>2471.7108450000005</v>
      </c>
      <c r="J144" s="93">
        <f t="shared" si="68"/>
        <v>18.041685000000005</v>
      </c>
      <c r="K144" s="99">
        <f t="shared" si="69"/>
        <v>7.1032083098741483e-002</v>
      </c>
      <c r="L144" s="99">
        <f t="shared" si="70"/>
        <v>5.7596579172564013</v>
      </c>
      <c r="O144" s="92">
        <f t="shared" si="87"/>
        <v>45867</v>
      </c>
      <c r="P144" s="91">
        <f t="shared" si="88"/>
        <v>137</v>
      </c>
      <c r="Q144" s="91">
        <f>INDEX(地温!$D$2:$D$366,MATCH(O144,地温!$C$2:$C$366,FALSE))</f>
        <v>26.010856000000004</v>
      </c>
      <c r="R144" s="91">
        <f t="shared" si="89"/>
        <v>2471.7108450000005</v>
      </c>
      <c r="S144" s="93">
        <f t="shared" si="71"/>
        <v>18.041685000000005</v>
      </c>
      <c r="T144" s="99">
        <f t="shared" si="72"/>
        <v>0.99793478656003987</v>
      </c>
      <c r="U144" s="99">
        <f t="shared" si="73"/>
        <v>1.0050000000000001</v>
      </c>
      <c r="X144" s="92">
        <f t="shared" si="90"/>
        <v>45867</v>
      </c>
      <c r="Y144" s="91">
        <f t="shared" si="91"/>
        <v>137</v>
      </c>
      <c r="Z144" s="91">
        <f>INDEX(地温!$D$2:$D$366,MATCH(X144,地温!$C$2:$C$366,FALSE))</f>
        <v>26.010856000000004</v>
      </c>
      <c r="AA144" s="91">
        <f t="shared" si="92"/>
        <v>2471.7108450000005</v>
      </c>
      <c r="AB144" s="93">
        <f t="shared" si="74"/>
        <v>18.041685000000005</v>
      </c>
      <c r="AC144" s="99" t="e">
        <f t="shared" si="75"/>
        <v>#N/A</v>
      </c>
      <c r="AD144" s="99">
        <f t="shared" si="76"/>
        <v>0</v>
      </c>
      <c r="AG144" s="92">
        <f t="shared" si="93"/>
        <v>45867</v>
      </c>
      <c r="AH144" s="91">
        <f t="shared" si="94"/>
        <v>137</v>
      </c>
      <c r="AI144" s="91">
        <f>INDEX(地温!$D$2:$D$366,MATCH(AG144,地温!$C$2:$C$366,FALSE))</f>
        <v>26.010856000000004</v>
      </c>
      <c r="AJ144" s="91">
        <f t="shared" si="95"/>
        <v>2471.7108450000005</v>
      </c>
      <c r="AK144" s="93">
        <f t="shared" si="77"/>
        <v>18.041685000000005</v>
      </c>
      <c r="AL144" s="99" t="e">
        <f t="shared" si="78"/>
        <v>#N/A</v>
      </c>
      <c r="AM144" s="99">
        <f t="shared" si="79"/>
        <v>0</v>
      </c>
      <c r="AP144" s="92">
        <f t="shared" si="96"/>
        <v>45867</v>
      </c>
      <c r="AQ144" s="91">
        <f t="shared" si="97"/>
        <v>137</v>
      </c>
      <c r="AR144" s="91">
        <f>INDEX(地温!$D$2:$D$366,MATCH(AP144,地温!$C$2:$C$366,FALSE))</f>
        <v>26.010856000000004</v>
      </c>
      <c r="AS144" s="91">
        <f t="shared" si="98"/>
        <v>2471.7108450000005</v>
      </c>
      <c r="AT144" s="93">
        <f t="shared" si="80"/>
        <v>18.041685000000005</v>
      </c>
      <c r="AU144" s="99" t="e">
        <f t="shared" si="81"/>
        <v>#N/A</v>
      </c>
      <c r="AV144" s="99">
        <f t="shared" si="82"/>
        <v>0</v>
      </c>
    </row>
    <row r="145" spans="1:48" s="91" customFormat="1">
      <c r="A145" s="92">
        <f t="shared" si="83"/>
        <v>45868</v>
      </c>
      <c r="B145" s="91">
        <f t="shared" si="66"/>
        <v>138</v>
      </c>
      <c r="C145" s="99">
        <f t="shared" si="67"/>
        <v>6.7646878554921299</v>
      </c>
      <c r="F145" s="92">
        <f t="shared" si="84"/>
        <v>45868</v>
      </c>
      <c r="G145" s="91">
        <f t="shared" si="85"/>
        <v>138</v>
      </c>
      <c r="H145" s="91">
        <f>INDEX(地温!$D$2:$D$366,MATCH(F145,地温!$C$2:$C$366,FALSE))</f>
        <v>25.929752000000001</v>
      </c>
      <c r="I145" s="91">
        <f t="shared" si="86"/>
        <v>2497.6405970000005</v>
      </c>
      <c r="J145" s="93">
        <f t="shared" si="68"/>
        <v>18.098844905797105</v>
      </c>
      <c r="K145" s="99">
        <f t="shared" si="69"/>
        <v>7.1181027433625407e-002</v>
      </c>
      <c r="L145" s="99">
        <f t="shared" si="70"/>
        <v>5.75968785549213</v>
      </c>
      <c r="O145" s="92">
        <f t="shared" si="87"/>
        <v>45868</v>
      </c>
      <c r="P145" s="91">
        <f t="shared" si="88"/>
        <v>138</v>
      </c>
      <c r="Q145" s="91">
        <f>INDEX(地温!$D$2:$D$366,MATCH(O145,地温!$C$2:$C$366,FALSE))</f>
        <v>25.929752000000001</v>
      </c>
      <c r="R145" s="91">
        <f t="shared" si="89"/>
        <v>2497.6405970000005</v>
      </c>
      <c r="S145" s="93">
        <f t="shared" si="71"/>
        <v>18.098844905797105</v>
      </c>
      <c r="T145" s="99">
        <f t="shared" si="72"/>
        <v>0.99793519166452971</v>
      </c>
      <c r="U145" s="99">
        <f t="shared" si="73"/>
        <v>1.0050000000000001</v>
      </c>
      <c r="X145" s="92">
        <f t="shared" si="90"/>
        <v>45868</v>
      </c>
      <c r="Y145" s="91">
        <f t="shared" si="91"/>
        <v>138</v>
      </c>
      <c r="Z145" s="91">
        <f>INDEX(地温!$D$2:$D$366,MATCH(X145,地温!$C$2:$C$366,FALSE))</f>
        <v>25.929752000000001</v>
      </c>
      <c r="AA145" s="91">
        <f t="shared" si="92"/>
        <v>2497.6405970000005</v>
      </c>
      <c r="AB145" s="93">
        <f t="shared" si="74"/>
        <v>18.098844905797105</v>
      </c>
      <c r="AC145" s="99" t="e">
        <f t="shared" si="75"/>
        <v>#N/A</v>
      </c>
      <c r="AD145" s="99">
        <f t="shared" si="76"/>
        <v>0</v>
      </c>
      <c r="AG145" s="92">
        <f t="shared" si="93"/>
        <v>45868</v>
      </c>
      <c r="AH145" s="91">
        <f t="shared" si="94"/>
        <v>138</v>
      </c>
      <c r="AI145" s="91">
        <f>INDEX(地温!$D$2:$D$366,MATCH(AG145,地温!$C$2:$C$366,FALSE))</f>
        <v>25.929752000000001</v>
      </c>
      <c r="AJ145" s="91">
        <f t="shared" si="95"/>
        <v>2497.6405970000005</v>
      </c>
      <c r="AK145" s="93">
        <f t="shared" si="77"/>
        <v>18.098844905797105</v>
      </c>
      <c r="AL145" s="99" t="e">
        <f t="shared" si="78"/>
        <v>#N/A</v>
      </c>
      <c r="AM145" s="99">
        <f t="shared" si="79"/>
        <v>0</v>
      </c>
      <c r="AP145" s="92">
        <f t="shared" si="96"/>
        <v>45868</v>
      </c>
      <c r="AQ145" s="91">
        <f t="shared" si="97"/>
        <v>138</v>
      </c>
      <c r="AR145" s="91">
        <f>INDEX(地温!$D$2:$D$366,MATCH(AP145,地温!$C$2:$C$366,FALSE))</f>
        <v>25.929752000000001</v>
      </c>
      <c r="AS145" s="91">
        <f t="shared" si="98"/>
        <v>2497.6405970000005</v>
      </c>
      <c r="AT145" s="93">
        <f t="shared" si="80"/>
        <v>18.098844905797105</v>
      </c>
      <c r="AU145" s="99" t="e">
        <f t="shared" si="81"/>
        <v>#N/A</v>
      </c>
      <c r="AV145" s="99">
        <f t="shared" si="82"/>
        <v>0</v>
      </c>
    </row>
    <row r="146" spans="1:48" s="91" customFormat="1">
      <c r="A146" s="92">
        <f t="shared" si="83"/>
        <v>45869</v>
      </c>
      <c r="B146" s="91">
        <f t="shared" si="66"/>
        <v>139</v>
      </c>
      <c r="C146" s="99">
        <f t="shared" si="67"/>
        <v>6.764715560357728</v>
      </c>
      <c r="F146" s="92">
        <f t="shared" si="84"/>
        <v>45869</v>
      </c>
      <c r="G146" s="91">
        <f t="shared" si="85"/>
        <v>139</v>
      </c>
      <c r="H146" s="91">
        <f>INDEX(地温!$D$2:$D$366,MATCH(F146,地温!$C$2:$C$366,FALSE))</f>
        <v>26.436651999999999</v>
      </c>
      <c r="I146" s="91">
        <f t="shared" si="86"/>
        <v>2524.0772490000004</v>
      </c>
      <c r="J146" s="93">
        <f t="shared" si="68"/>
        <v>18.158829129496407</v>
      </c>
      <c r="K146" s="99">
        <f t="shared" si="69"/>
        <v>7.1337603995079435e-002</v>
      </c>
      <c r="L146" s="99">
        <f t="shared" si="70"/>
        <v>5.7597155603577281</v>
      </c>
      <c r="O146" s="92">
        <f t="shared" si="87"/>
        <v>45869</v>
      </c>
      <c r="P146" s="91">
        <f t="shared" si="88"/>
        <v>139</v>
      </c>
      <c r="Q146" s="91">
        <f>INDEX(地温!$D$2:$D$366,MATCH(O146,地温!$C$2:$C$366,FALSE))</f>
        <v>26.436651999999999</v>
      </c>
      <c r="R146" s="91">
        <f t="shared" si="89"/>
        <v>2524.0772490000004</v>
      </c>
      <c r="S146" s="93">
        <f t="shared" si="71"/>
        <v>18.158829129496407</v>
      </c>
      <c r="T146" s="99">
        <f t="shared" si="72"/>
        <v>0.99793561661469976</v>
      </c>
      <c r="U146" s="99">
        <f t="shared" si="73"/>
        <v>1.0050000000000001</v>
      </c>
      <c r="X146" s="92">
        <f t="shared" si="90"/>
        <v>45869</v>
      </c>
      <c r="Y146" s="91">
        <f t="shared" si="91"/>
        <v>139</v>
      </c>
      <c r="Z146" s="91">
        <f>INDEX(地温!$D$2:$D$366,MATCH(X146,地温!$C$2:$C$366,FALSE))</f>
        <v>26.436651999999999</v>
      </c>
      <c r="AA146" s="91">
        <f t="shared" si="92"/>
        <v>2524.0772490000004</v>
      </c>
      <c r="AB146" s="93">
        <f t="shared" si="74"/>
        <v>18.158829129496407</v>
      </c>
      <c r="AC146" s="99" t="e">
        <f t="shared" si="75"/>
        <v>#N/A</v>
      </c>
      <c r="AD146" s="99">
        <f t="shared" si="76"/>
        <v>0</v>
      </c>
      <c r="AG146" s="92">
        <f t="shared" si="93"/>
        <v>45869</v>
      </c>
      <c r="AH146" s="91">
        <f t="shared" si="94"/>
        <v>139</v>
      </c>
      <c r="AI146" s="91">
        <f>INDEX(地温!$D$2:$D$366,MATCH(AG146,地温!$C$2:$C$366,FALSE))</f>
        <v>26.436651999999999</v>
      </c>
      <c r="AJ146" s="91">
        <f t="shared" si="95"/>
        <v>2524.0772490000004</v>
      </c>
      <c r="AK146" s="93">
        <f t="shared" si="77"/>
        <v>18.158829129496407</v>
      </c>
      <c r="AL146" s="99" t="e">
        <f t="shared" si="78"/>
        <v>#N/A</v>
      </c>
      <c r="AM146" s="99">
        <f t="shared" si="79"/>
        <v>0</v>
      </c>
      <c r="AP146" s="92">
        <f t="shared" si="96"/>
        <v>45869</v>
      </c>
      <c r="AQ146" s="91">
        <f t="shared" si="97"/>
        <v>139</v>
      </c>
      <c r="AR146" s="91">
        <f>INDEX(地温!$D$2:$D$366,MATCH(AP146,地温!$C$2:$C$366,FALSE))</f>
        <v>26.436651999999999</v>
      </c>
      <c r="AS146" s="91">
        <f t="shared" si="98"/>
        <v>2524.0772490000004</v>
      </c>
      <c r="AT146" s="93">
        <f t="shared" si="80"/>
        <v>18.158829129496407</v>
      </c>
      <c r="AU146" s="99" t="e">
        <f t="shared" si="81"/>
        <v>#N/A</v>
      </c>
      <c r="AV146" s="99">
        <f t="shared" si="82"/>
        <v>0</v>
      </c>
    </row>
    <row r="147" spans="1:48" s="91" customFormat="1">
      <c r="A147" s="92">
        <f t="shared" si="83"/>
        <v>45870</v>
      </c>
      <c r="B147" s="91">
        <f t="shared" si="66"/>
        <v>140</v>
      </c>
      <c r="C147" s="99">
        <f t="shared" si="67"/>
        <v>6.7647410086597164</v>
      </c>
      <c r="F147" s="92">
        <f t="shared" si="84"/>
        <v>45870</v>
      </c>
      <c r="G147" s="91">
        <f t="shared" si="85"/>
        <v>140</v>
      </c>
      <c r="H147" s="91">
        <f>INDEX(地温!$D$2:$D$366,MATCH(F147,地温!$C$2:$C$366,FALSE))</f>
        <v>26.720516</v>
      </c>
      <c r="I147" s="91">
        <f t="shared" si="86"/>
        <v>2550.7977650000003</v>
      </c>
      <c r="J147" s="93">
        <f t="shared" si="68"/>
        <v>18.219984035714287</v>
      </c>
      <c r="K147" s="99">
        <f t="shared" si="69"/>
        <v>7.1497524333776638e-002</v>
      </c>
      <c r="L147" s="99">
        <f t="shared" si="70"/>
        <v>5.7597410086597165</v>
      </c>
      <c r="O147" s="92">
        <f t="shared" si="87"/>
        <v>45870</v>
      </c>
      <c r="P147" s="91">
        <f t="shared" si="88"/>
        <v>140</v>
      </c>
      <c r="Q147" s="91">
        <f>INDEX(地温!$D$2:$D$366,MATCH(O147,地温!$C$2:$C$366,FALSE))</f>
        <v>26.720516</v>
      </c>
      <c r="R147" s="91">
        <f t="shared" si="89"/>
        <v>2550.7977650000003</v>
      </c>
      <c r="S147" s="93">
        <f t="shared" si="71"/>
        <v>18.219984035714287</v>
      </c>
      <c r="T147" s="99">
        <f t="shared" si="72"/>
        <v>0.99793604967838212</v>
      </c>
      <c r="U147" s="99">
        <f t="shared" si="73"/>
        <v>1.0050000000000001</v>
      </c>
      <c r="X147" s="92">
        <f t="shared" si="90"/>
        <v>45870</v>
      </c>
      <c r="Y147" s="91">
        <f t="shared" si="91"/>
        <v>140</v>
      </c>
      <c r="Z147" s="91">
        <f>INDEX(地温!$D$2:$D$366,MATCH(X147,地温!$C$2:$C$366,FALSE))</f>
        <v>26.720516</v>
      </c>
      <c r="AA147" s="91">
        <f t="shared" si="92"/>
        <v>2550.7977650000003</v>
      </c>
      <c r="AB147" s="93">
        <f t="shared" si="74"/>
        <v>18.219984035714287</v>
      </c>
      <c r="AC147" s="99" t="e">
        <f t="shared" si="75"/>
        <v>#N/A</v>
      </c>
      <c r="AD147" s="99">
        <f t="shared" si="76"/>
        <v>0</v>
      </c>
      <c r="AG147" s="92">
        <f t="shared" si="93"/>
        <v>45870</v>
      </c>
      <c r="AH147" s="91">
        <f t="shared" si="94"/>
        <v>140</v>
      </c>
      <c r="AI147" s="91">
        <f>INDEX(地温!$D$2:$D$366,MATCH(AG147,地温!$C$2:$C$366,FALSE))</f>
        <v>26.720516</v>
      </c>
      <c r="AJ147" s="91">
        <f t="shared" si="95"/>
        <v>2550.7977650000003</v>
      </c>
      <c r="AK147" s="93">
        <f t="shared" si="77"/>
        <v>18.219984035714287</v>
      </c>
      <c r="AL147" s="99" t="e">
        <f t="shared" si="78"/>
        <v>#N/A</v>
      </c>
      <c r="AM147" s="99">
        <f t="shared" si="79"/>
        <v>0</v>
      </c>
      <c r="AP147" s="92">
        <f t="shared" si="96"/>
        <v>45870</v>
      </c>
      <c r="AQ147" s="91">
        <f t="shared" si="97"/>
        <v>140</v>
      </c>
      <c r="AR147" s="91">
        <f>INDEX(地温!$D$2:$D$366,MATCH(AP147,地温!$C$2:$C$366,FALSE))</f>
        <v>26.720516</v>
      </c>
      <c r="AS147" s="91">
        <f t="shared" si="98"/>
        <v>2550.7977650000003</v>
      </c>
      <c r="AT147" s="93">
        <f t="shared" si="80"/>
        <v>18.219984035714287</v>
      </c>
      <c r="AU147" s="99" t="e">
        <f t="shared" si="81"/>
        <v>#N/A</v>
      </c>
      <c r="AV147" s="99">
        <f t="shared" si="82"/>
        <v>0</v>
      </c>
    </row>
    <row r="148" spans="1:48" s="91" customFormat="1">
      <c r="A148" s="92">
        <f t="shared" si="83"/>
        <v>45871</v>
      </c>
      <c r="B148" s="91">
        <f t="shared" si="66"/>
        <v>141</v>
      </c>
      <c r="C148" s="99">
        <f t="shared" si="67"/>
        <v>6.7647639764064609</v>
      </c>
      <c r="F148" s="92">
        <f t="shared" si="84"/>
        <v>45871</v>
      </c>
      <c r="G148" s="91">
        <f t="shared" si="85"/>
        <v>141</v>
      </c>
      <c r="H148" s="91">
        <f>INDEX(地温!$D$2:$D$366,MATCH(F148,地温!$C$2:$C$366,FALSE))</f>
        <v>26.375824000000001</v>
      </c>
      <c r="I148" s="91">
        <f t="shared" si="86"/>
        <v>2577.1735890000004</v>
      </c>
      <c r="J148" s="93">
        <f t="shared" si="68"/>
        <v>18.27782687234043</v>
      </c>
      <c r="K148" s="99">
        <f t="shared" si="69"/>
        <v>7.1649051489506566e-002</v>
      </c>
      <c r="L148" s="99">
        <f t="shared" si="70"/>
        <v>5.759763976406461</v>
      </c>
      <c r="O148" s="92">
        <f t="shared" si="87"/>
        <v>45871</v>
      </c>
      <c r="P148" s="91">
        <f t="shared" si="88"/>
        <v>141</v>
      </c>
      <c r="Q148" s="91">
        <f>INDEX(地温!$D$2:$D$366,MATCH(O148,地温!$C$2:$C$366,FALSE))</f>
        <v>26.375824000000001</v>
      </c>
      <c r="R148" s="91">
        <f t="shared" si="89"/>
        <v>2577.1735890000004</v>
      </c>
      <c r="S148" s="93">
        <f t="shared" si="71"/>
        <v>18.27782687234043</v>
      </c>
      <c r="T148" s="99">
        <f t="shared" si="72"/>
        <v>0.99793645912073503</v>
      </c>
      <c r="U148" s="99">
        <f t="shared" si="73"/>
        <v>1.0050000000000001</v>
      </c>
      <c r="X148" s="92">
        <f t="shared" si="90"/>
        <v>45871</v>
      </c>
      <c r="Y148" s="91">
        <f t="shared" si="91"/>
        <v>141</v>
      </c>
      <c r="Z148" s="91">
        <f>INDEX(地温!$D$2:$D$366,MATCH(X148,地温!$C$2:$C$366,FALSE))</f>
        <v>26.375824000000001</v>
      </c>
      <c r="AA148" s="91">
        <f t="shared" si="92"/>
        <v>2577.1735890000004</v>
      </c>
      <c r="AB148" s="93">
        <f t="shared" si="74"/>
        <v>18.27782687234043</v>
      </c>
      <c r="AC148" s="99" t="e">
        <f t="shared" si="75"/>
        <v>#N/A</v>
      </c>
      <c r="AD148" s="99">
        <f t="shared" si="76"/>
        <v>0</v>
      </c>
      <c r="AG148" s="92">
        <f t="shared" si="93"/>
        <v>45871</v>
      </c>
      <c r="AH148" s="91">
        <f t="shared" si="94"/>
        <v>141</v>
      </c>
      <c r="AI148" s="91">
        <f>INDEX(地温!$D$2:$D$366,MATCH(AG148,地温!$C$2:$C$366,FALSE))</f>
        <v>26.375824000000001</v>
      </c>
      <c r="AJ148" s="91">
        <f t="shared" si="95"/>
        <v>2577.1735890000004</v>
      </c>
      <c r="AK148" s="93">
        <f t="shared" si="77"/>
        <v>18.27782687234043</v>
      </c>
      <c r="AL148" s="99" t="e">
        <f t="shared" si="78"/>
        <v>#N/A</v>
      </c>
      <c r="AM148" s="99">
        <f t="shared" si="79"/>
        <v>0</v>
      </c>
      <c r="AP148" s="92">
        <f t="shared" si="96"/>
        <v>45871</v>
      </c>
      <c r="AQ148" s="91">
        <f t="shared" si="97"/>
        <v>141</v>
      </c>
      <c r="AR148" s="91">
        <f>INDEX(地温!$D$2:$D$366,MATCH(AP148,地温!$C$2:$C$366,FALSE))</f>
        <v>26.375824000000001</v>
      </c>
      <c r="AS148" s="91">
        <f t="shared" si="98"/>
        <v>2577.1735890000004</v>
      </c>
      <c r="AT148" s="93">
        <f t="shared" si="80"/>
        <v>18.27782687234043</v>
      </c>
      <c r="AU148" s="99" t="e">
        <f t="shared" si="81"/>
        <v>#N/A</v>
      </c>
      <c r="AV148" s="99">
        <f t="shared" si="82"/>
        <v>0</v>
      </c>
    </row>
    <row r="149" spans="1:48" s="91" customFormat="1">
      <c r="A149" s="92">
        <f t="shared" si="83"/>
        <v>45872</v>
      </c>
      <c r="B149" s="91">
        <f t="shared" si="66"/>
        <v>142</v>
      </c>
      <c r="C149" s="99">
        <f t="shared" si="67"/>
        <v>6.7647850754312522</v>
      </c>
      <c r="F149" s="92">
        <f t="shared" si="84"/>
        <v>45872</v>
      </c>
      <c r="G149" s="91">
        <f t="shared" si="85"/>
        <v>142</v>
      </c>
      <c r="H149" s="91">
        <f>INDEX(地温!$D$2:$D$366,MATCH(F149,地温!$C$2:$C$366,FALSE))</f>
        <v>26.659688000000003</v>
      </c>
      <c r="I149" s="91">
        <f t="shared" si="86"/>
        <v>2603.8332770000006</v>
      </c>
      <c r="J149" s="93">
        <f t="shared" si="68"/>
        <v>18.336854063380287</v>
      </c>
      <c r="K149" s="99">
        <f t="shared" si="69"/>
        <v>7.1803950064349614e-002</v>
      </c>
      <c r="L149" s="99">
        <f t="shared" si="70"/>
        <v>5.7597850754312523</v>
      </c>
      <c r="O149" s="92">
        <f t="shared" si="87"/>
        <v>45872</v>
      </c>
      <c r="P149" s="91">
        <f t="shared" si="88"/>
        <v>142</v>
      </c>
      <c r="Q149" s="91">
        <f>INDEX(地温!$D$2:$D$366,MATCH(O149,地温!$C$2:$C$366,FALSE))</f>
        <v>26.659688000000003</v>
      </c>
      <c r="R149" s="91">
        <f t="shared" si="89"/>
        <v>2603.8332770000006</v>
      </c>
      <c r="S149" s="93">
        <f t="shared" si="71"/>
        <v>18.336854063380287</v>
      </c>
      <c r="T149" s="99">
        <f t="shared" si="72"/>
        <v>0.99793687677914011</v>
      </c>
      <c r="U149" s="99">
        <f t="shared" si="73"/>
        <v>1.0050000000000001</v>
      </c>
      <c r="X149" s="92">
        <f t="shared" si="90"/>
        <v>45872</v>
      </c>
      <c r="Y149" s="91">
        <f t="shared" si="91"/>
        <v>142</v>
      </c>
      <c r="Z149" s="91">
        <f>INDEX(地温!$D$2:$D$366,MATCH(X149,地温!$C$2:$C$366,FALSE))</f>
        <v>26.659688000000003</v>
      </c>
      <c r="AA149" s="91">
        <f t="shared" si="92"/>
        <v>2603.8332770000006</v>
      </c>
      <c r="AB149" s="93">
        <f t="shared" si="74"/>
        <v>18.336854063380287</v>
      </c>
      <c r="AC149" s="99" t="e">
        <f t="shared" si="75"/>
        <v>#N/A</v>
      </c>
      <c r="AD149" s="99">
        <f t="shared" si="76"/>
        <v>0</v>
      </c>
      <c r="AG149" s="92">
        <f t="shared" si="93"/>
        <v>45872</v>
      </c>
      <c r="AH149" s="91">
        <f t="shared" si="94"/>
        <v>142</v>
      </c>
      <c r="AI149" s="91">
        <f>INDEX(地温!$D$2:$D$366,MATCH(AG149,地温!$C$2:$C$366,FALSE))</f>
        <v>26.659688000000003</v>
      </c>
      <c r="AJ149" s="91">
        <f t="shared" si="95"/>
        <v>2603.8332770000006</v>
      </c>
      <c r="AK149" s="93">
        <f t="shared" si="77"/>
        <v>18.336854063380287</v>
      </c>
      <c r="AL149" s="99" t="e">
        <f t="shared" si="78"/>
        <v>#N/A</v>
      </c>
      <c r="AM149" s="99">
        <f t="shared" si="79"/>
        <v>0</v>
      </c>
      <c r="AP149" s="92">
        <f t="shared" si="96"/>
        <v>45872</v>
      </c>
      <c r="AQ149" s="91">
        <f t="shared" si="97"/>
        <v>142</v>
      </c>
      <c r="AR149" s="91">
        <f>INDEX(地温!$D$2:$D$366,MATCH(AP149,地温!$C$2:$C$366,FALSE))</f>
        <v>26.659688000000003</v>
      </c>
      <c r="AS149" s="91">
        <f t="shared" si="98"/>
        <v>2603.8332770000006</v>
      </c>
      <c r="AT149" s="93">
        <f t="shared" si="80"/>
        <v>18.336854063380287</v>
      </c>
      <c r="AU149" s="99" t="e">
        <f t="shared" si="81"/>
        <v>#N/A</v>
      </c>
      <c r="AV149" s="99">
        <f t="shared" si="82"/>
        <v>0</v>
      </c>
    </row>
    <row r="150" spans="1:48" s="91" customFormat="1">
      <c r="A150" s="92">
        <f t="shared" si="83"/>
        <v>45873</v>
      </c>
      <c r="B150" s="91">
        <f t="shared" si="66"/>
        <v>143</v>
      </c>
      <c r="C150" s="99">
        <f t="shared" si="67"/>
        <v>6.7648042122487881</v>
      </c>
      <c r="F150" s="92">
        <f t="shared" si="84"/>
        <v>45873</v>
      </c>
      <c r="G150" s="91">
        <f t="shared" si="85"/>
        <v>143</v>
      </c>
      <c r="H150" s="91">
        <f>INDEX(地温!$D$2:$D$366,MATCH(F150,地温!$C$2:$C$366,FALSE))</f>
        <v>26.497479999999999</v>
      </c>
      <c r="I150" s="91">
        <f t="shared" si="86"/>
        <v>2630.3307570000006</v>
      </c>
      <c r="J150" s="93">
        <f t="shared" si="68"/>
        <v>18.393921377622384</v>
      </c>
      <c r="K150" s="99">
        <f t="shared" si="69"/>
        <v>7.1953964071226909e-002</v>
      </c>
      <c r="L150" s="99">
        <f t="shared" si="70"/>
        <v>5.7598042122487882</v>
      </c>
      <c r="O150" s="92">
        <f t="shared" si="87"/>
        <v>45873</v>
      </c>
      <c r="P150" s="91">
        <f t="shared" si="88"/>
        <v>143</v>
      </c>
      <c r="Q150" s="91">
        <f>INDEX(地温!$D$2:$D$366,MATCH(O150,地温!$C$2:$C$366,FALSE))</f>
        <v>26.497479999999999</v>
      </c>
      <c r="R150" s="91">
        <f t="shared" si="89"/>
        <v>2630.3307570000006</v>
      </c>
      <c r="S150" s="93">
        <f t="shared" si="71"/>
        <v>18.393921377622384</v>
      </c>
      <c r="T150" s="99">
        <f t="shared" si="72"/>
        <v>0.99793728040934593</v>
      </c>
      <c r="U150" s="99">
        <f t="shared" si="73"/>
        <v>1.0050000000000001</v>
      </c>
      <c r="X150" s="92">
        <f t="shared" si="90"/>
        <v>45873</v>
      </c>
      <c r="Y150" s="91">
        <f t="shared" si="91"/>
        <v>143</v>
      </c>
      <c r="Z150" s="91">
        <f>INDEX(地温!$D$2:$D$366,MATCH(X150,地温!$C$2:$C$366,FALSE))</f>
        <v>26.497479999999999</v>
      </c>
      <c r="AA150" s="91">
        <f t="shared" si="92"/>
        <v>2630.3307570000006</v>
      </c>
      <c r="AB150" s="93">
        <f t="shared" si="74"/>
        <v>18.393921377622384</v>
      </c>
      <c r="AC150" s="99" t="e">
        <f t="shared" si="75"/>
        <v>#N/A</v>
      </c>
      <c r="AD150" s="99">
        <f t="shared" si="76"/>
        <v>0</v>
      </c>
      <c r="AG150" s="92">
        <f t="shared" si="93"/>
        <v>45873</v>
      </c>
      <c r="AH150" s="91">
        <f t="shared" si="94"/>
        <v>143</v>
      </c>
      <c r="AI150" s="91">
        <f>INDEX(地温!$D$2:$D$366,MATCH(AG150,地温!$C$2:$C$366,FALSE))</f>
        <v>26.497479999999999</v>
      </c>
      <c r="AJ150" s="91">
        <f t="shared" si="95"/>
        <v>2630.3307570000006</v>
      </c>
      <c r="AK150" s="93">
        <f t="shared" si="77"/>
        <v>18.393921377622384</v>
      </c>
      <c r="AL150" s="99" t="e">
        <f t="shared" si="78"/>
        <v>#N/A</v>
      </c>
      <c r="AM150" s="99">
        <f t="shared" si="79"/>
        <v>0</v>
      </c>
      <c r="AP150" s="92">
        <f t="shared" si="96"/>
        <v>45873</v>
      </c>
      <c r="AQ150" s="91">
        <f t="shared" si="97"/>
        <v>143</v>
      </c>
      <c r="AR150" s="91">
        <f>INDEX(地温!$D$2:$D$366,MATCH(AP150,地温!$C$2:$C$366,FALSE))</f>
        <v>26.497479999999999</v>
      </c>
      <c r="AS150" s="91">
        <f t="shared" si="98"/>
        <v>2630.3307570000006</v>
      </c>
      <c r="AT150" s="93">
        <f t="shared" si="80"/>
        <v>18.393921377622384</v>
      </c>
      <c r="AU150" s="99" t="e">
        <f t="shared" si="81"/>
        <v>#N/A</v>
      </c>
      <c r="AV150" s="99">
        <f t="shared" si="82"/>
        <v>0</v>
      </c>
    </row>
    <row r="151" spans="1:48" s="91" customFormat="1">
      <c r="A151" s="92">
        <f t="shared" si="83"/>
        <v>45874</v>
      </c>
      <c r="B151" s="91">
        <f t="shared" si="66"/>
        <v>144</v>
      </c>
      <c r="C151" s="99">
        <f t="shared" si="67"/>
        <v>6.7648215466724855</v>
      </c>
      <c r="F151" s="92">
        <f t="shared" si="84"/>
        <v>45874</v>
      </c>
      <c r="G151" s="91">
        <f t="shared" si="85"/>
        <v>144</v>
      </c>
      <c r="H151" s="91">
        <f>INDEX(地温!$D$2:$D$366,MATCH(F151,地温!$C$2:$C$366,FALSE))</f>
        <v>26.274444000000003</v>
      </c>
      <c r="I151" s="91">
        <f t="shared" si="86"/>
        <v>2656.6052010000008</v>
      </c>
      <c r="J151" s="93">
        <f t="shared" si="68"/>
        <v>18.448647229166671</v>
      </c>
      <c r="K151" s="99">
        <f t="shared" si="69"/>
        <v>7.2098062056590778e-002</v>
      </c>
      <c r="L151" s="99">
        <f t="shared" si="70"/>
        <v>5.7598215466724856</v>
      </c>
      <c r="O151" s="92">
        <f t="shared" si="87"/>
        <v>45874</v>
      </c>
      <c r="P151" s="91">
        <f t="shared" si="88"/>
        <v>144</v>
      </c>
      <c r="Q151" s="91">
        <f>INDEX(地温!$D$2:$D$366,MATCH(O151,地温!$C$2:$C$366,FALSE))</f>
        <v>26.274444000000003</v>
      </c>
      <c r="R151" s="91">
        <f t="shared" si="89"/>
        <v>2656.6052010000008</v>
      </c>
      <c r="S151" s="93">
        <f t="shared" si="71"/>
        <v>18.448647229166671</v>
      </c>
      <c r="T151" s="99">
        <f t="shared" si="72"/>
        <v>0.99793766733035172</v>
      </c>
      <c r="U151" s="99">
        <f t="shared" si="73"/>
        <v>1.0050000000000001</v>
      </c>
      <c r="X151" s="92">
        <f t="shared" si="90"/>
        <v>45874</v>
      </c>
      <c r="Y151" s="91">
        <f t="shared" si="91"/>
        <v>144</v>
      </c>
      <c r="Z151" s="91">
        <f>INDEX(地温!$D$2:$D$366,MATCH(X151,地温!$C$2:$C$366,FALSE))</f>
        <v>26.274444000000003</v>
      </c>
      <c r="AA151" s="91">
        <f t="shared" si="92"/>
        <v>2656.6052010000008</v>
      </c>
      <c r="AB151" s="93">
        <f t="shared" si="74"/>
        <v>18.448647229166671</v>
      </c>
      <c r="AC151" s="99" t="e">
        <f t="shared" si="75"/>
        <v>#N/A</v>
      </c>
      <c r="AD151" s="99">
        <f t="shared" si="76"/>
        <v>0</v>
      </c>
      <c r="AG151" s="92">
        <f t="shared" si="93"/>
        <v>45874</v>
      </c>
      <c r="AH151" s="91">
        <f t="shared" si="94"/>
        <v>144</v>
      </c>
      <c r="AI151" s="91">
        <f>INDEX(地温!$D$2:$D$366,MATCH(AG151,地温!$C$2:$C$366,FALSE))</f>
        <v>26.274444000000003</v>
      </c>
      <c r="AJ151" s="91">
        <f t="shared" si="95"/>
        <v>2656.6052010000008</v>
      </c>
      <c r="AK151" s="93">
        <f t="shared" si="77"/>
        <v>18.448647229166671</v>
      </c>
      <c r="AL151" s="99" t="e">
        <f t="shared" si="78"/>
        <v>#N/A</v>
      </c>
      <c r="AM151" s="99">
        <f t="shared" si="79"/>
        <v>0</v>
      </c>
      <c r="AP151" s="92">
        <f t="shared" si="96"/>
        <v>45874</v>
      </c>
      <c r="AQ151" s="91">
        <f t="shared" si="97"/>
        <v>144</v>
      </c>
      <c r="AR151" s="91">
        <f>INDEX(地温!$D$2:$D$366,MATCH(AP151,地温!$C$2:$C$366,FALSE))</f>
        <v>26.274444000000003</v>
      </c>
      <c r="AS151" s="91">
        <f t="shared" si="98"/>
        <v>2656.6052010000008</v>
      </c>
      <c r="AT151" s="93">
        <f t="shared" si="80"/>
        <v>18.448647229166671</v>
      </c>
      <c r="AU151" s="99" t="e">
        <f t="shared" si="81"/>
        <v>#N/A</v>
      </c>
      <c r="AV151" s="99">
        <f t="shared" si="82"/>
        <v>0</v>
      </c>
    </row>
    <row r="152" spans="1:48" s="91" customFormat="1">
      <c r="A152" s="92">
        <f t="shared" si="83"/>
        <v>45875</v>
      </c>
      <c r="B152" s="91">
        <f t="shared" si="66"/>
        <v>145</v>
      </c>
      <c r="C152" s="99">
        <f t="shared" si="67"/>
        <v>6.7648371165946184</v>
      </c>
      <c r="F152" s="92">
        <f t="shared" si="84"/>
        <v>45875</v>
      </c>
      <c r="G152" s="91">
        <f t="shared" si="85"/>
        <v>145</v>
      </c>
      <c r="H152" s="91">
        <f>INDEX(地温!$D$2:$D$366,MATCH(F152,地温!$C$2:$C$366,FALSE))</f>
        <v>25.726992000000003</v>
      </c>
      <c r="I152" s="91">
        <f t="shared" si="86"/>
        <v>2682.3321930000006</v>
      </c>
      <c r="J152" s="93">
        <f t="shared" si="68"/>
        <v>18.498842710344832</v>
      </c>
      <c r="K152" s="99">
        <f t="shared" si="69"/>
        <v>7.2230437187780286e-002</v>
      </c>
      <c r="L152" s="99">
        <f t="shared" si="70"/>
        <v>5.7598371165946185</v>
      </c>
      <c r="O152" s="92">
        <f t="shared" si="87"/>
        <v>45875</v>
      </c>
      <c r="P152" s="91">
        <f t="shared" si="88"/>
        <v>145</v>
      </c>
      <c r="Q152" s="91">
        <f>INDEX(地温!$D$2:$D$366,MATCH(O152,地温!$C$2:$C$366,FALSE))</f>
        <v>25.726992000000003</v>
      </c>
      <c r="R152" s="91">
        <f t="shared" si="89"/>
        <v>2682.3321930000006</v>
      </c>
      <c r="S152" s="93">
        <f t="shared" si="71"/>
        <v>18.498842710344832</v>
      </c>
      <c r="T152" s="99">
        <f t="shared" si="72"/>
        <v>0.99793802209326798</v>
      </c>
      <c r="U152" s="99">
        <f t="shared" si="73"/>
        <v>1.0050000000000001</v>
      </c>
      <c r="X152" s="92">
        <f t="shared" si="90"/>
        <v>45875</v>
      </c>
      <c r="Y152" s="91">
        <f t="shared" si="91"/>
        <v>145</v>
      </c>
      <c r="Z152" s="91">
        <f>INDEX(地温!$D$2:$D$366,MATCH(X152,地温!$C$2:$C$366,FALSE))</f>
        <v>25.726992000000003</v>
      </c>
      <c r="AA152" s="91">
        <f t="shared" si="92"/>
        <v>2682.3321930000006</v>
      </c>
      <c r="AB152" s="93">
        <f t="shared" si="74"/>
        <v>18.498842710344832</v>
      </c>
      <c r="AC152" s="99" t="e">
        <f t="shared" si="75"/>
        <v>#N/A</v>
      </c>
      <c r="AD152" s="99">
        <f t="shared" si="76"/>
        <v>0</v>
      </c>
      <c r="AG152" s="92">
        <f t="shared" si="93"/>
        <v>45875</v>
      </c>
      <c r="AH152" s="91">
        <f t="shared" si="94"/>
        <v>145</v>
      </c>
      <c r="AI152" s="91">
        <f>INDEX(地温!$D$2:$D$366,MATCH(AG152,地温!$C$2:$C$366,FALSE))</f>
        <v>25.726992000000003</v>
      </c>
      <c r="AJ152" s="91">
        <f t="shared" si="95"/>
        <v>2682.3321930000006</v>
      </c>
      <c r="AK152" s="93">
        <f t="shared" si="77"/>
        <v>18.498842710344832</v>
      </c>
      <c r="AL152" s="99" t="e">
        <f t="shared" si="78"/>
        <v>#N/A</v>
      </c>
      <c r="AM152" s="99">
        <f t="shared" si="79"/>
        <v>0</v>
      </c>
      <c r="AP152" s="92">
        <f t="shared" si="96"/>
        <v>45875</v>
      </c>
      <c r="AQ152" s="91">
        <f t="shared" si="97"/>
        <v>145</v>
      </c>
      <c r="AR152" s="91">
        <f>INDEX(地温!$D$2:$D$366,MATCH(AP152,地温!$C$2:$C$366,FALSE))</f>
        <v>25.726992000000003</v>
      </c>
      <c r="AS152" s="91">
        <f t="shared" si="98"/>
        <v>2682.3321930000006</v>
      </c>
      <c r="AT152" s="93">
        <f t="shared" si="80"/>
        <v>18.498842710344832</v>
      </c>
      <c r="AU152" s="99" t="e">
        <f t="shared" si="81"/>
        <v>#N/A</v>
      </c>
      <c r="AV152" s="99">
        <f t="shared" si="82"/>
        <v>0</v>
      </c>
    </row>
    <row r="153" spans="1:48" s="91" customFormat="1">
      <c r="A153" s="92">
        <f t="shared" si="83"/>
        <v>45876</v>
      </c>
      <c r="B153" s="91">
        <f t="shared" si="66"/>
        <v>146</v>
      </c>
      <c r="C153" s="99">
        <f t="shared" si="67"/>
        <v>6.7648514118998841</v>
      </c>
      <c r="F153" s="92">
        <f t="shared" si="84"/>
        <v>45876</v>
      </c>
      <c r="G153" s="91">
        <f t="shared" si="85"/>
        <v>146</v>
      </c>
      <c r="H153" s="91">
        <f>INDEX(地温!$D$2:$D$366,MATCH(F153,地温!$C$2:$C$366,FALSE))</f>
        <v>25.929752000000001</v>
      </c>
      <c r="I153" s="91">
        <f t="shared" si="86"/>
        <v>2708.2619450000007</v>
      </c>
      <c r="J153" s="93">
        <f t="shared" si="68"/>
        <v>18.549739349315072</v>
      </c>
      <c r="K153" s="99">
        <f t="shared" si="69"/>
        <v>7.2364862901187613e-002</v>
      </c>
      <c r="L153" s="99">
        <f t="shared" si="70"/>
        <v>5.7598514118998843</v>
      </c>
      <c r="O153" s="92">
        <f t="shared" si="87"/>
        <v>45876</v>
      </c>
      <c r="P153" s="91">
        <f t="shared" si="88"/>
        <v>146</v>
      </c>
      <c r="Q153" s="91">
        <f>INDEX(地温!$D$2:$D$366,MATCH(O153,地温!$C$2:$C$366,FALSE))</f>
        <v>25.929752000000001</v>
      </c>
      <c r="R153" s="91">
        <f t="shared" si="89"/>
        <v>2708.2619450000007</v>
      </c>
      <c r="S153" s="93">
        <f t="shared" si="71"/>
        <v>18.549739349315072</v>
      </c>
      <c r="T153" s="99">
        <f t="shared" si="72"/>
        <v>0.99793838168710536</v>
      </c>
      <c r="U153" s="99">
        <f t="shared" si="73"/>
        <v>1.0050000000000001</v>
      </c>
      <c r="X153" s="92">
        <f t="shared" si="90"/>
        <v>45876</v>
      </c>
      <c r="Y153" s="91">
        <f t="shared" si="91"/>
        <v>146</v>
      </c>
      <c r="Z153" s="91">
        <f>INDEX(地温!$D$2:$D$366,MATCH(X153,地温!$C$2:$C$366,FALSE))</f>
        <v>25.929752000000001</v>
      </c>
      <c r="AA153" s="91">
        <f t="shared" si="92"/>
        <v>2708.2619450000007</v>
      </c>
      <c r="AB153" s="93">
        <f t="shared" si="74"/>
        <v>18.549739349315072</v>
      </c>
      <c r="AC153" s="99" t="e">
        <f t="shared" si="75"/>
        <v>#N/A</v>
      </c>
      <c r="AD153" s="99">
        <f t="shared" si="76"/>
        <v>0</v>
      </c>
      <c r="AG153" s="92">
        <f t="shared" si="93"/>
        <v>45876</v>
      </c>
      <c r="AH153" s="91">
        <f t="shared" si="94"/>
        <v>146</v>
      </c>
      <c r="AI153" s="91">
        <f>INDEX(地温!$D$2:$D$366,MATCH(AG153,地温!$C$2:$C$366,FALSE))</f>
        <v>25.929752000000001</v>
      </c>
      <c r="AJ153" s="91">
        <f t="shared" si="95"/>
        <v>2708.2619450000007</v>
      </c>
      <c r="AK153" s="93">
        <f t="shared" si="77"/>
        <v>18.549739349315072</v>
      </c>
      <c r="AL153" s="99" t="e">
        <f t="shared" si="78"/>
        <v>#N/A</v>
      </c>
      <c r="AM153" s="99">
        <f t="shared" si="79"/>
        <v>0</v>
      </c>
      <c r="AP153" s="92">
        <f t="shared" si="96"/>
        <v>45876</v>
      </c>
      <c r="AQ153" s="91">
        <f t="shared" si="97"/>
        <v>146</v>
      </c>
      <c r="AR153" s="91">
        <f>INDEX(地温!$D$2:$D$366,MATCH(AP153,地温!$C$2:$C$366,FALSE))</f>
        <v>25.929752000000001</v>
      </c>
      <c r="AS153" s="91">
        <f t="shared" si="98"/>
        <v>2708.2619450000007</v>
      </c>
      <c r="AT153" s="93">
        <f t="shared" si="80"/>
        <v>18.549739349315072</v>
      </c>
      <c r="AU153" s="99" t="e">
        <f t="shared" si="81"/>
        <v>#N/A</v>
      </c>
      <c r="AV153" s="99">
        <f t="shared" si="82"/>
        <v>0</v>
      </c>
    </row>
    <row r="154" spans="1:48" s="91" customFormat="1">
      <c r="A154" s="92">
        <f t="shared" si="83"/>
        <v>45877</v>
      </c>
      <c r="B154" s="91">
        <f t="shared" si="66"/>
        <v>147</v>
      </c>
      <c r="C154" s="99">
        <f t="shared" si="67"/>
        <v>6.7648646964326309</v>
      </c>
      <c r="F154" s="92">
        <f t="shared" si="84"/>
        <v>45877</v>
      </c>
      <c r="G154" s="91">
        <f t="shared" si="85"/>
        <v>147</v>
      </c>
      <c r="H154" s="91">
        <f>INDEX(地温!$D$2:$D$366,MATCH(F154,地温!$C$2:$C$366,FALSE))</f>
        <v>26.598859999999998</v>
      </c>
      <c r="I154" s="91">
        <f t="shared" si="86"/>
        <v>2734.8608050000007</v>
      </c>
      <c r="J154" s="93">
        <f t="shared" si="68"/>
        <v>18.604495272108849</v>
      </c>
      <c r="K154" s="99">
        <f t="shared" si="69"/>
        <v>7.2509708377396967e-002</v>
      </c>
      <c r="L154" s="99">
        <f t="shared" si="70"/>
        <v>5.759864696432631</v>
      </c>
      <c r="O154" s="92">
        <f t="shared" si="87"/>
        <v>45877</v>
      </c>
      <c r="P154" s="91">
        <f t="shared" si="88"/>
        <v>147</v>
      </c>
      <c r="Q154" s="91">
        <f>INDEX(地温!$D$2:$D$366,MATCH(O154,地温!$C$2:$C$366,FALSE))</f>
        <v>26.598859999999998</v>
      </c>
      <c r="R154" s="91">
        <f t="shared" si="89"/>
        <v>2734.8608050000007</v>
      </c>
      <c r="S154" s="93">
        <f t="shared" si="71"/>
        <v>18.604495272108849</v>
      </c>
      <c r="T154" s="99">
        <f t="shared" si="72"/>
        <v>0.9979387684074511</v>
      </c>
      <c r="U154" s="99">
        <f t="shared" si="73"/>
        <v>1.0050000000000001</v>
      </c>
      <c r="X154" s="92">
        <f t="shared" si="90"/>
        <v>45877</v>
      </c>
      <c r="Y154" s="91">
        <f t="shared" si="91"/>
        <v>147</v>
      </c>
      <c r="Z154" s="91">
        <f>INDEX(地温!$D$2:$D$366,MATCH(X154,地温!$C$2:$C$366,FALSE))</f>
        <v>26.598859999999998</v>
      </c>
      <c r="AA154" s="91">
        <f t="shared" si="92"/>
        <v>2734.8608050000007</v>
      </c>
      <c r="AB154" s="93">
        <f t="shared" si="74"/>
        <v>18.604495272108849</v>
      </c>
      <c r="AC154" s="99" t="e">
        <f t="shared" si="75"/>
        <v>#N/A</v>
      </c>
      <c r="AD154" s="99">
        <f t="shared" si="76"/>
        <v>0</v>
      </c>
      <c r="AG154" s="92">
        <f t="shared" si="93"/>
        <v>45877</v>
      </c>
      <c r="AH154" s="91">
        <f t="shared" si="94"/>
        <v>147</v>
      </c>
      <c r="AI154" s="91">
        <f>INDEX(地温!$D$2:$D$366,MATCH(AG154,地温!$C$2:$C$366,FALSE))</f>
        <v>26.598859999999998</v>
      </c>
      <c r="AJ154" s="91">
        <f t="shared" si="95"/>
        <v>2734.8608050000007</v>
      </c>
      <c r="AK154" s="93">
        <f t="shared" si="77"/>
        <v>18.604495272108849</v>
      </c>
      <c r="AL154" s="99" t="e">
        <f t="shared" si="78"/>
        <v>#N/A</v>
      </c>
      <c r="AM154" s="99">
        <f t="shared" si="79"/>
        <v>0</v>
      </c>
      <c r="AP154" s="92">
        <f t="shared" si="96"/>
        <v>45877</v>
      </c>
      <c r="AQ154" s="91">
        <f t="shared" si="97"/>
        <v>147</v>
      </c>
      <c r="AR154" s="91">
        <f>INDEX(地温!$D$2:$D$366,MATCH(AP154,地温!$C$2:$C$366,FALSE))</f>
        <v>26.598859999999998</v>
      </c>
      <c r="AS154" s="91">
        <f t="shared" si="98"/>
        <v>2734.8608050000007</v>
      </c>
      <c r="AT154" s="93">
        <f t="shared" si="80"/>
        <v>18.604495272108849</v>
      </c>
      <c r="AU154" s="99" t="e">
        <f t="shared" si="81"/>
        <v>#N/A</v>
      </c>
      <c r="AV154" s="99">
        <f t="shared" si="82"/>
        <v>0</v>
      </c>
    </row>
    <row r="155" spans="1:48" s="91" customFormat="1">
      <c r="A155" s="92">
        <f t="shared" si="83"/>
        <v>45878</v>
      </c>
      <c r="B155" s="91">
        <f t="shared" si="66"/>
        <v>148</v>
      </c>
      <c r="C155" s="99">
        <f t="shared" si="67"/>
        <v>6.7648766980678872</v>
      </c>
      <c r="F155" s="92">
        <f t="shared" si="84"/>
        <v>45878</v>
      </c>
      <c r="G155" s="91">
        <f t="shared" si="85"/>
        <v>148</v>
      </c>
      <c r="H155" s="91">
        <f>INDEX(地温!$D$2:$D$366,MATCH(F155,地温!$C$2:$C$366,FALSE))</f>
        <v>26.294719999999998</v>
      </c>
      <c r="I155" s="91">
        <f t="shared" si="86"/>
        <v>2761.1555250000006</v>
      </c>
      <c r="J155" s="93">
        <f t="shared" si="68"/>
        <v>18.656456250000005</v>
      </c>
      <c r="K155" s="99">
        <f t="shared" si="69"/>
        <v>7.2647378058166123e-002</v>
      </c>
      <c r="L155" s="99">
        <f t="shared" si="70"/>
        <v>5.7598766980678873</v>
      </c>
      <c r="O155" s="92">
        <f t="shared" si="87"/>
        <v>45878</v>
      </c>
      <c r="P155" s="91">
        <f t="shared" si="88"/>
        <v>148</v>
      </c>
      <c r="Q155" s="91">
        <f>INDEX(地温!$D$2:$D$366,MATCH(O155,地温!$C$2:$C$366,FALSE))</f>
        <v>26.294719999999998</v>
      </c>
      <c r="R155" s="91">
        <f t="shared" si="89"/>
        <v>2761.1555250000006</v>
      </c>
      <c r="S155" s="93">
        <f t="shared" si="71"/>
        <v>18.656456250000005</v>
      </c>
      <c r="T155" s="99">
        <f t="shared" si="72"/>
        <v>0.99793913525402</v>
      </c>
      <c r="U155" s="99">
        <f t="shared" si="73"/>
        <v>1.0050000000000001</v>
      </c>
      <c r="X155" s="92">
        <f t="shared" si="90"/>
        <v>45878</v>
      </c>
      <c r="Y155" s="91">
        <f t="shared" si="91"/>
        <v>148</v>
      </c>
      <c r="Z155" s="91">
        <f>INDEX(地温!$D$2:$D$366,MATCH(X155,地温!$C$2:$C$366,FALSE))</f>
        <v>26.294719999999998</v>
      </c>
      <c r="AA155" s="91">
        <f t="shared" si="92"/>
        <v>2761.1555250000006</v>
      </c>
      <c r="AB155" s="93">
        <f t="shared" si="74"/>
        <v>18.656456250000005</v>
      </c>
      <c r="AC155" s="99" t="e">
        <f t="shared" si="75"/>
        <v>#N/A</v>
      </c>
      <c r="AD155" s="99">
        <f t="shared" si="76"/>
        <v>0</v>
      </c>
      <c r="AG155" s="92">
        <f t="shared" si="93"/>
        <v>45878</v>
      </c>
      <c r="AH155" s="91">
        <f t="shared" si="94"/>
        <v>148</v>
      </c>
      <c r="AI155" s="91">
        <f>INDEX(地温!$D$2:$D$366,MATCH(AG155,地温!$C$2:$C$366,FALSE))</f>
        <v>26.294719999999998</v>
      </c>
      <c r="AJ155" s="91">
        <f t="shared" si="95"/>
        <v>2761.1555250000006</v>
      </c>
      <c r="AK155" s="93">
        <f t="shared" si="77"/>
        <v>18.656456250000005</v>
      </c>
      <c r="AL155" s="99" t="e">
        <f t="shared" si="78"/>
        <v>#N/A</v>
      </c>
      <c r="AM155" s="99">
        <f t="shared" si="79"/>
        <v>0</v>
      </c>
      <c r="AP155" s="92">
        <f t="shared" si="96"/>
        <v>45878</v>
      </c>
      <c r="AQ155" s="91">
        <f t="shared" si="97"/>
        <v>148</v>
      </c>
      <c r="AR155" s="91">
        <f>INDEX(地温!$D$2:$D$366,MATCH(AP155,地温!$C$2:$C$366,FALSE))</f>
        <v>26.294719999999998</v>
      </c>
      <c r="AS155" s="91">
        <f t="shared" si="98"/>
        <v>2761.1555250000006</v>
      </c>
      <c r="AT155" s="93">
        <f t="shared" si="80"/>
        <v>18.656456250000005</v>
      </c>
      <c r="AU155" s="99" t="e">
        <f t="shared" si="81"/>
        <v>#N/A</v>
      </c>
      <c r="AV155" s="99">
        <f t="shared" si="82"/>
        <v>0</v>
      </c>
    </row>
    <row r="156" spans="1:48" s="91" customFormat="1">
      <c r="A156" s="92">
        <f t="shared" si="83"/>
        <v>45879</v>
      </c>
      <c r="B156" s="91">
        <f t="shared" si="66"/>
        <v>149</v>
      </c>
      <c r="C156" s="99">
        <f t="shared" si="67"/>
        <v>6.7648877958189049</v>
      </c>
      <c r="F156" s="92">
        <f t="shared" si="84"/>
        <v>45879</v>
      </c>
      <c r="G156" s="91">
        <f t="shared" si="85"/>
        <v>149</v>
      </c>
      <c r="H156" s="91">
        <f>INDEX(地温!$D$2:$D$366,MATCH(F156,地温!$C$2:$C$366,FALSE))</f>
        <v>26.821896000000002</v>
      </c>
      <c r="I156" s="91">
        <f t="shared" si="86"/>
        <v>2787.9774210000005</v>
      </c>
      <c r="J156" s="93">
        <f t="shared" si="68"/>
        <v>18.711257859060407</v>
      </c>
      <c r="K156" s="99">
        <f t="shared" si="69"/>
        <v>7.2792803863182015e-002</v>
      </c>
      <c r="L156" s="99">
        <f t="shared" si="70"/>
        <v>5.759887795818905</v>
      </c>
      <c r="O156" s="92">
        <f t="shared" si="87"/>
        <v>45879</v>
      </c>
      <c r="P156" s="91">
        <f t="shared" si="88"/>
        <v>149</v>
      </c>
      <c r="Q156" s="91">
        <f>INDEX(地温!$D$2:$D$366,MATCH(O156,地温!$C$2:$C$366,FALSE))</f>
        <v>26.821896000000002</v>
      </c>
      <c r="R156" s="91">
        <f t="shared" si="89"/>
        <v>2787.9774210000005</v>
      </c>
      <c r="S156" s="93">
        <f t="shared" si="71"/>
        <v>18.711257859060407</v>
      </c>
      <c r="T156" s="99">
        <f t="shared" si="72"/>
        <v>0.99793952201410296</v>
      </c>
      <c r="U156" s="99">
        <f t="shared" si="73"/>
        <v>1.0050000000000001</v>
      </c>
      <c r="X156" s="92">
        <f t="shared" si="90"/>
        <v>45879</v>
      </c>
      <c r="Y156" s="91">
        <f t="shared" si="91"/>
        <v>149</v>
      </c>
      <c r="Z156" s="91">
        <f>INDEX(地温!$D$2:$D$366,MATCH(X156,地温!$C$2:$C$366,FALSE))</f>
        <v>26.821896000000002</v>
      </c>
      <c r="AA156" s="91">
        <f t="shared" si="92"/>
        <v>2787.9774210000005</v>
      </c>
      <c r="AB156" s="93">
        <f t="shared" si="74"/>
        <v>18.711257859060407</v>
      </c>
      <c r="AC156" s="99" t="e">
        <f t="shared" si="75"/>
        <v>#N/A</v>
      </c>
      <c r="AD156" s="99">
        <f t="shared" si="76"/>
        <v>0</v>
      </c>
      <c r="AG156" s="92">
        <f t="shared" si="93"/>
        <v>45879</v>
      </c>
      <c r="AH156" s="91">
        <f t="shared" si="94"/>
        <v>149</v>
      </c>
      <c r="AI156" s="91">
        <f>INDEX(地温!$D$2:$D$366,MATCH(AG156,地温!$C$2:$C$366,FALSE))</f>
        <v>26.821896000000002</v>
      </c>
      <c r="AJ156" s="91">
        <f t="shared" si="95"/>
        <v>2787.9774210000005</v>
      </c>
      <c r="AK156" s="93">
        <f t="shared" si="77"/>
        <v>18.711257859060407</v>
      </c>
      <c r="AL156" s="99" t="e">
        <f t="shared" si="78"/>
        <v>#N/A</v>
      </c>
      <c r="AM156" s="99">
        <f t="shared" si="79"/>
        <v>0</v>
      </c>
      <c r="AP156" s="92">
        <f t="shared" si="96"/>
        <v>45879</v>
      </c>
      <c r="AQ156" s="91">
        <f t="shared" si="97"/>
        <v>149</v>
      </c>
      <c r="AR156" s="91">
        <f>INDEX(地温!$D$2:$D$366,MATCH(AP156,地温!$C$2:$C$366,FALSE))</f>
        <v>26.821896000000002</v>
      </c>
      <c r="AS156" s="91">
        <f t="shared" si="98"/>
        <v>2787.9774210000005</v>
      </c>
      <c r="AT156" s="93">
        <f t="shared" si="80"/>
        <v>18.711257859060407</v>
      </c>
      <c r="AU156" s="99" t="e">
        <f t="shared" si="81"/>
        <v>#N/A</v>
      </c>
      <c r="AV156" s="99">
        <f t="shared" si="82"/>
        <v>0</v>
      </c>
    </row>
    <row r="157" spans="1:48" s="91" customFormat="1">
      <c r="A157" s="92">
        <f t="shared" si="83"/>
        <v>45880</v>
      </c>
      <c r="B157" s="91">
        <f t="shared" si="66"/>
        <v>150</v>
      </c>
      <c r="C157" s="99">
        <f t="shared" si="67"/>
        <v>6.7648978486939066</v>
      </c>
      <c r="F157" s="92">
        <f t="shared" si="84"/>
        <v>45880</v>
      </c>
      <c r="G157" s="91">
        <f t="shared" si="85"/>
        <v>150</v>
      </c>
      <c r="H157" s="91">
        <f>INDEX(地温!$D$2:$D$366,MATCH(F157,地温!$C$2:$C$366,FALSE))</f>
        <v>26.639411999999997</v>
      </c>
      <c r="I157" s="91">
        <f t="shared" si="86"/>
        <v>2814.6168330000005</v>
      </c>
      <c r="J157" s="93">
        <f t="shared" si="68"/>
        <v>18.764112220000005</v>
      </c>
      <c r="K157" s="99">
        <f t="shared" si="69"/>
        <v>7.2933286169755265e-002</v>
      </c>
      <c r="L157" s="99">
        <f t="shared" si="70"/>
        <v>5.7598978486939068</v>
      </c>
      <c r="O157" s="92">
        <f t="shared" si="87"/>
        <v>45880</v>
      </c>
      <c r="P157" s="91">
        <f t="shared" si="88"/>
        <v>150</v>
      </c>
      <c r="Q157" s="91">
        <f>INDEX(地温!$D$2:$D$366,MATCH(O157,地温!$C$2:$C$366,FALSE))</f>
        <v>26.639411999999997</v>
      </c>
      <c r="R157" s="91">
        <f t="shared" si="89"/>
        <v>2814.6168330000005</v>
      </c>
      <c r="S157" s="93">
        <f t="shared" si="71"/>
        <v>18.764112220000005</v>
      </c>
      <c r="T157" s="99">
        <f t="shared" si="72"/>
        <v>0.99793989489406787</v>
      </c>
      <c r="U157" s="99">
        <f t="shared" si="73"/>
        <v>1.0050000000000001</v>
      </c>
      <c r="X157" s="92">
        <f t="shared" si="90"/>
        <v>45880</v>
      </c>
      <c r="Y157" s="91">
        <f t="shared" si="91"/>
        <v>150</v>
      </c>
      <c r="Z157" s="91">
        <f>INDEX(地温!$D$2:$D$366,MATCH(X157,地温!$C$2:$C$366,FALSE))</f>
        <v>26.639411999999997</v>
      </c>
      <c r="AA157" s="91">
        <f t="shared" si="92"/>
        <v>2814.6168330000005</v>
      </c>
      <c r="AB157" s="93">
        <f t="shared" si="74"/>
        <v>18.764112220000005</v>
      </c>
      <c r="AC157" s="99" t="e">
        <f t="shared" si="75"/>
        <v>#N/A</v>
      </c>
      <c r="AD157" s="99">
        <f t="shared" si="76"/>
        <v>0</v>
      </c>
      <c r="AG157" s="92">
        <f t="shared" si="93"/>
        <v>45880</v>
      </c>
      <c r="AH157" s="91">
        <f t="shared" si="94"/>
        <v>150</v>
      </c>
      <c r="AI157" s="91">
        <f>INDEX(地温!$D$2:$D$366,MATCH(AG157,地温!$C$2:$C$366,FALSE))</f>
        <v>26.639411999999997</v>
      </c>
      <c r="AJ157" s="91">
        <f t="shared" si="95"/>
        <v>2814.6168330000005</v>
      </c>
      <c r="AK157" s="93">
        <f t="shared" si="77"/>
        <v>18.764112220000005</v>
      </c>
      <c r="AL157" s="99" t="e">
        <f t="shared" si="78"/>
        <v>#N/A</v>
      </c>
      <c r="AM157" s="99">
        <f t="shared" si="79"/>
        <v>0</v>
      </c>
      <c r="AP157" s="92">
        <f t="shared" si="96"/>
        <v>45880</v>
      </c>
      <c r="AQ157" s="91">
        <f t="shared" si="97"/>
        <v>150</v>
      </c>
      <c r="AR157" s="91">
        <f>INDEX(地温!$D$2:$D$366,MATCH(AP157,地温!$C$2:$C$366,FALSE))</f>
        <v>26.639411999999997</v>
      </c>
      <c r="AS157" s="91">
        <f t="shared" si="98"/>
        <v>2814.6168330000005</v>
      </c>
      <c r="AT157" s="93">
        <f t="shared" si="80"/>
        <v>18.764112220000005</v>
      </c>
      <c r="AU157" s="99" t="e">
        <f t="shared" si="81"/>
        <v>#N/A</v>
      </c>
      <c r="AV157" s="99">
        <f t="shared" si="82"/>
        <v>0</v>
      </c>
    </row>
    <row r="158" spans="1:48" s="91" customFormat="1">
      <c r="A158" s="92">
        <f t="shared" si="83"/>
        <v>45881</v>
      </c>
      <c r="B158" s="91">
        <f t="shared" si="66"/>
        <v>151</v>
      </c>
      <c r="C158" s="99">
        <f t="shared" si="67"/>
        <v>6.7649069084260587</v>
      </c>
      <c r="F158" s="92">
        <f t="shared" si="84"/>
        <v>45881</v>
      </c>
      <c r="G158" s="91">
        <f t="shared" si="85"/>
        <v>151</v>
      </c>
      <c r="H158" s="91">
        <f>INDEX(地温!$D$2:$D$366,MATCH(F158,地温!$C$2:$C$366,FALSE))</f>
        <v>26.254168000000004</v>
      </c>
      <c r="I158" s="91">
        <f t="shared" si="86"/>
        <v>2840.8710010000004</v>
      </c>
      <c r="J158" s="93">
        <f t="shared" si="68"/>
        <v>18.813715238410598</v>
      </c>
      <c r="K158" s="99">
        <f t="shared" si="69"/>
        <v>7.3065326873879483e-002</v>
      </c>
      <c r="L158" s="99">
        <f t="shared" si="70"/>
        <v>5.7599069084260588</v>
      </c>
      <c r="O158" s="92">
        <f t="shared" si="87"/>
        <v>45881</v>
      </c>
      <c r="P158" s="91">
        <f t="shared" si="88"/>
        <v>151</v>
      </c>
      <c r="Q158" s="91">
        <f>INDEX(地温!$D$2:$D$366,MATCH(O158,地温!$C$2:$C$366,FALSE))</f>
        <v>26.254168000000004</v>
      </c>
      <c r="R158" s="91">
        <f t="shared" si="89"/>
        <v>2840.8710010000004</v>
      </c>
      <c r="S158" s="93">
        <f t="shared" si="71"/>
        <v>18.813715238410598</v>
      </c>
      <c r="T158" s="99">
        <f t="shared" si="72"/>
        <v>0.99794024471353582</v>
      </c>
      <c r="U158" s="99">
        <f t="shared" si="73"/>
        <v>1.0050000000000001</v>
      </c>
      <c r="X158" s="92">
        <f t="shared" si="90"/>
        <v>45881</v>
      </c>
      <c r="Y158" s="91">
        <f t="shared" si="91"/>
        <v>151</v>
      </c>
      <c r="Z158" s="91">
        <f>INDEX(地温!$D$2:$D$366,MATCH(X158,地温!$C$2:$C$366,FALSE))</f>
        <v>26.254168000000004</v>
      </c>
      <c r="AA158" s="91">
        <f t="shared" si="92"/>
        <v>2840.8710010000004</v>
      </c>
      <c r="AB158" s="93">
        <f t="shared" si="74"/>
        <v>18.813715238410598</v>
      </c>
      <c r="AC158" s="99" t="e">
        <f t="shared" si="75"/>
        <v>#N/A</v>
      </c>
      <c r="AD158" s="99">
        <f t="shared" si="76"/>
        <v>0</v>
      </c>
      <c r="AG158" s="92">
        <f t="shared" si="93"/>
        <v>45881</v>
      </c>
      <c r="AH158" s="91">
        <f t="shared" si="94"/>
        <v>151</v>
      </c>
      <c r="AI158" s="91">
        <f>INDEX(地温!$D$2:$D$366,MATCH(AG158,地温!$C$2:$C$366,FALSE))</f>
        <v>26.254168000000004</v>
      </c>
      <c r="AJ158" s="91">
        <f t="shared" si="95"/>
        <v>2840.8710010000004</v>
      </c>
      <c r="AK158" s="93">
        <f t="shared" si="77"/>
        <v>18.813715238410598</v>
      </c>
      <c r="AL158" s="99" t="e">
        <f t="shared" si="78"/>
        <v>#N/A</v>
      </c>
      <c r="AM158" s="99">
        <f t="shared" si="79"/>
        <v>0</v>
      </c>
      <c r="AP158" s="92">
        <f t="shared" si="96"/>
        <v>45881</v>
      </c>
      <c r="AQ158" s="91">
        <f t="shared" si="97"/>
        <v>151</v>
      </c>
      <c r="AR158" s="91">
        <f>INDEX(地温!$D$2:$D$366,MATCH(AP158,地温!$C$2:$C$366,FALSE))</f>
        <v>26.254168000000004</v>
      </c>
      <c r="AS158" s="91">
        <f t="shared" si="98"/>
        <v>2840.8710010000004</v>
      </c>
      <c r="AT158" s="93">
        <f t="shared" si="80"/>
        <v>18.813715238410598</v>
      </c>
      <c r="AU158" s="99" t="e">
        <f t="shared" si="81"/>
        <v>#N/A</v>
      </c>
      <c r="AV158" s="99">
        <f t="shared" si="82"/>
        <v>0</v>
      </c>
    </row>
    <row r="159" spans="1:48" s="91" customFormat="1">
      <c r="A159" s="92">
        <f t="shared" si="83"/>
        <v>45882</v>
      </c>
      <c r="B159" s="91">
        <f t="shared" si="66"/>
        <v>152</v>
      </c>
      <c r="C159" s="99">
        <f t="shared" si="67"/>
        <v>6.7649151762865829</v>
      </c>
      <c r="F159" s="92">
        <f t="shared" si="84"/>
        <v>45882</v>
      </c>
      <c r="G159" s="91">
        <f t="shared" si="85"/>
        <v>152</v>
      </c>
      <c r="H159" s="91">
        <f>INDEX(地温!$D$2:$D$366,MATCH(F159,地温!$C$2:$C$366,FALSE))</f>
        <v>26.294719999999998</v>
      </c>
      <c r="I159" s="91">
        <f t="shared" si="86"/>
        <v>2867.1657210000003</v>
      </c>
      <c r="J159" s="93">
        <f t="shared" si="68"/>
        <v>18.862932375000003</v>
      </c>
      <c r="K159" s="99">
        <f t="shared" si="69"/>
        <v>7.3196532168560577e-002</v>
      </c>
      <c r="L159" s="99">
        <f t="shared" si="70"/>
        <v>5.759915176286583</v>
      </c>
      <c r="O159" s="92">
        <f t="shared" si="87"/>
        <v>45882</v>
      </c>
      <c r="P159" s="91">
        <f t="shared" si="88"/>
        <v>152</v>
      </c>
      <c r="Q159" s="91">
        <f>INDEX(地温!$D$2:$D$366,MATCH(O159,地温!$C$2:$C$366,FALSE))</f>
        <v>26.294719999999998</v>
      </c>
      <c r="R159" s="91">
        <f t="shared" si="89"/>
        <v>2867.1657210000003</v>
      </c>
      <c r="S159" s="93">
        <f t="shared" si="71"/>
        <v>18.862932375000003</v>
      </c>
      <c r="T159" s="99">
        <f t="shared" si="72"/>
        <v>0.99794059169421678</v>
      </c>
      <c r="U159" s="99">
        <f t="shared" si="73"/>
        <v>1.0050000000000001</v>
      </c>
      <c r="X159" s="92">
        <f t="shared" si="90"/>
        <v>45882</v>
      </c>
      <c r="Y159" s="91">
        <f t="shared" si="91"/>
        <v>152</v>
      </c>
      <c r="Z159" s="91">
        <f>INDEX(地温!$D$2:$D$366,MATCH(X159,地温!$C$2:$C$366,FALSE))</f>
        <v>26.294719999999998</v>
      </c>
      <c r="AA159" s="91">
        <f t="shared" si="92"/>
        <v>2867.1657210000003</v>
      </c>
      <c r="AB159" s="93">
        <f t="shared" si="74"/>
        <v>18.862932375000003</v>
      </c>
      <c r="AC159" s="99" t="e">
        <f t="shared" si="75"/>
        <v>#N/A</v>
      </c>
      <c r="AD159" s="99">
        <f t="shared" si="76"/>
        <v>0</v>
      </c>
      <c r="AG159" s="92">
        <f t="shared" si="93"/>
        <v>45882</v>
      </c>
      <c r="AH159" s="91">
        <f t="shared" si="94"/>
        <v>152</v>
      </c>
      <c r="AI159" s="91">
        <f>INDEX(地温!$D$2:$D$366,MATCH(AG159,地温!$C$2:$C$366,FALSE))</f>
        <v>26.294719999999998</v>
      </c>
      <c r="AJ159" s="91">
        <f t="shared" si="95"/>
        <v>2867.1657210000003</v>
      </c>
      <c r="AK159" s="93">
        <f t="shared" si="77"/>
        <v>18.862932375000003</v>
      </c>
      <c r="AL159" s="99" t="e">
        <f t="shared" si="78"/>
        <v>#N/A</v>
      </c>
      <c r="AM159" s="99">
        <f t="shared" si="79"/>
        <v>0</v>
      </c>
      <c r="AP159" s="92">
        <f t="shared" si="96"/>
        <v>45882</v>
      </c>
      <c r="AQ159" s="91">
        <f t="shared" si="97"/>
        <v>152</v>
      </c>
      <c r="AR159" s="91">
        <f>INDEX(地温!$D$2:$D$366,MATCH(AP159,地温!$C$2:$C$366,FALSE))</f>
        <v>26.294719999999998</v>
      </c>
      <c r="AS159" s="91">
        <f t="shared" si="98"/>
        <v>2867.1657210000003</v>
      </c>
      <c r="AT159" s="93">
        <f t="shared" si="80"/>
        <v>18.862932375000003</v>
      </c>
      <c r="AU159" s="99" t="e">
        <f t="shared" si="81"/>
        <v>#N/A</v>
      </c>
      <c r="AV159" s="99">
        <f t="shared" si="82"/>
        <v>0</v>
      </c>
    </row>
    <row r="160" spans="1:48" s="91" customFormat="1">
      <c r="A160" s="92">
        <f t="shared" si="83"/>
        <v>45883</v>
      </c>
      <c r="B160" s="91">
        <f t="shared" si="66"/>
        <v>153</v>
      </c>
      <c r="C160" s="99">
        <f t="shared" si="67"/>
        <v>6.7649227371767298</v>
      </c>
      <c r="F160" s="92">
        <f t="shared" si="84"/>
        <v>45883</v>
      </c>
      <c r="G160" s="91">
        <f t="shared" si="85"/>
        <v>153</v>
      </c>
      <c r="H160" s="91">
        <f>INDEX(地温!$D$2:$D$366,MATCH(F160,地温!$C$2:$C$366,FALSE))</f>
        <v>26.416376</v>
      </c>
      <c r="I160" s="91">
        <f t="shared" si="86"/>
        <v>2893.5820970000004</v>
      </c>
      <c r="J160" s="93">
        <f t="shared" si="68"/>
        <v>18.912301287581702</v>
      </c>
      <c r="K160" s="99">
        <f t="shared" si="69"/>
        <v>7.3328334206831172e-002</v>
      </c>
      <c r="L160" s="99">
        <f t="shared" si="70"/>
        <v>5.7599227371767299</v>
      </c>
      <c r="O160" s="92">
        <f t="shared" si="87"/>
        <v>45883</v>
      </c>
      <c r="P160" s="91">
        <f t="shared" si="88"/>
        <v>153</v>
      </c>
      <c r="Q160" s="91">
        <f>INDEX(地温!$D$2:$D$366,MATCH(O160,地温!$C$2:$C$366,FALSE))</f>
        <v>26.416376</v>
      </c>
      <c r="R160" s="91">
        <f t="shared" si="89"/>
        <v>2893.5820970000004</v>
      </c>
      <c r="S160" s="93">
        <f t="shared" si="71"/>
        <v>18.912301287581702</v>
      </c>
      <c r="T160" s="99">
        <f t="shared" si="72"/>
        <v>0.99794093962749375</v>
      </c>
      <c r="U160" s="99">
        <f t="shared" si="73"/>
        <v>1.0050000000000001</v>
      </c>
      <c r="X160" s="92">
        <f t="shared" si="90"/>
        <v>45883</v>
      </c>
      <c r="Y160" s="91">
        <f t="shared" si="91"/>
        <v>153</v>
      </c>
      <c r="Z160" s="91">
        <f>INDEX(地温!$D$2:$D$366,MATCH(X160,地温!$C$2:$C$366,FALSE))</f>
        <v>26.416376</v>
      </c>
      <c r="AA160" s="91">
        <f t="shared" si="92"/>
        <v>2893.5820970000004</v>
      </c>
      <c r="AB160" s="93">
        <f t="shared" si="74"/>
        <v>18.912301287581702</v>
      </c>
      <c r="AC160" s="99" t="e">
        <f t="shared" si="75"/>
        <v>#N/A</v>
      </c>
      <c r="AD160" s="99">
        <f t="shared" si="76"/>
        <v>0</v>
      </c>
      <c r="AG160" s="92">
        <f t="shared" si="93"/>
        <v>45883</v>
      </c>
      <c r="AH160" s="91">
        <f t="shared" si="94"/>
        <v>153</v>
      </c>
      <c r="AI160" s="91">
        <f>INDEX(地温!$D$2:$D$366,MATCH(AG160,地温!$C$2:$C$366,FALSE))</f>
        <v>26.416376</v>
      </c>
      <c r="AJ160" s="91">
        <f t="shared" si="95"/>
        <v>2893.5820970000004</v>
      </c>
      <c r="AK160" s="93">
        <f t="shared" si="77"/>
        <v>18.912301287581702</v>
      </c>
      <c r="AL160" s="99" t="e">
        <f t="shared" si="78"/>
        <v>#N/A</v>
      </c>
      <c r="AM160" s="99">
        <f t="shared" si="79"/>
        <v>0</v>
      </c>
      <c r="AP160" s="92">
        <f t="shared" si="96"/>
        <v>45883</v>
      </c>
      <c r="AQ160" s="91">
        <f t="shared" si="97"/>
        <v>153</v>
      </c>
      <c r="AR160" s="91">
        <f>INDEX(地温!$D$2:$D$366,MATCH(AP160,地温!$C$2:$C$366,FALSE))</f>
        <v>26.416376</v>
      </c>
      <c r="AS160" s="91">
        <f t="shared" si="98"/>
        <v>2893.5820970000004</v>
      </c>
      <c r="AT160" s="93">
        <f t="shared" si="80"/>
        <v>18.912301287581702</v>
      </c>
      <c r="AU160" s="99" t="e">
        <f t="shared" si="81"/>
        <v>#N/A</v>
      </c>
      <c r="AV160" s="99">
        <f t="shared" si="82"/>
        <v>0</v>
      </c>
    </row>
    <row r="161" spans="1:48" s="91" customFormat="1">
      <c r="A161" s="92">
        <f t="shared" si="83"/>
        <v>45884</v>
      </c>
      <c r="B161" s="91">
        <f t="shared" si="66"/>
        <v>154</v>
      </c>
      <c r="C161" s="99">
        <f t="shared" si="67"/>
        <v>6.7649296872217901</v>
      </c>
      <c r="F161" s="92">
        <f t="shared" si="84"/>
        <v>45884</v>
      </c>
      <c r="G161" s="91">
        <f t="shared" si="85"/>
        <v>154</v>
      </c>
      <c r="H161" s="91">
        <f>INDEX(地温!$D$2:$D$366,MATCH(F161,地温!$C$2:$C$366,FALSE))</f>
        <v>26.740791999999995</v>
      </c>
      <c r="I161" s="91">
        <f t="shared" si="86"/>
        <v>2920.3228890000005</v>
      </c>
      <c r="J161" s="93">
        <f t="shared" si="68"/>
        <v>18.963135642857146</v>
      </c>
      <c r="K161" s="99">
        <f t="shared" si="69"/>
        <v>7.3464249893013617e-002</v>
      </c>
      <c r="L161" s="99">
        <f t="shared" si="70"/>
        <v>5.7599296872217902</v>
      </c>
      <c r="O161" s="92">
        <f t="shared" si="87"/>
        <v>45884</v>
      </c>
      <c r="P161" s="91">
        <f t="shared" si="88"/>
        <v>154</v>
      </c>
      <c r="Q161" s="91">
        <f>INDEX(地温!$D$2:$D$366,MATCH(O161,地温!$C$2:$C$366,FALSE))</f>
        <v>26.740791999999995</v>
      </c>
      <c r="R161" s="91">
        <f t="shared" si="89"/>
        <v>2920.3228890000005</v>
      </c>
      <c r="S161" s="93">
        <f t="shared" si="71"/>
        <v>18.963135642857146</v>
      </c>
      <c r="T161" s="99">
        <f t="shared" si="72"/>
        <v>0.99794129776582186</v>
      </c>
      <c r="U161" s="99">
        <f t="shared" si="73"/>
        <v>1.0050000000000001</v>
      </c>
      <c r="X161" s="92">
        <f t="shared" si="90"/>
        <v>45884</v>
      </c>
      <c r="Y161" s="91">
        <f t="shared" si="91"/>
        <v>154</v>
      </c>
      <c r="Z161" s="91">
        <f>INDEX(地温!$D$2:$D$366,MATCH(X161,地温!$C$2:$C$366,FALSE))</f>
        <v>26.740791999999995</v>
      </c>
      <c r="AA161" s="91">
        <f t="shared" si="92"/>
        <v>2920.3228890000005</v>
      </c>
      <c r="AB161" s="93">
        <f t="shared" si="74"/>
        <v>18.963135642857146</v>
      </c>
      <c r="AC161" s="99" t="e">
        <f t="shared" si="75"/>
        <v>#N/A</v>
      </c>
      <c r="AD161" s="99">
        <f t="shared" si="76"/>
        <v>0</v>
      </c>
      <c r="AG161" s="92">
        <f t="shared" si="93"/>
        <v>45884</v>
      </c>
      <c r="AH161" s="91">
        <f t="shared" si="94"/>
        <v>154</v>
      </c>
      <c r="AI161" s="91">
        <f>INDEX(地温!$D$2:$D$366,MATCH(AG161,地温!$C$2:$C$366,FALSE))</f>
        <v>26.740791999999995</v>
      </c>
      <c r="AJ161" s="91">
        <f t="shared" si="95"/>
        <v>2920.3228890000005</v>
      </c>
      <c r="AK161" s="93">
        <f t="shared" si="77"/>
        <v>18.963135642857146</v>
      </c>
      <c r="AL161" s="99" t="e">
        <f t="shared" si="78"/>
        <v>#N/A</v>
      </c>
      <c r="AM161" s="99">
        <f t="shared" si="79"/>
        <v>0</v>
      </c>
      <c r="AP161" s="92">
        <f t="shared" si="96"/>
        <v>45884</v>
      </c>
      <c r="AQ161" s="91">
        <f t="shared" si="97"/>
        <v>154</v>
      </c>
      <c r="AR161" s="91">
        <f>INDEX(地温!$D$2:$D$366,MATCH(AP161,地温!$C$2:$C$366,FALSE))</f>
        <v>26.740791999999995</v>
      </c>
      <c r="AS161" s="91">
        <f t="shared" si="98"/>
        <v>2920.3228890000005</v>
      </c>
      <c r="AT161" s="93">
        <f t="shared" si="80"/>
        <v>18.963135642857146</v>
      </c>
      <c r="AU161" s="99" t="e">
        <f t="shared" si="81"/>
        <v>#N/A</v>
      </c>
      <c r="AV161" s="99">
        <f t="shared" si="82"/>
        <v>0</v>
      </c>
    </row>
    <row r="162" spans="1:48" s="91" customFormat="1">
      <c r="A162" s="92">
        <f t="shared" si="83"/>
        <v>45885</v>
      </c>
      <c r="B162" s="91">
        <f t="shared" si="66"/>
        <v>155</v>
      </c>
      <c r="C162" s="99">
        <f t="shared" si="67"/>
        <v>6.7649359166637932</v>
      </c>
      <c r="F162" s="92">
        <f t="shared" si="84"/>
        <v>45885</v>
      </c>
      <c r="G162" s="91">
        <f t="shared" si="85"/>
        <v>155</v>
      </c>
      <c r="H162" s="91">
        <f>INDEX(地温!$D$2:$D$366,MATCH(F162,地温!$C$2:$C$366,FALSE))</f>
        <v>26.173064</v>
      </c>
      <c r="I162" s="91">
        <f t="shared" si="86"/>
        <v>2946.4959530000006</v>
      </c>
      <c r="J162" s="93">
        <f t="shared" si="68"/>
        <v>19.009651309677423</v>
      </c>
      <c r="K162" s="99">
        <f t="shared" si="69"/>
        <v>7.3588797858812949e-002</v>
      </c>
      <c r="L162" s="99">
        <f t="shared" si="70"/>
        <v>5.7599359166637933</v>
      </c>
      <c r="O162" s="92">
        <f t="shared" si="87"/>
        <v>45885</v>
      </c>
      <c r="P162" s="91">
        <f t="shared" si="88"/>
        <v>155</v>
      </c>
      <c r="Q162" s="91">
        <f>INDEX(地温!$D$2:$D$366,MATCH(O162,地温!$C$2:$C$366,FALSE))</f>
        <v>26.173064</v>
      </c>
      <c r="R162" s="91">
        <f t="shared" si="89"/>
        <v>2946.4959530000006</v>
      </c>
      <c r="S162" s="93">
        <f t="shared" si="71"/>
        <v>19.009651309677423</v>
      </c>
      <c r="T162" s="99">
        <f t="shared" si="72"/>
        <v>0.99794162536897524</v>
      </c>
      <c r="U162" s="99">
        <f t="shared" si="73"/>
        <v>1.0050000000000001</v>
      </c>
      <c r="X162" s="92">
        <f t="shared" si="90"/>
        <v>45885</v>
      </c>
      <c r="Y162" s="91">
        <f t="shared" si="91"/>
        <v>155</v>
      </c>
      <c r="Z162" s="91">
        <f>INDEX(地温!$D$2:$D$366,MATCH(X162,地温!$C$2:$C$366,FALSE))</f>
        <v>26.173064</v>
      </c>
      <c r="AA162" s="91">
        <f t="shared" si="92"/>
        <v>2946.4959530000006</v>
      </c>
      <c r="AB162" s="93">
        <f t="shared" si="74"/>
        <v>19.009651309677423</v>
      </c>
      <c r="AC162" s="99" t="e">
        <f t="shared" si="75"/>
        <v>#N/A</v>
      </c>
      <c r="AD162" s="99">
        <f t="shared" si="76"/>
        <v>0</v>
      </c>
      <c r="AG162" s="92">
        <f t="shared" si="93"/>
        <v>45885</v>
      </c>
      <c r="AH162" s="91">
        <f t="shared" si="94"/>
        <v>155</v>
      </c>
      <c r="AI162" s="91">
        <f>INDEX(地温!$D$2:$D$366,MATCH(AG162,地温!$C$2:$C$366,FALSE))</f>
        <v>26.173064</v>
      </c>
      <c r="AJ162" s="91">
        <f t="shared" si="95"/>
        <v>2946.4959530000006</v>
      </c>
      <c r="AK162" s="93">
        <f t="shared" si="77"/>
        <v>19.009651309677423</v>
      </c>
      <c r="AL162" s="99" t="e">
        <f t="shared" si="78"/>
        <v>#N/A</v>
      </c>
      <c r="AM162" s="99">
        <f t="shared" si="79"/>
        <v>0</v>
      </c>
      <c r="AP162" s="92">
        <f t="shared" si="96"/>
        <v>45885</v>
      </c>
      <c r="AQ162" s="91">
        <f t="shared" si="97"/>
        <v>155</v>
      </c>
      <c r="AR162" s="91">
        <f>INDEX(地温!$D$2:$D$366,MATCH(AP162,地温!$C$2:$C$366,FALSE))</f>
        <v>26.173064</v>
      </c>
      <c r="AS162" s="91">
        <f t="shared" si="98"/>
        <v>2946.4959530000006</v>
      </c>
      <c r="AT162" s="93">
        <f t="shared" si="80"/>
        <v>19.009651309677423</v>
      </c>
      <c r="AU162" s="99" t="e">
        <f t="shared" si="81"/>
        <v>#N/A</v>
      </c>
      <c r="AV162" s="99">
        <f t="shared" si="82"/>
        <v>0</v>
      </c>
    </row>
    <row r="163" spans="1:48" s="91" customFormat="1">
      <c r="A163" s="92">
        <f t="shared" si="83"/>
        <v>45886</v>
      </c>
      <c r="B163" s="91">
        <f t="shared" si="66"/>
        <v>156</v>
      </c>
      <c r="C163" s="99">
        <f t="shared" si="67"/>
        <v>6.7649416243215272</v>
      </c>
      <c r="F163" s="92">
        <f t="shared" si="84"/>
        <v>45886</v>
      </c>
      <c r="G163" s="91">
        <f t="shared" si="85"/>
        <v>156</v>
      </c>
      <c r="H163" s="91">
        <f>INDEX(地温!$D$2:$D$366,MATCH(F163,地温!$C$2:$C$366,FALSE))</f>
        <v>26.355547999999999</v>
      </c>
      <c r="I163" s="91">
        <f t="shared" si="86"/>
        <v>2972.8515010000006</v>
      </c>
      <c r="J163" s="93">
        <f t="shared" si="68"/>
        <v>19.056740391025645</v>
      </c>
      <c r="K163" s="99">
        <f t="shared" si="69"/>
        <v>7.3715055731346998e-002</v>
      </c>
      <c r="L163" s="99">
        <f t="shared" si="70"/>
        <v>5.7599416243215273</v>
      </c>
      <c r="O163" s="92">
        <f t="shared" si="87"/>
        <v>45886</v>
      </c>
      <c r="P163" s="91">
        <f t="shared" si="88"/>
        <v>156</v>
      </c>
      <c r="Q163" s="91">
        <f>INDEX(地温!$D$2:$D$366,MATCH(O163,地温!$C$2:$C$366,FALSE))</f>
        <v>26.355547999999999</v>
      </c>
      <c r="R163" s="91">
        <f t="shared" si="89"/>
        <v>2972.8515010000006</v>
      </c>
      <c r="S163" s="93">
        <f t="shared" si="71"/>
        <v>19.056740391025645</v>
      </c>
      <c r="T163" s="99">
        <f t="shared" si="72"/>
        <v>0.99794195690442233</v>
      </c>
      <c r="U163" s="99">
        <f t="shared" si="73"/>
        <v>1.0050000000000001</v>
      </c>
      <c r="X163" s="92">
        <f t="shared" si="90"/>
        <v>45886</v>
      </c>
      <c r="Y163" s="91">
        <f t="shared" si="91"/>
        <v>156</v>
      </c>
      <c r="Z163" s="91">
        <f>INDEX(地温!$D$2:$D$366,MATCH(X163,地温!$C$2:$C$366,FALSE))</f>
        <v>26.355547999999999</v>
      </c>
      <c r="AA163" s="91">
        <f t="shared" si="92"/>
        <v>2972.8515010000006</v>
      </c>
      <c r="AB163" s="93">
        <f t="shared" si="74"/>
        <v>19.056740391025645</v>
      </c>
      <c r="AC163" s="99" t="e">
        <f t="shared" si="75"/>
        <v>#N/A</v>
      </c>
      <c r="AD163" s="99">
        <f t="shared" si="76"/>
        <v>0</v>
      </c>
      <c r="AG163" s="92">
        <f t="shared" si="93"/>
        <v>45886</v>
      </c>
      <c r="AH163" s="91">
        <f t="shared" si="94"/>
        <v>156</v>
      </c>
      <c r="AI163" s="91">
        <f>INDEX(地温!$D$2:$D$366,MATCH(AG163,地温!$C$2:$C$366,FALSE))</f>
        <v>26.355547999999999</v>
      </c>
      <c r="AJ163" s="91">
        <f t="shared" si="95"/>
        <v>2972.8515010000006</v>
      </c>
      <c r="AK163" s="93">
        <f t="shared" si="77"/>
        <v>19.056740391025645</v>
      </c>
      <c r="AL163" s="99" t="e">
        <f t="shared" si="78"/>
        <v>#N/A</v>
      </c>
      <c r="AM163" s="99">
        <f t="shared" si="79"/>
        <v>0</v>
      </c>
      <c r="AP163" s="92">
        <f t="shared" si="96"/>
        <v>45886</v>
      </c>
      <c r="AQ163" s="91">
        <f t="shared" si="97"/>
        <v>156</v>
      </c>
      <c r="AR163" s="91">
        <f>INDEX(地温!$D$2:$D$366,MATCH(AP163,地温!$C$2:$C$366,FALSE))</f>
        <v>26.355547999999999</v>
      </c>
      <c r="AS163" s="91">
        <f t="shared" si="98"/>
        <v>2972.8515010000006</v>
      </c>
      <c r="AT163" s="93">
        <f t="shared" si="80"/>
        <v>19.056740391025645</v>
      </c>
      <c r="AU163" s="99" t="e">
        <f t="shared" si="81"/>
        <v>#N/A</v>
      </c>
      <c r="AV163" s="99">
        <f t="shared" si="82"/>
        <v>0</v>
      </c>
    </row>
    <row r="164" spans="1:48" s="91" customFormat="1">
      <c r="A164" s="92">
        <f t="shared" si="83"/>
        <v>45887</v>
      </c>
      <c r="B164" s="91">
        <f t="shared" si="66"/>
        <v>157</v>
      </c>
      <c r="C164" s="99">
        <f t="shared" si="67"/>
        <v>6.7649468684961152</v>
      </c>
      <c r="F164" s="92">
        <f t="shared" si="84"/>
        <v>45887</v>
      </c>
      <c r="G164" s="91">
        <f t="shared" si="85"/>
        <v>157</v>
      </c>
      <c r="H164" s="91">
        <f>INDEX(地温!$D$2:$D$366,MATCH(F164,地温!$C$2:$C$366,FALSE))</f>
        <v>26.659688000000003</v>
      </c>
      <c r="I164" s="91">
        <f t="shared" si="86"/>
        <v>2999.5111890000007</v>
      </c>
      <c r="J164" s="93">
        <f t="shared" si="68"/>
        <v>19.1051668089172</v>
      </c>
      <c r="K164" s="99">
        <f t="shared" si="69"/>
        <v>7.3845082718856633e-002</v>
      </c>
      <c r="L164" s="99">
        <f t="shared" si="70"/>
        <v>5.7599468684961153</v>
      </c>
      <c r="O164" s="92">
        <f t="shared" si="87"/>
        <v>45887</v>
      </c>
      <c r="P164" s="91">
        <f t="shared" si="88"/>
        <v>157</v>
      </c>
      <c r="Q164" s="91">
        <f>INDEX(地温!$D$2:$D$366,MATCH(O164,地温!$C$2:$C$366,FALSE))</f>
        <v>26.659688000000003</v>
      </c>
      <c r="R164" s="91">
        <f t="shared" si="89"/>
        <v>2999.5111890000007</v>
      </c>
      <c r="S164" s="93">
        <f t="shared" si="71"/>
        <v>19.1051668089172</v>
      </c>
      <c r="T164" s="99">
        <f t="shared" si="72"/>
        <v>0.99794229774415</v>
      </c>
      <c r="U164" s="99">
        <f t="shared" si="73"/>
        <v>1.0050000000000001</v>
      </c>
      <c r="X164" s="92">
        <f t="shared" si="90"/>
        <v>45887</v>
      </c>
      <c r="Y164" s="91">
        <f t="shared" si="91"/>
        <v>157</v>
      </c>
      <c r="Z164" s="91">
        <f>INDEX(地温!$D$2:$D$366,MATCH(X164,地温!$C$2:$C$366,FALSE))</f>
        <v>26.659688000000003</v>
      </c>
      <c r="AA164" s="91">
        <f t="shared" si="92"/>
        <v>2999.5111890000007</v>
      </c>
      <c r="AB164" s="93">
        <f t="shared" si="74"/>
        <v>19.1051668089172</v>
      </c>
      <c r="AC164" s="99" t="e">
        <f t="shared" si="75"/>
        <v>#N/A</v>
      </c>
      <c r="AD164" s="99">
        <f t="shared" si="76"/>
        <v>0</v>
      </c>
      <c r="AG164" s="92">
        <f t="shared" si="93"/>
        <v>45887</v>
      </c>
      <c r="AH164" s="91">
        <f t="shared" si="94"/>
        <v>157</v>
      </c>
      <c r="AI164" s="91">
        <f>INDEX(地温!$D$2:$D$366,MATCH(AG164,地温!$C$2:$C$366,FALSE))</f>
        <v>26.659688000000003</v>
      </c>
      <c r="AJ164" s="91">
        <f t="shared" si="95"/>
        <v>2999.5111890000007</v>
      </c>
      <c r="AK164" s="93">
        <f t="shared" si="77"/>
        <v>19.1051668089172</v>
      </c>
      <c r="AL164" s="99" t="e">
        <f t="shared" si="78"/>
        <v>#N/A</v>
      </c>
      <c r="AM164" s="99">
        <f t="shared" si="79"/>
        <v>0</v>
      </c>
      <c r="AP164" s="92">
        <f t="shared" si="96"/>
        <v>45887</v>
      </c>
      <c r="AQ164" s="91">
        <f t="shared" si="97"/>
        <v>157</v>
      </c>
      <c r="AR164" s="91">
        <f>INDEX(地温!$D$2:$D$366,MATCH(AP164,地温!$C$2:$C$366,FALSE))</f>
        <v>26.659688000000003</v>
      </c>
      <c r="AS164" s="91">
        <f t="shared" si="98"/>
        <v>2999.5111890000007</v>
      </c>
      <c r="AT164" s="93">
        <f t="shared" si="80"/>
        <v>19.1051668089172</v>
      </c>
      <c r="AU164" s="99" t="e">
        <f t="shared" si="81"/>
        <v>#N/A</v>
      </c>
      <c r="AV164" s="99">
        <f t="shared" si="82"/>
        <v>0</v>
      </c>
    </row>
    <row r="165" spans="1:48" s="91" customFormat="1">
      <c r="A165" s="92">
        <f t="shared" si="83"/>
        <v>45888</v>
      </c>
      <c r="B165" s="91">
        <f t="shared" si="66"/>
        <v>158</v>
      </c>
      <c r="C165" s="99">
        <f t="shared" si="67"/>
        <v>6.7649515478918749</v>
      </c>
      <c r="F165" s="92">
        <f t="shared" si="84"/>
        <v>45888</v>
      </c>
      <c r="G165" s="91">
        <f t="shared" si="85"/>
        <v>158</v>
      </c>
      <c r="H165" s="91">
        <f>INDEX(地温!$D$2:$D$366,MATCH(F165,地温!$C$2:$C$366,FALSE))</f>
        <v>25.929751999999997</v>
      </c>
      <c r="I165" s="91">
        <f t="shared" si="86"/>
        <v>3025.4409410000007</v>
      </c>
      <c r="J165" s="93">
        <f t="shared" si="68"/>
        <v>19.148360386075954</v>
      </c>
      <c r="K165" s="99">
        <f t="shared" si="69"/>
        <v>7.3961216353988987e-002</v>
      </c>
      <c r="L165" s="99">
        <f t="shared" si="70"/>
        <v>5.759951547891875</v>
      </c>
      <c r="O165" s="92">
        <f t="shared" si="87"/>
        <v>45888</v>
      </c>
      <c r="P165" s="91">
        <f t="shared" si="88"/>
        <v>158</v>
      </c>
      <c r="Q165" s="91">
        <f>INDEX(地温!$D$2:$D$366,MATCH(O165,地温!$C$2:$C$366,FALSE))</f>
        <v>25.929751999999997</v>
      </c>
      <c r="R165" s="91">
        <f t="shared" si="89"/>
        <v>3025.4409410000007</v>
      </c>
      <c r="S165" s="93">
        <f t="shared" si="71"/>
        <v>19.148360386075954</v>
      </c>
      <c r="T165" s="99">
        <f t="shared" si="72"/>
        <v>0.9979426016583256</v>
      </c>
      <c r="U165" s="99">
        <f t="shared" si="73"/>
        <v>1.0050000000000001</v>
      </c>
      <c r="X165" s="92">
        <f t="shared" si="90"/>
        <v>45888</v>
      </c>
      <c r="Y165" s="91">
        <f t="shared" si="91"/>
        <v>158</v>
      </c>
      <c r="Z165" s="91">
        <f>INDEX(地温!$D$2:$D$366,MATCH(X165,地温!$C$2:$C$366,FALSE))</f>
        <v>25.929751999999997</v>
      </c>
      <c r="AA165" s="91">
        <f t="shared" si="92"/>
        <v>3025.4409410000007</v>
      </c>
      <c r="AB165" s="93">
        <f t="shared" si="74"/>
        <v>19.148360386075954</v>
      </c>
      <c r="AC165" s="99" t="e">
        <f t="shared" si="75"/>
        <v>#N/A</v>
      </c>
      <c r="AD165" s="99">
        <f t="shared" si="76"/>
        <v>0</v>
      </c>
      <c r="AG165" s="92">
        <f t="shared" si="93"/>
        <v>45888</v>
      </c>
      <c r="AH165" s="91">
        <f t="shared" si="94"/>
        <v>158</v>
      </c>
      <c r="AI165" s="91">
        <f>INDEX(地温!$D$2:$D$366,MATCH(AG165,地温!$C$2:$C$366,FALSE))</f>
        <v>25.929751999999997</v>
      </c>
      <c r="AJ165" s="91">
        <f t="shared" si="95"/>
        <v>3025.4409410000007</v>
      </c>
      <c r="AK165" s="93">
        <f t="shared" si="77"/>
        <v>19.148360386075954</v>
      </c>
      <c r="AL165" s="99" t="e">
        <f t="shared" si="78"/>
        <v>#N/A</v>
      </c>
      <c r="AM165" s="99">
        <f t="shared" si="79"/>
        <v>0</v>
      </c>
      <c r="AP165" s="92">
        <f t="shared" si="96"/>
        <v>45888</v>
      </c>
      <c r="AQ165" s="91">
        <f t="shared" si="97"/>
        <v>158</v>
      </c>
      <c r="AR165" s="91">
        <f>INDEX(地温!$D$2:$D$366,MATCH(AP165,地温!$C$2:$C$366,FALSE))</f>
        <v>25.929751999999997</v>
      </c>
      <c r="AS165" s="91">
        <f t="shared" si="98"/>
        <v>3025.4409410000007</v>
      </c>
      <c r="AT165" s="93">
        <f t="shared" si="80"/>
        <v>19.148360386075954</v>
      </c>
      <c r="AU165" s="99" t="e">
        <f t="shared" si="81"/>
        <v>#N/A</v>
      </c>
      <c r="AV165" s="99">
        <f t="shared" si="82"/>
        <v>0</v>
      </c>
    </row>
    <row r="166" spans="1:48" s="91" customFormat="1">
      <c r="A166" s="92">
        <f t="shared" si="83"/>
        <v>45889</v>
      </c>
      <c r="B166" s="91">
        <f t="shared" si="66"/>
        <v>159</v>
      </c>
      <c r="C166" s="99">
        <f t="shared" si="67"/>
        <v>6.7649559439175695</v>
      </c>
      <c r="F166" s="92">
        <f t="shared" si="84"/>
        <v>45889</v>
      </c>
      <c r="G166" s="91">
        <f t="shared" si="85"/>
        <v>159</v>
      </c>
      <c r="H166" s="91">
        <f>INDEX(地温!$D$2:$D$366,MATCH(F166,地温!$C$2:$C$366,FALSE))</f>
        <v>27.004380000000001</v>
      </c>
      <c r="I166" s="91">
        <f t="shared" si="86"/>
        <v>3052.4453210000006</v>
      </c>
      <c r="J166" s="93">
        <f t="shared" si="68"/>
        <v>19.197769314465411</v>
      </c>
      <c r="K166" s="99">
        <f t="shared" si="69"/>
        <v>7.4094242828212073e-002</v>
      </c>
      <c r="L166" s="99">
        <f t="shared" si="70"/>
        <v>5.7599559439175696</v>
      </c>
      <c r="O166" s="92">
        <f t="shared" si="87"/>
        <v>45889</v>
      </c>
      <c r="P166" s="91">
        <f t="shared" si="88"/>
        <v>159</v>
      </c>
      <c r="Q166" s="91">
        <f>INDEX(地温!$D$2:$D$366,MATCH(O166,地温!$C$2:$C$366,FALSE))</f>
        <v>27.004380000000001</v>
      </c>
      <c r="R166" s="91">
        <f t="shared" si="89"/>
        <v>3052.4453210000006</v>
      </c>
      <c r="S166" s="93">
        <f t="shared" si="71"/>
        <v>19.197769314465411</v>
      </c>
      <c r="T166" s="99">
        <f t="shared" si="72"/>
        <v>0.99794294919425042</v>
      </c>
      <c r="U166" s="99">
        <f t="shared" si="73"/>
        <v>1.0050000000000001</v>
      </c>
      <c r="X166" s="92">
        <f t="shared" si="90"/>
        <v>45889</v>
      </c>
      <c r="Y166" s="91">
        <f t="shared" si="91"/>
        <v>159</v>
      </c>
      <c r="Z166" s="91">
        <f>INDEX(地温!$D$2:$D$366,MATCH(X166,地温!$C$2:$C$366,FALSE))</f>
        <v>27.004380000000001</v>
      </c>
      <c r="AA166" s="91">
        <f t="shared" si="92"/>
        <v>3052.4453210000006</v>
      </c>
      <c r="AB166" s="93">
        <f t="shared" si="74"/>
        <v>19.197769314465411</v>
      </c>
      <c r="AC166" s="99" t="e">
        <f t="shared" si="75"/>
        <v>#N/A</v>
      </c>
      <c r="AD166" s="99">
        <f t="shared" si="76"/>
        <v>0</v>
      </c>
      <c r="AG166" s="92">
        <f t="shared" si="93"/>
        <v>45889</v>
      </c>
      <c r="AH166" s="91">
        <f t="shared" si="94"/>
        <v>159</v>
      </c>
      <c r="AI166" s="91">
        <f>INDEX(地温!$D$2:$D$366,MATCH(AG166,地温!$C$2:$C$366,FALSE))</f>
        <v>27.004380000000001</v>
      </c>
      <c r="AJ166" s="91">
        <f t="shared" si="95"/>
        <v>3052.4453210000006</v>
      </c>
      <c r="AK166" s="93">
        <f t="shared" si="77"/>
        <v>19.197769314465411</v>
      </c>
      <c r="AL166" s="99" t="e">
        <f t="shared" si="78"/>
        <v>#N/A</v>
      </c>
      <c r="AM166" s="99">
        <f t="shared" si="79"/>
        <v>0</v>
      </c>
      <c r="AP166" s="92">
        <f t="shared" si="96"/>
        <v>45889</v>
      </c>
      <c r="AQ166" s="91">
        <f t="shared" si="97"/>
        <v>159</v>
      </c>
      <c r="AR166" s="91">
        <f>INDEX(地温!$D$2:$D$366,MATCH(AP166,地温!$C$2:$C$366,FALSE))</f>
        <v>27.004380000000001</v>
      </c>
      <c r="AS166" s="91">
        <f t="shared" si="98"/>
        <v>3052.4453210000006</v>
      </c>
      <c r="AT166" s="93">
        <f t="shared" si="80"/>
        <v>19.197769314465411</v>
      </c>
      <c r="AU166" s="99" t="e">
        <f t="shared" si="81"/>
        <v>#N/A</v>
      </c>
      <c r="AV166" s="99">
        <f t="shared" si="82"/>
        <v>0</v>
      </c>
    </row>
    <row r="167" spans="1:48" s="91" customFormat="1">
      <c r="A167" s="92">
        <f t="shared" si="83"/>
        <v>45890</v>
      </c>
      <c r="B167" s="91">
        <f t="shared" si="66"/>
        <v>160</v>
      </c>
      <c r="C167" s="99">
        <f t="shared" si="67"/>
        <v>6.764959887493541</v>
      </c>
      <c r="F167" s="92">
        <f t="shared" si="84"/>
        <v>45890</v>
      </c>
      <c r="G167" s="91">
        <f t="shared" si="85"/>
        <v>160</v>
      </c>
      <c r="H167" s="91">
        <f>INDEX(地温!$D$2:$D$366,MATCH(F167,地温!$C$2:$C$366,FALSE))</f>
        <v>26.497479999999999</v>
      </c>
      <c r="I167" s="91">
        <f t="shared" si="86"/>
        <v>3078.9428010000006</v>
      </c>
      <c r="J167" s="93">
        <f t="shared" si="68"/>
        <v>19.243392506250004</v>
      </c>
      <c r="K167" s="99">
        <f t="shared" si="69"/>
        <v>7.4217249157610896e-002</v>
      </c>
      <c r="L167" s="99">
        <f t="shared" si="70"/>
        <v>5.7599598874935412</v>
      </c>
      <c r="O167" s="92">
        <f t="shared" si="87"/>
        <v>45890</v>
      </c>
      <c r="P167" s="91">
        <f t="shared" si="88"/>
        <v>160</v>
      </c>
      <c r="Q167" s="91">
        <f>INDEX(地温!$D$2:$D$366,MATCH(O167,地温!$C$2:$C$366,FALSE))</f>
        <v>26.497479999999999</v>
      </c>
      <c r="R167" s="91">
        <f t="shared" si="89"/>
        <v>3078.9428010000006</v>
      </c>
      <c r="S167" s="93">
        <f t="shared" si="71"/>
        <v>19.243392506250004</v>
      </c>
      <c r="T167" s="99">
        <f t="shared" si="72"/>
        <v>0.99794326999755456</v>
      </c>
      <c r="U167" s="99">
        <f t="shared" si="73"/>
        <v>1.0050000000000001</v>
      </c>
      <c r="X167" s="92">
        <f t="shared" si="90"/>
        <v>45890</v>
      </c>
      <c r="Y167" s="91">
        <f t="shared" si="91"/>
        <v>160</v>
      </c>
      <c r="Z167" s="91">
        <f>INDEX(地温!$D$2:$D$366,MATCH(X167,地温!$C$2:$C$366,FALSE))</f>
        <v>26.497479999999999</v>
      </c>
      <c r="AA167" s="91">
        <f t="shared" si="92"/>
        <v>3078.9428010000006</v>
      </c>
      <c r="AB167" s="93">
        <f t="shared" si="74"/>
        <v>19.243392506250004</v>
      </c>
      <c r="AC167" s="99" t="e">
        <f t="shared" si="75"/>
        <v>#N/A</v>
      </c>
      <c r="AD167" s="99">
        <f t="shared" si="76"/>
        <v>0</v>
      </c>
      <c r="AG167" s="92">
        <f t="shared" si="93"/>
        <v>45890</v>
      </c>
      <c r="AH167" s="91">
        <f t="shared" si="94"/>
        <v>160</v>
      </c>
      <c r="AI167" s="91">
        <f>INDEX(地温!$D$2:$D$366,MATCH(AG167,地温!$C$2:$C$366,FALSE))</f>
        <v>26.497479999999999</v>
      </c>
      <c r="AJ167" s="91">
        <f t="shared" si="95"/>
        <v>3078.9428010000006</v>
      </c>
      <c r="AK167" s="93">
        <f t="shared" si="77"/>
        <v>19.243392506250004</v>
      </c>
      <c r="AL167" s="99" t="e">
        <f t="shared" si="78"/>
        <v>#N/A</v>
      </c>
      <c r="AM167" s="99">
        <f t="shared" si="79"/>
        <v>0</v>
      </c>
      <c r="AP167" s="92">
        <f t="shared" si="96"/>
        <v>45890</v>
      </c>
      <c r="AQ167" s="91">
        <f t="shared" si="97"/>
        <v>160</v>
      </c>
      <c r="AR167" s="91">
        <f>INDEX(地温!$D$2:$D$366,MATCH(AP167,地温!$C$2:$C$366,FALSE))</f>
        <v>26.497479999999999</v>
      </c>
      <c r="AS167" s="91">
        <f t="shared" si="98"/>
        <v>3078.9428010000006</v>
      </c>
      <c r="AT167" s="93">
        <f t="shared" si="80"/>
        <v>19.243392506250004</v>
      </c>
      <c r="AU167" s="99" t="e">
        <f t="shared" si="81"/>
        <v>#N/A</v>
      </c>
      <c r="AV167" s="99">
        <f t="shared" si="82"/>
        <v>0</v>
      </c>
    </row>
    <row r="168" spans="1:48" s="91" customFormat="1">
      <c r="A168" s="92">
        <f t="shared" si="83"/>
        <v>45891</v>
      </c>
      <c r="B168" s="91">
        <f t="shared" si="66"/>
        <v>161</v>
      </c>
      <c r="C168" s="99">
        <f t="shared" si="67"/>
        <v>6.7649634965262964</v>
      </c>
      <c r="F168" s="92">
        <f t="shared" si="84"/>
        <v>45891</v>
      </c>
      <c r="G168" s="91">
        <f t="shared" si="85"/>
        <v>161</v>
      </c>
      <c r="H168" s="91">
        <f>INDEX(地温!$D$2:$D$366,MATCH(F168,地温!$C$2:$C$366,FALSE))</f>
        <v>26.674894999999999</v>
      </c>
      <c r="I168" s="91">
        <f t="shared" si="86"/>
        <v>3105.6176960000007</v>
      </c>
      <c r="J168" s="93">
        <f t="shared" si="68"/>
        <v>19.289550906832304</v>
      </c>
      <c r="K168" s="99">
        <f t="shared" si="69"/>
        <v>7.4341867122052388e-002</v>
      </c>
      <c r="L168" s="99">
        <f t="shared" si="70"/>
        <v>5.7599634965262965</v>
      </c>
      <c r="O168" s="92">
        <f t="shared" si="87"/>
        <v>45891</v>
      </c>
      <c r="P168" s="91">
        <f t="shared" si="88"/>
        <v>161</v>
      </c>
      <c r="Q168" s="91">
        <f>INDEX(地温!$D$2:$D$366,MATCH(O168,地温!$C$2:$C$366,FALSE))</f>
        <v>26.674894999999999</v>
      </c>
      <c r="R168" s="91">
        <f t="shared" si="89"/>
        <v>3105.6176960000007</v>
      </c>
      <c r="S168" s="93">
        <f t="shared" si="71"/>
        <v>19.289550906832304</v>
      </c>
      <c r="T168" s="99">
        <f t="shared" si="72"/>
        <v>0.99794359446241232</v>
      </c>
      <c r="U168" s="99">
        <f t="shared" si="73"/>
        <v>1.0050000000000001</v>
      </c>
      <c r="X168" s="92">
        <f t="shared" si="90"/>
        <v>45891</v>
      </c>
      <c r="Y168" s="91">
        <f t="shared" si="91"/>
        <v>161</v>
      </c>
      <c r="Z168" s="91">
        <f>INDEX(地温!$D$2:$D$366,MATCH(X168,地温!$C$2:$C$366,FALSE))</f>
        <v>26.674894999999999</v>
      </c>
      <c r="AA168" s="91">
        <f t="shared" si="92"/>
        <v>3105.6176960000007</v>
      </c>
      <c r="AB168" s="93">
        <f t="shared" si="74"/>
        <v>19.289550906832304</v>
      </c>
      <c r="AC168" s="99" t="e">
        <f t="shared" si="75"/>
        <v>#N/A</v>
      </c>
      <c r="AD168" s="99">
        <f t="shared" si="76"/>
        <v>0</v>
      </c>
      <c r="AG168" s="92">
        <f t="shared" si="93"/>
        <v>45891</v>
      </c>
      <c r="AH168" s="91">
        <f t="shared" si="94"/>
        <v>161</v>
      </c>
      <c r="AI168" s="91">
        <f>INDEX(地温!$D$2:$D$366,MATCH(AG168,地温!$C$2:$C$366,FALSE))</f>
        <v>26.674894999999999</v>
      </c>
      <c r="AJ168" s="91">
        <f t="shared" si="95"/>
        <v>3105.6176960000007</v>
      </c>
      <c r="AK168" s="93">
        <f t="shared" si="77"/>
        <v>19.289550906832304</v>
      </c>
      <c r="AL168" s="99" t="e">
        <f t="shared" si="78"/>
        <v>#N/A</v>
      </c>
      <c r="AM168" s="99">
        <f t="shared" si="79"/>
        <v>0</v>
      </c>
      <c r="AP168" s="92">
        <f t="shared" si="96"/>
        <v>45891</v>
      </c>
      <c r="AQ168" s="91">
        <f t="shared" si="97"/>
        <v>161</v>
      </c>
      <c r="AR168" s="91">
        <f>INDEX(地温!$D$2:$D$366,MATCH(AP168,地温!$C$2:$C$366,FALSE))</f>
        <v>26.674894999999999</v>
      </c>
      <c r="AS168" s="91">
        <f t="shared" si="98"/>
        <v>3105.6176960000007</v>
      </c>
      <c r="AT168" s="93">
        <f t="shared" si="80"/>
        <v>19.289550906832304</v>
      </c>
      <c r="AU168" s="99" t="e">
        <f t="shared" si="81"/>
        <v>#N/A</v>
      </c>
      <c r="AV168" s="99">
        <f t="shared" si="82"/>
        <v>0</v>
      </c>
    </row>
    <row r="169" spans="1:48" s="91" customFormat="1">
      <c r="A169" s="92">
        <f t="shared" si="83"/>
        <v>45892</v>
      </c>
      <c r="B169" s="91">
        <f t="shared" si="66"/>
        <v>162</v>
      </c>
      <c r="C169" s="99">
        <f t="shared" si="67"/>
        <v>6.7649666539667122</v>
      </c>
      <c r="F169" s="92">
        <f t="shared" si="84"/>
        <v>45892</v>
      </c>
      <c r="G169" s="91">
        <f t="shared" si="85"/>
        <v>162</v>
      </c>
      <c r="H169" s="91">
        <f>INDEX(地温!$D$2:$D$366,MATCH(F169,地温!$C$2:$C$366,FALSE))</f>
        <v>25.255575</v>
      </c>
      <c r="I169" s="91">
        <f t="shared" si="86"/>
        <v>3130.8732710000008</v>
      </c>
      <c r="J169" s="93">
        <f t="shared" si="68"/>
        <v>19.326378216049388</v>
      </c>
      <c r="K169" s="99">
        <f t="shared" si="69"/>
        <v>7.444141487210533e-002</v>
      </c>
      <c r="L169" s="99">
        <f t="shared" si="70"/>
        <v>5.7599666539667123</v>
      </c>
      <c r="O169" s="92">
        <f t="shared" si="87"/>
        <v>45892</v>
      </c>
      <c r="P169" s="91">
        <f t="shared" si="88"/>
        <v>162</v>
      </c>
      <c r="Q169" s="91">
        <f>INDEX(地温!$D$2:$D$366,MATCH(O169,地温!$C$2:$C$366,FALSE))</f>
        <v>25.255575</v>
      </c>
      <c r="R169" s="91">
        <f t="shared" si="89"/>
        <v>3130.8732710000008</v>
      </c>
      <c r="S169" s="93">
        <f t="shared" si="71"/>
        <v>19.326378216049388</v>
      </c>
      <c r="T169" s="99">
        <f t="shared" si="72"/>
        <v>0.9979438532620859</v>
      </c>
      <c r="U169" s="99">
        <f t="shared" si="73"/>
        <v>1.0050000000000001</v>
      </c>
      <c r="X169" s="92">
        <f t="shared" si="90"/>
        <v>45892</v>
      </c>
      <c r="Y169" s="91">
        <f t="shared" si="91"/>
        <v>162</v>
      </c>
      <c r="Z169" s="91">
        <f>INDEX(地温!$D$2:$D$366,MATCH(X169,地温!$C$2:$C$366,FALSE))</f>
        <v>25.255575</v>
      </c>
      <c r="AA169" s="91">
        <f t="shared" si="92"/>
        <v>3130.8732710000008</v>
      </c>
      <c r="AB169" s="93">
        <f t="shared" si="74"/>
        <v>19.326378216049388</v>
      </c>
      <c r="AC169" s="99" t="e">
        <f t="shared" si="75"/>
        <v>#N/A</v>
      </c>
      <c r="AD169" s="99">
        <f t="shared" si="76"/>
        <v>0</v>
      </c>
      <c r="AG169" s="92">
        <f t="shared" si="93"/>
        <v>45892</v>
      </c>
      <c r="AH169" s="91">
        <f t="shared" si="94"/>
        <v>162</v>
      </c>
      <c r="AI169" s="91">
        <f>INDEX(地温!$D$2:$D$366,MATCH(AG169,地温!$C$2:$C$366,FALSE))</f>
        <v>25.255575</v>
      </c>
      <c r="AJ169" s="91">
        <f t="shared" si="95"/>
        <v>3130.8732710000008</v>
      </c>
      <c r="AK169" s="93">
        <f t="shared" si="77"/>
        <v>19.326378216049388</v>
      </c>
      <c r="AL169" s="99" t="e">
        <f t="shared" si="78"/>
        <v>#N/A</v>
      </c>
      <c r="AM169" s="99">
        <f t="shared" si="79"/>
        <v>0</v>
      </c>
      <c r="AP169" s="92">
        <f t="shared" si="96"/>
        <v>45892</v>
      </c>
      <c r="AQ169" s="91">
        <f t="shared" si="97"/>
        <v>162</v>
      </c>
      <c r="AR169" s="91">
        <f>INDEX(地温!$D$2:$D$366,MATCH(AP169,地温!$C$2:$C$366,FALSE))</f>
        <v>25.255575</v>
      </c>
      <c r="AS169" s="91">
        <f t="shared" si="98"/>
        <v>3130.8732710000008</v>
      </c>
      <c r="AT169" s="93">
        <f t="shared" si="80"/>
        <v>19.326378216049388</v>
      </c>
      <c r="AU169" s="99" t="e">
        <f t="shared" si="81"/>
        <v>#N/A</v>
      </c>
      <c r="AV169" s="99">
        <f t="shared" si="82"/>
        <v>0</v>
      </c>
    </row>
    <row r="170" spans="1:48" s="91" customFormat="1">
      <c r="A170" s="92">
        <f t="shared" si="83"/>
        <v>45893</v>
      </c>
      <c r="B170" s="91">
        <f t="shared" si="66"/>
        <v>163</v>
      </c>
      <c r="C170" s="99">
        <f t="shared" si="67"/>
        <v>6.7649695806039007</v>
      </c>
      <c r="F170" s="92">
        <f t="shared" si="84"/>
        <v>45893</v>
      </c>
      <c r="G170" s="91">
        <f t="shared" si="85"/>
        <v>163</v>
      </c>
      <c r="H170" s="91">
        <f>INDEX(地温!$D$2:$D$366,MATCH(F170,地温!$C$2:$C$366,FALSE))</f>
        <v>25.762474999999998</v>
      </c>
      <c r="I170" s="91">
        <f t="shared" si="86"/>
        <v>3156.6357460000008</v>
      </c>
      <c r="J170" s="93">
        <f t="shared" si="68"/>
        <v>19.365863472392643</v>
      </c>
      <c r="K170" s="99">
        <f t="shared" si="69"/>
        <v>7.4548267473309685e-002</v>
      </c>
      <c r="L170" s="99">
        <f t="shared" si="70"/>
        <v>5.7599695806039009</v>
      </c>
      <c r="O170" s="92">
        <f t="shared" si="87"/>
        <v>45893</v>
      </c>
      <c r="P170" s="91">
        <f t="shared" si="88"/>
        <v>163</v>
      </c>
      <c r="Q170" s="91">
        <f>INDEX(地温!$D$2:$D$366,MATCH(O170,地温!$C$2:$C$366,FALSE))</f>
        <v>25.762474999999998</v>
      </c>
      <c r="R170" s="91">
        <f t="shared" si="89"/>
        <v>3156.6357460000008</v>
      </c>
      <c r="S170" s="93">
        <f t="shared" si="71"/>
        <v>19.365863472392643</v>
      </c>
      <c r="T170" s="99">
        <f t="shared" si="72"/>
        <v>0.99794413066782461</v>
      </c>
      <c r="U170" s="99">
        <f t="shared" si="73"/>
        <v>1.0050000000000001</v>
      </c>
      <c r="X170" s="92">
        <f t="shared" si="90"/>
        <v>45893</v>
      </c>
      <c r="Y170" s="91">
        <f t="shared" si="91"/>
        <v>163</v>
      </c>
      <c r="Z170" s="91">
        <f>INDEX(地温!$D$2:$D$366,MATCH(X170,地温!$C$2:$C$366,FALSE))</f>
        <v>25.762474999999998</v>
      </c>
      <c r="AA170" s="91">
        <f t="shared" si="92"/>
        <v>3156.6357460000008</v>
      </c>
      <c r="AB170" s="93">
        <f t="shared" si="74"/>
        <v>19.365863472392643</v>
      </c>
      <c r="AC170" s="99" t="e">
        <f t="shared" si="75"/>
        <v>#N/A</v>
      </c>
      <c r="AD170" s="99">
        <f t="shared" si="76"/>
        <v>0</v>
      </c>
      <c r="AG170" s="92">
        <f t="shared" si="93"/>
        <v>45893</v>
      </c>
      <c r="AH170" s="91">
        <f t="shared" si="94"/>
        <v>163</v>
      </c>
      <c r="AI170" s="91">
        <f>INDEX(地温!$D$2:$D$366,MATCH(AG170,地温!$C$2:$C$366,FALSE))</f>
        <v>25.762474999999998</v>
      </c>
      <c r="AJ170" s="91">
        <f t="shared" si="95"/>
        <v>3156.6357460000008</v>
      </c>
      <c r="AK170" s="93">
        <f t="shared" si="77"/>
        <v>19.365863472392643</v>
      </c>
      <c r="AL170" s="99" t="e">
        <f t="shared" si="78"/>
        <v>#N/A</v>
      </c>
      <c r="AM170" s="99">
        <f t="shared" si="79"/>
        <v>0</v>
      </c>
      <c r="AP170" s="92">
        <f t="shared" si="96"/>
        <v>45893</v>
      </c>
      <c r="AQ170" s="91">
        <f t="shared" si="97"/>
        <v>163</v>
      </c>
      <c r="AR170" s="91">
        <f>INDEX(地温!$D$2:$D$366,MATCH(AP170,地温!$C$2:$C$366,FALSE))</f>
        <v>25.762474999999998</v>
      </c>
      <c r="AS170" s="91">
        <f t="shared" si="98"/>
        <v>3156.6357460000008</v>
      </c>
      <c r="AT170" s="93">
        <f t="shared" si="80"/>
        <v>19.365863472392643</v>
      </c>
      <c r="AU170" s="99" t="e">
        <f t="shared" si="81"/>
        <v>#N/A</v>
      </c>
      <c r="AV170" s="99">
        <f t="shared" si="82"/>
        <v>0</v>
      </c>
    </row>
    <row r="171" spans="1:48" s="91" customFormat="1">
      <c r="A171" s="92">
        <f t="shared" si="83"/>
        <v>45894</v>
      </c>
      <c r="B171" s="91">
        <f t="shared" si="66"/>
        <v>164</v>
      </c>
      <c r="C171" s="99">
        <f t="shared" si="67"/>
        <v>6.7649722604699605</v>
      </c>
      <c r="F171" s="92">
        <f t="shared" si="84"/>
        <v>45894</v>
      </c>
      <c r="G171" s="91">
        <f t="shared" si="85"/>
        <v>164</v>
      </c>
      <c r="H171" s="91">
        <f>INDEX(地温!$D$2:$D$366,MATCH(F171,地温!$C$2:$C$366,FALSE))</f>
        <v>25.889199999999999</v>
      </c>
      <c r="I171" s="91">
        <f t="shared" si="86"/>
        <v>3182.5249460000009</v>
      </c>
      <c r="J171" s="93">
        <f t="shared" si="68"/>
        <v>19.405639914634151</v>
      </c>
      <c r="K171" s="99">
        <f t="shared" si="69"/>
        <v>7.4656033899755225e-002</v>
      </c>
      <c r="L171" s="99">
        <f t="shared" si="70"/>
        <v>5.7599722604699606</v>
      </c>
      <c r="O171" s="92">
        <f t="shared" si="87"/>
        <v>45894</v>
      </c>
      <c r="P171" s="91">
        <f t="shared" si="88"/>
        <v>164</v>
      </c>
      <c r="Q171" s="91">
        <f>INDEX(地温!$D$2:$D$366,MATCH(O171,地温!$C$2:$C$366,FALSE))</f>
        <v>25.889199999999999</v>
      </c>
      <c r="R171" s="91">
        <f t="shared" si="89"/>
        <v>3182.5249460000009</v>
      </c>
      <c r="S171" s="93">
        <f t="shared" si="71"/>
        <v>19.405639914634151</v>
      </c>
      <c r="T171" s="99">
        <f t="shared" si="72"/>
        <v>0.99794441004363288</v>
      </c>
      <c r="U171" s="99">
        <f t="shared" si="73"/>
        <v>1.0050000000000001</v>
      </c>
      <c r="X171" s="92">
        <f t="shared" si="90"/>
        <v>45894</v>
      </c>
      <c r="Y171" s="91">
        <f t="shared" si="91"/>
        <v>164</v>
      </c>
      <c r="Z171" s="91">
        <f>INDEX(地温!$D$2:$D$366,MATCH(X171,地温!$C$2:$C$366,FALSE))</f>
        <v>25.889199999999999</v>
      </c>
      <c r="AA171" s="91">
        <f t="shared" si="92"/>
        <v>3182.5249460000009</v>
      </c>
      <c r="AB171" s="93">
        <f t="shared" si="74"/>
        <v>19.405639914634151</v>
      </c>
      <c r="AC171" s="99" t="e">
        <f t="shared" si="75"/>
        <v>#N/A</v>
      </c>
      <c r="AD171" s="99">
        <f t="shared" si="76"/>
        <v>0</v>
      </c>
      <c r="AG171" s="92">
        <f t="shared" si="93"/>
        <v>45894</v>
      </c>
      <c r="AH171" s="91">
        <f t="shared" si="94"/>
        <v>164</v>
      </c>
      <c r="AI171" s="91">
        <f>INDEX(地温!$D$2:$D$366,MATCH(AG171,地温!$C$2:$C$366,FALSE))</f>
        <v>25.889199999999999</v>
      </c>
      <c r="AJ171" s="91">
        <f t="shared" si="95"/>
        <v>3182.5249460000009</v>
      </c>
      <c r="AK171" s="93">
        <f t="shared" si="77"/>
        <v>19.405639914634151</v>
      </c>
      <c r="AL171" s="99" t="e">
        <f t="shared" si="78"/>
        <v>#N/A</v>
      </c>
      <c r="AM171" s="99">
        <f t="shared" si="79"/>
        <v>0</v>
      </c>
      <c r="AP171" s="92">
        <f t="shared" si="96"/>
        <v>45894</v>
      </c>
      <c r="AQ171" s="91">
        <f t="shared" si="97"/>
        <v>164</v>
      </c>
      <c r="AR171" s="91">
        <f>INDEX(地温!$D$2:$D$366,MATCH(AP171,地温!$C$2:$C$366,FALSE))</f>
        <v>25.889199999999999</v>
      </c>
      <c r="AS171" s="91">
        <f t="shared" si="98"/>
        <v>3182.5249460000009</v>
      </c>
      <c r="AT171" s="93">
        <f t="shared" si="80"/>
        <v>19.405639914634151</v>
      </c>
      <c r="AU171" s="99" t="e">
        <f t="shared" si="81"/>
        <v>#N/A</v>
      </c>
      <c r="AV171" s="99">
        <f t="shared" si="82"/>
        <v>0</v>
      </c>
    </row>
    <row r="172" spans="1:48" s="91" customFormat="1">
      <c r="A172" s="92">
        <f t="shared" si="83"/>
        <v>45895</v>
      </c>
      <c r="B172" s="91">
        <f t="shared" si="66"/>
        <v>165</v>
      </c>
      <c r="C172" s="99">
        <f t="shared" si="67"/>
        <v>6.7649747367619861</v>
      </c>
      <c r="F172" s="92">
        <f t="shared" si="84"/>
        <v>45895</v>
      </c>
      <c r="G172" s="91">
        <f t="shared" si="85"/>
        <v>165</v>
      </c>
      <c r="H172" s="91">
        <f>INDEX(地温!$D$2:$D$366,MATCH(F172,地温!$C$2:$C$366,FALSE))</f>
        <v>26.355547999999999</v>
      </c>
      <c r="I172" s="91">
        <f t="shared" si="86"/>
        <v>3208.8804940000009</v>
      </c>
      <c r="J172" s="93">
        <f t="shared" si="68"/>
        <v>19.447760569696975</v>
      </c>
      <c r="K172" s="99">
        <f t="shared" si="69"/>
        <v>7.4770289312577468e-002</v>
      </c>
      <c r="L172" s="99">
        <f t="shared" si="70"/>
        <v>5.7599747367619862</v>
      </c>
      <c r="O172" s="92">
        <f t="shared" si="87"/>
        <v>45895</v>
      </c>
      <c r="P172" s="91">
        <f t="shared" si="88"/>
        <v>165</v>
      </c>
      <c r="Q172" s="91">
        <f>INDEX(地温!$D$2:$D$366,MATCH(O172,地温!$C$2:$C$366,FALSE))</f>
        <v>26.355547999999999</v>
      </c>
      <c r="R172" s="91">
        <f t="shared" si="89"/>
        <v>3208.8804940000009</v>
      </c>
      <c r="S172" s="93">
        <f t="shared" si="71"/>
        <v>19.447760569696975</v>
      </c>
      <c r="T172" s="99">
        <f t="shared" si="72"/>
        <v>0.99794470580160943</v>
      </c>
      <c r="U172" s="99">
        <f t="shared" si="73"/>
        <v>1.0050000000000001</v>
      </c>
      <c r="X172" s="92">
        <f t="shared" si="90"/>
        <v>45895</v>
      </c>
      <c r="Y172" s="91">
        <f t="shared" si="91"/>
        <v>165</v>
      </c>
      <c r="Z172" s="91">
        <f>INDEX(地温!$D$2:$D$366,MATCH(X172,地温!$C$2:$C$366,FALSE))</f>
        <v>26.355547999999999</v>
      </c>
      <c r="AA172" s="91">
        <f t="shared" si="92"/>
        <v>3208.8804940000009</v>
      </c>
      <c r="AB172" s="93">
        <f t="shared" si="74"/>
        <v>19.447760569696975</v>
      </c>
      <c r="AC172" s="99" t="e">
        <f t="shared" si="75"/>
        <v>#N/A</v>
      </c>
      <c r="AD172" s="99">
        <f t="shared" si="76"/>
        <v>0</v>
      </c>
      <c r="AG172" s="92">
        <f t="shared" si="93"/>
        <v>45895</v>
      </c>
      <c r="AH172" s="91">
        <f t="shared" si="94"/>
        <v>165</v>
      </c>
      <c r="AI172" s="91">
        <f>INDEX(地温!$D$2:$D$366,MATCH(AG172,地温!$C$2:$C$366,FALSE))</f>
        <v>26.355547999999999</v>
      </c>
      <c r="AJ172" s="91">
        <f t="shared" si="95"/>
        <v>3208.8804940000009</v>
      </c>
      <c r="AK172" s="93">
        <f t="shared" si="77"/>
        <v>19.447760569696975</v>
      </c>
      <c r="AL172" s="99" t="e">
        <f t="shared" si="78"/>
        <v>#N/A</v>
      </c>
      <c r="AM172" s="99">
        <f t="shared" si="79"/>
        <v>0</v>
      </c>
      <c r="AP172" s="92">
        <f t="shared" si="96"/>
        <v>45895</v>
      </c>
      <c r="AQ172" s="91">
        <f t="shared" si="97"/>
        <v>165</v>
      </c>
      <c r="AR172" s="91">
        <f>INDEX(地温!$D$2:$D$366,MATCH(AP172,地温!$C$2:$C$366,FALSE))</f>
        <v>26.355547999999999</v>
      </c>
      <c r="AS172" s="91">
        <f t="shared" si="98"/>
        <v>3208.8804940000009</v>
      </c>
      <c r="AT172" s="93">
        <f t="shared" si="80"/>
        <v>19.447760569696975</v>
      </c>
      <c r="AU172" s="99" t="e">
        <f t="shared" si="81"/>
        <v>#N/A</v>
      </c>
      <c r="AV172" s="99">
        <f t="shared" si="82"/>
        <v>0</v>
      </c>
    </row>
    <row r="173" spans="1:48" s="91" customFormat="1">
      <c r="A173" s="92">
        <f t="shared" si="83"/>
        <v>45896</v>
      </c>
      <c r="B173" s="91">
        <f t="shared" si="66"/>
        <v>166</v>
      </c>
      <c r="C173" s="99">
        <f t="shared" si="67"/>
        <v>6.7649769975994358</v>
      </c>
      <c r="F173" s="92">
        <f t="shared" si="84"/>
        <v>45896</v>
      </c>
      <c r="G173" s="91">
        <f t="shared" si="85"/>
        <v>166</v>
      </c>
      <c r="H173" s="91">
        <f>INDEX(地温!$D$2:$D$366,MATCH(F173,地温!$C$2:$C$366,FALSE))</f>
        <v>26.436652000000002</v>
      </c>
      <c r="I173" s="91">
        <f t="shared" si="86"/>
        <v>3235.3171460000008</v>
      </c>
      <c r="J173" s="93">
        <f t="shared" si="68"/>
        <v>19.48986232530121</v>
      </c>
      <c r="K173" s="99">
        <f t="shared" si="69"/>
        <v>7.4884635240212702e-002</v>
      </c>
      <c r="L173" s="99">
        <f t="shared" si="70"/>
        <v>5.7599769975994359</v>
      </c>
      <c r="O173" s="92">
        <f t="shared" si="87"/>
        <v>45896</v>
      </c>
      <c r="P173" s="91">
        <f t="shared" si="88"/>
        <v>166</v>
      </c>
      <c r="Q173" s="91">
        <f>INDEX(地温!$D$2:$D$366,MATCH(O173,地温!$C$2:$C$366,FALSE))</f>
        <v>26.436652000000002</v>
      </c>
      <c r="R173" s="91">
        <f t="shared" si="89"/>
        <v>3235.3171460000008</v>
      </c>
      <c r="S173" s="93">
        <f t="shared" si="71"/>
        <v>19.48986232530121</v>
      </c>
      <c r="T173" s="99">
        <f t="shared" si="72"/>
        <v>0.99794500134184227</v>
      </c>
      <c r="U173" s="99">
        <f t="shared" si="73"/>
        <v>1.0050000000000001</v>
      </c>
      <c r="X173" s="92">
        <f t="shared" si="90"/>
        <v>45896</v>
      </c>
      <c r="Y173" s="91">
        <f t="shared" si="91"/>
        <v>166</v>
      </c>
      <c r="Z173" s="91">
        <f>INDEX(地温!$D$2:$D$366,MATCH(X173,地温!$C$2:$C$366,FALSE))</f>
        <v>26.436652000000002</v>
      </c>
      <c r="AA173" s="91">
        <f t="shared" si="92"/>
        <v>3235.3171460000008</v>
      </c>
      <c r="AB173" s="93">
        <f t="shared" si="74"/>
        <v>19.48986232530121</v>
      </c>
      <c r="AC173" s="99" t="e">
        <f t="shared" si="75"/>
        <v>#N/A</v>
      </c>
      <c r="AD173" s="99">
        <f t="shared" si="76"/>
        <v>0</v>
      </c>
      <c r="AG173" s="92">
        <f t="shared" si="93"/>
        <v>45896</v>
      </c>
      <c r="AH173" s="91">
        <f t="shared" si="94"/>
        <v>166</v>
      </c>
      <c r="AI173" s="91">
        <f>INDEX(地温!$D$2:$D$366,MATCH(AG173,地温!$C$2:$C$366,FALSE))</f>
        <v>26.436652000000002</v>
      </c>
      <c r="AJ173" s="91">
        <f t="shared" si="95"/>
        <v>3235.3171460000008</v>
      </c>
      <c r="AK173" s="93">
        <f t="shared" si="77"/>
        <v>19.48986232530121</v>
      </c>
      <c r="AL173" s="99" t="e">
        <f t="shared" si="78"/>
        <v>#N/A</v>
      </c>
      <c r="AM173" s="99">
        <f t="shared" si="79"/>
        <v>0</v>
      </c>
      <c r="AP173" s="92">
        <f t="shared" si="96"/>
        <v>45896</v>
      </c>
      <c r="AQ173" s="91">
        <f t="shared" si="97"/>
        <v>166</v>
      </c>
      <c r="AR173" s="91">
        <f>INDEX(地温!$D$2:$D$366,MATCH(AP173,地温!$C$2:$C$366,FALSE))</f>
        <v>26.436652000000002</v>
      </c>
      <c r="AS173" s="91">
        <f t="shared" si="98"/>
        <v>3235.3171460000008</v>
      </c>
      <c r="AT173" s="93">
        <f t="shared" si="80"/>
        <v>19.48986232530121</v>
      </c>
      <c r="AU173" s="99" t="e">
        <f t="shared" si="81"/>
        <v>#N/A</v>
      </c>
      <c r="AV173" s="99">
        <f t="shared" si="82"/>
        <v>0</v>
      </c>
    </row>
    <row r="174" spans="1:48" s="91" customFormat="1">
      <c r="A174" s="92">
        <f t="shared" si="83"/>
        <v>45897</v>
      </c>
      <c r="B174" s="91">
        <f t="shared" si="66"/>
        <v>167</v>
      </c>
      <c r="C174" s="99">
        <f t="shared" si="67"/>
        <v>6.7649789871647625</v>
      </c>
      <c r="F174" s="92">
        <f t="shared" si="84"/>
        <v>45897</v>
      </c>
      <c r="G174" s="91">
        <f t="shared" si="85"/>
        <v>167</v>
      </c>
      <c r="H174" s="91">
        <f>INDEX(地温!$D$2:$D$366,MATCH(F174,地温!$C$2:$C$366,FALSE))</f>
        <v>25.220091999999994</v>
      </c>
      <c r="I174" s="91">
        <f t="shared" si="86"/>
        <v>3260.5372380000008</v>
      </c>
      <c r="J174" s="93">
        <f t="shared" si="68"/>
        <v>19.524175077844315</v>
      </c>
      <c r="K174" s="99">
        <f t="shared" si="69"/>
        <v>7.4977931616182256e-002</v>
      </c>
      <c r="L174" s="99">
        <f t="shared" si="70"/>
        <v>5.7599789871647626</v>
      </c>
      <c r="O174" s="92">
        <f t="shared" si="87"/>
        <v>45897</v>
      </c>
      <c r="P174" s="91">
        <f t="shared" si="88"/>
        <v>167</v>
      </c>
      <c r="Q174" s="91">
        <f>INDEX(地温!$D$2:$D$366,MATCH(O174,地温!$C$2:$C$366,FALSE))</f>
        <v>25.220091999999994</v>
      </c>
      <c r="R174" s="91">
        <f t="shared" si="89"/>
        <v>3260.5372380000008</v>
      </c>
      <c r="S174" s="93">
        <f t="shared" si="71"/>
        <v>19.524175077844315</v>
      </c>
      <c r="T174" s="99">
        <f t="shared" si="72"/>
        <v>0.99794524214302571</v>
      </c>
      <c r="U174" s="99">
        <f t="shared" si="73"/>
        <v>1.0050000000000001</v>
      </c>
      <c r="X174" s="92">
        <f t="shared" si="90"/>
        <v>45897</v>
      </c>
      <c r="Y174" s="91">
        <f t="shared" si="91"/>
        <v>167</v>
      </c>
      <c r="Z174" s="91">
        <f>INDEX(地温!$D$2:$D$366,MATCH(X174,地温!$C$2:$C$366,FALSE))</f>
        <v>25.220091999999994</v>
      </c>
      <c r="AA174" s="91">
        <f t="shared" si="92"/>
        <v>3260.5372380000008</v>
      </c>
      <c r="AB174" s="93">
        <f t="shared" si="74"/>
        <v>19.524175077844315</v>
      </c>
      <c r="AC174" s="99" t="e">
        <f t="shared" si="75"/>
        <v>#N/A</v>
      </c>
      <c r="AD174" s="99">
        <f t="shared" si="76"/>
        <v>0</v>
      </c>
      <c r="AG174" s="92">
        <f t="shared" si="93"/>
        <v>45897</v>
      </c>
      <c r="AH174" s="91">
        <f t="shared" si="94"/>
        <v>167</v>
      </c>
      <c r="AI174" s="91">
        <f>INDEX(地温!$D$2:$D$366,MATCH(AG174,地温!$C$2:$C$366,FALSE))</f>
        <v>25.220091999999994</v>
      </c>
      <c r="AJ174" s="91">
        <f t="shared" si="95"/>
        <v>3260.5372380000008</v>
      </c>
      <c r="AK174" s="93">
        <f t="shared" si="77"/>
        <v>19.524175077844315</v>
      </c>
      <c r="AL174" s="99" t="e">
        <f t="shared" si="78"/>
        <v>#N/A</v>
      </c>
      <c r="AM174" s="99">
        <f t="shared" si="79"/>
        <v>0</v>
      </c>
      <c r="AP174" s="92">
        <f t="shared" si="96"/>
        <v>45897</v>
      </c>
      <c r="AQ174" s="91">
        <f t="shared" si="97"/>
        <v>167</v>
      </c>
      <c r="AR174" s="91">
        <f>INDEX(地温!$D$2:$D$366,MATCH(AP174,地温!$C$2:$C$366,FALSE))</f>
        <v>25.220091999999994</v>
      </c>
      <c r="AS174" s="91">
        <f t="shared" si="98"/>
        <v>3260.5372380000008</v>
      </c>
      <c r="AT174" s="93">
        <f t="shared" si="80"/>
        <v>19.524175077844315</v>
      </c>
      <c r="AU174" s="99" t="e">
        <f t="shared" si="81"/>
        <v>#N/A</v>
      </c>
      <c r="AV174" s="99">
        <f t="shared" si="82"/>
        <v>0</v>
      </c>
    </row>
    <row r="175" spans="1:48" s="91" customFormat="1">
      <c r="A175" s="92">
        <f t="shared" si="83"/>
        <v>45898</v>
      </c>
      <c r="B175" s="91">
        <f t="shared" si="66"/>
        <v>168</v>
      </c>
      <c r="C175" s="99">
        <f t="shared" si="67"/>
        <v>6.7649807879795212</v>
      </c>
      <c r="F175" s="92">
        <f t="shared" si="84"/>
        <v>45898</v>
      </c>
      <c r="G175" s="91">
        <f t="shared" si="85"/>
        <v>168</v>
      </c>
      <c r="H175" s="91">
        <f>INDEX(地温!$D$2:$D$366,MATCH(F175,地温!$C$2:$C$366,FALSE))</f>
        <v>24.895676000000002</v>
      </c>
      <c r="I175" s="91">
        <f t="shared" si="86"/>
        <v>3285.4329140000009</v>
      </c>
      <c r="J175" s="93">
        <f t="shared" si="68"/>
        <v>19.556148297619053</v>
      </c>
      <c r="K175" s="99">
        <f t="shared" si="69"/>
        <v>7.5064951684320633e-002</v>
      </c>
      <c r="L175" s="99">
        <f t="shared" si="70"/>
        <v>5.7599807879795213</v>
      </c>
      <c r="O175" s="92">
        <f t="shared" si="87"/>
        <v>45898</v>
      </c>
      <c r="P175" s="91">
        <f t="shared" si="88"/>
        <v>168</v>
      </c>
      <c r="Q175" s="91">
        <f>INDEX(地温!$D$2:$D$366,MATCH(O175,地温!$C$2:$C$366,FALSE))</f>
        <v>24.895676000000002</v>
      </c>
      <c r="R175" s="91">
        <f t="shared" si="89"/>
        <v>3285.4329140000009</v>
      </c>
      <c r="S175" s="93">
        <f t="shared" si="71"/>
        <v>19.556148297619053</v>
      </c>
      <c r="T175" s="99">
        <f t="shared" si="72"/>
        <v>0.99794546647497051</v>
      </c>
      <c r="U175" s="99">
        <f t="shared" si="73"/>
        <v>1.0050000000000001</v>
      </c>
      <c r="X175" s="92">
        <f t="shared" si="90"/>
        <v>45898</v>
      </c>
      <c r="Y175" s="91">
        <f t="shared" si="91"/>
        <v>168</v>
      </c>
      <c r="Z175" s="91">
        <f>INDEX(地温!$D$2:$D$366,MATCH(X175,地温!$C$2:$C$366,FALSE))</f>
        <v>24.895676000000002</v>
      </c>
      <c r="AA175" s="91">
        <f t="shared" si="92"/>
        <v>3285.4329140000009</v>
      </c>
      <c r="AB175" s="93">
        <f t="shared" si="74"/>
        <v>19.556148297619053</v>
      </c>
      <c r="AC175" s="99" t="e">
        <f t="shared" si="75"/>
        <v>#N/A</v>
      </c>
      <c r="AD175" s="99">
        <f t="shared" si="76"/>
        <v>0</v>
      </c>
      <c r="AG175" s="92">
        <f t="shared" si="93"/>
        <v>45898</v>
      </c>
      <c r="AH175" s="91">
        <f t="shared" si="94"/>
        <v>168</v>
      </c>
      <c r="AI175" s="91">
        <f>INDEX(地温!$D$2:$D$366,MATCH(AG175,地温!$C$2:$C$366,FALSE))</f>
        <v>24.895676000000002</v>
      </c>
      <c r="AJ175" s="91">
        <f t="shared" si="95"/>
        <v>3285.4329140000009</v>
      </c>
      <c r="AK175" s="93">
        <f t="shared" si="77"/>
        <v>19.556148297619053</v>
      </c>
      <c r="AL175" s="99" t="e">
        <f t="shared" si="78"/>
        <v>#N/A</v>
      </c>
      <c r="AM175" s="99">
        <f t="shared" si="79"/>
        <v>0</v>
      </c>
      <c r="AP175" s="92">
        <f t="shared" si="96"/>
        <v>45898</v>
      </c>
      <c r="AQ175" s="91">
        <f t="shared" si="97"/>
        <v>168</v>
      </c>
      <c r="AR175" s="91">
        <f>INDEX(地温!$D$2:$D$366,MATCH(AP175,地温!$C$2:$C$366,FALSE))</f>
        <v>24.895676000000002</v>
      </c>
      <c r="AS175" s="91">
        <f t="shared" si="98"/>
        <v>3285.4329140000009</v>
      </c>
      <c r="AT175" s="93">
        <f t="shared" si="80"/>
        <v>19.556148297619053</v>
      </c>
      <c r="AU175" s="99" t="e">
        <f t="shared" si="81"/>
        <v>#N/A</v>
      </c>
      <c r="AV175" s="99">
        <f t="shared" si="82"/>
        <v>0</v>
      </c>
    </row>
    <row r="176" spans="1:48" s="91" customFormat="1">
      <c r="A176" s="92">
        <f t="shared" si="83"/>
        <v>45899</v>
      </c>
      <c r="B176" s="91">
        <f t="shared" si="66"/>
        <v>169</v>
      </c>
      <c r="C176" s="99">
        <f t="shared" si="67"/>
        <v>6.7649824686454432</v>
      </c>
      <c r="F176" s="92">
        <f t="shared" si="84"/>
        <v>45899</v>
      </c>
      <c r="G176" s="91">
        <f t="shared" si="85"/>
        <v>169</v>
      </c>
      <c r="H176" s="91">
        <f>INDEX(地温!$D$2:$D$366,MATCH(F176,地温!$C$2:$C$366,FALSE))</f>
        <v>25.605336000000005</v>
      </c>
      <c r="I176" s="91">
        <f t="shared" si="86"/>
        <v>3311.038250000001</v>
      </c>
      <c r="J176" s="93">
        <f t="shared" si="68"/>
        <v>19.591942307692314</v>
      </c>
      <c r="K176" s="99">
        <f t="shared" si="69"/>
        <v>7.5162467845697661e-002</v>
      </c>
      <c r="L176" s="99">
        <f t="shared" si="70"/>
        <v>5.7599824686454433</v>
      </c>
      <c r="O176" s="92">
        <f t="shared" si="87"/>
        <v>45899</v>
      </c>
      <c r="P176" s="91">
        <f t="shared" si="88"/>
        <v>169</v>
      </c>
      <c r="Q176" s="91">
        <f>INDEX(地温!$D$2:$D$366,MATCH(O176,地温!$C$2:$C$366,FALSE))</f>
        <v>25.605336000000005</v>
      </c>
      <c r="R176" s="91">
        <f t="shared" si="89"/>
        <v>3311.038250000001</v>
      </c>
      <c r="S176" s="93">
        <f t="shared" si="71"/>
        <v>19.591942307692314</v>
      </c>
      <c r="T176" s="99">
        <f t="shared" si="72"/>
        <v>0.99794571755640959</v>
      </c>
      <c r="U176" s="99">
        <f t="shared" si="73"/>
        <v>1.0050000000000001</v>
      </c>
      <c r="X176" s="92">
        <f t="shared" si="90"/>
        <v>45899</v>
      </c>
      <c r="Y176" s="91">
        <f t="shared" si="91"/>
        <v>169</v>
      </c>
      <c r="Z176" s="91">
        <f>INDEX(地温!$D$2:$D$366,MATCH(X176,地温!$C$2:$C$366,FALSE))</f>
        <v>25.605336000000005</v>
      </c>
      <c r="AA176" s="91">
        <f t="shared" si="92"/>
        <v>3311.038250000001</v>
      </c>
      <c r="AB176" s="93">
        <f t="shared" si="74"/>
        <v>19.591942307692314</v>
      </c>
      <c r="AC176" s="99" t="e">
        <f t="shared" si="75"/>
        <v>#N/A</v>
      </c>
      <c r="AD176" s="99">
        <f t="shared" si="76"/>
        <v>0</v>
      </c>
      <c r="AG176" s="92">
        <f t="shared" si="93"/>
        <v>45899</v>
      </c>
      <c r="AH176" s="91">
        <f t="shared" si="94"/>
        <v>169</v>
      </c>
      <c r="AI176" s="91">
        <f>INDEX(地温!$D$2:$D$366,MATCH(AG176,地温!$C$2:$C$366,FALSE))</f>
        <v>25.605336000000005</v>
      </c>
      <c r="AJ176" s="91">
        <f t="shared" si="95"/>
        <v>3311.038250000001</v>
      </c>
      <c r="AK176" s="93">
        <f t="shared" si="77"/>
        <v>19.591942307692314</v>
      </c>
      <c r="AL176" s="99" t="e">
        <f t="shared" si="78"/>
        <v>#N/A</v>
      </c>
      <c r="AM176" s="99">
        <f t="shared" si="79"/>
        <v>0</v>
      </c>
      <c r="AP176" s="92">
        <f t="shared" si="96"/>
        <v>45899</v>
      </c>
      <c r="AQ176" s="91">
        <f t="shared" si="97"/>
        <v>169</v>
      </c>
      <c r="AR176" s="91">
        <f>INDEX(地温!$D$2:$D$366,MATCH(AP176,地温!$C$2:$C$366,FALSE))</f>
        <v>25.605336000000005</v>
      </c>
      <c r="AS176" s="91">
        <f t="shared" si="98"/>
        <v>3311.038250000001</v>
      </c>
      <c r="AT176" s="93">
        <f t="shared" si="80"/>
        <v>19.591942307692314</v>
      </c>
      <c r="AU176" s="99" t="e">
        <f t="shared" si="81"/>
        <v>#N/A</v>
      </c>
      <c r="AV176" s="99">
        <f t="shared" si="82"/>
        <v>0</v>
      </c>
    </row>
    <row r="177" spans="1:48" s="91" customFormat="1">
      <c r="A177" s="92">
        <f t="shared" si="83"/>
        <v>45900</v>
      </c>
      <c r="B177" s="91">
        <f t="shared" si="66"/>
        <v>170</v>
      </c>
      <c r="C177" s="99">
        <f t="shared" si="67"/>
        <v>6.7649840220219977</v>
      </c>
      <c r="F177" s="92">
        <f t="shared" si="84"/>
        <v>45900</v>
      </c>
      <c r="G177" s="91">
        <f t="shared" si="85"/>
        <v>170</v>
      </c>
      <c r="H177" s="91">
        <f>INDEX(地温!$D$2:$D$366,MATCH(F177,地温!$C$2:$C$366,FALSE))</f>
        <v>26.051408000000002</v>
      </c>
      <c r="I177" s="91">
        <f t="shared" si="86"/>
        <v>3337.0896580000008</v>
      </c>
      <c r="J177" s="93">
        <f t="shared" si="68"/>
        <v>19.629939164705888</v>
      </c>
      <c r="K177" s="99">
        <f t="shared" si="69"/>
        <v>7.5266097843283947e-002</v>
      </c>
      <c r="L177" s="99">
        <f t="shared" si="70"/>
        <v>5.7599840220219978</v>
      </c>
      <c r="O177" s="92">
        <f t="shared" si="87"/>
        <v>45900</v>
      </c>
      <c r="P177" s="91">
        <f t="shared" si="88"/>
        <v>170</v>
      </c>
      <c r="Q177" s="91">
        <f>INDEX(地温!$D$2:$D$366,MATCH(O177,地温!$C$2:$C$366,FALSE))</f>
        <v>26.051408000000002</v>
      </c>
      <c r="R177" s="91">
        <f t="shared" si="89"/>
        <v>3337.0896580000008</v>
      </c>
      <c r="S177" s="93">
        <f t="shared" si="71"/>
        <v>19.629939164705888</v>
      </c>
      <c r="T177" s="99">
        <f t="shared" si="72"/>
        <v>0.9979459840228454</v>
      </c>
      <c r="U177" s="99">
        <f t="shared" si="73"/>
        <v>1.0050000000000001</v>
      </c>
      <c r="X177" s="92">
        <f t="shared" si="90"/>
        <v>45900</v>
      </c>
      <c r="Y177" s="91">
        <f t="shared" si="91"/>
        <v>170</v>
      </c>
      <c r="Z177" s="91">
        <f>INDEX(地温!$D$2:$D$366,MATCH(X177,地温!$C$2:$C$366,FALSE))</f>
        <v>26.051408000000002</v>
      </c>
      <c r="AA177" s="91">
        <f t="shared" si="92"/>
        <v>3337.0896580000008</v>
      </c>
      <c r="AB177" s="93">
        <f t="shared" si="74"/>
        <v>19.629939164705888</v>
      </c>
      <c r="AC177" s="99" t="e">
        <f t="shared" si="75"/>
        <v>#N/A</v>
      </c>
      <c r="AD177" s="99">
        <f t="shared" si="76"/>
        <v>0</v>
      </c>
      <c r="AG177" s="92">
        <f t="shared" si="93"/>
        <v>45900</v>
      </c>
      <c r="AH177" s="91">
        <f t="shared" si="94"/>
        <v>170</v>
      </c>
      <c r="AI177" s="91">
        <f>INDEX(地温!$D$2:$D$366,MATCH(AG177,地温!$C$2:$C$366,FALSE))</f>
        <v>26.051408000000002</v>
      </c>
      <c r="AJ177" s="91">
        <f t="shared" si="95"/>
        <v>3337.0896580000008</v>
      </c>
      <c r="AK177" s="93">
        <f t="shared" si="77"/>
        <v>19.629939164705888</v>
      </c>
      <c r="AL177" s="99" t="e">
        <f t="shared" si="78"/>
        <v>#N/A</v>
      </c>
      <c r="AM177" s="99">
        <f t="shared" si="79"/>
        <v>0</v>
      </c>
      <c r="AP177" s="92">
        <f t="shared" si="96"/>
        <v>45900</v>
      </c>
      <c r="AQ177" s="91">
        <f t="shared" si="97"/>
        <v>170</v>
      </c>
      <c r="AR177" s="91">
        <f>INDEX(地温!$D$2:$D$366,MATCH(AP177,地温!$C$2:$C$366,FALSE))</f>
        <v>26.051408000000002</v>
      </c>
      <c r="AS177" s="91">
        <f t="shared" si="98"/>
        <v>3337.0896580000008</v>
      </c>
      <c r="AT177" s="93">
        <f t="shared" si="80"/>
        <v>19.629939164705888</v>
      </c>
      <c r="AU177" s="99" t="e">
        <f t="shared" si="81"/>
        <v>#N/A</v>
      </c>
      <c r="AV177" s="99">
        <f t="shared" si="82"/>
        <v>0</v>
      </c>
    </row>
    <row r="178" spans="1:48" s="91" customFormat="1">
      <c r="A178" s="92">
        <f t="shared" si="83"/>
        <v>45901</v>
      </c>
      <c r="B178" s="91">
        <f t="shared" si="66"/>
        <v>171</v>
      </c>
      <c r="C178" s="99">
        <f t="shared" si="67"/>
        <v>6.7649854065547004</v>
      </c>
      <c r="F178" s="92">
        <f t="shared" si="84"/>
        <v>45901</v>
      </c>
      <c r="G178" s="91">
        <f t="shared" si="85"/>
        <v>171</v>
      </c>
      <c r="H178" s="91">
        <f>INDEX(地温!$D$2:$D$366,MATCH(F178,地温!$C$2:$C$366,FALSE))</f>
        <v>25.260643999999996</v>
      </c>
      <c r="I178" s="91">
        <f t="shared" si="86"/>
        <v>3362.3503020000007</v>
      </c>
      <c r="J178" s="93">
        <f t="shared" si="68"/>
        <v>19.662867263157899</v>
      </c>
      <c r="K178" s="99">
        <f t="shared" si="69"/>
        <v>7.5355997408429118e-002</v>
      </c>
      <c r="L178" s="99">
        <f t="shared" si="70"/>
        <v>5.7599854065547005</v>
      </c>
      <c r="O178" s="92">
        <f t="shared" si="87"/>
        <v>45901</v>
      </c>
      <c r="P178" s="91">
        <f t="shared" si="88"/>
        <v>171</v>
      </c>
      <c r="Q178" s="91">
        <f>INDEX(地温!$D$2:$D$366,MATCH(O178,地温!$C$2:$C$366,FALSE))</f>
        <v>25.260643999999996</v>
      </c>
      <c r="R178" s="91">
        <f t="shared" si="89"/>
        <v>3362.3503020000007</v>
      </c>
      <c r="S178" s="93">
        <f t="shared" si="71"/>
        <v>19.662867263157899</v>
      </c>
      <c r="T178" s="99">
        <f t="shared" si="72"/>
        <v>0.99794621488690971</v>
      </c>
      <c r="U178" s="99">
        <f t="shared" si="73"/>
        <v>1.0050000000000001</v>
      </c>
      <c r="X178" s="92">
        <f t="shared" si="90"/>
        <v>45901</v>
      </c>
      <c r="Y178" s="91">
        <f t="shared" si="91"/>
        <v>171</v>
      </c>
      <c r="Z178" s="91">
        <f>INDEX(地温!$D$2:$D$366,MATCH(X178,地温!$C$2:$C$366,FALSE))</f>
        <v>25.260643999999996</v>
      </c>
      <c r="AA178" s="91">
        <f t="shared" si="92"/>
        <v>3362.3503020000007</v>
      </c>
      <c r="AB178" s="93">
        <f t="shared" si="74"/>
        <v>19.662867263157899</v>
      </c>
      <c r="AC178" s="99" t="e">
        <f t="shared" si="75"/>
        <v>#N/A</v>
      </c>
      <c r="AD178" s="99">
        <f t="shared" si="76"/>
        <v>0</v>
      </c>
      <c r="AG178" s="92">
        <f t="shared" si="93"/>
        <v>45901</v>
      </c>
      <c r="AH178" s="91">
        <f t="shared" si="94"/>
        <v>171</v>
      </c>
      <c r="AI178" s="91">
        <f>INDEX(地温!$D$2:$D$366,MATCH(AG178,地温!$C$2:$C$366,FALSE))</f>
        <v>25.260643999999996</v>
      </c>
      <c r="AJ178" s="91">
        <f t="shared" si="95"/>
        <v>3362.3503020000007</v>
      </c>
      <c r="AK178" s="93">
        <f t="shared" si="77"/>
        <v>19.662867263157899</v>
      </c>
      <c r="AL178" s="99" t="e">
        <f t="shared" si="78"/>
        <v>#N/A</v>
      </c>
      <c r="AM178" s="99">
        <f t="shared" si="79"/>
        <v>0</v>
      </c>
      <c r="AP178" s="92">
        <f t="shared" si="96"/>
        <v>45901</v>
      </c>
      <c r="AQ178" s="91">
        <f t="shared" si="97"/>
        <v>171</v>
      </c>
      <c r="AR178" s="91">
        <f>INDEX(地温!$D$2:$D$366,MATCH(AP178,地温!$C$2:$C$366,FALSE))</f>
        <v>25.260643999999996</v>
      </c>
      <c r="AS178" s="91">
        <f t="shared" si="98"/>
        <v>3362.3503020000007</v>
      </c>
      <c r="AT178" s="93">
        <f t="shared" si="80"/>
        <v>19.662867263157899</v>
      </c>
      <c r="AU178" s="99" t="e">
        <f t="shared" si="81"/>
        <v>#N/A</v>
      </c>
      <c r="AV178" s="99">
        <f t="shared" si="82"/>
        <v>0</v>
      </c>
    </row>
    <row r="179" spans="1:48" s="91" customFormat="1">
      <c r="A179" s="92">
        <f t="shared" si="83"/>
        <v>45902</v>
      </c>
      <c r="B179" s="91">
        <f t="shared" si="66"/>
        <v>172</v>
      </c>
      <c r="C179" s="99">
        <f t="shared" si="67"/>
        <v>6.7649866602224966</v>
      </c>
      <c r="F179" s="92">
        <f t="shared" si="84"/>
        <v>45902</v>
      </c>
      <c r="G179" s="91">
        <f t="shared" si="85"/>
        <v>172</v>
      </c>
      <c r="H179" s="91">
        <f>INDEX(地温!$D$2:$D$366,MATCH(F179,地温!$C$2:$C$366,FALSE))</f>
        <v>24.956503999999999</v>
      </c>
      <c r="I179" s="91">
        <f t="shared" si="86"/>
        <v>3387.306806000001</v>
      </c>
      <c r="J179" s="93">
        <f t="shared" si="68"/>
        <v>19.693644220930238</v>
      </c>
      <c r="K179" s="99">
        <f t="shared" si="69"/>
        <v>7.5440102739585083e-002</v>
      </c>
      <c r="L179" s="99">
        <f t="shared" si="70"/>
        <v>5.7599866602224967</v>
      </c>
      <c r="O179" s="92">
        <f t="shared" si="87"/>
        <v>45902</v>
      </c>
      <c r="P179" s="91">
        <f t="shared" si="88"/>
        <v>172</v>
      </c>
      <c r="Q179" s="91">
        <f>INDEX(地温!$D$2:$D$366,MATCH(O179,地温!$C$2:$C$366,FALSE))</f>
        <v>24.956503999999999</v>
      </c>
      <c r="R179" s="91">
        <f t="shared" si="89"/>
        <v>3387.306806000001</v>
      </c>
      <c r="S179" s="93">
        <f t="shared" si="71"/>
        <v>19.693644220930238</v>
      </c>
      <c r="T179" s="99">
        <f t="shared" si="72"/>
        <v>0.99794643062207233</v>
      </c>
      <c r="U179" s="99">
        <f t="shared" si="73"/>
        <v>1.0050000000000001</v>
      </c>
      <c r="X179" s="92">
        <f t="shared" si="90"/>
        <v>45902</v>
      </c>
      <c r="Y179" s="91">
        <f t="shared" si="91"/>
        <v>172</v>
      </c>
      <c r="Z179" s="91">
        <f>INDEX(地温!$D$2:$D$366,MATCH(X179,地温!$C$2:$C$366,FALSE))</f>
        <v>24.956503999999999</v>
      </c>
      <c r="AA179" s="91">
        <f t="shared" si="92"/>
        <v>3387.306806000001</v>
      </c>
      <c r="AB179" s="93">
        <f t="shared" si="74"/>
        <v>19.693644220930238</v>
      </c>
      <c r="AC179" s="99" t="e">
        <f t="shared" si="75"/>
        <v>#N/A</v>
      </c>
      <c r="AD179" s="99">
        <f t="shared" si="76"/>
        <v>0</v>
      </c>
      <c r="AG179" s="92">
        <f t="shared" si="93"/>
        <v>45902</v>
      </c>
      <c r="AH179" s="91">
        <f t="shared" si="94"/>
        <v>172</v>
      </c>
      <c r="AI179" s="91">
        <f>INDEX(地温!$D$2:$D$366,MATCH(AG179,地温!$C$2:$C$366,FALSE))</f>
        <v>24.956503999999999</v>
      </c>
      <c r="AJ179" s="91">
        <f t="shared" si="95"/>
        <v>3387.306806000001</v>
      </c>
      <c r="AK179" s="93">
        <f t="shared" si="77"/>
        <v>19.693644220930238</v>
      </c>
      <c r="AL179" s="99" t="e">
        <f t="shared" si="78"/>
        <v>#N/A</v>
      </c>
      <c r="AM179" s="99">
        <f t="shared" si="79"/>
        <v>0</v>
      </c>
      <c r="AP179" s="92">
        <f t="shared" si="96"/>
        <v>45902</v>
      </c>
      <c r="AQ179" s="91">
        <f t="shared" si="97"/>
        <v>172</v>
      </c>
      <c r="AR179" s="91">
        <f>INDEX(地温!$D$2:$D$366,MATCH(AP179,地温!$C$2:$C$366,FALSE))</f>
        <v>24.956503999999999</v>
      </c>
      <c r="AS179" s="91">
        <f t="shared" si="98"/>
        <v>3387.306806000001</v>
      </c>
      <c r="AT179" s="93">
        <f t="shared" si="80"/>
        <v>19.693644220930238</v>
      </c>
      <c r="AU179" s="99" t="e">
        <f t="shared" si="81"/>
        <v>#N/A</v>
      </c>
      <c r="AV179" s="99">
        <f t="shared" si="82"/>
        <v>0</v>
      </c>
    </row>
    <row r="180" spans="1:48" s="91" customFormat="1">
      <c r="A180" s="92">
        <f t="shared" si="83"/>
        <v>45903</v>
      </c>
      <c r="B180" s="91">
        <f t="shared" si="66"/>
        <v>173</v>
      </c>
      <c r="C180" s="99">
        <f t="shared" si="67"/>
        <v>6.7649877995830554</v>
      </c>
      <c r="F180" s="92">
        <f t="shared" si="84"/>
        <v>45903</v>
      </c>
      <c r="G180" s="91">
        <f t="shared" si="85"/>
        <v>173</v>
      </c>
      <c r="H180" s="91">
        <f>INDEX(地温!$D$2:$D$366,MATCH(F180,地温!$C$2:$C$366,FALSE))</f>
        <v>24.753744000000001</v>
      </c>
      <c r="I180" s="91">
        <f t="shared" si="86"/>
        <v>3412.0605500000011</v>
      </c>
      <c r="J180" s="93">
        <f t="shared" si="68"/>
        <v>19.722893352601162</v>
      </c>
      <c r="K180" s="99">
        <f t="shared" si="69"/>
        <v>7.5520103501431832e-002</v>
      </c>
      <c r="L180" s="99">
        <f t="shared" si="70"/>
        <v>5.7599877995830555</v>
      </c>
      <c r="O180" s="92">
        <f t="shared" si="87"/>
        <v>45903</v>
      </c>
      <c r="P180" s="91">
        <f t="shared" si="88"/>
        <v>173</v>
      </c>
      <c r="Q180" s="91">
        <f>INDEX(地温!$D$2:$D$366,MATCH(O180,地温!$C$2:$C$366,FALSE))</f>
        <v>24.753744000000001</v>
      </c>
      <c r="R180" s="91">
        <f t="shared" si="89"/>
        <v>3412.0605500000011</v>
      </c>
      <c r="S180" s="93">
        <f t="shared" si="71"/>
        <v>19.722893352601162</v>
      </c>
      <c r="T180" s="99">
        <f t="shared" si="72"/>
        <v>0.99794663560573593</v>
      </c>
      <c r="U180" s="99">
        <f t="shared" si="73"/>
        <v>1.0050000000000001</v>
      </c>
      <c r="X180" s="92">
        <f t="shared" si="90"/>
        <v>45903</v>
      </c>
      <c r="Y180" s="91">
        <f t="shared" si="91"/>
        <v>173</v>
      </c>
      <c r="Z180" s="91">
        <f>INDEX(地温!$D$2:$D$366,MATCH(X180,地温!$C$2:$C$366,FALSE))</f>
        <v>24.753744000000001</v>
      </c>
      <c r="AA180" s="91">
        <f t="shared" si="92"/>
        <v>3412.0605500000011</v>
      </c>
      <c r="AB180" s="93">
        <f t="shared" si="74"/>
        <v>19.722893352601162</v>
      </c>
      <c r="AC180" s="99" t="e">
        <f t="shared" si="75"/>
        <v>#N/A</v>
      </c>
      <c r="AD180" s="99">
        <f t="shared" si="76"/>
        <v>0</v>
      </c>
      <c r="AG180" s="92">
        <f t="shared" si="93"/>
        <v>45903</v>
      </c>
      <c r="AH180" s="91">
        <f t="shared" si="94"/>
        <v>173</v>
      </c>
      <c r="AI180" s="91">
        <f>INDEX(地温!$D$2:$D$366,MATCH(AG180,地温!$C$2:$C$366,FALSE))</f>
        <v>24.753744000000001</v>
      </c>
      <c r="AJ180" s="91">
        <f t="shared" si="95"/>
        <v>3412.0605500000011</v>
      </c>
      <c r="AK180" s="93">
        <f t="shared" si="77"/>
        <v>19.722893352601162</v>
      </c>
      <c r="AL180" s="99" t="e">
        <f t="shared" si="78"/>
        <v>#N/A</v>
      </c>
      <c r="AM180" s="99">
        <f t="shared" si="79"/>
        <v>0</v>
      </c>
      <c r="AP180" s="92">
        <f t="shared" si="96"/>
        <v>45903</v>
      </c>
      <c r="AQ180" s="91">
        <f t="shared" si="97"/>
        <v>173</v>
      </c>
      <c r="AR180" s="91">
        <f>INDEX(地温!$D$2:$D$366,MATCH(AP180,地温!$C$2:$C$366,FALSE))</f>
        <v>24.753744000000001</v>
      </c>
      <c r="AS180" s="91">
        <f t="shared" si="98"/>
        <v>3412.0605500000011</v>
      </c>
      <c r="AT180" s="93">
        <f t="shared" si="80"/>
        <v>19.722893352601162</v>
      </c>
      <c r="AU180" s="99" t="e">
        <f t="shared" si="81"/>
        <v>#N/A</v>
      </c>
      <c r="AV180" s="99">
        <f t="shared" si="82"/>
        <v>0</v>
      </c>
    </row>
    <row r="181" spans="1:48" s="91" customFormat="1">
      <c r="A181" s="92">
        <f t="shared" si="83"/>
        <v>45904</v>
      </c>
      <c r="B181" s="91">
        <f t="shared" si="66"/>
        <v>174</v>
      </c>
      <c r="C181" s="99">
        <f t="shared" si="67"/>
        <v>6.7649888299829692</v>
      </c>
      <c r="F181" s="92">
        <f t="shared" si="84"/>
        <v>45904</v>
      </c>
      <c r="G181" s="91">
        <f t="shared" si="85"/>
        <v>174</v>
      </c>
      <c r="H181" s="91">
        <f>INDEX(地温!$D$2:$D$366,MATCH(F181,地温!$C$2:$C$366,FALSE))</f>
        <v>24.368500000000001</v>
      </c>
      <c r="I181" s="91">
        <f t="shared" si="86"/>
        <v>3436.4290500000011</v>
      </c>
      <c r="J181" s="93">
        <f t="shared" si="68"/>
        <v>19.749592241379318</v>
      </c>
      <c r="K181" s="99">
        <f t="shared" si="69"/>
        <v>7.559318905136668e-002</v>
      </c>
      <c r="L181" s="99">
        <f t="shared" si="70"/>
        <v>5.7599888299829693</v>
      </c>
      <c r="O181" s="92">
        <f t="shared" si="87"/>
        <v>45904</v>
      </c>
      <c r="P181" s="91">
        <f t="shared" si="88"/>
        <v>174</v>
      </c>
      <c r="Q181" s="91">
        <f>INDEX(地温!$D$2:$D$366,MATCH(O181,地温!$C$2:$C$366,FALSE))</f>
        <v>24.368500000000001</v>
      </c>
      <c r="R181" s="91">
        <f t="shared" si="89"/>
        <v>3436.4290500000011</v>
      </c>
      <c r="S181" s="93">
        <f t="shared" si="71"/>
        <v>19.749592241379318</v>
      </c>
      <c r="T181" s="99">
        <f t="shared" si="72"/>
        <v>0.9979468226810736</v>
      </c>
      <c r="U181" s="99">
        <f t="shared" si="73"/>
        <v>1.0050000000000001</v>
      </c>
      <c r="X181" s="92">
        <f t="shared" si="90"/>
        <v>45904</v>
      </c>
      <c r="Y181" s="91">
        <f t="shared" si="91"/>
        <v>174</v>
      </c>
      <c r="Z181" s="91">
        <f>INDEX(地温!$D$2:$D$366,MATCH(X181,地温!$C$2:$C$366,FALSE))</f>
        <v>24.368500000000001</v>
      </c>
      <c r="AA181" s="91">
        <f t="shared" si="92"/>
        <v>3436.4290500000011</v>
      </c>
      <c r="AB181" s="93">
        <f t="shared" si="74"/>
        <v>19.749592241379318</v>
      </c>
      <c r="AC181" s="99" t="e">
        <f t="shared" si="75"/>
        <v>#N/A</v>
      </c>
      <c r="AD181" s="99">
        <f t="shared" si="76"/>
        <v>0</v>
      </c>
      <c r="AG181" s="92">
        <f t="shared" si="93"/>
        <v>45904</v>
      </c>
      <c r="AH181" s="91">
        <f t="shared" si="94"/>
        <v>174</v>
      </c>
      <c r="AI181" s="91">
        <f>INDEX(地温!$D$2:$D$366,MATCH(AG181,地温!$C$2:$C$366,FALSE))</f>
        <v>24.368500000000001</v>
      </c>
      <c r="AJ181" s="91">
        <f t="shared" si="95"/>
        <v>3436.4290500000011</v>
      </c>
      <c r="AK181" s="93">
        <f t="shared" si="77"/>
        <v>19.749592241379318</v>
      </c>
      <c r="AL181" s="99" t="e">
        <f t="shared" si="78"/>
        <v>#N/A</v>
      </c>
      <c r="AM181" s="99">
        <f t="shared" si="79"/>
        <v>0</v>
      </c>
      <c r="AP181" s="92">
        <f t="shared" si="96"/>
        <v>45904</v>
      </c>
      <c r="AQ181" s="91">
        <f t="shared" si="97"/>
        <v>174</v>
      </c>
      <c r="AR181" s="91">
        <f>INDEX(地温!$D$2:$D$366,MATCH(AP181,地温!$C$2:$C$366,FALSE))</f>
        <v>24.368500000000001</v>
      </c>
      <c r="AS181" s="91">
        <f t="shared" si="98"/>
        <v>3436.4290500000011</v>
      </c>
      <c r="AT181" s="93">
        <f t="shared" si="80"/>
        <v>19.749592241379318</v>
      </c>
      <c r="AU181" s="99" t="e">
        <f t="shared" si="81"/>
        <v>#N/A</v>
      </c>
      <c r="AV181" s="99">
        <f t="shared" si="82"/>
        <v>0</v>
      </c>
    </row>
    <row r="182" spans="1:48" s="91" customFormat="1">
      <c r="A182" s="92">
        <f t="shared" si="83"/>
        <v>45905</v>
      </c>
      <c r="B182" s="91">
        <f t="shared" si="66"/>
        <v>175</v>
      </c>
      <c r="C182" s="99">
        <f t="shared" si="67"/>
        <v>6.7649897842520677</v>
      </c>
      <c r="F182" s="92">
        <f t="shared" si="84"/>
        <v>45905</v>
      </c>
      <c r="G182" s="91">
        <f t="shared" si="85"/>
        <v>175</v>
      </c>
      <c r="H182" s="91">
        <f>INDEX(地温!$D$2:$D$366,MATCH(F182,地温!$C$2:$C$366,FALSE))</f>
        <v>24.753744000000001</v>
      </c>
      <c r="I182" s="91">
        <f t="shared" si="86"/>
        <v>3461.1827940000012</v>
      </c>
      <c r="J182" s="93">
        <f t="shared" si="68"/>
        <v>19.77818739428572</v>
      </c>
      <c r="K182" s="99">
        <f t="shared" si="69"/>
        <v>7.5671529074733651e-002</v>
      </c>
      <c r="L182" s="99">
        <f t="shared" si="70"/>
        <v>5.7599897842520678</v>
      </c>
      <c r="O182" s="92">
        <f t="shared" si="87"/>
        <v>45905</v>
      </c>
      <c r="P182" s="91">
        <f t="shared" si="88"/>
        <v>175</v>
      </c>
      <c r="Q182" s="91">
        <f>INDEX(地温!$D$2:$D$366,MATCH(O182,地温!$C$2:$C$366,FALSE))</f>
        <v>24.753744000000001</v>
      </c>
      <c r="R182" s="91">
        <f t="shared" si="89"/>
        <v>3461.1827940000012</v>
      </c>
      <c r="S182" s="93">
        <f t="shared" si="71"/>
        <v>19.77818739428572</v>
      </c>
      <c r="T182" s="99">
        <f t="shared" si="72"/>
        <v>0.99794702300546423</v>
      </c>
      <c r="U182" s="99">
        <f t="shared" si="73"/>
        <v>1.0050000000000001</v>
      </c>
      <c r="X182" s="92">
        <f t="shared" si="90"/>
        <v>45905</v>
      </c>
      <c r="Y182" s="91">
        <f t="shared" si="91"/>
        <v>175</v>
      </c>
      <c r="Z182" s="91">
        <f>INDEX(地温!$D$2:$D$366,MATCH(X182,地温!$C$2:$C$366,FALSE))</f>
        <v>24.753744000000001</v>
      </c>
      <c r="AA182" s="91">
        <f t="shared" si="92"/>
        <v>3461.1827940000012</v>
      </c>
      <c r="AB182" s="93">
        <f t="shared" si="74"/>
        <v>19.77818739428572</v>
      </c>
      <c r="AC182" s="99" t="e">
        <f t="shared" si="75"/>
        <v>#N/A</v>
      </c>
      <c r="AD182" s="99">
        <f t="shared" si="76"/>
        <v>0</v>
      </c>
      <c r="AG182" s="92">
        <f t="shared" si="93"/>
        <v>45905</v>
      </c>
      <c r="AH182" s="91">
        <f t="shared" si="94"/>
        <v>175</v>
      </c>
      <c r="AI182" s="91">
        <f>INDEX(地温!$D$2:$D$366,MATCH(AG182,地温!$C$2:$C$366,FALSE))</f>
        <v>24.753744000000001</v>
      </c>
      <c r="AJ182" s="91">
        <f t="shared" si="95"/>
        <v>3461.1827940000012</v>
      </c>
      <c r="AK182" s="93">
        <f t="shared" si="77"/>
        <v>19.77818739428572</v>
      </c>
      <c r="AL182" s="99" t="e">
        <f t="shared" si="78"/>
        <v>#N/A</v>
      </c>
      <c r="AM182" s="99">
        <f t="shared" si="79"/>
        <v>0</v>
      </c>
      <c r="AP182" s="92">
        <f t="shared" si="96"/>
        <v>45905</v>
      </c>
      <c r="AQ182" s="91">
        <f t="shared" si="97"/>
        <v>175</v>
      </c>
      <c r="AR182" s="91">
        <f>INDEX(地温!$D$2:$D$366,MATCH(AP182,地温!$C$2:$C$366,FALSE))</f>
        <v>24.753744000000001</v>
      </c>
      <c r="AS182" s="91">
        <f t="shared" si="98"/>
        <v>3461.1827940000012</v>
      </c>
      <c r="AT182" s="93">
        <f t="shared" si="80"/>
        <v>19.77818739428572</v>
      </c>
      <c r="AU182" s="99" t="e">
        <f t="shared" si="81"/>
        <v>#N/A</v>
      </c>
      <c r="AV182" s="99">
        <f t="shared" si="82"/>
        <v>0</v>
      </c>
    </row>
    <row r="183" spans="1:48" s="91" customFormat="1">
      <c r="A183" s="92">
        <f t="shared" si="83"/>
        <v>45906</v>
      </c>
      <c r="B183" s="91">
        <f t="shared" si="66"/>
        <v>176</v>
      </c>
      <c r="C183" s="99">
        <f t="shared" si="67"/>
        <v>6.7649906310874712</v>
      </c>
      <c r="F183" s="92">
        <f t="shared" si="84"/>
        <v>45906</v>
      </c>
      <c r="G183" s="91">
        <f t="shared" si="85"/>
        <v>176</v>
      </c>
      <c r="H183" s="91">
        <f>INDEX(地温!$D$2:$D$366,MATCH(F183,地温!$C$2:$C$366,FALSE))</f>
        <v>23.739944000000001</v>
      </c>
      <c r="I183" s="91">
        <f t="shared" si="86"/>
        <v>3484.9227380000011</v>
      </c>
      <c r="J183" s="93">
        <f t="shared" si="68"/>
        <v>19.800697375000006</v>
      </c>
      <c r="K183" s="99">
        <f t="shared" si="69"/>
        <v>7.5733244329830696e-002</v>
      </c>
      <c r="L183" s="99">
        <f t="shared" si="70"/>
        <v>5.7599906310874713</v>
      </c>
      <c r="O183" s="92">
        <f t="shared" si="87"/>
        <v>45906</v>
      </c>
      <c r="P183" s="91">
        <f t="shared" si="88"/>
        <v>176</v>
      </c>
      <c r="Q183" s="91">
        <f>INDEX(地温!$D$2:$D$366,MATCH(O183,地温!$C$2:$C$366,FALSE))</f>
        <v>23.739944000000001</v>
      </c>
      <c r="R183" s="91">
        <f t="shared" si="89"/>
        <v>3484.9227380000011</v>
      </c>
      <c r="S183" s="93">
        <f t="shared" si="71"/>
        <v>19.800697375000006</v>
      </c>
      <c r="T183" s="99">
        <f t="shared" si="72"/>
        <v>0.99794718067246291</v>
      </c>
      <c r="U183" s="99">
        <f t="shared" si="73"/>
        <v>1.0050000000000001</v>
      </c>
      <c r="X183" s="92">
        <f t="shared" si="90"/>
        <v>45906</v>
      </c>
      <c r="Y183" s="91">
        <f t="shared" si="91"/>
        <v>176</v>
      </c>
      <c r="Z183" s="91">
        <f>INDEX(地温!$D$2:$D$366,MATCH(X183,地温!$C$2:$C$366,FALSE))</f>
        <v>23.739944000000001</v>
      </c>
      <c r="AA183" s="91">
        <f t="shared" si="92"/>
        <v>3484.9227380000011</v>
      </c>
      <c r="AB183" s="93">
        <f t="shared" si="74"/>
        <v>19.800697375000006</v>
      </c>
      <c r="AC183" s="99" t="e">
        <f t="shared" si="75"/>
        <v>#N/A</v>
      </c>
      <c r="AD183" s="99">
        <f t="shared" si="76"/>
        <v>0</v>
      </c>
      <c r="AG183" s="92">
        <f t="shared" si="93"/>
        <v>45906</v>
      </c>
      <c r="AH183" s="91">
        <f t="shared" si="94"/>
        <v>176</v>
      </c>
      <c r="AI183" s="91">
        <f>INDEX(地温!$D$2:$D$366,MATCH(AG183,地温!$C$2:$C$366,FALSE))</f>
        <v>23.739944000000001</v>
      </c>
      <c r="AJ183" s="91">
        <f t="shared" si="95"/>
        <v>3484.9227380000011</v>
      </c>
      <c r="AK183" s="93">
        <f t="shared" si="77"/>
        <v>19.800697375000006</v>
      </c>
      <c r="AL183" s="99" t="e">
        <f t="shared" si="78"/>
        <v>#N/A</v>
      </c>
      <c r="AM183" s="99">
        <f t="shared" si="79"/>
        <v>0</v>
      </c>
      <c r="AP183" s="92">
        <f t="shared" si="96"/>
        <v>45906</v>
      </c>
      <c r="AQ183" s="91">
        <f t="shared" si="97"/>
        <v>176</v>
      </c>
      <c r="AR183" s="91">
        <f>INDEX(地温!$D$2:$D$366,MATCH(AP183,地温!$C$2:$C$366,FALSE))</f>
        <v>23.739944000000001</v>
      </c>
      <c r="AS183" s="91">
        <f t="shared" si="98"/>
        <v>3484.9227380000011</v>
      </c>
      <c r="AT183" s="93">
        <f t="shared" si="80"/>
        <v>19.800697375000006</v>
      </c>
      <c r="AU183" s="99" t="e">
        <f t="shared" si="81"/>
        <v>#N/A</v>
      </c>
      <c r="AV183" s="99">
        <f t="shared" si="82"/>
        <v>0</v>
      </c>
    </row>
    <row r="184" spans="1:48" s="91" customFormat="1">
      <c r="A184" s="92">
        <f t="shared" si="83"/>
        <v>45907</v>
      </c>
      <c r="B184" s="91">
        <f t="shared" si="66"/>
        <v>177</v>
      </c>
      <c r="C184" s="99">
        <f t="shared" si="67"/>
        <v>6.7649914063509673</v>
      </c>
      <c r="F184" s="92">
        <f t="shared" si="84"/>
        <v>45907</v>
      </c>
      <c r="G184" s="91">
        <f t="shared" si="85"/>
        <v>177</v>
      </c>
      <c r="H184" s="91">
        <f>INDEX(地温!$D$2:$D$366,MATCH(F184,地温!$C$2:$C$366,FALSE))</f>
        <v>23.679116</v>
      </c>
      <c r="I184" s="91">
        <f t="shared" si="86"/>
        <v>3508.6018540000009</v>
      </c>
      <c r="J184" s="93">
        <f t="shared" si="68"/>
        <v>19.822609344632774</v>
      </c>
      <c r="K184" s="99">
        <f t="shared" si="69"/>
        <v>7.5793359247517636e-002</v>
      </c>
      <c r="L184" s="99">
        <f t="shared" si="70"/>
        <v>5.7599914063509674</v>
      </c>
      <c r="O184" s="92">
        <f t="shared" si="87"/>
        <v>45907</v>
      </c>
      <c r="P184" s="91">
        <f t="shared" si="88"/>
        <v>177</v>
      </c>
      <c r="Q184" s="91">
        <f>INDEX(地温!$D$2:$D$366,MATCH(O184,地温!$C$2:$C$366,FALSE))</f>
        <v>23.679116</v>
      </c>
      <c r="R184" s="91">
        <f t="shared" si="89"/>
        <v>3508.6018540000009</v>
      </c>
      <c r="S184" s="93">
        <f t="shared" si="71"/>
        <v>19.822609344632774</v>
      </c>
      <c r="T184" s="99">
        <f t="shared" si="72"/>
        <v>0.99794733412754422</v>
      </c>
      <c r="U184" s="99">
        <f t="shared" si="73"/>
        <v>1.0050000000000001</v>
      </c>
      <c r="X184" s="92">
        <f t="shared" si="90"/>
        <v>45907</v>
      </c>
      <c r="Y184" s="91">
        <f t="shared" si="91"/>
        <v>177</v>
      </c>
      <c r="Z184" s="91">
        <f>INDEX(地温!$D$2:$D$366,MATCH(X184,地温!$C$2:$C$366,FALSE))</f>
        <v>23.679116</v>
      </c>
      <c r="AA184" s="91">
        <f t="shared" si="92"/>
        <v>3508.6018540000009</v>
      </c>
      <c r="AB184" s="93">
        <f t="shared" si="74"/>
        <v>19.822609344632774</v>
      </c>
      <c r="AC184" s="99" t="e">
        <f t="shared" si="75"/>
        <v>#N/A</v>
      </c>
      <c r="AD184" s="99">
        <f t="shared" si="76"/>
        <v>0</v>
      </c>
      <c r="AG184" s="92">
        <f t="shared" si="93"/>
        <v>45907</v>
      </c>
      <c r="AH184" s="91">
        <f t="shared" si="94"/>
        <v>177</v>
      </c>
      <c r="AI184" s="91">
        <f>INDEX(地温!$D$2:$D$366,MATCH(AG184,地温!$C$2:$C$366,FALSE))</f>
        <v>23.679116</v>
      </c>
      <c r="AJ184" s="91">
        <f t="shared" si="95"/>
        <v>3508.6018540000009</v>
      </c>
      <c r="AK184" s="93">
        <f t="shared" si="77"/>
        <v>19.822609344632774</v>
      </c>
      <c r="AL184" s="99" t="e">
        <f t="shared" si="78"/>
        <v>#N/A</v>
      </c>
      <c r="AM184" s="99">
        <f t="shared" si="79"/>
        <v>0</v>
      </c>
      <c r="AP184" s="92">
        <f t="shared" si="96"/>
        <v>45907</v>
      </c>
      <c r="AQ184" s="91">
        <f t="shared" si="97"/>
        <v>177</v>
      </c>
      <c r="AR184" s="91">
        <f>INDEX(地温!$D$2:$D$366,MATCH(AP184,地温!$C$2:$C$366,FALSE))</f>
        <v>23.679116</v>
      </c>
      <c r="AS184" s="91">
        <f t="shared" si="98"/>
        <v>3508.6018540000009</v>
      </c>
      <c r="AT184" s="93">
        <f t="shared" si="80"/>
        <v>19.822609344632774</v>
      </c>
      <c r="AU184" s="99" t="e">
        <f t="shared" si="81"/>
        <v>#N/A</v>
      </c>
      <c r="AV184" s="99">
        <f t="shared" si="82"/>
        <v>0</v>
      </c>
    </row>
    <row r="185" spans="1:48" s="91" customFormat="1">
      <c r="A185" s="92">
        <f t="shared" si="83"/>
        <v>45908</v>
      </c>
      <c r="B185" s="91">
        <f t="shared" si="66"/>
        <v>178</v>
      </c>
      <c r="C185" s="99">
        <f t="shared" si="67"/>
        <v>6.7649921144431309</v>
      </c>
      <c r="F185" s="92">
        <f t="shared" si="84"/>
        <v>45908</v>
      </c>
      <c r="G185" s="91">
        <f t="shared" si="85"/>
        <v>178</v>
      </c>
      <c r="H185" s="91">
        <f>INDEX(地温!$D$2:$D$366,MATCH(F185,地温!$C$2:$C$366,FALSE))</f>
        <v>23.537184</v>
      </c>
      <c r="I185" s="91">
        <f t="shared" si="86"/>
        <v>3532.1390380000007</v>
      </c>
      <c r="J185" s="93">
        <f t="shared" si="68"/>
        <v>19.843477741573039</v>
      </c>
      <c r="K185" s="99">
        <f t="shared" si="69"/>
        <v>7.5850647139582381e-002</v>
      </c>
      <c r="L185" s="99">
        <f t="shared" si="70"/>
        <v>5.759992114443131</v>
      </c>
      <c r="O185" s="92">
        <f t="shared" si="87"/>
        <v>45908</v>
      </c>
      <c r="P185" s="91">
        <f t="shared" si="88"/>
        <v>178</v>
      </c>
      <c r="Q185" s="91">
        <f>INDEX(地温!$D$2:$D$366,MATCH(O185,地温!$C$2:$C$366,FALSE))</f>
        <v>23.537184</v>
      </c>
      <c r="R185" s="91">
        <f t="shared" si="89"/>
        <v>3532.1390380000007</v>
      </c>
      <c r="S185" s="93">
        <f t="shared" si="71"/>
        <v>19.843477741573039</v>
      </c>
      <c r="T185" s="99">
        <f t="shared" si="72"/>
        <v>0.99794748025289326</v>
      </c>
      <c r="U185" s="99">
        <f t="shared" si="73"/>
        <v>1.0050000000000001</v>
      </c>
      <c r="X185" s="92">
        <f t="shared" si="90"/>
        <v>45908</v>
      </c>
      <c r="Y185" s="91">
        <f t="shared" si="91"/>
        <v>178</v>
      </c>
      <c r="Z185" s="91">
        <f>INDEX(地温!$D$2:$D$366,MATCH(X185,地温!$C$2:$C$366,FALSE))</f>
        <v>23.537184</v>
      </c>
      <c r="AA185" s="91">
        <f t="shared" si="92"/>
        <v>3532.1390380000007</v>
      </c>
      <c r="AB185" s="93">
        <f t="shared" si="74"/>
        <v>19.843477741573039</v>
      </c>
      <c r="AC185" s="99" t="e">
        <f t="shared" si="75"/>
        <v>#N/A</v>
      </c>
      <c r="AD185" s="99">
        <f t="shared" si="76"/>
        <v>0</v>
      </c>
      <c r="AG185" s="92">
        <f t="shared" si="93"/>
        <v>45908</v>
      </c>
      <c r="AH185" s="91">
        <f t="shared" si="94"/>
        <v>178</v>
      </c>
      <c r="AI185" s="91">
        <f>INDEX(地温!$D$2:$D$366,MATCH(AG185,地温!$C$2:$C$366,FALSE))</f>
        <v>23.537184</v>
      </c>
      <c r="AJ185" s="91">
        <f t="shared" si="95"/>
        <v>3532.1390380000007</v>
      </c>
      <c r="AK185" s="93">
        <f t="shared" si="77"/>
        <v>19.843477741573039</v>
      </c>
      <c r="AL185" s="99" t="e">
        <f t="shared" si="78"/>
        <v>#N/A</v>
      </c>
      <c r="AM185" s="99">
        <f t="shared" si="79"/>
        <v>0</v>
      </c>
      <c r="AP185" s="92">
        <f t="shared" si="96"/>
        <v>45908</v>
      </c>
      <c r="AQ185" s="91">
        <f t="shared" si="97"/>
        <v>178</v>
      </c>
      <c r="AR185" s="91">
        <f>INDEX(地温!$D$2:$D$366,MATCH(AP185,地温!$C$2:$C$366,FALSE))</f>
        <v>23.537184</v>
      </c>
      <c r="AS185" s="91">
        <f t="shared" si="98"/>
        <v>3532.1390380000007</v>
      </c>
      <c r="AT185" s="93">
        <f t="shared" si="80"/>
        <v>19.843477741573039</v>
      </c>
      <c r="AU185" s="99" t="e">
        <f t="shared" si="81"/>
        <v>#N/A</v>
      </c>
      <c r="AV185" s="99">
        <f t="shared" si="82"/>
        <v>0</v>
      </c>
    </row>
    <row r="186" spans="1:48" s="91" customFormat="1">
      <c r="A186" s="92">
        <f t="shared" si="83"/>
        <v>45909</v>
      </c>
      <c r="B186" s="91">
        <f t="shared" si="66"/>
        <v>179</v>
      </c>
      <c r="C186" s="99">
        <f t="shared" si="67"/>
        <v>6.764992776319426</v>
      </c>
      <c r="F186" s="92">
        <f t="shared" si="84"/>
        <v>45909</v>
      </c>
      <c r="G186" s="91">
        <f t="shared" si="85"/>
        <v>179</v>
      </c>
      <c r="H186" s="91">
        <f>INDEX(地温!$D$2:$D$366,MATCH(F186,地温!$C$2:$C$366,FALSE))</f>
        <v>24.145464</v>
      </c>
      <c r="I186" s="91">
        <f t="shared" si="86"/>
        <v>3556.2845020000009</v>
      </c>
      <c r="J186" s="93">
        <f t="shared" si="68"/>
        <v>19.867511184357546</v>
      </c>
      <c r="K186" s="99">
        <f t="shared" si="69"/>
        <v>7.5916667234391708e-002</v>
      </c>
      <c r="L186" s="99">
        <f t="shared" si="70"/>
        <v>5.7599927763194261</v>
      </c>
      <c r="O186" s="92">
        <f t="shared" si="87"/>
        <v>45909</v>
      </c>
      <c r="P186" s="91">
        <f t="shared" si="88"/>
        <v>179</v>
      </c>
      <c r="Q186" s="91">
        <f>INDEX(地温!$D$2:$D$366,MATCH(O186,地温!$C$2:$C$366,FALSE))</f>
        <v>24.145464</v>
      </c>
      <c r="R186" s="91">
        <f t="shared" si="89"/>
        <v>3556.2845020000009</v>
      </c>
      <c r="S186" s="93">
        <f t="shared" si="71"/>
        <v>19.867511184357546</v>
      </c>
      <c r="T186" s="99">
        <f t="shared" si="72"/>
        <v>0.99794764851485129</v>
      </c>
      <c r="U186" s="99">
        <f t="shared" si="73"/>
        <v>1.0050000000000001</v>
      </c>
      <c r="X186" s="92">
        <f t="shared" si="90"/>
        <v>45909</v>
      </c>
      <c r="Y186" s="91">
        <f t="shared" si="91"/>
        <v>179</v>
      </c>
      <c r="Z186" s="91">
        <f>INDEX(地温!$D$2:$D$366,MATCH(X186,地温!$C$2:$C$366,FALSE))</f>
        <v>24.145464</v>
      </c>
      <c r="AA186" s="91">
        <f t="shared" si="92"/>
        <v>3556.2845020000009</v>
      </c>
      <c r="AB186" s="93">
        <f t="shared" si="74"/>
        <v>19.867511184357546</v>
      </c>
      <c r="AC186" s="99" t="e">
        <f t="shared" si="75"/>
        <v>#N/A</v>
      </c>
      <c r="AD186" s="99">
        <f t="shared" si="76"/>
        <v>0</v>
      </c>
      <c r="AG186" s="92">
        <f t="shared" si="93"/>
        <v>45909</v>
      </c>
      <c r="AH186" s="91">
        <f t="shared" si="94"/>
        <v>179</v>
      </c>
      <c r="AI186" s="91">
        <f>INDEX(地温!$D$2:$D$366,MATCH(AG186,地温!$C$2:$C$366,FALSE))</f>
        <v>24.145464</v>
      </c>
      <c r="AJ186" s="91">
        <f t="shared" si="95"/>
        <v>3556.2845020000009</v>
      </c>
      <c r="AK186" s="93">
        <f t="shared" si="77"/>
        <v>19.867511184357546</v>
      </c>
      <c r="AL186" s="99" t="e">
        <f t="shared" si="78"/>
        <v>#N/A</v>
      </c>
      <c r="AM186" s="99">
        <f t="shared" si="79"/>
        <v>0</v>
      </c>
      <c r="AP186" s="92">
        <f t="shared" si="96"/>
        <v>45909</v>
      </c>
      <c r="AQ186" s="91">
        <f t="shared" si="97"/>
        <v>179</v>
      </c>
      <c r="AR186" s="91">
        <f>INDEX(地温!$D$2:$D$366,MATCH(AP186,地温!$C$2:$C$366,FALSE))</f>
        <v>24.145464</v>
      </c>
      <c r="AS186" s="91">
        <f t="shared" si="98"/>
        <v>3556.2845020000009</v>
      </c>
      <c r="AT186" s="93">
        <f t="shared" si="80"/>
        <v>19.867511184357546</v>
      </c>
      <c r="AU186" s="99" t="e">
        <f t="shared" si="81"/>
        <v>#N/A</v>
      </c>
      <c r="AV186" s="99">
        <f t="shared" si="82"/>
        <v>0</v>
      </c>
    </row>
    <row r="187" spans="1:48" s="91" customFormat="1">
      <c r="A187" s="92">
        <f t="shared" si="83"/>
        <v>45910</v>
      </c>
      <c r="B187" s="91">
        <f t="shared" si="66"/>
        <v>180</v>
      </c>
      <c r="C187" s="99">
        <f t="shared" si="67"/>
        <v>6.7649933878591142</v>
      </c>
      <c r="F187" s="92">
        <f t="shared" si="84"/>
        <v>45910</v>
      </c>
      <c r="G187" s="91">
        <f t="shared" si="85"/>
        <v>180</v>
      </c>
      <c r="H187" s="91">
        <f>INDEX(地温!$D$2:$D$366,MATCH(F187,地温!$C$2:$C$366,FALSE))</f>
        <v>24.429327999999998</v>
      </c>
      <c r="I187" s="91">
        <f t="shared" si="86"/>
        <v>3580.7138300000011</v>
      </c>
      <c r="J187" s="93">
        <f t="shared" si="68"/>
        <v>19.892854611111115</v>
      </c>
      <c r="K187" s="99">
        <f t="shared" si="69"/>
        <v>7.5986336363333115e-002</v>
      </c>
      <c r="L187" s="99">
        <f t="shared" si="70"/>
        <v>5.7599933878591143</v>
      </c>
      <c r="O187" s="92">
        <f t="shared" si="87"/>
        <v>45910</v>
      </c>
      <c r="P187" s="91">
        <f t="shared" si="88"/>
        <v>180</v>
      </c>
      <c r="Q187" s="91">
        <f>INDEX(地温!$D$2:$D$366,MATCH(O187,地温!$C$2:$C$366,FALSE))</f>
        <v>24.429327999999998</v>
      </c>
      <c r="R187" s="91">
        <f t="shared" si="89"/>
        <v>3580.7138300000011</v>
      </c>
      <c r="S187" s="93">
        <f t="shared" si="71"/>
        <v>19.892854611111115</v>
      </c>
      <c r="T187" s="99">
        <f t="shared" si="72"/>
        <v>0.99794782591833409</v>
      </c>
      <c r="U187" s="99">
        <f t="shared" si="73"/>
        <v>1.0050000000000001</v>
      </c>
      <c r="X187" s="92">
        <f t="shared" si="90"/>
        <v>45910</v>
      </c>
      <c r="Y187" s="91">
        <f t="shared" si="91"/>
        <v>180</v>
      </c>
      <c r="Z187" s="91">
        <f>INDEX(地温!$D$2:$D$366,MATCH(X187,地温!$C$2:$C$366,FALSE))</f>
        <v>24.429327999999998</v>
      </c>
      <c r="AA187" s="91">
        <f t="shared" si="92"/>
        <v>3580.7138300000011</v>
      </c>
      <c r="AB187" s="93">
        <f t="shared" si="74"/>
        <v>19.892854611111115</v>
      </c>
      <c r="AC187" s="99" t="e">
        <f t="shared" si="75"/>
        <v>#N/A</v>
      </c>
      <c r="AD187" s="99">
        <f t="shared" si="76"/>
        <v>0</v>
      </c>
      <c r="AG187" s="92">
        <f t="shared" si="93"/>
        <v>45910</v>
      </c>
      <c r="AH187" s="91">
        <f t="shared" si="94"/>
        <v>180</v>
      </c>
      <c r="AI187" s="91">
        <f>INDEX(地温!$D$2:$D$366,MATCH(AG187,地温!$C$2:$C$366,FALSE))</f>
        <v>24.429327999999998</v>
      </c>
      <c r="AJ187" s="91">
        <f t="shared" si="95"/>
        <v>3580.7138300000011</v>
      </c>
      <c r="AK187" s="93">
        <f t="shared" si="77"/>
        <v>19.892854611111115</v>
      </c>
      <c r="AL187" s="99" t="e">
        <f t="shared" si="78"/>
        <v>#N/A</v>
      </c>
      <c r="AM187" s="99">
        <f t="shared" si="79"/>
        <v>0</v>
      </c>
      <c r="AP187" s="92">
        <f t="shared" si="96"/>
        <v>45910</v>
      </c>
      <c r="AQ187" s="91">
        <f t="shared" si="97"/>
        <v>180</v>
      </c>
      <c r="AR187" s="91">
        <f>INDEX(地温!$D$2:$D$366,MATCH(AP187,地温!$C$2:$C$366,FALSE))</f>
        <v>24.429327999999998</v>
      </c>
      <c r="AS187" s="91">
        <f t="shared" si="98"/>
        <v>3580.7138300000011</v>
      </c>
      <c r="AT187" s="93">
        <f t="shared" si="80"/>
        <v>19.892854611111115</v>
      </c>
      <c r="AU187" s="99" t="e">
        <f t="shared" si="81"/>
        <v>#N/A</v>
      </c>
      <c r="AV187" s="99">
        <f t="shared" si="82"/>
        <v>0</v>
      </c>
    </row>
    <row r="188" spans="1:48" s="91" customFormat="1">
      <c r="A188" s="92">
        <f t="shared" si="83"/>
        <v>45911</v>
      </c>
      <c r="B188" s="91">
        <f t="shared" si="66"/>
        <v>181</v>
      </c>
      <c r="C188" s="99">
        <f t="shared" si="67"/>
        <v>6.7649939524095561</v>
      </c>
      <c r="F188" s="92">
        <f t="shared" si="84"/>
        <v>45911</v>
      </c>
      <c r="G188" s="91">
        <f t="shared" si="85"/>
        <v>181</v>
      </c>
      <c r="H188" s="91">
        <f>INDEX(地温!$D$2:$D$366,MATCH(F188,地温!$C$2:$C$366,FALSE))</f>
        <v>24.713191999999999</v>
      </c>
      <c r="I188" s="91">
        <f t="shared" si="86"/>
        <v>3605.4270220000012</v>
      </c>
      <c r="J188" s="93">
        <f t="shared" si="68"/>
        <v>19.919486309392273</v>
      </c>
      <c r="K188" s="99">
        <f t="shared" si="69"/>
        <v>7.6059602838763854e-002</v>
      </c>
      <c r="L188" s="99">
        <f t="shared" si="70"/>
        <v>5.7599939524095563</v>
      </c>
      <c r="O188" s="92">
        <f t="shared" si="87"/>
        <v>45911</v>
      </c>
      <c r="P188" s="91">
        <f t="shared" si="88"/>
        <v>181</v>
      </c>
      <c r="Q188" s="91">
        <f>INDEX(地温!$D$2:$D$366,MATCH(O188,地温!$C$2:$C$366,FALSE))</f>
        <v>24.713191999999999</v>
      </c>
      <c r="R188" s="91">
        <f t="shared" si="89"/>
        <v>3605.4270220000012</v>
      </c>
      <c r="S188" s="93">
        <f t="shared" si="71"/>
        <v>19.919486309392273</v>
      </c>
      <c r="T188" s="99">
        <f t="shared" si="72"/>
        <v>0.99794801230664765</v>
      </c>
      <c r="U188" s="99">
        <f t="shared" si="73"/>
        <v>1.0050000000000001</v>
      </c>
      <c r="X188" s="92">
        <f t="shared" si="90"/>
        <v>45911</v>
      </c>
      <c r="Y188" s="91">
        <f t="shared" si="91"/>
        <v>181</v>
      </c>
      <c r="Z188" s="91">
        <f>INDEX(地温!$D$2:$D$366,MATCH(X188,地温!$C$2:$C$366,FALSE))</f>
        <v>24.713191999999999</v>
      </c>
      <c r="AA188" s="91">
        <f t="shared" si="92"/>
        <v>3605.4270220000012</v>
      </c>
      <c r="AB188" s="93">
        <f t="shared" si="74"/>
        <v>19.919486309392273</v>
      </c>
      <c r="AC188" s="99" t="e">
        <f t="shared" si="75"/>
        <v>#N/A</v>
      </c>
      <c r="AD188" s="99">
        <f t="shared" si="76"/>
        <v>0</v>
      </c>
      <c r="AG188" s="92">
        <f t="shared" si="93"/>
        <v>45911</v>
      </c>
      <c r="AH188" s="91">
        <f t="shared" si="94"/>
        <v>181</v>
      </c>
      <c r="AI188" s="91">
        <f>INDEX(地温!$D$2:$D$366,MATCH(AG188,地温!$C$2:$C$366,FALSE))</f>
        <v>24.713191999999999</v>
      </c>
      <c r="AJ188" s="91">
        <f t="shared" si="95"/>
        <v>3605.4270220000012</v>
      </c>
      <c r="AK188" s="93">
        <f t="shared" si="77"/>
        <v>19.919486309392273</v>
      </c>
      <c r="AL188" s="99" t="e">
        <f t="shared" si="78"/>
        <v>#N/A</v>
      </c>
      <c r="AM188" s="99">
        <f t="shared" si="79"/>
        <v>0</v>
      </c>
      <c r="AP188" s="92">
        <f t="shared" si="96"/>
        <v>45911</v>
      </c>
      <c r="AQ188" s="91">
        <f t="shared" si="97"/>
        <v>181</v>
      </c>
      <c r="AR188" s="91">
        <f>INDEX(地温!$D$2:$D$366,MATCH(AP188,地温!$C$2:$C$366,FALSE))</f>
        <v>24.713191999999999</v>
      </c>
      <c r="AS188" s="91">
        <f t="shared" si="98"/>
        <v>3605.4270220000012</v>
      </c>
      <c r="AT188" s="93">
        <f t="shared" si="80"/>
        <v>19.919486309392273</v>
      </c>
      <c r="AU188" s="99" t="e">
        <f t="shared" si="81"/>
        <v>#N/A</v>
      </c>
      <c r="AV188" s="99">
        <f t="shared" si="82"/>
        <v>0</v>
      </c>
    </row>
    <row r="189" spans="1:48" s="91" customFormat="1">
      <c r="A189" s="92">
        <f t="shared" si="83"/>
        <v>45912</v>
      </c>
      <c r="B189" s="91">
        <f t="shared" si="66"/>
        <v>182</v>
      </c>
      <c r="C189" s="99">
        <f t="shared" si="67"/>
        <v>6.7649944644887832</v>
      </c>
      <c r="F189" s="92">
        <f t="shared" si="84"/>
        <v>45912</v>
      </c>
      <c r="G189" s="91">
        <f t="shared" si="85"/>
        <v>182</v>
      </c>
      <c r="H189" s="91">
        <f>INDEX(地温!$D$2:$D$366,MATCH(F189,地温!$C$2:$C$366,FALSE))</f>
        <v>24.429327999999998</v>
      </c>
      <c r="I189" s="91">
        <f t="shared" si="86"/>
        <v>3629.8563500000014</v>
      </c>
      <c r="J189" s="93">
        <f t="shared" si="68"/>
        <v>19.944265659340665</v>
      </c>
      <c r="K189" s="99">
        <f t="shared" si="69"/>
        <v>7.6127824780762202e-002</v>
      </c>
      <c r="L189" s="99">
        <f t="shared" si="70"/>
        <v>5.7599944644887833</v>
      </c>
      <c r="O189" s="92">
        <f t="shared" si="87"/>
        <v>45912</v>
      </c>
      <c r="P189" s="91">
        <f t="shared" si="88"/>
        <v>182</v>
      </c>
      <c r="Q189" s="91">
        <f>INDEX(地温!$D$2:$D$366,MATCH(O189,地温!$C$2:$C$366,FALSE))</f>
        <v>24.429327999999998</v>
      </c>
      <c r="R189" s="91">
        <f t="shared" si="89"/>
        <v>3629.8563500000014</v>
      </c>
      <c r="S189" s="93">
        <f t="shared" si="71"/>
        <v>19.944265659340665</v>
      </c>
      <c r="T189" s="99">
        <f t="shared" si="72"/>
        <v>0.99794818570045374</v>
      </c>
      <c r="U189" s="99">
        <f t="shared" si="73"/>
        <v>1.0050000000000001</v>
      </c>
      <c r="X189" s="92">
        <f t="shared" si="90"/>
        <v>45912</v>
      </c>
      <c r="Y189" s="91">
        <f t="shared" si="91"/>
        <v>182</v>
      </c>
      <c r="Z189" s="91">
        <f>INDEX(地温!$D$2:$D$366,MATCH(X189,地温!$C$2:$C$366,FALSE))</f>
        <v>24.429327999999998</v>
      </c>
      <c r="AA189" s="91">
        <f t="shared" si="92"/>
        <v>3629.8563500000014</v>
      </c>
      <c r="AB189" s="93">
        <f t="shared" si="74"/>
        <v>19.944265659340665</v>
      </c>
      <c r="AC189" s="99" t="e">
        <f t="shared" si="75"/>
        <v>#N/A</v>
      </c>
      <c r="AD189" s="99">
        <f t="shared" si="76"/>
        <v>0</v>
      </c>
      <c r="AG189" s="92">
        <f t="shared" si="93"/>
        <v>45912</v>
      </c>
      <c r="AH189" s="91">
        <f t="shared" si="94"/>
        <v>182</v>
      </c>
      <c r="AI189" s="91">
        <f>INDEX(地温!$D$2:$D$366,MATCH(AG189,地温!$C$2:$C$366,FALSE))</f>
        <v>24.429327999999998</v>
      </c>
      <c r="AJ189" s="91">
        <f t="shared" si="95"/>
        <v>3629.8563500000014</v>
      </c>
      <c r="AK189" s="93">
        <f t="shared" si="77"/>
        <v>19.944265659340665</v>
      </c>
      <c r="AL189" s="99" t="e">
        <f t="shared" si="78"/>
        <v>#N/A</v>
      </c>
      <c r="AM189" s="99">
        <f t="shared" si="79"/>
        <v>0</v>
      </c>
      <c r="AP189" s="92">
        <f t="shared" si="96"/>
        <v>45912</v>
      </c>
      <c r="AQ189" s="91">
        <f t="shared" si="97"/>
        <v>182</v>
      </c>
      <c r="AR189" s="91">
        <f>INDEX(地温!$D$2:$D$366,MATCH(AP189,地温!$C$2:$C$366,FALSE))</f>
        <v>24.429327999999998</v>
      </c>
      <c r="AS189" s="91">
        <f t="shared" si="98"/>
        <v>3629.8563500000014</v>
      </c>
      <c r="AT189" s="93">
        <f t="shared" si="80"/>
        <v>19.944265659340665</v>
      </c>
      <c r="AU189" s="99" t="e">
        <f t="shared" si="81"/>
        <v>#N/A</v>
      </c>
      <c r="AV189" s="99">
        <f t="shared" si="82"/>
        <v>0</v>
      </c>
    </row>
    <row r="190" spans="1:48" s="91" customFormat="1">
      <c r="A190" s="92">
        <f t="shared" si="83"/>
        <v>45913</v>
      </c>
      <c r="B190" s="91">
        <f t="shared" si="66"/>
        <v>183</v>
      </c>
      <c r="C190" s="99">
        <f t="shared" si="67"/>
        <v>6.7649949389130279</v>
      </c>
      <c r="F190" s="92">
        <f t="shared" si="84"/>
        <v>45913</v>
      </c>
      <c r="G190" s="91">
        <f t="shared" si="85"/>
        <v>183</v>
      </c>
      <c r="H190" s="91">
        <f>INDEX(地温!$D$2:$D$366,MATCH(F190,地温!$C$2:$C$366,FALSE))</f>
        <v>24.834848000000001</v>
      </c>
      <c r="I190" s="91">
        <f t="shared" si="86"/>
        <v>3654.6911980000014</v>
      </c>
      <c r="J190" s="93">
        <f t="shared" si="68"/>
        <v>19.97099015300547</v>
      </c>
      <c r="K190" s="99">
        <f t="shared" si="69"/>
        <v>7.6201457682343487e-002</v>
      </c>
      <c r="L190" s="99">
        <f t="shared" si="70"/>
        <v>5.7599949389130281</v>
      </c>
      <c r="O190" s="92">
        <f t="shared" si="87"/>
        <v>45913</v>
      </c>
      <c r="P190" s="91">
        <f t="shared" si="88"/>
        <v>183</v>
      </c>
      <c r="Q190" s="91">
        <f>INDEX(地温!$D$2:$D$366,MATCH(O190,地温!$C$2:$C$366,FALSE))</f>
        <v>24.834848000000001</v>
      </c>
      <c r="R190" s="91">
        <f t="shared" si="89"/>
        <v>3654.6911980000014</v>
      </c>
      <c r="S190" s="93">
        <f t="shared" si="71"/>
        <v>19.97099015300547</v>
      </c>
      <c r="T190" s="99">
        <f t="shared" si="72"/>
        <v>0.99794837267258552</v>
      </c>
      <c r="U190" s="99">
        <f t="shared" si="73"/>
        <v>1.0050000000000001</v>
      </c>
      <c r="X190" s="92">
        <f t="shared" si="90"/>
        <v>45913</v>
      </c>
      <c r="Y190" s="91">
        <f t="shared" si="91"/>
        <v>183</v>
      </c>
      <c r="Z190" s="91">
        <f>INDEX(地温!$D$2:$D$366,MATCH(X190,地温!$C$2:$C$366,FALSE))</f>
        <v>24.834848000000001</v>
      </c>
      <c r="AA190" s="91">
        <f t="shared" si="92"/>
        <v>3654.6911980000014</v>
      </c>
      <c r="AB190" s="93">
        <f t="shared" si="74"/>
        <v>19.97099015300547</v>
      </c>
      <c r="AC190" s="99" t="e">
        <f t="shared" si="75"/>
        <v>#N/A</v>
      </c>
      <c r="AD190" s="99">
        <f t="shared" si="76"/>
        <v>0</v>
      </c>
      <c r="AG190" s="92">
        <f t="shared" si="93"/>
        <v>45913</v>
      </c>
      <c r="AH190" s="91">
        <f t="shared" si="94"/>
        <v>183</v>
      </c>
      <c r="AI190" s="91">
        <f>INDEX(地温!$D$2:$D$366,MATCH(AG190,地温!$C$2:$C$366,FALSE))</f>
        <v>24.834848000000001</v>
      </c>
      <c r="AJ190" s="91">
        <f t="shared" si="95"/>
        <v>3654.6911980000014</v>
      </c>
      <c r="AK190" s="93">
        <f t="shared" si="77"/>
        <v>19.97099015300547</v>
      </c>
      <c r="AL190" s="99" t="e">
        <f t="shared" si="78"/>
        <v>#N/A</v>
      </c>
      <c r="AM190" s="99">
        <f t="shared" si="79"/>
        <v>0</v>
      </c>
      <c r="AP190" s="92">
        <f t="shared" si="96"/>
        <v>45913</v>
      </c>
      <c r="AQ190" s="91">
        <f t="shared" si="97"/>
        <v>183</v>
      </c>
      <c r="AR190" s="91">
        <f>INDEX(地温!$D$2:$D$366,MATCH(AP190,地温!$C$2:$C$366,FALSE))</f>
        <v>24.834848000000001</v>
      </c>
      <c r="AS190" s="91">
        <f t="shared" si="98"/>
        <v>3654.6911980000014</v>
      </c>
      <c r="AT190" s="93">
        <f t="shared" si="80"/>
        <v>19.97099015300547</v>
      </c>
      <c r="AU190" s="99" t="e">
        <f t="shared" si="81"/>
        <v>#N/A</v>
      </c>
      <c r="AV190" s="99">
        <f t="shared" si="82"/>
        <v>0</v>
      </c>
    </row>
    <row r="191" spans="1:48" s="91" customFormat="1">
      <c r="A191" s="92">
        <f t="shared" si="83"/>
        <v>45914</v>
      </c>
      <c r="B191" s="91">
        <f t="shared" si="66"/>
        <v>184</v>
      </c>
      <c r="C191" s="99">
        <f t="shared" si="67"/>
        <v>6.7649953657320685</v>
      </c>
      <c r="F191" s="92">
        <f t="shared" si="84"/>
        <v>45914</v>
      </c>
      <c r="G191" s="91">
        <f t="shared" si="85"/>
        <v>184</v>
      </c>
      <c r="H191" s="91">
        <f>INDEX(地温!$D$2:$D$366,MATCH(F191,地温!$C$2:$C$366,FALSE))</f>
        <v>24.287396000000001</v>
      </c>
      <c r="I191" s="91">
        <f t="shared" si="86"/>
        <v>3678.9785940000015</v>
      </c>
      <c r="J191" s="93">
        <f t="shared" si="68"/>
        <v>19.994448880434792</v>
      </c>
      <c r="K191" s="99">
        <f t="shared" si="69"/>
        <v>7.6266140161390508e-002</v>
      </c>
      <c r="L191" s="99">
        <f t="shared" si="70"/>
        <v>5.7599953657320686</v>
      </c>
      <c r="O191" s="92">
        <f t="shared" si="87"/>
        <v>45914</v>
      </c>
      <c r="P191" s="91">
        <f t="shared" si="88"/>
        <v>184</v>
      </c>
      <c r="Q191" s="91">
        <f>INDEX(地温!$D$2:$D$366,MATCH(O191,地温!$C$2:$C$366,FALSE))</f>
        <v>24.287396000000001</v>
      </c>
      <c r="R191" s="91">
        <f t="shared" si="89"/>
        <v>3678.9785940000015</v>
      </c>
      <c r="S191" s="93">
        <f t="shared" si="71"/>
        <v>19.994448880434792</v>
      </c>
      <c r="T191" s="99">
        <f t="shared" si="72"/>
        <v>0.99794853676840944</v>
      </c>
      <c r="U191" s="99">
        <f t="shared" si="73"/>
        <v>1.0050000000000001</v>
      </c>
      <c r="X191" s="92">
        <f t="shared" si="90"/>
        <v>45914</v>
      </c>
      <c r="Y191" s="91">
        <f t="shared" si="91"/>
        <v>184</v>
      </c>
      <c r="Z191" s="91">
        <f>INDEX(地温!$D$2:$D$366,MATCH(X191,地温!$C$2:$C$366,FALSE))</f>
        <v>24.287396000000001</v>
      </c>
      <c r="AA191" s="91">
        <f t="shared" si="92"/>
        <v>3678.9785940000015</v>
      </c>
      <c r="AB191" s="93">
        <f t="shared" si="74"/>
        <v>19.994448880434792</v>
      </c>
      <c r="AC191" s="99" t="e">
        <f t="shared" si="75"/>
        <v>#N/A</v>
      </c>
      <c r="AD191" s="99">
        <f t="shared" si="76"/>
        <v>0</v>
      </c>
      <c r="AG191" s="92">
        <f t="shared" si="93"/>
        <v>45914</v>
      </c>
      <c r="AH191" s="91">
        <f t="shared" si="94"/>
        <v>184</v>
      </c>
      <c r="AI191" s="91">
        <f>INDEX(地温!$D$2:$D$366,MATCH(AG191,地温!$C$2:$C$366,FALSE))</f>
        <v>24.287396000000001</v>
      </c>
      <c r="AJ191" s="91">
        <f t="shared" si="95"/>
        <v>3678.9785940000015</v>
      </c>
      <c r="AK191" s="93">
        <f t="shared" si="77"/>
        <v>19.994448880434792</v>
      </c>
      <c r="AL191" s="99" t="e">
        <f t="shared" si="78"/>
        <v>#N/A</v>
      </c>
      <c r="AM191" s="99">
        <f t="shared" si="79"/>
        <v>0</v>
      </c>
      <c r="AP191" s="92">
        <f t="shared" si="96"/>
        <v>45914</v>
      </c>
      <c r="AQ191" s="91">
        <f t="shared" si="97"/>
        <v>184</v>
      </c>
      <c r="AR191" s="91">
        <f>INDEX(地温!$D$2:$D$366,MATCH(AP191,地温!$C$2:$C$366,FALSE))</f>
        <v>24.287396000000001</v>
      </c>
      <c r="AS191" s="91">
        <f t="shared" si="98"/>
        <v>3678.9785940000015</v>
      </c>
      <c r="AT191" s="93">
        <f t="shared" si="80"/>
        <v>19.994448880434792</v>
      </c>
      <c r="AU191" s="99" t="e">
        <f t="shared" si="81"/>
        <v>#N/A</v>
      </c>
      <c r="AV191" s="99">
        <f t="shared" si="82"/>
        <v>0</v>
      </c>
    </row>
    <row r="192" spans="1:48" s="91" customFormat="1">
      <c r="A192" s="92">
        <f t="shared" si="83"/>
        <v>45915</v>
      </c>
      <c r="B192" s="91">
        <f t="shared" si="66"/>
        <v>185</v>
      </c>
      <c r="C192" s="99">
        <f t="shared" si="67"/>
        <v>6.764995749936058</v>
      </c>
      <c r="F192" s="92">
        <f t="shared" si="84"/>
        <v>45915</v>
      </c>
      <c r="G192" s="91">
        <f t="shared" si="85"/>
        <v>185</v>
      </c>
      <c r="H192" s="91">
        <f>INDEX(地温!$D$2:$D$366,MATCH(F192,地温!$C$2:$C$366,FALSE))</f>
        <v>23.719668000000002</v>
      </c>
      <c r="I192" s="91">
        <f t="shared" si="86"/>
        <v>3702.6982620000017</v>
      </c>
      <c r="J192" s="93">
        <f t="shared" si="68"/>
        <v>20.01458520000001</v>
      </c>
      <c r="K192" s="99">
        <f t="shared" si="69"/>
        <v>7.6321697322988019e-002</v>
      </c>
      <c r="L192" s="99">
        <f t="shared" si="70"/>
        <v>5.7599957499360581</v>
      </c>
      <c r="O192" s="92">
        <f t="shared" si="87"/>
        <v>45915</v>
      </c>
      <c r="P192" s="91">
        <f t="shared" si="88"/>
        <v>185</v>
      </c>
      <c r="Q192" s="91">
        <f>INDEX(地温!$D$2:$D$366,MATCH(O192,地温!$C$2:$C$366,FALSE))</f>
        <v>23.719668000000002</v>
      </c>
      <c r="R192" s="91">
        <f t="shared" si="89"/>
        <v>3702.6982620000017</v>
      </c>
      <c r="S192" s="93">
        <f t="shared" si="71"/>
        <v>20.01458520000001</v>
      </c>
      <c r="T192" s="99">
        <f t="shared" si="72"/>
        <v>0.99794867760276829</v>
      </c>
      <c r="U192" s="99">
        <f t="shared" si="73"/>
        <v>1.0050000000000001</v>
      </c>
      <c r="X192" s="92">
        <f t="shared" si="90"/>
        <v>45915</v>
      </c>
      <c r="Y192" s="91">
        <f t="shared" si="91"/>
        <v>185</v>
      </c>
      <c r="Z192" s="91">
        <f>INDEX(地温!$D$2:$D$366,MATCH(X192,地温!$C$2:$C$366,FALSE))</f>
        <v>23.719668000000002</v>
      </c>
      <c r="AA192" s="91">
        <f t="shared" si="92"/>
        <v>3702.6982620000017</v>
      </c>
      <c r="AB192" s="93">
        <f t="shared" si="74"/>
        <v>20.01458520000001</v>
      </c>
      <c r="AC192" s="99" t="e">
        <f t="shared" si="75"/>
        <v>#N/A</v>
      </c>
      <c r="AD192" s="99">
        <f t="shared" si="76"/>
        <v>0</v>
      </c>
      <c r="AG192" s="92">
        <f t="shared" si="93"/>
        <v>45915</v>
      </c>
      <c r="AH192" s="91">
        <f t="shared" si="94"/>
        <v>185</v>
      </c>
      <c r="AI192" s="91">
        <f>INDEX(地温!$D$2:$D$366,MATCH(AG192,地温!$C$2:$C$366,FALSE))</f>
        <v>23.719668000000002</v>
      </c>
      <c r="AJ192" s="91">
        <f t="shared" si="95"/>
        <v>3702.6982620000017</v>
      </c>
      <c r="AK192" s="93">
        <f t="shared" si="77"/>
        <v>20.01458520000001</v>
      </c>
      <c r="AL192" s="99" t="e">
        <f t="shared" si="78"/>
        <v>#N/A</v>
      </c>
      <c r="AM192" s="99">
        <f t="shared" si="79"/>
        <v>0</v>
      </c>
      <c r="AP192" s="92">
        <f t="shared" si="96"/>
        <v>45915</v>
      </c>
      <c r="AQ192" s="91">
        <f t="shared" si="97"/>
        <v>185</v>
      </c>
      <c r="AR192" s="91">
        <f>INDEX(地温!$D$2:$D$366,MATCH(AP192,地温!$C$2:$C$366,FALSE))</f>
        <v>23.719668000000002</v>
      </c>
      <c r="AS192" s="91">
        <f t="shared" si="98"/>
        <v>3702.6982620000017</v>
      </c>
      <c r="AT192" s="93">
        <f t="shared" si="80"/>
        <v>20.01458520000001</v>
      </c>
      <c r="AU192" s="99" t="e">
        <f t="shared" si="81"/>
        <v>#N/A</v>
      </c>
      <c r="AV192" s="99">
        <f t="shared" si="82"/>
        <v>0</v>
      </c>
    </row>
    <row r="193" spans="1:48" s="91" customFormat="1">
      <c r="A193" s="92">
        <f t="shared" si="83"/>
        <v>45916</v>
      </c>
      <c r="B193" s="91">
        <f t="shared" si="66"/>
        <v>186</v>
      </c>
      <c r="C193" s="99">
        <f t="shared" si="67"/>
        <v>6.7649961062374597</v>
      </c>
      <c r="F193" s="92">
        <f t="shared" si="84"/>
        <v>45916</v>
      </c>
      <c r="G193" s="91">
        <f t="shared" si="85"/>
        <v>186</v>
      </c>
      <c r="H193" s="91">
        <f>INDEX(地温!$D$2:$D$366,MATCH(F193,地温!$C$2:$C$366,FALSE))</f>
        <v>24.084636</v>
      </c>
      <c r="I193" s="91">
        <f t="shared" si="86"/>
        <v>3726.7828980000018</v>
      </c>
      <c r="J193" s="93">
        <f t="shared" si="68"/>
        <v>20.036467193548397</v>
      </c>
      <c r="K193" s="99">
        <f t="shared" si="69"/>
        <v>7.6382108111040278e-002</v>
      </c>
      <c r="L193" s="99">
        <f t="shared" si="70"/>
        <v>5.7599961062374598</v>
      </c>
      <c r="O193" s="92">
        <f t="shared" si="87"/>
        <v>45916</v>
      </c>
      <c r="P193" s="91">
        <f t="shared" si="88"/>
        <v>186</v>
      </c>
      <c r="Q193" s="91">
        <f>INDEX(地温!$D$2:$D$366,MATCH(O193,地温!$C$2:$C$366,FALSE))</f>
        <v>24.084636</v>
      </c>
      <c r="R193" s="91">
        <f t="shared" si="89"/>
        <v>3726.7828980000018</v>
      </c>
      <c r="S193" s="93">
        <f t="shared" si="71"/>
        <v>20.036467193548397</v>
      </c>
      <c r="T193" s="99">
        <f t="shared" si="72"/>
        <v>0.99794883062453021</v>
      </c>
      <c r="U193" s="99">
        <f t="shared" si="73"/>
        <v>1.0050000000000001</v>
      </c>
      <c r="X193" s="92">
        <f t="shared" si="90"/>
        <v>45916</v>
      </c>
      <c r="Y193" s="91">
        <f t="shared" si="91"/>
        <v>186</v>
      </c>
      <c r="Z193" s="91">
        <f>INDEX(地温!$D$2:$D$366,MATCH(X193,地温!$C$2:$C$366,FALSE))</f>
        <v>24.084636</v>
      </c>
      <c r="AA193" s="91">
        <f t="shared" si="92"/>
        <v>3726.7828980000018</v>
      </c>
      <c r="AB193" s="93">
        <f t="shared" si="74"/>
        <v>20.036467193548397</v>
      </c>
      <c r="AC193" s="99" t="e">
        <f t="shared" si="75"/>
        <v>#N/A</v>
      </c>
      <c r="AD193" s="99">
        <f t="shared" si="76"/>
        <v>0</v>
      </c>
      <c r="AG193" s="92">
        <f t="shared" si="93"/>
        <v>45916</v>
      </c>
      <c r="AH193" s="91">
        <f t="shared" si="94"/>
        <v>186</v>
      </c>
      <c r="AI193" s="91">
        <f>INDEX(地温!$D$2:$D$366,MATCH(AG193,地温!$C$2:$C$366,FALSE))</f>
        <v>24.084636</v>
      </c>
      <c r="AJ193" s="91">
        <f t="shared" si="95"/>
        <v>3726.7828980000018</v>
      </c>
      <c r="AK193" s="93">
        <f t="shared" si="77"/>
        <v>20.036467193548397</v>
      </c>
      <c r="AL193" s="99" t="e">
        <f t="shared" si="78"/>
        <v>#N/A</v>
      </c>
      <c r="AM193" s="99">
        <f t="shared" si="79"/>
        <v>0</v>
      </c>
      <c r="AP193" s="92">
        <f t="shared" si="96"/>
        <v>45916</v>
      </c>
      <c r="AQ193" s="91">
        <f t="shared" si="97"/>
        <v>186</v>
      </c>
      <c r="AR193" s="91">
        <f>INDEX(地温!$D$2:$D$366,MATCH(AP193,地温!$C$2:$C$366,FALSE))</f>
        <v>24.084636</v>
      </c>
      <c r="AS193" s="91">
        <f t="shared" si="98"/>
        <v>3726.7828980000018</v>
      </c>
      <c r="AT193" s="93">
        <f t="shared" si="80"/>
        <v>20.036467193548397</v>
      </c>
      <c r="AU193" s="99" t="e">
        <f t="shared" si="81"/>
        <v>#N/A</v>
      </c>
      <c r="AV193" s="99">
        <f t="shared" si="82"/>
        <v>0</v>
      </c>
    </row>
    <row r="194" spans="1:48" s="91" customFormat="1">
      <c r="A194" s="92">
        <f t="shared" si="83"/>
        <v>45917</v>
      </c>
      <c r="B194" s="91">
        <f t="shared" si="66"/>
        <v>187</v>
      </c>
      <c r="C194" s="99">
        <f t="shared" si="67"/>
        <v>6.7649964330937555</v>
      </c>
      <c r="F194" s="92">
        <f t="shared" si="84"/>
        <v>45917</v>
      </c>
      <c r="G194" s="91">
        <f t="shared" si="85"/>
        <v>187</v>
      </c>
      <c r="H194" s="91">
        <f>INDEX(地温!$D$2:$D$366,MATCH(F194,地温!$C$2:$C$366,FALSE))</f>
        <v>24.125188000000001</v>
      </c>
      <c r="I194" s="91">
        <f t="shared" si="86"/>
        <v>3750.9080860000017</v>
      </c>
      <c r="J194" s="93">
        <f t="shared" si="68"/>
        <v>20.058332010695196</v>
      </c>
      <c r="K194" s="99">
        <f t="shared" si="69"/>
        <v>7.6442510218294374e-002</v>
      </c>
      <c r="L194" s="99">
        <f t="shared" si="70"/>
        <v>5.7599964330937556</v>
      </c>
      <c r="O194" s="92">
        <f t="shared" si="87"/>
        <v>45917</v>
      </c>
      <c r="P194" s="91">
        <f t="shared" si="88"/>
        <v>187</v>
      </c>
      <c r="Q194" s="91">
        <f>INDEX(地温!$D$2:$D$366,MATCH(O194,地温!$C$2:$C$366,FALSE))</f>
        <v>24.125188000000001</v>
      </c>
      <c r="R194" s="91">
        <f t="shared" si="89"/>
        <v>3750.9080860000017</v>
      </c>
      <c r="S194" s="93">
        <f t="shared" si="71"/>
        <v>20.058332010695196</v>
      </c>
      <c r="T194" s="99">
        <f t="shared" si="72"/>
        <v>0.99794898350337546</v>
      </c>
      <c r="U194" s="99">
        <f t="shared" si="73"/>
        <v>1.0050000000000001</v>
      </c>
      <c r="X194" s="92">
        <f t="shared" si="90"/>
        <v>45917</v>
      </c>
      <c r="Y194" s="91">
        <f t="shared" si="91"/>
        <v>187</v>
      </c>
      <c r="Z194" s="91">
        <f>INDEX(地温!$D$2:$D$366,MATCH(X194,地温!$C$2:$C$366,FALSE))</f>
        <v>24.125188000000001</v>
      </c>
      <c r="AA194" s="91">
        <f t="shared" si="92"/>
        <v>3750.9080860000017</v>
      </c>
      <c r="AB194" s="93">
        <f t="shared" si="74"/>
        <v>20.058332010695196</v>
      </c>
      <c r="AC194" s="99" t="e">
        <f t="shared" si="75"/>
        <v>#N/A</v>
      </c>
      <c r="AD194" s="99">
        <f t="shared" si="76"/>
        <v>0</v>
      </c>
      <c r="AG194" s="92">
        <f t="shared" si="93"/>
        <v>45917</v>
      </c>
      <c r="AH194" s="91">
        <f t="shared" si="94"/>
        <v>187</v>
      </c>
      <c r="AI194" s="91">
        <f>INDEX(地温!$D$2:$D$366,MATCH(AG194,地温!$C$2:$C$366,FALSE))</f>
        <v>24.125188000000001</v>
      </c>
      <c r="AJ194" s="91">
        <f t="shared" si="95"/>
        <v>3750.9080860000017</v>
      </c>
      <c r="AK194" s="93">
        <f t="shared" si="77"/>
        <v>20.058332010695196</v>
      </c>
      <c r="AL194" s="99" t="e">
        <f t="shared" si="78"/>
        <v>#N/A</v>
      </c>
      <c r="AM194" s="99">
        <f t="shared" si="79"/>
        <v>0</v>
      </c>
      <c r="AP194" s="92">
        <f t="shared" si="96"/>
        <v>45917</v>
      </c>
      <c r="AQ194" s="91">
        <f t="shared" si="97"/>
        <v>187</v>
      </c>
      <c r="AR194" s="91">
        <f>INDEX(地温!$D$2:$D$366,MATCH(AP194,地温!$C$2:$C$366,FALSE))</f>
        <v>24.125188000000001</v>
      </c>
      <c r="AS194" s="91">
        <f t="shared" si="98"/>
        <v>3750.9080860000017</v>
      </c>
      <c r="AT194" s="93">
        <f t="shared" si="80"/>
        <v>20.058332010695196</v>
      </c>
      <c r="AU194" s="99" t="e">
        <f t="shared" si="81"/>
        <v>#N/A</v>
      </c>
      <c r="AV194" s="99">
        <f t="shared" si="82"/>
        <v>0</v>
      </c>
    </row>
    <row r="195" spans="1:48" s="91" customFormat="1">
      <c r="A195" s="92">
        <f t="shared" si="83"/>
        <v>45918</v>
      </c>
      <c r="B195" s="91">
        <f t="shared" si="66"/>
        <v>188</v>
      </c>
      <c r="C195" s="99">
        <f t="shared" si="67"/>
        <v>6.7649967407699672</v>
      </c>
      <c r="F195" s="92">
        <f t="shared" si="84"/>
        <v>45918</v>
      </c>
      <c r="G195" s="91">
        <f t="shared" si="85"/>
        <v>188</v>
      </c>
      <c r="H195" s="91">
        <f>INDEX(地温!$D$2:$D$366,MATCH(F195,地温!$C$2:$C$366,FALSE))</f>
        <v>25.037608000000002</v>
      </c>
      <c r="I195" s="91">
        <f t="shared" si="86"/>
        <v>3775.9456940000018</v>
      </c>
      <c r="J195" s="93">
        <f t="shared" si="68"/>
        <v>20.084817521276605</v>
      </c>
      <c r="K195" s="99">
        <f t="shared" si="69"/>
        <v>7.6515728997500601e-002</v>
      </c>
      <c r="L195" s="99">
        <f t="shared" si="70"/>
        <v>5.7599967407699673</v>
      </c>
      <c r="O195" s="92">
        <f t="shared" si="87"/>
        <v>45918</v>
      </c>
      <c r="P195" s="91">
        <f t="shared" si="88"/>
        <v>188</v>
      </c>
      <c r="Q195" s="91">
        <f>INDEX(地温!$D$2:$D$366,MATCH(O195,地温!$C$2:$C$366,FALSE))</f>
        <v>25.037608000000002</v>
      </c>
      <c r="R195" s="91">
        <f t="shared" si="89"/>
        <v>3775.9456940000018</v>
      </c>
      <c r="S195" s="93">
        <f t="shared" si="71"/>
        <v>20.084817521276605</v>
      </c>
      <c r="T195" s="99">
        <f t="shared" si="72"/>
        <v>0.99794916865959959</v>
      </c>
      <c r="U195" s="99">
        <f t="shared" si="73"/>
        <v>1.0050000000000001</v>
      </c>
      <c r="X195" s="92">
        <f t="shared" si="90"/>
        <v>45918</v>
      </c>
      <c r="Y195" s="91">
        <f t="shared" si="91"/>
        <v>188</v>
      </c>
      <c r="Z195" s="91">
        <f>INDEX(地温!$D$2:$D$366,MATCH(X195,地温!$C$2:$C$366,FALSE))</f>
        <v>25.037608000000002</v>
      </c>
      <c r="AA195" s="91">
        <f t="shared" si="92"/>
        <v>3775.9456940000018</v>
      </c>
      <c r="AB195" s="93">
        <f t="shared" si="74"/>
        <v>20.084817521276605</v>
      </c>
      <c r="AC195" s="99" t="e">
        <f t="shared" si="75"/>
        <v>#N/A</v>
      </c>
      <c r="AD195" s="99">
        <f t="shared" si="76"/>
        <v>0</v>
      </c>
      <c r="AG195" s="92">
        <f t="shared" si="93"/>
        <v>45918</v>
      </c>
      <c r="AH195" s="91">
        <f t="shared" si="94"/>
        <v>188</v>
      </c>
      <c r="AI195" s="91">
        <f>INDEX(地温!$D$2:$D$366,MATCH(AG195,地温!$C$2:$C$366,FALSE))</f>
        <v>25.037608000000002</v>
      </c>
      <c r="AJ195" s="91">
        <f t="shared" si="95"/>
        <v>3775.9456940000018</v>
      </c>
      <c r="AK195" s="93">
        <f t="shared" si="77"/>
        <v>20.084817521276605</v>
      </c>
      <c r="AL195" s="99" t="e">
        <f t="shared" si="78"/>
        <v>#N/A</v>
      </c>
      <c r="AM195" s="99">
        <f t="shared" si="79"/>
        <v>0</v>
      </c>
      <c r="AP195" s="92">
        <f t="shared" si="96"/>
        <v>45918</v>
      </c>
      <c r="AQ195" s="91">
        <f t="shared" si="97"/>
        <v>188</v>
      </c>
      <c r="AR195" s="91">
        <f>INDEX(地温!$D$2:$D$366,MATCH(AP195,地温!$C$2:$C$366,FALSE))</f>
        <v>25.037608000000002</v>
      </c>
      <c r="AS195" s="91">
        <f t="shared" si="98"/>
        <v>3775.9456940000018</v>
      </c>
      <c r="AT195" s="93">
        <f t="shared" si="80"/>
        <v>20.084817521276605</v>
      </c>
      <c r="AU195" s="99" t="e">
        <f t="shared" si="81"/>
        <v>#N/A</v>
      </c>
      <c r="AV195" s="99">
        <f t="shared" si="82"/>
        <v>0</v>
      </c>
    </row>
    <row r="196" spans="1:48" s="91" customFormat="1">
      <c r="A196" s="92">
        <f t="shared" si="83"/>
        <v>45919</v>
      </c>
      <c r="B196" s="91">
        <f t="shared" si="66"/>
        <v>189</v>
      </c>
      <c r="C196" s="99">
        <f t="shared" si="67"/>
        <v>6.7649970212694219</v>
      </c>
      <c r="F196" s="92">
        <f t="shared" si="84"/>
        <v>45919</v>
      </c>
      <c r="G196" s="91">
        <f t="shared" si="85"/>
        <v>189</v>
      </c>
      <c r="H196" s="91">
        <f>INDEX(地温!$D$2:$D$366,MATCH(F196,地温!$C$2:$C$366,FALSE))</f>
        <v>24.956503999999999</v>
      </c>
      <c r="I196" s="91">
        <f t="shared" si="86"/>
        <v>3800.902198000002</v>
      </c>
      <c r="J196" s="93">
        <f t="shared" si="68"/>
        <v>20.110593640211651</v>
      </c>
      <c r="K196" s="99">
        <f t="shared" si="69"/>
        <v>7.6587041289414709e-002</v>
      </c>
      <c r="L196" s="99">
        <f t="shared" si="70"/>
        <v>5.759997021269422</v>
      </c>
      <c r="O196" s="92">
        <f t="shared" si="87"/>
        <v>45919</v>
      </c>
      <c r="P196" s="91">
        <f t="shared" si="88"/>
        <v>189</v>
      </c>
      <c r="Q196" s="91">
        <f>INDEX(地温!$D$2:$D$366,MATCH(O196,地温!$C$2:$C$366,FALSE))</f>
        <v>24.956503999999999</v>
      </c>
      <c r="R196" s="91">
        <f t="shared" si="89"/>
        <v>3800.902198000002</v>
      </c>
      <c r="S196" s="93">
        <f t="shared" si="71"/>
        <v>20.110593640211651</v>
      </c>
      <c r="T196" s="99">
        <f t="shared" si="72"/>
        <v>0.99794934882447717</v>
      </c>
      <c r="U196" s="99">
        <f t="shared" si="73"/>
        <v>1.0050000000000001</v>
      </c>
      <c r="X196" s="92">
        <f t="shared" si="90"/>
        <v>45919</v>
      </c>
      <c r="Y196" s="91">
        <f t="shared" si="91"/>
        <v>189</v>
      </c>
      <c r="Z196" s="91">
        <f>INDEX(地温!$D$2:$D$366,MATCH(X196,地温!$C$2:$C$366,FALSE))</f>
        <v>24.956503999999999</v>
      </c>
      <c r="AA196" s="91">
        <f t="shared" si="92"/>
        <v>3800.902198000002</v>
      </c>
      <c r="AB196" s="93">
        <f t="shared" si="74"/>
        <v>20.110593640211651</v>
      </c>
      <c r="AC196" s="99" t="e">
        <f t="shared" si="75"/>
        <v>#N/A</v>
      </c>
      <c r="AD196" s="99">
        <f t="shared" si="76"/>
        <v>0</v>
      </c>
      <c r="AG196" s="92">
        <f t="shared" si="93"/>
        <v>45919</v>
      </c>
      <c r="AH196" s="91">
        <f t="shared" si="94"/>
        <v>189</v>
      </c>
      <c r="AI196" s="91">
        <f>INDEX(地温!$D$2:$D$366,MATCH(AG196,地温!$C$2:$C$366,FALSE))</f>
        <v>24.956503999999999</v>
      </c>
      <c r="AJ196" s="91">
        <f t="shared" si="95"/>
        <v>3800.902198000002</v>
      </c>
      <c r="AK196" s="93">
        <f t="shared" si="77"/>
        <v>20.110593640211651</v>
      </c>
      <c r="AL196" s="99" t="e">
        <f t="shared" si="78"/>
        <v>#N/A</v>
      </c>
      <c r="AM196" s="99">
        <f t="shared" si="79"/>
        <v>0</v>
      </c>
      <c r="AP196" s="92">
        <f t="shared" si="96"/>
        <v>45919</v>
      </c>
      <c r="AQ196" s="91">
        <f t="shared" si="97"/>
        <v>189</v>
      </c>
      <c r="AR196" s="91">
        <f>INDEX(地温!$D$2:$D$366,MATCH(AP196,地温!$C$2:$C$366,FALSE))</f>
        <v>24.956503999999999</v>
      </c>
      <c r="AS196" s="91">
        <f t="shared" si="98"/>
        <v>3800.902198000002</v>
      </c>
      <c r="AT196" s="93">
        <f t="shared" si="80"/>
        <v>20.110593640211651</v>
      </c>
      <c r="AU196" s="99" t="e">
        <f t="shared" si="81"/>
        <v>#N/A</v>
      </c>
      <c r="AV196" s="99">
        <f t="shared" si="82"/>
        <v>0</v>
      </c>
    </row>
    <row r="197" spans="1:48" s="91" customFormat="1">
      <c r="A197" s="92">
        <f t="shared" si="83"/>
        <v>45920</v>
      </c>
      <c r="B197" s="91">
        <f t="shared" si="66"/>
        <v>190</v>
      </c>
      <c r="C197" s="99">
        <f t="shared" si="67"/>
        <v>6.7649972677010854</v>
      </c>
      <c r="F197" s="92">
        <f t="shared" si="84"/>
        <v>45920</v>
      </c>
      <c r="G197" s="91">
        <f t="shared" si="85"/>
        <v>190</v>
      </c>
      <c r="H197" s="91">
        <f>INDEX(地温!$D$2:$D$366,MATCH(F197,地温!$C$2:$C$366,FALSE))</f>
        <v>23.638563999999999</v>
      </c>
      <c r="I197" s="91">
        <f t="shared" si="86"/>
        <v>3824.5407620000019</v>
      </c>
      <c r="J197" s="93">
        <f t="shared" si="68"/>
        <v>20.129161905263167</v>
      </c>
      <c r="K197" s="99">
        <f t="shared" si="69"/>
        <v>7.6638445709733036e-002</v>
      </c>
      <c r="L197" s="99">
        <f t="shared" si="70"/>
        <v>5.7599972677010856</v>
      </c>
      <c r="O197" s="92">
        <f t="shared" si="87"/>
        <v>45920</v>
      </c>
      <c r="P197" s="91">
        <f t="shared" si="88"/>
        <v>190</v>
      </c>
      <c r="Q197" s="91">
        <f>INDEX(地温!$D$2:$D$366,MATCH(O197,地温!$C$2:$C$366,FALSE))</f>
        <v>23.638563999999999</v>
      </c>
      <c r="R197" s="91">
        <f t="shared" si="89"/>
        <v>3824.5407620000019</v>
      </c>
      <c r="S197" s="93">
        <f t="shared" si="71"/>
        <v>20.129161905263167</v>
      </c>
      <c r="T197" s="99">
        <f t="shared" si="72"/>
        <v>0.99794947858969296</v>
      </c>
      <c r="U197" s="99">
        <f t="shared" si="73"/>
        <v>1.0050000000000001</v>
      </c>
      <c r="X197" s="92">
        <f t="shared" si="90"/>
        <v>45920</v>
      </c>
      <c r="Y197" s="91">
        <f t="shared" si="91"/>
        <v>190</v>
      </c>
      <c r="Z197" s="91">
        <f>INDEX(地温!$D$2:$D$366,MATCH(X197,地温!$C$2:$C$366,FALSE))</f>
        <v>23.638563999999999</v>
      </c>
      <c r="AA197" s="91">
        <f t="shared" si="92"/>
        <v>3824.5407620000019</v>
      </c>
      <c r="AB197" s="93">
        <f t="shared" si="74"/>
        <v>20.129161905263167</v>
      </c>
      <c r="AC197" s="99" t="e">
        <f t="shared" si="75"/>
        <v>#N/A</v>
      </c>
      <c r="AD197" s="99">
        <f t="shared" si="76"/>
        <v>0</v>
      </c>
      <c r="AG197" s="92">
        <f t="shared" si="93"/>
        <v>45920</v>
      </c>
      <c r="AH197" s="91">
        <f t="shared" si="94"/>
        <v>190</v>
      </c>
      <c r="AI197" s="91">
        <f>INDEX(地温!$D$2:$D$366,MATCH(AG197,地温!$C$2:$C$366,FALSE))</f>
        <v>23.638563999999999</v>
      </c>
      <c r="AJ197" s="91">
        <f t="shared" si="95"/>
        <v>3824.5407620000019</v>
      </c>
      <c r="AK197" s="93">
        <f t="shared" si="77"/>
        <v>20.129161905263167</v>
      </c>
      <c r="AL197" s="99" t="e">
        <f t="shared" si="78"/>
        <v>#N/A</v>
      </c>
      <c r="AM197" s="99">
        <f t="shared" si="79"/>
        <v>0</v>
      </c>
      <c r="AP197" s="92">
        <f t="shared" si="96"/>
        <v>45920</v>
      </c>
      <c r="AQ197" s="91">
        <f t="shared" si="97"/>
        <v>190</v>
      </c>
      <c r="AR197" s="91">
        <f>INDEX(地温!$D$2:$D$366,MATCH(AP197,地温!$C$2:$C$366,FALSE))</f>
        <v>23.638563999999999</v>
      </c>
      <c r="AS197" s="91">
        <f t="shared" si="98"/>
        <v>3824.5407620000019</v>
      </c>
      <c r="AT197" s="93">
        <f t="shared" si="80"/>
        <v>20.129161905263167</v>
      </c>
      <c r="AU197" s="99" t="e">
        <f t="shared" si="81"/>
        <v>#N/A</v>
      </c>
      <c r="AV197" s="99">
        <f t="shared" si="82"/>
        <v>0</v>
      </c>
    </row>
    <row r="198" spans="1:48" s="91" customFormat="1">
      <c r="A198" s="92">
        <f t="shared" si="83"/>
        <v>45921</v>
      </c>
      <c r="B198" s="91">
        <f t="shared" si="66"/>
        <v>191</v>
      </c>
      <c r="C198" s="99">
        <f t="shared" si="67"/>
        <v>6.7649974888261433</v>
      </c>
      <c r="F198" s="92">
        <f t="shared" si="84"/>
        <v>45921</v>
      </c>
      <c r="G198" s="91">
        <f t="shared" si="85"/>
        <v>191</v>
      </c>
      <c r="H198" s="91">
        <f>INDEX(地温!$D$2:$D$366,MATCH(F198,地温!$C$2:$C$366,FALSE))</f>
        <v>22.928903999999999</v>
      </c>
      <c r="I198" s="91">
        <f t="shared" si="86"/>
        <v>3847.4696660000018</v>
      </c>
      <c r="J198" s="93">
        <f t="shared" si="68"/>
        <v>20.143820240837705</v>
      </c>
      <c r="K198" s="99">
        <f t="shared" si="69"/>
        <v>7.6679045638455207e-002</v>
      </c>
      <c r="L198" s="99">
        <f t="shared" si="70"/>
        <v>5.7599974888261434</v>
      </c>
      <c r="O198" s="92">
        <f t="shared" si="87"/>
        <v>45921</v>
      </c>
      <c r="P198" s="91">
        <f t="shared" si="88"/>
        <v>191</v>
      </c>
      <c r="Q198" s="91">
        <f>INDEX(地温!$D$2:$D$366,MATCH(O198,地温!$C$2:$C$366,FALSE))</f>
        <v>22.928903999999999</v>
      </c>
      <c r="R198" s="91">
        <f t="shared" si="89"/>
        <v>3847.4696660000018</v>
      </c>
      <c r="S198" s="93">
        <f t="shared" si="71"/>
        <v>20.143820240837705</v>
      </c>
      <c r="T198" s="99">
        <f t="shared" si="72"/>
        <v>0.99794958101857878</v>
      </c>
      <c r="U198" s="99">
        <f t="shared" si="73"/>
        <v>1.0050000000000001</v>
      </c>
      <c r="X198" s="92">
        <f t="shared" si="90"/>
        <v>45921</v>
      </c>
      <c r="Y198" s="91">
        <f t="shared" si="91"/>
        <v>191</v>
      </c>
      <c r="Z198" s="91">
        <f>INDEX(地温!$D$2:$D$366,MATCH(X198,地温!$C$2:$C$366,FALSE))</f>
        <v>22.928903999999999</v>
      </c>
      <c r="AA198" s="91">
        <f t="shared" si="92"/>
        <v>3847.4696660000018</v>
      </c>
      <c r="AB198" s="93">
        <f t="shared" si="74"/>
        <v>20.143820240837705</v>
      </c>
      <c r="AC198" s="99" t="e">
        <f t="shared" si="75"/>
        <v>#N/A</v>
      </c>
      <c r="AD198" s="99">
        <f t="shared" si="76"/>
        <v>0</v>
      </c>
      <c r="AG198" s="92">
        <f t="shared" si="93"/>
        <v>45921</v>
      </c>
      <c r="AH198" s="91">
        <f t="shared" si="94"/>
        <v>191</v>
      </c>
      <c r="AI198" s="91">
        <f>INDEX(地温!$D$2:$D$366,MATCH(AG198,地温!$C$2:$C$366,FALSE))</f>
        <v>22.928903999999999</v>
      </c>
      <c r="AJ198" s="91">
        <f t="shared" si="95"/>
        <v>3847.4696660000018</v>
      </c>
      <c r="AK198" s="93">
        <f t="shared" si="77"/>
        <v>20.143820240837705</v>
      </c>
      <c r="AL198" s="99" t="e">
        <f t="shared" si="78"/>
        <v>#N/A</v>
      </c>
      <c r="AM198" s="99">
        <f t="shared" si="79"/>
        <v>0</v>
      </c>
      <c r="AP198" s="92">
        <f t="shared" si="96"/>
        <v>45921</v>
      </c>
      <c r="AQ198" s="91">
        <f t="shared" si="97"/>
        <v>191</v>
      </c>
      <c r="AR198" s="91">
        <f>INDEX(地温!$D$2:$D$366,MATCH(AP198,地温!$C$2:$C$366,FALSE))</f>
        <v>22.928903999999999</v>
      </c>
      <c r="AS198" s="91">
        <f t="shared" si="98"/>
        <v>3847.4696660000018</v>
      </c>
      <c r="AT198" s="93">
        <f t="shared" si="80"/>
        <v>20.143820240837705</v>
      </c>
      <c r="AU198" s="99" t="e">
        <f t="shared" si="81"/>
        <v>#N/A</v>
      </c>
      <c r="AV198" s="99">
        <f t="shared" si="82"/>
        <v>0</v>
      </c>
    </row>
    <row r="199" spans="1:48" s="91" customFormat="1">
      <c r="A199" s="92">
        <f t="shared" si="83"/>
        <v>45922</v>
      </c>
      <c r="B199" s="91">
        <f t="shared" si="66"/>
        <v>192</v>
      </c>
      <c r="C199" s="99">
        <f t="shared" si="67"/>
        <v>6.7649976905063101</v>
      </c>
      <c r="F199" s="92">
        <f t="shared" si="84"/>
        <v>45922</v>
      </c>
      <c r="G199" s="91">
        <f t="shared" si="85"/>
        <v>192</v>
      </c>
      <c r="H199" s="91">
        <f>INDEX(地温!$D$2:$D$366,MATCH(F199,地温!$C$2:$C$366,FALSE))</f>
        <v>22.685592</v>
      </c>
      <c r="I199" s="91">
        <f t="shared" si="86"/>
        <v>3870.1552580000016</v>
      </c>
      <c r="J199" s="93">
        <f t="shared" si="68"/>
        <v>20.157058635416675</v>
      </c>
      <c r="K199" s="99">
        <f t="shared" si="69"/>
        <v>7.6715727676986922e-002</v>
      </c>
      <c r="L199" s="99">
        <f t="shared" si="70"/>
        <v>5.7599976905063102</v>
      </c>
      <c r="O199" s="92">
        <f t="shared" si="87"/>
        <v>45922</v>
      </c>
      <c r="P199" s="91">
        <f t="shared" si="88"/>
        <v>192</v>
      </c>
      <c r="Q199" s="91">
        <f>INDEX(地温!$D$2:$D$366,MATCH(O199,地温!$C$2:$C$366,FALSE))</f>
        <v>22.685592</v>
      </c>
      <c r="R199" s="91">
        <f t="shared" si="89"/>
        <v>3870.1552580000016</v>
      </c>
      <c r="S199" s="93">
        <f t="shared" si="71"/>
        <v>20.157058635416675</v>
      </c>
      <c r="T199" s="99">
        <f t="shared" si="72"/>
        <v>0.99794967351646824</v>
      </c>
      <c r="U199" s="99">
        <f t="shared" si="73"/>
        <v>1.0050000000000001</v>
      </c>
      <c r="X199" s="92">
        <f t="shared" si="90"/>
        <v>45922</v>
      </c>
      <c r="Y199" s="91">
        <f t="shared" si="91"/>
        <v>192</v>
      </c>
      <c r="Z199" s="91">
        <f>INDEX(地温!$D$2:$D$366,MATCH(X199,地温!$C$2:$C$366,FALSE))</f>
        <v>22.685592</v>
      </c>
      <c r="AA199" s="91">
        <f t="shared" si="92"/>
        <v>3870.1552580000016</v>
      </c>
      <c r="AB199" s="93">
        <f t="shared" si="74"/>
        <v>20.157058635416675</v>
      </c>
      <c r="AC199" s="99" t="e">
        <f t="shared" si="75"/>
        <v>#N/A</v>
      </c>
      <c r="AD199" s="99">
        <f t="shared" si="76"/>
        <v>0</v>
      </c>
      <c r="AG199" s="92">
        <f t="shared" si="93"/>
        <v>45922</v>
      </c>
      <c r="AH199" s="91">
        <f t="shared" si="94"/>
        <v>192</v>
      </c>
      <c r="AI199" s="91">
        <f>INDEX(地温!$D$2:$D$366,MATCH(AG199,地温!$C$2:$C$366,FALSE))</f>
        <v>22.685592</v>
      </c>
      <c r="AJ199" s="91">
        <f t="shared" si="95"/>
        <v>3870.1552580000016</v>
      </c>
      <c r="AK199" s="93">
        <f t="shared" si="77"/>
        <v>20.157058635416675</v>
      </c>
      <c r="AL199" s="99" t="e">
        <f t="shared" si="78"/>
        <v>#N/A</v>
      </c>
      <c r="AM199" s="99">
        <f t="shared" si="79"/>
        <v>0</v>
      </c>
      <c r="AP199" s="92">
        <f t="shared" si="96"/>
        <v>45922</v>
      </c>
      <c r="AQ199" s="91">
        <f t="shared" si="97"/>
        <v>192</v>
      </c>
      <c r="AR199" s="91">
        <f>INDEX(地温!$D$2:$D$366,MATCH(AP199,地温!$C$2:$C$366,FALSE))</f>
        <v>22.685592</v>
      </c>
      <c r="AS199" s="91">
        <f t="shared" si="98"/>
        <v>3870.1552580000016</v>
      </c>
      <c r="AT199" s="93">
        <f t="shared" si="80"/>
        <v>20.157058635416675</v>
      </c>
      <c r="AU199" s="99" t="e">
        <f t="shared" si="81"/>
        <v>#N/A</v>
      </c>
      <c r="AV199" s="99">
        <f t="shared" si="82"/>
        <v>0</v>
      </c>
    </row>
    <row r="200" spans="1:48" s="91" customFormat="1">
      <c r="A200" s="92">
        <f t="shared" si="83"/>
        <v>45923</v>
      </c>
      <c r="B200" s="91">
        <f t="shared" ref="B200:B263" si="99">G200</f>
        <v>193</v>
      </c>
      <c r="C200" s="99">
        <f t="shared" ref="C200:C263" si="100">L200+U200+AD200+AM200+AV200</f>
        <v>6.7649978765915852</v>
      </c>
      <c r="F200" s="92">
        <f t="shared" si="84"/>
        <v>45923</v>
      </c>
      <c r="G200" s="91">
        <f t="shared" si="85"/>
        <v>193</v>
      </c>
      <c r="H200" s="91">
        <f>INDEX(地温!$D$2:$D$366,MATCH(F200,地温!$C$2:$C$366,FALSE))</f>
        <v>22.786972000000006</v>
      </c>
      <c r="I200" s="91">
        <f t="shared" si="86"/>
        <v>3892.9422300000015</v>
      </c>
      <c r="J200" s="93">
        <f t="shared" ref="J200:J263" si="101">I200/G200</f>
        <v>20.170685129533688</v>
      </c>
      <c r="K200" s="99">
        <f t="shared" ref="K200:K263" si="102">$H$4*EXP(-$I$4/(8.31*(J200+273)))</f>
        <v>7.6753499958755217e-002</v>
      </c>
      <c r="L200" s="99">
        <f t="shared" ref="L200:L263" si="103">IF($G$1=0,0,$J$1*$G$4*0.01*(1-EXP(-K200*G200)))</f>
        <v>5.7599978765915854</v>
      </c>
      <c r="O200" s="92">
        <f t="shared" si="87"/>
        <v>45923</v>
      </c>
      <c r="P200" s="91">
        <f t="shared" si="88"/>
        <v>193</v>
      </c>
      <c r="Q200" s="91">
        <f>INDEX(地温!$D$2:$D$366,MATCH(O200,地温!$C$2:$C$366,FALSE))</f>
        <v>22.786972000000006</v>
      </c>
      <c r="R200" s="91">
        <f t="shared" si="89"/>
        <v>3892.9422300000015</v>
      </c>
      <c r="S200" s="93">
        <f t="shared" ref="S200:S263" si="104">R200/P200</f>
        <v>20.170685129533688</v>
      </c>
      <c r="T200" s="99">
        <f t="shared" ref="T200:T263" si="105">$Q$4*EXP(-$R$4/(8.31*(S200+273)))</f>
        <v>0.99794976871732943</v>
      </c>
      <c r="U200" s="99">
        <f t="shared" ref="U200:U263" si="106">IF($P$1=0,0,$S$1*$P$4*0.01*(1-EXP(-T200*P200)))</f>
        <v>1.0050000000000001</v>
      </c>
      <c r="X200" s="92">
        <f t="shared" si="90"/>
        <v>45923</v>
      </c>
      <c r="Y200" s="91">
        <f t="shared" si="91"/>
        <v>193</v>
      </c>
      <c r="Z200" s="91">
        <f>INDEX(地温!$D$2:$D$366,MATCH(X200,地温!$C$2:$C$366,FALSE))</f>
        <v>22.786972000000006</v>
      </c>
      <c r="AA200" s="91">
        <f t="shared" si="92"/>
        <v>3892.9422300000015</v>
      </c>
      <c r="AB200" s="93">
        <f t="shared" ref="AB200:AB263" si="107">AA200/Y200</f>
        <v>20.170685129533688</v>
      </c>
      <c r="AC200" s="99" t="e">
        <f t="shared" ref="AC200:AC263" si="108">$Z$4*EXP(-$AA$4/(8.31*(AB200+273)))</f>
        <v>#N/A</v>
      </c>
      <c r="AD200" s="99">
        <f t="shared" ref="AD200:AD263" si="109">IF($Y$1=0,0,$AB$1*$Y$4*0.01*(1-EXP(-AC200*Y200)))</f>
        <v>0</v>
      </c>
      <c r="AG200" s="92">
        <f t="shared" si="93"/>
        <v>45923</v>
      </c>
      <c r="AH200" s="91">
        <f t="shared" si="94"/>
        <v>193</v>
      </c>
      <c r="AI200" s="91">
        <f>INDEX(地温!$D$2:$D$366,MATCH(AG200,地温!$C$2:$C$366,FALSE))</f>
        <v>22.786972000000006</v>
      </c>
      <c r="AJ200" s="91">
        <f t="shared" si="95"/>
        <v>3892.9422300000015</v>
      </c>
      <c r="AK200" s="93">
        <f t="shared" ref="AK200:AK263" si="110">AJ200/AH200</f>
        <v>20.170685129533688</v>
      </c>
      <c r="AL200" s="99" t="e">
        <f t="shared" ref="AL200:AL263" si="111">$AI$4*EXP(-$AJ$4/(8.31*(AK200+273)))</f>
        <v>#N/A</v>
      </c>
      <c r="AM200" s="99">
        <f t="shared" ref="AM200:AM263" si="112">IF($AH$1=0,0,$AK$1*$AH$4*0.01*(1-EXP(-AL200*AH200)))</f>
        <v>0</v>
      </c>
      <c r="AP200" s="92">
        <f t="shared" si="96"/>
        <v>45923</v>
      </c>
      <c r="AQ200" s="91">
        <f t="shared" si="97"/>
        <v>193</v>
      </c>
      <c r="AR200" s="91">
        <f>INDEX(地温!$D$2:$D$366,MATCH(AP200,地温!$C$2:$C$366,FALSE))</f>
        <v>22.786972000000006</v>
      </c>
      <c r="AS200" s="91">
        <f t="shared" si="98"/>
        <v>3892.9422300000015</v>
      </c>
      <c r="AT200" s="93">
        <f t="shared" ref="AT200:AT263" si="113">AS200/AQ200</f>
        <v>20.170685129533688</v>
      </c>
      <c r="AU200" s="99" t="e">
        <f t="shared" ref="AU200:AU263" si="114">$AR$4*EXP(-$AS$4/(8.31*(AT200+273)))</f>
        <v>#N/A</v>
      </c>
      <c r="AV200" s="99">
        <f t="shared" ref="AV200:AV263" si="115">IF($AQ$1=0,0,$AT$1*$AQ$4*0.01*(1-EXP(-AU200*AQ200)))</f>
        <v>0</v>
      </c>
    </row>
    <row r="201" spans="1:48" s="91" customFormat="1">
      <c r="A201" s="92">
        <f t="shared" ref="A201:A264" si="116">A200+1</f>
        <v>45924</v>
      </c>
      <c r="B201" s="91">
        <f t="shared" si="99"/>
        <v>194</v>
      </c>
      <c r="C201" s="99">
        <f t="shared" si="100"/>
        <v>6.7649980477986302</v>
      </c>
      <c r="F201" s="92">
        <f t="shared" ref="F201:F264" si="117">F200+1</f>
        <v>45924</v>
      </c>
      <c r="G201" s="91">
        <f t="shared" ref="G201:G264" si="118">F201-F$8+1</f>
        <v>194</v>
      </c>
      <c r="H201" s="91">
        <f>INDEX(地温!$D$2:$D$366,MATCH(F201,地温!$C$2:$C$366,FALSE))</f>
        <v>22.807248000000001</v>
      </c>
      <c r="I201" s="91">
        <f t="shared" ref="I201:I264" si="119">I200+H201</f>
        <v>3915.7494780000015</v>
      </c>
      <c r="J201" s="93">
        <f t="shared" si="101"/>
        <v>20.184275659793823</v>
      </c>
      <c r="K201" s="99">
        <f t="shared" si="102"/>
        <v>7.6791187574093062e-002</v>
      </c>
      <c r="L201" s="99">
        <f t="shared" si="103"/>
        <v>5.7599980477986303</v>
      </c>
      <c r="O201" s="92">
        <f t="shared" ref="O201:O264" si="120">O200+1</f>
        <v>45924</v>
      </c>
      <c r="P201" s="91">
        <f t="shared" ref="P201:P264" si="121">O201-O$8+1</f>
        <v>194</v>
      </c>
      <c r="Q201" s="91">
        <f>INDEX(地温!$D$2:$D$366,MATCH(O201,地温!$C$2:$C$366,FALSE))</f>
        <v>22.807248000000001</v>
      </c>
      <c r="R201" s="91">
        <f t="shared" ref="R201:R264" si="122">R200+Q201</f>
        <v>3915.7494780000015</v>
      </c>
      <c r="S201" s="93">
        <f t="shared" si="104"/>
        <v>20.184275659793823</v>
      </c>
      <c r="T201" s="99">
        <f t="shared" si="105"/>
        <v>0.99794986365812555</v>
      </c>
      <c r="U201" s="99">
        <f t="shared" si="106"/>
        <v>1.0050000000000001</v>
      </c>
      <c r="X201" s="92">
        <f t="shared" ref="X201:X264" si="123">X200+1</f>
        <v>45924</v>
      </c>
      <c r="Y201" s="91">
        <f t="shared" ref="Y201:Y264" si="124">X201-X$8+1</f>
        <v>194</v>
      </c>
      <c r="Z201" s="91">
        <f>INDEX(地温!$D$2:$D$366,MATCH(X201,地温!$C$2:$C$366,FALSE))</f>
        <v>22.807248000000001</v>
      </c>
      <c r="AA201" s="91">
        <f t="shared" ref="AA201:AA264" si="125">AA200+Z201</f>
        <v>3915.7494780000015</v>
      </c>
      <c r="AB201" s="93">
        <f t="shared" si="107"/>
        <v>20.184275659793823</v>
      </c>
      <c r="AC201" s="99" t="e">
        <f t="shared" si="108"/>
        <v>#N/A</v>
      </c>
      <c r="AD201" s="99">
        <f t="shared" si="109"/>
        <v>0</v>
      </c>
      <c r="AG201" s="92">
        <f t="shared" ref="AG201:AG264" si="126">AG200+1</f>
        <v>45924</v>
      </c>
      <c r="AH201" s="91">
        <f t="shared" ref="AH201:AH264" si="127">AG201-AG$8+1</f>
        <v>194</v>
      </c>
      <c r="AI201" s="91">
        <f>INDEX(地温!$D$2:$D$366,MATCH(AG201,地温!$C$2:$C$366,FALSE))</f>
        <v>22.807248000000001</v>
      </c>
      <c r="AJ201" s="91">
        <f t="shared" ref="AJ201:AJ264" si="128">AJ200+AI201</f>
        <v>3915.7494780000015</v>
      </c>
      <c r="AK201" s="93">
        <f t="shared" si="110"/>
        <v>20.184275659793823</v>
      </c>
      <c r="AL201" s="99" t="e">
        <f t="shared" si="111"/>
        <v>#N/A</v>
      </c>
      <c r="AM201" s="99">
        <f t="shared" si="112"/>
        <v>0</v>
      </c>
      <c r="AP201" s="92">
        <f t="shared" ref="AP201:AP264" si="129">AP200+1</f>
        <v>45924</v>
      </c>
      <c r="AQ201" s="91">
        <f t="shared" ref="AQ201:AQ264" si="130">AP201-AP$8+1</f>
        <v>194</v>
      </c>
      <c r="AR201" s="91">
        <f>INDEX(地温!$D$2:$D$366,MATCH(AP201,地温!$C$2:$C$366,FALSE))</f>
        <v>22.807248000000001</v>
      </c>
      <c r="AS201" s="91">
        <f t="shared" ref="AS201:AS264" si="131">AS200+AR201</f>
        <v>3915.7494780000015</v>
      </c>
      <c r="AT201" s="93">
        <f t="shared" si="113"/>
        <v>20.184275659793823</v>
      </c>
      <c r="AU201" s="99" t="e">
        <f t="shared" si="114"/>
        <v>#N/A</v>
      </c>
      <c r="AV201" s="99">
        <f t="shared" si="115"/>
        <v>0</v>
      </c>
    </row>
    <row r="202" spans="1:48" s="91" customFormat="1">
      <c r="A202" s="92">
        <f t="shared" si="116"/>
        <v>45925</v>
      </c>
      <c r="B202" s="91">
        <f t="shared" si="99"/>
        <v>195</v>
      </c>
      <c r="C202" s="99">
        <f t="shared" si="100"/>
        <v>6.7649982013657395</v>
      </c>
      <c r="F202" s="92">
        <f t="shared" si="117"/>
        <v>45925</v>
      </c>
      <c r="G202" s="91">
        <f t="shared" si="118"/>
        <v>195</v>
      </c>
      <c r="H202" s="91">
        <f>INDEX(地温!$D$2:$D$366,MATCH(F202,地温!$C$2:$C$366,FALSE))</f>
        <v>22.036759999999997</v>
      </c>
      <c r="I202" s="91">
        <f t="shared" si="119"/>
        <v>3937.7862380000015</v>
      </c>
      <c r="J202" s="93">
        <f t="shared" si="101"/>
        <v>20.193775579487188</v>
      </c>
      <c r="K202" s="99">
        <f t="shared" si="102"/>
        <v>7.6817540515062288e-002</v>
      </c>
      <c r="L202" s="99">
        <f t="shared" si="103"/>
        <v>5.7599982013657396</v>
      </c>
      <c r="O202" s="92">
        <f t="shared" si="120"/>
        <v>45925</v>
      </c>
      <c r="P202" s="91">
        <f t="shared" si="121"/>
        <v>195</v>
      </c>
      <c r="Q202" s="91">
        <f>INDEX(地温!$D$2:$D$366,MATCH(O202,地温!$C$2:$C$366,FALSE))</f>
        <v>22.036759999999997</v>
      </c>
      <c r="R202" s="91">
        <f t="shared" si="122"/>
        <v>3937.7862380000015</v>
      </c>
      <c r="S202" s="93">
        <f t="shared" si="104"/>
        <v>20.193775579487188</v>
      </c>
      <c r="T202" s="99">
        <f t="shared" si="105"/>
        <v>0.9979499300174921</v>
      </c>
      <c r="U202" s="99">
        <f t="shared" si="106"/>
        <v>1.0050000000000001</v>
      </c>
      <c r="X202" s="92">
        <f t="shared" si="123"/>
        <v>45925</v>
      </c>
      <c r="Y202" s="91">
        <f t="shared" si="124"/>
        <v>195</v>
      </c>
      <c r="Z202" s="91">
        <f>INDEX(地温!$D$2:$D$366,MATCH(X202,地温!$C$2:$C$366,FALSE))</f>
        <v>22.036759999999997</v>
      </c>
      <c r="AA202" s="91">
        <f t="shared" si="125"/>
        <v>3937.7862380000015</v>
      </c>
      <c r="AB202" s="93">
        <f t="shared" si="107"/>
        <v>20.193775579487188</v>
      </c>
      <c r="AC202" s="99" t="e">
        <f t="shared" si="108"/>
        <v>#N/A</v>
      </c>
      <c r="AD202" s="99">
        <f t="shared" si="109"/>
        <v>0</v>
      </c>
      <c r="AG202" s="92">
        <f t="shared" si="126"/>
        <v>45925</v>
      </c>
      <c r="AH202" s="91">
        <f t="shared" si="127"/>
        <v>195</v>
      </c>
      <c r="AI202" s="91">
        <f>INDEX(地温!$D$2:$D$366,MATCH(AG202,地温!$C$2:$C$366,FALSE))</f>
        <v>22.036759999999997</v>
      </c>
      <c r="AJ202" s="91">
        <f t="shared" si="128"/>
        <v>3937.7862380000015</v>
      </c>
      <c r="AK202" s="93">
        <f t="shared" si="110"/>
        <v>20.193775579487188</v>
      </c>
      <c r="AL202" s="99" t="e">
        <f t="shared" si="111"/>
        <v>#N/A</v>
      </c>
      <c r="AM202" s="99">
        <f t="shared" si="112"/>
        <v>0</v>
      </c>
      <c r="AP202" s="92">
        <f t="shared" si="129"/>
        <v>45925</v>
      </c>
      <c r="AQ202" s="91">
        <f t="shared" si="130"/>
        <v>195</v>
      </c>
      <c r="AR202" s="91">
        <f>INDEX(地温!$D$2:$D$366,MATCH(AP202,地温!$C$2:$C$366,FALSE))</f>
        <v>22.036759999999997</v>
      </c>
      <c r="AS202" s="91">
        <f t="shared" si="131"/>
        <v>3937.7862380000015</v>
      </c>
      <c r="AT202" s="93">
        <f t="shared" si="113"/>
        <v>20.193775579487188</v>
      </c>
      <c r="AU202" s="99" t="e">
        <f t="shared" si="114"/>
        <v>#N/A</v>
      </c>
      <c r="AV202" s="99">
        <f t="shared" si="115"/>
        <v>0</v>
      </c>
    </row>
    <row r="203" spans="1:48" s="91" customFormat="1">
      <c r="A203" s="92">
        <f t="shared" si="116"/>
        <v>45926</v>
      </c>
      <c r="B203" s="91">
        <f t="shared" si="99"/>
        <v>196</v>
      </c>
      <c r="C203" s="99">
        <f t="shared" si="100"/>
        <v>6.7649983366899749</v>
      </c>
      <c r="F203" s="92">
        <f t="shared" si="117"/>
        <v>45926</v>
      </c>
      <c r="G203" s="91">
        <f t="shared" si="118"/>
        <v>196</v>
      </c>
      <c r="H203" s="91">
        <f>INDEX(地温!$D$2:$D$366,MATCH(F203,地温!$C$2:$C$366,FALSE))</f>
        <v>20.698544000000002</v>
      </c>
      <c r="I203" s="91">
        <f t="shared" si="119"/>
        <v>3958.4847820000014</v>
      </c>
      <c r="J203" s="93">
        <f t="shared" si="101"/>
        <v>20.196350928571434</v>
      </c>
      <c r="K203" s="99">
        <f t="shared" si="102"/>
        <v>7.6824685841527213e-002</v>
      </c>
      <c r="L203" s="99">
        <f t="shared" si="103"/>
        <v>5.759998336689975</v>
      </c>
      <c r="O203" s="92">
        <f t="shared" si="120"/>
        <v>45926</v>
      </c>
      <c r="P203" s="91">
        <f t="shared" si="121"/>
        <v>196</v>
      </c>
      <c r="Q203" s="91">
        <f>INDEX(地温!$D$2:$D$366,MATCH(O203,地温!$C$2:$C$366,FALSE))</f>
        <v>20.698544000000002</v>
      </c>
      <c r="R203" s="91">
        <f t="shared" si="122"/>
        <v>3958.4847820000014</v>
      </c>
      <c r="S203" s="93">
        <f t="shared" si="104"/>
        <v>20.196350928571434</v>
      </c>
      <c r="T203" s="99">
        <f t="shared" si="105"/>
        <v>0.99794994800622339</v>
      </c>
      <c r="U203" s="99">
        <f t="shared" si="106"/>
        <v>1.0050000000000001</v>
      </c>
      <c r="X203" s="92">
        <f t="shared" si="123"/>
        <v>45926</v>
      </c>
      <c r="Y203" s="91">
        <f t="shared" si="124"/>
        <v>196</v>
      </c>
      <c r="Z203" s="91">
        <f>INDEX(地温!$D$2:$D$366,MATCH(X203,地温!$C$2:$C$366,FALSE))</f>
        <v>20.698544000000002</v>
      </c>
      <c r="AA203" s="91">
        <f t="shared" si="125"/>
        <v>3958.4847820000014</v>
      </c>
      <c r="AB203" s="93">
        <f t="shared" si="107"/>
        <v>20.196350928571434</v>
      </c>
      <c r="AC203" s="99" t="e">
        <f t="shared" si="108"/>
        <v>#N/A</v>
      </c>
      <c r="AD203" s="99">
        <f t="shared" si="109"/>
        <v>0</v>
      </c>
      <c r="AG203" s="92">
        <f t="shared" si="126"/>
        <v>45926</v>
      </c>
      <c r="AH203" s="91">
        <f t="shared" si="127"/>
        <v>196</v>
      </c>
      <c r="AI203" s="91">
        <f>INDEX(地温!$D$2:$D$366,MATCH(AG203,地温!$C$2:$C$366,FALSE))</f>
        <v>20.698544000000002</v>
      </c>
      <c r="AJ203" s="91">
        <f t="shared" si="128"/>
        <v>3958.4847820000014</v>
      </c>
      <c r="AK203" s="93">
        <f t="shared" si="110"/>
        <v>20.196350928571434</v>
      </c>
      <c r="AL203" s="99" t="e">
        <f t="shared" si="111"/>
        <v>#N/A</v>
      </c>
      <c r="AM203" s="99">
        <f t="shared" si="112"/>
        <v>0</v>
      </c>
      <c r="AP203" s="92">
        <f t="shared" si="129"/>
        <v>45926</v>
      </c>
      <c r="AQ203" s="91">
        <f t="shared" si="130"/>
        <v>196</v>
      </c>
      <c r="AR203" s="91">
        <f>INDEX(地温!$D$2:$D$366,MATCH(AP203,地温!$C$2:$C$366,FALSE))</f>
        <v>20.698544000000002</v>
      </c>
      <c r="AS203" s="91">
        <f t="shared" si="131"/>
        <v>3958.4847820000014</v>
      </c>
      <c r="AT203" s="93">
        <f t="shared" si="113"/>
        <v>20.196350928571434</v>
      </c>
      <c r="AU203" s="99" t="e">
        <f t="shared" si="114"/>
        <v>#N/A</v>
      </c>
      <c r="AV203" s="99">
        <f t="shared" si="115"/>
        <v>0</v>
      </c>
    </row>
    <row r="204" spans="1:48" s="91" customFormat="1">
      <c r="A204" s="92">
        <f t="shared" si="116"/>
        <v>45927</v>
      </c>
      <c r="B204" s="91">
        <f t="shared" si="99"/>
        <v>197</v>
      </c>
      <c r="C204" s="99">
        <f t="shared" si="100"/>
        <v>6.7649984670171106</v>
      </c>
      <c r="F204" s="92">
        <f t="shared" si="117"/>
        <v>45927</v>
      </c>
      <c r="G204" s="91">
        <f t="shared" si="118"/>
        <v>197</v>
      </c>
      <c r="H204" s="91">
        <f>INDEX(地温!$D$2:$D$366,MATCH(F204,地温!$C$2:$C$366,FALSE))</f>
        <v>21.915103999999996</v>
      </c>
      <c r="I204" s="91">
        <f t="shared" si="119"/>
        <v>3980.3998860000015</v>
      </c>
      <c r="J204" s="93">
        <f t="shared" si="101"/>
        <v>20.205075563451786</v>
      </c>
      <c r="K204" s="99">
        <f t="shared" si="102"/>
        <v>7.6848896417104143e-002</v>
      </c>
      <c r="L204" s="99">
        <f t="shared" si="103"/>
        <v>5.7599984670171107</v>
      </c>
      <c r="O204" s="92">
        <f t="shared" si="120"/>
        <v>45927</v>
      </c>
      <c r="P204" s="91">
        <f t="shared" si="121"/>
        <v>197</v>
      </c>
      <c r="Q204" s="91">
        <f>INDEX(地温!$D$2:$D$366,MATCH(O204,地温!$C$2:$C$366,FALSE))</f>
        <v>21.915103999999996</v>
      </c>
      <c r="R204" s="91">
        <f t="shared" si="122"/>
        <v>3980.3998860000015</v>
      </c>
      <c r="S204" s="93">
        <f t="shared" si="104"/>
        <v>20.205075563451786</v>
      </c>
      <c r="T204" s="99">
        <f t="shared" si="105"/>
        <v>0.99795000894517383</v>
      </c>
      <c r="U204" s="99">
        <f t="shared" si="106"/>
        <v>1.0050000000000001</v>
      </c>
      <c r="X204" s="92">
        <f t="shared" si="123"/>
        <v>45927</v>
      </c>
      <c r="Y204" s="91">
        <f t="shared" si="124"/>
        <v>197</v>
      </c>
      <c r="Z204" s="91">
        <f>INDEX(地温!$D$2:$D$366,MATCH(X204,地温!$C$2:$C$366,FALSE))</f>
        <v>21.915103999999996</v>
      </c>
      <c r="AA204" s="91">
        <f t="shared" si="125"/>
        <v>3980.3998860000015</v>
      </c>
      <c r="AB204" s="93">
        <f t="shared" si="107"/>
        <v>20.205075563451786</v>
      </c>
      <c r="AC204" s="99" t="e">
        <f t="shared" si="108"/>
        <v>#N/A</v>
      </c>
      <c r="AD204" s="99">
        <f t="shared" si="109"/>
        <v>0</v>
      </c>
      <c r="AG204" s="92">
        <f t="shared" si="126"/>
        <v>45927</v>
      </c>
      <c r="AH204" s="91">
        <f t="shared" si="127"/>
        <v>197</v>
      </c>
      <c r="AI204" s="91">
        <f>INDEX(地温!$D$2:$D$366,MATCH(AG204,地温!$C$2:$C$366,FALSE))</f>
        <v>21.915103999999996</v>
      </c>
      <c r="AJ204" s="91">
        <f t="shared" si="128"/>
        <v>3980.3998860000015</v>
      </c>
      <c r="AK204" s="93">
        <f t="shared" si="110"/>
        <v>20.205075563451786</v>
      </c>
      <c r="AL204" s="99" t="e">
        <f t="shared" si="111"/>
        <v>#N/A</v>
      </c>
      <c r="AM204" s="99">
        <f t="shared" si="112"/>
        <v>0</v>
      </c>
      <c r="AP204" s="92">
        <f t="shared" si="129"/>
        <v>45927</v>
      </c>
      <c r="AQ204" s="91">
        <f t="shared" si="130"/>
        <v>197</v>
      </c>
      <c r="AR204" s="91">
        <f>INDEX(地温!$D$2:$D$366,MATCH(AP204,地温!$C$2:$C$366,FALSE))</f>
        <v>21.915103999999996</v>
      </c>
      <c r="AS204" s="91">
        <f t="shared" si="131"/>
        <v>3980.3998860000015</v>
      </c>
      <c r="AT204" s="93">
        <f t="shared" si="113"/>
        <v>20.205075563451786</v>
      </c>
      <c r="AU204" s="99" t="e">
        <f t="shared" si="114"/>
        <v>#N/A</v>
      </c>
      <c r="AV204" s="99">
        <f t="shared" si="115"/>
        <v>0</v>
      </c>
    </row>
    <row r="205" spans="1:48" s="91" customFormat="1">
      <c r="A205" s="92">
        <f t="shared" si="116"/>
        <v>45928</v>
      </c>
      <c r="B205" s="91">
        <f t="shared" si="99"/>
        <v>198</v>
      </c>
      <c r="C205" s="99">
        <f t="shared" si="100"/>
        <v>6.7649985876113625</v>
      </c>
      <c r="F205" s="92">
        <f t="shared" si="117"/>
        <v>45928</v>
      </c>
      <c r="G205" s="91">
        <f t="shared" si="118"/>
        <v>198</v>
      </c>
      <c r="H205" s="91">
        <f>INDEX(地温!$D$2:$D$366,MATCH(F205,地温!$C$2:$C$366,FALSE))</f>
        <v>22.036759999999994</v>
      </c>
      <c r="I205" s="91">
        <f t="shared" si="119"/>
        <v>4002.4366460000015</v>
      </c>
      <c r="J205" s="93">
        <f t="shared" si="101"/>
        <v>20.214326494949503</v>
      </c>
      <c r="K205" s="99">
        <f t="shared" si="102"/>
        <v>7.6874574208029581e-002</v>
      </c>
      <c r="L205" s="99">
        <f t="shared" si="103"/>
        <v>5.7599985876113626</v>
      </c>
      <c r="O205" s="92">
        <f t="shared" si="120"/>
        <v>45928</v>
      </c>
      <c r="P205" s="91">
        <f t="shared" si="121"/>
        <v>198</v>
      </c>
      <c r="Q205" s="91">
        <f>INDEX(地温!$D$2:$D$366,MATCH(O205,地温!$C$2:$C$366,FALSE))</f>
        <v>22.036759999999994</v>
      </c>
      <c r="R205" s="91">
        <f t="shared" si="122"/>
        <v>4002.4366460000015</v>
      </c>
      <c r="S205" s="93">
        <f t="shared" si="104"/>
        <v>20.214326494949503</v>
      </c>
      <c r="T205" s="99">
        <f t="shared" si="105"/>
        <v>0.9979500735561907</v>
      </c>
      <c r="U205" s="99">
        <f t="shared" si="106"/>
        <v>1.0050000000000001</v>
      </c>
      <c r="X205" s="92">
        <f t="shared" si="123"/>
        <v>45928</v>
      </c>
      <c r="Y205" s="91">
        <f t="shared" si="124"/>
        <v>198</v>
      </c>
      <c r="Z205" s="91">
        <f>INDEX(地温!$D$2:$D$366,MATCH(X205,地温!$C$2:$C$366,FALSE))</f>
        <v>22.036759999999994</v>
      </c>
      <c r="AA205" s="91">
        <f t="shared" si="125"/>
        <v>4002.4366460000015</v>
      </c>
      <c r="AB205" s="93">
        <f t="shared" si="107"/>
        <v>20.214326494949503</v>
      </c>
      <c r="AC205" s="99" t="e">
        <f t="shared" si="108"/>
        <v>#N/A</v>
      </c>
      <c r="AD205" s="99">
        <f t="shared" si="109"/>
        <v>0</v>
      </c>
      <c r="AG205" s="92">
        <f t="shared" si="126"/>
        <v>45928</v>
      </c>
      <c r="AH205" s="91">
        <f t="shared" si="127"/>
        <v>198</v>
      </c>
      <c r="AI205" s="91">
        <f>INDEX(地温!$D$2:$D$366,MATCH(AG205,地温!$C$2:$C$366,FALSE))</f>
        <v>22.036759999999994</v>
      </c>
      <c r="AJ205" s="91">
        <f t="shared" si="128"/>
        <v>4002.4366460000015</v>
      </c>
      <c r="AK205" s="93">
        <f t="shared" si="110"/>
        <v>20.214326494949503</v>
      </c>
      <c r="AL205" s="99" t="e">
        <f t="shared" si="111"/>
        <v>#N/A</v>
      </c>
      <c r="AM205" s="99">
        <f t="shared" si="112"/>
        <v>0</v>
      </c>
      <c r="AP205" s="92">
        <f t="shared" si="129"/>
        <v>45928</v>
      </c>
      <c r="AQ205" s="91">
        <f t="shared" si="130"/>
        <v>198</v>
      </c>
      <c r="AR205" s="91">
        <f>INDEX(地温!$D$2:$D$366,MATCH(AP205,地温!$C$2:$C$366,FALSE))</f>
        <v>22.036759999999994</v>
      </c>
      <c r="AS205" s="91">
        <f t="shared" si="131"/>
        <v>4002.4366460000015</v>
      </c>
      <c r="AT205" s="93">
        <f t="shared" si="113"/>
        <v>20.214326494949503</v>
      </c>
      <c r="AU205" s="99" t="e">
        <f t="shared" si="114"/>
        <v>#N/A</v>
      </c>
      <c r="AV205" s="99">
        <f t="shared" si="115"/>
        <v>0</v>
      </c>
    </row>
    <row r="206" spans="1:48" s="91" customFormat="1">
      <c r="A206" s="92">
        <f t="shared" si="116"/>
        <v>45929</v>
      </c>
      <c r="B206" s="91">
        <f t="shared" si="99"/>
        <v>199</v>
      </c>
      <c r="C206" s="99">
        <f t="shared" si="100"/>
        <v>6.7649986957869226</v>
      </c>
      <c r="F206" s="92">
        <f t="shared" si="117"/>
        <v>45929</v>
      </c>
      <c r="G206" s="91">
        <f t="shared" si="118"/>
        <v>199</v>
      </c>
      <c r="H206" s="91">
        <f>INDEX(地温!$D$2:$D$366,MATCH(F206,地温!$C$2:$C$366,FALSE))</f>
        <v>21.225719999999999</v>
      </c>
      <c r="I206" s="91">
        <f t="shared" si="119"/>
        <v>4023.6623660000014</v>
      </c>
      <c r="J206" s="93">
        <f t="shared" si="101"/>
        <v>20.219408874371865</v>
      </c>
      <c r="K206" s="99">
        <f t="shared" si="102"/>
        <v>7.6888684319448064e-002</v>
      </c>
      <c r="L206" s="99">
        <f t="shared" si="103"/>
        <v>5.7599986957869227</v>
      </c>
      <c r="O206" s="92">
        <f t="shared" si="120"/>
        <v>45929</v>
      </c>
      <c r="P206" s="91">
        <f t="shared" si="121"/>
        <v>199</v>
      </c>
      <c r="Q206" s="91">
        <f>INDEX(地温!$D$2:$D$366,MATCH(O206,地温!$C$2:$C$366,FALSE))</f>
        <v>21.225719999999999</v>
      </c>
      <c r="R206" s="91">
        <f t="shared" si="122"/>
        <v>4023.6623660000014</v>
      </c>
      <c r="S206" s="93">
        <f t="shared" si="104"/>
        <v>20.219408874371865</v>
      </c>
      <c r="T206" s="99">
        <f t="shared" si="105"/>
        <v>0.99795010905117487</v>
      </c>
      <c r="U206" s="99">
        <f t="shared" si="106"/>
        <v>1.0050000000000001</v>
      </c>
      <c r="X206" s="92">
        <f t="shared" si="123"/>
        <v>45929</v>
      </c>
      <c r="Y206" s="91">
        <f t="shared" si="124"/>
        <v>199</v>
      </c>
      <c r="Z206" s="91">
        <f>INDEX(地温!$D$2:$D$366,MATCH(X206,地温!$C$2:$C$366,FALSE))</f>
        <v>21.225719999999999</v>
      </c>
      <c r="AA206" s="91">
        <f t="shared" si="125"/>
        <v>4023.6623660000014</v>
      </c>
      <c r="AB206" s="93">
        <f t="shared" si="107"/>
        <v>20.219408874371865</v>
      </c>
      <c r="AC206" s="99" t="e">
        <f t="shared" si="108"/>
        <v>#N/A</v>
      </c>
      <c r="AD206" s="99">
        <f t="shared" si="109"/>
        <v>0</v>
      </c>
      <c r="AG206" s="92">
        <f t="shared" si="126"/>
        <v>45929</v>
      </c>
      <c r="AH206" s="91">
        <f t="shared" si="127"/>
        <v>199</v>
      </c>
      <c r="AI206" s="91">
        <f>INDEX(地温!$D$2:$D$366,MATCH(AG206,地温!$C$2:$C$366,FALSE))</f>
        <v>21.225719999999999</v>
      </c>
      <c r="AJ206" s="91">
        <f t="shared" si="128"/>
        <v>4023.6623660000014</v>
      </c>
      <c r="AK206" s="93">
        <f t="shared" si="110"/>
        <v>20.219408874371865</v>
      </c>
      <c r="AL206" s="99" t="e">
        <f t="shared" si="111"/>
        <v>#N/A</v>
      </c>
      <c r="AM206" s="99">
        <f t="shared" si="112"/>
        <v>0</v>
      </c>
      <c r="AP206" s="92">
        <f t="shared" si="129"/>
        <v>45929</v>
      </c>
      <c r="AQ206" s="91">
        <f t="shared" si="130"/>
        <v>199</v>
      </c>
      <c r="AR206" s="91">
        <f>INDEX(地温!$D$2:$D$366,MATCH(AP206,地温!$C$2:$C$366,FALSE))</f>
        <v>21.225719999999999</v>
      </c>
      <c r="AS206" s="91">
        <f t="shared" si="131"/>
        <v>4023.6623660000014</v>
      </c>
      <c r="AT206" s="93">
        <f t="shared" si="113"/>
        <v>20.219408874371865</v>
      </c>
      <c r="AU206" s="99" t="e">
        <f t="shared" si="114"/>
        <v>#N/A</v>
      </c>
      <c r="AV206" s="99">
        <f t="shared" si="115"/>
        <v>0</v>
      </c>
    </row>
    <row r="207" spans="1:48" s="91" customFormat="1">
      <c r="A207" s="92">
        <f t="shared" si="116"/>
        <v>45930</v>
      </c>
      <c r="B207" s="91">
        <f t="shared" si="99"/>
        <v>200</v>
      </c>
      <c r="C207" s="99">
        <f t="shared" si="100"/>
        <v>6.7649987960845452</v>
      </c>
      <c r="F207" s="92">
        <f t="shared" si="117"/>
        <v>45930</v>
      </c>
      <c r="G207" s="91">
        <f t="shared" si="118"/>
        <v>200</v>
      </c>
      <c r="H207" s="91">
        <f>INDEX(地温!$D$2:$D$366,MATCH(F207,地温!$C$2:$C$366,FALSE))</f>
        <v>21.347376000000001</v>
      </c>
      <c r="I207" s="91">
        <f t="shared" si="119"/>
        <v>4045.0097420000016</v>
      </c>
      <c r="J207" s="93">
        <f t="shared" si="101"/>
        <v>20.225048710000006</v>
      </c>
      <c r="K207" s="99">
        <f t="shared" si="102"/>
        <v>7.6904344544571734e-002</v>
      </c>
      <c r="L207" s="99">
        <f t="shared" si="103"/>
        <v>5.7599987960845453</v>
      </c>
      <c r="O207" s="92">
        <f t="shared" si="120"/>
        <v>45930</v>
      </c>
      <c r="P207" s="91">
        <f t="shared" si="121"/>
        <v>200</v>
      </c>
      <c r="Q207" s="91">
        <f>INDEX(地温!$D$2:$D$366,MATCH(O207,地温!$C$2:$C$366,FALSE))</f>
        <v>21.347376000000001</v>
      </c>
      <c r="R207" s="91">
        <f t="shared" si="122"/>
        <v>4045.0097420000016</v>
      </c>
      <c r="S207" s="93">
        <f t="shared" si="104"/>
        <v>20.225048710000006</v>
      </c>
      <c r="T207" s="99">
        <f t="shared" si="105"/>
        <v>0.99795014843795549</v>
      </c>
      <c r="U207" s="99">
        <f t="shared" si="106"/>
        <v>1.0050000000000001</v>
      </c>
      <c r="X207" s="92">
        <f t="shared" si="123"/>
        <v>45930</v>
      </c>
      <c r="Y207" s="91">
        <f t="shared" si="124"/>
        <v>200</v>
      </c>
      <c r="Z207" s="91">
        <f>INDEX(地温!$D$2:$D$366,MATCH(X207,地温!$C$2:$C$366,FALSE))</f>
        <v>21.347376000000001</v>
      </c>
      <c r="AA207" s="91">
        <f t="shared" si="125"/>
        <v>4045.0097420000016</v>
      </c>
      <c r="AB207" s="93">
        <f t="shared" si="107"/>
        <v>20.225048710000006</v>
      </c>
      <c r="AC207" s="99" t="e">
        <f t="shared" si="108"/>
        <v>#N/A</v>
      </c>
      <c r="AD207" s="99">
        <f t="shared" si="109"/>
        <v>0</v>
      </c>
      <c r="AG207" s="92">
        <f t="shared" si="126"/>
        <v>45930</v>
      </c>
      <c r="AH207" s="91">
        <f t="shared" si="127"/>
        <v>200</v>
      </c>
      <c r="AI207" s="91">
        <f>INDEX(地温!$D$2:$D$366,MATCH(AG207,地温!$C$2:$C$366,FALSE))</f>
        <v>21.347376000000001</v>
      </c>
      <c r="AJ207" s="91">
        <f t="shared" si="128"/>
        <v>4045.0097420000016</v>
      </c>
      <c r="AK207" s="93">
        <f t="shared" si="110"/>
        <v>20.225048710000006</v>
      </c>
      <c r="AL207" s="99" t="e">
        <f t="shared" si="111"/>
        <v>#N/A</v>
      </c>
      <c r="AM207" s="99">
        <f t="shared" si="112"/>
        <v>0</v>
      </c>
      <c r="AP207" s="92">
        <f t="shared" si="129"/>
        <v>45930</v>
      </c>
      <c r="AQ207" s="91">
        <f t="shared" si="130"/>
        <v>200</v>
      </c>
      <c r="AR207" s="91">
        <f>INDEX(地温!$D$2:$D$366,MATCH(AP207,地温!$C$2:$C$366,FALSE))</f>
        <v>21.347376000000001</v>
      </c>
      <c r="AS207" s="91">
        <f t="shared" si="131"/>
        <v>4045.0097420000016</v>
      </c>
      <c r="AT207" s="93">
        <f t="shared" si="113"/>
        <v>20.225048710000006</v>
      </c>
      <c r="AU207" s="99" t="e">
        <f t="shared" si="114"/>
        <v>#N/A</v>
      </c>
      <c r="AV207" s="99">
        <f t="shared" si="115"/>
        <v>0</v>
      </c>
    </row>
    <row r="208" spans="1:48" s="91" customFormat="1">
      <c r="A208" s="92">
        <f t="shared" si="116"/>
        <v>45931</v>
      </c>
      <c r="B208" s="91">
        <f t="shared" si="99"/>
        <v>201</v>
      </c>
      <c r="C208" s="99">
        <f t="shared" si="100"/>
        <v>6.764998888481804</v>
      </c>
      <c r="F208" s="92">
        <f t="shared" si="117"/>
        <v>45931</v>
      </c>
      <c r="G208" s="91">
        <f t="shared" si="118"/>
        <v>201</v>
      </c>
      <c r="H208" s="91">
        <f>INDEX(地温!$D$2:$D$366,MATCH(F208,地温!$C$2:$C$366,FALSE))</f>
        <v>21.286548</v>
      </c>
      <c r="I208" s="91">
        <f t="shared" si="119"/>
        <v>4066.2962900000016</v>
      </c>
      <c r="J208" s="93">
        <f t="shared" si="101"/>
        <v>20.230329800995033</v>
      </c>
      <c r="K208" s="99">
        <f t="shared" si="102"/>
        <v>7.6919010982912289e-002</v>
      </c>
      <c r="L208" s="99">
        <f t="shared" si="103"/>
        <v>5.7599988884818041</v>
      </c>
      <c r="O208" s="92">
        <f t="shared" si="120"/>
        <v>45931</v>
      </c>
      <c r="P208" s="91">
        <f t="shared" si="121"/>
        <v>201</v>
      </c>
      <c r="Q208" s="91">
        <f>INDEX(地温!$D$2:$D$366,MATCH(O208,地温!$C$2:$C$366,FALSE))</f>
        <v>21.286548</v>
      </c>
      <c r="R208" s="91">
        <f t="shared" si="122"/>
        <v>4066.2962900000016</v>
      </c>
      <c r="S208" s="93">
        <f t="shared" si="104"/>
        <v>20.230329800995033</v>
      </c>
      <c r="T208" s="99">
        <f t="shared" si="105"/>
        <v>0.99795018531800794</v>
      </c>
      <c r="U208" s="99">
        <f t="shared" si="106"/>
        <v>1.0050000000000001</v>
      </c>
      <c r="X208" s="92">
        <f t="shared" si="123"/>
        <v>45931</v>
      </c>
      <c r="Y208" s="91">
        <f t="shared" si="124"/>
        <v>201</v>
      </c>
      <c r="Z208" s="91">
        <f>INDEX(地温!$D$2:$D$366,MATCH(X208,地温!$C$2:$C$366,FALSE))</f>
        <v>21.286548</v>
      </c>
      <c r="AA208" s="91">
        <f t="shared" si="125"/>
        <v>4066.2962900000016</v>
      </c>
      <c r="AB208" s="93">
        <f t="shared" si="107"/>
        <v>20.230329800995033</v>
      </c>
      <c r="AC208" s="99" t="e">
        <f t="shared" si="108"/>
        <v>#N/A</v>
      </c>
      <c r="AD208" s="99">
        <f t="shared" si="109"/>
        <v>0</v>
      </c>
      <c r="AG208" s="92">
        <f t="shared" si="126"/>
        <v>45931</v>
      </c>
      <c r="AH208" s="91">
        <f t="shared" si="127"/>
        <v>201</v>
      </c>
      <c r="AI208" s="91">
        <f>INDEX(地温!$D$2:$D$366,MATCH(AG208,地温!$C$2:$C$366,FALSE))</f>
        <v>21.286548</v>
      </c>
      <c r="AJ208" s="91">
        <f t="shared" si="128"/>
        <v>4066.2962900000016</v>
      </c>
      <c r="AK208" s="93">
        <f t="shared" si="110"/>
        <v>20.230329800995033</v>
      </c>
      <c r="AL208" s="99" t="e">
        <f t="shared" si="111"/>
        <v>#N/A</v>
      </c>
      <c r="AM208" s="99">
        <f t="shared" si="112"/>
        <v>0</v>
      </c>
      <c r="AP208" s="92">
        <f t="shared" si="129"/>
        <v>45931</v>
      </c>
      <c r="AQ208" s="91">
        <f t="shared" si="130"/>
        <v>201</v>
      </c>
      <c r="AR208" s="91">
        <f>INDEX(地温!$D$2:$D$366,MATCH(AP208,地温!$C$2:$C$366,FALSE))</f>
        <v>21.286548</v>
      </c>
      <c r="AS208" s="91">
        <f t="shared" si="131"/>
        <v>4066.2962900000016</v>
      </c>
      <c r="AT208" s="93">
        <f t="shared" si="113"/>
        <v>20.230329800995033</v>
      </c>
      <c r="AU208" s="99" t="e">
        <f t="shared" si="114"/>
        <v>#N/A</v>
      </c>
      <c r="AV208" s="99">
        <f t="shared" si="115"/>
        <v>0</v>
      </c>
    </row>
    <row r="209" spans="1:48" s="91" customFormat="1">
      <c r="A209" s="92">
        <f t="shared" si="116"/>
        <v>45932</v>
      </c>
      <c r="B209" s="91">
        <f t="shared" si="99"/>
        <v>202</v>
      </c>
      <c r="C209" s="99">
        <f t="shared" si="100"/>
        <v>6.764998974770422</v>
      </c>
      <c r="F209" s="92">
        <f t="shared" si="117"/>
        <v>45932</v>
      </c>
      <c r="G209" s="91">
        <f t="shared" si="118"/>
        <v>202</v>
      </c>
      <c r="H209" s="91">
        <f>INDEX(地温!$D$2:$D$366,MATCH(F209,地温!$C$2:$C$366,FALSE))</f>
        <v>21.631239999999998</v>
      </c>
      <c r="I209" s="91">
        <f t="shared" si="119"/>
        <v>4087.9275300000018</v>
      </c>
      <c r="J209" s="93">
        <f t="shared" si="101"/>
        <v>20.237265000000008</v>
      </c>
      <c r="K209" s="99">
        <f t="shared" si="102"/>
        <v>7.6938274590772515e-002</v>
      </c>
      <c r="L209" s="99">
        <f t="shared" si="103"/>
        <v>5.7599989747704221</v>
      </c>
      <c r="O209" s="92">
        <f t="shared" si="120"/>
        <v>45932</v>
      </c>
      <c r="P209" s="91">
        <f t="shared" si="121"/>
        <v>202</v>
      </c>
      <c r="Q209" s="91">
        <f>INDEX(地温!$D$2:$D$366,MATCH(O209,地温!$C$2:$C$366,FALSE))</f>
        <v>21.631239999999998</v>
      </c>
      <c r="R209" s="91">
        <f t="shared" si="122"/>
        <v>4087.9275300000018</v>
      </c>
      <c r="S209" s="93">
        <f t="shared" si="104"/>
        <v>20.237265000000008</v>
      </c>
      <c r="T209" s="99">
        <f t="shared" si="105"/>
        <v>0.99795023374736835</v>
      </c>
      <c r="U209" s="99">
        <f t="shared" si="106"/>
        <v>1.0050000000000001</v>
      </c>
      <c r="X209" s="92">
        <f t="shared" si="123"/>
        <v>45932</v>
      </c>
      <c r="Y209" s="91">
        <f t="shared" si="124"/>
        <v>202</v>
      </c>
      <c r="Z209" s="91">
        <f>INDEX(地温!$D$2:$D$366,MATCH(X209,地温!$C$2:$C$366,FALSE))</f>
        <v>21.631239999999998</v>
      </c>
      <c r="AA209" s="91">
        <f t="shared" si="125"/>
        <v>4087.9275300000018</v>
      </c>
      <c r="AB209" s="93">
        <f t="shared" si="107"/>
        <v>20.237265000000008</v>
      </c>
      <c r="AC209" s="99" t="e">
        <f t="shared" si="108"/>
        <v>#N/A</v>
      </c>
      <c r="AD209" s="99">
        <f t="shared" si="109"/>
        <v>0</v>
      </c>
      <c r="AG209" s="92">
        <f t="shared" si="126"/>
        <v>45932</v>
      </c>
      <c r="AH209" s="91">
        <f t="shared" si="127"/>
        <v>202</v>
      </c>
      <c r="AI209" s="91">
        <f>INDEX(地温!$D$2:$D$366,MATCH(AG209,地温!$C$2:$C$366,FALSE))</f>
        <v>21.631239999999998</v>
      </c>
      <c r="AJ209" s="91">
        <f t="shared" si="128"/>
        <v>4087.9275300000018</v>
      </c>
      <c r="AK209" s="93">
        <f t="shared" si="110"/>
        <v>20.237265000000008</v>
      </c>
      <c r="AL209" s="99" t="e">
        <f t="shared" si="111"/>
        <v>#N/A</v>
      </c>
      <c r="AM209" s="99">
        <f t="shared" si="112"/>
        <v>0</v>
      </c>
      <c r="AP209" s="92">
        <f t="shared" si="129"/>
        <v>45932</v>
      </c>
      <c r="AQ209" s="91">
        <f t="shared" si="130"/>
        <v>202</v>
      </c>
      <c r="AR209" s="91">
        <f>INDEX(地温!$D$2:$D$366,MATCH(AP209,地温!$C$2:$C$366,FALSE))</f>
        <v>21.631239999999998</v>
      </c>
      <c r="AS209" s="91">
        <f t="shared" si="131"/>
        <v>4087.9275300000018</v>
      </c>
      <c r="AT209" s="93">
        <f t="shared" si="113"/>
        <v>20.237265000000008</v>
      </c>
      <c r="AU209" s="99" t="e">
        <f t="shared" si="114"/>
        <v>#N/A</v>
      </c>
      <c r="AV209" s="99">
        <f t="shared" si="115"/>
        <v>0</v>
      </c>
    </row>
    <row r="210" spans="1:48" s="91" customFormat="1">
      <c r="A210" s="92">
        <f t="shared" si="116"/>
        <v>45933</v>
      </c>
      <c r="B210" s="91">
        <f t="shared" si="99"/>
        <v>203</v>
      </c>
      <c r="C210" s="99">
        <f t="shared" si="100"/>
        <v>6.7649990538281974</v>
      </c>
      <c r="F210" s="92">
        <f t="shared" si="117"/>
        <v>45933</v>
      </c>
      <c r="G210" s="91">
        <f t="shared" si="118"/>
        <v>203</v>
      </c>
      <c r="H210" s="91">
        <f>INDEX(地温!$D$2:$D$366,MATCH(F210,地温!$C$2:$C$366,FALSE))</f>
        <v>21.42848</v>
      </c>
      <c r="I210" s="91">
        <f t="shared" si="119"/>
        <v>4109.3560100000013</v>
      </c>
      <c r="J210" s="93">
        <f t="shared" si="101"/>
        <v>20.243133054187197</v>
      </c>
      <c r="K210" s="99">
        <f t="shared" si="102"/>
        <v>7.6954577091815426e-002</v>
      </c>
      <c r="L210" s="99">
        <f t="shared" si="103"/>
        <v>5.7599990538281975</v>
      </c>
      <c r="O210" s="92">
        <f t="shared" si="120"/>
        <v>45933</v>
      </c>
      <c r="P210" s="91">
        <f t="shared" si="121"/>
        <v>203</v>
      </c>
      <c r="Q210" s="91">
        <f>INDEX(地温!$D$2:$D$366,MATCH(O210,地温!$C$2:$C$366,FALSE))</f>
        <v>21.42848</v>
      </c>
      <c r="R210" s="91">
        <f t="shared" si="122"/>
        <v>4109.3560100000013</v>
      </c>
      <c r="S210" s="93">
        <f t="shared" si="104"/>
        <v>20.243133054187197</v>
      </c>
      <c r="T210" s="99">
        <f t="shared" si="105"/>
        <v>0.99795027472293596</v>
      </c>
      <c r="U210" s="99">
        <f t="shared" si="106"/>
        <v>1.0050000000000001</v>
      </c>
      <c r="X210" s="92">
        <f t="shared" si="123"/>
        <v>45933</v>
      </c>
      <c r="Y210" s="91">
        <f t="shared" si="124"/>
        <v>203</v>
      </c>
      <c r="Z210" s="91">
        <f>INDEX(地温!$D$2:$D$366,MATCH(X210,地温!$C$2:$C$366,FALSE))</f>
        <v>21.42848</v>
      </c>
      <c r="AA210" s="91">
        <f t="shared" si="125"/>
        <v>4109.3560100000013</v>
      </c>
      <c r="AB210" s="93">
        <f t="shared" si="107"/>
        <v>20.243133054187197</v>
      </c>
      <c r="AC210" s="99" t="e">
        <f t="shared" si="108"/>
        <v>#N/A</v>
      </c>
      <c r="AD210" s="99">
        <f t="shared" si="109"/>
        <v>0</v>
      </c>
      <c r="AG210" s="92">
        <f t="shared" si="126"/>
        <v>45933</v>
      </c>
      <c r="AH210" s="91">
        <f t="shared" si="127"/>
        <v>203</v>
      </c>
      <c r="AI210" s="91">
        <f>INDEX(地温!$D$2:$D$366,MATCH(AG210,地温!$C$2:$C$366,FALSE))</f>
        <v>21.42848</v>
      </c>
      <c r="AJ210" s="91">
        <f t="shared" si="128"/>
        <v>4109.3560100000013</v>
      </c>
      <c r="AK210" s="93">
        <f t="shared" si="110"/>
        <v>20.243133054187197</v>
      </c>
      <c r="AL210" s="99" t="e">
        <f t="shared" si="111"/>
        <v>#N/A</v>
      </c>
      <c r="AM210" s="99">
        <f t="shared" si="112"/>
        <v>0</v>
      </c>
      <c r="AP210" s="92">
        <f t="shared" si="129"/>
        <v>45933</v>
      </c>
      <c r="AQ210" s="91">
        <f t="shared" si="130"/>
        <v>203</v>
      </c>
      <c r="AR210" s="91">
        <f>INDEX(地温!$D$2:$D$366,MATCH(AP210,地温!$C$2:$C$366,FALSE))</f>
        <v>21.42848</v>
      </c>
      <c r="AS210" s="91">
        <f t="shared" si="131"/>
        <v>4109.3560100000013</v>
      </c>
      <c r="AT210" s="93">
        <f t="shared" si="113"/>
        <v>20.243133054187197</v>
      </c>
      <c r="AU210" s="99" t="e">
        <f t="shared" si="114"/>
        <v>#N/A</v>
      </c>
      <c r="AV210" s="99">
        <f t="shared" si="115"/>
        <v>0</v>
      </c>
    </row>
    <row r="211" spans="1:48" s="91" customFormat="1">
      <c r="A211" s="92">
        <f t="shared" si="116"/>
        <v>45934</v>
      </c>
      <c r="B211" s="91">
        <f t="shared" si="99"/>
        <v>204</v>
      </c>
      <c r="C211" s="99">
        <f t="shared" si="100"/>
        <v>6.7649991257070852</v>
      </c>
      <c r="F211" s="92">
        <f t="shared" si="117"/>
        <v>45934</v>
      </c>
      <c r="G211" s="91">
        <f t="shared" si="118"/>
        <v>204</v>
      </c>
      <c r="H211" s="91">
        <f>INDEX(地温!$D$2:$D$366,MATCH(F211,地温!$C$2:$C$366,FALSE))</f>
        <v>20.982408</v>
      </c>
      <c r="I211" s="91">
        <f t="shared" si="119"/>
        <v>4130.3384180000012</v>
      </c>
      <c r="J211" s="93">
        <f t="shared" si="101"/>
        <v>20.246756950980398</v>
      </c>
      <c r="K211" s="99">
        <f t="shared" si="102"/>
        <v>7.696464632274734e-002</v>
      </c>
      <c r="L211" s="99">
        <f t="shared" si="103"/>
        <v>5.7599991257070853</v>
      </c>
      <c r="O211" s="92">
        <f t="shared" si="120"/>
        <v>45934</v>
      </c>
      <c r="P211" s="91">
        <f t="shared" si="121"/>
        <v>204</v>
      </c>
      <c r="Q211" s="91">
        <f>INDEX(地温!$D$2:$D$366,MATCH(O211,地温!$C$2:$C$366,FALSE))</f>
        <v>20.982408</v>
      </c>
      <c r="R211" s="91">
        <f t="shared" si="122"/>
        <v>4130.3384180000012</v>
      </c>
      <c r="S211" s="93">
        <f t="shared" si="104"/>
        <v>20.246756950980398</v>
      </c>
      <c r="T211" s="99">
        <f t="shared" si="105"/>
        <v>0.99795030002713758</v>
      </c>
      <c r="U211" s="99">
        <f t="shared" si="106"/>
        <v>1.0050000000000001</v>
      </c>
      <c r="X211" s="92">
        <f t="shared" si="123"/>
        <v>45934</v>
      </c>
      <c r="Y211" s="91">
        <f t="shared" si="124"/>
        <v>204</v>
      </c>
      <c r="Z211" s="91">
        <f>INDEX(地温!$D$2:$D$366,MATCH(X211,地温!$C$2:$C$366,FALSE))</f>
        <v>20.982408</v>
      </c>
      <c r="AA211" s="91">
        <f t="shared" si="125"/>
        <v>4130.3384180000012</v>
      </c>
      <c r="AB211" s="93">
        <f t="shared" si="107"/>
        <v>20.246756950980398</v>
      </c>
      <c r="AC211" s="99" t="e">
        <f t="shared" si="108"/>
        <v>#N/A</v>
      </c>
      <c r="AD211" s="99">
        <f t="shared" si="109"/>
        <v>0</v>
      </c>
      <c r="AG211" s="92">
        <f t="shared" si="126"/>
        <v>45934</v>
      </c>
      <c r="AH211" s="91">
        <f t="shared" si="127"/>
        <v>204</v>
      </c>
      <c r="AI211" s="91">
        <f>INDEX(地温!$D$2:$D$366,MATCH(AG211,地温!$C$2:$C$366,FALSE))</f>
        <v>20.982408</v>
      </c>
      <c r="AJ211" s="91">
        <f t="shared" si="128"/>
        <v>4130.3384180000012</v>
      </c>
      <c r="AK211" s="93">
        <f t="shared" si="110"/>
        <v>20.246756950980398</v>
      </c>
      <c r="AL211" s="99" t="e">
        <f t="shared" si="111"/>
        <v>#N/A</v>
      </c>
      <c r="AM211" s="99">
        <f t="shared" si="112"/>
        <v>0</v>
      </c>
      <c r="AP211" s="92">
        <f t="shared" si="129"/>
        <v>45934</v>
      </c>
      <c r="AQ211" s="91">
        <f t="shared" si="130"/>
        <v>204</v>
      </c>
      <c r="AR211" s="91">
        <f>INDEX(地温!$D$2:$D$366,MATCH(AP211,地温!$C$2:$C$366,FALSE))</f>
        <v>20.982408</v>
      </c>
      <c r="AS211" s="91">
        <f t="shared" si="131"/>
        <v>4130.3384180000012</v>
      </c>
      <c r="AT211" s="93">
        <f t="shared" si="113"/>
        <v>20.246756950980398</v>
      </c>
      <c r="AU211" s="99" t="e">
        <f t="shared" si="114"/>
        <v>#N/A</v>
      </c>
      <c r="AV211" s="99">
        <f t="shared" si="115"/>
        <v>0</v>
      </c>
    </row>
    <row r="212" spans="1:48" s="91" customFormat="1">
      <c r="A212" s="92">
        <f t="shared" si="116"/>
        <v>45935</v>
      </c>
      <c r="B212" s="91">
        <f t="shared" si="99"/>
        <v>205</v>
      </c>
      <c r="C212" s="99">
        <f t="shared" si="100"/>
        <v>6.7649991915336605</v>
      </c>
      <c r="F212" s="92">
        <f t="shared" si="117"/>
        <v>45935</v>
      </c>
      <c r="G212" s="91">
        <f t="shared" si="118"/>
        <v>205</v>
      </c>
      <c r="H212" s="91">
        <f>INDEX(地温!$D$2:$D$366,MATCH(F212,地温!$C$2:$C$366,FALSE))</f>
        <v>20.718819999999997</v>
      </c>
      <c r="I212" s="91">
        <f t="shared" si="119"/>
        <v>4151.0572380000012</v>
      </c>
      <c r="J212" s="93">
        <f t="shared" si="101"/>
        <v>20.24905969756098</v>
      </c>
      <c r="K212" s="99">
        <f t="shared" si="102"/>
        <v>7.6971045207866615e-002</v>
      </c>
      <c r="L212" s="99">
        <f t="shared" si="103"/>
        <v>5.7599991915336606</v>
      </c>
      <c r="O212" s="92">
        <f t="shared" si="120"/>
        <v>45935</v>
      </c>
      <c r="P212" s="91">
        <f t="shared" si="121"/>
        <v>205</v>
      </c>
      <c r="Q212" s="91">
        <f>INDEX(地温!$D$2:$D$366,MATCH(O212,地温!$C$2:$C$366,FALSE))</f>
        <v>20.718819999999997</v>
      </c>
      <c r="R212" s="91">
        <f t="shared" si="122"/>
        <v>4151.0572380000012</v>
      </c>
      <c r="S212" s="93">
        <f t="shared" si="104"/>
        <v>20.24905969756098</v>
      </c>
      <c r="T212" s="99">
        <f t="shared" si="105"/>
        <v>0.99795031610595841</v>
      </c>
      <c r="U212" s="99">
        <f t="shared" si="106"/>
        <v>1.0050000000000001</v>
      </c>
      <c r="X212" s="92">
        <f t="shared" si="123"/>
        <v>45935</v>
      </c>
      <c r="Y212" s="91">
        <f t="shared" si="124"/>
        <v>205</v>
      </c>
      <c r="Z212" s="91">
        <f>INDEX(地温!$D$2:$D$366,MATCH(X212,地温!$C$2:$C$366,FALSE))</f>
        <v>20.718819999999997</v>
      </c>
      <c r="AA212" s="91">
        <f t="shared" si="125"/>
        <v>4151.0572380000012</v>
      </c>
      <c r="AB212" s="93">
        <f t="shared" si="107"/>
        <v>20.24905969756098</v>
      </c>
      <c r="AC212" s="99" t="e">
        <f t="shared" si="108"/>
        <v>#N/A</v>
      </c>
      <c r="AD212" s="99">
        <f t="shared" si="109"/>
        <v>0</v>
      </c>
      <c r="AG212" s="92">
        <f t="shared" si="126"/>
        <v>45935</v>
      </c>
      <c r="AH212" s="91">
        <f t="shared" si="127"/>
        <v>205</v>
      </c>
      <c r="AI212" s="91">
        <f>INDEX(地温!$D$2:$D$366,MATCH(AG212,地温!$C$2:$C$366,FALSE))</f>
        <v>20.718819999999997</v>
      </c>
      <c r="AJ212" s="91">
        <f t="shared" si="128"/>
        <v>4151.0572380000012</v>
      </c>
      <c r="AK212" s="93">
        <f t="shared" si="110"/>
        <v>20.24905969756098</v>
      </c>
      <c r="AL212" s="99" t="e">
        <f t="shared" si="111"/>
        <v>#N/A</v>
      </c>
      <c r="AM212" s="99">
        <f t="shared" si="112"/>
        <v>0</v>
      </c>
      <c r="AP212" s="92">
        <f t="shared" si="129"/>
        <v>45935</v>
      </c>
      <c r="AQ212" s="91">
        <f t="shared" si="130"/>
        <v>205</v>
      </c>
      <c r="AR212" s="91">
        <f>INDEX(地温!$D$2:$D$366,MATCH(AP212,地温!$C$2:$C$366,FALSE))</f>
        <v>20.718819999999997</v>
      </c>
      <c r="AS212" s="91">
        <f t="shared" si="131"/>
        <v>4151.0572380000012</v>
      </c>
      <c r="AT212" s="93">
        <f t="shared" si="113"/>
        <v>20.24905969756098</v>
      </c>
      <c r="AU212" s="99" t="e">
        <f t="shared" si="114"/>
        <v>#N/A</v>
      </c>
      <c r="AV212" s="99">
        <f t="shared" si="115"/>
        <v>0</v>
      </c>
    </row>
    <row r="213" spans="1:48" s="91" customFormat="1">
      <c r="A213" s="92">
        <f t="shared" si="116"/>
        <v>45936</v>
      </c>
      <c r="B213" s="91">
        <f t="shared" si="99"/>
        <v>206</v>
      </c>
      <c r="C213" s="99">
        <f t="shared" si="100"/>
        <v>6.7649992483496408</v>
      </c>
      <c r="F213" s="92">
        <f t="shared" si="117"/>
        <v>45936</v>
      </c>
      <c r="G213" s="91">
        <f t="shared" si="118"/>
        <v>206</v>
      </c>
      <c r="H213" s="91">
        <f>INDEX(地温!$D$2:$D$366,MATCH(F213,地温!$C$2:$C$366,FALSE))</f>
        <v>18.772324000000001</v>
      </c>
      <c r="I213" s="91">
        <f t="shared" si="119"/>
        <v>4169.8295620000008</v>
      </c>
      <c r="J213" s="93">
        <f t="shared" si="101"/>
        <v>20.241891077669909</v>
      </c>
      <c r="K213" s="99">
        <f t="shared" si="102"/>
        <v>7.6951126425829852e-002</v>
      </c>
      <c r="L213" s="99">
        <f t="shared" si="103"/>
        <v>5.7599992483496409</v>
      </c>
      <c r="O213" s="92">
        <f t="shared" si="120"/>
        <v>45936</v>
      </c>
      <c r="P213" s="91">
        <f t="shared" si="121"/>
        <v>206</v>
      </c>
      <c r="Q213" s="91">
        <f>INDEX(地温!$D$2:$D$366,MATCH(O213,地温!$C$2:$C$366,FALSE))</f>
        <v>18.772324000000001</v>
      </c>
      <c r="R213" s="91">
        <f t="shared" si="122"/>
        <v>4169.8295620000008</v>
      </c>
      <c r="S213" s="93">
        <f t="shared" si="104"/>
        <v>20.241891077669909</v>
      </c>
      <c r="T213" s="99">
        <f t="shared" si="105"/>
        <v>0.9979502660505738</v>
      </c>
      <c r="U213" s="99">
        <f t="shared" si="106"/>
        <v>1.0050000000000001</v>
      </c>
      <c r="X213" s="92">
        <f t="shared" si="123"/>
        <v>45936</v>
      </c>
      <c r="Y213" s="91">
        <f t="shared" si="124"/>
        <v>206</v>
      </c>
      <c r="Z213" s="91">
        <f>INDEX(地温!$D$2:$D$366,MATCH(X213,地温!$C$2:$C$366,FALSE))</f>
        <v>18.772324000000001</v>
      </c>
      <c r="AA213" s="91">
        <f t="shared" si="125"/>
        <v>4169.8295620000008</v>
      </c>
      <c r="AB213" s="93">
        <f t="shared" si="107"/>
        <v>20.241891077669909</v>
      </c>
      <c r="AC213" s="99" t="e">
        <f t="shared" si="108"/>
        <v>#N/A</v>
      </c>
      <c r="AD213" s="99">
        <f t="shared" si="109"/>
        <v>0</v>
      </c>
      <c r="AG213" s="92">
        <f t="shared" si="126"/>
        <v>45936</v>
      </c>
      <c r="AH213" s="91">
        <f t="shared" si="127"/>
        <v>206</v>
      </c>
      <c r="AI213" s="91">
        <f>INDEX(地温!$D$2:$D$366,MATCH(AG213,地温!$C$2:$C$366,FALSE))</f>
        <v>18.772324000000001</v>
      </c>
      <c r="AJ213" s="91">
        <f t="shared" si="128"/>
        <v>4169.8295620000008</v>
      </c>
      <c r="AK213" s="93">
        <f t="shared" si="110"/>
        <v>20.241891077669909</v>
      </c>
      <c r="AL213" s="99" t="e">
        <f t="shared" si="111"/>
        <v>#N/A</v>
      </c>
      <c r="AM213" s="99">
        <f t="shared" si="112"/>
        <v>0</v>
      </c>
      <c r="AP213" s="92">
        <f t="shared" si="129"/>
        <v>45936</v>
      </c>
      <c r="AQ213" s="91">
        <f t="shared" si="130"/>
        <v>206</v>
      </c>
      <c r="AR213" s="91">
        <f>INDEX(地温!$D$2:$D$366,MATCH(AP213,地温!$C$2:$C$366,FALSE))</f>
        <v>18.772324000000001</v>
      </c>
      <c r="AS213" s="91">
        <f t="shared" si="131"/>
        <v>4169.8295620000008</v>
      </c>
      <c r="AT213" s="93">
        <f t="shared" si="113"/>
        <v>20.241891077669909</v>
      </c>
      <c r="AU213" s="99" t="e">
        <f t="shared" si="114"/>
        <v>#N/A</v>
      </c>
      <c r="AV213" s="99">
        <f t="shared" si="115"/>
        <v>0</v>
      </c>
    </row>
    <row r="214" spans="1:48" s="91" customFormat="1">
      <c r="A214" s="92">
        <f t="shared" si="116"/>
        <v>45937</v>
      </c>
      <c r="B214" s="91">
        <f t="shared" si="99"/>
        <v>207</v>
      </c>
      <c r="C214" s="99">
        <f t="shared" si="100"/>
        <v>6.7649993001099444</v>
      </c>
      <c r="F214" s="92">
        <f t="shared" si="117"/>
        <v>45937</v>
      </c>
      <c r="G214" s="91">
        <f t="shared" si="118"/>
        <v>207</v>
      </c>
      <c r="H214" s="91">
        <f>INDEX(地温!$D$2:$D$366,MATCH(F214,地温!$C$2:$C$366,FALSE))</f>
        <v>18.224871999999998</v>
      </c>
      <c r="I214" s="91">
        <f t="shared" si="119"/>
        <v>4188.0544340000006</v>
      </c>
      <c r="J214" s="93">
        <f t="shared" si="101"/>
        <v>20.232147024154592</v>
      </c>
      <c r="K214" s="99">
        <f t="shared" si="102"/>
        <v>7.6924058228254391e-002</v>
      </c>
      <c r="L214" s="99">
        <f t="shared" si="103"/>
        <v>5.7599993001099445</v>
      </c>
      <c r="O214" s="92">
        <f t="shared" si="120"/>
        <v>45937</v>
      </c>
      <c r="P214" s="91">
        <f t="shared" si="121"/>
        <v>207</v>
      </c>
      <c r="Q214" s="91">
        <f>INDEX(地温!$D$2:$D$366,MATCH(O214,地温!$C$2:$C$366,FALSE))</f>
        <v>18.224871999999998</v>
      </c>
      <c r="R214" s="91">
        <f t="shared" si="122"/>
        <v>4188.0544340000006</v>
      </c>
      <c r="S214" s="93">
        <f t="shared" si="104"/>
        <v>20.232147024154592</v>
      </c>
      <c r="T214" s="99">
        <f t="shared" si="105"/>
        <v>0.99795019800812546</v>
      </c>
      <c r="U214" s="99">
        <f t="shared" si="106"/>
        <v>1.0050000000000001</v>
      </c>
      <c r="X214" s="92">
        <f t="shared" si="123"/>
        <v>45937</v>
      </c>
      <c r="Y214" s="91">
        <f t="shared" si="124"/>
        <v>207</v>
      </c>
      <c r="Z214" s="91">
        <f>INDEX(地温!$D$2:$D$366,MATCH(X214,地温!$C$2:$C$366,FALSE))</f>
        <v>18.224871999999998</v>
      </c>
      <c r="AA214" s="91">
        <f t="shared" si="125"/>
        <v>4188.0544340000006</v>
      </c>
      <c r="AB214" s="93">
        <f t="shared" si="107"/>
        <v>20.232147024154592</v>
      </c>
      <c r="AC214" s="99" t="e">
        <f t="shared" si="108"/>
        <v>#N/A</v>
      </c>
      <c r="AD214" s="99">
        <f t="shared" si="109"/>
        <v>0</v>
      </c>
      <c r="AG214" s="92">
        <f t="shared" si="126"/>
        <v>45937</v>
      </c>
      <c r="AH214" s="91">
        <f t="shared" si="127"/>
        <v>207</v>
      </c>
      <c r="AI214" s="91">
        <f>INDEX(地温!$D$2:$D$366,MATCH(AG214,地温!$C$2:$C$366,FALSE))</f>
        <v>18.224871999999998</v>
      </c>
      <c r="AJ214" s="91">
        <f t="shared" si="128"/>
        <v>4188.0544340000006</v>
      </c>
      <c r="AK214" s="93">
        <f t="shared" si="110"/>
        <v>20.232147024154592</v>
      </c>
      <c r="AL214" s="99" t="e">
        <f t="shared" si="111"/>
        <v>#N/A</v>
      </c>
      <c r="AM214" s="99">
        <f t="shared" si="112"/>
        <v>0</v>
      </c>
      <c r="AP214" s="92">
        <f t="shared" si="129"/>
        <v>45937</v>
      </c>
      <c r="AQ214" s="91">
        <f t="shared" si="130"/>
        <v>207</v>
      </c>
      <c r="AR214" s="91">
        <f>INDEX(地温!$D$2:$D$366,MATCH(AP214,地温!$C$2:$C$366,FALSE))</f>
        <v>18.224871999999998</v>
      </c>
      <c r="AS214" s="91">
        <f t="shared" si="131"/>
        <v>4188.0544340000006</v>
      </c>
      <c r="AT214" s="93">
        <f t="shared" si="113"/>
        <v>20.232147024154592</v>
      </c>
      <c r="AU214" s="99" t="e">
        <f t="shared" si="114"/>
        <v>#N/A</v>
      </c>
      <c r="AV214" s="99">
        <f t="shared" si="115"/>
        <v>0</v>
      </c>
    </row>
    <row r="215" spans="1:48" s="91" customFormat="1">
      <c r="A215" s="92">
        <f t="shared" si="116"/>
        <v>45938</v>
      </c>
      <c r="B215" s="91">
        <f t="shared" si="99"/>
        <v>208</v>
      </c>
      <c r="C215" s="99">
        <f t="shared" si="100"/>
        <v>6.7649993481234718</v>
      </c>
      <c r="F215" s="92">
        <f t="shared" si="117"/>
        <v>45938</v>
      </c>
      <c r="G215" s="91">
        <f t="shared" si="118"/>
        <v>208</v>
      </c>
      <c r="H215" s="91">
        <f>INDEX(地温!$D$2:$D$366,MATCH(F215,地温!$C$2:$C$366,FALSE))</f>
        <v>18.123491999999999</v>
      </c>
      <c r="I215" s="91">
        <f t="shared" si="119"/>
        <v>4206.1779260000003</v>
      </c>
      <c r="J215" s="93">
        <f t="shared" si="101"/>
        <v>20.222009259615387</v>
      </c>
      <c r="K215" s="99">
        <f t="shared" si="102"/>
        <v>7.6895904530885836e-002</v>
      </c>
      <c r="L215" s="99">
        <f t="shared" si="103"/>
        <v>5.7599993481234719</v>
      </c>
      <c r="O215" s="92">
        <f t="shared" si="120"/>
        <v>45938</v>
      </c>
      <c r="P215" s="91">
        <f t="shared" si="121"/>
        <v>208</v>
      </c>
      <c r="Q215" s="91">
        <f>INDEX(地温!$D$2:$D$366,MATCH(O215,地温!$C$2:$C$366,FALSE))</f>
        <v>18.123491999999999</v>
      </c>
      <c r="R215" s="91">
        <f t="shared" si="122"/>
        <v>4206.1779260000003</v>
      </c>
      <c r="S215" s="93">
        <f t="shared" si="104"/>
        <v>20.222009259615387</v>
      </c>
      <c r="T215" s="99">
        <f t="shared" si="105"/>
        <v>0.99795012721160903</v>
      </c>
      <c r="U215" s="99">
        <f t="shared" si="106"/>
        <v>1.0050000000000001</v>
      </c>
      <c r="X215" s="92">
        <f t="shared" si="123"/>
        <v>45938</v>
      </c>
      <c r="Y215" s="91">
        <f t="shared" si="124"/>
        <v>208</v>
      </c>
      <c r="Z215" s="91">
        <f>INDEX(地温!$D$2:$D$366,MATCH(X215,地温!$C$2:$C$366,FALSE))</f>
        <v>18.123491999999999</v>
      </c>
      <c r="AA215" s="91">
        <f t="shared" si="125"/>
        <v>4206.1779260000003</v>
      </c>
      <c r="AB215" s="93">
        <f t="shared" si="107"/>
        <v>20.222009259615387</v>
      </c>
      <c r="AC215" s="99" t="e">
        <f t="shared" si="108"/>
        <v>#N/A</v>
      </c>
      <c r="AD215" s="99">
        <f t="shared" si="109"/>
        <v>0</v>
      </c>
      <c r="AG215" s="92">
        <f t="shared" si="126"/>
        <v>45938</v>
      </c>
      <c r="AH215" s="91">
        <f t="shared" si="127"/>
        <v>208</v>
      </c>
      <c r="AI215" s="91">
        <f>INDEX(地温!$D$2:$D$366,MATCH(AG215,地温!$C$2:$C$366,FALSE))</f>
        <v>18.123491999999999</v>
      </c>
      <c r="AJ215" s="91">
        <f t="shared" si="128"/>
        <v>4206.1779260000003</v>
      </c>
      <c r="AK215" s="93">
        <f t="shared" si="110"/>
        <v>20.222009259615387</v>
      </c>
      <c r="AL215" s="99" t="e">
        <f t="shared" si="111"/>
        <v>#N/A</v>
      </c>
      <c r="AM215" s="99">
        <f t="shared" si="112"/>
        <v>0</v>
      </c>
      <c r="AP215" s="92">
        <f t="shared" si="129"/>
        <v>45938</v>
      </c>
      <c r="AQ215" s="91">
        <f t="shared" si="130"/>
        <v>208</v>
      </c>
      <c r="AR215" s="91">
        <f>INDEX(地温!$D$2:$D$366,MATCH(AP215,地温!$C$2:$C$366,FALSE))</f>
        <v>18.123491999999999</v>
      </c>
      <c r="AS215" s="91">
        <f t="shared" si="131"/>
        <v>4206.1779260000003</v>
      </c>
      <c r="AT215" s="93">
        <f t="shared" si="113"/>
        <v>20.222009259615387</v>
      </c>
      <c r="AU215" s="99" t="e">
        <f t="shared" si="114"/>
        <v>#N/A</v>
      </c>
      <c r="AV215" s="99">
        <f t="shared" si="115"/>
        <v>0</v>
      </c>
    </row>
    <row r="216" spans="1:48" s="91" customFormat="1">
      <c r="A216" s="92">
        <f t="shared" si="116"/>
        <v>45939</v>
      </c>
      <c r="B216" s="91">
        <f t="shared" si="99"/>
        <v>209</v>
      </c>
      <c r="C216" s="99">
        <f t="shared" si="100"/>
        <v>6.7649993930834098</v>
      </c>
      <c r="F216" s="92">
        <f t="shared" si="117"/>
        <v>45939</v>
      </c>
      <c r="G216" s="91">
        <f t="shared" si="118"/>
        <v>209</v>
      </c>
      <c r="H216" s="91">
        <f>INDEX(地温!$D$2:$D$366,MATCH(F216,地温!$C$2:$C$366,FALSE))</f>
        <v>18.265423999999999</v>
      </c>
      <c r="I216" s="91">
        <f t="shared" si="119"/>
        <v>4224.4433500000005</v>
      </c>
      <c r="J216" s="93">
        <f t="shared" si="101"/>
        <v>20.212647607655505</v>
      </c>
      <c r="K216" s="99">
        <f t="shared" si="102"/>
        <v>7.6869913607319068e-002</v>
      </c>
      <c r="L216" s="99">
        <f t="shared" si="103"/>
        <v>5.7599993930834099</v>
      </c>
      <c r="O216" s="92">
        <f t="shared" si="120"/>
        <v>45939</v>
      </c>
      <c r="P216" s="91">
        <f t="shared" si="121"/>
        <v>209</v>
      </c>
      <c r="Q216" s="91">
        <f>INDEX(地温!$D$2:$D$366,MATCH(O216,地温!$C$2:$C$366,FALSE))</f>
        <v>18.265423999999999</v>
      </c>
      <c r="R216" s="91">
        <f t="shared" si="122"/>
        <v>4224.4433500000005</v>
      </c>
      <c r="S216" s="93">
        <f t="shared" si="104"/>
        <v>20.212647607655505</v>
      </c>
      <c r="T216" s="99">
        <f t="shared" si="105"/>
        <v>0.99795006183068857</v>
      </c>
      <c r="U216" s="99">
        <f t="shared" si="106"/>
        <v>1.0050000000000001</v>
      </c>
      <c r="X216" s="92">
        <f t="shared" si="123"/>
        <v>45939</v>
      </c>
      <c r="Y216" s="91">
        <f t="shared" si="124"/>
        <v>209</v>
      </c>
      <c r="Z216" s="91">
        <f>INDEX(地温!$D$2:$D$366,MATCH(X216,地温!$C$2:$C$366,FALSE))</f>
        <v>18.265423999999999</v>
      </c>
      <c r="AA216" s="91">
        <f t="shared" si="125"/>
        <v>4224.4433500000005</v>
      </c>
      <c r="AB216" s="93">
        <f t="shared" si="107"/>
        <v>20.212647607655505</v>
      </c>
      <c r="AC216" s="99" t="e">
        <f t="shared" si="108"/>
        <v>#N/A</v>
      </c>
      <c r="AD216" s="99">
        <f t="shared" si="109"/>
        <v>0</v>
      </c>
      <c r="AG216" s="92">
        <f t="shared" si="126"/>
        <v>45939</v>
      </c>
      <c r="AH216" s="91">
        <f t="shared" si="127"/>
        <v>209</v>
      </c>
      <c r="AI216" s="91">
        <f>INDEX(地温!$D$2:$D$366,MATCH(AG216,地温!$C$2:$C$366,FALSE))</f>
        <v>18.265423999999999</v>
      </c>
      <c r="AJ216" s="91">
        <f t="shared" si="128"/>
        <v>4224.4433500000005</v>
      </c>
      <c r="AK216" s="93">
        <f t="shared" si="110"/>
        <v>20.212647607655505</v>
      </c>
      <c r="AL216" s="99" t="e">
        <f t="shared" si="111"/>
        <v>#N/A</v>
      </c>
      <c r="AM216" s="99">
        <f t="shared" si="112"/>
        <v>0</v>
      </c>
      <c r="AP216" s="92">
        <f t="shared" si="129"/>
        <v>45939</v>
      </c>
      <c r="AQ216" s="91">
        <f t="shared" si="130"/>
        <v>209</v>
      </c>
      <c r="AR216" s="91">
        <f>INDEX(地温!$D$2:$D$366,MATCH(AP216,地温!$C$2:$C$366,FALSE))</f>
        <v>18.265423999999999</v>
      </c>
      <c r="AS216" s="91">
        <f t="shared" si="131"/>
        <v>4224.4433500000005</v>
      </c>
      <c r="AT216" s="93">
        <f t="shared" si="113"/>
        <v>20.212647607655505</v>
      </c>
      <c r="AU216" s="99" t="e">
        <f t="shared" si="114"/>
        <v>#N/A</v>
      </c>
      <c r="AV216" s="99">
        <f t="shared" si="115"/>
        <v>0</v>
      </c>
    </row>
    <row r="217" spans="1:48" s="91" customFormat="1">
      <c r="A217" s="92">
        <f t="shared" si="116"/>
        <v>45940</v>
      </c>
      <c r="B217" s="91">
        <f t="shared" si="99"/>
        <v>210</v>
      </c>
      <c r="C217" s="99">
        <f t="shared" si="100"/>
        <v>6.7649994353564917</v>
      </c>
      <c r="F217" s="92">
        <f t="shared" si="117"/>
        <v>45940</v>
      </c>
      <c r="G217" s="91">
        <f t="shared" si="118"/>
        <v>210</v>
      </c>
      <c r="H217" s="91">
        <f>INDEX(地温!$D$2:$D$366,MATCH(F217,地温!$C$2:$C$366,FALSE))</f>
        <v>18.529011999999998</v>
      </c>
      <c r="I217" s="91">
        <f t="shared" si="119"/>
        <v>4242.9723620000004</v>
      </c>
      <c r="J217" s="93">
        <f t="shared" si="101"/>
        <v>20.204630295238097</v>
      </c>
      <c r="K217" s="99">
        <f t="shared" si="102"/>
        <v>7.6847660662575853e-002</v>
      </c>
      <c r="L217" s="99">
        <f t="shared" si="103"/>
        <v>5.7599994353564918</v>
      </c>
      <c r="O217" s="92">
        <f t="shared" si="120"/>
        <v>45940</v>
      </c>
      <c r="P217" s="91">
        <f t="shared" si="121"/>
        <v>210</v>
      </c>
      <c r="Q217" s="91">
        <f>INDEX(地温!$D$2:$D$366,MATCH(O217,地温!$C$2:$C$366,FALSE))</f>
        <v>18.529011999999998</v>
      </c>
      <c r="R217" s="91">
        <f t="shared" si="122"/>
        <v>4242.9723620000004</v>
      </c>
      <c r="S217" s="93">
        <f t="shared" si="104"/>
        <v>20.204630295238097</v>
      </c>
      <c r="T217" s="99">
        <f t="shared" si="105"/>
        <v>0.997950005835197</v>
      </c>
      <c r="U217" s="99">
        <f t="shared" si="106"/>
        <v>1.0050000000000001</v>
      </c>
      <c r="X217" s="92">
        <f t="shared" si="123"/>
        <v>45940</v>
      </c>
      <c r="Y217" s="91">
        <f t="shared" si="124"/>
        <v>210</v>
      </c>
      <c r="Z217" s="91">
        <f>INDEX(地温!$D$2:$D$366,MATCH(X217,地温!$C$2:$C$366,FALSE))</f>
        <v>18.529011999999998</v>
      </c>
      <c r="AA217" s="91">
        <f t="shared" si="125"/>
        <v>4242.9723620000004</v>
      </c>
      <c r="AB217" s="93">
        <f t="shared" si="107"/>
        <v>20.204630295238097</v>
      </c>
      <c r="AC217" s="99" t="e">
        <f t="shared" si="108"/>
        <v>#N/A</v>
      </c>
      <c r="AD217" s="99">
        <f t="shared" si="109"/>
        <v>0</v>
      </c>
      <c r="AG217" s="92">
        <f t="shared" si="126"/>
        <v>45940</v>
      </c>
      <c r="AH217" s="91">
        <f t="shared" si="127"/>
        <v>210</v>
      </c>
      <c r="AI217" s="91">
        <f>INDEX(地温!$D$2:$D$366,MATCH(AG217,地温!$C$2:$C$366,FALSE))</f>
        <v>18.529011999999998</v>
      </c>
      <c r="AJ217" s="91">
        <f t="shared" si="128"/>
        <v>4242.9723620000004</v>
      </c>
      <c r="AK217" s="93">
        <f t="shared" si="110"/>
        <v>20.204630295238097</v>
      </c>
      <c r="AL217" s="99" t="e">
        <f t="shared" si="111"/>
        <v>#N/A</v>
      </c>
      <c r="AM217" s="99">
        <f t="shared" si="112"/>
        <v>0</v>
      </c>
      <c r="AP217" s="92">
        <f t="shared" si="129"/>
        <v>45940</v>
      </c>
      <c r="AQ217" s="91">
        <f t="shared" si="130"/>
        <v>210</v>
      </c>
      <c r="AR217" s="91">
        <f>INDEX(地温!$D$2:$D$366,MATCH(AP217,地温!$C$2:$C$366,FALSE))</f>
        <v>18.529011999999998</v>
      </c>
      <c r="AS217" s="91">
        <f t="shared" si="131"/>
        <v>4242.9723620000004</v>
      </c>
      <c r="AT217" s="93">
        <f t="shared" si="113"/>
        <v>20.204630295238097</v>
      </c>
      <c r="AU217" s="99" t="e">
        <f t="shared" si="114"/>
        <v>#N/A</v>
      </c>
      <c r="AV217" s="99">
        <f t="shared" si="115"/>
        <v>0</v>
      </c>
    </row>
    <row r="218" spans="1:48" s="91" customFormat="1">
      <c r="A218" s="92">
        <f t="shared" si="116"/>
        <v>45941</v>
      </c>
      <c r="B218" s="91">
        <f t="shared" si="99"/>
        <v>211</v>
      </c>
      <c r="C218" s="99">
        <f t="shared" si="100"/>
        <v>6.7649994759255838</v>
      </c>
      <c r="F218" s="92">
        <f t="shared" si="117"/>
        <v>45941</v>
      </c>
      <c r="G218" s="91">
        <f t="shared" si="118"/>
        <v>211</v>
      </c>
      <c r="H218" s="91">
        <f>INDEX(地温!$D$2:$D$366,MATCH(F218,地温!$C$2:$C$366,FALSE))</f>
        <v>19.380604000000002</v>
      </c>
      <c r="I218" s="91">
        <f t="shared" si="119"/>
        <v>4262.3529660000004</v>
      </c>
      <c r="J218" s="93">
        <f t="shared" si="101"/>
        <v>20.200724957345972</v>
      </c>
      <c r="K218" s="99">
        <f t="shared" si="102"/>
        <v>7.6836822854428888e-002</v>
      </c>
      <c r="L218" s="99">
        <f t="shared" si="103"/>
        <v>5.7599994759255839</v>
      </c>
      <c r="O218" s="92">
        <f t="shared" si="120"/>
        <v>45941</v>
      </c>
      <c r="P218" s="91">
        <f t="shared" si="121"/>
        <v>211</v>
      </c>
      <c r="Q218" s="91">
        <f>INDEX(地温!$D$2:$D$366,MATCH(O218,地温!$C$2:$C$366,FALSE))</f>
        <v>19.380604000000002</v>
      </c>
      <c r="R218" s="91">
        <f t="shared" si="122"/>
        <v>4262.3529660000004</v>
      </c>
      <c r="S218" s="93">
        <f t="shared" si="104"/>
        <v>20.200724957345972</v>
      </c>
      <c r="T218" s="99">
        <f t="shared" si="105"/>
        <v>0.99794997855795164</v>
      </c>
      <c r="U218" s="99">
        <f t="shared" si="106"/>
        <v>1.0050000000000001</v>
      </c>
      <c r="X218" s="92">
        <f t="shared" si="123"/>
        <v>45941</v>
      </c>
      <c r="Y218" s="91">
        <f t="shared" si="124"/>
        <v>211</v>
      </c>
      <c r="Z218" s="91">
        <f>INDEX(地温!$D$2:$D$366,MATCH(X218,地温!$C$2:$C$366,FALSE))</f>
        <v>19.380604000000002</v>
      </c>
      <c r="AA218" s="91">
        <f t="shared" si="125"/>
        <v>4262.3529660000004</v>
      </c>
      <c r="AB218" s="93">
        <f t="shared" si="107"/>
        <v>20.200724957345972</v>
      </c>
      <c r="AC218" s="99" t="e">
        <f t="shared" si="108"/>
        <v>#N/A</v>
      </c>
      <c r="AD218" s="99">
        <f t="shared" si="109"/>
        <v>0</v>
      </c>
      <c r="AG218" s="92">
        <f t="shared" si="126"/>
        <v>45941</v>
      </c>
      <c r="AH218" s="91">
        <f t="shared" si="127"/>
        <v>211</v>
      </c>
      <c r="AI218" s="91">
        <f>INDEX(地温!$D$2:$D$366,MATCH(AG218,地温!$C$2:$C$366,FALSE))</f>
        <v>19.380604000000002</v>
      </c>
      <c r="AJ218" s="91">
        <f t="shared" si="128"/>
        <v>4262.3529660000004</v>
      </c>
      <c r="AK218" s="93">
        <f t="shared" si="110"/>
        <v>20.200724957345972</v>
      </c>
      <c r="AL218" s="99" t="e">
        <f t="shared" si="111"/>
        <v>#N/A</v>
      </c>
      <c r="AM218" s="99">
        <f t="shared" si="112"/>
        <v>0</v>
      </c>
      <c r="AP218" s="92">
        <f t="shared" si="129"/>
        <v>45941</v>
      </c>
      <c r="AQ218" s="91">
        <f t="shared" si="130"/>
        <v>211</v>
      </c>
      <c r="AR218" s="91">
        <f>INDEX(地温!$D$2:$D$366,MATCH(AP218,地温!$C$2:$C$366,FALSE))</f>
        <v>19.380604000000002</v>
      </c>
      <c r="AS218" s="91">
        <f t="shared" si="131"/>
        <v>4262.3529660000004</v>
      </c>
      <c r="AT218" s="93">
        <f t="shared" si="113"/>
        <v>20.200724957345972</v>
      </c>
      <c r="AU218" s="99" t="e">
        <f t="shared" si="114"/>
        <v>#N/A</v>
      </c>
      <c r="AV218" s="99">
        <f t="shared" si="115"/>
        <v>0</v>
      </c>
    </row>
    <row r="219" spans="1:48" s="91" customFormat="1">
      <c r="A219" s="92">
        <f t="shared" si="116"/>
        <v>45942</v>
      </c>
      <c r="B219" s="91">
        <f t="shared" si="99"/>
        <v>212</v>
      </c>
      <c r="C219" s="99">
        <f t="shared" si="100"/>
        <v>6.7649995135525858</v>
      </c>
      <c r="F219" s="92">
        <f t="shared" si="117"/>
        <v>45942</v>
      </c>
      <c r="G219" s="91">
        <f t="shared" si="118"/>
        <v>212</v>
      </c>
      <c r="H219" s="91">
        <f>INDEX(地温!$D$2:$D$366,MATCH(F219,地温!$C$2:$C$366,FALSE))</f>
        <v>19.360327999999999</v>
      </c>
      <c r="I219" s="91">
        <f t="shared" si="119"/>
        <v>4281.7132940000001</v>
      </c>
      <c r="J219" s="93">
        <f t="shared" si="101"/>
        <v>20.196760820754719</v>
      </c>
      <c r="K219" s="99">
        <f t="shared" si="102"/>
        <v>7.6825823140369939e-002</v>
      </c>
      <c r="L219" s="99">
        <f t="shared" si="103"/>
        <v>5.7599995135525859</v>
      </c>
      <c r="O219" s="92">
        <f t="shared" si="120"/>
        <v>45942</v>
      </c>
      <c r="P219" s="91">
        <f t="shared" si="121"/>
        <v>212</v>
      </c>
      <c r="Q219" s="91">
        <f>INDEX(地温!$D$2:$D$366,MATCH(O219,地温!$C$2:$C$366,FALSE))</f>
        <v>19.360327999999999</v>
      </c>
      <c r="R219" s="91">
        <f t="shared" si="122"/>
        <v>4281.7132940000001</v>
      </c>
      <c r="S219" s="93">
        <f t="shared" si="104"/>
        <v>20.196760820754719</v>
      </c>
      <c r="T219" s="99">
        <f t="shared" si="105"/>
        <v>0.99794995086927807</v>
      </c>
      <c r="U219" s="99">
        <f t="shared" si="106"/>
        <v>1.0050000000000001</v>
      </c>
      <c r="X219" s="92">
        <f t="shared" si="123"/>
        <v>45942</v>
      </c>
      <c r="Y219" s="91">
        <f t="shared" si="124"/>
        <v>212</v>
      </c>
      <c r="Z219" s="91">
        <f>INDEX(地温!$D$2:$D$366,MATCH(X219,地温!$C$2:$C$366,FALSE))</f>
        <v>19.360327999999999</v>
      </c>
      <c r="AA219" s="91">
        <f t="shared" si="125"/>
        <v>4281.7132940000001</v>
      </c>
      <c r="AB219" s="93">
        <f t="shared" si="107"/>
        <v>20.196760820754719</v>
      </c>
      <c r="AC219" s="99" t="e">
        <f t="shared" si="108"/>
        <v>#N/A</v>
      </c>
      <c r="AD219" s="99">
        <f t="shared" si="109"/>
        <v>0</v>
      </c>
      <c r="AG219" s="92">
        <f t="shared" si="126"/>
        <v>45942</v>
      </c>
      <c r="AH219" s="91">
        <f t="shared" si="127"/>
        <v>212</v>
      </c>
      <c r="AI219" s="91">
        <f>INDEX(地温!$D$2:$D$366,MATCH(AG219,地温!$C$2:$C$366,FALSE))</f>
        <v>19.360327999999999</v>
      </c>
      <c r="AJ219" s="91">
        <f t="shared" si="128"/>
        <v>4281.7132940000001</v>
      </c>
      <c r="AK219" s="93">
        <f t="shared" si="110"/>
        <v>20.196760820754719</v>
      </c>
      <c r="AL219" s="99" t="e">
        <f t="shared" si="111"/>
        <v>#N/A</v>
      </c>
      <c r="AM219" s="99">
        <f t="shared" si="112"/>
        <v>0</v>
      </c>
      <c r="AP219" s="92">
        <f t="shared" si="129"/>
        <v>45942</v>
      </c>
      <c r="AQ219" s="91">
        <f t="shared" si="130"/>
        <v>212</v>
      </c>
      <c r="AR219" s="91">
        <f>INDEX(地温!$D$2:$D$366,MATCH(AP219,地温!$C$2:$C$366,FALSE))</f>
        <v>19.360327999999999</v>
      </c>
      <c r="AS219" s="91">
        <f t="shared" si="131"/>
        <v>4281.7132940000001</v>
      </c>
      <c r="AT219" s="93">
        <f t="shared" si="113"/>
        <v>20.196760820754719</v>
      </c>
      <c r="AU219" s="99" t="e">
        <f t="shared" si="114"/>
        <v>#N/A</v>
      </c>
      <c r="AV219" s="99">
        <f t="shared" si="115"/>
        <v>0</v>
      </c>
    </row>
    <row r="220" spans="1:48" s="91" customFormat="1">
      <c r="A220" s="92">
        <f t="shared" si="116"/>
        <v>45943</v>
      </c>
      <c r="B220" s="91">
        <f t="shared" si="99"/>
        <v>213</v>
      </c>
      <c r="C220" s="99">
        <f t="shared" si="100"/>
        <v>6.7649995472574771</v>
      </c>
      <c r="F220" s="92">
        <f t="shared" si="117"/>
        <v>45943</v>
      </c>
      <c r="G220" s="91">
        <f t="shared" si="118"/>
        <v>213</v>
      </c>
      <c r="H220" s="91">
        <f>INDEX(地温!$D$2:$D$366,MATCH(F220,地温!$C$2:$C$366,FALSE))</f>
        <v>18.387079999999997</v>
      </c>
      <c r="I220" s="91">
        <f t="shared" si="119"/>
        <v>4300.1003740000006</v>
      </c>
      <c r="J220" s="93">
        <f t="shared" si="101"/>
        <v>20.188264666666669</v>
      </c>
      <c r="K220" s="99">
        <f t="shared" si="102"/>
        <v>7.6802252254648706e-002</v>
      </c>
      <c r="L220" s="99">
        <f t="shared" si="103"/>
        <v>5.7599995472574772</v>
      </c>
      <c r="O220" s="92">
        <f t="shared" si="120"/>
        <v>45943</v>
      </c>
      <c r="P220" s="91">
        <f t="shared" si="121"/>
        <v>213</v>
      </c>
      <c r="Q220" s="91">
        <f>INDEX(地温!$D$2:$D$366,MATCH(O220,地温!$C$2:$C$366,FALSE))</f>
        <v>18.387079999999997</v>
      </c>
      <c r="R220" s="91">
        <f t="shared" si="122"/>
        <v>4300.1003740000006</v>
      </c>
      <c r="S220" s="93">
        <f t="shared" si="104"/>
        <v>20.188264666666669</v>
      </c>
      <c r="T220" s="99">
        <f t="shared" si="105"/>
        <v>0.99794989152288105</v>
      </c>
      <c r="U220" s="99">
        <f t="shared" si="106"/>
        <v>1.0050000000000001</v>
      </c>
      <c r="X220" s="92">
        <f t="shared" si="123"/>
        <v>45943</v>
      </c>
      <c r="Y220" s="91">
        <f t="shared" si="124"/>
        <v>213</v>
      </c>
      <c r="Z220" s="91">
        <f>INDEX(地温!$D$2:$D$366,MATCH(X220,地温!$C$2:$C$366,FALSE))</f>
        <v>18.387079999999997</v>
      </c>
      <c r="AA220" s="91">
        <f t="shared" si="125"/>
        <v>4300.1003740000006</v>
      </c>
      <c r="AB220" s="93">
        <f t="shared" si="107"/>
        <v>20.188264666666669</v>
      </c>
      <c r="AC220" s="99" t="e">
        <f t="shared" si="108"/>
        <v>#N/A</v>
      </c>
      <c r="AD220" s="99">
        <f t="shared" si="109"/>
        <v>0</v>
      </c>
      <c r="AG220" s="92">
        <f t="shared" si="126"/>
        <v>45943</v>
      </c>
      <c r="AH220" s="91">
        <f t="shared" si="127"/>
        <v>213</v>
      </c>
      <c r="AI220" s="91">
        <f>INDEX(地温!$D$2:$D$366,MATCH(AG220,地温!$C$2:$C$366,FALSE))</f>
        <v>18.387079999999997</v>
      </c>
      <c r="AJ220" s="91">
        <f t="shared" si="128"/>
        <v>4300.1003740000006</v>
      </c>
      <c r="AK220" s="93">
        <f t="shared" si="110"/>
        <v>20.188264666666669</v>
      </c>
      <c r="AL220" s="99" t="e">
        <f t="shared" si="111"/>
        <v>#N/A</v>
      </c>
      <c r="AM220" s="99">
        <f t="shared" si="112"/>
        <v>0</v>
      </c>
      <c r="AP220" s="92">
        <f t="shared" si="129"/>
        <v>45943</v>
      </c>
      <c r="AQ220" s="91">
        <f t="shared" si="130"/>
        <v>213</v>
      </c>
      <c r="AR220" s="91">
        <f>INDEX(地温!$D$2:$D$366,MATCH(AP220,地温!$C$2:$C$366,FALSE))</f>
        <v>18.387079999999997</v>
      </c>
      <c r="AS220" s="91">
        <f t="shared" si="131"/>
        <v>4300.1003740000006</v>
      </c>
      <c r="AT220" s="93">
        <f t="shared" si="113"/>
        <v>20.188264666666669</v>
      </c>
      <c r="AU220" s="99" t="e">
        <f t="shared" si="114"/>
        <v>#N/A</v>
      </c>
      <c r="AV220" s="99">
        <f t="shared" si="115"/>
        <v>0</v>
      </c>
    </row>
    <row r="221" spans="1:48" s="91" customFormat="1">
      <c r="A221" s="92">
        <f t="shared" si="116"/>
        <v>45944</v>
      </c>
      <c r="B221" s="91">
        <f t="shared" si="99"/>
        <v>214</v>
      </c>
      <c r="C221" s="99">
        <f t="shared" si="100"/>
        <v>6.7649995791485154</v>
      </c>
      <c r="F221" s="92">
        <f t="shared" si="117"/>
        <v>45944</v>
      </c>
      <c r="G221" s="91">
        <f t="shared" si="118"/>
        <v>214</v>
      </c>
      <c r="H221" s="91">
        <f>INDEX(地温!$D$2:$D$366,MATCH(F221,地温!$C$2:$C$366,FALSE))</f>
        <v>18.833151999999998</v>
      </c>
      <c r="I221" s="91">
        <f t="shared" si="119"/>
        <v>4318.9335260000007</v>
      </c>
      <c r="J221" s="93">
        <f t="shared" si="101"/>
        <v>20.181932364485984</v>
      </c>
      <c r="K221" s="99">
        <f t="shared" si="102"/>
        <v>7.6784688360154507e-002</v>
      </c>
      <c r="L221" s="99">
        <f t="shared" si="103"/>
        <v>5.7599995791485155</v>
      </c>
      <c r="O221" s="92">
        <f t="shared" si="120"/>
        <v>45944</v>
      </c>
      <c r="P221" s="91">
        <f t="shared" si="121"/>
        <v>214</v>
      </c>
      <c r="Q221" s="91">
        <f>INDEX(地温!$D$2:$D$366,MATCH(O221,地温!$C$2:$C$366,FALSE))</f>
        <v>18.833151999999998</v>
      </c>
      <c r="R221" s="91">
        <f t="shared" si="122"/>
        <v>4318.9335260000007</v>
      </c>
      <c r="S221" s="93">
        <f t="shared" si="104"/>
        <v>20.181932364485984</v>
      </c>
      <c r="T221" s="99">
        <f t="shared" si="105"/>
        <v>0.99794984728894842</v>
      </c>
      <c r="U221" s="99">
        <f t="shared" si="106"/>
        <v>1.0050000000000001</v>
      </c>
      <c r="X221" s="92">
        <f t="shared" si="123"/>
        <v>45944</v>
      </c>
      <c r="Y221" s="91">
        <f t="shared" si="124"/>
        <v>214</v>
      </c>
      <c r="Z221" s="91">
        <f>INDEX(地温!$D$2:$D$366,MATCH(X221,地温!$C$2:$C$366,FALSE))</f>
        <v>18.833151999999998</v>
      </c>
      <c r="AA221" s="91">
        <f t="shared" si="125"/>
        <v>4318.9335260000007</v>
      </c>
      <c r="AB221" s="93">
        <f t="shared" si="107"/>
        <v>20.181932364485984</v>
      </c>
      <c r="AC221" s="99" t="e">
        <f t="shared" si="108"/>
        <v>#N/A</v>
      </c>
      <c r="AD221" s="99">
        <f t="shared" si="109"/>
        <v>0</v>
      </c>
      <c r="AG221" s="92">
        <f t="shared" si="126"/>
        <v>45944</v>
      </c>
      <c r="AH221" s="91">
        <f t="shared" si="127"/>
        <v>214</v>
      </c>
      <c r="AI221" s="91">
        <f>INDEX(地温!$D$2:$D$366,MATCH(AG221,地温!$C$2:$C$366,FALSE))</f>
        <v>18.833151999999998</v>
      </c>
      <c r="AJ221" s="91">
        <f t="shared" si="128"/>
        <v>4318.9335260000007</v>
      </c>
      <c r="AK221" s="93">
        <f t="shared" si="110"/>
        <v>20.181932364485984</v>
      </c>
      <c r="AL221" s="99" t="e">
        <f t="shared" si="111"/>
        <v>#N/A</v>
      </c>
      <c r="AM221" s="99">
        <f t="shared" si="112"/>
        <v>0</v>
      </c>
      <c r="AP221" s="92">
        <f t="shared" si="129"/>
        <v>45944</v>
      </c>
      <c r="AQ221" s="91">
        <f t="shared" si="130"/>
        <v>214</v>
      </c>
      <c r="AR221" s="91">
        <f>INDEX(地温!$D$2:$D$366,MATCH(AP221,地温!$C$2:$C$366,FALSE))</f>
        <v>18.833151999999998</v>
      </c>
      <c r="AS221" s="91">
        <f t="shared" si="131"/>
        <v>4318.9335260000007</v>
      </c>
      <c r="AT221" s="93">
        <f t="shared" si="113"/>
        <v>20.181932364485984</v>
      </c>
      <c r="AU221" s="99" t="e">
        <f t="shared" si="114"/>
        <v>#N/A</v>
      </c>
      <c r="AV221" s="99">
        <f t="shared" si="115"/>
        <v>0</v>
      </c>
    </row>
    <row r="222" spans="1:48" s="91" customFormat="1">
      <c r="A222" s="92">
        <f t="shared" si="116"/>
        <v>45945</v>
      </c>
      <c r="B222" s="91">
        <f t="shared" si="99"/>
        <v>215</v>
      </c>
      <c r="C222" s="99">
        <f t="shared" si="100"/>
        <v>6.7649996088814008</v>
      </c>
      <c r="F222" s="92">
        <f t="shared" si="117"/>
        <v>45945</v>
      </c>
      <c r="G222" s="91">
        <f t="shared" si="118"/>
        <v>215</v>
      </c>
      <c r="H222" s="91">
        <f>INDEX(地温!$D$2:$D$366,MATCH(F222,地温!$C$2:$C$366,FALSE))</f>
        <v>18.914255999999998</v>
      </c>
      <c r="I222" s="91">
        <f t="shared" si="119"/>
        <v>4337.8477820000007</v>
      </c>
      <c r="J222" s="93">
        <f t="shared" si="101"/>
        <v>20.176036195348839</v>
      </c>
      <c r="K222" s="99">
        <f t="shared" si="102"/>
        <v>7.6768337096396785e-002</v>
      </c>
      <c r="L222" s="99">
        <f t="shared" si="103"/>
        <v>5.7599996088814009</v>
      </c>
      <c r="O222" s="92">
        <f t="shared" si="120"/>
        <v>45945</v>
      </c>
      <c r="P222" s="91">
        <f t="shared" si="121"/>
        <v>215</v>
      </c>
      <c r="Q222" s="91">
        <f>INDEX(地温!$D$2:$D$366,MATCH(O222,地温!$C$2:$C$366,FALSE))</f>
        <v>18.914255999999998</v>
      </c>
      <c r="R222" s="91">
        <f t="shared" si="122"/>
        <v>4337.8477820000007</v>
      </c>
      <c r="S222" s="93">
        <f t="shared" si="104"/>
        <v>20.176036195348839</v>
      </c>
      <c r="T222" s="99">
        <f t="shared" si="105"/>
        <v>0.99794980609988193</v>
      </c>
      <c r="U222" s="99">
        <f t="shared" si="106"/>
        <v>1.0050000000000001</v>
      </c>
      <c r="X222" s="92">
        <f t="shared" si="123"/>
        <v>45945</v>
      </c>
      <c r="Y222" s="91">
        <f t="shared" si="124"/>
        <v>215</v>
      </c>
      <c r="Z222" s="91">
        <f>INDEX(地温!$D$2:$D$366,MATCH(X222,地温!$C$2:$C$366,FALSE))</f>
        <v>18.914255999999998</v>
      </c>
      <c r="AA222" s="91">
        <f t="shared" si="125"/>
        <v>4337.8477820000007</v>
      </c>
      <c r="AB222" s="93">
        <f t="shared" si="107"/>
        <v>20.176036195348839</v>
      </c>
      <c r="AC222" s="99" t="e">
        <f t="shared" si="108"/>
        <v>#N/A</v>
      </c>
      <c r="AD222" s="99">
        <f t="shared" si="109"/>
        <v>0</v>
      </c>
      <c r="AG222" s="92">
        <f t="shared" si="126"/>
        <v>45945</v>
      </c>
      <c r="AH222" s="91">
        <f t="shared" si="127"/>
        <v>215</v>
      </c>
      <c r="AI222" s="91">
        <f>INDEX(地温!$D$2:$D$366,MATCH(AG222,地温!$C$2:$C$366,FALSE))</f>
        <v>18.914255999999998</v>
      </c>
      <c r="AJ222" s="91">
        <f t="shared" si="128"/>
        <v>4337.8477820000007</v>
      </c>
      <c r="AK222" s="93">
        <f t="shared" si="110"/>
        <v>20.176036195348839</v>
      </c>
      <c r="AL222" s="99" t="e">
        <f t="shared" si="111"/>
        <v>#N/A</v>
      </c>
      <c r="AM222" s="99">
        <f t="shared" si="112"/>
        <v>0</v>
      </c>
      <c r="AP222" s="92">
        <f t="shared" si="129"/>
        <v>45945</v>
      </c>
      <c r="AQ222" s="91">
        <f t="shared" si="130"/>
        <v>215</v>
      </c>
      <c r="AR222" s="91">
        <f>INDEX(地温!$D$2:$D$366,MATCH(AP222,地温!$C$2:$C$366,FALSE))</f>
        <v>18.914255999999998</v>
      </c>
      <c r="AS222" s="91">
        <f t="shared" si="131"/>
        <v>4337.8477820000007</v>
      </c>
      <c r="AT222" s="93">
        <f t="shared" si="113"/>
        <v>20.176036195348839</v>
      </c>
      <c r="AU222" s="99" t="e">
        <f t="shared" si="114"/>
        <v>#N/A</v>
      </c>
      <c r="AV222" s="99">
        <f t="shared" si="115"/>
        <v>0</v>
      </c>
    </row>
    <row r="223" spans="1:48" s="91" customFormat="1">
      <c r="A223" s="92">
        <f t="shared" si="116"/>
        <v>45946</v>
      </c>
      <c r="B223" s="91">
        <f t="shared" si="99"/>
        <v>216</v>
      </c>
      <c r="C223" s="99">
        <f t="shared" si="100"/>
        <v>6.7649996361663707</v>
      </c>
      <c r="F223" s="92">
        <f t="shared" si="117"/>
        <v>45946</v>
      </c>
      <c r="G223" s="91">
        <f t="shared" si="118"/>
        <v>216</v>
      </c>
      <c r="H223" s="91">
        <f>INDEX(地温!$D$2:$D$366,MATCH(F223,地温!$C$2:$C$366,FALSE))</f>
        <v>18.569564</v>
      </c>
      <c r="I223" s="91">
        <f t="shared" si="119"/>
        <v>4356.4173460000011</v>
      </c>
      <c r="J223" s="93">
        <f t="shared" si="101"/>
        <v>20.168598824074078</v>
      </c>
      <c r="K223" s="99">
        <f t="shared" si="102"/>
        <v>7.6747715797299665e-002</v>
      </c>
      <c r="L223" s="99">
        <f t="shared" si="103"/>
        <v>5.7599996361663708</v>
      </c>
      <c r="O223" s="92">
        <f t="shared" si="120"/>
        <v>45946</v>
      </c>
      <c r="P223" s="91">
        <f t="shared" si="121"/>
        <v>216</v>
      </c>
      <c r="Q223" s="91">
        <f>INDEX(地温!$D$2:$D$366,MATCH(O223,地温!$C$2:$C$366,FALSE))</f>
        <v>18.569564</v>
      </c>
      <c r="R223" s="91">
        <f t="shared" si="122"/>
        <v>4356.4173460000011</v>
      </c>
      <c r="S223" s="93">
        <f t="shared" si="104"/>
        <v>20.168598824074078</v>
      </c>
      <c r="T223" s="99">
        <f t="shared" si="105"/>
        <v>0.99794975414202747</v>
      </c>
      <c r="U223" s="99">
        <f t="shared" si="106"/>
        <v>1.0050000000000001</v>
      </c>
      <c r="X223" s="92">
        <f t="shared" si="123"/>
        <v>45946</v>
      </c>
      <c r="Y223" s="91">
        <f t="shared" si="124"/>
        <v>216</v>
      </c>
      <c r="Z223" s="91">
        <f>INDEX(地温!$D$2:$D$366,MATCH(X223,地温!$C$2:$C$366,FALSE))</f>
        <v>18.569564</v>
      </c>
      <c r="AA223" s="91">
        <f t="shared" si="125"/>
        <v>4356.4173460000011</v>
      </c>
      <c r="AB223" s="93">
        <f t="shared" si="107"/>
        <v>20.168598824074078</v>
      </c>
      <c r="AC223" s="99" t="e">
        <f t="shared" si="108"/>
        <v>#N/A</v>
      </c>
      <c r="AD223" s="99">
        <f t="shared" si="109"/>
        <v>0</v>
      </c>
      <c r="AG223" s="92">
        <f t="shared" si="126"/>
        <v>45946</v>
      </c>
      <c r="AH223" s="91">
        <f t="shared" si="127"/>
        <v>216</v>
      </c>
      <c r="AI223" s="91">
        <f>INDEX(地温!$D$2:$D$366,MATCH(AG223,地温!$C$2:$C$366,FALSE))</f>
        <v>18.569564</v>
      </c>
      <c r="AJ223" s="91">
        <f t="shared" si="128"/>
        <v>4356.4173460000011</v>
      </c>
      <c r="AK223" s="93">
        <f t="shared" si="110"/>
        <v>20.168598824074078</v>
      </c>
      <c r="AL223" s="99" t="e">
        <f t="shared" si="111"/>
        <v>#N/A</v>
      </c>
      <c r="AM223" s="99">
        <f t="shared" si="112"/>
        <v>0</v>
      </c>
      <c r="AP223" s="92">
        <f t="shared" si="129"/>
        <v>45946</v>
      </c>
      <c r="AQ223" s="91">
        <f t="shared" si="130"/>
        <v>216</v>
      </c>
      <c r="AR223" s="91">
        <f>INDEX(地温!$D$2:$D$366,MATCH(AP223,地温!$C$2:$C$366,FALSE))</f>
        <v>18.569564</v>
      </c>
      <c r="AS223" s="91">
        <f t="shared" si="131"/>
        <v>4356.4173460000011</v>
      </c>
      <c r="AT223" s="93">
        <f t="shared" si="113"/>
        <v>20.168598824074078</v>
      </c>
      <c r="AU223" s="99" t="e">
        <f t="shared" si="114"/>
        <v>#N/A</v>
      </c>
      <c r="AV223" s="99">
        <f t="shared" si="115"/>
        <v>0</v>
      </c>
    </row>
    <row r="224" spans="1:48" s="91" customFormat="1">
      <c r="A224" s="92">
        <f t="shared" si="116"/>
        <v>45947</v>
      </c>
      <c r="B224" s="91">
        <f t="shared" si="99"/>
        <v>217</v>
      </c>
      <c r="C224" s="99">
        <f t="shared" si="100"/>
        <v>6.7649996604242162</v>
      </c>
      <c r="F224" s="92">
        <f t="shared" si="117"/>
        <v>45947</v>
      </c>
      <c r="G224" s="91">
        <f t="shared" si="118"/>
        <v>217</v>
      </c>
      <c r="H224" s="91">
        <f>INDEX(地温!$D$2:$D$366,MATCH(F224,地温!$C$2:$C$366,FALSE))</f>
        <v>17.373280000000001</v>
      </c>
      <c r="I224" s="91">
        <f t="shared" si="119"/>
        <v>4373.7906260000009</v>
      </c>
      <c r="J224" s="93">
        <f t="shared" si="101"/>
        <v>20.155717170506918</v>
      </c>
      <c r="K224" s="99">
        <f t="shared" si="102"/>
        <v>7.6712009987094779e-002</v>
      </c>
      <c r="L224" s="99">
        <f t="shared" si="103"/>
        <v>5.7599996604242163</v>
      </c>
      <c r="O224" s="92">
        <f t="shared" si="120"/>
        <v>45947</v>
      </c>
      <c r="P224" s="91">
        <f t="shared" si="121"/>
        <v>217</v>
      </c>
      <c r="Q224" s="91">
        <f>INDEX(地温!$D$2:$D$366,MATCH(O224,地温!$C$2:$C$366,FALSE))</f>
        <v>17.373280000000001</v>
      </c>
      <c r="R224" s="91">
        <f t="shared" si="122"/>
        <v>4373.7906260000009</v>
      </c>
      <c r="S224" s="93">
        <f t="shared" si="104"/>
        <v>20.155717170506918</v>
      </c>
      <c r="T224" s="99">
        <f t="shared" si="105"/>
        <v>0.99794966414390862</v>
      </c>
      <c r="U224" s="99">
        <f t="shared" si="106"/>
        <v>1.0050000000000001</v>
      </c>
      <c r="X224" s="92">
        <f t="shared" si="123"/>
        <v>45947</v>
      </c>
      <c r="Y224" s="91">
        <f t="shared" si="124"/>
        <v>217</v>
      </c>
      <c r="Z224" s="91">
        <f>INDEX(地温!$D$2:$D$366,MATCH(X224,地温!$C$2:$C$366,FALSE))</f>
        <v>17.373280000000001</v>
      </c>
      <c r="AA224" s="91">
        <f t="shared" si="125"/>
        <v>4373.7906260000009</v>
      </c>
      <c r="AB224" s="93">
        <f t="shared" si="107"/>
        <v>20.155717170506918</v>
      </c>
      <c r="AC224" s="99" t="e">
        <f t="shared" si="108"/>
        <v>#N/A</v>
      </c>
      <c r="AD224" s="99">
        <f t="shared" si="109"/>
        <v>0</v>
      </c>
      <c r="AG224" s="92">
        <f t="shared" si="126"/>
        <v>45947</v>
      </c>
      <c r="AH224" s="91">
        <f t="shared" si="127"/>
        <v>217</v>
      </c>
      <c r="AI224" s="91">
        <f>INDEX(地温!$D$2:$D$366,MATCH(AG224,地温!$C$2:$C$366,FALSE))</f>
        <v>17.373280000000001</v>
      </c>
      <c r="AJ224" s="91">
        <f t="shared" si="128"/>
        <v>4373.7906260000009</v>
      </c>
      <c r="AK224" s="93">
        <f t="shared" si="110"/>
        <v>20.155717170506918</v>
      </c>
      <c r="AL224" s="99" t="e">
        <f t="shared" si="111"/>
        <v>#N/A</v>
      </c>
      <c r="AM224" s="99">
        <f t="shared" si="112"/>
        <v>0</v>
      </c>
      <c r="AP224" s="92">
        <f t="shared" si="129"/>
        <v>45947</v>
      </c>
      <c r="AQ224" s="91">
        <f t="shared" si="130"/>
        <v>217</v>
      </c>
      <c r="AR224" s="91">
        <f>INDEX(地温!$D$2:$D$366,MATCH(AP224,地温!$C$2:$C$366,FALSE))</f>
        <v>17.373280000000001</v>
      </c>
      <c r="AS224" s="91">
        <f t="shared" si="131"/>
        <v>4373.7906260000009</v>
      </c>
      <c r="AT224" s="93">
        <f t="shared" si="113"/>
        <v>20.155717170506918</v>
      </c>
      <c r="AU224" s="99" t="e">
        <f t="shared" si="114"/>
        <v>#N/A</v>
      </c>
      <c r="AV224" s="99">
        <f t="shared" si="115"/>
        <v>0</v>
      </c>
    </row>
    <row r="225" spans="1:48" s="91" customFormat="1">
      <c r="A225" s="92">
        <f t="shared" si="116"/>
        <v>45948</v>
      </c>
      <c r="B225" s="91">
        <f t="shared" si="99"/>
        <v>218</v>
      </c>
      <c r="C225" s="99">
        <f t="shared" si="100"/>
        <v>6.7649996825489733</v>
      </c>
      <c r="F225" s="92">
        <f t="shared" si="117"/>
        <v>45948</v>
      </c>
      <c r="G225" s="91">
        <f t="shared" si="118"/>
        <v>218</v>
      </c>
      <c r="H225" s="91">
        <f>INDEX(地温!$D$2:$D$366,MATCH(F225,地温!$C$2:$C$366,FALSE))</f>
        <v>16.785276000000003</v>
      </c>
      <c r="I225" s="91">
        <f t="shared" si="119"/>
        <v>4390.5759020000005</v>
      </c>
      <c r="J225" s="93">
        <f t="shared" si="101"/>
        <v>20.140256431192661</v>
      </c>
      <c r="K225" s="99">
        <f t="shared" si="102"/>
        <v>7.6669173170926877e-002</v>
      </c>
      <c r="L225" s="99">
        <f t="shared" si="103"/>
        <v>5.7599996825489734</v>
      </c>
      <c r="O225" s="92">
        <f t="shared" si="120"/>
        <v>45948</v>
      </c>
      <c r="P225" s="91">
        <f t="shared" si="121"/>
        <v>218</v>
      </c>
      <c r="Q225" s="91">
        <f>INDEX(地温!$D$2:$D$366,MATCH(O225,地温!$C$2:$C$366,FALSE))</f>
        <v>16.785276000000003</v>
      </c>
      <c r="R225" s="91">
        <f t="shared" si="122"/>
        <v>4390.5759020000005</v>
      </c>
      <c r="S225" s="93">
        <f t="shared" si="104"/>
        <v>20.140256431192661</v>
      </c>
      <c r="T225" s="99">
        <f t="shared" si="105"/>
        <v>0.99794955611648484</v>
      </c>
      <c r="U225" s="99">
        <f t="shared" si="106"/>
        <v>1.0050000000000001</v>
      </c>
      <c r="X225" s="92">
        <f t="shared" si="123"/>
        <v>45948</v>
      </c>
      <c r="Y225" s="91">
        <f t="shared" si="124"/>
        <v>218</v>
      </c>
      <c r="Z225" s="91">
        <f>INDEX(地温!$D$2:$D$366,MATCH(X225,地温!$C$2:$C$366,FALSE))</f>
        <v>16.785276000000003</v>
      </c>
      <c r="AA225" s="91">
        <f t="shared" si="125"/>
        <v>4390.5759020000005</v>
      </c>
      <c r="AB225" s="93">
        <f t="shared" si="107"/>
        <v>20.140256431192661</v>
      </c>
      <c r="AC225" s="99" t="e">
        <f t="shared" si="108"/>
        <v>#N/A</v>
      </c>
      <c r="AD225" s="99">
        <f t="shared" si="109"/>
        <v>0</v>
      </c>
      <c r="AG225" s="92">
        <f t="shared" si="126"/>
        <v>45948</v>
      </c>
      <c r="AH225" s="91">
        <f t="shared" si="127"/>
        <v>218</v>
      </c>
      <c r="AI225" s="91">
        <f>INDEX(地温!$D$2:$D$366,MATCH(AG225,地温!$C$2:$C$366,FALSE))</f>
        <v>16.785276000000003</v>
      </c>
      <c r="AJ225" s="91">
        <f t="shared" si="128"/>
        <v>4390.5759020000005</v>
      </c>
      <c r="AK225" s="93">
        <f t="shared" si="110"/>
        <v>20.140256431192661</v>
      </c>
      <c r="AL225" s="99" t="e">
        <f t="shared" si="111"/>
        <v>#N/A</v>
      </c>
      <c r="AM225" s="99">
        <f t="shared" si="112"/>
        <v>0</v>
      </c>
      <c r="AP225" s="92">
        <f t="shared" si="129"/>
        <v>45948</v>
      </c>
      <c r="AQ225" s="91">
        <f t="shared" si="130"/>
        <v>218</v>
      </c>
      <c r="AR225" s="91">
        <f>INDEX(地温!$D$2:$D$366,MATCH(AP225,地温!$C$2:$C$366,FALSE))</f>
        <v>16.785276000000003</v>
      </c>
      <c r="AS225" s="91">
        <f t="shared" si="131"/>
        <v>4390.5759020000005</v>
      </c>
      <c r="AT225" s="93">
        <f t="shared" si="113"/>
        <v>20.140256431192661</v>
      </c>
      <c r="AU225" s="99" t="e">
        <f t="shared" si="114"/>
        <v>#N/A</v>
      </c>
      <c r="AV225" s="99">
        <f t="shared" si="115"/>
        <v>0</v>
      </c>
    </row>
    <row r="226" spans="1:48" s="91" customFormat="1">
      <c r="A226" s="92">
        <f t="shared" si="116"/>
        <v>45949</v>
      </c>
      <c r="B226" s="91">
        <f t="shared" si="99"/>
        <v>219</v>
      </c>
      <c r="C226" s="99">
        <f t="shared" si="100"/>
        <v>6.7649997025329238</v>
      </c>
      <c r="F226" s="92">
        <f t="shared" si="117"/>
        <v>45949</v>
      </c>
      <c r="G226" s="91">
        <f t="shared" si="118"/>
        <v>219</v>
      </c>
      <c r="H226" s="91">
        <f>INDEX(地温!$D$2:$D$366,MATCH(F226,地温!$C$2:$C$366,FALSE))</f>
        <v>15.933684000000001</v>
      </c>
      <c r="I226" s="91">
        <f t="shared" si="119"/>
        <v>4406.5095860000001</v>
      </c>
      <c r="J226" s="93">
        <f t="shared" si="101"/>
        <v>20.121048337899545</v>
      </c>
      <c r="K226" s="99">
        <f t="shared" si="102"/>
        <v>7.6615980652724791e-002</v>
      </c>
      <c r="L226" s="99">
        <f t="shared" si="103"/>
        <v>5.7599997025329239</v>
      </c>
      <c r="O226" s="92">
        <f t="shared" si="120"/>
        <v>45949</v>
      </c>
      <c r="P226" s="91">
        <f t="shared" si="121"/>
        <v>219</v>
      </c>
      <c r="Q226" s="91">
        <f>INDEX(地温!$D$2:$D$366,MATCH(O226,地温!$C$2:$C$366,FALSE))</f>
        <v>15.933684000000001</v>
      </c>
      <c r="R226" s="91">
        <f t="shared" si="122"/>
        <v>4406.5095860000001</v>
      </c>
      <c r="S226" s="93">
        <f t="shared" si="104"/>
        <v>20.121048337899545</v>
      </c>
      <c r="T226" s="99">
        <f t="shared" si="105"/>
        <v>0.99794942188965641</v>
      </c>
      <c r="U226" s="99">
        <f t="shared" si="106"/>
        <v>1.0050000000000001</v>
      </c>
      <c r="X226" s="92">
        <f t="shared" si="123"/>
        <v>45949</v>
      </c>
      <c r="Y226" s="91">
        <f t="shared" si="124"/>
        <v>219</v>
      </c>
      <c r="Z226" s="91">
        <f>INDEX(地温!$D$2:$D$366,MATCH(X226,地温!$C$2:$C$366,FALSE))</f>
        <v>15.933684000000001</v>
      </c>
      <c r="AA226" s="91">
        <f t="shared" si="125"/>
        <v>4406.5095860000001</v>
      </c>
      <c r="AB226" s="93">
        <f t="shared" si="107"/>
        <v>20.121048337899545</v>
      </c>
      <c r="AC226" s="99" t="e">
        <f t="shared" si="108"/>
        <v>#N/A</v>
      </c>
      <c r="AD226" s="99">
        <f t="shared" si="109"/>
        <v>0</v>
      </c>
      <c r="AG226" s="92">
        <f t="shared" si="126"/>
        <v>45949</v>
      </c>
      <c r="AH226" s="91">
        <f t="shared" si="127"/>
        <v>219</v>
      </c>
      <c r="AI226" s="91">
        <f>INDEX(地温!$D$2:$D$366,MATCH(AG226,地温!$C$2:$C$366,FALSE))</f>
        <v>15.933684000000001</v>
      </c>
      <c r="AJ226" s="91">
        <f t="shared" si="128"/>
        <v>4406.5095860000001</v>
      </c>
      <c r="AK226" s="93">
        <f t="shared" si="110"/>
        <v>20.121048337899545</v>
      </c>
      <c r="AL226" s="99" t="e">
        <f t="shared" si="111"/>
        <v>#N/A</v>
      </c>
      <c r="AM226" s="99">
        <f t="shared" si="112"/>
        <v>0</v>
      </c>
      <c r="AP226" s="92">
        <f t="shared" si="129"/>
        <v>45949</v>
      </c>
      <c r="AQ226" s="91">
        <f t="shared" si="130"/>
        <v>219</v>
      </c>
      <c r="AR226" s="91">
        <f>INDEX(地温!$D$2:$D$366,MATCH(AP226,地温!$C$2:$C$366,FALSE))</f>
        <v>15.933684000000001</v>
      </c>
      <c r="AS226" s="91">
        <f t="shared" si="131"/>
        <v>4406.5095860000001</v>
      </c>
      <c r="AT226" s="93">
        <f t="shared" si="113"/>
        <v>20.121048337899545</v>
      </c>
      <c r="AU226" s="99" t="e">
        <f t="shared" si="114"/>
        <v>#N/A</v>
      </c>
      <c r="AV226" s="99">
        <f t="shared" si="115"/>
        <v>0</v>
      </c>
    </row>
    <row r="227" spans="1:48" s="91" customFormat="1">
      <c r="A227" s="92">
        <f t="shared" si="116"/>
        <v>45950</v>
      </c>
      <c r="B227" s="91">
        <f t="shared" si="99"/>
        <v>220</v>
      </c>
      <c r="C227" s="99">
        <f t="shared" si="100"/>
        <v>6.7649997217606606</v>
      </c>
      <c r="F227" s="92">
        <f t="shared" si="117"/>
        <v>45950</v>
      </c>
      <c r="G227" s="91">
        <f t="shared" si="118"/>
        <v>220</v>
      </c>
      <c r="H227" s="91">
        <f>INDEX(地温!$D$2:$D$366,MATCH(F227,地温!$C$2:$C$366,FALSE))</f>
        <v>16.582515999999998</v>
      </c>
      <c r="I227" s="91">
        <f t="shared" si="119"/>
        <v>4423.0921020000005</v>
      </c>
      <c r="J227" s="93">
        <f t="shared" si="101"/>
        <v>20.104964100000004</v>
      </c>
      <c r="K227" s="99">
        <f t="shared" si="102"/>
        <v>7.6571461986004216e-002</v>
      </c>
      <c r="L227" s="99">
        <f t="shared" si="103"/>
        <v>5.7599997217606607</v>
      </c>
      <c r="O227" s="92">
        <f t="shared" si="120"/>
        <v>45950</v>
      </c>
      <c r="P227" s="91">
        <f t="shared" si="121"/>
        <v>220</v>
      </c>
      <c r="Q227" s="91">
        <f>INDEX(地温!$D$2:$D$366,MATCH(O227,地温!$C$2:$C$366,FALSE))</f>
        <v>16.582515999999998</v>
      </c>
      <c r="R227" s="91">
        <f t="shared" si="122"/>
        <v>4423.0921020000005</v>
      </c>
      <c r="S227" s="93">
        <f t="shared" si="104"/>
        <v>20.104964100000004</v>
      </c>
      <c r="T227" s="99">
        <f t="shared" si="105"/>
        <v>0.99794930947891924</v>
      </c>
      <c r="U227" s="99">
        <f t="shared" si="106"/>
        <v>1.0050000000000001</v>
      </c>
      <c r="X227" s="92">
        <f t="shared" si="123"/>
        <v>45950</v>
      </c>
      <c r="Y227" s="91">
        <f t="shared" si="124"/>
        <v>220</v>
      </c>
      <c r="Z227" s="91">
        <f>INDEX(地温!$D$2:$D$366,MATCH(X227,地温!$C$2:$C$366,FALSE))</f>
        <v>16.582515999999998</v>
      </c>
      <c r="AA227" s="91">
        <f t="shared" si="125"/>
        <v>4423.0921020000005</v>
      </c>
      <c r="AB227" s="93">
        <f t="shared" si="107"/>
        <v>20.104964100000004</v>
      </c>
      <c r="AC227" s="99" t="e">
        <f t="shared" si="108"/>
        <v>#N/A</v>
      </c>
      <c r="AD227" s="99">
        <f t="shared" si="109"/>
        <v>0</v>
      </c>
      <c r="AG227" s="92">
        <f t="shared" si="126"/>
        <v>45950</v>
      </c>
      <c r="AH227" s="91">
        <f t="shared" si="127"/>
        <v>220</v>
      </c>
      <c r="AI227" s="91">
        <f>INDEX(地温!$D$2:$D$366,MATCH(AG227,地温!$C$2:$C$366,FALSE))</f>
        <v>16.582515999999998</v>
      </c>
      <c r="AJ227" s="91">
        <f t="shared" si="128"/>
        <v>4423.0921020000005</v>
      </c>
      <c r="AK227" s="93">
        <f t="shared" si="110"/>
        <v>20.104964100000004</v>
      </c>
      <c r="AL227" s="99" t="e">
        <f t="shared" si="111"/>
        <v>#N/A</v>
      </c>
      <c r="AM227" s="99">
        <f t="shared" si="112"/>
        <v>0</v>
      </c>
      <c r="AP227" s="92">
        <f t="shared" si="129"/>
        <v>45950</v>
      </c>
      <c r="AQ227" s="91">
        <f t="shared" si="130"/>
        <v>220</v>
      </c>
      <c r="AR227" s="91">
        <f>INDEX(地温!$D$2:$D$366,MATCH(AP227,地温!$C$2:$C$366,FALSE))</f>
        <v>16.582515999999998</v>
      </c>
      <c r="AS227" s="91">
        <f t="shared" si="131"/>
        <v>4423.0921020000005</v>
      </c>
      <c r="AT227" s="93">
        <f t="shared" si="113"/>
        <v>20.104964100000004</v>
      </c>
      <c r="AU227" s="99" t="e">
        <f t="shared" si="114"/>
        <v>#N/A</v>
      </c>
      <c r="AV227" s="99">
        <f t="shared" si="115"/>
        <v>0</v>
      </c>
    </row>
    <row r="228" spans="1:48" s="91" customFormat="1">
      <c r="A228" s="92">
        <f t="shared" si="116"/>
        <v>45951</v>
      </c>
      <c r="B228" s="91">
        <f t="shared" si="99"/>
        <v>221</v>
      </c>
      <c r="C228" s="99">
        <f t="shared" si="100"/>
        <v>6.7649997384006655</v>
      </c>
      <c r="F228" s="92">
        <f t="shared" si="117"/>
        <v>45951</v>
      </c>
      <c r="G228" s="91">
        <f t="shared" si="118"/>
        <v>221</v>
      </c>
      <c r="H228" s="91">
        <f>INDEX(地温!$D$2:$D$366,MATCH(F228,地温!$C$2:$C$366,FALSE))</f>
        <v>14.717124000000002</v>
      </c>
      <c r="I228" s="91">
        <f t="shared" si="119"/>
        <v>4437.8092260000003</v>
      </c>
      <c r="J228" s="93">
        <f t="shared" si="101"/>
        <v>20.080584733031674</v>
      </c>
      <c r="K228" s="99">
        <f t="shared" si="102"/>
        <v>7.6504023702781546e-002</v>
      </c>
      <c r="L228" s="99">
        <f t="shared" si="103"/>
        <v>5.7599997384006656</v>
      </c>
      <c r="O228" s="92">
        <f t="shared" si="120"/>
        <v>45951</v>
      </c>
      <c r="P228" s="91">
        <f t="shared" si="121"/>
        <v>221</v>
      </c>
      <c r="Q228" s="91">
        <f>INDEX(地温!$D$2:$D$366,MATCH(O228,地温!$C$2:$C$366,FALSE))</f>
        <v>14.717124000000002</v>
      </c>
      <c r="R228" s="91">
        <f t="shared" si="122"/>
        <v>4437.8092260000003</v>
      </c>
      <c r="S228" s="93">
        <f t="shared" si="104"/>
        <v>20.080584733031674</v>
      </c>
      <c r="T228" s="99">
        <f t="shared" si="105"/>
        <v>0.99794913907105753</v>
      </c>
      <c r="U228" s="99">
        <f t="shared" si="106"/>
        <v>1.0050000000000001</v>
      </c>
      <c r="X228" s="92">
        <f t="shared" si="123"/>
        <v>45951</v>
      </c>
      <c r="Y228" s="91">
        <f t="shared" si="124"/>
        <v>221</v>
      </c>
      <c r="Z228" s="91">
        <f>INDEX(地温!$D$2:$D$366,MATCH(X228,地温!$C$2:$C$366,FALSE))</f>
        <v>14.717124000000002</v>
      </c>
      <c r="AA228" s="91">
        <f t="shared" si="125"/>
        <v>4437.8092260000003</v>
      </c>
      <c r="AB228" s="93">
        <f t="shared" si="107"/>
        <v>20.080584733031674</v>
      </c>
      <c r="AC228" s="99" t="e">
        <f t="shared" si="108"/>
        <v>#N/A</v>
      </c>
      <c r="AD228" s="99">
        <f t="shared" si="109"/>
        <v>0</v>
      </c>
      <c r="AG228" s="92">
        <f t="shared" si="126"/>
        <v>45951</v>
      </c>
      <c r="AH228" s="91">
        <f t="shared" si="127"/>
        <v>221</v>
      </c>
      <c r="AI228" s="91">
        <f>INDEX(地温!$D$2:$D$366,MATCH(AG228,地温!$C$2:$C$366,FALSE))</f>
        <v>14.717124000000002</v>
      </c>
      <c r="AJ228" s="91">
        <f t="shared" si="128"/>
        <v>4437.8092260000003</v>
      </c>
      <c r="AK228" s="93">
        <f t="shared" si="110"/>
        <v>20.080584733031674</v>
      </c>
      <c r="AL228" s="99" t="e">
        <f t="shared" si="111"/>
        <v>#N/A</v>
      </c>
      <c r="AM228" s="99">
        <f t="shared" si="112"/>
        <v>0</v>
      </c>
      <c r="AP228" s="92">
        <f t="shared" si="129"/>
        <v>45951</v>
      </c>
      <c r="AQ228" s="91">
        <f t="shared" si="130"/>
        <v>221</v>
      </c>
      <c r="AR228" s="91">
        <f>INDEX(地温!$D$2:$D$366,MATCH(AP228,地温!$C$2:$C$366,FALSE))</f>
        <v>14.717124000000002</v>
      </c>
      <c r="AS228" s="91">
        <f t="shared" si="131"/>
        <v>4437.8092260000003</v>
      </c>
      <c r="AT228" s="93">
        <f t="shared" si="113"/>
        <v>20.080584733031674</v>
      </c>
      <c r="AU228" s="99" t="e">
        <f t="shared" si="114"/>
        <v>#N/A</v>
      </c>
      <c r="AV228" s="99">
        <f t="shared" si="115"/>
        <v>0</v>
      </c>
    </row>
    <row r="229" spans="1:48" s="91" customFormat="1">
      <c r="A229" s="92">
        <f t="shared" si="116"/>
        <v>45952</v>
      </c>
      <c r="B229" s="91">
        <f t="shared" si="99"/>
        <v>222</v>
      </c>
      <c r="C229" s="99">
        <f t="shared" si="100"/>
        <v>6.764999754240967</v>
      </c>
      <c r="F229" s="92">
        <f t="shared" si="117"/>
        <v>45952</v>
      </c>
      <c r="G229" s="91">
        <f t="shared" si="118"/>
        <v>222</v>
      </c>
      <c r="H229" s="91">
        <f>INDEX(地温!$D$2:$D$366,MATCH(F229,地温!$C$2:$C$366,FALSE))</f>
        <v>15.000988000000001</v>
      </c>
      <c r="I229" s="91">
        <f t="shared" si="119"/>
        <v>4452.8102140000001</v>
      </c>
      <c r="J229" s="93">
        <f t="shared" si="101"/>
        <v>20.057703666666669</v>
      </c>
      <c r="K229" s="99">
        <f t="shared" si="102"/>
        <v>7.6440773861518443e-002</v>
      </c>
      <c r="L229" s="99">
        <f t="shared" si="103"/>
        <v>5.7599997542409671</v>
      </c>
      <c r="O229" s="92">
        <f t="shared" si="120"/>
        <v>45952</v>
      </c>
      <c r="P229" s="91">
        <f t="shared" si="121"/>
        <v>222</v>
      </c>
      <c r="Q229" s="91">
        <f>INDEX(地温!$D$2:$D$366,MATCH(O229,地温!$C$2:$C$366,FALSE))</f>
        <v>15.000988000000001</v>
      </c>
      <c r="R229" s="91">
        <f t="shared" si="122"/>
        <v>4452.8102140000001</v>
      </c>
      <c r="S229" s="93">
        <f t="shared" si="104"/>
        <v>20.057703666666669</v>
      </c>
      <c r="T229" s="99">
        <f t="shared" si="105"/>
        <v>0.99794897911031089</v>
      </c>
      <c r="U229" s="99">
        <f t="shared" si="106"/>
        <v>1.0050000000000001</v>
      </c>
      <c r="X229" s="92">
        <f t="shared" si="123"/>
        <v>45952</v>
      </c>
      <c r="Y229" s="91">
        <f t="shared" si="124"/>
        <v>222</v>
      </c>
      <c r="Z229" s="91">
        <f>INDEX(地温!$D$2:$D$366,MATCH(X229,地温!$C$2:$C$366,FALSE))</f>
        <v>15.000988000000001</v>
      </c>
      <c r="AA229" s="91">
        <f t="shared" si="125"/>
        <v>4452.8102140000001</v>
      </c>
      <c r="AB229" s="93">
        <f t="shared" si="107"/>
        <v>20.057703666666669</v>
      </c>
      <c r="AC229" s="99" t="e">
        <f t="shared" si="108"/>
        <v>#N/A</v>
      </c>
      <c r="AD229" s="99">
        <f t="shared" si="109"/>
        <v>0</v>
      </c>
      <c r="AG229" s="92">
        <f t="shared" si="126"/>
        <v>45952</v>
      </c>
      <c r="AH229" s="91">
        <f t="shared" si="127"/>
        <v>222</v>
      </c>
      <c r="AI229" s="91">
        <f>INDEX(地温!$D$2:$D$366,MATCH(AG229,地温!$C$2:$C$366,FALSE))</f>
        <v>15.000988000000001</v>
      </c>
      <c r="AJ229" s="91">
        <f t="shared" si="128"/>
        <v>4452.8102140000001</v>
      </c>
      <c r="AK229" s="93">
        <f t="shared" si="110"/>
        <v>20.057703666666669</v>
      </c>
      <c r="AL229" s="99" t="e">
        <f t="shared" si="111"/>
        <v>#N/A</v>
      </c>
      <c r="AM229" s="99">
        <f t="shared" si="112"/>
        <v>0</v>
      </c>
      <c r="AP229" s="92">
        <f t="shared" si="129"/>
        <v>45952</v>
      </c>
      <c r="AQ229" s="91">
        <f t="shared" si="130"/>
        <v>222</v>
      </c>
      <c r="AR229" s="91">
        <f>INDEX(地温!$D$2:$D$366,MATCH(AP229,地温!$C$2:$C$366,FALSE))</f>
        <v>15.000988000000001</v>
      </c>
      <c r="AS229" s="91">
        <f t="shared" si="131"/>
        <v>4452.8102140000001</v>
      </c>
      <c r="AT229" s="93">
        <f t="shared" si="113"/>
        <v>20.057703666666669</v>
      </c>
      <c r="AU229" s="99" t="e">
        <f t="shared" si="114"/>
        <v>#N/A</v>
      </c>
      <c r="AV229" s="99">
        <f t="shared" si="115"/>
        <v>0</v>
      </c>
    </row>
    <row r="230" spans="1:48" s="91" customFormat="1">
      <c r="A230" s="92">
        <f t="shared" si="116"/>
        <v>45953</v>
      </c>
      <c r="B230" s="91">
        <f t="shared" si="99"/>
        <v>223</v>
      </c>
      <c r="C230" s="99">
        <f t="shared" si="100"/>
        <v>6.7649997697955557</v>
      </c>
      <c r="F230" s="92">
        <f t="shared" si="117"/>
        <v>45953</v>
      </c>
      <c r="G230" s="91">
        <f t="shared" si="118"/>
        <v>223</v>
      </c>
      <c r="H230" s="91">
        <f>INDEX(地温!$D$2:$D$366,MATCH(F230,地温!$C$2:$C$366,FALSE))</f>
        <v>16.055340000000001</v>
      </c>
      <c r="I230" s="91">
        <f t="shared" si="119"/>
        <v>4468.865554</v>
      </c>
      <c r="J230" s="93">
        <f t="shared" si="101"/>
        <v>20.039755847533634</v>
      </c>
      <c r="K230" s="99">
        <f t="shared" si="102"/>
        <v>7.6391190625755875e-002</v>
      </c>
      <c r="L230" s="99">
        <f t="shared" si="103"/>
        <v>5.7599997697955558</v>
      </c>
      <c r="O230" s="92">
        <f t="shared" si="120"/>
        <v>45953</v>
      </c>
      <c r="P230" s="91">
        <f t="shared" si="121"/>
        <v>223</v>
      </c>
      <c r="Q230" s="91">
        <f>INDEX(地温!$D$2:$D$366,MATCH(O230,地温!$C$2:$C$366,FALSE))</f>
        <v>16.055340000000001</v>
      </c>
      <c r="R230" s="91">
        <f t="shared" si="122"/>
        <v>4468.865554</v>
      </c>
      <c r="S230" s="93">
        <f t="shared" si="104"/>
        <v>20.039755847533634</v>
      </c>
      <c r="T230" s="99">
        <f t="shared" si="105"/>
        <v>0.99794885362026153</v>
      </c>
      <c r="U230" s="99">
        <f t="shared" si="106"/>
        <v>1.0050000000000001</v>
      </c>
      <c r="X230" s="92">
        <f t="shared" si="123"/>
        <v>45953</v>
      </c>
      <c r="Y230" s="91">
        <f t="shared" si="124"/>
        <v>223</v>
      </c>
      <c r="Z230" s="91">
        <f>INDEX(地温!$D$2:$D$366,MATCH(X230,地温!$C$2:$C$366,FALSE))</f>
        <v>16.055340000000001</v>
      </c>
      <c r="AA230" s="91">
        <f t="shared" si="125"/>
        <v>4468.865554</v>
      </c>
      <c r="AB230" s="93">
        <f t="shared" si="107"/>
        <v>20.039755847533634</v>
      </c>
      <c r="AC230" s="99" t="e">
        <f t="shared" si="108"/>
        <v>#N/A</v>
      </c>
      <c r="AD230" s="99">
        <f t="shared" si="109"/>
        <v>0</v>
      </c>
      <c r="AG230" s="92">
        <f t="shared" si="126"/>
        <v>45953</v>
      </c>
      <c r="AH230" s="91">
        <f t="shared" si="127"/>
        <v>223</v>
      </c>
      <c r="AI230" s="91">
        <f>INDEX(地温!$D$2:$D$366,MATCH(AG230,地温!$C$2:$C$366,FALSE))</f>
        <v>16.055340000000001</v>
      </c>
      <c r="AJ230" s="91">
        <f t="shared" si="128"/>
        <v>4468.865554</v>
      </c>
      <c r="AK230" s="93">
        <f t="shared" si="110"/>
        <v>20.039755847533634</v>
      </c>
      <c r="AL230" s="99" t="e">
        <f t="shared" si="111"/>
        <v>#N/A</v>
      </c>
      <c r="AM230" s="99">
        <f t="shared" si="112"/>
        <v>0</v>
      </c>
      <c r="AP230" s="92">
        <f t="shared" si="129"/>
        <v>45953</v>
      </c>
      <c r="AQ230" s="91">
        <f t="shared" si="130"/>
        <v>223</v>
      </c>
      <c r="AR230" s="91">
        <f>INDEX(地温!$D$2:$D$366,MATCH(AP230,地温!$C$2:$C$366,FALSE))</f>
        <v>16.055340000000001</v>
      </c>
      <c r="AS230" s="91">
        <f t="shared" si="131"/>
        <v>4468.865554</v>
      </c>
      <c r="AT230" s="93">
        <f t="shared" si="113"/>
        <v>20.039755847533634</v>
      </c>
      <c r="AU230" s="99" t="e">
        <f t="shared" si="114"/>
        <v>#N/A</v>
      </c>
      <c r="AV230" s="99">
        <f t="shared" si="115"/>
        <v>0</v>
      </c>
    </row>
    <row r="231" spans="1:48" s="91" customFormat="1">
      <c r="A231" s="92">
        <f t="shared" si="116"/>
        <v>45954</v>
      </c>
      <c r="B231" s="91">
        <f t="shared" si="99"/>
        <v>224</v>
      </c>
      <c r="C231" s="99">
        <f t="shared" si="100"/>
        <v>6.764999784101227</v>
      </c>
      <c r="F231" s="92">
        <f t="shared" si="117"/>
        <v>45954</v>
      </c>
      <c r="G231" s="91">
        <f t="shared" si="118"/>
        <v>224</v>
      </c>
      <c r="H231" s="91">
        <f>INDEX(地温!$D$2:$D$366,MATCH(F231,地温!$C$2:$C$366,FALSE))</f>
        <v>15.609268000000005</v>
      </c>
      <c r="I231" s="91">
        <f t="shared" si="119"/>
        <v>4484.4748220000001</v>
      </c>
      <c r="J231" s="93">
        <f t="shared" si="101"/>
        <v>20.019976883928571</v>
      </c>
      <c r="K231" s="99">
        <f t="shared" si="102"/>
        <v>7.6336578832829266e-002</v>
      </c>
      <c r="L231" s="99">
        <f t="shared" si="103"/>
        <v>5.7599997841012271</v>
      </c>
      <c r="O231" s="92">
        <f t="shared" si="120"/>
        <v>45954</v>
      </c>
      <c r="P231" s="91">
        <f t="shared" si="121"/>
        <v>224</v>
      </c>
      <c r="Q231" s="91">
        <f>INDEX(地温!$D$2:$D$366,MATCH(O231,地温!$C$2:$C$366,FALSE))</f>
        <v>15.609268000000005</v>
      </c>
      <c r="R231" s="91">
        <f t="shared" si="122"/>
        <v>4484.4748220000001</v>
      </c>
      <c r="S231" s="93">
        <f t="shared" si="104"/>
        <v>20.019976883928571</v>
      </c>
      <c r="T231" s="99">
        <f t="shared" si="105"/>
        <v>0.99794871530917539</v>
      </c>
      <c r="U231" s="99">
        <f t="shared" si="106"/>
        <v>1.0050000000000001</v>
      </c>
      <c r="X231" s="92">
        <f t="shared" si="123"/>
        <v>45954</v>
      </c>
      <c r="Y231" s="91">
        <f t="shared" si="124"/>
        <v>224</v>
      </c>
      <c r="Z231" s="91">
        <f>INDEX(地温!$D$2:$D$366,MATCH(X231,地温!$C$2:$C$366,FALSE))</f>
        <v>15.609268000000005</v>
      </c>
      <c r="AA231" s="91">
        <f t="shared" si="125"/>
        <v>4484.4748220000001</v>
      </c>
      <c r="AB231" s="93">
        <f t="shared" si="107"/>
        <v>20.019976883928571</v>
      </c>
      <c r="AC231" s="99" t="e">
        <f t="shared" si="108"/>
        <v>#N/A</v>
      </c>
      <c r="AD231" s="99">
        <f t="shared" si="109"/>
        <v>0</v>
      </c>
      <c r="AG231" s="92">
        <f t="shared" si="126"/>
        <v>45954</v>
      </c>
      <c r="AH231" s="91">
        <f t="shared" si="127"/>
        <v>224</v>
      </c>
      <c r="AI231" s="91">
        <f>INDEX(地温!$D$2:$D$366,MATCH(AG231,地温!$C$2:$C$366,FALSE))</f>
        <v>15.609268000000005</v>
      </c>
      <c r="AJ231" s="91">
        <f t="shared" si="128"/>
        <v>4484.4748220000001</v>
      </c>
      <c r="AK231" s="93">
        <f t="shared" si="110"/>
        <v>20.019976883928571</v>
      </c>
      <c r="AL231" s="99" t="e">
        <f t="shared" si="111"/>
        <v>#N/A</v>
      </c>
      <c r="AM231" s="99">
        <f t="shared" si="112"/>
        <v>0</v>
      </c>
      <c r="AP231" s="92">
        <f t="shared" si="129"/>
        <v>45954</v>
      </c>
      <c r="AQ231" s="91">
        <f t="shared" si="130"/>
        <v>224</v>
      </c>
      <c r="AR231" s="91">
        <f>INDEX(地温!$D$2:$D$366,MATCH(AP231,地温!$C$2:$C$366,FALSE))</f>
        <v>15.609268000000005</v>
      </c>
      <c r="AS231" s="91">
        <f t="shared" si="131"/>
        <v>4484.4748220000001</v>
      </c>
      <c r="AT231" s="93">
        <f t="shared" si="113"/>
        <v>20.019976883928571</v>
      </c>
      <c r="AU231" s="99" t="e">
        <f t="shared" si="114"/>
        <v>#N/A</v>
      </c>
      <c r="AV231" s="99">
        <f t="shared" si="115"/>
        <v>0</v>
      </c>
    </row>
    <row r="232" spans="1:48" s="91" customFormat="1">
      <c r="A232" s="92">
        <f t="shared" si="116"/>
        <v>45955</v>
      </c>
      <c r="B232" s="91">
        <f t="shared" si="99"/>
        <v>225</v>
      </c>
      <c r="C232" s="99">
        <f t="shared" si="100"/>
        <v>6.7649997969636253</v>
      </c>
      <c r="F232" s="92">
        <f t="shared" si="117"/>
        <v>45955</v>
      </c>
      <c r="G232" s="91">
        <f t="shared" si="118"/>
        <v>225</v>
      </c>
      <c r="H232" s="91">
        <f>INDEX(地温!$D$2:$D$366,MATCH(F232,地温!$C$2:$C$366,FALSE))</f>
        <v>14.615744000000001</v>
      </c>
      <c r="I232" s="91">
        <f t="shared" si="119"/>
        <v>4499.0905659999999</v>
      </c>
      <c r="J232" s="93">
        <f t="shared" si="101"/>
        <v>19.995958071111112</v>
      </c>
      <c r="K232" s="99">
        <f t="shared" si="102"/>
        <v>7.6270302959931272e-002</v>
      </c>
      <c r="L232" s="99">
        <f t="shared" si="103"/>
        <v>5.7599997969636254</v>
      </c>
      <c r="O232" s="92">
        <f t="shared" si="120"/>
        <v>45955</v>
      </c>
      <c r="P232" s="91">
        <f t="shared" si="121"/>
        <v>225</v>
      </c>
      <c r="Q232" s="91">
        <f>INDEX(地温!$D$2:$D$366,MATCH(O232,地温!$C$2:$C$366,FALSE))</f>
        <v>14.615744000000001</v>
      </c>
      <c r="R232" s="91">
        <f t="shared" si="122"/>
        <v>4499.0905659999999</v>
      </c>
      <c r="S232" s="93">
        <f t="shared" si="104"/>
        <v>19.995958071111112</v>
      </c>
      <c r="T232" s="99">
        <f t="shared" si="105"/>
        <v>0.99794854732442984</v>
      </c>
      <c r="U232" s="99">
        <f t="shared" si="106"/>
        <v>1.0050000000000001</v>
      </c>
      <c r="X232" s="92">
        <f t="shared" si="123"/>
        <v>45955</v>
      </c>
      <c r="Y232" s="91">
        <f t="shared" si="124"/>
        <v>225</v>
      </c>
      <c r="Z232" s="91">
        <f>INDEX(地温!$D$2:$D$366,MATCH(X232,地温!$C$2:$C$366,FALSE))</f>
        <v>14.615744000000001</v>
      </c>
      <c r="AA232" s="91">
        <f t="shared" si="125"/>
        <v>4499.0905659999999</v>
      </c>
      <c r="AB232" s="93">
        <f t="shared" si="107"/>
        <v>19.995958071111112</v>
      </c>
      <c r="AC232" s="99" t="e">
        <f t="shared" si="108"/>
        <v>#N/A</v>
      </c>
      <c r="AD232" s="99">
        <f t="shared" si="109"/>
        <v>0</v>
      </c>
      <c r="AG232" s="92">
        <f t="shared" si="126"/>
        <v>45955</v>
      </c>
      <c r="AH232" s="91">
        <f t="shared" si="127"/>
        <v>225</v>
      </c>
      <c r="AI232" s="91">
        <f>INDEX(地温!$D$2:$D$366,MATCH(AG232,地温!$C$2:$C$366,FALSE))</f>
        <v>14.615744000000001</v>
      </c>
      <c r="AJ232" s="91">
        <f t="shared" si="128"/>
        <v>4499.0905659999999</v>
      </c>
      <c r="AK232" s="93">
        <f t="shared" si="110"/>
        <v>19.995958071111112</v>
      </c>
      <c r="AL232" s="99" t="e">
        <f t="shared" si="111"/>
        <v>#N/A</v>
      </c>
      <c r="AM232" s="99">
        <f t="shared" si="112"/>
        <v>0</v>
      </c>
      <c r="AP232" s="92">
        <f t="shared" si="129"/>
        <v>45955</v>
      </c>
      <c r="AQ232" s="91">
        <f t="shared" si="130"/>
        <v>225</v>
      </c>
      <c r="AR232" s="91">
        <f>INDEX(地温!$D$2:$D$366,MATCH(AP232,地温!$C$2:$C$366,FALSE))</f>
        <v>14.615744000000001</v>
      </c>
      <c r="AS232" s="91">
        <f t="shared" si="131"/>
        <v>4499.0905659999999</v>
      </c>
      <c r="AT232" s="93">
        <f t="shared" si="113"/>
        <v>19.995958071111112</v>
      </c>
      <c r="AU232" s="99" t="e">
        <f t="shared" si="114"/>
        <v>#N/A</v>
      </c>
      <c r="AV232" s="99">
        <f t="shared" si="115"/>
        <v>0</v>
      </c>
    </row>
    <row r="233" spans="1:48" s="91" customFormat="1">
      <c r="A233" s="92">
        <f t="shared" si="116"/>
        <v>45956</v>
      </c>
      <c r="B233" s="91">
        <f t="shared" si="99"/>
        <v>226</v>
      </c>
      <c r="C233" s="99">
        <f t="shared" si="100"/>
        <v>6.7649998095520063</v>
      </c>
      <c r="F233" s="92">
        <f t="shared" si="117"/>
        <v>45956</v>
      </c>
      <c r="G233" s="91">
        <f t="shared" si="118"/>
        <v>226</v>
      </c>
      <c r="H233" s="91">
        <f>INDEX(地温!$D$2:$D$366,MATCH(F233,地温!$C$2:$C$366,FALSE))</f>
        <v>15.548439999999998</v>
      </c>
      <c r="I233" s="91">
        <f t="shared" si="119"/>
        <v>4514.6390059999994</v>
      </c>
      <c r="J233" s="93">
        <f t="shared" si="101"/>
        <v>19.976278787610617</v>
      </c>
      <c r="K233" s="99">
        <f t="shared" si="102"/>
        <v>7.6216036086511951e-002</v>
      </c>
      <c r="L233" s="99">
        <f t="shared" si="103"/>
        <v>5.7599998095520064</v>
      </c>
      <c r="O233" s="92">
        <f t="shared" si="120"/>
        <v>45956</v>
      </c>
      <c r="P233" s="91">
        <f t="shared" si="121"/>
        <v>226</v>
      </c>
      <c r="Q233" s="91">
        <f>INDEX(地温!$D$2:$D$366,MATCH(O233,地温!$C$2:$C$366,FALSE))</f>
        <v>15.548439999999998</v>
      </c>
      <c r="R233" s="91">
        <f t="shared" si="122"/>
        <v>4514.6390059999994</v>
      </c>
      <c r="S233" s="93">
        <f t="shared" si="104"/>
        <v>19.976278787610617</v>
      </c>
      <c r="T233" s="99">
        <f t="shared" si="105"/>
        <v>0.99794840966933329</v>
      </c>
      <c r="U233" s="99">
        <f t="shared" si="106"/>
        <v>1.0050000000000001</v>
      </c>
      <c r="X233" s="92">
        <f t="shared" si="123"/>
        <v>45956</v>
      </c>
      <c r="Y233" s="91">
        <f t="shared" si="124"/>
        <v>226</v>
      </c>
      <c r="Z233" s="91">
        <f>INDEX(地温!$D$2:$D$366,MATCH(X233,地温!$C$2:$C$366,FALSE))</f>
        <v>15.548439999999998</v>
      </c>
      <c r="AA233" s="91">
        <f t="shared" si="125"/>
        <v>4514.6390059999994</v>
      </c>
      <c r="AB233" s="93">
        <f t="shared" si="107"/>
        <v>19.976278787610617</v>
      </c>
      <c r="AC233" s="99" t="e">
        <f t="shared" si="108"/>
        <v>#N/A</v>
      </c>
      <c r="AD233" s="99">
        <f t="shared" si="109"/>
        <v>0</v>
      </c>
      <c r="AG233" s="92">
        <f t="shared" si="126"/>
        <v>45956</v>
      </c>
      <c r="AH233" s="91">
        <f t="shared" si="127"/>
        <v>226</v>
      </c>
      <c r="AI233" s="91">
        <f>INDEX(地温!$D$2:$D$366,MATCH(AG233,地温!$C$2:$C$366,FALSE))</f>
        <v>15.548439999999998</v>
      </c>
      <c r="AJ233" s="91">
        <f t="shared" si="128"/>
        <v>4514.6390059999994</v>
      </c>
      <c r="AK233" s="93">
        <f t="shared" si="110"/>
        <v>19.976278787610617</v>
      </c>
      <c r="AL233" s="99" t="e">
        <f t="shared" si="111"/>
        <v>#N/A</v>
      </c>
      <c r="AM233" s="99">
        <f t="shared" si="112"/>
        <v>0</v>
      </c>
      <c r="AP233" s="92">
        <f t="shared" si="129"/>
        <v>45956</v>
      </c>
      <c r="AQ233" s="91">
        <f t="shared" si="130"/>
        <v>226</v>
      </c>
      <c r="AR233" s="91">
        <f>INDEX(地温!$D$2:$D$366,MATCH(AP233,地温!$C$2:$C$366,FALSE))</f>
        <v>15.548439999999998</v>
      </c>
      <c r="AS233" s="91">
        <f t="shared" si="131"/>
        <v>4514.6390059999994</v>
      </c>
      <c r="AT233" s="93">
        <f t="shared" si="113"/>
        <v>19.976278787610617</v>
      </c>
      <c r="AU233" s="99" t="e">
        <f t="shared" si="114"/>
        <v>#N/A</v>
      </c>
      <c r="AV233" s="99">
        <f t="shared" si="115"/>
        <v>0</v>
      </c>
    </row>
    <row r="234" spans="1:48" s="91" customFormat="1">
      <c r="A234" s="92">
        <f t="shared" si="116"/>
        <v>45957</v>
      </c>
      <c r="B234" s="91">
        <f t="shared" si="99"/>
        <v>227</v>
      </c>
      <c r="C234" s="99">
        <f t="shared" si="100"/>
        <v>6.7649998214309965</v>
      </c>
      <c r="F234" s="92">
        <f t="shared" si="117"/>
        <v>45957</v>
      </c>
      <c r="G234" s="91">
        <f t="shared" si="118"/>
        <v>227</v>
      </c>
      <c r="H234" s="91">
        <f>INDEX(地温!$D$2:$D$366,MATCH(F234,地温!$C$2:$C$366,FALSE))</f>
        <v>15.690372000000002</v>
      </c>
      <c r="I234" s="91">
        <f t="shared" si="119"/>
        <v>4530.3293779999995</v>
      </c>
      <c r="J234" s="93">
        <f t="shared" si="101"/>
        <v>19.957398140969161</v>
      </c>
      <c r="K234" s="99">
        <f t="shared" si="102"/>
        <v>7.6164000952143984e-002</v>
      </c>
      <c r="L234" s="99">
        <f t="shared" si="103"/>
        <v>5.7599998214309966</v>
      </c>
      <c r="O234" s="92">
        <f t="shared" si="120"/>
        <v>45957</v>
      </c>
      <c r="P234" s="91">
        <f t="shared" si="121"/>
        <v>227</v>
      </c>
      <c r="Q234" s="91">
        <f>INDEX(地温!$D$2:$D$366,MATCH(O234,地温!$C$2:$C$366,FALSE))</f>
        <v>15.690372000000002</v>
      </c>
      <c r="R234" s="91">
        <f t="shared" si="122"/>
        <v>4530.3293779999995</v>
      </c>
      <c r="S234" s="93">
        <f t="shared" si="104"/>
        <v>19.957398140969161</v>
      </c>
      <c r="T234" s="99">
        <f t="shared" si="105"/>
        <v>0.99794827758327553</v>
      </c>
      <c r="U234" s="99">
        <f t="shared" si="106"/>
        <v>1.0050000000000001</v>
      </c>
      <c r="X234" s="92">
        <f t="shared" si="123"/>
        <v>45957</v>
      </c>
      <c r="Y234" s="91">
        <f t="shared" si="124"/>
        <v>227</v>
      </c>
      <c r="Z234" s="91">
        <f>INDEX(地温!$D$2:$D$366,MATCH(X234,地温!$C$2:$C$366,FALSE))</f>
        <v>15.690372000000002</v>
      </c>
      <c r="AA234" s="91">
        <f t="shared" si="125"/>
        <v>4530.3293779999995</v>
      </c>
      <c r="AB234" s="93">
        <f t="shared" si="107"/>
        <v>19.957398140969161</v>
      </c>
      <c r="AC234" s="99" t="e">
        <f t="shared" si="108"/>
        <v>#N/A</v>
      </c>
      <c r="AD234" s="99">
        <f t="shared" si="109"/>
        <v>0</v>
      </c>
      <c r="AG234" s="92">
        <f t="shared" si="126"/>
        <v>45957</v>
      </c>
      <c r="AH234" s="91">
        <f t="shared" si="127"/>
        <v>227</v>
      </c>
      <c r="AI234" s="91">
        <f>INDEX(地温!$D$2:$D$366,MATCH(AG234,地温!$C$2:$C$366,FALSE))</f>
        <v>15.690372000000002</v>
      </c>
      <c r="AJ234" s="91">
        <f t="shared" si="128"/>
        <v>4530.3293779999995</v>
      </c>
      <c r="AK234" s="93">
        <f t="shared" si="110"/>
        <v>19.957398140969161</v>
      </c>
      <c r="AL234" s="99" t="e">
        <f t="shared" si="111"/>
        <v>#N/A</v>
      </c>
      <c r="AM234" s="99">
        <f t="shared" si="112"/>
        <v>0</v>
      </c>
      <c r="AP234" s="92">
        <f t="shared" si="129"/>
        <v>45957</v>
      </c>
      <c r="AQ234" s="91">
        <f t="shared" si="130"/>
        <v>227</v>
      </c>
      <c r="AR234" s="91">
        <f>INDEX(地温!$D$2:$D$366,MATCH(AP234,地温!$C$2:$C$366,FALSE))</f>
        <v>15.690372000000002</v>
      </c>
      <c r="AS234" s="91">
        <f t="shared" si="131"/>
        <v>4530.3293779999995</v>
      </c>
      <c r="AT234" s="93">
        <f t="shared" si="113"/>
        <v>19.957398140969161</v>
      </c>
      <c r="AU234" s="99" t="e">
        <f t="shared" si="114"/>
        <v>#N/A</v>
      </c>
      <c r="AV234" s="99">
        <f t="shared" si="115"/>
        <v>0</v>
      </c>
    </row>
    <row r="235" spans="1:48" s="91" customFormat="1">
      <c r="A235" s="92">
        <f t="shared" si="116"/>
        <v>45958</v>
      </c>
      <c r="B235" s="91">
        <f t="shared" si="99"/>
        <v>228</v>
      </c>
      <c r="C235" s="99">
        <f t="shared" si="100"/>
        <v>6.7649998325046834</v>
      </c>
      <c r="F235" s="92">
        <f t="shared" si="117"/>
        <v>45958</v>
      </c>
      <c r="G235" s="91">
        <f t="shared" si="118"/>
        <v>228</v>
      </c>
      <c r="H235" s="91">
        <f>INDEX(地温!$D$2:$D$366,MATCH(F235,地温!$C$2:$C$366,FALSE))</f>
        <v>15.548440000000001</v>
      </c>
      <c r="I235" s="91">
        <f t="shared" si="119"/>
        <v>4545.877817999999</v>
      </c>
      <c r="J235" s="93">
        <f t="shared" si="101"/>
        <v>19.938060605263153</v>
      </c>
      <c r="K235" s="99">
        <f t="shared" si="102"/>
        <v>7.6110736509741136e-002</v>
      </c>
      <c r="L235" s="99">
        <f t="shared" si="103"/>
        <v>5.7599998325046835</v>
      </c>
      <c r="O235" s="92">
        <f t="shared" si="120"/>
        <v>45958</v>
      </c>
      <c r="P235" s="91">
        <f t="shared" si="121"/>
        <v>228</v>
      </c>
      <c r="Q235" s="91">
        <f>INDEX(地温!$D$2:$D$366,MATCH(O235,地温!$C$2:$C$366,FALSE))</f>
        <v>15.548440000000001</v>
      </c>
      <c r="R235" s="91">
        <f t="shared" si="122"/>
        <v>4545.877817999999</v>
      </c>
      <c r="S235" s="93">
        <f t="shared" si="104"/>
        <v>19.938060605263153</v>
      </c>
      <c r="T235" s="99">
        <f t="shared" si="105"/>
        <v>0.99794814228326179</v>
      </c>
      <c r="U235" s="99">
        <f t="shared" si="106"/>
        <v>1.0050000000000001</v>
      </c>
      <c r="X235" s="92">
        <f t="shared" si="123"/>
        <v>45958</v>
      </c>
      <c r="Y235" s="91">
        <f t="shared" si="124"/>
        <v>228</v>
      </c>
      <c r="Z235" s="91">
        <f>INDEX(地温!$D$2:$D$366,MATCH(X235,地温!$C$2:$C$366,FALSE))</f>
        <v>15.548440000000001</v>
      </c>
      <c r="AA235" s="91">
        <f t="shared" si="125"/>
        <v>4545.877817999999</v>
      </c>
      <c r="AB235" s="93">
        <f t="shared" si="107"/>
        <v>19.938060605263153</v>
      </c>
      <c r="AC235" s="99" t="e">
        <f t="shared" si="108"/>
        <v>#N/A</v>
      </c>
      <c r="AD235" s="99">
        <f t="shared" si="109"/>
        <v>0</v>
      </c>
      <c r="AG235" s="92">
        <f t="shared" si="126"/>
        <v>45958</v>
      </c>
      <c r="AH235" s="91">
        <f t="shared" si="127"/>
        <v>228</v>
      </c>
      <c r="AI235" s="91">
        <f>INDEX(地温!$D$2:$D$366,MATCH(AG235,地温!$C$2:$C$366,FALSE))</f>
        <v>15.548440000000001</v>
      </c>
      <c r="AJ235" s="91">
        <f t="shared" si="128"/>
        <v>4545.877817999999</v>
      </c>
      <c r="AK235" s="93">
        <f t="shared" si="110"/>
        <v>19.938060605263153</v>
      </c>
      <c r="AL235" s="99" t="e">
        <f t="shared" si="111"/>
        <v>#N/A</v>
      </c>
      <c r="AM235" s="99">
        <f t="shared" si="112"/>
        <v>0</v>
      </c>
      <c r="AP235" s="92">
        <f t="shared" si="129"/>
        <v>45958</v>
      </c>
      <c r="AQ235" s="91">
        <f t="shared" si="130"/>
        <v>228</v>
      </c>
      <c r="AR235" s="91">
        <f>INDEX(地温!$D$2:$D$366,MATCH(AP235,地温!$C$2:$C$366,FALSE))</f>
        <v>15.548440000000001</v>
      </c>
      <c r="AS235" s="91">
        <f t="shared" si="131"/>
        <v>4545.877817999999</v>
      </c>
      <c r="AT235" s="93">
        <f t="shared" si="113"/>
        <v>19.938060605263153</v>
      </c>
      <c r="AU235" s="99" t="e">
        <f t="shared" si="114"/>
        <v>#N/A</v>
      </c>
      <c r="AV235" s="99">
        <f t="shared" si="115"/>
        <v>0</v>
      </c>
    </row>
    <row r="236" spans="1:48" s="91" customFormat="1">
      <c r="A236" s="92">
        <f t="shared" si="116"/>
        <v>45959</v>
      </c>
      <c r="B236" s="91">
        <f t="shared" si="99"/>
        <v>229</v>
      </c>
      <c r="C236" s="99">
        <f t="shared" si="100"/>
        <v>6.7649998428664224</v>
      </c>
      <c r="F236" s="92">
        <f t="shared" si="117"/>
        <v>45959</v>
      </c>
      <c r="G236" s="91">
        <f t="shared" si="118"/>
        <v>229</v>
      </c>
      <c r="H236" s="91">
        <f>INDEX(地温!$D$2:$D$366,MATCH(F236,地温!$C$2:$C$366,FALSE))</f>
        <v>15.487612000000004</v>
      </c>
      <c r="I236" s="91">
        <f t="shared" si="119"/>
        <v>4561.3654299999989</v>
      </c>
      <c r="J236" s="93">
        <f t="shared" si="101"/>
        <v>19.918626331877725</v>
      </c>
      <c r="K236" s="99">
        <f t="shared" si="102"/>
        <v>7.6057236059139374e-002</v>
      </c>
      <c r="L236" s="99">
        <f t="shared" si="103"/>
        <v>5.7599998428664225</v>
      </c>
      <c r="O236" s="92">
        <f t="shared" si="120"/>
        <v>45959</v>
      </c>
      <c r="P236" s="91">
        <f t="shared" si="121"/>
        <v>229</v>
      </c>
      <c r="Q236" s="91">
        <f>INDEX(地温!$D$2:$D$366,MATCH(O236,地温!$C$2:$C$366,FALSE))</f>
        <v>15.487612000000004</v>
      </c>
      <c r="R236" s="91">
        <f t="shared" si="122"/>
        <v>4561.3654299999989</v>
      </c>
      <c r="S236" s="93">
        <f t="shared" si="104"/>
        <v>19.918626331877725</v>
      </c>
      <c r="T236" s="99">
        <f t="shared" si="105"/>
        <v>0.99794800628841818</v>
      </c>
      <c r="U236" s="99">
        <f t="shared" si="106"/>
        <v>1.0050000000000001</v>
      </c>
      <c r="X236" s="92">
        <f t="shared" si="123"/>
        <v>45959</v>
      </c>
      <c r="Y236" s="91">
        <f t="shared" si="124"/>
        <v>229</v>
      </c>
      <c r="Z236" s="91">
        <f>INDEX(地温!$D$2:$D$366,MATCH(X236,地温!$C$2:$C$366,FALSE))</f>
        <v>15.487612000000004</v>
      </c>
      <c r="AA236" s="91">
        <f t="shared" si="125"/>
        <v>4561.3654299999989</v>
      </c>
      <c r="AB236" s="93">
        <f t="shared" si="107"/>
        <v>19.918626331877725</v>
      </c>
      <c r="AC236" s="99" t="e">
        <f t="shared" si="108"/>
        <v>#N/A</v>
      </c>
      <c r="AD236" s="99">
        <f t="shared" si="109"/>
        <v>0</v>
      </c>
      <c r="AG236" s="92">
        <f t="shared" si="126"/>
        <v>45959</v>
      </c>
      <c r="AH236" s="91">
        <f t="shared" si="127"/>
        <v>229</v>
      </c>
      <c r="AI236" s="91">
        <f>INDEX(地温!$D$2:$D$366,MATCH(AG236,地温!$C$2:$C$366,FALSE))</f>
        <v>15.487612000000004</v>
      </c>
      <c r="AJ236" s="91">
        <f t="shared" si="128"/>
        <v>4561.3654299999989</v>
      </c>
      <c r="AK236" s="93">
        <f t="shared" si="110"/>
        <v>19.918626331877725</v>
      </c>
      <c r="AL236" s="99" t="e">
        <f t="shared" si="111"/>
        <v>#N/A</v>
      </c>
      <c r="AM236" s="99">
        <f t="shared" si="112"/>
        <v>0</v>
      </c>
      <c r="AP236" s="92">
        <f t="shared" si="129"/>
        <v>45959</v>
      </c>
      <c r="AQ236" s="91">
        <f t="shared" si="130"/>
        <v>229</v>
      </c>
      <c r="AR236" s="91">
        <f>INDEX(地温!$D$2:$D$366,MATCH(AP236,地温!$C$2:$C$366,FALSE))</f>
        <v>15.487612000000004</v>
      </c>
      <c r="AS236" s="91">
        <f t="shared" si="131"/>
        <v>4561.3654299999989</v>
      </c>
      <c r="AT236" s="93">
        <f t="shared" si="113"/>
        <v>19.918626331877725</v>
      </c>
      <c r="AU236" s="99" t="e">
        <f t="shared" si="114"/>
        <v>#N/A</v>
      </c>
      <c r="AV236" s="99">
        <f t="shared" si="115"/>
        <v>0</v>
      </c>
    </row>
    <row r="237" spans="1:48" s="91" customFormat="1">
      <c r="A237" s="92">
        <f t="shared" si="116"/>
        <v>45960</v>
      </c>
      <c r="B237" s="91">
        <f t="shared" si="99"/>
        <v>230</v>
      </c>
      <c r="C237" s="99">
        <f t="shared" si="100"/>
        <v>6.7649998523084021</v>
      </c>
      <c r="F237" s="92">
        <f t="shared" si="117"/>
        <v>45960</v>
      </c>
      <c r="G237" s="91">
        <f t="shared" si="118"/>
        <v>230</v>
      </c>
      <c r="H237" s="91">
        <f>INDEX(地温!$D$2:$D$366,MATCH(F237,地温!$C$2:$C$366,FALSE))</f>
        <v>14.798228000000003</v>
      </c>
      <c r="I237" s="91">
        <f t="shared" si="119"/>
        <v>4576.1636579999986</v>
      </c>
      <c r="J237" s="93">
        <f t="shared" si="101"/>
        <v>19.896363730434775</v>
      </c>
      <c r="K237" s="99">
        <f t="shared" si="102"/>
        <v>7.5995987026206399e-002</v>
      </c>
      <c r="L237" s="99">
        <f t="shared" si="103"/>
        <v>5.7599998523084022</v>
      </c>
      <c r="O237" s="92">
        <f t="shared" si="120"/>
        <v>45960</v>
      </c>
      <c r="P237" s="91">
        <f t="shared" si="121"/>
        <v>230</v>
      </c>
      <c r="Q237" s="91">
        <f>INDEX(地温!$D$2:$D$366,MATCH(O237,地温!$C$2:$C$366,FALSE))</f>
        <v>14.798228000000003</v>
      </c>
      <c r="R237" s="91">
        <f t="shared" si="122"/>
        <v>4576.1636579999986</v>
      </c>
      <c r="S237" s="93">
        <f t="shared" si="104"/>
        <v>19.896363730434775</v>
      </c>
      <c r="T237" s="99">
        <f t="shared" si="105"/>
        <v>0.99794785047968226</v>
      </c>
      <c r="U237" s="99">
        <f t="shared" si="106"/>
        <v>1.0050000000000001</v>
      </c>
      <c r="X237" s="92">
        <f t="shared" si="123"/>
        <v>45960</v>
      </c>
      <c r="Y237" s="91">
        <f t="shared" si="124"/>
        <v>230</v>
      </c>
      <c r="Z237" s="91">
        <f>INDEX(地温!$D$2:$D$366,MATCH(X237,地温!$C$2:$C$366,FALSE))</f>
        <v>14.798228000000003</v>
      </c>
      <c r="AA237" s="91">
        <f t="shared" si="125"/>
        <v>4576.1636579999986</v>
      </c>
      <c r="AB237" s="93">
        <f t="shared" si="107"/>
        <v>19.896363730434775</v>
      </c>
      <c r="AC237" s="99" t="e">
        <f t="shared" si="108"/>
        <v>#N/A</v>
      </c>
      <c r="AD237" s="99">
        <f t="shared" si="109"/>
        <v>0</v>
      </c>
      <c r="AG237" s="92">
        <f t="shared" si="126"/>
        <v>45960</v>
      </c>
      <c r="AH237" s="91">
        <f t="shared" si="127"/>
        <v>230</v>
      </c>
      <c r="AI237" s="91">
        <f>INDEX(地温!$D$2:$D$366,MATCH(AG237,地温!$C$2:$C$366,FALSE))</f>
        <v>14.798228000000003</v>
      </c>
      <c r="AJ237" s="91">
        <f t="shared" si="128"/>
        <v>4576.1636579999986</v>
      </c>
      <c r="AK237" s="93">
        <f t="shared" si="110"/>
        <v>19.896363730434775</v>
      </c>
      <c r="AL237" s="99" t="e">
        <f t="shared" si="111"/>
        <v>#N/A</v>
      </c>
      <c r="AM237" s="99">
        <f t="shared" si="112"/>
        <v>0</v>
      </c>
      <c r="AP237" s="92">
        <f t="shared" si="129"/>
        <v>45960</v>
      </c>
      <c r="AQ237" s="91">
        <f t="shared" si="130"/>
        <v>230</v>
      </c>
      <c r="AR237" s="91">
        <f>INDEX(地温!$D$2:$D$366,MATCH(AP237,地温!$C$2:$C$366,FALSE))</f>
        <v>14.798228000000003</v>
      </c>
      <c r="AS237" s="91">
        <f t="shared" si="131"/>
        <v>4576.1636579999986</v>
      </c>
      <c r="AT237" s="93">
        <f t="shared" si="113"/>
        <v>19.896363730434775</v>
      </c>
      <c r="AU237" s="99" t="e">
        <f t="shared" si="114"/>
        <v>#N/A</v>
      </c>
      <c r="AV237" s="99">
        <f t="shared" si="115"/>
        <v>0</v>
      </c>
    </row>
    <row r="238" spans="1:48" s="91" customFormat="1">
      <c r="A238" s="92">
        <f t="shared" si="116"/>
        <v>45961</v>
      </c>
      <c r="B238" s="91">
        <f t="shared" si="99"/>
        <v>231</v>
      </c>
      <c r="C238" s="99">
        <f t="shared" si="100"/>
        <v>6.7649998611997635</v>
      </c>
      <c r="F238" s="92">
        <f t="shared" si="117"/>
        <v>45961</v>
      </c>
      <c r="G238" s="91">
        <f t="shared" si="118"/>
        <v>231</v>
      </c>
      <c r="H238" s="91">
        <f>INDEX(地温!$D$2:$D$366,MATCH(F238,地温!$C$2:$C$366,FALSE))</f>
        <v>14.83878</v>
      </c>
      <c r="I238" s="91">
        <f t="shared" si="119"/>
        <v>4591.0024379999986</v>
      </c>
      <c r="J238" s="93">
        <f t="shared" si="101"/>
        <v>19.874469428571423</v>
      </c>
      <c r="K238" s="99">
        <f t="shared" si="102"/>
        <v>7.5935790297786451e-002</v>
      </c>
      <c r="L238" s="99">
        <f t="shared" si="103"/>
        <v>5.7599998611997636</v>
      </c>
      <c r="O238" s="92">
        <f t="shared" si="120"/>
        <v>45961</v>
      </c>
      <c r="P238" s="91">
        <f t="shared" si="121"/>
        <v>231</v>
      </c>
      <c r="Q238" s="91">
        <f>INDEX(地温!$D$2:$D$366,MATCH(O238,地温!$C$2:$C$366,FALSE))</f>
        <v>14.83878</v>
      </c>
      <c r="R238" s="91">
        <f t="shared" si="122"/>
        <v>4591.0024379999986</v>
      </c>
      <c r="S238" s="93">
        <f t="shared" si="104"/>
        <v>19.874469428571423</v>
      </c>
      <c r="T238" s="99">
        <f t="shared" si="105"/>
        <v>0.99794769722547683</v>
      </c>
      <c r="U238" s="99">
        <f t="shared" si="106"/>
        <v>1.0050000000000001</v>
      </c>
      <c r="X238" s="92">
        <f t="shared" si="123"/>
        <v>45961</v>
      </c>
      <c r="Y238" s="91">
        <f t="shared" si="124"/>
        <v>231</v>
      </c>
      <c r="Z238" s="91">
        <f>INDEX(地温!$D$2:$D$366,MATCH(X238,地温!$C$2:$C$366,FALSE))</f>
        <v>14.83878</v>
      </c>
      <c r="AA238" s="91">
        <f t="shared" si="125"/>
        <v>4591.0024379999986</v>
      </c>
      <c r="AB238" s="93">
        <f t="shared" si="107"/>
        <v>19.874469428571423</v>
      </c>
      <c r="AC238" s="99" t="e">
        <f t="shared" si="108"/>
        <v>#N/A</v>
      </c>
      <c r="AD238" s="99">
        <f t="shared" si="109"/>
        <v>0</v>
      </c>
      <c r="AG238" s="92">
        <f t="shared" si="126"/>
        <v>45961</v>
      </c>
      <c r="AH238" s="91">
        <f t="shared" si="127"/>
        <v>231</v>
      </c>
      <c r="AI238" s="91">
        <f>INDEX(地温!$D$2:$D$366,MATCH(AG238,地温!$C$2:$C$366,FALSE))</f>
        <v>14.83878</v>
      </c>
      <c r="AJ238" s="91">
        <f t="shared" si="128"/>
        <v>4591.0024379999986</v>
      </c>
      <c r="AK238" s="93">
        <f t="shared" si="110"/>
        <v>19.874469428571423</v>
      </c>
      <c r="AL238" s="99" t="e">
        <f t="shared" si="111"/>
        <v>#N/A</v>
      </c>
      <c r="AM238" s="99">
        <f t="shared" si="112"/>
        <v>0</v>
      </c>
      <c r="AP238" s="92">
        <f t="shared" si="129"/>
        <v>45961</v>
      </c>
      <c r="AQ238" s="91">
        <f t="shared" si="130"/>
        <v>231</v>
      </c>
      <c r="AR238" s="91">
        <f>INDEX(地温!$D$2:$D$366,MATCH(AP238,地温!$C$2:$C$366,FALSE))</f>
        <v>14.83878</v>
      </c>
      <c r="AS238" s="91">
        <f t="shared" si="131"/>
        <v>4591.0024379999986</v>
      </c>
      <c r="AT238" s="93">
        <f t="shared" si="113"/>
        <v>19.874469428571423</v>
      </c>
      <c r="AU238" s="99" t="e">
        <f t="shared" si="114"/>
        <v>#N/A</v>
      </c>
      <c r="AV238" s="99">
        <f t="shared" si="115"/>
        <v>0</v>
      </c>
    </row>
    <row r="239" spans="1:48" s="91" customFormat="1">
      <c r="A239" s="92">
        <f t="shared" si="116"/>
        <v>45962</v>
      </c>
      <c r="B239" s="91">
        <f t="shared" si="99"/>
        <v>232</v>
      </c>
      <c r="C239" s="99">
        <f t="shared" si="100"/>
        <v>6.7649998697239901</v>
      </c>
      <c r="F239" s="92">
        <f t="shared" si="117"/>
        <v>45962</v>
      </c>
      <c r="G239" s="91">
        <f t="shared" si="118"/>
        <v>232</v>
      </c>
      <c r="H239" s="91">
        <f>INDEX(地温!$D$2:$D$366,MATCH(F239,地温!$C$2:$C$366,FALSE))</f>
        <v>15.305127999999998</v>
      </c>
      <c r="I239" s="91">
        <f t="shared" si="119"/>
        <v>4606.3075659999986</v>
      </c>
      <c r="J239" s="93">
        <f t="shared" si="101"/>
        <v>19.854773991379304</v>
      </c>
      <c r="K239" s="99">
        <f t="shared" si="102"/>
        <v>7.5881672240362241e-002</v>
      </c>
      <c r="L239" s="99">
        <f t="shared" si="103"/>
        <v>5.7599998697239903</v>
      </c>
      <c r="O239" s="92">
        <f t="shared" si="120"/>
        <v>45962</v>
      </c>
      <c r="P239" s="91">
        <f t="shared" si="121"/>
        <v>232</v>
      </c>
      <c r="Q239" s="91">
        <f>INDEX(地温!$D$2:$D$366,MATCH(O239,地温!$C$2:$C$366,FALSE))</f>
        <v>15.305127999999998</v>
      </c>
      <c r="R239" s="91">
        <f t="shared" si="122"/>
        <v>4606.3075659999986</v>
      </c>
      <c r="S239" s="93">
        <f t="shared" si="104"/>
        <v>19.854773991379304</v>
      </c>
      <c r="T239" s="99">
        <f t="shared" si="105"/>
        <v>0.99794755934317225</v>
      </c>
      <c r="U239" s="99">
        <f t="shared" si="106"/>
        <v>1.0050000000000001</v>
      </c>
      <c r="X239" s="92">
        <f t="shared" si="123"/>
        <v>45962</v>
      </c>
      <c r="Y239" s="91">
        <f t="shared" si="124"/>
        <v>232</v>
      </c>
      <c r="Z239" s="91">
        <f>INDEX(地温!$D$2:$D$366,MATCH(X239,地温!$C$2:$C$366,FALSE))</f>
        <v>15.305127999999998</v>
      </c>
      <c r="AA239" s="91">
        <f t="shared" si="125"/>
        <v>4606.3075659999986</v>
      </c>
      <c r="AB239" s="93">
        <f t="shared" si="107"/>
        <v>19.854773991379304</v>
      </c>
      <c r="AC239" s="99" t="e">
        <f t="shared" si="108"/>
        <v>#N/A</v>
      </c>
      <c r="AD239" s="99">
        <f t="shared" si="109"/>
        <v>0</v>
      </c>
      <c r="AG239" s="92">
        <f t="shared" si="126"/>
        <v>45962</v>
      </c>
      <c r="AH239" s="91">
        <f t="shared" si="127"/>
        <v>232</v>
      </c>
      <c r="AI239" s="91">
        <f>INDEX(地温!$D$2:$D$366,MATCH(AG239,地温!$C$2:$C$366,FALSE))</f>
        <v>15.305127999999998</v>
      </c>
      <c r="AJ239" s="91">
        <f t="shared" si="128"/>
        <v>4606.3075659999986</v>
      </c>
      <c r="AK239" s="93">
        <f t="shared" si="110"/>
        <v>19.854773991379304</v>
      </c>
      <c r="AL239" s="99" t="e">
        <f t="shared" si="111"/>
        <v>#N/A</v>
      </c>
      <c r="AM239" s="99">
        <f t="shared" si="112"/>
        <v>0</v>
      </c>
      <c r="AP239" s="92">
        <f t="shared" si="129"/>
        <v>45962</v>
      </c>
      <c r="AQ239" s="91">
        <f t="shared" si="130"/>
        <v>232</v>
      </c>
      <c r="AR239" s="91">
        <f>INDEX(地温!$D$2:$D$366,MATCH(AP239,地温!$C$2:$C$366,FALSE))</f>
        <v>15.305127999999998</v>
      </c>
      <c r="AS239" s="91">
        <f t="shared" si="131"/>
        <v>4606.3075659999986</v>
      </c>
      <c r="AT239" s="93">
        <f t="shared" si="113"/>
        <v>19.854773991379304</v>
      </c>
      <c r="AU239" s="99" t="e">
        <f t="shared" si="114"/>
        <v>#N/A</v>
      </c>
      <c r="AV239" s="99">
        <f t="shared" si="115"/>
        <v>0</v>
      </c>
    </row>
    <row r="240" spans="1:48" s="91" customFormat="1">
      <c r="A240" s="92">
        <f t="shared" si="116"/>
        <v>45963</v>
      </c>
      <c r="B240" s="91">
        <f t="shared" si="99"/>
        <v>233</v>
      </c>
      <c r="C240" s="99">
        <f t="shared" si="100"/>
        <v>6.7649998780654634</v>
      </c>
      <c r="F240" s="92">
        <f t="shared" si="117"/>
        <v>45963</v>
      </c>
      <c r="G240" s="91">
        <f t="shared" si="118"/>
        <v>233</v>
      </c>
      <c r="H240" s="91">
        <f>INDEX(地温!$D$2:$D$366,MATCH(F240,地温!$C$2:$C$366,FALSE))</f>
        <v>16.318927999999996</v>
      </c>
      <c r="I240" s="91">
        <f t="shared" si="119"/>
        <v>4622.6264939999983</v>
      </c>
      <c r="J240" s="93">
        <f t="shared" si="101"/>
        <v>19.839598686695272</v>
      </c>
      <c r="K240" s="99">
        <f t="shared" si="102"/>
        <v>7.5839995706518337e-002</v>
      </c>
      <c r="L240" s="99">
        <f t="shared" si="103"/>
        <v>5.7599998780654635</v>
      </c>
      <c r="O240" s="92">
        <f t="shared" si="120"/>
        <v>45963</v>
      </c>
      <c r="P240" s="91">
        <f t="shared" si="121"/>
        <v>233</v>
      </c>
      <c r="Q240" s="91">
        <f>INDEX(地温!$D$2:$D$366,MATCH(O240,地温!$C$2:$C$366,FALSE))</f>
        <v>16.318927999999996</v>
      </c>
      <c r="R240" s="91">
        <f t="shared" si="122"/>
        <v>4622.6264939999983</v>
      </c>
      <c r="S240" s="93">
        <f t="shared" si="104"/>
        <v>19.839598686695272</v>
      </c>
      <c r="T240" s="99">
        <f t="shared" si="105"/>
        <v>0.99794745309242672</v>
      </c>
      <c r="U240" s="99">
        <f t="shared" si="106"/>
        <v>1.0050000000000001</v>
      </c>
      <c r="X240" s="92">
        <f t="shared" si="123"/>
        <v>45963</v>
      </c>
      <c r="Y240" s="91">
        <f t="shared" si="124"/>
        <v>233</v>
      </c>
      <c r="Z240" s="91">
        <f>INDEX(地温!$D$2:$D$366,MATCH(X240,地温!$C$2:$C$366,FALSE))</f>
        <v>16.318927999999996</v>
      </c>
      <c r="AA240" s="91">
        <f t="shared" si="125"/>
        <v>4622.6264939999983</v>
      </c>
      <c r="AB240" s="93">
        <f t="shared" si="107"/>
        <v>19.839598686695272</v>
      </c>
      <c r="AC240" s="99" t="e">
        <f t="shared" si="108"/>
        <v>#N/A</v>
      </c>
      <c r="AD240" s="99">
        <f t="shared" si="109"/>
        <v>0</v>
      </c>
      <c r="AG240" s="92">
        <f t="shared" si="126"/>
        <v>45963</v>
      </c>
      <c r="AH240" s="91">
        <f t="shared" si="127"/>
        <v>233</v>
      </c>
      <c r="AI240" s="91">
        <f>INDEX(地温!$D$2:$D$366,MATCH(AG240,地温!$C$2:$C$366,FALSE))</f>
        <v>16.318927999999996</v>
      </c>
      <c r="AJ240" s="91">
        <f t="shared" si="128"/>
        <v>4622.6264939999983</v>
      </c>
      <c r="AK240" s="93">
        <f t="shared" si="110"/>
        <v>19.839598686695272</v>
      </c>
      <c r="AL240" s="99" t="e">
        <f t="shared" si="111"/>
        <v>#N/A</v>
      </c>
      <c r="AM240" s="99">
        <f t="shared" si="112"/>
        <v>0</v>
      </c>
      <c r="AP240" s="92">
        <f t="shared" si="129"/>
        <v>45963</v>
      </c>
      <c r="AQ240" s="91">
        <f t="shared" si="130"/>
        <v>233</v>
      </c>
      <c r="AR240" s="91">
        <f>INDEX(地温!$D$2:$D$366,MATCH(AP240,地温!$C$2:$C$366,FALSE))</f>
        <v>16.318927999999996</v>
      </c>
      <c r="AS240" s="91">
        <f t="shared" si="131"/>
        <v>4622.6264939999983</v>
      </c>
      <c r="AT240" s="93">
        <f t="shared" si="113"/>
        <v>19.839598686695272</v>
      </c>
      <c r="AU240" s="99" t="e">
        <f t="shared" si="114"/>
        <v>#N/A</v>
      </c>
      <c r="AV240" s="99">
        <f t="shared" si="115"/>
        <v>0</v>
      </c>
    </row>
    <row r="241" spans="1:48" s="91" customFormat="1">
      <c r="A241" s="92">
        <f t="shared" si="116"/>
        <v>45964</v>
      </c>
      <c r="B241" s="91">
        <f t="shared" si="99"/>
        <v>234</v>
      </c>
      <c r="C241" s="99">
        <f t="shared" si="100"/>
        <v>6.7649998858669775</v>
      </c>
      <c r="F241" s="92">
        <f t="shared" si="117"/>
        <v>45964</v>
      </c>
      <c r="G241" s="91">
        <f t="shared" si="118"/>
        <v>234</v>
      </c>
      <c r="H241" s="91">
        <f>INDEX(地温!$D$2:$D$366,MATCH(F241,地温!$C$2:$C$366,FALSE))</f>
        <v>16.298651999999997</v>
      </c>
      <c r="I241" s="91">
        <f t="shared" si="119"/>
        <v>4638.9251459999987</v>
      </c>
      <c r="J241" s="93">
        <f t="shared" si="101"/>
        <v>19.824466435897431</v>
      </c>
      <c r="K241" s="99">
        <f t="shared" si="102"/>
        <v>7.5798455908188817e-002</v>
      </c>
      <c r="L241" s="99">
        <f t="shared" si="103"/>
        <v>5.7599998858669776</v>
      </c>
      <c r="O241" s="92">
        <f t="shared" si="120"/>
        <v>45964</v>
      </c>
      <c r="P241" s="91">
        <f t="shared" si="121"/>
        <v>234</v>
      </c>
      <c r="Q241" s="91">
        <f>INDEX(地温!$D$2:$D$366,MATCH(O241,地温!$C$2:$C$366,FALSE))</f>
        <v>16.298651999999997</v>
      </c>
      <c r="R241" s="91">
        <f t="shared" si="122"/>
        <v>4638.9251459999987</v>
      </c>
      <c r="S241" s="93">
        <f t="shared" si="104"/>
        <v>19.824466435897431</v>
      </c>
      <c r="T241" s="99">
        <f t="shared" si="105"/>
        <v>0.99794734713217081</v>
      </c>
      <c r="U241" s="99">
        <f t="shared" si="106"/>
        <v>1.0050000000000001</v>
      </c>
      <c r="X241" s="92">
        <f t="shared" si="123"/>
        <v>45964</v>
      </c>
      <c r="Y241" s="91">
        <f t="shared" si="124"/>
        <v>234</v>
      </c>
      <c r="Z241" s="91">
        <f>INDEX(地温!$D$2:$D$366,MATCH(X241,地温!$C$2:$C$366,FALSE))</f>
        <v>16.298651999999997</v>
      </c>
      <c r="AA241" s="91">
        <f t="shared" si="125"/>
        <v>4638.9251459999987</v>
      </c>
      <c r="AB241" s="93">
        <f t="shared" si="107"/>
        <v>19.824466435897431</v>
      </c>
      <c r="AC241" s="99" t="e">
        <f t="shared" si="108"/>
        <v>#N/A</v>
      </c>
      <c r="AD241" s="99">
        <f t="shared" si="109"/>
        <v>0</v>
      </c>
      <c r="AG241" s="92">
        <f t="shared" si="126"/>
        <v>45964</v>
      </c>
      <c r="AH241" s="91">
        <f t="shared" si="127"/>
        <v>234</v>
      </c>
      <c r="AI241" s="91">
        <f>INDEX(地温!$D$2:$D$366,MATCH(AG241,地温!$C$2:$C$366,FALSE))</f>
        <v>16.298651999999997</v>
      </c>
      <c r="AJ241" s="91">
        <f t="shared" si="128"/>
        <v>4638.9251459999987</v>
      </c>
      <c r="AK241" s="93">
        <f t="shared" si="110"/>
        <v>19.824466435897431</v>
      </c>
      <c r="AL241" s="99" t="e">
        <f t="shared" si="111"/>
        <v>#N/A</v>
      </c>
      <c r="AM241" s="99">
        <f t="shared" si="112"/>
        <v>0</v>
      </c>
      <c r="AP241" s="92">
        <f t="shared" si="129"/>
        <v>45964</v>
      </c>
      <c r="AQ241" s="91">
        <f t="shared" si="130"/>
        <v>234</v>
      </c>
      <c r="AR241" s="91">
        <f>INDEX(地温!$D$2:$D$366,MATCH(AP241,地温!$C$2:$C$366,FALSE))</f>
        <v>16.298651999999997</v>
      </c>
      <c r="AS241" s="91">
        <f t="shared" si="131"/>
        <v>4638.9251459999987</v>
      </c>
      <c r="AT241" s="93">
        <f t="shared" si="113"/>
        <v>19.824466435897431</v>
      </c>
      <c r="AU241" s="99" t="e">
        <f t="shared" si="114"/>
        <v>#N/A</v>
      </c>
      <c r="AV241" s="99">
        <f t="shared" si="115"/>
        <v>0</v>
      </c>
    </row>
    <row r="242" spans="1:48" s="91" customFormat="1">
      <c r="A242" s="92">
        <f t="shared" si="116"/>
        <v>45965</v>
      </c>
      <c r="B242" s="91">
        <f t="shared" si="99"/>
        <v>235</v>
      </c>
      <c r="C242" s="99">
        <f t="shared" si="100"/>
        <v>6.7649998927828872</v>
      </c>
      <c r="F242" s="92">
        <f t="shared" si="117"/>
        <v>45965</v>
      </c>
      <c r="G242" s="91">
        <f t="shared" si="118"/>
        <v>235</v>
      </c>
      <c r="H242" s="91">
        <f>INDEX(地温!$D$2:$D$366,MATCH(F242,地温!$C$2:$C$366,FALSE))</f>
        <v>14.980712</v>
      </c>
      <c r="I242" s="91">
        <f t="shared" si="119"/>
        <v>4653.9058579999983</v>
      </c>
      <c r="J242" s="93">
        <f t="shared" si="101"/>
        <v>19.80385471489361</v>
      </c>
      <c r="K242" s="99">
        <f t="shared" si="102"/>
        <v>7.574190402317206e-002</v>
      </c>
      <c r="L242" s="99">
        <f t="shared" si="103"/>
        <v>5.7599998927828873</v>
      </c>
      <c r="O242" s="92">
        <f t="shared" si="120"/>
        <v>45965</v>
      </c>
      <c r="P242" s="91">
        <f t="shared" si="121"/>
        <v>235</v>
      </c>
      <c r="Q242" s="91">
        <f>INDEX(地温!$D$2:$D$366,MATCH(O242,地温!$C$2:$C$366,FALSE))</f>
        <v>14.980712</v>
      </c>
      <c r="R242" s="91">
        <f t="shared" si="122"/>
        <v>4653.9058579999983</v>
      </c>
      <c r="S242" s="93">
        <f t="shared" si="104"/>
        <v>19.80385471489361</v>
      </c>
      <c r="T242" s="99">
        <f t="shared" si="105"/>
        <v>0.99794720278552984</v>
      </c>
      <c r="U242" s="99">
        <f t="shared" si="106"/>
        <v>1.0050000000000001</v>
      </c>
      <c r="X242" s="92">
        <f t="shared" si="123"/>
        <v>45965</v>
      </c>
      <c r="Y242" s="91">
        <f t="shared" si="124"/>
        <v>235</v>
      </c>
      <c r="Z242" s="91">
        <f>INDEX(地温!$D$2:$D$366,MATCH(X242,地温!$C$2:$C$366,FALSE))</f>
        <v>14.980712</v>
      </c>
      <c r="AA242" s="91">
        <f t="shared" si="125"/>
        <v>4653.9058579999983</v>
      </c>
      <c r="AB242" s="93">
        <f t="shared" si="107"/>
        <v>19.80385471489361</v>
      </c>
      <c r="AC242" s="99" t="e">
        <f t="shared" si="108"/>
        <v>#N/A</v>
      </c>
      <c r="AD242" s="99">
        <f t="shared" si="109"/>
        <v>0</v>
      </c>
      <c r="AG242" s="92">
        <f t="shared" si="126"/>
        <v>45965</v>
      </c>
      <c r="AH242" s="91">
        <f t="shared" si="127"/>
        <v>235</v>
      </c>
      <c r="AI242" s="91">
        <f>INDEX(地温!$D$2:$D$366,MATCH(AG242,地温!$C$2:$C$366,FALSE))</f>
        <v>14.980712</v>
      </c>
      <c r="AJ242" s="91">
        <f t="shared" si="128"/>
        <v>4653.9058579999983</v>
      </c>
      <c r="AK242" s="93">
        <f t="shared" si="110"/>
        <v>19.80385471489361</v>
      </c>
      <c r="AL242" s="99" t="e">
        <f t="shared" si="111"/>
        <v>#N/A</v>
      </c>
      <c r="AM242" s="99">
        <f t="shared" si="112"/>
        <v>0</v>
      </c>
      <c r="AP242" s="92">
        <f t="shared" si="129"/>
        <v>45965</v>
      </c>
      <c r="AQ242" s="91">
        <f t="shared" si="130"/>
        <v>235</v>
      </c>
      <c r="AR242" s="91">
        <f>INDEX(地温!$D$2:$D$366,MATCH(AP242,地温!$C$2:$C$366,FALSE))</f>
        <v>14.980712</v>
      </c>
      <c r="AS242" s="91">
        <f t="shared" si="131"/>
        <v>4653.9058579999983</v>
      </c>
      <c r="AT242" s="93">
        <f t="shared" si="113"/>
        <v>19.80385471489361</v>
      </c>
      <c r="AU242" s="99" t="e">
        <f t="shared" si="114"/>
        <v>#N/A</v>
      </c>
      <c r="AV242" s="99">
        <f t="shared" si="115"/>
        <v>0</v>
      </c>
    </row>
    <row r="243" spans="1:48" s="91" customFormat="1">
      <c r="A243" s="92">
        <f t="shared" si="116"/>
        <v>45966</v>
      </c>
      <c r="B243" s="91">
        <f t="shared" si="99"/>
        <v>236</v>
      </c>
      <c r="C243" s="99">
        <f t="shared" si="100"/>
        <v>6.7649998992189335</v>
      </c>
      <c r="F243" s="92">
        <f t="shared" si="117"/>
        <v>45966</v>
      </c>
      <c r="G243" s="91">
        <f t="shared" si="118"/>
        <v>236</v>
      </c>
      <c r="H243" s="91">
        <f>INDEX(地温!$D$2:$D$366,MATCH(F243,地温!$C$2:$C$366,FALSE))</f>
        <v>14.757676000000002</v>
      </c>
      <c r="I243" s="91">
        <f t="shared" si="119"/>
        <v>4668.6635339999984</v>
      </c>
      <c r="J243" s="93">
        <f t="shared" si="101"/>
        <v>19.782472601694909</v>
      </c>
      <c r="K243" s="99">
        <f t="shared" si="102"/>
        <v>7.5683274613700835e-002</v>
      </c>
      <c r="L243" s="99">
        <f t="shared" si="103"/>
        <v>5.7599998992189336</v>
      </c>
      <c r="O243" s="92">
        <f t="shared" si="120"/>
        <v>45966</v>
      </c>
      <c r="P243" s="91">
        <f t="shared" si="121"/>
        <v>236</v>
      </c>
      <c r="Q243" s="91">
        <f>INDEX(地温!$D$2:$D$366,MATCH(O243,地温!$C$2:$C$366,FALSE))</f>
        <v>14.757676000000002</v>
      </c>
      <c r="R243" s="91">
        <f t="shared" si="122"/>
        <v>4668.6635339999984</v>
      </c>
      <c r="S243" s="93">
        <f t="shared" si="104"/>
        <v>19.782472601694909</v>
      </c>
      <c r="T243" s="99">
        <f t="shared" si="105"/>
        <v>0.99794705302227382</v>
      </c>
      <c r="U243" s="99">
        <f t="shared" si="106"/>
        <v>1.0050000000000001</v>
      </c>
      <c r="X243" s="92">
        <f t="shared" si="123"/>
        <v>45966</v>
      </c>
      <c r="Y243" s="91">
        <f t="shared" si="124"/>
        <v>236</v>
      </c>
      <c r="Z243" s="91">
        <f>INDEX(地温!$D$2:$D$366,MATCH(X243,地温!$C$2:$C$366,FALSE))</f>
        <v>14.757676000000002</v>
      </c>
      <c r="AA243" s="91">
        <f t="shared" si="125"/>
        <v>4668.6635339999984</v>
      </c>
      <c r="AB243" s="93">
        <f t="shared" si="107"/>
        <v>19.782472601694909</v>
      </c>
      <c r="AC243" s="99" t="e">
        <f t="shared" si="108"/>
        <v>#N/A</v>
      </c>
      <c r="AD243" s="99">
        <f t="shared" si="109"/>
        <v>0</v>
      </c>
      <c r="AG243" s="92">
        <f t="shared" si="126"/>
        <v>45966</v>
      </c>
      <c r="AH243" s="91">
        <f t="shared" si="127"/>
        <v>236</v>
      </c>
      <c r="AI243" s="91">
        <f>INDEX(地温!$D$2:$D$366,MATCH(AG243,地温!$C$2:$C$366,FALSE))</f>
        <v>14.757676000000002</v>
      </c>
      <c r="AJ243" s="91">
        <f t="shared" si="128"/>
        <v>4668.6635339999984</v>
      </c>
      <c r="AK243" s="93">
        <f t="shared" si="110"/>
        <v>19.782472601694909</v>
      </c>
      <c r="AL243" s="99" t="e">
        <f t="shared" si="111"/>
        <v>#N/A</v>
      </c>
      <c r="AM243" s="99">
        <f t="shared" si="112"/>
        <v>0</v>
      </c>
      <c r="AP243" s="92">
        <f t="shared" si="129"/>
        <v>45966</v>
      </c>
      <c r="AQ243" s="91">
        <f t="shared" si="130"/>
        <v>236</v>
      </c>
      <c r="AR243" s="91">
        <f>INDEX(地温!$D$2:$D$366,MATCH(AP243,地温!$C$2:$C$366,FALSE))</f>
        <v>14.757676000000002</v>
      </c>
      <c r="AS243" s="91">
        <f t="shared" si="131"/>
        <v>4668.6635339999984</v>
      </c>
      <c r="AT243" s="93">
        <f t="shared" si="113"/>
        <v>19.782472601694909</v>
      </c>
      <c r="AU243" s="99" t="e">
        <f t="shared" si="114"/>
        <v>#N/A</v>
      </c>
      <c r="AV243" s="99">
        <f t="shared" si="115"/>
        <v>0</v>
      </c>
    </row>
    <row r="244" spans="1:48" s="91" customFormat="1">
      <c r="A244" s="92">
        <f t="shared" si="116"/>
        <v>45967</v>
      </c>
      <c r="B244" s="91">
        <f t="shared" si="99"/>
        <v>237</v>
      </c>
      <c r="C244" s="99">
        <f t="shared" si="100"/>
        <v>6.764999905295757</v>
      </c>
      <c r="F244" s="92">
        <f t="shared" si="117"/>
        <v>45967</v>
      </c>
      <c r="G244" s="91">
        <f t="shared" si="118"/>
        <v>237</v>
      </c>
      <c r="H244" s="91">
        <f>INDEX(地温!$D$2:$D$366,MATCH(F244,地温!$C$2:$C$366,FALSE))</f>
        <v>14.859056000000001</v>
      </c>
      <c r="I244" s="91">
        <f t="shared" si="119"/>
        <v>4683.5225899999987</v>
      </c>
      <c r="J244" s="93">
        <f t="shared" si="101"/>
        <v>19.761698691983117</v>
      </c>
      <c r="K244" s="99">
        <f t="shared" si="102"/>
        <v>7.5626348161052001e-002</v>
      </c>
      <c r="L244" s="99">
        <f t="shared" si="103"/>
        <v>5.7599999052957571</v>
      </c>
      <c r="O244" s="92">
        <f t="shared" si="120"/>
        <v>45967</v>
      </c>
      <c r="P244" s="91">
        <f t="shared" si="121"/>
        <v>237</v>
      </c>
      <c r="Q244" s="91">
        <f>INDEX(地温!$D$2:$D$366,MATCH(O244,地温!$C$2:$C$366,FALSE))</f>
        <v>14.859056000000001</v>
      </c>
      <c r="R244" s="91">
        <f t="shared" si="122"/>
        <v>4683.5225899999987</v>
      </c>
      <c r="S244" s="93">
        <f t="shared" si="104"/>
        <v>19.761698691983117</v>
      </c>
      <c r="T244" s="99">
        <f t="shared" si="105"/>
        <v>0.99794690749802839</v>
      </c>
      <c r="U244" s="99">
        <f t="shared" si="106"/>
        <v>1.0050000000000001</v>
      </c>
      <c r="X244" s="92">
        <f t="shared" si="123"/>
        <v>45967</v>
      </c>
      <c r="Y244" s="91">
        <f t="shared" si="124"/>
        <v>237</v>
      </c>
      <c r="Z244" s="91">
        <f>INDEX(地温!$D$2:$D$366,MATCH(X244,地温!$C$2:$C$366,FALSE))</f>
        <v>14.859056000000001</v>
      </c>
      <c r="AA244" s="91">
        <f t="shared" si="125"/>
        <v>4683.5225899999987</v>
      </c>
      <c r="AB244" s="93">
        <f t="shared" si="107"/>
        <v>19.761698691983117</v>
      </c>
      <c r="AC244" s="99" t="e">
        <f t="shared" si="108"/>
        <v>#N/A</v>
      </c>
      <c r="AD244" s="99">
        <f t="shared" si="109"/>
        <v>0</v>
      </c>
      <c r="AG244" s="92">
        <f t="shared" si="126"/>
        <v>45967</v>
      </c>
      <c r="AH244" s="91">
        <f t="shared" si="127"/>
        <v>237</v>
      </c>
      <c r="AI244" s="91">
        <f>INDEX(地温!$D$2:$D$366,MATCH(AG244,地温!$C$2:$C$366,FALSE))</f>
        <v>14.859056000000001</v>
      </c>
      <c r="AJ244" s="91">
        <f t="shared" si="128"/>
        <v>4683.5225899999987</v>
      </c>
      <c r="AK244" s="93">
        <f t="shared" si="110"/>
        <v>19.761698691983117</v>
      </c>
      <c r="AL244" s="99" t="e">
        <f t="shared" si="111"/>
        <v>#N/A</v>
      </c>
      <c r="AM244" s="99">
        <f t="shared" si="112"/>
        <v>0</v>
      </c>
      <c r="AP244" s="92">
        <f t="shared" si="129"/>
        <v>45967</v>
      </c>
      <c r="AQ244" s="91">
        <f t="shared" si="130"/>
        <v>237</v>
      </c>
      <c r="AR244" s="91">
        <f>INDEX(地温!$D$2:$D$366,MATCH(AP244,地温!$C$2:$C$366,FALSE))</f>
        <v>14.859056000000001</v>
      </c>
      <c r="AS244" s="91">
        <f t="shared" si="131"/>
        <v>4683.5225899999987</v>
      </c>
      <c r="AT244" s="93">
        <f t="shared" si="113"/>
        <v>19.761698691983117</v>
      </c>
      <c r="AU244" s="99" t="e">
        <f t="shared" si="114"/>
        <v>#N/A</v>
      </c>
      <c r="AV244" s="99">
        <f t="shared" si="115"/>
        <v>0</v>
      </c>
    </row>
    <row r="245" spans="1:48" s="91" customFormat="1">
      <c r="A245" s="92">
        <f t="shared" si="116"/>
        <v>45968</v>
      </c>
      <c r="B245" s="91">
        <f t="shared" si="99"/>
        <v>238</v>
      </c>
      <c r="C245" s="99">
        <f t="shared" si="100"/>
        <v>6.7649999110859005</v>
      </c>
      <c r="F245" s="92">
        <f t="shared" si="117"/>
        <v>45968</v>
      </c>
      <c r="G245" s="91">
        <f t="shared" si="118"/>
        <v>238</v>
      </c>
      <c r="H245" s="91">
        <f>INDEX(地温!$D$2:$D$366,MATCH(F245,地温!$C$2:$C$366,FALSE))</f>
        <v>15.183472</v>
      </c>
      <c r="I245" s="91">
        <f t="shared" si="119"/>
        <v>4698.7060619999984</v>
      </c>
      <c r="J245" s="93">
        <f t="shared" si="101"/>
        <v>19.742462445378145</v>
      </c>
      <c r="K245" s="99">
        <f t="shared" si="102"/>
        <v>7.5573666330429834e-002</v>
      </c>
      <c r="L245" s="99">
        <f t="shared" si="103"/>
        <v>5.7599999110859006</v>
      </c>
      <c r="O245" s="92">
        <f t="shared" si="120"/>
        <v>45968</v>
      </c>
      <c r="P245" s="91">
        <f t="shared" si="121"/>
        <v>238</v>
      </c>
      <c r="Q245" s="91">
        <f>INDEX(地温!$D$2:$D$366,MATCH(O245,地温!$C$2:$C$366,FALSE))</f>
        <v>15.183472</v>
      </c>
      <c r="R245" s="91">
        <f t="shared" si="122"/>
        <v>4698.7060619999984</v>
      </c>
      <c r="S245" s="93">
        <f t="shared" si="104"/>
        <v>19.742462445378145</v>
      </c>
      <c r="T245" s="99">
        <f t="shared" si="105"/>
        <v>0.99794677272693744</v>
      </c>
      <c r="U245" s="99">
        <f t="shared" si="106"/>
        <v>1.0050000000000001</v>
      </c>
      <c r="X245" s="92">
        <f t="shared" si="123"/>
        <v>45968</v>
      </c>
      <c r="Y245" s="91">
        <f t="shared" si="124"/>
        <v>238</v>
      </c>
      <c r="Z245" s="91">
        <f>INDEX(地温!$D$2:$D$366,MATCH(X245,地温!$C$2:$C$366,FALSE))</f>
        <v>15.183472</v>
      </c>
      <c r="AA245" s="91">
        <f t="shared" si="125"/>
        <v>4698.7060619999984</v>
      </c>
      <c r="AB245" s="93">
        <f t="shared" si="107"/>
        <v>19.742462445378145</v>
      </c>
      <c r="AC245" s="99" t="e">
        <f t="shared" si="108"/>
        <v>#N/A</v>
      </c>
      <c r="AD245" s="99">
        <f t="shared" si="109"/>
        <v>0</v>
      </c>
      <c r="AG245" s="92">
        <f t="shared" si="126"/>
        <v>45968</v>
      </c>
      <c r="AH245" s="91">
        <f t="shared" si="127"/>
        <v>238</v>
      </c>
      <c r="AI245" s="91">
        <f>INDEX(地温!$D$2:$D$366,MATCH(AG245,地温!$C$2:$C$366,FALSE))</f>
        <v>15.183472</v>
      </c>
      <c r="AJ245" s="91">
        <f t="shared" si="128"/>
        <v>4698.7060619999984</v>
      </c>
      <c r="AK245" s="93">
        <f t="shared" si="110"/>
        <v>19.742462445378145</v>
      </c>
      <c r="AL245" s="99" t="e">
        <f t="shared" si="111"/>
        <v>#N/A</v>
      </c>
      <c r="AM245" s="99">
        <f t="shared" si="112"/>
        <v>0</v>
      </c>
      <c r="AP245" s="92">
        <f t="shared" si="129"/>
        <v>45968</v>
      </c>
      <c r="AQ245" s="91">
        <f t="shared" si="130"/>
        <v>238</v>
      </c>
      <c r="AR245" s="91">
        <f>INDEX(地温!$D$2:$D$366,MATCH(AP245,地温!$C$2:$C$366,FALSE))</f>
        <v>15.183472</v>
      </c>
      <c r="AS245" s="91">
        <f t="shared" si="131"/>
        <v>4698.7060619999984</v>
      </c>
      <c r="AT245" s="93">
        <f t="shared" si="113"/>
        <v>19.742462445378145</v>
      </c>
      <c r="AU245" s="99" t="e">
        <f t="shared" si="114"/>
        <v>#N/A</v>
      </c>
      <c r="AV245" s="99">
        <f t="shared" si="115"/>
        <v>0</v>
      </c>
    </row>
    <row r="246" spans="1:48" s="91" customFormat="1">
      <c r="A246" s="92">
        <f t="shared" si="116"/>
        <v>45969</v>
      </c>
      <c r="B246" s="91">
        <f t="shared" si="99"/>
        <v>239</v>
      </c>
      <c r="C246" s="99">
        <f t="shared" si="100"/>
        <v>6.7649999164531254</v>
      </c>
      <c r="F246" s="92">
        <f t="shared" si="117"/>
        <v>45969</v>
      </c>
      <c r="G246" s="91">
        <f t="shared" si="118"/>
        <v>239</v>
      </c>
      <c r="H246" s="91">
        <f>INDEX(地温!$D$2:$D$366,MATCH(F246,地温!$C$2:$C$366,FALSE))</f>
        <v>14.879332000000002</v>
      </c>
      <c r="I246" s="91">
        <f t="shared" si="119"/>
        <v>4713.5853939999988</v>
      </c>
      <c r="J246" s="93">
        <f t="shared" si="101"/>
        <v>19.722114619246856</v>
      </c>
      <c r="K246" s="99">
        <f t="shared" si="102"/>
        <v>7.5517972657288449e-002</v>
      </c>
      <c r="L246" s="99">
        <f t="shared" si="103"/>
        <v>5.7599999164531255</v>
      </c>
      <c r="O246" s="92">
        <f t="shared" si="120"/>
        <v>45969</v>
      </c>
      <c r="P246" s="91">
        <f t="shared" si="121"/>
        <v>239</v>
      </c>
      <c r="Q246" s="91">
        <f>INDEX(地温!$D$2:$D$366,MATCH(O246,地温!$C$2:$C$366,FALSE))</f>
        <v>14.879332000000002</v>
      </c>
      <c r="R246" s="91">
        <f t="shared" si="122"/>
        <v>4713.5853939999988</v>
      </c>
      <c r="S246" s="93">
        <f t="shared" si="104"/>
        <v>19.722114619246856</v>
      </c>
      <c r="T246" s="99">
        <f t="shared" si="105"/>
        <v>0.99794663014874974</v>
      </c>
      <c r="U246" s="99">
        <f t="shared" si="106"/>
        <v>1.0050000000000001</v>
      </c>
      <c r="X246" s="92">
        <f t="shared" si="123"/>
        <v>45969</v>
      </c>
      <c r="Y246" s="91">
        <f t="shared" si="124"/>
        <v>239</v>
      </c>
      <c r="Z246" s="91">
        <f>INDEX(地温!$D$2:$D$366,MATCH(X246,地温!$C$2:$C$366,FALSE))</f>
        <v>14.879332000000002</v>
      </c>
      <c r="AA246" s="91">
        <f t="shared" si="125"/>
        <v>4713.5853939999988</v>
      </c>
      <c r="AB246" s="93">
        <f t="shared" si="107"/>
        <v>19.722114619246856</v>
      </c>
      <c r="AC246" s="99" t="e">
        <f t="shared" si="108"/>
        <v>#N/A</v>
      </c>
      <c r="AD246" s="99">
        <f t="shared" si="109"/>
        <v>0</v>
      </c>
      <c r="AG246" s="92">
        <f t="shared" si="126"/>
        <v>45969</v>
      </c>
      <c r="AH246" s="91">
        <f t="shared" si="127"/>
        <v>239</v>
      </c>
      <c r="AI246" s="91">
        <f>INDEX(地温!$D$2:$D$366,MATCH(AG246,地温!$C$2:$C$366,FALSE))</f>
        <v>14.879332000000002</v>
      </c>
      <c r="AJ246" s="91">
        <f t="shared" si="128"/>
        <v>4713.5853939999988</v>
      </c>
      <c r="AK246" s="93">
        <f t="shared" si="110"/>
        <v>19.722114619246856</v>
      </c>
      <c r="AL246" s="99" t="e">
        <f t="shared" si="111"/>
        <v>#N/A</v>
      </c>
      <c r="AM246" s="99">
        <f t="shared" si="112"/>
        <v>0</v>
      </c>
      <c r="AP246" s="92">
        <f t="shared" si="129"/>
        <v>45969</v>
      </c>
      <c r="AQ246" s="91">
        <f t="shared" si="130"/>
        <v>239</v>
      </c>
      <c r="AR246" s="91">
        <f>INDEX(地温!$D$2:$D$366,MATCH(AP246,地温!$C$2:$C$366,FALSE))</f>
        <v>14.879332000000002</v>
      </c>
      <c r="AS246" s="91">
        <f t="shared" si="131"/>
        <v>4713.5853939999988</v>
      </c>
      <c r="AT246" s="93">
        <f t="shared" si="113"/>
        <v>19.722114619246856</v>
      </c>
      <c r="AU246" s="99" t="e">
        <f t="shared" si="114"/>
        <v>#N/A</v>
      </c>
      <c r="AV246" s="99">
        <f t="shared" si="115"/>
        <v>0</v>
      </c>
    </row>
    <row r="247" spans="1:48" s="91" customFormat="1">
      <c r="A247" s="92">
        <f t="shared" si="116"/>
        <v>45970</v>
      </c>
      <c r="B247" s="91">
        <f t="shared" si="99"/>
        <v>240</v>
      </c>
      <c r="C247" s="99">
        <f t="shared" si="100"/>
        <v>6.7649999212310314</v>
      </c>
      <c r="F247" s="92">
        <f t="shared" si="117"/>
        <v>45970</v>
      </c>
      <c r="G247" s="91">
        <f t="shared" si="118"/>
        <v>240</v>
      </c>
      <c r="H247" s="91">
        <f>INDEX(地温!$D$2:$D$366,MATCH(F247,地温!$C$2:$C$366,FALSE))</f>
        <v>13.642496</v>
      </c>
      <c r="I247" s="91">
        <f t="shared" si="119"/>
        <v>4727.2278899999992</v>
      </c>
      <c r="J247" s="93">
        <f t="shared" si="101"/>
        <v>19.696782874999997</v>
      </c>
      <c r="K247" s="99">
        <f t="shared" si="102"/>
        <v>7.5448684134015509e-002</v>
      </c>
      <c r="L247" s="99">
        <f t="shared" si="103"/>
        <v>5.7599999212310315</v>
      </c>
      <c r="O247" s="92">
        <f t="shared" si="120"/>
        <v>45970</v>
      </c>
      <c r="P247" s="91">
        <f t="shared" si="121"/>
        <v>240</v>
      </c>
      <c r="Q247" s="91">
        <f>INDEX(地温!$D$2:$D$366,MATCH(O247,地温!$C$2:$C$366,FALSE))</f>
        <v>13.642496</v>
      </c>
      <c r="R247" s="91">
        <f t="shared" si="122"/>
        <v>4727.2278899999992</v>
      </c>
      <c r="S247" s="93">
        <f t="shared" si="104"/>
        <v>19.696782874999997</v>
      </c>
      <c r="T247" s="99">
        <f t="shared" si="105"/>
        <v>0.9979464526203371</v>
      </c>
      <c r="U247" s="99">
        <f t="shared" si="106"/>
        <v>1.0050000000000001</v>
      </c>
      <c r="X247" s="92">
        <f t="shared" si="123"/>
        <v>45970</v>
      </c>
      <c r="Y247" s="91">
        <f t="shared" si="124"/>
        <v>240</v>
      </c>
      <c r="Z247" s="91">
        <f>INDEX(地温!$D$2:$D$366,MATCH(X247,地温!$C$2:$C$366,FALSE))</f>
        <v>13.642496</v>
      </c>
      <c r="AA247" s="91">
        <f t="shared" si="125"/>
        <v>4727.2278899999992</v>
      </c>
      <c r="AB247" s="93">
        <f t="shared" si="107"/>
        <v>19.696782874999997</v>
      </c>
      <c r="AC247" s="99" t="e">
        <f t="shared" si="108"/>
        <v>#N/A</v>
      </c>
      <c r="AD247" s="99">
        <f t="shared" si="109"/>
        <v>0</v>
      </c>
      <c r="AG247" s="92">
        <f t="shared" si="126"/>
        <v>45970</v>
      </c>
      <c r="AH247" s="91">
        <f t="shared" si="127"/>
        <v>240</v>
      </c>
      <c r="AI247" s="91">
        <f>INDEX(地温!$D$2:$D$366,MATCH(AG247,地温!$C$2:$C$366,FALSE))</f>
        <v>13.642496</v>
      </c>
      <c r="AJ247" s="91">
        <f t="shared" si="128"/>
        <v>4727.2278899999992</v>
      </c>
      <c r="AK247" s="93">
        <f t="shared" si="110"/>
        <v>19.696782874999997</v>
      </c>
      <c r="AL247" s="99" t="e">
        <f t="shared" si="111"/>
        <v>#N/A</v>
      </c>
      <c r="AM247" s="99">
        <f t="shared" si="112"/>
        <v>0</v>
      </c>
      <c r="AP247" s="92">
        <f t="shared" si="129"/>
        <v>45970</v>
      </c>
      <c r="AQ247" s="91">
        <f t="shared" si="130"/>
        <v>240</v>
      </c>
      <c r="AR247" s="91">
        <f>INDEX(地温!$D$2:$D$366,MATCH(AP247,地温!$C$2:$C$366,FALSE))</f>
        <v>13.642496</v>
      </c>
      <c r="AS247" s="91">
        <f t="shared" si="131"/>
        <v>4727.2278899999992</v>
      </c>
      <c r="AT247" s="93">
        <f t="shared" si="113"/>
        <v>19.696782874999997</v>
      </c>
      <c r="AU247" s="99" t="e">
        <f t="shared" si="114"/>
        <v>#N/A</v>
      </c>
      <c r="AV247" s="99">
        <f t="shared" si="115"/>
        <v>0</v>
      </c>
    </row>
    <row r="248" spans="1:48" s="91" customFormat="1">
      <c r="A248" s="92">
        <f t="shared" si="116"/>
        <v>45971</v>
      </c>
      <c r="B248" s="91">
        <f t="shared" si="99"/>
        <v>241</v>
      </c>
      <c r="C248" s="99">
        <f t="shared" si="100"/>
        <v>6.7649999254934992</v>
      </c>
      <c r="F248" s="92">
        <f t="shared" si="117"/>
        <v>45971</v>
      </c>
      <c r="G248" s="91">
        <f t="shared" si="118"/>
        <v>241</v>
      </c>
      <c r="H248" s="91">
        <f>INDEX(地温!$D$2:$D$366,MATCH(F248,地温!$C$2:$C$366,FALSE))</f>
        <v>12.446212000000001</v>
      </c>
      <c r="I248" s="91">
        <f t="shared" si="119"/>
        <v>4739.674101999999</v>
      </c>
      <c r="J248" s="93">
        <f t="shared" si="101"/>
        <v>19.666697518672194</v>
      </c>
      <c r="K248" s="99">
        <f t="shared" si="102"/>
        <v>7.5366460342036784e-002</v>
      </c>
      <c r="L248" s="99">
        <f t="shared" si="103"/>
        <v>5.7599999254934993</v>
      </c>
      <c r="O248" s="92">
        <f t="shared" si="120"/>
        <v>45971</v>
      </c>
      <c r="P248" s="91">
        <f t="shared" si="121"/>
        <v>241</v>
      </c>
      <c r="Q248" s="91">
        <f>INDEX(地温!$D$2:$D$366,MATCH(O248,地温!$C$2:$C$366,FALSE))</f>
        <v>12.446212000000001</v>
      </c>
      <c r="R248" s="91">
        <f t="shared" si="122"/>
        <v>4739.674101999999</v>
      </c>
      <c r="S248" s="93">
        <f t="shared" si="104"/>
        <v>19.666697518672194</v>
      </c>
      <c r="T248" s="99">
        <f t="shared" si="105"/>
        <v>0.99794624173806268</v>
      </c>
      <c r="U248" s="99">
        <f t="shared" si="106"/>
        <v>1.0050000000000001</v>
      </c>
      <c r="X248" s="92">
        <f t="shared" si="123"/>
        <v>45971</v>
      </c>
      <c r="Y248" s="91">
        <f t="shared" si="124"/>
        <v>241</v>
      </c>
      <c r="Z248" s="91">
        <f>INDEX(地温!$D$2:$D$366,MATCH(X248,地温!$C$2:$C$366,FALSE))</f>
        <v>12.446212000000001</v>
      </c>
      <c r="AA248" s="91">
        <f t="shared" si="125"/>
        <v>4739.674101999999</v>
      </c>
      <c r="AB248" s="93">
        <f t="shared" si="107"/>
        <v>19.666697518672194</v>
      </c>
      <c r="AC248" s="99" t="e">
        <f t="shared" si="108"/>
        <v>#N/A</v>
      </c>
      <c r="AD248" s="99">
        <f t="shared" si="109"/>
        <v>0</v>
      </c>
      <c r="AG248" s="92">
        <f t="shared" si="126"/>
        <v>45971</v>
      </c>
      <c r="AH248" s="91">
        <f t="shared" si="127"/>
        <v>241</v>
      </c>
      <c r="AI248" s="91">
        <f>INDEX(地温!$D$2:$D$366,MATCH(AG248,地温!$C$2:$C$366,FALSE))</f>
        <v>12.446212000000001</v>
      </c>
      <c r="AJ248" s="91">
        <f t="shared" si="128"/>
        <v>4739.674101999999</v>
      </c>
      <c r="AK248" s="93">
        <f t="shared" si="110"/>
        <v>19.666697518672194</v>
      </c>
      <c r="AL248" s="99" t="e">
        <f t="shared" si="111"/>
        <v>#N/A</v>
      </c>
      <c r="AM248" s="99">
        <f t="shared" si="112"/>
        <v>0</v>
      </c>
      <c r="AP248" s="92">
        <f t="shared" si="129"/>
        <v>45971</v>
      </c>
      <c r="AQ248" s="91">
        <f t="shared" si="130"/>
        <v>241</v>
      </c>
      <c r="AR248" s="91">
        <f>INDEX(地温!$D$2:$D$366,MATCH(AP248,地温!$C$2:$C$366,FALSE))</f>
        <v>12.446212000000001</v>
      </c>
      <c r="AS248" s="91">
        <f t="shared" si="131"/>
        <v>4739.674101999999</v>
      </c>
      <c r="AT248" s="93">
        <f t="shared" si="113"/>
        <v>19.666697518672194</v>
      </c>
      <c r="AU248" s="99" t="e">
        <f t="shared" si="114"/>
        <v>#N/A</v>
      </c>
      <c r="AV248" s="99">
        <f t="shared" si="115"/>
        <v>0</v>
      </c>
    </row>
    <row r="249" spans="1:48" s="91" customFormat="1">
      <c r="A249" s="92">
        <f t="shared" si="116"/>
        <v>45972</v>
      </c>
      <c r="B249" s="91">
        <f t="shared" si="99"/>
        <v>242</v>
      </c>
      <c r="C249" s="99">
        <f t="shared" si="100"/>
        <v>6.7649999296006005</v>
      </c>
      <c r="F249" s="92">
        <f t="shared" si="117"/>
        <v>45972</v>
      </c>
      <c r="G249" s="91">
        <f t="shared" si="118"/>
        <v>242</v>
      </c>
      <c r="H249" s="91">
        <f>INDEX(地温!$D$2:$D$366,MATCH(F249,地温!$C$2:$C$366,FALSE))</f>
        <v>12.831455999999999</v>
      </c>
      <c r="I249" s="91">
        <f t="shared" si="119"/>
        <v>4752.5055579999989</v>
      </c>
      <c r="J249" s="93">
        <f t="shared" si="101"/>
        <v>19.63845271900826</v>
      </c>
      <c r="K249" s="99">
        <f t="shared" si="102"/>
        <v>7.528933301415891e-002</v>
      </c>
      <c r="L249" s="99">
        <f t="shared" si="103"/>
        <v>5.7599999296006006</v>
      </c>
      <c r="O249" s="92">
        <f t="shared" si="120"/>
        <v>45972</v>
      </c>
      <c r="P249" s="91">
        <f t="shared" si="121"/>
        <v>242</v>
      </c>
      <c r="Q249" s="91">
        <f>INDEX(地温!$D$2:$D$366,MATCH(O249,地温!$C$2:$C$366,FALSE))</f>
        <v>12.831455999999999</v>
      </c>
      <c r="R249" s="91">
        <f t="shared" si="122"/>
        <v>4752.5055579999989</v>
      </c>
      <c r="S249" s="93">
        <f t="shared" si="104"/>
        <v>19.63845271900826</v>
      </c>
      <c r="T249" s="99">
        <f t="shared" si="105"/>
        <v>0.99794604371768514</v>
      </c>
      <c r="U249" s="99">
        <f t="shared" si="106"/>
        <v>1.0050000000000001</v>
      </c>
      <c r="X249" s="92">
        <f t="shared" si="123"/>
        <v>45972</v>
      </c>
      <c r="Y249" s="91">
        <f t="shared" si="124"/>
        <v>242</v>
      </c>
      <c r="Z249" s="91">
        <f>INDEX(地温!$D$2:$D$366,MATCH(X249,地温!$C$2:$C$366,FALSE))</f>
        <v>12.831455999999999</v>
      </c>
      <c r="AA249" s="91">
        <f t="shared" si="125"/>
        <v>4752.5055579999989</v>
      </c>
      <c r="AB249" s="93">
        <f t="shared" si="107"/>
        <v>19.63845271900826</v>
      </c>
      <c r="AC249" s="99" t="e">
        <f t="shared" si="108"/>
        <v>#N/A</v>
      </c>
      <c r="AD249" s="99">
        <f t="shared" si="109"/>
        <v>0</v>
      </c>
      <c r="AG249" s="92">
        <f t="shared" si="126"/>
        <v>45972</v>
      </c>
      <c r="AH249" s="91">
        <f t="shared" si="127"/>
        <v>242</v>
      </c>
      <c r="AI249" s="91">
        <f>INDEX(地温!$D$2:$D$366,MATCH(AG249,地温!$C$2:$C$366,FALSE))</f>
        <v>12.831455999999999</v>
      </c>
      <c r="AJ249" s="91">
        <f t="shared" si="128"/>
        <v>4752.5055579999989</v>
      </c>
      <c r="AK249" s="93">
        <f t="shared" si="110"/>
        <v>19.63845271900826</v>
      </c>
      <c r="AL249" s="99" t="e">
        <f t="shared" si="111"/>
        <v>#N/A</v>
      </c>
      <c r="AM249" s="99">
        <f t="shared" si="112"/>
        <v>0</v>
      </c>
      <c r="AP249" s="92">
        <f t="shared" si="129"/>
        <v>45972</v>
      </c>
      <c r="AQ249" s="91">
        <f t="shared" si="130"/>
        <v>242</v>
      </c>
      <c r="AR249" s="91">
        <f>INDEX(地温!$D$2:$D$366,MATCH(AP249,地温!$C$2:$C$366,FALSE))</f>
        <v>12.831455999999999</v>
      </c>
      <c r="AS249" s="91">
        <f t="shared" si="131"/>
        <v>4752.5055579999989</v>
      </c>
      <c r="AT249" s="93">
        <f t="shared" si="113"/>
        <v>19.63845271900826</v>
      </c>
      <c r="AU249" s="99" t="e">
        <f t="shared" si="114"/>
        <v>#N/A</v>
      </c>
      <c r="AV249" s="99">
        <f t="shared" si="115"/>
        <v>0</v>
      </c>
    </row>
    <row r="250" spans="1:48" s="91" customFormat="1">
      <c r="A250" s="92">
        <f t="shared" si="116"/>
        <v>45973</v>
      </c>
      <c r="B250" s="91">
        <f t="shared" si="99"/>
        <v>243</v>
      </c>
      <c r="C250" s="99">
        <f t="shared" si="100"/>
        <v>6.7649999335411533</v>
      </c>
      <c r="F250" s="92">
        <f t="shared" si="117"/>
        <v>45973</v>
      </c>
      <c r="G250" s="91">
        <f t="shared" si="118"/>
        <v>243</v>
      </c>
      <c r="H250" s="91">
        <f>INDEX(地温!$D$2:$D$366,MATCH(F250,地温!$C$2:$C$366,FALSE))</f>
        <v>13.155872000000002</v>
      </c>
      <c r="I250" s="91">
        <f t="shared" si="119"/>
        <v>4765.6614299999992</v>
      </c>
      <c r="J250" s="93">
        <f t="shared" si="101"/>
        <v>19.611775432098764</v>
      </c>
      <c r="K250" s="99">
        <f t="shared" si="102"/>
        <v>7.5216544880746569e-002</v>
      </c>
      <c r="L250" s="99">
        <f t="shared" si="103"/>
        <v>5.7599999335411534</v>
      </c>
      <c r="O250" s="92">
        <f t="shared" si="120"/>
        <v>45973</v>
      </c>
      <c r="P250" s="91">
        <f t="shared" si="121"/>
        <v>243</v>
      </c>
      <c r="Q250" s="91">
        <f>INDEX(地温!$D$2:$D$366,MATCH(O250,地温!$C$2:$C$366,FALSE))</f>
        <v>13.155872000000002</v>
      </c>
      <c r="R250" s="91">
        <f t="shared" si="122"/>
        <v>4765.6614299999992</v>
      </c>
      <c r="S250" s="93">
        <f t="shared" si="104"/>
        <v>19.611775432098764</v>
      </c>
      <c r="T250" s="99">
        <f t="shared" si="105"/>
        <v>0.99794585665185342</v>
      </c>
      <c r="U250" s="99">
        <f t="shared" si="106"/>
        <v>1.0050000000000001</v>
      </c>
      <c r="X250" s="92">
        <f t="shared" si="123"/>
        <v>45973</v>
      </c>
      <c r="Y250" s="91">
        <f t="shared" si="124"/>
        <v>243</v>
      </c>
      <c r="Z250" s="91">
        <f>INDEX(地温!$D$2:$D$366,MATCH(X250,地温!$C$2:$C$366,FALSE))</f>
        <v>13.155872000000002</v>
      </c>
      <c r="AA250" s="91">
        <f t="shared" si="125"/>
        <v>4765.6614299999992</v>
      </c>
      <c r="AB250" s="93">
        <f t="shared" si="107"/>
        <v>19.611775432098764</v>
      </c>
      <c r="AC250" s="99" t="e">
        <f t="shared" si="108"/>
        <v>#N/A</v>
      </c>
      <c r="AD250" s="99">
        <f t="shared" si="109"/>
        <v>0</v>
      </c>
      <c r="AG250" s="92">
        <f t="shared" si="126"/>
        <v>45973</v>
      </c>
      <c r="AH250" s="91">
        <f t="shared" si="127"/>
        <v>243</v>
      </c>
      <c r="AI250" s="91">
        <f>INDEX(地温!$D$2:$D$366,MATCH(AG250,地温!$C$2:$C$366,FALSE))</f>
        <v>13.155872000000002</v>
      </c>
      <c r="AJ250" s="91">
        <f t="shared" si="128"/>
        <v>4765.6614299999992</v>
      </c>
      <c r="AK250" s="93">
        <f t="shared" si="110"/>
        <v>19.611775432098764</v>
      </c>
      <c r="AL250" s="99" t="e">
        <f t="shared" si="111"/>
        <v>#N/A</v>
      </c>
      <c r="AM250" s="99">
        <f t="shared" si="112"/>
        <v>0</v>
      </c>
      <c r="AP250" s="92">
        <f t="shared" si="129"/>
        <v>45973</v>
      </c>
      <c r="AQ250" s="91">
        <f t="shared" si="130"/>
        <v>243</v>
      </c>
      <c r="AR250" s="91">
        <f>INDEX(地温!$D$2:$D$366,MATCH(AP250,地温!$C$2:$C$366,FALSE))</f>
        <v>13.155872000000002</v>
      </c>
      <c r="AS250" s="91">
        <f t="shared" si="131"/>
        <v>4765.6614299999992</v>
      </c>
      <c r="AT250" s="93">
        <f t="shared" si="113"/>
        <v>19.611775432098764</v>
      </c>
      <c r="AU250" s="99" t="e">
        <f t="shared" si="114"/>
        <v>#N/A</v>
      </c>
      <c r="AV250" s="99">
        <f t="shared" si="115"/>
        <v>0</v>
      </c>
    </row>
    <row r="251" spans="1:48" s="91" customFormat="1">
      <c r="A251" s="92">
        <f t="shared" si="116"/>
        <v>45974</v>
      </c>
      <c r="B251" s="91">
        <f t="shared" si="99"/>
        <v>244</v>
      </c>
      <c r="C251" s="99">
        <f t="shared" si="100"/>
        <v>6.7649999372342595</v>
      </c>
      <c r="F251" s="92">
        <f t="shared" si="117"/>
        <v>45974</v>
      </c>
      <c r="G251" s="91">
        <f t="shared" si="118"/>
        <v>244</v>
      </c>
      <c r="H251" s="91">
        <f>INDEX(地温!$D$2:$D$366,MATCH(F251,地温!$C$2:$C$366,FALSE))</f>
        <v>12.993663999999999</v>
      </c>
      <c r="I251" s="91">
        <f t="shared" si="119"/>
        <v>4778.6550939999988</v>
      </c>
      <c r="J251" s="93">
        <f t="shared" si="101"/>
        <v>19.584652024590159</v>
      </c>
      <c r="K251" s="99">
        <f t="shared" si="102"/>
        <v>7.5142598077839837e-002</v>
      </c>
      <c r="L251" s="99">
        <f t="shared" si="103"/>
        <v>5.7599999372342596</v>
      </c>
      <c r="O251" s="92">
        <f t="shared" si="120"/>
        <v>45974</v>
      </c>
      <c r="P251" s="91">
        <f t="shared" si="121"/>
        <v>244</v>
      </c>
      <c r="Q251" s="91">
        <f>INDEX(地温!$D$2:$D$366,MATCH(O251,地温!$C$2:$C$366,FALSE))</f>
        <v>12.993663999999999</v>
      </c>
      <c r="R251" s="91">
        <f t="shared" si="122"/>
        <v>4778.6550939999988</v>
      </c>
      <c r="S251" s="93">
        <f t="shared" si="104"/>
        <v>19.584652024590159</v>
      </c>
      <c r="T251" s="99">
        <f t="shared" si="105"/>
        <v>0.99794566642280857</v>
      </c>
      <c r="U251" s="99">
        <f t="shared" si="106"/>
        <v>1.0050000000000001</v>
      </c>
      <c r="X251" s="92">
        <f t="shared" si="123"/>
        <v>45974</v>
      </c>
      <c r="Y251" s="91">
        <f t="shared" si="124"/>
        <v>244</v>
      </c>
      <c r="Z251" s="91">
        <f>INDEX(地温!$D$2:$D$366,MATCH(X251,地温!$C$2:$C$366,FALSE))</f>
        <v>12.993663999999999</v>
      </c>
      <c r="AA251" s="91">
        <f t="shared" si="125"/>
        <v>4778.6550939999988</v>
      </c>
      <c r="AB251" s="93">
        <f t="shared" si="107"/>
        <v>19.584652024590159</v>
      </c>
      <c r="AC251" s="99" t="e">
        <f t="shared" si="108"/>
        <v>#N/A</v>
      </c>
      <c r="AD251" s="99">
        <f t="shared" si="109"/>
        <v>0</v>
      </c>
      <c r="AG251" s="92">
        <f t="shared" si="126"/>
        <v>45974</v>
      </c>
      <c r="AH251" s="91">
        <f t="shared" si="127"/>
        <v>244</v>
      </c>
      <c r="AI251" s="91">
        <f>INDEX(地温!$D$2:$D$366,MATCH(AG251,地温!$C$2:$C$366,FALSE))</f>
        <v>12.993663999999999</v>
      </c>
      <c r="AJ251" s="91">
        <f t="shared" si="128"/>
        <v>4778.6550939999988</v>
      </c>
      <c r="AK251" s="93">
        <f t="shared" si="110"/>
        <v>19.584652024590159</v>
      </c>
      <c r="AL251" s="99" t="e">
        <f t="shared" si="111"/>
        <v>#N/A</v>
      </c>
      <c r="AM251" s="99">
        <f t="shared" si="112"/>
        <v>0</v>
      </c>
      <c r="AP251" s="92">
        <f t="shared" si="129"/>
        <v>45974</v>
      </c>
      <c r="AQ251" s="91">
        <f t="shared" si="130"/>
        <v>244</v>
      </c>
      <c r="AR251" s="91">
        <f>INDEX(地温!$D$2:$D$366,MATCH(AP251,地温!$C$2:$C$366,FALSE))</f>
        <v>12.993663999999999</v>
      </c>
      <c r="AS251" s="91">
        <f t="shared" si="131"/>
        <v>4778.6550939999988</v>
      </c>
      <c r="AT251" s="93">
        <f t="shared" si="113"/>
        <v>19.584652024590159</v>
      </c>
      <c r="AU251" s="99" t="e">
        <f t="shared" si="114"/>
        <v>#N/A</v>
      </c>
      <c r="AV251" s="99">
        <f t="shared" si="115"/>
        <v>0</v>
      </c>
    </row>
    <row r="252" spans="1:48" s="91" customFormat="1">
      <c r="A252" s="92">
        <f t="shared" si="116"/>
        <v>45975</v>
      </c>
      <c r="B252" s="91">
        <f t="shared" si="99"/>
        <v>245</v>
      </c>
      <c r="C252" s="99">
        <f t="shared" si="100"/>
        <v>6.7649999406574963</v>
      </c>
      <c r="F252" s="92">
        <f t="shared" si="117"/>
        <v>45975</v>
      </c>
      <c r="G252" s="91">
        <f t="shared" si="118"/>
        <v>245</v>
      </c>
      <c r="H252" s="91">
        <f>INDEX(地温!$D$2:$D$366,MATCH(F252,地温!$C$2:$C$366,FALSE))</f>
        <v>12.588144000000002</v>
      </c>
      <c r="I252" s="91">
        <f t="shared" si="119"/>
        <v>4791.2432379999991</v>
      </c>
      <c r="J252" s="93">
        <f t="shared" si="101"/>
        <v>19.556094848979587</v>
      </c>
      <c r="K252" s="99">
        <f t="shared" si="102"/>
        <v>7.5064806147211005e-002</v>
      </c>
      <c r="L252" s="99">
        <f t="shared" si="103"/>
        <v>5.7599999406574964</v>
      </c>
      <c r="O252" s="92">
        <f t="shared" si="120"/>
        <v>45975</v>
      </c>
      <c r="P252" s="91">
        <f t="shared" si="121"/>
        <v>245</v>
      </c>
      <c r="Q252" s="91">
        <f>INDEX(地温!$D$2:$D$366,MATCH(O252,地温!$C$2:$C$366,FALSE))</f>
        <v>12.588144000000002</v>
      </c>
      <c r="R252" s="91">
        <f t="shared" si="122"/>
        <v>4791.2432379999991</v>
      </c>
      <c r="S252" s="93">
        <f t="shared" si="104"/>
        <v>19.556094848979587</v>
      </c>
      <c r="T252" s="99">
        <f t="shared" si="105"/>
        <v>0.99794546610000257</v>
      </c>
      <c r="U252" s="99">
        <f t="shared" si="106"/>
        <v>1.0050000000000001</v>
      </c>
      <c r="X252" s="92">
        <f t="shared" si="123"/>
        <v>45975</v>
      </c>
      <c r="Y252" s="91">
        <f t="shared" si="124"/>
        <v>245</v>
      </c>
      <c r="Z252" s="91">
        <f>INDEX(地温!$D$2:$D$366,MATCH(X252,地温!$C$2:$C$366,FALSE))</f>
        <v>12.588144000000002</v>
      </c>
      <c r="AA252" s="91">
        <f t="shared" si="125"/>
        <v>4791.2432379999991</v>
      </c>
      <c r="AB252" s="93">
        <f t="shared" si="107"/>
        <v>19.556094848979587</v>
      </c>
      <c r="AC252" s="99" t="e">
        <f t="shared" si="108"/>
        <v>#N/A</v>
      </c>
      <c r="AD252" s="99">
        <f t="shared" si="109"/>
        <v>0</v>
      </c>
      <c r="AG252" s="92">
        <f t="shared" si="126"/>
        <v>45975</v>
      </c>
      <c r="AH252" s="91">
        <f t="shared" si="127"/>
        <v>245</v>
      </c>
      <c r="AI252" s="91">
        <f>INDEX(地温!$D$2:$D$366,MATCH(AG252,地温!$C$2:$C$366,FALSE))</f>
        <v>12.588144000000002</v>
      </c>
      <c r="AJ252" s="91">
        <f t="shared" si="128"/>
        <v>4791.2432379999991</v>
      </c>
      <c r="AK252" s="93">
        <f t="shared" si="110"/>
        <v>19.556094848979587</v>
      </c>
      <c r="AL252" s="99" t="e">
        <f t="shared" si="111"/>
        <v>#N/A</v>
      </c>
      <c r="AM252" s="99">
        <f t="shared" si="112"/>
        <v>0</v>
      </c>
      <c r="AP252" s="92">
        <f t="shared" si="129"/>
        <v>45975</v>
      </c>
      <c r="AQ252" s="91">
        <f t="shared" si="130"/>
        <v>245</v>
      </c>
      <c r="AR252" s="91">
        <f>INDEX(地温!$D$2:$D$366,MATCH(AP252,地温!$C$2:$C$366,FALSE))</f>
        <v>12.588144000000002</v>
      </c>
      <c r="AS252" s="91">
        <f t="shared" si="131"/>
        <v>4791.2432379999991</v>
      </c>
      <c r="AT252" s="93">
        <f t="shared" si="113"/>
        <v>19.556094848979587</v>
      </c>
      <c r="AU252" s="99" t="e">
        <f t="shared" si="114"/>
        <v>#N/A</v>
      </c>
      <c r="AV252" s="99">
        <f t="shared" si="115"/>
        <v>0</v>
      </c>
    </row>
    <row r="253" spans="1:48" s="91" customFormat="1">
      <c r="A253" s="92">
        <f t="shared" si="116"/>
        <v>45976</v>
      </c>
      <c r="B253" s="91">
        <f t="shared" si="99"/>
        <v>246</v>
      </c>
      <c r="C253" s="99">
        <f t="shared" si="100"/>
        <v>6.7649999438887303</v>
      </c>
      <c r="F253" s="92">
        <f t="shared" si="117"/>
        <v>45976</v>
      </c>
      <c r="G253" s="91">
        <f t="shared" si="118"/>
        <v>246</v>
      </c>
      <c r="H253" s="91">
        <f>INDEX(地温!$D$2:$D$366,MATCH(F253,地温!$C$2:$C$366,FALSE))</f>
        <v>12.547592</v>
      </c>
      <c r="I253" s="91">
        <f t="shared" si="119"/>
        <v>4803.790829999999</v>
      </c>
      <c r="J253" s="93">
        <f t="shared" si="101"/>
        <v>19.527604999999998</v>
      </c>
      <c r="K253" s="99">
        <f t="shared" si="102"/>
        <v>7.4987262758331882e-002</v>
      </c>
      <c r="L253" s="99">
        <f t="shared" si="103"/>
        <v>5.7599999438887304</v>
      </c>
      <c r="O253" s="92">
        <f t="shared" si="120"/>
        <v>45976</v>
      </c>
      <c r="P253" s="91">
        <f t="shared" si="121"/>
        <v>246</v>
      </c>
      <c r="Q253" s="91">
        <f>INDEX(地温!$D$2:$D$366,MATCH(O253,地温!$C$2:$C$366,FALSE))</f>
        <v>12.547592</v>
      </c>
      <c r="R253" s="91">
        <f t="shared" si="122"/>
        <v>4803.790829999999</v>
      </c>
      <c r="S253" s="93">
        <f t="shared" si="104"/>
        <v>19.527604999999998</v>
      </c>
      <c r="T253" s="99">
        <f t="shared" si="105"/>
        <v>0.9979452662105458</v>
      </c>
      <c r="U253" s="99">
        <f t="shared" si="106"/>
        <v>1.0050000000000001</v>
      </c>
      <c r="X253" s="92">
        <f t="shared" si="123"/>
        <v>45976</v>
      </c>
      <c r="Y253" s="91">
        <f t="shared" si="124"/>
        <v>246</v>
      </c>
      <c r="Z253" s="91">
        <f>INDEX(地温!$D$2:$D$366,MATCH(X253,地温!$C$2:$C$366,FALSE))</f>
        <v>12.547592</v>
      </c>
      <c r="AA253" s="91">
        <f t="shared" si="125"/>
        <v>4803.790829999999</v>
      </c>
      <c r="AB253" s="93">
        <f t="shared" si="107"/>
        <v>19.527604999999998</v>
      </c>
      <c r="AC253" s="99" t="e">
        <f t="shared" si="108"/>
        <v>#N/A</v>
      </c>
      <c r="AD253" s="99">
        <f t="shared" si="109"/>
        <v>0</v>
      </c>
      <c r="AG253" s="92">
        <f t="shared" si="126"/>
        <v>45976</v>
      </c>
      <c r="AH253" s="91">
        <f t="shared" si="127"/>
        <v>246</v>
      </c>
      <c r="AI253" s="91">
        <f>INDEX(地温!$D$2:$D$366,MATCH(AG253,地温!$C$2:$C$366,FALSE))</f>
        <v>12.547592</v>
      </c>
      <c r="AJ253" s="91">
        <f t="shared" si="128"/>
        <v>4803.790829999999</v>
      </c>
      <c r="AK253" s="93">
        <f t="shared" si="110"/>
        <v>19.527604999999998</v>
      </c>
      <c r="AL253" s="99" t="e">
        <f t="shared" si="111"/>
        <v>#N/A</v>
      </c>
      <c r="AM253" s="99">
        <f t="shared" si="112"/>
        <v>0</v>
      </c>
      <c r="AP253" s="92">
        <f t="shared" si="129"/>
        <v>45976</v>
      </c>
      <c r="AQ253" s="91">
        <f t="shared" si="130"/>
        <v>246</v>
      </c>
      <c r="AR253" s="91">
        <f>INDEX(地温!$D$2:$D$366,MATCH(AP253,地温!$C$2:$C$366,FALSE))</f>
        <v>12.547592</v>
      </c>
      <c r="AS253" s="91">
        <f t="shared" si="131"/>
        <v>4803.790829999999</v>
      </c>
      <c r="AT253" s="93">
        <f t="shared" si="113"/>
        <v>19.527604999999998</v>
      </c>
      <c r="AU253" s="99" t="e">
        <f t="shared" si="114"/>
        <v>#N/A</v>
      </c>
      <c r="AV253" s="99">
        <f t="shared" si="115"/>
        <v>0</v>
      </c>
    </row>
    <row r="254" spans="1:48" s="91" customFormat="1">
      <c r="A254" s="92">
        <f t="shared" si="116"/>
        <v>45977</v>
      </c>
      <c r="B254" s="91">
        <f t="shared" si="99"/>
        <v>247</v>
      </c>
      <c r="C254" s="99">
        <f t="shared" si="100"/>
        <v>6.7649999470646307</v>
      </c>
      <c r="F254" s="92">
        <f t="shared" si="117"/>
        <v>45977</v>
      </c>
      <c r="G254" s="91">
        <f t="shared" si="118"/>
        <v>247</v>
      </c>
      <c r="H254" s="91">
        <f>INDEX(地温!$D$2:$D$366,MATCH(F254,地温!$C$2:$C$366,FALSE))</f>
        <v>13.378908000000001</v>
      </c>
      <c r="I254" s="91">
        <f t="shared" si="119"/>
        <v>4817.1697379999987</v>
      </c>
      <c r="J254" s="93">
        <f t="shared" si="101"/>
        <v>19.502711489878536</v>
      </c>
      <c r="K254" s="99">
        <f t="shared" si="102"/>
        <v>7.4919561078194877e-002</v>
      </c>
      <c r="L254" s="99">
        <f t="shared" si="103"/>
        <v>5.7599999470646308</v>
      </c>
      <c r="O254" s="92">
        <f t="shared" si="120"/>
        <v>45977</v>
      </c>
      <c r="P254" s="91">
        <f t="shared" si="121"/>
        <v>247</v>
      </c>
      <c r="Q254" s="91">
        <f>INDEX(地温!$D$2:$D$366,MATCH(O254,地温!$C$2:$C$366,FALSE))</f>
        <v>13.378908000000001</v>
      </c>
      <c r="R254" s="91">
        <f t="shared" si="122"/>
        <v>4817.1697379999987</v>
      </c>
      <c r="S254" s="93">
        <f t="shared" si="104"/>
        <v>19.502711489878536</v>
      </c>
      <c r="T254" s="99">
        <f t="shared" si="105"/>
        <v>0.99794509152174959</v>
      </c>
      <c r="U254" s="99">
        <f t="shared" si="106"/>
        <v>1.0050000000000001</v>
      </c>
      <c r="X254" s="92">
        <f t="shared" si="123"/>
        <v>45977</v>
      </c>
      <c r="Y254" s="91">
        <f t="shared" si="124"/>
        <v>247</v>
      </c>
      <c r="Z254" s="91">
        <f>INDEX(地温!$D$2:$D$366,MATCH(X254,地温!$C$2:$C$366,FALSE))</f>
        <v>13.378908000000001</v>
      </c>
      <c r="AA254" s="91">
        <f t="shared" si="125"/>
        <v>4817.1697379999987</v>
      </c>
      <c r="AB254" s="93">
        <f t="shared" si="107"/>
        <v>19.502711489878536</v>
      </c>
      <c r="AC254" s="99" t="e">
        <f t="shared" si="108"/>
        <v>#N/A</v>
      </c>
      <c r="AD254" s="99">
        <f t="shared" si="109"/>
        <v>0</v>
      </c>
      <c r="AG254" s="92">
        <f t="shared" si="126"/>
        <v>45977</v>
      </c>
      <c r="AH254" s="91">
        <f t="shared" si="127"/>
        <v>247</v>
      </c>
      <c r="AI254" s="91">
        <f>INDEX(地温!$D$2:$D$366,MATCH(AG254,地温!$C$2:$C$366,FALSE))</f>
        <v>13.378908000000001</v>
      </c>
      <c r="AJ254" s="91">
        <f t="shared" si="128"/>
        <v>4817.1697379999987</v>
      </c>
      <c r="AK254" s="93">
        <f t="shared" si="110"/>
        <v>19.502711489878536</v>
      </c>
      <c r="AL254" s="99" t="e">
        <f t="shared" si="111"/>
        <v>#N/A</v>
      </c>
      <c r="AM254" s="99">
        <f t="shared" si="112"/>
        <v>0</v>
      </c>
      <c r="AP254" s="92">
        <f t="shared" si="129"/>
        <v>45977</v>
      </c>
      <c r="AQ254" s="91">
        <f t="shared" si="130"/>
        <v>247</v>
      </c>
      <c r="AR254" s="91">
        <f>INDEX(地温!$D$2:$D$366,MATCH(AP254,地温!$C$2:$C$366,FALSE))</f>
        <v>13.378908000000001</v>
      </c>
      <c r="AS254" s="91">
        <f t="shared" si="131"/>
        <v>4817.1697379999987</v>
      </c>
      <c r="AT254" s="93">
        <f t="shared" si="113"/>
        <v>19.502711489878536</v>
      </c>
      <c r="AU254" s="99" t="e">
        <f t="shared" si="114"/>
        <v>#N/A</v>
      </c>
      <c r="AV254" s="99">
        <f t="shared" si="115"/>
        <v>0</v>
      </c>
    </row>
    <row r="255" spans="1:48" s="91" customFormat="1">
      <c r="A255" s="92">
        <f t="shared" si="116"/>
        <v>45978</v>
      </c>
      <c r="B255" s="91">
        <f t="shared" si="99"/>
        <v>248</v>
      </c>
      <c r="C255" s="99">
        <f t="shared" si="100"/>
        <v>6.7649999500311138</v>
      </c>
      <c r="F255" s="92">
        <f t="shared" si="117"/>
        <v>45978</v>
      </c>
      <c r="G255" s="91">
        <f t="shared" si="118"/>
        <v>248</v>
      </c>
      <c r="H255" s="91">
        <f>INDEX(地温!$D$2:$D$366,MATCH(F255,地温!$C$2:$C$366,FALSE))</f>
        <v>13.155871999999999</v>
      </c>
      <c r="I255" s="91">
        <f t="shared" si="119"/>
        <v>4830.325609999999</v>
      </c>
      <c r="J255" s="93">
        <f t="shared" si="101"/>
        <v>19.477119395161285</v>
      </c>
      <c r="K255" s="99">
        <f t="shared" si="102"/>
        <v>7.4850011214015202e-002</v>
      </c>
      <c r="L255" s="99">
        <f t="shared" si="103"/>
        <v>5.7599999500311139</v>
      </c>
      <c r="O255" s="92">
        <f t="shared" si="120"/>
        <v>45978</v>
      </c>
      <c r="P255" s="91">
        <f t="shared" si="121"/>
        <v>248</v>
      </c>
      <c r="Q255" s="91">
        <f>INDEX(地温!$D$2:$D$366,MATCH(O255,地温!$C$2:$C$366,FALSE))</f>
        <v>13.155871999999999</v>
      </c>
      <c r="R255" s="91">
        <f t="shared" si="122"/>
        <v>4830.325609999999</v>
      </c>
      <c r="S255" s="93">
        <f t="shared" si="104"/>
        <v>19.477119395161285</v>
      </c>
      <c r="T255" s="99">
        <f t="shared" si="105"/>
        <v>0.99794491189970769</v>
      </c>
      <c r="U255" s="99">
        <f t="shared" si="106"/>
        <v>1.0050000000000001</v>
      </c>
      <c r="X255" s="92">
        <f t="shared" si="123"/>
        <v>45978</v>
      </c>
      <c r="Y255" s="91">
        <f t="shared" si="124"/>
        <v>248</v>
      </c>
      <c r="Z255" s="91">
        <f>INDEX(地温!$D$2:$D$366,MATCH(X255,地温!$C$2:$C$366,FALSE))</f>
        <v>13.155871999999999</v>
      </c>
      <c r="AA255" s="91">
        <f t="shared" si="125"/>
        <v>4830.325609999999</v>
      </c>
      <c r="AB255" s="93">
        <f t="shared" si="107"/>
        <v>19.477119395161285</v>
      </c>
      <c r="AC255" s="99" t="e">
        <f t="shared" si="108"/>
        <v>#N/A</v>
      </c>
      <c r="AD255" s="99">
        <f t="shared" si="109"/>
        <v>0</v>
      </c>
      <c r="AG255" s="92">
        <f t="shared" si="126"/>
        <v>45978</v>
      </c>
      <c r="AH255" s="91">
        <f t="shared" si="127"/>
        <v>248</v>
      </c>
      <c r="AI255" s="91">
        <f>INDEX(地温!$D$2:$D$366,MATCH(AG255,地温!$C$2:$C$366,FALSE))</f>
        <v>13.155871999999999</v>
      </c>
      <c r="AJ255" s="91">
        <f t="shared" si="128"/>
        <v>4830.325609999999</v>
      </c>
      <c r="AK255" s="93">
        <f t="shared" si="110"/>
        <v>19.477119395161285</v>
      </c>
      <c r="AL255" s="99" t="e">
        <f t="shared" si="111"/>
        <v>#N/A</v>
      </c>
      <c r="AM255" s="99">
        <f t="shared" si="112"/>
        <v>0</v>
      </c>
      <c r="AP255" s="92">
        <f t="shared" si="129"/>
        <v>45978</v>
      </c>
      <c r="AQ255" s="91">
        <f t="shared" si="130"/>
        <v>248</v>
      </c>
      <c r="AR255" s="91">
        <f>INDEX(地温!$D$2:$D$366,MATCH(AP255,地温!$C$2:$C$366,FALSE))</f>
        <v>13.155871999999999</v>
      </c>
      <c r="AS255" s="91">
        <f t="shared" si="131"/>
        <v>4830.325609999999</v>
      </c>
      <c r="AT255" s="93">
        <f t="shared" si="113"/>
        <v>19.477119395161285</v>
      </c>
      <c r="AU255" s="99" t="e">
        <f t="shared" si="114"/>
        <v>#N/A</v>
      </c>
      <c r="AV255" s="99">
        <f t="shared" si="115"/>
        <v>0</v>
      </c>
    </row>
    <row r="256" spans="1:48" s="91" customFormat="1">
      <c r="A256" s="92">
        <f t="shared" si="116"/>
        <v>45979</v>
      </c>
      <c r="B256" s="91">
        <f t="shared" si="99"/>
        <v>249</v>
      </c>
      <c r="C256" s="99">
        <f t="shared" si="100"/>
        <v>6.7649999527722162</v>
      </c>
      <c r="F256" s="92">
        <f t="shared" si="117"/>
        <v>45979</v>
      </c>
      <c r="G256" s="91">
        <f t="shared" si="118"/>
        <v>249</v>
      </c>
      <c r="H256" s="91">
        <f>INDEX(地温!$D$2:$D$366,MATCH(F256,地温!$C$2:$C$366,FALSE))</f>
        <v>12.689524</v>
      </c>
      <c r="I256" s="91">
        <f t="shared" si="119"/>
        <v>4843.0151339999993</v>
      </c>
      <c r="J256" s="93">
        <f t="shared" si="101"/>
        <v>19.44985997590361</v>
      </c>
      <c r="K256" s="99">
        <f t="shared" si="102"/>
        <v>7.4775987819120301e-002</v>
      </c>
      <c r="L256" s="99">
        <f t="shared" si="103"/>
        <v>5.7599999527722163</v>
      </c>
      <c r="O256" s="92">
        <f t="shared" si="120"/>
        <v>45979</v>
      </c>
      <c r="P256" s="91">
        <f t="shared" si="121"/>
        <v>249</v>
      </c>
      <c r="Q256" s="91">
        <f>INDEX(地温!$D$2:$D$366,MATCH(O256,地温!$C$2:$C$366,FALSE))</f>
        <v>12.689524</v>
      </c>
      <c r="R256" s="91">
        <f t="shared" si="122"/>
        <v>4843.0151339999993</v>
      </c>
      <c r="S256" s="93">
        <f t="shared" si="104"/>
        <v>19.44985997590361</v>
      </c>
      <c r="T256" s="99">
        <f t="shared" si="105"/>
        <v>0.99794472054075212</v>
      </c>
      <c r="U256" s="99">
        <f t="shared" si="106"/>
        <v>1.0050000000000001</v>
      </c>
      <c r="X256" s="92">
        <f t="shared" si="123"/>
        <v>45979</v>
      </c>
      <c r="Y256" s="91">
        <f t="shared" si="124"/>
        <v>249</v>
      </c>
      <c r="Z256" s="91">
        <f>INDEX(地温!$D$2:$D$366,MATCH(X256,地温!$C$2:$C$366,FALSE))</f>
        <v>12.689524</v>
      </c>
      <c r="AA256" s="91">
        <f t="shared" si="125"/>
        <v>4843.0151339999993</v>
      </c>
      <c r="AB256" s="93">
        <f t="shared" si="107"/>
        <v>19.44985997590361</v>
      </c>
      <c r="AC256" s="99" t="e">
        <f t="shared" si="108"/>
        <v>#N/A</v>
      </c>
      <c r="AD256" s="99">
        <f t="shared" si="109"/>
        <v>0</v>
      </c>
      <c r="AG256" s="92">
        <f t="shared" si="126"/>
        <v>45979</v>
      </c>
      <c r="AH256" s="91">
        <f t="shared" si="127"/>
        <v>249</v>
      </c>
      <c r="AI256" s="91">
        <f>INDEX(地温!$D$2:$D$366,MATCH(AG256,地温!$C$2:$C$366,FALSE))</f>
        <v>12.689524</v>
      </c>
      <c r="AJ256" s="91">
        <f t="shared" si="128"/>
        <v>4843.0151339999993</v>
      </c>
      <c r="AK256" s="93">
        <f t="shared" si="110"/>
        <v>19.44985997590361</v>
      </c>
      <c r="AL256" s="99" t="e">
        <f t="shared" si="111"/>
        <v>#N/A</v>
      </c>
      <c r="AM256" s="99">
        <f t="shared" si="112"/>
        <v>0</v>
      </c>
      <c r="AP256" s="92">
        <f t="shared" si="129"/>
        <v>45979</v>
      </c>
      <c r="AQ256" s="91">
        <f t="shared" si="130"/>
        <v>249</v>
      </c>
      <c r="AR256" s="91">
        <f>INDEX(地温!$D$2:$D$366,MATCH(AP256,地温!$C$2:$C$366,FALSE))</f>
        <v>12.689524</v>
      </c>
      <c r="AS256" s="91">
        <f t="shared" si="131"/>
        <v>4843.0151339999993</v>
      </c>
      <c r="AT256" s="93">
        <f t="shared" si="113"/>
        <v>19.44985997590361</v>
      </c>
      <c r="AU256" s="99" t="e">
        <f t="shared" si="114"/>
        <v>#N/A</v>
      </c>
      <c r="AV256" s="99">
        <f t="shared" si="115"/>
        <v>0</v>
      </c>
    </row>
    <row r="257" spans="1:48" s="91" customFormat="1">
      <c r="A257" s="92">
        <f t="shared" si="116"/>
        <v>45980</v>
      </c>
      <c r="B257" s="91">
        <f t="shared" si="99"/>
        <v>250</v>
      </c>
      <c r="C257" s="99">
        <f t="shared" si="100"/>
        <v>6.7649999554151288</v>
      </c>
      <c r="F257" s="92">
        <f t="shared" si="117"/>
        <v>45980</v>
      </c>
      <c r="G257" s="91">
        <f t="shared" si="118"/>
        <v>250</v>
      </c>
      <c r="H257" s="91">
        <f>INDEX(地温!$D$2:$D$366,MATCH(F257,地温!$C$2:$C$366,FALSE))</f>
        <v>13.115320000000001</v>
      </c>
      <c r="I257" s="91">
        <f t="shared" si="119"/>
        <v>4856.1304539999992</v>
      </c>
      <c r="J257" s="93">
        <f t="shared" si="101"/>
        <v>19.424521815999995</v>
      </c>
      <c r="K257" s="99">
        <f t="shared" si="102"/>
        <v>7.4707234926533195e-002</v>
      </c>
      <c r="L257" s="99">
        <f t="shared" si="103"/>
        <v>5.7599999554151289</v>
      </c>
      <c r="O257" s="92">
        <f t="shared" si="120"/>
        <v>45980</v>
      </c>
      <c r="P257" s="91">
        <f t="shared" si="121"/>
        <v>250</v>
      </c>
      <c r="Q257" s="91">
        <f>INDEX(地温!$D$2:$D$366,MATCH(O257,地温!$C$2:$C$366,FALSE))</f>
        <v>13.115320000000001</v>
      </c>
      <c r="R257" s="91">
        <f t="shared" si="122"/>
        <v>4856.1304539999992</v>
      </c>
      <c r="S257" s="93">
        <f t="shared" si="104"/>
        <v>19.424521815999995</v>
      </c>
      <c r="T257" s="99">
        <f t="shared" si="105"/>
        <v>0.997944542636924</v>
      </c>
      <c r="U257" s="99">
        <f t="shared" si="106"/>
        <v>1.0050000000000001</v>
      </c>
      <c r="X257" s="92">
        <f t="shared" si="123"/>
        <v>45980</v>
      </c>
      <c r="Y257" s="91">
        <f t="shared" si="124"/>
        <v>250</v>
      </c>
      <c r="Z257" s="91">
        <f>INDEX(地温!$D$2:$D$366,MATCH(X257,地温!$C$2:$C$366,FALSE))</f>
        <v>13.115320000000001</v>
      </c>
      <c r="AA257" s="91">
        <f t="shared" si="125"/>
        <v>4856.1304539999992</v>
      </c>
      <c r="AB257" s="93">
        <f t="shared" si="107"/>
        <v>19.424521815999995</v>
      </c>
      <c r="AC257" s="99" t="e">
        <f t="shared" si="108"/>
        <v>#N/A</v>
      </c>
      <c r="AD257" s="99">
        <f t="shared" si="109"/>
        <v>0</v>
      </c>
      <c r="AG257" s="92">
        <f t="shared" si="126"/>
        <v>45980</v>
      </c>
      <c r="AH257" s="91">
        <f t="shared" si="127"/>
        <v>250</v>
      </c>
      <c r="AI257" s="91">
        <f>INDEX(地温!$D$2:$D$366,MATCH(AG257,地温!$C$2:$C$366,FALSE))</f>
        <v>13.115320000000001</v>
      </c>
      <c r="AJ257" s="91">
        <f t="shared" si="128"/>
        <v>4856.1304539999992</v>
      </c>
      <c r="AK257" s="93">
        <f t="shared" si="110"/>
        <v>19.424521815999995</v>
      </c>
      <c r="AL257" s="99" t="e">
        <f t="shared" si="111"/>
        <v>#N/A</v>
      </c>
      <c r="AM257" s="99">
        <f t="shared" si="112"/>
        <v>0</v>
      </c>
      <c r="AP257" s="92">
        <f t="shared" si="129"/>
        <v>45980</v>
      </c>
      <c r="AQ257" s="91">
        <f t="shared" si="130"/>
        <v>250</v>
      </c>
      <c r="AR257" s="91">
        <f>INDEX(地温!$D$2:$D$366,MATCH(AP257,地温!$C$2:$C$366,FALSE))</f>
        <v>13.115320000000001</v>
      </c>
      <c r="AS257" s="91">
        <f t="shared" si="131"/>
        <v>4856.1304539999992</v>
      </c>
      <c r="AT257" s="93">
        <f t="shared" si="113"/>
        <v>19.424521815999995</v>
      </c>
      <c r="AU257" s="99" t="e">
        <f t="shared" si="114"/>
        <v>#N/A</v>
      </c>
      <c r="AV257" s="99">
        <f t="shared" si="115"/>
        <v>0</v>
      </c>
    </row>
    <row r="258" spans="1:48" s="91" customFormat="1">
      <c r="A258" s="92">
        <f t="shared" si="116"/>
        <v>45981</v>
      </c>
      <c r="B258" s="91">
        <f t="shared" si="99"/>
        <v>251</v>
      </c>
      <c r="C258" s="99">
        <f t="shared" si="100"/>
        <v>6.7649999578690228</v>
      </c>
      <c r="F258" s="92">
        <f t="shared" si="117"/>
        <v>45981</v>
      </c>
      <c r="G258" s="91">
        <f t="shared" si="118"/>
        <v>251</v>
      </c>
      <c r="H258" s="91">
        <f>INDEX(地温!$D$2:$D$366,MATCH(F258,地温!$C$2:$C$366,FALSE))</f>
        <v>12.750351999999999</v>
      </c>
      <c r="I258" s="91">
        <f t="shared" si="119"/>
        <v>4868.8808059999992</v>
      </c>
      <c r="J258" s="93">
        <f t="shared" si="101"/>
        <v>19.397931498007964</v>
      </c>
      <c r="K258" s="99">
        <f t="shared" si="102"/>
        <v>7.4635139593601019e-002</v>
      </c>
      <c r="L258" s="99">
        <f t="shared" si="103"/>
        <v>5.7599999578690229</v>
      </c>
      <c r="O258" s="92">
        <f t="shared" si="120"/>
        <v>45981</v>
      </c>
      <c r="P258" s="91">
        <f t="shared" si="121"/>
        <v>251</v>
      </c>
      <c r="Q258" s="91">
        <f>INDEX(地温!$D$2:$D$366,MATCH(O258,地温!$C$2:$C$366,FALSE))</f>
        <v>12.750351999999999</v>
      </c>
      <c r="R258" s="91">
        <f t="shared" si="122"/>
        <v>4868.8808059999992</v>
      </c>
      <c r="S258" s="93">
        <f t="shared" si="104"/>
        <v>19.397931498007964</v>
      </c>
      <c r="T258" s="99">
        <f t="shared" si="105"/>
        <v>0.99794435590834418</v>
      </c>
      <c r="U258" s="99">
        <f t="shared" si="106"/>
        <v>1.0050000000000001</v>
      </c>
      <c r="X258" s="92">
        <f t="shared" si="123"/>
        <v>45981</v>
      </c>
      <c r="Y258" s="91">
        <f t="shared" si="124"/>
        <v>251</v>
      </c>
      <c r="Z258" s="91">
        <f>INDEX(地温!$D$2:$D$366,MATCH(X258,地温!$C$2:$C$366,FALSE))</f>
        <v>12.750351999999999</v>
      </c>
      <c r="AA258" s="91">
        <f t="shared" si="125"/>
        <v>4868.8808059999992</v>
      </c>
      <c r="AB258" s="93">
        <f t="shared" si="107"/>
        <v>19.397931498007964</v>
      </c>
      <c r="AC258" s="99" t="e">
        <f t="shared" si="108"/>
        <v>#N/A</v>
      </c>
      <c r="AD258" s="99">
        <f t="shared" si="109"/>
        <v>0</v>
      </c>
      <c r="AG258" s="92">
        <f t="shared" si="126"/>
        <v>45981</v>
      </c>
      <c r="AH258" s="91">
        <f t="shared" si="127"/>
        <v>251</v>
      </c>
      <c r="AI258" s="91">
        <f>INDEX(地温!$D$2:$D$366,MATCH(AG258,地温!$C$2:$C$366,FALSE))</f>
        <v>12.750351999999999</v>
      </c>
      <c r="AJ258" s="91">
        <f t="shared" si="128"/>
        <v>4868.8808059999992</v>
      </c>
      <c r="AK258" s="93">
        <f t="shared" si="110"/>
        <v>19.397931498007964</v>
      </c>
      <c r="AL258" s="99" t="e">
        <f t="shared" si="111"/>
        <v>#N/A</v>
      </c>
      <c r="AM258" s="99">
        <f t="shared" si="112"/>
        <v>0</v>
      </c>
      <c r="AP258" s="92">
        <f t="shared" si="129"/>
        <v>45981</v>
      </c>
      <c r="AQ258" s="91">
        <f t="shared" si="130"/>
        <v>251</v>
      </c>
      <c r="AR258" s="91">
        <f>INDEX(地温!$D$2:$D$366,MATCH(AP258,地温!$C$2:$C$366,FALSE))</f>
        <v>12.750351999999999</v>
      </c>
      <c r="AS258" s="91">
        <f t="shared" si="131"/>
        <v>4868.8808059999992</v>
      </c>
      <c r="AT258" s="93">
        <f t="shared" si="113"/>
        <v>19.397931498007964</v>
      </c>
      <c r="AU258" s="99" t="e">
        <f t="shared" si="114"/>
        <v>#N/A</v>
      </c>
      <c r="AV258" s="99">
        <f t="shared" si="115"/>
        <v>0</v>
      </c>
    </row>
    <row r="259" spans="1:48" s="91" customFormat="1">
      <c r="A259" s="92">
        <f t="shared" si="116"/>
        <v>45982</v>
      </c>
      <c r="B259" s="91">
        <f t="shared" si="99"/>
        <v>252</v>
      </c>
      <c r="C259" s="99">
        <f t="shared" si="100"/>
        <v>6.7649999601534248</v>
      </c>
      <c r="F259" s="92">
        <f t="shared" si="117"/>
        <v>45982</v>
      </c>
      <c r="G259" s="91">
        <f t="shared" si="118"/>
        <v>252</v>
      </c>
      <c r="H259" s="91">
        <f>INDEX(地温!$D$2:$D$366,MATCH(F259,地温!$C$2:$C$366,FALSE))</f>
        <v>12.425936000000002</v>
      </c>
      <c r="I259" s="91">
        <f t="shared" si="119"/>
        <v>4881.3067419999988</v>
      </c>
      <c r="J259" s="93">
        <f t="shared" si="101"/>
        <v>19.370264849206343</v>
      </c>
      <c r="K259" s="99">
        <f t="shared" si="102"/>
        <v>7.4560185919446201e-002</v>
      </c>
      <c r="L259" s="99">
        <f t="shared" si="103"/>
        <v>5.7599999601534249</v>
      </c>
      <c r="O259" s="92">
        <f t="shared" si="120"/>
        <v>45982</v>
      </c>
      <c r="P259" s="91">
        <f t="shared" si="121"/>
        <v>252</v>
      </c>
      <c r="Q259" s="91">
        <f>INDEX(地温!$D$2:$D$366,MATCH(O259,地温!$C$2:$C$366,FALSE))</f>
        <v>12.425936000000002</v>
      </c>
      <c r="R259" s="91">
        <f t="shared" si="122"/>
        <v>4881.3067419999988</v>
      </c>
      <c r="S259" s="93">
        <f t="shared" si="104"/>
        <v>19.370264849206343</v>
      </c>
      <c r="T259" s="99">
        <f t="shared" si="105"/>
        <v>0.99794416158529142</v>
      </c>
      <c r="U259" s="99">
        <f t="shared" si="106"/>
        <v>1.0050000000000001</v>
      </c>
      <c r="X259" s="92">
        <f t="shared" si="123"/>
        <v>45982</v>
      </c>
      <c r="Y259" s="91">
        <f t="shared" si="124"/>
        <v>252</v>
      </c>
      <c r="Z259" s="91">
        <f>INDEX(地温!$D$2:$D$366,MATCH(X259,地温!$C$2:$C$366,FALSE))</f>
        <v>12.425936000000002</v>
      </c>
      <c r="AA259" s="91">
        <f t="shared" si="125"/>
        <v>4881.3067419999988</v>
      </c>
      <c r="AB259" s="93">
        <f t="shared" si="107"/>
        <v>19.370264849206343</v>
      </c>
      <c r="AC259" s="99" t="e">
        <f t="shared" si="108"/>
        <v>#N/A</v>
      </c>
      <c r="AD259" s="99">
        <f t="shared" si="109"/>
        <v>0</v>
      </c>
      <c r="AG259" s="92">
        <f t="shared" si="126"/>
        <v>45982</v>
      </c>
      <c r="AH259" s="91">
        <f t="shared" si="127"/>
        <v>252</v>
      </c>
      <c r="AI259" s="91">
        <f>INDEX(地温!$D$2:$D$366,MATCH(AG259,地温!$C$2:$C$366,FALSE))</f>
        <v>12.425936000000002</v>
      </c>
      <c r="AJ259" s="91">
        <f t="shared" si="128"/>
        <v>4881.3067419999988</v>
      </c>
      <c r="AK259" s="93">
        <f t="shared" si="110"/>
        <v>19.370264849206343</v>
      </c>
      <c r="AL259" s="99" t="e">
        <f t="shared" si="111"/>
        <v>#N/A</v>
      </c>
      <c r="AM259" s="99">
        <f t="shared" si="112"/>
        <v>0</v>
      </c>
      <c r="AP259" s="92">
        <f t="shared" si="129"/>
        <v>45982</v>
      </c>
      <c r="AQ259" s="91">
        <f t="shared" si="130"/>
        <v>252</v>
      </c>
      <c r="AR259" s="91">
        <f>INDEX(地温!$D$2:$D$366,MATCH(AP259,地温!$C$2:$C$366,FALSE))</f>
        <v>12.425936000000002</v>
      </c>
      <c r="AS259" s="91">
        <f t="shared" si="131"/>
        <v>4881.3067419999988</v>
      </c>
      <c r="AT259" s="93">
        <f t="shared" si="113"/>
        <v>19.370264849206343</v>
      </c>
      <c r="AU259" s="99" t="e">
        <f t="shared" si="114"/>
        <v>#N/A</v>
      </c>
      <c r="AV259" s="99">
        <f t="shared" si="115"/>
        <v>0</v>
      </c>
    </row>
    <row r="260" spans="1:48" s="91" customFormat="1">
      <c r="A260" s="92">
        <f t="shared" si="116"/>
        <v>45983</v>
      </c>
      <c r="B260" s="91">
        <f t="shared" si="99"/>
        <v>253</v>
      </c>
      <c r="C260" s="99">
        <f t="shared" si="100"/>
        <v>6.764999962421907</v>
      </c>
      <c r="F260" s="92">
        <f t="shared" si="117"/>
        <v>45983</v>
      </c>
      <c r="G260" s="91">
        <f t="shared" si="118"/>
        <v>253</v>
      </c>
      <c r="H260" s="91">
        <f>INDEX(地温!$D$2:$D$366,MATCH(F260,地温!$C$2:$C$366,FALSE))</f>
        <v>13.480288</v>
      </c>
      <c r="I260" s="91">
        <f t="shared" si="119"/>
        <v>4894.7870299999986</v>
      </c>
      <c r="J260" s="93">
        <f t="shared" si="101"/>
        <v>19.346984308300389</v>
      </c>
      <c r="K260" s="99">
        <f t="shared" si="102"/>
        <v>7.4497162306170206e-002</v>
      </c>
      <c r="L260" s="99">
        <f t="shared" si="103"/>
        <v>5.7599999624219071</v>
      </c>
      <c r="O260" s="92">
        <f t="shared" si="120"/>
        <v>45983</v>
      </c>
      <c r="P260" s="91">
        <f t="shared" si="121"/>
        <v>253</v>
      </c>
      <c r="Q260" s="91">
        <f>INDEX(地温!$D$2:$D$366,MATCH(O260,地温!$C$2:$C$366,FALSE))</f>
        <v>13.480288</v>
      </c>
      <c r="R260" s="91">
        <f t="shared" si="122"/>
        <v>4894.7870299999986</v>
      </c>
      <c r="S260" s="93">
        <f t="shared" si="104"/>
        <v>19.346984308300389</v>
      </c>
      <c r="T260" s="99">
        <f t="shared" si="105"/>
        <v>0.99794399804060674</v>
      </c>
      <c r="U260" s="99">
        <f t="shared" si="106"/>
        <v>1.0050000000000001</v>
      </c>
      <c r="X260" s="92">
        <f t="shared" si="123"/>
        <v>45983</v>
      </c>
      <c r="Y260" s="91">
        <f t="shared" si="124"/>
        <v>253</v>
      </c>
      <c r="Z260" s="91">
        <f>INDEX(地温!$D$2:$D$366,MATCH(X260,地温!$C$2:$C$366,FALSE))</f>
        <v>13.480288</v>
      </c>
      <c r="AA260" s="91">
        <f t="shared" si="125"/>
        <v>4894.7870299999986</v>
      </c>
      <c r="AB260" s="93">
        <f t="shared" si="107"/>
        <v>19.346984308300389</v>
      </c>
      <c r="AC260" s="99" t="e">
        <f t="shared" si="108"/>
        <v>#N/A</v>
      </c>
      <c r="AD260" s="99">
        <f t="shared" si="109"/>
        <v>0</v>
      </c>
      <c r="AG260" s="92">
        <f t="shared" si="126"/>
        <v>45983</v>
      </c>
      <c r="AH260" s="91">
        <f t="shared" si="127"/>
        <v>253</v>
      </c>
      <c r="AI260" s="91">
        <f>INDEX(地温!$D$2:$D$366,MATCH(AG260,地温!$C$2:$C$366,FALSE))</f>
        <v>13.480288</v>
      </c>
      <c r="AJ260" s="91">
        <f t="shared" si="128"/>
        <v>4894.7870299999986</v>
      </c>
      <c r="AK260" s="93">
        <f t="shared" si="110"/>
        <v>19.346984308300389</v>
      </c>
      <c r="AL260" s="99" t="e">
        <f t="shared" si="111"/>
        <v>#N/A</v>
      </c>
      <c r="AM260" s="99">
        <f t="shared" si="112"/>
        <v>0</v>
      </c>
      <c r="AP260" s="92">
        <f t="shared" si="129"/>
        <v>45983</v>
      </c>
      <c r="AQ260" s="91">
        <f t="shared" si="130"/>
        <v>253</v>
      </c>
      <c r="AR260" s="91">
        <f>INDEX(地温!$D$2:$D$366,MATCH(AP260,地温!$C$2:$C$366,FALSE))</f>
        <v>13.480288</v>
      </c>
      <c r="AS260" s="91">
        <f t="shared" si="131"/>
        <v>4894.7870299999986</v>
      </c>
      <c r="AT260" s="93">
        <f t="shared" si="113"/>
        <v>19.346984308300389</v>
      </c>
      <c r="AU260" s="99" t="e">
        <f t="shared" si="114"/>
        <v>#N/A</v>
      </c>
      <c r="AV260" s="99">
        <f t="shared" si="115"/>
        <v>0</v>
      </c>
    </row>
    <row r="261" spans="1:48" s="91" customFormat="1">
      <c r="A261" s="92">
        <f t="shared" si="116"/>
        <v>45984</v>
      </c>
      <c r="B261" s="91">
        <f t="shared" si="99"/>
        <v>254</v>
      </c>
      <c r="C261" s="99">
        <f t="shared" si="100"/>
        <v>6.7649999643980374</v>
      </c>
      <c r="F261" s="92">
        <f t="shared" si="117"/>
        <v>45984</v>
      </c>
      <c r="G261" s="91">
        <f t="shared" si="118"/>
        <v>254</v>
      </c>
      <c r="H261" s="91">
        <f>INDEX(地温!$D$2:$D$366,MATCH(F261,地温!$C$2:$C$366,FALSE))</f>
        <v>11.777104</v>
      </c>
      <c r="I261" s="91">
        <f t="shared" si="119"/>
        <v>4906.5641339999984</v>
      </c>
      <c r="J261" s="93">
        <f t="shared" si="101"/>
        <v>19.317181629921254</v>
      </c>
      <c r="K261" s="99">
        <f t="shared" si="102"/>
        <v>7.4416545487412875e-002</v>
      </c>
      <c r="L261" s="99">
        <f t="shared" si="103"/>
        <v>5.7599999643980375</v>
      </c>
      <c r="O261" s="92">
        <f t="shared" si="120"/>
        <v>45984</v>
      </c>
      <c r="P261" s="91">
        <f t="shared" si="121"/>
        <v>254</v>
      </c>
      <c r="Q261" s="91">
        <f>INDEX(地温!$D$2:$D$366,MATCH(O261,地温!$C$2:$C$366,FALSE))</f>
        <v>11.777104</v>
      </c>
      <c r="R261" s="91">
        <f t="shared" si="122"/>
        <v>4906.5641339999984</v>
      </c>
      <c r="S261" s="93">
        <f t="shared" si="104"/>
        <v>19.317181629921254</v>
      </c>
      <c r="T261" s="99">
        <f t="shared" si="105"/>
        <v>0.99794378864023869</v>
      </c>
      <c r="U261" s="99">
        <f t="shared" si="106"/>
        <v>1.0050000000000001</v>
      </c>
      <c r="X261" s="92">
        <f t="shared" si="123"/>
        <v>45984</v>
      </c>
      <c r="Y261" s="91">
        <f t="shared" si="124"/>
        <v>254</v>
      </c>
      <c r="Z261" s="91">
        <f>INDEX(地温!$D$2:$D$366,MATCH(X261,地温!$C$2:$C$366,FALSE))</f>
        <v>11.777104</v>
      </c>
      <c r="AA261" s="91">
        <f t="shared" si="125"/>
        <v>4906.5641339999984</v>
      </c>
      <c r="AB261" s="93">
        <f t="shared" si="107"/>
        <v>19.317181629921254</v>
      </c>
      <c r="AC261" s="99" t="e">
        <f t="shared" si="108"/>
        <v>#N/A</v>
      </c>
      <c r="AD261" s="99">
        <f t="shared" si="109"/>
        <v>0</v>
      </c>
      <c r="AG261" s="92">
        <f t="shared" si="126"/>
        <v>45984</v>
      </c>
      <c r="AH261" s="91">
        <f t="shared" si="127"/>
        <v>254</v>
      </c>
      <c r="AI261" s="91">
        <f>INDEX(地温!$D$2:$D$366,MATCH(AG261,地温!$C$2:$C$366,FALSE))</f>
        <v>11.777104</v>
      </c>
      <c r="AJ261" s="91">
        <f t="shared" si="128"/>
        <v>4906.5641339999984</v>
      </c>
      <c r="AK261" s="93">
        <f t="shared" si="110"/>
        <v>19.317181629921254</v>
      </c>
      <c r="AL261" s="99" t="e">
        <f t="shared" si="111"/>
        <v>#N/A</v>
      </c>
      <c r="AM261" s="99">
        <f t="shared" si="112"/>
        <v>0</v>
      </c>
      <c r="AP261" s="92">
        <f t="shared" si="129"/>
        <v>45984</v>
      </c>
      <c r="AQ261" s="91">
        <f t="shared" si="130"/>
        <v>254</v>
      </c>
      <c r="AR261" s="91">
        <f>INDEX(地温!$D$2:$D$366,MATCH(AP261,地温!$C$2:$C$366,FALSE))</f>
        <v>11.777104</v>
      </c>
      <c r="AS261" s="91">
        <f t="shared" si="131"/>
        <v>4906.5641339999984</v>
      </c>
      <c r="AT261" s="93">
        <f t="shared" si="113"/>
        <v>19.317181629921254</v>
      </c>
      <c r="AU261" s="99" t="e">
        <f t="shared" si="114"/>
        <v>#N/A</v>
      </c>
      <c r="AV261" s="99">
        <f t="shared" si="115"/>
        <v>0</v>
      </c>
    </row>
    <row r="262" spans="1:48" s="91" customFormat="1">
      <c r="A262" s="92">
        <f t="shared" si="116"/>
        <v>45985</v>
      </c>
      <c r="B262" s="91">
        <f t="shared" si="99"/>
        <v>255</v>
      </c>
      <c r="C262" s="99">
        <f t="shared" si="100"/>
        <v>6.764999966176501</v>
      </c>
      <c r="F262" s="92">
        <f t="shared" si="117"/>
        <v>45985</v>
      </c>
      <c r="G262" s="91">
        <f t="shared" si="118"/>
        <v>255</v>
      </c>
      <c r="H262" s="91">
        <f>INDEX(地温!$D$2:$D$366,MATCH(F262,地温!$C$2:$C$366,FALSE))</f>
        <v>10.743028000000001</v>
      </c>
      <c r="I262" s="91">
        <f t="shared" si="119"/>
        <v>4917.3071619999982</v>
      </c>
      <c r="J262" s="93">
        <f t="shared" si="101"/>
        <v>19.283557498039208</v>
      </c>
      <c r="K262" s="99">
        <f t="shared" si="102"/>
        <v>7.4325676591635498e-002</v>
      </c>
      <c r="L262" s="99">
        <f t="shared" si="103"/>
        <v>5.7599999661765011</v>
      </c>
      <c r="O262" s="92">
        <f t="shared" si="120"/>
        <v>45985</v>
      </c>
      <c r="P262" s="91">
        <f t="shared" si="121"/>
        <v>255</v>
      </c>
      <c r="Q262" s="91">
        <f>INDEX(地温!$D$2:$D$366,MATCH(O262,地温!$C$2:$C$366,FALSE))</f>
        <v>10.743028000000001</v>
      </c>
      <c r="R262" s="91">
        <f t="shared" si="122"/>
        <v>4917.3071619999982</v>
      </c>
      <c r="S262" s="93">
        <f t="shared" si="104"/>
        <v>19.283557498039208</v>
      </c>
      <c r="T262" s="99">
        <f t="shared" si="105"/>
        <v>0.99794355233825827</v>
      </c>
      <c r="U262" s="99">
        <f t="shared" si="106"/>
        <v>1.0050000000000001</v>
      </c>
      <c r="X262" s="92">
        <f t="shared" si="123"/>
        <v>45985</v>
      </c>
      <c r="Y262" s="91">
        <f t="shared" si="124"/>
        <v>255</v>
      </c>
      <c r="Z262" s="91">
        <f>INDEX(地温!$D$2:$D$366,MATCH(X262,地温!$C$2:$C$366,FALSE))</f>
        <v>10.743028000000001</v>
      </c>
      <c r="AA262" s="91">
        <f t="shared" si="125"/>
        <v>4917.3071619999982</v>
      </c>
      <c r="AB262" s="93">
        <f t="shared" si="107"/>
        <v>19.283557498039208</v>
      </c>
      <c r="AC262" s="99" t="e">
        <f t="shared" si="108"/>
        <v>#N/A</v>
      </c>
      <c r="AD262" s="99">
        <f t="shared" si="109"/>
        <v>0</v>
      </c>
      <c r="AG262" s="92">
        <f t="shared" si="126"/>
        <v>45985</v>
      </c>
      <c r="AH262" s="91">
        <f t="shared" si="127"/>
        <v>255</v>
      </c>
      <c r="AI262" s="91">
        <f>INDEX(地温!$D$2:$D$366,MATCH(AG262,地温!$C$2:$C$366,FALSE))</f>
        <v>10.743028000000001</v>
      </c>
      <c r="AJ262" s="91">
        <f t="shared" si="128"/>
        <v>4917.3071619999982</v>
      </c>
      <c r="AK262" s="93">
        <f t="shared" si="110"/>
        <v>19.283557498039208</v>
      </c>
      <c r="AL262" s="99" t="e">
        <f t="shared" si="111"/>
        <v>#N/A</v>
      </c>
      <c r="AM262" s="99">
        <f t="shared" si="112"/>
        <v>0</v>
      </c>
      <c r="AP262" s="92">
        <f t="shared" si="129"/>
        <v>45985</v>
      </c>
      <c r="AQ262" s="91">
        <f t="shared" si="130"/>
        <v>255</v>
      </c>
      <c r="AR262" s="91">
        <f>INDEX(地温!$D$2:$D$366,MATCH(AP262,地温!$C$2:$C$366,FALSE))</f>
        <v>10.743028000000001</v>
      </c>
      <c r="AS262" s="91">
        <f t="shared" si="131"/>
        <v>4917.3071619999982</v>
      </c>
      <c r="AT262" s="93">
        <f t="shared" si="113"/>
        <v>19.283557498039208</v>
      </c>
      <c r="AU262" s="99" t="e">
        <f t="shared" si="114"/>
        <v>#N/A</v>
      </c>
      <c r="AV262" s="99">
        <f t="shared" si="115"/>
        <v>0</v>
      </c>
    </row>
    <row r="263" spans="1:48" s="91" customFormat="1">
      <c r="A263" s="92">
        <f t="shared" si="116"/>
        <v>45986</v>
      </c>
      <c r="B263" s="91">
        <f t="shared" si="99"/>
        <v>256</v>
      </c>
      <c r="C263" s="99">
        <f t="shared" si="100"/>
        <v>6.7649999678299144</v>
      </c>
      <c r="F263" s="92">
        <f t="shared" si="117"/>
        <v>45986</v>
      </c>
      <c r="G263" s="91">
        <f t="shared" si="118"/>
        <v>256</v>
      </c>
      <c r="H263" s="91">
        <f>INDEX(地温!$D$2:$D$366,MATCH(F263,地温!$C$2:$C$366,FALSE))</f>
        <v>10.317232000000002</v>
      </c>
      <c r="I263" s="91">
        <f t="shared" si="119"/>
        <v>4927.6243939999986</v>
      </c>
      <c r="J263" s="93">
        <f t="shared" si="101"/>
        <v>19.248532789062494</v>
      </c>
      <c r="K263" s="99">
        <f t="shared" si="102"/>
        <v>7.4231118443018454e-002</v>
      </c>
      <c r="L263" s="99">
        <f t="shared" si="103"/>
        <v>5.7599999678299145</v>
      </c>
      <c r="O263" s="92">
        <f t="shared" si="120"/>
        <v>45986</v>
      </c>
      <c r="P263" s="91">
        <f t="shared" si="121"/>
        <v>256</v>
      </c>
      <c r="Q263" s="91">
        <f>INDEX(地温!$D$2:$D$366,MATCH(O263,地温!$C$2:$C$366,FALSE))</f>
        <v>10.317232000000002</v>
      </c>
      <c r="R263" s="91">
        <f t="shared" si="122"/>
        <v>4927.6243939999986</v>
      </c>
      <c r="S263" s="93">
        <f t="shared" si="104"/>
        <v>19.248532789062494</v>
      </c>
      <c r="T263" s="99">
        <f t="shared" si="105"/>
        <v>0.997943306135613</v>
      </c>
      <c r="U263" s="99">
        <f t="shared" si="106"/>
        <v>1.0050000000000001</v>
      </c>
      <c r="X263" s="92">
        <f t="shared" si="123"/>
        <v>45986</v>
      </c>
      <c r="Y263" s="91">
        <f t="shared" si="124"/>
        <v>256</v>
      </c>
      <c r="Z263" s="91">
        <f>INDEX(地温!$D$2:$D$366,MATCH(X263,地温!$C$2:$C$366,FALSE))</f>
        <v>10.317232000000002</v>
      </c>
      <c r="AA263" s="91">
        <f t="shared" si="125"/>
        <v>4927.6243939999986</v>
      </c>
      <c r="AB263" s="93">
        <f t="shared" si="107"/>
        <v>19.248532789062494</v>
      </c>
      <c r="AC263" s="99" t="e">
        <f t="shared" si="108"/>
        <v>#N/A</v>
      </c>
      <c r="AD263" s="99">
        <f t="shared" si="109"/>
        <v>0</v>
      </c>
      <c r="AG263" s="92">
        <f t="shared" si="126"/>
        <v>45986</v>
      </c>
      <c r="AH263" s="91">
        <f t="shared" si="127"/>
        <v>256</v>
      </c>
      <c r="AI263" s="91">
        <f>INDEX(地温!$D$2:$D$366,MATCH(AG263,地温!$C$2:$C$366,FALSE))</f>
        <v>10.317232000000002</v>
      </c>
      <c r="AJ263" s="91">
        <f t="shared" si="128"/>
        <v>4927.6243939999986</v>
      </c>
      <c r="AK263" s="93">
        <f t="shared" si="110"/>
        <v>19.248532789062494</v>
      </c>
      <c r="AL263" s="99" t="e">
        <f t="shared" si="111"/>
        <v>#N/A</v>
      </c>
      <c r="AM263" s="99">
        <f t="shared" si="112"/>
        <v>0</v>
      </c>
      <c r="AP263" s="92">
        <f t="shared" si="129"/>
        <v>45986</v>
      </c>
      <c r="AQ263" s="91">
        <f t="shared" si="130"/>
        <v>256</v>
      </c>
      <c r="AR263" s="91">
        <f>INDEX(地温!$D$2:$D$366,MATCH(AP263,地温!$C$2:$C$366,FALSE))</f>
        <v>10.317232000000002</v>
      </c>
      <c r="AS263" s="91">
        <f t="shared" si="131"/>
        <v>4927.6243939999986</v>
      </c>
      <c r="AT263" s="93">
        <f t="shared" si="113"/>
        <v>19.248532789062494</v>
      </c>
      <c r="AU263" s="99" t="e">
        <f t="shared" si="114"/>
        <v>#N/A</v>
      </c>
      <c r="AV263" s="99">
        <f t="shared" si="115"/>
        <v>0</v>
      </c>
    </row>
    <row r="264" spans="1:48" s="91" customFormat="1">
      <c r="A264" s="92">
        <f t="shared" si="116"/>
        <v>45987</v>
      </c>
      <c r="B264" s="91">
        <f t="shared" ref="B264:B327" si="132">G264</f>
        <v>257</v>
      </c>
      <c r="C264" s="99">
        <f t="shared" ref="C264:C327" si="133">L264+U264+AD264+AM264+AV264</f>
        <v>6.7649999694417016</v>
      </c>
      <c r="F264" s="92">
        <f t="shared" si="117"/>
        <v>45987</v>
      </c>
      <c r="G264" s="91">
        <f t="shared" si="118"/>
        <v>257</v>
      </c>
      <c r="H264" s="91">
        <f>INDEX(地温!$D$2:$D$366,MATCH(F264,地温!$C$2:$C$366,FALSE))</f>
        <v>10.783580000000001</v>
      </c>
      <c r="I264" s="91">
        <f t="shared" si="119"/>
        <v>4938.4079739999988</v>
      </c>
      <c r="J264" s="93">
        <f t="shared" ref="J264:J327" si="134">I264/G264</f>
        <v>19.215595229571981</v>
      </c>
      <c r="K264" s="99">
        <f t="shared" ref="K264:K327" si="135">$H$4*EXP(-$I$4/(8.31*(J264+273)))</f>
        <v>7.4142284205610004e-002</v>
      </c>
      <c r="L264" s="99">
        <f t="shared" ref="L264:L327" si="136">IF($G$1=0,0,$J$1*$G$4*0.01*(1-EXP(-K264*G264)))</f>
        <v>5.7599999694417017</v>
      </c>
      <c r="O264" s="92">
        <f t="shared" si="120"/>
        <v>45987</v>
      </c>
      <c r="P264" s="91">
        <f t="shared" si="121"/>
        <v>257</v>
      </c>
      <c r="Q264" s="91">
        <f>INDEX(地温!$D$2:$D$366,MATCH(O264,地温!$C$2:$C$366,FALSE))</f>
        <v>10.783580000000001</v>
      </c>
      <c r="R264" s="91">
        <f t="shared" si="122"/>
        <v>4938.4079739999988</v>
      </c>
      <c r="S264" s="93">
        <f t="shared" ref="S264:S327" si="137">R264/P264</f>
        <v>19.215595229571981</v>
      </c>
      <c r="T264" s="99">
        <f t="shared" ref="T264:T327" si="138">$Q$4*EXP(-$R$4/(8.31*(S264+273)))</f>
        <v>0.99794307455058062</v>
      </c>
      <c r="U264" s="99">
        <f t="shared" ref="U264:U327" si="139">IF($P$1=0,0,$S$1*$P$4*0.01*(1-EXP(-T264*P264)))</f>
        <v>1.0050000000000001</v>
      </c>
      <c r="X264" s="92">
        <f t="shared" si="123"/>
        <v>45987</v>
      </c>
      <c r="Y264" s="91">
        <f t="shared" si="124"/>
        <v>257</v>
      </c>
      <c r="Z264" s="91">
        <f>INDEX(地温!$D$2:$D$366,MATCH(X264,地温!$C$2:$C$366,FALSE))</f>
        <v>10.783580000000001</v>
      </c>
      <c r="AA264" s="91">
        <f t="shared" si="125"/>
        <v>4938.4079739999988</v>
      </c>
      <c r="AB264" s="93">
        <f t="shared" ref="AB264:AB327" si="140">AA264/Y264</f>
        <v>19.215595229571981</v>
      </c>
      <c r="AC264" s="99" t="e">
        <f t="shared" ref="AC264:AC327" si="141">$Z$4*EXP(-$AA$4/(8.31*(AB264+273)))</f>
        <v>#N/A</v>
      </c>
      <c r="AD264" s="99">
        <f t="shared" ref="AD264:AD327" si="142">IF($Y$1=0,0,$AB$1*$Y$4*0.01*(1-EXP(-AC264*Y264)))</f>
        <v>0</v>
      </c>
      <c r="AG264" s="92">
        <f t="shared" si="126"/>
        <v>45987</v>
      </c>
      <c r="AH264" s="91">
        <f t="shared" si="127"/>
        <v>257</v>
      </c>
      <c r="AI264" s="91">
        <f>INDEX(地温!$D$2:$D$366,MATCH(AG264,地温!$C$2:$C$366,FALSE))</f>
        <v>10.783580000000001</v>
      </c>
      <c r="AJ264" s="91">
        <f t="shared" si="128"/>
        <v>4938.4079739999988</v>
      </c>
      <c r="AK264" s="93">
        <f t="shared" ref="AK264:AK327" si="143">AJ264/AH264</f>
        <v>19.215595229571981</v>
      </c>
      <c r="AL264" s="99" t="e">
        <f t="shared" ref="AL264:AL327" si="144">$AI$4*EXP(-$AJ$4/(8.31*(AK264+273)))</f>
        <v>#N/A</v>
      </c>
      <c r="AM264" s="99">
        <f t="shared" ref="AM264:AM327" si="145">IF($AH$1=0,0,$AK$1*$AH$4*0.01*(1-EXP(-AL264*AH264)))</f>
        <v>0</v>
      </c>
      <c r="AP264" s="92">
        <f t="shared" si="129"/>
        <v>45987</v>
      </c>
      <c r="AQ264" s="91">
        <f t="shared" si="130"/>
        <v>257</v>
      </c>
      <c r="AR264" s="91">
        <f>INDEX(地温!$D$2:$D$366,MATCH(AP264,地温!$C$2:$C$366,FALSE))</f>
        <v>10.783580000000001</v>
      </c>
      <c r="AS264" s="91">
        <f t="shared" si="131"/>
        <v>4938.4079739999988</v>
      </c>
      <c r="AT264" s="93">
        <f t="shared" ref="AT264:AT327" si="146">AS264/AQ264</f>
        <v>19.215595229571981</v>
      </c>
      <c r="AU264" s="99" t="e">
        <f t="shared" ref="AU264:AU327" si="147">$AR$4*EXP(-$AS$4/(8.31*(AT264+273)))</f>
        <v>#N/A</v>
      </c>
      <c r="AV264" s="99">
        <f t="shared" ref="AV264:AV327" si="148">IF($AQ$1=0,0,$AT$1*$AQ$4*0.01*(1-EXP(-AU264*AQ264)))</f>
        <v>0</v>
      </c>
    </row>
    <row r="265" spans="1:48" s="91" customFormat="1">
      <c r="A265" s="92">
        <f t="shared" ref="A265:A328" si="149">A264+1</f>
        <v>45988</v>
      </c>
      <c r="B265" s="91">
        <f t="shared" si="132"/>
        <v>258</v>
      </c>
      <c r="C265" s="99">
        <f t="shared" si="133"/>
        <v>6.7649999709812976</v>
      </c>
      <c r="F265" s="92">
        <f t="shared" ref="F265:F328" si="150">F264+1</f>
        <v>45988</v>
      </c>
      <c r="G265" s="91">
        <f t="shared" ref="G265:G328" si="151">F265-F$8+1</f>
        <v>258</v>
      </c>
      <c r="H265" s="91">
        <f>INDEX(地温!$D$2:$D$366,MATCH(F265,地温!$C$2:$C$366,FALSE))</f>
        <v>10.88496</v>
      </c>
      <c r="I265" s="91">
        <f t="shared" ref="I265:I328" si="152">I264+H265</f>
        <v>4949.2929339999991</v>
      </c>
      <c r="J265" s="93">
        <f t="shared" si="134"/>
        <v>19.183305945736432</v>
      </c>
      <c r="K265" s="99">
        <f t="shared" si="135"/>
        <v>7.4055282186325899e-002</v>
      </c>
      <c r="L265" s="99">
        <f t="shared" si="136"/>
        <v>5.7599999709812977</v>
      </c>
      <c r="O265" s="92">
        <f t="shared" ref="O265:O328" si="153">O264+1</f>
        <v>45988</v>
      </c>
      <c r="P265" s="91">
        <f t="shared" ref="P265:P328" si="154">O265-O$8+1</f>
        <v>258</v>
      </c>
      <c r="Q265" s="91">
        <f>INDEX(地温!$D$2:$D$366,MATCH(O265,地温!$C$2:$C$366,FALSE))</f>
        <v>10.88496</v>
      </c>
      <c r="R265" s="91">
        <f t="shared" ref="R265:R328" si="155">R264+Q265</f>
        <v>4949.2929339999991</v>
      </c>
      <c r="S265" s="93">
        <f t="shared" si="137"/>
        <v>19.183305945736432</v>
      </c>
      <c r="T265" s="99">
        <f t="shared" si="138"/>
        <v>0.99794284747296591</v>
      </c>
      <c r="U265" s="99">
        <f t="shared" si="139"/>
        <v>1.0050000000000001</v>
      </c>
      <c r="X265" s="92">
        <f t="shared" ref="X265:X328" si="156">X264+1</f>
        <v>45988</v>
      </c>
      <c r="Y265" s="91">
        <f t="shared" ref="Y265:Y328" si="157">X265-X$8+1</f>
        <v>258</v>
      </c>
      <c r="Z265" s="91">
        <f>INDEX(地温!$D$2:$D$366,MATCH(X265,地温!$C$2:$C$366,FALSE))</f>
        <v>10.88496</v>
      </c>
      <c r="AA265" s="91">
        <f t="shared" ref="AA265:AA328" si="158">AA264+Z265</f>
        <v>4949.2929339999991</v>
      </c>
      <c r="AB265" s="93">
        <f t="shared" si="140"/>
        <v>19.183305945736432</v>
      </c>
      <c r="AC265" s="99" t="e">
        <f t="shared" si="141"/>
        <v>#N/A</v>
      </c>
      <c r="AD265" s="99">
        <f t="shared" si="142"/>
        <v>0</v>
      </c>
      <c r="AG265" s="92">
        <f t="shared" ref="AG265:AG328" si="159">AG264+1</f>
        <v>45988</v>
      </c>
      <c r="AH265" s="91">
        <f t="shared" ref="AH265:AH328" si="160">AG265-AG$8+1</f>
        <v>258</v>
      </c>
      <c r="AI265" s="91">
        <f>INDEX(地温!$D$2:$D$366,MATCH(AG265,地温!$C$2:$C$366,FALSE))</f>
        <v>10.88496</v>
      </c>
      <c r="AJ265" s="91">
        <f t="shared" ref="AJ265:AJ328" si="161">AJ264+AI265</f>
        <v>4949.2929339999991</v>
      </c>
      <c r="AK265" s="93">
        <f t="shared" si="143"/>
        <v>19.183305945736432</v>
      </c>
      <c r="AL265" s="99" t="e">
        <f t="shared" si="144"/>
        <v>#N/A</v>
      </c>
      <c r="AM265" s="99">
        <f t="shared" si="145"/>
        <v>0</v>
      </c>
      <c r="AP265" s="92">
        <f t="shared" ref="AP265:AP328" si="162">AP264+1</f>
        <v>45988</v>
      </c>
      <c r="AQ265" s="91">
        <f t="shared" ref="AQ265:AQ328" si="163">AP265-AP$8+1</f>
        <v>258</v>
      </c>
      <c r="AR265" s="91">
        <f>INDEX(地温!$D$2:$D$366,MATCH(AP265,地温!$C$2:$C$366,FALSE))</f>
        <v>10.88496</v>
      </c>
      <c r="AS265" s="91">
        <f t="shared" ref="AS265:AS328" si="164">AS264+AR265</f>
        <v>4949.2929339999991</v>
      </c>
      <c r="AT265" s="93">
        <f t="shared" si="146"/>
        <v>19.183305945736432</v>
      </c>
      <c r="AU265" s="99" t="e">
        <f t="shared" si="147"/>
        <v>#N/A</v>
      </c>
      <c r="AV265" s="99">
        <f t="shared" si="148"/>
        <v>0</v>
      </c>
    </row>
    <row r="266" spans="1:48" s="91" customFormat="1">
      <c r="A266" s="92">
        <f t="shared" si="149"/>
        <v>45989</v>
      </c>
      <c r="B266" s="91">
        <f t="shared" si="132"/>
        <v>259</v>
      </c>
      <c r="C266" s="99">
        <f t="shared" si="133"/>
        <v>6.7649999724454135</v>
      </c>
      <c r="F266" s="92">
        <f t="shared" si="150"/>
        <v>45989</v>
      </c>
      <c r="G266" s="91">
        <f t="shared" si="151"/>
        <v>259</v>
      </c>
      <c r="H266" s="91">
        <f>INDEX(地温!$D$2:$D$366,MATCH(F266,地温!$C$2:$C$366,FALSE))</f>
        <v>10.905236000000002</v>
      </c>
      <c r="I266" s="91">
        <f t="shared" si="152"/>
        <v>4960.1981699999988</v>
      </c>
      <c r="J266" s="93">
        <f t="shared" si="134"/>
        <v>19.151344285714281</v>
      </c>
      <c r="K266" s="99">
        <f t="shared" si="135"/>
        <v>7.3969244572158546e-002</v>
      </c>
      <c r="L266" s="99">
        <f t="shared" si="136"/>
        <v>5.7599999724454136</v>
      </c>
      <c r="O266" s="92">
        <f t="shared" si="153"/>
        <v>45989</v>
      </c>
      <c r="P266" s="91">
        <f t="shared" si="154"/>
        <v>259</v>
      </c>
      <c r="Q266" s="91">
        <f>INDEX(地温!$D$2:$D$366,MATCH(O266,地温!$C$2:$C$366,FALSE))</f>
        <v>10.905236000000002</v>
      </c>
      <c r="R266" s="91">
        <f t="shared" si="155"/>
        <v>4960.1981699999988</v>
      </c>
      <c r="S266" s="93">
        <f t="shared" si="137"/>
        <v>19.151344285714281</v>
      </c>
      <c r="T266" s="99">
        <f t="shared" si="138"/>
        <v>0.99794262265001621</v>
      </c>
      <c r="U266" s="99">
        <f t="shared" si="139"/>
        <v>1.0050000000000001</v>
      </c>
      <c r="X266" s="92">
        <f t="shared" si="156"/>
        <v>45989</v>
      </c>
      <c r="Y266" s="91">
        <f t="shared" si="157"/>
        <v>259</v>
      </c>
      <c r="Z266" s="91">
        <f>INDEX(地温!$D$2:$D$366,MATCH(X266,地温!$C$2:$C$366,FALSE))</f>
        <v>10.905236000000002</v>
      </c>
      <c r="AA266" s="91">
        <f t="shared" si="158"/>
        <v>4960.1981699999988</v>
      </c>
      <c r="AB266" s="93">
        <f t="shared" si="140"/>
        <v>19.151344285714281</v>
      </c>
      <c r="AC266" s="99" t="e">
        <f t="shared" si="141"/>
        <v>#N/A</v>
      </c>
      <c r="AD266" s="99">
        <f t="shared" si="142"/>
        <v>0</v>
      </c>
      <c r="AG266" s="92">
        <f t="shared" si="159"/>
        <v>45989</v>
      </c>
      <c r="AH266" s="91">
        <f t="shared" si="160"/>
        <v>259</v>
      </c>
      <c r="AI266" s="91">
        <f>INDEX(地温!$D$2:$D$366,MATCH(AG266,地温!$C$2:$C$366,FALSE))</f>
        <v>10.905236000000002</v>
      </c>
      <c r="AJ266" s="91">
        <f t="shared" si="161"/>
        <v>4960.1981699999988</v>
      </c>
      <c r="AK266" s="93">
        <f t="shared" si="143"/>
        <v>19.151344285714281</v>
      </c>
      <c r="AL266" s="99" t="e">
        <f t="shared" si="144"/>
        <v>#N/A</v>
      </c>
      <c r="AM266" s="99">
        <f t="shared" si="145"/>
        <v>0</v>
      </c>
      <c r="AP266" s="92">
        <f t="shared" si="162"/>
        <v>45989</v>
      </c>
      <c r="AQ266" s="91">
        <f t="shared" si="163"/>
        <v>259</v>
      </c>
      <c r="AR266" s="91">
        <f>INDEX(地温!$D$2:$D$366,MATCH(AP266,地温!$C$2:$C$366,FALSE))</f>
        <v>10.905236000000002</v>
      </c>
      <c r="AS266" s="91">
        <f t="shared" si="164"/>
        <v>4960.1981699999988</v>
      </c>
      <c r="AT266" s="93">
        <f t="shared" si="146"/>
        <v>19.151344285714281</v>
      </c>
      <c r="AU266" s="99" t="e">
        <f t="shared" si="147"/>
        <v>#N/A</v>
      </c>
      <c r="AV266" s="99">
        <f t="shared" si="148"/>
        <v>0</v>
      </c>
    </row>
    <row r="267" spans="1:48" s="91" customFormat="1">
      <c r="A267" s="92">
        <f t="shared" si="149"/>
        <v>45990</v>
      </c>
      <c r="B267" s="91">
        <f t="shared" si="132"/>
        <v>260</v>
      </c>
      <c r="C267" s="99">
        <f t="shared" si="133"/>
        <v>6.7649999737648105</v>
      </c>
      <c r="F267" s="92">
        <f t="shared" si="150"/>
        <v>45990</v>
      </c>
      <c r="G267" s="91">
        <f t="shared" si="151"/>
        <v>260</v>
      </c>
      <c r="H267" s="91">
        <f>INDEX(地温!$D$2:$D$366,MATCH(F267,地温!$C$2:$C$366,FALSE))</f>
        <v>9.8914360000000006</v>
      </c>
      <c r="I267" s="91">
        <f t="shared" si="152"/>
        <v>4970.0896059999986</v>
      </c>
      <c r="J267" s="93">
        <f t="shared" si="134"/>
        <v>19.115729253846148</v>
      </c>
      <c r="K267" s="99">
        <f t="shared" si="135"/>
        <v>7.3873468051989036e-002</v>
      </c>
      <c r="L267" s="99">
        <f t="shared" si="136"/>
        <v>5.7599999737648107</v>
      </c>
      <c r="O267" s="92">
        <f t="shared" si="153"/>
        <v>45990</v>
      </c>
      <c r="P267" s="91">
        <f t="shared" si="154"/>
        <v>260</v>
      </c>
      <c r="Q267" s="91">
        <f>INDEX(地温!$D$2:$D$366,MATCH(O267,地温!$C$2:$C$366,FALSE))</f>
        <v>9.8914360000000006</v>
      </c>
      <c r="R267" s="91">
        <f t="shared" si="155"/>
        <v>4970.0896059999986</v>
      </c>
      <c r="S267" s="93">
        <f t="shared" si="137"/>
        <v>19.115729253846148</v>
      </c>
      <c r="T267" s="99">
        <f t="shared" si="138"/>
        <v>0.9979423720708247</v>
      </c>
      <c r="U267" s="99">
        <f t="shared" si="139"/>
        <v>1.0050000000000001</v>
      </c>
      <c r="X267" s="92">
        <f t="shared" si="156"/>
        <v>45990</v>
      </c>
      <c r="Y267" s="91">
        <f t="shared" si="157"/>
        <v>260</v>
      </c>
      <c r="Z267" s="91">
        <f>INDEX(地温!$D$2:$D$366,MATCH(X267,地温!$C$2:$C$366,FALSE))</f>
        <v>9.8914360000000006</v>
      </c>
      <c r="AA267" s="91">
        <f t="shared" si="158"/>
        <v>4970.0896059999986</v>
      </c>
      <c r="AB267" s="93">
        <f t="shared" si="140"/>
        <v>19.115729253846148</v>
      </c>
      <c r="AC267" s="99" t="e">
        <f t="shared" si="141"/>
        <v>#N/A</v>
      </c>
      <c r="AD267" s="99">
        <f t="shared" si="142"/>
        <v>0</v>
      </c>
      <c r="AG267" s="92">
        <f t="shared" si="159"/>
        <v>45990</v>
      </c>
      <c r="AH267" s="91">
        <f t="shared" si="160"/>
        <v>260</v>
      </c>
      <c r="AI267" s="91">
        <f>INDEX(地温!$D$2:$D$366,MATCH(AG267,地温!$C$2:$C$366,FALSE))</f>
        <v>9.8914360000000006</v>
      </c>
      <c r="AJ267" s="91">
        <f t="shared" si="161"/>
        <v>4970.0896059999986</v>
      </c>
      <c r="AK267" s="93">
        <f t="shared" si="143"/>
        <v>19.115729253846148</v>
      </c>
      <c r="AL267" s="99" t="e">
        <f t="shared" si="144"/>
        <v>#N/A</v>
      </c>
      <c r="AM267" s="99">
        <f t="shared" si="145"/>
        <v>0</v>
      </c>
      <c r="AP267" s="92">
        <f t="shared" si="162"/>
        <v>45990</v>
      </c>
      <c r="AQ267" s="91">
        <f t="shared" si="163"/>
        <v>260</v>
      </c>
      <c r="AR267" s="91">
        <f>INDEX(地温!$D$2:$D$366,MATCH(AP267,地温!$C$2:$C$366,FALSE))</f>
        <v>9.8914360000000006</v>
      </c>
      <c r="AS267" s="91">
        <f t="shared" si="164"/>
        <v>4970.0896059999986</v>
      </c>
      <c r="AT267" s="93">
        <f t="shared" si="146"/>
        <v>19.115729253846148</v>
      </c>
      <c r="AU267" s="99" t="e">
        <f t="shared" si="147"/>
        <v>#N/A</v>
      </c>
      <c r="AV267" s="99">
        <f t="shared" si="148"/>
        <v>0</v>
      </c>
    </row>
    <row r="268" spans="1:48" s="91" customFormat="1">
      <c r="A268" s="92">
        <f t="shared" si="149"/>
        <v>45991</v>
      </c>
      <c r="B268" s="91">
        <f t="shared" si="132"/>
        <v>261</v>
      </c>
      <c r="C268" s="99">
        <f t="shared" si="133"/>
        <v>6.7649999749808511</v>
      </c>
      <c r="F268" s="92">
        <f t="shared" si="150"/>
        <v>45991</v>
      </c>
      <c r="G268" s="91">
        <f t="shared" si="151"/>
        <v>261</v>
      </c>
      <c r="H268" s="91">
        <f>INDEX(地温!$D$2:$D$366,MATCH(F268,地温!$C$2:$C$366,FALSE))</f>
        <v>9.283156</v>
      </c>
      <c r="I268" s="91">
        <f t="shared" si="152"/>
        <v>4979.3727619999991</v>
      </c>
      <c r="J268" s="93">
        <f t="shared" si="134"/>
        <v>19.078056559386969</v>
      </c>
      <c r="K268" s="99">
        <f t="shared" si="135"/>
        <v>7.3772267626815824e-002</v>
      </c>
      <c r="L268" s="99">
        <f t="shared" si="136"/>
        <v>5.7599999749808513</v>
      </c>
      <c r="O268" s="92">
        <f t="shared" si="153"/>
        <v>45991</v>
      </c>
      <c r="P268" s="91">
        <f t="shared" si="154"/>
        <v>261</v>
      </c>
      <c r="Q268" s="91">
        <f>INDEX(地温!$D$2:$D$366,MATCH(O268,地温!$C$2:$C$366,FALSE))</f>
        <v>9.283156</v>
      </c>
      <c r="R268" s="91">
        <f t="shared" si="155"/>
        <v>4979.3727619999991</v>
      </c>
      <c r="S268" s="93">
        <f t="shared" si="137"/>
        <v>19.078056559386969</v>
      </c>
      <c r="T268" s="99">
        <f t="shared" si="138"/>
        <v>0.99794210694795238</v>
      </c>
      <c r="U268" s="99">
        <f t="shared" si="139"/>
        <v>1.0050000000000001</v>
      </c>
      <c r="X268" s="92">
        <f t="shared" si="156"/>
        <v>45991</v>
      </c>
      <c r="Y268" s="91">
        <f t="shared" si="157"/>
        <v>261</v>
      </c>
      <c r="Z268" s="91">
        <f>INDEX(地温!$D$2:$D$366,MATCH(X268,地温!$C$2:$C$366,FALSE))</f>
        <v>9.283156</v>
      </c>
      <c r="AA268" s="91">
        <f t="shared" si="158"/>
        <v>4979.3727619999991</v>
      </c>
      <c r="AB268" s="93">
        <f t="shared" si="140"/>
        <v>19.078056559386969</v>
      </c>
      <c r="AC268" s="99" t="e">
        <f t="shared" si="141"/>
        <v>#N/A</v>
      </c>
      <c r="AD268" s="99">
        <f t="shared" si="142"/>
        <v>0</v>
      </c>
      <c r="AG268" s="92">
        <f t="shared" si="159"/>
        <v>45991</v>
      </c>
      <c r="AH268" s="91">
        <f t="shared" si="160"/>
        <v>261</v>
      </c>
      <c r="AI268" s="91">
        <f>INDEX(地温!$D$2:$D$366,MATCH(AG268,地温!$C$2:$C$366,FALSE))</f>
        <v>9.283156</v>
      </c>
      <c r="AJ268" s="91">
        <f t="shared" si="161"/>
        <v>4979.3727619999991</v>
      </c>
      <c r="AK268" s="93">
        <f t="shared" si="143"/>
        <v>19.078056559386969</v>
      </c>
      <c r="AL268" s="99" t="e">
        <f t="shared" si="144"/>
        <v>#N/A</v>
      </c>
      <c r="AM268" s="99">
        <f t="shared" si="145"/>
        <v>0</v>
      </c>
      <c r="AP268" s="92">
        <f t="shared" si="162"/>
        <v>45991</v>
      </c>
      <c r="AQ268" s="91">
        <f t="shared" si="163"/>
        <v>261</v>
      </c>
      <c r="AR268" s="91">
        <f>INDEX(地温!$D$2:$D$366,MATCH(AP268,地温!$C$2:$C$366,FALSE))</f>
        <v>9.283156</v>
      </c>
      <c r="AS268" s="91">
        <f t="shared" si="164"/>
        <v>4979.3727619999991</v>
      </c>
      <c r="AT268" s="93">
        <f t="shared" si="146"/>
        <v>19.078056559386969</v>
      </c>
      <c r="AU268" s="99" t="e">
        <f t="shared" si="147"/>
        <v>#N/A</v>
      </c>
      <c r="AV268" s="99">
        <f t="shared" si="148"/>
        <v>0</v>
      </c>
    </row>
    <row r="269" spans="1:48" s="91" customFormat="1">
      <c r="A269" s="92">
        <f t="shared" si="149"/>
        <v>45992</v>
      </c>
      <c r="B269" s="91">
        <f t="shared" si="132"/>
        <v>262</v>
      </c>
      <c r="C269" s="99">
        <f t="shared" si="133"/>
        <v>6.7649999760554493</v>
      </c>
      <c r="F269" s="92">
        <f t="shared" si="150"/>
        <v>45992</v>
      </c>
      <c r="G269" s="91">
        <f t="shared" si="151"/>
        <v>262</v>
      </c>
      <c r="H269" s="91">
        <f>INDEX(地温!$D$2:$D$366,MATCH(F269,地温!$C$2:$C$366,FALSE))</f>
        <v>7.9449400000000008</v>
      </c>
      <c r="I269" s="91">
        <f t="shared" si="152"/>
        <v>4987.3177019999994</v>
      </c>
      <c r="J269" s="93">
        <f t="shared" si="134"/>
        <v>19.035563748091601</v>
      </c>
      <c r="K269" s="99">
        <f t="shared" si="135"/>
        <v>7.3658253991342806e-002</v>
      </c>
      <c r="L269" s="99">
        <f t="shared" si="136"/>
        <v>5.7599999760554494</v>
      </c>
      <c r="O269" s="92">
        <f t="shared" si="153"/>
        <v>45992</v>
      </c>
      <c r="P269" s="91">
        <f t="shared" si="154"/>
        <v>262</v>
      </c>
      <c r="Q269" s="91">
        <f>INDEX(地温!$D$2:$D$366,MATCH(O269,地温!$C$2:$C$366,FALSE))</f>
        <v>7.9449400000000008</v>
      </c>
      <c r="R269" s="91">
        <f t="shared" si="155"/>
        <v>4987.3177019999994</v>
      </c>
      <c r="S269" s="93">
        <f t="shared" si="137"/>
        <v>19.035563748091601</v>
      </c>
      <c r="T269" s="99">
        <f t="shared" si="138"/>
        <v>0.99794180782133846</v>
      </c>
      <c r="U269" s="99">
        <f t="shared" si="139"/>
        <v>1.0050000000000001</v>
      </c>
      <c r="X269" s="92">
        <f t="shared" si="156"/>
        <v>45992</v>
      </c>
      <c r="Y269" s="91">
        <f t="shared" si="157"/>
        <v>262</v>
      </c>
      <c r="Z269" s="91">
        <f>INDEX(地温!$D$2:$D$366,MATCH(X269,地温!$C$2:$C$366,FALSE))</f>
        <v>7.9449400000000008</v>
      </c>
      <c r="AA269" s="91">
        <f t="shared" si="158"/>
        <v>4987.3177019999994</v>
      </c>
      <c r="AB269" s="93">
        <f t="shared" si="140"/>
        <v>19.035563748091601</v>
      </c>
      <c r="AC269" s="99" t="e">
        <f t="shared" si="141"/>
        <v>#N/A</v>
      </c>
      <c r="AD269" s="99">
        <f t="shared" si="142"/>
        <v>0</v>
      </c>
      <c r="AG269" s="92">
        <f t="shared" si="159"/>
        <v>45992</v>
      </c>
      <c r="AH269" s="91">
        <f t="shared" si="160"/>
        <v>262</v>
      </c>
      <c r="AI269" s="91">
        <f>INDEX(地温!$D$2:$D$366,MATCH(AG269,地温!$C$2:$C$366,FALSE))</f>
        <v>7.9449400000000008</v>
      </c>
      <c r="AJ269" s="91">
        <f t="shared" si="161"/>
        <v>4987.3177019999994</v>
      </c>
      <c r="AK269" s="93">
        <f t="shared" si="143"/>
        <v>19.035563748091601</v>
      </c>
      <c r="AL269" s="99" t="e">
        <f t="shared" si="144"/>
        <v>#N/A</v>
      </c>
      <c r="AM269" s="99">
        <f t="shared" si="145"/>
        <v>0</v>
      </c>
      <c r="AP269" s="92">
        <f t="shared" si="162"/>
        <v>45992</v>
      </c>
      <c r="AQ269" s="91">
        <f t="shared" si="163"/>
        <v>262</v>
      </c>
      <c r="AR269" s="91">
        <f>INDEX(地温!$D$2:$D$366,MATCH(AP269,地温!$C$2:$C$366,FALSE))</f>
        <v>7.9449400000000008</v>
      </c>
      <c r="AS269" s="91">
        <f t="shared" si="164"/>
        <v>4987.3177019999994</v>
      </c>
      <c r="AT269" s="93">
        <f t="shared" si="146"/>
        <v>19.035563748091601</v>
      </c>
      <c r="AU269" s="99" t="e">
        <f t="shared" si="147"/>
        <v>#N/A</v>
      </c>
      <c r="AV269" s="99">
        <f t="shared" si="148"/>
        <v>0</v>
      </c>
    </row>
    <row r="270" spans="1:48" s="91" customFormat="1">
      <c r="A270" s="92">
        <f t="shared" si="149"/>
        <v>45993</v>
      </c>
      <c r="B270" s="91">
        <f t="shared" si="132"/>
        <v>263</v>
      </c>
      <c r="C270" s="99">
        <f t="shared" si="133"/>
        <v>6.7649999770461386</v>
      </c>
      <c r="F270" s="92">
        <f t="shared" si="150"/>
        <v>45993</v>
      </c>
      <c r="G270" s="91">
        <f t="shared" si="151"/>
        <v>263</v>
      </c>
      <c r="H270" s="91">
        <f>INDEX(地温!$D$2:$D$366,MATCH(F270,地温!$C$2:$C$366,FALSE))</f>
        <v>7.3163840000000029</v>
      </c>
      <c r="I270" s="91">
        <f t="shared" si="152"/>
        <v>4994.6340859999991</v>
      </c>
      <c r="J270" s="93">
        <f t="shared" si="134"/>
        <v>18.991004129277563</v>
      </c>
      <c r="K270" s="99">
        <f t="shared" si="135"/>
        <v>7.3538848553492936e-002</v>
      </c>
      <c r="L270" s="99">
        <f t="shared" si="136"/>
        <v>5.7599999770461388</v>
      </c>
      <c r="O270" s="92">
        <f t="shared" si="153"/>
        <v>45993</v>
      </c>
      <c r="P270" s="91">
        <f t="shared" si="154"/>
        <v>263</v>
      </c>
      <c r="Q270" s="91">
        <f>INDEX(地温!$D$2:$D$366,MATCH(O270,地温!$C$2:$C$366,FALSE))</f>
        <v>7.3163840000000029</v>
      </c>
      <c r="R270" s="91">
        <f t="shared" si="155"/>
        <v>4994.6340859999991</v>
      </c>
      <c r="S270" s="93">
        <f t="shared" si="137"/>
        <v>18.991004129277563</v>
      </c>
      <c r="T270" s="99">
        <f t="shared" si="138"/>
        <v>0.99794149405208632</v>
      </c>
      <c r="U270" s="99">
        <f t="shared" si="139"/>
        <v>1.0050000000000001</v>
      </c>
      <c r="X270" s="92">
        <f t="shared" si="156"/>
        <v>45993</v>
      </c>
      <c r="Y270" s="91">
        <f t="shared" si="157"/>
        <v>263</v>
      </c>
      <c r="Z270" s="91">
        <f>INDEX(地温!$D$2:$D$366,MATCH(X270,地温!$C$2:$C$366,FALSE))</f>
        <v>7.3163840000000029</v>
      </c>
      <c r="AA270" s="91">
        <f t="shared" si="158"/>
        <v>4994.6340859999991</v>
      </c>
      <c r="AB270" s="93">
        <f t="shared" si="140"/>
        <v>18.991004129277563</v>
      </c>
      <c r="AC270" s="99" t="e">
        <f t="shared" si="141"/>
        <v>#N/A</v>
      </c>
      <c r="AD270" s="99">
        <f t="shared" si="142"/>
        <v>0</v>
      </c>
      <c r="AG270" s="92">
        <f t="shared" si="159"/>
        <v>45993</v>
      </c>
      <c r="AH270" s="91">
        <f t="shared" si="160"/>
        <v>263</v>
      </c>
      <c r="AI270" s="91">
        <f>INDEX(地温!$D$2:$D$366,MATCH(AG270,地温!$C$2:$C$366,FALSE))</f>
        <v>7.3163840000000029</v>
      </c>
      <c r="AJ270" s="91">
        <f t="shared" si="161"/>
        <v>4994.6340859999991</v>
      </c>
      <c r="AK270" s="93">
        <f t="shared" si="143"/>
        <v>18.991004129277563</v>
      </c>
      <c r="AL270" s="99" t="e">
        <f t="shared" si="144"/>
        <v>#N/A</v>
      </c>
      <c r="AM270" s="99">
        <f t="shared" si="145"/>
        <v>0</v>
      </c>
      <c r="AP270" s="92">
        <f t="shared" si="162"/>
        <v>45993</v>
      </c>
      <c r="AQ270" s="91">
        <f t="shared" si="163"/>
        <v>263</v>
      </c>
      <c r="AR270" s="91">
        <f>INDEX(地温!$D$2:$D$366,MATCH(AP270,地温!$C$2:$C$366,FALSE))</f>
        <v>7.3163840000000029</v>
      </c>
      <c r="AS270" s="91">
        <f t="shared" si="164"/>
        <v>4994.6340859999991</v>
      </c>
      <c r="AT270" s="93">
        <f t="shared" si="146"/>
        <v>18.991004129277563</v>
      </c>
      <c r="AU270" s="99" t="e">
        <f t="shared" si="147"/>
        <v>#N/A</v>
      </c>
      <c r="AV270" s="99">
        <f t="shared" si="148"/>
        <v>0</v>
      </c>
    </row>
    <row r="271" spans="1:48" s="91" customFormat="1">
      <c r="A271" s="92">
        <f t="shared" si="149"/>
        <v>45994</v>
      </c>
      <c r="B271" s="91">
        <f t="shared" si="132"/>
        <v>264</v>
      </c>
      <c r="C271" s="99">
        <f t="shared" si="133"/>
        <v>6.7649999780289356</v>
      </c>
      <c r="F271" s="92">
        <f t="shared" si="150"/>
        <v>45994</v>
      </c>
      <c r="G271" s="91">
        <f t="shared" si="151"/>
        <v>264</v>
      </c>
      <c r="H271" s="91">
        <f>INDEX(地温!$D$2:$D$366,MATCH(F271,地温!$C$2:$C$366,FALSE))</f>
        <v>7.8638359999999992</v>
      </c>
      <c r="I271" s="91">
        <f t="shared" si="152"/>
        <v>5002.4979219999996</v>
      </c>
      <c r="J271" s="93">
        <f t="shared" si="134"/>
        <v>18.948855765151514</v>
      </c>
      <c r="K271" s="99">
        <f t="shared" si="135"/>
        <v>7.3426049178758682e-002</v>
      </c>
      <c r="L271" s="99">
        <f t="shared" si="136"/>
        <v>5.7599999780289357</v>
      </c>
      <c r="O271" s="92">
        <f t="shared" si="153"/>
        <v>45994</v>
      </c>
      <c r="P271" s="91">
        <f t="shared" si="154"/>
        <v>264</v>
      </c>
      <c r="Q271" s="91">
        <f>INDEX(地温!$D$2:$D$366,MATCH(O271,地温!$C$2:$C$366,FALSE))</f>
        <v>7.8638359999999992</v>
      </c>
      <c r="R271" s="91">
        <f t="shared" si="155"/>
        <v>5002.4979219999996</v>
      </c>
      <c r="S271" s="93">
        <f t="shared" si="137"/>
        <v>18.948855765151514</v>
      </c>
      <c r="T271" s="99">
        <f t="shared" si="138"/>
        <v>0.99794119717377505</v>
      </c>
      <c r="U271" s="99">
        <f t="shared" si="139"/>
        <v>1.0050000000000001</v>
      </c>
      <c r="X271" s="92">
        <f t="shared" si="156"/>
        <v>45994</v>
      </c>
      <c r="Y271" s="91">
        <f t="shared" si="157"/>
        <v>264</v>
      </c>
      <c r="Z271" s="91">
        <f>INDEX(地温!$D$2:$D$366,MATCH(X271,地温!$C$2:$C$366,FALSE))</f>
        <v>7.8638359999999992</v>
      </c>
      <c r="AA271" s="91">
        <f t="shared" si="158"/>
        <v>5002.4979219999996</v>
      </c>
      <c r="AB271" s="93">
        <f t="shared" si="140"/>
        <v>18.948855765151514</v>
      </c>
      <c r="AC271" s="99" t="e">
        <f t="shared" si="141"/>
        <v>#N/A</v>
      </c>
      <c r="AD271" s="99">
        <f t="shared" si="142"/>
        <v>0</v>
      </c>
      <c r="AG271" s="92">
        <f t="shared" si="159"/>
        <v>45994</v>
      </c>
      <c r="AH271" s="91">
        <f t="shared" si="160"/>
        <v>264</v>
      </c>
      <c r="AI271" s="91">
        <f>INDEX(地温!$D$2:$D$366,MATCH(AG271,地温!$C$2:$C$366,FALSE))</f>
        <v>7.8638359999999992</v>
      </c>
      <c r="AJ271" s="91">
        <f t="shared" si="161"/>
        <v>5002.4979219999996</v>
      </c>
      <c r="AK271" s="93">
        <f t="shared" si="143"/>
        <v>18.948855765151514</v>
      </c>
      <c r="AL271" s="99" t="e">
        <f t="shared" si="144"/>
        <v>#N/A</v>
      </c>
      <c r="AM271" s="99">
        <f t="shared" si="145"/>
        <v>0</v>
      </c>
      <c r="AP271" s="92">
        <f t="shared" si="162"/>
        <v>45994</v>
      </c>
      <c r="AQ271" s="91">
        <f t="shared" si="163"/>
        <v>264</v>
      </c>
      <c r="AR271" s="91">
        <f>INDEX(地温!$D$2:$D$366,MATCH(AP271,地温!$C$2:$C$366,FALSE))</f>
        <v>7.8638359999999992</v>
      </c>
      <c r="AS271" s="91">
        <f t="shared" si="164"/>
        <v>5002.4979219999996</v>
      </c>
      <c r="AT271" s="93">
        <f t="shared" si="146"/>
        <v>18.948855765151514</v>
      </c>
      <c r="AU271" s="99" t="e">
        <f t="shared" si="147"/>
        <v>#N/A</v>
      </c>
      <c r="AV271" s="99">
        <f t="shared" si="148"/>
        <v>0</v>
      </c>
    </row>
    <row r="272" spans="1:48" s="91" customFormat="1">
      <c r="A272" s="92">
        <f t="shared" si="149"/>
        <v>45995</v>
      </c>
      <c r="B272" s="91">
        <f t="shared" si="132"/>
        <v>265</v>
      </c>
      <c r="C272" s="99">
        <f t="shared" si="133"/>
        <v>6.7649999789977455</v>
      </c>
      <c r="F272" s="92">
        <f t="shared" si="150"/>
        <v>45995</v>
      </c>
      <c r="G272" s="91">
        <f t="shared" si="151"/>
        <v>265</v>
      </c>
      <c r="H272" s="91">
        <f>INDEX(地温!$D$2:$D$366,MATCH(F272,地温!$C$2:$C$366,FALSE))</f>
        <v>8.35046</v>
      </c>
      <c r="I272" s="91">
        <f t="shared" si="152"/>
        <v>5010.8483819999992</v>
      </c>
      <c r="J272" s="93">
        <f t="shared" si="134"/>
        <v>18.908861818867923</v>
      </c>
      <c r="K272" s="99">
        <f t="shared" si="135"/>
        <v>7.3319145487704421e-002</v>
      </c>
      <c r="L272" s="99">
        <f t="shared" si="136"/>
        <v>5.7599999789977456</v>
      </c>
      <c r="O272" s="92">
        <f t="shared" si="153"/>
        <v>45995</v>
      </c>
      <c r="P272" s="91">
        <f t="shared" si="154"/>
        <v>265</v>
      </c>
      <c r="Q272" s="91">
        <f>INDEX(地温!$D$2:$D$366,MATCH(O272,地温!$C$2:$C$366,FALSE))</f>
        <v>8.35046</v>
      </c>
      <c r="R272" s="91">
        <f t="shared" si="155"/>
        <v>5010.8483819999992</v>
      </c>
      <c r="S272" s="93">
        <f t="shared" si="137"/>
        <v>18.908861818867923</v>
      </c>
      <c r="T272" s="99">
        <f t="shared" si="138"/>
        <v>0.99794091539123941</v>
      </c>
      <c r="U272" s="99">
        <f t="shared" si="139"/>
        <v>1.0050000000000001</v>
      </c>
      <c r="X272" s="92">
        <f t="shared" si="156"/>
        <v>45995</v>
      </c>
      <c r="Y272" s="91">
        <f t="shared" si="157"/>
        <v>265</v>
      </c>
      <c r="Z272" s="91">
        <f>INDEX(地温!$D$2:$D$366,MATCH(X272,地温!$C$2:$C$366,FALSE))</f>
        <v>8.35046</v>
      </c>
      <c r="AA272" s="91">
        <f t="shared" si="158"/>
        <v>5010.8483819999992</v>
      </c>
      <c r="AB272" s="93">
        <f t="shared" si="140"/>
        <v>18.908861818867923</v>
      </c>
      <c r="AC272" s="99" t="e">
        <f t="shared" si="141"/>
        <v>#N/A</v>
      </c>
      <c r="AD272" s="99">
        <f t="shared" si="142"/>
        <v>0</v>
      </c>
      <c r="AG272" s="92">
        <f t="shared" si="159"/>
        <v>45995</v>
      </c>
      <c r="AH272" s="91">
        <f t="shared" si="160"/>
        <v>265</v>
      </c>
      <c r="AI272" s="91">
        <f>INDEX(地温!$D$2:$D$366,MATCH(AG272,地温!$C$2:$C$366,FALSE))</f>
        <v>8.35046</v>
      </c>
      <c r="AJ272" s="91">
        <f t="shared" si="161"/>
        <v>5010.8483819999992</v>
      </c>
      <c r="AK272" s="93">
        <f t="shared" si="143"/>
        <v>18.908861818867923</v>
      </c>
      <c r="AL272" s="99" t="e">
        <f t="shared" si="144"/>
        <v>#N/A</v>
      </c>
      <c r="AM272" s="99">
        <f t="shared" si="145"/>
        <v>0</v>
      </c>
      <c r="AP272" s="92">
        <f t="shared" si="162"/>
        <v>45995</v>
      </c>
      <c r="AQ272" s="91">
        <f t="shared" si="163"/>
        <v>265</v>
      </c>
      <c r="AR272" s="91">
        <f>INDEX(地温!$D$2:$D$366,MATCH(AP272,地温!$C$2:$C$366,FALSE))</f>
        <v>8.35046</v>
      </c>
      <c r="AS272" s="91">
        <f t="shared" si="164"/>
        <v>5010.8483819999992</v>
      </c>
      <c r="AT272" s="93">
        <f t="shared" si="146"/>
        <v>18.908861818867923</v>
      </c>
      <c r="AU272" s="99" t="e">
        <f t="shared" si="147"/>
        <v>#N/A</v>
      </c>
      <c r="AV272" s="99">
        <f t="shared" si="148"/>
        <v>0</v>
      </c>
    </row>
    <row r="273" spans="1:48" s="91" customFormat="1">
      <c r="A273" s="92">
        <f t="shared" si="149"/>
        <v>45996</v>
      </c>
      <c r="B273" s="91">
        <f t="shared" si="132"/>
        <v>266</v>
      </c>
      <c r="C273" s="99">
        <f t="shared" si="133"/>
        <v>6.7649999799418747</v>
      </c>
      <c r="F273" s="92">
        <f t="shared" si="150"/>
        <v>45996</v>
      </c>
      <c r="G273" s="91">
        <f t="shared" si="151"/>
        <v>266</v>
      </c>
      <c r="H273" s="91">
        <f>INDEX(地温!$D$2:$D$366,MATCH(F273,地温!$C$2:$C$366,FALSE))</f>
        <v>8.6748759999999994</v>
      </c>
      <c r="I273" s="91">
        <f t="shared" si="152"/>
        <v>5019.5232579999993</v>
      </c>
      <c r="J273" s="93">
        <f t="shared" si="134"/>
        <v>18.870388187969922</v>
      </c>
      <c r="K273" s="99">
        <f t="shared" si="135"/>
        <v>7.3216424891033444e-002</v>
      </c>
      <c r="L273" s="99">
        <f t="shared" si="136"/>
        <v>5.7599999799418748</v>
      </c>
      <c r="O273" s="92">
        <f t="shared" si="153"/>
        <v>45996</v>
      </c>
      <c r="P273" s="91">
        <f t="shared" si="154"/>
        <v>266</v>
      </c>
      <c r="Q273" s="91">
        <f>INDEX(地温!$D$2:$D$366,MATCH(O273,地温!$C$2:$C$366,FALSE))</f>
        <v>8.6748759999999994</v>
      </c>
      <c r="R273" s="91">
        <f t="shared" si="155"/>
        <v>5019.5232579999993</v>
      </c>
      <c r="S273" s="93">
        <f t="shared" si="137"/>
        <v>18.870388187969922</v>
      </c>
      <c r="T273" s="99">
        <f t="shared" si="138"/>
        <v>0.99794064424748241</v>
      </c>
      <c r="U273" s="99">
        <f t="shared" si="139"/>
        <v>1.0050000000000001</v>
      </c>
      <c r="X273" s="92">
        <f t="shared" si="156"/>
        <v>45996</v>
      </c>
      <c r="Y273" s="91">
        <f t="shared" si="157"/>
        <v>266</v>
      </c>
      <c r="Z273" s="91">
        <f>INDEX(地温!$D$2:$D$366,MATCH(X273,地温!$C$2:$C$366,FALSE))</f>
        <v>8.6748759999999994</v>
      </c>
      <c r="AA273" s="91">
        <f t="shared" si="158"/>
        <v>5019.5232579999993</v>
      </c>
      <c r="AB273" s="93">
        <f t="shared" si="140"/>
        <v>18.870388187969922</v>
      </c>
      <c r="AC273" s="99" t="e">
        <f t="shared" si="141"/>
        <v>#N/A</v>
      </c>
      <c r="AD273" s="99">
        <f t="shared" si="142"/>
        <v>0</v>
      </c>
      <c r="AG273" s="92">
        <f t="shared" si="159"/>
        <v>45996</v>
      </c>
      <c r="AH273" s="91">
        <f t="shared" si="160"/>
        <v>266</v>
      </c>
      <c r="AI273" s="91">
        <f>INDEX(地温!$D$2:$D$366,MATCH(AG273,地温!$C$2:$C$366,FALSE))</f>
        <v>8.6748759999999994</v>
      </c>
      <c r="AJ273" s="91">
        <f t="shared" si="161"/>
        <v>5019.5232579999993</v>
      </c>
      <c r="AK273" s="93">
        <f t="shared" si="143"/>
        <v>18.870388187969922</v>
      </c>
      <c r="AL273" s="99" t="e">
        <f t="shared" si="144"/>
        <v>#N/A</v>
      </c>
      <c r="AM273" s="99">
        <f t="shared" si="145"/>
        <v>0</v>
      </c>
      <c r="AP273" s="92">
        <f t="shared" si="162"/>
        <v>45996</v>
      </c>
      <c r="AQ273" s="91">
        <f t="shared" si="163"/>
        <v>266</v>
      </c>
      <c r="AR273" s="91">
        <f>INDEX(地温!$D$2:$D$366,MATCH(AP273,地温!$C$2:$C$366,FALSE))</f>
        <v>8.6748759999999994</v>
      </c>
      <c r="AS273" s="91">
        <f t="shared" si="164"/>
        <v>5019.5232579999993</v>
      </c>
      <c r="AT273" s="93">
        <f t="shared" si="146"/>
        <v>18.870388187969922</v>
      </c>
      <c r="AU273" s="99" t="e">
        <f t="shared" si="147"/>
        <v>#N/A</v>
      </c>
      <c r="AV273" s="99">
        <f t="shared" si="148"/>
        <v>0</v>
      </c>
    </row>
    <row r="274" spans="1:48" s="91" customFormat="1">
      <c r="A274" s="92">
        <f t="shared" si="149"/>
        <v>45997</v>
      </c>
      <c r="B274" s="91">
        <f t="shared" si="132"/>
        <v>267</v>
      </c>
      <c r="C274" s="99">
        <f t="shared" si="133"/>
        <v>6.7649999808607104</v>
      </c>
      <c r="F274" s="92">
        <f t="shared" si="150"/>
        <v>45997</v>
      </c>
      <c r="G274" s="91">
        <f t="shared" si="151"/>
        <v>267</v>
      </c>
      <c r="H274" s="91">
        <f>INDEX(地温!$D$2:$D$366,MATCH(F274,地温!$C$2:$C$366,FALSE))</f>
        <v>8.9992920000000005</v>
      </c>
      <c r="I274" s="91">
        <f t="shared" si="152"/>
        <v>5028.5225499999997</v>
      </c>
      <c r="J274" s="93">
        <f t="shared" si="134"/>
        <v>18.833417790262171</v>
      </c>
      <c r="K274" s="99">
        <f t="shared" si="135"/>
        <v>7.3117827895667939e-002</v>
      </c>
      <c r="L274" s="99">
        <f t="shared" si="136"/>
        <v>5.7599999808607105</v>
      </c>
      <c r="O274" s="92">
        <f t="shared" si="153"/>
        <v>45997</v>
      </c>
      <c r="P274" s="91">
        <f t="shared" si="154"/>
        <v>267</v>
      </c>
      <c r="Q274" s="91">
        <f>INDEX(地温!$D$2:$D$366,MATCH(O274,地温!$C$2:$C$366,FALSE))</f>
        <v>8.9992920000000005</v>
      </c>
      <c r="R274" s="91">
        <f t="shared" si="155"/>
        <v>5028.5225499999997</v>
      </c>
      <c r="S274" s="93">
        <f t="shared" si="137"/>
        <v>18.833417790262171</v>
      </c>
      <c r="T274" s="99">
        <f t="shared" si="138"/>
        <v>0.99794038363050697</v>
      </c>
      <c r="U274" s="99">
        <f t="shared" si="139"/>
        <v>1.0050000000000001</v>
      </c>
      <c r="X274" s="92">
        <f t="shared" si="156"/>
        <v>45997</v>
      </c>
      <c r="Y274" s="91">
        <f t="shared" si="157"/>
        <v>267</v>
      </c>
      <c r="Z274" s="91">
        <f>INDEX(地温!$D$2:$D$366,MATCH(X274,地温!$C$2:$C$366,FALSE))</f>
        <v>8.9992920000000005</v>
      </c>
      <c r="AA274" s="91">
        <f t="shared" si="158"/>
        <v>5028.5225499999997</v>
      </c>
      <c r="AB274" s="93">
        <f t="shared" si="140"/>
        <v>18.833417790262171</v>
      </c>
      <c r="AC274" s="99" t="e">
        <f t="shared" si="141"/>
        <v>#N/A</v>
      </c>
      <c r="AD274" s="99">
        <f t="shared" si="142"/>
        <v>0</v>
      </c>
      <c r="AG274" s="92">
        <f t="shared" si="159"/>
        <v>45997</v>
      </c>
      <c r="AH274" s="91">
        <f t="shared" si="160"/>
        <v>267</v>
      </c>
      <c r="AI274" s="91">
        <f>INDEX(地温!$D$2:$D$366,MATCH(AG274,地温!$C$2:$C$366,FALSE))</f>
        <v>8.9992920000000005</v>
      </c>
      <c r="AJ274" s="91">
        <f t="shared" si="161"/>
        <v>5028.5225499999997</v>
      </c>
      <c r="AK274" s="93">
        <f t="shared" si="143"/>
        <v>18.833417790262171</v>
      </c>
      <c r="AL274" s="99" t="e">
        <f t="shared" si="144"/>
        <v>#N/A</v>
      </c>
      <c r="AM274" s="99">
        <f t="shared" si="145"/>
        <v>0</v>
      </c>
      <c r="AP274" s="92">
        <f t="shared" si="162"/>
        <v>45997</v>
      </c>
      <c r="AQ274" s="91">
        <f t="shared" si="163"/>
        <v>267</v>
      </c>
      <c r="AR274" s="91">
        <f>INDEX(地温!$D$2:$D$366,MATCH(AP274,地温!$C$2:$C$366,FALSE))</f>
        <v>8.9992920000000005</v>
      </c>
      <c r="AS274" s="91">
        <f t="shared" si="164"/>
        <v>5028.5225499999997</v>
      </c>
      <c r="AT274" s="93">
        <f t="shared" si="146"/>
        <v>18.833417790262171</v>
      </c>
      <c r="AU274" s="99" t="e">
        <f t="shared" si="147"/>
        <v>#N/A</v>
      </c>
      <c r="AV274" s="99">
        <f t="shared" si="148"/>
        <v>0</v>
      </c>
    </row>
    <row r="275" spans="1:48" s="91" customFormat="1">
      <c r="A275" s="92">
        <f t="shared" si="149"/>
        <v>45998</v>
      </c>
      <c r="B275" s="91">
        <f t="shared" si="132"/>
        <v>268</v>
      </c>
      <c r="C275" s="99">
        <f t="shared" si="133"/>
        <v>6.7649999817212096</v>
      </c>
      <c r="F275" s="92">
        <f t="shared" si="150"/>
        <v>45998</v>
      </c>
      <c r="G275" s="91">
        <f t="shared" si="151"/>
        <v>268</v>
      </c>
      <c r="H275" s="91">
        <f>INDEX(地温!$D$2:$D$366,MATCH(F275,地温!$C$2:$C$366,FALSE))</f>
        <v>8.6546000000000003</v>
      </c>
      <c r="I275" s="91">
        <f t="shared" si="152"/>
        <v>5037.1771499999995</v>
      </c>
      <c r="J275" s="93">
        <f t="shared" si="134"/>
        <v>18.795437126865671</v>
      </c>
      <c r="K275" s="99">
        <f t="shared" si="135"/>
        <v>7.301664890691785e-002</v>
      </c>
      <c r="L275" s="99">
        <f t="shared" si="136"/>
        <v>5.7599999817212097</v>
      </c>
      <c r="O275" s="92">
        <f t="shared" si="153"/>
        <v>45998</v>
      </c>
      <c r="P275" s="91">
        <f t="shared" si="154"/>
        <v>268</v>
      </c>
      <c r="Q275" s="91">
        <f>INDEX(地温!$D$2:$D$366,MATCH(O275,地温!$C$2:$C$366,FALSE))</f>
        <v>8.6546000000000003</v>
      </c>
      <c r="R275" s="91">
        <f t="shared" si="155"/>
        <v>5037.1771499999995</v>
      </c>
      <c r="S275" s="93">
        <f t="shared" si="137"/>
        <v>18.795437126865671</v>
      </c>
      <c r="T275" s="99">
        <f t="shared" si="138"/>
        <v>0.99794011582312248</v>
      </c>
      <c r="U275" s="99">
        <f t="shared" si="139"/>
        <v>1.0050000000000001</v>
      </c>
      <c r="X275" s="92">
        <f t="shared" si="156"/>
        <v>45998</v>
      </c>
      <c r="Y275" s="91">
        <f t="shared" si="157"/>
        <v>268</v>
      </c>
      <c r="Z275" s="91">
        <f>INDEX(地温!$D$2:$D$366,MATCH(X275,地温!$C$2:$C$366,FALSE))</f>
        <v>8.6546000000000003</v>
      </c>
      <c r="AA275" s="91">
        <f t="shared" si="158"/>
        <v>5037.1771499999995</v>
      </c>
      <c r="AB275" s="93">
        <f t="shared" si="140"/>
        <v>18.795437126865671</v>
      </c>
      <c r="AC275" s="99" t="e">
        <f t="shared" si="141"/>
        <v>#N/A</v>
      </c>
      <c r="AD275" s="99">
        <f t="shared" si="142"/>
        <v>0</v>
      </c>
      <c r="AG275" s="92">
        <f t="shared" si="159"/>
        <v>45998</v>
      </c>
      <c r="AH275" s="91">
        <f t="shared" si="160"/>
        <v>268</v>
      </c>
      <c r="AI275" s="91">
        <f>INDEX(地温!$D$2:$D$366,MATCH(AG275,地温!$C$2:$C$366,FALSE))</f>
        <v>8.6546000000000003</v>
      </c>
      <c r="AJ275" s="91">
        <f t="shared" si="161"/>
        <v>5037.1771499999995</v>
      </c>
      <c r="AK275" s="93">
        <f t="shared" si="143"/>
        <v>18.795437126865671</v>
      </c>
      <c r="AL275" s="99" t="e">
        <f t="shared" si="144"/>
        <v>#N/A</v>
      </c>
      <c r="AM275" s="99">
        <f t="shared" si="145"/>
        <v>0</v>
      </c>
      <c r="AP275" s="92">
        <f t="shared" si="162"/>
        <v>45998</v>
      </c>
      <c r="AQ275" s="91">
        <f t="shared" si="163"/>
        <v>268</v>
      </c>
      <c r="AR275" s="91">
        <f>INDEX(地温!$D$2:$D$366,MATCH(AP275,地温!$C$2:$C$366,FALSE))</f>
        <v>8.6546000000000003</v>
      </c>
      <c r="AS275" s="91">
        <f t="shared" si="164"/>
        <v>5037.1771499999995</v>
      </c>
      <c r="AT275" s="93">
        <f t="shared" si="146"/>
        <v>18.795437126865671</v>
      </c>
      <c r="AU275" s="99" t="e">
        <f t="shared" si="147"/>
        <v>#N/A</v>
      </c>
      <c r="AV275" s="99">
        <f t="shared" si="148"/>
        <v>0</v>
      </c>
    </row>
    <row r="276" spans="1:48" s="91" customFormat="1">
      <c r="A276" s="92">
        <f t="shared" si="149"/>
        <v>45999</v>
      </c>
      <c r="B276" s="91">
        <f t="shared" si="132"/>
        <v>269</v>
      </c>
      <c r="C276" s="99">
        <f t="shared" si="133"/>
        <v>6.7649999825209424</v>
      </c>
      <c r="F276" s="92">
        <f t="shared" si="150"/>
        <v>45999</v>
      </c>
      <c r="G276" s="91">
        <f t="shared" si="151"/>
        <v>269</v>
      </c>
      <c r="H276" s="91">
        <f>INDEX(地温!$D$2:$D$366,MATCH(F276,地温!$C$2:$C$366,FALSE))</f>
        <v>8.1679759999999995</v>
      </c>
      <c r="I276" s="91">
        <f t="shared" si="152"/>
        <v>5045.3451259999993</v>
      </c>
      <c r="J276" s="93">
        <f t="shared" si="134"/>
        <v>18.755929836431225</v>
      </c>
      <c r="K276" s="99">
        <f t="shared" si="135"/>
        <v>7.2911523712401491e-002</v>
      </c>
      <c r="L276" s="99">
        <f t="shared" si="136"/>
        <v>5.7599999825209425</v>
      </c>
      <c r="O276" s="92">
        <f t="shared" si="153"/>
        <v>45999</v>
      </c>
      <c r="P276" s="91">
        <f t="shared" si="154"/>
        <v>269</v>
      </c>
      <c r="Q276" s="91">
        <f>INDEX(地温!$D$2:$D$366,MATCH(O276,地温!$C$2:$C$366,FALSE))</f>
        <v>8.1679759999999995</v>
      </c>
      <c r="R276" s="91">
        <f t="shared" si="155"/>
        <v>5045.3451259999993</v>
      </c>
      <c r="S276" s="93">
        <f t="shared" si="137"/>
        <v>18.755929836431225</v>
      </c>
      <c r="T276" s="99">
        <f t="shared" si="138"/>
        <v>0.99793983717735035</v>
      </c>
      <c r="U276" s="99">
        <f t="shared" si="139"/>
        <v>1.0050000000000001</v>
      </c>
      <c r="X276" s="92">
        <f t="shared" si="156"/>
        <v>45999</v>
      </c>
      <c r="Y276" s="91">
        <f t="shared" si="157"/>
        <v>269</v>
      </c>
      <c r="Z276" s="91">
        <f>INDEX(地温!$D$2:$D$366,MATCH(X276,地温!$C$2:$C$366,FALSE))</f>
        <v>8.1679759999999995</v>
      </c>
      <c r="AA276" s="91">
        <f t="shared" si="158"/>
        <v>5045.3451259999993</v>
      </c>
      <c r="AB276" s="93">
        <f t="shared" si="140"/>
        <v>18.755929836431225</v>
      </c>
      <c r="AC276" s="99" t="e">
        <f t="shared" si="141"/>
        <v>#N/A</v>
      </c>
      <c r="AD276" s="99">
        <f t="shared" si="142"/>
        <v>0</v>
      </c>
      <c r="AG276" s="92">
        <f t="shared" si="159"/>
        <v>45999</v>
      </c>
      <c r="AH276" s="91">
        <f t="shared" si="160"/>
        <v>269</v>
      </c>
      <c r="AI276" s="91">
        <f>INDEX(地温!$D$2:$D$366,MATCH(AG276,地温!$C$2:$C$366,FALSE))</f>
        <v>8.1679759999999995</v>
      </c>
      <c r="AJ276" s="91">
        <f t="shared" si="161"/>
        <v>5045.3451259999993</v>
      </c>
      <c r="AK276" s="93">
        <f t="shared" si="143"/>
        <v>18.755929836431225</v>
      </c>
      <c r="AL276" s="99" t="e">
        <f t="shared" si="144"/>
        <v>#N/A</v>
      </c>
      <c r="AM276" s="99">
        <f t="shared" si="145"/>
        <v>0</v>
      </c>
      <c r="AP276" s="92">
        <f t="shared" si="162"/>
        <v>45999</v>
      </c>
      <c r="AQ276" s="91">
        <f t="shared" si="163"/>
        <v>269</v>
      </c>
      <c r="AR276" s="91">
        <f>INDEX(地温!$D$2:$D$366,MATCH(AP276,地温!$C$2:$C$366,FALSE))</f>
        <v>8.1679759999999995</v>
      </c>
      <c r="AS276" s="91">
        <f t="shared" si="164"/>
        <v>5045.3451259999993</v>
      </c>
      <c r="AT276" s="93">
        <f t="shared" si="146"/>
        <v>18.755929836431225</v>
      </c>
      <c r="AU276" s="99" t="e">
        <f t="shared" si="147"/>
        <v>#N/A</v>
      </c>
      <c r="AV276" s="99">
        <f t="shared" si="148"/>
        <v>0</v>
      </c>
    </row>
    <row r="277" spans="1:48" s="91" customFormat="1">
      <c r="A277" s="92">
        <f t="shared" si="149"/>
        <v>46000</v>
      </c>
      <c r="B277" s="91">
        <f t="shared" si="132"/>
        <v>270</v>
      </c>
      <c r="C277" s="99">
        <f t="shared" si="133"/>
        <v>6.7649999832799326</v>
      </c>
      <c r="F277" s="92">
        <f t="shared" si="150"/>
        <v>46000</v>
      </c>
      <c r="G277" s="91">
        <f t="shared" si="151"/>
        <v>270</v>
      </c>
      <c r="H277" s="91">
        <f>INDEX(地温!$D$2:$D$366,MATCH(F277,地温!$C$2:$C$366,FALSE))</f>
        <v>8.0260440000000006</v>
      </c>
      <c r="I277" s="91">
        <f t="shared" si="152"/>
        <v>5053.3711699999994</v>
      </c>
      <c r="J277" s="93">
        <f t="shared" si="134"/>
        <v>18.716189518518515</v>
      </c>
      <c r="K277" s="99">
        <f t="shared" si="135"/>
        <v>7.2805902483678048e-002</v>
      </c>
      <c r="L277" s="99">
        <f t="shared" si="136"/>
        <v>5.7599999832799327</v>
      </c>
      <c r="O277" s="92">
        <f t="shared" si="153"/>
        <v>46000</v>
      </c>
      <c r="P277" s="91">
        <f t="shared" si="154"/>
        <v>270</v>
      </c>
      <c r="Q277" s="91">
        <f>INDEX(地温!$D$2:$D$366,MATCH(O277,地温!$C$2:$C$366,FALSE))</f>
        <v>8.0260440000000006</v>
      </c>
      <c r="R277" s="91">
        <f t="shared" si="155"/>
        <v>5053.3711699999994</v>
      </c>
      <c r="S277" s="93">
        <f t="shared" si="137"/>
        <v>18.716189518518515</v>
      </c>
      <c r="T277" s="99">
        <f t="shared" si="138"/>
        <v>0.99793955681196556</v>
      </c>
      <c r="U277" s="99">
        <f t="shared" si="139"/>
        <v>1.0050000000000001</v>
      </c>
      <c r="X277" s="92">
        <f t="shared" si="156"/>
        <v>46000</v>
      </c>
      <c r="Y277" s="91">
        <f t="shared" si="157"/>
        <v>270</v>
      </c>
      <c r="Z277" s="91">
        <f>INDEX(地温!$D$2:$D$366,MATCH(X277,地温!$C$2:$C$366,FALSE))</f>
        <v>8.0260440000000006</v>
      </c>
      <c r="AA277" s="91">
        <f t="shared" si="158"/>
        <v>5053.3711699999994</v>
      </c>
      <c r="AB277" s="93">
        <f t="shared" si="140"/>
        <v>18.716189518518515</v>
      </c>
      <c r="AC277" s="99" t="e">
        <f t="shared" si="141"/>
        <v>#N/A</v>
      </c>
      <c r="AD277" s="99">
        <f t="shared" si="142"/>
        <v>0</v>
      </c>
      <c r="AG277" s="92">
        <f t="shared" si="159"/>
        <v>46000</v>
      </c>
      <c r="AH277" s="91">
        <f t="shared" si="160"/>
        <v>270</v>
      </c>
      <c r="AI277" s="91">
        <f>INDEX(地温!$D$2:$D$366,MATCH(AG277,地温!$C$2:$C$366,FALSE))</f>
        <v>8.0260440000000006</v>
      </c>
      <c r="AJ277" s="91">
        <f t="shared" si="161"/>
        <v>5053.3711699999994</v>
      </c>
      <c r="AK277" s="93">
        <f t="shared" si="143"/>
        <v>18.716189518518515</v>
      </c>
      <c r="AL277" s="99" t="e">
        <f t="shared" si="144"/>
        <v>#N/A</v>
      </c>
      <c r="AM277" s="99">
        <f t="shared" si="145"/>
        <v>0</v>
      </c>
      <c r="AP277" s="92">
        <f t="shared" si="162"/>
        <v>46000</v>
      </c>
      <c r="AQ277" s="91">
        <f t="shared" si="163"/>
        <v>270</v>
      </c>
      <c r="AR277" s="91">
        <f>INDEX(地温!$D$2:$D$366,MATCH(AP277,地温!$C$2:$C$366,FALSE))</f>
        <v>8.0260440000000006</v>
      </c>
      <c r="AS277" s="91">
        <f t="shared" si="164"/>
        <v>5053.3711699999994</v>
      </c>
      <c r="AT277" s="93">
        <f t="shared" si="146"/>
        <v>18.716189518518515</v>
      </c>
      <c r="AU277" s="99" t="e">
        <f t="shared" si="147"/>
        <v>#N/A</v>
      </c>
      <c r="AV277" s="99">
        <f t="shared" si="148"/>
        <v>0</v>
      </c>
    </row>
    <row r="278" spans="1:48" s="91" customFormat="1">
      <c r="A278" s="92">
        <f t="shared" si="149"/>
        <v>46001</v>
      </c>
      <c r="B278" s="91">
        <f t="shared" si="132"/>
        <v>271</v>
      </c>
      <c r="C278" s="99">
        <f t="shared" si="133"/>
        <v>6.7649999840357244</v>
      </c>
      <c r="F278" s="92">
        <f t="shared" si="150"/>
        <v>46001</v>
      </c>
      <c r="G278" s="91">
        <f t="shared" si="151"/>
        <v>271</v>
      </c>
      <c r="H278" s="91">
        <f>INDEX(地温!$D$2:$D$366,MATCH(F278,地温!$C$2:$C$366,FALSE))</f>
        <v>8.7154279999999993</v>
      </c>
      <c r="I278" s="91">
        <f t="shared" si="152"/>
        <v>5062.0865979999999</v>
      </c>
      <c r="J278" s="93">
        <f t="shared" si="134"/>
        <v>18.679286339483394</v>
      </c>
      <c r="K278" s="99">
        <f t="shared" si="135"/>
        <v>7.270793305653836e-002</v>
      </c>
      <c r="L278" s="99">
        <f t="shared" si="136"/>
        <v>5.7599999840357246</v>
      </c>
      <c r="O278" s="92">
        <f t="shared" si="153"/>
        <v>46001</v>
      </c>
      <c r="P278" s="91">
        <f t="shared" si="154"/>
        <v>271</v>
      </c>
      <c r="Q278" s="91">
        <f>INDEX(地温!$D$2:$D$366,MATCH(O278,地温!$C$2:$C$366,FALSE))</f>
        <v>8.7154279999999993</v>
      </c>
      <c r="R278" s="91">
        <f t="shared" si="155"/>
        <v>5062.0865979999999</v>
      </c>
      <c r="S278" s="93">
        <f t="shared" si="137"/>
        <v>18.679286339483394</v>
      </c>
      <c r="T278" s="99">
        <f t="shared" si="138"/>
        <v>0.99793929639407231</v>
      </c>
      <c r="U278" s="99">
        <f t="shared" si="139"/>
        <v>1.0050000000000001</v>
      </c>
      <c r="X278" s="92">
        <f t="shared" si="156"/>
        <v>46001</v>
      </c>
      <c r="Y278" s="91">
        <f t="shared" si="157"/>
        <v>271</v>
      </c>
      <c r="Z278" s="91">
        <f>INDEX(地温!$D$2:$D$366,MATCH(X278,地温!$C$2:$C$366,FALSE))</f>
        <v>8.7154279999999993</v>
      </c>
      <c r="AA278" s="91">
        <f t="shared" si="158"/>
        <v>5062.0865979999999</v>
      </c>
      <c r="AB278" s="93">
        <f t="shared" si="140"/>
        <v>18.679286339483394</v>
      </c>
      <c r="AC278" s="99" t="e">
        <f t="shared" si="141"/>
        <v>#N/A</v>
      </c>
      <c r="AD278" s="99">
        <f t="shared" si="142"/>
        <v>0</v>
      </c>
      <c r="AG278" s="92">
        <f t="shared" si="159"/>
        <v>46001</v>
      </c>
      <c r="AH278" s="91">
        <f t="shared" si="160"/>
        <v>271</v>
      </c>
      <c r="AI278" s="91">
        <f>INDEX(地温!$D$2:$D$366,MATCH(AG278,地温!$C$2:$C$366,FALSE))</f>
        <v>8.7154279999999993</v>
      </c>
      <c r="AJ278" s="91">
        <f t="shared" si="161"/>
        <v>5062.0865979999999</v>
      </c>
      <c r="AK278" s="93">
        <f t="shared" si="143"/>
        <v>18.679286339483394</v>
      </c>
      <c r="AL278" s="99" t="e">
        <f t="shared" si="144"/>
        <v>#N/A</v>
      </c>
      <c r="AM278" s="99">
        <f t="shared" si="145"/>
        <v>0</v>
      </c>
      <c r="AP278" s="92">
        <f t="shared" si="162"/>
        <v>46001</v>
      </c>
      <c r="AQ278" s="91">
        <f t="shared" si="163"/>
        <v>271</v>
      </c>
      <c r="AR278" s="91">
        <f>INDEX(地温!$D$2:$D$366,MATCH(AP278,地温!$C$2:$C$366,FALSE))</f>
        <v>8.7154279999999993</v>
      </c>
      <c r="AS278" s="91">
        <f t="shared" si="164"/>
        <v>5062.0865979999999</v>
      </c>
      <c r="AT278" s="93">
        <f t="shared" si="146"/>
        <v>18.679286339483394</v>
      </c>
      <c r="AU278" s="99" t="e">
        <f t="shared" si="147"/>
        <v>#N/A</v>
      </c>
      <c r="AV278" s="99">
        <f t="shared" si="148"/>
        <v>0</v>
      </c>
    </row>
    <row r="279" spans="1:48" s="91" customFormat="1">
      <c r="A279" s="92">
        <f t="shared" si="149"/>
        <v>46002</v>
      </c>
      <c r="B279" s="91">
        <f t="shared" si="132"/>
        <v>272</v>
      </c>
      <c r="C279" s="99">
        <f t="shared" si="133"/>
        <v>6.7649999847798918</v>
      </c>
      <c r="F279" s="92">
        <f t="shared" si="150"/>
        <v>46002</v>
      </c>
      <c r="G279" s="91">
        <f t="shared" si="151"/>
        <v>272</v>
      </c>
      <c r="H279" s="91">
        <f>INDEX(地温!$D$2:$D$366,MATCH(F279,地温!$C$2:$C$366,FALSE))</f>
        <v>9.2628800000000009</v>
      </c>
      <c r="I279" s="91">
        <f t="shared" si="152"/>
        <v>5071.3494780000001</v>
      </c>
      <c r="J279" s="93">
        <f t="shared" si="134"/>
        <v>18.644667198529412</v>
      </c>
      <c r="K279" s="99">
        <f t="shared" si="135"/>
        <v>7.2616124575351146e-002</v>
      </c>
      <c r="L279" s="99">
        <f t="shared" si="136"/>
        <v>5.7599999847798919</v>
      </c>
      <c r="O279" s="92">
        <f t="shared" si="153"/>
        <v>46002</v>
      </c>
      <c r="P279" s="91">
        <f t="shared" si="154"/>
        <v>272</v>
      </c>
      <c r="Q279" s="91">
        <f>INDEX(地温!$D$2:$D$366,MATCH(O279,地温!$C$2:$C$366,FALSE))</f>
        <v>9.2628800000000009</v>
      </c>
      <c r="R279" s="91">
        <f t="shared" si="155"/>
        <v>5071.3494780000001</v>
      </c>
      <c r="S279" s="93">
        <f t="shared" si="137"/>
        <v>18.644667198529412</v>
      </c>
      <c r="T279" s="99">
        <f t="shared" si="138"/>
        <v>0.99793905203430078</v>
      </c>
      <c r="U279" s="99">
        <f t="shared" si="139"/>
        <v>1.0050000000000001</v>
      </c>
      <c r="X279" s="92">
        <f t="shared" si="156"/>
        <v>46002</v>
      </c>
      <c r="Y279" s="91">
        <f t="shared" si="157"/>
        <v>272</v>
      </c>
      <c r="Z279" s="91">
        <f>INDEX(地温!$D$2:$D$366,MATCH(X279,地温!$C$2:$C$366,FALSE))</f>
        <v>9.2628800000000009</v>
      </c>
      <c r="AA279" s="91">
        <f t="shared" si="158"/>
        <v>5071.3494780000001</v>
      </c>
      <c r="AB279" s="93">
        <f t="shared" si="140"/>
        <v>18.644667198529412</v>
      </c>
      <c r="AC279" s="99" t="e">
        <f t="shared" si="141"/>
        <v>#N/A</v>
      </c>
      <c r="AD279" s="99">
        <f t="shared" si="142"/>
        <v>0</v>
      </c>
      <c r="AG279" s="92">
        <f t="shared" si="159"/>
        <v>46002</v>
      </c>
      <c r="AH279" s="91">
        <f t="shared" si="160"/>
        <v>272</v>
      </c>
      <c r="AI279" s="91">
        <f>INDEX(地温!$D$2:$D$366,MATCH(AG279,地温!$C$2:$C$366,FALSE))</f>
        <v>9.2628800000000009</v>
      </c>
      <c r="AJ279" s="91">
        <f t="shared" si="161"/>
        <v>5071.3494780000001</v>
      </c>
      <c r="AK279" s="93">
        <f t="shared" si="143"/>
        <v>18.644667198529412</v>
      </c>
      <c r="AL279" s="99" t="e">
        <f t="shared" si="144"/>
        <v>#N/A</v>
      </c>
      <c r="AM279" s="99">
        <f t="shared" si="145"/>
        <v>0</v>
      </c>
      <c r="AP279" s="92">
        <f t="shared" si="162"/>
        <v>46002</v>
      </c>
      <c r="AQ279" s="91">
        <f t="shared" si="163"/>
        <v>272</v>
      </c>
      <c r="AR279" s="91">
        <f>INDEX(地温!$D$2:$D$366,MATCH(AP279,地温!$C$2:$C$366,FALSE))</f>
        <v>9.2628800000000009</v>
      </c>
      <c r="AS279" s="91">
        <f t="shared" si="164"/>
        <v>5071.3494780000001</v>
      </c>
      <c r="AT279" s="93">
        <f t="shared" si="146"/>
        <v>18.644667198529412</v>
      </c>
      <c r="AU279" s="99" t="e">
        <f t="shared" si="147"/>
        <v>#N/A</v>
      </c>
      <c r="AV279" s="99">
        <f t="shared" si="148"/>
        <v>0</v>
      </c>
    </row>
    <row r="280" spans="1:48" s="91" customFormat="1">
      <c r="A280" s="92">
        <f t="shared" si="149"/>
        <v>46003</v>
      </c>
      <c r="B280" s="91">
        <f t="shared" si="132"/>
        <v>273</v>
      </c>
      <c r="C280" s="99">
        <f t="shared" si="133"/>
        <v>6.7649999854959706</v>
      </c>
      <c r="F280" s="92">
        <f t="shared" si="150"/>
        <v>46003</v>
      </c>
      <c r="G280" s="91">
        <f t="shared" si="151"/>
        <v>273</v>
      </c>
      <c r="H280" s="91">
        <f>INDEX(地温!$D$2:$D$366,MATCH(F280,地温!$C$2:$C$366,FALSE))</f>
        <v>9.4250880000000006</v>
      </c>
      <c r="I280" s="91">
        <f t="shared" si="152"/>
        <v>5080.774566</v>
      </c>
      <c r="J280" s="93">
        <f t="shared" si="134"/>
        <v>18.610895846153845</v>
      </c>
      <c r="K280" s="99">
        <f t="shared" si="135"/>
        <v>7.2526655132405013e-002</v>
      </c>
      <c r="L280" s="99">
        <f t="shared" si="136"/>
        <v>5.7599999854959707</v>
      </c>
      <c r="O280" s="92">
        <f t="shared" si="153"/>
        <v>46003</v>
      </c>
      <c r="P280" s="91">
        <f t="shared" si="154"/>
        <v>273</v>
      </c>
      <c r="Q280" s="91">
        <f>INDEX(地温!$D$2:$D$366,MATCH(O280,地温!$C$2:$C$366,FALSE))</f>
        <v>9.4250880000000006</v>
      </c>
      <c r="R280" s="91">
        <f t="shared" si="155"/>
        <v>5080.774566</v>
      </c>
      <c r="S280" s="93">
        <f t="shared" si="137"/>
        <v>18.610895846153845</v>
      </c>
      <c r="T280" s="99">
        <f t="shared" si="138"/>
        <v>0.997938813602811</v>
      </c>
      <c r="U280" s="99">
        <f t="shared" si="139"/>
        <v>1.0050000000000001</v>
      </c>
      <c r="X280" s="92">
        <f t="shared" si="156"/>
        <v>46003</v>
      </c>
      <c r="Y280" s="91">
        <f t="shared" si="157"/>
        <v>273</v>
      </c>
      <c r="Z280" s="91">
        <f>INDEX(地温!$D$2:$D$366,MATCH(X280,地温!$C$2:$C$366,FALSE))</f>
        <v>9.4250880000000006</v>
      </c>
      <c r="AA280" s="91">
        <f t="shared" si="158"/>
        <v>5080.774566</v>
      </c>
      <c r="AB280" s="93">
        <f t="shared" si="140"/>
        <v>18.610895846153845</v>
      </c>
      <c r="AC280" s="99" t="e">
        <f t="shared" si="141"/>
        <v>#N/A</v>
      </c>
      <c r="AD280" s="99">
        <f t="shared" si="142"/>
        <v>0</v>
      </c>
      <c r="AG280" s="92">
        <f t="shared" si="159"/>
        <v>46003</v>
      </c>
      <c r="AH280" s="91">
        <f t="shared" si="160"/>
        <v>273</v>
      </c>
      <c r="AI280" s="91">
        <f>INDEX(地温!$D$2:$D$366,MATCH(AG280,地温!$C$2:$C$366,FALSE))</f>
        <v>9.4250880000000006</v>
      </c>
      <c r="AJ280" s="91">
        <f t="shared" si="161"/>
        <v>5080.774566</v>
      </c>
      <c r="AK280" s="93">
        <f t="shared" si="143"/>
        <v>18.610895846153845</v>
      </c>
      <c r="AL280" s="99" t="e">
        <f t="shared" si="144"/>
        <v>#N/A</v>
      </c>
      <c r="AM280" s="99">
        <f t="shared" si="145"/>
        <v>0</v>
      </c>
      <c r="AP280" s="92">
        <f t="shared" si="162"/>
        <v>46003</v>
      </c>
      <c r="AQ280" s="91">
        <f t="shared" si="163"/>
        <v>273</v>
      </c>
      <c r="AR280" s="91">
        <f>INDEX(地温!$D$2:$D$366,MATCH(AP280,地温!$C$2:$C$366,FALSE))</f>
        <v>9.4250880000000006</v>
      </c>
      <c r="AS280" s="91">
        <f t="shared" si="164"/>
        <v>5080.774566</v>
      </c>
      <c r="AT280" s="93">
        <f t="shared" si="146"/>
        <v>18.610895846153845</v>
      </c>
      <c r="AU280" s="99" t="e">
        <f t="shared" si="147"/>
        <v>#N/A</v>
      </c>
      <c r="AV280" s="99">
        <f t="shared" si="148"/>
        <v>0</v>
      </c>
    </row>
    <row r="281" spans="1:48" s="91" customFormat="1">
      <c r="A281" s="92">
        <f t="shared" si="149"/>
        <v>46004</v>
      </c>
      <c r="B281" s="91">
        <f t="shared" si="132"/>
        <v>274</v>
      </c>
      <c r="C281" s="99">
        <f t="shared" si="133"/>
        <v>6.7649999861110768</v>
      </c>
      <c r="F281" s="92">
        <f t="shared" si="150"/>
        <v>46004</v>
      </c>
      <c r="G281" s="91">
        <f t="shared" si="151"/>
        <v>274</v>
      </c>
      <c r="H281" s="91">
        <f>INDEX(地温!$D$2:$D$366,MATCH(F281,地温!$C$2:$C$366,FALSE))</f>
        <v>7.5799719999999997</v>
      </c>
      <c r="I281" s="91">
        <f t="shared" si="152"/>
        <v>5088.3545380000005</v>
      </c>
      <c r="J281" s="93">
        <f t="shared" si="134"/>
        <v>18.570637000000001</v>
      </c>
      <c r="K281" s="99">
        <f t="shared" si="135"/>
        <v>7.2420115561533091e-002</v>
      </c>
      <c r="L281" s="99">
        <f t="shared" si="136"/>
        <v>5.7599999861110769</v>
      </c>
      <c r="O281" s="92">
        <f t="shared" si="153"/>
        <v>46004</v>
      </c>
      <c r="P281" s="91">
        <f t="shared" si="154"/>
        <v>274</v>
      </c>
      <c r="Q281" s="91">
        <f>INDEX(地温!$D$2:$D$366,MATCH(O281,地温!$C$2:$C$366,FALSE))</f>
        <v>7.5799719999999997</v>
      </c>
      <c r="R281" s="91">
        <f t="shared" si="155"/>
        <v>5088.3545380000005</v>
      </c>
      <c r="S281" s="93">
        <f t="shared" si="137"/>
        <v>18.570637000000001</v>
      </c>
      <c r="T281" s="99">
        <f t="shared" si="138"/>
        <v>0.99793852929641913</v>
      </c>
      <c r="U281" s="99">
        <f t="shared" si="139"/>
        <v>1.0050000000000001</v>
      </c>
      <c r="X281" s="92">
        <f t="shared" si="156"/>
        <v>46004</v>
      </c>
      <c r="Y281" s="91">
        <f t="shared" si="157"/>
        <v>274</v>
      </c>
      <c r="Z281" s="91">
        <f>INDEX(地温!$D$2:$D$366,MATCH(X281,地温!$C$2:$C$366,FALSE))</f>
        <v>7.5799719999999997</v>
      </c>
      <c r="AA281" s="91">
        <f t="shared" si="158"/>
        <v>5088.3545380000005</v>
      </c>
      <c r="AB281" s="93">
        <f t="shared" si="140"/>
        <v>18.570637000000001</v>
      </c>
      <c r="AC281" s="99" t="e">
        <f t="shared" si="141"/>
        <v>#N/A</v>
      </c>
      <c r="AD281" s="99">
        <f t="shared" si="142"/>
        <v>0</v>
      </c>
      <c r="AG281" s="92">
        <f t="shared" si="159"/>
        <v>46004</v>
      </c>
      <c r="AH281" s="91">
        <f t="shared" si="160"/>
        <v>274</v>
      </c>
      <c r="AI281" s="91">
        <f>INDEX(地温!$D$2:$D$366,MATCH(AG281,地温!$C$2:$C$366,FALSE))</f>
        <v>7.5799719999999997</v>
      </c>
      <c r="AJ281" s="91">
        <f t="shared" si="161"/>
        <v>5088.3545380000005</v>
      </c>
      <c r="AK281" s="93">
        <f t="shared" si="143"/>
        <v>18.570637000000001</v>
      </c>
      <c r="AL281" s="99" t="e">
        <f t="shared" si="144"/>
        <v>#N/A</v>
      </c>
      <c r="AM281" s="99">
        <f t="shared" si="145"/>
        <v>0</v>
      </c>
      <c r="AP281" s="92">
        <f t="shared" si="162"/>
        <v>46004</v>
      </c>
      <c r="AQ281" s="91">
        <f t="shared" si="163"/>
        <v>274</v>
      </c>
      <c r="AR281" s="91">
        <f>INDEX(地温!$D$2:$D$366,MATCH(AP281,地温!$C$2:$C$366,FALSE))</f>
        <v>7.5799719999999997</v>
      </c>
      <c r="AS281" s="91">
        <f t="shared" si="164"/>
        <v>5088.3545380000005</v>
      </c>
      <c r="AT281" s="93">
        <f t="shared" si="146"/>
        <v>18.570637000000001</v>
      </c>
      <c r="AU281" s="99" t="e">
        <f t="shared" si="147"/>
        <v>#N/A</v>
      </c>
      <c r="AV281" s="99">
        <f t="shared" si="148"/>
        <v>0</v>
      </c>
    </row>
    <row r="282" spans="1:48" s="91" customFormat="1">
      <c r="A282" s="92">
        <f t="shared" si="149"/>
        <v>46005</v>
      </c>
      <c r="B282" s="91">
        <f t="shared" si="132"/>
        <v>275</v>
      </c>
      <c r="C282" s="99">
        <f t="shared" si="133"/>
        <v>6.7649999866741739</v>
      </c>
      <c r="F282" s="92">
        <f t="shared" si="150"/>
        <v>46005</v>
      </c>
      <c r="G282" s="91">
        <f t="shared" si="151"/>
        <v>275</v>
      </c>
      <c r="H282" s="91">
        <f>INDEX(地温!$D$2:$D$366,MATCH(F282,地温!$C$2:$C$366,FALSE))</f>
        <v>6.8297600000000012</v>
      </c>
      <c r="I282" s="91">
        <f t="shared" si="152"/>
        <v>5095.1842980000001</v>
      </c>
      <c r="J282" s="93">
        <f t="shared" si="134"/>
        <v>18.527942901818182</v>
      </c>
      <c r="K282" s="99">
        <f t="shared" si="135"/>
        <v>7.2307270336474244e-002</v>
      </c>
      <c r="L282" s="99">
        <f t="shared" si="136"/>
        <v>5.759999986674174</v>
      </c>
      <c r="O282" s="92">
        <f t="shared" si="153"/>
        <v>46005</v>
      </c>
      <c r="P282" s="91">
        <f t="shared" si="154"/>
        <v>275</v>
      </c>
      <c r="Q282" s="91">
        <f>INDEX(地温!$D$2:$D$366,MATCH(O282,地温!$C$2:$C$366,FALSE))</f>
        <v>6.8297600000000012</v>
      </c>
      <c r="R282" s="91">
        <f t="shared" si="155"/>
        <v>5095.1842980000001</v>
      </c>
      <c r="S282" s="93">
        <f t="shared" si="137"/>
        <v>18.527942901818182</v>
      </c>
      <c r="T282" s="99">
        <f t="shared" si="138"/>
        <v>0.99793822770666984</v>
      </c>
      <c r="U282" s="99">
        <f t="shared" si="139"/>
        <v>1.0050000000000001</v>
      </c>
      <c r="X282" s="92">
        <f t="shared" si="156"/>
        <v>46005</v>
      </c>
      <c r="Y282" s="91">
        <f t="shared" si="157"/>
        <v>275</v>
      </c>
      <c r="Z282" s="91">
        <f>INDEX(地温!$D$2:$D$366,MATCH(X282,地温!$C$2:$C$366,FALSE))</f>
        <v>6.8297600000000012</v>
      </c>
      <c r="AA282" s="91">
        <f t="shared" si="158"/>
        <v>5095.1842980000001</v>
      </c>
      <c r="AB282" s="93">
        <f t="shared" si="140"/>
        <v>18.527942901818182</v>
      </c>
      <c r="AC282" s="99" t="e">
        <f t="shared" si="141"/>
        <v>#N/A</v>
      </c>
      <c r="AD282" s="99">
        <f t="shared" si="142"/>
        <v>0</v>
      </c>
      <c r="AG282" s="92">
        <f t="shared" si="159"/>
        <v>46005</v>
      </c>
      <c r="AH282" s="91">
        <f t="shared" si="160"/>
        <v>275</v>
      </c>
      <c r="AI282" s="91">
        <f>INDEX(地温!$D$2:$D$366,MATCH(AG282,地温!$C$2:$C$366,FALSE))</f>
        <v>6.8297600000000012</v>
      </c>
      <c r="AJ282" s="91">
        <f t="shared" si="161"/>
        <v>5095.1842980000001</v>
      </c>
      <c r="AK282" s="93">
        <f t="shared" si="143"/>
        <v>18.527942901818182</v>
      </c>
      <c r="AL282" s="99" t="e">
        <f t="shared" si="144"/>
        <v>#N/A</v>
      </c>
      <c r="AM282" s="99">
        <f t="shared" si="145"/>
        <v>0</v>
      </c>
      <c r="AP282" s="92">
        <f t="shared" si="162"/>
        <v>46005</v>
      </c>
      <c r="AQ282" s="91">
        <f t="shared" si="163"/>
        <v>275</v>
      </c>
      <c r="AR282" s="91">
        <f>INDEX(地温!$D$2:$D$366,MATCH(AP282,地温!$C$2:$C$366,FALSE))</f>
        <v>6.8297600000000012</v>
      </c>
      <c r="AS282" s="91">
        <f t="shared" si="164"/>
        <v>5095.1842980000001</v>
      </c>
      <c r="AT282" s="93">
        <f t="shared" si="146"/>
        <v>18.527942901818182</v>
      </c>
      <c r="AU282" s="99" t="e">
        <f t="shared" si="147"/>
        <v>#N/A</v>
      </c>
      <c r="AV282" s="99">
        <f t="shared" si="148"/>
        <v>0</v>
      </c>
    </row>
    <row r="283" spans="1:48" s="91" customFormat="1">
      <c r="A283" s="92">
        <f t="shared" si="149"/>
        <v>46006</v>
      </c>
      <c r="B283" s="91">
        <f t="shared" si="132"/>
        <v>276</v>
      </c>
      <c r="C283" s="99">
        <f t="shared" si="133"/>
        <v>6.7649999871855009</v>
      </c>
      <c r="F283" s="92">
        <f t="shared" si="150"/>
        <v>46006</v>
      </c>
      <c r="G283" s="91">
        <f t="shared" si="151"/>
        <v>276</v>
      </c>
      <c r="H283" s="91">
        <f>INDEX(地温!$D$2:$D$366,MATCH(F283,地温!$C$2:$C$366,FALSE))</f>
        <v>5.9578920000000011</v>
      </c>
      <c r="I283" s="91">
        <f t="shared" si="152"/>
        <v>5101.1421900000005</v>
      </c>
      <c r="J283" s="93">
        <f t="shared" si="134"/>
        <v>18.482399239130437</v>
      </c>
      <c r="K283" s="99">
        <f t="shared" si="135"/>
        <v>7.2187050870078956e-002</v>
      </c>
      <c r="L283" s="99">
        <f t="shared" si="136"/>
        <v>5.759999987185501</v>
      </c>
      <c r="O283" s="92">
        <f t="shared" si="153"/>
        <v>46006</v>
      </c>
      <c r="P283" s="91">
        <f t="shared" si="154"/>
        <v>276</v>
      </c>
      <c r="Q283" s="91">
        <f>INDEX(地温!$D$2:$D$366,MATCH(O283,地温!$C$2:$C$366,FALSE))</f>
        <v>5.9578920000000011</v>
      </c>
      <c r="R283" s="91">
        <f t="shared" si="155"/>
        <v>5101.1421900000005</v>
      </c>
      <c r="S283" s="93">
        <f t="shared" si="137"/>
        <v>18.482399239130437</v>
      </c>
      <c r="T283" s="99">
        <f t="shared" si="138"/>
        <v>0.99793790589039733</v>
      </c>
      <c r="U283" s="99">
        <f t="shared" si="139"/>
        <v>1.0050000000000001</v>
      </c>
      <c r="X283" s="92">
        <f t="shared" si="156"/>
        <v>46006</v>
      </c>
      <c r="Y283" s="91">
        <f t="shared" si="157"/>
        <v>276</v>
      </c>
      <c r="Z283" s="91">
        <f>INDEX(地温!$D$2:$D$366,MATCH(X283,地温!$C$2:$C$366,FALSE))</f>
        <v>5.9578920000000011</v>
      </c>
      <c r="AA283" s="91">
        <f t="shared" si="158"/>
        <v>5101.1421900000005</v>
      </c>
      <c r="AB283" s="93">
        <f t="shared" si="140"/>
        <v>18.482399239130437</v>
      </c>
      <c r="AC283" s="99" t="e">
        <f t="shared" si="141"/>
        <v>#N/A</v>
      </c>
      <c r="AD283" s="99">
        <f t="shared" si="142"/>
        <v>0</v>
      </c>
      <c r="AG283" s="92">
        <f t="shared" si="159"/>
        <v>46006</v>
      </c>
      <c r="AH283" s="91">
        <f t="shared" si="160"/>
        <v>276</v>
      </c>
      <c r="AI283" s="91">
        <f>INDEX(地温!$D$2:$D$366,MATCH(AG283,地温!$C$2:$C$366,FALSE))</f>
        <v>5.9578920000000011</v>
      </c>
      <c r="AJ283" s="91">
        <f t="shared" si="161"/>
        <v>5101.1421900000005</v>
      </c>
      <c r="AK283" s="93">
        <f t="shared" si="143"/>
        <v>18.482399239130437</v>
      </c>
      <c r="AL283" s="99" t="e">
        <f t="shared" si="144"/>
        <v>#N/A</v>
      </c>
      <c r="AM283" s="99">
        <f t="shared" si="145"/>
        <v>0</v>
      </c>
      <c r="AP283" s="92">
        <f t="shared" si="162"/>
        <v>46006</v>
      </c>
      <c r="AQ283" s="91">
        <f t="shared" si="163"/>
        <v>276</v>
      </c>
      <c r="AR283" s="91">
        <f>INDEX(地温!$D$2:$D$366,MATCH(AP283,地温!$C$2:$C$366,FALSE))</f>
        <v>5.9578920000000011</v>
      </c>
      <c r="AS283" s="91">
        <f t="shared" si="164"/>
        <v>5101.1421900000005</v>
      </c>
      <c r="AT283" s="93">
        <f t="shared" si="146"/>
        <v>18.482399239130437</v>
      </c>
      <c r="AU283" s="99" t="e">
        <f t="shared" si="147"/>
        <v>#N/A</v>
      </c>
      <c r="AV283" s="99">
        <f t="shared" si="148"/>
        <v>0</v>
      </c>
    </row>
    <row r="284" spans="1:48" s="91" customFormat="1">
      <c r="A284" s="92">
        <f t="shared" si="149"/>
        <v>46007</v>
      </c>
      <c r="B284" s="91">
        <f t="shared" si="132"/>
        <v>277</v>
      </c>
      <c r="C284" s="99">
        <f t="shared" si="133"/>
        <v>6.7649999876856519</v>
      </c>
      <c r="F284" s="92">
        <f t="shared" si="150"/>
        <v>46007</v>
      </c>
      <c r="G284" s="91">
        <f t="shared" si="151"/>
        <v>277</v>
      </c>
      <c r="H284" s="91">
        <f>INDEX(地温!$D$2:$D$366,MATCH(F284,地温!$C$2:$C$366,FALSE))</f>
        <v>6.2012040000000006</v>
      </c>
      <c r="I284" s="91">
        <f t="shared" si="152"/>
        <v>5107.3433940000004</v>
      </c>
      <c r="J284" s="93">
        <f t="shared" si="134"/>
        <v>18.438062794223828</v>
      </c>
      <c r="K284" s="99">
        <f t="shared" si="135"/>
        <v>7.2070174039974635e-002</v>
      </c>
      <c r="L284" s="99">
        <f t="shared" si="136"/>
        <v>5.759999987685652</v>
      </c>
      <c r="O284" s="92">
        <f t="shared" si="153"/>
        <v>46007</v>
      </c>
      <c r="P284" s="91">
        <f t="shared" si="154"/>
        <v>277</v>
      </c>
      <c r="Q284" s="91">
        <f>INDEX(地温!$D$2:$D$366,MATCH(O284,地温!$C$2:$C$366,FALSE))</f>
        <v>6.2012040000000006</v>
      </c>
      <c r="R284" s="91">
        <f t="shared" si="155"/>
        <v>5107.3433940000004</v>
      </c>
      <c r="S284" s="93">
        <f t="shared" si="137"/>
        <v>18.438062794223828</v>
      </c>
      <c r="T284" s="99">
        <f t="shared" si="138"/>
        <v>0.99793759250793312</v>
      </c>
      <c r="U284" s="99">
        <f t="shared" si="139"/>
        <v>1.0050000000000001</v>
      </c>
      <c r="X284" s="92">
        <f t="shared" si="156"/>
        <v>46007</v>
      </c>
      <c r="Y284" s="91">
        <f t="shared" si="157"/>
        <v>277</v>
      </c>
      <c r="Z284" s="91">
        <f>INDEX(地温!$D$2:$D$366,MATCH(X284,地温!$C$2:$C$366,FALSE))</f>
        <v>6.2012040000000006</v>
      </c>
      <c r="AA284" s="91">
        <f t="shared" si="158"/>
        <v>5107.3433940000004</v>
      </c>
      <c r="AB284" s="93">
        <f t="shared" si="140"/>
        <v>18.438062794223828</v>
      </c>
      <c r="AC284" s="99" t="e">
        <f t="shared" si="141"/>
        <v>#N/A</v>
      </c>
      <c r="AD284" s="99">
        <f t="shared" si="142"/>
        <v>0</v>
      </c>
      <c r="AG284" s="92">
        <f t="shared" si="159"/>
        <v>46007</v>
      </c>
      <c r="AH284" s="91">
        <f t="shared" si="160"/>
        <v>277</v>
      </c>
      <c r="AI284" s="91">
        <f>INDEX(地温!$D$2:$D$366,MATCH(AG284,地温!$C$2:$C$366,FALSE))</f>
        <v>6.2012040000000006</v>
      </c>
      <c r="AJ284" s="91">
        <f t="shared" si="161"/>
        <v>5107.3433940000004</v>
      </c>
      <c r="AK284" s="93">
        <f t="shared" si="143"/>
        <v>18.438062794223828</v>
      </c>
      <c r="AL284" s="99" t="e">
        <f t="shared" si="144"/>
        <v>#N/A</v>
      </c>
      <c r="AM284" s="99">
        <f t="shared" si="145"/>
        <v>0</v>
      </c>
      <c r="AP284" s="92">
        <f t="shared" si="162"/>
        <v>46007</v>
      </c>
      <c r="AQ284" s="91">
        <f t="shared" si="163"/>
        <v>277</v>
      </c>
      <c r="AR284" s="91">
        <f>INDEX(地温!$D$2:$D$366,MATCH(AP284,地温!$C$2:$C$366,FALSE))</f>
        <v>6.2012040000000006</v>
      </c>
      <c r="AS284" s="91">
        <f t="shared" si="164"/>
        <v>5107.3433940000004</v>
      </c>
      <c r="AT284" s="93">
        <f t="shared" si="146"/>
        <v>18.438062794223828</v>
      </c>
      <c r="AU284" s="99" t="e">
        <f t="shared" si="147"/>
        <v>#N/A</v>
      </c>
      <c r="AV284" s="99">
        <f t="shared" si="148"/>
        <v>0</v>
      </c>
    </row>
    <row r="285" spans="1:48" s="91" customFormat="1">
      <c r="A285" s="92">
        <f t="shared" si="149"/>
        <v>46008</v>
      </c>
      <c r="B285" s="91">
        <f t="shared" si="132"/>
        <v>278</v>
      </c>
      <c r="C285" s="99">
        <f t="shared" si="133"/>
        <v>6.7649999881047638</v>
      </c>
      <c r="F285" s="92">
        <f t="shared" si="150"/>
        <v>46008</v>
      </c>
      <c r="G285" s="91">
        <f t="shared" si="151"/>
        <v>278</v>
      </c>
      <c r="H285" s="91">
        <f>INDEX(地温!$D$2:$D$366,MATCH(F285,地温!$C$2:$C$366,FALSE))</f>
        <v>4.214156</v>
      </c>
      <c r="I285" s="91">
        <f t="shared" si="152"/>
        <v>5111.5575500000004</v>
      </c>
      <c r="J285" s="93">
        <f t="shared" si="134"/>
        <v>18.386897661870506</v>
      </c>
      <c r="K285" s="99">
        <f t="shared" si="135"/>
        <v>7.1935486960572434e-002</v>
      </c>
      <c r="L285" s="99">
        <f t="shared" si="136"/>
        <v>5.7599999881047639</v>
      </c>
      <c r="O285" s="92">
        <f t="shared" si="153"/>
        <v>46008</v>
      </c>
      <c r="P285" s="91">
        <f t="shared" si="154"/>
        <v>278</v>
      </c>
      <c r="Q285" s="91">
        <f>INDEX(地温!$D$2:$D$366,MATCH(O285,地温!$C$2:$C$366,FALSE))</f>
        <v>4.214156</v>
      </c>
      <c r="R285" s="91">
        <f t="shared" si="155"/>
        <v>5111.5575500000004</v>
      </c>
      <c r="S285" s="93">
        <f t="shared" si="137"/>
        <v>18.386897661870506</v>
      </c>
      <c r="T285" s="99">
        <f t="shared" si="138"/>
        <v>0.99793723073997764</v>
      </c>
      <c r="U285" s="99">
        <f t="shared" si="139"/>
        <v>1.0050000000000001</v>
      </c>
      <c r="X285" s="92">
        <f t="shared" si="156"/>
        <v>46008</v>
      </c>
      <c r="Y285" s="91">
        <f t="shared" si="157"/>
        <v>278</v>
      </c>
      <c r="Z285" s="91">
        <f>INDEX(地温!$D$2:$D$366,MATCH(X285,地温!$C$2:$C$366,FALSE))</f>
        <v>4.214156</v>
      </c>
      <c r="AA285" s="91">
        <f t="shared" si="158"/>
        <v>5111.5575500000004</v>
      </c>
      <c r="AB285" s="93">
        <f t="shared" si="140"/>
        <v>18.386897661870506</v>
      </c>
      <c r="AC285" s="99" t="e">
        <f t="shared" si="141"/>
        <v>#N/A</v>
      </c>
      <c r="AD285" s="99">
        <f t="shared" si="142"/>
        <v>0</v>
      </c>
      <c r="AG285" s="92">
        <f t="shared" si="159"/>
        <v>46008</v>
      </c>
      <c r="AH285" s="91">
        <f t="shared" si="160"/>
        <v>278</v>
      </c>
      <c r="AI285" s="91">
        <f>INDEX(地温!$D$2:$D$366,MATCH(AG285,地温!$C$2:$C$366,FALSE))</f>
        <v>4.214156</v>
      </c>
      <c r="AJ285" s="91">
        <f t="shared" si="161"/>
        <v>5111.5575500000004</v>
      </c>
      <c r="AK285" s="93">
        <f t="shared" si="143"/>
        <v>18.386897661870506</v>
      </c>
      <c r="AL285" s="99" t="e">
        <f t="shared" si="144"/>
        <v>#N/A</v>
      </c>
      <c r="AM285" s="99">
        <f t="shared" si="145"/>
        <v>0</v>
      </c>
      <c r="AP285" s="92">
        <f t="shared" si="162"/>
        <v>46008</v>
      </c>
      <c r="AQ285" s="91">
        <f t="shared" si="163"/>
        <v>278</v>
      </c>
      <c r="AR285" s="91">
        <f>INDEX(地温!$D$2:$D$366,MATCH(AP285,地温!$C$2:$C$366,FALSE))</f>
        <v>4.214156</v>
      </c>
      <c r="AS285" s="91">
        <f t="shared" si="164"/>
        <v>5111.5575500000004</v>
      </c>
      <c r="AT285" s="93">
        <f t="shared" si="146"/>
        <v>18.386897661870506</v>
      </c>
      <c r="AU285" s="99" t="e">
        <f t="shared" si="147"/>
        <v>#N/A</v>
      </c>
      <c r="AV285" s="99">
        <f t="shared" si="148"/>
        <v>0</v>
      </c>
    </row>
    <row r="286" spans="1:48" s="91" customFormat="1">
      <c r="A286" s="92">
        <f t="shared" si="149"/>
        <v>46009</v>
      </c>
      <c r="B286" s="91">
        <f t="shared" si="132"/>
        <v>279</v>
      </c>
      <c r="C286" s="99">
        <f t="shared" si="133"/>
        <v>6.764999988464897</v>
      </c>
      <c r="F286" s="92">
        <f t="shared" si="150"/>
        <v>46009</v>
      </c>
      <c r="G286" s="91">
        <f t="shared" si="151"/>
        <v>279</v>
      </c>
      <c r="H286" s="91">
        <f>INDEX(地温!$D$2:$D$366,MATCH(F286,地温!$C$2:$C$366,FALSE))</f>
        <v>2.7137319999999998</v>
      </c>
      <c r="I286" s="91">
        <f t="shared" si="152"/>
        <v>5114.2712820000006</v>
      </c>
      <c r="J286" s="93">
        <f t="shared" si="134"/>
        <v>18.330721440860216</v>
      </c>
      <c r="K286" s="99">
        <f t="shared" si="135"/>
        <v>7.1787844244759452e-002</v>
      </c>
      <c r="L286" s="99">
        <f t="shared" si="136"/>
        <v>5.7599999884648971</v>
      </c>
      <c r="O286" s="92">
        <f t="shared" si="153"/>
        <v>46009</v>
      </c>
      <c r="P286" s="91">
        <f t="shared" si="154"/>
        <v>279</v>
      </c>
      <c r="Q286" s="91">
        <f>INDEX(地温!$D$2:$D$366,MATCH(O286,地温!$C$2:$C$366,FALSE))</f>
        <v>2.7137319999999998</v>
      </c>
      <c r="R286" s="91">
        <f t="shared" si="155"/>
        <v>5114.2712820000006</v>
      </c>
      <c r="S286" s="93">
        <f t="shared" si="137"/>
        <v>18.330721440860216</v>
      </c>
      <c r="T286" s="99">
        <f t="shared" si="138"/>
        <v>0.99793683339444339</v>
      </c>
      <c r="U286" s="99">
        <f t="shared" si="139"/>
        <v>1.0050000000000001</v>
      </c>
      <c r="X286" s="92">
        <f t="shared" si="156"/>
        <v>46009</v>
      </c>
      <c r="Y286" s="91">
        <f t="shared" si="157"/>
        <v>279</v>
      </c>
      <c r="Z286" s="91">
        <f>INDEX(地温!$D$2:$D$366,MATCH(X286,地温!$C$2:$C$366,FALSE))</f>
        <v>2.7137319999999998</v>
      </c>
      <c r="AA286" s="91">
        <f t="shared" si="158"/>
        <v>5114.2712820000006</v>
      </c>
      <c r="AB286" s="93">
        <f t="shared" si="140"/>
        <v>18.330721440860216</v>
      </c>
      <c r="AC286" s="99" t="e">
        <f t="shared" si="141"/>
        <v>#N/A</v>
      </c>
      <c r="AD286" s="99">
        <f t="shared" si="142"/>
        <v>0</v>
      </c>
      <c r="AG286" s="92">
        <f t="shared" si="159"/>
        <v>46009</v>
      </c>
      <c r="AH286" s="91">
        <f t="shared" si="160"/>
        <v>279</v>
      </c>
      <c r="AI286" s="91">
        <f>INDEX(地温!$D$2:$D$366,MATCH(AG286,地温!$C$2:$C$366,FALSE))</f>
        <v>2.7137319999999998</v>
      </c>
      <c r="AJ286" s="91">
        <f t="shared" si="161"/>
        <v>5114.2712820000006</v>
      </c>
      <c r="AK286" s="93">
        <f t="shared" si="143"/>
        <v>18.330721440860216</v>
      </c>
      <c r="AL286" s="99" t="e">
        <f t="shared" si="144"/>
        <v>#N/A</v>
      </c>
      <c r="AM286" s="99">
        <f t="shared" si="145"/>
        <v>0</v>
      </c>
      <c r="AP286" s="92">
        <f t="shared" si="162"/>
        <v>46009</v>
      </c>
      <c r="AQ286" s="91">
        <f t="shared" si="163"/>
        <v>279</v>
      </c>
      <c r="AR286" s="91">
        <f>INDEX(地温!$D$2:$D$366,MATCH(AP286,地温!$C$2:$C$366,FALSE))</f>
        <v>2.7137319999999998</v>
      </c>
      <c r="AS286" s="91">
        <f t="shared" si="164"/>
        <v>5114.2712820000006</v>
      </c>
      <c r="AT286" s="93">
        <f t="shared" si="146"/>
        <v>18.330721440860216</v>
      </c>
      <c r="AU286" s="99" t="e">
        <f t="shared" si="147"/>
        <v>#N/A</v>
      </c>
      <c r="AV286" s="99">
        <f t="shared" si="148"/>
        <v>0</v>
      </c>
    </row>
    <row r="287" spans="1:48" s="91" customFormat="1">
      <c r="A287" s="92">
        <f t="shared" si="149"/>
        <v>46010</v>
      </c>
      <c r="B287" s="91">
        <f t="shared" si="132"/>
        <v>280</v>
      </c>
      <c r="C287" s="99">
        <f t="shared" si="133"/>
        <v>6.7649999888202395</v>
      </c>
      <c r="F287" s="92">
        <f t="shared" si="150"/>
        <v>46010</v>
      </c>
      <c r="G287" s="91">
        <f t="shared" si="151"/>
        <v>280</v>
      </c>
      <c r="H287" s="91">
        <f>INDEX(地温!$D$2:$D$366,MATCH(F287,地温!$C$2:$C$366,FALSE))</f>
        <v>2.8962159999999995</v>
      </c>
      <c r="I287" s="91">
        <f t="shared" si="152"/>
        <v>5117.1674980000007</v>
      </c>
      <c r="J287" s="93">
        <f t="shared" si="134"/>
        <v>18.27559820714286</v>
      </c>
      <c r="K287" s="99">
        <f t="shared" si="135"/>
        <v>7.1643208370645695e-002</v>
      </c>
      <c r="L287" s="99">
        <f t="shared" si="136"/>
        <v>5.7599999888202396</v>
      </c>
      <c r="O287" s="92">
        <f t="shared" si="153"/>
        <v>46010</v>
      </c>
      <c r="P287" s="91">
        <f t="shared" si="154"/>
        <v>280</v>
      </c>
      <c r="Q287" s="91">
        <f>INDEX(地温!$D$2:$D$366,MATCH(O287,地温!$C$2:$C$366,FALSE))</f>
        <v>2.8962159999999995</v>
      </c>
      <c r="R287" s="91">
        <f t="shared" si="155"/>
        <v>5117.1674980000007</v>
      </c>
      <c r="S287" s="93">
        <f t="shared" si="137"/>
        <v>18.27559820714286</v>
      </c>
      <c r="T287" s="99">
        <f t="shared" si="138"/>
        <v>0.99793644334806675</v>
      </c>
      <c r="U287" s="99">
        <f t="shared" si="139"/>
        <v>1.0050000000000001</v>
      </c>
      <c r="X287" s="92">
        <f t="shared" si="156"/>
        <v>46010</v>
      </c>
      <c r="Y287" s="91">
        <f t="shared" si="157"/>
        <v>280</v>
      </c>
      <c r="Z287" s="91">
        <f>INDEX(地温!$D$2:$D$366,MATCH(X287,地温!$C$2:$C$366,FALSE))</f>
        <v>2.8962159999999995</v>
      </c>
      <c r="AA287" s="91">
        <f t="shared" si="158"/>
        <v>5117.1674980000007</v>
      </c>
      <c r="AB287" s="93">
        <f t="shared" si="140"/>
        <v>18.27559820714286</v>
      </c>
      <c r="AC287" s="99" t="e">
        <f t="shared" si="141"/>
        <v>#N/A</v>
      </c>
      <c r="AD287" s="99">
        <f t="shared" si="142"/>
        <v>0</v>
      </c>
      <c r="AG287" s="92">
        <f t="shared" si="159"/>
        <v>46010</v>
      </c>
      <c r="AH287" s="91">
        <f t="shared" si="160"/>
        <v>280</v>
      </c>
      <c r="AI287" s="91">
        <f>INDEX(地温!$D$2:$D$366,MATCH(AG287,地温!$C$2:$C$366,FALSE))</f>
        <v>2.8962159999999995</v>
      </c>
      <c r="AJ287" s="91">
        <f t="shared" si="161"/>
        <v>5117.1674980000007</v>
      </c>
      <c r="AK287" s="93">
        <f t="shared" si="143"/>
        <v>18.27559820714286</v>
      </c>
      <c r="AL287" s="99" t="e">
        <f t="shared" si="144"/>
        <v>#N/A</v>
      </c>
      <c r="AM287" s="99">
        <f t="shared" si="145"/>
        <v>0</v>
      </c>
      <c r="AP287" s="92">
        <f t="shared" si="162"/>
        <v>46010</v>
      </c>
      <c r="AQ287" s="91">
        <f t="shared" si="163"/>
        <v>280</v>
      </c>
      <c r="AR287" s="91">
        <f>INDEX(地温!$D$2:$D$366,MATCH(AP287,地温!$C$2:$C$366,FALSE))</f>
        <v>2.8962159999999995</v>
      </c>
      <c r="AS287" s="91">
        <f t="shared" si="164"/>
        <v>5117.1674980000007</v>
      </c>
      <c r="AT287" s="93">
        <f t="shared" si="146"/>
        <v>18.27559820714286</v>
      </c>
      <c r="AU287" s="99" t="e">
        <f t="shared" si="147"/>
        <v>#N/A</v>
      </c>
      <c r="AV287" s="99">
        <f t="shared" si="148"/>
        <v>0</v>
      </c>
    </row>
    <row r="288" spans="1:48" s="91" customFormat="1">
      <c r="A288" s="92">
        <f t="shared" si="149"/>
        <v>46011</v>
      </c>
      <c r="B288" s="91">
        <f t="shared" si="132"/>
        <v>281</v>
      </c>
      <c r="C288" s="99">
        <f t="shared" si="133"/>
        <v>6.7649999891923427</v>
      </c>
      <c r="F288" s="92">
        <f t="shared" si="150"/>
        <v>46011</v>
      </c>
      <c r="G288" s="91">
        <f t="shared" si="151"/>
        <v>281</v>
      </c>
      <c r="H288" s="91">
        <f>INDEX(地温!$D$2:$D$366,MATCH(F288,地温!$C$2:$C$366,FALSE))</f>
        <v>3.8491879999999994</v>
      </c>
      <c r="I288" s="91">
        <f t="shared" si="152"/>
        <v>5121.0166860000008</v>
      </c>
      <c r="J288" s="93">
        <f t="shared" si="134"/>
        <v>18.224258669039148</v>
      </c>
      <c r="K288" s="99">
        <f t="shared" si="135"/>
        <v>7.1508713399165355e-002</v>
      </c>
      <c r="L288" s="99">
        <f t="shared" si="136"/>
        <v>5.7599999891923428</v>
      </c>
      <c r="O288" s="92">
        <f t="shared" si="153"/>
        <v>46011</v>
      </c>
      <c r="P288" s="91">
        <f t="shared" si="154"/>
        <v>281</v>
      </c>
      <c r="Q288" s="91">
        <f>INDEX(地温!$D$2:$D$366,MATCH(O288,地温!$C$2:$C$366,FALSE))</f>
        <v>3.8491879999999994</v>
      </c>
      <c r="R288" s="91">
        <f t="shared" si="155"/>
        <v>5121.0166860000008</v>
      </c>
      <c r="S288" s="93">
        <f t="shared" si="137"/>
        <v>18.224258669039148</v>
      </c>
      <c r="T288" s="99">
        <f t="shared" si="138"/>
        <v>0.99793607994206956</v>
      </c>
      <c r="U288" s="99">
        <f t="shared" si="139"/>
        <v>1.0050000000000001</v>
      </c>
      <c r="X288" s="92">
        <f t="shared" si="156"/>
        <v>46011</v>
      </c>
      <c r="Y288" s="91">
        <f t="shared" si="157"/>
        <v>281</v>
      </c>
      <c r="Z288" s="91">
        <f>INDEX(地温!$D$2:$D$366,MATCH(X288,地温!$C$2:$C$366,FALSE))</f>
        <v>3.8491879999999994</v>
      </c>
      <c r="AA288" s="91">
        <f t="shared" si="158"/>
        <v>5121.0166860000008</v>
      </c>
      <c r="AB288" s="93">
        <f t="shared" si="140"/>
        <v>18.224258669039148</v>
      </c>
      <c r="AC288" s="99" t="e">
        <f t="shared" si="141"/>
        <v>#N/A</v>
      </c>
      <c r="AD288" s="99">
        <f t="shared" si="142"/>
        <v>0</v>
      </c>
      <c r="AG288" s="92">
        <f t="shared" si="159"/>
        <v>46011</v>
      </c>
      <c r="AH288" s="91">
        <f t="shared" si="160"/>
        <v>281</v>
      </c>
      <c r="AI288" s="91">
        <f>INDEX(地温!$D$2:$D$366,MATCH(AG288,地温!$C$2:$C$366,FALSE))</f>
        <v>3.8491879999999994</v>
      </c>
      <c r="AJ288" s="91">
        <f t="shared" si="161"/>
        <v>5121.0166860000008</v>
      </c>
      <c r="AK288" s="93">
        <f t="shared" si="143"/>
        <v>18.224258669039148</v>
      </c>
      <c r="AL288" s="99" t="e">
        <f t="shared" si="144"/>
        <v>#N/A</v>
      </c>
      <c r="AM288" s="99">
        <f t="shared" si="145"/>
        <v>0</v>
      </c>
      <c r="AP288" s="92">
        <f t="shared" si="162"/>
        <v>46011</v>
      </c>
      <c r="AQ288" s="91">
        <f t="shared" si="163"/>
        <v>281</v>
      </c>
      <c r="AR288" s="91">
        <f>INDEX(地温!$D$2:$D$366,MATCH(AP288,地温!$C$2:$C$366,FALSE))</f>
        <v>3.8491879999999994</v>
      </c>
      <c r="AS288" s="91">
        <f t="shared" si="164"/>
        <v>5121.0166860000008</v>
      </c>
      <c r="AT288" s="93">
        <f t="shared" si="146"/>
        <v>18.224258669039148</v>
      </c>
      <c r="AU288" s="99" t="e">
        <f t="shared" si="147"/>
        <v>#N/A</v>
      </c>
      <c r="AV288" s="99">
        <f t="shared" si="148"/>
        <v>0</v>
      </c>
    </row>
    <row r="289" spans="1:48" s="91" customFormat="1">
      <c r="A289" s="92">
        <f t="shared" si="149"/>
        <v>46012</v>
      </c>
      <c r="B289" s="91">
        <f t="shared" si="132"/>
        <v>282</v>
      </c>
      <c r="C289" s="99">
        <f t="shared" si="133"/>
        <v>6.7649999895675981</v>
      </c>
      <c r="F289" s="92">
        <f t="shared" si="150"/>
        <v>46012</v>
      </c>
      <c r="G289" s="91">
        <f t="shared" si="151"/>
        <v>282</v>
      </c>
      <c r="H289" s="91">
        <f>INDEX(地温!$D$2:$D$366,MATCH(F289,地温!$C$2:$C$366,FALSE))</f>
        <v>4.3966400000000005</v>
      </c>
      <c r="I289" s="91">
        <f t="shared" si="152"/>
        <v>5125.4133260000008</v>
      </c>
      <c r="J289" s="93">
        <f t="shared" si="134"/>
        <v>18.175224560283691</v>
      </c>
      <c r="K289" s="99">
        <f t="shared" si="135"/>
        <v>7.138044957607842e-002</v>
      </c>
      <c r="L289" s="99">
        <f t="shared" si="136"/>
        <v>5.7599999895675982</v>
      </c>
      <c r="O289" s="92">
        <f t="shared" si="153"/>
        <v>46012</v>
      </c>
      <c r="P289" s="91">
        <f t="shared" si="154"/>
        <v>282</v>
      </c>
      <c r="Q289" s="91">
        <f>INDEX(地温!$D$2:$D$366,MATCH(O289,地温!$C$2:$C$366,FALSE))</f>
        <v>4.3966400000000005</v>
      </c>
      <c r="R289" s="91">
        <f t="shared" si="155"/>
        <v>5125.4133260000008</v>
      </c>
      <c r="S289" s="93">
        <f t="shared" si="137"/>
        <v>18.175224560283691</v>
      </c>
      <c r="T289" s="99">
        <f t="shared" si="138"/>
        <v>0.99793573273548875</v>
      </c>
      <c r="U289" s="99">
        <f t="shared" si="139"/>
        <v>1.0050000000000001</v>
      </c>
      <c r="X289" s="92">
        <f t="shared" si="156"/>
        <v>46012</v>
      </c>
      <c r="Y289" s="91">
        <f t="shared" si="157"/>
        <v>282</v>
      </c>
      <c r="Z289" s="91">
        <f>INDEX(地温!$D$2:$D$366,MATCH(X289,地温!$C$2:$C$366,FALSE))</f>
        <v>4.3966400000000005</v>
      </c>
      <c r="AA289" s="91">
        <f t="shared" si="158"/>
        <v>5125.4133260000008</v>
      </c>
      <c r="AB289" s="93">
        <f t="shared" si="140"/>
        <v>18.175224560283691</v>
      </c>
      <c r="AC289" s="99" t="e">
        <f t="shared" si="141"/>
        <v>#N/A</v>
      </c>
      <c r="AD289" s="99">
        <f t="shared" si="142"/>
        <v>0</v>
      </c>
      <c r="AG289" s="92">
        <f t="shared" si="159"/>
        <v>46012</v>
      </c>
      <c r="AH289" s="91">
        <f t="shared" si="160"/>
        <v>282</v>
      </c>
      <c r="AI289" s="91">
        <f>INDEX(地温!$D$2:$D$366,MATCH(AG289,地温!$C$2:$C$366,FALSE))</f>
        <v>4.3966400000000005</v>
      </c>
      <c r="AJ289" s="91">
        <f t="shared" si="161"/>
        <v>5125.4133260000008</v>
      </c>
      <c r="AK289" s="93">
        <f t="shared" si="143"/>
        <v>18.175224560283691</v>
      </c>
      <c r="AL289" s="99" t="e">
        <f t="shared" si="144"/>
        <v>#N/A</v>
      </c>
      <c r="AM289" s="99">
        <f t="shared" si="145"/>
        <v>0</v>
      </c>
      <c r="AP289" s="92">
        <f t="shared" si="162"/>
        <v>46012</v>
      </c>
      <c r="AQ289" s="91">
        <f t="shared" si="163"/>
        <v>282</v>
      </c>
      <c r="AR289" s="91">
        <f>INDEX(地温!$D$2:$D$366,MATCH(AP289,地温!$C$2:$C$366,FALSE))</f>
        <v>4.3966400000000005</v>
      </c>
      <c r="AS289" s="91">
        <f t="shared" si="164"/>
        <v>5125.4133260000008</v>
      </c>
      <c r="AT289" s="93">
        <f t="shared" si="146"/>
        <v>18.175224560283691</v>
      </c>
      <c r="AU289" s="99" t="e">
        <f t="shared" si="147"/>
        <v>#N/A</v>
      </c>
      <c r="AV289" s="99">
        <f t="shared" si="148"/>
        <v>0</v>
      </c>
    </row>
    <row r="290" spans="1:48" s="91" customFormat="1">
      <c r="A290" s="92">
        <f t="shared" si="149"/>
        <v>46013</v>
      </c>
      <c r="B290" s="91">
        <f t="shared" si="132"/>
        <v>283</v>
      </c>
      <c r="C290" s="99">
        <f t="shared" si="133"/>
        <v>6.7649999899314164</v>
      </c>
      <c r="F290" s="92">
        <f t="shared" si="150"/>
        <v>46013</v>
      </c>
      <c r="G290" s="91">
        <f t="shared" si="151"/>
        <v>283</v>
      </c>
      <c r="H290" s="91">
        <f>INDEX(地温!$D$2:$D$366,MATCH(F290,地温!$C$2:$C$366,FALSE))</f>
        <v>4.4371920000000005</v>
      </c>
      <c r="I290" s="91">
        <f t="shared" si="152"/>
        <v>5129.8505180000011</v>
      </c>
      <c r="J290" s="93">
        <f t="shared" si="134"/>
        <v>18.12668027561838</v>
      </c>
      <c r="K290" s="99">
        <f t="shared" si="135"/>
        <v>7.1253651221091507e-002</v>
      </c>
      <c r="L290" s="99">
        <f t="shared" si="136"/>
        <v>5.7599999899314165</v>
      </c>
      <c r="O290" s="92">
        <f t="shared" si="153"/>
        <v>46013</v>
      </c>
      <c r="P290" s="91">
        <f t="shared" si="154"/>
        <v>283</v>
      </c>
      <c r="Q290" s="91">
        <f>INDEX(地温!$D$2:$D$366,MATCH(O290,地温!$C$2:$C$366,FALSE))</f>
        <v>4.4371920000000005</v>
      </c>
      <c r="R290" s="91">
        <f t="shared" si="155"/>
        <v>5129.8505180000011</v>
      </c>
      <c r="S290" s="93">
        <f t="shared" si="137"/>
        <v>18.12668027561838</v>
      </c>
      <c r="T290" s="99">
        <f t="shared" si="138"/>
        <v>0.99793538888221944</v>
      </c>
      <c r="U290" s="99">
        <f t="shared" si="139"/>
        <v>1.0050000000000001</v>
      </c>
      <c r="X290" s="92">
        <f t="shared" si="156"/>
        <v>46013</v>
      </c>
      <c r="Y290" s="91">
        <f t="shared" si="157"/>
        <v>283</v>
      </c>
      <c r="Z290" s="91">
        <f>INDEX(地温!$D$2:$D$366,MATCH(X290,地温!$C$2:$C$366,FALSE))</f>
        <v>4.4371920000000005</v>
      </c>
      <c r="AA290" s="91">
        <f t="shared" si="158"/>
        <v>5129.8505180000011</v>
      </c>
      <c r="AB290" s="93">
        <f t="shared" si="140"/>
        <v>18.12668027561838</v>
      </c>
      <c r="AC290" s="99" t="e">
        <f t="shared" si="141"/>
        <v>#N/A</v>
      </c>
      <c r="AD290" s="99">
        <f t="shared" si="142"/>
        <v>0</v>
      </c>
      <c r="AG290" s="92">
        <f t="shared" si="159"/>
        <v>46013</v>
      </c>
      <c r="AH290" s="91">
        <f t="shared" si="160"/>
        <v>283</v>
      </c>
      <c r="AI290" s="91">
        <f>INDEX(地温!$D$2:$D$366,MATCH(AG290,地温!$C$2:$C$366,FALSE))</f>
        <v>4.4371920000000005</v>
      </c>
      <c r="AJ290" s="91">
        <f t="shared" si="161"/>
        <v>5129.8505180000011</v>
      </c>
      <c r="AK290" s="93">
        <f t="shared" si="143"/>
        <v>18.12668027561838</v>
      </c>
      <c r="AL290" s="99" t="e">
        <f t="shared" si="144"/>
        <v>#N/A</v>
      </c>
      <c r="AM290" s="99">
        <f t="shared" si="145"/>
        <v>0</v>
      </c>
      <c r="AP290" s="92">
        <f t="shared" si="162"/>
        <v>46013</v>
      </c>
      <c r="AQ290" s="91">
        <f t="shared" si="163"/>
        <v>283</v>
      </c>
      <c r="AR290" s="91">
        <f>INDEX(地温!$D$2:$D$366,MATCH(AP290,地温!$C$2:$C$366,FALSE))</f>
        <v>4.4371920000000005</v>
      </c>
      <c r="AS290" s="91">
        <f t="shared" si="164"/>
        <v>5129.8505180000011</v>
      </c>
      <c r="AT290" s="93">
        <f t="shared" si="146"/>
        <v>18.12668027561838</v>
      </c>
      <c r="AU290" s="99" t="e">
        <f t="shared" si="147"/>
        <v>#N/A</v>
      </c>
      <c r="AV290" s="99">
        <f t="shared" si="148"/>
        <v>0</v>
      </c>
    </row>
    <row r="291" spans="1:48" s="91" customFormat="1">
      <c r="A291" s="92">
        <f t="shared" si="149"/>
        <v>46014</v>
      </c>
      <c r="B291" s="91">
        <f t="shared" si="132"/>
        <v>284</v>
      </c>
      <c r="C291" s="99">
        <f t="shared" si="133"/>
        <v>6.7649999902532194</v>
      </c>
      <c r="F291" s="92">
        <f t="shared" si="150"/>
        <v>46014</v>
      </c>
      <c r="G291" s="91">
        <f t="shared" si="151"/>
        <v>284</v>
      </c>
      <c r="H291" s="91">
        <f>INDEX(地温!$D$2:$D$366,MATCH(F291,地温!$C$2:$C$366,FALSE))</f>
        <v>3.2611839999999996</v>
      </c>
      <c r="I291" s="91">
        <f t="shared" si="152"/>
        <v>5133.1117020000011</v>
      </c>
      <c r="J291" s="93">
        <f t="shared" si="134"/>
        <v>18.074336978873244</v>
      </c>
      <c r="K291" s="99">
        <f t="shared" si="135"/>
        <v>7.1117134897591236e-002</v>
      </c>
      <c r="L291" s="99">
        <f t="shared" si="136"/>
        <v>5.7599999902532195</v>
      </c>
      <c r="O291" s="92">
        <f t="shared" si="153"/>
        <v>46014</v>
      </c>
      <c r="P291" s="91">
        <f t="shared" si="154"/>
        <v>284</v>
      </c>
      <c r="Q291" s="91">
        <f>INDEX(地温!$D$2:$D$366,MATCH(O291,地温!$C$2:$C$366,FALSE))</f>
        <v>3.2611839999999996</v>
      </c>
      <c r="R291" s="91">
        <f t="shared" si="155"/>
        <v>5133.1117020000011</v>
      </c>
      <c r="S291" s="93">
        <f t="shared" si="137"/>
        <v>18.074336978873244</v>
      </c>
      <c r="T291" s="99">
        <f t="shared" si="138"/>
        <v>0.99793501799106898</v>
      </c>
      <c r="U291" s="99">
        <f t="shared" si="139"/>
        <v>1.0050000000000001</v>
      </c>
      <c r="X291" s="92">
        <f t="shared" si="156"/>
        <v>46014</v>
      </c>
      <c r="Y291" s="91">
        <f t="shared" si="157"/>
        <v>284</v>
      </c>
      <c r="Z291" s="91">
        <f>INDEX(地温!$D$2:$D$366,MATCH(X291,地温!$C$2:$C$366,FALSE))</f>
        <v>3.2611839999999996</v>
      </c>
      <c r="AA291" s="91">
        <f t="shared" si="158"/>
        <v>5133.1117020000011</v>
      </c>
      <c r="AB291" s="93">
        <f t="shared" si="140"/>
        <v>18.074336978873244</v>
      </c>
      <c r="AC291" s="99" t="e">
        <f t="shared" si="141"/>
        <v>#N/A</v>
      </c>
      <c r="AD291" s="99">
        <f t="shared" si="142"/>
        <v>0</v>
      </c>
      <c r="AG291" s="92">
        <f t="shared" si="159"/>
        <v>46014</v>
      </c>
      <c r="AH291" s="91">
        <f t="shared" si="160"/>
        <v>284</v>
      </c>
      <c r="AI291" s="91">
        <f>INDEX(地温!$D$2:$D$366,MATCH(AG291,地温!$C$2:$C$366,FALSE))</f>
        <v>3.2611839999999996</v>
      </c>
      <c r="AJ291" s="91">
        <f t="shared" si="161"/>
        <v>5133.1117020000011</v>
      </c>
      <c r="AK291" s="93">
        <f t="shared" si="143"/>
        <v>18.074336978873244</v>
      </c>
      <c r="AL291" s="99" t="e">
        <f t="shared" si="144"/>
        <v>#N/A</v>
      </c>
      <c r="AM291" s="99">
        <f t="shared" si="145"/>
        <v>0</v>
      </c>
      <c r="AP291" s="92">
        <f t="shared" si="162"/>
        <v>46014</v>
      </c>
      <c r="AQ291" s="91">
        <f t="shared" si="163"/>
        <v>284</v>
      </c>
      <c r="AR291" s="91">
        <f>INDEX(地温!$D$2:$D$366,MATCH(AP291,地温!$C$2:$C$366,FALSE))</f>
        <v>3.2611839999999996</v>
      </c>
      <c r="AS291" s="91">
        <f t="shared" si="164"/>
        <v>5133.1117020000011</v>
      </c>
      <c r="AT291" s="93">
        <f t="shared" si="146"/>
        <v>18.074336978873244</v>
      </c>
      <c r="AU291" s="99" t="e">
        <f t="shared" si="147"/>
        <v>#N/A</v>
      </c>
      <c r="AV291" s="99">
        <f t="shared" si="148"/>
        <v>0</v>
      </c>
    </row>
    <row r="292" spans="1:48" s="91" customFormat="1">
      <c r="A292" s="92">
        <f t="shared" si="149"/>
        <v>46015</v>
      </c>
      <c r="B292" s="91">
        <f t="shared" si="132"/>
        <v>285</v>
      </c>
      <c r="C292" s="99">
        <f t="shared" si="133"/>
        <v>6.7649999905752534</v>
      </c>
      <c r="F292" s="92">
        <f t="shared" si="150"/>
        <v>46015</v>
      </c>
      <c r="G292" s="91">
        <f t="shared" si="151"/>
        <v>285</v>
      </c>
      <c r="H292" s="91">
        <f>INDEX(地温!$D$2:$D$366,MATCH(F292,地温!$C$2:$C$366,FALSE))</f>
        <v>3.6667039999999997</v>
      </c>
      <c r="I292" s="91">
        <f t="shared" si="152"/>
        <v>5136.7784060000013</v>
      </c>
      <c r="J292" s="93">
        <f t="shared" si="134"/>
        <v>18.02378388070176</v>
      </c>
      <c r="K292" s="99">
        <f t="shared" si="135"/>
        <v>7.0985489391825737e-002</v>
      </c>
      <c r="L292" s="99">
        <f t="shared" si="136"/>
        <v>5.7599999905752535</v>
      </c>
      <c r="O292" s="92">
        <f t="shared" si="153"/>
        <v>46015</v>
      </c>
      <c r="P292" s="91">
        <f t="shared" si="154"/>
        <v>285</v>
      </c>
      <c r="Q292" s="91">
        <f>INDEX(地温!$D$2:$D$366,MATCH(O292,地温!$C$2:$C$366,FALSE))</f>
        <v>3.6667039999999997</v>
      </c>
      <c r="R292" s="91">
        <f t="shared" si="155"/>
        <v>5136.7784060000013</v>
      </c>
      <c r="S292" s="93">
        <f t="shared" si="137"/>
        <v>18.02378388070176</v>
      </c>
      <c r="T292" s="99">
        <f t="shared" si="138"/>
        <v>0.99793465965828654</v>
      </c>
      <c r="U292" s="99">
        <f t="shared" si="139"/>
        <v>1.0050000000000001</v>
      </c>
      <c r="X292" s="92">
        <f t="shared" si="156"/>
        <v>46015</v>
      </c>
      <c r="Y292" s="91">
        <f t="shared" si="157"/>
        <v>285</v>
      </c>
      <c r="Z292" s="91">
        <f>INDEX(地温!$D$2:$D$366,MATCH(X292,地温!$C$2:$C$366,FALSE))</f>
        <v>3.6667039999999997</v>
      </c>
      <c r="AA292" s="91">
        <f t="shared" si="158"/>
        <v>5136.7784060000013</v>
      </c>
      <c r="AB292" s="93">
        <f t="shared" si="140"/>
        <v>18.02378388070176</v>
      </c>
      <c r="AC292" s="99" t="e">
        <f t="shared" si="141"/>
        <v>#N/A</v>
      </c>
      <c r="AD292" s="99">
        <f t="shared" si="142"/>
        <v>0</v>
      </c>
      <c r="AG292" s="92">
        <f t="shared" si="159"/>
        <v>46015</v>
      </c>
      <c r="AH292" s="91">
        <f t="shared" si="160"/>
        <v>285</v>
      </c>
      <c r="AI292" s="91">
        <f>INDEX(地温!$D$2:$D$366,MATCH(AG292,地温!$C$2:$C$366,FALSE))</f>
        <v>3.6667039999999997</v>
      </c>
      <c r="AJ292" s="91">
        <f t="shared" si="161"/>
        <v>5136.7784060000013</v>
      </c>
      <c r="AK292" s="93">
        <f t="shared" si="143"/>
        <v>18.02378388070176</v>
      </c>
      <c r="AL292" s="99" t="e">
        <f t="shared" si="144"/>
        <v>#N/A</v>
      </c>
      <c r="AM292" s="99">
        <f t="shared" si="145"/>
        <v>0</v>
      </c>
      <c r="AP292" s="92">
        <f t="shared" si="162"/>
        <v>46015</v>
      </c>
      <c r="AQ292" s="91">
        <f t="shared" si="163"/>
        <v>285</v>
      </c>
      <c r="AR292" s="91">
        <f>INDEX(地温!$D$2:$D$366,MATCH(AP292,地温!$C$2:$C$366,FALSE))</f>
        <v>3.6667039999999997</v>
      </c>
      <c r="AS292" s="91">
        <f t="shared" si="164"/>
        <v>5136.7784060000013</v>
      </c>
      <c r="AT292" s="93">
        <f t="shared" si="146"/>
        <v>18.02378388070176</v>
      </c>
      <c r="AU292" s="99" t="e">
        <f t="shared" si="147"/>
        <v>#N/A</v>
      </c>
      <c r="AV292" s="99">
        <f t="shared" si="148"/>
        <v>0</v>
      </c>
    </row>
    <row r="293" spans="1:48" s="91" customFormat="1">
      <c r="A293" s="92">
        <f t="shared" si="149"/>
        <v>46016</v>
      </c>
      <c r="B293" s="91">
        <f t="shared" si="132"/>
        <v>286</v>
      </c>
      <c r="C293" s="99">
        <f t="shared" si="133"/>
        <v>6.7649999909144833</v>
      </c>
      <c r="F293" s="92">
        <f t="shared" si="150"/>
        <v>46016</v>
      </c>
      <c r="G293" s="91">
        <f t="shared" si="151"/>
        <v>286</v>
      </c>
      <c r="H293" s="91">
        <f>INDEX(地温!$D$2:$D$366,MATCH(F293,地温!$C$2:$C$366,FALSE))</f>
        <v>4.8224360000000015</v>
      </c>
      <c r="I293" s="91">
        <f t="shared" si="152"/>
        <v>5141.6008420000016</v>
      </c>
      <c r="J293" s="93">
        <f t="shared" si="134"/>
        <v>17.977625321678328</v>
      </c>
      <c r="K293" s="99">
        <f t="shared" si="135"/>
        <v>7.0865460721201312e-002</v>
      </c>
      <c r="L293" s="99">
        <f t="shared" si="136"/>
        <v>5.7599999909144834</v>
      </c>
      <c r="O293" s="92">
        <f t="shared" si="153"/>
        <v>46016</v>
      </c>
      <c r="P293" s="91">
        <f t="shared" si="154"/>
        <v>286</v>
      </c>
      <c r="Q293" s="91">
        <f>INDEX(地温!$D$2:$D$366,MATCH(O293,地温!$C$2:$C$366,FALSE))</f>
        <v>4.8224360000000015</v>
      </c>
      <c r="R293" s="91">
        <f t="shared" si="155"/>
        <v>5141.6008420000016</v>
      </c>
      <c r="S293" s="93">
        <f t="shared" si="137"/>
        <v>17.977625321678328</v>
      </c>
      <c r="T293" s="99">
        <f t="shared" si="138"/>
        <v>0.9979343323664448</v>
      </c>
      <c r="U293" s="99">
        <f t="shared" si="139"/>
        <v>1.0050000000000001</v>
      </c>
      <c r="X293" s="92">
        <f t="shared" si="156"/>
        <v>46016</v>
      </c>
      <c r="Y293" s="91">
        <f t="shared" si="157"/>
        <v>286</v>
      </c>
      <c r="Z293" s="91">
        <f>INDEX(地温!$D$2:$D$366,MATCH(X293,地温!$C$2:$C$366,FALSE))</f>
        <v>4.8224360000000015</v>
      </c>
      <c r="AA293" s="91">
        <f t="shared" si="158"/>
        <v>5141.6008420000016</v>
      </c>
      <c r="AB293" s="93">
        <f t="shared" si="140"/>
        <v>17.977625321678328</v>
      </c>
      <c r="AC293" s="99" t="e">
        <f t="shared" si="141"/>
        <v>#N/A</v>
      </c>
      <c r="AD293" s="99">
        <f t="shared" si="142"/>
        <v>0</v>
      </c>
      <c r="AG293" s="92">
        <f t="shared" si="159"/>
        <v>46016</v>
      </c>
      <c r="AH293" s="91">
        <f t="shared" si="160"/>
        <v>286</v>
      </c>
      <c r="AI293" s="91">
        <f>INDEX(地温!$D$2:$D$366,MATCH(AG293,地温!$C$2:$C$366,FALSE))</f>
        <v>4.8224360000000015</v>
      </c>
      <c r="AJ293" s="91">
        <f t="shared" si="161"/>
        <v>5141.6008420000016</v>
      </c>
      <c r="AK293" s="93">
        <f t="shared" si="143"/>
        <v>17.977625321678328</v>
      </c>
      <c r="AL293" s="99" t="e">
        <f t="shared" si="144"/>
        <v>#N/A</v>
      </c>
      <c r="AM293" s="99">
        <f t="shared" si="145"/>
        <v>0</v>
      </c>
      <c r="AP293" s="92">
        <f t="shared" si="162"/>
        <v>46016</v>
      </c>
      <c r="AQ293" s="91">
        <f t="shared" si="163"/>
        <v>286</v>
      </c>
      <c r="AR293" s="91">
        <f>INDEX(地温!$D$2:$D$366,MATCH(AP293,地温!$C$2:$C$366,FALSE))</f>
        <v>4.8224360000000015</v>
      </c>
      <c r="AS293" s="91">
        <f t="shared" si="164"/>
        <v>5141.6008420000016</v>
      </c>
      <c r="AT293" s="93">
        <f t="shared" si="146"/>
        <v>17.977625321678328</v>
      </c>
      <c r="AU293" s="99" t="e">
        <f t="shared" si="147"/>
        <v>#N/A</v>
      </c>
      <c r="AV293" s="99">
        <f t="shared" si="148"/>
        <v>0</v>
      </c>
    </row>
    <row r="294" spans="1:48" s="91" customFormat="1">
      <c r="A294" s="92">
        <f t="shared" si="149"/>
        <v>46017</v>
      </c>
      <c r="B294" s="91">
        <f t="shared" si="132"/>
        <v>287</v>
      </c>
      <c r="C294" s="99">
        <f t="shared" si="133"/>
        <v>6.7649999912045109</v>
      </c>
      <c r="F294" s="92">
        <f t="shared" si="150"/>
        <v>46017</v>
      </c>
      <c r="G294" s="91">
        <f t="shared" si="151"/>
        <v>287</v>
      </c>
      <c r="H294" s="91">
        <f>INDEX(地温!$D$2:$D$366,MATCH(F294,地温!$C$2:$C$366,FALSE))</f>
        <v>3.1800799999999998</v>
      </c>
      <c r="I294" s="91">
        <f t="shared" si="152"/>
        <v>5144.7809220000017</v>
      </c>
      <c r="J294" s="93">
        <f t="shared" si="134"/>
        <v>17.926065930313595</v>
      </c>
      <c r="K294" s="99">
        <f t="shared" si="135"/>
        <v>7.0731583004780663e-002</v>
      </c>
      <c r="L294" s="99">
        <f t="shared" si="136"/>
        <v>5.759999991204511</v>
      </c>
      <c r="O294" s="92">
        <f t="shared" si="153"/>
        <v>46017</v>
      </c>
      <c r="P294" s="91">
        <f t="shared" si="154"/>
        <v>287</v>
      </c>
      <c r="Q294" s="91">
        <f>INDEX(地温!$D$2:$D$366,MATCH(O294,地温!$C$2:$C$366,FALSE))</f>
        <v>3.1800799999999998</v>
      </c>
      <c r="R294" s="91">
        <f t="shared" si="155"/>
        <v>5144.7809220000017</v>
      </c>
      <c r="S294" s="93">
        <f t="shared" si="137"/>
        <v>17.926065930313595</v>
      </c>
      <c r="T294" s="99">
        <f t="shared" si="138"/>
        <v>0.9979339666567969</v>
      </c>
      <c r="U294" s="99">
        <f t="shared" si="139"/>
        <v>1.0050000000000001</v>
      </c>
      <c r="X294" s="92">
        <f t="shared" si="156"/>
        <v>46017</v>
      </c>
      <c r="Y294" s="91">
        <f t="shared" si="157"/>
        <v>287</v>
      </c>
      <c r="Z294" s="91">
        <f>INDEX(地温!$D$2:$D$366,MATCH(X294,地温!$C$2:$C$366,FALSE))</f>
        <v>3.1800799999999998</v>
      </c>
      <c r="AA294" s="91">
        <f t="shared" si="158"/>
        <v>5144.7809220000017</v>
      </c>
      <c r="AB294" s="93">
        <f t="shared" si="140"/>
        <v>17.926065930313595</v>
      </c>
      <c r="AC294" s="99" t="e">
        <f t="shared" si="141"/>
        <v>#N/A</v>
      </c>
      <c r="AD294" s="99">
        <f t="shared" si="142"/>
        <v>0</v>
      </c>
      <c r="AG294" s="92">
        <f t="shared" si="159"/>
        <v>46017</v>
      </c>
      <c r="AH294" s="91">
        <f t="shared" si="160"/>
        <v>287</v>
      </c>
      <c r="AI294" s="91">
        <f>INDEX(地温!$D$2:$D$366,MATCH(AG294,地温!$C$2:$C$366,FALSE))</f>
        <v>3.1800799999999998</v>
      </c>
      <c r="AJ294" s="91">
        <f t="shared" si="161"/>
        <v>5144.7809220000017</v>
      </c>
      <c r="AK294" s="93">
        <f t="shared" si="143"/>
        <v>17.926065930313595</v>
      </c>
      <c r="AL294" s="99" t="e">
        <f t="shared" si="144"/>
        <v>#N/A</v>
      </c>
      <c r="AM294" s="99">
        <f t="shared" si="145"/>
        <v>0</v>
      </c>
      <c r="AP294" s="92">
        <f t="shared" si="162"/>
        <v>46017</v>
      </c>
      <c r="AQ294" s="91">
        <f t="shared" si="163"/>
        <v>287</v>
      </c>
      <c r="AR294" s="91">
        <f>INDEX(地温!$D$2:$D$366,MATCH(AP294,地温!$C$2:$C$366,FALSE))</f>
        <v>3.1800799999999998</v>
      </c>
      <c r="AS294" s="91">
        <f t="shared" si="164"/>
        <v>5144.7809220000017</v>
      </c>
      <c r="AT294" s="93">
        <f t="shared" si="146"/>
        <v>17.926065930313595</v>
      </c>
      <c r="AU294" s="99" t="e">
        <f t="shared" si="147"/>
        <v>#N/A</v>
      </c>
      <c r="AV294" s="99">
        <f t="shared" si="148"/>
        <v>0</v>
      </c>
    </row>
    <row r="295" spans="1:48" s="91" customFormat="1">
      <c r="A295" s="92">
        <f t="shared" si="149"/>
        <v>46018</v>
      </c>
      <c r="B295" s="91">
        <f t="shared" si="132"/>
        <v>288</v>
      </c>
      <c r="C295" s="99">
        <f t="shared" si="133"/>
        <v>6.7649999915156931</v>
      </c>
      <c r="F295" s="92">
        <f t="shared" si="150"/>
        <v>46018</v>
      </c>
      <c r="G295" s="91">
        <f t="shared" si="151"/>
        <v>288</v>
      </c>
      <c r="H295" s="91">
        <f>INDEX(地温!$D$2:$D$366,MATCH(F295,地温!$C$2:$C$366,FALSE))</f>
        <v>4.5385720000000012</v>
      </c>
      <c r="I295" s="91">
        <f t="shared" si="152"/>
        <v>5149.3194940000021</v>
      </c>
      <c r="J295" s="93">
        <f t="shared" si="134"/>
        <v>17.879581576388897</v>
      </c>
      <c r="K295" s="99">
        <f t="shared" si="135"/>
        <v>7.0611059232815049e-002</v>
      </c>
      <c r="L295" s="99">
        <f t="shared" si="136"/>
        <v>5.7599999915156932</v>
      </c>
      <c r="O295" s="92">
        <f t="shared" si="153"/>
        <v>46018</v>
      </c>
      <c r="P295" s="91">
        <f t="shared" si="154"/>
        <v>288</v>
      </c>
      <c r="Q295" s="91">
        <f>INDEX(地温!$D$2:$D$366,MATCH(O295,地温!$C$2:$C$366,FALSE))</f>
        <v>4.5385720000000012</v>
      </c>
      <c r="R295" s="91">
        <f t="shared" si="155"/>
        <v>5149.3194940000021</v>
      </c>
      <c r="S295" s="93">
        <f t="shared" si="137"/>
        <v>17.879581576388897</v>
      </c>
      <c r="T295" s="99">
        <f t="shared" si="138"/>
        <v>0.99793363683326208</v>
      </c>
      <c r="U295" s="99">
        <f t="shared" si="139"/>
        <v>1.0050000000000001</v>
      </c>
      <c r="X295" s="92">
        <f t="shared" si="156"/>
        <v>46018</v>
      </c>
      <c r="Y295" s="91">
        <f t="shared" si="157"/>
        <v>288</v>
      </c>
      <c r="Z295" s="91">
        <f>INDEX(地温!$D$2:$D$366,MATCH(X295,地温!$C$2:$C$366,FALSE))</f>
        <v>4.5385720000000012</v>
      </c>
      <c r="AA295" s="91">
        <f t="shared" si="158"/>
        <v>5149.3194940000021</v>
      </c>
      <c r="AB295" s="93">
        <f t="shared" si="140"/>
        <v>17.879581576388897</v>
      </c>
      <c r="AC295" s="99" t="e">
        <f t="shared" si="141"/>
        <v>#N/A</v>
      </c>
      <c r="AD295" s="99">
        <f t="shared" si="142"/>
        <v>0</v>
      </c>
      <c r="AG295" s="92">
        <f t="shared" si="159"/>
        <v>46018</v>
      </c>
      <c r="AH295" s="91">
        <f t="shared" si="160"/>
        <v>288</v>
      </c>
      <c r="AI295" s="91">
        <f>INDEX(地温!$D$2:$D$366,MATCH(AG295,地温!$C$2:$C$366,FALSE))</f>
        <v>4.5385720000000012</v>
      </c>
      <c r="AJ295" s="91">
        <f t="shared" si="161"/>
        <v>5149.3194940000021</v>
      </c>
      <c r="AK295" s="93">
        <f t="shared" si="143"/>
        <v>17.879581576388897</v>
      </c>
      <c r="AL295" s="99" t="e">
        <f t="shared" si="144"/>
        <v>#N/A</v>
      </c>
      <c r="AM295" s="99">
        <f t="shared" si="145"/>
        <v>0</v>
      </c>
      <c r="AP295" s="92">
        <f t="shared" si="162"/>
        <v>46018</v>
      </c>
      <c r="AQ295" s="91">
        <f t="shared" si="163"/>
        <v>288</v>
      </c>
      <c r="AR295" s="91">
        <f>INDEX(地温!$D$2:$D$366,MATCH(AP295,地温!$C$2:$C$366,FALSE))</f>
        <v>4.5385720000000012</v>
      </c>
      <c r="AS295" s="91">
        <f t="shared" si="164"/>
        <v>5149.3194940000021</v>
      </c>
      <c r="AT295" s="93">
        <f t="shared" si="146"/>
        <v>17.879581576388897</v>
      </c>
      <c r="AU295" s="99" t="e">
        <f t="shared" si="147"/>
        <v>#N/A</v>
      </c>
      <c r="AV295" s="99">
        <f t="shared" si="148"/>
        <v>0</v>
      </c>
    </row>
    <row r="296" spans="1:48" s="91" customFormat="1">
      <c r="A296" s="92">
        <f t="shared" si="149"/>
        <v>46019</v>
      </c>
      <c r="B296" s="91">
        <f t="shared" si="132"/>
        <v>289</v>
      </c>
      <c r="C296" s="99">
        <f t="shared" si="133"/>
        <v>6.7649999918329833</v>
      </c>
      <c r="F296" s="92">
        <f t="shared" si="150"/>
        <v>46019</v>
      </c>
      <c r="G296" s="91">
        <f t="shared" si="151"/>
        <v>289</v>
      </c>
      <c r="H296" s="91">
        <f>INDEX(地温!$D$2:$D$366,MATCH(F296,地温!$C$2:$C$366,FALSE))</f>
        <v>5.3293360000000014</v>
      </c>
      <c r="I296" s="91">
        <f t="shared" si="152"/>
        <v>5154.6488300000019</v>
      </c>
      <c r="J296" s="93">
        <f t="shared" si="134"/>
        <v>17.836155121107272</v>
      </c>
      <c r="K296" s="99">
        <f t="shared" si="135"/>
        <v>7.0498614754768374e-002</v>
      </c>
      <c r="L296" s="99">
        <f t="shared" si="136"/>
        <v>5.7599999918329834</v>
      </c>
      <c r="O296" s="92">
        <f t="shared" si="153"/>
        <v>46019</v>
      </c>
      <c r="P296" s="91">
        <f t="shared" si="154"/>
        <v>289</v>
      </c>
      <c r="Q296" s="91">
        <f>INDEX(地温!$D$2:$D$366,MATCH(O296,地温!$C$2:$C$366,FALSE))</f>
        <v>5.3293360000000014</v>
      </c>
      <c r="R296" s="91">
        <f t="shared" si="155"/>
        <v>5154.6488300000019</v>
      </c>
      <c r="S296" s="93">
        <f t="shared" si="137"/>
        <v>17.836155121107272</v>
      </c>
      <c r="T296" s="99">
        <f t="shared" si="138"/>
        <v>0.99793332861148176</v>
      </c>
      <c r="U296" s="99">
        <f t="shared" si="139"/>
        <v>1.0050000000000001</v>
      </c>
      <c r="X296" s="92">
        <f t="shared" si="156"/>
        <v>46019</v>
      </c>
      <c r="Y296" s="91">
        <f t="shared" si="157"/>
        <v>289</v>
      </c>
      <c r="Z296" s="91">
        <f>INDEX(地温!$D$2:$D$366,MATCH(X296,地温!$C$2:$C$366,FALSE))</f>
        <v>5.3293360000000014</v>
      </c>
      <c r="AA296" s="91">
        <f t="shared" si="158"/>
        <v>5154.6488300000019</v>
      </c>
      <c r="AB296" s="93">
        <f t="shared" si="140"/>
        <v>17.836155121107272</v>
      </c>
      <c r="AC296" s="99" t="e">
        <f t="shared" si="141"/>
        <v>#N/A</v>
      </c>
      <c r="AD296" s="99">
        <f t="shared" si="142"/>
        <v>0</v>
      </c>
      <c r="AG296" s="92">
        <f t="shared" si="159"/>
        <v>46019</v>
      </c>
      <c r="AH296" s="91">
        <f t="shared" si="160"/>
        <v>289</v>
      </c>
      <c r="AI296" s="91">
        <f>INDEX(地温!$D$2:$D$366,MATCH(AG296,地温!$C$2:$C$366,FALSE))</f>
        <v>5.3293360000000014</v>
      </c>
      <c r="AJ296" s="91">
        <f t="shared" si="161"/>
        <v>5154.6488300000019</v>
      </c>
      <c r="AK296" s="93">
        <f t="shared" si="143"/>
        <v>17.836155121107272</v>
      </c>
      <c r="AL296" s="99" t="e">
        <f t="shared" si="144"/>
        <v>#N/A</v>
      </c>
      <c r="AM296" s="99">
        <f t="shared" si="145"/>
        <v>0</v>
      </c>
      <c r="AP296" s="92">
        <f t="shared" si="162"/>
        <v>46019</v>
      </c>
      <c r="AQ296" s="91">
        <f t="shared" si="163"/>
        <v>289</v>
      </c>
      <c r="AR296" s="91">
        <f>INDEX(地温!$D$2:$D$366,MATCH(AP296,地温!$C$2:$C$366,FALSE))</f>
        <v>5.3293360000000014</v>
      </c>
      <c r="AS296" s="91">
        <f t="shared" si="164"/>
        <v>5154.6488300000019</v>
      </c>
      <c r="AT296" s="93">
        <f t="shared" si="146"/>
        <v>17.836155121107272</v>
      </c>
      <c r="AU296" s="99" t="e">
        <f t="shared" si="147"/>
        <v>#N/A</v>
      </c>
      <c r="AV296" s="99">
        <f t="shared" si="148"/>
        <v>0</v>
      </c>
    </row>
    <row r="297" spans="1:48" s="91" customFormat="1">
      <c r="A297" s="92">
        <f t="shared" si="149"/>
        <v>46020</v>
      </c>
      <c r="B297" s="91">
        <f t="shared" si="132"/>
        <v>290</v>
      </c>
      <c r="C297" s="99">
        <f t="shared" si="133"/>
        <v>6.7649999921453245</v>
      </c>
      <c r="F297" s="92">
        <f t="shared" si="150"/>
        <v>46020</v>
      </c>
      <c r="G297" s="91">
        <f t="shared" si="151"/>
        <v>290</v>
      </c>
      <c r="H297" s="91">
        <f>INDEX(地温!$D$2:$D$366,MATCH(F297,地温!$C$2:$C$366,FALSE))</f>
        <v>5.6537520000000017</v>
      </c>
      <c r="I297" s="91">
        <f t="shared" si="152"/>
        <v>5160.3025820000021</v>
      </c>
      <c r="J297" s="93">
        <f t="shared" si="134"/>
        <v>17.794146834482767</v>
      </c>
      <c r="K297" s="99">
        <f t="shared" si="135"/>
        <v>7.0389980859131049e-002</v>
      </c>
      <c r="L297" s="99">
        <f t="shared" si="136"/>
        <v>5.7599999921453247</v>
      </c>
      <c r="O297" s="92">
        <f t="shared" si="153"/>
        <v>46020</v>
      </c>
      <c r="P297" s="91">
        <f t="shared" si="154"/>
        <v>290</v>
      </c>
      <c r="Q297" s="91">
        <f>INDEX(地温!$D$2:$D$366,MATCH(O297,地温!$C$2:$C$366,FALSE))</f>
        <v>5.6537520000000017</v>
      </c>
      <c r="R297" s="91">
        <f t="shared" si="155"/>
        <v>5160.3025820000021</v>
      </c>
      <c r="S297" s="93">
        <f t="shared" si="137"/>
        <v>17.794146834482767</v>
      </c>
      <c r="T297" s="99">
        <f t="shared" si="138"/>
        <v>0.99793303036772851</v>
      </c>
      <c r="U297" s="99">
        <f t="shared" si="139"/>
        <v>1.0050000000000001</v>
      </c>
      <c r="X297" s="92">
        <f t="shared" si="156"/>
        <v>46020</v>
      </c>
      <c r="Y297" s="91">
        <f t="shared" si="157"/>
        <v>290</v>
      </c>
      <c r="Z297" s="91">
        <f>INDEX(地温!$D$2:$D$366,MATCH(X297,地温!$C$2:$C$366,FALSE))</f>
        <v>5.6537520000000017</v>
      </c>
      <c r="AA297" s="91">
        <f t="shared" si="158"/>
        <v>5160.3025820000021</v>
      </c>
      <c r="AB297" s="93">
        <f t="shared" si="140"/>
        <v>17.794146834482767</v>
      </c>
      <c r="AC297" s="99" t="e">
        <f t="shared" si="141"/>
        <v>#N/A</v>
      </c>
      <c r="AD297" s="99">
        <f t="shared" si="142"/>
        <v>0</v>
      </c>
      <c r="AG297" s="92">
        <f t="shared" si="159"/>
        <v>46020</v>
      </c>
      <c r="AH297" s="91">
        <f t="shared" si="160"/>
        <v>290</v>
      </c>
      <c r="AI297" s="91">
        <f>INDEX(地温!$D$2:$D$366,MATCH(AG297,地温!$C$2:$C$366,FALSE))</f>
        <v>5.6537520000000017</v>
      </c>
      <c r="AJ297" s="91">
        <f t="shared" si="161"/>
        <v>5160.3025820000021</v>
      </c>
      <c r="AK297" s="93">
        <f t="shared" si="143"/>
        <v>17.794146834482767</v>
      </c>
      <c r="AL297" s="99" t="e">
        <f t="shared" si="144"/>
        <v>#N/A</v>
      </c>
      <c r="AM297" s="99">
        <f t="shared" si="145"/>
        <v>0</v>
      </c>
      <c r="AP297" s="92">
        <f t="shared" si="162"/>
        <v>46020</v>
      </c>
      <c r="AQ297" s="91">
        <f t="shared" si="163"/>
        <v>290</v>
      </c>
      <c r="AR297" s="91">
        <f>INDEX(地温!$D$2:$D$366,MATCH(AP297,地温!$C$2:$C$366,FALSE))</f>
        <v>5.6537520000000017</v>
      </c>
      <c r="AS297" s="91">
        <f t="shared" si="164"/>
        <v>5160.3025820000021</v>
      </c>
      <c r="AT297" s="93">
        <f t="shared" si="146"/>
        <v>17.794146834482767</v>
      </c>
      <c r="AU297" s="99" t="e">
        <f t="shared" si="147"/>
        <v>#N/A</v>
      </c>
      <c r="AV297" s="99">
        <f t="shared" si="148"/>
        <v>0</v>
      </c>
    </row>
    <row r="298" spans="1:48" s="91" customFormat="1">
      <c r="A298" s="92">
        <f t="shared" si="149"/>
        <v>46021</v>
      </c>
      <c r="B298" s="91">
        <f t="shared" si="132"/>
        <v>291</v>
      </c>
      <c r="C298" s="99">
        <f t="shared" si="133"/>
        <v>6.7649999924361275</v>
      </c>
      <c r="F298" s="92">
        <f t="shared" si="150"/>
        <v>46021</v>
      </c>
      <c r="G298" s="91">
        <f t="shared" si="151"/>
        <v>291</v>
      </c>
      <c r="H298" s="91">
        <f>INDEX(地温!$D$2:$D$366,MATCH(F298,地温!$C$2:$C$366,FALSE))</f>
        <v>5.1468520000000018</v>
      </c>
      <c r="I298" s="91">
        <f t="shared" si="152"/>
        <v>5165.4494340000019</v>
      </c>
      <c r="J298" s="93">
        <f t="shared" si="134"/>
        <v>17.750685340206193</v>
      </c>
      <c r="K298" s="99">
        <f t="shared" si="135"/>
        <v>7.0277732172739332e-002</v>
      </c>
      <c r="L298" s="99">
        <f t="shared" si="136"/>
        <v>5.7599999924361276</v>
      </c>
      <c r="O298" s="92">
        <f t="shared" si="153"/>
        <v>46021</v>
      </c>
      <c r="P298" s="91">
        <f t="shared" si="154"/>
        <v>291</v>
      </c>
      <c r="Q298" s="91">
        <f>INDEX(地温!$D$2:$D$366,MATCH(O298,地温!$C$2:$C$366,FALSE))</f>
        <v>5.1468520000000018</v>
      </c>
      <c r="R298" s="91">
        <f t="shared" si="155"/>
        <v>5165.4494340000019</v>
      </c>
      <c r="S298" s="93">
        <f t="shared" si="137"/>
        <v>17.750685340206193</v>
      </c>
      <c r="T298" s="99">
        <f t="shared" si="138"/>
        <v>0.99793272171611114</v>
      </c>
      <c r="U298" s="99">
        <f t="shared" si="139"/>
        <v>1.0050000000000001</v>
      </c>
      <c r="X298" s="92">
        <f t="shared" si="156"/>
        <v>46021</v>
      </c>
      <c r="Y298" s="91">
        <f t="shared" si="157"/>
        <v>291</v>
      </c>
      <c r="Z298" s="91">
        <f>INDEX(地温!$D$2:$D$366,MATCH(X298,地温!$C$2:$C$366,FALSE))</f>
        <v>5.1468520000000018</v>
      </c>
      <c r="AA298" s="91">
        <f t="shared" si="158"/>
        <v>5165.4494340000019</v>
      </c>
      <c r="AB298" s="93">
        <f t="shared" si="140"/>
        <v>17.750685340206193</v>
      </c>
      <c r="AC298" s="99" t="e">
        <f t="shared" si="141"/>
        <v>#N/A</v>
      </c>
      <c r="AD298" s="99">
        <f t="shared" si="142"/>
        <v>0</v>
      </c>
      <c r="AG298" s="92">
        <f t="shared" si="159"/>
        <v>46021</v>
      </c>
      <c r="AH298" s="91">
        <f t="shared" si="160"/>
        <v>291</v>
      </c>
      <c r="AI298" s="91">
        <f>INDEX(地温!$D$2:$D$366,MATCH(AG298,地温!$C$2:$C$366,FALSE))</f>
        <v>5.1468520000000018</v>
      </c>
      <c r="AJ298" s="91">
        <f t="shared" si="161"/>
        <v>5165.4494340000019</v>
      </c>
      <c r="AK298" s="93">
        <f t="shared" si="143"/>
        <v>17.750685340206193</v>
      </c>
      <c r="AL298" s="99" t="e">
        <f t="shared" si="144"/>
        <v>#N/A</v>
      </c>
      <c r="AM298" s="99">
        <f t="shared" si="145"/>
        <v>0</v>
      </c>
      <c r="AP298" s="92">
        <f t="shared" si="162"/>
        <v>46021</v>
      </c>
      <c r="AQ298" s="91">
        <f t="shared" si="163"/>
        <v>291</v>
      </c>
      <c r="AR298" s="91">
        <f>INDEX(地温!$D$2:$D$366,MATCH(AP298,地温!$C$2:$C$366,FALSE))</f>
        <v>5.1468520000000018</v>
      </c>
      <c r="AS298" s="91">
        <f t="shared" si="164"/>
        <v>5165.4494340000019</v>
      </c>
      <c r="AT298" s="93">
        <f t="shared" si="146"/>
        <v>17.750685340206193</v>
      </c>
      <c r="AU298" s="99" t="e">
        <f t="shared" si="147"/>
        <v>#N/A</v>
      </c>
      <c r="AV298" s="99">
        <f t="shared" si="148"/>
        <v>0</v>
      </c>
    </row>
    <row r="299" spans="1:48" s="91" customFormat="1">
      <c r="A299" s="92">
        <f t="shared" si="149"/>
        <v>46022</v>
      </c>
      <c r="B299" s="91">
        <f t="shared" si="132"/>
        <v>292</v>
      </c>
      <c r="C299" s="99">
        <f t="shared" si="133"/>
        <v>6.7649999926855724</v>
      </c>
      <c r="F299" s="92">
        <f t="shared" si="150"/>
        <v>46022</v>
      </c>
      <c r="G299" s="91">
        <f t="shared" si="151"/>
        <v>292</v>
      </c>
      <c r="H299" s="91">
        <f>INDEX(地温!$D$2:$D$366,MATCH(F299,地温!$C$2:$C$366,FALSE))</f>
        <v>3.5044960000000001</v>
      </c>
      <c r="I299" s="91">
        <f t="shared" si="152"/>
        <v>5168.9539300000015</v>
      </c>
      <c r="J299" s="93">
        <f t="shared" si="134"/>
        <v>17.70189702054795</v>
      </c>
      <c r="K299" s="99">
        <f t="shared" si="135"/>
        <v>7.0151899166103093e-002</v>
      </c>
      <c r="L299" s="99">
        <f t="shared" si="136"/>
        <v>5.7599999926855725</v>
      </c>
      <c r="O299" s="92">
        <f t="shared" si="153"/>
        <v>46022</v>
      </c>
      <c r="P299" s="91">
        <f t="shared" si="154"/>
        <v>292</v>
      </c>
      <c r="Q299" s="91">
        <f>INDEX(地温!$D$2:$D$366,MATCH(O299,地温!$C$2:$C$366,FALSE))</f>
        <v>3.5044960000000001</v>
      </c>
      <c r="R299" s="91">
        <f t="shared" si="155"/>
        <v>5168.9539300000015</v>
      </c>
      <c r="S299" s="93">
        <f t="shared" si="137"/>
        <v>17.70189702054795</v>
      </c>
      <c r="T299" s="99">
        <f t="shared" si="138"/>
        <v>0.99793237512500343</v>
      </c>
      <c r="U299" s="99">
        <f t="shared" si="139"/>
        <v>1.0050000000000001</v>
      </c>
      <c r="X299" s="92">
        <f t="shared" si="156"/>
        <v>46022</v>
      </c>
      <c r="Y299" s="91">
        <f t="shared" si="157"/>
        <v>292</v>
      </c>
      <c r="Z299" s="91">
        <f>INDEX(地温!$D$2:$D$366,MATCH(X299,地温!$C$2:$C$366,FALSE))</f>
        <v>3.5044960000000001</v>
      </c>
      <c r="AA299" s="91">
        <f t="shared" si="158"/>
        <v>5168.9539300000015</v>
      </c>
      <c r="AB299" s="93">
        <f t="shared" si="140"/>
        <v>17.70189702054795</v>
      </c>
      <c r="AC299" s="99" t="e">
        <f t="shared" si="141"/>
        <v>#N/A</v>
      </c>
      <c r="AD299" s="99">
        <f t="shared" si="142"/>
        <v>0</v>
      </c>
      <c r="AG299" s="92">
        <f t="shared" si="159"/>
        <v>46022</v>
      </c>
      <c r="AH299" s="91">
        <f t="shared" si="160"/>
        <v>292</v>
      </c>
      <c r="AI299" s="91">
        <f>INDEX(地温!$D$2:$D$366,MATCH(AG299,地温!$C$2:$C$366,FALSE))</f>
        <v>3.5044960000000001</v>
      </c>
      <c r="AJ299" s="91">
        <f t="shared" si="161"/>
        <v>5168.9539300000015</v>
      </c>
      <c r="AK299" s="93">
        <f t="shared" si="143"/>
        <v>17.70189702054795</v>
      </c>
      <c r="AL299" s="99" t="e">
        <f t="shared" si="144"/>
        <v>#N/A</v>
      </c>
      <c r="AM299" s="99">
        <f t="shared" si="145"/>
        <v>0</v>
      </c>
      <c r="AP299" s="92">
        <f t="shared" si="162"/>
        <v>46022</v>
      </c>
      <c r="AQ299" s="91">
        <f t="shared" si="163"/>
        <v>292</v>
      </c>
      <c r="AR299" s="91">
        <f>INDEX(地温!$D$2:$D$366,MATCH(AP299,地温!$C$2:$C$366,FALSE))</f>
        <v>3.5044960000000001</v>
      </c>
      <c r="AS299" s="91">
        <f t="shared" si="164"/>
        <v>5168.9539300000015</v>
      </c>
      <c r="AT299" s="93">
        <f t="shared" si="146"/>
        <v>17.70189702054795</v>
      </c>
      <c r="AU299" s="99" t="e">
        <f t="shared" si="147"/>
        <v>#N/A</v>
      </c>
      <c r="AV299" s="99">
        <f t="shared" si="148"/>
        <v>0</v>
      </c>
    </row>
    <row r="300" spans="1:48" s="91" customFormat="1">
      <c r="A300" s="92">
        <f t="shared" si="149"/>
        <v>46023</v>
      </c>
      <c r="B300" s="91">
        <f t="shared" si="132"/>
        <v>293</v>
      </c>
      <c r="C300" s="99" t="e">
        <f t="shared" si="133"/>
        <v>#N/A</v>
      </c>
      <c r="F300" s="92">
        <f t="shared" si="150"/>
        <v>46023</v>
      </c>
      <c r="G300" s="91">
        <f t="shared" si="151"/>
        <v>293</v>
      </c>
      <c r="H300" s="91" t="e">
        <f>INDEX(地温!$D$2:$D$366,MATCH(F300,地温!$C$2:$C$366,FALSE))</f>
        <v>#N/A</v>
      </c>
      <c r="I300" s="91" t="e">
        <f t="shared" si="152"/>
        <v>#N/A</v>
      </c>
      <c r="J300" s="93" t="e">
        <f t="shared" si="134"/>
        <v>#N/A</v>
      </c>
      <c r="K300" s="99" t="e">
        <f t="shared" si="135"/>
        <v>#N/A</v>
      </c>
      <c r="L300" s="99" t="e">
        <f t="shared" si="136"/>
        <v>#N/A</v>
      </c>
      <c r="O300" s="92">
        <f t="shared" si="153"/>
        <v>46023</v>
      </c>
      <c r="P300" s="91">
        <f t="shared" si="154"/>
        <v>293</v>
      </c>
      <c r="Q300" s="91" t="e">
        <f>INDEX(地温!$D$2:$D$366,MATCH(O300,地温!$C$2:$C$366,FALSE))</f>
        <v>#N/A</v>
      </c>
      <c r="R300" s="91" t="e">
        <f t="shared" si="155"/>
        <v>#N/A</v>
      </c>
      <c r="S300" s="93" t="e">
        <f t="shared" si="137"/>
        <v>#N/A</v>
      </c>
      <c r="T300" s="99" t="e">
        <f t="shared" si="138"/>
        <v>#N/A</v>
      </c>
      <c r="U300" s="99" t="e">
        <f t="shared" si="139"/>
        <v>#N/A</v>
      </c>
      <c r="X300" s="92">
        <f t="shared" si="156"/>
        <v>46023</v>
      </c>
      <c r="Y300" s="91">
        <f t="shared" si="157"/>
        <v>293</v>
      </c>
      <c r="Z300" s="91" t="e">
        <f>INDEX(地温!$D$2:$D$366,MATCH(X300,地温!$C$2:$C$366,FALSE))</f>
        <v>#N/A</v>
      </c>
      <c r="AA300" s="91" t="e">
        <f t="shared" si="158"/>
        <v>#N/A</v>
      </c>
      <c r="AB300" s="93" t="e">
        <f t="shared" si="140"/>
        <v>#N/A</v>
      </c>
      <c r="AC300" s="99" t="e">
        <f t="shared" si="141"/>
        <v>#N/A</v>
      </c>
      <c r="AD300" s="99">
        <f t="shared" si="142"/>
        <v>0</v>
      </c>
      <c r="AG300" s="92">
        <f t="shared" si="159"/>
        <v>46023</v>
      </c>
      <c r="AH300" s="91">
        <f t="shared" si="160"/>
        <v>293</v>
      </c>
      <c r="AI300" s="91" t="e">
        <f>INDEX(地温!$D$2:$D$366,MATCH(AG300,地温!$C$2:$C$366,FALSE))</f>
        <v>#N/A</v>
      </c>
      <c r="AJ300" s="91" t="e">
        <f t="shared" si="161"/>
        <v>#N/A</v>
      </c>
      <c r="AK300" s="93" t="e">
        <f t="shared" si="143"/>
        <v>#N/A</v>
      </c>
      <c r="AL300" s="99" t="e">
        <f t="shared" si="144"/>
        <v>#N/A</v>
      </c>
      <c r="AM300" s="99">
        <f t="shared" si="145"/>
        <v>0</v>
      </c>
      <c r="AP300" s="92">
        <f t="shared" si="162"/>
        <v>46023</v>
      </c>
      <c r="AQ300" s="91">
        <f t="shared" si="163"/>
        <v>293</v>
      </c>
      <c r="AR300" s="91" t="e">
        <f>INDEX(地温!$D$2:$D$366,MATCH(AP300,地温!$C$2:$C$366,FALSE))</f>
        <v>#N/A</v>
      </c>
      <c r="AS300" s="91" t="e">
        <f t="shared" si="164"/>
        <v>#N/A</v>
      </c>
      <c r="AT300" s="93" t="e">
        <f t="shared" si="146"/>
        <v>#N/A</v>
      </c>
      <c r="AU300" s="99" t="e">
        <f t="shared" si="147"/>
        <v>#N/A</v>
      </c>
      <c r="AV300" s="99">
        <f t="shared" si="148"/>
        <v>0</v>
      </c>
    </row>
    <row r="301" spans="1:48" s="91" customFormat="1">
      <c r="A301" s="92">
        <f t="shared" si="149"/>
        <v>46024</v>
      </c>
      <c r="B301" s="91">
        <f t="shared" si="132"/>
        <v>294</v>
      </c>
      <c r="C301" s="99" t="e">
        <f t="shared" si="133"/>
        <v>#N/A</v>
      </c>
      <c r="F301" s="92">
        <f t="shared" si="150"/>
        <v>46024</v>
      </c>
      <c r="G301" s="91">
        <f t="shared" si="151"/>
        <v>294</v>
      </c>
      <c r="H301" s="91" t="e">
        <f>INDEX(地温!$D$2:$D$366,MATCH(F301,地温!$C$2:$C$366,FALSE))</f>
        <v>#N/A</v>
      </c>
      <c r="I301" s="91" t="e">
        <f t="shared" si="152"/>
        <v>#N/A</v>
      </c>
      <c r="J301" s="93" t="e">
        <f t="shared" si="134"/>
        <v>#N/A</v>
      </c>
      <c r="K301" s="99" t="e">
        <f t="shared" si="135"/>
        <v>#N/A</v>
      </c>
      <c r="L301" s="99" t="e">
        <f t="shared" si="136"/>
        <v>#N/A</v>
      </c>
      <c r="O301" s="92">
        <f t="shared" si="153"/>
        <v>46024</v>
      </c>
      <c r="P301" s="91">
        <f t="shared" si="154"/>
        <v>294</v>
      </c>
      <c r="Q301" s="91" t="e">
        <f>INDEX(地温!$D$2:$D$366,MATCH(O301,地温!$C$2:$C$366,FALSE))</f>
        <v>#N/A</v>
      </c>
      <c r="R301" s="91" t="e">
        <f t="shared" si="155"/>
        <v>#N/A</v>
      </c>
      <c r="S301" s="93" t="e">
        <f t="shared" si="137"/>
        <v>#N/A</v>
      </c>
      <c r="T301" s="99" t="e">
        <f t="shared" si="138"/>
        <v>#N/A</v>
      </c>
      <c r="U301" s="99" t="e">
        <f t="shared" si="139"/>
        <v>#N/A</v>
      </c>
      <c r="X301" s="92">
        <f t="shared" si="156"/>
        <v>46024</v>
      </c>
      <c r="Y301" s="91">
        <f t="shared" si="157"/>
        <v>294</v>
      </c>
      <c r="Z301" s="91" t="e">
        <f>INDEX(地温!$D$2:$D$366,MATCH(X301,地温!$C$2:$C$366,FALSE))</f>
        <v>#N/A</v>
      </c>
      <c r="AA301" s="91" t="e">
        <f t="shared" si="158"/>
        <v>#N/A</v>
      </c>
      <c r="AB301" s="93" t="e">
        <f t="shared" si="140"/>
        <v>#N/A</v>
      </c>
      <c r="AC301" s="99" t="e">
        <f t="shared" si="141"/>
        <v>#N/A</v>
      </c>
      <c r="AD301" s="99">
        <f t="shared" si="142"/>
        <v>0</v>
      </c>
      <c r="AG301" s="92">
        <f t="shared" si="159"/>
        <v>46024</v>
      </c>
      <c r="AH301" s="91">
        <f t="shared" si="160"/>
        <v>294</v>
      </c>
      <c r="AI301" s="91" t="e">
        <f>INDEX(地温!$D$2:$D$366,MATCH(AG301,地温!$C$2:$C$366,FALSE))</f>
        <v>#N/A</v>
      </c>
      <c r="AJ301" s="91" t="e">
        <f t="shared" si="161"/>
        <v>#N/A</v>
      </c>
      <c r="AK301" s="93" t="e">
        <f t="shared" si="143"/>
        <v>#N/A</v>
      </c>
      <c r="AL301" s="99" t="e">
        <f t="shared" si="144"/>
        <v>#N/A</v>
      </c>
      <c r="AM301" s="99">
        <f t="shared" si="145"/>
        <v>0</v>
      </c>
      <c r="AP301" s="92">
        <f t="shared" si="162"/>
        <v>46024</v>
      </c>
      <c r="AQ301" s="91">
        <f t="shared" si="163"/>
        <v>294</v>
      </c>
      <c r="AR301" s="91" t="e">
        <f>INDEX(地温!$D$2:$D$366,MATCH(AP301,地温!$C$2:$C$366,FALSE))</f>
        <v>#N/A</v>
      </c>
      <c r="AS301" s="91" t="e">
        <f t="shared" si="164"/>
        <v>#N/A</v>
      </c>
      <c r="AT301" s="93" t="e">
        <f t="shared" si="146"/>
        <v>#N/A</v>
      </c>
      <c r="AU301" s="99" t="e">
        <f t="shared" si="147"/>
        <v>#N/A</v>
      </c>
      <c r="AV301" s="99">
        <f t="shared" si="148"/>
        <v>0</v>
      </c>
    </row>
    <row r="302" spans="1:48" s="91" customFormat="1">
      <c r="A302" s="92">
        <f t="shared" si="149"/>
        <v>46025</v>
      </c>
      <c r="B302" s="91">
        <f t="shared" si="132"/>
        <v>295</v>
      </c>
      <c r="C302" s="99" t="e">
        <f t="shared" si="133"/>
        <v>#N/A</v>
      </c>
      <c r="F302" s="92">
        <f t="shared" si="150"/>
        <v>46025</v>
      </c>
      <c r="G302" s="91">
        <f t="shared" si="151"/>
        <v>295</v>
      </c>
      <c r="H302" s="91" t="e">
        <f>INDEX(地温!$D$2:$D$366,MATCH(F302,地温!$C$2:$C$366,FALSE))</f>
        <v>#N/A</v>
      </c>
      <c r="I302" s="91" t="e">
        <f t="shared" si="152"/>
        <v>#N/A</v>
      </c>
      <c r="J302" s="93" t="e">
        <f t="shared" si="134"/>
        <v>#N/A</v>
      </c>
      <c r="K302" s="99" t="e">
        <f t="shared" si="135"/>
        <v>#N/A</v>
      </c>
      <c r="L302" s="99" t="e">
        <f t="shared" si="136"/>
        <v>#N/A</v>
      </c>
      <c r="O302" s="92">
        <f t="shared" si="153"/>
        <v>46025</v>
      </c>
      <c r="P302" s="91">
        <f t="shared" si="154"/>
        <v>295</v>
      </c>
      <c r="Q302" s="91" t="e">
        <f>INDEX(地温!$D$2:$D$366,MATCH(O302,地温!$C$2:$C$366,FALSE))</f>
        <v>#N/A</v>
      </c>
      <c r="R302" s="91" t="e">
        <f t="shared" si="155"/>
        <v>#N/A</v>
      </c>
      <c r="S302" s="93" t="e">
        <f t="shared" si="137"/>
        <v>#N/A</v>
      </c>
      <c r="T302" s="99" t="e">
        <f t="shared" si="138"/>
        <v>#N/A</v>
      </c>
      <c r="U302" s="99" t="e">
        <f t="shared" si="139"/>
        <v>#N/A</v>
      </c>
      <c r="X302" s="92">
        <f t="shared" si="156"/>
        <v>46025</v>
      </c>
      <c r="Y302" s="91">
        <f t="shared" si="157"/>
        <v>295</v>
      </c>
      <c r="Z302" s="91" t="e">
        <f>INDEX(地温!$D$2:$D$366,MATCH(X302,地温!$C$2:$C$366,FALSE))</f>
        <v>#N/A</v>
      </c>
      <c r="AA302" s="91" t="e">
        <f t="shared" si="158"/>
        <v>#N/A</v>
      </c>
      <c r="AB302" s="93" t="e">
        <f t="shared" si="140"/>
        <v>#N/A</v>
      </c>
      <c r="AC302" s="99" t="e">
        <f t="shared" si="141"/>
        <v>#N/A</v>
      </c>
      <c r="AD302" s="99">
        <f t="shared" si="142"/>
        <v>0</v>
      </c>
      <c r="AG302" s="92">
        <f t="shared" si="159"/>
        <v>46025</v>
      </c>
      <c r="AH302" s="91">
        <f t="shared" si="160"/>
        <v>295</v>
      </c>
      <c r="AI302" s="91" t="e">
        <f>INDEX(地温!$D$2:$D$366,MATCH(AG302,地温!$C$2:$C$366,FALSE))</f>
        <v>#N/A</v>
      </c>
      <c r="AJ302" s="91" t="e">
        <f t="shared" si="161"/>
        <v>#N/A</v>
      </c>
      <c r="AK302" s="93" t="e">
        <f t="shared" si="143"/>
        <v>#N/A</v>
      </c>
      <c r="AL302" s="99" t="e">
        <f t="shared" si="144"/>
        <v>#N/A</v>
      </c>
      <c r="AM302" s="99">
        <f t="shared" si="145"/>
        <v>0</v>
      </c>
      <c r="AP302" s="92">
        <f t="shared" si="162"/>
        <v>46025</v>
      </c>
      <c r="AQ302" s="91">
        <f t="shared" si="163"/>
        <v>295</v>
      </c>
      <c r="AR302" s="91" t="e">
        <f>INDEX(地温!$D$2:$D$366,MATCH(AP302,地温!$C$2:$C$366,FALSE))</f>
        <v>#N/A</v>
      </c>
      <c r="AS302" s="91" t="e">
        <f t="shared" si="164"/>
        <v>#N/A</v>
      </c>
      <c r="AT302" s="93" t="e">
        <f t="shared" si="146"/>
        <v>#N/A</v>
      </c>
      <c r="AU302" s="99" t="e">
        <f t="shared" si="147"/>
        <v>#N/A</v>
      </c>
      <c r="AV302" s="99">
        <f t="shared" si="148"/>
        <v>0</v>
      </c>
    </row>
    <row r="303" spans="1:48" s="91" customFormat="1">
      <c r="A303" s="92">
        <f t="shared" si="149"/>
        <v>46026</v>
      </c>
      <c r="B303" s="91">
        <f t="shared" si="132"/>
        <v>296</v>
      </c>
      <c r="C303" s="99" t="e">
        <f t="shared" si="133"/>
        <v>#N/A</v>
      </c>
      <c r="F303" s="92">
        <f t="shared" si="150"/>
        <v>46026</v>
      </c>
      <c r="G303" s="91">
        <f t="shared" si="151"/>
        <v>296</v>
      </c>
      <c r="H303" s="91" t="e">
        <f>INDEX(地温!$D$2:$D$366,MATCH(F303,地温!$C$2:$C$366,FALSE))</f>
        <v>#N/A</v>
      </c>
      <c r="I303" s="91" t="e">
        <f t="shared" si="152"/>
        <v>#N/A</v>
      </c>
      <c r="J303" s="93" t="e">
        <f t="shared" si="134"/>
        <v>#N/A</v>
      </c>
      <c r="K303" s="99" t="e">
        <f t="shared" si="135"/>
        <v>#N/A</v>
      </c>
      <c r="L303" s="99" t="e">
        <f t="shared" si="136"/>
        <v>#N/A</v>
      </c>
      <c r="O303" s="92">
        <f t="shared" si="153"/>
        <v>46026</v>
      </c>
      <c r="P303" s="91">
        <f t="shared" si="154"/>
        <v>296</v>
      </c>
      <c r="Q303" s="91" t="e">
        <f>INDEX(地温!$D$2:$D$366,MATCH(O303,地温!$C$2:$C$366,FALSE))</f>
        <v>#N/A</v>
      </c>
      <c r="R303" s="91" t="e">
        <f t="shared" si="155"/>
        <v>#N/A</v>
      </c>
      <c r="S303" s="93" t="e">
        <f t="shared" si="137"/>
        <v>#N/A</v>
      </c>
      <c r="T303" s="99" t="e">
        <f t="shared" si="138"/>
        <v>#N/A</v>
      </c>
      <c r="U303" s="99" t="e">
        <f t="shared" si="139"/>
        <v>#N/A</v>
      </c>
      <c r="X303" s="92">
        <f t="shared" si="156"/>
        <v>46026</v>
      </c>
      <c r="Y303" s="91">
        <f t="shared" si="157"/>
        <v>296</v>
      </c>
      <c r="Z303" s="91" t="e">
        <f>INDEX(地温!$D$2:$D$366,MATCH(X303,地温!$C$2:$C$366,FALSE))</f>
        <v>#N/A</v>
      </c>
      <c r="AA303" s="91" t="e">
        <f t="shared" si="158"/>
        <v>#N/A</v>
      </c>
      <c r="AB303" s="93" t="e">
        <f t="shared" si="140"/>
        <v>#N/A</v>
      </c>
      <c r="AC303" s="99" t="e">
        <f t="shared" si="141"/>
        <v>#N/A</v>
      </c>
      <c r="AD303" s="99">
        <f t="shared" si="142"/>
        <v>0</v>
      </c>
      <c r="AG303" s="92">
        <f t="shared" si="159"/>
        <v>46026</v>
      </c>
      <c r="AH303" s="91">
        <f t="shared" si="160"/>
        <v>296</v>
      </c>
      <c r="AI303" s="91" t="e">
        <f>INDEX(地温!$D$2:$D$366,MATCH(AG303,地温!$C$2:$C$366,FALSE))</f>
        <v>#N/A</v>
      </c>
      <c r="AJ303" s="91" t="e">
        <f t="shared" si="161"/>
        <v>#N/A</v>
      </c>
      <c r="AK303" s="93" t="e">
        <f t="shared" si="143"/>
        <v>#N/A</v>
      </c>
      <c r="AL303" s="99" t="e">
        <f t="shared" si="144"/>
        <v>#N/A</v>
      </c>
      <c r="AM303" s="99">
        <f t="shared" si="145"/>
        <v>0</v>
      </c>
      <c r="AP303" s="92">
        <f t="shared" si="162"/>
        <v>46026</v>
      </c>
      <c r="AQ303" s="91">
        <f t="shared" si="163"/>
        <v>296</v>
      </c>
      <c r="AR303" s="91" t="e">
        <f>INDEX(地温!$D$2:$D$366,MATCH(AP303,地温!$C$2:$C$366,FALSE))</f>
        <v>#N/A</v>
      </c>
      <c r="AS303" s="91" t="e">
        <f t="shared" si="164"/>
        <v>#N/A</v>
      </c>
      <c r="AT303" s="93" t="e">
        <f t="shared" si="146"/>
        <v>#N/A</v>
      </c>
      <c r="AU303" s="99" t="e">
        <f t="shared" si="147"/>
        <v>#N/A</v>
      </c>
      <c r="AV303" s="99">
        <f t="shared" si="148"/>
        <v>0</v>
      </c>
    </row>
    <row r="304" spans="1:48" s="91" customFormat="1">
      <c r="A304" s="92">
        <f t="shared" si="149"/>
        <v>46027</v>
      </c>
      <c r="B304" s="91">
        <f t="shared" si="132"/>
        <v>297</v>
      </c>
      <c r="C304" s="99" t="e">
        <f t="shared" si="133"/>
        <v>#N/A</v>
      </c>
      <c r="F304" s="92">
        <f t="shared" si="150"/>
        <v>46027</v>
      </c>
      <c r="G304" s="91">
        <f t="shared" si="151"/>
        <v>297</v>
      </c>
      <c r="H304" s="91" t="e">
        <f>INDEX(地温!$D$2:$D$366,MATCH(F304,地温!$C$2:$C$366,FALSE))</f>
        <v>#N/A</v>
      </c>
      <c r="I304" s="91" t="e">
        <f t="shared" si="152"/>
        <v>#N/A</v>
      </c>
      <c r="J304" s="93" t="e">
        <f t="shared" si="134"/>
        <v>#N/A</v>
      </c>
      <c r="K304" s="99" t="e">
        <f t="shared" si="135"/>
        <v>#N/A</v>
      </c>
      <c r="L304" s="99" t="e">
        <f t="shared" si="136"/>
        <v>#N/A</v>
      </c>
      <c r="O304" s="92">
        <f t="shared" si="153"/>
        <v>46027</v>
      </c>
      <c r="P304" s="91">
        <f t="shared" si="154"/>
        <v>297</v>
      </c>
      <c r="Q304" s="91" t="e">
        <f>INDEX(地温!$D$2:$D$366,MATCH(O304,地温!$C$2:$C$366,FALSE))</f>
        <v>#N/A</v>
      </c>
      <c r="R304" s="91" t="e">
        <f t="shared" si="155"/>
        <v>#N/A</v>
      </c>
      <c r="S304" s="93" t="e">
        <f t="shared" si="137"/>
        <v>#N/A</v>
      </c>
      <c r="T304" s="99" t="e">
        <f t="shared" si="138"/>
        <v>#N/A</v>
      </c>
      <c r="U304" s="99" t="e">
        <f t="shared" si="139"/>
        <v>#N/A</v>
      </c>
      <c r="X304" s="92">
        <f t="shared" si="156"/>
        <v>46027</v>
      </c>
      <c r="Y304" s="91">
        <f t="shared" si="157"/>
        <v>297</v>
      </c>
      <c r="Z304" s="91" t="e">
        <f>INDEX(地温!$D$2:$D$366,MATCH(X304,地温!$C$2:$C$366,FALSE))</f>
        <v>#N/A</v>
      </c>
      <c r="AA304" s="91" t="e">
        <f t="shared" si="158"/>
        <v>#N/A</v>
      </c>
      <c r="AB304" s="93" t="e">
        <f t="shared" si="140"/>
        <v>#N/A</v>
      </c>
      <c r="AC304" s="99" t="e">
        <f t="shared" si="141"/>
        <v>#N/A</v>
      </c>
      <c r="AD304" s="99">
        <f t="shared" si="142"/>
        <v>0</v>
      </c>
      <c r="AG304" s="92">
        <f t="shared" si="159"/>
        <v>46027</v>
      </c>
      <c r="AH304" s="91">
        <f t="shared" si="160"/>
        <v>297</v>
      </c>
      <c r="AI304" s="91" t="e">
        <f>INDEX(地温!$D$2:$D$366,MATCH(AG304,地温!$C$2:$C$366,FALSE))</f>
        <v>#N/A</v>
      </c>
      <c r="AJ304" s="91" t="e">
        <f t="shared" si="161"/>
        <v>#N/A</v>
      </c>
      <c r="AK304" s="93" t="e">
        <f t="shared" si="143"/>
        <v>#N/A</v>
      </c>
      <c r="AL304" s="99" t="e">
        <f t="shared" si="144"/>
        <v>#N/A</v>
      </c>
      <c r="AM304" s="99">
        <f t="shared" si="145"/>
        <v>0</v>
      </c>
      <c r="AP304" s="92">
        <f t="shared" si="162"/>
        <v>46027</v>
      </c>
      <c r="AQ304" s="91">
        <f t="shared" si="163"/>
        <v>297</v>
      </c>
      <c r="AR304" s="91" t="e">
        <f>INDEX(地温!$D$2:$D$366,MATCH(AP304,地温!$C$2:$C$366,FALSE))</f>
        <v>#N/A</v>
      </c>
      <c r="AS304" s="91" t="e">
        <f t="shared" si="164"/>
        <v>#N/A</v>
      </c>
      <c r="AT304" s="93" t="e">
        <f t="shared" si="146"/>
        <v>#N/A</v>
      </c>
      <c r="AU304" s="99" t="e">
        <f t="shared" si="147"/>
        <v>#N/A</v>
      </c>
      <c r="AV304" s="99">
        <f t="shared" si="148"/>
        <v>0</v>
      </c>
    </row>
    <row r="305" spans="1:48" s="91" customFormat="1">
      <c r="A305" s="92">
        <f t="shared" si="149"/>
        <v>46028</v>
      </c>
      <c r="B305" s="91">
        <f t="shared" si="132"/>
        <v>298</v>
      </c>
      <c r="C305" s="99" t="e">
        <f t="shared" si="133"/>
        <v>#N/A</v>
      </c>
      <c r="F305" s="92">
        <f t="shared" si="150"/>
        <v>46028</v>
      </c>
      <c r="G305" s="91">
        <f t="shared" si="151"/>
        <v>298</v>
      </c>
      <c r="H305" s="91" t="e">
        <f>INDEX(地温!$D$2:$D$366,MATCH(F305,地温!$C$2:$C$366,FALSE))</f>
        <v>#N/A</v>
      </c>
      <c r="I305" s="91" t="e">
        <f t="shared" si="152"/>
        <v>#N/A</v>
      </c>
      <c r="J305" s="93" t="e">
        <f t="shared" si="134"/>
        <v>#N/A</v>
      </c>
      <c r="K305" s="99" t="e">
        <f t="shared" si="135"/>
        <v>#N/A</v>
      </c>
      <c r="L305" s="99" t="e">
        <f t="shared" si="136"/>
        <v>#N/A</v>
      </c>
      <c r="O305" s="92">
        <f t="shared" si="153"/>
        <v>46028</v>
      </c>
      <c r="P305" s="91">
        <f t="shared" si="154"/>
        <v>298</v>
      </c>
      <c r="Q305" s="91" t="e">
        <f>INDEX(地温!$D$2:$D$366,MATCH(O305,地温!$C$2:$C$366,FALSE))</f>
        <v>#N/A</v>
      </c>
      <c r="R305" s="91" t="e">
        <f t="shared" si="155"/>
        <v>#N/A</v>
      </c>
      <c r="S305" s="93" t="e">
        <f t="shared" si="137"/>
        <v>#N/A</v>
      </c>
      <c r="T305" s="99" t="e">
        <f t="shared" si="138"/>
        <v>#N/A</v>
      </c>
      <c r="U305" s="99" t="e">
        <f t="shared" si="139"/>
        <v>#N/A</v>
      </c>
      <c r="X305" s="92">
        <f t="shared" si="156"/>
        <v>46028</v>
      </c>
      <c r="Y305" s="91">
        <f t="shared" si="157"/>
        <v>298</v>
      </c>
      <c r="Z305" s="91" t="e">
        <f>INDEX(地温!$D$2:$D$366,MATCH(X305,地温!$C$2:$C$366,FALSE))</f>
        <v>#N/A</v>
      </c>
      <c r="AA305" s="91" t="e">
        <f t="shared" si="158"/>
        <v>#N/A</v>
      </c>
      <c r="AB305" s="93" t="e">
        <f t="shared" si="140"/>
        <v>#N/A</v>
      </c>
      <c r="AC305" s="99" t="e">
        <f t="shared" si="141"/>
        <v>#N/A</v>
      </c>
      <c r="AD305" s="99">
        <f t="shared" si="142"/>
        <v>0</v>
      </c>
      <c r="AG305" s="92">
        <f t="shared" si="159"/>
        <v>46028</v>
      </c>
      <c r="AH305" s="91">
        <f t="shared" si="160"/>
        <v>298</v>
      </c>
      <c r="AI305" s="91" t="e">
        <f>INDEX(地温!$D$2:$D$366,MATCH(AG305,地温!$C$2:$C$366,FALSE))</f>
        <v>#N/A</v>
      </c>
      <c r="AJ305" s="91" t="e">
        <f t="shared" si="161"/>
        <v>#N/A</v>
      </c>
      <c r="AK305" s="93" t="e">
        <f t="shared" si="143"/>
        <v>#N/A</v>
      </c>
      <c r="AL305" s="99" t="e">
        <f t="shared" si="144"/>
        <v>#N/A</v>
      </c>
      <c r="AM305" s="99">
        <f t="shared" si="145"/>
        <v>0</v>
      </c>
      <c r="AP305" s="92">
        <f t="shared" si="162"/>
        <v>46028</v>
      </c>
      <c r="AQ305" s="91">
        <f t="shared" si="163"/>
        <v>298</v>
      </c>
      <c r="AR305" s="91" t="e">
        <f>INDEX(地温!$D$2:$D$366,MATCH(AP305,地温!$C$2:$C$366,FALSE))</f>
        <v>#N/A</v>
      </c>
      <c r="AS305" s="91" t="e">
        <f t="shared" si="164"/>
        <v>#N/A</v>
      </c>
      <c r="AT305" s="93" t="e">
        <f t="shared" si="146"/>
        <v>#N/A</v>
      </c>
      <c r="AU305" s="99" t="e">
        <f t="shared" si="147"/>
        <v>#N/A</v>
      </c>
      <c r="AV305" s="99">
        <f t="shared" si="148"/>
        <v>0</v>
      </c>
    </row>
    <row r="306" spans="1:48" s="91" customFormat="1">
      <c r="A306" s="92">
        <f t="shared" si="149"/>
        <v>46029</v>
      </c>
      <c r="B306" s="91">
        <f t="shared" si="132"/>
        <v>299</v>
      </c>
      <c r="C306" s="99" t="e">
        <f t="shared" si="133"/>
        <v>#N/A</v>
      </c>
      <c r="F306" s="92">
        <f t="shared" si="150"/>
        <v>46029</v>
      </c>
      <c r="G306" s="91">
        <f t="shared" si="151"/>
        <v>299</v>
      </c>
      <c r="H306" s="91" t="e">
        <f>INDEX(地温!$D$2:$D$366,MATCH(F306,地温!$C$2:$C$366,FALSE))</f>
        <v>#N/A</v>
      </c>
      <c r="I306" s="91" t="e">
        <f t="shared" si="152"/>
        <v>#N/A</v>
      </c>
      <c r="J306" s="93" t="e">
        <f t="shared" si="134"/>
        <v>#N/A</v>
      </c>
      <c r="K306" s="99" t="e">
        <f t="shared" si="135"/>
        <v>#N/A</v>
      </c>
      <c r="L306" s="99" t="e">
        <f t="shared" si="136"/>
        <v>#N/A</v>
      </c>
      <c r="O306" s="92">
        <f t="shared" si="153"/>
        <v>46029</v>
      </c>
      <c r="P306" s="91">
        <f t="shared" si="154"/>
        <v>299</v>
      </c>
      <c r="Q306" s="91" t="e">
        <f>INDEX(地温!$D$2:$D$366,MATCH(O306,地温!$C$2:$C$366,FALSE))</f>
        <v>#N/A</v>
      </c>
      <c r="R306" s="91" t="e">
        <f t="shared" si="155"/>
        <v>#N/A</v>
      </c>
      <c r="S306" s="93" t="e">
        <f t="shared" si="137"/>
        <v>#N/A</v>
      </c>
      <c r="T306" s="99" t="e">
        <f t="shared" si="138"/>
        <v>#N/A</v>
      </c>
      <c r="U306" s="99" t="e">
        <f t="shared" si="139"/>
        <v>#N/A</v>
      </c>
      <c r="X306" s="92">
        <f t="shared" si="156"/>
        <v>46029</v>
      </c>
      <c r="Y306" s="91">
        <f t="shared" si="157"/>
        <v>299</v>
      </c>
      <c r="Z306" s="91" t="e">
        <f>INDEX(地温!$D$2:$D$366,MATCH(X306,地温!$C$2:$C$366,FALSE))</f>
        <v>#N/A</v>
      </c>
      <c r="AA306" s="91" t="e">
        <f t="shared" si="158"/>
        <v>#N/A</v>
      </c>
      <c r="AB306" s="93" t="e">
        <f t="shared" si="140"/>
        <v>#N/A</v>
      </c>
      <c r="AC306" s="99" t="e">
        <f t="shared" si="141"/>
        <v>#N/A</v>
      </c>
      <c r="AD306" s="99">
        <f t="shared" si="142"/>
        <v>0</v>
      </c>
      <c r="AG306" s="92">
        <f t="shared" si="159"/>
        <v>46029</v>
      </c>
      <c r="AH306" s="91">
        <f t="shared" si="160"/>
        <v>299</v>
      </c>
      <c r="AI306" s="91" t="e">
        <f>INDEX(地温!$D$2:$D$366,MATCH(AG306,地温!$C$2:$C$366,FALSE))</f>
        <v>#N/A</v>
      </c>
      <c r="AJ306" s="91" t="e">
        <f t="shared" si="161"/>
        <v>#N/A</v>
      </c>
      <c r="AK306" s="93" t="e">
        <f t="shared" si="143"/>
        <v>#N/A</v>
      </c>
      <c r="AL306" s="99" t="e">
        <f t="shared" si="144"/>
        <v>#N/A</v>
      </c>
      <c r="AM306" s="99">
        <f t="shared" si="145"/>
        <v>0</v>
      </c>
      <c r="AP306" s="92">
        <f t="shared" si="162"/>
        <v>46029</v>
      </c>
      <c r="AQ306" s="91">
        <f t="shared" si="163"/>
        <v>299</v>
      </c>
      <c r="AR306" s="91" t="e">
        <f>INDEX(地温!$D$2:$D$366,MATCH(AP306,地温!$C$2:$C$366,FALSE))</f>
        <v>#N/A</v>
      </c>
      <c r="AS306" s="91" t="e">
        <f t="shared" si="164"/>
        <v>#N/A</v>
      </c>
      <c r="AT306" s="93" t="e">
        <f t="shared" si="146"/>
        <v>#N/A</v>
      </c>
      <c r="AU306" s="99" t="e">
        <f t="shared" si="147"/>
        <v>#N/A</v>
      </c>
      <c r="AV306" s="99">
        <f t="shared" si="148"/>
        <v>0</v>
      </c>
    </row>
    <row r="307" spans="1:48" s="91" customFormat="1">
      <c r="A307" s="92">
        <f t="shared" si="149"/>
        <v>46030</v>
      </c>
      <c r="B307" s="91">
        <f t="shared" si="132"/>
        <v>300</v>
      </c>
      <c r="C307" s="99" t="e">
        <f t="shared" si="133"/>
        <v>#N/A</v>
      </c>
      <c r="F307" s="92">
        <f t="shared" si="150"/>
        <v>46030</v>
      </c>
      <c r="G307" s="91">
        <f t="shared" si="151"/>
        <v>300</v>
      </c>
      <c r="H307" s="91" t="e">
        <f>INDEX(地温!$D$2:$D$366,MATCH(F307,地温!$C$2:$C$366,FALSE))</f>
        <v>#N/A</v>
      </c>
      <c r="I307" s="91" t="e">
        <f t="shared" si="152"/>
        <v>#N/A</v>
      </c>
      <c r="J307" s="93" t="e">
        <f t="shared" si="134"/>
        <v>#N/A</v>
      </c>
      <c r="K307" s="99" t="e">
        <f t="shared" si="135"/>
        <v>#N/A</v>
      </c>
      <c r="L307" s="99" t="e">
        <f t="shared" si="136"/>
        <v>#N/A</v>
      </c>
      <c r="O307" s="92">
        <f t="shared" si="153"/>
        <v>46030</v>
      </c>
      <c r="P307" s="91">
        <f t="shared" si="154"/>
        <v>300</v>
      </c>
      <c r="Q307" s="91" t="e">
        <f>INDEX(地温!$D$2:$D$366,MATCH(O307,地温!$C$2:$C$366,FALSE))</f>
        <v>#N/A</v>
      </c>
      <c r="R307" s="91" t="e">
        <f t="shared" si="155"/>
        <v>#N/A</v>
      </c>
      <c r="S307" s="93" t="e">
        <f t="shared" si="137"/>
        <v>#N/A</v>
      </c>
      <c r="T307" s="99" t="e">
        <f t="shared" si="138"/>
        <v>#N/A</v>
      </c>
      <c r="U307" s="99" t="e">
        <f t="shared" si="139"/>
        <v>#N/A</v>
      </c>
      <c r="X307" s="92">
        <f t="shared" si="156"/>
        <v>46030</v>
      </c>
      <c r="Y307" s="91">
        <f t="shared" si="157"/>
        <v>300</v>
      </c>
      <c r="Z307" s="91" t="e">
        <f>INDEX(地温!$D$2:$D$366,MATCH(X307,地温!$C$2:$C$366,FALSE))</f>
        <v>#N/A</v>
      </c>
      <c r="AA307" s="91" t="e">
        <f t="shared" si="158"/>
        <v>#N/A</v>
      </c>
      <c r="AB307" s="93" t="e">
        <f t="shared" si="140"/>
        <v>#N/A</v>
      </c>
      <c r="AC307" s="99" t="e">
        <f t="shared" si="141"/>
        <v>#N/A</v>
      </c>
      <c r="AD307" s="99">
        <f t="shared" si="142"/>
        <v>0</v>
      </c>
      <c r="AG307" s="92">
        <f t="shared" si="159"/>
        <v>46030</v>
      </c>
      <c r="AH307" s="91">
        <f t="shared" si="160"/>
        <v>300</v>
      </c>
      <c r="AI307" s="91" t="e">
        <f>INDEX(地温!$D$2:$D$366,MATCH(AG307,地温!$C$2:$C$366,FALSE))</f>
        <v>#N/A</v>
      </c>
      <c r="AJ307" s="91" t="e">
        <f t="shared" si="161"/>
        <v>#N/A</v>
      </c>
      <c r="AK307" s="93" t="e">
        <f t="shared" si="143"/>
        <v>#N/A</v>
      </c>
      <c r="AL307" s="99" t="e">
        <f t="shared" si="144"/>
        <v>#N/A</v>
      </c>
      <c r="AM307" s="99">
        <f t="shared" si="145"/>
        <v>0</v>
      </c>
      <c r="AP307" s="92">
        <f t="shared" si="162"/>
        <v>46030</v>
      </c>
      <c r="AQ307" s="91">
        <f t="shared" si="163"/>
        <v>300</v>
      </c>
      <c r="AR307" s="91" t="e">
        <f>INDEX(地温!$D$2:$D$366,MATCH(AP307,地温!$C$2:$C$366,FALSE))</f>
        <v>#N/A</v>
      </c>
      <c r="AS307" s="91" t="e">
        <f t="shared" si="164"/>
        <v>#N/A</v>
      </c>
      <c r="AT307" s="93" t="e">
        <f t="shared" si="146"/>
        <v>#N/A</v>
      </c>
      <c r="AU307" s="99" t="e">
        <f t="shared" si="147"/>
        <v>#N/A</v>
      </c>
      <c r="AV307" s="99">
        <f t="shared" si="148"/>
        <v>0</v>
      </c>
    </row>
    <row r="308" spans="1:48" s="91" customFormat="1">
      <c r="A308" s="92">
        <f t="shared" si="149"/>
        <v>46031</v>
      </c>
      <c r="B308" s="91">
        <f t="shared" si="132"/>
        <v>301</v>
      </c>
      <c r="C308" s="99" t="e">
        <f t="shared" si="133"/>
        <v>#N/A</v>
      </c>
      <c r="F308" s="92">
        <f t="shared" si="150"/>
        <v>46031</v>
      </c>
      <c r="G308" s="91">
        <f t="shared" si="151"/>
        <v>301</v>
      </c>
      <c r="H308" s="91" t="e">
        <f>INDEX(地温!$D$2:$D$366,MATCH(F308,地温!$C$2:$C$366,FALSE))</f>
        <v>#N/A</v>
      </c>
      <c r="I308" s="91" t="e">
        <f t="shared" si="152"/>
        <v>#N/A</v>
      </c>
      <c r="J308" s="93" t="e">
        <f t="shared" si="134"/>
        <v>#N/A</v>
      </c>
      <c r="K308" s="99" t="e">
        <f t="shared" si="135"/>
        <v>#N/A</v>
      </c>
      <c r="L308" s="99" t="e">
        <f t="shared" si="136"/>
        <v>#N/A</v>
      </c>
      <c r="O308" s="92">
        <f t="shared" si="153"/>
        <v>46031</v>
      </c>
      <c r="P308" s="91">
        <f t="shared" si="154"/>
        <v>301</v>
      </c>
      <c r="Q308" s="91" t="e">
        <f>INDEX(地温!$D$2:$D$366,MATCH(O308,地温!$C$2:$C$366,FALSE))</f>
        <v>#N/A</v>
      </c>
      <c r="R308" s="91" t="e">
        <f t="shared" si="155"/>
        <v>#N/A</v>
      </c>
      <c r="S308" s="93" t="e">
        <f t="shared" si="137"/>
        <v>#N/A</v>
      </c>
      <c r="T308" s="99" t="e">
        <f t="shared" si="138"/>
        <v>#N/A</v>
      </c>
      <c r="U308" s="99" t="e">
        <f t="shared" si="139"/>
        <v>#N/A</v>
      </c>
      <c r="X308" s="92">
        <f t="shared" si="156"/>
        <v>46031</v>
      </c>
      <c r="Y308" s="91">
        <f t="shared" si="157"/>
        <v>301</v>
      </c>
      <c r="Z308" s="91" t="e">
        <f>INDEX(地温!$D$2:$D$366,MATCH(X308,地温!$C$2:$C$366,FALSE))</f>
        <v>#N/A</v>
      </c>
      <c r="AA308" s="91" t="e">
        <f t="shared" si="158"/>
        <v>#N/A</v>
      </c>
      <c r="AB308" s="93" t="e">
        <f t="shared" si="140"/>
        <v>#N/A</v>
      </c>
      <c r="AC308" s="99" t="e">
        <f t="shared" si="141"/>
        <v>#N/A</v>
      </c>
      <c r="AD308" s="99">
        <f t="shared" si="142"/>
        <v>0</v>
      </c>
      <c r="AG308" s="92">
        <f t="shared" si="159"/>
        <v>46031</v>
      </c>
      <c r="AH308" s="91">
        <f t="shared" si="160"/>
        <v>301</v>
      </c>
      <c r="AI308" s="91" t="e">
        <f>INDEX(地温!$D$2:$D$366,MATCH(AG308,地温!$C$2:$C$366,FALSE))</f>
        <v>#N/A</v>
      </c>
      <c r="AJ308" s="91" t="e">
        <f t="shared" si="161"/>
        <v>#N/A</v>
      </c>
      <c r="AK308" s="93" t="e">
        <f t="shared" si="143"/>
        <v>#N/A</v>
      </c>
      <c r="AL308" s="99" t="e">
        <f t="shared" si="144"/>
        <v>#N/A</v>
      </c>
      <c r="AM308" s="99">
        <f t="shared" si="145"/>
        <v>0</v>
      </c>
      <c r="AP308" s="92">
        <f t="shared" si="162"/>
        <v>46031</v>
      </c>
      <c r="AQ308" s="91">
        <f t="shared" si="163"/>
        <v>301</v>
      </c>
      <c r="AR308" s="91" t="e">
        <f>INDEX(地温!$D$2:$D$366,MATCH(AP308,地温!$C$2:$C$366,FALSE))</f>
        <v>#N/A</v>
      </c>
      <c r="AS308" s="91" t="e">
        <f t="shared" si="164"/>
        <v>#N/A</v>
      </c>
      <c r="AT308" s="93" t="e">
        <f t="shared" si="146"/>
        <v>#N/A</v>
      </c>
      <c r="AU308" s="99" t="e">
        <f t="shared" si="147"/>
        <v>#N/A</v>
      </c>
      <c r="AV308" s="99">
        <f t="shared" si="148"/>
        <v>0</v>
      </c>
    </row>
    <row r="309" spans="1:48" s="91" customFormat="1">
      <c r="A309" s="92">
        <f t="shared" si="149"/>
        <v>46032</v>
      </c>
      <c r="B309" s="91">
        <f t="shared" si="132"/>
        <v>302</v>
      </c>
      <c r="C309" s="99" t="e">
        <f t="shared" si="133"/>
        <v>#N/A</v>
      </c>
      <c r="F309" s="92">
        <f t="shared" si="150"/>
        <v>46032</v>
      </c>
      <c r="G309" s="91">
        <f t="shared" si="151"/>
        <v>302</v>
      </c>
      <c r="H309" s="91" t="e">
        <f>INDEX(地温!$D$2:$D$366,MATCH(F309,地温!$C$2:$C$366,FALSE))</f>
        <v>#N/A</v>
      </c>
      <c r="I309" s="91" t="e">
        <f t="shared" si="152"/>
        <v>#N/A</v>
      </c>
      <c r="J309" s="93" t="e">
        <f t="shared" si="134"/>
        <v>#N/A</v>
      </c>
      <c r="K309" s="99" t="e">
        <f t="shared" si="135"/>
        <v>#N/A</v>
      </c>
      <c r="L309" s="99" t="e">
        <f t="shared" si="136"/>
        <v>#N/A</v>
      </c>
      <c r="O309" s="92">
        <f t="shared" si="153"/>
        <v>46032</v>
      </c>
      <c r="P309" s="91">
        <f t="shared" si="154"/>
        <v>302</v>
      </c>
      <c r="Q309" s="91" t="e">
        <f>INDEX(地温!$D$2:$D$366,MATCH(O309,地温!$C$2:$C$366,FALSE))</f>
        <v>#N/A</v>
      </c>
      <c r="R309" s="91" t="e">
        <f t="shared" si="155"/>
        <v>#N/A</v>
      </c>
      <c r="S309" s="93" t="e">
        <f t="shared" si="137"/>
        <v>#N/A</v>
      </c>
      <c r="T309" s="99" t="e">
        <f t="shared" si="138"/>
        <v>#N/A</v>
      </c>
      <c r="U309" s="99" t="e">
        <f t="shared" si="139"/>
        <v>#N/A</v>
      </c>
      <c r="X309" s="92">
        <f t="shared" si="156"/>
        <v>46032</v>
      </c>
      <c r="Y309" s="91">
        <f t="shared" si="157"/>
        <v>302</v>
      </c>
      <c r="Z309" s="91" t="e">
        <f>INDEX(地温!$D$2:$D$366,MATCH(X309,地温!$C$2:$C$366,FALSE))</f>
        <v>#N/A</v>
      </c>
      <c r="AA309" s="91" t="e">
        <f t="shared" si="158"/>
        <v>#N/A</v>
      </c>
      <c r="AB309" s="93" t="e">
        <f t="shared" si="140"/>
        <v>#N/A</v>
      </c>
      <c r="AC309" s="99" t="e">
        <f t="shared" si="141"/>
        <v>#N/A</v>
      </c>
      <c r="AD309" s="99">
        <f t="shared" si="142"/>
        <v>0</v>
      </c>
      <c r="AG309" s="92">
        <f t="shared" si="159"/>
        <v>46032</v>
      </c>
      <c r="AH309" s="91">
        <f t="shared" si="160"/>
        <v>302</v>
      </c>
      <c r="AI309" s="91" t="e">
        <f>INDEX(地温!$D$2:$D$366,MATCH(AG309,地温!$C$2:$C$366,FALSE))</f>
        <v>#N/A</v>
      </c>
      <c r="AJ309" s="91" t="e">
        <f t="shared" si="161"/>
        <v>#N/A</v>
      </c>
      <c r="AK309" s="93" t="e">
        <f t="shared" si="143"/>
        <v>#N/A</v>
      </c>
      <c r="AL309" s="99" t="e">
        <f t="shared" si="144"/>
        <v>#N/A</v>
      </c>
      <c r="AM309" s="99">
        <f t="shared" si="145"/>
        <v>0</v>
      </c>
      <c r="AP309" s="92">
        <f t="shared" si="162"/>
        <v>46032</v>
      </c>
      <c r="AQ309" s="91">
        <f t="shared" si="163"/>
        <v>302</v>
      </c>
      <c r="AR309" s="91" t="e">
        <f>INDEX(地温!$D$2:$D$366,MATCH(AP309,地温!$C$2:$C$366,FALSE))</f>
        <v>#N/A</v>
      </c>
      <c r="AS309" s="91" t="e">
        <f t="shared" si="164"/>
        <v>#N/A</v>
      </c>
      <c r="AT309" s="93" t="e">
        <f t="shared" si="146"/>
        <v>#N/A</v>
      </c>
      <c r="AU309" s="99" t="e">
        <f t="shared" si="147"/>
        <v>#N/A</v>
      </c>
      <c r="AV309" s="99">
        <f t="shared" si="148"/>
        <v>0</v>
      </c>
    </row>
    <row r="310" spans="1:48" s="91" customFormat="1">
      <c r="A310" s="92">
        <f t="shared" si="149"/>
        <v>46033</v>
      </c>
      <c r="B310" s="91">
        <f t="shared" si="132"/>
        <v>303</v>
      </c>
      <c r="C310" s="99" t="e">
        <f t="shared" si="133"/>
        <v>#N/A</v>
      </c>
      <c r="F310" s="92">
        <f t="shared" si="150"/>
        <v>46033</v>
      </c>
      <c r="G310" s="91">
        <f t="shared" si="151"/>
        <v>303</v>
      </c>
      <c r="H310" s="91" t="e">
        <f>INDEX(地温!$D$2:$D$366,MATCH(F310,地温!$C$2:$C$366,FALSE))</f>
        <v>#N/A</v>
      </c>
      <c r="I310" s="91" t="e">
        <f t="shared" si="152"/>
        <v>#N/A</v>
      </c>
      <c r="J310" s="93" t="e">
        <f t="shared" si="134"/>
        <v>#N/A</v>
      </c>
      <c r="K310" s="99" t="e">
        <f t="shared" si="135"/>
        <v>#N/A</v>
      </c>
      <c r="L310" s="99" t="e">
        <f t="shared" si="136"/>
        <v>#N/A</v>
      </c>
      <c r="O310" s="92">
        <f t="shared" si="153"/>
        <v>46033</v>
      </c>
      <c r="P310" s="91">
        <f t="shared" si="154"/>
        <v>303</v>
      </c>
      <c r="Q310" s="91" t="e">
        <f>INDEX(地温!$D$2:$D$366,MATCH(O310,地温!$C$2:$C$366,FALSE))</f>
        <v>#N/A</v>
      </c>
      <c r="R310" s="91" t="e">
        <f t="shared" si="155"/>
        <v>#N/A</v>
      </c>
      <c r="S310" s="93" t="e">
        <f t="shared" si="137"/>
        <v>#N/A</v>
      </c>
      <c r="T310" s="99" t="e">
        <f t="shared" si="138"/>
        <v>#N/A</v>
      </c>
      <c r="U310" s="99" t="e">
        <f t="shared" si="139"/>
        <v>#N/A</v>
      </c>
      <c r="X310" s="92">
        <f t="shared" si="156"/>
        <v>46033</v>
      </c>
      <c r="Y310" s="91">
        <f t="shared" si="157"/>
        <v>303</v>
      </c>
      <c r="Z310" s="91" t="e">
        <f>INDEX(地温!$D$2:$D$366,MATCH(X310,地温!$C$2:$C$366,FALSE))</f>
        <v>#N/A</v>
      </c>
      <c r="AA310" s="91" t="e">
        <f t="shared" si="158"/>
        <v>#N/A</v>
      </c>
      <c r="AB310" s="93" t="e">
        <f t="shared" si="140"/>
        <v>#N/A</v>
      </c>
      <c r="AC310" s="99" t="e">
        <f t="shared" si="141"/>
        <v>#N/A</v>
      </c>
      <c r="AD310" s="99">
        <f t="shared" si="142"/>
        <v>0</v>
      </c>
      <c r="AG310" s="92">
        <f t="shared" si="159"/>
        <v>46033</v>
      </c>
      <c r="AH310" s="91">
        <f t="shared" si="160"/>
        <v>303</v>
      </c>
      <c r="AI310" s="91" t="e">
        <f>INDEX(地温!$D$2:$D$366,MATCH(AG310,地温!$C$2:$C$366,FALSE))</f>
        <v>#N/A</v>
      </c>
      <c r="AJ310" s="91" t="e">
        <f t="shared" si="161"/>
        <v>#N/A</v>
      </c>
      <c r="AK310" s="93" t="e">
        <f t="shared" si="143"/>
        <v>#N/A</v>
      </c>
      <c r="AL310" s="99" t="e">
        <f t="shared" si="144"/>
        <v>#N/A</v>
      </c>
      <c r="AM310" s="99">
        <f t="shared" si="145"/>
        <v>0</v>
      </c>
      <c r="AP310" s="92">
        <f t="shared" si="162"/>
        <v>46033</v>
      </c>
      <c r="AQ310" s="91">
        <f t="shared" si="163"/>
        <v>303</v>
      </c>
      <c r="AR310" s="91" t="e">
        <f>INDEX(地温!$D$2:$D$366,MATCH(AP310,地温!$C$2:$C$366,FALSE))</f>
        <v>#N/A</v>
      </c>
      <c r="AS310" s="91" t="e">
        <f t="shared" si="164"/>
        <v>#N/A</v>
      </c>
      <c r="AT310" s="93" t="e">
        <f t="shared" si="146"/>
        <v>#N/A</v>
      </c>
      <c r="AU310" s="99" t="e">
        <f t="shared" si="147"/>
        <v>#N/A</v>
      </c>
      <c r="AV310" s="99">
        <f t="shared" si="148"/>
        <v>0</v>
      </c>
    </row>
    <row r="311" spans="1:48" s="91" customFormat="1">
      <c r="A311" s="92">
        <f t="shared" si="149"/>
        <v>46034</v>
      </c>
      <c r="B311" s="91">
        <f t="shared" si="132"/>
        <v>304</v>
      </c>
      <c r="C311" s="99" t="e">
        <f t="shared" si="133"/>
        <v>#N/A</v>
      </c>
      <c r="F311" s="92">
        <f t="shared" si="150"/>
        <v>46034</v>
      </c>
      <c r="G311" s="91">
        <f t="shared" si="151"/>
        <v>304</v>
      </c>
      <c r="H311" s="91" t="e">
        <f>INDEX(地温!$D$2:$D$366,MATCH(F311,地温!$C$2:$C$366,FALSE))</f>
        <v>#N/A</v>
      </c>
      <c r="I311" s="91" t="e">
        <f t="shared" si="152"/>
        <v>#N/A</v>
      </c>
      <c r="J311" s="93" t="e">
        <f t="shared" si="134"/>
        <v>#N/A</v>
      </c>
      <c r="K311" s="99" t="e">
        <f t="shared" si="135"/>
        <v>#N/A</v>
      </c>
      <c r="L311" s="99" t="e">
        <f t="shared" si="136"/>
        <v>#N/A</v>
      </c>
      <c r="O311" s="92">
        <f t="shared" si="153"/>
        <v>46034</v>
      </c>
      <c r="P311" s="91">
        <f t="shared" si="154"/>
        <v>304</v>
      </c>
      <c r="Q311" s="91" t="e">
        <f>INDEX(地温!$D$2:$D$366,MATCH(O311,地温!$C$2:$C$366,FALSE))</f>
        <v>#N/A</v>
      </c>
      <c r="R311" s="91" t="e">
        <f t="shared" si="155"/>
        <v>#N/A</v>
      </c>
      <c r="S311" s="93" t="e">
        <f t="shared" si="137"/>
        <v>#N/A</v>
      </c>
      <c r="T311" s="99" t="e">
        <f t="shared" si="138"/>
        <v>#N/A</v>
      </c>
      <c r="U311" s="99" t="e">
        <f t="shared" si="139"/>
        <v>#N/A</v>
      </c>
      <c r="X311" s="92">
        <f t="shared" si="156"/>
        <v>46034</v>
      </c>
      <c r="Y311" s="91">
        <f t="shared" si="157"/>
        <v>304</v>
      </c>
      <c r="Z311" s="91" t="e">
        <f>INDEX(地温!$D$2:$D$366,MATCH(X311,地温!$C$2:$C$366,FALSE))</f>
        <v>#N/A</v>
      </c>
      <c r="AA311" s="91" t="e">
        <f t="shared" si="158"/>
        <v>#N/A</v>
      </c>
      <c r="AB311" s="93" t="e">
        <f t="shared" si="140"/>
        <v>#N/A</v>
      </c>
      <c r="AC311" s="99" t="e">
        <f t="shared" si="141"/>
        <v>#N/A</v>
      </c>
      <c r="AD311" s="99">
        <f t="shared" si="142"/>
        <v>0</v>
      </c>
      <c r="AG311" s="92">
        <f t="shared" si="159"/>
        <v>46034</v>
      </c>
      <c r="AH311" s="91">
        <f t="shared" si="160"/>
        <v>304</v>
      </c>
      <c r="AI311" s="91" t="e">
        <f>INDEX(地温!$D$2:$D$366,MATCH(AG311,地温!$C$2:$C$366,FALSE))</f>
        <v>#N/A</v>
      </c>
      <c r="AJ311" s="91" t="e">
        <f t="shared" si="161"/>
        <v>#N/A</v>
      </c>
      <c r="AK311" s="93" t="e">
        <f t="shared" si="143"/>
        <v>#N/A</v>
      </c>
      <c r="AL311" s="99" t="e">
        <f t="shared" si="144"/>
        <v>#N/A</v>
      </c>
      <c r="AM311" s="99">
        <f t="shared" si="145"/>
        <v>0</v>
      </c>
      <c r="AP311" s="92">
        <f t="shared" si="162"/>
        <v>46034</v>
      </c>
      <c r="AQ311" s="91">
        <f t="shared" si="163"/>
        <v>304</v>
      </c>
      <c r="AR311" s="91" t="e">
        <f>INDEX(地温!$D$2:$D$366,MATCH(AP311,地温!$C$2:$C$366,FALSE))</f>
        <v>#N/A</v>
      </c>
      <c r="AS311" s="91" t="e">
        <f t="shared" si="164"/>
        <v>#N/A</v>
      </c>
      <c r="AT311" s="93" t="e">
        <f t="shared" si="146"/>
        <v>#N/A</v>
      </c>
      <c r="AU311" s="99" t="e">
        <f t="shared" si="147"/>
        <v>#N/A</v>
      </c>
      <c r="AV311" s="99">
        <f t="shared" si="148"/>
        <v>0</v>
      </c>
    </row>
    <row r="312" spans="1:48" s="91" customFormat="1">
      <c r="A312" s="92">
        <f t="shared" si="149"/>
        <v>46035</v>
      </c>
      <c r="B312" s="91">
        <f t="shared" si="132"/>
        <v>305</v>
      </c>
      <c r="C312" s="99" t="e">
        <f t="shared" si="133"/>
        <v>#N/A</v>
      </c>
      <c r="F312" s="92">
        <f t="shared" si="150"/>
        <v>46035</v>
      </c>
      <c r="G312" s="91">
        <f t="shared" si="151"/>
        <v>305</v>
      </c>
      <c r="H312" s="91" t="e">
        <f>INDEX(地温!$D$2:$D$366,MATCH(F312,地温!$C$2:$C$366,FALSE))</f>
        <v>#N/A</v>
      </c>
      <c r="I312" s="91" t="e">
        <f t="shared" si="152"/>
        <v>#N/A</v>
      </c>
      <c r="J312" s="93" t="e">
        <f t="shared" si="134"/>
        <v>#N/A</v>
      </c>
      <c r="K312" s="99" t="e">
        <f t="shared" si="135"/>
        <v>#N/A</v>
      </c>
      <c r="L312" s="99" t="e">
        <f t="shared" si="136"/>
        <v>#N/A</v>
      </c>
      <c r="O312" s="92">
        <f t="shared" si="153"/>
        <v>46035</v>
      </c>
      <c r="P312" s="91">
        <f t="shared" si="154"/>
        <v>305</v>
      </c>
      <c r="Q312" s="91" t="e">
        <f>INDEX(地温!$D$2:$D$366,MATCH(O312,地温!$C$2:$C$366,FALSE))</f>
        <v>#N/A</v>
      </c>
      <c r="R312" s="91" t="e">
        <f t="shared" si="155"/>
        <v>#N/A</v>
      </c>
      <c r="S312" s="93" t="e">
        <f t="shared" si="137"/>
        <v>#N/A</v>
      </c>
      <c r="T312" s="99" t="e">
        <f t="shared" si="138"/>
        <v>#N/A</v>
      </c>
      <c r="U312" s="99" t="e">
        <f t="shared" si="139"/>
        <v>#N/A</v>
      </c>
      <c r="X312" s="92">
        <f t="shared" si="156"/>
        <v>46035</v>
      </c>
      <c r="Y312" s="91">
        <f t="shared" si="157"/>
        <v>305</v>
      </c>
      <c r="Z312" s="91" t="e">
        <f>INDEX(地温!$D$2:$D$366,MATCH(X312,地温!$C$2:$C$366,FALSE))</f>
        <v>#N/A</v>
      </c>
      <c r="AA312" s="91" t="e">
        <f t="shared" si="158"/>
        <v>#N/A</v>
      </c>
      <c r="AB312" s="93" t="e">
        <f t="shared" si="140"/>
        <v>#N/A</v>
      </c>
      <c r="AC312" s="99" t="e">
        <f t="shared" si="141"/>
        <v>#N/A</v>
      </c>
      <c r="AD312" s="99">
        <f t="shared" si="142"/>
        <v>0</v>
      </c>
      <c r="AG312" s="92">
        <f t="shared" si="159"/>
        <v>46035</v>
      </c>
      <c r="AH312" s="91">
        <f t="shared" si="160"/>
        <v>305</v>
      </c>
      <c r="AI312" s="91" t="e">
        <f>INDEX(地温!$D$2:$D$366,MATCH(AG312,地温!$C$2:$C$366,FALSE))</f>
        <v>#N/A</v>
      </c>
      <c r="AJ312" s="91" t="e">
        <f t="shared" si="161"/>
        <v>#N/A</v>
      </c>
      <c r="AK312" s="93" t="e">
        <f t="shared" si="143"/>
        <v>#N/A</v>
      </c>
      <c r="AL312" s="99" t="e">
        <f t="shared" si="144"/>
        <v>#N/A</v>
      </c>
      <c r="AM312" s="99">
        <f t="shared" si="145"/>
        <v>0</v>
      </c>
      <c r="AP312" s="92">
        <f t="shared" si="162"/>
        <v>46035</v>
      </c>
      <c r="AQ312" s="91">
        <f t="shared" si="163"/>
        <v>305</v>
      </c>
      <c r="AR312" s="91" t="e">
        <f>INDEX(地温!$D$2:$D$366,MATCH(AP312,地温!$C$2:$C$366,FALSE))</f>
        <v>#N/A</v>
      </c>
      <c r="AS312" s="91" t="e">
        <f t="shared" si="164"/>
        <v>#N/A</v>
      </c>
      <c r="AT312" s="93" t="e">
        <f t="shared" si="146"/>
        <v>#N/A</v>
      </c>
      <c r="AU312" s="99" t="e">
        <f t="shared" si="147"/>
        <v>#N/A</v>
      </c>
      <c r="AV312" s="99">
        <f t="shared" si="148"/>
        <v>0</v>
      </c>
    </row>
    <row r="313" spans="1:48" s="91" customFormat="1">
      <c r="A313" s="92">
        <f t="shared" si="149"/>
        <v>46036</v>
      </c>
      <c r="B313" s="91">
        <f t="shared" si="132"/>
        <v>306</v>
      </c>
      <c r="C313" s="99" t="e">
        <f t="shared" si="133"/>
        <v>#N/A</v>
      </c>
      <c r="F313" s="92">
        <f t="shared" si="150"/>
        <v>46036</v>
      </c>
      <c r="G313" s="91">
        <f t="shared" si="151"/>
        <v>306</v>
      </c>
      <c r="H313" s="91" t="e">
        <f>INDEX(地温!$D$2:$D$366,MATCH(F313,地温!$C$2:$C$366,FALSE))</f>
        <v>#N/A</v>
      </c>
      <c r="I313" s="91" t="e">
        <f t="shared" si="152"/>
        <v>#N/A</v>
      </c>
      <c r="J313" s="93" t="e">
        <f t="shared" si="134"/>
        <v>#N/A</v>
      </c>
      <c r="K313" s="99" t="e">
        <f t="shared" si="135"/>
        <v>#N/A</v>
      </c>
      <c r="L313" s="99" t="e">
        <f t="shared" si="136"/>
        <v>#N/A</v>
      </c>
      <c r="O313" s="92">
        <f t="shared" si="153"/>
        <v>46036</v>
      </c>
      <c r="P313" s="91">
        <f t="shared" si="154"/>
        <v>306</v>
      </c>
      <c r="Q313" s="91" t="e">
        <f>INDEX(地温!$D$2:$D$366,MATCH(O313,地温!$C$2:$C$366,FALSE))</f>
        <v>#N/A</v>
      </c>
      <c r="R313" s="91" t="e">
        <f t="shared" si="155"/>
        <v>#N/A</v>
      </c>
      <c r="S313" s="93" t="e">
        <f t="shared" si="137"/>
        <v>#N/A</v>
      </c>
      <c r="T313" s="99" t="e">
        <f t="shared" si="138"/>
        <v>#N/A</v>
      </c>
      <c r="U313" s="99" t="e">
        <f t="shared" si="139"/>
        <v>#N/A</v>
      </c>
      <c r="X313" s="92">
        <f t="shared" si="156"/>
        <v>46036</v>
      </c>
      <c r="Y313" s="91">
        <f t="shared" si="157"/>
        <v>306</v>
      </c>
      <c r="Z313" s="91" t="e">
        <f>INDEX(地温!$D$2:$D$366,MATCH(X313,地温!$C$2:$C$366,FALSE))</f>
        <v>#N/A</v>
      </c>
      <c r="AA313" s="91" t="e">
        <f t="shared" si="158"/>
        <v>#N/A</v>
      </c>
      <c r="AB313" s="93" t="e">
        <f t="shared" si="140"/>
        <v>#N/A</v>
      </c>
      <c r="AC313" s="99" t="e">
        <f t="shared" si="141"/>
        <v>#N/A</v>
      </c>
      <c r="AD313" s="99">
        <f t="shared" si="142"/>
        <v>0</v>
      </c>
      <c r="AG313" s="92">
        <f t="shared" si="159"/>
        <v>46036</v>
      </c>
      <c r="AH313" s="91">
        <f t="shared" si="160"/>
        <v>306</v>
      </c>
      <c r="AI313" s="91" t="e">
        <f>INDEX(地温!$D$2:$D$366,MATCH(AG313,地温!$C$2:$C$366,FALSE))</f>
        <v>#N/A</v>
      </c>
      <c r="AJ313" s="91" t="e">
        <f t="shared" si="161"/>
        <v>#N/A</v>
      </c>
      <c r="AK313" s="93" t="e">
        <f t="shared" si="143"/>
        <v>#N/A</v>
      </c>
      <c r="AL313" s="99" t="e">
        <f t="shared" si="144"/>
        <v>#N/A</v>
      </c>
      <c r="AM313" s="99">
        <f t="shared" si="145"/>
        <v>0</v>
      </c>
      <c r="AP313" s="92">
        <f t="shared" si="162"/>
        <v>46036</v>
      </c>
      <c r="AQ313" s="91">
        <f t="shared" si="163"/>
        <v>306</v>
      </c>
      <c r="AR313" s="91" t="e">
        <f>INDEX(地温!$D$2:$D$366,MATCH(AP313,地温!$C$2:$C$366,FALSE))</f>
        <v>#N/A</v>
      </c>
      <c r="AS313" s="91" t="e">
        <f t="shared" si="164"/>
        <v>#N/A</v>
      </c>
      <c r="AT313" s="93" t="e">
        <f t="shared" si="146"/>
        <v>#N/A</v>
      </c>
      <c r="AU313" s="99" t="e">
        <f t="shared" si="147"/>
        <v>#N/A</v>
      </c>
      <c r="AV313" s="99">
        <f t="shared" si="148"/>
        <v>0</v>
      </c>
    </row>
    <row r="314" spans="1:48" s="91" customFormat="1">
      <c r="A314" s="92">
        <f t="shared" si="149"/>
        <v>46037</v>
      </c>
      <c r="B314" s="91">
        <f t="shared" si="132"/>
        <v>307</v>
      </c>
      <c r="C314" s="99" t="e">
        <f t="shared" si="133"/>
        <v>#N/A</v>
      </c>
      <c r="F314" s="92">
        <f t="shared" si="150"/>
        <v>46037</v>
      </c>
      <c r="G314" s="91">
        <f t="shared" si="151"/>
        <v>307</v>
      </c>
      <c r="H314" s="91" t="e">
        <f>INDEX(地温!$D$2:$D$366,MATCH(F314,地温!$C$2:$C$366,FALSE))</f>
        <v>#N/A</v>
      </c>
      <c r="I314" s="91" t="e">
        <f t="shared" si="152"/>
        <v>#N/A</v>
      </c>
      <c r="J314" s="93" t="e">
        <f t="shared" si="134"/>
        <v>#N/A</v>
      </c>
      <c r="K314" s="99" t="e">
        <f t="shared" si="135"/>
        <v>#N/A</v>
      </c>
      <c r="L314" s="99" t="e">
        <f t="shared" si="136"/>
        <v>#N/A</v>
      </c>
      <c r="O314" s="92">
        <f t="shared" si="153"/>
        <v>46037</v>
      </c>
      <c r="P314" s="91">
        <f t="shared" si="154"/>
        <v>307</v>
      </c>
      <c r="Q314" s="91" t="e">
        <f>INDEX(地温!$D$2:$D$366,MATCH(O314,地温!$C$2:$C$366,FALSE))</f>
        <v>#N/A</v>
      </c>
      <c r="R314" s="91" t="e">
        <f t="shared" si="155"/>
        <v>#N/A</v>
      </c>
      <c r="S314" s="93" t="e">
        <f t="shared" si="137"/>
        <v>#N/A</v>
      </c>
      <c r="T314" s="99" t="e">
        <f t="shared" si="138"/>
        <v>#N/A</v>
      </c>
      <c r="U314" s="99" t="e">
        <f t="shared" si="139"/>
        <v>#N/A</v>
      </c>
      <c r="X314" s="92">
        <f t="shared" si="156"/>
        <v>46037</v>
      </c>
      <c r="Y314" s="91">
        <f t="shared" si="157"/>
        <v>307</v>
      </c>
      <c r="Z314" s="91" t="e">
        <f>INDEX(地温!$D$2:$D$366,MATCH(X314,地温!$C$2:$C$366,FALSE))</f>
        <v>#N/A</v>
      </c>
      <c r="AA314" s="91" t="e">
        <f t="shared" si="158"/>
        <v>#N/A</v>
      </c>
      <c r="AB314" s="93" t="e">
        <f t="shared" si="140"/>
        <v>#N/A</v>
      </c>
      <c r="AC314" s="99" t="e">
        <f t="shared" si="141"/>
        <v>#N/A</v>
      </c>
      <c r="AD314" s="99">
        <f t="shared" si="142"/>
        <v>0</v>
      </c>
      <c r="AG314" s="92">
        <f t="shared" si="159"/>
        <v>46037</v>
      </c>
      <c r="AH314" s="91">
        <f t="shared" si="160"/>
        <v>307</v>
      </c>
      <c r="AI314" s="91" t="e">
        <f>INDEX(地温!$D$2:$D$366,MATCH(AG314,地温!$C$2:$C$366,FALSE))</f>
        <v>#N/A</v>
      </c>
      <c r="AJ314" s="91" t="e">
        <f t="shared" si="161"/>
        <v>#N/A</v>
      </c>
      <c r="AK314" s="93" t="e">
        <f t="shared" si="143"/>
        <v>#N/A</v>
      </c>
      <c r="AL314" s="99" t="e">
        <f t="shared" si="144"/>
        <v>#N/A</v>
      </c>
      <c r="AM314" s="99">
        <f t="shared" si="145"/>
        <v>0</v>
      </c>
      <c r="AP314" s="92">
        <f t="shared" si="162"/>
        <v>46037</v>
      </c>
      <c r="AQ314" s="91">
        <f t="shared" si="163"/>
        <v>307</v>
      </c>
      <c r="AR314" s="91" t="e">
        <f>INDEX(地温!$D$2:$D$366,MATCH(AP314,地温!$C$2:$C$366,FALSE))</f>
        <v>#N/A</v>
      </c>
      <c r="AS314" s="91" t="e">
        <f t="shared" si="164"/>
        <v>#N/A</v>
      </c>
      <c r="AT314" s="93" t="e">
        <f t="shared" si="146"/>
        <v>#N/A</v>
      </c>
      <c r="AU314" s="99" t="e">
        <f t="shared" si="147"/>
        <v>#N/A</v>
      </c>
      <c r="AV314" s="99">
        <f t="shared" si="148"/>
        <v>0</v>
      </c>
    </row>
    <row r="315" spans="1:48" s="91" customFormat="1">
      <c r="A315" s="92">
        <f t="shared" si="149"/>
        <v>46038</v>
      </c>
      <c r="B315" s="91">
        <f t="shared" si="132"/>
        <v>308</v>
      </c>
      <c r="C315" s="99" t="e">
        <f t="shared" si="133"/>
        <v>#N/A</v>
      </c>
      <c r="F315" s="92">
        <f t="shared" si="150"/>
        <v>46038</v>
      </c>
      <c r="G315" s="91">
        <f t="shared" si="151"/>
        <v>308</v>
      </c>
      <c r="H315" s="91" t="e">
        <f>INDEX(地温!$D$2:$D$366,MATCH(F315,地温!$C$2:$C$366,FALSE))</f>
        <v>#N/A</v>
      </c>
      <c r="I315" s="91" t="e">
        <f t="shared" si="152"/>
        <v>#N/A</v>
      </c>
      <c r="J315" s="93" t="e">
        <f t="shared" si="134"/>
        <v>#N/A</v>
      </c>
      <c r="K315" s="99" t="e">
        <f t="shared" si="135"/>
        <v>#N/A</v>
      </c>
      <c r="L315" s="99" t="e">
        <f t="shared" si="136"/>
        <v>#N/A</v>
      </c>
      <c r="O315" s="92">
        <f t="shared" si="153"/>
        <v>46038</v>
      </c>
      <c r="P315" s="91">
        <f t="shared" si="154"/>
        <v>308</v>
      </c>
      <c r="Q315" s="91" t="e">
        <f>INDEX(地温!$D$2:$D$366,MATCH(O315,地温!$C$2:$C$366,FALSE))</f>
        <v>#N/A</v>
      </c>
      <c r="R315" s="91" t="e">
        <f t="shared" si="155"/>
        <v>#N/A</v>
      </c>
      <c r="S315" s="93" t="e">
        <f t="shared" si="137"/>
        <v>#N/A</v>
      </c>
      <c r="T315" s="99" t="e">
        <f t="shared" si="138"/>
        <v>#N/A</v>
      </c>
      <c r="U315" s="99" t="e">
        <f t="shared" si="139"/>
        <v>#N/A</v>
      </c>
      <c r="X315" s="92">
        <f t="shared" si="156"/>
        <v>46038</v>
      </c>
      <c r="Y315" s="91">
        <f t="shared" si="157"/>
        <v>308</v>
      </c>
      <c r="Z315" s="91" t="e">
        <f>INDEX(地温!$D$2:$D$366,MATCH(X315,地温!$C$2:$C$366,FALSE))</f>
        <v>#N/A</v>
      </c>
      <c r="AA315" s="91" t="e">
        <f t="shared" si="158"/>
        <v>#N/A</v>
      </c>
      <c r="AB315" s="93" t="e">
        <f t="shared" si="140"/>
        <v>#N/A</v>
      </c>
      <c r="AC315" s="99" t="e">
        <f t="shared" si="141"/>
        <v>#N/A</v>
      </c>
      <c r="AD315" s="99">
        <f t="shared" si="142"/>
        <v>0</v>
      </c>
      <c r="AG315" s="92">
        <f t="shared" si="159"/>
        <v>46038</v>
      </c>
      <c r="AH315" s="91">
        <f t="shared" si="160"/>
        <v>308</v>
      </c>
      <c r="AI315" s="91" t="e">
        <f>INDEX(地温!$D$2:$D$366,MATCH(AG315,地温!$C$2:$C$366,FALSE))</f>
        <v>#N/A</v>
      </c>
      <c r="AJ315" s="91" t="e">
        <f t="shared" si="161"/>
        <v>#N/A</v>
      </c>
      <c r="AK315" s="93" t="e">
        <f t="shared" si="143"/>
        <v>#N/A</v>
      </c>
      <c r="AL315" s="99" t="e">
        <f t="shared" si="144"/>
        <v>#N/A</v>
      </c>
      <c r="AM315" s="99">
        <f t="shared" si="145"/>
        <v>0</v>
      </c>
      <c r="AP315" s="92">
        <f t="shared" si="162"/>
        <v>46038</v>
      </c>
      <c r="AQ315" s="91">
        <f t="shared" si="163"/>
        <v>308</v>
      </c>
      <c r="AR315" s="91" t="e">
        <f>INDEX(地温!$D$2:$D$366,MATCH(AP315,地温!$C$2:$C$366,FALSE))</f>
        <v>#N/A</v>
      </c>
      <c r="AS315" s="91" t="e">
        <f t="shared" si="164"/>
        <v>#N/A</v>
      </c>
      <c r="AT315" s="93" t="e">
        <f t="shared" si="146"/>
        <v>#N/A</v>
      </c>
      <c r="AU315" s="99" t="e">
        <f t="shared" si="147"/>
        <v>#N/A</v>
      </c>
      <c r="AV315" s="99">
        <f t="shared" si="148"/>
        <v>0</v>
      </c>
    </row>
    <row r="316" spans="1:48" s="91" customFormat="1">
      <c r="A316" s="92">
        <f t="shared" si="149"/>
        <v>46039</v>
      </c>
      <c r="B316" s="91">
        <f t="shared" si="132"/>
        <v>309</v>
      </c>
      <c r="C316" s="99" t="e">
        <f t="shared" si="133"/>
        <v>#N/A</v>
      </c>
      <c r="F316" s="92">
        <f t="shared" si="150"/>
        <v>46039</v>
      </c>
      <c r="G316" s="91">
        <f t="shared" si="151"/>
        <v>309</v>
      </c>
      <c r="H316" s="91" t="e">
        <f>INDEX(地温!$D$2:$D$366,MATCH(F316,地温!$C$2:$C$366,FALSE))</f>
        <v>#N/A</v>
      </c>
      <c r="I316" s="91" t="e">
        <f t="shared" si="152"/>
        <v>#N/A</v>
      </c>
      <c r="J316" s="93" t="e">
        <f t="shared" si="134"/>
        <v>#N/A</v>
      </c>
      <c r="K316" s="99" t="e">
        <f t="shared" si="135"/>
        <v>#N/A</v>
      </c>
      <c r="L316" s="99" t="e">
        <f t="shared" si="136"/>
        <v>#N/A</v>
      </c>
      <c r="O316" s="92">
        <f t="shared" si="153"/>
        <v>46039</v>
      </c>
      <c r="P316" s="91">
        <f t="shared" si="154"/>
        <v>309</v>
      </c>
      <c r="Q316" s="91" t="e">
        <f>INDEX(地温!$D$2:$D$366,MATCH(O316,地温!$C$2:$C$366,FALSE))</f>
        <v>#N/A</v>
      </c>
      <c r="R316" s="91" t="e">
        <f t="shared" si="155"/>
        <v>#N/A</v>
      </c>
      <c r="S316" s="93" t="e">
        <f t="shared" si="137"/>
        <v>#N/A</v>
      </c>
      <c r="T316" s="99" t="e">
        <f t="shared" si="138"/>
        <v>#N/A</v>
      </c>
      <c r="U316" s="99" t="e">
        <f t="shared" si="139"/>
        <v>#N/A</v>
      </c>
      <c r="X316" s="92">
        <f t="shared" si="156"/>
        <v>46039</v>
      </c>
      <c r="Y316" s="91">
        <f t="shared" si="157"/>
        <v>309</v>
      </c>
      <c r="Z316" s="91" t="e">
        <f>INDEX(地温!$D$2:$D$366,MATCH(X316,地温!$C$2:$C$366,FALSE))</f>
        <v>#N/A</v>
      </c>
      <c r="AA316" s="91" t="e">
        <f t="shared" si="158"/>
        <v>#N/A</v>
      </c>
      <c r="AB316" s="93" t="e">
        <f t="shared" si="140"/>
        <v>#N/A</v>
      </c>
      <c r="AC316" s="99" t="e">
        <f t="shared" si="141"/>
        <v>#N/A</v>
      </c>
      <c r="AD316" s="99">
        <f t="shared" si="142"/>
        <v>0</v>
      </c>
      <c r="AG316" s="92">
        <f t="shared" si="159"/>
        <v>46039</v>
      </c>
      <c r="AH316" s="91">
        <f t="shared" si="160"/>
        <v>309</v>
      </c>
      <c r="AI316" s="91" t="e">
        <f>INDEX(地温!$D$2:$D$366,MATCH(AG316,地温!$C$2:$C$366,FALSE))</f>
        <v>#N/A</v>
      </c>
      <c r="AJ316" s="91" t="e">
        <f t="shared" si="161"/>
        <v>#N/A</v>
      </c>
      <c r="AK316" s="93" t="e">
        <f t="shared" si="143"/>
        <v>#N/A</v>
      </c>
      <c r="AL316" s="99" t="e">
        <f t="shared" si="144"/>
        <v>#N/A</v>
      </c>
      <c r="AM316" s="99">
        <f t="shared" si="145"/>
        <v>0</v>
      </c>
      <c r="AP316" s="92">
        <f t="shared" si="162"/>
        <v>46039</v>
      </c>
      <c r="AQ316" s="91">
        <f t="shared" si="163"/>
        <v>309</v>
      </c>
      <c r="AR316" s="91" t="e">
        <f>INDEX(地温!$D$2:$D$366,MATCH(AP316,地温!$C$2:$C$366,FALSE))</f>
        <v>#N/A</v>
      </c>
      <c r="AS316" s="91" t="e">
        <f t="shared" si="164"/>
        <v>#N/A</v>
      </c>
      <c r="AT316" s="93" t="e">
        <f t="shared" si="146"/>
        <v>#N/A</v>
      </c>
      <c r="AU316" s="99" t="e">
        <f t="shared" si="147"/>
        <v>#N/A</v>
      </c>
      <c r="AV316" s="99">
        <f t="shared" si="148"/>
        <v>0</v>
      </c>
    </row>
    <row r="317" spans="1:48" s="91" customFormat="1">
      <c r="A317" s="92">
        <f t="shared" si="149"/>
        <v>46040</v>
      </c>
      <c r="B317" s="91">
        <f t="shared" si="132"/>
        <v>310</v>
      </c>
      <c r="C317" s="99" t="e">
        <f t="shared" si="133"/>
        <v>#N/A</v>
      </c>
      <c r="F317" s="92">
        <f t="shared" si="150"/>
        <v>46040</v>
      </c>
      <c r="G317" s="91">
        <f t="shared" si="151"/>
        <v>310</v>
      </c>
      <c r="H317" s="91" t="e">
        <f>INDEX(地温!$D$2:$D$366,MATCH(F317,地温!$C$2:$C$366,FALSE))</f>
        <v>#N/A</v>
      </c>
      <c r="I317" s="91" t="e">
        <f t="shared" si="152"/>
        <v>#N/A</v>
      </c>
      <c r="J317" s="93" t="e">
        <f t="shared" si="134"/>
        <v>#N/A</v>
      </c>
      <c r="K317" s="99" t="e">
        <f t="shared" si="135"/>
        <v>#N/A</v>
      </c>
      <c r="L317" s="99" t="e">
        <f t="shared" si="136"/>
        <v>#N/A</v>
      </c>
      <c r="O317" s="92">
        <f t="shared" si="153"/>
        <v>46040</v>
      </c>
      <c r="P317" s="91">
        <f t="shared" si="154"/>
        <v>310</v>
      </c>
      <c r="Q317" s="91" t="e">
        <f>INDEX(地温!$D$2:$D$366,MATCH(O317,地温!$C$2:$C$366,FALSE))</f>
        <v>#N/A</v>
      </c>
      <c r="R317" s="91" t="e">
        <f t="shared" si="155"/>
        <v>#N/A</v>
      </c>
      <c r="S317" s="93" t="e">
        <f t="shared" si="137"/>
        <v>#N/A</v>
      </c>
      <c r="T317" s="99" t="e">
        <f t="shared" si="138"/>
        <v>#N/A</v>
      </c>
      <c r="U317" s="99" t="e">
        <f t="shared" si="139"/>
        <v>#N/A</v>
      </c>
      <c r="X317" s="92">
        <f t="shared" si="156"/>
        <v>46040</v>
      </c>
      <c r="Y317" s="91">
        <f t="shared" si="157"/>
        <v>310</v>
      </c>
      <c r="Z317" s="91" t="e">
        <f>INDEX(地温!$D$2:$D$366,MATCH(X317,地温!$C$2:$C$366,FALSE))</f>
        <v>#N/A</v>
      </c>
      <c r="AA317" s="91" t="e">
        <f t="shared" si="158"/>
        <v>#N/A</v>
      </c>
      <c r="AB317" s="93" t="e">
        <f t="shared" si="140"/>
        <v>#N/A</v>
      </c>
      <c r="AC317" s="99" t="e">
        <f t="shared" si="141"/>
        <v>#N/A</v>
      </c>
      <c r="AD317" s="99">
        <f t="shared" si="142"/>
        <v>0</v>
      </c>
      <c r="AG317" s="92">
        <f t="shared" si="159"/>
        <v>46040</v>
      </c>
      <c r="AH317" s="91">
        <f t="shared" si="160"/>
        <v>310</v>
      </c>
      <c r="AI317" s="91" t="e">
        <f>INDEX(地温!$D$2:$D$366,MATCH(AG317,地温!$C$2:$C$366,FALSE))</f>
        <v>#N/A</v>
      </c>
      <c r="AJ317" s="91" t="e">
        <f t="shared" si="161"/>
        <v>#N/A</v>
      </c>
      <c r="AK317" s="93" t="e">
        <f t="shared" si="143"/>
        <v>#N/A</v>
      </c>
      <c r="AL317" s="99" t="e">
        <f t="shared" si="144"/>
        <v>#N/A</v>
      </c>
      <c r="AM317" s="99">
        <f t="shared" si="145"/>
        <v>0</v>
      </c>
      <c r="AP317" s="92">
        <f t="shared" si="162"/>
        <v>46040</v>
      </c>
      <c r="AQ317" s="91">
        <f t="shared" si="163"/>
        <v>310</v>
      </c>
      <c r="AR317" s="91" t="e">
        <f>INDEX(地温!$D$2:$D$366,MATCH(AP317,地温!$C$2:$C$366,FALSE))</f>
        <v>#N/A</v>
      </c>
      <c r="AS317" s="91" t="e">
        <f t="shared" si="164"/>
        <v>#N/A</v>
      </c>
      <c r="AT317" s="93" t="e">
        <f t="shared" si="146"/>
        <v>#N/A</v>
      </c>
      <c r="AU317" s="99" t="e">
        <f t="shared" si="147"/>
        <v>#N/A</v>
      </c>
      <c r="AV317" s="99">
        <f t="shared" si="148"/>
        <v>0</v>
      </c>
    </row>
    <row r="318" spans="1:48" s="91" customFormat="1">
      <c r="A318" s="92">
        <f t="shared" si="149"/>
        <v>46041</v>
      </c>
      <c r="B318" s="91">
        <f t="shared" si="132"/>
        <v>311</v>
      </c>
      <c r="C318" s="99" t="e">
        <f t="shared" si="133"/>
        <v>#N/A</v>
      </c>
      <c r="F318" s="92">
        <f t="shared" si="150"/>
        <v>46041</v>
      </c>
      <c r="G318" s="91">
        <f t="shared" si="151"/>
        <v>311</v>
      </c>
      <c r="H318" s="91" t="e">
        <f>INDEX(地温!$D$2:$D$366,MATCH(F318,地温!$C$2:$C$366,FALSE))</f>
        <v>#N/A</v>
      </c>
      <c r="I318" s="91" t="e">
        <f t="shared" si="152"/>
        <v>#N/A</v>
      </c>
      <c r="J318" s="93" t="e">
        <f t="shared" si="134"/>
        <v>#N/A</v>
      </c>
      <c r="K318" s="99" t="e">
        <f t="shared" si="135"/>
        <v>#N/A</v>
      </c>
      <c r="L318" s="99" t="e">
        <f t="shared" si="136"/>
        <v>#N/A</v>
      </c>
      <c r="O318" s="92">
        <f t="shared" si="153"/>
        <v>46041</v>
      </c>
      <c r="P318" s="91">
        <f t="shared" si="154"/>
        <v>311</v>
      </c>
      <c r="Q318" s="91" t="e">
        <f>INDEX(地温!$D$2:$D$366,MATCH(O318,地温!$C$2:$C$366,FALSE))</f>
        <v>#N/A</v>
      </c>
      <c r="R318" s="91" t="e">
        <f t="shared" si="155"/>
        <v>#N/A</v>
      </c>
      <c r="S318" s="93" t="e">
        <f t="shared" si="137"/>
        <v>#N/A</v>
      </c>
      <c r="T318" s="99" t="e">
        <f t="shared" si="138"/>
        <v>#N/A</v>
      </c>
      <c r="U318" s="99" t="e">
        <f t="shared" si="139"/>
        <v>#N/A</v>
      </c>
      <c r="X318" s="92">
        <f t="shared" si="156"/>
        <v>46041</v>
      </c>
      <c r="Y318" s="91">
        <f t="shared" si="157"/>
        <v>311</v>
      </c>
      <c r="Z318" s="91" t="e">
        <f>INDEX(地温!$D$2:$D$366,MATCH(X318,地温!$C$2:$C$366,FALSE))</f>
        <v>#N/A</v>
      </c>
      <c r="AA318" s="91" t="e">
        <f t="shared" si="158"/>
        <v>#N/A</v>
      </c>
      <c r="AB318" s="93" t="e">
        <f t="shared" si="140"/>
        <v>#N/A</v>
      </c>
      <c r="AC318" s="99" t="e">
        <f t="shared" si="141"/>
        <v>#N/A</v>
      </c>
      <c r="AD318" s="99">
        <f t="shared" si="142"/>
        <v>0</v>
      </c>
      <c r="AG318" s="92">
        <f t="shared" si="159"/>
        <v>46041</v>
      </c>
      <c r="AH318" s="91">
        <f t="shared" si="160"/>
        <v>311</v>
      </c>
      <c r="AI318" s="91" t="e">
        <f>INDEX(地温!$D$2:$D$366,MATCH(AG318,地温!$C$2:$C$366,FALSE))</f>
        <v>#N/A</v>
      </c>
      <c r="AJ318" s="91" t="e">
        <f t="shared" si="161"/>
        <v>#N/A</v>
      </c>
      <c r="AK318" s="93" t="e">
        <f t="shared" si="143"/>
        <v>#N/A</v>
      </c>
      <c r="AL318" s="99" t="e">
        <f t="shared" si="144"/>
        <v>#N/A</v>
      </c>
      <c r="AM318" s="99">
        <f t="shared" si="145"/>
        <v>0</v>
      </c>
      <c r="AP318" s="92">
        <f t="shared" si="162"/>
        <v>46041</v>
      </c>
      <c r="AQ318" s="91">
        <f t="shared" si="163"/>
        <v>311</v>
      </c>
      <c r="AR318" s="91" t="e">
        <f>INDEX(地温!$D$2:$D$366,MATCH(AP318,地温!$C$2:$C$366,FALSE))</f>
        <v>#N/A</v>
      </c>
      <c r="AS318" s="91" t="e">
        <f t="shared" si="164"/>
        <v>#N/A</v>
      </c>
      <c r="AT318" s="93" t="e">
        <f t="shared" si="146"/>
        <v>#N/A</v>
      </c>
      <c r="AU318" s="99" t="e">
        <f t="shared" si="147"/>
        <v>#N/A</v>
      </c>
      <c r="AV318" s="99">
        <f t="shared" si="148"/>
        <v>0</v>
      </c>
    </row>
    <row r="319" spans="1:48" s="91" customFormat="1">
      <c r="A319" s="92">
        <f t="shared" si="149"/>
        <v>46042</v>
      </c>
      <c r="B319" s="91">
        <f t="shared" si="132"/>
        <v>312</v>
      </c>
      <c r="C319" s="99" t="e">
        <f t="shared" si="133"/>
        <v>#N/A</v>
      </c>
      <c r="F319" s="92">
        <f t="shared" si="150"/>
        <v>46042</v>
      </c>
      <c r="G319" s="91">
        <f t="shared" si="151"/>
        <v>312</v>
      </c>
      <c r="H319" s="91" t="e">
        <f>INDEX(地温!$D$2:$D$366,MATCH(F319,地温!$C$2:$C$366,FALSE))</f>
        <v>#N/A</v>
      </c>
      <c r="I319" s="91" t="e">
        <f t="shared" si="152"/>
        <v>#N/A</v>
      </c>
      <c r="J319" s="93" t="e">
        <f t="shared" si="134"/>
        <v>#N/A</v>
      </c>
      <c r="K319" s="99" t="e">
        <f t="shared" si="135"/>
        <v>#N/A</v>
      </c>
      <c r="L319" s="99" t="e">
        <f t="shared" si="136"/>
        <v>#N/A</v>
      </c>
      <c r="O319" s="92">
        <f t="shared" si="153"/>
        <v>46042</v>
      </c>
      <c r="P319" s="91">
        <f t="shared" si="154"/>
        <v>312</v>
      </c>
      <c r="Q319" s="91" t="e">
        <f>INDEX(地温!$D$2:$D$366,MATCH(O319,地温!$C$2:$C$366,FALSE))</f>
        <v>#N/A</v>
      </c>
      <c r="R319" s="91" t="e">
        <f t="shared" si="155"/>
        <v>#N/A</v>
      </c>
      <c r="S319" s="93" t="e">
        <f t="shared" si="137"/>
        <v>#N/A</v>
      </c>
      <c r="T319" s="99" t="e">
        <f t="shared" si="138"/>
        <v>#N/A</v>
      </c>
      <c r="U319" s="99" t="e">
        <f t="shared" si="139"/>
        <v>#N/A</v>
      </c>
      <c r="X319" s="92">
        <f t="shared" si="156"/>
        <v>46042</v>
      </c>
      <c r="Y319" s="91">
        <f t="shared" si="157"/>
        <v>312</v>
      </c>
      <c r="Z319" s="91" t="e">
        <f>INDEX(地温!$D$2:$D$366,MATCH(X319,地温!$C$2:$C$366,FALSE))</f>
        <v>#N/A</v>
      </c>
      <c r="AA319" s="91" t="e">
        <f t="shared" si="158"/>
        <v>#N/A</v>
      </c>
      <c r="AB319" s="93" t="e">
        <f t="shared" si="140"/>
        <v>#N/A</v>
      </c>
      <c r="AC319" s="99" t="e">
        <f t="shared" si="141"/>
        <v>#N/A</v>
      </c>
      <c r="AD319" s="99">
        <f t="shared" si="142"/>
        <v>0</v>
      </c>
      <c r="AG319" s="92">
        <f t="shared" si="159"/>
        <v>46042</v>
      </c>
      <c r="AH319" s="91">
        <f t="shared" si="160"/>
        <v>312</v>
      </c>
      <c r="AI319" s="91" t="e">
        <f>INDEX(地温!$D$2:$D$366,MATCH(AG319,地温!$C$2:$C$366,FALSE))</f>
        <v>#N/A</v>
      </c>
      <c r="AJ319" s="91" t="e">
        <f t="shared" si="161"/>
        <v>#N/A</v>
      </c>
      <c r="AK319" s="93" t="e">
        <f t="shared" si="143"/>
        <v>#N/A</v>
      </c>
      <c r="AL319" s="99" t="e">
        <f t="shared" si="144"/>
        <v>#N/A</v>
      </c>
      <c r="AM319" s="99">
        <f t="shared" si="145"/>
        <v>0</v>
      </c>
      <c r="AP319" s="92">
        <f t="shared" si="162"/>
        <v>46042</v>
      </c>
      <c r="AQ319" s="91">
        <f t="shared" si="163"/>
        <v>312</v>
      </c>
      <c r="AR319" s="91" t="e">
        <f>INDEX(地温!$D$2:$D$366,MATCH(AP319,地温!$C$2:$C$366,FALSE))</f>
        <v>#N/A</v>
      </c>
      <c r="AS319" s="91" t="e">
        <f t="shared" si="164"/>
        <v>#N/A</v>
      </c>
      <c r="AT319" s="93" t="e">
        <f t="shared" si="146"/>
        <v>#N/A</v>
      </c>
      <c r="AU319" s="99" t="e">
        <f t="shared" si="147"/>
        <v>#N/A</v>
      </c>
      <c r="AV319" s="99">
        <f t="shared" si="148"/>
        <v>0</v>
      </c>
    </row>
    <row r="320" spans="1:48" s="91" customFormat="1">
      <c r="A320" s="92">
        <f t="shared" si="149"/>
        <v>46043</v>
      </c>
      <c r="B320" s="91">
        <f t="shared" si="132"/>
        <v>313</v>
      </c>
      <c r="C320" s="99" t="e">
        <f t="shared" si="133"/>
        <v>#N/A</v>
      </c>
      <c r="F320" s="92">
        <f t="shared" si="150"/>
        <v>46043</v>
      </c>
      <c r="G320" s="91">
        <f t="shared" si="151"/>
        <v>313</v>
      </c>
      <c r="H320" s="91" t="e">
        <f>INDEX(地温!$D$2:$D$366,MATCH(F320,地温!$C$2:$C$366,FALSE))</f>
        <v>#N/A</v>
      </c>
      <c r="I320" s="91" t="e">
        <f t="shared" si="152"/>
        <v>#N/A</v>
      </c>
      <c r="J320" s="93" t="e">
        <f t="shared" si="134"/>
        <v>#N/A</v>
      </c>
      <c r="K320" s="99" t="e">
        <f t="shared" si="135"/>
        <v>#N/A</v>
      </c>
      <c r="L320" s="99" t="e">
        <f t="shared" si="136"/>
        <v>#N/A</v>
      </c>
      <c r="O320" s="92">
        <f t="shared" si="153"/>
        <v>46043</v>
      </c>
      <c r="P320" s="91">
        <f t="shared" si="154"/>
        <v>313</v>
      </c>
      <c r="Q320" s="91" t="e">
        <f>INDEX(地温!$D$2:$D$366,MATCH(O320,地温!$C$2:$C$366,FALSE))</f>
        <v>#N/A</v>
      </c>
      <c r="R320" s="91" t="e">
        <f t="shared" si="155"/>
        <v>#N/A</v>
      </c>
      <c r="S320" s="93" t="e">
        <f t="shared" si="137"/>
        <v>#N/A</v>
      </c>
      <c r="T320" s="99" t="e">
        <f t="shared" si="138"/>
        <v>#N/A</v>
      </c>
      <c r="U320" s="99" t="e">
        <f t="shared" si="139"/>
        <v>#N/A</v>
      </c>
      <c r="X320" s="92">
        <f t="shared" si="156"/>
        <v>46043</v>
      </c>
      <c r="Y320" s="91">
        <f t="shared" si="157"/>
        <v>313</v>
      </c>
      <c r="Z320" s="91" t="e">
        <f>INDEX(地温!$D$2:$D$366,MATCH(X320,地温!$C$2:$C$366,FALSE))</f>
        <v>#N/A</v>
      </c>
      <c r="AA320" s="91" t="e">
        <f t="shared" si="158"/>
        <v>#N/A</v>
      </c>
      <c r="AB320" s="93" t="e">
        <f t="shared" si="140"/>
        <v>#N/A</v>
      </c>
      <c r="AC320" s="99" t="e">
        <f t="shared" si="141"/>
        <v>#N/A</v>
      </c>
      <c r="AD320" s="99">
        <f t="shared" si="142"/>
        <v>0</v>
      </c>
      <c r="AG320" s="92">
        <f t="shared" si="159"/>
        <v>46043</v>
      </c>
      <c r="AH320" s="91">
        <f t="shared" si="160"/>
        <v>313</v>
      </c>
      <c r="AI320" s="91" t="e">
        <f>INDEX(地温!$D$2:$D$366,MATCH(AG320,地温!$C$2:$C$366,FALSE))</f>
        <v>#N/A</v>
      </c>
      <c r="AJ320" s="91" t="e">
        <f t="shared" si="161"/>
        <v>#N/A</v>
      </c>
      <c r="AK320" s="93" t="e">
        <f t="shared" si="143"/>
        <v>#N/A</v>
      </c>
      <c r="AL320" s="99" t="e">
        <f t="shared" si="144"/>
        <v>#N/A</v>
      </c>
      <c r="AM320" s="99">
        <f t="shared" si="145"/>
        <v>0</v>
      </c>
      <c r="AP320" s="92">
        <f t="shared" si="162"/>
        <v>46043</v>
      </c>
      <c r="AQ320" s="91">
        <f t="shared" si="163"/>
        <v>313</v>
      </c>
      <c r="AR320" s="91" t="e">
        <f>INDEX(地温!$D$2:$D$366,MATCH(AP320,地温!$C$2:$C$366,FALSE))</f>
        <v>#N/A</v>
      </c>
      <c r="AS320" s="91" t="e">
        <f t="shared" si="164"/>
        <v>#N/A</v>
      </c>
      <c r="AT320" s="93" t="e">
        <f t="shared" si="146"/>
        <v>#N/A</v>
      </c>
      <c r="AU320" s="99" t="e">
        <f t="shared" si="147"/>
        <v>#N/A</v>
      </c>
      <c r="AV320" s="99">
        <f t="shared" si="148"/>
        <v>0</v>
      </c>
    </row>
    <row r="321" spans="1:48" s="91" customFormat="1">
      <c r="A321" s="92">
        <f t="shared" si="149"/>
        <v>46044</v>
      </c>
      <c r="B321" s="91">
        <f t="shared" si="132"/>
        <v>314</v>
      </c>
      <c r="C321" s="99" t="e">
        <f t="shared" si="133"/>
        <v>#N/A</v>
      </c>
      <c r="F321" s="92">
        <f t="shared" si="150"/>
        <v>46044</v>
      </c>
      <c r="G321" s="91">
        <f t="shared" si="151"/>
        <v>314</v>
      </c>
      <c r="H321" s="91" t="e">
        <f>INDEX(地温!$D$2:$D$366,MATCH(F321,地温!$C$2:$C$366,FALSE))</f>
        <v>#N/A</v>
      </c>
      <c r="I321" s="91" t="e">
        <f t="shared" si="152"/>
        <v>#N/A</v>
      </c>
      <c r="J321" s="93" t="e">
        <f t="shared" si="134"/>
        <v>#N/A</v>
      </c>
      <c r="K321" s="99" t="e">
        <f t="shared" si="135"/>
        <v>#N/A</v>
      </c>
      <c r="L321" s="99" t="e">
        <f t="shared" si="136"/>
        <v>#N/A</v>
      </c>
      <c r="O321" s="92">
        <f t="shared" si="153"/>
        <v>46044</v>
      </c>
      <c r="P321" s="91">
        <f t="shared" si="154"/>
        <v>314</v>
      </c>
      <c r="Q321" s="91" t="e">
        <f>INDEX(地温!$D$2:$D$366,MATCH(O321,地温!$C$2:$C$366,FALSE))</f>
        <v>#N/A</v>
      </c>
      <c r="R321" s="91" t="e">
        <f t="shared" si="155"/>
        <v>#N/A</v>
      </c>
      <c r="S321" s="93" t="e">
        <f t="shared" si="137"/>
        <v>#N/A</v>
      </c>
      <c r="T321" s="99" t="e">
        <f t="shared" si="138"/>
        <v>#N/A</v>
      </c>
      <c r="U321" s="99" t="e">
        <f t="shared" si="139"/>
        <v>#N/A</v>
      </c>
      <c r="X321" s="92">
        <f t="shared" si="156"/>
        <v>46044</v>
      </c>
      <c r="Y321" s="91">
        <f t="shared" si="157"/>
        <v>314</v>
      </c>
      <c r="Z321" s="91" t="e">
        <f>INDEX(地温!$D$2:$D$366,MATCH(X321,地温!$C$2:$C$366,FALSE))</f>
        <v>#N/A</v>
      </c>
      <c r="AA321" s="91" t="e">
        <f t="shared" si="158"/>
        <v>#N/A</v>
      </c>
      <c r="AB321" s="93" t="e">
        <f t="shared" si="140"/>
        <v>#N/A</v>
      </c>
      <c r="AC321" s="99" t="e">
        <f t="shared" si="141"/>
        <v>#N/A</v>
      </c>
      <c r="AD321" s="99">
        <f t="shared" si="142"/>
        <v>0</v>
      </c>
      <c r="AG321" s="92">
        <f t="shared" si="159"/>
        <v>46044</v>
      </c>
      <c r="AH321" s="91">
        <f t="shared" si="160"/>
        <v>314</v>
      </c>
      <c r="AI321" s="91" t="e">
        <f>INDEX(地温!$D$2:$D$366,MATCH(AG321,地温!$C$2:$C$366,FALSE))</f>
        <v>#N/A</v>
      </c>
      <c r="AJ321" s="91" t="e">
        <f t="shared" si="161"/>
        <v>#N/A</v>
      </c>
      <c r="AK321" s="93" t="e">
        <f t="shared" si="143"/>
        <v>#N/A</v>
      </c>
      <c r="AL321" s="99" t="e">
        <f t="shared" si="144"/>
        <v>#N/A</v>
      </c>
      <c r="AM321" s="99">
        <f t="shared" si="145"/>
        <v>0</v>
      </c>
      <c r="AP321" s="92">
        <f t="shared" si="162"/>
        <v>46044</v>
      </c>
      <c r="AQ321" s="91">
        <f t="shared" si="163"/>
        <v>314</v>
      </c>
      <c r="AR321" s="91" t="e">
        <f>INDEX(地温!$D$2:$D$366,MATCH(AP321,地温!$C$2:$C$366,FALSE))</f>
        <v>#N/A</v>
      </c>
      <c r="AS321" s="91" t="e">
        <f t="shared" si="164"/>
        <v>#N/A</v>
      </c>
      <c r="AT321" s="93" t="e">
        <f t="shared" si="146"/>
        <v>#N/A</v>
      </c>
      <c r="AU321" s="99" t="e">
        <f t="shared" si="147"/>
        <v>#N/A</v>
      </c>
      <c r="AV321" s="99">
        <f t="shared" si="148"/>
        <v>0</v>
      </c>
    </row>
    <row r="322" spans="1:48" s="91" customFormat="1">
      <c r="A322" s="92">
        <f t="shared" si="149"/>
        <v>46045</v>
      </c>
      <c r="B322" s="91">
        <f t="shared" si="132"/>
        <v>315</v>
      </c>
      <c r="C322" s="99" t="e">
        <f t="shared" si="133"/>
        <v>#N/A</v>
      </c>
      <c r="F322" s="92">
        <f t="shared" si="150"/>
        <v>46045</v>
      </c>
      <c r="G322" s="91">
        <f t="shared" si="151"/>
        <v>315</v>
      </c>
      <c r="H322" s="91" t="e">
        <f>INDEX(地温!$D$2:$D$366,MATCH(F322,地温!$C$2:$C$366,FALSE))</f>
        <v>#N/A</v>
      </c>
      <c r="I322" s="91" t="e">
        <f t="shared" si="152"/>
        <v>#N/A</v>
      </c>
      <c r="J322" s="93" t="e">
        <f t="shared" si="134"/>
        <v>#N/A</v>
      </c>
      <c r="K322" s="99" t="e">
        <f t="shared" si="135"/>
        <v>#N/A</v>
      </c>
      <c r="L322" s="99" t="e">
        <f t="shared" si="136"/>
        <v>#N/A</v>
      </c>
      <c r="O322" s="92">
        <f t="shared" si="153"/>
        <v>46045</v>
      </c>
      <c r="P322" s="91">
        <f t="shared" si="154"/>
        <v>315</v>
      </c>
      <c r="Q322" s="91" t="e">
        <f>INDEX(地温!$D$2:$D$366,MATCH(O322,地温!$C$2:$C$366,FALSE))</f>
        <v>#N/A</v>
      </c>
      <c r="R322" s="91" t="e">
        <f t="shared" si="155"/>
        <v>#N/A</v>
      </c>
      <c r="S322" s="93" t="e">
        <f t="shared" si="137"/>
        <v>#N/A</v>
      </c>
      <c r="T322" s="99" t="e">
        <f t="shared" si="138"/>
        <v>#N/A</v>
      </c>
      <c r="U322" s="99" t="e">
        <f t="shared" si="139"/>
        <v>#N/A</v>
      </c>
      <c r="X322" s="92">
        <f t="shared" si="156"/>
        <v>46045</v>
      </c>
      <c r="Y322" s="91">
        <f t="shared" si="157"/>
        <v>315</v>
      </c>
      <c r="Z322" s="91" t="e">
        <f>INDEX(地温!$D$2:$D$366,MATCH(X322,地温!$C$2:$C$366,FALSE))</f>
        <v>#N/A</v>
      </c>
      <c r="AA322" s="91" t="e">
        <f t="shared" si="158"/>
        <v>#N/A</v>
      </c>
      <c r="AB322" s="93" t="e">
        <f t="shared" si="140"/>
        <v>#N/A</v>
      </c>
      <c r="AC322" s="99" t="e">
        <f t="shared" si="141"/>
        <v>#N/A</v>
      </c>
      <c r="AD322" s="99">
        <f t="shared" si="142"/>
        <v>0</v>
      </c>
      <c r="AG322" s="92">
        <f t="shared" si="159"/>
        <v>46045</v>
      </c>
      <c r="AH322" s="91">
        <f t="shared" si="160"/>
        <v>315</v>
      </c>
      <c r="AI322" s="91" t="e">
        <f>INDEX(地温!$D$2:$D$366,MATCH(AG322,地温!$C$2:$C$366,FALSE))</f>
        <v>#N/A</v>
      </c>
      <c r="AJ322" s="91" t="e">
        <f t="shared" si="161"/>
        <v>#N/A</v>
      </c>
      <c r="AK322" s="93" t="e">
        <f t="shared" si="143"/>
        <v>#N/A</v>
      </c>
      <c r="AL322" s="99" t="e">
        <f t="shared" si="144"/>
        <v>#N/A</v>
      </c>
      <c r="AM322" s="99">
        <f t="shared" si="145"/>
        <v>0</v>
      </c>
      <c r="AP322" s="92">
        <f t="shared" si="162"/>
        <v>46045</v>
      </c>
      <c r="AQ322" s="91">
        <f t="shared" si="163"/>
        <v>315</v>
      </c>
      <c r="AR322" s="91" t="e">
        <f>INDEX(地温!$D$2:$D$366,MATCH(AP322,地温!$C$2:$C$366,FALSE))</f>
        <v>#N/A</v>
      </c>
      <c r="AS322" s="91" t="e">
        <f t="shared" si="164"/>
        <v>#N/A</v>
      </c>
      <c r="AT322" s="93" t="e">
        <f t="shared" si="146"/>
        <v>#N/A</v>
      </c>
      <c r="AU322" s="99" t="e">
        <f t="shared" si="147"/>
        <v>#N/A</v>
      </c>
      <c r="AV322" s="99">
        <f t="shared" si="148"/>
        <v>0</v>
      </c>
    </row>
    <row r="323" spans="1:48" s="91" customFormat="1">
      <c r="A323" s="92">
        <f t="shared" si="149"/>
        <v>46046</v>
      </c>
      <c r="B323" s="91">
        <f t="shared" si="132"/>
        <v>316</v>
      </c>
      <c r="C323" s="99" t="e">
        <f t="shared" si="133"/>
        <v>#N/A</v>
      </c>
      <c r="F323" s="92">
        <f t="shared" si="150"/>
        <v>46046</v>
      </c>
      <c r="G323" s="91">
        <f t="shared" si="151"/>
        <v>316</v>
      </c>
      <c r="H323" s="91" t="e">
        <f>INDEX(地温!$D$2:$D$366,MATCH(F323,地温!$C$2:$C$366,FALSE))</f>
        <v>#N/A</v>
      </c>
      <c r="I323" s="91" t="e">
        <f t="shared" si="152"/>
        <v>#N/A</v>
      </c>
      <c r="J323" s="93" t="e">
        <f t="shared" si="134"/>
        <v>#N/A</v>
      </c>
      <c r="K323" s="99" t="e">
        <f t="shared" si="135"/>
        <v>#N/A</v>
      </c>
      <c r="L323" s="99" t="e">
        <f t="shared" si="136"/>
        <v>#N/A</v>
      </c>
      <c r="O323" s="92">
        <f t="shared" si="153"/>
        <v>46046</v>
      </c>
      <c r="P323" s="91">
        <f t="shared" si="154"/>
        <v>316</v>
      </c>
      <c r="Q323" s="91" t="e">
        <f>INDEX(地温!$D$2:$D$366,MATCH(O323,地温!$C$2:$C$366,FALSE))</f>
        <v>#N/A</v>
      </c>
      <c r="R323" s="91" t="e">
        <f t="shared" si="155"/>
        <v>#N/A</v>
      </c>
      <c r="S323" s="93" t="e">
        <f t="shared" si="137"/>
        <v>#N/A</v>
      </c>
      <c r="T323" s="99" t="e">
        <f t="shared" si="138"/>
        <v>#N/A</v>
      </c>
      <c r="U323" s="99" t="e">
        <f t="shared" si="139"/>
        <v>#N/A</v>
      </c>
      <c r="X323" s="92">
        <f t="shared" si="156"/>
        <v>46046</v>
      </c>
      <c r="Y323" s="91">
        <f t="shared" si="157"/>
        <v>316</v>
      </c>
      <c r="Z323" s="91" t="e">
        <f>INDEX(地温!$D$2:$D$366,MATCH(X323,地温!$C$2:$C$366,FALSE))</f>
        <v>#N/A</v>
      </c>
      <c r="AA323" s="91" t="e">
        <f t="shared" si="158"/>
        <v>#N/A</v>
      </c>
      <c r="AB323" s="93" t="e">
        <f t="shared" si="140"/>
        <v>#N/A</v>
      </c>
      <c r="AC323" s="99" t="e">
        <f t="shared" si="141"/>
        <v>#N/A</v>
      </c>
      <c r="AD323" s="99">
        <f t="shared" si="142"/>
        <v>0</v>
      </c>
      <c r="AG323" s="92">
        <f t="shared" si="159"/>
        <v>46046</v>
      </c>
      <c r="AH323" s="91">
        <f t="shared" si="160"/>
        <v>316</v>
      </c>
      <c r="AI323" s="91" t="e">
        <f>INDEX(地温!$D$2:$D$366,MATCH(AG323,地温!$C$2:$C$366,FALSE))</f>
        <v>#N/A</v>
      </c>
      <c r="AJ323" s="91" t="e">
        <f t="shared" si="161"/>
        <v>#N/A</v>
      </c>
      <c r="AK323" s="93" t="e">
        <f t="shared" si="143"/>
        <v>#N/A</v>
      </c>
      <c r="AL323" s="99" t="e">
        <f t="shared" si="144"/>
        <v>#N/A</v>
      </c>
      <c r="AM323" s="99">
        <f t="shared" si="145"/>
        <v>0</v>
      </c>
      <c r="AP323" s="92">
        <f t="shared" si="162"/>
        <v>46046</v>
      </c>
      <c r="AQ323" s="91">
        <f t="shared" si="163"/>
        <v>316</v>
      </c>
      <c r="AR323" s="91" t="e">
        <f>INDEX(地温!$D$2:$D$366,MATCH(AP323,地温!$C$2:$C$366,FALSE))</f>
        <v>#N/A</v>
      </c>
      <c r="AS323" s="91" t="e">
        <f t="shared" si="164"/>
        <v>#N/A</v>
      </c>
      <c r="AT323" s="93" t="e">
        <f t="shared" si="146"/>
        <v>#N/A</v>
      </c>
      <c r="AU323" s="99" t="e">
        <f t="shared" si="147"/>
        <v>#N/A</v>
      </c>
      <c r="AV323" s="99">
        <f t="shared" si="148"/>
        <v>0</v>
      </c>
    </row>
    <row r="324" spans="1:48" s="91" customFormat="1">
      <c r="A324" s="92">
        <f t="shared" si="149"/>
        <v>46047</v>
      </c>
      <c r="B324" s="91">
        <f t="shared" si="132"/>
        <v>317</v>
      </c>
      <c r="C324" s="99" t="e">
        <f t="shared" si="133"/>
        <v>#N/A</v>
      </c>
      <c r="F324" s="92">
        <f t="shared" si="150"/>
        <v>46047</v>
      </c>
      <c r="G324" s="91">
        <f t="shared" si="151"/>
        <v>317</v>
      </c>
      <c r="H324" s="91" t="e">
        <f>INDEX(地温!$D$2:$D$366,MATCH(F324,地温!$C$2:$C$366,FALSE))</f>
        <v>#N/A</v>
      </c>
      <c r="I324" s="91" t="e">
        <f t="shared" si="152"/>
        <v>#N/A</v>
      </c>
      <c r="J324" s="93" t="e">
        <f t="shared" si="134"/>
        <v>#N/A</v>
      </c>
      <c r="K324" s="99" t="e">
        <f t="shared" si="135"/>
        <v>#N/A</v>
      </c>
      <c r="L324" s="99" t="e">
        <f t="shared" si="136"/>
        <v>#N/A</v>
      </c>
      <c r="O324" s="92">
        <f t="shared" si="153"/>
        <v>46047</v>
      </c>
      <c r="P324" s="91">
        <f t="shared" si="154"/>
        <v>317</v>
      </c>
      <c r="Q324" s="91" t="e">
        <f>INDEX(地温!$D$2:$D$366,MATCH(O324,地温!$C$2:$C$366,FALSE))</f>
        <v>#N/A</v>
      </c>
      <c r="R324" s="91" t="e">
        <f t="shared" si="155"/>
        <v>#N/A</v>
      </c>
      <c r="S324" s="93" t="e">
        <f t="shared" si="137"/>
        <v>#N/A</v>
      </c>
      <c r="T324" s="99" t="e">
        <f t="shared" si="138"/>
        <v>#N/A</v>
      </c>
      <c r="U324" s="99" t="e">
        <f t="shared" si="139"/>
        <v>#N/A</v>
      </c>
      <c r="X324" s="92">
        <f t="shared" si="156"/>
        <v>46047</v>
      </c>
      <c r="Y324" s="91">
        <f t="shared" si="157"/>
        <v>317</v>
      </c>
      <c r="Z324" s="91" t="e">
        <f>INDEX(地温!$D$2:$D$366,MATCH(X324,地温!$C$2:$C$366,FALSE))</f>
        <v>#N/A</v>
      </c>
      <c r="AA324" s="91" t="e">
        <f t="shared" si="158"/>
        <v>#N/A</v>
      </c>
      <c r="AB324" s="93" t="e">
        <f t="shared" si="140"/>
        <v>#N/A</v>
      </c>
      <c r="AC324" s="99" t="e">
        <f t="shared" si="141"/>
        <v>#N/A</v>
      </c>
      <c r="AD324" s="99">
        <f t="shared" si="142"/>
        <v>0</v>
      </c>
      <c r="AG324" s="92">
        <f t="shared" si="159"/>
        <v>46047</v>
      </c>
      <c r="AH324" s="91">
        <f t="shared" si="160"/>
        <v>317</v>
      </c>
      <c r="AI324" s="91" t="e">
        <f>INDEX(地温!$D$2:$D$366,MATCH(AG324,地温!$C$2:$C$366,FALSE))</f>
        <v>#N/A</v>
      </c>
      <c r="AJ324" s="91" t="e">
        <f t="shared" si="161"/>
        <v>#N/A</v>
      </c>
      <c r="AK324" s="93" t="e">
        <f t="shared" si="143"/>
        <v>#N/A</v>
      </c>
      <c r="AL324" s="99" t="e">
        <f t="shared" si="144"/>
        <v>#N/A</v>
      </c>
      <c r="AM324" s="99">
        <f t="shared" si="145"/>
        <v>0</v>
      </c>
      <c r="AP324" s="92">
        <f t="shared" si="162"/>
        <v>46047</v>
      </c>
      <c r="AQ324" s="91">
        <f t="shared" si="163"/>
        <v>317</v>
      </c>
      <c r="AR324" s="91" t="e">
        <f>INDEX(地温!$D$2:$D$366,MATCH(AP324,地温!$C$2:$C$366,FALSE))</f>
        <v>#N/A</v>
      </c>
      <c r="AS324" s="91" t="e">
        <f t="shared" si="164"/>
        <v>#N/A</v>
      </c>
      <c r="AT324" s="93" t="e">
        <f t="shared" si="146"/>
        <v>#N/A</v>
      </c>
      <c r="AU324" s="99" t="e">
        <f t="shared" si="147"/>
        <v>#N/A</v>
      </c>
      <c r="AV324" s="99">
        <f t="shared" si="148"/>
        <v>0</v>
      </c>
    </row>
    <row r="325" spans="1:48" s="91" customFormat="1">
      <c r="A325" s="92">
        <f t="shared" si="149"/>
        <v>46048</v>
      </c>
      <c r="B325" s="91">
        <f t="shared" si="132"/>
        <v>318</v>
      </c>
      <c r="C325" s="99" t="e">
        <f t="shared" si="133"/>
        <v>#N/A</v>
      </c>
      <c r="F325" s="92">
        <f t="shared" si="150"/>
        <v>46048</v>
      </c>
      <c r="G325" s="91">
        <f t="shared" si="151"/>
        <v>318</v>
      </c>
      <c r="H325" s="91" t="e">
        <f>INDEX(地温!$D$2:$D$366,MATCH(F325,地温!$C$2:$C$366,FALSE))</f>
        <v>#N/A</v>
      </c>
      <c r="I325" s="91" t="e">
        <f t="shared" si="152"/>
        <v>#N/A</v>
      </c>
      <c r="J325" s="93" t="e">
        <f t="shared" si="134"/>
        <v>#N/A</v>
      </c>
      <c r="K325" s="99" t="e">
        <f t="shared" si="135"/>
        <v>#N/A</v>
      </c>
      <c r="L325" s="99" t="e">
        <f t="shared" si="136"/>
        <v>#N/A</v>
      </c>
      <c r="O325" s="92">
        <f t="shared" si="153"/>
        <v>46048</v>
      </c>
      <c r="P325" s="91">
        <f t="shared" si="154"/>
        <v>318</v>
      </c>
      <c r="Q325" s="91" t="e">
        <f>INDEX(地温!$D$2:$D$366,MATCH(O325,地温!$C$2:$C$366,FALSE))</f>
        <v>#N/A</v>
      </c>
      <c r="R325" s="91" t="e">
        <f t="shared" si="155"/>
        <v>#N/A</v>
      </c>
      <c r="S325" s="93" t="e">
        <f t="shared" si="137"/>
        <v>#N/A</v>
      </c>
      <c r="T325" s="99" t="e">
        <f t="shared" si="138"/>
        <v>#N/A</v>
      </c>
      <c r="U325" s="99" t="e">
        <f t="shared" si="139"/>
        <v>#N/A</v>
      </c>
      <c r="X325" s="92">
        <f t="shared" si="156"/>
        <v>46048</v>
      </c>
      <c r="Y325" s="91">
        <f t="shared" si="157"/>
        <v>318</v>
      </c>
      <c r="Z325" s="91" t="e">
        <f>INDEX(地温!$D$2:$D$366,MATCH(X325,地温!$C$2:$C$366,FALSE))</f>
        <v>#N/A</v>
      </c>
      <c r="AA325" s="91" t="e">
        <f t="shared" si="158"/>
        <v>#N/A</v>
      </c>
      <c r="AB325" s="93" t="e">
        <f t="shared" si="140"/>
        <v>#N/A</v>
      </c>
      <c r="AC325" s="99" t="e">
        <f t="shared" si="141"/>
        <v>#N/A</v>
      </c>
      <c r="AD325" s="99">
        <f t="shared" si="142"/>
        <v>0</v>
      </c>
      <c r="AG325" s="92">
        <f t="shared" si="159"/>
        <v>46048</v>
      </c>
      <c r="AH325" s="91">
        <f t="shared" si="160"/>
        <v>318</v>
      </c>
      <c r="AI325" s="91" t="e">
        <f>INDEX(地温!$D$2:$D$366,MATCH(AG325,地温!$C$2:$C$366,FALSE))</f>
        <v>#N/A</v>
      </c>
      <c r="AJ325" s="91" t="e">
        <f t="shared" si="161"/>
        <v>#N/A</v>
      </c>
      <c r="AK325" s="93" t="e">
        <f t="shared" si="143"/>
        <v>#N/A</v>
      </c>
      <c r="AL325" s="99" t="e">
        <f t="shared" si="144"/>
        <v>#N/A</v>
      </c>
      <c r="AM325" s="99">
        <f t="shared" si="145"/>
        <v>0</v>
      </c>
      <c r="AP325" s="92">
        <f t="shared" si="162"/>
        <v>46048</v>
      </c>
      <c r="AQ325" s="91">
        <f t="shared" si="163"/>
        <v>318</v>
      </c>
      <c r="AR325" s="91" t="e">
        <f>INDEX(地温!$D$2:$D$366,MATCH(AP325,地温!$C$2:$C$366,FALSE))</f>
        <v>#N/A</v>
      </c>
      <c r="AS325" s="91" t="e">
        <f t="shared" si="164"/>
        <v>#N/A</v>
      </c>
      <c r="AT325" s="93" t="e">
        <f t="shared" si="146"/>
        <v>#N/A</v>
      </c>
      <c r="AU325" s="99" t="e">
        <f t="shared" si="147"/>
        <v>#N/A</v>
      </c>
      <c r="AV325" s="99">
        <f t="shared" si="148"/>
        <v>0</v>
      </c>
    </row>
    <row r="326" spans="1:48" s="91" customFormat="1">
      <c r="A326" s="92">
        <f t="shared" si="149"/>
        <v>46049</v>
      </c>
      <c r="B326" s="91">
        <f t="shared" si="132"/>
        <v>319</v>
      </c>
      <c r="C326" s="99" t="e">
        <f t="shared" si="133"/>
        <v>#N/A</v>
      </c>
      <c r="F326" s="92">
        <f t="shared" si="150"/>
        <v>46049</v>
      </c>
      <c r="G326" s="91">
        <f t="shared" si="151"/>
        <v>319</v>
      </c>
      <c r="H326" s="91" t="e">
        <f>INDEX(地温!$D$2:$D$366,MATCH(F326,地温!$C$2:$C$366,FALSE))</f>
        <v>#N/A</v>
      </c>
      <c r="I326" s="91" t="e">
        <f t="shared" si="152"/>
        <v>#N/A</v>
      </c>
      <c r="J326" s="93" t="e">
        <f t="shared" si="134"/>
        <v>#N/A</v>
      </c>
      <c r="K326" s="99" t="e">
        <f t="shared" si="135"/>
        <v>#N/A</v>
      </c>
      <c r="L326" s="99" t="e">
        <f t="shared" si="136"/>
        <v>#N/A</v>
      </c>
      <c r="O326" s="92">
        <f t="shared" si="153"/>
        <v>46049</v>
      </c>
      <c r="P326" s="91">
        <f t="shared" si="154"/>
        <v>319</v>
      </c>
      <c r="Q326" s="91" t="e">
        <f>INDEX(地温!$D$2:$D$366,MATCH(O326,地温!$C$2:$C$366,FALSE))</f>
        <v>#N/A</v>
      </c>
      <c r="R326" s="91" t="e">
        <f t="shared" si="155"/>
        <v>#N/A</v>
      </c>
      <c r="S326" s="93" t="e">
        <f t="shared" si="137"/>
        <v>#N/A</v>
      </c>
      <c r="T326" s="99" t="e">
        <f t="shared" si="138"/>
        <v>#N/A</v>
      </c>
      <c r="U326" s="99" t="e">
        <f t="shared" si="139"/>
        <v>#N/A</v>
      </c>
      <c r="X326" s="92">
        <f t="shared" si="156"/>
        <v>46049</v>
      </c>
      <c r="Y326" s="91">
        <f t="shared" si="157"/>
        <v>319</v>
      </c>
      <c r="Z326" s="91" t="e">
        <f>INDEX(地温!$D$2:$D$366,MATCH(X326,地温!$C$2:$C$366,FALSE))</f>
        <v>#N/A</v>
      </c>
      <c r="AA326" s="91" t="e">
        <f t="shared" si="158"/>
        <v>#N/A</v>
      </c>
      <c r="AB326" s="93" t="e">
        <f t="shared" si="140"/>
        <v>#N/A</v>
      </c>
      <c r="AC326" s="99" t="e">
        <f t="shared" si="141"/>
        <v>#N/A</v>
      </c>
      <c r="AD326" s="99">
        <f t="shared" si="142"/>
        <v>0</v>
      </c>
      <c r="AG326" s="92">
        <f t="shared" si="159"/>
        <v>46049</v>
      </c>
      <c r="AH326" s="91">
        <f t="shared" si="160"/>
        <v>319</v>
      </c>
      <c r="AI326" s="91" t="e">
        <f>INDEX(地温!$D$2:$D$366,MATCH(AG326,地温!$C$2:$C$366,FALSE))</f>
        <v>#N/A</v>
      </c>
      <c r="AJ326" s="91" t="e">
        <f t="shared" si="161"/>
        <v>#N/A</v>
      </c>
      <c r="AK326" s="93" t="e">
        <f t="shared" si="143"/>
        <v>#N/A</v>
      </c>
      <c r="AL326" s="99" t="e">
        <f t="shared" si="144"/>
        <v>#N/A</v>
      </c>
      <c r="AM326" s="99">
        <f t="shared" si="145"/>
        <v>0</v>
      </c>
      <c r="AP326" s="92">
        <f t="shared" si="162"/>
        <v>46049</v>
      </c>
      <c r="AQ326" s="91">
        <f t="shared" si="163"/>
        <v>319</v>
      </c>
      <c r="AR326" s="91" t="e">
        <f>INDEX(地温!$D$2:$D$366,MATCH(AP326,地温!$C$2:$C$366,FALSE))</f>
        <v>#N/A</v>
      </c>
      <c r="AS326" s="91" t="e">
        <f t="shared" si="164"/>
        <v>#N/A</v>
      </c>
      <c r="AT326" s="93" t="e">
        <f t="shared" si="146"/>
        <v>#N/A</v>
      </c>
      <c r="AU326" s="99" t="e">
        <f t="shared" si="147"/>
        <v>#N/A</v>
      </c>
      <c r="AV326" s="99">
        <f t="shared" si="148"/>
        <v>0</v>
      </c>
    </row>
    <row r="327" spans="1:48" s="91" customFormat="1">
      <c r="A327" s="92">
        <f t="shared" si="149"/>
        <v>46050</v>
      </c>
      <c r="B327" s="91">
        <f t="shared" si="132"/>
        <v>320</v>
      </c>
      <c r="C327" s="99" t="e">
        <f t="shared" si="133"/>
        <v>#N/A</v>
      </c>
      <c r="F327" s="92">
        <f t="shared" si="150"/>
        <v>46050</v>
      </c>
      <c r="G327" s="91">
        <f t="shared" si="151"/>
        <v>320</v>
      </c>
      <c r="H327" s="91" t="e">
        <f>INDEX(地温!$D$2:$D$366,MATCH(F327,地温!$C$2:$C$366,FALSE))</f>
        <v>#N/A</v>
      </c>
      <c r="I327" s="91" t="e">
        <f t="shared" si="152"/>
        <v>#N/A</v>
      </c>
      <c r="J327" s="93" t="e">
        <f t="shared" si="134"/>
        <v>#N/A</v>
      </c>
      <c r="K327" s="99" t="e">
        <f t="shared" si="135"/>
        <v>#N/A</v>
      </c>
      <c r="L327" s="99" t="e">
        <f t="shared" si="136"/>
        <v>#N/A</v>
      </c>
      <c r="O327" s="92">
        <f t="shared" si="153"/>
        <v>46050</v>
      </c>
      <c r="P327" s="91">
        <f t="shared" si="154"/>
        <v>320</v>
      </c>
      <c r="Q327" s="91" t="e">
        <f>INDEX(地温!$D$2:$D$366,MATCH(O327,地温!$C$2:$C$366,FALSE))</f>
        <v>#N/A</v>
      </c>
      <c r="R327" s="91" t="e">
        <f t="shared" si="155"/>
        <v>#N/A</v>
      </c>
      <c r="S327" s="93" t="e">
        <f t="shared" si="137"/>
        <v>#N/A</v>
      </c>
      <c r="T327" s="99" t="e">
        <f t="shared" si="138"/>
        <v>#N/A</v>
      </c>
      <c r="U327" s="99" t="e">
        <f t="shared" si="139"/>
        <v>#N/A</v>
      </c>
      <c r="X327" s="92">
        <f t="shared" si="156"/>
        <v>46050</v>
      </c>
      <c r="Y327" s="91">
        <f t="shared" si="157"/>
        <v>320</v>
      </c>
      <c r="Z327" s="91" t="e">
        <f>INDEX(地温!$D$2:$D$366,MATCH(X327,地温!$C$2:$C$366,FALSE))</f>
        <v>#N/A</v>
      </c>
      <c r="AA327" s="91" t="e">
        <f t="shared" si="158"/>
        <v>#N/A</v>
      </c>
      <c r="AB327" s="93" t="e">
        <f t="shared" si="140"/>
        <v>#N/A</v>
      </c>
      <c r="AC327" s="99" t="e">
        <f t="shared" si="141"/>
        <v>#N/A</v>
      </c>
      <c r="AD327" s="99">
        <f t="shared" si="142"/>
        <v>0</v>
      </c>
      <c r="AG327" s="92">
        <f t="shared" si="159"/>
        <v>46050</v>
      </c>
      <c r="AH327" s="91">
        <f t="shared" si="160"/>
        <v>320</v>
      </c>
      <c r="AI327" s="91" t="e">
        <f>INDEX(地温!$D$2:$D$366,MATCH(AG327,地温!$C$2:$C$366,FALSE))</f>
        <v>#N/A</v>
      </c>
      <c r="AJ327" s="91" t="e">
        <f t="shared" si="161"/>
        <v>#N/A</v>
      </c>
      <c r="AK327" s="93" t="e">
        <f t="shared" si="143"/>
        <v>#N/A</v>
      </c>
      <c r="AL327" s="99" t="e">
        <f t="shared" si="144"/>
        <v>#N/A</v>
      </c>
      <c r="AM327" s="99">
        <f t="shared" si="145"/>
        <v>0</v>
      </c>
      <c r="AP327" s="92">
        <f t="shared" si="162"/>
        <v>46050</v>
      </c>
      <c r="AQ327" s="91">
        <f t="shared" si="163"/>
        <v>320</v>
      </c>
      <c r="AR327" s="91" t="e">
        <f>INDEX(地温!$D$2:$D$366,MATCH(AP327,地温!$C$2:$C$366,FALSE))</f>
        <v>#N/A</v>
      </c>
      <c r="AS327" s="91" t="e">
        <f t="shared" si="164"/>
        <v>#N/A</v>
      </c>
      <c r="AT327" s="93" t="e">
        <f t="shared" si="146"/>
        <v>#N/A</v>
      </c>
      <c r="AU327" s="99" t="e">
        <f t="shared" si="147"/>
        <v>#N/A</v>
      </c>
      <c r="AV327" s="99">
        <f t="shared" si="148"/>
        <v>0</v>
      </c>
    </row>
    <row r="328" spans="1:48" s="91" customFormat="1">
      <c r="A328" s="92">
        <f t="shared" si="149"/>
        <v>46051</v>
      </c>
      <c r="B328" s="91">
        <f t="shared" ref="B328:B374" si="165">G328</f>
        <v>321</v>
      </c>
      <c r="C328" s="99" t="e">
        <f t="shared" ref="C328:C374" si="166">L328+U328+AD328+AM328+AV328</f>
        <v>#N/A</v>
      </c>
      <c r="F328" s="92">
        <f t="shared" si="150"/>
        <v>46051</v>
      </c>
      <c r="G328" s="91">
        <f t="shared" si="151"/>
        <v>321</v>
      </c>
      <c r="H328" s="91" t="e">
        <f>INDEX(地温!$D$2:$D$366,MATCH(F328,地温!$C$2:$C$366,FALSE))</f>
        <v>#N/A</v>
      </c>
      <c r="I328" s="91" t="e">
        <f t="shared" si="152"/>
        <v>#N/A</v>
      </c>
      <c r="J328" s="93" t="e">
        <f t="shared" ref="J328:J374" si="167">I328/G328</f>
        <v>#N/A</v>
      </c>
      <c r="K328" s="99" t="e">
        <f t="shared" ref="K328:K374" si="168">$H$4*EXP(-$I$4/(8.31*(J328+273)))</f>
        <v>#N/A</v>
      </c>
      <c r="L328" s="99" t="e">
        <f t="shared" ref="L328:L374" si="169">IF($G$1=0,0,$J$1*$G$4*0.01*(1-EXP(-K328*G328)))</f>
        <v>#N/A</v>
      </c>
      <c r="O328" s="92">
        <f t="shared" si="153"/>
        <v>46051</v>
      </c>
      <c r="P328" s="91">
        <f t="shared" si="154"/>
        <v>321</v>
      </c>
      <c r="Q328" s="91" t="e">
        <f>INDEX(地温!$D$2:$D$366,MATCH(O328,地温!$C$2:$C$366,FALSE))</f>
        <v>#N/A</v>
      </c>
      <c r="R328" s="91" t="e">
        <f t="shared" si="155"/>
        <v>#N/A</v>
      </c>
      <c r="S328" s="93" t="e">
        <f t="shared" ref="S328:S374" si="170">R328/P328</f>
        <v>#N/A</v>
      </c>
      <c r="T328" s="99" t="e">
        <f t="shared" ref="T328:T374" si="171">$Q$4*EXP(-$R$4/(8.31*(S328+273)))</f>
        <v>#N/A</v>
      </c>
      <c r="U328" s="99" t="e">
        <f t="shared" ref="U328:U374" si="172">IF($P$1=0,0,$S$1*$P$4*0.01*(1-EXP(-T328*P328)))</f>
        <v>#N/A</v>
      </c>
      <c r="X328" s="92">
        <f t="shared" si="156"/>
        <v>46051</v>
      </c>
      <c r="Y328" s="91">
        <f t="shared" si="157"/>
        <v>321</v>
      </c>
      <c r="Z328" s="91" t="e">
        <f>INDEX(地温!$D$2:$D$366,MATCH(X328,地温!$C$2:$C$366,FALSE))</f>
        <v>#N/A</v>
      </c>
      <c r="AA328" s="91" t="e">
        <f t="shared" si="158"/>
        <v>#N/A</v>
      </c>
      <c r="AB328" s="93" t="e">
        <f t="shared" ref="AB328:AB374" si="173">AA328/Y328</f>
        <v>#N/A</v>
      </c>
      <c r="AC328" s="99" t="e">
        <f t="shared" ref="AC328:AC374" si="174">$Z$4*EXP(-$AA$4/(8.31*(AB328+273)))</f>
        <v>#N/A</v>
      </c>
      <c r="AD328" s="99">
        <f t="shared" ref="AD328:AD374" si="175">IF($Y$1=0,0,$AB$1*$Y$4*0.01*(1-EXP(-AC328*Y328)))</f>
        <v>0</v>
      </c>
      <c r="AG328" s="92">
        <f t="shared" si="159"/>
        <v>46051</v>
      </c>
      <c r="AH328" s="91">
        <f t="shared" si="160"/>
        <v>321</v>
      </c>
      <c r="AI328" s="91" t="e">
        <f>INDEX(地温!$D$2:$D$366,MATCH(AG328,地温!$C$2:$C$366,FALSE))</f>
        <v>#N/A</v>
      </c>
      <c r="AJ328" s="91" t="e">
        <f t="shared" si="161"/>
        <v>#N/A</v>
      </c>
      <c r="AK328" s="93" t="e">
        <f t="shared" ref="AK328:AK374" si="176">AJ328/AH328</f>
        <v>#N/A</v>
      </c>
      <c r="AL328" s="99" t="e">
        <f t="shared" ref="AL328:AL374" si="177">$AI$4*EXP(-$AJ$4/(8.31*(AK328+273)))</f>
        <v>#N/A</v>
      </c>
      <c r="AM328" s="99">
        <f t="shared" ref="AM328:AM374" si="178">IF($AH$1=0,0,$AK$1*$AH$4*0.01*(1-EXP(-AL328*AH328)))</f>
        <v>0</v>
      </c>
      <c r="AP328" s="92">
        <f t="shared" si="162"/>
        <v>46051</v>
      </c>
      <c r="AQ328" s="91">
        <f t="shared" si="163"/>
        <v>321</v>
      </c>
      <c r="AR328" s="91" t="e">
        <f>INDEX(地温!$D$2:$D$366,MATCH(AP328,地温!$C$2:$C$366,FALSE))</f>
        <v>#N/A</v>
      </c>
      <c r="AS328" s="91" t="e">
        <f t="shared" si="164"/>
        <v>#N/A</v>
      </c>
      <c r="AT328" s="93" t="e">
        <f t="shared" ref="AT328:AT374" si="179">AS328/AQ328</f>
        <v>#N/A</v>
      </c>
      <c r="AU328" s="99" t="e">
        <f t="shared" ref="AU328:AU374" si="180">$AR$4*EXP(-$AS$4/(8.31*(AT328+273)))</f>
        <v>#N/A</v>
      </c>
      <c r="AV328" s="99">
        <f t="shared" ref="AV328:AV374" si="181">IF($AQ$1=0,0,$AT$1*$AQ$4*0.01*(1-EXP(-AU328*AQ328)))</f>
        <v>0</v>
      </c>
    </row>
    <row r="329" spans="1:48" s="91" customFormat="1">
      <c r="A329" s="92">
        <f t="shared" ref="A329:A374" si="182">A328+1</f>
        <v>46052</v>
      </c>
      <c r="B329" s="91">
        <f t="shared" si="165"/>
        <v>322</v>
      </c>
      <c r="C329" s="99" t="e">
        <f t="shared" si="166"/>
        <v>#N/A</v>
      </c>
      <c r="F329" s="92">
        <f t="shared" ref="F329:F374" si="183">F328+1</f>
        <v>46052</v>
      </c>
      <c r="G329" s="91">
        <f t="shared" ref="G329:G374" si="184">F329-F$8+1</f>
        <v>322</v>
      </c>
      <c r="H329" s="91" t="e">
        <f>INDEX(地温!$D$2:$D$366,MATCH(F329,地温!$C$2:$C$366,FALSE))</f>
        <v>#N/A</v>
      </c>
      <c r="I329" s="91" t="e">
        <f t="shared" ref="I329:I374" si="185">I328+H329</f>
        <v>#N/A</v>
      </c>
      <c r="J329" s="93" t="e">
        <f t="shared" si="167"/>
        <v>#N/A</v>
      </c>
      <c r="K329" s="99" t="e">
        <f t="shared" si="168"/>
        <v>#N/A</v>
      </c>
      <c r="L329" s="99" t="e">
        <f t="shared" si="169"/>
        <v>#N/A</v>
      </c>
      <c r="O329" s="92">
        <f t="shared" ref="O329:O374" si="186">O328+1</f>
        <v>46052</v>
      </c>
      <c r="P329" s="91">
        <f t="shared" ref="P329:P374" si="187">O329-O$8+1</f>
        <v>322</v>
      </c>
      <c r="Q329" s="91" t="e">
        <f>INDEX(地温!$D$2:$D$366,MATCH(O329,地温!$C$2:$C$366,FALSE))</f>
        <v>#N/A</v>
      </c>
      <c r="R329" s="91" t="e">
        <f t="shared" ref="R329:R374" si="188">R328+Q329</f>
        <v>#N/A</v>
      </c>
      <c r="S329" s="93" t="e">
        <f t="shared" si="170"/>
        <v>#N/A</v>
      </c>
      <c r="T329" s="99" t="e">
        <f t="shared" si="171"/>
        <v>#N/A</v>
      </c>
      <c r="U329" s="99" t="e">
        <f t="shared" si="172"/>
        <v>#N/A</v>
      </c>
      <c r="X329" s="92">
        <f t="shared" ref="X329:X374" si="189">X328+1</f>
        <v>46052</v>
      </c>
      <c r="Y329" s="91">
        <f t="shared" ref="Y329:Y374" si="190">X329-X$8+1</f>
        <v>322</v>
      </c>
      <c r="Z329" s="91" t="e">
        <f>INDEX(地温!$D$2:$D$366,MATCH(X329,地温!$C$2:$C$366,FALSE))</f>
        <v>#N/A</v>
      </c>
      <c r="AA329" s="91" t="e">
        <f t="shared" ref="AA329:AA374" si="191">AA328+Z329</f>
        <v>#N/A</v>
      </c>
      <c r="AB329" s="93" t="e">
        <f t="shared" si="173"/>
        <v>#N/A</v>
      </c>
      <c r="AC329" s="99" t="e">
        <f t="shared" si="174"/>
        <v>#N/A</v>
      </c>
      <c r="AD329" s="99">
        <f t="shared" si="175"/>
        <v>0</v>
      </c>
      <c r="AG329" s="92">
        <f t="shared" ref="AG329:AG374" si="192">AG328+1</f>
        <v>46052</v>
      </c>
      <c r="AH329" s="91">
        <f t="shared" ref="AH329:AH374" si="193">AG329-AG$8+1</f>
        <v>322</v>
      </c>
      <c r="AI329" s="91" t="e">
        <f>INDEX(地温!$D$2:$D$366,MATCH(AG329,地温!$C$2:$C$366,FALSE))</f>
        <v>#N/A</v>
      </c>
      <c r="AJ329" s="91" t="e">
        <f t="shared" ref="AJ329:AJ374" si="194">AJ328+AI329</f>
        <v>#N/A</v>
      </c>
      <c r="AK329" s="93" t="e">
        <f t="shared" si="176"/>
        <v>#N/A</v>
      </c>
      <c r="AL329" s="99" t="e">
        <f t="shared" si="177"/>
        <v>#N/A</v>
      </c>
      <c r="AM329" s="99">
        <f t="shared" si="178"/>
        <v>0</v>
      </c>
      <c r="AP329" s="92">
        <f t="shared" ref="AP329:AP374" si="195">AP328+1</f>
        <v>46052</v>
      </c>
      <c r="AQ329" s="91">
        <f t="shared" ref="AQ329:AQ374" si="196">AP329-AP$8+1</f>
        <v>322</v>
      </c>
      <c r="AR329" s="91" t="e">
        <f>INDEX(地温!$D$2:$D$366,MATCH(AP329,地温!$C$2:$C$366,FALSE))</f>
        <v>#N/A</v>
      </c>
      <c r="AS329" s="91" t="e">
        <f t="shared" ref="AS329:AS374" si="197">AS328+AR329</f>
        <v>#N/A</v>
      </c>
      <c r="AT329" s="93" t="e">
        <f t="shared" si="179"/>
        <v>#N/A</v>
      </c>
      <c r="AU329" s="99" t="e">
        <f t="shared" si="180"/>
        <v>#N/A</v>
      </c>
      <c r="AV329" s="99">
        <f t="shared" si="181"/>
        <v>0</v>
      </c>
    </row>
    <row r="330" spans="1:48" s="91" customFormat="1">
      <c r="A330" s="92">
        <f t="shared" si="182"/>
        <v>46053</v>
      </c>
      <c r="B330" s="91">
        <f t="shared" si="165"/>
        <v>323</v>
      </c>
      <c r="C330" s="99" t="e">
        <f t="shared" si="166"/>
        <v>#N/A</v>
      </c>
      <c r="F330" s="92">
        <f t="shared" si="183"/>
        <v>46053</v>
      </c>
      <c r="G330" s="91">
        <f t="shared" si="184"/>
        <v>323</v>
      </c>
      <c r="H330" s="91" t="e">
        <f>INDEX(地温!$D$2:$D$366,MATCH(F330,地温!$C$2:$C$366,FALSE))</f>
        <v>#N/A</v>
      </c>
      <c r="I330" s="91" t="e">
        <f t="shared" si="185"/>
        <v>#N/A</v>
      </c>
      <c r="J330" s="93" t="e">
        <f t="shared" si="167"/>
        <v>#N/A</v>
      </c>
      <c r="K330" s="99" t="e">
        <f t="shared" si="168"/>
        <v>#N/A</v>
      </c>
      <c r="L330" s="99" t="e">
        <f t="shared" si="169"/>
        <v>#N/A</v>
      </c>
      <c r="O330" s="92">
        <f t="shared" si="186"/>
        <v>46053</v>
      </c>
      <c r="P330" s="91">
        <f t="shared" si="187"/>
        <v>323</v>
      </c>
      <c r="Q330" s="91" t="e">
        <f>INDEX(地温!$D$2:$D$366,MATCH(O330,地温!$C$2:$C$366,FALSE))</f>
        <v>#N/A</v>
      </c>
      <c r="R330" s="91" t="e">
        <f t="shared" si="188"/>
        <v>#N/A</v>
      </c>
      <c r="S330" s="93" t="e">
        <f t="shared" si="170"/>
        <v>#N/A</v>
      </c>
      <c r="T330" s="99" t="e">
        <f t="shared" si="171"/>
        <v>#N/A</v>
      </c>
      <c r="U330" s="99" t="e">
        <f t="shared" si="172"/>
        <v>#N/A</v>
      </c>
      <c r="X330" s="92">
        <f t="shared" si="189"/>
        <v>46053</v>
      </c>
      <c r="Y330" s="91">
        <f t="shared" si="190"/>
        <v>323</v>
      </c>
      <c r="Z330" s="91" t="e">
        <f>INDEX(地温!$D$2:$D$366,MATCH(X330,地温!$C$2:$C$366,FALSE))</f>
        <v>#N/A</v>
      </c>
      <c r="AA330" s="91" t="e">
        <f t="shared" si="191"/>
        <v>#N/A</v>
      </c>
      <c r="AB330" s="93" t="e">
        <f t="shared" si="173"/>
        <v>#N/A</v>
      </c>
      <c r="AC330" s="99" t="e">
        <f t="shared" si="174"/>
        <v>#N/A</v>
      </c>
      <c r="AD330" s="99">
        <f t="shared" si="175"/>
        <v>0</v>
      </c>
      <c r="AG330" s="92">
        <f t="shared" si="192"/>
        <v>46053</v>
      </c>
      <c r="AH330" s="91">
        <f t="shared" si="193"/>
        <v>323</v>
      </c>
      <c r="AI330" s="91" t="e">
        <f>INDEX(地温!$D$2:$D$366,MATCH(AG330,地温!$C$2:$C$366,FALSE))</f>
        <v>#N/A</v>
      </c>
      <c r="AJ330" s="91" t="e">
        <f t="shared" si="194"/>
        <v>#N/A</v>
      </c>
      <c r="AK330" s="93" t="e">
        <f t="shared" si="176"/>
        <v>#N/A</v>
      </c>
      <c r="AL330" s="99" t="e">
        <f t="shared" si="177"/>
        <v>#N/A</v>
      </c>
      <c r="AM330" s="99">
        <f t="shared" si="178"/>
        <v>0</v>
      </c>
      <c r="AP330" s="92">
        <f t="shared" si="195"/>
        <v>46053</v>
      </c>
      <c r="AQ330" s="91">
        <f t="shared" si="196"/>
        <v>323</v>
      </c>
      <c r="AR330" s="91" t="e">
        <f>INDEX(地温!$D$2:$D$366,MATCH(AP330,地温!$C$2:$C$366,FALSE))</f>
        <v>#N/A</v>
      </c>
      <c r="AS330" s="91" t="e">
        <f t="shared" si="197"/>
        <v>#N/A</v>
      </c>
      <c r="AT330" s="93" t="e">
        <f t="shared" si="179"/>
        <v>#N/A</v>
      </c>
      <c r="AU330" s="99" t="e">
        <f t="shared" si="180"/>
        <v>#N/A</v>
      </c>
      <c r="AV330" s="99">
        <f t="shared" si="181"/>
        <v>0</v>
      </c>
    </row>
    <row r="331" spans="1:48" s="91" customFormat="1">
      <c r="A331" s="92">
        <f t="shared" si="182"/>
        <v>46054</v>
      </c>
      <c r="B331" s="91">
        <f t="shared" si="165"/>
        <v>324</v>
      </c>
      <c r="C331" s="99" t="e">
        <f t="shared" si="166"/>
        <v>#N/A</v>
      </c>
      <c r="F331" s="92">
        <f t="shared" si="183"/>
        <v>46054</v>
      </c>
      <c r="G331" s="91">
        <f t="shared" si="184"/>
        <v>324</v>
      </c>
      <c r="H331" s="91" t="e">
        <f>INDEX(地温!$D$2:$D$366,MATCH(F331,地温!$C$2:$C$366,FALSE))</f>
        <v>#N/A</v>
      </c>
      <c r="I331" s="91" t="e">
        <f t="shared" si="185"/>
        <v>#N/A</v>
      </c>
      <c r="J331" s="93" t="e">
        <f t="shared" si="167"/>
        <v>#N/A</v>
      </c>
      <c r="K331" s="99" t="e">
        <f t="shared" si="168"/>
        <v>#N/A</v>
      </c>
      <c r="L331" s="99" t="e">
        <f t="shared" si="169"/>
        <v>#N/A</v>
      </c>
      <c r="O331" s="92">
        <f t="shared" si="186"/>
        <v>46054</v>
      </c>
      <c r="P331" s="91">
        <f t="shared" si="187"/>
        <v>324</v>
      </c>
      <c r="Q331" s="91" t="e">
        <f>INDEX(地温!$D$2:$D$366,MATCH(O331,地温!$C$2:$C$366,FALSE))</f>
        <v>#N/A</v>
      </c>
      <c r="R331" s="91" t="e">
        <f t="shared" si="188"/>
        <v>#N/A</v>
      </c>
      <c r="S331" s="93" t="e">
        <f t="shared" si="170"/>
        <v>#N/A</v>
      </c>
      <c r="T331" s="99" t="e">
        <f t="shared" si="171"/>
        <v>#N/A</v>
      </c>
      <c r="U331" s="99" t="e">
        <f t="shared" si="172"/>
        <v>#N/A</v>
      </c>
      <c r="X331" s="92">
        <f t="shared" si="189"/>
        <v>46054</v>
      </c>
      <c r="Y331" s="91">
        <f t="shared" si="190"/>
        <v>324</v>
      </c>
      <c r="Z331" s="91" t="e">
        <f>INDEX(地温!$D$2:$D$366,MATCH(X331,地温!$C$2:$C$366,FALSE))</f>
        <v>#N/A</v>
      </c>
      <c r="AA331" s="91" t="e">
        <f t="shared" si="191"/>
        <v>#N/A</v>
      </c>
      <c r="AB331" s="93" t="e">
        <f t="shared" si="173"/>
        <v>#N/A</v>
      </c>
      <c r="AC331" s="99" t="e">
        <f t="shared" si="174"/>
        <v>#N/A</v>
      </c>
      <c r="AD331" s="99">
        <f t="shared" si="175"/>
        <v>0</v>
      </c>
      <c r="AG331" s="92">
        <f t="shared" si="192"/>
        <v>46054</v>
      </c>
      <c r="AH331" s="91">
        <f t="shared" si="193"/>
        <v>324</v>
      </c>
      <c r="AI331" s="91" t="e">
        <f>INDEX(地温!$D$2:$D$366,MATCH(AG331,地温!$C$2:$C$366,FALSE))</f>
        <v>#N/A</v>
      </c>
      <c r="AJ331" s="91" t="e">
        <f t="shared" si="194"/>
        <v>#N/A</v>
      </c>
      <c r="AK331" s="93" t="e">
        <f t="shared" si="176"/>
        <v>#N/A</v>
      </c>
      <c r="AL331" s="99" t="e">
        <f t="shared" si="177"/>
        <v>#N/A</v>
      </c>
      <c r="AM331" s="99">
        <f t="shared" si="178"/>
        <v>0</v>
      </c>
      <c r="AP331" s="92">
        <f t="shared" si="195"/>
        <v>46054</v>
      </c>
      <c r="AQ331" s="91">
        <f t="shared" si="196"/>
        <v>324</v>
      </c>
      <c r="AR331" s="91" t="e">
        <f>INDEX(地温!$D$2:$D$366,MATCH(AP331,地温!$C$2:$C$366,FALSE))</f>
        <v>#N/A</v>
      </c>
      <c r="AS331" s="91" t="e">
        <f t="shared" si="197"/>
        <v>#N/A</v>
      </c>
      <c r="AT331" s="93" t="e">
        <f t="shared" si="179"/>
        <v>#N/A</v>
      </c>
      <c r="AU331" s="99" t="e">
        <f t="shared" si="180"/>
        <v>#N/A</v>
      </c>
      <c r="AV331" s="99">
        <f t="shared" si="181"/>
        <v>0</v>
      </c>
    </row>
    <row r="332" spans="1:48" s="91" customFormat="1">
      <c r="A332" s="92">
        <f t="shared" si="182"/>
        <v>46055</v>
      </c>
      <c r="B332" s="91">
        <f t="shared" si="165"/>
        <v>325</v>
      </c>
      <c r="C332" s="99" t="e">
        <f t="shared" si="166"/>
        <v>#N/A</v>
      </c>
      <c r="F332" s="92">
        <f t="shared" si="183"/>
        <v>46055</v>
      </c>
      <c r="G332" s="91">
        <f t="shared" si="184"/>
        <v>325</v>
      </c>
      <c r="H332" s="91" t="e">
        <f>INDEX(地温!$D$2:$D$366,MATCH(F332,地温!$C$2:$C$366,FALSE))</f>
        <v>#N/A</v>
      </c>
      <c r="I332" s="91" t="e">
        <f t="shared" si="185"/>
        <v>#N/A</v>
      </c>
      <c r="J332" s="93" t="e">
        <f t="shared" si="167"/>
        <v>#N/A</v>
      </c>
      <c r="K332" s="99" t="e">
        <f t="shared" si="168"/>
        <v>#N/A</v>
      </c>
      <c r="L332" s="99" t="e">
        <f t="shared" si="169"/>
        <v>#N/A</v>
      </c>
      <c r="O332" s="92">
        <f t="shared" si="186"/>
        <v>46055</v>
      </c>
      <c r="P332" s="91">
        <f t="shared" si="187"/>
        <v>325</v>
      </c>
      <c r="Q332" s="91" t="e">
        <f>INDEX(地温!$D$2:$D$366,MATCH(O332,地温!$C$2:$C$366,FALSE))</f>
        <v>#N/A</v>
      </c>
      <c r="R332" s="91" t="e">
        <f t="shared" si="188"/>
        <v>#N/A</v>
      </c>
      <c r="S332" s="93" t="e">
        <f t="shared" si="170"/>
        <v>#N/A</v>
      </c>
      <c r="T332" s="99" t="e">
        <f t="shared" si="171"/>
        <v>#N/A</v>
      </c>
      <c r="U332" s="99" t="e">
        <f t="shared" si="172"/>
        <v>#N/A</v>
      </c>
      <c r="X332" s="92">
        <f t="shared" si="189"/>
        <v>46055</v>
      </c>
      <c r="Y332" s="91">
        <f t="shared" si="190"/>
        <v>325</v>
      </c>
      <c r="Z332" s="91" t="e">
        <f>INDEX(地温!$D$2:$D$366,MATCH(X332,地温!$C$2:$C$366,FALSE))</f>
        <v>#N/A</v>
      </c>
      <c r="AA332" s="91" t="e">
        <f t="shared" si="191"/>
        <v>#N/A</v>
      </c>
      <c r="AB332" s="93" t="e">
        <f t="shared" si="173"/>
        <v>#N/A</v>
      </c>
      <c r="AC332" s="99" t="e">
        <f t="shared" si="174"/>
        <v>#N/A</v>
      </c>
      <c r="AD332" s="99">
        <f t="shared" si="175"/>
        <v>0</v>
      </c>
      <c r="AG332" s="92">
        <f t="shared" si="192"/>
        <v>46055</v>
      </c>
      <c r="AH332" s="91">
        <f t="shared" si="193"/>
        <v>325</v>
      </c>
      <c r="AI332" s="91" t="e">
        <f>INDEX(地温!$D$2:$D$366,MATCH(AG332,地温!$C$2:$C$366,FALSE))</f>
        <v>#N/A</v>
      </c>
      <c r="AJ332" s="91" t="e">
        <f t="shared" si="194"/>
        <v>#N/A</v>
      </c>
      <c r="AK332" s="93" t="e">
        <f t="shared" si="176"/>
        <v>#N/A</v>
      </c>
      <c r="AL332" s="99" t="e">
        <f t="shared" si="177"/>
        <v>#N/A</v>
      </c>
      <c r="AM332" s="99">
        <f t="shared" si="178"/>
        <v>0</v>
      </c>
      <c r="AP332" s="92">
        <f t="shared" si="195"/>
        <v>46055</v>
      </c>
      <c r="AQ332" s="91">
        <f t="shared" si="196"/>
        <v>325</v>
      </c>
      <c r="AR332" s="91" t="e">
        <f>INDEX(地温!$D$2:$D$366,MATCH(AP332,地温!$C$2:$C$366,FALSE))</f>
        <v>#N/A</v>
      </c>
      <c r="AS332" s="91" t="e">
        <f t="shared" si="197"/>
        <v>#N/A</v>
      </c>
      <c r="AT332" s="93" t="e">
        <f t="shared" si="179"/>
        <v>#N/A</v>
      </c>
      <c r="AU332" s="99" t="e">
        <f t="shared" si="180"/>
        <v>#N/A</v>
      </c>
      <c r="AV332" s="99">
        <f t="shared" si="181"/>
        <v>0</v>
      </c>
    </row>
    <row r="333" spans="1:48" s="91" customFormat="1">
      <c r="A333" s="92">
        <f t="shared" si="182"/>
        <v>46056</v>
      </c>
      <c r="B333" s="91">
        <f t="shared" si="165"/>
        <v>326</v>
      </c>
      <c r="C333" s="99" t="e">
        <f t="shared" si="166"/>
        <v>#N/A</v>
      </c>
      <c r="F333" s="92">
        <f t="shared" si="183"/>
        <v>46056</v>
      </c>
      <c r="G333" s="91">
        <f t="shared" si="184"/>
        <v>326</v>
      </c>
      <c r="H333" s="91" t="e">
        <f>INDEX(地温!$D$2:$D$366,MATCH(F333,地温!$C$2:$C$366,FALSE))</f>
        <v>#N/A</v>
      </c>
      <c r="I333" s="91" t="e">
        <f t="shared" si="185"/>
        <v>#N/A</v>
      </c>
      <c r="J333" s="93" t="e">
        <f t="shared" si="167"/>
        <v>#N/A</v>
      </c>
      <c r="K333" s="99" t="e">
        <f t="shared" si="168"/>
        <v>#N/A</v>
      </c>
      <c r="L333" s="99" t="e">
        <f t="shared" si="169"/>
        <v>#N/A</v>
      </c>
      <c r="O333" s="92">
        <f t="shared" si="186"/>
        <v>46056</v>
      </c>
      <c r="P333" s="91">
        <f t="shared" si="187"/>
        <v>326</v>
      </c>
      <c r="Q333" s="91" t="e">
        <f>INDEX(地温!$D$2:$D$366,MATCH(O333,地温!$C$2:$C$366,FALSE))</f>
        <v>#N/A</v>
      </c>
      <c r="R333" s="91" t="e">
        <f t="shared" si="188"/>
        <v>#N/A</v>
      </c>
      <c r="S333" s="93" t="e">
        <f t="shared" si="170"/>
        <v>#N/A</v>
      </c>
      <c r="T333" s="99" t="e">
        <f t="shared" si="171"/>
        <v>#N/A</v>
      </c>
      <c r="U333" s="99" t="e">
        <f t="shared" si="172"/>
        <v>#N/A</v>
      </c>
      <c r="X333" s="92">
        <f t="shared" si="189"/>
        <v>46056</v>
      </c>
      <c r="Y333" s="91">
        <f t="shared" si="190"/>
        <v>326</v>
      </c>
      <c r="Z333" s="91" t="e">
        <f>INDEX(地温!$D$2:$D$366,MATCH(X333,地温!$C$2:$C$366,FALSE))</f>
        <v>#N/A</v>
      </c>
      <c r="AA333" s="91" t="e">
        <f t="shared" si="191"/>
        <v>#N/A</v>
      </c>
      <c r="AB333" s="93" t="e">
        <f t="shared" si="173"/>
        <v>#N/A</v>
      </c>
      <c r="AC333" s="99" t="e">
        <f t="shared" si="174"/>
        <v>#N/A</v>
      </c>
      <c r="AD333" s="99">
        <f t="shared" si="175"/>
        <v>0</v>
      </c>
      <c r="AG333" s="92">
        <f t="shared" si="192"/>
        <v>46056</v>
      </c>
      <c r="AH333" s="91">
        <f t="shared" si="193"/>
        <v>326</v>
      </c>
      <c r="AI333" s="91" t="e">
        <f>INDEX(地温!$D$2:$D$366,MATCH(AG333,地温!$C$2:$C$366,FALSE))</f>
        <v>#N/A</v>
      </c>
      <c r="AJ333" s="91" t="e">
        <f t="shared" si="194"/>
        <v>#N/A</v>
      </c>
      <c r="AK333" s="93" t="e">
        <f t="shared" si="176"/>
        <v>#N/A</v>
      </c>
      <c r="AL333" s="99" t="e">
        <f t="shared" si="177"/>
        <v>#N/A</v>
      </c>
      <c r="AM333" s="99">
        <f t="shared" si="178"/>
        <v>0</v>
      </c>
      <c r="AP333" s="92">
        <f t="shared" si="195"/>
        <v>46056</v>
      </c>
      <c r="AQ333" s="91">
        <f t="shared" si="196"/>
        <v>326</v>
      </c>
      <c r="AR333" s="91" t="e">
        <f>INDEX(地温!$D$2:$D$366,MATCH(AP333,地温!$C$2:$C$366,FALSE))</f>
        <v>#N/A</v>
      </c>
      <c r="AS333" s="91" t="e">
        <f t="shared" si="197"/>
        <v>#N/A</v>
      </c>
      <c r="AT333" s="93" t="e">
        <f t="shared" si="179"/>
        <v>#N/A</v>
      </c>
      <c r="AU333" s="99" t="e">
        <f t="shared" si="180"/>
        <v>#N/A</v>
      </c>
      <c r="AV333" s="99">
        <f t="shared" si="181"/>
        <v>0</v>
      </c>
    </row>
    <row r="334" spans="1:48" s="91" customFormat="1">
      <c r="A334" s="92">
        <f t="shared" si="182"/>
        <v>46057</v>
      </c>
      <c r="B334" s="91">
        <f t="shared" si="165"/>
        <v>327</v>
      </c>
      <c r="C334" s="99" t="e">
        <f t="shared" si="166"/>
        <v>#N/A</v>
      </c>
      <c r="F334" s="92">
        <f t="shared" si="183"/>
        <v>46057</v>
      </c>
      <c r="G334" s="91">
        <f t="shared" si="184"/>
        <v>327</v>
      </c>
      <c r="H334" s="91" t="e">
        <f>INDEX(地温!$D$2:$D$366,MATCH(F334,地温!$C$2:$C$366,FALSE))</f>
        <v>#N/A</v>
      </c>
      <c r="I334" s="91" t="e">
        <f t="shared" si="185"/>
        <v>#N/A</v>
      </c>
      <c r="J334" s="93" t="e">
        <f t="shared" si="167"/>
        <v>#N/A</v>
      </c>
      <c r="K334" s="99" t="e">
        <f t="shared" si="168"/>
        <v>#N/A</v>
      </c>
      <c r="L334" s="99" t="e">
        <f t="shared" si="169"/>
        <v>#N/A</v>
      </c>
      <c r="O334" s="92">
        <f t="shared" si="186"/>
        <v>46057</v>
      </c>
      <c r="P334" s="91">
        <f t="shared" si="187"/>
        <v>327</v>
      </c>
      <c r="Q334" s="91" t="e">
        <f>INDEX(地温!$D$2:$D$366,MATCH(O334,地温!$C$2:$C$366,FALSE))</f>
        <v>#N/A</v>
      </c>
      <c r="R334" s="91" t="e">
        <f t="shared" si="188"/>
        <v>#N/A</v>
      </c>
      <c r="S334" s="93" t="e">
        <f t="shared" si="170"/>
        <v>#N/A</v>
      </c>
      <c r="T334" s="99" t="e">
        <f t="shared" si="171"/>
        <v>#N/A</v>
      </c>
      <c r="U334" s="99" t="e">
        <f t="shared" si="172"/>
        <v>#N/A</v>
      </c>
      <c r="X334" s="92">
        <f t="shared" si="189"/>
        <v>46057</v>
      </c>
      <c r="Y334" s="91">
        <f t="shared" si="190"/>
        <v>327</v>
      </c>
      <c r="Z334" s="91" t="e">
        <f>INDEX(地温!$D$2:$D$366,MATCH(X334,地温!$C$2:$C$366,FALSE))</f>
        <v>#N/A</v>
      </c>
      <c r="AA334" s="91" t="e">
        <f t="shared" si="191"/>
        <v>#N/A</v>
      </c>
      <c r="AB334" s="93" t="e">
        <f t="shared" si="173"/>
        <v>#N/A</v>
      </c>
      <c r="AC334" s="99" t="e">
        <f t="shared" si="174"/>
        <v>#N/A</v>
      </c>
      <c r="AD334" s="99">
        <f t="shared" si="175"/>
        <v>0</v>
      </c>
      <c r="AG334" s="92">
        <f t="shared" si="192"/>
        <v>46057</v>
      </c>
      <c r="AH334" s="91">
        <f t="shared" si="193"/>
        <v>327</v>
      </c>
      <c r="AI334" s="91" t="e">
        <f>INDEX(地温!$D$2:$D$366,MATCH(AG334,地温!$C$2:$C$366,FALSE))</f>
        <v>#N/A</v>
      </c>
      <c r="AJ334" s="91" t="e">
        <f t="shared" si="194"/>
        <v>#N/A</v>
      </c>
      <c r="AK334" s="93" t="e">
        <f t="shared" si="176"/>
        <v>#N/A</v>
      </c>
      <c r="AL334" s="99" t="e">
        <f t="shared" si="177"/>
        <v>#N/A</v>
      </c>
      <c r="AM334" s="99">
        <f t="shared" si="178"/>
        <v>0</v>
      </c>
      <c r="AP334" s="92">
        <f t="shared" si="195"/>
        <v>46057</v>
      </c>
      <c r="AQ334" s="91">
        <f t="shared" si="196"/>
        <v>327</v>
      </c>
      <c r="AR334" s="91" t="e">
        <f>INDEX(地温!$D$2:$D$366,MATCH(AP334,地温!$C$2:$C$366,FALSE))</f>
        <v>#N/A</v>
      </c>
      <c r="AS334" s="91" t="e">
        <f t="shared" si="197"/>
        <v>#N/A</v>
      </c>
      <c r="AT334" s="93" t="e">
        <f t="shared" si="179"/>
        <v>#N/A</v>
      </c>
      <c r="AU334" s="99" t="e">
        <f t="shared" si="180"/>
        <v>#N/A</v>
      </c>
      <c r="AV334" s="99">
        <f t="shared" si="181"/>
        <v>0</v>
      </c>
    </row>
    <row r="335" spans="1:48" s="91" customFormat="1">
      <c r="A335" s="92">
        <f t="shared" si="182"/>
        <v>46058</v>
      </c>
      <c r="B335" s="91">
        <f t="shared" si="165"/>
        <v>328</v>
      </c>
      <c r="C335" s="99" t="e">
        <f t="shared" si="166"/>
        <v>#N/A</v>
      </c>
      <c r="F335" s="92">
        <f t="shared" si="183"/>
        <v>46058</v>
      </c>
      <c r="G335" s="91">
        <f t="shared" si="184"/>
        <v>328</v>
      </c>
      <c r="H335" s="91" t="e">
        <f>INDEX(地温!$D$2:$D$366,MATCH(F335,地温!$C$2:$C$366,FALSE))</f>
        <v>#N/A</v>
      </c>
      <c r="I335" s="91" t="e">
        <f t="shared" si="185"/>
        <v>#N/A</v>
      </c>
      <c r="J335" s="93" t="e">
        <f t="shared" si="167"/>
        <v>#N/A</v>
      </c>
      <c r="K335" s="99" t="e">
        <f t="shared" si="168"/>
        <v>#N/A</v>
      </c>
      <c r="L335" s="99" t="e">
        <f t="shared" si="169"/>
        <v>#N/A</v>
      </c>
      <c r="O335" s="92">
        <f t="shared" si="186"/>
        <v>46058</v>
      </c>
      <c r="P335" s="91">
        <f t="shared" si="187"/>
        <v>328</v>
      </c>
      <c r="Q335" s="91" t="e">
        <f>INDEX(地温!$D$2:$D$366,MATCH(O335,地温!$C$2:$C$366,FALSE))</f>
        <v>#N/A</v>
      </c>
      <c r="R335" s="91" t="e">
        <f t="shared" si="188"/>
        <v>#N/A</v>
      </c>
      <c r="S335" s="93" t="e">
        <f t="shared" si="170"/>
        <v>#N/A</v>
      </c>
      <c r="T335" s="99" t="e">
        <f t="shared" si="171"/>
        <v>#N/A</v>
      </c>
      <c r="U335" s="99" t="e">
        <f t="shared" si="172"/>
        <v>#N/A</v>
      </c>
      <c r="X335" s="92">
        <f t="shared" si="189"/>
        <v>46058</v>
      </c>
      <c r="Y335" s="91">
        <f t="shared" si="190"/>
        <v>328</v>
      </c>
      <c r="Z335" s="91" t="e">
        <f>INDEX(地温!$D$2:$D$366,MATCH(X335,地温!$C$2:$C$366,FALSE))</f>
        <v>#N/A</v>
      </c>
      <c r="AA335" s="91" t="e">
        <f t="shared" si="191"/>
        <v>#N/A</v>
      </c>
      <c r="AB335" s="93" t="e">
        <f t="shared" si="173"/>
        <v>#N/A</v>
      </c>
      <c r="AC335" s="99" t="e">
        <f t="shared" si="174"/>
        <v>#N/A</v>
      </c>
      <c r="AD335" s="99">
        <f t="shared" si="175"/>
        <v>0</v>
      </c>
      <c r="AG335" s="92">
        <f t="shared" si="192"/>
        <v>46058</v>
      </c>
      <c r="AH335" s="91">
        <f t="shared" si="193"/>
        <v>328</v>
      </c>
      <c r="AI335" s="91" t="e">
        <f>INDEX(地温!$D$2:$D$366,MATCH(AG335,地温!$C$2:$C$366,FALSE))</f>
        <v>#N/A</v>
      </c>
      <c r="AJ335" s="91" t="e">
        <f t="shared" si="194"/>
        <v>#N/A</v>
      </c>
      <c r="AK335" s="93" t="e">
        <f t="shared" si="176"/>
        <v>#N/A</v>
      </c>
      <c r="AL335" s="99" t="e">
        <f t="shared" si="177"/>
        <v>#N/A</v>
      </c>
      <c r="AM335" s="99">
        <f t="shared" si="178"/>
        <v>0</v>
      </c>
      <c r="AP335" s="92">
        <f t="shared" si="195"/>
        <v>46058</v>
      </c>
      <c r="AQ335" s="91">
        <f t="shared" si="196"/>
        <v>328</v>
      </c>
      <c r="AR335" s="91" t="e">
        <f>INDEX(地温!$D$2:$D$366,MATCH(AP335,地温!$C$2:$C$366,FALSE))</f>
        <v>#N/A</v>
      </c>
      <c r="AS335" s="91" t="e">
        <f t="shared" si="197"/>
        <v>#N/A</v>
      </c>
      <c r="AT335" s="93" t="e">
        <f t="shared" si="179"/>
        <v>#N/A</v>
      </c>
      <c r="AU335" s="99" t="e">
        <f t="shared" si="180"/>
        <v>#N/A</v>
      </c>
      <c r="AV335" s="99">
        <f t="shared" si="181"/>
        <v>0</v>
      </c>
    </row>
    <row r="336" spans="1:48" s="91" customFormat="1">
      <c r="A336" s="92">
        <f t="shared" si="182"/>
        <v>46059</v>
      </c>
      <c r="B336" s="91">
        <f t="shared" si="165"/>
        <v>329</v>
      </c>
      <c r="C336" s="99" t="e">
        <f t="shared" si="166"/>
        <v>#N/A</v>
      </c>
      <c r="F336" s="92">
        <f t="shared" si="183"/>
        <v>46059</v>
      </c>
      <c r="G336" s="91">
        <f t="shared" si="184"/>
        <v>329</v>
      </c>
      <c r="H336" s="91" t="e">
        <f>INDEX(地温!$D$2:$D$366,MATCH(F336,地温!$C$2:$C$366,FALSE))</f>
        <v>#N/A</v>
      </c>
      <c r="I336" s="91" t="e">
        <f t="shared" si="185"/>
        <v>#N/A</v>
      </c>
      <c r="J336" s="93" t="e">
        <f t="shared" si="167"/>
        <v>#N/A</v>
      </c>
      <c r="K336" s="99" t="e">
        <f t="shared" si="168"/>
        <v>#N/A</v>
      </c>
      <c r="L336" s="99" t="e">
        <f t="shared" si="169"/>
        <v>#N/A</v>
      </c>
      <c r="O336" s="92">
        <f t="shared" si="186"/>
        <v>46059</v>
      </c>
      <c r="P336" s="91">
        <f t="shared" si="187"/>
        <v>329</v>
      </c>
      <c r="Q336" s="91" t="e">
        <f>INDEX(地温!$D$2:$D$366,MATCH(O336,地温!$C$2:$C$366,FALSE))</f>
        <v>#N/A</v>
      </c>
      <c r="R336" s="91" t="e">
        <f t="shared" si="188"/>
        <v>#N/A</v>
      </c>
      <c r="S336" s="93" t="e">
        <f t="shared" si="170"/>
        <v>#N/A</v>
      </c>
      <c r="T336" s="99" t="e">
        <f t="shared" si="171"/>
        <v>#N/A</v>
      </c>
      <c r="U336" s="99" t="e">
        <f t="shared" si="172"/>
        <v>#N/A</v>
      </c>
      <c r="X336" s="92">
        <f t="shared" si="189"/>
        <v>46059</v>
      </c>
      <c r="Y336" s="91">
        <f t="shared" si="190"/>
        <v>329</v>
      </c>
      <c r="Z336" s="91" t="e">
        <f>INDEX(地温!$D$2:$D$366,MATCH(X336,地温!$C$2:$C$366,FALSE))</f>
        <v>#N/A</v>
      </c>
      <c r="AA336" s="91" t="e">
        <f t="shared" si="191"/>
        <v>#N/A</v>
      </c>
      <c r="AB336" s="93" t="e">
        <f t="shared" si="173"/>
        <v>#N/A</v>
      </c>
      <c r="AC336" s="99" t="e">
        <f t="shared" si="174"/>
        <v>#N/A</v>
      </c>
      <c r="AD336" s="99">
        <f t="shared" si="175"/>
        <v>0</v>
      </c>
      <c r="AG336" s="92">
        <f t="shared" si="192"/>
        <v>46059</v>
      </c>
      <c r="AH336" s="91">
        <f t="shared" si="193"/>
        <v>329</v>
      </c>
      <c r="AI336" s="91" t="e">
        <f>INDEX(地温!$D$2:$D$366,MATCH(AG336,地温!$C$2:$C$366,FALSE))</f>
        <v>#N/A</v>
      </c>
      <c r="AJ336" s="91" t="e">
        <f t="shared" si="194"/>
        <v>#N/A</v>
      </c>
      <c r="AK336" s="93" t="e">
        <f t="shared" si="176"/>
        <v>#N/A</v>
      </c>
      <c r="AL336" s="99" t="e">
        <f t="shared" si="177"/>
        <v>#N/A</v>
      </c>
      <c r="AM336" s="99">
        <f t="shared" si="178"/>
        <v>0</v>
      </c>
      <c r="AP336" s="92">
        <f t="shared" si="195"/>
        <v>46059</v>
      </c>
      <c r="AQ336" s="91">
        <f t="shared" si="196"/>
        <v>329</v>
      </c>
      <c r="AR336" s="91" t="e">
        <f>INDEX(地温!$D$2:$D$366,MATCH(AP336,地温!$C$2:$C$366,FALSE))</f>
        <v>#N/A</v>
      </c>
      <c r="AS336" s="91" t="e">
        <f t="shared" si="197"/>
        <v>#N/A</v>
      </c>
      <c r="AT336" s="93" t="e">
        <f t="shared" si="179"/>
        <v>#N/A</v>
      </c>
      <c r="AU336" s="99" t="e">
        <f t="shared" si="180"/>
        <v>#N/A</v>
      </c>
      <c r="AV336" s="99">
        <f t="shared" si="181"/>
        <v>0</v>
      </c>
    </row>
    <row r="337" spans="1:48" s="91" customFormat="1">
      <c r="A337" s="92">
        <f t="shared" si="182"/>
        <v>46060</v>
      </c>
      <c r="B337" s="91">
        <f t="shared" si="165"/>
        <v>330</v>
      </c>
      <c r="C337" s="99" t="e">
        <f t="shared" si="166"/>
        <v>#N/A</v>
      </c>
      <c r="F337" s="92">
        <f t="shared" si="183"/>
        <v>46060</v>
      </c>
      <c r="G337" s="91">
        <f t="shared" si="184"/>
        <v>330</v>
      </c>
      <c r="H337" s="91" t="e">
        <f>INDEX(地温!$D$2:$D$366,MATCH(F337,地温!$C$2:$C$366,FALSE))</f>
        <v>#N/A</v>
      </c>
      <c r="I337" s="91" t="e">
        <f t="shared" si="185"/>
        <v>#N/A</v>
      </c>
      <c r="J337" s="93" t="e">
        <f t="shared" si="167"/>
        <v>#N/A</v>
      </c>
      <c r="K337" s="99" t="e">
        <f t="shared" si="168"/>
        <v>#N/A</v>
      </c>
      <c r="L337" s="99" t="e">
        <f t="shared" si="169"/>
        <v>#N/A</v>
      </c>
      <c r="O337" s="92">
        <f t="shared" si="186"/>
        <v>46060</v>
      </c>
      <c r="P337" s="91">
        <f t="shared" si="187"/>
        <v>330</v>
      </c>
      <c r="Q337" s="91" t="e">
        <f>INDEX(地温!$D$2:$D$366,MATCH(O337,地温!$C$2:$C$366,FALSE))</f>
        <v>#N/A</v>
      </c>
      <c r="R337" s="91" t="e">
        <f t="shared" si="188"/>
        <v>#N/A</v>
      </c>
      <c r="S337" s="93" t="e">
        <f t="shared" si="170"/>
        <v>#N/A</v>
      </c>
      <c r="T337" s="99" t="e">
        <f t="shared" si="171"/>
        <v>#N/A</v>
      </c>
      <c r="U337" s="99" t="e">
        <f t="shared" si="172"/>
        <v>#N/A</v>
      </c>
      <c r="X337" s="92">
        <f t="shared" si="189"/>
        <v>46060</v>
      </c>
      <c r="Y337" s="91">
        <f t="shared" si="190"/>
        <v>330</v>
      </c>
      <c r="Z337" s="91" t="e">
        <f>INDEX(地温!$D$2:$D$366,MATCH(X337,地温!$C$2:$C$366,FALSE))</f>
        <v>#N/A</v>
      </c>
      <c r="AA337" s="91" t="e">
        <f t="shared" si="191"/>
        <v>#N/A</v>
      </c>
      <c r="AB337" s="93" t="e">
        <f t="shared" si="173"/>
        <v>#N/A</v>
      </c>
      <c r="AC337" s="99" t="e">
        <f t="shared" si="174"/>
        <v>#N/A</v>
      </c>
      <c r="AD337" s="99">
        <f t="shared" si="175"/>
        <v>0</v>
      </c>
      <c r="AG337" s="92">
        <f t="shared" si="192"/>
        <v>46060</v>
      </c>
      <c r="AH337" s="91">
        <f t="shared" si="193"/>
        <v>330</v>
      </c>
      <c r="AI337" s="91" t="e">
        <f>INDEX(地温!$D$2:$D$366,MATCH(AG337,地温!$C$2:$C$366,FALSE))</f>
        <v>#N/A</v>
      </c>
      <c r="AJ337" s="91" t="e">
        <f t="shared" si="194"/>
        <v>#N/A</v>
      </c>
      <c r="AK337" s="93" t="e">
        <f t="shared" si="176"/>
        <v>#N/A</v>
      </c>
      <c r="AL337" s="99" t="e">
        <f t="shared" si="177"/>
        <v>#N/A</v>
      </c>
      <c r="AM337" s="99">
        <f t="shared" si="178"/>
        <v>0</v>
      </c>
      <c r="AP337" s="92">
        <f t="shared" si="195"/>
        <v>46060</v>
      </c>
      <c r="AQ337" s="91">
        <f t="shared" si="196"/>
        <v>330</v>
      </c>
      <c r="AR337" s="91" t="e">
        <f>INDEX(地温!$D$2:$D$366,MATCH(AP337,地温!$C$2:$C$366,FALSE))</f>
        <v>#N/A</v>
      </c>
      <c r="AS337" s="91" t="e">
        <f t="shared" si="197"/>
        <v>#N/A</v>
      </c>
      <c r="AT337" s="93" t="e">
        <f t="shared" si="179"/>
        <v>#N/A</v>
      </c>
      <c r="AU337" s="99" t="e">
        <f t="shared" si="180"/>
        <v>#N/A</v>
      </c>
      <c r="AV337" s="99">
        <f t="shared" si="181"/>
        <v>0</v>
      </c>
    </row>
    <row r="338" spans="1:48" s="91" customFormat="1">
      <c r="A338" s="92">
        <f t="shared" si="182"/>
        <v>46061</v>
      </c>
      <c r="B338" s="91">
        <f t="shared" si="165"/>
        <v>331</v>
      </c>
      <c r="C338" s="99" t="e">
        <f t="shared" si="166"/>
        <v>#N/A</v>
      </c>
      <c r="F338" s="92">
        <f t="shared" si="183"/>
        <v>46061</v>
      </c>
      <c r="G338" s="91">
        <f t="shared" si="184"/>
        <v>331</v>
      </c>
      <c r="H338" s="91" t="e">
        <f>INDEX(地温!$D$2:$D$366,MATCH(F338,地温!$C$2:$C$366,FALSE))</f>
        <v>#N/A</v>
      </c>
      <c r="I338" s="91" t="e">
        <f t="shared" si="185"/>
        <v>#N/A</v>
      </c>
      <c r="J338" s="93" t="e">
        <f t="shared" si="167"/>
        <v>#N/A</v>
      </c>
      <c r="K338" s="99" t="e">
        <f t="shared" si="168"/>
        <v>#N/A</v>
      </c>
      <c r="L338" s="99" t="e">
        <f t="shared" si="169"/>
        <v>#N/A</v>
      </c>
      <c r="O338" s="92">
        <f t="shared" si="186"/>
        <v>46061</v>
      </c>
      <c r="P338" s="91">
        <f t="shared" si="187"/>
        <v>331</v>
      </c>
      <c r="Q338" s="91" t="e">
        <f>INDEX(地温!$D$2:$D$366,MATCH(O338,地温!$C$2:$C$366,FALSE))</f>
        <v>#N/A</v>
      </c>
      <c r="R338" s="91" t="e">
        <f t="shared" si="188"/>
        <v>#N/A</v>
      </c>
      <c r="S338" s="93" t="e">
        <f t="shared" si="170"/>
        <v>#N/A</v>
      </c>
      <c r="T338" s="99" t="e">
        <f t="shared" si="171"/>
        <v>#N/A</v>
      </c>
      <c r="U338" s="99" t="e">
        <f t="shared" si="172"/>
        <v>#N/A</v>
      </c>
      <c r="X338" s="92">
        <f t="shared" si="189"/>
        <v>46061</v>
      </c>
      <c r="Y338" s="91">
        <f t="shared" si="190"/>
        <v>331</v>
      </c>
      <c r="Z338" s="91" t="e">
        <f>INDEX(地温!$D$2:$D$366,MATCH(X338,地温!$C$2:$C$366,FALSE))</f>
        <v>#N/A</v>
      </c>
      <c r="AA338" s="91" t="e">
        <f t="shared" si="191"/>
        <v>#N/A</v>
      </c>
      <c r="AB338" s="93" t="e">
        <f t="shared" si="173"/>
        <v>#N/A</v>
      </c>
      <c r="AC338" s="99" t="e">
        <f t="shared" si="174"/>
        <v>#N/A</v>
      </c>
      <c r="AD338" s="99">
        <f t="shared" si="175"/>
        <v>0</v>
      </c>
      <c r="AG338" s="92">
        <f t="shared" si="192"/>
        <v>46061</v>
      </c>
      <c r="AH338" s="91">
        <f t="shared" si="193"/>
        <v>331</v>
      </c>
      <c r="AI338" s="91" t="e">
        <f>INDEX(地温!$D$2:$D$366,MATCH(AG338,地温!$C$2:$C$366,FALSE))</f>
        <v>#N/A</v>
      </c>
      <c r="AJ338" s="91" t="e">
        <f t="shared" si="194"/>
        <v>#N/A</v>
      </c>
      <c r="AK338" s="93" t="e">
        <f t="shared" si="176"/>
        <v>#N/A</v>
      </c>
      <c r="AL338" s="99" t="e">
        <f t="shared" si="177"/>
        <v>#N/A</v>
      </c>
      <c r="AM338" s="99">
        <f t="shared" si="178"/>
        <v>0</v>
      </c>
      <c r="AP338" s="92">
        <f t="shared" si="195"/>
        <v>46061</v>
      </c>
      <c r="AQ338" s="91">
        <f t="shared" si="196"/>
        <v>331</v>
      </c>
      <c r="AR338" s="91" t="e">
        <f>INDEX(地温!$D$2:$D$366,MATCH(AP338,地温!$C$2:$C$366,FALSE))</f>
        <v>#N/A</v>
      </c>
      <c r="AS338" s="91" t="e">
        <f t="shared" si="197"/>
        <v>#N/A</v>
      </c>
      <c r="AT338" s="93" t="e">
        <f t="shared" si="179"/>
        <v>#N/A</v>
      </c>
      <c r="AU338" s="99" t="e">
        <f t="shared" si="180"/>
        <v>#N/A</v>
      </c>
      <c r="AV338" s="99">
        <f t="shared" si="181"/>
        <v>0</v>
      </c>
    </row>
    <row r="339" spans="1:48" s="91" customFormat="1">
      <c r="A339" s="92">
        <f t="shared" si="182"/>
        <v>46062</v>
      </c>
      <c r="B339" s="91">
        <f t="shared" si="165"/>
        <v>332</v>
      </c>
      <c r="C339" s="99" t="e">
        <f t="shared" si="166"/>
        <v>#N/A</v>
      </c>
      <c r="F339" s="92">
        <f t="shared" si="183"/>
        <v>46062</v>
      </c>
      <c r="G339" s="91">
        <f t="shared" si="184"/>
        <v>332</v>
      </c>
      <c r="H339" s="91" t="e">
        <f>INDEX(地温!$D$2:$D$366,MATCH(F339,地温!$C$2:$C$366,FALSE))</f>
        <v>#N/A</v>
      </c>
      <c r="I339" s="91" t="e">
        <f t="shared" si="185"/>
        <v>#N/A</v>
      </c>
      <c r="J339" s="93" t="e">
        <f t="shared" si="167"/>
        <v>#N/A</v>
      </c>
      <c r="K339" s="99" t="e">
        <f t="shared" si="168"/>
        <v>#N/A</v>
      </c>
      <c r="L339" s="99" t="e">
        <f t="shared" si="169"/>
        <v>#N/A</v>
      </c>
      <c r="O339" s="92">
        <f t="shared" si="186"/>
        <v>46062</v>
      </c>
      <c r="P339" s="91">
        <f t="shared" si="187"/>
        <v>332</v>
      </c>
      <c r="Q339" s="91" t="e">
        <f>INDEX(地温!$D$2:$D$366,MATCH(O339,地温!$C$2:$C$366,FALSE))</f>
        <v>#N/A</v>
      </c>
      <c r="R339" s="91" t="e">
        <f t="shared" si="188"/>
        <v>#N/A</v>
      </c>
      <c r="S339" s="93" t="e">
        <f t="shared" si="170"/>
        <v>#N/A</v>
      </c>
      <c r="T339" s="99" t="e">
        <f t="shared" si="171"/>
        <v>#N/A</v>
      </c>
      <c r="U339" s="99" t="e">
        <f t="shared" si="172"/>
        <v>#N/A</v>
      </c>
      <c r="X339" s="92">
        <f t="shared" si="189"/>
        <v>46062</v>
      </c>
      <c r="Y339" s="91">
        <f t="shared" si="190"/>
        <v>332</v>
      </c>
      <c r="Z339" s="91" t="e">
        <f>INDEX(地温!$D$2:$D$366,MATCH(X339,地温!$C$2:$C$366,FALSE))</f>
        <v>#N/A</v>
      </c>
      <c r="AA339" s="91" t="e">
        <f t="shared" si="191"/>
        <v>#N/A</v>
      </c>
      <c r="AB339" s="93" t="e">
        <f t="shared" si="173"/>
        <v>#N/A</v>
      </c>
      <c r="AC339" s="99" t="e">
        <f t="shared" si="174"/>
        <v>#N/A</v>
      </c>
      <c r="AD339" s="99">
        <f t="shared" si="175"/>
        <v>0</v>
      </c>
      <c r="AG339" s="92">
        <f t="shared" si="192"/>
        <v>46062</v>
      </c>
      <c r="AH339" s="91">
        <f t="shared" si="193"/>
        <v>332</v>
      </c>
      <c r="AI339" s="91" t="e">
        <f>INDEX(地温!$D$2:$D$366,MATCH(AG339,地温!$C$2:$C$366,FALSE))</f>
        <v>#N/A</v>
      </c>
      <c r="AJ339" s="91" t="e">
        <f t="shared" si="194"/>
        <v>#N/A</v>
      </c>
      <c r="AK339" s="93" t="e">
        <f t="shared" si="176"/>
        <v>#N/A</v>
      </c>
      <c r="AL339" s="99" t="e">
        <f t="shared" si="177"/>
        <v>#N/A</v>
      </c>
      <c r="AM339" s="99">
        <f t="shared" si="178"/>
        <v>0</v>
      </c>
      <c r="AP339" s="92">
        <f t="shared" si="195"/>
        <v>46062</v>
      </c>
      <c r="AQ339" s="91">
        <f t="shared" si="196"/>
        <v>332</v>
      </c>
      <c r="AR339" s="91" t="e">
        <f>INDEX(地温!$D$2:$D$366,MATCH(AP339,地温!$C$2:$C$366,FALSE))</f>
        <v>#N/A</v>
      </c>
      <c r="AS339" s="91" t="e">
        <f t="shared" si="197"/>
        <v>#N/A</v>
      </c>
      <c r="AT339" s="93" t="e">
        <f t="shared" si="179"/>
        <v>#N/A</v>
      </c>
      <c r="AU339" s="99" t="e">
        <f t="shared" si="180"/>
        <v>#N/A</v>
      </c>
      <c r="AV339" s="99">
        <f t="shared" si="181"/>
        <v>0</v>
      </c>
    </row>
    <row r="340" spans="1:48" s="91" customFormat="1">
      <c r="A340" s="92">
        <f t="shared" si="182"/>
        <v>46063</v>
      </c>
      <c r="B340" s="91">
        <f t="shared" si="165"/>
        <v>333</v>
      </c>
      <c r="C340" s="99" t="e">
        <f t="shared" si="166"/>
        <v>#N/A</v>
      </c>
      <c r="F340" s="92">
        <f t="shared" si="183"/>
        <v>46063</v>
      </c>
      <c r="G340" s="91">
        <f t="shared" si="184"/>
        <v>333</v>
      </c>
      <c r="H340" s="91" t="e">
        <f>INDEX(地温!$D$2:$D$366,MATCH(F340,地温!$C$2:$C$366,FALSE))</f>
        <v>#N/A</v>
      </c>
      <c r="I340" s="91" t="e">
        <f t="shared" si="185"/>
        <v>#N/A</v>
      </c>
      <c r="J340" s="93" t="e">
        <f t="shared" si="167"/>
        <v>#N/A</v>
      </c>
      <c r="K340" s="99" t="e">
        <f t="shared" si="168"/>
        <v>#N/A</v>
      </c>
      <c r="L340" s="99" t="e">
        <f t="shared" si="169"/>
        <v>#N/A</v>
      </c>
      <c r="O340" s="92">
        <f t="shared" si="186"/>
        <v>46063</v>
      </c>
      <c r="P340" s="91">
        <f t="shared" si="187"/>
        <v>333</v>
      </c>
      <c r="Q340" s="91" t="e">
        <f>INDEX(地温!$D$2:$D$366,MATCH(O340,地温!$C$2:$C$366,FALSE))</f>
        <v>#N/A</v>
      </c>
      <c r="R340" s="91" t="e">
        <f t="shared" si="188"/>
        <v>#N/A</v>
      </c>
      <c r="S340" s="93" t="e">
        <f t="shared" si="170"/>
        <v>#N/A</v>
      </c>
      <c r="T340" s="99" t="e">
        <f t="shared" si="171"/>
        <v>#N/A</v>
      </c>
      <c r="U340" s="99" t="e">
        <f t="shared" si="172"/>
        <v>#N/A</v>
      </c>
      <c r="X340" s="92">
        <f t="shared" si="189"/>
        <v>46063</v>
      </c>
      <c r="Y340" s="91">
        <f t="shared" si="190"/>
        <v>333</v>
      </c>
      <c r="Z340" s="91" t="e">
        <f>INDEX(地温!$D$2:$D$366,MATCH(X340,地温!$C$2:$C$366,FALSE))</f>
        <v>#N/A</v>
      </c>
      <c r="AA340" s="91" t="e">
        <f t="shared" si="191"/>
        <v>#N/A</v>
      </c>
      <c r="AB340" s="93" t="e">
        <f t="shared" si="173"/>
        <v>#N/A</v>
      </c>
      <c r="AC340" s="99" t="e">
        <f t="shared" si="174"/>
        <v>#N/A</v>
      </c>
      <c r="AD340" s="99">
        <f t="shared" si="175"/>
        <v>0</v>
      </c>
      <c r="AG340" s="92">
        <f t="shared" si="192"/>
        <v>46063</v>
      </c>
      <c r="AH340" s="91">
        <f t="shared" si="193"/>
        <v>333</v>
      </c>
      <c r="AI340" s="91" t="e">
        <f>INDEX(地温!$D$2:$D$366,MATCH(AG340,地温!$C$2:$C$366,FALSE))</f>
        <v>#N/A</v>
      </c>
      <c r="AJ340" s="91" t="e">
        <f t="shared" si="194"/>
        <v>#N/A</v>
      </c>
      <c r="AK340" s="93" t="e">
        <f t="shared" si="176"/>
        <v>#N/A</v>
      </c>
      <c r="AL340" s="99" t="e">
        <f t="shared" si="177"/>
        <v>#N/A</v>
      </c>
      <c r="AM340" s="99">
        <f t="shared" si="178"/>
        <v>0</v>
      </c>
      <c r="AP340" s="92">
        <f t="shared" si="195"/>
        <v>46063</v>
      </c>
      <c r="AQ340" s="91">
        <f t="shared" si="196"/>
        <v>333</v>
      </c>
      <c r="AR340" s="91" t="e">
        <f>INDEX(地温!$D$2:$D$366,MATCH(AP340,地温!$C$2:$C$366,FALSE))</f>
        <v>#N/A</v>
      </c>
      <c r="AS340" s="91" t="e">
        <f t="shared" si="197"/>
        <v>#N/A</v>
      </c>
      <c r="AT340" s="93" t="e">
        <f t="shared" si="179"/>
        <v>#N/A</v>
      </c>
      <c r="AU340" s="99" t="e">
        <f t="shared" si="180"/>
        <v>#N/A</v>
      </c>
      <c r="AV340" s="99">
        <f t="shared" si="181"/>
        <v>0</v>
      </c>
    </row>
    <row r="341" spans="1:48" s="91" customFormat="1">
      <c r="A341" s="92">
        <f t="shared" si="182"/>
        <v>46064</v>
      </c>
      <c r="B341" s="91">
        <f t="shared" si="165"/>
        <v>334</v>
      </c>
      <c r="C341" s="99" t="e">
        <f t="shared" si="166"/>
        <v>#N/A</v>
      </c>
      <c r="F341" s="92">
        <f t="shared" si="183"/>
        <v>46064</v>
      </c>
      <c r="G341" s="91">
        <f t="shared" si="184"/>
        <v>334</v>
      </c>
      <c r="H341" s="91" t="e">
        <f>INDEX(地温!$D$2:$D$366,MATCH(F341,地温!$C$2:$C$366,FALSE))</f>
        <v>#N/A</v>
      </c>
      <c r="I341" s="91" t="e">
        <f t="shared" si="185"/>
        <v>#N/A</v>
      </c>
      <c r="J341" s="93" t="e">
        <f t="shared" si="167"/>
        <v>#N/A</v>
      </c>
      <c r="K341" s="99" t="e">
        <f t="shared" si="168"/>
        <v>#N/A</v>
      </c>
      <c r="L341" s="99" t="e">
        <f t="shared" si="169"/>
        <v>#N/A</v>
      </c>
      <c r="O341" s="92">
        <f t="shared" si="186"/>
        <v>46064</v>
      </c>
      <c r="P341" s="91">
        <f t="shared" si="187"/>
        <v>334</v>
      </c>
      <c r="Q341" s="91" t="e">
        <f>INDEX(地温!$D$2:$D$366,MATCH(O341,地温!$C$2:$C$366,FALSE))</f>
        <v>#N/A</v>
      </c>
      <c r="R341" s="91" t="e">
        <f t="shared" si="188"/>
        <v>#N/A</v>
      </c>
      <c r="S341" s="93" t="e">
        <f t="shared" si="170"/>
        <v>#N/A</v>
      </c>
      <c r="T341" s="99" t="e">
        <f t="shared" si="171"/>
        <v>#N/A</v>
      </c>
      <c r="U341" s="99" t="e">
        <f t="shared" si="172"/>
        <v>#N/A</v>
      </c>
      <c r="X341" s="92">
        <f t="shared" si="189"/>
        <v>46064</v>
      </c>
      <c r="Y341" s="91">
        <f t="shared" si="190"/>
        <v>334</v>
      </c>
      <c r="Z341" s="91" t="e">
        <f>INDEX(地温!$D$2:$D$366,MATCH(X341,地温!$C$2:$C$366,FALSE))</f>
        <v>#N/A</v>
      </c>
      <c r="AA341" s="91" t="e">
        <f t="shared" si="191"/>
        <v>#N/A</v>
      </c>
      <c r="AB341" s="93" t="e">
        <f t="shared" si="173"/>
        <v>#N/A</v>
      </c>
      <c r="AC341" s="99" t="e">
        <f t="shared" si="174"/>
        <v>#N/A</v>
      </c>
      <c r="AD341" s="99">
        <f t="shared" si="175"/>
        <v>0</v>
      </c>
      <c r="AG341" s="92">
        <f t="shared" si="192"/>
        <v>46064</v>
      </c>
      <c r="AH341" s="91">
        <f t="shared" si="193"/>
        <v>334</v>
      </c>
      <c r="AI341" s="91" t="e">
        <f>INDEX(地温!$D$2:$D$366,MATCH(AG341,地温!$C$2:$C$366,FALSE))</f>
        <v>#N/A</v>
      </c>
      <c r="AJ341" s="91" t="e">
        <f t="shared" si="194"/>
        <v>#N/A</v>
      </c>
      <c r="AK341" s="93" t="e">
        <f t="shared" si="176"/>
        <v>#N/A</v>
      </c>
      <c r="AL341" s="99" t="e">
        <f t="shared" si="177"/>
        <v>#N/A</v>
      </c>
      <c r="AM341" s="99">
        <f t="shared" si="178"/>
        <v>0</v>
      </c>
      <c r="AP341" s="92">
        <f t="shared" si="195"/>
        <v>46064</v>
      </c>
      <c r="AQ341" s="91">
        <f t="shared" si="196"/>
        <v>334</v>
      </c>
      <c r="AR341" s="91" t="e">
        <f>INDEX(地温!$D$2:$D$366,MATCH(AP341,地温!$C$2:$C$366,FALSE))</f>
        <v>#N/A</v>
      </c>
      <c r="AS341" s="91" t="e">
        <f t="shared" si="197"/>
        <v>#N/A</v>
      </c>
      <c r="AT341" s="93" t="e">
        <f t="shared" si="179"/>
        <v>#N/A</v>
      </c>
      <c r="AU341" s="99" t="e">
        <f t="shared" si="180"/>
        <v>#N/A</v>
      </c>
      <c r="AV341" s="99">
        <f t="shared" si="181"/>
        <v>0</v>
      </c>
    </row>
    <row r="342" spans="1:48" s="91" customFormat="1">
      <c r="A342" s="92">
        <f t="shared" si="182"/>
        <v>46065</v>
      </c>
      <c r="B342" s="91">
        <f t="shared" si="165"/>
        <v>335</v>
      </c>
      <c r="C342" s="99" t="e">
        <f t="shared" si="166"/>
        <v>#N/A</v>
      </c>
      <c r="F342" s="92">
        <f t="shared" si="183"/>
        <v>46065</v>
      </c>
      <c r="G342" s="91">
        <f t="shared" si="184"/>
        <v>335</v>
      </c>
      <c r="H342" s="91" t="e">
        <f>INDEX(地温!$D$2:$D$366,MATCH(F342,地温!$C$2:$C$366,FALSE))</f>
        <v>#N/A</v>
      </c>
      <c r="I342" s="91" t="e">
        <f t="shared" si="185"/>
        <v>#N/A</v>
      </c>
      <c r="J342" s="93" t="e">
        <f t="shared" si="167"/>
        <v>#N/A</v>
      </c>
      <c r="K342" s="99" t="e">
        <f t="shared" si="168"/>
        <v>#N/A</v>
      </c>
      <c r="L342" s="99" t="e">
        <f t="shared" si="169"/>
        <v>#N/A</v>
      </c>
      <c r="O342" s="92">
        <f t="shared" si="186"/>
        <v>46065</v>
      </c>
      <c r="P342" s="91">
        <f t="shared" si="187"/>
        <v>335</v>
      </c>
      <c r="Q342" s="91" t="e">
        <f>INDEX(地温!$D$2:$D$366,MATCH(O342,地温!$C$2:$C$366,FALSE))</f>
        <v>#N/A</v>
      </c>
      <c r="R342" s="91" t="e">
        <f t="shared" si="188"/>
        <v>#N/A</v>
      </c>
      <c r="S342" s="93" t="e">
        <f t="shared" si="170"/>
        <v>#N/A</v>
      </c>
      <c r="T342" s="99" t="e">
        <f t="shared" si="171"/>
        <v>#N/A</v>
      </c>
      <c r="U342" s="99" t="e">
        <f t="shared" si="172"/>
        <v>#N/A</v>
      </c>
      <c r="X342" s="92">
        <f t="shared" si="189"/>
        <v>46065</v>
      </c>
      <c r="Y342" s="91">
        <f t="shared" si="190"/>
        <v>335</v>
      </c>
      <c r="Z342" s="91" t="e">
        <f>INDEX(地温!$D$2:$D$366,MATCH(X342,地温!$C$2:$C$366,FALSE))</f>
        <v>#N/A</v>
      </c>
      <c r="AA342" s="91" t="e">
        <f t="shared" si="191"/>
        <v>#N/A</v>
      </c>
      <c r="AB342" s="93" t="e">
        <f t="shared" si="173"/>
        <v>#N/A</v>
      </c>
      <c r="AC342" s="99" t="e">
        <f t="shared" si="174"/>
        <v>#N/A</v>
      </c>
      <c r="AD342" s="99">
        <f t="shared" si="175"/>
        <v>0</v>
      </c>
      <c r="AG342" s="92">
        <f t="shared" si="192"/>
        <v>46065</v>
      </c>
      <c r="AH342" s="91">
        <f t="shared" si="193"/>
        <v>335</v>
      </c>
      <c r="AI342" s="91" t="e">
        <f>INDEX(地温!$D$2:$D$366,MATCH(AG342,地温!$C$2:$C$366,FALSE))</f>
        <v>#N/A</v>
      </c>
      <c r="AJ342" s="91" t="e">
        <f t="shared" si="194"/>
        <v>#N/A</v>
      </c>
      <c r="AK342" s="93" t="e">
        <f t="shared" si="176"/>
        <v>#N/A</v>
      </c>
      <c r="AL342" s="99" t="e">
        <f t="shared" si="177"/>
        <v>#N/A</v>
      </c>
      <c r="AM342" s="99">
        <f t="shared" si="178"/>
        <v>0</v>
      </c>
      <c r="AP342" s="92">
        <f t="shared" si="195"/>
        <v>46065</v>
      </c>
      <c r="AQ342" s="91">
        <f t="shared" si="196"/>
        <v>335</v>
      </c>
      <c r="AR342" s="91" t="e">
        <f>INDEX(地温!$D$2:$D$366,MATCH(AP342,地温!$C$2:$C$366,FALSE))</f>
        <v>#N/A</v>
      </c>
      <c r="AS342" s="91" t="e">
        <f t="shared" si="197"/>
        <v>#N/A</v>
      </c>
      <c r="AT342" s="93" t="e">
        <f t="shared" si="179"/>
        <v>#N/A</v>
      </c>
      <c r="AU342" s="99" t="e">
        <f t="shared" si="180"/>
        <v>#N/A</v>
      </c>
      <c r="AV342" s="99">
        <f t="shared" si="181"/>
        <v>0</v>
      </c>
    </row>
    <row r="343" spans="1:48" s="91" customFormat="1">
      <c r="A343" s="92">
        <f t="shared" si="182"/>
        <v>46066</v>
      </c>
      <c r="B343" s="91">
        <f t="shared" si="165"/>
        <v>336</v>
      </c>
      <c r="C343" s="99" t="e">
        <f t="shared" si="166"/>
        <v>#N/A</v>
      </c>
      <c r="F343" s="92">
        <f t="shared" si="183"/>
        <v>46066</v>
      </c>
      <c r="G343" s="91">
        <f t="shared" si="184"/>
        <v>336</v>
      </c>
      <c r="H343" s="91" t="e">
        <f>INDEX(地温!$D$2:$D$366,MATCH(F343,地温!$C$2:$C$366,FALSE))</f>
        <v>#N/A</v>
      </c>
      <c r="I343" s="91" t="e">
        <f t="shared" si="185"/>
        <v>#N/A</v>
      </c>
      <c r="J343" s="93" t="e">
        <f t="shared" si="167"/>
        <v>#N/A</v>
      </c>
      <c r="K343" s="99" t="e">
        <f t="shared" si="168"/>
        <v>#N/A</v>
      </c>
      <c r="L343" s="99" t="e">
        <f t="shared" si="169"/>
        <v>#N/A</v>
      </c>
      <c r="O343" s="92">
        <f t="shared" si="186"/>
        <v>46066</v>
      </c>
      <c r="P343" s="91">
        <f t="shared" si="187"/>
        <v>336</v>
      </c>
      <c r="Q343" s="91" t="e">
        <f>INDEX(地温!$D$2:$D$366,MATCH(O343,地温!$C$2:$C$366,FALSE))</f>
        <v>#N/A</v>
      </c>
      <c r="R343" s="91" t="e">
        <f t="shared" si="188"/>
        <v>#N/A</v>
      </c>
      <c r="S343" s="93" t="e">
        <f t="shared" si="170"/>
        <v>#N/A</v>
      </c>
      <c r="T343" s="99" t="e">
        <f t="shared" si="171"/>
        <v>#N/A</v>
      </c>
      <c r="U343" s="99" t="e">
        <f t="shared" si="172"/>
        <v>#N/A</v>
      </c>
      <c r="X343" s="92">
        <f t="shared" si="189"/>
        <v>46066</v>
      </c>
      <c r="Y343" s="91">
        <f t="shared" si="190"/>
        <v>336</v>
      </c>
      <c r="Z343" s="91" t="e">
        <f>INDEX(地温!$D$2:$D$366,MATCH(X343,地温!$C$2:$C$366,FALSE))</f>
        <v>#N/A</v>
      </c>
      <c r="AA343" s="91" t="e">
        <f t="shared" si="191"/>
        <v>#N/A</v>
      </c>
      <c r="AB343" s="93" t="e">
        <f t="shared" si="173"/>
        <v>#N/A</v>
      </c>
      <c r="AC343" s="99" t="e">
        <f t="shared" si="174"/>
        <v>#N/A</v>
      </c>
      <c r="AD343" s="99">
        <f t="shared" si="175"/>
        <v>0</v>
      </c>
      <c r="AG343" s="92">
        <f t="shared" si="192"/>
        <v>46066</v>
      </c>
      <c r="AH343" s="91">
        <f t="shared" si="193"/>
        <v>336</v>
      </c>
      <c r="AI343" s="91" t="e">
        <f>INDEX(地温!$D$2:$D$366,MATCH(AG343,地温!$C$2:$C$366,FALSE))</f>
        <v>#N/A</v>
      </c>
      <c r="AJ343" s="91" t="e">
        <f t="shared" si="194"/>
        <v>#N/A</v>
      </c>
      <c r="AK343" s="93" t="e">
        <f t="shared" si="176"/>
        <v>#N/A</v>
      </c>
      <c r="AL343" s="99" t="e">
        <f t="shared" si="177"/>
        <v>#N/A</v>
      </c>
      <c r="AM343" s="99">
        <f t="shared" si="178"/>
        <v>0</v>
      </c>
      <c r="AP343" s="92">
        <f t="shared" si="195"/>
        <v>46066</v>
      </c>
      <c r="AQ343" s="91">
        <f t="shared" si="196"/>
        <v>336</v>
      </c>
      <c r="AR343" s="91" t="e">
        <f>INDEX(地温!$D$2:$D$366,MATCH(AP343,地温!$C$2:$C$366,FALSE))</f>
        <v>#N/A</v>
      </c>
      <c r="AS343" s="91" t="e">
        <f t="shared" si="197"/>
        <v>#N/A</v>
      </c>
      <c r="AT343" s="93" t="e">
        <f t="shared" si="179"/>
        <v>#N/A</v>
      </c>
      <c r="AU343" s="99" t="e">
        <f t="shared" si="180"/>
        <v>#N/A</v>
      </c>
      <c r="AV343" s="99">
        <f t="shared" si="181"/>
        <v>0</v>
      </c>
    </row>
    <row r="344" spans="1:48" s="91" customFormat="1">
      <c r="A344" s="92">
        <f t="shared" si="182"/>
        <v>46067</v>
      </c>
      <c r="B344" s="91">
        <f t="shared" si="165"/>
        <v>337</v>
      </c>
      <c r="C344" s="99" t="e">
        <f t="shared" si="166"/>
        <v>#N/A</v>
      </c>
      <c r="F344" s="92">
        <f t="shared" si="183"/>
        <v>46067</v>
      </c>
      <c r="G344" s="91">
        <f t="shared" si="184"/>
        <v>337</v>
      </c>
      <c r="H344" s="91" t="e">
        <f>INDEX(地温!$D$2:$D$366,MATCH(F344,地温!$C$2:$C$366,FALSE))</f>
        <v>#N/A</v>
      </c>
      <c r="I344" s="91" t="e">
        <f t="shared" si="185"/>
        <v>#N/A</v>
      </c>
      <c r="J344" s="93" t="e">
        <f t="shared" si="167"/>
        <v>#N/A</v>
      </c>
      <c r="K344" s="99" t="e">
        <f t="shared" si="168"/>
        <v>#N/A</v>
      </c>
      <c r="L344" s="99" t="e">
        <f t="shared" si="169"/>
        <v>#N/A</v>
      </c>
      <c r="O344" s="92">
        <f t="shared" si="186"/>
        <v>46067</v>
      </c>
      <c r="P344" s="91">
        <f t="shared" si="187"/>
        <v>337</v>
      </c>
      <c r="Q344" s="91" t="e">
        <f>INDEX(地温!$D$2:$D$366,MATCH(O344,地温!$C$2:$C$366,FALSE))</f>
        <v>#N/A</v>
      </c>
      <c r="R344" s="91" t="e">
        <f t="shared" si="188"/>
        <v>#N/A</v>
      </c>
      <c r="S344" s="93" t="e">
        <f t="shared" si="170"/>
        <v>#N/A</v>
      </c>
      <c r="T344" s="99" t="e">
        <f t="shared" si="171"/>
        <v>#N/A</v>
      </c>
      <c r="U344" s="99" t="e">
        <f t="shared" si="172"/>
        <v>#N/A</v>
      </c>
      <c r="X344" s="92">
        <f t="shared" si="189"/>
        <v>46067</v>
      </c>
      <c r="Y344" s="91">
        <f t="shared" si="190"/>
        <v>337</v>
      </c>
      <c r="Z344" s="91" t="e">
        <f>INDEX(地温!$D$2:$D$366,MATCH(X344,地温!$C$2:$C$366,FALSE))</f>
        <v>#N/A</v>
      </c>
      <c r="AA344" s="91" t="e">
        <f t="shared" si="191"/>
        <v>#N/A</v>
      </c>
      <c r="AB344" s="93" t="e">
        <f t="shared" si="173"/>
        <v>#N/A</v>
      </c>
      <c r="AC344" s="99" t="e">
        <f t="shared" si="174"/>
        <v>#N/A</v>
      </c>
      <c r="AD344" s="99">
        <f t="shared" si="175"/>
        <v>0</v>
      </c>
      <c r="AG344" s="92">
        <f t="shared" si="192"/>
        <v>46067</v>
      </c>
      <c r="AH344" s="91">
        <f t="shared" si="193"/>
        <v>337</v>
      </c>
      <c r="AI344" s="91" t="e">
        <f>INDEX(地温!$D$2:$D$366,MATCH(AG344,地温!$C$2:$C$366,FALSE))</f>
        <v>#N/A</v>
      </c>
      <c r="AJ344" s="91" t="e">
        <f t="shared" si="194"/>
        <v>#N/A</v>
      </c>
      <c r="AK344" s="93" t="e">
        <f t="shared" si="176"/>
        <v>#N/A</v>
      </c>
      <c r="AL344" s="99" t="e">
        <f t="shared" si="177"/>
        <v>#N/A</v>
      </c>
      <c r="AM344" s="99">
        <f t="shared" si="178"/>
        <v>0</v>
      </c>
      <c r="AP344" s="92">
        <f t="shared" si="195"/>
        <v>46067</v>
      </c>
      <c r="AQ344" s="91">
        <f t="shared" si="196"/>
        <v>337</v>
      </c>
      <c r="AR344" s="91" t="e">
        <f>INDEX(地温!$D$2:$D$366,MATCH(AP344,地温!$C$2:$C$366,FALSE))</f>
        <v>#N/A</v>
      </c>
      <c r="AS344" s="91" t="e">
        <f t="shared" si="197"/>
        <v>#N/A</v>
      </c>
      <c r="AT344" s="93" t="e">
        <f t="shared" si="179"/>
        <v>#N/A</v>
      </c>
      <c r="AU344" s="99" t="e">
        <f t="shared" si="180"/>
        <v>#N/A</v>
      </c>
      <c r="AV344" s="99">
        <f t="shared" si="181"/>
        <v>0</v>
      </c>
    </row>
    <row r="345" spans="1:48" s="91" customFormat="1">
      <c r="A345" s="92">
        <f t="shared" si="182"/>
        <v>46068</v>
      </c>
      <c r="B345" s="91">
        <f t="shared" si="165"/>
        <v>338</v>
      </c>
      <c r="C345" s="99" t="e">
        <f t="shared" si="166"/>
        <v>#N/A</v>
      </c>
      <c r="F345" s="92">
        <f t="shared" si="183"/>
        <v>46068</v>
      </c>
      <c r="G345" s="91">
        <f t="shared" si="184"/>
        <v>338</v>
      </c>
      <c r="H345" s="91" t="e">
        <f>INDEX(地温!$D$2:$D$366,MATCH(F345,地温!$C$2:$C$366,FALSE))</f>
        <v>#N/A</v>
      </c>
      <c r="I345" s="91" t="e">
        <f t="shared" si="185"/>
        <v>#N/A</v>
      </c>
      <c r="J345" s="93" t="e">
        <f t="shared" si="167"/>
        <v>#N/A</v>
      </c>
      <c r="K345" s="99" t="e">
        <f t="shared" si="168"/>
        <v>#N/A</v>
      </c>
      <c r="L345" s="99" t="e">
        <f t="shared" si="169"/>
        <v>#N/A</v>
      </c>
      <c r="O345" s="92">
        <f t="shared" si="186"/>
        <v>46068</v>
      </c>
      <c r="P345" s="91">
        <f t="shared" si="187"/>
        <v>338</v>
      </c>
      <c r="Q345" s="91" t="e">
        <f>INDEX(地温!$D$2:$D$366,MATCH(O345,地温!$C$2:$C$366,FALSE))</f>
        <v>#N/A</v>
      </c>
      <c r="R345" s="91" t="e">
        <f t="shared" si="188"/>
        <v>#N/A</v>
      </c>
      <c r="S345" s="93" t="e">
        <f t="shared" si="170"/>
        <v>#N/A</v>
      </c>
      <c r="T345" s="99" t="e">
        <f t="shared" si="171"/>
        <v>#N/A</v>
      </c>
      <c r="U345" s="99" t="e">
        <f t="shared" si="172"/>
        <v>#N/A</v>
      </c>
      <c r="X345" s="92">
        <f t="shared" si="189"/>
        <v>46068</v>
      </c>
      <c r="Y345" s="91">
        <f t="shared" si="190"/>
        <v>338</v>
      </c>
      <c r="Z345" s="91" t="e">
        <f>INDEX(地温!$D$2:$D$366,MATCH(X345,地温!$C$2:$C$366,FALSE))</f>
        <v>#N/A</v>
      </c>
      <c r="AA345" s="91" t="e">
        <f t="shared" si="191"/>
        <v>#N/A</v>
      </c>
      <c r="AB345" s="93" t="e">
        <f t="shared" si="173"/>
        <v>#N/A</v>
      </c>
      <c r="AC345" s="99" t="e">
        <f t="shared" si="174"/>
        <v>#N/A</v>
      </c>
      <c r="AD345" s="99">
        <f t="shared" si="175"/>
        <v>0</v>
      </c>
      <c r="AG345" s="92">
        <f t="shared" si="192"/>
        <v>46068</v>
      </c>
      <c r="AH345" s="91">
        <f t="shared" si="193"/>
        <v>338</v>
      </c>
      <c r="AI345" s="91" t="e">
        <f>INDEX(地温!$D$2:$D$366,MATCH(AG345,地温!$C$2:$C$366,FALSE))</f>
        <v>#N/A</v>
      </c>
      <c r="AJ345" s="91" t="e">
        <f t="shared" si="194"/>
        <v>#N/A</v>
      </c>
      <c r="AK345" s="93" t="e">
        <f t="shared" si="176"/>
        <v>#N/A</v>
      </c>
      <c r="AL345" s="99" t="e">
        <f t="shared" si="177"/>
        <v>#N/A</v>
      </c>
      <c r="AM345" s="99">
        <f t="shared" si="178"/>
        <v>0</v>
      </c>
      <c r="AP345" s="92">
        <f t="shared" si="195"/>
        <v>46068</v>
      </c>
      <c r="AQ345" s="91">
        <f t="shared" si="196"/>
        <v>338</v>
      </c>
      <c r="AR345" s="91" t="e">
        <f>INDEX(地温!$D$2:$D$366,MATCH(AP345,地温!$C$2:$C$366,FALSE))</f>
        <v>#N/A</v>
      </c>
      <c r="AS345" s="91" t="e">
        <f t="shared" si="197"/>
        <v>#N/A</v>
      </c>
      <c r="AT345" s="93" t="e">
        <f t="shared" si="179"/>
        <v>#N/A</v>
      </c>
      <c r="AU345" s="99" t="e">
        <f t="shared" si="180"/>
        <v>#N/A</v>
      </c>
      <c r="AV345" s="99">
        <f t="shared" si="181"/>
        <v>0</v>
      </c>
    </row>
    <row r="346" spans="1:48" s="91" customFormat="1">
      <c r="A346" s="92">
        <f t="shared" si="182"/>
        <v>46069</v>
      </c>
      <c r="B346" s="91">
        <f t="shared" si="165"/>
        <v>339</v>
      </c>
      <c r="C346" s="99" t="e">
        <f t="shared" si="166"/>
        <v>#N/A</v>
      </c>
      <c r="F346" s="92">
        <f t="shared" si="183"/>
        <v>46069</v>
      </c>
      <c r="G346" s="91">
        <f t="shared" si="184"/>
        <v>339</v>
      </c>
      <c r="H346" s="91" t="e">
        <f>INDEX(地温!$D$2:$D$366,MATCH(F346,地温!$C$2:$C$366,FALSE))</f>
        <v>#N/A</v>
      </c>
      <c r="I346" s="91" t="e">
        <f t="shared" si="185"/>
        <v>#N/A</v>
      </c>
      <c r="J346" s="93" t="e">
        <f t="shared" si="167"/>
        <v>#N/A</v>
      </c>
      <c r="K346" s="99" t="e">
        <f t="shared" si="168"/>
        <v>#N/A</v>
      </c>
      <c r="L346" s="99" t="e">
        <f t="shared" si="169"/>
        <v>#N/A</v>
      </c>
      <c r="O346" s="92">
        <f t="shared" si="186"/>
        <v>46069</v>
      </c>
      <c r="P346" s="91">
        <f t="shared" si="187"/>
        <v>339</v>
      </c>
      <c r="Q346" s="91" t="e">
        <f>INDEX(地温!$D$2:$D$366,MATCH(O346,地温!$C$2:$C$366,FALSE))</f>
        <v>#N/A</v>
      </c>
      <c r="R346" s="91" t="e">
        <f t="shared" si="188"/>
        <v>#N/A</v>
      </c>
      <c r="S346" s="93" t="e">
        <f t="shared" si="170"/>
        <v>#N/A</v>
      </c>
      <c r="T346" s="99" t="e">
        <f t="shared" si="171"/>
        <v>#N/A</v>
      </c>
      <c r="U346" s="99" t="e">
        <f t="shared" si="172"/>
        <v>#N/A</v>
      </c>
      <c r="X346" s="92">
        <f t="shared" si="189"/>
        <v>46069</v>
      </c>
      <c r="Y346" s="91">
        <f t="shared" si="190"/>
        <v>339</v>
      </c>
      <c r="Z346" s="91" t="e">
        <f>INDEX(地温!$D$2:$D$366,MATCH(X346,地温!$C$2:$C$366,FALSE))</f>
        <v>#N/A</v>
      </c>
      <c r="AA346" s="91" t="e">
        <f t="shared" si="191"/>
        <v>#N/A</v>
      </c>
      <c r="AB346" s="93" t="e">
        <f t="shared" si="173"/>
        <v>#N/A</v>
      </c>
      <c r="AC346" s="99" t="e">
        <f t="shared" si="174"/>
        <v>#N/A</v>
      </c>
      <c r="AD346" s="99">
        <f t="shared" si="175"/>
        <v>0</v>
      </c>
      <c r="AG346" s="92">
        <f t="shared" si="192"/>
        <v>46069</v>
      </c>
      <c r="AH346" s="91">
        <f t="shared" si="193"/>
        <v>339</v>
      </c>
      <c r="AI346" s="91" t="e">
        <f>INDEX(地温!$D$2:$D$366,MATCH(AG346,地温!$C$2:$C$366,FALSE))</f>
        <v>#N/A</v>
      </c>
      <c r="AJ346" s="91" t="e">
        <f t="shared" si="194"/>
        <v>#N/A</v>
      </c>
      <c r="AK346" s="93" t="e">
        <f t="shared" si="176"/>
        <v>#N/A</v>
      </c>
      <c r="AL346" s="99" t="e">
        <f t="shared" si="177"/>
        <v>#N/A</v>
      </c>
      <c r="AM346" s="99">
        <f t="shared" si="178"/>
        <v>0</v>
      </c>
      <c r="AP346" s="92">
        <f t="shared" si="195"/>
        <v>46069</v>
      </c>
      <c r="AQ346" s="91">
        <f t="shared" si="196"/>
        <v>339</v>
      </c>
      <c r="AR346" s="91" t="e">
        <f>INDEX(地温!$D$2:$D$366,MATCH(AP346,地温!$C$2:$C$366,FALSE))</f>
        <v>#N/A</v>
      </c>
      <c r="AS346" s="91" t="e">
        <f t="shared" si="197"/>
        <v>#N/A</v>
      </c>
      <c r="AT346" s="93" t="e">
        <f t="shared" si="179"/>
        <v>#N/A</v>
      </c>
      <c r="AU346" s="99" t="e">
        <f t="shared" si="180"/>
        <v>#N/A</v>
      </c>
      <c r="AV346" s="99">
        <f t="shared" si="181"/>
        <v>0</v>
      </c>
    </row>
    <row r="347" spans="1:48" s="91" customFormat="1">
      <c r="A347" s="92">
        <f t="shared" si="182"/>
        <v>46070</v>
      </c>
      <c r="B347" s="91">
        <f t="shared" si="165"/>
        <v>340</v>
      </c>
      <c r="C347" s="99" t="e">
        <f t="shared" si="166"/>
        <v>#N/A</v>
      </c>
      <c r="F347" s="92">
        <f t="shared" si="183"/>
        <v>46070</v>
      </c>
      <c r="G347" s="91">
        <f t="shared" si="184"/>
        <v>340</v>
      </c>
      <c r="H347" s="91" t="e">
        <f>INDEX(地温!$D$2:$D$366,MATCH(F347,地温!$C$2:$C$366,FALSE))</f>
        <v>#N/A</v>
      </c>
      <c r="I347" s="91" t="e">
        <f t="shared" si="185"/>
        <v>#N/A</v>
      </c>
      <c r="J347" s="93" t="e">
        <f t="shared" si="167"/>
        <v>#N/A</v>
      </c>
      <c r="K347" s="99" t="e">
        <f t="shared" si="168"/>
        <v>#N/A</v>
      </c>
      <c r="L347" s="99" t="e">
        <f t="shared" si="169"/>
        <v>#N/A</v>
      </c>
      <c r="O347" s="92">
        <f t="shared" si="186"/>
        <v>46070</v>
      </c>
      <c r="P347" s="91">
        <f t="shared" si="187"/>
        <v>340</v>
      </c>
      <c r="Q347" s="91" t="e">
        <f>INDEX(地温!$D$2:$D$366,MATCH(O347,地温!$C$2:$C$366,FALSE))</f>
        <v>#N/A</v>
      </c>
      <c r="R347" s="91" t="e">
        <f t="shared" si="188"/>
        <v>#N/A</v>
      </c>
      <c r="S347" s="93" t="e">
        <f t="shared" si="170"/>
        <v>#N/A</v>
      </c>
      <c r="T347" s="99" t="e">
        <f t="shared" si="171"/>
        <v>#N/A</v>
      </c>
      <c r="U347" s="99" t="e">
        <f t="shared" si="172"/>
        <v>#N/A</v>
      </c>
      <c r="X347" s="92">
        <f t="shared" si="189"/>
        <v>46070</v>
      </c>
      <c r="Y347" s="91">
        <f t="shared" si="190"/>
        <v>340</v>
      </c>
      <c r="Z347" s="91" t="e">
        <f>INDEX(地温!$D$2:$D$366,MATCH(X347,地温!$C$2:$C$366,FALSE))</f>
        <v>#N/A</v>
      </c>
      <c r="AA347" s="91" t="e">
        <f t="shared" si="191"/>
        <v>#N/A</v>
      </c>
      <c r="AB347" s="93" t="e">
        <f t="shared" si="173"/>
        <v>#N/A</v>
      </c>
      <c r="AC347" s="99" t="e">
        <f t="shared" si="174"/>
        <v>#N/A</v>
      </c>
      <c r="AD347" s="99">
        <f t="shared" si="175"/>
        <v>0</v>
      </c>
      <c r="AG347" s="92">
        <f t="shared" si="192"/>
        <v>46070</v>
      </c>
      <c r="AH347" s="91">
        <f t="shared" si="193"/>
        <v>340</v>
      </c>
      <c r="AI347" s="91" t="e">
        <f>INDEX(地温!$D$2:$D$366,MATCH(AG347,地温!$C$2:$C$366,FALSE))</f>
        <v>#N/A</v>
      </c>
      <c r="AJ347" s="91" t="e">
        <f t="shared" si="194"/>
        <v>#N/A</v>
      </c>
      <c r="AK347" s="93" t="e">
        <f t="shared" si="176"/>
        <v>#N/A</v>
      </c>
      <c r="AL347" s="99" t="e">
        <f t="shared" si="177"/>
        <v>#N/A</v>
      </c>
      <c r="AM347" s="99">
        <f t="shared" si="178"/>
        <v>0</v>
      </c>
      <c r="AP347" s="92">
        <f t="shared" si="195"/>
        <v>46070</v>
      </c>
      <c r="AQ347" s="91">
        <f t="shared" si="196"/>
        <v>340</v>
      </c>
      <c r="AR347" s="91" t="e">
        <f>INDEX(地温!$D$2:$D$366,MATCH(AP347,地温!$C$2:$C$366,FALSE))</f>
        <v>#N/A</v>
      </c>
      <c r="AS347" s="91" t="e">
        <f t="shared" si="197"/>
        <v>#N/A</v>
      </c>
      <c r="AT347" s="93" t="e">
        <f t="shared" si="179"/>
        <v>#N/A</v>
      </c>
      <c r="AU347" s="99" t="e">
        <f t="shared" si="180"/>
        <v>#N/A</v>
      </c>
      <c r="AV347" s="99">
        <f t="shared" si="181"/>
        <v>0</v>
      </c>
    </row>
    <row r="348" spans="1:48" s="91" customFormat="1">
      <c r="A348" s="92">
        <f t="shared" si="182"/>
        <v>46071</v>
      </c>
      <c r="B348" s="91">
        <f t="shared" si="165"/>
        <v>341</v>
      </c>
      <c r="C348" s="99" t="e">
        <f t="shared" si="166"/>
        <v>#N/A</v>
      </c>
      <c r="F348" s="92">
        <f t="shared" si="183"/>
        <v>46071</v>
      </c>
      <c r="G348" s="91">
        <f t="shared" si="184"/>
        <v>341</v>
      </c>
      <c r="H348" s="91" t="e">
        <f>INDEX(地温!$D$2:$D$366,MATCH(F348,地温!$C$2:$C$366,FALSE))</f>
        <v>#N/A</v>
      </c>
      <c r="I348" s="91" t="e">
        <f t="shared" si="185"/>
        <v>#N/A</v>
      </c>
      <c r="J348" s="93" t="e">
        <f t="shared" si="167"/>
        <v>#N/A</v>
      </c>
      <c r="K348" s="99" t="e">
        <f t="shared" si="168"/>
        <v>#N/A</v>
      </c>
      <c r="L348" s="99" t="e">
        <f t="shared" si="169"/>
        <v>#N/A</v>
      </c>
      <c r="O348" s="92">
        <f t="shared" si="186"/>
        <v>46071</v>
      </c>
      <c r="P348" s="91">
        <f t="shared" si="187"/>
        <v>341</v>
      </c>
      <c r="Q348" s="91" t="e">
        <f>INDEX(地温!$D$2:$D$366,MATCH(O348,地温!$C$2:$C$366,FALSE))</f>
        <v>#N/A</v>
      </c>
      <c r="R348" s="91" t="e">
        <f t="shared" si="188"/>
        <v>#N/A</v>
      </c>
      <c r="S348" s="93" t="e">
        <f t="shared" si="170"/>
        <v>#N/A</v>
      </c>
      <c r="T348" s="99" t="e">
        <f t="shared" si="171"/>
        <v>#N/A</v>
      </c>
      <c r="U348" s="99" t="e">
        <f t="shared" si="172"/>
        <v>#N/A</v>
      </c>
      <c r="X348" s="92">
        <f t="shared" si="189"/>
        <v>46071</v>
      </c>
      <c r="Y348" s="91">
        <f t="shared" si="190"/>
        <v>341</v>
      </c>
      <c r="Z348" s="91" t="e">
        <f>INDEX(地温!$D$2:$D$366,MATCH(X348,地温!$C$2:$C$366,FALSE))</f>
        <v>#N/A</v>
      </c>
      <c r="AA348" s="91" t="e">
        <f t="shared" si="191"/>
        <v>#N/A</v>
      </c>
      <c r="AB348" s="93" t="e">
        <f t="shared" si="173"/>
        <v>#N/A</v>
      </c>
      <c r="AC348" s="99" t="e">
        <f t="shared" si="174"/>
        <v>#N/A</v>
      </c>
      <c r="AD348" s="99">
        <f t="shared" si="175"/>
        <v>0</v>
      </c>
      <c r="AG348" s="92">
        <f t="shared" si="192"/>
        <v>46071</v>
      </c>
      <c r="AH348" s="91">
        <f t="shared" si="193"/>
        <v>341</v>
      </c>
      <c r="AI348" s="91" t="e">
        <f>INDEX(地温!$D$2:$D$366,MATCH(AG348,地温!$C$2:$C$366,FALSE))</f>
        <v>#N/A</v>
      </c>
      <c r="AJ348" s="91" t="e">
        <f t="shared" si="194"/>
        <v>#N/A</v>
      </c>
      <c r="AK348" s="93" t="e">
        <f t="shared" si="176"/>
        <v>#N/A</v>
      </c>
      <c r="AL348" s="99" t="e">
        <f t="shared" si="177"/>
        <v>#N/A</v>
      </c>
      <c r="AM348" s="99">
        <f t="shared" si="178"/>
        <v>0</v>
      </c>
      <c r="AP348" s="92">
        <f t="shared" si="195"/>
        <v>46071</v>
      </c>
      <c r="AQ348" s="91">
        <f t="shared" si="196"/>
        <v>341</v>
      </c>
      <c r="AR348" s="91" t="e">
        <f>INDEX(地温!$D$2:$D$366,MATCH(AP348,地温!$C$2:$C$366,FALSE))</f>
        <v>#N/A</v>
      </c>
      <c r="AS348" s="91" t="e">
        <f t="shared" si="197"/>
        <v>#N/A</v>
      </c>
      <c r="AT348" s="93" t="e">
        <f t="shared" si="179"/>
        <v>#N/A</v>
      </c>
      <c r="AU348" s="99" t="e">
        <f t="shared" si="180"/>
        <v>#N/A</v>
      </c>
      <c r="AV348" s="99">
        <f t="shared" si="181"/>
        <v>0</v>
      </c>
    </row>
    <row r="349" spans="1:48" s="91" customFormat="1">
      <c r="A349" s="92">
        <f t="shared" si="182"/>
        <v>46072</v>
      </c>
      <c r="B349" s="91">
        <f t="shared" si="165"/>
        <v>342</v>
      </c>
      <c r="C349" s="99" t="e">
        <f t="shared" si="166"/>
        <v>#N/A</v>
      </c>
      <c r="F349" s="92">
        <f t="shared" si="183"/>
        <v>46072</v>
      </c>
      <c r="G349" s="91">
        <f t="shared" si="184"/>
        <v>342</v>
      </c>
      <c r="H349" s="91" t="e">
        <f>INDEX(地温!$D$2:$D$366,MATCH(F349,地温!$C$2:$C$366,FALSE))</f>
        <v>#N/A</v>
      </c>
      <c r="I349" s="91" t="e">
        <f t="shared" si="185"/>
        <v>#N/A</v>
      </c>
      <c r="J349" s="93" t="e">
        <f t="shared" si="167"/>
        <v>#N/A</v>
      </c>
      <c r="K349" s="99" t="e">
        <f t="shared" si="168"/>
        <v>#N/A</v>
      </c>
      <c r="L349" s="99" t="e">
        <f t="shared" si="169"/>
        <v>#N/A</v>
      </c>
      <c r="O349" s="92">
        <f t="shared" si="186"/>
        <v>46072</v>
      </c>
      <c r="P349" s="91">
        <f t="shared" si="187"/>
        <v>342</v>
      </c>
      <c r="Q349" s="91" t="e">
        <f>INDEX(地温!$D$2:$D$366,MATCH(O349,地温!$C$2:$C$366,FALSE))</f>
        <v>#N/A</v>
      </c>
      <c r="R349" s="91" t="e">
        <f t="shared" si="188"/>
        <v>#N/A</v>
      </c>
      <c r="S349" s="93" t="e">
        <f t="shared" si="170"/>
        <v>#N/A</v>
      </c>
      <c r="T349" s="99" t="e">
        <f t="shared" si="171"/>
        <v>#N/A</v>
      </c>
      <c r="U349" s="99" t="e">
        <f t="shared" si="172"/>
        <v>#N/A</v>
      </c>
      <c r="X349" s="92">
        <f t="shared" si="189"/>
        <v>46072</v>
      </c>
      <c r="Y349" s="91">
        <f t="shared" si="190"/>
        <v>342</v>
      </c>
      <c r="Z349" s="91" t="e">
        <f>INDEX(地温!$D$2:$D$366,MATCH(X349,地温!$C$2:$C$366,FALSE))</f>
        <v>#N/A</v>
      </c>
      <c r="AA349" s="91" t="e">
        <f t="shared" si="191"/>
        <v>#N/A</v>
      </c>
      <c r="AB349" s="93" t="e">
        <f t="shared" si="173"/>
        <v>#N/A</v>
      </c>
      <c r="AC349" s="99" t="e">
        <f t="shared" si="174"/>
        <v>#N/A</v>
      </c>
      <c r="AD349" s="99">
        <f t="shared" si="175"/>
        <v>0</v>
      </c>
      <c r="AG349" s="92">
        <f t="shared" si="192"/>
        <v>46072</v>
      </c>
      <c r="AH349" s="91">
        <f t="shared" si="193"/>
        <v>342</v>
      </c>
      <c r="AI349" s="91" t="e">
        <f>INDEX(地温!$D$2:$D$366,MATCH(AG349,地温!$C$2:$C$366,FALSE))</f>
        <v>#N/A</v>
      </c>
      <c r="AJ349" s="91" t="e">
        <f t="shared" si="194"/>
        <v>#N/A</v>
      </c>
      <c r="AK349" s="93" t="e">
        <f t="shared" si="176"/>
        <v>#N/A</v>
      </c>
      <c r="AL349" s="99" t="e">
        <f t="shared" si="177"/>
        <v>#N/A</v>
      </c>
      <c r="AM349" s="99">
        <f t="shared" si="178"/>
        <v>0</v>
      </c>
      <c r="AP349" s="92">
        <f t="shared" si="195"/>
        <v>46072</v>
      </c>
      <c r="AQ349" s="91">
        <f t="shared" si="196"/>
        <v>342</v>
      </c>
      <c r="AR349" s="91" t="e">
        <f>INDEX(地温!$D$2:$D$366,MATCH(AP349,地温!$C$2:$C$366,FALSE))</f>
        <v>#N/A</v>
      </c>
      <c r="AS349" s="91" t="e">
        <f t="shared" si="197"/>
        <v>#N/A</v>
      </c>
      <c r="AT349" s="93" t="e">
        <f t="shared" si="179"/>
        <v>#N/A</v>
      </c>
      <c r="AU349" s="99" t="e">
        <f t="shared" si="180"/>
        <v>#N/A</v>
      </c>
      <c r="AV349" s="99">
        <f t="shared" si="181"/>
        <v>0</v>
      </c>
    </row>
    <row r="350" spans="1:48" s="91" customFormat="1">
      <c r="A350" s="92">
        <f t="shared" si="182"/>
        <v>46073</v>
      </c>
      <c r="B350" s="91">
        <f t="shared" si="165"/>
        <v>343</v>
      </c>
      <c r="C350" s="99" t="e">
        <f t="shared" si="166"/>
        <v>#N/A</v>
      </c>
      <c r="F350" s="92">
        <f t="shared" si="183"/>
        <v>46073</v>
      </c>
      <c r="G350" s="91">
        <f t="shared" si="184"/>
        <v>343</v>
      </c>
      <c r="H350" s="91" t="e">
        <f>INDEX(地温!$D$2:$D$366,MATCH(F350,地温!$C$2:$C$366,FALSE))</f>
        <v>#N/A</v>
      </c>
      <c r="I350" s="91" t="e">
        <f t="shared" si="185"/>
        <v>#N/A</v>
      </c>
      <c r="J350" s="93" t="e">
        <f t="shared" si="167"/>
        <v>#N/A</v>
      </c>
      <c r="K350" s="99" t="e">
        <f t="shared" si="168"/>
        <v>#N/A</v>
      </c>
      <c r="L350" s="99" t="e">
        <f t="shared" si="169"/>
        <v>#N/A</v>
      </c>
      <c r="O350" s="92">
        <f t="shared" si="186"/>
        <v>46073</v>
      </c>
      <c r="P350" s="91">
        <f t="shared" si="187"/>
        <v>343</v>
      </c>
      <c r="Q350" s="91" t="e">
        <f>INDEX(地温!$D$2:$D$366,MATCH(O350,地温!$C$2:$C$366,FALSE))</f>
        <v>#N/A</v>
      </c>
      <c r="R350" s="91" t="e">
        <f t="shared" si="188"/>
        <v>#N/A</v>
      </c>
      <c r="S350" s="93" t="e">
        <f t="shared" si="170"/>
        <v>#N/A</v>
      </c>
      <c r="T350" s="99" t="e">
        <f t="shared" si="171"/>
        <v>#N/A</v>
      </c>
      <c r="U350" s="99" t="e">
        <f t="shared" si="172"/>
        <v>#N/A</v>
      </c>
      <c r="X350" s="92">
        <f t="shared" si="189"/>
        <v>46073</v>
      </c>
      <c r="Y350" s="91">
        <f t="shared" si="190"/>
        <v>343</v>
      </c>
      <c r="Z350" s="91" t="e">
        <f>INDEX(地温!$D$2:$D$366,MATCH(X350,地温!$C$2:$C$366,FALSE))</f>
        <v>#N/A</v>
      </c>
      <c r="AA350" s="91" t="e">
        <f t="shared" si="191"/>
        <v>#N/A</v>
      </c>
      <c r="AB350" s="93" t="e">
        <f t="shared" si="173"/>
        <v>#N/A</v>
      </c>
      <c r="AC350" s="99" t="e">
        <f t="shared" si="174"/>
        <v>#N/A</v>
      </c>
      <c r="AD350" s="99">
        <f t="shared" si="175"/>
        <v>0</v>
      </c>
      <c r="AG350" s="92">
        <f t="shared" si="192"/>
        <v>46073</v>
      </c>
      <c r="AH350" s="91">
        <f t="shared" si="193"/>
        <v>343</v>
      </c>
      <c r="AI350" s="91" t="e">
        <f>INDEX(地温!$D$2:$D$366,MATCH(AG350,地温!$C$2:$C$366,FALSE))</f>
        <v>#N/A</v>
      </c>
      <c r="AJ350" s="91" t="e">
        <f t="shared" si="194"/>
        <v>#N/A</v>
      </c>
      <c r="AK350" s="93" t="e">
        <f t="shared" si="176"/>
        <v>#N/A</v>
      </c>
      <c r="AL350" s="99" t="e">
        <f t="shared" si="177"/>
        <v>#N/A</v>
      </c>
      <c r="AM350" s="99">
        <f t="shared" si="178"/>
        <v>0</v>
      </c>
      <c r="AP350" s="92">
        <f t="shared" si="195"/>
        <v>46073</v>
      </c>
      <c r="AQ350" s="91">
        <f t="shared" si="196"/>
        <v>343</v>
      </c>
      <c r="AR350" s="91" t="e">
        <f>INDEX(地温!$D$2:$D$366,MATCH(AP350,地温!$C$2:$C$366,FALSE))</f>
        <v>#N/A</v>
      </c>
      <c r="AS350" s="91" t="e">
        <f t="shared" si="197"/>
        <v>#N/A</v>
      </c>
      <c r="AT350" s="93" t="e">
        <f t="shared" si="179"/>
        <v>#N/A</v>
      </c>
      <c r="AU350" s="99" t="e">
        <f t="shared" si="180"/>
        <v>#N/A</v>
      </c>
      <c r="AV350" s="99">
        <f t="shared" si="181"/>
        <v>0</v>
      </c>
    </row>
    <row r="351" spans="1:48" s="91" customFormat="1">
      <c r="A351" s="92">
        <f t="shared" si="182"/>
        <v>46074</v>
      </c>
      <c r="B351" s="91">
        <f t="shared" si="165"/>
        <v>344</v>
      </c>
      <c r="C351" s="99" t="e">
        <f t="shared" si="166"/>
        <v>#N/A</v>
      </c>
      <c r="F351" s="92">
        <f t="shared" si="183"/>
        <v>46074</v>
      </c>
      <c r="G351" s="91">
        <f t="shared" si="184"/>
        <v>344</v>
      </c>
      <c r="H351" s="91" t="e">
        <f>INDEX(地温!$D$2:$D$366,MATCH(F351,地温!$C$2:$C$366,FALSE))</f>
        <v>#N/A</v>
      </c>
      <c r="I351" s="91" t="e">
        <f t="shared" si="185"/>
        <v>#N/A</v>
      </c>
      <c r="J351" s="93" t="e">
        <f t="shared" si="167"/>
        <v>#N/A</v>
      </c>
      <c r="K351" s="99" t="e">
        <f t="shared" si="168"/>
        <v>#N/A</v>
      </c>
      <c r="L351" s="99" t="e">
        <f t="shared" si="169"/>
        <v>#N/A</v>
      </c>
      <c r="O351" s="92">
        <f t="shared" si="186"/>
        <v>46074</v>
      </c>
      <c r="P351" s="91">
        <f t="shared" si="187"/>
        <v>344</v>
      </c>
      <c r="Q351" s="91" t="e">
        <f>INDEX(地温!$D$2:$D$366,MATCH(O351,地温!$C$2:$C$366,FALSE))</f>
        <v>#N/A</v>
      </c>
      <c r="R351" s="91" t="e">
        <f t="shared" si="188"/>
        <v>#N/A</v>
      </c>
      <c r="S351" s="93" t="e">
        <f t="shared" si="170"/>
        <v>#N/A</v>
      </c>
      <c r="T351" s="99" t="e">
        <f t="shared" si="171"/>
        <v>#N/A</v>
      </c>
      <c r="U351" s="99" t="e">
        <f t="shared" si="172"/>
        <v>#N/A</v>
      </c>
      <c r="X351" s="92">
        <f t="shared" si="189"/>
        <v>46074</v>
      </c>
      <c r="Y351" s="91">
        <f t="shared" si="190"/>
        <v>344</v>
      </c>
      <c r="Z351" s="91" t="e">
        <f>INDEX(地温!$D$2:$D$366,MATCH(X351,地温!$C$2:$C$366,FALSE))</f>
        <v>#N/A</v>
      </c>
      <c r="AA351" s="91" t="e">
        <f t="shared" si="191"/>
        <v>#N/A</v>
      </c>
      <c r="AB351" s="93" t="e">
        <f t="shared" si="173"/>
        <v>#N/A</v>
      </c>
      <c r="AC351" s="99" t="e">
        <f t="shared" si="174"/>
        <v>#N/A</v>
      </c>
      <c r="AD351" s="99">
        <f t="shared" si="175"/>
        <v>0</v>
      </c>
      <c r="AG351" s="92">
        <f t="shared" si="192"/>
        <v>46074</v>
      </c>
      <c r="AH351" s="91">
        <f t="shared" si="193"/>
        <v>344</v>
      </c>
      <c r="AI351" s="91" t="e">
        <f>INDEX(地温!$D$2:$D$366,MATCH(AG351,地温!$C$2:$C$366,FALSE))</f>
        <v>#N/A</v>
      </c>
      <c r="AJ351" s="91" t="e">
        <f t="shared" si="194"/>
        <v>#N/A</v>
      </c>
      <c r="AK351" s="93" t="e">
        <f t="shared" si="176"/>
        <v>#N/A</v>
      </c>
      <c r="AL351" s="99" t="e">
        <f t="shared" si="177"/>
        <v>#N/A</v>
      </c>
      <c r="AM351" s="99">
        <f t="shared" si="178"/>
        <v>0</v>
      </c>
      <c r="AP351" s="92">
        <f t="shared" si="195"/>
        <v>46074</v>
      </c>
      <c r="AQ351" s="91">
        <f t="shared" si="196"/>
        <v>344</v>
      </c>
      <c r="AR351" s="91" t="e">
        <f>INDEX(地温!$D$2:$D$366,MATCH(AP351,地温!$C$2:$C$366,FALSE))</f>
        <v>#N/A</v>
      </c>
      <c r="AS351" s="91" t="e">
        <f t="shared" si="197"/>
        <v>#N/A</v>
      </c>
      <c r="AT351" s="93" t="e">
        <f t="shared" si="179"/>
        <v>#N/A</v>
      </c>
      <c r="AU351" s="99" t="e">
        <f t="shared" si="180"/>
        <v>#N/A</v>
      </c>
      <c r="AV351" s="99">
        <f t="shared" si="181"/>
        <v>0</v>
      </c>
    </row>
    <row r="352" spans="1:48" s="91" customFormat="1">
      <c r="A352" s="92">
        <f t="shared" si="182"/>
        <v>46075</v>
      </c>
      <c r="B352" s="91">
        <f t="shared" si="165"/>
        <v>345</v>
      </c>
      <c r="C352" s="99" t="e">
        <f t="shared" si="166"/>
        <v>#N/A</v>
      </c>
      <c r="F352" s="92">
        <f t="shared" si="183"/>
        <v>46075</v>
      </c>
      <c r="G352" s="91">
        <f t="shared" si="184"/>
        <v>345</v>
      </c>
      <c r="H352" s="91" t="e">
        <f>INDEX(地温!$D$2:$D$366,MATCH(F352,地温!$C$2:$C$366,FALSE))</f>
        <v>#N/A</v>
      </c>
      <c r="I352" s="91" t="e">
        <f t="shared" si="185"/>
        <v>#N/A</v>
      </c>
      <c r="J352" s="93" t="e">
        <f t="shared" si="167"/>
        <v>#N/A</v>
      </c>
      <c r="K352" s="99" t="e">
        <f t="shared" si="168"/>
        <v>#N/A</v>
      </c>
      <c r="L352" s="99" t="e">
        <f t="shared" si="169"/>
        <v>#N/A</v>
      </c>
      <c r="O352" s="92">
        <f t="shared" si="186"/>
        <v>46075</v>
      </c>
      <c r="P352" s="91">
        <f t="shared" si="187"/>
        <v>345</v>
      </c>
      <c r="Q352" s="91" t="e">
        <f>INDEX(地温!$D$2:$D$366,MATCH(O352,地温!$C$2:$C$366,FALSE))</f>
        <v>#N/A</v>
      </c>
      <c r="R352" s="91" t="e">
        <f t="shared" si="188"/>
        <v>#N/A</v>
      </c>
      <c r="S352" s="93" t="e">
        <f t="shared" si="170"/>
        <v>#N/A</v>
      </c>
      <c r="T352" s="99" t="e">
        <f t="shared" si="171"/>
        <v>#N/A</v>
      </c>
      <c r="U352" s="99" t="e">
        <f t="shared" si="172"/>
        <v>#N/A</v>
      </c>
      <c r="X352" s="92">
        <f t="shared" si="189"/>
        <v>46075</v>
      </c>
      <c r="Y352" s="91">
        <f t="shared" si="190"/>
        <v>345</v>
      </c>
      <c r="Z352" s="91" t="e">
        <f>INDEX(地温!$D$2:$D$366,MATCH(X352,地温!$C$2:$C$366,FALSE))</f>
        <v>#N/A</v>
      </c>
      <c r="AA352" s="91" t="e">
        <f t="shared" si="191"/>
        <v>#N/A</v>
      </c>
      <c r="AB352" s="93" t="e">
        <f t="shared" si="173"/>
        <v>#N/A</v>
      </c>
      <c r="AC352" s="99" t="e">
        <f t="shared" si="174"/>
        <v>#N/A</v>
      </c>
      <c r="AD352" s="99">
        <f t="shared" si="175"/>
        <v>0</v>
      </c>
      <c r="AG352" s="92">
        <f t="shared" si="192"/>
        <v>46075</v>
      </c>
      <c r="AH352" s="91">
        <f t="shared" si="193"/>
        <v>345</v>
      </c>
      <c r="AI352" s="91" t="e">
        <f>INDEX(地温!$D$2:$D$366,MATCH(AG352,地温!$C$2:$C$366,FALSE))</f>
        <v>#N/A</v>
      </c>
      <c r="AJ352" s="91" t="e">
        <f t="shared" si="194"/>
        <v>#N/A</v>
      </c>
      <c r="AK352" s="93" t="e">
        <f t="shared" si="176"/>
        <v>#N/A</v>
      </c>
      <c r="AL352" s="99" t="e">
        <f t="shared" si="177"/>
        <v>#N/A</v>
      </c>
      <c r="AM352" s="99">
        <f t="shared" si="178"/>
        <v>0</v>
      </c>
      <c r="AP352" s="92">
        <f t="shared" si="195"/>
        <v>46075</v>
      </c>
      <c r="AQ352" s="91">
        <f t="shared" si="196"/>
        <v>345</v>
      </c>
      <c r="AR352" s="91" t="e">
        <f>INDEX(地温!$D$2:$D$366,MATCH(AP352,地温!$C$2:$C$366,FALSE))</f>
        <v>#N/A</v>
      </c>
      <c r="AS352" s="91" t="e">
        <f t="shared" si="197"/>
        <v>#N/A</v>
      </c>
      <c r="AT352" s="93" t="e">
        <f t="shared" si="179"/>
        <v>#N/A</v>
      </c>
      <c r="AU352" s="99" t="e">
        <f t="shared" si="180"/>
        <v>#N/A</v>
      </c>
      <c r="AV352" s="99">
        <f t="shared" si="181"/>
        <v>0</v>
      </c>
    </row>
    <row r="353" spans="1:48" s="91" customFormat="1">
      <c r="A353" s="92">
        <f t="shared" si="182"/>
        <v>46076</v>
      </c>
      <c r="B353" s="91">
        <f t="shared" si="165"/>
        <v>346</v>
      </c>
      <c r="C353" s="99" t="e">
        <f t="shared" si="166"/>
        <v>#N/A</v>
      </c>
      <c r="F353" s="92">
        <f t="shared" si="183"/>
        <v>46076</v>
      </c>
      <c r="G353" s="91">
        <f t="shared" si="184"/>
        <v>346</v>
      </c>
      <c r="H353" s="91" t="e">
        <f>INDEX(地温!$D$2:$D$366,MATCH(F353,地温!$C$2:$C$366,FALSE))</f>
        <v>#N/A</v>
      </c>
      <c r="I353" s="91" t="e">
        <f t="shared" si="185"/>
        <v>#N/A</v>
      </c>
      <c r="J353" s="93" t="e">
        <f t="shared" si="167"/>
        <v>#N/A</v>
      </c>
      <c r="K353" s="99" t="e">
        <f t="shared" si="168"/>
        <v>#N/A</v>
      </c>
      <c r="L353" s="99" t="e">
        <f t="shared" si="169"/>
        <v>#N/A</v>
      </c>
      <c r="O353" s="92">
        <f t="shared" si="186"/>
        <v>46076</v>
      </c>
      <c r="P353" s="91">
        <f t="shared" si="187"/>
        <v>346</v>
      </c>
      <c r="Q353" s="91" t="e">
        <f>INDEX(地温!$D$2:$D$366,MATCH(O353,地温!$C$2:$C$366,FALSE))</f>
        <v>#N/A</v>
      </c>
      <c r="R353" s="91" t="e">
        <f t="shared" si="188"/>
        <v>#N/A</v>
      </c>
      <c r="S353" s="93" t="e">
        <f t="shared" si="170"/>
        <v>#N/A</v>
      </c>
      <c r="T353" s="99" t="e">
        <f t="shared" si="171"/>
        <v>#N/A</v>
      </c>
      <c r="U353" s="99" t="e">
        <f t="shared" si="172"/>
        <v>#N/A</v>
      </c>
      <c r="X353" s="92">
        <f t="shared" si="189"/>
        <v>46076</v>
      </c>
      <c r="Y353" s="91">
        <f t="shared" si="190"/>
        <v>346</v>
      </c>
      <c r="Z353" s="91" t="e">
        <f>INDEX(地温!$D$2:$D$366,MATCH(X353,地温!$C$2:$C$366,FALSE))</f>
        <v>#N/A</v>
      </c>
      <c r="AA353" s="91" t="e">
        <f t="shared" si="191"/>
        <v>#N/A</v>
      </c>
      <c r="AB353" s="93" t="e">
        <f t="shared" si="173"/>
        <v>#N/A</v>
      </c>
      <c r="AC353" s="99" t="e">
        <f t="shared" si="174"/>
        <v>#N/A</v>
      </c>
      <c r="AD353" s="99">
        <f t="shared" si="175"/>
        <v>0</v>
      </c>
      <c r="AG353" s="92">
        <f t="shared" si="192"/>
        <v>46076</v>
      </c>
      <c r="AH353" s="91">
        <f t="shared" si="193"/>
        <v>346</v>
      </c>
      <c r="AI353" s="91" t="e">
        <f>INDEX(地温!$D$2:$D$366,MATCH(AG353,地温!$C$2:$C$366,FALSE))</f>
        <v>#N/A</v>
      </c>
      <c r="AJ353" s="91" t="e">
        <f t="shared" si="194"/>
        <v>#N/A</v>
      </c>
      <c r="AK353" s="93" t="e">
        <f t="shared" si="176"/>
        <v>#N/A</v>
      </c>
      <c r="AL353" s="99" t="e">
        <f t="shared" si="177"/>
        <v>#N/A</v>
      </c>
      <c r="AM353" s="99">
        <f t="shared" si="178"/>
        <v>0</v>
      </c>
      <c r="AP353" s="92">
        <f t="shared" si="195"/>
        <v>46076</v>
      </c>
      <c r="AQ353" s="91">
        <f t="shared" si="196"/>
        <v>346</v>
      </c>
      <c r="AR353" s="91" t="e">
        <f>INDEX(地温!$D$2:$D$366,MATCH(AP353,地温!$C$2:$C$366,FALSE))</f>
        <v>#N/A</v>
      </c>
      <c r="AS353" s="91" t="e">
        <f t="shared" si="197"/>
        <v>#N/A</v>
      </c>
      <c r="AT353" s="93" t="e">
        <f t="shared" si="179"/>
        <v>#N/A</v>
      </c>
      <c r="AU353" s="99" t="e">
        <f t="shared" si="180"/>
        <v>#N/A</v>
      </c>
      <c r="AV353" s="99">
        <f t="shared" si="181"/>
        <v>0</v>
      </c>
    </row>
    <row r="354" spans="1:48" s="91" customFormat="1">
      <c r="A354" s="92">
        <f t="shared" si="182"/>
        <v>46077</v>
      </c>
      <c r="B354" s="91">
        <f t="shared" si="165"/>
        <v>347</v>
      </c>
      <c r="C354" s="99" t="e">
        <f t="shared" si="166"/>
        <v>#N/A</v>
      </c>
      <c r="F354" s="92">
        <f t="shared" si="183"/>
        <v>46077</v>
      </c>
      <c r="G354" s="91">
        <f t="shared" si="184"/>
        <v>347</v>
      </c>
      <c r="H354" s="91" t="e">
        <f>INDEX(地温!$D$2:$D$366,MATCH(F354,地温!$C$2:$C$366,FALSE))</f>
        <v>#N/A</v>
      </c>
      <c r="I354" s="91" t="e">
        <f t="shared" si="185"/>
        <v>#N/A</v>
      </c>
      <c r="J354" s="93" t="e">
        <f t="shared" si="167"/>
        <v>#N/A</v>
      </c>
      <c r="K354" s="99" t="e">
        <f t="shared" si="168"/>
        <v>#N/A</v>
      </c>
      <c r="L354" s="99" t="e">
        <f t="shared" si="169"/>
        <v>#N/A</v>
      </c>
      <c r="O354" s="92">
        <f t="shared" si="186"/>
        <v>46077</v>
      </c>
      <c r="P354" s="91">
        <f t="shared" si="187"/>
        <v>347</v>
      </c>
      <c r="Q354" s="91" t="e">
        <f>INDEX(地温!$D$2:$D$366,MATCH(O354,地温!$C$2:$C$366,FALSE))</f>
        <v>#N/A</v>
      </c>
      <c r="R354" s="91" t="e">
        <f t="shared" si="188"/>
        <v>#N/A</v>
      </c>
      <c r="S354" s="93" t="e">
        <f t="shared" si="170"/>
        <v>#N/A</v>
      </c>
      <c r="T354" s="99" t="e">
        <f t="shared" si="171"/>
        <v>#N/A</v>
      </c>
      <c r="U354" s="99" t="e">
        <f t="shared" si="172"/>
        <v>#N/A</v>
      </c>
      <c r="X354" s="92">
        <f t="shared" si="189"/>
        <v>46077</v>
      </c>
      <c r="Y354" s="91">
        <f t="shared" si="190"/>
        <v>347</v>
      </c>
      <c r="Z354" s="91" t="e">
        <f>INDEX(地温!$D$2:$D$366,MATCH(X354,地温!$C$2:$C$366,FALSE))</f>
        <v>#N/A</v>
      </c>
      <c r="AA354" s="91" t="e">
        <f t="shared" si="191"/>
        <v>#N/A</v>
      </c>
      <c r="AB354" s="93" t="e">
        <f t="shared" si="173"/>
        <v>#N/A</v>
      </c>
      <c r="AC354" s="99" t="e">
        <f t="shared" si="174"/>
        <v>#N/A</v>
      </c>
      <c r="AD354" s="99">
        <f t="shared" si="175"/>
        <v>0</v>
      </c>
      <c r="AG354" s="92">
        <f t="shared" si="192"/>
        <v>46077</v>
      </c>
      <c r="AH354" s="91">
        <f t="shared" si="193"/>
        <v>347</v>
      </c>
      <c r="AI354" s="91" t="e">
        <f>INDEX(地温!$D$2:$D$366,MATCH(AG354,地温!$C$2:$C$366,FALSE))</f>
        <v>#N/A</v>
      </c>
      <c r="AJ354" s="91" t="e">
        <f t="shared" si="194"/>
        <v>#N/A</v>
      </c>
      <c r="AK354" s="93" t="e">
        <f t="shared" si="176"/>
        <v>#N/A</v>
      </c>
      <c r="AL354" s="99" t="e">
        <f t="shared" si="177"/>
        <v>#N/A</v>
      </c>
      <c r="AM354" s="99">
        <f t="shared" si="178"/>
        <v>0</v>
      </c>
      <c r="AP354" s="92">
        <f t="shared" si="195"/>
        <v>46077</v>
      </c>
      <c r="AQ354" s="91">
        <f t="shared" si="196"/>
        <v>347</v>
      </c>
      <c r="AR354" s="91" t="e">
        <f>INDEX(地温!$D$2:$D$366,MATCH(AP354,地温!$C$2:$C$366,FALSE))</f>
        <v>#N/A</v>
      </c>
      <c r="AS354" s="91" t="e">
        <f t="shared" si="197"/>
        <v>#N/A</v>
      </c>
      <c r="AT354" s="93" t="e">
        <f t="shared" si="179"/>
        <v>#N/A</v>
      </c>
      <c r="AU354" s="99" t="e">
        <f t="shared" si="180"/>
        <v>#N/A</v>
      </c>
      <c r="AV354" s="99">
        <f t="shared" si="181"/>
        <v>0</v>
      </c>
    </row>
    <row r="355" spans="1:48" s="91" customFormat="1">
      <c r="A355" s="92">
        <f t="shared" si="182"/>
        <v>46078</v>
      </c>
      <c r="B355" s="91">
        <f t="shared" si="165"/>
        <v>348</v>
      </c>
      <c r="C355" s="99" t="e">
        <f t="shared" si="166"/>
        <v>#N/A</v>
      </c>
      <c r="F355" s="92">
        <f t="shared" si="183"/>
        <v>46078</v>
      </c>
      <c r="G355" s="91">
        <f t="shared" si="184"/>
        <v>348</v>
      </c>
      <c r="H355" s="91" t="e">
        <f>INDEX(地温!$D$2:$D$366,MATCH(F355,地温!$C$2:$C$366,FALSE))</f>
        <v>#N/A</v>
      </c>
      <c r="I355" s="91" t="e">
        <f t="shared" si="185"/>
        <v>#N/A</v>
      </c>
      <c r="J355" s="93" t="e">
        <f t="shared" si="167"/>
        <v>#N/A</v>
      </c>
      <c r="K355" s="99" t="e">
        <f t="shared" si="168"/>
        <v>#N/A</v>
      </c>
      <c r="L355" s="99" t="e">
        <f t="shared" si="169"/>
        <v>#N/A</v>
      </c>
      <c r="O355" s="92">
        <f t="shared" si="186"/>
        <v>46078</v>
      </c>
      <c r="P355" s="91">
        <f t="shared" si="187"/>
        <v>348</v>
      </c>
      <c r="Q355" s="91" t="e">
        <f>INDEX(地温!$D$2:$D$366,MATCH(O355,地温!$C$2:$C$366,FALSE))</f>
        <v>#N/A</v>
      </c>
      <c r="R355" s="91" t="e">
        <f t="shared" si="188"/>
        <v>#N/A</v>
      </c>
      <c r="S355" s="93" t="e">
        <f t="shared" si="170"/>
        <v>#N/A</v>
      </c>
      <c r="T355" s="99" t="e">
        <f t="shared" si="171"/>
        <v>#N/A</v>
      </c>
      <c r="U355" s="99" t="e">
        <f t="shared" si="172"/>
        <v>#N/A</v>
      </c>
      <c r="X355" s="92">
        <f t="shared" si="189"/>
        <v>46078</v>
      </c>
      <c r="Y355" s="91">
        <f t="shared" si="190"/>
        <v>348</v>
      </c>
      <c r="Z355" s="91" t="e">
        <f>INDEX(地温!$D$2:$D$366,MATCH(X355,地温!$C$2:$C$366,FALSE))</f>
        <v>#N/A</v>
      </c>
      <c r="AA355" s="91" t="e">
        <f t="shared" si="191"/>
        <v>#N/A</v>
      </c>
      <c r="AB355" s="93" t="e">
        <f t="shared" si="173"/>
        <v>#N/A</v>
      </c>
      <c r="AC355" s="99" t="e">
        <f t="shared" si="174"/>
        <v>#N/A</v>
      </c>
      <c r="AD355" s="99">
        <f t="shared" si="175"/>
        <v>0</v>
      </c>
      <c r="AG355" s="92">
        <f t="shared" si="192"/>
        <v>46078</v>
      </c>
      <c r="AH355" s="91">
        <f t="shared" si="193"/>
        <v>348</v>
      </c>
      <c r="AI355" s="91" t="e">
        <f>INDEX(地温!$D$2:$D$366,MATCH(AG355,地温!$C$2:$C$366,FALSE))</f>
        <v>#N/A</v>
      </c>
      <c r="AJ355" s="91" t="e">
        <f t="shared" si="194"/>
        <v>#N/A</v>
      </c>
      <c r="AK355" s="93" t="e">
        <f t="shared" si="176"/>
        <v>#N/A</v>
      </c>
      <c r="AL355" s="99" t="e">
        <f t="shared" si="177"/>
        <v>#N/A</v>
      </c>
      <c r="AM355" s="99">
        <f t="shared" si="178"/>
        <v>0</v>
      </c>
      <c r="AP355" s="92">
        <f t="shared" si="195"/>
        <v>46078</v>
      </c>
      <c r="AQ355" s="91">
        <f t="shared" si="196"/>
        <v>348</v>
      </c>
      <c r="AR355" s="91" t="e">
        <f>INDEX(地温!$D$2:$D$366,MATCH(AP355,地温!$C$2:$C$366,FALSE))</f>
        <v>#N/A</v>
      </c>
      <c r="AS355" s="91" t="e">
        <f t="shared" si="197"/>
        <v>#N/A</v>
      </c>
      <c r="AT355" s="93" t="e">
        <f t="shared" si="179"/>
        <v>#N/A</v>
      </c>
      <c r="AU355" s="99" t="e">
        <f t="shared" si="180"/>
        <v>#N/A</v>
      </c>
      <c r="AV355" s="99">
        <f t="shared" si="181"/>
        <v>0</v>
      </c>
    </row>
    <row r="356" spans="1:48" s="91" customFormat="1">
      <c r="A356" s="92">
        <f t="shared" si="182"/>
        <v>46079</v>
      </c>
      <c r="B356" s="91">
        <f t="shared" si="165"/>
        <v>349</v>
      </c>
      <c r="C356" s="99" t="e">
        <f t="shared" si="166"/>
        <v>#N/A</v>
      </c>
      <c r="F356" s="92">
        <f t="shared" si="183"/>
        <v>46079</v>
      </c>
      <c r="G356" s="91">
        <f t="shared" si="184"/>
        <v>349</v>
      </c>
      <c r="H356" s="91" t="e">
        <f>INDEX(地温!$D$2:$D$366,MATCH(F356,地温!$C$2:$C$366,FALSE))</f>
        <v>#N/A</v>
      </c>
      <c r="I356" s="91" t="e">
        <f t="shared" si="185"/>
        <v>#N/A</v>
      </c>
      <c r="J356" s="93" t="e">
        <f t="shared" si="167"/>
        <v>#N/A</v>
      </c>
      <c r="K356" s="99" t="e">
        <f t="shared" si="168"/>
        <v>#N/A</v>
      </c>
      <c r="L356" s="99" t="e">
        <f t="shared" si="169"/>
        <v>#N/A</v>
      </c>
      <c r="O356" s="92">
        <f t="shared" si="186"/>
        <v>46079</v>
      </c>
      <c r="P356" s="91">
        <f t="shared" si="187"/>
        <v>349</v>
      </c>
      <c r="Q356" s="91" t="e">
        <f>INDEX(地温!$D$2:$D$366,MATCH(O356,地温!$C$2:$C$366,FALSE))</f>
        <v>#N/A</v>
      </c>
      <c r="R356" s="91" t="e">
        <f t="shared" si="188"/>
        <v>#N/A</v>
      </c>
      <c r="S356" s="93" t="e">
        <f t="shared" si="170"/>
        <v>#N/A</v>
      </c>
      <c r="T356" s="99" t="e">
        <f t="shared" si="171"/>
        <v>#N/A</v>
      </c>
      <c r="U356" s="99" t="e">
        <f t="shared" si="172"/>
        <v>#N/A</v>
      </c>
      <c r="X356" s="92">
        <f t="shared" si="189"/>
        <v>46079</v>
      </c>
      <c r="Y356" s="91">
        <f t="shared" si="190"/>
        <v>349</v>
      </c>
      <c r="Z356" s="91" t="e">
        <f>INDEX(地温!$D$2:$D$366,MATCH(X356,地温!$C$2:$C$366,FALSE))</f>
        <v>#N/A</v>
      </c>
      <c r="AA356" s="91" t="e">
        <f t="shared" si="191"/>
        <v>#N/A</v>
      </c>
      <c r="AB356" s="93" t="e">
        <f t="shared" si="173"/>
        <v>#N/A</v>
      </c>
      <c r="AC356" s="99" t="e">
        <f t="shared" si="174"/>
        <v>#N/A</v>
      </c>
      <c r="AD356" s="99">
        <f t="shared" si="175"/>
        <v>0</v>
      </c>
      <c r="AG356" s="92">
        <f t="shared" si="192"/>
        <v>46079</v>
      </c>
      <c r="AH356" s="91">
        <f t="shared" si="193"/>
        <v>349</v>
      </c>
      <c r="AI356" s="91" t="e">
        <f>INDEX(地温!$D$2:$D$366,MATCH(AG356,地温!$C$2:$C$366,FALSE))</f>
        <v>#N/A</v>
      </c>
      <c r="AJ356" s="91" t="e">
        <f t="shared" si="194"/>
        <v>#N/A</v>
      </c>
      <c r="AK356" s="93" t="e">
        <f t="shared" si="176"/>
        <v>#N/A</v>
      </c>
      <c r="AL356" s="99" t="e">
        <f t="shared" si="177"/>
        <v>#N/A</v>
      </c>
      <c r="AM356" s="99">
        <f t="shared" si="178"/>
        <v>0</v>
      </c>
      <c r="AP356" s="92">
        <f t="shared" si="195"/>
        <v>46079</v>
      </c>
      <c r="AQ356" s="91">
        <f t="shared" si="196"/>
        <v>349</v>
      </c>
      <c r="AR356" s="91" t="e">
        <f>INDEX(地温!$D$2:$D$366,MATCH(AP356,地温!$C$2:$C$366,FALSE))</f>
        <v>#N/A</v>
      </c>
      <c r="AS356" s="91" t="e">
        <f t="shared" si="197"/>
        <v>#N/A</v>
      </c>
      <c r="AT356" s="93" t="e">
        <f t="shared" si="179"/>
        <v>#N/A</v>
      </c>
      <c r="AU356" s="99" t="e">
        <f t="shared" si="180"/>
        <v>#N/A</v>
      </c>
      <c r="AV356" s="99">
        <f t="shared" si="181"/>
        <v>0</v>
      </c>
    </row>
    <row r="357" spans="1:48" s="91" customFormat="1">
      <c r="A357" s="92">
        <f t="shared" si="182"/>
        <v>46080</v>
      </c>
      <c r="B357" s="91">
        <f t="shared" si="165"/>
        <v>350</v>
      </c>
      <c r="C357" s="99" t="e">
        <f t="shared" si="166"/>
        <v>#N/A</v>
      </c>
      <c r="F357" s="92">
        <f t="shared" si="183"/>
        <v>46080</v>
      </c>
      <c r="G357" s="91">
        <f t="shared" si="184"/>
        <v>350</v>
      </c>
      <c r="H357" s="91" t="e">
        <f>INDEX(地温!$D$2:$D$366,MATCH(F357,地温!$C$2:$C$366,FALSE))</f>
        <v>#N/A</v>
      </c>
      <c r="I357" s="91" t="e">
        <f t="shared" si="185"/>
        <v>#N/A</v>
      </c>
      <c r="J357" s="93" t="e">
        <f t="shared" si="167"/>
        <v>#N/A</v>
      </c>
      <c r="K357" s="99" t="e">
        <f t="shared" si="168"/>
        <v>#N/A</v>
      </c>
      <c r="L357" s="99" t="e">
        <f t="shared" si="169"/>
        <v>#N/A</v>
      </c>
      <c r="O357" s="92">
        <f t="shared" si="186"/>
        <v>46080</v>
      </c>
      <c r="P357" s="91">
        <f t="shared" si="187"/>
        <v>350</v>
      </c>
      <c r="Q357" s="91" t="e">
        <f>INDEX(地温!$D$2:$D$366,MATCH(O357,地温!$C$2:$C$366,FALSE))</f>
        <v>#N/A</v>
      </c>
      <c r="R357" s="91" t="e">
        <f t="shared" si="188"/>
        <v>#N/A</v>
      </c>
      <c r="S357" s="93" t="e">
        <f t="shared" si="170"/>
        <v>#N/A</v>
      </c>
      <c r="T357" s="99" t="e">
        <f t="shared" si="171"/>
        <v>#N/A</v>
      </c>
      <c r="U357" s="99" t="e">
        <f t="shared" si="172"/>
        <v>#N/A</v>
      </c>
      <c r="X357" s="92">
        <f t="shared" si="189"/>
        <v>46080</v>
      </c>
      <c r="Y357" s="91">
        <f t="shared" si="190"/>
        <v>350</v>
      </c>
      <c r="Z357" s="91" t="e">
        <f>INDEX(地温!$D$2:$D$366,MATCH(X357,地温!$C$2:$C$366,FALSE))</f>
        <v>#N/A</v>
      </c>
      <c r="AA357" s="91" t="e">
        <f t="shared" si="191"/>
        <v>#N/A</v>
      </c>
      <c r="AB357" s="93" t="e">
        <f t="shared" si="173"/>
        <v>#N/A</v>
      </c>
      <c r="AC357" s="99" t="e">
        <f t="shared" si="174"/>
        <v>#N/A</v>
      </c>
      <c r="AD357" s="99">
        <f t="shared" si="175"/>
        <v>0</v>
      </c>
      <c r="AG357" s="92">
        <f t="shared" si="192"/>
        <v>46080</v>
      </c>
      <c r="AH357" s="91">
        <f t="shared" si="193"/>
        <v>350</v>
      </c>
      <c r="AI357" s="91" t="e">
        <f>INDEX(地温!$D$2:$D$366,MATCH(AG357,地温!$C$2:$C$366,FALSE))</f>
        <v>#N/A</v>
      </c>
      <c r="AJ357" s="91" t="e">
        <f t="shared" si="194"/>
        <v>#N/A</v>
      </c>
      <c r="AK357" s="93" t="e">
        <f t="shared" si="176"/>
        <v>#N/A</v>
      </c>
      <c r="AL357" s="99" t="e">
        <f t="shared" si="177"/>
        <v>#N/A</v>
      </c>
      <c r="AM357" s="99">
        <f t="shared" si="178"/>
        <v>0</v>
      </c>
      <c r="AP357" s="92">
        <f t="shared" si="195"/>
        <v>46080</v>
      </c>
      <c r="AQ357" s="91">
        <f t="shared" si="196"/>
        <v>350</v>
      </c>
      <c r="AR357" s="91" t="e">
        <f>INDEX(地温!$D$2:$D$366,MATCH(AP357,地温!$C$2:$C$366,FALSE))</f>
        <v>#N/A</v>
      </c>
      <c r="AS357" s="91" t="e">
        <f t="shared" si="197"/>
        <v>#N/A</v>
      </c>
      <c r="AT357" s="93" t="e">
        <f t="shared" si="179"/>
        <v>#N/A</v>
      </c>
      <c r="AU357" s="99" t="e">
        <f t="shared" si="180"/>
        <v>#N/A</v>
      </c>
      <c r="AV357" s="99">
        <f t="shared" si="181"/>
        <v>0</v>
      </c>
    </row>
    <row r="358" spans="1:48" s="91" customFormat="1">
      <c r="A358" s="92">
        <f t="shared" si="182"/>
        <v>46081</v>
      </c>
      <c r="B358" s="91">
        <f t="shared" si="165"/>
        <v>351</v>
      </c>
      <c r="C358" s="99" t="e">
        <f t="shared" si="166"/>
        <v>#N/A</v>
      </c>
      <c r="F358" s="92">
        <f t="shared" si="183"/>
        <v>46081</v>
      </c>
      <c r="G358" s="91">
        <f t="shared" si="184"/>
        <v>351</v>
      </c>
      <c r="H358" s="91" t="e">
        <f>INDEX(地温!$D$2:$D$366,MATCH(F358,地温!$C$2:$C$366,FALSE))</f>
        <v>#N/A</v>
      </c>
      <c r="I358" s="91" t="e">
        <f t="shared" si="185"/>
        <v>#N/A</v>
      </c>
      <c r="J358" s="93" t="e">
        <f t="shared" si="167"/>
        <v>#N/A</v>
      </c>
      <c r="K358" s="99" t="e">
        <f t="shared" si="168"/>
        <v>#N/A</v>
      </c>
      <c r="L358" s="99" t="e">
        <f t="shared" si="169"/>
        <v>#N/A</v>
      </c>
      <c r="O358" s="92">
        <f t="shared" si="186"/>
        <v>46081</v>
      </c>
      <c r="P358" s="91">
        <f t="shared" si="187"/>
        <v>351</v>
      </c>
      <c r="Q358" s="91" t="e">
        <f>INDEX(地温!$D$2:$D$366,MATCH(O358,地温!$C$2:$C$366,FALSE))</f>
        <v>#N/A</v>
      </c>
      <c r="R358" s="91" t="e">
        <f t="shared" si="188"/>
        <v>#N/A</v>
      </c>
      <c r="S358" s="93" t="e">
        <f t="shared" si="170"/>
        <v>#N/A</v>
      </c>
      <c r="T358" s="99" t="e">
        <f t="shared" si="171"/>
        <v>#N/A</v>
      </c>
      <c r="U358" s="99" t="e">
        <f t="shared" si="172"/>
        <v>#N/A</v>
      </c>
      <c r="X358" s="92">
        <f t="shared" si="189"/>
        <v>46081</v>
      </c>
      <c r="Y358" s="91">
        <f t="shared" si="190"/>
        <v>351</v>
      </c>
      <c r="Z358" s="91" t="e">
        <f>INDEX(地温!$D$2:$D$366,MATCH(X358,地温!$C$2:$C$366,FALSE))</f>
        <v>#N/A</v>
      </c>
      <c r="AA358" s="91" t="e">
        <f t="shared" si="191"/>
        <v>#N/A</v>
      </c>
      <c r="AB358" s="93" t="e">
        <f t="shared" si="173"/>
        <v>#N/A</v>
      </c>
      <c r="AC358" s="99" t="e">
        <f t="shared" si="174"/>
        <v>#N/A</v>
      </c>
      <c r="AD358" s="99">
        <f t="shared" si="175"/>
        <v>0</v>
      </c>
      <c r="AG358" s="92">
        <f t="shared" si="192"/>
        <v>46081</v>
      </c>
      <c r="AH358" s="91">
        <f t="shared" si="193"/>
        <v>351</v>
      </c>
      <c r="AI358" s="91" t="e">
        <f>INDEX(地温!$D$2:$D$366,MATCH(AG358,地温!$C$2:$C$366,FALSE))</f>
        <v>#N/A</v>
      </c>
      <c r="AJ358" s="91" t="e">
        <f t="shared" si="194"/>
        <v>#N/A</v>
      </c>
      <c r="AK358" s="93" t="e">
        <f t="shared" si="176"/>
        <v>#N/A</v>
      </c>
      <c r="AL358" s="99" t="e">
        <f t="shared" si="177"/>
        <v>#N/A</v>
      </c>
      <c r="AM358" s="99">
        <f t="shared" si="178"/>
        <v>0</v>
      </c>
      <c r="AP358" s="92">
        <f t="shared" si="195"/>
        <v>46081</v>
      </c>
      <c r="AQ358" s="91">
        <f t="shared" si="196"/>
        <v>351</v>
      </c>
      <c r="AR358" s="91" t="e">
        <f>INDEX(地温!$D$2:$D$366,MATCH(AP358,地温!$C$2:$C$366,FALSE))</f>
        <v>#N/A</v>
      </c>
      <c r="AS358" s="91" t="e">
        <f t="shared" si="197"/>
        <v>#N/A</v>
      </c>
      <c r="AT358" s="93" t="e">
        <f t="shared" si="179"/>
        <v>#N/A</v>
      </c>
      <c r="AU358" s="99" t="e">
        <f t="shared" si="180"/>
        <v>#N/A</v>
      </c>
      <c r="AV358" s="99">
        <f t="shared" si="181"/>
        <v>0</v>
      </c>
    </row>
    <row r="359" spans="1:48" s="91" customFormat="1">
      <c r="A359" s="92">
        <f t="shared" si="182"/>
        <v>46082</v>
      </c>
      <c r="B359" s="91">
        <f t="shared" si="165"/>
        <v>352</v>
      </c>
      <c r="C359" s="99" t="e">
        <f t="shared" si="166"/>
        <v>#N/A</v>
      </c>
      <c r="F359" s="92">
        <f t="shared" si="183"/>
        <v>46082</v>
      </c>
      <c r="G359" s="91">
        <f t="shared" si="184"/>
        <v>352</v>
      </c>
      <c r="H359" s="91" t="e">
        <f>INDEX(地温!$D$2:$D$366,MATCH(F359,地温!$C$2:$C$366,FALSE))</f>
        <v>#N/A</v>
      </c>
      <c r="I359" s="91" t="e">
        <f t="shared" si="185"/>
        <v>#N/A</v>
      </c>
      <c r="J359" s="93" t="e">
        <f t="shared" si="167"/>
        <v>#N/A</v>
      </c>
      <c r="K359" s="99" t="e">
        <f t="shared" si="168"/>
        <v>#N/A</v>
      </c>
      <c r="L359" s="99" t="e">
        <f t="shared" si="169"/>
        <v>#N/A</v>
      </c>
      <c r="O359" s="92">
        <f t="shared" si="186"/>
        <v>46082</v>
      </c>
      <c r="P359" s="91">
        <f t="shared" si="187"/>
        <v>352</v>
      </c>
      <c r="Q359" s="91" t="e">
        <f>INDEX(地温!$D$2:$D$366,MATCH(O359,地温!$C$2:$C$366,FALSE))</f>
        <v>#N/A</v>
      </c>
      <c r="R359" s="91" t="e">
        <f t="shared" si="188"/>
        <v>#N/A</v>
      </c>
      <c r="S359" s="93" t="e">
        <f t="shared" si="170"/>
        <v>#N/A</v>
      </c>
      <c r="T359" s="99" t="e">
        <f t="shared" si="171"/>
        <v>#N/A</v>
      </c>
      <c r="U359" s="99" t="e">
        <f t="shared" si="172"/>
        <v>#N/A</v>
      </c>
      <c r="X359" s="92">
        <f t="shared" si="189"/>
        <v>46082</v>
      </c>
      <c r="Y359" s="91">
        <f t="shared" si="190"/>
        <v>352</v>
      </c>
      <c r="Z359" s="91" t="e">
        <f>INDEX(地温!$D$2:$D$366,MATCH(X359,地温!$C$2:$C$366,FALSE))</f>
        <v>#N/A</v>
      </c>
      <c r="AA359" s="91" t="e">
        <f t="shared" si="191"/>
        <v>#N/A</v>
      </c>
      <c r="AB359" s="93" t="e">
        <f t="shared" si="173"/>
        <v>#N/A</v>
      </c>
      <c r="AC359" s="99" t="e">
        <f t="shared" si="174"/>
        <v>#N/A</v>
      </c>
      <c r="AD359" s="99">
        <f t="shared" si="175"/>
        <v>0</v>
      </c>
      <c r="AG359" s="92">
        <f t="shared" si="192"/>
        <v>46082</v>
      </c>
      <c r="AH359" s="91">
        <f t="shared" si="193"/>
        <v>352</v>
      </c>
      <c r="AI359" s="91" t="e">
        <f>INDEX(地温!$D$2:$D$366,MATCH(AG359,地温!$C$2:$C$366,FALSE))</f>
        <v>#N/A</v>
      </c>
      <c r="AJ359" s="91" t="e">
        <f t="shared" si="194"/>
        <v>#N/A</v>
      </c>
      <c r="AK359" s="93" t="e">
        <f t="shared" si="176"/>
        <v>#N/A</v>
      </c>
      <c r="AL359" s="99" t="e">
        <f t="shared" si="177"/>
        <v>#N/A</v>
      </c>
      <c r="AM359" s="99">
        <f t="shared" si="178"/>
        <v>0</v>
      </c>
      <c r="AP359" s="92">
        <f t="shared" si="195"/>
        <v>46082</v>
      </c>
      <c r="AQ359" s="91">
        <f t="shared" si="196"/>
        <v>352</v>
      </c>
      <c r="AR359" s="91" t="e">
        <f>INDEX(地温!$D$2:$D$366,MATCH(AP359,地温!$C$2:$C$366,FALSE))</f>
        <v>#N/A</v>
      </c>
      <c r="AS359" s="91" t="e">
        <f t="shared" si="197"/>
        <v>#N/A</v>
      </c>
      <c r="AT359" s="93" t="e">
        <f t="shared" si="179"/>
        <v>#N/A</v>
      </c>
      <c r="AU359" s="99" t="e">
        <f t="shared" si="180"/>
        <v>#N/A</v>
      </c>
      <c r="AV359" s="99">
        <f t="shared" si="181"/>
        <v>0</v>
      </c>
    </row>
    <row r="360" spans="1:48" s="91" customFormat="1">
      <c r="A360" s="92">
        <f t="shared" si="182"/>
        <v>46083</v>
      </c>
      <c r="B360" s="91">
        <f t="shared" si="165"/>
        <v>353</v>
      </c>
      <c r="C360" s="99" t="e">
        <f t="shared" si="166"/>
        <v>#N/A</v>
      </c>
      <c r="F360" s="92">
        <f t="shared" si="183"/>
        <v>46083</v>
      </c>
      <c r="G360" s="91">
        <f t="shared" si="184"/>
        <v>353</v>
      </c>
      <c r="H360" s="91" t="e">
        <f>INDEX(地温!$D$2:$D$366,MATCH(F360,地温!$C$2:$C$366,FALSE))</f>
        <v>#N/A</v>
      </c>
      <c r="I360" s="91" t="e">
        <f t="shared" si="185"/>
        <v>#N/A</v>
      </c>
      <c r="J360" s="93" t="e">
        <f t="shared" si="167"/>
        <v>#N/A</v>
      </c>
      <c r="K360" s="99" t="e">
        <f t="shared" si="168"/>
        <v>#N/A</v>
      </c>
      <c r="L360" s="99" t="e">
        <f t="shared" si="169"/>
        <v>#N/A</v>
      </c>
      <c r="O360" s="92">
        <f t="shared" si="186"/>
        <v>46083</v>
      </c>
      <c r="P360" s="91">
        <f t="shared" si="187"/>
        <v>353</v>
      </c>
      <c r="Q360" s="91" t="e">
        <f>INDEX(地温!$D$2:$D$366,MATCH(O360,地温!$C$2:$C$366,FALSE))</f>
        <v>#N/A</v>
      </c>
      <c r="R360" s="91" t="e">
        <f t="shared" si="188"/>
        <v>#N/A</v>
      </c>
      <c r="S360" s="93" t="e">
        <f t="shared" si="170"/>
        <v>#N/A</v>
      </c>
      <c r="T360" s="99" t="e">
        <f t="shared" si="171"/>
        <v>#N/A</v>
      </c>
      <c r="U360" s="99" t="e">
        <f t="shared" si="172"/>
        <v>#N/A</v>
      </c>
      <c r="X360" s="92">
        <f t="shared" si="189"/>
        <v>46083</v>
      </c>
      <c r="Y360" s="91">
        <f t="shared" si="190"/>
        <v>353</v>
      </c>
      <c r="Z360" s="91" t="e">
        <f>INDEX(地温!$D$2:$D$366,MATCH(X360,地温!$C$2:$C$366,FALSE))</f>
        <v>#N/A</v>
      </c>
      <c r="AA360" s="91" t="e">
        <f t="shared" si="191"/>
        <v>#N/A</v>
      </c>
      <c r="AB360" s="93" t="e">
        <f t="shared" si="173"/>
        <v>#N/A</v>
      </c>
      <c r="AC360" s="99" t="e">
        <f t="shared" si="174"/>
        <v>#N/A</v>
      </c>
      <c r="AD360" s="99">
        <f t="shared" si="175"/>
        <v>0</v>
      </c>
      <c r="AG360" s="92">
        <f t="shared" si="192"/>
        <v>46083</v>
      </c>
      <c r="AH360" s="91">
        <f t="shared" si="193"/>
        <v>353</v>
      </c>
      <c r="AI360" s="91" t="e">
        <f>INDEX(地温!$D$2:$D$366,MATCH(AG360,地温!$C$2:$C$366,FALSE))</f>
        <v>#N/A</v>
      </c>
      <c r="AJ360" s="91" t="e">
        <f t="shared" si="194"/>
        <v>#N/A</v>
      </c>
      <c r="AK360" s="93" t="e">
        <f t="shared" si="176"/>
        <v>#N/A</v>
      </c>
      <c r="AL360" s="99" t="e">
        <f t="shared" si="177"/>
        <v>#N/A</v>
      </c>
      <c r="AM360" s="99">
        <f t="shared" si="178"/>
        <v>0</v>
      </c>
      <c r="AP360" s="92">
        <f t="shared" si="195"/>
        <v>46083</v>
      </c>
      <c r="AQ360" s="91">
        <f t="shared" si="196"/>
        <v>353</v>
      </c>
      <c r="AR360" s="91" t="e">
        <f>INDEX(地温!$D$2:$D$366,MATCH(AP360,地温!$C$2:$C$366,FALSE))</f>
        <v>#N/A</v>
      </c>
      <c r="AS360" s="91" t="e">
        <f t="shared" si="197"/>
        <v>#N/A</v>
      </c>
      <c r="AT360" s="93" t="e">
        <f t="shared" si="179"/>
        <v>#N/A</v>
      </c>
      <c r="AU360" s="99" t="e">
        <f t="shared" si="180"/>
        <v>#N/A</v>
      </c>
      <c r="AV360" s="99">
        <f t="shared" si="181"/>
        <v>0</v>
      </c>
    </row>
    <row r="361" spans="1:48" s="91" customFormat="1">
      <c r="A361" s="92">
        <f t="shared" si="182"/>
        <v>46084</v>
      </c>
      <c r="B361" s="91">
        <f t="shared" si="165"/>
        <v>354</v>
      </c>
      <c r="C361" s="99" t="e">
        <f t="shared" si="166"/>
        <v>#N/A</v>
      </c>
      <c r="F361" s="92">
        <f t="shared" si="183"/>
        <v>46084</v>
      </c>
      <c r="G361" s="91">
        <f t="shared" si="184"/>
        <v>354</v>
      </c>
      <c r="H361" s="91" t="e">
        <f>INDEX(地温!$D$2:$D$366,MATCH(F361,地温!$C$2:$C$366,FALSE))</f>
        <v>#N/A</v>
      </c>
      <c r="I361" s="91" t="e">
        <f t="shared" si="185"/>
        <v>#N/A</v>
      </c>
      <c r="J361" s="93" t="e">
        <f t="shared" si="167"/>
        <v>#N/A</v>
      </c>
      <c r="K361" s="99" t="e">
        <f t="shared" si="168"/>
        <v>#N/A</v>
      </c>
      <c r="L361" s="99" t="e">
        <f t="shared" si="169"/>
        <v>#N/A</v>
      </c>
      <c r="O361" s="92">
        <f t="shared" si="186"/>
        <v>46084</v>
      </c>
      <c r="P361" s="91">
        <f t="shared" si="187"/>
        <v>354</v>
      </c>
      <c r="Q361" s="91" t="e">
        <f>INDEX(地温!$D$2:$D$366,MATCH(O361,地温!$C$2:$C$366,FALSE))</f>
        <v>#N/A</v>
      </c>
      <c r="R361" s="91" t="e">
        <f t="shared" si="188"/>
        <v>#N/A</v>
      </c>
      <c r="S361" s="93" t="e">
        <f t="shared" si="170"/>
        <v>#N/A</v>
      </c>
      <c r="T361" s="99" t="e">
        <f t="shared" si="171"/>
        <v>#N/A</v>
      </c>
      <c r="U361" s="99" t="e">
        <f t="shared" si="172"/>
        <v>#N/A</v>
      </c>
      <c r="X361" s="92">
        <f t="shared" si="189"/>
        <v>46084</v>
      </c>
      <c r="Y361" s="91">
        <f t="shared" si="190"/>
        <v>354</v>
      </c>
      <c r="Z361" s="91" t="e">
        <f>INDEX(地温!$D$2:$D$366,MATCH(X361,地温!$C$2:$C$366,FALSE))</f>
        <v>#N/A</v>
      </c>
      <c r="AA361" s="91" t="e">
        <f t="shared" si="191"/>
        <v>#N/A</v>
      </c>
      <c r="AB361" s="93" t="e">
        <f t="shared" si="173"/>
        <v>#N/A</v>
      </c>
      <c r="AC361" s="99" t="e">
        <f t="shared" si="174"/>
        <v>#N/A</v>
      </c>
      <c r="AD361" s="99">
        <f t="shared" si="175"/>
        <v>0</v>
      </c>
      <c r="AG361" s="92">
        <f t="shared" si="192"/>
        <v>46084</v>
      </c>
      <c r="AH361" s="91">
        <f t="shared" si="193"/>
        <v>354</v>
      </c>
      <c r="AI361" s="91" t="e">
        <f>INDEX(地温!$D$2:$D$366,MATCH(AG361,地温!$C$2:$C$366,FALSE))</f>
        <v>#N/A</v>
      </c>
      <c r="AJ361" s="91" t="e">
        <f t="shared" si="194"/>
        <v>#N/A</v>
      </c>
      <c r="AK361" s="93" t="e">
        <f t="shared" si="176"/>
        <v>#N/A</v>
      </c>
      <c r="AL361" s="99" t="e">
        <f t="shared" si="177"/>
        <v>#N/A</v>
      </c>
      <c r="AM361" s="99">
        <f t="shared" si="178"/>
        <v>0</v>
      </c>
      <c r="AP361" s="92">
        <f t="shared" si="195"/>
        <v>46084</v>
      </c>
      <c r="AQ361" s="91">
        <f t="shared" si="196"/>
        <v>354</v>
      </c>
      <c r="AR361" s="91" t="e">
        <f>INDEX(地温!$D$2:$D$366,MATCH(AP361,地温!$C$2:$C$366,FALSE))</f>
        <v>#N/A</v>
      </c>
      <c r="AS361" s="91" t="e">
        <f t="shared" si="197"/>
        <v>#N/A</v>
      </c>
      <c r="AT361" s="93" t="e">
        <f t="shared" si="179"/>
        <v>#N/A</v>
      </c>
      <c r="AU361" s="99" t="e">
        <f t="shared" si="180"/>
        <v>#N/A</v>
      </c>
      <c r="AV361" s="99">
        <f t="shared" si="181"/>
        <v>0</v>
      </c>
    </row>
    <row r="362" spans="1:48" s="91" customFormat="1">
      <c r="A362" s="92">
        <f t="shared" si="182"/>
        <v>46085</v>
      </c>
      <c r="B362" s="91">
        <f t="shared" si="165"/>
        <v>355</v>
      </c>
      <c r="C362" s="99" t="e">
        <f t="shared" si="166"/>
        <v>#N/A</v>
      </c>
      <c r="F362" s="92">
        <f t="shared" si="183"/>
        <v>46085</v>
      </c>
      <c r="G362" s="91">
        <f t="shared" si="184"/>
        <v>355</v>
      </c>
      <c r="H362" s="91" t="e">
        <f>INDEX(地温!$D$2:$D$366,MATCH(F362,地温!$C$2:$C$366,FALSE))</f>
        <v>#N/A</v>
      </c>
      <c r="I362" s="91" t="e">
        <f t="shared" si="185"/>
        <v>#N/A</v>
      </c>
      <c r="J362" s="93" t="e">
        <f t="shared" si="167"/>
        <v>#N/A</v>
      </c>
      <c r="K362" s="99" t="e">
        <f t="shared" si="168"/>
        <v>#N/A</v>
      </c>
      <c r="L362" s="99" t="e">
        <f t="shared" si="169"/>
        <v>#N/A</v>
      </c>
      <c r="O362" s="92">
        <f t="shared" si="186"/>
        <v>46085</v>
      </c>
      <c r="P362" s="91">
        <f t="shared" si="187"/>
        <v>355</v>
      </c>
      <c r="Q362" s="91" t="e">
        <f>INDEX(地温!$D$2:$D$366,MATCH(O362,地温!$C$2:$C$366,FALSE))</f>
        <v>#N/A</v>
      </c>
      <c r="R362" s="91" t="e">
        <f t="shared" si="188"/>
        <v>#N/A</v>
      </c>
      <c r="S362" s="93" t="e">
        <f t="shared" si="170"/>
        <v>#N/A</v>
      </c>
      <c r="T362" s="99" t="e">
        <f t="shared" si="171"/>
        <v>#N/A</v>
      </c>
      <c r="U362" s="99" t="e">
        <f t="shared" si="172"/>
        <v>#N/A</v>
      </c>
      <c r="X362" s="92">
        <f t="shared" si="189"/>
        <v>46085</v>
      </c>
      <c r="Y362" s="91">
        <f t="shared" si="190"/>
        <v>355</v>
      </c>
      <c r="Z362" s="91" t="e">
        <f>INDEX(地温!$D$2:$D$366,MATCH(X362,地温!$C$2:$C$366,FALSE))</f>
        <v>#N/A</v>
      </c>
      <c r="AA362" s="91" t="e">
        <f t="shared" si="191"/>
        <v>#N/A</v>
      </c>
      <c r="AB362" s="93" t="e">
        <f t="shared" si="173"/>
        <v>#N/A</v>
      </c>
      <c r="AC362" s="99" t="e">
        <f t="shared" si="174"/>
        <v>#N/A</v>
      </c>
      <c r="AD362" s="99">
        <f t="shared" si="175"/>
        <v>0</v>
      </c>
      <c r="AG362" s="92">
        <f t="shared" si="192"/>
        <v>46085</v>
      </c>
      <c r="AH362" s="91">
        <f t="shared" si="193"/>
        <v>355</v>
      </c>
      <c r="AI362" s="91" t="e">
        <f>INDEX(地温!$D$2:$D$366,MATCH(AG362,地温!$C$2:$C$366,FALSE))</f>
        <v>#N/A</v>
      </c>
      <c r="AJ362" s="91" t="e">
        <f t="shared" si="194"/>
        <v>#N/A</v>
      </c>
      <c r="AK362" s="93" t="e">
        <f t="shared" si="176"/>
        <v>#N/A</v>
      </c>
      <c r="AL362" s="99" t="e">
        <f t="shared" si="177"/>
        <v>#N/A</v>
      </c>
      <c r="AM362" s="99">
        <f t="shared" si="178"/>
        <v>0</v>
      </c>
      <c r="AP362" s="92">
        <f t="shared" si="195"/>
        <v>46085</v>
      </c>
      <c r="AQ362" s="91">
        <f t="shared" si="196"/>
        <v>355</v>
      </c>
      <c r="AR362" s="91" t="e">
        <f>INDEX(地温!$D$2:$D$366,MATCH(AP362,地温!$C$2:$C$366,FALSE))</f>
        <v>#N/A</v>
      </c>
      <c r="AS362" s="91" t="e">
        <f t="shared" si="197"/>
        <v>#N/A</v>
      </c>
      <c r="AT362" s="93" t="e">
        <f t="shared" si="179"/>
        <v>#N/A</v>
      </c>
      <c r="AU362" s="99" t="e">
        <f t="shared" si="180"/>
        <v>#N/A</v>
      </c>
      <c r="AV362" s="99">
        <f t="shared" si="181"/>
        <v>0</v>
      </c>
    </row>
    <row r="363" spans="1:48" s="91" customFormat="1">
      <c r="A363" s="92">
        <f t="shared" si="182"/>
        <v>46086</v>
      </c>
      <c r="B363" s="91">
        <f t="shared" si="165"/>
        <v>356</v>
      </c>
      <c r="C363" s="99" t="e">
        <f t="shared" si="166"/>
        <v>#N/A</v>
      </c>
      <c r="F363" s="92">
        <f t="shared" si="183"/>
        <v>46086</v>
      </c>
      <c r="G363" s="91">
        <f t="shared" si="184"/>
        <v>356</v>
      </c>
      <c r="H363" s="91" t="e">
        <f>INDEX(地温!$D$2:$D$366,MATCH(F363,地温!$C$2:$C$366,FALSE))</f>
        <v>#N/A</v>
      </c>
      <c r="I363" s="91" t="e">
        <f t="shared" si="185"/>
        <v>#N/A</v>
      </c>
      <c r="J363" s="93" t="e">
        <f t="shared" si="167"/>
        <v>#N/A</v>
      </c>
      <c r="K363" s="99" t="e">
        <f t="shared" si="168"/>
        <v>#N/A</v>
      </c>
      <c r="L363" s="99" t="e">
        <f t="shared" si="169"/>
        <v>#N/A</v>
      </c>
      <c r="O363" s="92">
        <f t="shared" si="186"/>
        <v>46086</v>
      </c>
      <c r="P363" s="91">
        <f t="shared" si="187"/>
        <v>356</v>
      </c>
      <c r="Q363" s="91" t="e">
        <f>INDEX(地温!$D$2:$D$366,MATCH(O363,地温!$C$2:$C$366,FALSE))</f>
        <v>#N/A</v>
      </c>
      <c r="R363" s="91" t="e">
        <f t="shared" si="188"/>
        <v>#N/A</v>
      </c>
      <c r="S363" s="93" t="e">
        <f t="shared" si="170"/>
        <v>#N/A</v>
      </c>
      <c r="T363" s="99" t="e">
        <f t="shared" si="171"/>
        <v>#N/A</v>
      </c>
      <c r="U363" s="99" t="e">
        <f t="shared" si="172"/>
        <v>#N/A</v>
      </c>
      <c r="X363" s="92">
        <f t="shared" si="189"/>
        <v>46086</v>
      </c>
      <c r="Y363" s="91">
        <f t="shared" si="190"/>
        <v>356</v>
      </c>
      <c r="Z363" s="91" t="e">
        <f>INDEX(地温!$D$2:$D$366,MATCH(X363,地温!$C$2:$C$366,FALSE))</f>
        <v>#N/A</v>
      </c>
      <c r="AA363" s="91" t="e">
        <f t="shared" si="191"/>
        <v>#N/A</v>
      </c>
      <c r="AB363" s="93" t="e">
        <f t="shared" si="173"/>
        <v>#N/A</v>
      </c>
      <c r="AC363" s="99" t="e">
        <f t="shared" si="174"/>
        <v>#N/A</v>
      </c>
      <c r="AD363" s="99">
        <f t="shared" si="175"/>
        <v>0</v>
      </c>
      <c r="AG363" s="92">
        <f t="shared" si="192"/>
        <v>46086</v>
      </c>
      <c r="AH363" s="91">
        <f t="shared" si="193"/>
        <v>356</v>
      </c>
      <c r="AI363" s="91" t="e">
        <f>INDEX(地温!$D$2:$D$366,MATCH(AG363,地温!$C$2:$C$366,FALSE))</f>
        <v>#N/A</v>
      </c>
      <c r="AJ363" s="91" t="e">
        <f t="shared" si="194"/>
        <v>#N/A</v>
      </c>
      <c r="AK363" s="93" t="e">
        <f t="shared" si="176"/>
        <v>#N/A</v>
      </c>
      <c r="AL363" s="99" t="e">
        <f t="shared" si="177"/>
        <v>#N/A</v>
      </c>
      <c r="AM363" s="99">
        <f t="shared" si="178"/>
        <v>0</v>
      </c>
      <c r="AP363" s="92">
        <f t="shared" si="195"/>
        <v>46086</v>
      </c>
      <c r="AQ363" s="91">
        <f t="shared" si="196"/>
        <v>356</v>
      </c>
      <c r="AR363" s="91" t="e">
        <f>INDEX(地温!$D$2:$D$366,MATCH(AP363,地温!$C$2:$C$366,FALSE))</f>
        <v>#N/A</v>
      </c>
      <c r="AS363" s="91" t="e">
        <f t="shared" si="197"/>
        <v>#N/A</v>
      </c>
      <c r="AT363" s="93" t="e">
        <f t="shared" si="179"/>
        <v>#N/A</v>
      </c>
      <c r="AU363" s="99" t="e">
        <f t="shared" si="180"/>
        <v>#N/A</v>
      </c>
      <c r="AV363" s="99">
        <f t="shared" si="181"/>
        <v>0</v>
      </c>
    </row>
    <row r="364" spans="1:48" s="91" customFormat="1">
      <c r="A364" s="92">
        <f t="shared" si="182"/>
        <v>46087</v>
      </c>
      <c r="B364" s="91">
        <f t="shared" si="165"/>
        <v>357</v>
      </c>
      <c r="C364" s="99" t="e">
        <f t="shared" si="166"/>
        <v>#N/A</v>
      </c>
      <c r="F364" s="92">
        <f t="shared" si="183"/>
        <v>46087</v>
      </c>
      <c r="G364" s="91">
        <f t="shared" si="184"/>
        <v>357</v>
      </c>
      <c r="H364" s="91" t="e">
        <f>INDEX(地温!$D$2:$D$366,MATCH(F364,地温!$C$2:$C$366,FALSE))</f>
        <v>#N/A</v>
      </c>
      <c r="I364" s="91" t="e">
        <f t="shared" si="185"/>
        <v>#N/A</v>
      </c>
      <c r="J364" s="93" t="e">
        <f t="shared" si="167"/>
        <v>#N/A</v>
      </c>
      <c r="K364" s="99" t="e">
        <f t="shared" si="168"/>
        <v>#N/A</v>
      </c>
      <c r="L364" s="99" t="e">
        <f t="shared" si="169"/>
        <v>#N/A</v>
      </c>
      <c r="O364" s="92">
        <f t="shared" si="186"/>
        <v>46087</v>
      </c>
      <c r="P364" s="91">
        <f t="shared" si="187"/>
        <v>357</v>
      </c>
      <c r="Q364" s="91" t="e">
        <f>INDEX(地温!$D$2:$D$366,MATCH(O364,地温!$C$2:$C$366,FALSE))</f>
        <v>#N/A</v>
      </c>
      <c r="R364" s="91" t="e">
        <f t="shared" si="188"/>
        <v>#N/A</v>
      </c>
      <c r="S364" s="93" t="e">
        <f t="shared" si="170"/>
        <v>#N/A</v>
      </c>
      <c r="T364" s="99" t="e">
        <f t="shared" si="171"/>
        <v>#N/A</v>
      </c>
      <c r="U364" s="99" t="e">
        <f t="shared" si="172"/>
        <v>#N/A</v>
      </c>
      <c r="X364" s="92">
        <f t="shared" si="189"/>
        <v>46087</v>
      </c>
      <c r="Y364" s="91">
        <f t="shared" si="190"/>
        <v>357</v>
      </c>
      <c r="Z364" s="91" t="e">
        <f>INDEX(地温!$D$2:$D$366,MATCH(X364,地温!$C$2:$C$366,FALSE))</f>
        <v>#N/A</v>
      </c>
      <c r="AA364" s="91" t="e">
        <f t="shared" si="191"/>
        <v>#N/A</v>
      </c>
      <c r="AB364" s="93" t="e">
        <f t="shared" si="173"/>
        <v>#N/A</v>
      </c>
      <c r="AC364" s="99" t="e">
        <f t="shared" si="174"/>
        <v>#N/A</v>
      </c>
      <c r="AD364" s="99">
        <f t="shared" si="175"/>
        <v>0</v>
      </c>
      <c r="AG364" s="92">
        <f t="shared" si="192"/>
        <v>46087</v>
      </c>
      <c r="AH364" s="91">
        <f t="shared" si="193"/>
        <v>357</v>
      </c>
      <c r="AI364" s="91" t="e">
        <f>INDEX(地温!$D$2:$D$366,MATCH(AG364,地温!$C$2:$C$366,FALSE))</f>
        <v>#N/A</v>
      </c>
      <c r="AJ364" s="91" t="e">
        <f t="shared" si="194"/>
        <v>#N/A</v>
      </c>
      <c r="AK364" s="93" t="e">
        <f t="shared" si="176"/>
        <v>#N/A</v>
      </c>
      <c r="AL364" s="99" t="e">
        <f t="shared" si="177"/>
        <v>#N/A</v>
      </c>
      <c r="AM364" s="99">
        <f t="shared" si="178"/>
        <v>0</v>
      </c>
      <c r="AP364" s="92">
        <f t="shared" si="195"/>
        <v>46087</v>
      </c>
      <c r="AQ364" s="91">
        <f t="shared" si="196"/>
        <v>357</v>
      </c>
      <c r="AR364" s="91" t="e">
        <f>INDEX(地温!$D$2:$D$366,MATCH(AP364,地温!$C$2:$C$366,FALSE))</f>
        <v>#N/A</v>
      </c>
      <c r="AS364" s="91" t="e">
        <f t="shared" si="197"/>
        <v>#N/A</v>
      </c>
      <c r="AT364" s="93" t="e">
        <f t="shared" si="179"/>
        <v>#N/A</v>
      </c>
      <c r="AU364" s="99" t="e">
        <f t="shared" si="180"/>
        <v>#N/A</v>
      </c>
      <c r="AV364" s="99">
        <f t="shared" si="181"/>
        <v>0</v>
      </c>
    </row>
    <row r="365" spans="1:48" s="91" customFormat="1">
      <c r="A365" s="92">
        <f t="shared" si="182"/>
        <v>46088</v>
      </c>
      <c r="B365" s="91">
        <f t="shared" si="165"/>
        <v>358</v>
      </c>
      <c r="C365" s="99" t="e">
        <f t="shared" si="166"/>
        <v>#N/A</v>
      </c>
      <c r="F365" s="92">
        <f t="shared" si="183"/>
        <v>46088</v>
      </c>
      <c r="G365" s="91">
        <f t="shared" si="184"/>
        <v>358</v>
      </c>
      <c r="H365" s="91" t="e">
        <f>INDEX(地温!$D$2:$D$366,MATCH(F365,地温!$C$2:$C$366,FALSE))</f>
        <v>#N/A</v>
      </c>
      <c r="I365" s="91" t="e">
        <f t="shared" si="185"/>
        <v>#N/A</v>
      </c>
      <c r="J365" s="93" t="e">
        <f t="shared" si="167"/>
        <v>#N/A</v>
      </c>
      <c r="K365" s="99" t="e">
        <f t="shared" si="168"/>
        <v>#N/A</v>
      </c>
      <c r="L365" s="99" t="e">
        <f t="shared" si="169"/>
        <v>#N/A</v>
      </c>
      <c r="O365" s="92">
        <f t="shared" si="186"/>
        <v>46088</v>
      </c>
      <c r="P365" s="91">
        <f t="shared" si="187"/>
        <v>358</v>
      </c>
      <c r="Q365" s="91" t="e">
        <f>INDEX(地温!$D$2:$D$366,MATCH(O365,地温!$C$2:$C$366,FALSE))</f>
        <v>#N/A</v>
      </c>
      <c r="R365" s="91" t="e">
        <f t="shared" si="188"/>
        <v>#N/A</v>
      </c>
      <c r="S365" s="93" t="e">
        <f t="shared" si="170"/>
        <v>#N/A</v>
      </c>
      <c r="T365" s="99" t="e">
        <f t="shared" si="171"/>
        <v>#N/A</v>
      </c>
      <c r="U365" s="99" t="e">
        <f t="shared" si="172"/>
        <v>#N/A</v>
      </c>
      <c r="X365" s="92">
        <f t="shared" si="189"/>
        <v>46088</v>
      </c>
      <c r="Y365" s="91">
        <f t="shared" si="190"/>
        <v>358</v>
      </c>
      <c r="Z365" s="91" t="e">
        <f>INDEX(地温!$D$2:$D$366,MATCH(X365,地温!$C$2:$C$366,FALSE))</f>
        <v>#N/A</v>
      </c>
      <c r="AA365" s="91" t="e">
        <f t="shared" si="191"/>
        <v>#N/A</v>
      </c>
      <c r="AB365" s="93" t="e">
        <f t="shared" si="173"/>
        <v>#N/A</v>
      </c>
      <c r="AC365" s="99" t="e">
        <f t="shared" si="174"/>
        <v>#N/A</v>
      </c>
      <c r="AD365" s="99">
        <f t="shared" si="175"/>
        <v>0</v>
      </c>
      <c r="AG365" s="92">
        <f t="shared" si="192"/>
        <v>46088</v>
      </c>
      <c r="AH365" s="91">
        <f t="shared" si="193"/>
        <v>358</v>
      </c>
      <c r="AI365" s="91" t="e">
        <f>INDEX(地温!$D$2:$D$366,MATCH(AG365,地温!$C$2:$C$366,FALSE))</f>
        <v>#N/A</v>
      </c>
      <c r="AJ365" s="91" t="e">
        <f t="shared" si="194"/>
        <v>#N/A</v>
      </c>
      <c r="AK365" s="93" t="e">
        <f t="shared" si="176"/>
        <v>#N/A</v>
      </c>
      <c r="AL365" s="99" t="e">
        <f t="shared" si="177"/>
        <v>#N/A</v>
      </c>
      <c r="AM365" s="99">
        <f t="shared" si="178"/>
        <v>0</v>
      </c>
      <c r="AP365" s="92">
        <f t="shared" si="195"/>
        <v>46088</v>
      </c>
      <c r="AQ365" s="91">
        <f t="shared" si="196"/>
        <v>358</v>
      </c>
      <c r="AR365" s="91" t="e">
        <f>INDEX(地温!$D$2:$D$366,MATCH(AP365,地温!$C$2:$C$366,FALSE))</f>
        <v>#N/A</v>
      </c>
      <c r="AS365" s="91" t="e">
        <f t="shared" si="197"/>
        <v>#N/A</v>
      </c>
      <c r="AT365" s="93" t="e">
        <f t="shared" si="179"/>
        <v>#N/A</v>
      </c>
      <c r="AU365" s="99" t="e">
        <f t="shared" si="180"/>
        <v>#N/A</v>
      </c>
      <c r="AV365" s="99">
        <f t="shared" si="181"/>
        <v>0</v>
      </c>
    </row>
    <row r="366" spans="1:48" s="91" customFormat="1">
      <c r="A366" s="92">
        <f t="shared" si="182"/>
        <v>46089</v>
      </c>
      <c r="B366" s="91">
        <f t="shared" si="165"/>
        <v>359</v>
      </c>
      <c r="C366" s="99" t="e">
        <f t="shared" si="166"/>
        <v>#N/A</v>
      </c>
      <c r="F366" s="92">
        <f t="shared" si="183"/>
        <v>46089</v>
      </c>
      <c r="G366" s="91">
        <f t="shared" si="184"/>
        <v>359</v>
      </c>
      <c r="H366" s="91" t="e">
        <f>INDEX(地温!$D$2:$D$366,MATCH(F366,地温!$C$2:$C$366,FALSE))</f>
        <v>#N/A</v>
      </c>
      <c r="I366" s="91" t="e">
        <f t="shared" si="185"/>
        <v>#N/A</v>
      </c>
      <c r="J366" s="93" t="e">
        <f t="shared" si="167"/>
        <v>#N/A</v>
      </c>
      <c r="K366" s="99" t="e">
        <f t="shared" si="168"/>
        <v>#N/A</v>
      </c>
      <c r="L366" s="99" t="e">
        <f t="shared" si="169"/>
        <v>#N/A</v>
      </c>
      <c r="O366" s="92">
        <f t="shared" si="186"/>
        <v>46089</v>
      </c>
      <c r="P366" s="91">
        <f t="shared" si="187"/>
        <v>359</v>
      </c>
      <c r="Q366" s="91" t="e">
        <f>INDEX(地温!$D$2:$D$366,MATCH(O366,地温!$C$2:$C$366,FALSE))</f>
        <v>#N/A</v>
      </c>
      <c r="R366" s="91" t="e">
        <f t="shared" si="188"/>
        <v>#N/A</v>
      </c>
      <c r="S366" s="93" t="e">
        <f t="shared" si="170"/>
        <v>#N/A</v>
      </c>
      <c r="T366" s="99" t="e">
        <f t="shared" si="171"/>
        <v>#N/A</v>
      </c>
      <c r="U366" s="99" t="e">
        <f t="shared" si="172"/>
        <v>#N/A</v>
      </c>
      <c r="X366" s="92">
        <f t="shared" si="189"/>
        <v>46089</v>
      </c>
      <c r="Y366" s="91">
        <f t="shared" si="190"/>
        <v>359</v>
      </c>
      <c r="Z366" s="91" t="e">
        <f>INDEX(地温!$D$2:$D$366,MATCH(X366,地温!$C$2:$C$366,FALSE))</f>
        <v>#N/A</v>
      </c>
      <c r="AA366" s="91" t="e">
        <f t="shared" si="191"/>
        <v>#N/A</v>
      </c>
      <c r="AB366" s="93" t="e">
        <f t="shared" si="173"/>
        <v>#N/A</v>
      </c>
      <c r="AC366" s="99" t="e">
        <f t="shared" si="174"/>
        <v>#N/A</v>
      </c>
      <c r="AD366" s="99">
        <f t="shared" si="175"/>
        <v>0</v>
      </c>
      <c r="AG366" s="92">
        <f t="shared" si="192"/>
        <v>46089</v>
      </c>
      <c r="AH366" s="91">
        <f t="shared" si="193"/>
        <v>359</v>
      </c>
      <c r="AI366" s="91" t="e">
        <f>INDEX(地温!$D$2:$D$366,MATCH(AG366,地温!$C$2:$C$366,FALSE))</f>
        <v>#N/A</v>
      </c>
      <c r="AJ366" s="91" t="e">
        <f t="shared" si="194"/>
        <v>#N/A</v>
      </c>
      <c r="AK366" s="93" t="e">
        <f t="shared" si="176"/>
        <v>#N/A</v>
      </c>
      <c r="AL366" s="99" t="e">
        <f t="shared" si="177"/>
        <v>#N/A</v>
      </c>
      <c r="AM366" s="99">
        <f t="shared" si="178"/>
        <v>0</v>
      </c>
      <c r="AP366" s="92">
        <f t="shared" si="195"/>
        <v>46089</v>
      </c>
      <c r="AQ366" s="91">
        <f t="shared" si="196"/>
        <v>359</v>
      </c>
      <c r="AR366" s="91" t="e">
        <f>INDEX(地温!$D$2:$D$366,MATCH(AP366,地温!$C$2:$C$366,FALSE))</f>
        <v>#N/A</v>
      </c>
      <c r="AS366" s="91" t="e">
        <f t="shared" si="197"/>
        <v>#N/A</v>
      </c>
      <c r="AT366" s="93" t="e">
        <f t="shared" si="179"/>
        <v>#N/A</v>
      </c>
      <c r="AU366" s="99" t="e">
        <f t="shared" si="180"/>
        <v>#N/A</v>
      </c>
      <c r="AV366" s="99">
        <f t="shared" si="181"/>
        <v>0</v>
      </c>
    </row>
    <row r="367" spans="1:48" s="91" customFormat="1">
      <c r="A367" s="92">
        <f t="shared" si="182"/>
        <v>46090</v>
      </c>
      <c r="B367" s="91">
        <f t="shared" si="165"/>
        <v>360</v>
      </c>
      <c r="C367" s="99" t="e">
        <f t="shared" si="166"/>
        <v>#N/A</v>
      </c>
      <c r="F367" s="92">
        <f t="shared" si="183"/>
        <v>46090</v>
      </c>
      <c r="G367" s="91">
        <f t="shared" si="184"/>
        <v>360</v>
      </c>
      <c r="H367" s="91" t="e">
        <f>INDEX(地温!$D$2:$D$366,MATCH(F367,地温!$C$2:$C$366,FALSE))</f>
        <v>#N/A</v>
      </c>
      <c r="I367" s="91" t="e">
        <f t="shared" si="185"/>
        <v>#N/A</v>
      </c>
      <c r="J367" s="93" t="e">
        <f t="shared" si="167"/>
        <v>#N/A</v>
      </c>
      <c r="K367" s="99" t="e">
        <f t="shared" si="168"/>
        <v>#N/A</v>
      </c>
      <c r="L367" s="99" t="e">
        <f t="shared" si="169"/>
        <v>#N/A</v>
      </c>
      <c r="O367" s="92">
        <f t="shared" si="186"/>
        <v>46090</v>
      </c>
      <c r="P367" s="91">
        <f t="shared" si="187"/>
        <v>360</v>
      </c>
      <c r="Q367" s="91" t="e">
        <f>INDEX(地温!$D$2:$D$366,MATCH(O367,地温!$C$2:$C$366,FALSE))</f>
        <v>#N/A</v>
      </c>
      <c r="R367" s="91" t="e">
        <f t="shared" si="188"/>
        <v>#N/A</v>
      </c>
      <c r="S367" s="93" t="e">
        <f t="shared" si="170"/>
        <v>#N/A</v>
      </c>
      <c r="T367" s="99" t="e">
        <f t="shared" si="171"/>
        <v>#N/A</v>
      </c>
      <c r="U367" s="99" t="e">
        <f t="shared" si="172"/>
        <v>#N/A</v>
      </c>
      <c r="X367" s="92">
        <f t="shared" si="189"/>
        <v>46090</v>
      </c>
      <c r="Y367" s="91">
        <f t="shared" si="190"/>
        <v>360</v>
      </c>
      <c r="Z367" s="91" t="e">
        <f>INDEX(地温!$D$2:$D$366,MATCH(X367,地温!$C$2:$C$366,FALSE))</f>
        <v>#N/A</v>
      </c>
      <c r="AA367" s="91" t="e">
        <f t="shared" si="191"/>
        <v>#N/A</v>
      </c>
      <c r="AB367" s="93" t="e">
        <f t="shared" si="173"/>
        <v>#N/A</v>
      </c>
      <c r="AC367" s="99" t="e">
        <f t="shared" si="174"/>
        <v>#N/A</v>
      </c>
      <c r="AD367" s="99">
        <f t="shared" si="175"/>
        <v>0</v>
      </c>
      <c r="AG367" s="92">
        <f t="shared" si="192"/>
        <v>46090</v>
      </c>
      <c r="AH367" s="91">
        <f t="shared" si="193"/>
        <v>360</v>
      </c>
      <c r="AI367" s="91" t="e">
        <f>INDEX(地温!$D$2:$D$366,MATCH(AG367,地温!$C$2:$C$366,FALSE))</f>
        <v>#N/A</v>
      </c>
      <c r="AJ367" s="91" t="e">
        <f t="shared" si="194"/>
        <v>#N/A</v>
      </c>
      <c r="AK367" s="93" t="e">
        <f t="shared" si="176"/>
        <v>#N/A</v>
      </c>
      <c r="AL367" s="99" t="e">
        <f t="shared" si="177"/>
        <v>#N/A</v>
      </c>
      <c r="AM367" s="99">
        <f t="shared" si="178"/>
        <v>0</v>
      </c>
      <c r="AP367" s="92">
        <f t="shared" si="195"/>
        <v>46090</v>
      </c>
      <c r="AQ367" s="91">
        <f t="shared" si="196"/>
        <v>360</v>
      </c>
      <c r="AR367" s="91" t="e">
        <f>INDEX(地温!$D$2:$D$366,MATCH(AP367,地温!$C$2:$C$366,FALSE))</f>
        <v>#N/A</v>
      </c>
      <c r="AS367" s="91" t="e">
        <f t="shared" si="197"/>
        <v>#N/A</v>
      </c>
      <c r="AT367" s="93" t="e">
        <f t="shared" si="179"/>
        <v>#N/A</v>
      </c>
      <c r="AU367" s="99" t="e">
        <f t="shared" si="180"/>
        <v>#N/A</v>
      </c>
      <c r="AV367" s="99">
        <f t="shared" si="181"/>
        <v>0</v>
      </c>
    </row>
    <row r="368" spans="1:48" s="91" customFormat="1">
      <c r="A368" s="92">
        <f t="shared" si="182"/>
        <v>46091</v>
      </c>
      <c r="B368" s="91">
        <f t="shared" si="165"/>
        <v>361</v>
      </c>
      <c r="C368" s="99" t="e">
        <f t="shared" si="166"/>
        <v>#N/A</v>
      </c>
      <c r="F368" s="92">
        <f t="shared" si="183"/>
        <v>46091</v>
      </c>
      <c r="G368" s="91">
        <f t="shared" si="184"/>
        <v>361</v>
      </c>
      <c r="H368" s="91" t="e">
        <f>INDEX(地温!$D$2:$D$366,MATCH(F368,地温!$C$2:$C$366,FALSE))</f>
        <v>#N/A</v>
      </c>
      <c r="I368" s="91" t="e">
        <f t="shared" si="185"/>
        <v>#N/A</v>
      </c>
      <c r="J368" s="93" t="e">
        <f t="shared" si="167"/>
        <v>#N/A</v>
      </c>
      <c r="K368" s="99" t="e">
        <f t="shared" si="168"/>
        <v>#N/A</v>
      </c>
      <c r="L368" s="99" t="e">
        <f t="shared" si="169"/>
        <v>#N/A</v>
      </c>
      <c r="O368" s="92">
        <f t="shared" si="186"/>
        <v>46091</v>
      </c>
      <c r="P368" s="91">
        <f t="shared" si="187"/>
        <v>361</v>
      </c>
      <c r="Q368" s="91" t="e">
        <f>INDEX(地温!$D$2:$D$366,MATCH(O368,地温!$C$2:$C$366,FALSE))</f>
        <v>#N/A</v>
      </c>
      <c r="R368" s="91" t="e">
        <f t="shared" si="188"/>
        <v>#N/A</v>
      </c>
      <c r="S368" s="93" t="e">
        <f t="shared" si="170"/>
        <v>#N/A</v>
      </c>
      <c r="T368" s="99" t="e">
        <f t="shared" si="171"/>
        <v>#N/A</v>
      </c>
      <c r="U368" s="99" t="e">
        <f t="shared" si="172"/>
        <v>#N/A</v>
      </c>
      <c r="X368" s="92">
        <f t="shared" si="189"/>
        <v>46091</v>
      </c>
      <c r="Y368" s="91">
        <f t="shared" si="190"/>
        <v>361</v>
      </c>
      <c r="Z368" s="91" t="e">
        <f>INDEX(地温!$D$2:$D$366,MATCH(X368,地温!$C$2:$C$366,FALSE))</f>
        <v>#N/A</v>
      </c>
      <c r="AA368" s="91" t="e">
        <f t="shared" si="191"/>
        <v>#N/A</v>
      </c>
      <c r="AB368" s="93" t="e">
        <f t="shared" si="173"/>
        <v>#N/A</v>
      </c>
      <c r="AC368" s="99" t="e">
        <f t="shared" si="174"/>
        <v>#N/A</v>
      </c>
      <c r="AD368" s="99">
        <f t="shared" si="175"/>
        <v>0</v>
      </c>
      <c r="AG368" s="92">
        <f t="shared" si="192"/>
        <v>46091</v>
      </c>
      <c r="AH368" s="91">
        <f t="shared" si="193"/>
        <v>361</v>
      </c>
      <c r="AI368" s="91" t="e">
        <f>INDEX(地温!$D$2:$D$366,MATCH(AG368,地温!$C$2:$C$366,FALSE))</f>
        <v>#N/A</v>
      </c>
      <c r="AJ368" s="91" t="e">
        <f t="shared" si="194"/>
        <v>#N/A</v>
      </c>
      <c r="AK368" s="93" t="e">
        <f t="shared" si="176"/>
        <v>#N/A</v>
      </c>
      <c r="AL368" s="99" t="e">
        <f t="shared" si="177"/>
        <v>#N/A</v>
      </c>
      <c r="AM368" s="99">
        <f t="shared" si="178"/>
        <v>0</v>
      </c>
      <c r="AP368" s="92">
        <f t="shared" si="195"/>
        <v>46091</v>
      </c>
      <c r="AQ368" s="91">
        <f t="shared" si="196"/>
        <v>361</v>
      </c>
      <c r="AR368" s="91" t="e">
        <f>INDEX(地温!$D$2:$D$366,MATCH(AP368,地温!$C$2:$C$366,FALSE))</f>
        <v>#N/A</v>
      </c>
      <c r="AS368" s="91" t="e">
        <f t="shared" si="197"/>
        <v>#N/A</v>
      </c>
      <c r="AT368" s="93" t="e">
        <f t="shared" si="179"/>
        <v>#N/A</v>
      </c>
      <c r="AU368" s="99" t="e">
        <f t="shared" si="180"/>
        <v>#N/A</v>
      </c>
      <c r="AV368" s="99">
        <f t="shared" si="181"/>
        <v>0</v>
      </c>
    </row>
    <row r="369" spans="1:48" s="91" customFormat="1">
      <c r="A369" s="92">
        <f t="shared" si="182"/>
        <v>46092</v>
      </c>
      <c r="B369" s="91">
        <f t="shared" si="165"/>
        <v>362</v>
      </c>
      <c r="C369" s="99" t="e">
        <f t="shared" si="166"/>
        <v>#N/A</v>
      </c>
      <c r="F369" s="92">
        <f t="shared" si="183"/>
        <v>46092</v>
      </c>
      <c r="G369" s="91">
        <f t="shared" si="184"/>
        <v>362</v>
      </c>
      <c r="H369" s="91" t="e">
        <f>INDEX(地温!$D$2:$D$366,MATCH(F369,地温!$C$2:$C$366,FALSE))</f>
        <v>#N/A</v>
      </c>
      <c r="I369" s="91" t="e">
        <f t="shared" si="185"/>
        <v>#N/A</v>
      </c>
      <c r="J369" s="93" t="e">
        <f t="shared" si="167"/>
        <v>#N/A</v>
      </c>
      <c r="K369" s="99" t="e">
        <f t="shared" si="168"/>
        <v>#N/A</v>
      </c>
      <c r="L369" s="99" t="e">
        <f t="shared" si="169"/>
        <v>#N/A</v>
      </c>
      <c r="O369" s="92">
        <f t="shared" si="186"/>
        <v>46092</v>
      </c>
      <c r="P369" s="91">
        <f t="shared" si="187"/>
        <v>362</v>
      </c>
      <c r="Q369" s="91" t="e">
        <f>INDEX(地温!$D$2:$D$366,MATCH(O369,地温!$C$2:$C$366,FALSE))</f>
        <v>#N/A</v>
      </c>
      <c r="R369" s="91" t="e">
        <f t="shared" si="188"/>
        <v>#N/A</v>
      </c>
      <c r="S369" s="93" t="e">
        <f t="shared" si="170"/>
        <v>#N/A</v>
      </c>
      <c r="T369" s="99" t="e">
        <f t="shared" si="171"/>
        <v>#N/A</v>
      </c>
      <c r="U369" s="99" t="e">
        <f t="shared" si="172"/>
        <v>#N/A</v>
      </c>
      <c r="X369" s="92">
        <f t="shared" si="189"/>
        <v>46092</v>
      </c>
      <c r="Y369" s="91">
        <f t="shared" si="190"/>
        <v>362</v>
      </c>
      <c r="Z369" s="91" t="e">
        <f>INDEX(地温!$D$2:$D$366,MATCH(X369,地温!$C$2:$C$366,FALSE))</f>
        <v>#N/A</v>
      </c>
      <c r="AA369" s="91" t="e">
        <f t="shared" si="191"/>
        <v>#N/A</v>
      </c>
      <c r="AB369" s="93" t="e">
        <f t="shared" si="173"/>
        <v>#N/A</v>
      </c>
      <c r="AC369" s="99" t="e">
        <f t="shared" si="174"/>
        <v>#N/A</v>
      </c>
      <c r="AD369" s="99">
        <f t="shared" si="175"/>
        <v>0</v>
      </c>
      <c r="AG369" s="92">
        <f t="shared" si="192"/>
        <v>46092</v>
      </c>
      <c r="AH369" s="91">
        <f t="shared" si="193"/>
        <v>362</v>
      </c>
      <c r="AI369" s="91" t="e">
        <f>INDEX(地温!$D$2:$D$366,MATCH(AG369,地温!$C$2:$C$366,FALSE))</f>
        <v>#N/A</v>
      </c>
      <c r="AJ369" s="91" t="e">
        <f t="shared" si="194"/>
        <v>#N/A</v>
      </c>
      <c r="AK369" s="93" t="e">
        <f t="shared" si="176"/>
        <v>#N/A</v>
      </c>
      <c r="AL369" s="99" t="e">
        <f t="shared" si="177"/>
        <v>#N/A</v>
      </c>
      <c r="AM369" s="99">
        <f t="shared" si="178"/>
        <v>0</v>
      </c>
      <c r="AP369" s="92">
        <f t="shared" si="195"/>
        <v>46092</v>
      </c>
      <c r="AQ369" s="91">
        <f t="shared" si="196"/>
        <v>362</v>
      </c>
      <c r="AR369" s="91" t="e">
        <f>INDEX(地温!$D$2:$D$366,MATCH(AP369,地温!$C$2:$C$366,FALSE))</f>
        <v>#N/A</v>
      </c>
      <c r="AS369" s="91" t="e">
        <f t="shared" si="197"/>
        <v>#N/A</v>
      </c>
      <c r="AT369" s="93" t="e">
        <f t="shared" si="179"/>
        <v>#N/A</v>
      </c>
      <c r="AU369" s="99" t="e">
        <f t="shared" si="180"/>
        <v>#N/A</v>
      </c>
      <c r="AV369" s="99">
        <f t="shared" si="181"/>
        <v>0</v>
      </c>
    </row>
    <row r="370" spans="1:48" s="91" customFormat="1">
      <c r="A370" s="92">
        <f t="shared" si="182"/>
        <v>46093</v>
      </c>
      <c r="B370" s="91">
        <f t="shared" si="165"/>
        <v>363</v>
      </c>
      <c r="C370" s="99" t="e">
        <f t="shared" si="166"/>
        <v>#N/A</v>
      </c>
      <c r="F370" s="92">
        <f t="shared" si="183"/>
        <v>46093</v>
      </c>
      <c r="G370" s="91">
        <f t="shared" si="184"/>
        <v>363</v>
      </c>
      <c r="H370" s="91" t="e">
        <f>INDEX(地温!$D$2:$D$366,MATCH(F370,地温!$C$2:$C$366,FALSE))</f>
        <v>#N/A</v>
      </c>
      <c r="I370" s="91" t="e">
        <f t="shared" si="185"/>
        <v>#N/A</v>
      </c>
      <c r="J370" s="93" t="e">
        <f t="shared" si="167"/>
        <v>#N/A</v>
      </c>
      <c r="K370" s="99" t="e">
        <f t="shared" si="168"/>
        <v>#N/A</v>
      </c>
      <c r="L370" s="99" t="e">
        <f t="shared" si="169"/>
        <v>#N/A</v>
      </c>
      <c r="O370" s="92">
        <f t="shared" si="186"/>
        <v>46093</v>
      </c>
      <c r="P370" s="91">
        <f t="shared" si="187"/>
        <v>363</v>
      </c>
      <c r="Q370" s="91" t="e">
        <f>INDEX(地温!$D$2:$D$366,MATCH(O370,地温!$C$2:$C$366,FALSE))</f>
        <v>#N/A</v>
      </c>
      <c r="R370" s="91" t="e">
        <f t="shared" si="188"/>
        <v>#N/A</v>
      </c>
      <c r="S370" s="93" t="e">
        <f t="shared" si="170"/>
        <v>#N/A</v>
      </c>
      <c r="T370" s="99" t="e">
        <f t="shared" si="171"/>
        <v>#N/A</v>
      </c>
      <c r="U370" s="99" t="e">
        <f t="shared" si="172"/>
        <v>#N/A</v>
      </c>
      <c r="X370" s="92">
        <f t="shared" si="189"/>
        <v>46093</v>
      </c>
      <c r="Y370" s="91">
        <f t="shared" si="190"/>
        <v>363</v>
      </c>
      <c r="Z370" s="91" t="e">
        <f>INDEX(地温!$D$2:$D$366,MATCH(X370,地温!$C$2:$C$366,FALSE))</f>
        <v>#N/A</v>
      </c>
      <c r="AA370" s="91" t="e">
        <f t="shared" si="191"/>
        <v>#N/A</v>
      </c>
      <c r="AB370" s="93" t="e">
        <f t="shared" si="173"/>
        <v>#N/A</v>
      </c>
      <c r="AC370" s="99" t="e">
        <f t="shared" si="174"/>
        <v>#N/A</v>
      </c>
      <c r="AD370" s="99">
        <f t="shared" si="175"/>
        <v>0</v>
      </c>
      <c r="AG370" s="92">
        <f t="shared" si="192"/>
        <v>46093</v>
      </c>
      <c r="AH370" s="91">
        <f t="shared" si="193"/>
        <v>363</v>
      </c>
      <c r="AI370" s="91" t="e">
        <f>INDEX(地温!$D$2:$D$366,MATCH(AG370,地温!$C$2:$C$366,FALSE))</f>
        <v>#N/A</v>
      </c>
      <c r="AJ370" s="91" t="e">
        <f t="shared" si="194"/>
        <v>#N/A</v>
      </c>
      <c r="AK370" s="93" t="e">
        <f t="shared" si="176"/>
        <v>#N/A</v>
      </c>
      <c r="AL370" s="99" t="e">
        <f t="shared" si="177"/>
        <v>#N/A</v>
      </c>
      <c r="AM370" s="99">
        <f t="shared" si="178"/>
        <v>0</v>
      </c>
      <c r="AP370" s="92">
        <f t="shared" si="195"/>
        <v>46093</v>
      </c>
      <c r="AQ370" s="91">
        <f t="shared" si="196"/>
        <v>363</v>
      </c>
      <c r="AR370" s="91" t="e">
        <f>INDEX(地温!$D$2:$D$366,MATCH(AP370,地温!$C$2:$C$366,FALSE))</f>
        <v>#N/A</v>
      </c>
      <c r="AS370" s="91" t="e">
        <f t="shared" si="197"/>
        <v>#N/A</v>
      </c>
      <c r="AT370" s="93" t="e">
        <f t="shared" si="179"/>
        <v>#N/A</v>
      </c>
      <c r="AU370" s="99" t="e">
        <f t="shared" si="180"/>
        <v>#N/A</v>
      </c>
      <c r="AV370" s="99">
        <f t="shared" si="181"/>
        <v>0</v>
      </c>
    </row>
    <row r="371" spans="1:48" s="91" customFormat="1">
      <c r="A371" s="92">
        <f t="shared" si="182"/>
        <v>46094</v>
      </c>
      <c r="B371" s="91">
        <f t="shared" si="165"/>
        <v>364</v>
      </c>
      <c r="C371" s="99" t="e">
        <f t="shared" si="166"/>
        <v>#N/A</v>
      </c>
      <c r="F371" s="92">
        <f t="shared" si="183"/>
        <v>46094</v>
      </c>
      <c r="G371" s="91">
        <f t="shared" si="184"/>
        <v>364</v>
      </c>
      <c r="H371" s="91" t="e">
        <f>INDEX(地温!$D$2:$D$366,MATCH(F371,地温!$C$2:$C$366,FALSE))</f>
        <v>#N/A</v>
      </c>
      <c r="I371" s="91" t="e">
        <f t="shared" si="185"/>
        <v>#N/A</v>
      </c>
      <c r="J371" s="93" t="e">
        <f t="shared" si="167"/>
        <v>#N/A</v>
      </c>
      <c r="K371" s="99" t="e">
        <f t="shared" si="168"/>
        <v>#N/A</v>
      </c>
      <c r="L371" s="99" t="e">
        <f t="shared" si="169"/>
        <v>#N/A</v>
      </c>
      <c r="O371" s="92">
        <f t="shared" si="186"/>
        <v>46094</v>
      </c>
      <c r="P371" s="91">
        <f t="shared" si="187"/>
        <v>364</v>
      </c>
      <c r="Q371" s="91" t="e">
        <f>INDEX(地温!$D$2:$D$366,MATCH(O371,地温!$C$2:$C$366,FALSE))</f>
        <v>#N/A</v>
      </c>
      <c r="R371" s="91" t="e">
        <f t="shared" si="188"/>
        <v>#N/A</v>
      </c>
      <c r="S371" s="93" t="e">
        <f t="shared" si="170"/>
        <v>#N/A</v>
      </c>
      <c r="T371" s="99" t="e">
        <f t="shared" si="171"/>
        <v>#N/A</v>
      </c>
      <c r="U371" s="99" t="e">
        <f t="shared" si="172"/>
        <v>#N/A</v>
      </c>
      <c r="X371" s="92">
        <f t="shared" si="189"/>
        <v>46094</v>
      </c>
      <c r="Y371" s="91">
        <f t="shared" si="190"/>
        <v>364</v>
      </c>
      <c r="Z371" s="91" t="e">
        <f>INDEX(地温!$D$2:$D$366,MATCH(X371,地温!$C$2:$C$366,FALSE))</f>
        <v>#N/A</v>
      </c>
      <c r="AA371" s="91" t="e">
        <f t="shared" si="191"/>
        <v>#N/A</v>
      </c>
      <c r="AB371" s="93" t="e">
        <f t="shared" si="173"/>
        <v>#N/A</v>
      </c>
      <c r="AC371" s="99" t="e">
        <f t="shared" si="174"/>
        <v>#N/A</v>
      </c>
      <c r="AD371" s="99">
        <f t="shared" si="175"/>
        <v>0</v>
      </c>
      <c r="AG371" s="92">
        <f t="shared" si="192"/>
        <v>46094</v>
      </c>
      <c r="AH371" s="91">
        <f t="shared" si="193"/>
        <v>364</v>
      </c>
      <c r="AI371" s="91" t="e">
        <f>INDEX(地温!$D$2:$D$366,MATCH(AG371,地温!$C$2:$C$366,FALSE))</f>
        <v>#N/A</v>
      </c>
      <c r="AJ371" s="91" t="e">
        <f t="shared" si="194"/>
        <v>#N/A</v>
      </c>
      <c r="AK371" s="93" t="e">
        <f t="shared" si="176"/>
        <v>#N/A</v>
      </c>
      <c r="AL371" s="99" t="e">
        <f t="shared" si="177"/>
        <v>#N/A</v>
      </c>
      <c r="AM371" s="99">
        <f t="shared" si="178"/>
        <v>0</v>
      </c>
      <c r="AP371" s="92">
        <f t="shared" si="195"/>
        <v>46094</v>
      </c>
      <c r="AQ371" s="91">
        <f t="shared" si="196"/>
        <v>364</v>
      </c>
      <c r="AR371" s="91" t="e">
        <f>INDEX(地温!$D$2:$D$366,MATCH(AP371,地温!$C$2:$C$366,FALSE))</f>
        <v>#N/A</v>
      </c>
      <c r="AS371" s="91" t="e">
        <f t="shared" si="197"/>
        <v>#N/A</v>
      </c>
      <c r="AT371" s="93" t="e">
        <f t="shared" si="179"/>
        <v>#N/A</v>
      </c>
      <c r="AU371" s="99" t="e">
        <f t="shared" si="180"/>
        <v>#N/A</v>
      </c>
      <c r="AV371" s="99">
        <f t="shared" si="181"/>
        <v>0</v>
      </c>
    </row>
    <row r="372" spans="1:48" s="91" customFormat="1">
      <c r="A372" s="92">
        <f t="shared" si="182"/>
        <v>46095</v>
      </c>
      <c r="B372" s="91">
        <f t="shared" si="165"/>
        <v>365</v>
      </c>
      <c r="C372" s="99" t="e">
        <f t="shared" si="166"/>
        <v>#N/A</v>
      </c>
      <c r="F372" s="92">
        <f t="shared" si="183"/>
        <v>46095</v>
      </c>
      <c r="G372" s="91">
        <f t="shared" si="184"/>
        <v>365</v>
      </c>
      <c r="H372" s="91" t="e">
        <f>INDEX(地温!$D$2:$D$366,MATCH(F372,地温!$C$2:$C$366,FALSE))</f>
        <v>#N/A</v>
      </c>
      <c r="I372" s="91" t="e">
        <f t="shared" si="185"/>
        <v>#N/A</v>
      </c>
      <c r="J372" s="93" t="e">
        <f t="shared" si="167"/>
        <v>#N/A</v>
      </c>
      <c r="K372" s="99" t="e">
        <f t="shared" si="168"/>
        <v>#N/A</v>
      </c>
      <c r="L372" s="99" t="e">
        <f t="shared" si="169"/>
        <v>#N/A</v>
      </c>
      <c r="O372" s="92">
        <f t="shared" si="186"/>
        <v>46095</v>
      </c>
      <c r="P372" s="91">
        <f t="shared" si="187"/>
        <v>365</v>
      </c>
      <c r="Q372" s="91" t="e">
        <f>INDEX(地温!$D$2:$D$366,MATCH(O372,地温!$C$2:$C$366,FALSE))</f>
        <v>#N/A</v>
      </c>
      <c r="R372" s="91" t="e">
        <f t="shared" si="188"/>
        <v>#N/A</v>
      </c>
      <c r="S372" s="93" t="e">
        <f t="shared" si="170"/>
        <v>#N/A</v>
      </c>
      <c r="T372" s="99" t="e">
        <f t="shared" si="171"/>
        <v>#N/A</v>
      </c>
      <c r="U372" s="99" t="e">
        <f t="shared" si="172"/>
        <v>#N/A</v>
      </c>
      <c r="X372" s="92">
        <f t="shared" si="189"/>
        <v>46095</v>
      </c>
      <c r="Y372" s="91">
        <f t="shared" si="190"/>
        <v>365</v>
      </c>
      <c r="Z372" s="91" t="e">
        <f>INDEX(地温!$D$2:$D$366,MATCH(X372,地温!$C$2:$C$366,FALSE))</f>
        <v>#N/A</v>
      </c>
      <c r="AA372" s="91" t="e">
        <f t="shared" si="191"/>
        <v>#N/A</v>
      </c>
      <c r="AB372" s="93" t="e">
        <f t="shared" si="173"/>
        <v>#N/A</v>
      </c>
      <c r="AC372" s="99" t="e">
        <f t="shared" si="174"/>
        <v>#N/A</v>
      </c>
      <c r="AD372" s="99">
        <f t="shared" si="175"/>
        <v>0</v>
      </c>
      <c r="AG372" s="92">
        <f t="shared" si="192"/>
        <v>46095</v>
      </c>
      <c r="AH372" s="91">
        <f t="shared" si="193"/>
        <v>365</v>
      </c>
      <c r="AI372" s="91" t="e">
        <f>INDEX(地温!$D$2:$D$366,MATCH(AG372,地温!$C$2:$C$366,FALSE))</f>
        <v>#N/A</v>
      </c>
      <c r="AJ372" s="91" t="e">
        <f t="shared" si="194"/>
        <v>#N/A</v>
      </c>
      <c r="AK372" s="93" t="e">
        <f t="shared" si="176"/>
        <v>#N/A</v>
      </c>
      <c r="AL372" s="99" t="e">
        <f t="shared" si="177"/>
        <v>#N/A</v>
      </c>
      <c r="AM372" s="99">
        <f t="shared" si="178"/>
        <v>0</v>
      </c>
      <c r="AP372" s="92">
        <f t="shared" si="195"/>
        <v>46095</v>
      </c>
      <c r="AQ372" s="91">
        <f t="shared" si="196"/>
        <v>365</v>
      </c>
      <c r="AR372" s="91" t="e">
        <f>INDEX(地温!$D$2:$D$366,MATCH(AP372,地温!$C$2:$C$366,FALSE))</f>
        <v>#N/A</v>
      </c>
      <c r="AS372" s="91" t="e">
        <f t="shared" si="197"/>
        <v>#N/A</v>
      </c>
      <c r="AT372" s="93" t="e">
        <f t="shared" si="179"/>
        <v>#N/A</v>
      </c>
      <c r="AU372" s="99" t="e">
        <f t="shared" si="180"/>
        <v>#N/A</v>
      </c>
      <c r="AV372" s="99">
        <f t="shared" si="181"/>
        <v>0</v>
      </c>
    </row>
    <row r="373" spans="1:48" s="91" customFormat="1">
      <c r="A373" s="92">
        <f t="shared" si="182"/>
        <v>46096</v>
      </c>
      <c r="B373" s="91">
        <f t="shared" si="165"/>
        <v>366</v>
      </c>
      <c r="C373" s="99" t="e">
        <f t="shared" si="166"/>
        <v>#N/A</v>
      </c>
      <c r="F373" s="92">
        <f t="shared" si="183"/>
        <v>46096</v>
      </c>
      <c r="G373" s="91">
        <f t="shared" si="184"/>
        <v>366</v>
      </c>
      <c r="H373" s="91" t="e">
        <f>INDEX(地温!$D$2:$D$366,MATCH(F373,地温!$C$2:$C$366,FALSE))</f>
        <v>#N/A</v>
      </c>
      <c r="I373" s="91" t="e">
        <f t="shared" si="185"/>
        <v>#N/A</v>
      </c>
      <c r="J373" s="93" t="e">
        <f t="shared" si="167"/>
        <v>#N/A</v>
      </c>
      <c r="K373" s="99" t="e">
        <f t="shared" si="168"/>
        <v>#N/A</v>
      </c>
      <c r="L373" s="99" t="e">
        <f t="shared" si="169"/>
        <v>#N/A</v>
      </c>
      <c r="O373" s="92">
        <f t="shared" si="186"/>
        <v>46096</v>
      </c>
      <c r="P373" s="91">
        <f t="shared" si="187"/>
        <v>366</v>
      </c>
      <c r="Q373" s="91" t="e">
        <f>INDEX(地温!$D$2:$D$366,MATCH(O373,地温!$C$2:$C$366,FALSE))</f>
        <v>#N/A</v>
      </c>
      <c r="R373" s="91" t="e">
        <f t="shared" si="188"/>
        <v>#N/A</v>
      </c>
      <c r="S373" s="93" t="e">
        <f t="shared" si="170"/>
        <v>#N/A</v>
      </c>
      <c r="T373" s="99" t="e">
        <f t="shared" si="171"/>
        <v>#N/A</v>
      </c>
      <c r="U373" s="99" t="e">
        <f t="shared" si="172"/>
        <v>#N/A</v>
      </c>
      <c r="X373" s="92">
        <f t="shared" si="189"/>
        <v>46096</v>
      </c>
      <c r="Y373" s="91">
        <f t="shared" si="190"/>
        <v>366</v>
      </c>
      <c r="Z373" s="91" t="e">
        <f>INDEX(地温!$D$2:$D$366,MATCH(X373,地温!$C$2:$C$366,FALSE))</f>
        <v>#N/A</v>
      </c>
      <c r="AA373" s="91" t="e">
        <f t="shared" si="191"/>
        <v>#N/A</v>
      </c>
      <c r="AB373" s="93" t="e">
        <f t="shared" si="173"/>
        <v>#N/A</v>
      </c>
      <c r="AC373" s="99" t="e">
        <f t="shared" si="174"/>
        <v>#N/A</v>
      </c>
      <c r="AD373" s="99">
        <f t="shared" si="175"/>
        <v>0</v>
      </c>
      <c r="AG373" s="92">
        <f t="shared" si="192"/>
        <v>46096</v>
      </c>
      <c r="AH373" s="91">
        <f t="shared" si="193"/>
        <v>366</v>
      </c>
      <c r="AI373" s="91" t="e">
        <f>INDEX(地温!$D$2:$D$366,MATCH(AG373,地温!$C$2:$C$366,FALSE))</f>
        <v>#N/A</v>
      </c>
      <c r="AJ373" s="91" t="e">
        <f t="shared" si="194"/>
        <v>#N/A</v>
      </c>
      <c r="AK373" s="93" t="e">
        <f t="shared" si="176"/>
        <v>#N/A</v>
      </c>
      <c r="AL373" s="99" t="e">
        <f t="shared" si="177"/>
        <v>#N/A</v>
      </c>
      <c r="AM373" s="99">
        <f t="shared" si="178"/>
        <v>0</v>
      </c>
      <c r="AP373" s="92">
        <f t="shared" si="195"/>
        <v>46096</v>
      </c>
      <c r="AQ373" s="91">
        <f t="shared" si="196"/>
        <v>366</v>
      </c>
      <c r="AR373" s="91" t="e">
        <f>INDEX(地温!$D$2:$D$366,MATCH(AP373,地温!$C$2:$C$366,FALSE))</f>
        <v>#N/A</v>
      </c>
      <c r="AS373" s="91" t="e">
        <f t="shared" si="197"/>
        <v>#N/A</v>
      </c>
      <c r="AT373" s="93" t="e">
        <f t="shared" si="179"/>
        <v>#N/A</v>
      </c>
      <c r="AU373" s="99" t="e">
        <f t="shared" si="180"/>
        <v>#N/A</v>
      </c>
      <c r="AV373" s="99">
        <f t="shared" si="181"/>
        <v>0</v>
      </c>
    </row>
    <row r="374" spans="1:48" s="91" customFormat="1">
      <c r="A374" s="92">
        <f t="shared" si="182"/>
        <v>46097</v>
      </c>
      <c r="B374" s="91">
        <f t="shared" si="165"/>
        <v>367</v>
      </c>
      <c r="C374" s="99" t="e">
        <f t="shared" si="166"/>
        <v>#N/A</v>
      </c>
      <c r="F374" s="92">
        <f t="shared" si="183"/>
        <v>46097</v>
      </c>
      <c r="G374" s="91">
        <f t="shared" si="184"/>
        <v>367</v>
      </c>
      <c r="H374" s="91" t="e">
        <f>INDEX(地温!$D$2:$D$366,MATCH(F374,地温!$C$2:$C$366,FALSE))</f>
        <v>#N/A</v>
      </c>
      <c r="I374" s="91" t="e">
        <f t="shared" si="185"/>
        <v>#N/A</v>
      </c>
      <c r="J374" s="93" t="e">
        <f t="shared" si="167"/>
        <v>#N/A</v>
      </c>
      <c r="K374" s="99" t="e">
        <f t="shared" si="168"/>
        <v>#N/A</v>
      </c>
      <c r="L374" s="99" t="e">
        <f t="shared" si="169"/>
        <v>#N/A</v>
      </c>
      <c r="O374" s="92">
        <f t="shared" si="186"/>
        <v>46097</v>
      </c>
      <c r="P374" s="91">
        <f t="shared" si="187"/>
        <v>367</v>
      </c>
      <c r="Q374" s="91" t="e">
        <f>INDEX(地温!$D$2:$D$366,MATCH(O374,地温!$C$2:$C$366,FALSE))</f>
        <v>#N/A</v>
      </c>
      <c r="R374" s="91" t="e">
        <f t="shared" si="188"/>
        <v>#N/A</v>
      </c>
      <c r="S374" s="93" t="e">
        <f t="shared" si="170"/>
        <v>#N/A</v>
      </c>
      <c r="T374" s="99" t="e">
        <f t="shared" si="171"/>
        <v>#N/A</v>
      </c>
      <c r="U374" s="99" t="e">
        <f t="shared" si="172"/>
        <v>#N/A</v>
      </c>
      <c r="X374" s="92">
        <f t="shared" si="189"/>
        <v>46097</v>
      </c>
      <c r="Y374" s="91">
        <f t="shared" si="190"/>
        <v>367</v>
      </c>
      <c r="Z374" s="91" t="e">
        <f>INDEX(地温!$D$2:$D$366,MATCH(X374,地温!$C$2:$C$366,FALSE))</f>
        <v>#N/A</v>
      </c>
      <c r="AA374" s="91" t="e">
        <f t="shared" si="191"/>
        <v>#N/A</v>
      </c>
      <c r="AB374" s="93" t="e">
        <f t="shared" si="173"/>
        <v>#N/A</v>
      </c>
      <c r="AC374" s="99" t="e">
        <f t="shared" si="174"/>
        <v>#N/A</v>
      </c>
      <c r="AD374" s="99">
        <f t="shared" si="175"/>
        <v>0</v>
      </c>
      <c r="AG374" s="92">
        <f t="shared" si="192"/>
        <v>46097</v>
      </c>
      <c r="AH374" s="91">
        <f t="shared" si="193"/>
        <v>367</v>
      </c>
      <c r="AI374" s="91" t="e">
        <f>INDEX(地温!$D$2:$D$366,MATCH(AG374,地温!$C$2:$C$366,FALSE))</f>
        <v>#N/A</v>
      </c>
      <c r="AJ374" s="91" t="e">
        <f t="shared" si="194"/>
        <v>#N/A</v>
      </c>
      <c r="AK374" s="93" t="e">
        <f t="shared" si="176"/>
        <v>#N/A</v>
      </c>
      <c r="AL374" s="99" t="e">
        <f t="shared" si="177"/>
        <v>#N/A</v>
      </c>
      <c r="AM374" s="99">
        <f t="shared" si="178"/>
        <v>0</v>
      </c>
      <c r="AP374" s="92">
        <f t="shared" si="195"/>
        <v>46097</v>
      </c>
      <c r="AQ374" s="91">
        <f t="shared" si="196"/>
        <v>367</v>
      </c>
      <c r="AR374" s="91" t="e">
        <f>INDEX(地温!$D$2:$D$366,MATCH(AP374,地温!$C$2:$C$366,FALSE))</f>
        <v>#N/A</v>
      </c>
      <c r="AS374" s="91" t="e">
        <f t="shared" si="197"/>
        <v>#N/A</v>
      </c>
      <c r="AT374" s="93" t="e">
        <f t="shared" si="179"/>
        <v>#N/A</v>
      </c>
      <c r="AU374" s="99" t="e">
        <f t="shared" si="180"/>
        <v>#N/A</v>
      </c>
      <c r="AV374" s="99">
        <f t="shared" si="181"/>
        <v>0</v>
      </c>
    </row>
    <row r="375" spans="1:48" s="91" customFormat="1"/>
    <row r="376" spans="1:48" s="91" customFormat="1"/>
    <row r="377" spans="1:48" s="91" customFormat="1"/>
    <row r="378" spans="1:48" s="91" customFormat="1"/>
    <row r="379" spans="1:48" s="91" customFormat="1"/>
    <row r="380" spans="1:48" s="91" customFormat="1"/>
  </sheetData>
  <sheetProtection password="DDC9" sheet="1" objects="1" scenarios="1"/>
  <phoneticPr fontId="1" type="Hiragana"/>
  <pageMargins left="0.7" right="0.7" top="0.75" bottom="0.75" header="0.3" footer="0.3"/>
  <pageSetup paperSize="9"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0" tint="-0.25"/>
  </sheetPr>
  <dimension ref="A1:AV380"/>
  <sheetViews>
    <sheetView topLeftCell="A2" workbookViewId="0">
      <selection activeCell="A2" sqref="A2"/>
    </sheetView>
  </sheetViews>
  <sheetFormatPr defaultRowHeight="18"/>
  <cols>
    <col min="1" max="1" width="11.8984375" customWidth="1"/>
    <col min="7" max="7" width="10" customWidth="1"/>
    <col min="11" max="11" width="8.796875" customWidth="1"/>
    <col min="12" max="12" width="10" customWidth="1"/>
    <col min="16" max="16" width="10" customWidth="1"/>
    <col min="20" max="20" width="8.796875" customWidth="1"/>
    <col min="21" max="21" width="10" customWidth="1"/>
    <col min="25" max="25" width="10" customWidth="1"/>
    <col min="29" max="29" width="8.796875" customWidth="1"/>
    <col min="30" max="30" width="10" customWidth="1"/>
    <col min="34" max="34" width="10" customWidth="1"/>
    <col min="38" max="38" width="8.796875" customWidth="1"/>
    <col min="39" max="39" width="10" customWidth="1"/>
    <col min="43" max="43" width="10" customWidth="1"/>
    <col min="47" max="47" width="8.796875" customWidth="1"/>
    <col min="48" max="48" width="10" customWidth="1"/>
  </cols>
  <sheetData>
    <row r="1" spans="1:48" s="101" customFormat="1">
      <c r="A1" s="101" t="s">
        <v>96</v>
      </c>
      <c r="F1" s="101" t="s">
        <v>77</v>
      </c>
      <c r="G1" s="101" t="str">
        <f>施肥設計試算シート!D23</f>
        <v>綿実粕・わたみ粕</v>
      </c>
      <c r="I1" s="101" t="s">
        <v>98</v>
      </c>
      <c r="J1" s="102">
        <f>施肥設計試算シート!F23</f>
        <v>2.85</v>
      </c>
      <c r="K1" s="101" t="s">
        <v>99</v>
      </c>
      <c r="O1" s="101" t="s">
        <v>102</v>
      </c>
      <c r="P1" s="101" t="str">
        <f>施肥設計試算シート!D24</f>
        <v>東栄魚ぼかし</v>
      </c>
      <c r="R1" s="101" t="s">
        <v>98</v>
      </c>
      <c r="S1" s="102">
        <f>施肥設計試算シート!F24</f>
        <v>3</v>
      </c>
      <c r="T1" s="101" t="s">
        <v>99</v>
      </c>
      <c r="X1" s="101" t="s">
        <v>45</v>
      </c>
      <c r="Y1" s="102">
        <f>施肥設計試算シート!D25</f>
        <v>0</v>
      </c>
      <c r="AA1" s="101" t="s">
        <v>98</v>
      </c>
      <c r="AB1" s="102" t="str">
        <f>施肥設計試算シート!F25</f>
        <v xml:space="preserve"> </v>
      </c>
      <c r="AC1" s="101" t="s">
        <v>99</v>
      </c>
      <c r="AG1" s="101" t="s">
        <v>23</v>
      </c>
      <c r="AH1" s="102">
        <f>施肥設計試算シート!D26</f>
        <v>0</v>
      </c>
      <c r="AJ1" s="101" t="s">
        <v>98</v>
      </c>
      <c r="AK1" s="102" t="str">
        <f>施肥設計試算シート!F26</f>
        <v xml:space="preserve"> </v>
      </c>
      <c r="AL1" s="101" t="s">
        <v>99</v>
      </c>
      <c r="AP1" s="101" t="s">
        <v>106</v>
      </c>
      <c r="AQ1" s="102">
        <f>施肥設計試算シート!D27</f>
        <v>0</v>
      </c>
      <c r="AS1" s="101" t="s">
        <v>98</v>
      </c>
      <c r="AT1" s="102" t="str">
        <f>施肥設計試算シート!F27</f>
        <v xml:space="preserve"> </v>
      </c>
      <c r="AU1" s="101" t="s">
        <v>99</v>
      </c>
    </row>
    <row r="2" spans="1:48" s="101" customFormat="1">
      <c r="A2" s="101" t="s">
        <v>0</v>
      </c>
    </row>
    <row r="3" spans="1:48" s="91" customFormat="1">
      <c r="G3" s="91" t="s">
        <v>67</v>
      </c>
      <c r="H3" s="91" t="s">
        <v>69</v>
      </c>
      <c r="I3" s="91" t="s">
        <v>53</v>
      </c>
      <c r="P3" s="91" t="s">
        <v>67</v>
      </c>
      <c r="Q3" s="91" t="s">
        <v>69</v>
      </c>
      <c r="R3" s="91" t="s">
        <v>53</v>
      </c>
      <c r="Y3" s="91" t="s">
        <v>67</v>
      </c>
      <c r="Z3" s="91" t="s">
        <v>69</v>
      </c>
      <c r="AA3" s="91" t="s">
        <v>53</v>
      </c>
      <c r="AH3" s="91" t="s">
        <v>67</v>
      </c>
      <c r="AI3" s="91" t="s">
        <v>69</v>
      </c>
      <c r="AJ3" s="91" t="s">
        <v>53</v>
      </c>
      <c r="AQ3" s="91" t="s">
        <v>67</v>
      </c>
      <c r="AR3" s="91" t="s">
        <v>69</v>
      </c>
      <c r="AS3" s="91" t="s">
        <v>53</v>
      </c>
    </row>
    <row r="4" spans="1:48" s="91" customFormat="1">
      <c r="G4" s="91">
        <f>INDEX(肥料成分!$AL$4:$AL$107,MATCH(G1,肥料成分!$B$4:$B$107,FALSE))</f>
        <v>70</v>
      </c>
      <c r="H4" s="91">
        <f>INDEX(肥料成分!$AM$4:$AM$107,MATCH(G1,肥料成分!$B$4:$B$107,FALSE))</f>
        <v>9000</v>
      </c>
      <c r="I4" s="91">
        <f>INDEX(肥料成分!$AN$4:$AN$107,MATCH(G1,肥料成分!$B$4:$B$107,FALSE))</f>
        <v>29000</v>
      </c>
      <c r="P4" s="91">
        <f>INDEX(肥料成分!$AL$4:$AL$107,MATCH(P1,肥料成分!$B$4:$B$107,FALSE))</f>
        <v>80</v>
      </c>
      <c r="Q4" s="91">
        <f>INDEX(肥料成分!$AM$4:$AM$107,MATCH(P1,肥料成分!$B$4:$B$107,FALSE))</f>
        <v>3050</v>
      </c>
      <c r="R4" s="91">
        <f>INDEX(肥料成分!$AN$4:$AN$107,MATCH(P1,肥料成分!$B$4:$B$107,FALSE))</f>
        <v>25800</v>
      </c>
      <c r="Y4" s="91" t="e">
        <f>INDEX(肥料成分!$AL$4:$AL$107,MATCH(Y1,肥料成分!$B$4:$B$107,FALSE))</f>
        <v>#N/A</v>
      </c>
      <c r="Z4" s="91" t="e">
        <f>INDEX(肥料成分!$AM$4:$AM$107,MATCH(Y1,肥料成分!$B$4:$B$107,FALSE))</f>
        <v>#N/A</v>
      </c>
      <c r="AA4" s="91" t="e">
        <f>INDEX(肥料成分!$AN$4:$AN$107,MATCH(Y1,肥料成分!$B$4:$B$107,FALSE))</f>
        <v>#N/A</v>
      </c>
      <c r="AH4" s="91" t="e">
        <f>INDEX(肥料成分!$AL$4:$AL$107,MATCH(AH1,肥料成分!$B$4:$B$107,FALSE))</f>
        <v>#N/A</v>
      </c>
      <c r="AI4" s="91" t="e">
        <f>INDEX(肥料成分!$AM$4:$AM$107,MATCH(AH1,肥料成分!$B$4:$B$107,FALSE))</f>
        <v>#N/A</v>
      </c>
      <c r="AJ4" s="91" t="e">
        <f>INDEX(肥料成分!$AN$4:$AN$107,MATCH(AH1,肥料成分!$B$4:$B$107,FALSE))</f>
        <v>#N/A</v>
      </c>
      <c r="AQ4" s="91" t="e">
        <f>INDEX(肥料成分!$AL$4:$AL$107,MATCH(AQ1,肥料成分!$B$4:$B$107,FALSE))</f>
        <v>#N/A</v>
      </c>
      <c r="AR4" s="91" t="e">
        <f>INDEX(肥料成分!$AM$4:$AM$107,MATCH(AQ1,肥料成分!$B$4:$B$107,FALSE))</f>
        <v>#N/A</v>
      </c>
      <c r="AS4" s="91" t="e">
        <f>INDEX(肥料成分!$AN$4:$AN$107,MATCH(AQ1,肥料成分!$B$4:$B$107,FALSE))</f>
        <v>#N/A</v>
      </c>
    </row>
    <row r="5" spans="1:48" s="91" customFormat="1"/>
    <row r="6" spans="1:48" s="91" customFormat="1"/>
    <row r="7" spans="1:48" s="98" customFormat="1" ht="39.6">
      <c r="A7" s="98" t="s">
        <v>46</v>
      </c>
      <c r="B7" s="98" t="s">
        <v>100</v>
      </c>
      <c r="C7" s="98" t="s">
        <v>101</v>
      </c>
      <c r="F7" s="98" t="s">
        <v>46</v>
      </c>
      <c r="G7" s="98" t="s">
        <v>72</v>
      </c>
      <c r="H7" s="98" t="s">
        <v>71</v>
      </c>
      <c r="I7" s="98" t="s">
        <v>74</v>
      </c>
      <c r="J7" s="100" t="s">
        <v>75</v>
      </c>
      <c r="K7" s="100" t="s">
        <v>104</v>
      </c>
      <c r="L7" s="98" t="s">
        <v>103</v>
      </c>
      <c r="O7" s="98" t="s">
        <v>46</v>
      </c>
      <c r="P7" s="98" t="s">
        <v>72</v>
      </c>
      <c r="Q7" s="98" t="s">
        <v>71</v>
      </c>
      <c r="R7" s="98" t="s">
        <v>74</v>
      </c>
      <c r="S7" s="100" t="s">
        <v>75</v>
      </c>
      <c r="T7" s="100" t="s">
        <v>104</v>
      </c>
      <c r="U7" s="98" t="s">
        <v>103</v>
      </c>
      <c r="X7" s="98" t="s">
        <v>46</v>
      </c>
      <c r="Y7" s="98" t="s">
        <v>72</v>
      </c>
      <c r="Z7" s="98" t="s">
        <v>71</v>
      </c>
      <c r="AA7" s="98" t="s">
        <v>74</v>
      </c>
      <c r="AB7" s="100" t="s">
        <v>75</v>
      </c>
      <c r="AC7" s="100" t="s">
        <v>104</v>
      </c>
      <c r="AD7" s="98" t="s">
        <v>103</v>
      </c>
      <c r="AG7" s="98" t="s">
        <v>46</v>
      </c>
      <c r="AH7" s="98" t="s">
        <v>72</v>
      </c>
      <c r="AI7" s="98" t="s">
        <v>71</v>
      </c>
      <c r="AJ7" s="98" t="s">
        <v>74</v>
      </c>
      <c r="AK7" s="100" t="s">
        <v>75</v>
      </c>
      <c r="AL7" s="100" t="s">
        <v>104</v>
      </c>
      <c r="AM7" s="98" t="s">
        <v>103</v>
      </c>
      <c r="AP7" s="98" t="s">
        <v>46</v>
      </c>
      <c r="AQ7" s="98" t="s">
        <v>72</v>
      </c>
      <c r="AR7" s="98" t="s">
        <v>71</v>
      </c>
      <c r="AS7" s="98" t="s">
        <v>74</v>
      </c>
      <c r="AT7" s="100" t="s">
        <v>75</v>
      </c>
      <c r="AU7" s="100" t="s">
        <v>104</v>
      </c>
      <c r="AV7" s="98" t="s">
        <v>103</v>
      </c>
    </row>
    <row r="8" spans="1:48" s="91" customFormat="1">
      <c r="A8" s="92">
        <f>施肥設計試算シート!C22</f>
        <v>45797</v>
      </c>
      <c r="B8" s="91">
        <f t="shared" ref="B8:B71" si="0">G8</f>
        <v>1</v>
      </c>
      <c r="C8" s="99">
        <f t="shared" ref="C8:C71" si="1">L8+U8+AD8+AM8+AV8</f>
        <v>0.27329018292179957</v>
      </c>
      <c r="F8" s="92">
        <f>A8</f>
        <v>45797</v>
      </c>
      <c r="G8" s="91">
        <v>1</v>
      </c>
      <c r="H8" s="91">
        <f>INDEX(地温!$D$2:$D$366,MATCH(F8,地温!$C$2:$C$366,FALSE))</f>
        <v>18.082940000000004</v>
      </c>
      <c r="I8" s="91">
        <f>H8</f>
        <v>18.082940000000004</v>
      </c>
      <c r="J8" s="93">
        <f t="shared" ref="J8:J71" si="2">I8/G8</f>
        <v>18.082940000000004</v>
      </c>
      <c r="K8" s="99">
        <f t="shared" ref="K8:K71" si="3">$H$4*EXP(-$I$4/(8.31*(J8+273)))</f>
        <v>5.5913773329516261e-002</v>
      </c>
      <c r="L8" s="99">
        <f t="shared" ref="L8:L71" si="4">IF($G$1=0,0,$J$1*$G$4*0.01*(1-EXP(-K8*G8)))</f>
        <v>0.1084867631563709</v>
      </c>
      <c r="O8" s="92">
        <f>F8</f>
        <v>45797</v>
      </c>
      <c r="P8" s="91">
        <v>1</v>
      </c>
      <c r="Q8" s="91">
        <f>INDEX(地温!$D$2:$D$366,MATCH(O8,地温!$C$2:$C$366,FALSE))</f>
        <v>18.082940000000004</v>
      </c>
      <c r="R8" s="91">
        <f>Q8</f>
        <v>18.082940000000004</v>
      </c>
      <c r="S8" s="93">
        <f t="shared" ref="S8:S71" si="5">R8/P8</f>
        <v>18.082940000000004</v>
      </c>
      <c r="T8" s="99">
        <f t="shared" ref="T8:T71" si="6">$Q$4*EXP(-$R$4/(8.31*(S8+273)))</f>
        <v>7.1139557793989561e-002</v>
      </c>
      <c r="U8" s="99">
        <f t="shared" ref="U8:U71" si="7">IF($P$1=0,0,$S$1*$P$4*0.01*(1-EXP(-T8*P8)))</f>
        <v>0.16480341976542867</v>
      </c>
      <c r="X8" s="92">
        <f>O8</f>
        <v>45797</v>
      </c>
      <c r="Y8" s="91">
        <v>1</v>
      </c>
      <c r="Z8" s="91">
        <f>INDEX(地温!$D$2:$D$366,MATCH(X8,地温!$C$2:$C$366,FALSE))</f>
        <v>18.082940000000004</v>
      </c>
      <c r="AA8" s="91">
        <f>Z8</f>
        <v>18.082940000000004</v>
      </c>
      <c r="AB8" s="93">
        <f t="shared" ref="AB8:AB71" si="8">AA8/Y8</f>
        <v>18.082940000000004</v>
      </c>
      <c r="AC8" s="99" t="e">
        <f t="shared" ref="AC8:AC71" si="9">$Z$4*EXP(-$AA$4/(8.31*(AB8+273)))</f>
        <v>#N/A</v>
      </c>
      <c r="AD8" s="99">
        <f t="shared" ref="AD8:AD71" si="10">IF($Y$1=0,0,$AB$1*$Y$4*0.01*(1-EXP(-AC8*Y8)))</f>
        <v>0</v>
      </c>
      <c r="AG8" s="92">
        <f>X8</f>
        <v>45797</v>
      </c>
      <c r="AH8" s="91">
        <v>1</v>
      </c>
      <c r="AI8" s="91">
        <f>INDEX(地温!$D$2:$D$366,MATCH(AG8,地温!$C$2:$C$366,FALSE))</f>
        <v>18.082940000000004</v>
      </c>
      <c r="AJ8" s="91">
        <f>AI8</f>
        <v>18.082940000000004</v>
      </c>
      <c r="AK8" s="93">
        <f t="shared" ref="AK8:AK71" si="11">AJ8/AH8</f>
        <v>18.082940000000004</v>
      </c>
      <c r="AL8" s="99" t="e">
        <f t="shared" ref="AL8:AL71" si="12">$AI$4*EXP(-$AJ$4/(8.31*(AK8+273)))</f>
        <v>#N/A</v>
      </c>
      <c r="AM8" s="99">
        <f t="shared" ref="AM8:AM71" si="13">IF($AH$1=0,0,$AK$1*$AH$4*0.01*(1-EXP(-AL8*AH8)))</f>
        <v>0</v>
      </c>
      <c r="AP8" s="92">
        <f>AG8</f>
        <v>45797</v>
      </c>
      <c r="AQ8" s="91">
        <v>1</v>
      </c>
      <c r="AR8" s="91">
        <f>INDEX(地温!$D$2:$D$366,MATCH(AP8,地温!$C$2:$C$366,FALSE))</f>
        <v>18.082940000000004</v>
      </c>
      <c r="AS8" s="91">
        <f>AR8</f>
        <v>18.082940000000004</v>
      </c>
      <c r="AT8" s="93">
        <f t="shared" ref="AT8:AT71" si="14">AS8/AQ8</f>
        <v>18.082940000000004</v>
      </c>
      <c r="AU8" s="99" t="e">
        <f t="shared" ref="AU8:AU71" si="15">$AR$4*EXP(-$AS$4/(8.31*(AT8+273)))</f>
        <v>#N/A</v>
      </c>
      <c r="AV8" s="99">
        <f t="shared" ref="AV8:AV71" si="16">IF($AQ$1=0,0,$AT$1*$AQ$4*0.01*(1-EXP(-AU8*AQ8)))</f>
        <v>0</v>
      </c>
    </row>
    <row r="9" spans="1:48" s="91" customFormat="1">
      <c r="A9" s="92">
        <f t="shared" ref="A9:A72" si="17">A8+1</f>
        <v>45798</v>
      </c>
      <c r="B9" s="91">
        <f t="shared" si="0"/>
        <v>2</v>
      </c>
      <c r="C9" s="99">
        <f t="shared" si="1"/>
        <v>0.52243840811600362</v>
      </c>
      <c r="F9" s="92">
        <f t="shared" ref="F9:F72" si="18">F8+1</f>
        <v>45798</v>
      </c>
      <c r="G9" s="91">
        <f t="shared" ref="G9:G72" si="19">F9-F$8+1</f>
        <v>2</v>
      </c>
      <c r="H9" s="91">
        <f>INDEX(地温!$D$2:$D$366,MATCH(F9,地温!$C$2:$C$366,FALSE))</f>
        <v>17.353004000000002</v>
      </c>
      <c r="I9" s="91">
        <f t="shared" ref="I9:I72" si="20">I8+H9</f>
        <v>35.435944000000006</v>
      </c>
      <c r="J9" s="93">
        <f t="shared" si="2"/>
        <v>17.717972000000003</v>
      </c>
      <c r="K9" s="99">
        <f t="shared" si="3"/>
        <v>5.5078520870341714e-002</v>
      </c>
      <c r="L9" s="99">
        <f t="shared" si="4"/>
        <v>0.20809154133383553</v>
      </c>
      <c r="O9" s="92">
        <f t="shared" ref="O9:O72" si="21">O8+1</f>
        <v>45798</v>
      </c>
      <c r="P9" s="91">
        <f t="shared" ref="P9:P72" si="22">O9-O$8+1</f>
        <v>2</v>
      </c>
      <c r="Q9" s="91">
        <f>INDEX(地温!$D$2:$D$366,MATCH(O9,地温!$C$2:$C$366,FALSE))</f>
        <v>17.353004000000002</v>
      </c>
      <c r="R9" s="91">
        <f t="shared" ref="R9:R72" si="23">R8+Q9</f>
        <v>35.435944000000006</v>
      </c>
      <c r="S9" s="93">
        <f t="shared" si="5"/>
        <v>17.717972000000003</v>
      </c>
      <c r="T9" s="99">
        <f t="shared" si="6"/>
        <v>7.019333890741683e-002</v>
      </c>
      <c r="U9" s="99">
        <f t="shared" si="7"/>
        <v>0.31434686678216811</v>
      </c>
      <c r="X9" s="92">
        <f t="shared" ref="X9:X72" si="24">X8+1</f>
        <v>45798</v>
      </c>
      <c r="Y9" s="91">
        <f t="shared" ref="Y9:Y72" si="25">X9-X$8+1</f>
        <v>2</v>
      </c>
      <c r="Z9" s="91">
        <f>INDEX(地温!$D$2:$D$366,MATCH(X9,地温!$C$2:$C$366,FALSE))</f>
        <v>17.353004000000002</v>
      </c>
      <c r="AA9" s="91">
        <f t="shared" ref="AA9:AA72" si="26">AA8+Z9</f>
        <v>35.435944000000006</v>
      </c>
      <c r="AB9" s="93">
        <f t="shared" si="8"/>
        <v>17.717972000000003</v>
      </c>
      <c r="AC9" s="99" t="e">
        <f t="shared" si="9"/>
        <v>#N/A</v>
      </c>
      <c r="AD9" s="99">
        <f t="shared" si="10"/>
        <v>0</v>
      </c>
      <c r="AG9" s="92">
        <f t="shared" ref="AG9:AG72" si="27">AG8+1</f>
        <v>45798</v>
      </c>
      <c r="AH9" s="91">
        <f t="shared" ref="AH9:AH72" si="28">AG9-AG$8+1</f>
        <v>2</v>
      </c>
      <c r="AI9" s="91">
        <f>INDEX(地温!$D$2:$D$366,MATCH(AG9,地温!$C$2:$C$366,FALSE))</f>
        <v>17.353004000000002</v>
      </c>
      <c r="AJ9" s="91">
        <f t="shared" ref="AJ9:AJ72" si="29">AJ8+AI9</f>
        <v>35.435944000000006</v>
      </c>
      <c r="AK9" s="93">
        <f t="shared" si="11"/>
        <v>17.717972000000003</v>
      </c>
      <c r="AL9" s="99" t="e">
        <f t="shared" si="12"/>
        <v>#N/A</v>
      </c>
      <c r="AM9" s="99">
        <f t="shared" si="13"/>
        <v>0</v>
      </c>
      <c r="AP9" s="92">
        <f t="shared" ref="AP9:AP72" si="30">AP8+1</f>
        <v>45798</v>
      </c>
      <c r="AQ9" s="91">
        <f t="shared" ref="AQ9:AQ72" si="31">AP9-AP$8+1</f>
        <v>2</v>
      </c>
      <c r="AR9" s="91">
        <f>INDEX(地温!$D$2:$D$366,MATCH(AP9,地温!$C$2:$C$366,FALSE))</f>
        <v>17.353004000000002</v>
      </c>
      <c r="AS9" s="91">
        <f t="shared" ref="AS9:AS72" si="32">AS8+AR9</f>
        <v>35.435944000000006</v>
      </c>
      <c r="AT9" s="93">
        <f t="shared" si="14"/>
        <v>17.717972000000003</v>
      </c>
      <c r="AU9" s="99" t="e">
        <f t="shared" si="15"/>
        <v>#N/A</v>
      </c>
      <c r="AV9" s="99">
        <f t="shared" si="16"/>
        <v>0</v>
      </c>
    </row>
    <row r="10" spans="1:48" s="91" customFormat="1">
      <c r="A10" s="92">
        <f t="shared" si="17"/>
        <v>45799</v>
      </c>
      <c r="B10" s="91">
        <f t="shared" si="0"/>
        <v>3</v>
      </c>
      <c r="C10" s="99">
        <f t="shared" si="1"/>
        <v>0.76570106908601254</v>
      </c>
      <c r="F10" s="92">
        <f t="shared" si="18"/>
        <v>45799</v>
      </c>
      <c r="G10" s="91">
        <f t="shared" si="19"/>
        <v>3</v>
      </c>
      <c r="H10" s="91">
        <f>INDEX(地温!$D$2:$D$366,MATCH(F10,地温!$C$2:$C$366,FALSE))</f>
        <v>18.407356</v>
      </c>
      <c r="I10" s="91">
        <f t="shared" si="20"/>
        <v>53.843300000000006</v>
      </c>
      <c r="J10" s="93">
        <f t="shared" si="2"/>
        <v>17.94776666666667</v>
      </c>
      <c r="K10" s="99">
        <f t="shared" si="3"/>
        <v>5.5603198634826351e-002</v>
      </c>
      <c r="L10" s="99">
        <f t="shared" si="4"/>
        <v>0.30651031063528289</v>
      </c>
      <c r="O10" s="92">
        <f t="shared" si="21"/>
        <v>45799</v>
      </c>
      <c r="P10" s="91">
        <f t="shared" si="22"/>
        <v>3</v>
      </c>
      <c r="Q10" s="91">
        <f>INDEX(地温!$D$2:$D$366,MATCH(O10,地温!$C$2:$C$366,FALSE))</f>
        <v>18.407356</v>
      </c>
      <c r="R10" s="91">
        <f t="shared" si="23"/>
        <v>53.843300000000006</v>
      </c>
      <c r="S10" s="93">
        <f t="shared" si="5"/>
        <v>17.94776666666667</v>
      </c>
      <c r="T10" s="99">
        <f t="shared" si="6"/>
        <v>7.078790547866462e-002</v>
      </c>
      <c r="U10" s="99">
        <f t="shared" si="7"/>
        <v>0.45919075845072965</v>
      </c>
      <c r="X10" s="92">
        <f t="shared" si="24"/>
        <v>45799</v>
      </c>
      <c r="Y10" s="91">
        <f t="shared" si="25"/>
        <v>3</v>
      </c>
      <c r="Z10" s="91">
        <f>INDEX(地温!$D$2:$D$366,MATCH(X10,地温!$C$2:$C$366,FALSE))</f>
        <v>18.407356</v>
      </c>
      <c r="AA10" s="91">
        <f t="shared" si="26"/>
        <v>53.843300000000006</v>
      </c>
      <c r="AB10" s="93">
        <f t="shared" si="8"/>
        <v>17.94776666666667</v>
      </c>
      <c r="AC10" s="99" t="e">
        <f t="shared" si="9"/>
        <v>#N/A</v>
      </c>
      <c r="AD10" s="99">
        <f t="shared" si="10"/>
        <v>0</v>
      </c>
      <c r="AG10" s="92">
        <f t="shared" si="27"/>
        <v>45799</v>
      </c>
      <c r="AH10" s="91">
        <f t="shared" si="28"/>
        <v>3</v>
      </c>
      <c r="AI10" s="91">
        <f>INDEX(地温!$D$2:$D$366,MATCH(AG10,地温!$C$2:$C$366,FALSE))</f>
        <v>18.407356</v>
      </c>
      <c r="AJ10" s="91">
        <f t="shared" si="29"/>
        <v>53.843300000000006</v>
      </c>
      <c r="AK10" s="93">
        <f t="shared" si="11"/>
        <v>17.94776666666667</v>
      </c>
      <c r="AL10" s="99" t="e">
        <f t="shared" si="12"/>
        <v>#N/A</v>
      </c>
      <c r="AM10" s="99">
        <f t="shared" si="13"/>
        <v>0</v>
      </c>
      <c r="AP10" s="92">
        <f t="shared" si="30"/>
        <v>45799</v>
      </c>
      <c r="AQ10" s="91">
        <f t="shared" si="31"/>
        <v>3</v>
      </c>
      <c r="AR10" s="91">
        <f>INDEX(地温!$D$2:$D$366,MATCH(AP10,地温!$C$2:$C$366,FALSE))</f>
        <v>18.407356</v>
      </c>
      <c r="AS10" s="91">
        <f t="shared" si="32"/>
        <v>53.843300000000006</v>
      </c>
      <c r="AT10" s="93">
        <f t="shared" si="14"/>
        <v>17.94776666666667</v>
      </c>
      <c r="AU10" s="99" t="e">
        <f t="shared" si="15"/>
        <v>#N/A</v>
      </c>
      <c r="AV10" s="99">
        <f t="shared" si="16"/>
        <v>0</v>
      </c>
    </row>
    <row r="11" spans="1:48" s="91" customFormat="1">
      <c r="A11" s="92">
        <f t="shared" si="17"/>
        <v>45800</v>
      </c>
      <c r="B11" s="91">
        <f t="shared" si="0"/>
        <v>4</v>
      </c>
      <c r="C11" s="99">
        <f t="shared" si="1"/>
        <v>0.98723357562908309</v>
      </c>
      <c r="F11" s="92">
        <f t="shared" si="18"/>
        <v>45800</v>
      </c>
      <c r="G11" s="91">
        <f t="shared" si="19"/>
        <v>4</v>
      </c>
      <c r="H11" s="91">
        <f>INDEX(地温!$D$2:$D$366,MATCH(F11,地温!$C$2:$C$366,FALSE))</f>
        <v>17.657144000000002</v>
      </c>
      <c r="I11" s="91">
        <f t="shared" si="20"/>
        <v>71.500444000000016</v>
      </c>
      <c r="J11" s="93">
        <f t="shared" si="2"/>
        <v>17.875111000000004</v>
      </c>
      <c r="K11" s="99">
        <f t="shared" si="3"/>
        <v>5.5436859577254693e-002</v>
      </c>
      <c r="L11" s="99">
        <f t="shared" si="4"/>
        <v>0.39677024751266565</v>
      </c>
      <c r="O11" s="92">
        <f t="shared" si="21"/>
        <v>45800</v>
      </c>
      <c r="P11" s="91">
        <f t="shared" si="22"/>
        <v>4</v>
      </c>
      <c r="Q11" s="91">
        <f>INDEX(地温!$D$2:$D$366,MATCH(O11,地温!$C$2:$C$366,FALSE))</f>
        <v>17.657144000000002</v>
      </c>
      <c r="R11" s="91">
        <f t="shared" si="23"/>
        <v>71.500444000000016</v>
      </c>
      <c r="S11" s="93">
        <f t="shared" si="5"/>
        <v>17.875111000000004</v>
      </c>
      <c r="T11" s="99">
        <f t="shared" si="6"/>
        <v>7.0599476807502393e-002</v>
      </c>
      <c r="U11" s="99">
        <f t="shared" si="7"/>
        <v>0.59046332811641744</v>
      </c>
      <c r="X11" s="92">
        <f t="shared" si="24"/>
        <v>45800</v>
      </c>
      <c r="Y11" s="91">
        <f t="shared" si="25"/>
        <v>4</v>
      </c>
      <c r="Z11" s="91">
        <f>INDEX(地温!$D$2:$D$366,MATCH(X11,地温!$C$2:$C$366,FALSE))</f>
        <v>17.657144000000002</v>
      </c>
      <c r="AA11" s="91">
        <f t="shared" si="26"/>
        <v>71.500444000000016</v>
      </c>
      <c r="AB11" s="93">
        <f t="shared" si="8"/>
        <v>17.875111000000004</v>
      </c>
      <c r="AC11" s="99" t="e">
        <f t="shared" si="9"/>
        <v>#N/A</v>
      </c>
      <c r="AD11" s="99">
        <f t="shared" si="10"/>
        <v>0</v>
      </c>
      <c r="AG11" s="92">
        <f t="shared" si="27"/>
        <v>45800</v>
      </c>
      <c r="AH11" s="91">
        <f t="shared" si="28"/>
        <v>4</v>
      </c>
      <c r="AI11" s="91">
        <f>INDEX(地温!$D$2:$D$366,MATCH(AG11,地温!$C$2:$C$366,FALSE))</f>
        <v>17.657144000000002</v>
      </c>
      <c r="AJ11" s="91">
        <f t="shared" si="29"/>
        <v>71.500444000000016</v>
      </c>
      <c r="AK11" s="93">
        <f t="shared" si="11"/>
        <v>17.875111000000004</v>
      </c>
      <c r="AL11" s="99" t="e">
        <f t="shared" si="12"/>
        <v>#N/A</v>
      </c>
      <c r="AM11" s="99">
        <f t="shared" si="13"/>
        <v>0</v>
      </c>
      <c r="AP11" s="92">
        <f t="shared" si="30"/>
        <v>45800</v>
      </c>
      <c r="AQ11" s="91">
        <f t="shared" si="31"/>
        <v>4</v>
      </c>
      <c r="AR11" s="91">
        <f>INDEX(地温!$D$2:$D$366,MATCH(AP11,地温!$C$2:$C$366,FALSE))</f>
        <v>17.657144000000002</v>
      </c>
      <c r="AS11" s="91">
        <f t="shared" si="32"/>
        <v>71.500444000000016</v>
      </c>
      <c r="AT11" s="93">
        <f t="shared" si="14"/>
        <v>17.875111000000004</v>
      </c>
      <c r="AU11" s="99" t="e">
        <f t="shared" si="15"/>
        <v>#N/A</v>
      </c>
      <c r="AV11" s="99">
        <f t="shared" si="16"/>
        <v>0</v>
      </c>
    </row>
    <row r="12" spans="1:48" s="91" customFormat="1">
      <c r="A12" s="92">
        <f t="shared" si="17"/>
        <v>45801</v>
      </c>
      <c r="B12" s="91">
        <f t="shared" si="0"/>
        <v>5</v>
      </c>
      <c r="C12" s="99">
        <f t="shared" si="1"/>
        <v>1.1976035036916173</v>
      </c>
      <c r="F12" s="92">
        <f t="shared" si="18"/>
        <v>45801</v>
      </c>
      <c r="G12" s="91">
        <f t="shared" si="19"/>
        <v>5</v>
      </c>
      <c r="H12" s="91">
        <f>INDEX(地温!$D$2:$D$366,MATCH(F12,地温!$C$2:$C$366,FALSE))</f>
        <v>17.981559999999998</v>
      </c>
      <c r="I12" s="91">
        <f t="shared" si="20"/>
        <v>89.482004000000018</v>
      </c>
      <c r="J12" s="93">
        <f t="shared" si="2"/>
        <v>17.896400800000002</v>
      </c>
      <c r="K12" s="99">
        <f t="shared" si="3"/>
        <v>5.5485557781630737e-002</v>
      </c>
      <c r="L12" s="99">
        <f t="shared" si="4"/>
        <v>0.48332809307932167</v>
      </c>
      <c r="O12" s="92">
        <f t="shared" si="21"/>
        <v>45801</v>
      </c>
      <c r="P12" s="91">
        <f t="shared" si="22"/>
        <v>5</v>
      </c>
      <c r="Q12" s="91">
        <f>INDEX(地温!$D$2:$D$366,MATCH(O12,地温!$C$2:$C$366,FALSE))</f>
        <v>17.981559999999998</v>
      </c>
      <c r="R12" s="91">
        <f t="shared" si="23"/>
        <v>89.482004000000018</v>
      </c>
      <c r="S12" s="93">
        <f t="shared" si="5"/>
        <v>17.896400800000002</v>
      </c>
      <c r="T12" s="99">
        <f t="shared" si="6"/>
        <v>7.0654648521527252e-002</v>
      </c>
      <c r="U12" s="99">
        <f t="shared" si="7"/>
        <v>0.7142754106122956</v>
      </c>
      <c r="X12" s="92">
        <f t="shared" si="24"/>
        <v>45801</v>
      </c>
      <c r="Y12" s="91">
        <f t="shared" si="25"/>
        <v>5</v>
      </c>
      <c r="Z12" s="91">
        <f>INDEX(地温!$D$2:$D$366,MATCH(X12,地温!$C$2:$C$366,FALSE))</f>
        <v>17.981559999999998</v>
      </c>
      <c r="AA12" s="91">
        <f t="shared" si="26"/>
        <v>89.482004000000018</v>
      </c>
      <c r="AB12" s="93">
        <f t="shared" si="8"/>
        <v>17.896400800000002</v>
      </c>
      <c r="AC12" s="99" t="e">
        <f t="shared" si="9"/>
        <v>#N/A</v>
      </c>
      <c r="AD12" s="99">
        <f t="shared" si="10"/>
        <v>0</v>
      </c>
      <c r="AG12" s="92">
        <f t="shared" si="27"/>
        <v>45801</v>
      </c>
      <c r="AH12" s="91">
        <f t="shared" si="28"/>
        <v>5</v>
      </c>
      <c r="AI12" s="91">
        <f>INDEX(地温!$D$2:$D$366,MATCH(AG12,地温!$C$2:$C$366,FALSE))</f>
        <v>17.981559999999998</v>
      </c>
      <c r="AJ12" s="91">
        <f t="shared" si="29"/>
        <v>89.482004000000018</v>
      </c>
      <c r="AK12" s="93">
        <f t="shared" si="11"/>
        <v>17.896400800000002</v>
      </c>
      <c r="AL12" s="99" t="e">
        <f t="shared" si="12"/>
        <v>#N/A</v>
      </c>
      <c r="AM12" s="99">
        <f t="shared" si="13"/>
        <v>0</v>
      </c>
      <c r="AP12" s="92">
        <f t="shared" si="30"/>
        <v>45801</v>
      </c>
      <c r="AQ12" s="91">
        <f t="shared" si="31"/>
        <v>5</v>
      </c>
      <c r="AR12" s="91">
        <f>INDEX(地温!$D$2:$D$366,MATCH(AP12,地温!$C$2:$C$366,FALSE))</f>
        <v>17.981559999999998</v>
      </c>
      <c r="AS12" s="91">
        <f t="shared" si="32"/>
        <v>89.482004000000018</v>
      </c>
      <c r="AT12" s="93">
        <f t="shared" si="14"/>
        <v>17.896400800000002</v>
      </c>
      <c r="AU12" s="99" t="e">
        <f t="shared" si="15"/>
        <v>#N/A</v>
      </c>
      <c r="AV12" s="99">
        <f t="shared" si="16"/>
        <v>0</v>
      </c>
    </row>
    <row r="13" spans="1:48" s="91" customFormat="1">
      <c r="A13" s="92">
        <f t="shared" si="17"/>
        <v>45802</v>
      </c>
      <c r="B13" s="91">
        <f t="shared" si="0"/>
        <v>6</v>
      </c>
      <c r="C13" s="99">
        <f t="shared" si="1"/>
        <v>1.4012270845143027</v>
      </c>
      <c r="F13" s="92">
        <f t="shared" si="18"/>
        <v>45802</v>
      </c>
      <c r="G13" s="91">
        <f t="shared" si="19"/>
        <v>6</v>
      </c>
      <c r="H13" s="91">
        <f>INDEX(地温!$D$2:$D$366,MATCH(F13,地温!$C$2:$C$366,FALSE))</f>
        <v>18.853427999999997</v>
      </c>
      <c r="I13" s="91">
        <f t="shared" si="20"/>
        <v>108.33543200000001</v>
      </c>
      <c r="J13" s="93">
        <f t="shared" si="2"/>
        <v>18.055905333333335</v>
      </c>
      <c r="K13" s="99">
        <f t="shared" si="3"/>
        <v>5.585154303784428e-002</v>
      </c>
      <c r="L13" s="99">
        <f t="shared" si="4"/>
        <v>0.56805643156833241</v>
      </c>
      <c r="O13" s="92">
        <f t="shared" si="21"/>
        <v>45802</v>
      </c>
      <c r="P13" s="91">
        <f t="shared" si="22"/>
        <v>6</v>
      </c>
      <c r="Q13" s="91">
        <f>INDEX(地温!$D$2:$D$366,MATCH(O13,地温!$C$2:$C$366,FALSE))</f>
        <v>18.853427999999997</v>
      </c>
      <c r="R13" s="91">
        <f t="shared" si="23"/>
        <v>108.33543200000001</v>
      </c>
      <c r="S13" s="93">
        <f t="shared" si="5"/>
        <v>18.055905333333335</v>
      </c>
      <c r="T13" s="99">
        <f t="shared" si="6"/>
        <v>7.1069114025286664e-002</v>
      </c>
      <c r="U13" s="99">
        <f t="shared" si="7"/>
        <v>0.83317065294597026</v>
      </c>
      <c r="X13" s="92">
        <f t="shared" si="24"/>
        <v>45802</v>
      </c>
      <c r="Y13" s="91">
        <f t="shared" si="25"/>
        <v>6</v>
      </c>
      <c r="Z13" s="91">
        <f>INDEX(地温!$D$2:$D$366,MATCH(X13,地温!$C$2:$C$366,FALSE))</f>
        <v>18.853427999999997</v>
      </c>
      <c r="AA13" s="91">
        <f t="shared" si="26"/>
        <v>108.33543200000001</v>
      </c>
      <c r="AB13" s="93">
        <f t="shared" si="8"/>
        <v>18.055905333333335</v>
      </c>
      <c r="AC13" s="99" t="e">
        <f t="shared" si="9"/>
        <v>#N/A</v>
      </c>
      <c r="AD13" s="99">
        <f t="shared" si="10"/>
        <v>0</v>
      </c>
      <c r="AG13" s="92">
        <f t="shared" si="27"/>
        <v>45802</v>
      </c>
      <c r="AH13" s="91">
        <f t="shared" si="28"/>
        <v>6</v>
      </c>
      <c r="AI13" s="91">
        <f>INDEX(地温!$D$2:$D$366,MATCH(AG13,地温!$C$2:$C$366,FALSE))</f>
        <v>18.853427999999997</v>
      </c>
      <c r="AJ13" s="91">
        <f t="shared" si="29"/>
        <v>108.33543200000001</v>
      </c>
      <c r="AK13" s="93">
        <f t="shared" si="11"/>
        <v>18.055905333333335</v>
      </c>
      <c r="AL13" s="99" t="e">
        <f t="shared" si="12"/>
        <v>#N/A</v>
      </c>
      <c r="AM13" s="99">
        <f t="shared" si="13"/>
        <v>0</v>
      </c>
      <c r="AP13" s="92">
        <f t="shared" si="30"/>
        <v>45802</v>
      </c>
      <c r="AQ13" s="91">
        <f t="shared" si="31"/>
        <v>6</v>
      </c>
      <c r="AR13" s="91">
        <f>INDEX(地温!$D$2:$D$366,MATCH(AP13,地温!$C$2:$C$366,FALSE))</f>
        <v>18.853427999999997</v>
      </c>
      <c r="AS13" s="91">
        <f t="shared" si="32"/>
        <v>108.33543200000001</v>
      </c>
      <c r="AT13" s="93">
        <f t="shared" si="14"/>
        <v>18.055905333333335</v>
      </c>
      <c r="AU13" s="99" t="e">
        <f t="shared" si="15"/>
        <v>#N/A</v>
      </c>
      <c r="AV13" s="99">
        <f t="shared" si="16"/>
        <v>0</v>
      </c>
    </row>
    <row r="14" spans="1:48" s="91" customFormat="1">
      <c r="A14" s="92">
        <f t="shared" si="17"/>
        <v>45803</v>
      </c>
      <c r="B14" s="91">
        <f t="shared" si="0"/>
        <v>7</v>
      </c>
      <c r="C14" s="99">
        <f t="shared" si="1"/>
        <v>1.5894965259244016</v>
      </c>
      <c r="F14" s="92">
        <f t="shared" si="18"/>
        <v>45803</v>
      </c>
      <c r="G14" s="91">
        <f t="shared" si="19"/>
        <v>7</v>
      </c>
      <c r="H14" s="91">
        <f>INDEX(地温!$D$2:$D$366,MATCH(F14,地温!$C$2:$C$366,FALSE))</f>
        <v>18.529012000000002</v>
      </c>
      <c r="I14" s="91">
        <f t="shared" si="20"/>
        <v>126.86444400000002</v>
      </c>
      <c r="J14" s="93">
        <f t="shared" si="2"/>
        <v>18.123492000000002</v>
      </c>
      <c r="K14" s="99">
        <f t="shared" si="3"/>
        <v>5.6007227079861624e-002</v>
      </c>
      <c r="L14" s="99">
        <f t="shared" si="4"/>
        <v>0.64703848715202761</v>
      </c>
      <c r="O14" s="92">
        <f t="shared" si="21"/>
        <v>45803</v>
      </c>
      <c r="P14" s="91">
        <f t="shared" si="22"/>
        <v>7</v>
      </c>
      <c r="Q14" s="91">
        <f>INDEX(地温!$D$2:$D$366,MATCH(O14,地温!$C$2:$C$366,FALSE))</f>
        <v>18.529012000000002</v>
      </c>
      <c r="R14" s="91">
        <f t="shared" si="23"/>
        <v>126.86444400000002</v>
      </c>
      <c r="S14" s="93">
        <f t="shared" si="5"/>
        <v>18.123492000000002</v>
      </c>
      <c r="T14" s="99">
        <f t="shared" si="6"/>
        <v>7.1245329808747065e-002</v>
      </c>
      <c r="U14" s="99">
        <f t="shared" si="7"/>
        <v>0.942458038772374</v>
      </c>
      <c r="X14" s="92">
        <f t="shared" si="24"/>
        <v>45803</v>
      </c>
      <c r="Y14" s="91">
        <f t="shared" si="25"/>
        <v>7</v>
      </c>
      <c r="Z14" s="91">
        <f>INDEX(地温!$D$2:$D$366,MATCH(X14,地温!$C$2:$C$366,FALSE))</f>
        <v>18.529012000000002</v>
      </c>
      <c r="AA14" s="91">
        <f t="shared" si="26"/>
        <v>126.86444400000002</v>
      </c>
      <c r="AB14" s="93">
        <f t="shared" si="8"/>
        <v>18.123492000000002</v>
      </c>
      <c r="AC14" s="99" t="e">
        <f t="shared" si="9"/>
        <v>#N/A</v>
      </c>
      <c r="AD14" s="99">
        <f t="shared" si="10"/>
        <v>0</v>
      </c>
      <c r="AG14" s="92">
        <f t="shared" si="27"/>
        <v>45803</v>
      </c>
      <c r="AH14" s="91">
        <f t="shared" si="28"/>
        <v>7</v>
      </c>
      <c r="AI14" s="91">
        <f>INDEX(地温!$D$2:$D$366,MATCH(AG14,地温!$C$2:$C$366,FALSE))</f>
        <v>18.529012000000002</v>
      </c>
      <c r="AJ14" s="91">
        <f t="shared" si="29"/>
        <v>126.86444400000002</v>
      </c>
      <c r="AK14" s="93">
        <f t="shared" si="11"/>
        <v>18.123492000000002</v>
      </c>
      <c r="AL14" s="99" t="e">
        <f t="shared" si="12"/>
        <v>#N/A</v>
      </c>
      <c r="AM14" s="99">
        <f t="shared" si="13"/>
        <v>0</v>
      </c>
      <c r="AP14" s="92">
        <f t="shared" si="30"/>
        <v>45803</v>
      </c>
      <c r="AQ14" s="91">
        <f t="shared" si="31"/>
        <v>7</v>
      </c>
      <c r="AR14" s="91">
        <f>INDEX(地温!$D$2:$D$366,MATCH(AP14,地温!$C$2:$C$366,FALSE))</f>
        <v>18.529012000000002</v>
      </c>
      <c r="AS14" s="91">
        <f t="shared" si="32"/>
        <v>126.86444400000002</v>
      </c>
      <c r="AT14" s="93">
        <f t="shared" si="14"/>
        <v>18.123492000000002</v>
      </c>
      <c r="AU14" s="99" t="e">
        <f t="shared" si="15"/>
        <v>#N/A</v>
      </c>
      <c r="AV14" s="99">
        <f t="shared" si="16"/>
        <v>0</v>
      </c>
    </row>
    <row r="15" spans="1:48" s="91" customFormat="1">
      <c r="A15" s="92">
        <f t="shared" si="17"/>
        <v>45804</v>
      </c>
      <c r="B15" s="91">
        <f t="shared" si="0"/>
        <v>8</v>
      </c>
      <c r="C15" s="99">
        <f t="shared" si="1"/>
        <v>1.7673546676816687</v>
      </c>
      <c r="F15" s="92">
        <f t="shared" si="18"/>
        <v>45804</v>
      </c>
      <c r="G15" s="91">
        <f t="shared" si="19"/>
        <v>8</v>
      </c>
      <c r="H15" s="91">
        <f>INDEX(地温!$D$2:$D$366,MATCH(F15,地温!$C$2:$C$366,FALSE))</f>
        <v>18.772323999999998</v>
      </c>
      <c r="I15" s="91">
        <f t="shared" si="20"/>
        <v>145.63676800000002</v>
      </c>
      <c r="J15" s="93">
        <f t="shared" si="2"/>
        <v>18.204596000000002</v>
      </c>
      <c r="K15" s="99">
        <f t="shared" si="3"/>
        <v>5.6194525024140511e-002</v>
      </c>
      <c r="L15" s="99">
        <f t="shared" si="4"/>
        <v>0.72236716861901284</v>
      </c>
      <c r="O15" s="92">
        <f t="shared" si="21"/>
        <v>45804</v>
      </c>
      <c r="P15" s="91">
        <f t="shared" si="22"/>
        <v>8</v>
      </c>
      <c r="Q15" s="91">
        <f>INDEX(地温!$D$2:$D$366,MATCH(O15,地温!$C$2:$C$366,FALSE))</f>
        <v>18.772323999999998</v>
      </c>
      <c r="R15" s="91">
        <f t="shared" si="23"/>
        <v>145.63676800000002</v>
      </c>
      <c r="S15" s="93">
        <f t="shared" si="5"/>
        <v>18.204596000000002</v>
      </c>
      <c r="T15" s="99">
        <f t="shared" si="6"/>
        <v>7.1457257160096918e-002</v>
      </c>
      <c r="U15" s="99">
        <f t="shared" si="7"/>
        <v>1.044987499062656</v>
      </c>
      <c r="X15" s="92">
        <f t="shared" si="24"/>
        <v>45804</v>
      </c>
      <c r="Y15" s="91">
        <f t="shared" si="25"/>
        <v>8</v>
      </c>
      <c r="Z15" s="91">
        <f>INDEX(地温!$D$2:$D$366,MATCH(X15,地温!$C$2:$C$366,FALSE))</f>
        <v>18.772323999999998</v>
      </c>
      <c r="AA15" s="91">
        <f t="shared" si="26"/>
        <v>145.63676800000002</v>
      </c>
      <c r="AB15" s="93">
        <f t="shared" si="8"/>
        <v>18.204596000000002</v>
      </c>
      <c r="AC15" s="99" t="e">
        <f t="shared" si="9"/>
        <v>#N/A</v>
      </c>
      <c r="AD15" s="99">
        <f t="shared" si="10"/>
        <v>0</v>
      </c>
      <c r="AG15" s="92">
        <f t="shared" si="27"/>
        <v>45804</v>
      </c>
      <c r="AH15" s="91">
        <f t="shared" si="28"/>
        <v>8</v>
      </c>
      <c r="AI15" s="91">
        <f>INDEX(地温!$D$2:$D$366,MATCH(AG15,地温!$C$2:$C$366,FALSE))</f>
        <v>18.772323999999998</v>
      </c>
      <c r="AJ15" s="91">
        <f t="shared" si="29"/>
        <v>145.63676800000002</v>
      </c>
      <c r="AK15" s="93">
        <f t="shared" si="11"/>
        <v>18.204596000000002</v>
      </c>
      <c r="AL15" s="99" t="e">
        <f t="shared" si="12"/>
        <v>#N/A</v>
      </c>
      <c r="AM15" s="99">
        <f t="shared" si="13"/>
        <v>0</v>
      </c>
      <c r="AP15" s="92">
        <f t="shared" si="30"/>
        <v>45804</v>
      </c>
      <c r="AQ15" s="91">
        <f t="shared" si="31"/>
        <v>8</v>
      </c>
      <c r="AR15" s="91">
        <f>INDEX(地温!$D$2:$D$366,MATCH(AP15,地温!$C$2:$C$366,FALSE))</f>
        <v>18.772323999999998</v>
      </c>
      <c r="AS15" s="91">
        <f t="shared" si="32"/>
        <v>145.63676800000002</v>
      </c>
      <c r="AT15" s="93">
        <f t="shared" si="14"/>
        <v>18.204596000000002</v>
      </c>
      <c r="AU15" s="99" t="e">
        <f t="shared" si="15"/>
        <v>#N/A</v>
      </c>
      <c r="AV15" s="99">
        <f t="shared" si="16"/>
        <v>0</v>
      </c>
    </row>
    <row r="16" spans="1:48" s="91" customFormat="1">
      <c r="A16" s="92">
        <f t="shared" si="17"/>
        <v>45805</v>
      </c>
      <c r="B16" s="91">
        <f t="shared" si="0"/>
        <v>9</v>
      </c>
      <c r="C16" s="99">
        <f t="shared" si="1"/>
        <v>1.9366378123647938</v>
      </c>
      <c r="F16" s="92">
        <f t="shared" si="18"/>
        <v>45805</v>
      </c>
      <c r="G16" s="91">
        <f t="shared" si="19"/>
        <v>9</v>
      </c>
      <c r="H16" s="91">
        <f>INDEX(地温!$D$2:$D$366,MATCH(F16,地温!$C$2:$C$366,FALSE))</f>
        <v>19.238672000000005</v>
      </c>
      <c r="I16" s="91">
        <f t="shared" si="20"/>
        <v>164.87544000000003</v>
      </c>
      <c r="J16" s="93">
        <f t="shared" si="2"/>
        <v>18.319493333333337</v>
      </c>
      <c r="K16" s="99">
        <f t="shared" si="3"/>
        <v>5.6460756810727715e-002</v>
      </c>
      <c r="L16" s="99">
        <f t="shared" si="4"/>
        <v>0.7947891627787762</v>
      </c>
      <c r="O16" s="92">
        <f t="shared" si="21"/>
        <v>45805</v>
      </c>
      <c r="P16" s="91">
        <f t="shared" si="22"/>
        <v>9</v>
      </c>
      <c r="Q16" s="91">
        <f>INDEX(地温!$D$2:$D$366,MATCH(O16,地温!$C$2:$C$366,FALSE))</f>
        <v>19.238672000000005</v>
      </c>
      <c r="R16" s="91">
        <f t="shared" si="23"/>
        <v>164.87544000000003</v>
      </c>
      <c r="S16" s="93">
        <f t="shared" si="5"/>
        <v>18.319493333333337</v>
      </c>
      <c r="T16" s="99">
        <f t="shared" si="6"/>
        <v>7.1758363996375807e-002</v>
      </c>
      <c r="U16" s="99">
        <f t="shared" si="7"/>
        <v>1.1418486495860176</v>
      </c>
      <c r="X16" s="92">
        <f t="shared" si="24"/>
        <v>45805</v>
      </c>
      <c r="Y16" s="91">
        <f t="shared" si="25"/>
        <v>9</v>
      </c>
      <c r="Z16" s="91">
        <f>INDEX(地温!$D$2:$D$366,MATCH(X16,地温!$C$2:$C$366,FALSE))</f>
        <v>19.238672000000005</v>
      </c>
      <c r="AA16" s="91">
        <f t="shared" si="26"/>
        <v>164.87544000000003</v>
      </c>
      <c r="AB16" s="93">
        <f t="shared" si="8"/>
        <v>18.319493333333337</v>
      </c>
      <c r="AC16" s="99" t="e">
        <f t="shared" si="9"/>
        <v>#N/A</v>
      </c>
      <c r="AD16" s="99">
        <f t="shared" si="10"/>
        <v>0</v>
      </c>
      <c r="AG16" s="92">
        <f t="shared" si="27"/>
        <v>45805</v>
      </c>
      <c r="AH16" s="91">
        <f t="shared" si="28"/>
        <v>9</v>
      </c>
      <c r="AI16" s="91">
        <f>INDEX(地温!$D$2:$D$366,MATCH(AG16,地温!$C$2:$C$366,FALSE))</f>
        <v>19.238672000000005</v>
      </c>
      <c r="AJ16" s="91">
        <f t="shared" si="29"/>
        <v>164.87544000000003</v>
      </c>
      <c r="AK16" s="93">
        <f t="shared" si="11"/>
        <v>18.319493333333337</v>
      </c>
      <c r="AL16" s="99" t="e">
        <f t="shared" si="12"/>
        <v>#N/A</v>
      </c>
      <c r="AM16" s="99">
        <f t="shared" si="13"/>
        <v>0</v>
      </c>
      <c r="AP16" s="92">
        <f t="shared" si="30"/>
        <v>45805</v>
      </c>
      <c r="AQ16" s="91">
        <f t="shared" si="31"/>
        <v>9</v>
      </c>
      <c r="AR16" s="91">
        <f>INDEX(地温!$D$2:$D$366,MATCH(AP16,地温!$C$2:$C$366,FALSE))</f>
        <v>19.238672000000005</v>
      </c>
      <c r="AS16" s="91">
        <f t="shared" si="32"/>
        <v>164.87544000000003</v>
      </c>
      <c r="AT16" s="93">
        <f t="shared" si="14"/>
        <v>18.319493333333337</v>
      </c>
      <c r="AU16" s="99" t="e">
        <f t="shared" si="15"/>
        <v>#N/A</v>
      </c>
      <c r="AV16" s="99">
        <f t="shared" si="16"/>
        <v>0</v>
      </c>
    </row>
    <row r="17" spans="1:48" s="91" customFormat="1">
      <c r="A17" s="92">
        <f t="shared" si="17"/>
        <v>45806</v>
      </c>
      <c r="B17" s="91">
        <f t="shared" si="0"/>
        <v>10</v>
      </c>
      <c r="C17" s="99">
        <f t="shared" si="1"/>
        <v>2.1004532139143066</v>
      </c>
      <c r="F17" s="92">
        <f t="shared" si="18"/>
        <v>45806</v>
      </c>
      <c r="G17" s="91">
        <f t="shared" si="19"/>
        <v>10</v>
      </c>
      <c r="H17" s="91">
        <f>INDEX(地温!$D$2:$D$366,MATCH(F17,地温!$C$2:$C$366,FALSE))</f>
        <v>20.211919999999999</v>
      </c>
      <c r="I17" s="91">
        <f t="shared" si="20"/>
        <v>185.08736000000002</v>
      </c>
      <c r="J17" s="93">
        <f t="shared" si="2"/>
        <v>18.508736000000003</v>
      </c>
      <c r="K17" s="99">
        <f t="shared" si="3"/>
        <v>5.6901546462134085e-002</v>
      </c>
      <c r="L17" s="99">
        <f t="shared" si="4"/>
        <v>0.86566542711108907</v>
      </c>
      <c r="O17" s="92">
        <f t="shared" si="21"/>
        <v>45806</v>
      </c>
      <c r="P17" s="91">
        <f t="shared" si="22"/>
        <v>10</v>
      </c>
      <c r="Q17" s="91">
        <f>INDEX(地温!$D$2:$D$366,MATCH(O17,地温!$C$2:$C$366,FALSE))</f>
        <v>20.211919999999999</v>
      </c>
      <c r="R17" s="91">
        <f t="shared" si="23"/>
        <v>185.08736000000002</v>
      </c>
      <c r="S17" s="93">
        <f t="shared" si="5"/>
        <v>18.508736000000003</v>
      </c>
      <c r="T17" s="99">
        <f t="shared" si="6"/>
        <v>7.2256550967439673e-002</v>
      </c>
      <c r="U17" s="99">
        <f t="shared" si="7"/>
        <v>1.2347877868032178</v>
      </c>
      <c r="X17" s="92">
        <f t="shared" si="24"/>
        <v>45806</v>
      </c>
      <c r="Y17" s="91">
        <f t="shared" si="25"/>
        <v>10</v>
      </c>
      <c r="Z17" s="91">
        <f>INDEX(地温!$D$2:$D$366,MATCH(X17,地温!$C$2:$C$366,FALSE))</f>
        <v>20.211919999999999</v>
      </c>
      <c r="AA17" s="91">
        <f t="shared" si="26"/>
        <v>185.08736000000002</v>
      </c>
      <c r="AB17" s="93">
        <f t="shared" si="8"/>
        <v>18.508736000000003</v>
      </c>
      <c r="AC17" s="99" t="e">
        <f t="shared" si="9"/>
        <v>#N/A</v>
      </c>
      <c r="AD17" s="99">
        <f t="shared" si="10"/>
        <v>0</v>
      </c>
      <c r="AG17" s="92">
        <f t="shared" si="27"/>
        <v>45806</v>
      </c>
      <c r="AH17" s="91">
        <f t="shared" si="28"/>
        <v>10</v>
      </c>
      <c r="AI17" s="91">
        <f>INDEX(地温!$D$2:$D$366,MATCH(AG17,地温!$C$2:$C$366,FALSE))</f>
        <v>20.211919999999999</v>
      </c>
      <c r="AJ17" s="91">
        <f t="shared" si="29"/>
        <v>185.08736000000002</v>
      </c>
      <c r="AK17" s="93">
        <f t="shared" si="11"/>
        <v>18.508736000000003</v>
      </c>
      <c r="AL17" s="99" t="e">
        <f t="shared" si="12"/>
        <v>#N/A</v>
      </c>
      <c r="AM17" s="99">
        <f t="shared" si="13"/>
        <v>0</v>
      </c>
      <c r="AP17" s="92">
        <f t="shared" si="30"/>
        <v>45806</v>
      </c>
      <c r="AQ17" s="91">
        <f t="shared" si="31"/>
        <v>10</v>
      </c>
      <c r="AR17" s="91">
        <f>INDEX(地温!$D$2:$D$366,MATCH(AP17,地温!$C$2:$C$366,FALSE))</f>
        <v>20.211919999999999</v>
      </c>
      <c r="AS17" s="91">
        <f t="shared" si="32"/>
        <v>185.08736000000002</v>
      </c>
      <c r="AT17" s="93">
        <f t="shared" si="14"/>
        <v>18.508736000000003</v>
      </c>
      <c r="AU17" s="99" t="e">
        <f t="shared" si="15"/>
        <v>#N/A</v>
      </c>
      <c r="AV17" s="99">
        <f t="shared" si="16"/>
        <v>0</v>
      </c>
    </row>
    <row r="18" spans="1:48" s="91" customFormat="1">
      <c r="A18" s="92">
        <f t="shared" si="17"/>
        <v>45807</v>
      </c>
      <c r="B18" s="91">
        <f t="shared" si="0"/>
        <v>11</v>
      </c>
      <c r="C18" s="99">
        <f t="shared" si="1"/>
        <v>2.2515292405021867</v>
      </c>
      <c r="F18" s="92">
        <f t="shared" si="18"/>
        <v>45807</v>
      </c>
      <c r="G18" s="91">
        <f t="shared" si="19"/>
        <v>11</v>
      </c>
      <c r="H18" s="91">
        <f>INDEX(地温!$D$2:$D$366,MATCH(F18,地温!$C$2:$C$366,FALSE))</f>
        <v>19.887503999999996</v>
      </c>
      <c r="I18" s="91">
        <f t="shared" si="20"/>
        <v>204.97486400000003</v>
      </c>
      <c r="J18" s="93">
        <f t="shared" si="2"/>
        <v>18.634078545454546</v>
      </c>
      <c r="K18" s="99">
        <f t="shared" si="3"/>
        <v>5.7195073060613381e-002</v>
      </c>
      <c r="L18" s="99">
        <f t="shared" si="4"/>
        <v>0.93157136800875651</v>
      </c>
      <c r="O18" s="92">
        <f t="shared" si="21"/>
        <v>45807</v>
      </c>
      <c r="P18" s="91">
        <f t="shared" si="22"/>
        <v>11</v>
      </c>
      <c r="Q18" s="91">
        <f>INDEX(地温!$D$2:$D$366,MATCH(O18,地温!$C$2:$C$366,FALSE))</f>
        <v>19.887503999999996</v>
      </c>
      <c r="R18" s="91">
        <f t="shared" si="23"/>
        <v>204.97486400000003</v>
      </c>
      <c r="S18" s="93">
        <f t="shared" si="5"/>
        <v>18.634078545454546</v>
      </c>
      <c r="T18" s="99">
        <f t="shared" si="6"/>
        <v>7.2588062729817771e-002</v>
      </c>
      <c r="U18" s="99">
        <f t="shared" si="7"/>
        <v>1.3199578724934304</v>
      </c>
      <c r="X18" s="92">
        <f t="shared" si="24"/>
        <v>45807</v>
      </c>
      <c r="Y18" s="91">
        <f t="shared" si="25"/>
        <v>11</v>
      </c>
      <c r="Z18" s="91">
        <f>INDEX(地温!$D$2:$D$366,MATCH(X18,地温!$C$2:$C$366,FALSE))</f>
        <v>19.887503999999996</v>
      </c>
      <c r="AA18" s="91">
        <f t="shared" si="26"/>
        <v>204.97486400000003</v>
      </c>
      <c r="AB18" s="93">
        <f t="shared" si="8"/>
        <v>18.634078545454546</v>
      </c>
      <c r="AC18" s="99" t="e">
        <f t="shared" si="9"/>
        <v>#N/A</v>
      </c>
      <c r="AD18" s="99">
        <f t="shared" si="10"/>
        <v>0</v>
      </c>
      <c r="AG18" s="92">
        <f t="shared" si="27"/>
        <v>45807</v>
      </c>
      <c r="AH18" s="91">
        <f t="shared" si="28"/>
        <v>11</v>
      </c>
      <c r="AI18" s="91">
        <f>INDEX(地温!$D$2:$D$366,MATCH(AG18,地温!$C$2:$C$366,FALSE))</f>
        <v>19.887503999999996</v>
      </c>
      <c r="AJ18" s="91">
        <f t="shared" si="29"/>
        <v>204.97486400000003</v>
      </c>
      <c r="AK18" s="93">
        <f t="shared" si="11"/>
        <v>18.634078545454546</v>
      </c>
      <c r="AL18" s="99" t="e">
        <f t="shared" si="12"/>
        <v>#N/A</v>
      </c>
      <c r="AM18" s="99">
        <f t="shared" si="13"/>
        <v>0</v>
      </c>
      <c r="AP18" s="92">
        <f t="shared" si="30"/>
        <v>45807</v>
      </c>
      <c r="AQ18" s="91">
        <f t="shared" si="31"/>
        <v>11</v>
      </c>
      <c r="AR18" s="91">
        <f>INDEX(地温!$D$2:$D$366,MATCH(AP18,地温!$C$2:$C$366,FALSE))</f>
        <v>19.887503999999996</v>
      </c>
      <c r="AS18" s="91">
        <f t="shared" si="32"/>
        <v>204.97486400000003</v>
      </c>
      <c r="AT18" s="93">
        <f t="shared" si="14"/>
        <v>18.634078545454546</v>
      </c>
      <c r="AU18" s="99" t="e">
        <f t="shared" si="15"/>
        <v>#N/A</v>
      </c>
      <c r="AV18" s="99">
        <f t="shared" si="16"/>
        <v>0</v>
      </c>
    </row>
    <row r="19" spans="1:48" s="91" customFormat="1">
      <c r="A19" s="92">
        <f t="shared" si="17"/>
        <v>45808</v>
      </c>
      <c r="B19" s="91">
        <f t="shared" si="0"/>
        <v>12</v>
      </c>
      <c r="C19" s="99">
        <f t="shared" si="1"/>
        <v>2.3843140602784221</v>
      </c>
      <c r="F19" s="92">
        <f t="shared" si="18"/>
        <v>45808</v>
      </c>
      <c r="G19" s="91">
        <f t="shared" si="19"/>
        <v>12</v>
      </c>
      <c r="H19" s="91">
        <f>INDEX(地温!$D$2:$D$366,MATCH(F19,地温!$C$2:$C$366,FALSE))</f>
        <v>18.245148</v>
      </c>
      <c r="I19" s="91">
        <f t="shared" si="20"/>
        <v>223.22001200000003</v>
      </c>
      <c r="J19" s="93">
        <f t="shared" si="2"/>
        <v>18.601667666666668</v>
      </c>
      <c r="K19" s="99">
        <f t="shared" si="3"/>
        <v>5.7119052801446364e-002</v>
      </c>
      <c r="L19" s="99">
        <f t="shared" si="4"/>
        <v>0.98977095931514525</v>
      </c>
      <c r="O19" s="92">
        <f t="shared" si="21"/>
        <v>45808</v>
      </c>
      <c r="P19" s="91">
        <f t="shared" si="22"/>
        <v>12</v>
      </c>
      <c r="Q19" s="91">
        <f>INDEX(地温!$D$2:$D$366,MATCH(O19,地温!$C$2:$C$366,FALSE))</f>
        <v>18.245148</v>
      </c>
      <c r="R19" s="91">
        <f t="shared" si="23"/>
        <v>223.22001200000003</v>
      </c>
      <c r="S19" s="93">
        <f t="shared" si="5"/>
        <v>18.601667666666668</v>
      </c>
      <c r="T19" s="99">
        <f t="shared" si="6"/>
        <v>7.2502222770560051e-002</v>
      </c>
      <c r="U19" s="99">
        <f t="shared" si="7"/>
        <v>1.3945431009632767</v>
      </c>
      <c r="X19" s="92">
        <f t="shared" si="24"/>
        <v>45808</v>
      </c>
      <c r="Y19" s="91">
        <f t="shared" si="25"/>
        <v>12</v>
      </c>
      <c r="Z19" s="91">
        <f>INDEX(地温!$D$2:$D$366,MATCH(X19,地温!$C$2:$C$366,FALSE))</f>
        <v>18.245148</v>
      </c>
      <c r="AA19" s="91">
        <f t="shared" si="26"/>
        <v>223.22001200000003</v>
      </c>
      <c r="AB19" s="93">
        <f t="shared" si="8"/>
        <v>18.601667666666668</v>
      </c>
      <c r="AC19" s="99" t="e">
        <f t="shared" si="9"/>
        <v>#N/A</v>
      </c>
      <c r="AD19" s="99">
        <f t="shared" si="10"/>
        <v>0</v>
      </c>
      <c r="AG19" s="92">
        <f t="shared" si="27"/>
        <v>45808</v>
      </c>
      <c r="AH19" s="91">
        <f t="shared" si="28"/>
        <v>12</v>
      </c>
      <c r="AI19" s="91">
        <f>INDEX(地温!$D$2:$D$366,MATCH(AG19,地温!$C$2:$C$366,FALSE))</f>
        <v>18.245148</v>
      </c>
      <c r="AJ19" s="91">
        <f t="shared" si="29"/>
        <v>223.22001200000003</v>
      </c>
      <c r="AK19" s="93">
        <f t="shared" si="11"/>
        <v>18.601667666666668</v>
      </c>
      <c r="AL19" s="99" t="e">
        <f t="shared" si="12"/>
        <v>#N/A</v>
      </c>
      <c r="AM19" s="99">
        <f t="shared" si="13"/>
        <v>0</v>
      </c>
      <c r="AP19" s="92">
        <f t="shared" si="30"/>
        <v>45808</v>
      </c>
      <c r="AQ19" s="91">
        <f t="shared" si="31"/>
        <v>12</v>
      </c>
      <c r="AR19" s="91">
        <f>INDEX(地温!$D$2:$D$366,MATCH(AP19,地温!$C$2:$C$366,FALSE))</f>
        <v>18.245148</v>
      </c>
      <c r="AS19" s="91">
        <f t="shared" si="32"/>
        <v>223.22001200000003</v>
      </c>
      <c r="AT19" s="93">
        <f t="shared" si="14"/>
        <v>18.601667666666668</v>
      </c>
      <c r="AU19" s="99" t="e">
        <f t="shared" si="15"/>
        <v>#N/A</v>
      </c>
      <c r="AV19" s="99">
        <f t="shared" si="16"/>
        <v>0</v>
      </c>
    </row>
    <row r="20" spans="1:48" s="91" customFormat="1">
      <c r="A20" s="92">
        <f t="shared" si="17"/>
        <v>45809</v>
      </c>
      <c r="B20" s="91">
        <f t="shared" si="0"/>
        <v>13</v>
      </c>
      <c r="C20" s="99">
        <f t="shared" si="1"/>
        <v>2.509431886230157</v>
      </c>
      <c r="F20" s="92">
        <f t="shared" si="18"/>
        <v>45809</v>
      </c>
      <c r="G20" s="91">
        <f t="shared" si="19"/>
        <v>13</v>
      </c>
      <c r="H20" s="91">
        <f>INDEX(地温!$D$2:$D$366,MATCH(F20,地温!$C$2:$C$366,FALSE))</f>
        <v>18.387080000000001</v>
      </c>
      <c r="I20" s="91">
        <f t="shared" si="20"/>
        <v>241.60709200000002</v>
      </c>
      <c r="J20" s="93">
        <f t="shared" si="2"/>
        <v>18.585160923076923</v>
      </c>
      <c r="K20" s="99">
        <f t="shared" si="3"/>
        <v>5.7080368313950795e-002</v>
      </c>
      <c r="L20" s="99">
        <f t="shared" si="4"/>
        <v>1.0451020657011452</v>
      </c>
      <c r="O20" s="92">
        <f t="shared" si="21"/>
        <v>45809</v>
      </c>
      <c r="P20" s="91">
        <f t="shared" si="22"/>
        <v>13</v>
      </c>
      <c r="Q20" s="91">
        <f>INDEX(地温!$D$2:$D$366,MATCH(O20,地温!$C$2:$C$366,FALSE))</f>
        <v>18.387080000000001</v>
      </c>
      <c r="R20" s="91">
        <f t="shared" si="23"/>
        <v>241.60709200000002</v>
      </c>
      <c r="S20" s="93">
        <f t="shared" si="5"/>
        <v>18.585160923076923</v>
      </c>
      <c r="T20" s="99">
        <f t="shared" si="6"/>
        <v>7.2458536485863742e-002</v>
      </c>
      <c r="U20" s="99">
        <f t="shared" si="7"/>
        <v>1.4643298205290121</v>
      </c>
      <c r="X20" s="92">
        <f t="shared" si="24"/>
        <v>45809</v>
      </c>
      <c r="Y20" s="91">
        <f t="shared" si="25"/>
        <v>13</v>
      </c>
      <c r="Z20" s="91">
        <f>INDEX(地温!$D$2:$D$366,MATCH(X20,地温!$C$2:$C$366,FALSE))</f>
        <v>18.387080000000001</v>
      </c>
      <c r="AA20" s="91">
        <f t="shared" si="26"/>
        <v>241.60709200000002</v>
      </c>
      <c r="AB20" s="93">
        <f t="shared" si="8"/>
        <v>18.585160923076923</v>
      </c>
      <c r="AC20" s="99" t="e">
        <f t="shared" si="9"/>
        <v>#N/A</v>
      </c>
      <c r="AD20" s="99">
        <f t="shared" si="10"/>
        <v>0</v>
      </c>
      <c r="AG20" s="92">
        <f t="shared" si="27"/>
        <v>45809</v>
      </c>
      <c r="AH20" s="91">
        <f t="shared" si="28"/>
        <v>13</v>
      </c>
      <c r="AI20" s="91">
        <f>INDEX(地温!$D$2:$D$366,MATCH(AG20,地温!$C$2:$C$366,FALSE))</f>
        <v>18.387080000000001</v>
      </c>
      <c r="AJ20" s="91">
        <f t="shared" si="29"/>
        <v>241.60709200000002</v>
      </c>
      <c r="AK20" s="93">
        <f t="shared" si="11"/>
        <v>18.585160923076923</v>
      </c>
      <c r="AL20" s="99" t="e">
        <f t="shared" si="12"/>
        <v>#N/A</v>
      </c>
      <c r="AM20" s="99">
        <f t="shared" si="13"/>
        <v>0</v>
      </c>
      <c r="AP20" s="92">
        <f t="shared" si="30"/>
        <v>45809</v>
      </c>
      <c r="AQ20" s="91">
        <f t="shared" si="31"/>
        <v>13</v>
      </c>
      <c r="AR20" s="91">
        <f>INDEX(地温!$D$2:$D$366,MATCH(AP20,地温!$C$2:$C$366,FALSE))</f>
        <v>18.387080000000001</v>
      </c>
      <c r="AS20" s="91">
        <f t="shared" si="32"/>
        <v>241.60709200000002</v>
      </c>
      <c r="AT20" s="93">
        <f t="shared" si="14"/>
        <v>18.585160923076923</v>
      </c>
      <c r="AU20" s="99" t="e">
        <f t="shared" si="15"/>
        <v>#N/A</v>
      </c>
      <c r="AV20" s="99">
        <f t="shared" si="16"/>
        <v>0</v>
      </c>
    </row>
    <row r="21" spans="1:48" s="91" customFormat="1">
      <c r="A21" s="92">
        <f t="shared" si="17"/>
        <v>45810</v>
      </c>
      <c r="B21" s="91">
        <f t="shared" si="0"/>
        <v>14</v>
      </c>
      <c r="C21" s="99">
        <f t="shared" si="1"/>
        <v>2.6335367070165301</v>
      </c>
      <c r="F21" s="92">
        <f t="shared" si="18"/>
        <v>45810</v>
      </c>
      <c r="G21" s="91">
        <f t="shared" si="19"/>
        <v>14</v>
      </c>
      <c r="H21" s="91">
        <f>INDEX(地温!$D$2:$D$366,MATCH(F21,地温!$C$2:$C$366,FALSE))</f>
        <v>19.948332000000001</v>
      </c>
      <c r="I21" s="91">
        <f t="shared" si="20"/>
        <v>261.55542400000002</v>
      </c>
      <c r="J21" s="93">
        <f t="shared" si="2"/>
        <v>18.682530285714286</v>
      </c>
      <c r="K21" s="99">
        <f t="shared" si="3"/>
        <v>5.7308874560267023e-002</v>
      </c>
      <c r="L21" s="99">
        <f t="shared" si="4"/>
        <v>1.1006697756119184</v>
      </c>
      <c r="O21" s="92">
        <f t="shared" si="21"/>
        <v>45810</v>
      </c>
      <c r="P21" s="91">
        <f t="shared" si="22"/>
        <v>14</v>
      </c>
      <c r="Q21" s="91">
        <f>INDEX(地温!$D$2:$D$366,MATCH(O21,地温!$C$2:$C$366,FALSE))</f>
        <v>19.948332000000001</v>
      </c>
      <c r="R21" s="91">
        <f t="shared" si="23"/>
        <v>261.55542400000002</v>
      </c>
      <c r="S21" s="93">
        <f t="shared" si="5"/>
        <v>18.682530285714286</v>
      </c>
      <c r="T21" s="99">
        <f t="shared" si="6"/>
        <v>7.271654069121565e-002</v>
      </c>
      <c r="U21" s="99">
        <f t="shared" si="7"/>
        <v>1.5328669314046117</v>
      </c>
      <c r="X21" s="92">
        <f t="shared" si="24"/>
        <v>45810</v>
      </c>
      <c r="Y21" s="91">
        <f t="shared" si="25"/>
        <v>14</v>
      </c>
      <c r="Z21" s="91">
        <f>INDEX(地温!$D$2:$D$366,MATCH(X21,地温!$C$2:$C$366,FALSE))</f>
        <v>19.948332000000001</v>
      </c>
      <c r="AA21" s="91">
        <f t="shared" si="26"/>
        <v>261.55542400000002</v>
      </c>
      <c r="AB21" s="93">
        <f t="shared" si="8"/>
        <v>18.682530285714286</v>
      </c>
      <c r="AC21" s="99" t="e">
        <f t="shared" si="9"/>
        <v>#N/A</v>
      </c>
      <c r="AD21" s="99">
        <f t="shared" si="10"/>
        <v>0</v>
      </c>
      <c r="AG21" s="92">
        <f t="shared" si="27"/>
        <v>45810</v>
      </c>
      <c r="AH21" s="91">
        <f t="shared" si="28"/>
        <v>14</v>
      </c>
      <c r="AI21" s="91">
        <f>INDEX(地温!$D$2:$D$366,MATCH(AG21,地温!$C$2:$C$366,FALSE))</f>
        <v>19.948332000000001</v>
      </c>
      <c r="AJ21" s="91">
        <f t="shared" si="29"/>
        <v>261.55542400000002</v>
      </c>
      <c r="AK21" s="93">
        <f t="shared" si="11"/>
        <v>18.682530285714286</v>
      </c>
      <c r="AL21" s="99" t="e">
        <f t="shared" si="12"/>
        <v>#N/A</v>
      </c>
      <c r="AM21" s="99">
        <f t="shared" si="13"/>
        <v>0</v>
      </c>
      <c r="AP21" s="92">
        <f t="shared" si="30"/>
        <v>45810</v>
      </c>
      <c r="AQ21" s="91">
        <f t="shared" si="31"/>
        <v>14</v>
      </c>
      <c r="AR21" s="91">
        <f>INDEX(地温!$D$2:$D$366,MATCH(AP21,地温!$C$2:$C$366,FALSE))</f>
        <v>19.948332000000001</v>
      </c>
      <c r="AS21" s="91">
        <f t="shared" si="32"/>
        <v>261.55542400000002</v>
      </c>
      <c r="AT21" s="93">
        <f t="shared" si="14"/>
        <v>18.682530285714286</v>
      </c>
      <c r="AU21" s="99" t="e">
        <f t="shared" si="15"/>
        <v>#N/A</v>
      </c>
      <c r="AV21" s="99">
        <f t="shared" si="16"/>
        <v>0</v>
      </c>
    </row>
    <row r="22" spans="1:48" s="91" customFormat="1">
      <c r="A22" s="92">
        <f t="shared" si="17"/>
        <v>45811</v>
      </c>
      <c r="B22" s="91">
        <f t="shared" si="0"/>
        <v>15</v>
      </c>
      <c r="C22" s="99">
        <f t="shared" si="1"/>
        <v>2.7480480653125676</v>
      </c>
      <c r="F22" s="92">
        <f t="shared" si="18"/>
        <v>45811</v>
      </c>
      <c r="G22" s="91">
        <f t="shared" si="19"/>
        <v>15</v>
      </c>
      <c r="H22" s="91">
        <f>INDEX(地温!$D$2:$D$366,MATCH(F22,地温!$C$2:$C$366,FALSE))</f>
        <v>19.623916000000001</v>
      </c>
      <c r="I22" s="91">
        <f t="shared" si="20"/>
        <v>281.17934000000002</v>
      </c>
      <c r="J22" s="93">
        <f t="shared" si="2"/>
        <v>18.745289333333336</v>
      </c>
      <c r="K22" s="99">
        <f t="shared" si="3"/>
        <v>5.7456560761705321e-002</v>
      </c>
      <c r="L22" s="99">
        <f t="shared" si="4"/>
        <v>1.1523506488601747</v>
      </c>
      <c r="O22" s="92">
        <f t="shared" si="21"/>
        <v>45811</v>
      </c>
      <c r="P22" s="91">
        <f t="shared" si="22"/>
        <v>15</v>
      </c>
      <c r="Q22" s="91">
        <f>INDEX(地温!$D$2:$D$366,MATCH(O22,地温!$C$2:$C$366,FALSE))</f>
        <v>19.623916000000001</v>
      </c>
      <c r="R22" s="91">
        <f t="shared" si="23"/>
        <v>281.17934000000002</v>
      </c>
      <c r="S22" s="93">
        <f t="shared" si="5"/>
        <v>18.745289333333336</v>
      </c>
      <c r="T22" s="99">
        <f t="shared" si="6"/>
        <v>7.2883231350804822e-002</v>
      </c>
      <c r="U22" s="99">
        <f t="shared" si="7"/>
        <v>1.5956974164523927</v>
      </c>
      <c r="X22" s="92">
        <f t="shared" si="24"/>
        <v>45811</v>
      </c>
      <c r="Y22" s="91">
        <f t="shared" si="25"/>
        <v>15</v>
      </c>
      <c r="Z22" s="91">
        <f>INDEX(地温!$D$2:$D$366,MATCH(X22,地温!$C$2:$C$366,FALSE))</f>
        <v>19.623916000000001</v>
      </c>
      <c r="AA22" s="91">
        <f t="shared" si="26"/>
        <v>281.17934000000002</v>
      </c>
      <c r="AB22" s="93">
        <f t="shared" si="8"/>
        <v>18.745289333333336</v>
      </c>
      <c r="AC22" s="99" t="e">
        <f t="shared" si="9"/>
        <v>#N/A</v>
      </c>
      <c r="AD22" s="99">
        <f t="shared" si="10"/>
        <v>0</v>
      </c>
      <c r="AG22" s="92">
        <f t="shared" si="27"/>
        <v>45811</v>
      </c>
      <c r="AH22" s="91">
        <f t="shared" si="28"/>
        <v>15</v>
      </c>
      <c r="AI22" s="91">
        <f>INDEX(地温!$D$2:$D$366,MATCH(AG22,地温!$C$2:$C$366,FALSE))</f>
        <v>19.623916000000001</v>
      </c>
      <c r="AJ22" s="91">
        <f t="shared" si="29"/>
        <v>281.17934000000002</v>
      </c>
      <c r="AK22" s="93">
        <f t="shared" si="11"/>
        <v>18.745289333333336</v>
      </c>
      <c r="AL22" s="99" t="e">
        <f t="shared" si="12"/>
        <v>#N/A</v>
      </c>
      <c r="AM22" s="99">
        <f t="shared" si="13"/>
        <v>0</v>
      </c>
      <c r="AP22" s="92">
        <f t="shared" si="30"/>
        <v>45811</v>
      </c>
      <c r="AQ22" s="91">
        <f t="shared" si="31"/>
        <v>15</v>
      </c>
      <c r="AR22" s="91">
        <f>INDEX(地温!$D$2:$D$366,MATCH(AP22,地温!$C$2:$C$366,FALSE))</f>
        <v>19.623916000000001</v>
      </c>
      <c r="AS22" s="91">
        <f t="shared" si="32"/>
        <v>281.17934000000002</v>
      </c>
      <c r="AT22" s="93">
        <f t="shared" si="14"/>
        <v>18.745289333333336</v>
      </c>
      <c r="AU22" s="99" t="e">
        <f t="shared" si="15"/>
        <v>#N/A</v>
      </c>
      <c r="AV22" s="99">
        <f t="shared" si="16"/>
        <v>0</v>
      </c>
    </row>
    <row r="23" spans="1:48" s="91" customFormat="1">
      <c r="A23" s="92">
        <f t="shared" si="17"/>
        <v>45812</v>
      </c>
      <c r="B23" s="91">
        <f t="shared" si="0"/>
        <v>16</v>
      </c>
      <c r="C23" s="99">
        <f t="shared" si="1"/>
        <v>2.8545570577296897</v>
      </c>
      <c r="F23" s="92">
        <f t="shared" si="18"/>
        <v>45812</v>
      </c>
      <c r="G23" s="91">
        <f t="shared" si="19"/>
        <v>16</v>
      </c>
      <c r="H23" s="91">
        <f>INDEX(地温!$D$2:$D$366,MATCH(F23,地温!$C$2:$C$366,FALSE))</f>
        <v>19.502260000000003</v>
      </c>
      <c r="I23" s="91">
        <f t="shared" si="20"/>
        <v>300.6816</v>
      </c>
      <c r="J23" s="93">
        <f t="shared" si="2"/>
        <v>18.7926</v>
      </c>
      <c r="K23" s="99">
        <f t="shared" si="3"/>
        <v>5.7568102846063965e-002</v>
      </c>
      <c r="L23" s="99">
        <f t="shared" si="4"/>
        <v>1.2008203589847379</v>
      </c>
      <c r="O23" s="92">
        <f t="shared" si="21"/>
        <v>45812</v>
      </c>
      <c r="P23" s="91">
        <f t="shared" si="22"/>
        <v>16</v>
      </c>
      <c r="Q23" s="91">
        <f>INDEX(地温!$D$2:$D$366,MATCH(O23,地温!$C$2:$C$366,FALSE))</f>
        <v>19.502260000000003</v>
      </c>
      <c r="R23" s="91">
        <f t="shared" si="23"/>
        <v>300.6816</v>
      </c>
      <c r="S23" s="93">
        <f t="shared" si="5"/>
        <v>18.7926</v>
      </c>
      <c r="T23" s="99">
        <f t="shared" si="6"/>
        <v>7.300909547879407e-002</v>
      </c>
      <c r="U23" s="99">
        <f t="shared" si="7"/>
        <v>1.6537366987449518</v>
      </c>
      <c r="X23" s="92">
        <f t="shared" si="24"/>
        <v>45812</v>
      </c>
      <c r="Y23" s="91">
        <f t="shared" si="25"/>
        <v>16</v>
      </c>
      <c r="Z23" s="91">
        <f>INDEX(地温!$D$2:$D$366,MATCH(X23,地温!$C$2:$C$366,FALSE))</f>
        <v>19.502260000000003</v>
      </c>
      <c r="AA23" s="91">
        <f t="shared" si="26"/>
        <v>300.6816</v>
      </c>
      <c r="AB23" s="93">
        <f t="shared" si="8"/>
        <v>18.7926</v>
      </c>
      <c r="AC23" s="99" t="e">
        <f t="shared" si="9"/>
        <v>#N/A</v>
      </c>
      <c r="AD23" s="99">
        <f t="shared" si="10"/>
        <v>0</v>
      </c>
      <c r="AG23" s="92">
        <f t="shared" si="27"/>
        <v>45812</v>
      </c>
      <c r="AH23" s="91">
        <f t="shared" si="28"/>
        <v>16</v>
      </c>
      <c r="AI23" s="91">
        <f>INDEX(地温!$D$2:$D$366,MATCH(AG23,地温!$C$2:$C$366,FALSE))</f>
        <v>19.502260000000003</v>
      </c>
      <c r="AJ23" s="91">
        <f t="shared" si="29"/>
        <v>300.6816</v>
      </c>
      <c r="AK23" s="93">
        <f t="shared" si="11"/>
        <v>18.7926</v>
      </c>
      <c r="AL23" s="99" t="e">
        <f t="shared" si="12"/>
        <v>#N/A</v>
      </c>
      <c r="AM23" s="99">
        <f t="shared" si="13"/>
        <v>0</v>
      </c>
      <c r="AP23" s="92">
        <f t="shared" si="30"/>
        <v>45812</v>
      </c>
      <c r="AQ23" s="91">
        <f t="shared" si="31"/>
        <v>16</v>
      </c>
      <c r="AR23" s="91">
        <f>INDEX(地温!$D$2:$D$366,MATCH(AP23,地温!$C$2:$C$366,FALSE))</f>
        <v>19.502260000000003</v>
      </c>
      <c r="AS23" s="91">
        <f t="shared" si="32"/>
        <v>300.6816</v>
      </c>
      <c r="AT23" s="93">
        <f t="shared" si="14"/>
        <v>18.7926</v>
      </c>
      <c r="AU23" s="99" t="e">
        <f t="shared" si="15"/>
        <v>#N/A</v>
      </c>
      <c r="AV23" s="99">
        <f t="shared" si="16"/>
        <v>0</v>
      </c>
    </row>
    <row r="24" spans="1:48" s="91" customFormat="1">
      <c r="A24" s="92">
        <f t="shared" si="17"/>
        <v>45813</v>
      </c>
      <c r="B24" s="91">
        <f t="shared" si="0"/>
        <v>17</v>
      </c>
      <c r="C24" s="99">
        <f t="shared" si="1"/>
        <v>2.9553391731808327</v>
      </c>
      <c r="F24" s="92">
        <f t="shared" si="18"/>
        <v>45813</v>
      </c>
      <c r="G24" s="91">
        <f t="shared" si="19"/>
        <v>17</v>
      </c>
      <c r="H24" s="91">
        <f>INDEX(地温!$D$2:$D$366,MATCH(F24,地温!$C$2:$C$366,FALSE))</f>
        <v>19.846951999999998</v>
      </c>
      <c r="I24" s="91">
        <f t="shared" si="20"/>
        <v>320.52855199999999</v>
      </c>
      <c r="J24" s="93">
        <f t="shared" si="2"/>
        <v>18.854620705882354</v>
      </c>
      <c r="K24" s="99">
        <f t="shared" si="3"/>
        <v>5.7714599177489855e-002</v>
      </c>
      <c r="L24" s="99">
        <f t="shared" si="4"/>
        <v>1.2471135637098729</v>
      </c>
      <c r="O24" s="92">
        <f t="shared" si="21"/>
        <v>45813</v>
      </c>
      <c r="P24" s="91">
        <f t="shared" si="22"/>
        <v>17</v>
      </c>
      <c r="Q24" s="91">
        <f>INDEX(地温!$D$2:$D$366,MATCH(O24,地温!$C$2:$C$366,FALSE))</f>
        <v>19.846951999999998</v>
      </c>
      <c r="R24" s="91">
        <f t="shared" si="23"/>
        <v>320.52855199999999</v>
      </c>
      <c r="S24" s="93">
        <f t="shared" si="5"/>
        <v>18.854620705882354</v>
      </c>
      <c r="T24" s="99">
        <f t="shared" si="6"/>
        <v>7.3174361124894338e-002</v>
      </c>
      <c r="U24" s="99">
        <f t="shared" si="7"/>
        <v>1.7082256094709596</v>
      </c>
      <c r="X24" s="92">
        <f t="shared" si="24"/>
        <v>45813</v>
      </c>
      <c r="Y24" s="91">
        <f t="shared" si="25"/>
        <v>17</v>
      </c>
      <c r="Z24" s="91">
        <f>INDEX(地温!$D$2:$D$366,MATCH(X24,地温!$C$2:$C$366,FALSE))</f>
        <v>19.846951999999998</v>
      </c>
      <c r="AA24" s="91">
        <f t="shared" si="26"/>
        <v>320.52855199999999</v>
      </c>
      <c r="AB24" s="93">
        <f t="shared" si="8"/>
        <v>18.854620705882354</v>
      </c>
      <c r="AC24" s="99" t="e">
        <f t="shared" si="9"/>
        <v>#N/A</v>
      </c>
      <c r="AD24" s="99">
        <f t="shared" si="10"/>
        <v>0</v>
      </c>
      <c r="AG24" s="92">
        <f t="shared" si="27"/>
        <v>45813</v>
      </c>
      <c r="AH24" s="91">
        <f t="shared" si="28"/>
        <v>17</v>
      </c>
      <c r="AI24" s="91">
        <f>INDEX(地温!$D$2:$D$366,MATCH(AG24,地温!$C$2:$C$366,FALSE))</f>
        <v>19.846951999999998</v>
      </c>
      <c r="AJ24" s="91">
        <f t="shared" si="29"/>
        <v>320.52855199999999</v>
      </c>
      <c r="AK24" s="93">
        <f t="shared" si="11"/>
        <v>18.854620705882354</v>
      </c>
      <c r="AL24" s="99" t="e">
        <f t="shared" si="12"/>
        <v>#N/A</v>
      </c>
      <c r="AM24" s="99">
        <f t="shared" si="13"/>
        <v>0</v>
      </c>
      <c r="AP24" s="92">
        <f t="shared" si="30"/>
        <v>45813</v>
      </c>
      <c r="AQ24" s="91">
        <f t="shared" si="31"/>
        <v>17</v>
      </c>
      <c r="AR24" s="91">
        <f>INDEX(地温!$D$2:$D$366,MATCH(AP24,地温!$C$2:$C$366,FALSE))</f>
        <v>19.846951999999998</v>
      </c>
      <c r="AS24" s="91">
        <f t="shared" si="32"/>
        <v>320.52855199999999</v>
      </c>
      <c r="AT24" s="93">
        <f t="shared" si="14"/>
        <v>18.854620705882354</v>
      </c>
      <c r="AU24" s="99" t="e">
        <f t="shared" si="15"/>
        <v>#N/A</v>
      </c>
      <c r="AV24" s="99">
        <f t="shared" si="16"/>
        <v>0</v>
      </c>
    </row>
    <row r="25" spans="1:48" s="91" customFormat="1">
      <c r="A25" s="92">
        <f t="shared" si="17"/>
        <v>45814</v>
      </c>
      <c r="B25" s="91">
        <f t="shared" si="0"/>
        <v>18</v>
      </c>
      <c r="C25" s="99">
        <f t="shared" si="1"/>
        <v>3.0443052139504982</v>
      </c>
      <c r="F25" s="92">
        <f t="shared" si="18"/>
        <v>45814</v>
      </c>
      <c r="G25" s="91">
        <f t="shared" si="19"/>
        <v>18</v>
      </c>
      <c r="H25" s="91">
        <f>INDEX(地温!$D$2:$D$366,MATCH(F25,地温!$C$2:$C$366,FALSE))</f>
        <v>18.326251999999997</v>
      </c>
      <c r="I25" s="91">
        <f t="shared" si="20"/>
        <v>338.854804</v>
      </c>
      <c r="J25" s="93">
        <f t="shared" si="2"/>
        <v>18.825266888888891</v>
      </c>
      <c r="K25" s="99">
        <f t="shared" si="3"/>
        <v>5.764522519447509e-002</v>
      </c>
      <c r="L25" s="99">
        <f t="shared" si="4"/>
        <v>1.2881734694970077</v>
      </c>
      <c r="O25" s="92">
        <f t="shared" si="21"/>
        <v>45814</v>
      </c>
      <c r="P25" s="91">
        <f t="shared" si="22"/>
        <v>18</v>
      </c>
      <c r="Q25" s="91">
        <f>INDEX(地温!$D$2:$D$366,MATCH(O25,地温!$C$2:$C$366,FALSE))</f>
        <v>18.326251999999997</v>
      </c>
      <c r="R25" s="91">
        <f t="shared" si="23"/>
        <v>338.854804</v>
      </c>
      <c r="S25" s="93">
        <f t="shared" si="5"/>
        <v>18.825266888888891</v>
      </c>
      <c r="T25" s="99">
        <f t="shared" si="6"/>
        <v>7.3096104627342548e-002</v>
      </c>
      <c r="U25" s="99">
        <f t="shared" si="7"/>
        <v>1.7561317444534905</v>
      </c>
      <c r="X25" s="92">
        <f t="shared" si="24"/>
        <v>45814</v>
      </c>
      <c r="Y25" s="91">
        <f t="shared" si="25"/>
        <v>18</v>
      </c>
      <c r="Z25" s="91">
        <f>INDEX(地温!$D$2:$D$366,MATCH(X25,地温!$C$2:$C$366,FALSE))</f>
        <v>18.326251999999997</v>
      </c>
      <c r="AA25" s="91">
        <f t="shared" si="26"/>
        <v>338.854804</v>
      </c>
      <c r="AB25" s="93">
        <f t="shared" si="8"/>
        <v>18.825266888888891</v>
      </c>
      <c r="AC25" s="99" t="e">
        <f t="shared" si="9"/>
        <v>#N/A</v>
      </c>
      <c r="AD25" s="99">
        <f t="shared" si="10"/>
        <v>0</v>
      </c>
      <c r="AG25" s="92">
        <f t="shared" si="27"/>
        <v>45814</v>
      </c>
      <c r="AH25" s="91">
        <f t="shared" si="28"/>
        <v>18</v>
      </c>
      <c r="AI25" s="91">
        <f>INDEX(地温!$D$2:$D$366,MATCH(AG25,地温!$C$2:$C$366,FALSE))</f>
        <v>18.326251999999997</v>
      </c>
      <c r="AJ25" s="91">
        <f t="shared" si="29"/>
        <v>338.854804</v>
      </c>
      <c r="AK25" s="93">
        <f t="shared" si="11"/>
        <v>18.825266888888891</v>
      </c>
      <c r="AL25" s="99" t="e">
        <f t="shared" si="12"/>
        <v>#N/A</v>
      </c>
      <c r="AM25" s="99">
        <f t="shared" si="13"/>
        <v>0</v>
      </c>
      <c r="AP25" s="92">
        <f t="shared" si="30"/>
        <v>45814</v>
      </c>
      <c r="AQ25" s="91">
        <f t="shared" si="31"/>
        <v>18</v>
      </c>
      <c r="AR25" s="91">
        <f>INDEX(地温!$D$2:$D$366,MATCH(AP25,地温!$C$2:$C$366,FALSE))</f>
        <v>18.326251999999997</v>
      </c>
      <c r="AS25" s="91">
        <f t="shared" si="32"/>
        <v>338.854804</v>
      </c>
      <c r="AT25" s="93">
        <f t="shared" si="14"/>
        <v>18.825266888888891</v>
      </c>
      <c r="AU25" s="99" t="e">
        <f t="shared" si="15"/>
        <v>#N/A</v>
      </c>
      <c r="AV25" s="99">
        <f t="shared" si="16"/>
        <v>0</v>
      </c>
    </row>
    <row r="26" spans="1:48" s="91" customFormat="1">
      <c r="A26" s="92">
        <f t="shared" si="17"/>
        <v>45815</v>
      </c>
      <c r="B26" s="91">
        <f t="shared" si="0"/>
        <v>19</v>
      </c>
      <c r="C26" s="99">
        <f t="shared" si="1"/>
        <v>3.1327146262048311</v>
      </c>
      <c r="F26" s="92">
        <f t="shared" si="18"/>
        <v>45815</v>
      </c>
      <c r="G26" s="91">
        <f t="shared" si="19"/>
        <v>19</v>
      </c>
      <c r="H26" s="91">
        <f>INDEX(地温!$D$2:$D$366,MATCH(F26,地温!$C$2:$C$366,FALSE))</f>
        <v>19.907779999999999</v>
      </c>
      <c r="I26" s="91">
        <f t="shared" si="20"/>
        <v>358.762584</v>
      </c>
      <c r="J26" s="93">
        <f t="shared" si="2"/>
        <v>18.882241263157894</v>
      </c>
      <c r="K26" s="99">
        <f t="shared" si="3"/>
        <v>5.7779940297490756e-002</v>
      </c>
      <c r="L26" s="99">
        <f t="shared" si="4"/>
        <v>1.3294721643237062</v>
      </c>
      <c r="O26" s="92">
        <f t="shared" si="21"/>
        <v>45815</v>
      </c>
      <c r="P26" s="91">
        <f t="shared" si="22"/>
        <v>19</v>
      </c>
      <c r="Q26" s="91">
        <f>INDEX(地温!$D$2:$D$366,MATCH(O26,地温!$C$2:$C$366,FALSE))</f>
        <v>19.907779999999999</v>
      </c>
      <c r="R26" s="91">
        <f t="shared" si="23"/>
        <v>358.762584</v>
      </c>
      <c r="S26" s="93">
        <f t="shared" si="5"/>
        <v>18.882241263157894</v>
      </c>
      <c r="T26" s="99">
        <f t="shared" si="6"/>
        <v>7.3248058907491323e-002</v>
      </c>
      <c r="U26" s="99">
        <f t="shared" si="7"/>
        <v>1.8032424618811251</v>
      </c>
      <c r="X26" s="92">
        <f t="shared" si="24"/>
        <v>45815</v>
      </c>
      <c r="Y26" s="91">
        <f t="shared" si="25"/>
        <v>19</v>
      </c>
      <c r="Z26" s="91">
        <f>INDEX(地温!$D$2:$D$366,MATCH(X26,地温!$C$2:$C$366,FALSE))</f>
        <v>19.907779999999999</v>
      </c>
      <c r="AA26" s="91">
        <f t="shared" si="26"/>
        <v>358.762584</v>
      </c>
      <c r="AB26" s="93">
        <f t="shared" si="8"/>
        <v>18.882241263157894</v>
      </c>
      <c r="AC26" s="99" t="e">
        <f t="shared" si="9"/>
        <v>#N/A</v>
      </c>
      <c r="AD26" s="99">
        <f t="shared" si="10"/>
        <v>0</v>
      </c>
      <c r="AG26" s="92">
        <f t="shared" si="27"/>
        <v>45815</v>
      </c>
      <c r="AH26" s="91">
        <f t="shared" si="28"/>
        <v>19</v>
      </c>
      <c r="AI26" s="91">
        <f>INDEX(地温!$D$2:$D$366,MATCH(AG26,地温!$C$2:$C$366,FALSE))</f>
        <v>19.907779999999999</v>
      </c>
      <c r="AJ26" s="91">
        <f t="shared" si="29"/>
        <v>358.762584</v>
      </c>
      <c r="AK26" s="93">
        <f t="shared" si="11"/>
        <v>18.882241263157894</v>
      </c>
      <c r="AL26" s="99" t="e">
        <f t="shared" si="12"/>
        <v>#N/A</v>
      </c>
      <c r="AM26" s="99">
        <f t="shared" si="13"/>
        <v>0</v>
      </c>
      <c r="AP26" s="92">
        <f t="shared" si="30"/>
        <v>45815</v>
      </c>
      <c r="AQ26" s="91">
        <f t="shared" si="31"/>
        <v>19</v>
      </c>
      <c r="AR26" s="91">
        <f>INDEX(地温!$D$2:$D$366,MATCH(AP26,地温!$C$2:$C$366,FALSE))</f>
        <v>19.907779999999999</v>
      </c>
      <c r="AS26" s="91">
        <f t="shared" si="32"/>
        <v>358.762584</v>
      </c>
      <c r="AT26" s="93">
        <f t="shared" si="14"/>
        <v>18.882241263157894</v>
      </c>
      <c r="AU26" s="99" t="e">
        <f t="shared" si="15"/>
        <v>#N/A</v>
      </c>
      <c r="AV26" s="99">
        <f t="shared" si="16"/>
        <v>0</v>
      </c>
    </row>
    <row r="27" spans="1:48" s="91" customFormat="1">
      <c r="A27" s="92">
        <f t="shared" si="17"/>
        <v>45816</v>
      </c>
      <c r="B27" s="91">
        <f t="shared" si="0"/>
        <v>20</v>
      </c>
      <c r="C27" s="99">
        <f t="shared" si="1"/>
        <v>3.2171920208896694</v>
      </c>
      <c r="F27" s="92">
        <f t="shared" si="18"/>
        <v>45816</v>
      </c>
      <c r="G27" s="91">
        <f t="shared" si="19"/>
        <v>20</v>
      </c>
      <c r="H27" s="91">
        <f>INDEX(地温!$D$2:$D$366,MATCH(F27,地温!$C$2:$C$366,FALSE))</f>
        <v>20.556611999999998</v>
      </c>
      <c r="I27" s="91">
        <f t="shared" si="20"/>
        <v>379.31919599999998</v>
      </c>
      <c r="J27" s="93">
        <f t="shared" si="2"/>
        <v>18.9659598</v>
      </c>
      <c r="K27" s="99">
        <f t="shared" si="3"/>
        <v>5.7978367156697533e-002</v>
      </c>
      <c r="L27" s="99">
        <f t="shared" si="4"/>
        <v>1.3693244248579728</v>
      </c>
      <c r="O27" s="92">
        <f t="shared" si="21"/>
        <v>45816</v>
      </c>
      <c r="P27" s="91">
        <f t="shared" si="22"/>
        <v>20</v>
      </c>
      <c r="Q27" s="91">
        <f>INDEX(地温!$D$2:$D$366,MATCH(O27,地温!$C$2:$C$366,FALSE))</f>
        <v>20.556611999999998</v>
      </c>
      <c r="R27" s="91">
        <f t="shared" si="23"/>
        <v>379.31919599999998</v>
      </c>
      <c r="S27" s="93">
        <f t="shared" si="5"/>
        <v>18.9659598</v>
      </c>
      <c r="T27" s="99">
        <f t="shared" si="6"/>
        <v>7.3471806827993799e-002</v>
      </c>
      <c r="U27" s="99">
        <f t="shared" si="7"/>
        <v>1.8478675960316968</v>
      </c>
      <c r="X27" s="92">
        <f t="shared" si="24"/>
        <v>45816</v>
      </c>
      <c r="Y27" s="91">
        <f t="shared" si="25"/>
        <v>20</v>
      </c>
      <c r="Z27" s="91">
        <f>INDEX(地温!$D$2:$D$366,MATCH(X27,地温!$C$2:$C$366,FALSE))</f>
        <v>20.556611999999998</v>
      </c>
      <c r="AA27" s="91">
        <f t="shared" si="26"/>
        <v>379.31919599999998</v>
      </c>
      <c r="AB27" s="93">
        <f t="shared" si="8"/>
        <v>18.9659598</v>
      </c>
      <c r="AC27" s="99" t="e">
        <f t="shared" si="9"/>
        <v>#N/A</v>
      </c>
      <c r="AD27" s="99">
        <f t="shared" si="10"/>
        <v>0</v>
      </c>
      <c r="AG27" s="92">
        <f t="shared" si="27"/>
        <v>45816</v>
      </c>
      <c r="AH27" s="91">
        <f t="shared" si="28"/>
        <v>20</v>
      </c>
      <c r="AI27" s="91">
        <f>INDEX(地温!$D$2:$D$366,MATCH(AG27,地温!$C$2:$C$366,FALSE))</f>
        <v>20.556611999999998</v>
      </c>
      <c r="AJ27" s="91">
        <f t="shared" si="29"/>
        <v>379.31919599999998</v>
      </c>
      <c r="AK27" s="93">
        <f t="shared" si="11"/>
        <v>18.9659598</v>
      </c>
      <c r="AL27" s="99" t="e">
        <f t="shared" si="12"/>
        <v>#N/A</v>
      </c>
      <c r="AM27" s="99">
        <f t="shared" si="13"/>
        <v>0</v>
      </c>
      <c r="AP27" s="92">
        <f t="shared" si="30"/>
        <v>45816</v>
      </c>
      <c r="AQ27" s="91">
        <f t="shared" si="31"/>
        <v>20</v>
      </c>
      <c r="AR27" s="91">
        <f>INDEX(地温!$D$2:$D$366,MATCH(AP27,地温!$C$2:$C$366,FALSE))</f>
        <v>20.556611999999998</v>
      </c>
      <c r="AS27" s="91">
        <f t="shared" si="32"/>
        <v>379.31919599999998</v>
      </c>
      <c r="AT27" s="93">
        <f t="shared" si="14"/>
        <v>18.9659598</v>
      </c>
      <c r="AU27" s="99" t="e">
        <f t="shared" si="15"/>
        <v>#N/A</v>
      </c>
      <c r="AV27" s="99">
        <f t="shared" si="16"/>
        <v>0</v>
      </c>
    </row>
    <row r="28" spans="1:48" s="91" customFormat="1">
      <c r="A28" s="92">
        <f t="shared" si="17"/>
        <v>45817</v>
      </c>
      <c r="B28" s="91">
        <f t="shared" si="0"/>
        <v>21</v>
      </c>
      <c r="C28" s="99">
        <f t="shared" si="1"/>
        <v>3.2959571588895176</v>
      </c>
      <c r="F28" s="92">
        <f t="shared" si="18"/>
        <v>45817</v>
      </c>
      <c r="G28" s="91">
        <f t="shared" si="19"/>
        <v>21</v>
      </c>
      <c r="H28" s="91">
        <f>INDEX(地温!$D$2:$D$366,MATCH(F28,地温!$C$2:$C$366,FALSE))</f>
        <v>20.556611999999998</v>
      </c>
      <c r="I28" s="91">
        <f t="shared" si="20"/>
        <v>399.87580799999995</v>
      </c>
      <c r="J28" s="93">
        <f t="shared" si="2"/>
        <v>19.04170514285714</v>
      </c>
      <c r="K28" s="99">
        <f t="shared" si="3"/>
        <v>5.8158384830988313e-002</v>
      </c>
      <c r="L28" s="99">
        <f t="shared" si="4"/>
        <v>1.4067963403533157</v>
      </c>
      <c r="O28" s="92">
        <f t="shared" si="21"/>
        <v>45817</v>
      </c>
      <c r="P28" s="91">
        <f t="shared" si="22"/>
        <v>21</v>
      </c>
      <c r="Q28" s="91">
        <f>INDEX(地温!$D$2:$D$366,MATCH(O28,地温!$C$2:$C$366,FALSE))</f>
        <v>20.556611999999998</v>
      </c>
      <c r="R28" s="91">
        <f t="shared" si="23"/>
        <v>399.87580799999995</v>
      </c>
      <c r="S28" s="93">
        <f t="shared" si="5"/>
        <v>19.04170514285714</v>
      </c>
      <c r="T28" s="99">
        <f t="shared" si="6"/>
        <v>7.3674723287765087e-002</v>
      </c>
      <c r="U28" s="99">
        <f t="shared" si="7"/>
        <v>1.8891608185362019</v>
      </c>
      <c r="X28" s="92">
        <f t="shared" si="24"/>
        <v>45817</v>
      </c>
      <c r="Y28" s="91">
        <f t="shared" si="25"/>
        <v>21</v>
      </c>
      <c r="Z28" s="91">
        <f>INDEX(地温!$D$2:$D$366,MATCH(X28,地温!$C$2:$C$366,FALSE))</f>
        <v>20.556611999999998</v>
      </c>
      <c r="AA28" s="91">
        <f t="shared" si="26"/>
        <v>399.87580799999995</v>
      </c>
      <c r="AB28" s="93">
        <f t="shared" si="8"/>
        <v>19.04170514285714</v>
      </c>
      <c r="AC28" s="99" t="e">
        <f t="shared" si="9"/>
        <v>#N/A</v>
      </c>
      <c r="AD28" s="99">
        <f t="shared" si="10"/>
        <v>0</v>
      </c>
      <c r="AG28" s="92">
        <f t="shared" si="27"/>
        <v>45817</v>
      </c>
      <c r="AH28" s="91">
        <f t="shared" si="28"/>
        <v>21</v>
      </c>
      <c r="AI28" s="91">
        <f>INDEX(地温!$D$2:$D$366,MATCH(AG28,地温!$C$2:$C$366,FALSE))</f>
        <v>20.556611999999998</v>
      </c>
      <c r="AJ28" s="91">
        <f t="shared" si="29"/>
        <v>399.87580799999995</v>
      </c>
      <c r="AK28" s="93">
        <f t="shared" si="11"/>
        <v>19.04170514285714</v>
      </c>
      <c r="AL28" s="99" t="e">
        <f t="shared" si="12"/>
        <v>#N/A</v>
      </c>
      <c r="AM28" s="99">
        <f t="shared" si="13"/>
        <v>0</v>
      </c>
      <c r="AP28" s="92">
        <f t="shared" si="30"/>
        <v>45817</v>
      </c>
      <c r="AQ28" s="91">
        <f t="shared" si="31"/>
        <v>21</v>
      </c>
      <c r="AR28" s="91">
        <f>INDEX(地温!$D$2:$D$366,MATCH(AP28,地温!$C$2:$C$366,FALSE))</f>
        <v>20.556611999999998</v>
      </c>
      <c r="AS28" s="91">
        <f t="shared" si="32"/>
        <v>399.87580799999995</v>
      </c>
      <c r="AT28" s="93">
        <f t="shared" si="14"/>
        <v>19.04170514285714</v>
      </c>
      <c r="AU28" s="99" t="e">
        <f t="shared" si="15"/>
        <v>#N/A</v>
      </c>
      <c r="AV28" s="99">
        <f t="shared" si="16"/>
        <v>0</v>
      </c>
    </row>
    <row r="29" spans="1:48" s="91" customFormat="1">
      <c r="A29" s="92">
        <f t="shared" si="17"/>
        <v>45818</v>
      </c>
      <c r="B29" s="91">
        <f t="shared" si="0"/>
        <v>22</v>
      </c>
      <c r="C29" s="99">
        <f t="shared" si="1"/>
        <v>3.3684537048094025</v>
      </c>
      <c r="F29" s="92">
        <f t="shared" si="18"/>
        <v>45818</v>
      </c>
      <c r="G29" s="91">
        <f t="shared" si="19"/>
        <v>22</v>
      </c>
      <c r="H29" s="91">
        <f>INDEX(地温!$D$2:$D$366,MATCH(F29,地温!$C$2:$C$366,FALSE))</f>
        <v>20.191644</v>
      </c>
      <c r="I29" s="91">
        <f t="shared" si="20"/>
        <v>420.06745199999995</v>
      </c>
      <c r="J29" s="93">
        <f t="shared" si="2"/>
        <v>19.093975090909087</v>
      </c>
      <c r="K29" s="99">
        <f t="shared" si="3"/>
        <v>5.8282881670752046e-002</v>
      </c>
      <c r="L29" s="99">
        <f t="shared" si="4"/>
        <v>1.441547499100029</v>
      </c>
      <c r="O29" s="92">
        <f t="shared" si="21"/>
        <v>45818</v>
      </c>
      <c r="P29" s="91">
        <f t="shared" si="22"/>
        <v>22</v>
      </c>
      <c r="Q29" s="91">
        <f>INDEX(地温!$D$2:$D$366,MATCH(O29,地温!$C$2:$C$366,FALSE))</f>
        <v>20.191644</v>
      </c>
      <c r="R29" s="91">
        <f t="shared" si="23"/>
        <v>420.06745199999995</v>
      </c>
      <c r="S29" s="93">
        <f t="shared" si="5"/>
        <v>19.093975090909087</v>
      </c>
      <c r="T29" s="99">
        <f t="shared" si="6"/>
        <v>7.3815015950216181e-002</v>
      </c>
      <c r="U29" s="99">
        <f t="shared" si="7"/>
        <v>1.9269062057093733</v>
      </c>
      <c r="X29" s="92">
        <f t="shared" si="24"/>
        <v>45818</v>
      </c>
      <c r="Y29" s="91">
        <f t="shared" si="25"/>
        <v>22</v>
      </c>
      <c r="Z29" s="91">
        <f>INDEX(地温!$D$2:$D$366,MATCH(X29,地温!$C$2:$C$366,FALSE))</f>
        <v>20.191644</v>
      </c>
      <c r="AA29" s="91">
        <f t="shared" si="26"/>
        <v>420.06745199999995</v>
      </c>
      <c r="AB29" s="93">
        <f t="shared" si="8"/>
        <v>19.093975090909087</v>
      </c>
      <c r="AC29" s="99" t="e">
        <f t="shared" si="9"/>
        <v>#N/A</v>
      </c>
      <c r="AD29" s="99">
        <f t="shared" si="10"/>
        <v>0</v>
      </c>
      <c r="AG29" s="92">
        <f t="shared" si="27"/>
        <v>45818</v>
      </c>
      <c r="AH29" s="91">
        <f t="shared" si="28"/>
        <v>22</v>
      </c>
      <c r="AI29" s="91">
        <f>INDEX(地温!$D$2:$D$366,MATCH(AG29,地温!$C$2:$C$366,FALSE))</f>
        <v>20.191644</v>
      </c>
      <c r="AJ29" s="91">
        <f t="shared" si="29"/>
        <v>420.06745199999995</v>
      </c>
      <c r="AK29" s="93">
        <f t="shared" si="11"/>
        <v>19.093975090909087</v>
      </c>
      <c r="AL29" s="99" t="e">
        <f t="shared" si="12"/>
        <v>#N/A</v>
      </c>
      <c r="AM29" s="99">
        <f t="shared" si="13"/>
        <v>0</v>
      </c>
      <c r="AP29" s="92">
        <f t="shared" si="30"/>
        <v>45818</v>
      </c>
      <c r="AQ29" s="91">
        <f t="shared" si="31"/>
        <v>22</v>
      </c>
      <c r="AR29" s="91">
        <f>INDEX(地温!$D$2:$D$366,MATCH(AP29,地温!$C$2:$C$366,FALSE))</f>
        <v>20.191644</v>
      </c>
      <c r="AS29" s="91">
        <f t="shared" si="32"/>
        <v>420.06745199999995</v>
      </c>
      <c r="AT29" s="93">
        <f t="shared" si="14"/>
        <v>19.093975090909087</v>
      </c>
      <c r="AU29" s="99" t="e">
        <f t="shared" si="15"/>
        <v>#N/A</v>
      </c>
      <c r="AV29" s="99">
        <f t="shared" si="16"/>
        <v>0</v>
      </c>
    </row>
    <row r="30" spans="1:48" s="91" customFormat="1">
      <c r="A30" s="92">
        <f t="shared" si="17"/>
        <v>45819</v>
      </c>
      <c r="B30" s="91">
        <f t="shared" si="0"/>
        <v>23</v>
      </c>
      <c r="C30" s="99">
        <f t="shared" si="1"/>
        <v>3.4358177381971045</v>
      </c>
      <c r="F30" s="92">
        <f t="shared" si="18"/>
        <v>45819</v>
      </c>
      <c r="G30" s="91">
        <f t="shared" si="19"/>
        <v>23</v>
      </c>
      <c r="H30" s="91">
        <f>INDEX(地温!$D$2:$D$366,MATCH(F30,地温!$C$2:$C$366,FALSE))</f>
        <v>20.069988000000002</v>
      </c>
      <c r="I30" s="91">
        <f t="shared" si="20"/>
        <v>440.13743999999997</v>
      </c>
      <c r="J30" s="93">
        <f t="shared" si="2"/>
        <v>19.136410434782608</v>
      </c>
      <c r="K30" s="99">
        <f t="shared" si="3"/>
        <v>5.8384117521072906e-002</v>
      </c>
      <c r="L30" s="99">
        <f t="shared" si="4"/>
        <v>1.474096592475592</v>
      </c>
      <c r="O30" s="92">
        <f t="shared" si="21"/>
        <v>45819</v>
      </c>
      <c r="P30" s="91">
        <f t="shared" si="22"/>
        <v>23</v>
      </c>
      <c r="Q30" s="91">
        <f>INDEX(地温!$D$2:$D$366,MATCH(O30,地温!$C$2:$C$366,FALSE))</f>
        <v>20.069988000000002</v>
      </c>
      <c r="R30" s="91">
        <f t="shared" si="23"/>
        <v>440.13743999999997</v>
      </c>
      <c r="S30" s="93">
        <f t="shared" si="5"/>
        <v>19.136410434782608</v>
      </c>
      <c r="T30" s="99">
        <f t="shared" si="6"/>
        <v>7.3929071953637682e-002</v>
      </c>
      <c r="U30" s="99">
        <f t="shared" si="7"/>
        <v>1.9617211457215122</v>
      </c>
      <c r="X30" s="92">
        <f t="shared" si="24"/>
        <v>45819</v>
      </c>
      <c r="Y30" s="91">
        <f t="shared" si="25"/>
        <v>23</v>
      </c>
      <c r="Z30" s="91">
        <f>INDEX(地温!$D$2:$D$366,MATCH(X30,地温!$C$2:$C$366,FALSE))</f>
        <v>20.069988000000002</v>
      </c>
      <c r="AA30" s="91">
        <f t="shared" si="26"/>
        <v>440.13743999999997</v>
      </c>
      <c r="AB30" s="93">
        <f t="shared" si="8"/>
        <v>19.136410434782608</v>
      </c>
      <c r="AC30" s="99" t="e">
        <f t="shared" si="9"/>
        <v>#N/A</v>
      </c>
      <c r="AD30" s="99">
        <f t="shared" si="10"/>
        <v>0</v>
      </c>
      <c r="AG30" s="92">
        <f t="shared" si="27"/>
        <v>45819</v>
      </c>
      <c r="AH30" s="91">
        <f t="shared" si="28"/>
        <v>23</v>
      </c>
      <c r="AI30" s="91">
        <f>INDEX(地温!$D$2:$D$366,MATCH(AG30,地温!$C$2:$C$366,FALSE))</f>
        <v>20.069988000000002</v>
      </c>
      <c r="AJ30" s="91">
        <f t="shared" si="29"/>
        <v>440.13743999999997</v>
      </c>
      <c r="AK30" s="93">
        <f t="shared" si="11"/>
        <v>19.136410434782608</v>
      </c>
      <c r="AL30" s="99" t="e">
        <f t="shared" si="12"/>
        <v>#N/A</v>
      </c>
      <c r="AM30" s="99">
        <f t="shared" si="13"/>
        <v>0</v>
      </c>
      <c r="AP30" s="92">
        <f t="shared" si="30"/>
        <v>45819</v>
      </c>
      <c r="AQ30" s="91">
        <f t="shared" si="31"/>
        <v>23</v>
      </c>
      <c r="AR30" s="91">
        <f>INDEX(地温!$D$2:$D$366,MATCH(AP30,地温!$C$2:$C$366,FALSE))</f>
        <v>20.069988000000002</v>
      </c>
      <c r="AS30" s="91">
        <f t="shared" si="32"/>
        <v>440.13743999999997</v>
      </c>
      <c r="AT30" s="93">
        <f t="shared" si="14"/>
        <v>19.136410434782608</v>
      </c>
      <c r="AU30" s="99" t="e">
        <f t="shared" si="15"/>
        <v>#N/A</v>
      </c>
      <c r="AV30" s="99">
        <f t="shared" si="16"/>
        <v>0</v>
      </c>
    </row>
    <row r="31" spans="1:48" s="91" customFormat="1">
      <c r="A31" s="92">
        <f t="shared" si="17"/>
        <v>45820</v>
      </c>
      <c r="B31" s="91">
        <f t="shared" si="0"/>
        <v>24</v>
      </c>
      <c r="C31" s="99">
        <f t="shared" si="1"/>
        <v>3.5005445318573303</v>
      </c>
      <c r="F31" s="92">
        <f t="shared" si="18"/>
        <v>45820</v>
      </c>
      <c r="G31" s="91">
        <f t="shared" si="19"/>
        <v>24</v>
      </c>
      <c r="H31" s="91">
        <f>INDEX(地温!$D$2:$D$366,MATCH(F31,地温!$C$2:$C$366,FALSE))</f>
        <v>20.881027999999997</v>
      </c>
      <c r="I31" s="91">
        <f t="shared" si="20"/>
        <v>461.01846799999998</v>
      </c>
      <c r="J31" s="93">
        <f t="shared" si="2"/>
        <v>19.209102833333333</v>
      </c>
      <c r="K31" s="99">
        <f t="shared" si="3"/>
        <v>5.8557876286592363e-002</v>
      </c>
      <c r="L31" s="99">
        <f t="shared" si="4"/>
        <v>1.505683118785077</v>
      </c>
      <c r="O31" s="92">
        <f t="shared" si="21"/>
        <v>45820</v>
      </c>
      <c r="P31" s="91">
        <f t="shared" si="22"/>
        <v>24</v>
      </c>
      <c r="Q31" s="91">
        <f>INDEX(地温!$D$2:$D$366,MATCH(O31,地温!$C$2:$C$366,FALSE))</f>
        <v>20.881027999999997</v>
      </c>
      <c r="R31" s="91">
        <f t="shared" si="23"/>
        <v>461.01846799999998</v>
      </c>
      <c r="S31" s="93">
        <f t="shared" si="5"/>
        <v>19.209102833333333</v>
      </c>
      <c r="T31" s="99">
        <f t="shared" si="6"/>
        <v>7.4124784075752931e-002</v>
      </c>
      <c r="U31" s="99">
        <f t="shared" si="7"/>
        <v>1.9948614130722531</v>
      </c>
      <c r="X31" s="92">
        <f t="shared" si="24"/>
        <v>45820</v>
      </c>
      <c r="Y31" s="91">
        <f t="shared" si="25"/>
        <v>24</v>
      </c>
      <c r="Z31" s="91">
        <f>INDEX(地温!$D$2:$D$366,MATCH(X31,地温!$C$2:$C$366,FALSE))</f>
        <v>20.881027999999997</v>
      </c>
      <c r="AA31" s="91">
        <f t="shared" si="26"/>
        <v>461.01846799999998</v>
      </c>
      <c r="AB31" s="93">
        <f t="shared" si="8"/>
        <v>19.209102833333333</v>
      </c>
      <c r="AC31" s="99" t="e">
        <f t="shared" si="9"/>
        <v>#N/A</v>
      </c>
      <c r="AD31" s="99">
        <f t="shared" si="10"/>
        <v>0</v>
      </c>
      <c r="AG31" s="92">
        <f t="shared" si="27"/>
        <v>45820</v>
      </c>
      <c r="AH31" s="91">
        <f t="shared" si="28"/>
        <v>24</v>
      </c>
      <c r="AI31" s="91">
        <f>INDEX(地温!$D$2:$D$366,MATCH(AG31,地温!$C$2:$C$366,FALSE))</f>
        <v>20.881027999999997</v>
      </c>
      <c r="AJ31" s="91">
        <f t="shared" si="29"/>
        <v>461.01846799999998</v>
      </c>
      <c r="AK31" s="93">
        <f t="shared" si="11"/>
        <v>19.209102833333333</v>
      </c>
      <c r="AL31" s="99" t="e">
        <f t="shared" si="12"/>
        <v>#N/A</v>
      </c>
      <c r="AM31" s="99">
        <f t="shared" si="13"/>
        <v>0</v>
      </c>
      <c r="AP31" s="92">
        <f t="shared" si="30"/>
        <v>45820</v>
      </c>
      <c r="AQ31" s="91">
        <f t="shared" si="31"/>
        <v>24</v>
      </c>
      <c r="AR31" s="91">
        <f>INDEX(地温!$D$2:$D$366,MATCH(AP31,地温!$C$2:$C$366,FALSE))</f>
        <v>20.881027999999997</v>
      </c>
      <c r="AS31" s="91">
        <f t="shared" si="32"/>
        <v>461.01846799999998</v>
      </c>
      <c r="AT31" s="93">
        <f t="shared" si="14"/>
        <v>19.209102833333333</v>
      </c>
      <c r="AU31" s="99" t="e">
        <f t="shared" si="15"/>
        <v>#N/A</v>
      </c>
      <c r="AV31" s="99">
        <f t="shared" si="16"/>
        <v>0</v>
      </c>
    </row>
    <row r="32" spans="1:48" s="91" customFormat="1">
      <c r="A32" s="92">
        <f t="shared" si="17"/>
        <v>45821</v>
      </c>
      <c r="B32" s="91">
        <f t="shared" si="0"/>
        <v>25</v>
      </c>
      <c r="C32" s="99">
        <f t="shared" si="1"/>
        <v>3.5620576352140683</v>
      </c>
      <c r="F32" s="92">
        <f t="shared" si="18"/>
        <v>45821</v>
      </c>
      <c r="G32" s="91">
        <f t="shared" si="19"/>
        <v>25</v>
      </c>
      <c r="H32" s="91">
        <f>INDEX(地温!$D$2:$D$366,MATCH(F32,地温!$C$2:$C$366,FALSE))</f>
        <v>21.448755999999996</v>
      </c>
      <c r="I32" s="91">
        <f t="shared" si="20"/>
        <v>482.46722399999999</v>
      </c>
      <c r="J32" s="93">
        <f t="shared" si="2"/>
        <v>19.29868896</v>
      </c>
      <c r="K32" s="99">
        <f t="shared" si="3"/>
        <v>5.8772608653334411e-002</v>
      </c>
      <c r="L32" s="99">
        <f t="shared" si="4"/>
        <v>1.535984438291311</v>
      </c>
      <c r="O32" s="92">
        <f t="shared" si="21"/>
        <v>45821</v>
      </c>
      <c r="P32" s="91">
        <f t="shared" si="22"/>
        <v>25</v>
      </c>
      <c r="Q32" s="91">
        <f>INDEX(地温!$D$2:$D$366,MATCH(O32,地温!$C$2:$C$366,FALSE))</f>
        <v>21.448755999999996</v>
      </c>
      <c r="R32" s="91">
        <f t="shared" si="23"/>
        <v>482.46722399999999</v>
      </c>
      <c r="S32" s="93">
        <f t="shared" si="5"/>
        <v>19.29868896</v>
      </c>
      <c r="T32" s="99">
        <f t="shared" si="6"/>
        <v>7.436655807092564e-002</v>
      </c>
      <c r="U32" s="99">
        <f t="shared" si="7"/>
        <v>2.026073196922757</v>
      </c>
      <c r="X32" s="92">
        <f t="shared" si="24"/>
        <v>45821</v>
      </c>
      <c r="Y32" s="91">
        <f t="shared" si="25"/>
        <v>25</v>
      </c>
      <c r="Z32" s="91">
        <f>INDEX(地温!$D$2:$D$366,MATCH(X32,地温!$C$2:$C$366,FALSE))</f>
        <v>21.448755999999996</v>
      </c>
      <c r="AA32" s="91">
        <f t="shared" si="26"/>
        <v>482.46722399999999</v>
      </c>
      <c r="AB32" s="93">
        <f t="shared" si="8"/>
        <v>19.29868896</v>
      </c>
      <c r="AC32" s="99" t="e">
        <f t="shared" si="9"/>
        <v>#N/A</v>
      </c>
      <c r="AD32" s="99">
        <f t="shared" si="10"/>
        <v>0</v>
      </c>
      <c r="AG32" s="92">
        <f t="shared" si="27"/>
        <v>45821</v>
      </c>
      <c r="AH32" s="91">
        <f t="shared" si="28"/>
        <v>25</v>
      </c>
      <c r="AI32" s="91">
        <f>INDEX(地温!$D$2:$D$366,MATCH(AG32,地温!$C$2:$C$366,FALSE))</f>
        <v>21.448755999999996</v>
      </c>
      <c r="AJ32" s="91">
        <f t="shared" si="29"/>
        <v>482.46722399999999</v>
      </c>
      <c r="AK32" s="93">
        <f t="shared" si="11"/>
        <v>19.29868896</v>
      </c>
      <c r="AL32" s="99" t="e">
        <f t="shared" si="12"/>
        <v>#N/A</v>
      </c>
      <c r="AM32" s="99">
        <f t="shared" si="13"/>
        <v>0</v>
      </c>
      <c r="AP32" s="92">
        <f t="shared" si="30"/>
        <v>45821</v>
      </c>
      <c r="AQ32" s="91">
        <f t="shared" si="31"/>
        <v>25</v>
      </c>
      <c r="AR32" s="91">
        <f>INDEX(地温!$D$2:$D$366,MATCH(AP32,地温!$C$2:$C$366,FALSE))</f>
        <v>21.448755999999996</v>
      </c>
      <c r="AS32" s="91">
        <f t="shared" si="32"/>
        <v>482.46722399999999</v>
      </c>
      <c r="AT32" s="93">
        <f t="shared" si="14"/>
        <v>19.29868896</v>
      </c>
      <c r="AU32" s="99" t="e">
        <f t="shared" si="15"/>
        <v>#N/A</v>
      </c>
      <c r="AV32" s="99">
        <f t="shared" si="16"/>
        <v>0</v>
      </c>
    </row>
    <row r="33" spans="1:48" s="91" customFormat="1">
      <c r="A33" s="92">
        <f t="shared" si="17"/>
        <v>45822</v>
      </c>
      <c r="B33" s="91">
        <f t="shared" si="0"/>
        <v>26</v>
      </c>
      <c r="C33" s="99">
        <f t="shared" si="1"/>
        <v>3.6169410599831195</v>
      </c>
      <c r="F33" s="92">
        <f t="shared" si="18"/>
        <v>45822</v>
      </c>
      <c r="G33" s="91">
        <f t="shared" si="19"/>
        <v>26</v>
      </c>
      <c r="H33" s="91">
        <f>INDEX(地温!$D$2:$D$366,MATCH(F33,地温!$C$2:$C$366,FALSE))</f>
        <v>20.252472000000001</v>
      </c>
      <c r="I33" s="91">
        <f t="shared" si="20"/>
        <v>502.719696</v>
      </c>
      <c r="J33" s="93">
        <f t="shared" si="2"/>
        <v>19.335372923076925</v>
      </c>
      <c r="K33" s="99">
        <f t="shared" si="3"/>
        <v>5.8860726793074941e-002</v>
      </c>
      <c r="L33" s="99">
        <f t="shared" si="4"/>
        <v>1.5631749917414905</v>
      </c>
      <c r="O33" s="92">
        <f t="shared" si="21"/>
        <v>45822</v>
      </c>
      <c r="P33" s="91">
        <f t="shared" si="22"/>
        <v>26</v>
      </c>
      <c r="Q33" s="91">
        <f>INDEX(地温!$D$2:$D$366,MATCH(O33,地温!$C$2:$C$366,FALSE))</f>
        <v>20.252472000000001</v>
      </c>
      <c r="R33" s="91">
        <f t="shared" si="23"/>
        <v>502.719696</v>
      </c>
      <c r="S33" s="93">
        <f t="shared" si="5"/>
        <v>19.335372923076925</v>
      </c>
      <c r="T33" s="99">
        <f t="shared" si="6"/>
        <v>7.4465744860973904e-002</v>
      </c>
      <c r="U33" s="99">
        <f t="shared" si="7"/>
        <v>2.0537660682416288</v>
      </c>
      <c r="X33" s="92">
        <f t="shared" si="24"/>
        <v>45822</v>
      </c>
      <c r="Y33" s="91">
        <f t="shared" si="25"/>
        <v>26</v>
      </c>
      <c r="Z33" s="91">
        <f>INDEX(地温!$D$2:$D$366,MATCH(X33,地温!$C$2:$C$366,FALSE))</f>
        <v>20.252472000000001</v>
      </c>
      <c r="AA33" s="91">
        <f t="shared" si="26"/>
        <v>502.719696</v>
      </c>
      <c r="AB33" s="93">
        <f t="shared" si="8"/>
        <v>19.335372923076925</v>
      </c>
      <c r="AC33" s="99" t="e">
        <f t="shared" si="9"/>
        <v>#N/A</v>
      </c>
      <c r="AD33" s="99">
        <f t="shared" si="10"/>
        <v>0</v>
      </c>
      <c r="AG33" s="92">
        <f t="shared" si="27"/>
        <v>45822</v>
      </c>
      <c r="AH33" s="91">
        <f t="shared" si="28"/>
        <v>26</v>
      </c>
      <c r="AI33" s="91">
        <f>INDEX(地温!$D$2:$D$366,MATCH(AG33,地温!$C$2:$C$366,FALSE))</f>
        <v>20.252472000000001</v>
      </c>
      <c r="AJ33" s="91">
        <f t="shared" si="29"/>
        <v>502.719696</v>
      </c>
      <c r="AK33" s="93">
        <f t="shared" si="11"/>
        <v>19.335372923076925</v>
      </c>
      <c r="AL33" s="99" t="e">
        <f t="shared" si="12"/>
        <v>#N/A</v>
      </c>
      <c r="AM33" s="99">
        <f t="shared" si="13"/>
        <v>0</v>
      </c>
      <c r="AP33" s="92">
        <f t="shared" si="30"/>
        <v>45822</v>
      </c>
      <c r="AQ33" s="91">
        <f t="shared" si="31"/>
        <v>26</v>
      </c>
      <c r="AR33" s="91">
        <f>INDEX(地温!$D$2:$D$366,MATCH(AP33,地温!$C$2:$C$366,FALSE))</f>
        <v>20.252472000000001</v>
      </c>
      <c r="AS33" s="91">
        <f t="shared" si="32"/>
        <v>502.719696</v>
      </c>
      <c r="AT33" s="93">
        <f t="shared" si="14"/>
        <v>19.335372923076925</v>
      </c>
      <c r="AU33" s="99" t="e">
        <f t="shared" si="15"/>
        <v>#N/A</v>
      </c>
      <c r="AV33" s="99">
        <f t="shared" si="16"/>
        <v>0</v>
      </c>
    </row>
    <row r="34" spans="1:48" s="91" customFormat="1">
      <c r="A34" s="92">
        <f t="shared" si="17"/>
        <v>45823</v>
      </c>
      <c r="B34" s="91">
        <f t="shared" si="0"/>
        <v>27</v>
      </c>
      <c r="C34" s="99">
        <f t="shared" si="1"/>
        <v>3.6701094320213485</v>
      </c>
      <c r="F34" s="92">
        <f t="shared" si="18"/>
        <v>45823</v>
      </c>
      <c r="G34" s="91">
        <f t="shared" si="19"/>
        <v>27</v>
      </c>
      <c r="H34" s="91">
        <f>INDEX(地温!$D$2:$D$366,MATCH(F34,地温!$C$2:$C$366,FALSE))</f>
        <v>21.306823999999999</v>
      </c>
      <c r="I34" s="91">
        <f t="shared" si="20"/>
        <v>524.02652</v>
      </c>
      <c r="J34" s="93">
        <f t="shared" si="2"/>
        <v>19.408389629629628</v>
      </c>
      <c r="K34" s="99">
        <f t="shared" si="3"/>
        <v>5.9036446751842955e-002</v>
      </c>
      <c r="L34" s="99">
        <f t="shared" si="4"/>
        <v>1.589786022526879</v>
      </c>
      <c r="O34" s="92">
        <f t="shared" si="21"/>
        <v>45823</v>
      </c>
      <c r="P34" s="91">
        <f t="shared" si="22"/>
        <v>27</v>
      </c>
      <c r="Q34" s="91">
        <f>INDEX(地温!$D$2:$D$366,MATCH(O34,地温!$C$2:$C$366,FALSE))</f>
        <v>21.306823999999999</v>
      </c>
      <c r="R34" s="91">
        <f t="shared" si="23"/>
        <v>524.02652</v>
      </c>
      <c r="S34" s="93">
        <f t="shared" si="5"/>
        <v>19.408389629629628</v>
      </c>
      <c r="T34" s="99">
        <f t="shared" si="6"/>
        <v>7.466348838030655e-002</v>
      </c>
      <c r="U34" s="99">
        <f t="shared" si="7"/>
        <v>2.0803234094944698</v>
      </c>
      <c r="X34" s="92">
        <f t="shared" si="24"/>
        <v>45823</v>
      </c>
      <c r="Y34" s="91">
        <f t="shared" si="25"/>
        <v>27</v>
      </c>
      <c r="Z34" s="91">
        <f>INDEX(地温!$D$2:$D$366,MATCH(X34,地温!$C$2:$C$366,FALSE))</f>
        <v>21.306823999999999</v>
      </c>
      <c r="AA34" s="91">
        <f t="shared" si="26"/>
        <v>524.02652</v>
      </c>
      <c r="AB34" s="93">
        <f t="shared" si="8"/>
        <v>19.408389629629628</v>
      </c>
      <c r="AC34" s="99" t="e">
        <f t="shared" si="9"/>
        <v>#N/A</v>
      </c>
      <c r="AD34" s="99">
        <f t="shared" si="10"/>
        <v>0</v>
      </c>
      <c r="AG34" s="92">
        <f t="shared" si="27"/>
        <v>45823</v>
      </c>
      <c r="AH34" s="91">
        <f t="shared" si="28"/>
        <v>27</v>
      </c>
      <c r="AI34" s="91">
        <f>INDEX(地温!$D$2:$D$366,MATCH(AG34,地温!$C$2:$C$366,FALSE))</f>
        <v>21.306823999999999</v>
      </c>
      <c r="AJ34" s="91">
        <f t="shared" si="29"/>
        <v>524.02652</v>
      </c>
      <c r="AK34" s="93">
        <f t="shared" si="11"/>
        <v>19.408389629629628</v>
      </c>
      <c r="AL34" s="99" t="e">
        <f t="shared" si="12"/>
        <v>#N/A</v>
      </c>
      <c r="AM34" s="99">
        <f t="shared" si="13"/>
        <v>0</v>
      </c>
      <c r="AP34" s="92">
        <f t="shared" si="30"/>
        <v>45823</v>
      </c>
      <c r="AQ34" s="91">
        <f t="shared" si="31"/>
        <v>27</v>
      </c>
      <c r="AR34" s="91">
        <f>INDEX(地温!$D$2:$D$366,MATCH(AP34,地温!$C$2:$C$366,FALSE))</f>
        <v>21.306823999999999</v>
      </c>
      <c r="AS34" s="91">
        <f t="shared" si="32"/>
        <v>524.02652</v>
      </c>
      <c r="AT34" s="93">
        <f t="shared" si="14"/>
        <v>19.408389629629628</v>
      </c>
      <c r="AU34" s="99" t="e">
        <f t="shared" si="15"/>
        <v>#N/A</v>
      </c>
      <c r="AV34" s="99">
        <f t="shared" si="16"/>
        <v>0</v>
      </c>
    </row>
    <row r="35" spans="1:48" s="91" customFormat="1">
      <c r="A35" s="92">
        <f t="shared" si="17"/>
        <v>45824</v>
      </c>
      <c r="B35" s="91">
        <f t="shared" si="0"/>
        <v>28</v>
      </c>
      <c r="C35" s="99">
        <f t="shared" si="1"/>
        <v>3.7191198070729206</v>
      </c>
      <c r="F35" s="92">
        <f t="shared" si="18"/>
        <v>45824</v>
      </c>
      <c r="G35" s="91">
        <f t="shared" si="19"/>
        <v>28</v>
      </c>
      <c r="H35" s="91">
        <f>INDEX(地温!$D$2:$D$366,MATCH(F35,地温!$C$2:$C$366,FALSE))</f>
        <v>21.022959999999994</v>
      </c>
      <c r="I35" s="91">
        <f t="shared" si="20"/>
        <v>545.04948000000002</v>
      </c>
      <c r="J35" s="93">
        <f t="shared" si="2"/>
        <v>19.466052857142859</v>
      </c>
      <c r="K35" s="99">
        <f t="shared" si="3"/>
        <v>5.9175525859846236e-002</v>
      </c>
      <c r="L35" s="99">
        <f t="shared" si="4"/>
        <v>1.6145005981658758</v>
      </c>
      <c r="O35" s="92">
        <f t="shared" si="21"/>
        <v>45824</v>
      </c>
      <c r="P35" s="91">
        <f t="shared" si="22"/>
        <v>28</v>
      </c>
      <c r="Q35" s="91">
        <f>INDEX(地温!$D$2:$D$366,MATCH(O35,地温!$C$2:$C$366,FALSE))</f>
        <v>21.022959999999994</v>
      </c>
      <c r="R35" s="91">
        <f t="shared" si="23"/>
        <v>545.04948000000002</v>
      </c>
      <c r="S35" s="93">
        <f t="shared" si="5"/>
        <v>19.466052857142859</v>
      </c>
      <c r="T35" s="99">
        <f t="shared" si="6"/>
        <v>7.4819952682869229e-002</v>
      </c>
      <c r="U35" s="99">
        <f t="shared" si="7"/>
        <v>2.104619208907045</v>
      </c>
      <c r="X35" s="92">
        <f t="shared" si="24"/>
        <v>45824</v>
      </c>
      <c r="Y35" s="91">
        <f t="shared" si="25"/>
        <v>28</v>
      </c>
      <c r="Z35" s="91">
        <f>INDEX(地温!$D$2:$D$366,MATCH(X35,地温!$C$2:$C$366,FALSE))</f>
        <v>21.022959999999994</v>
      </c>
      <c r="AA35" s="91">
        <f t="shared" si="26"/>
        <v>545.04948000000002</v>
      </c>
      <c r="AB35" s="93">
        <f t="shared" si="8"/>
        <v>19.466052857142859</v>
      </c>
      <c r="AC35" s="99" t="e">
        <f t="shared" si="9"/>
        <v>#N/A</v>
      </c>
      <c r="AD35" s="99">
        <f t="shared" si="10"/>
        <v>0</v>
      </c>
      <c r="AG35" s="92">
        <f t="shared" si="27"/>
        <v>45824</v>
      </c>
      <c r="AH35" s="91">
        <f t="shared" si="28"/>
        <v>28</v>
      </c>
      <c r="AI35" s="91">
        <f>INDEX(地温!$D$2:$D$366,MATCH(AG35,地温!$C$2:$C$366,FALSE))</f>
        <v>21.022959999999994</v>
      </c>
      <c r="AJ35" s="91">
        <f t="shared" si="29"/>
        <v>545.04948000000002</v>
      </c>
      <c r="AK35" s="93">
        <f t="shared" si="11"/>
        <v>19.466052857142859</v>
      </c>
      <c r="AL35" s="99" t="e">
        <f t="shared" si="12"/>
        <v>#N/A</v>
      </c>
      <c r="AM35" s="99">
        <f t="shared" si="13"/>
        <v>0</v>
      </c>
      <c r="AP35" s="92">
        <f t="shared" si="30"/>
        <v>45824</v>
      </c>
      <c r="AQ35" s="91">
        <f t="shared" si="31"/>
        <v>28</v>
      </c>
      <c r="AR35" s="91">
        <f>INDEX(地温!$D$2:$D$366,MATCH(AP35,地温!$C$2:$C$366,FALSE))</f>
        <v>21.022959999999994</v>
      </c>
      <c r="AS35" s="91">
        <f t="shared" si="32"/>
        <v>545.04948000000002</v>
      </c>
      <c r="AT35" s="93">
        <f t="shared" si="14"/>
        <v>19.466052857142859</v>
      </c>
      <c r="AU35" s="99" t="e">
        <f t="shared" si="15"/>
        <v>#N/A</v>
      </c>
      <c r="AV35" s="99">
        <f t="shared" si="16"/>
        <v>0</v>
      </c>
    </row>
    <row r="36" spans="1:48" s="91" customFormat="1">
      <c r="A36" s="92">
        <f t="shared" si="17"/>
        <v>45825</v>
      </c>
      <c r="B36" s="91">
        <f t="shared" si="0"/>
        <v>29</v>
      </c>
      <c r="C36" s="99">
        <f t="shared" si="1"/>
        <v>3.7651064223225292</v>
      </c>
      <c r="F36" s="92">
        <f t="shared" si="18"/>
        <v>45825</v>
      </c>
      <c r="G36" s="91">
        <f t="shared" si="19"/>
        <v>29</v>
      </c>
      <c r="H36" s="91">
        <f>INDEX(地温!$D$2:$D$366,MATCH(F36,地温!$C$2:$C$366,FALSE))</f>
        <v>21.225719999999999</v>
      </c>
      <c r="I36" s="91">
        <f t="shared" si="20"/>
        <v>566.27520000000004</v>
      </c>
      <c r="J36" s="93">
        <f t="shared" si="2"/>
        <v>19.526731034482761</v>
      </c>
      <c r="K36" s="99">
        <f t="shared" si="3"/>
        <v>5.9322171167773045e-002</v>
      </c>
      <c r="L36" s="99">
        <f t="shared" si="4"/>
        <v>1.6378855332795297</v>
      </c>
      <c r="O36" s="92">
        <f t="shared" si="21"/>
        <v>45825</v>
      </c>
      <c r="P36" s="91">
        <f t="shared" si="22"/>
        <v>29</v>
      </c>
      <c r="Q36" s="91">
        <f>INDEX(地温!$D$2:$D$366,MATCH(O36,地温!$C$2:$C$366,FALSE))</f>
        <v>21.225719999999999</v>
      </c>
      <c r="R36" s="91">
        <f t="shared" si="23"/>
        <v>566.27520000000004</v>
      </c>
      <c r="S36" s="93">
        <f t="shared" si="5"/>
        <v>19.526731034482761</v>
      </c>
      <c r="T36" s="99">
        <f t="shared" si="6"/>
        <v>7.4984885035753124e-002</v>
      </c>
      <c r="U36" s="99">
        <f t="shared" si="7"/>
        <v>2.1272208890429996</v>
      </c>
      <c r="X36" s="92">
        <f t="shared" si="24"/>
        <v>45825</v>
      </c>
      <c r="Y36" s="91">
        <f t="shared" si="25"/>
        <v>29</v>
      </c>
      <c r="Z36" s="91">
        <f>INDEX(地温!$D$2:$D$366,MATCH(X36,地温!$C$2:$C$366,FALSE))</f>
        <v>21.225719999999999</v>
      </c>
      <c r="AA36" s="91">
        <f t="shared" si="26"/>
        <v>566.27520000000004</v>
      </c>
      <c r="AB36" s="93">
        <f t="shared" si="8"/>
        <v>19.526731034482761</v>
      </c>
      <c r="AC36" s="99" t="e">
        <f t="shared" si="9"/>
        <v>#N/A</v>
      </c>
      <c r="AD36" s="99">
        <f t="shared" si="10"/>
        <v>0</v>
      </c>
      <c r="AG36" s="92">
        <f t="shared" si="27"/>
        <v>45825</v>
      </c>
      <c r="AH36" s="91">
        <f t="shared" si="28"/>
        <v>29</v>
      </c>
      <c r="AI36" s="91">
        <f>INDEX(地温!$D$2:$D$366,MATCH(AG36,地温!$C$2:$C$366,FALSE))</f>
        <v>21.225719999999999</v>
      </c>
      <c r="AJ36" s="91">
        <f t="shared" si="29"/>
        <v>566.27520000000004</v>
      </c>
      <c r="AK36" s="93">
        <f t="shared" si="11"/>
        <v>19.526731034482761</v>
      </c>
      <c r="AL36" s="99" t="e">
        <f t="shared" si="12"/>
        <v>#N/A</v>
      </c>
      <c r="AM36" s="99">
        <f t="shared" si="13"/>
        <v>0</v>
      </c>
      <c r="AP36" s="92">
        <f t="shared" si="30"/>
        <v>45825</v>
      </c>
      <c r="AQ36" s="91">
        <f t="shared" si="31"/>
        <v>29</v>
      </c>
      <c r="AR36" s="91">
        <f>INDEX(地温!$D$2:$D$366,MATCH(AP36,地温!$C$2:$C$366,FALSE))</f>
        <v>21.225719999999999</v>
      </c>
      <c r="AS36" s="91">
        <f t="shared" si="32"/>
        <v>566.27520000000004</v>
      </c>
      <c r="AT36" s="93">
        <f t="shared" si="14"/>
        <v>19.526731034482761</v>
      </c>
      <c r="AU36" s="99" t="e">
        <f t="shared" si="15"/>
        <v>#N/A</v>
      </c>
      <c r="AV36" s="99">
        <f t="shared" si="16"/>
        <v>0</v>
      </c>
    </row>
    <row r="37" spans="1:48" s="91" customFormat="1">
      <c r="A37" s="92">
        <f t="shared" si="17"/>
        <v>45826</v>
      </c>
      <c r="B37" s="91">
        <f t="shared" si="0"/>
        <v>30</v>
      </c>
      <c r="C37" s="99">
        <f t="shared" si="1"/>
        <v>3.8066234930401803</v>
      </c>
      <c r="F37" s="92">
        <f t="shared" si="18"/>
        <v>45826</v>
      </c>
      <c r="G37" s="91">
        <f t="shared" si="19"/>
        <v>30</v>
      </c>
      <c r="H37" s="91">
        <f>INDEX(地温!$D$2:$D$366,MATCH(F37,地温!$C$2:$C$366,FALSE))</f>
        <v>20.353852</v>
      </c>
      <c r="I37" s="91">
        <f t="shared" si="20"/>
        <v>586.629052</v>
      </c>
      <c r="J37" s="93">
        <f t="shared" si="2"/>
        <v>19.554301733333332</v>
      </c>
      <c r="K37" s="99">
        <f t="shared" si="3"/>
        <v>5.9388903130129844e-002</v>
      </c>
      <c r="L37" s="99">
        <f t="shared" si="4"/>
        <v>1.6591272945274602</v>
      </c>
      <c r="O37" s="92">
        <f t="shared" si="21"/>
        <v>45826</v>
      </c>
      <c r="P37" s="91">
        <f t="shared" si="22"/>
        <v>30</v>
      </c>
      <c r="Q37" s="91">
        <f>INDEX(地温!$D$2:$D$366,MATCH(O37,地温!$C$2:$C$366,FALSE))</f>
        <v>20.353852</v>
      </c>
      <c r="R37" s="91">
        <f t="shared" si="23"/>
        <v>586.629052</v>
      </c>
      <c r="S37" s="93">
        <f t="shared" si="5"/>
        <v>19.554301733333332</v>
      </c>
      <c r="T37" s="99">
        <f t="shared" si="6"/>
        <v>7.5059923744626167e-002</v>
      </c>
      <c r="U37" s="99">
        <f t="shared" si="7"/>
        <v>2.1474961985127199</v>
      </c>
      <c r="X37" s="92">
        <f t="shared" si="24"/>
        <v>45826</v>
      </c>
      <c r="Y37" s="91">
        <f t="shared" si="25"/>
        <v>30</v>
      </c>
      <c r="Z37" s="91">
        <f>INDEX(地温!$D$2:$D$366,MATCH(X37,地温!$C$2:$C$366,FALSE))</f>
        <v>20.353852</v>
      </c>
      <c r="AA37" s="91">
        <f t="shared" si="26"/>
        <v>586.629052</v>
      </c>
      <c r="AB37" s="93">
        <f t="shared" si="8"/>
        <v>19.554301733333332</v>
      </c>
      <c r="AC37" s="99" t="e">
        <f t="shared" si="9"/>
        <v>#N/A</v>
      </c>
      <c r="AD37" s="99">
        <f t="shared" si="10"/>
        <v>0</v>
      </c>
      <c r="AG37" s="92">
        <f t="shared" si="27"/>
        <v>45826</v>
      </c>
      <c r="AH37" s="91">
        <f t="shared" si="28"/>
        <v>30</v>
      </c>
      <c r="AI37" s="91">
        <f>INDEX(地温!$D$2:$D$366,MATCH(AG37,地温!$C$2:$C$366,FALSE))</f>
        <v>20.353852</v>
      </c>
      <c r="AJ37" s="91">
        <f t="shared" si="29"/>
        <v>586.629052</v>
      </c>
      <c r="AK37" s="93">
        <f t="shared" si="11"/>
        <v>19.554301733333332</v>
      </c>
      <c r="AL37" s="99" t="e">
        <f t="shared" si="12"/>
        <v>#N/A</v>
      </c>
      <c r="AM37" s="99">
        <f t="shared" si="13"/>
        <v>0</v>
      </c>
      <c r="AP37" s="92">
        <f t="shared" si="30"/>
        <v>45826</v>
      </c>
      <c r="AQ37" s="91">
        <f t="shared" si="31"/>
        <v>30</v>
      </c>
      <c r="AR37" s="91">
        <f>INDEX(地温!$D$2:$D$366,MATCH(AP37,地温!$C$2:$C$366,FALSE))</f>
        <v>20.353852</v>
      </c>
      <c r="AS37" s="91">
        <f t="shared" si="32"/>
        <v>586.629052</v>
      </c>
      <c r="AT37" s="93">
        <f t="shared" si="14"/>
        <v>19.554301733333332</v>
      </c>
      <c r="AU37" s="99" t="e">
        <f t="shared" si="15"/>
        <v>#N/A</v>
      </c>
      <c r="AV37" s="99">
        <f t="shared" si="16"/>
        <v>0</v>
      </c>
    </row>
    <row r="38" spans="1:48" s="91" customFormat="1">
      <c r="A38" s="92">
        <f t="shared" si="17"/>
        <v>45827</v>
      </c>
      <c r="B38" s="91">
        <f t="shared" si="0"/>
        <v>31</v>
      </c>
      <c r="C38" s="99">
        <f t="shared" si="1"/>
        <v>3.8434067099294422</v>
      </c>
      <c r="F38" s="92">
        <f t="shared" si="18"/>
        <v>45827</v>
      </c>
      <c r="G38" s="91">
        <f t="shared" si="19"/>
        <v>31</v>
      </c>
      <c r="H38" s="91">
        <f>INDEX(地温!$D$2:$D$366,MATCH(F38,地温!$C$2:$C$366,FALSE))</f>
        <v>18.954808</v>
      </c>
      <c r="I38" s="91">
        <f t="shared" si="20"/>
        <v>605.58385999999996</v>
      </c>
      <c r="J38" s="93">
        <f t="shared" si="2"/>
        <v>19.53496322580645</v>
      </c>
      <c r="K38" s="99">
        <f t="shared" si="3"/>
        <v>5.9342089777887463e-002</v>
      </c>
      <c r="L38" s="99">
        <f t="shared" si="4"/>
        <v>1.6780339893483698</v>
      </c>
      <c r="O38" s="92">
        <f t="shared" si="21"/>
        <v>45827</v>
      </c>
      <c r="P38" s="91">
        <f t="shared" si="22"/>
        <v>31</v>
      </c>
      <c r="Q38" s="91">
        <f>INDEX(地温!$D$2:$D$366,MATCH(O38,地温!$C$2:$C$366,FALSE))</f>
        <v>18.954808</v>
      </c>
      <c r="R38" s="91">
        <f t="shared" si="23"/>
        <v>605.58385999999996</v>
      </c>
      <c r="S38" s="93">
        <f t="shared" si="5"/>
        <v>19.53496322580645</v>
      </c>
      <c r="T38" s="99">
        <f t="shared" si="6"/>
        <v>7.5007284074794622e-002</v>
      </c>
      <c r="U38" s="99">
        <f t="shared" si="7"/>
        <v>2.1653727205810722</v>
      </c>
      <c r="X38" s="92">
        <f t="shared" si="24"/>
        <v>45827</v>
      </c>
      <c r="Y38" s="91">
        <f t="shared" si="25"/>
        <v>31</v>
      </c>
      <c r="Z38" s="91">
        <f>INDEX(地温!$D$2:$D$366,MATCH(X38,地温!$C$2:$C$366,FALSE))</f>
        <v>18.954808</v>
      </c>
      <c r="AA38" s="91">
        <f t="shared" si="26"/>
        <v>605.58385999999996</v>
      </c>
      <c r="AB38" s="93">
        <f t="shared" si="8"/>
        <v>19.53496322580645</v>
      </c>
      <c r="AC38" s="99" t="e">
        <f t="shared" si="9"/>
        <v>#N/A</v>
      </c>
      <c r="AD38" s="99">
        <f t="shared" si="10"/>
        <v>0</v>
      </c>
      <c r="AG38" s="92">
        <f t="shared" si="27"/>
        <v>45827</v>
      </c>
      <c r="AH38" s="91">
        <f t="shared" si="28"/>
        <v>31</v>
      </c>
      <c r="AI38" s="91">
        <f>INDEX(地温!$D$2:$D$366,MATCH(AG38,地温!$C$2:$C$366,FALSE))</f>
        <v>18.954808</v>
      </c>
      <c r="AJ38" s="91">
        <f t="shared" si="29"/>
        <v>605.58385999999996</v>
      </c>
      <c r="AK38" s="93">
        <f t="shared" si="11"/>
        <v>19.53496322580645</v>
      </c>
      <c r="AL38" s="99" t="e">
        <f t="shared" si="12"/>
        <v>#N/A</v>
      </c>
      <c r="AM38" s="99">
        <f t="shared" si="13"/>
        <v>0</v>
      </c>
      <c r="AP38" s="92">
        <f t="shared" si="30"/>
        <v>45827</v>
      </c>
      <c r="AQ38" s="91">
        <f t="shared" si="31"/>
        <v>31</v>
      </c>
      <c r="AR38" s="91">
        <f>INDEX(地温!$D$2:$D$366,MATCH(AP38,地温!$C$2:$C$366,FALSE))</f>
        <v>18.954808</v>
      </c>
      <c r="AS38" s="91">
        <f t="shared" si="32"/>
        <v>605.58385999999996</v>
      </c>
      <c r="AT38" s="93">
        <f t="shared" si="14"/>
        <v>19.53496322580645</v>
      </c>
      <c r="AU38" s="99" t="e">
        <f t="shared" si="15"/>
        <v>#N/A</v>
      </c>
      <c r="AV38" s="99">
        <f t="shared" si="16"/>
        <v>0</v>
      </c>
    </row>
    <row r="39" spans="1:48" s="91" customFormat="1">
      <c r="A39" s="92">
        <f t="shared" si="17"/>
        <v>45828</v>
      </c>
      <c r="B39" s="91">
        <f t="shared" si="0"/>
        <v>32</v>
      </c>
      <c r="C39" s="99">
        <f t="shared" si="1"/>
        <v>3.8806051759401656</v>
      </c>
      <c r="F39" s="92">
        <f t="shared" si="18"/>
        <v>45828</v>
      </c>
      <c r="G39" s="91">
        <f t="shared" si="19"/>
        <v>32</v>
      </c>
      <c r="H39" s="91">
        <f>INDEX(地温!$D$2:$D$366,MATCH(F39,地温!$C$2:$C$366,FALSE))</f>
        <v>21.043235999999997</v>
      </c>
      <c r="I39" s="91">
        <f t="shared" si="20"/>
        <v>626.62709599999994</v>
      </c>
      <c r="J39" s="93">
        <f t="shared" si="2"/>
        <v>19.582096749999998</v>
      </c>
      <c r="K39" s="99">
        <f t="shared" si="3"/>
        <v>5.9456241264067386e-002</v>
      </c>
      <c r="L39" s="99">
        <f t="shared" si="4"/>
        <v>1.697385326197985</v>
      </c>
      <c r="O39" s="92">
        <f t="shared" si="21"/>
        <v>45828</v>
      </c>
      <c r="P39" s="91">
        <f t="shared" si="22"/>
        <v>32</v>
      </c>
      <c r="Q39" s="91">
        <f>INDEX(地温!$D$2:$D$366,MATCH(O39,地温!$C$2:$C$366,FALSE))</f>
        <v>21.043235999999997</v>
      </c>
      <c r="R39" s="91">
        <f t="shared" si="23"/>
        <v>626.62709599999994</v>
      </c>
      <c r="S39" s="93">
        <f t="shared" si="5"/>
        <v>19.582096749999998</v>
      </c>
      <c r="T39" s="99">
        <f t="shared" si="6"/>
        <v>7.5135634650425318e-002</v>
      </c>
      <c r="U39" s="99">
        <f t="shared" si="7"/>
        <v>2.1832198497421809</v>
      </c>
      <c r="X39" s="92">
        <f t="shared" si="24"/>
        <v>45828</v>
      </c>
      <c r="Y39" s="91">
        <f t="shared" si="25"/>
        <v>32</v>
      </c>
      <c r="Z39" s="91">
        <f>INDEX(地温!$D$2:$D$366,MATCH(X39,地温!$C$2:$C$366,FALSE))</f>
        <v>21.043235999999997</v>
      </c>
      <c r="AA39" s="91">
        <f t="shared" si="26"/>
        <v>626.62709599999994</v>
      </c>
      <c r="AB39" s="93">
        <f t="shared" si="8"/>
        <v>19.582096749999998</v>
      </c>
      <c r="AC39" s="99" t="e">
        <f t="shared" si="9"/>
        <v>#N/A</v>
      </c>
      <c r="AD39" s="99">
        <f t="shared" si="10"/>
        <v>0</v>
      </c>
      <c r="AG39" s="92">
        <f t="shared" si="27"/>
        <v>45828</v>
      </c>
      <c r="AH39" s="91">
        <f t="shared" si="28"/>
        <v>32</v>
      </c>
      <c r="AI39" s="91">
        <f>INDEX(地温!$D$2:$D$366,MATCH(AG39,地温!$C$2:$C$366,FALSE))</f>
        <v>21.043235999999997</v>
      </c>
      <c r="AJ39" s="91">
        <f t="shared" si="29"/>
        <v>626.62709599999994</v>
      </c>
      <c r="AK39" s="93">
        <f t="shared" si="11"/>
        <v>19.582096749999998</v>
      </c>
      <c r="AL39" s="99" t="e">
        <f t="shared" si="12"/>
        <v>#N/A</v>
      </c>
      <c r="AM39" s="99">
        <f t="shared" si="13"/>
        <v>0</v>
      </c>
      <c r="AP39" s="92">
        <f t="shared" si="30"/>
        <v>45828</v>
      </c>
      <c r="AQ39" s="91">
        <f t="shared" si="31"/>
        <v>32</v>
      </c>
      <c r="AR39" s="91">
        <f>INDEX(地温!$D$2:$D$366,MATCH(AP39,地温!$C$2:$C$366,FALSE))</f>
        <v>21.043235999999997</v>
      </c>
      <c r="AS39" s="91">
        <f t="shared" si="32"/>
        <v>626.62709599999994</v>
      </c>
      <c r="AT39" s="93">
        <f t="shared" si="14"/>
        <v>19.582096749999998</v>
      </c>
      <c r="AU39" s="99" t="e">
        <f t="shared" si="15"/>
        <v>#N/A</v>
      </c>
      <c r="AV39" s="99">
        <f t="shared" si="16"/>
        <v>0</v>
      </c>
    </row>
    <row r="40" spans="1:48" s="91" customFormat="1">
      <c r="A40" s="92">
        <f t="shared" si="17"/>
        <v>45829</v>
      </c>
      <c r="B40" s="91">
        <f t="shared" si="0"/>
        <v>33</v>
      </c>
      <c r="C40" s="99">
        <f t="shared" si="1"/>
        <v>3.9150188698543351</v>
      </c>
      <c r="F40" s="92">
        <f t="shared" si="18"/>
        <v>45829</v>
      </c>
      <c r="G40" s="91">
        <f t="shared" si="19"/>
        <v>33</v>
      </c>
      <c r="H40" s="91">
        <f>INDEX(地温!$D$2:$D$366,MATCH(F40,地温!$C$2:$C$366,FALSE))</f>
        <v>20.840475999999999</v>
      </c>
      <c r="I40" s="91">
        <f t="shared" si="20"/>
        <v>647.4675719999999</v>
      </c>
      <c r="J40" s="93">
        <f t="shared" si="2"/>
        <v>19.620229454545452</v>
      </c>
      <c r="K40" s="99">
        <f t="shared" si="3"/>
        <v>5.9548727584225664e-002</v>
      </c>
      <c r="L40" s="99">
        <f t="shared" si="4"/>
        <v>1.715419205432082</v>
      </c>
      <c r="O40" s="92">
        <f t="shared" si="21"/>
        <v>45829</v>
      </c>
      <c r="P40" s="91">
        <f t="shared" si="22"/>
        <v>33</v>
      </c>
      <c r="Q40" s="91">
        <f>INDEX(地温!$D$2:$D$366,MATCH(O40,地温!$C$2:$C$366,FALSE))</f>
        <v>20.840475999999999</v>
      </c>
      <c r="R40" s="91">
        <f t="shared" si="23"/>
        <v>647.4675719999999</v>
      </c>
      <c r="S40" s="93">
        <f t="shared" si="5"/>
        <v>19.620229454545452</v>
      </c>
      <c r="T40" s="99">
        <f t="shared" si="6"/>
        <v>7.5239605229911272e-002</v>
      </c>
      <c r="U40" s="99">
        <f t="shared" si="7"/>
        <v>2.1995996644222529</v>
      </c>
      <c r="X40" s="92">
        <f t="shared" si="24"/>
        <v>45829</v>
      </c>
      <c r="Y40" s="91">
        <f t="shared" si="25"/>
        <v>33</v>
      </c>
      <c r="Z40" s="91">
        <f>INDEX(地温!$D$2:$D$366,MATCH(X40,地温!$C$2:$C$366,FALSE))</f>
        <v>20.840475999999999</v>
      </c>
      <c r="AA40" s="91">
        <f t="shared" si="26"/>
        <v>647.4675719999999</v>
      </c>
      <c r="AB40" s="93">
        <f t="shared" si="8"/>
        <v>19.620229454545452</v>
      </c>
      <c r="AC40" s="99" t="e">
        <f t="shared" si="9"/>
        <v>#N/A</v>
      </c>
      <c r="AD40" s="99">
        <f t="shared" si="10"/>
        <v>0</v>
      </c>
      <c r="AG40" s="92">
        <f t="shared" si="27"/>
        <v>45829</v>
      </c>
      <c r="AH40" s="91">
        <f t="shared" si="28"/>
        <v>33</v>
      </c>
      <c r="AI40" s="91">
        <f>INDEX(地温!$D$2:$D$366,MATCH(AG40,地温!$C$2:$C$366,FALSE))</f>
        <v>20.840475999999999</v>
      </c>
      <c r="AJ40" s="91">
        <f t="shared" si="29"/>
        <v>647.4675719999999</v>
      </c>
      <c r="AK40" s="93">
        <f t="shared" si="11"/>
        <v>19.620229454545452</v>
      </c>
      <c r="AL40" s="99" t="e">
        <f t="shared" si="12"/>
        <v>#N/A</v>
      </c>
      <c r="AM40" s="99">
        <f t="shared" si="13"/>
        <v>0</v>
      </c>
      <c r="AP40" s="92">
        <f t="shared" si="30"/>
        <v>45829</v>
      </c>
      <c r="AQ40" s="91">
        <f t="shared" si="31"/>
        <v>33</v>
      </c>
      <c r="AR40" s="91">
        <f>INDEX(地温!$D$2:$D$366,MATCH(AP40,地温!$C$2:$C$366,FALSE))</f>
        <v>20.840475999999999</v>
      </c>
      <c r="AS40" s="91">
        <f t="shared" si="32"/>
        <v>647.4675719999999</v>
      </c>
      <c r="AT40" s="93">
        <f t="shared" si="14"/>
        <v>19.620229454545452</v>
      </c>
      <c r="AU40" s="99" t="e">
        <f t="shared" si="15"/>
        <v>#N/A</v>
      </c>
      <c r="AV40" s="99">
        <f t="shared" si="16"/>
        <v>0</v>
      </c>
    </row>
    <row r="41" spans="1:48" s="91" customFormat="1">
      <c r="A41" s="92">
        <f t="shared" si="17"/>
        <v>45830</v>
      </c>
      <c r="B41" s="91">
        <f t="shared" si="0"/>
        <v>34</v>
      </c>
      <c r="C41" s="99">
        <f t="shared" si="1"/>
        <v>3.9455245629911886</v>
      </c>
      <c r="F41" s="92">
        <f t="shared" si="18"/>
        <v>45830</v>
      </c>
      <c r="G41" s="91">
        <f t="shared" si="19"/>
        <v>34</v>
      </c>
      <c r="H41" s="91">
        <f>INDEX(地温!$D$2:$D$366,MATCH(F41,地温!$C$2:$C$366,FALSE))</f>
        <v>19.461707999999998</v>
      </c>
      <c r="I41" s="91">
        <f t="shared" si="20"/>
        <v>666.92927999999995</v>
      </c>
      <c r="J41" s="93">
        <f t="shared" si="2"/>
        <v>19.61556705882353</v>
      </c>
      <c r="K41" s="99">
        <f t="shared" si="3"/>
        <v>5.9537413079286117e-002</v>
      </c>
      <c r="L41" s="99">
        <f t="shared" si="4"/>
        <v>1.7314805222437069</v>
      </c>
      <c r="O41" s="92">
        <f t="shared" si="21"/>
        <v>45830</v>
      </c>
      <c r="P41" s="91">
        <f t="shared" si="22"/>
        <v>34</v>
      </c>
      <c r="Q41" s="91">
        <f>INDEX(地温!$D$2:$D$366,MATCH(O41,地温!$C$2:$C$366,FALSE))</f>
        <v>19.461707999999998</v>
      </c>
      <c r="R41" s="91">
        <f t="shared" si="23"/>
        <v>666.92927999999995</v>
      </c>
      <c r="S41" s="93">
        <f t="shared" si="5"/>
        <v>19.61556705882353</v>
      </c>
      <c r="T41" s="99">
        <f t="shared" si="6"/>
        <v>7.5226886731514411e-002</v>
      </c>
      <c r="U41" s="99">
        <f t="shared" si="7"/>
        <v>2.2140440407474817</v>
      </c>
      <c r="X41" s="92">
        <f t="shared" si="24"/>
        <v>45830</v>
      </c>
      <c r="Y41" s="91">
        <f t="shared" si="25"/>
        <v>34</v>
      </c>
      <c r="Z41" s="91">
        <f>INDEX(地温!$D$2:$D$366,MATCH(X41,地温!$C$2:$C$366,FALSE))</f>
        <v>19.461707999999998</v>
      </c>
      <c r="AA41" s="91">
        <f t="shared" si="26"/>
        <v>666.92927999999995</v>
      </c>
      <c r="AB41" s="93">
        <f t="shared" si="8"/>
        <v>19.61556705882353</v>
      </c>
      <c r="AC41" s="99" t="e">
        <f t="shared" si="9"/>
        <v>#N/A</v>
      </c>
      <c r="AD41" s="99">
        <f t="shared" si="10"/>
        <v>0</v>
      </c>
      <c r="AG41" s="92">
        <f t="shared" si="27"/>
        <v>45830</v>
      </c>
      <c r="AH41" s="91">
        <f t="shared" si="28"/>
        <v>34</v>
      </c>
      <c r="AI41" s="91">
        <f>INDEX(地温!$D$2:$D$366,MATCH(AG41,地温!$C$2:$C$366,FALSE))</f>
        <v>19.461707999999998</v>
      </c>
      <c r="AJ41" s="91">
        <f t="shared" si="29"/>
        <v>666.92927999999995</v>
      </c>
      <c r="AK41" s="93">
        <f t="shared" si="11"/>
        <v>19.61556705882353</v>
      </c>
      <c r="AL41" s="99" t="e">
        <f t="shared" si="12"/>
        <v>#N/A</v>
      </c>
      <c r="AM41" s="99">
        <f t="shared" si="13"/>
        <v>0</v>
      </c>
      <c r="AP41" s="92">
        <f t="shared" si="30"/>
        <v>45830</v>
      </c>
      <c r="AQ41" s="91">
        <f t="shared" si="31"/>
        <v>34</v>
      </c>
      <c r="AR41" s="91">
        <f>INDEX(地温!$D$2:$D$366,MATCH(AP41,地温!$C$2:$C$366,FALSE))</f>
        <v>19.461707999999998</v>
      </c>
      <c r="AS41" s="91">
        <f t="shared" si="32"/>
        <v>666.92927999999995</v>
      </c>
      <c r="AT41" s="93">
        <f t="shared" si="14"/>
        <v>19.61556705882353</v>
      </c>
      <c r="AU41" s="99" t="e">
        <f t="shared" si="15"/>
        <v>#N/A</v>
      </c>
      <c r="AV41" s="99">
        <f t="shared" si="16"/>
        <v>0</v>
      </c>
    </row>
    <row r="42" spans="1:48" s="91" customFormat="1">
      <c r="A42" s="92">
        <f t="shared" si="17"/>
        <v>45831</v>
      </c>
      <c r="B42" s="91">
        <f t="shared" si="0"/>
        <v>35</v>
      </c>
      <c r="C42" s="99">
        <f t="shared" si="1"/>
        <v>3.9761738673457501</v>
      </c>
      <c r="F42" s="92">
        <f t="shared" si="18"/>
        <v>45831</v>
      </c>
      <c r="G42" s="91">
        <f t="shared" si="19"/>
        <v>35</v>
      </c>
      <c r="H42" s="91">
        <f>INDEX(地温!$D$2:$D$366,MATCH(F42,地温!$C$2:$C$366,FALSE))</f>
        <v>21.42848</v>
      </c>
      <c r="I42" s="91">
        <f t="shared" si="20"/>
        <v>688.35775999999998</v>
      </c>
      <c r="J42" s="93">
        <f t="shared" si="2"/>
        <v>19.667364571428571</v>
      </c>
      <c r="K42" s="99">
        <f t="shared" si="3"/>
        <v>5.9663213628510459e-002</v>
      </c>
      <c r="L42" s="99">
        <f t="shared" si="4"/>
        <v>1.7478026878546258</v>
      </c>
      <c r="O42" s="92">
        <f t="shared" si="21"/>
        <v>45831</v>
      </c>
      <c r="P42" s="91">
        <f t="shared" si="22"/>
        <v>35</v>
      </c>
      <c r="Q42" s="91">
        <f>INDEX(地温!$D$2:$D$366,MATCH(O42,地温!$C$2:$C$366,FALSE))</f>
        <v>21.42848</v>
      </c>
      <c r="R42" s="91">
        <f t="shared" si="23"/>
        <v>688.35775999999998</v>
      </c>
      <c r="S42" s="93">
        <f t="shared" si="5"/>
        <v>19.667364571428571</v>
      </c>
      <c r="T42" s="99">
        <f t="shared" si="6"/>
        <v>7.5368282620030175e-002</v>
      </c>
      <c r="U42" s="99">
        <f t="shared" si="7"/>
        <v>2.2283711794911243</v>
      </c>
      <c r="X42" s="92">
        <f t="shared" si="24"/>
        <v>45831</v>
      </c>
      <c r="Y42" s="91">
        <f t="shared" si="25"/>
        <v>35</v>
      </c>
      <c r="Z42" s="91">
        <f>INDEX(地温!$D$2:$D$366,MATCH(X42,地温!$C$2:$C$366,FALSE))</f>
        <v>21.42848</v>
      </c>
      <c r="AA42" s="91">
        <f t="shared" si="26"/>
        <v>688.35775999999998</v>
      </c>
      <c r="AB42" s="93">
        <f t="shared" si="8"/>
        <v>19.667364571428571</v>
      </c>
      <c r="AC42" s="99" t="e">
        <f t="shared" si="9"/>
        <v>#N/A</v>
      </c>
      <c r="AD42" s="99">
        <f t="shared" si="10"/>
        <v>0</v>
      </c>
      <c r="AG42" s="92">
        <f t="shared" si="27"/>
        <v>45831</v>
      </c>
      <c r="AH42" s="91">
        <f t="shared" si="28"/>
        <v>35</v>
      </c>
      <c r="AI42" s="91">
        <f>INDEX(地温!$D$2:$D$366,MATCH(AG42,地温!$C$2:$C$366,FALSE))</f>
        <v>21.42848</v>
      </c>
      <c r="AJ42" s="91">
        <f t="shared" si="29"/>
        <v>688.35775999999998</v>
      </c>
      <c r="AK42" s="93">
        <f t="shared" si="11"/>
        <v>19.667364571428571</v>
      </c>
      <c r="AL42" s="99" t="e">
        <f t="shared" si="12"/>
        <v>#N/A</v>
      </c>
      <c r="AM42" s="99">
        <f t="shared" si="13"/>
        <v>0</v>
      </c>
      <c r="AP42" s="92">
        <f t="shared" si="30"/>
        <v>45831</v>
      </c>
      <c r="AQ42" s="91">
        <f t="shared" si="31"/>
        <v>35</v>
      </c>
      <c r="AR42" s="91">
        <f>INDEX(地温!$D$2:$D$366,MATCH(AP42,地温!$C$2:$C$366,FALSE))</f>
        <v>21.42848</v>
      </c>
      <c r="AS42" s="91">
        <f t="shared" si="32"/>
        <v>688.35775999999998</v>
      </c>
      <c r="AT42" s="93">
        <f t="shared" si="14"/>
        <v>19.667364571428571</v>
      </c>
      <c r="AU42" s="99" t="e">
        <f t="shared" si="15"/>
        <v>#N/A</v>
      </c>
      <c r="AV42" s="99">
        <f t="shared" si="16"/>
        <v>0</v>
      </c>
    </row>
    <row r="43" spans="1:48" s="91" customFormat="1">
      <c r="A43" s="92">
        <f t="shared" si="17"/>
        <v>45832</v>
      </c>
      <c r="B43" s="91">
        <f t="shared" si="0"/>
        <v>36</v>
      </c>
      <c r="C43" s="99">
        <f t="shared" si="1"/>
        <v>4.0052370410698002</v>
      </c>
      <c r="F43" s="92">
        <f t="shared" si="18"/>
        <v>45832</v>
      </c>
      <c r="G43" s="91">
        <f t="shared" si="19"/>
        <v>36</v>
      </c>
      <c r="H43" s="91">
        <f>INDEX(地温!$D$2:$D$366,MATCH(F43,地温!$C$2:$C$366,FALSE))</f>
        <v>21.955655999999998</v>
      </c>
      <c r="I43" s="91">
        <f t="shared" si="20"/>
        <v>710.31341599999996</v>
      </c>
      <c r="J43" s="93">
        <f t="shared" si="2"/>
        <v>19.730928222222222</v>
      </c>
      <c r="K43" s="99">
        <f t="shared" si="3"/>
        <v>5.9817892821636152e-002</v>
      </c>
      <c r="L43" s="99">
        <f t="shared" si="4"/>
        <v>1.7634130984516807</v>
      </c>
      <c r="O43" s="92">
        <f t="shared" si="21"/>
        <v>45832</v>
      </c>
      <c r="P43" s="91">
        <f t="shared" si="22"/>
        <v>36</v>
      </c>
      <c r="Q43" s="91">
        <f>INDEX(地温!$D$2:$D$366,MATCH(O43,地温!$C$2:$C$366,FALSE))</f>
        <v>21.955655999999998</v>
      </c>
      <c r="R43" s="91">
        <f t="shared" si="23"/>
        <v>710.31341599999996</v>
      </c>
      <c r="S43" s="93">
        <f t="shared" si="5"/>
        <v>19.730928222222222</v>
      </c>
      <c r="T43" s="99">
        <f t="shared" si="6"/>
        <v>7.5542092123311075e-002</v>
      </c>
      <c r="U43" s="99">
        <f t="shared" si="7"/>
        <v>2.2418239426181197</v>
      </c>
      <c r="X43" s="92">
        <f t="shared" si="24"/>
        <v>45832</v>
      </c>
      <c r="Y43" s="91">
        <f t="shared" si="25"/>
        <v>36</v>
      </c>
      <c r="Z43" s="91">
        <f>INDEX(地温!$D$2:$D$366,MATCH(X43,地温!$C$2:$C$366,FALSE))</f>
        <v>21.955655999999998</v>
      </c>
      <c r="AA43" s="91">
        <f t="shared" si="26"/>
        <v>710.31341599999996</v>
      </c>
      <c r="AB43" s="93">
        <f t="shared" si="8"/>
        <v>19.730928222222222</v>
      </c>
      <c r="AC43" s="99" t="e">
        <f t="shared" si="9"/>
        <v>#N/A</v>
      </c>
      <c r="AD43" s="99">
        <f t="shared" si="10"/>
        <v>0</v>
      </c>
      <c r="AG43" s="92">
        <f t="shared" si="27"/>
        <v>45832</v>
      </c>
      <c r="AH43" s="91">
        <f t="shared" si="28"/>
        <v>36</v>
      </c>
      <c r="AI43" s="91">
        <f>INDEX(地温!$D$2:$D$366,MATCH(AG43,地温!$C$2:$C$366,FALSE))</f>
        <v>21.955655999999998</v>
      </c>
      <c r="AJ43" s="91">
        <f t="shared" si="29"/>
        <v>710.31341599999996</v>
      </c>
      <c r="AK43" s="93">
        <f t="shared" si="11"/>
        <v>19.730928222222222</v>
      </c>
      <c r="AL43" s="99" t="e">
        <f t="shared" si="12"/>
        <v>#N/A</v>
      </c>
      <c r="AM43" s="99">
        <f t="shared" si="13"/>
        <v>0</v>
      </c>
      <c r="AP43" s="92">
        <f t="shared" si="30"/>
        <v>45832</v>
      </c>
      <c r="AQ43" s="91">
        <f t="shared" si="31"/>
        <v>36</v>
      </c>
      <c r="AR43" s="91">
        <f>INDEX(地温!$D$2:$D$366,MATCH(AP43,地温!$C$2:$C$366,FALSE))</f>
        <v>21.955655999999998</v>
      </c>
      <c r="AS43" s="91">
        <f t="shared" si="32"/>
        <v>710.31341599999996</v>
      </c>
      <c r="AT43" s="93">
        <f t="shared" si="14"/>
        <v>19.730928222222222</v>
      </c>
      <c r="AU43" s="99" t="e">
        <f t="shared" si="15"/>
        <v>#N/A</v>
      </c>
      <c r="AV43" s="99">
        <f t="shared" si="16"/>
        <v>0</v>
      </c>
    </row>
    <row r="44" spans="1:48" s="91" customFormat="1">
      <c r="A44" s="92">
        <f t="shared" si="17"/>
        <v>45833</v>
      </c>
      <c r="B44" s="91">
        <f t="shared" si="0"/>
        <v>37</v>
      </c>
      <c r="C44" s="99">
        <f t="shared" si="1"/>
        <v>4.033054844689647</v>
      </c>
      <c r="F44" s="92">
        <f t="shared" si="18"/>
        <v>45833</v>
      </c>
      <c r="G44" s="91">
        <f t="shared" si="19"/>
        <v>37</v>
      </c>
      <c r="H44" s="91">
        <f>INDEX(地温!$D$2:$D$366,MATCH(F44,地温!$C$2:$C$366,FALSE))</f>
        <v>22.807248000000001</v>
      </c>
      <c r="I44" s="91">
        <f t="shared" si="20"/>
        <v>733.12066399999992</v>
      </c>
      <c r="J44" s="93">
        <f t="shared" si="2"/>
        <v>19.814071999999999</v>
      </c>
      <c r="K44" s="99">
        <f t="shared" si="3"/>
        <v>6.0020722988239482e-002</v>
      </c>
      <c r="L44" s="99">
        <f t="shared" si="4"/>
        <v>1.7784909000287246</v>
      </c>
      <c r="O44" s="92">
        <f t="shared" si="21"/>
        <v>45833</v>
      </c>
      <c r="P44" s="91">
        <f t="shared" si="22"/>
        <v>37</v>
      </c>
      <c r="Q44" s="91">
        <f>INDEX(地温!$D$2:$D$366,MATCH(O44,地温!$C$2:$C$366,FALSE))</f>
        <v>22.807248000000001</v>
      </c>
      <c r="R44" s="91">
        <f t="shared" si="23"/>
        <v>733.12066399999992</v>
      </c>
      <c r="S44" s="93">
        <f t="shared" si="5"/>
        <v>19.814071999999999</v>
      </c>
      <c r="T44" s="99">
        <f t="shared" si="6"/>
        <v>7.5769932662993339e-002</v>
      </c>
      <c r="U44" s="99">
        <f t="shared" si="7"/>
        <v>2.2545639446609225</v>
      </c>
      <c r="X44" s="92">
        <f t="shared" si="24"/>
        <v>45833</v>
      </c>
      <c r="Y44" s="91">
        <f t="shared" si="25"/>
        <v>37</v>
      </c>
      <c r="Z44" s="91">
        <f>INDEX(地温!$D$2:$D$366,MATCH(X44,地温!$C$2:$C$366,FALSE))</f>
        <v>22.807248000000001</v>
      </c>
      <c r="AA44" s="91">
        <f t="shared" si="26"/>
        <v>733.12066399999992</v>
      </c>
      <c r="AB44" s="93">
        <f t="shared" si="8"/>
        <v>19.814071999999999</v>
      </c>
      <c r="AC44" s="99" t="e">
        <f t="shared" si="9"/>
        <v>#N/A</v>
      </c>
      <c r="AD44" s="99">
        <f t="shared" si="10"/>
        <v>0</v>
      </c>
      <c r="AG44" s="92">
        <f t="shared" si="27"/>
        <v>45833</v>
      </c>
      <c r="AH44" s="91">
        <f t="shared" si="28"/>
        <v>37</v>
      </c>
      <c r="AI44" s="91">
        <f>INDEX(地温!$D$2:$D$366,MATCH(AG44,地温!$C$2:$C$366,FALSE))</f>
        <v>22.807248000000001</v>
      </c>
      <c r="AJ44" s="91">
        <f t="shared" si="29"/>
        <v>733.12066399999992</v>
      </c>
      <c r="AK44" s="93">
        <f t="shared" si="11"/>
        <v>19.814071999999999</v>
      </c>
      <c r="AL44" s="99" t="e">
        <f t="shared" si="12"/>
        <v>#N/A</v>
      </c>
      <c r="AM44" s="99">
        <f t="shared" si="13"/>
        <v>0</v>
      </c>
      <c r="AP44" s="92">
        <f t="shared" si="30"/>
        <v>45833</v>
      </c>
      <c r="AQ44" s="91">
        <f t="shared" si="31"/>
        <v>37</v>
      </c>
      <c r="AR44" s="91">
        <f>INDEX(地温!$D$2:$D$366,MATCH(AP44,地温!$C$2:$C$366,FALSE))</f>
        <v>22.807248000000001</v>
      </c>
      <c r="AS44" s="91">
        <f t="shared" si="32"/>
        <v>733.12066399999992</v>
      </c>
      <c r="AT44" s="93">
        <f t="shared" si="14"/>
        <v>19.814071999999999</v>
      </c>
      <c r="AU44" s="99" t="e">
        <f t="shared" si="15"/>
        <v>#N/A</v>
      </c>
      <c r="AV44" s="99">
        <f t="shared" si="16"/>
        <v>0</v>
      </c>
    </row>
    <row r="45" spans="1:48" s="91" customFormat="1">
      <c r="A45" s="92">
        <f t="shared" si="17"/>
        <v>45834</v>
      </c>
      <c r="B45" s="91">
        <f t="shared" si="0"/>
        <v>38</v>
      </c>
      <c r="C45" s="99">
        <f t="shared" si="1"/>
        <v>4.0592215903001616</v>
      </c>
      <c r="F45" s="92">
        <f t="shared" si="18"/>
        <v>45834</v>
      </c>
      <c r="G45" s="91">
        <f t="shared" si="19"/>
        <v>38</v>
      </c>
      <c r="H45" s="91">
        <f>INDEX(地温!$D$2:$D$366,MATCH(F45,地温!$C$2:$C$366,FALSE))</f>
        <v>23.212767999999993</v>
      </c>
      <c r="I45" s="91">
        <f t="shared" si="20"/>
        <v>756.3334319999999</v>
      </c>
      <c r="J45" s="93">
        <f t="shared" si="2"/>
        <v>19.90351136842105</v>
      </c>
      <c r="K45" s="99">
        <f t="shared" si="3"/>
        <v>6.02395499779107e-002</v>
      </c>
      <c r="L45" s="99">
        <f t="shared" si="4"/>
        <v>1.7927920890579825</v>
      </c>
      <c r="O45" s="92">
        <f t="shared" si="21"/>
        <v>45834</v>
      </c>
      <c r="P45" s="91">
        <f t="shared" si="22"/>
        <v>38</v>
      </c>
      <c r="Q45" s="91">
        <f>INDEX(地温!$D$2:$D$366,MATCH(O45,地温!$C$2:$C$366,FALSE))</f>
        <v>23.212767999999993</v>
      </c>
      <c r="R45" s="91">
        <f t="shared" si="23"/>
        <v>756.3334319999999</v>
      </c>
      <c r="S45" s="93">
        <f t="shared" si="5"/>
        <v>19.90351136842105</v>
      </c>
      <c r="T45" s="99">
        <f t="shared" si="6"/>
        <v>7.6015647297323269e-002</v>
      </c>
      <c r="U45" s="99">
        <f t="shared" si="7"/>
        <v>2.2664295012421789</v>
      </c>
      <c r="X45" s="92">
        <f t="shared" si="24"/>
        <v>45834</v>
      </c>
      <c r="Y45" s="91">
        <f t="shared" si="25"/>
        <v>38</v>
      </c>
      <c r="Z45" s="91">
        <f>INDEX(地温!$D$2:$D$366,MATCH(X45,地温!$C$2:$C$366,FALSE))</f>
        <v>23.212767999999993</v>
      </c>
      <c r="AA45" s="91">
        <f t="shared" si="26"/>
        <v>756.3334319999999</v>
      </c>
      <c r="AB45" s="93">
        <f t="shared" si="8"/>
        <v>19.90351136842105</v>
      </c>
      <c r="AC45" s="99" t="e">
        <f t="shared" si="9"/>
        <v>#N/A</v>
      </c>
      <c r="AD45" s="99">
        <f t="shared" si="10"/>
        <v>0</v>
      </c>
      <c r="AG45" s="92">
        <f t="shared" si="27"/>
        <v>45834</v>
      </c>
      <c r="AH45" s="91">
        <f t="shared" si="28"/>
        <v>38</v>
      </c>
      <c r="AI45" s="91">
        <f>INDEX(地温!$D$2:$D$366,MATCH(AG45,地温!$C$2:$C$366,FALSE))</f>
        <v>23.212767999999993</v>
      </c>
      <c r="AJ45" s="91">
        <f t="shared" si="29"/>
        <v>756.3334319999999</v>
      </c>
      <c r="AK45" s="93">
        <f t="shared" si="11"/>
        <v>19.90351136842105</v>
      </c>
      <c r="AL45" s="99" t="e">
        <f t="shared" si="12"/>
        <v>#N/A</v>
      </c>
      <c r="AM45" s="99">
        <f t="shared" si="13"/>
        <v>0</v>
      </c>
      <c r="AP45" s="92">
        <f t="shared" si="30"/>
        <v>45834</v>
      </c>
      <c r="AQ45" s="91">
        <f t="shared" si="31"/>
        <v>38</v>
      </c>
      <c r="AR45" s="91">
        <f>INDEX(地温!$D$2:$D$366,MATCH(AP45,地温!$C$2:$C$366,FALSE))</f>
        <v>23.212767999999993</v>
      </c>
      <c r="AS45" s="91">
        <f t="shared" si="32"/>
        <v>756.3334319999999</v>
      </c>
      <c r="AT45" s="93">
        <f t="shared" si="14"/>
        <v>19.90351136842105</v>
      </c>
      <c r="AU45" s="99" t="e">
        <f t="shared" si="15"/>
        <v>#N/A</v>
      </c>
      <c r="AV45" s="99">
        <f t="shared" si="16"/>
        <v>0</v>
      </c>
    </row>
    <row r="46" spans="1:48" s="91" customFormat="1">
      <c r="A46" s="92">
        <f t="shared" si="17"/>
        <v>45835</v>
      </c>
      <c r="B46" s="91">
        <f t="shared" si="0"/>
        <v>39</v>
      </c>
      <c r="C46" s="99">
        <f t="shared" si="1"/>
        <v>4.0840683005082319</v>
      </c>
      <c r="F46" s="92">
        <f t="shared" si="18"/>
        <v>45835</v>
      </c>
      <c r="G46" s="91">
        <f t="shared" si="19"/>
        <v>39</v>
      </c>
      <c r="H46" s="91">
        <f>INDEX(地温!$D$2:$D$366,MATCH(F46,地温!$C$2:$C$366,FALSE))</f>
        <v>23.942703999999999</v>
      </c>
      <c r="I46" s="91">
        <f t="shared" si="20"/>
        <v>780.27613599999995</v>
      </c>
      <c r="J46" s="93">
        <f t="shared" si="2"/>
        <v>20.00708041025641</v>
      </c>
      <c r="K46" s="99">
        <f t="shared" si="3"/>
        <v>6.0493776448518881e-002</v>
      </c>
      <c r="L46" s="99">
        <f t="shared" si="4"/>
        <v>1.8064916980993093</v>
      </c>
      <c r="O46" s="92">
        <f t="shared" si="21"/>
        <v>45835</v>
      </c>
      <c r="P46" s="91">
        <f t="shared" si="22"/>
        <v>39</v>
      </c>
      <c r="Q46" s="91">
        <f>INDEX(地温!$D$2:$D$366,MATCH(O46,地温!$C$2:$C$366,FALSE))</f>
        <v>23.942703999999999</v>
      </c>
      <c r="R46" s="91">
        <f t="shared" si="23"/>
        <v>780.27613599999995</v>
      </c>
      <c r="S46" s="93">
        <f t="shared" si="5"/>
        <v>20.00708041025641</v>
      </c>
      <c r="T46" s="99">
        <f t="shared" si="6"/>
        <v>7.6300987377848503e-002</v>
      </c>
      <c r="U46" s="99">
        <f t="shared" si="7"/>
        <v>2.2775766024089221</v>
      </c>
      <c r="X46" s="92">
        <f t="shared" si="24"/>
        <v>45835</v>
      </c>
      <c r="Y46" s="91">
        <f t="shared" si="25"/>
        <v>39</v>
      </c>
      <c r="Z46" s="91">
        <f>INDEX(地温!$D$2:$D$366,MATCH(X46,地温!$C$2:$C$366,FALSE))</f>
        <v>23.942703999999999</v>
      </c>
      <c r="AA46" s="91">
        <f t="shared" si="26"/>
        <v>780.27613599999995</v>
      </c>
      <c r="AB46" s="93">
        <f t="shared" si="8"/>
        <v>20.00708041025641</v>
      </c>
      <c r="AC46" s="99" t="e">
        <f t="shared" si="9"/>
        <v>#N/A</v>
      </c>
      <c r="AD46" s="99">
        <f t="shared" si="10"/>
        <v>0</v>
      </c>
      <c r="AG46" s="92">
        <f t="shared" si="27"/>
        <v>45835</v>
      </c>
      <c r="AH46" s="91">
        <f t="shared" si="28"/>
        <v>39</v>
      </c>
      <c r="AI46" s="91">
        <f>INDEX(地温!$D$2:$D$366,MATCH(AG46,地温!$C$2:$C$366,FALSE))</f>
        <v>23.942703999999999</v>
      </c>
      <c r="AJ46" s="91">
        <f t="shared" si="29"/>
        <v>780.27613599999995</v>
      </c>
      <c r="AK46" s="93">
        <f t="shared" si="11"/>
        <v>20.00708041025641</v>
      </c>
      <c r="AL46" s="99" t="e">
        <f t="shared" si="12"/>
        <v>#N/A</v>
      </c>
      <c r="AM46" s="99">
        <f t="shared" si="13"/>
        <v>0</v>
      </c>
      <c r="AP46" s="92">
        <f t="shared" si="30"/>
        <v>45835</v>
      </c>
      <c r="AQ46" s="91">
        <f t="shared" si="31"/>
        <v>39</v>
      </c>
      <c r="AR46" s="91">
        <f>INDEX(地温!$D$2:$D$366,MATCH(AP46,地温!$C$2:$C$366,FALSE))</f>
        <v>23.942703999999999</v>
      </c>
      <c r="AS46" s="91">
        <f t="shared" si="32"/>
        <v>780.27613599999995</v>
      </c>
      <c r="AT46" s="93">
        <f t="shared" si="14"/>
        <v>20.00708041025641</v>
      </c>
      <c r="AU46" s="99" t="e">
        <f t="shared" si="15"/>
        <v>#N/A</v>
      </c>
      <c r="AV46" s="99">
        <f t="shared" si="16"/>
        <v>0</v>
      </c>
    </row>
    <row r="47" spans="1:48" s="91" customFormat="1">
      <c r="A47" s="92">
        <f t="shared" si="17"/>
        <v>45836</v>
      </c>
      <c r="B47" s="91">
        <f t="shared" si="0"/>
        <v>40</v>
      </c>
      <c r="C47" s="99">
        <f t="shared" si="1"/>
        <v>4.1064318903385129</v>
      </c>
      <c r="F47" s="92">
        <f t="shared" si="18"/>
        <v>45836</v>
      </c>
      <c r="G47" s="91">
        <f t="shared" si="19"/>
        <v>40</v>
      </c>
      <c r="H47" s="91">
        <f>INDEX(地温!$D$2:$D$366,MATCH(F47,地温!$C$2:$C$366,FALSE))</f>
        <v>23.091111999999999</v>
      </c>
      <c r="I47" s="91">
        <f t="shared" si="20"/>
        <v>803.3672479999999</v>
      </c>
      <c r="J47" s="93">
        <f t="shared" si="2"/>
        <v>20.084181199999996</v>
      </c>
      <c r="K47" s="99">
        <f t="shared" si="3"/>
        <v>6.0683611560594451e-002</v>
      </c>
      <c r="L47" s="99">
        <f t="shared" si="4"/>
        <v>1.8188994978680919</v>
      </c>
      <c r="O47" s="92">
        <f t="shared" si="21"/>
        <v>45836</v>
      </c>
      <c r="P47" s="91">
        <f t="shared" si="22"/>
        <v>40</v>
      </c>
      <c r="Q47" s="91">
        <f>INDEX(地温!$D$2:$D$366,MATCH(O47,地温!$C$2:$C$366,FALSE))</f>
        <v>23.091111999999999</v>
      </c>
      <c r="R47" s="91">
        <f t="shared" si="23"/>
        <v>803.3672479999999</v>
      </c>
      <c r="S47" s="93">
        <f t="shared" si="5"/>
        <v>20.084181199999996</v>
      </c>
      <c r="T47" s="99">
        <f t="shared" si="6"/>
        <v>7.6513969230566442e-002</v>
      </c>
      <c r="U47" s="99">
        <f t="shared" si="7"/>
        <v>2.2875323924704212</v>
      </c>
      <c r="X47" s="92">
        <f t="shared" si="24"/>
        <v>45836</v>
      </c>
      <c r="Y47" s="91">
        <f t="shared" si="25"/>
        <v>40</v>
      </c>
      <c r="Z47" s="91">
        <f>INDEX(地温!$D$2:$D$366,MATCH(X47,地温!$C$2:$C$366,FALSE))</f>
        <v>23.091111999999999</v>
      </c>
      <c r="AA47" s="91">
        <f t="shared" si="26"/>
        <v>803.3672479999999</v>
      </c>
      <c r="AB47" s="93">
        <f t="shared" si="8"/>
        <v>20.084181199999996</v>
      </c>
      <c r="AC47" s="99" t="e">
        <f t="shared" si="9"/>
        <v>#N/A</v>
      </c>
      <c r="AD47" s="99">
        <f t="shared" si="10"/>
        <v>0</v>
      </c>
      <c r="AG47" s="92">
        <f t="shared" si="27"/>
        <v>45836</v>
      </c>
      <c r="AH47" s="91">
        <f t="shared" si="28"/>
        <v>40</v>
      </c>
      <c r="AI47" s="91">
        <f>INDEX(地温!$D$2:$D$366,MATCH(AG47,地温!$C$2:$C$366,FALSE))</f>
        <v>23.091111999999999</v>
      </c>
      <c r="AJ47" s="91">
        <f t="shared" si="29"/>
        <v>803.3672479999999</v>
      </c>
      <c r="AK47" s="93">
        <f t="shared" si="11"/>
        <v>20.084181199999996</v>
      </c>
      <c r="AL47" s="99" t="e">
        <f t="shared" si="12"/>
        <v>#N/A</v>
      </c>
      <c r="AM47" s="99">
        <f t="shared" si="13"/>
        <v>0</v>
      </c>
      <c r="AP47" s="92">
        <f t="shared" si="30"/>
        <v>45836</v>
      </c>
      <c r="AQ47" s="91">
        <f t="shared" si="31"/>
        <v>40</v>
      </c>
      <c r="AR47" s="91">
        <f>INDEX(地温!$D$2:$D$366,MATCH(AP47,地温!$C$2:$C$366,FALSE))</f>
        <v>23.091111999999999</v>
      </c>
      <c r="AS47" s="91">
        <f t="shared" si="32"/>
        <v>803.3672479999999</v>
      </c>
      <c r="AT47" s="93">
        <f t="shared" si="14"/>
        <v>20.084181199999996</v>
      </c>
      <c r="AU47" s="99" t="e">
        <f t="shared" si="15"/>
        <v>#N/A</v>
      </c>
      <c r="AV47" s="99">
        <f t="shared" si="16"/>
        <v>0</v>
      </c>
    </row>
    <row r="48" spans="1:48" s="91" customFormat="1">
      <c r="A48" s="92">
        <f t="shared" si="17"/>
        <v>45837</v>
      </c>
      <c r="B48" s="91">
        <f t="shared" si="0"/>
        <v>41</v>
      </c>
      <c r="C48" s="99">
        <f t="shared" si="1"/>
        <v>4.1272162982390297</v>
      </c>
      <c r="F48" s="92">
        <f t="shared" si="18"/>
        <v>45837</v>
      </c>
      <c r="G48" s="91">
        <f t="shared" si="19"/>
        <v>41</v>
      </c>
      <c r="H48" s="91">
        <f>INDEX(地温!$D$2:$D$366,MATCH(F48,地温!$C$2:$C$366,FALSE))</f>
        <v>23.15194</v>
      </c>
      <c r="I48" s="91">
        <f t="shared" si="20"/>
        <v>826.51918799999987</v>
      </c>
      <c r="J48" s="93">
        <f t="shared" si="2"/>
        <v>20.159004585365849</v>
      </c>
      <c r="K48" s="99">
        <f t="shared" si="3"/>
        <v>6.0868312974683564e-002</v>
      </c>
      <c r="L48" s="99">
        <f t="shared" si="4"/>
        <v>1.8305184349497059</v>
      </c>
      <c r="O48" s="92">
        <f t="shared" si="21"/>
        <v>45837</v>
      </c>
      <c r="P48" s="91">
        <f t="shared" si="22"/>
        <v>41</v>
      </c>
      <c r="Q48" s="91">
        <f>INDEX(地温!$D$2:$D$366,MATCH(O48,地温!$C$2:$C$366,FALSE))</f>
        <v>23.15194</v>
      </c>
      <c r="R48" s="91">
        <f t="shared" si="23"/>
        <v>826.51918799999987</v>
      </c>
      <c r="S48" s="93">
        <f t="shared" si="5"/>
        <v>20.159004585365849</v>
      </c>
      <c r="T48" s="99">
        <f t="shared" si="6"/>
        <v>7.6721120875772902e-002</v>
      </c>
      <c r="U48" s="99">
        <f t="shared" si="7"/>
        <v>2.296697863289324</v>
      </c>
      <c r="X48" s="92">
        <f t="shared" si="24"/>
        <v>45837</v>
      </c>
      <c r="Y48" s="91">
        <f t="shared" si="25"/>
        <v>41</v>
      </c>
      <c r="Z48" s="91">
        <f>INDEX(地温!$D$2:$D$366,MATCH(X48,地温!$C$2:$C$366,FALSE))</f>
        <v>23.15194</v>
      </c>
      <c r="AA48" s="91">
        <f t="shared" si="26"/>
        <v>826.51918799999987</v>
      </c>
      <c r="AB48" s="93">
        <f t="shared" si="8"/>
        <v>20.159004585365849</v>
      </c>
      <c r="AC48" s="99" t="e">
        <f t="shared" si="9"/>
        <v>#N/A</v>
      </c>
      <c r="AD48" s="99">
        <f t="shared" si="10"/>
        <v>0</v>
      </c>
      <c r="AG48" s="92">
        <f t="shared" si="27"/>
        <v>45837</v>
      </c>
      <c r="AH48" s="91">
        <f t="shared" si="28"/>
        <v>41</v>
      </c>
      <c r="AI48" s="91">
        <f>INDEX(地温!$D$2:$D$366,MATCH(AG48,地温!$C$2:$C$366,FALSE))</f>
        <v>23.15194</v>
      </c>
      <c r="AJ48" s="91">
        <f t="shared" si="29"/>
        <v>826.51918799999987</v>
      </c>
      <c r="AK48" s="93">
        <f t="shared" si="11"/>
        <v>20.159004585365849</v>
      </c>
      <c r="AL48" s="99" t="e">
        <f t="shared" si="12"/>
        <v>#N/A</v>
      </c>
      <c r="AM48" s="99">
        <f t="shared" si="13"/>
        <v>0</v>
      </c>
      <c r="AP48" s="92">
        <f t="shared" si="30"/>
        <v>45837</v>
      </c>
      <c r="AQ48" s="91">
        <f t="shared" si="31"/>
        <v>41</v>
      </c>
      <c r="AR48" s="91">
        <f>INDEX(地温!$D$2:$D$366,MATCH(AP48,地温!$C$2:$C$366,FALSE))</f>
        <v>23.15194</v>
      </c>
      <c r="AS48" s="91">
        <f t="shared" si="32"/>
        <v>826.51918799999987</v>
      </c>
      <c r="AT48" s="93">
        <f t="shared" si="14"/>
        <v>20.159004585365849</v>
      </c>
      <c r="AU48" s="99" t="e">
        <f t="shared" si="15"/>
        <v>#N/A</v>
      </c>
      <c r="AV48" s="99">
        <f t="shared" si="16"/>
        <v>0</v>
      </c>
    </row>
    <row r="49" spans="1:48" s="91" customFormat="1">
      <c r="A49" s="92">
        <f t="shared" si="17"/>
        <v>45838</v>
      </c>
      <c r="B49" s="91">
        <f t="shared" si="0"/>
        <v>42</v>
      </c>
      <c r="C49" s="99">
        <f t="shared" si="1"/>
        <v>4.1463740895812347</v>
      </c>
      <c r="F49" s="92">
        <f t="shared" si="18"/>
        <v>45838</v>
      </c>
      <c r="G49" s="91">
        <f t="shared" si="19"/>
        <v>42</v>
      </c>
      <c r="H49" s="91">
        <f>INDEX(地温!$D$2:$D$366,MATCH(F49,地温!$C$2:$C$366,FALSE))</f>
        <v>22.969456000000001</v>
      </c>
      <c r="I49" s="91">
        <f t="shared" si="20"/>
        <v>849.48864399999991</v>
      </c>
      <c r="J49" s="93">
        <f t="shared" si="2"/>
        <v>20.225920095238092</v>
      </c>
      <c r="K49" s="99">
        <f t="shared" si="3"/>
        <v>6.1033889765165376e-002</v>
      </c>
      <c r="L49" s="99">
        <f t="shared" si="4"/>
        <v>1.8413041024069032</v>
      </c>
      <c r="O49" s="92">
        <f t="shared" si="21"/>
        <v>45838</v>
      </c>
      <c r="P49" s="91">
        <f t="shared" si="22"/>
        <v>42</v>
      </c>
      <c r="Q49" s="91">
        <f>INDEX(地温!$D$2:$D$366,MATCH(O49,地温!$C$2:$C$366,FALSE))</f>
        <v>22.969456000000001</v>
      </c>
      <c r="R49" s="91">
        <f t="shared" si="23"/>
        <v>849.48864399999991</v>
      </c>
      <c r="S49" s="93">
        <f t="shared" si="5"/>
        <v>20.225920095238092</v>
      </c>
      <c r="T49" s="99">
        <f t="shared" si="6"/>
        <v>7.6906764365136826e-002</v>
      </c>
      <c r="U49" s="99">
        <f t="shared" si="7"/>
        <v>2.3050699871743312</v>
      </c>
      <c r="X49" s="92">
        <f t="shared" si="24"/>
        <v>45838</v>
      </c>
      <c r="Y49" s="91">
        <f t="shared" si="25"/>
        <v>42</v>
      </c>
      <c r="Z49" s="91">
        <f>INDEX(地温!$D$2:$D$366,MATCH(X49,地温!$C$2:$C$366,FALSE))</f>
        <v>22.969456000000001</v>
      </c>
      <c r="AA49" s="91">
        <f t="shared" si="26"/>
        <v>849.48864399999991</v>
      </c>
      <c r="AB49" s="93">
        <f t="shared" si="8"/>
        <v>20.225920095238092</v>
      </c>
      <c r="AC49" s="99" t="e">
        <f t="shared" si="9"/>
        <v>#N/A</v>
      </c>
      <c r="AD49" s="99">
        <f t="shared" si="10"/>
        <v>0</v>
      </c>
      <c r="AG49" s="92">
        <f t="shared" si="27"/>
        <v>45838</v>
      </c>
      <c r="AH49" s="91">
        <f t="shared" si="28"/>
        <v>42</v>
      </c>
      <c r="AI49" s="91">
        <f>INDEX(地温!$D$2:$D$366,MATCH(AG49,地温!$C$2:$C$366,FALSE))</f>
        <v>22.969456000000001</v>
      </c>
      <c r="AJ49" s="91">
        <f t="shared" si="29"/>
        <v>849.48864399999991</v>
      </c>
      <c r="AK49" s="93">
        <f t="shared" si="11"/>
        <v>20.225920095238092</v>
      </c>
      <c r="AL49" s="99" t="e">
        <f t="shared" si="12"/>
        <v>#N/A</v>
      </c>
      <c r="AM49" s="99">
        <f t="shared" si="13"/>
        <v>0</v>
      </c>
      <c r="AP49" s="92">
        <f t="shared" si="30"/>
        <v>45838</v>
      </c>
      <c r="AQ49" s="91">
        <f t="shared" si="31"/>
        <v>42</v>
      </c>
      <c r="AR49" s="91">
        <f>INDEX(地温!$D$2:$D$366,MATCH(AP49,地温!$C$2:$C$366,FALSE))</f>
        <v>22.969456000000001</v>
      </c>
      <c r="AS49" s="91">
        <f t="shared" si="32"/>
        <v>849.48864399999991</v>
      </c>
      <c r="AT49" s="93">
        <f t="shared" si="14"/>
        <v>20.225920095238092</v>
      </c>
      <c r="AU49" s="99" t="e">
        <f t="shared" si="15"/>
        <v>#N/A</v>
      </c>
      <c r="AV49" s="99">
        <f t="shared" si="16"/>
        <v>0</v>
      </c>
    </row>
    <row r="50" spans="1:48" s="91" customFormat="1">
      <c r="A50" s="92">
        <f t="shared" si="17"/>
        <v>45839</v>
      </c>
      <c r="B50" s="91">
        <f t="shared" si="0"/>
        <v>43</v>
      </c>
      <c r="C50" s="99">
        <f t="shared" si="1"/>
        <v>4.1638456343110981</v>
      </c>
      <c r="F50" s="92">
        <f t="shared" si="18"/>
        <v>45839</v>
      </c>
      <c r="G50" s="91">
        <f t="shared" si="19"/>
        <v>43</v>
      </c>
      <c r="H50" s="91">
        <f>INDEX(地温!$D$2:$D$366,MATCH(F50,地温!$C$2:$C$366,FALSE))</f>
        <v>22.462555999999996</v>
      </c>
      <c r="I50" s="91">
        <f t="shared" si="20"/>
        <v>871.95119999999986</v>
      </c>
      <c r="J50" s="93">
        <f t="shared" si="2"/>
        <v>20.277934883720928</v>
      </c>
      <c r="K50" s="99">
        <f t="shared" si="3"/>
        <v>6.1162854670095551e-002</v>
      </c>
      <c r="L50" s="99">
        <f t="shared" si="4"/>
        <v>1.8512038633906471</v>
      </c>
      <c r="O50" s="92">
        <f t="shared" si="21"/>
        <v>45839</v>
      </c>
      <c r="P50" s="91">
        <f t="shared" si="22"/>
        <v>43</v>
      </c>
      <c r="Q50" s="91">
        <f>INDEX(地温!$D$2:$D$366,MATCH(O50,地温!$C$2:$C$366,FALSE))</f>
        <v>22.462555999999996</v>
      </c>
      <c r="R50" s="91">
        <f t="shared" si="23"/>
        <v>871.95119999999986</v>
      </c>
      <c r="S50" s="93">
        <f t="shared" si="5"/>
        <v>20.277934883720928</v>
      </c>
      <c r="T50" s="99">
        <f t="shared" si="6"/>
        <v>7.7051320373726043e-002</v>
      </c>
      <c r="U50" s="99">
        <f t="shared" si="7"/>
        <v>2.3126417709204508</v>
      </c>
      <c r="X50" s="92">
        <f t="shared" si="24"/>
        <v>45839</v>
      </c>
      <c r="Y50" s="91">
        <f t="shared" si="25"/>
        <v>43</v>
      </c>
      <c r="Z50" s="91">
        <f>INDEX(地温!$D$2:$D$366,MATCH(X50,地温!$C$2:$C$366,FALSE))</f>
        <v>22.462555999999996</v>
      </c>
      <c r="AA50" s="91">
        <f t="shared" si="26"/>
        <v>871.95119999999986</v>
      </c>
      <c r="AB50" s="93">
        <f t="shared" si="8"/>
        <v>20.277934883720928</v>
      </c>
      <c r="AC50" s="99" t="e">
        <f t="shared" si="9"/>
        <v>#N/A</v>
      </c>
      <c r="AD50" s="99">
        <f t="shared" si="10"/>
        <v>0</v>
      </c>
      <c r="AG50" s="92">
        <f t="shared" si="27"/>
        <v>45839</v>
      </c>
      <c r="AH50" s="91">
        <f t="shared" si="28"/>
        <v>43</v>
      </c>
      <c r="AI50" s="91">
        <f>INDEX(地温!$D$2:$D$366,MATCH(AG50,地温!$C$2:$C$366,FALSE))</f>
        <v>22.462555999999996</v>
      </c>
      <c r="AJ50" s="91">
        <f t="shared" si="29"/>
        <v>871.95119999999986</v>
      </c>
      <c r="AK50" s="93">
        <f t="shared" si="11"/>
        <v>20.277934883720928</v>
      </c>
      <c r="AL50" s="99" t="e">
        <f t="shared" si="12"/>
        <v>#N/A</v>
      </c>
      <c r="AM50" s="99">
        <f t="shared" si="13"/>
        <v>0</v>
      </c>
      <c r="AP50" s="92">
        <f t="shared" si="30"/>
        <v>45839</v>
      </c>
      <c r="AQ50" s="91">
        <f t="shared" si="31"/>
        <v>43</v>
      </c>
      <c r="AR50" s="91">
        <f>INDEX(地温!$D$2:$D$366,MATCH(AP50,地温!$C$2:$C$366,FALSE))</f>
        <v>22.462555999999996</v>
      </c>
      <c r="AS50" s="91">
        <f t="shared" si="32"/>
        <v>871.95119999999986</v>
      </c>
      <c r="AT50" s="93">
        <f t="shared" si="14"/>
        <v>20.277934883720928</v>
      </c>
      <c r="AU50" s="99" t="e">
        <f t="shared" si="15"/>
        <v>#N/A</v>
      </c>
      <c r="AV50" s="99">
        <f t="shared" si="16"/>
        <v>0</v>
      </c>
    </row>
    <row r="51" spans="1:48" s="91" customFormat="1">
      <c r="A51" s="92">
        <f t="shared" si="17"/>
        <v>45840</v>
      </c>
      <c r="B51" s="91">
        <f t="shared" si="0"/>
        <v>44</v>
      </c>
      <c r="C51" s="99">
        <f t="shared" si="1"/>
        <v>4.1805865478990878</v>
      </c>
      <c r="F51" s="92">
        <f t="shared" si="18"/>
        <v>45840</v>
      </c>
      <c r="G51" s="91">
        <f t="shared" si="19"/>
        <v>44</v>
      </c>
      <c r="H51" s="91">
        <f>INDEX(地温!$D$2:$D$366,MATCH(F51,地温!$C$2:$C$366,FALSE))</f>
        <v>23.374976</v>
      </c>
      <c r="I51" s="91">
        <f t="shared" si="20"/>
        <v>895.3261759999998</v>
      </c>
      <c r="J51" s="93">
        <f t="shared" si="2"/>
        <v>20.348322181818176</v>
      </c>
      <c r="K51" s="99">
        <f t="shared" si="3"/>
        <v>6.1337733062474739e-002</v>
      </c>
      <c r="L51" s="99">
        <f t="shared" si="4"/>
        <v>1.8607721036259375</v>
      </c>
      <c r="O51" s="92">
        <f t="shared" si="21"/>
        <v>45840</v>
      </c>
      <c r="P51" s="91">
        <f t="shared" si="22"/>
        <v>44</v>
      </c>
      <c r="Q51" s="91">
        <f>INDEX(地温!$D$2:$D$366,MATCH(O51,地温!$C$2:$C$366,FALSE))</f>
        <v>23.374976</v>
      </c>
      <c r="R51" s="91">
        <f t="shared" si="23"/>
        <v>895.3261759999998</v>
      </c>
      <c r="S51" s="93">
        <f t="shared" si="5"/>
        <v>20.348322181818176</v>
      </c>
      <c r="T51" s="99">
        <f t="shared" si="6"/>
        <v>7.7247286837285989e-002</v>
      </c>
      <c r="U51" s="99">
        <f t="shared" si="7"/>
        <v>2.3198144442731508</v>
      </c>
      <c r="X51" s="92">
        <f t="shared" si="24"/>
        <v>45840</v>
      </c>
      <c r="Y51" s="91">
        <f t="shared" si="25"/>
        <v>44</v>
      </c>
      <c r="Z51" s="91">
        <f>INDEX(地温!$D$2:$D$366,MATCH(X51,地温!$C$2:$C$366,FALSE))</f>
        <v>23.374976</v>
      </c>
      <c r="AA51" s="91">
        <f t="shared" si="26"/>
        <v>895.3261759999998</v>
      </c>
      <c r="AB51" s="93">
        <f t="shared" si="8"/>
        <v>20.348322181818176</v>
      </c>
      <c r="AC51" s="99" t="e">
        <f t="shared" si="9"/>
        <v>#N/A</v>
      </c>
      <c r="AD51" s="99">
        <f t="shared" si="10"/>
        <v>0</v>
      </c>
      <c r="AG51" s="92">
        <f t="shared" si="27"/>
        <v>45840</v>
      </c>
      <c r="AH51" s="91">
        <f t="shared" si="28"/>
        <v>44</v>
      </c>
      <c r="AI51" s="91">
        <f>INDEX(地温!$D$2:$D$366,MATCH(AG51,地温!$C$2:$C$366,FALSE))</f>
        <v>23.374976</v>
      </c>
      <c r="AJ51" s="91">
        <f t="shared" si="29"/>
        <v>895.3261759999998</v>
      </c>
      <c r="AK51" s="93">
        <f t="shared" si="11"/>
        <v>20.348322181818176</v>
      </c>
      <c r="AL51" s="99" t="e">
        <f t="shared" si="12"/>
        <v>#N/A</v>
      </c>
      <c r="AM51" s="99">
        <f t="shared" si="13"/>
        <v>0</v>
      </c>
      <c r="AP51" s="92">
        <f t="shared" si="30"/>
        <v>45840</v>
      </c>
      <c r="AQ51" s="91">
        <f t="shared" si="31"/>
        <v>44</v>
      </c>
      <c r="AR51" s="91">
        <f>INDEX(地温!$D$2:$D$366,MATCH(AP51,地温!$C$2:$C$366,FALSE))</f>
        <v>23.374976</v>
      </c>
      <c r="AS51" s="91">
        <f t="shared" si="32"/>
        <v>895.3261759999998</v>
      </c>
      <c r="AT51" s="93">
        <f t="shared" si="14"/>
        <v>20.348322181818176</v>
      </c>
      <c r="AU51" s="99" t="e">
        <f t="shared" si="15"/>
        <v>#N/A</v>
      </c>
      <c r="AV51" s="99">
        <f t="shared" si="16"/>
        <v>0</v>
      </c>
    </row>
    <row r="52" spans="1:48" s="91" customFormat="1">
      <c r="A52" s="92">
        <f t="shared" si="17"/>
        <v>45841</v>
      </c>
      <c r="B52" s="91">
        <f t="shared" si="0"/>
        <v>45</v>
      </c>
      <c r="C52" s="99">
        <f t="shared" si="1"/>
        <v>4.1960948042913984</v>
      </c>
      <c r="F52" s="92">
        <f t="shared" si="18"/>
        <v>45841</v>
      </c>
      <c r="G52" s="91">
        <f t="shared" si="19"/>
        <v>45</v>
      </c>
      <c r="H52" s="91">
        <f>INDEX(地温!$D$2:$D$366,MATCH(F52,地温!$C$2:$C$366,FALSE))</f>
        <v>23.354700000000001</v>
      </c>
      <c r="I52" s="91">
        <f t="shared" si="20"/>
        <v>918.68087599999978</v>
      </c>
      <c r="J52" s="93">
        <f t="shared" si="2"/>
        <v>20.415130577777774</v>
      </c>
      <c r="K52" s="99">
        <f t="shared" si="3"/>
        <v>6.1504104184972784e-002</v>
      </c>
      <c r="L52" s="99">
        <f t="shared" si="4"/>
        <v>1.8696995264781051</v>
      </c>
      <c r="O52" s="92">
        <f t="shared" si="21"/>
        <v>45841</v>
      </c>
      <c r="P52" s="91">
        <f t="shared" si="22"/>
        <v>45</v>
      </c>
      <c r="Q52" s="91">
        <f>INDEX(地温!$D$2:$D$366,MATCH(O52,地温!$C$2:$C$366,FALSE))</f>
        <v>23.354700000000001</v>
      </c>
      <c r="R52" s="91">
        <f t="shared" si="23"/>
        <v>918.68087599999978</v>
      </c>
      <c r="S52" s="93">
        <f t="shared" si="5"/>
        <v>20.415130577777774</v>
      </c>
      <c r="T52" s="99">
        <f t="shared" si="6"/>
        <v>7.7433662944753678e-002</v>
      </c>
      <c r="U52" s="99">
        <f t="shared" si="7"/>
        <v>2.3263952778132935</v>
      </c>
      <c r="X52" s="92">
        <f t="shared" si="24"/>
        <v>45841</v>
      </c>
      <c r="Y52" s="91">
        <f t="shared" si="25"/>
        <v>45</v>
      </c>
      <c r="Z52" s="91">
        <f>INDEX(地温!$D$2:$D$366,MATCH(X52,地温!$C$2:$C$366,FALSE))</f>
        <v>23.354700000000001</v>
      </c>
      <c r="AA52" s="91">
        <f t="shared" si="26"/>
        <v>918.68087599999978</v>
      </c>
      <c r="AB52" s="93">
        <f t="shared" si="8"/>
        <v>20.415130577777774</v>
      </c>
      <c r="AC52" s="99" t="e">
        <f t="shared" si="9"/>
        <v>#N/A</v>
      </c>
      <c r="AD52" s="99">
        <f t="shared" si="10"/>
        <v>0</v>
      </c>
      <c r="AG52" s="92">
        <f t="shared" si="27"/>
        <v>45841</v>
      </c>
      <c r="AH52" s="91">
        <f t="shared" si="28"/>
        <v>45</v>
      </c>
      <c r="AI52" s="91">
        <f>INDEX(地温!$D$2:$D$366,MATCH(AG52,地温!$C$2:$C$366,FALSE))</f>
        <v>23.354700000000001</v>
      </c>
      <c r="AJ52" s="91">
        <f t="shared" si="29"/>
        <v>918.68087599999978</v>
      </c>
      <c r="AK52" s="93">
        <f t="shared" si="11"/>
        <v>20.415130577777774</v>
      </c>
      <c r="AL52" s="99" t="e">
        <f t="shared" si="12"/>
        <v>#N/A</v>
      </c>
      <c r="AM52" s="99">
        <f t="shared" si="13"/>
        <v>0</v>
      </c>
      <c r="AP52" s="92">
        <f t="shared" si="30"/>
        <v>45841</v>
      </c>
      <c r="AQ52" s="91">
        <f t="shared" si="31"/>
        <v>45</v>
      </c>
      <c r="AR52" s="91">
        <f>INDEX(地温!$D$2:$D$366,MATCH(AP52,地温!$C$2:$C$366,FALSE))</f>
        <v>23.354700000000001</v>
      </c>
      <c r="AS52" s="91">
        <f t="shared" si="32"/>
        <v>918.68087599999978</v>
      </c>
      <c r="AT52" s="93">
        <f t="shared" si="14"/>
        <v>20.415130577777774</v>
      </c>
      <c r="AU52" s="99" t="e">
        <f t="shared" si="15"/>
        <v>#N/A</v>
      </c>
      <c r="AV52" s="99">
        <f t="shared" si="16"/>
        <v>0</v>
      </c>
    </row>
    <row r="53" spans="1:48" s="91" customFormat="1">
      <c r="A53" s="92">
        <f t="shared" si="17"/>
        <v>45842</v>
      </c>
      <c r="B53" s="91">
        <f t="shared" si="0"/>
        <v>46</v>
      </c>
      <c r="C53" s="99">
        <f t="shared" si="1"/>
        <v>4.210325752281399</v>
      </c>
      <c r="F53" s="92">
        <f t="shared" si="18"/>
        <v>45842</v>
      </c>
      <c r="G53" s="91">
        <f t="shared" si="19"/>
        <v>46</v>
      </c>
      <c r="H53" s="91">
        <f>INDEX(地温!$D$2:$D$366,MATCH(F53,地温!$C$2:$C$366,FALSE))</f>
        <v>23.050559999999997</v>
      </c>
      <c r="I53" s="91">
        <f t="shared" si="20"/>
        <v>941.7314359999998</v>
      </c>
      <c r="J53" s="93">
        <f t="shared" si="2"/>
        <v>20.472422521739126</v>
      </c>
      <c r="K53" s="99">
        <f t="shared" si="3"/>
        <v>6.1647075567223063e-002</v>
      </c>
      <c r="L53" s="99">
        <f t="shared" si="4"/>
        <v>1.8779461771671206</v>
      </c>
      <c r="O53" s="92">
        <f t="shared" si="21"/>
        <v>45842</v>
      </c>
      <c r="P53" s="91">
        <f t="shared" si="22"/>
        <v>46</v>
      </c>
      <c r="Q53" s="91">
        <f>INDEX(地温!$D$2:$D$366,MATCH(O53,地温!$C$2:$C$366,FALSE))</f>
        <v>23.050559999999997</v>
      </c>
      <c r="R53" s="91">
        <f t="shared" si="23"/>
        <v>941.7314359999998</v>
      </c>
      <c r="S53" s="93">
        <f t="shared" si="5"/>
        <v>20.472422521739126</v>
      </c>
      <c r="T53" s="99">
        <f t="shared" si="6"/>
        <v>7.7593781209637128e-002</v>
      </c>
      <c r="U53" s="99">
        <f t="shared" si="7"/>
        <v>2.3323795751142788</v>
      </c>
      <c r="X53" s="92">
        <f t="shared" si="24"/>
        <v>45842</v>
      </c>
      <c r="Y53" s="91">
        <f t="shared" si="25"/>
        <v>46</v>
      </c>
      <c r="Z53" s="91">
        <f>INDEX(地温!$D$2:$D$366,MATCH(X53,地温!$C$2:$C$366,FALSE))</f>
        <v>23.050559999999997</v>
      </c>
      <c r="AA53" s="91">
        <f t="shared" si="26"/>
        <v>941.7314359999998</v>
      </c>
      <c r="AB53" s="93">
        <f t="shared" si="8"/>
        <v>20.472422521739126</v>
      </c>
      <c r="AC53" s="99" t="e">
        <f t="shared" si="9"/>
        <v>#N/A</v>
      </c>
      <c r="AD53" s="99">
        <f t="shared" si="10"/>
        <v>0</v>
      </c>
      <c r="AG53" s="92">
        <f t="shared" si="27"/>
        <v>45842</v>
      </c>
      <c r="AH53" s="91">
        <f t="shared" si="28"/>
        <v>46</v>
      </c>
      <c r="AI53" s="91">
        <f>INDEX(地温!$D$2:$D$366,MATCH(AG53,地温!$C$2:$C$366,FALSE))</f>
        <v>23.050559999999997</v>
      </c>
      <c r="AJ53" s="91">
        <f t="shared" si="29"/>
        <v>941.7314359999998</v>
      </c>
      <c r="AK53" s="93">
        <f t="shared" si="11"/>
        <v>20.472422521739126</v>
      </c>
      <c r="AL53" s="99" t="e">
        <f t="shared" si="12"/>
        <v>#N/A</v>
      </c>
      <c r="AM53" s="99">
        <f t="shared" si="13"/>
        <v>0</v>
      </c>
      <c r="AP53" s="92">
        <f t="shared" si="30"/>
        <v>45842</v>
      </c>
      <c r="AQ53" s="91">
        <f t="shared" si="31"/>
        <v>46</v>
      </c>
      <c r="AR53" s="91">
        <f>INDEX(地温!$D$2:$D$366,MATCH(AP53,地温!$C$2:$C$366,FALSE))</f>
        <v>23.050559999999997</v>
      </c>
      <c r="AS53" s="91">
        <f t="shared" si="32"/>
        <v>941.7314359999998</v>
      </c>
      <c r="AT53" s="93">
        <f t="shared" si="14"/>
        <v>20.472422521739126</v>
      </c>
      <c r="AU53" s="99" t="e">
        <f t="shared" si="15"/>
        <v>#N/A</v>
      </c>
      <c r="AV53" s="99">
        <f t="shared" si="16"/>
        <v>0</v>
      </c>
    </row>
    <row r="54" spans="1:48" s="91" customFormat="1">
      <c r="A54" s="92">
        <f t="shared" si="17"/>
        <v>45843</v>
      </c>
      <c r="B54" s="91">
        <f t="shared" si="0"/>
        <v>47</v>
      </c>
      <c r="C54" s="99">
        <f t="shared" si="1"/>
        <v>4.2238922775334462</v>
      </c>
      <c r="F54" s="92">
        <f t="shared" si="18"/>
        <v>45843</v>
      </c>
      <c r="G54" s="91">
        <f t="shared" si="19"/>
        <v>47</v>
      </c>
      <c r="H54" s="91">
        <f>INDEX(地温!$D$2:$D$366,MATCH(F54,地温!$C$2:$C$366,FALSE))</f>
        <v>23.861599999999999</v>
      </c>
      <c r="I54" s="91">
        <f t="shared" si="20"/>
        <v>965.59303599999976</v>
      </c>
      <c r="J54" s="93">
        <f t="shared" si="2"/>
        <v>20.544532680851059</v>
      </c>
      <c r="K54" s="99">
        <f t="shared" si="3"/>
        <v>6.1827418482448916e-002</v>
      </c>
      <c r="L54" s="99">
        <f t="shared" si="4"/>
        <v>1.8858731834367575</v>
      </c>
      <c r="O54" s="92">
        <f t="shared" si="21"/>
        <v>45843</v>
      </c>
      <c r="P54" s="91">
        <f t="shared" si="22"/>
        <v>47</v>
      </c>
      <c r="Q54" s="91">
        <f>INDEX(地温!$D$2:$D$366,MATCH(O54,地温!$C$2:$C$366,FALSE))</f>
        <v>23.861599999999999</v>
      </c>
      <c r="R54" s="91">
        <f t="shared" si="23"/>
        <v>965.59303599999976</v>
      </c>
      <c r="S54" s="93">
        <f t="shared" si="5"/>
        <v>20.544532680851059</v>
      </c>
      <c r="T54" s="99">
        <f t="shared" si="6"/>
        <v>7.7795694638822563e-002</v>
      </c>
      <c r="U54" s="99">
        <f t="shared" si="7"/>
        <v>2.3380190940966887</v>
      </c>
      <c r="X54" s="92">
        <f t="shared" si="24"/>
        <v>45843</v>
      </c>
      <c r="Y54" s="91">
        <f t="shared" si="25"/>
        <v>47</v>
      </c>
      <c r="Z54" s="91">
        <f>INDEX(地温!$D$2:$D$366,MATCH(X54,地温!$C$2:$C$366,FALSE))</f>
        <v>23.861599999999999</v>
      </c>
      <c r="AA54" s="91">
        <f t="shared" si="26"/>
        <v>965.59303599999976</v>
      </c>
      <c r="AB54" s="93">
        <f t="shared" si="8"/>
        <v>20.544532680851059</v>
      </c>
      <c r="AC54" s="99" t="e">
        <f t="shared" si="9"/>
        <v>#N/A</v>
      </c>
      <c r="AD54" s="99">
        <f t="shared" si="10"/>
        <v>0</v>
      </c>
      <c r="AG54" s="92">
        <f t="shared" si="27"/>
        <v>45843</v>
      </c>
      <c r="AH54" s="91">
        <f t="shared" si="28"/>
        <v>47</v>
      </c>
      <c r="AI54" s="91">
        <f>INDEX(地温!$D$2:$D$366,MATCH(AG54,地温!$C$2:$C$366,FALSE))</f>
        <v>23.861599999999999</v>
      </c>
      <c r="AJ54" s="91">
        <f t="shared" si="29"/>
        <v>965.59303599999976</v>
      </c>
      <c r="AK54" s="93">
        <f t="shared" si="11"/>
        <v>20.544532680851059</v>
      </c>
      <c r="AL54" s="99" t="e">
        <f t="shared" si="12"/>
        <v>#N/A</v>
      </c>
      <c r="AM54" s="99">
        <f t="shared" si="13"/>
        <v>0</v>
      </c>
      <c r="AP54" s="92">
        <f t="shared" si="30"/>
        <v>45843</v>
      </c>
      <c r="AQ54" s="91">
        <f t="shared" si="31"/>
        <v>47</v>
      </c>
      <c r="AR54" s="91">
        <f>INDEX(地温!$D$2:$D$366,MATCH(AP54,地温!$C$2:$C$366,FALSE))</f>
        <v>23.861599999999999</v>
      </c>
      <c r="AS54" s="91">
        <f t="shared" si="32"/>
        <v>965.59303599999976</v>
      </c>
      <c r="AT54" s="93">
        <f t="shared" si="14"/>
        <v>20.544532680851059</v>
      </c>
      <c r="AU54" s="99" t="e">
        <f t="shared" si="15"/>
        <v>#N/A</v>
      </c>
      <c r="AV54" s="99">
        <f t="shared" si="16"/>
        <v>0</v>
      </c>
    </row>
    <row r="55" spans="1:48" s="91" customFormat="1">
      <c r="A55" s="92">
        <f t="shared" si="17"/>
        <v>45844</v>
      </c>
      <c r="B55" s="91">
        <f t="shared" si="0"/>
        <v>48</v>
      </c>
      <c r="C55" s="99">
        <f t="shared" si="1"/>
        <v>4.2367573755952357</v>
      </c>
      <c r="F55" s="92">
        <f t="shared" si="18"/>
        <v>45844</v>
      </c>
      <c r="G55" s="91">
        <f t="shared" si="19"/>
        <v>48</v>
      </c>
      <c r="H55" s="91">
        <f>INDEX(地温!$D$2:$D$366,MATCH(F55,地温!$C$2:$C$366,FALSE))</f>
        <v>24.591535999999998</v>
      </c>
      <c r="I55" s="91">
        <f t="shared" si="20"/>
        <v>990.18457199999978</v>
      </c>
      <c r="J55" s="93">
        <f t="shared" si="2"/>
        <v>20.628845249999994</v>
      </c>
      <c r="K55" s="99">
        <f t="shared" si="3"/>
        <v>6.2038835123774998e-002</v>
      </c>
      <c r="L55" s="99">
        <f t="shared" si="4"/>
        <v>1.8934516293204897</v>
      </c>
      <c r="O55" s="92">
        <f t="shared" si="21"/>
        <v>45844</v>
      </c>
      <c r="P55" s="91">
        <f t="shared" si="22"/>
        <v>48</v>
      </c>
      <c r="Q55" s="91">
        <f>INDEX(地温!$D$2:$D$366,MATCH(O55,地温!$C$2:$C$366,FALSE))</f>
        <v>24.591535999999998</v>
      </c>
      <c r="R55" s="91">
        <f t="shared" si="23"/>
        <v>990.18457199999978</v>
      </c>
      <c r="S55" s="93">
        <f t="shared" si="5"/>
        <v>20.628845249999994</v>
      </c>
      <c r="T55" s="99">
        <f t="shared" si="6"/>
        <v>7.8032315749410733e-002</v>
      </c>
      <c r="U55" s="99">
        <f t="shared" si="7"/>
        <v>2.3433057462747455</v>
      </c>
      <c r="X55" s="92">
        <f t="shared" si="24"/>
        <v>45844</v>
      </c>
      <c r="Y55" s="91">
        <f t="shared" si="25"/>
        <v>48</v>
      </c>
      <c r="Z55" s="91">
        <f>INDEX(地温!$D$2:$D$366,MATCH(X55,地温!$C$2:$C$366,FALSE))</f>
        <v>24.591535999999998</v>
      </c>
      <c r="AA55" s="91">
        <f t="shared" si="26"/>
        <v>990.18457199999978</v>
      </c>
      <c r="AB55" s="93">
        <f t="shared" si="8"/>
        <v>20.628845249999994</v>
      </c>
      <c r="AC55" s="99" t="e">
        <f t="shared" si="9"/>
        <v>#N/A</v>
      </c>
      <c r="AD55" s="99">
        <f t="shared" si="10"/>
        <v>0</v>
      </c>
      <c r="AG55" s="92">
        <f t="shared" si="27"/>
        <v>45844</v>
      </c>
      <c r="AH55" s="91">
        <f t="shared" si="28"/>
        <v>48</v>
      </c>
      <c r="AI55" s="91">
        <f>INDEX(地温!$D$2:$D$366,MATCH(AG55,地温!$C$2:$C$366,FALSE))</f>
        <v>24.591535999999998</v>
      </c>
      <c r="AJ55" s="91">
        <f t="shared" si="29"/>
        <v>990.18457199999978</v>
      </c>
      <c r="AK55" s="93">
        <f t="shared" si="11"/>
        <v>20.628845249999994</v>
      </c>
      <c r="AL55" s="99" t="e">
        <f t="shared" si="12"/>
        <v>#N/A</v>
      </c>
      <c r="AM55" s="99">
        <f t="shared" si="13"/>
        <v>0</v>
      </c>
      <c r="AP55" s="92">
        <f t="shared" si="30"/>
        <v>45844</v>
      </c>
      <c r="AQ55" s="91">
        <f t="shared" si="31"/>
        <v>48</v>
      </c>
      <c r="AR55" s="91">
        <f>INDEX(地温!$D$2:$D$366,MATCH(AP55,地温!$C$2:$C$366,FALSE))</f>
        <v>24.591535999999998</v>
      </c>
      <c r="AS55" s="91">
        <f t="shared" si="32"/>
        <v>990.18457199999978</v>
      </c>
      <c r="AT55" s="93">
        <f t="shared" si="14"/>
        <v>20.628845249999994</v>
      </c>
      <c r="AU55" s="99" t="e">
        <f t="shared" si="15"/>
        <v>#N/A</v>
      </c>
      <c r="AV55" s="99">
        <f t="shared" si="16"/>
        <v>0</v>
      </c>
    </row>
    <row r="56" spans="1:48" s="91" customFormat="1">
      <c r="A56" s="92">
        <f t="shared" si="17"/>
        <v>45845</v>
      </c>
      <c r="B56" s="91">
        <f t="shared" si="0"/>
        <v>49</v>
      </c>
      <c r="C56" s="99">
        <f t="shared" si="1"/>
        <v>4.2487737937975796</v>
      </c>
      <c r="F56" s="92">
        <f t="shared" si="18"/>
        <v>45845</v>
      </c>
      <c r="G56" s="91">
        <f t="shared" si="19"/>
        <v>49</v>
      </c>
      <c r="H56" s="91">
        <f>INDEX(地温!$D$2:$D$366,MATCH(F56,地温!$C$2:$C$366,FALSE))</f>
        <v>24.915951999999997</v>
      </c>
      <c r="I56" s="91">
        <f t="shared" si="20"/>
        <v>1015.1005239999997</v>
      </c>
      <c r="J56" s="93">
        <f t="shared" si="2"/>
        <v>20.716337224489791</v>
      </c>
      <c r="K56" s="99">
        <f t="shared" si="3"/>
        <v>6.2258859599949472e-002</v>
      </c>
      <c r="L56" s="99">
        <f t="shared" si="4"/>
        <v>1.9005835601515002</v>
      </c>
      <c r="O56" s="92">
        <f t="shared" si="21"/>
        <v>45845</v>
      </c>
      <c r="P56" s="91">
        <f t="shared" si="22"/>
        <v>49</v>
      </c>
      <c r="Q56" s="91">
        <f>INDEX(地温!$D$2:$D$366,MATCH(O56,地温!$C$2:$C$366,FALSE))</f>
        <v>24.915951999999997</v>
      </c>
      <c r="R56" s="91">
        <f t="shared" si="23"/>
        <v>1015.1005239999997</v>
      </c>
      <c r="S56" s="93">
        <f t="shared" si="5"/>
        <v>20.716337224489791</v>
      </c>
      <c r="T56" s="99">
        <f t="shared" si="6"/>
        <v>7.8278476432469241e-002</v>
      </c>
      <c r="U56" s="99">
        <f t="shared" si="7"/>
        <v>2.3481902336460796</v>
      </c>
      <c r="X56" s="92">
        <f t="shared" si="24"/>
        <v>45845</v>
      </c>
      <c r="Y56" s="91">
        <f t="shared" si="25"/>
        <v>49</v>
      </c>
      <c r="Z56" s="91">
        <f>INDEX(地温!$D$2:$D$366,MATCH(X56,地温!$C$2:$C$366,FALSE))</f>
        <v>24.915951999999997</v>
      </c>
      <c r="AA56" s="91">
        <f t="shared" si="26"/>
        <v>1015.1005239999997</v>
      </c>
      <c r="AB56" s="93">
        <f t="shared" si="8"/>
        <v>20.716337224489791</v>
      </c>
      <c r="AC56" s="99" t="e">
        <f t="shared" si="9"/>
        <v>#N/A</v>
      </c>
      <c r="AD56" s="99">
        <f t="shared" si="10"/>
        <v>0</v>
      </c>
      <c r="AG56" s="92">
        <f t="shared" si="27"/>
        <v>45845</v>
      </c>
      <c r="AH56" s="91">
        <f t="shared" si="28"/>
        <v>49</v>
      </c>
      <c r="AI56" s="91">
        <f>INDEX(地温!$D$2:$D$366,MATCH(AG56,地温!$C$2:$C$366,FALSE))</f>
        <v>24.915951999999997</v>
      </c>
      <c r="AJ56" s="91">
        <f t="shared" si="29"/>
        <v>1015.1005239999997</v>
      </c>
      <c r="AK56" s="93">
        <f t="shared" si="11"/>
        <v>20.716337224489791</v>
      </c>
      <c r="AL56" s="99" t="e">
        <f t="shared" si="12"/>
        <v>#N/A</v>
      </c>
      <c r="AM56" s="99">
        <f t="shared" si="13"/>
        <v>0</v>
      </c>
      <c r="AP56" s="92">
        <f t="shared" si="30"/>
        <v>45845</v>
      </c>
      <c r="AQ56" s="91">
        <f t="shared" si="31"/>
        <v>49</v>
      </c>
      <c r="AR56" s="91">
        <f>INDEX(地温!$D$2:$D$366,MATCH(AP56,地温!$C$2:$C$366,FALSE))</f>
        <v>24.915951999999997</v>
      </c>
      <c r="AS56" s="91">
        <f t="shared" si="32"/>
        <v>1015.1005239999997</v>
      </c>
      <c r="AT56" s="93">
        <f t="shared" si="14"/>
        <v>20.716337224489791</v>
      </c>
      <c r="AU56" s="99" t="e">
        <f t="shared" si="15"/>
        <v>#N/A</v>
      </c>
      <c r="AV56" s="99">
        <f t="shared" si="16"/>
        <v>0</v>
      </c>
    </row>
    <row r="57" spans="1:48" s="91" customFormat="1">
      <c r="A57" s="92">
        <f t="shared" si="17"/>
        <v>45846</v>
      </c>
      <c r="B57" s="91">
        <f t="shared" si="0"/>
        <v>50</v>
      </c>
      <c r="C57" s="99">
        <f t="shared" si="1"/>
        <v>4.2595913135372196</v>
      </c>
      <c r="F57" s="92">
        <f t="shared" si="18"/>
        <v>45846</v>
      </c>
      <c r="G57" s="91">
        <f t="shared" si="19"/>
        <v>50</v>
      </c>
      <c r="H57" s="91">
        <f>INDEX(地温!$D$2:$D$366,MATCH(F57,地温!$C$2:$C$366,FALSE))</f>
        <v>24.125188000000001</v>
      </c>
      <c r="I57" s="91">
        <f t="shared" si="20"/>
        <v>1039.2257119999997</v>
      </c>
      <c r="J57" s="93">
        <f t="shared" si="2"/>
        <v>20.784514239999993</v>
      </c>
      <c r="K57" s="99">
        <f t="shared" si="3"/>
        <v>6.2430760435275116e-002</v>
      </c>
      <c r="L57" s="99">
        <f t="shared" si="4"/>
        <v>1.9070418346616602</v>
      </c>
      <c r="O57" s="92">
        <f t="shared" si="21"/>
        <v>45846</v>
      </c>
      <c r="P57" s="91">
        <f t="shared" si="22"/>
        <v>50</v>
      </c>
      <c r="Q57" s="91">
        <f>INDEX(地温!$D$2:$D$366,MATCH(O57,地温!$C$2:$C$366,FALSE))</f>
        <v>24.125188000000001</v>
      </c>
      <c r="R57" s="91">
        <f t="shared" si="23"/>
        <v>1039.2257119999997</v>
      </c>
      <c r="S57" s="93">
        <f t="shared" si="5"/>
        <v>20.784514239999993</v>
      </c>
      <c r="T57" s="99">
        <f t="shared" si="6"/>
        <v>7.8470730174778611e-002</v>
      </c>
      <c r="U57" s="99">
        <f t="shared" si="7"/>
        <v>2.3525494788755599</v>
      </c>
      <c r="X57" s="92">
        <f t="shared" si="24"/>
        <v>45846</v>
      </c>
      <c r="Y57" s="91">
        <f t="shared" si="25"/>
        <v>50</v>
      </c>
      <c r="Z57" s="91">
        <f>INDEX(地温!$D$2:$D$366,MATCH(X57,地温!$C$2:$C$366,FALSE))</f>
        <v>24.125188000000001</v>
      </c>
      <c r="AA57" s="91">
        <f t="shared" si="26"/>
        <v>1039.2257119999997</v>
      </c>
      <c r="AB57" s="93">
        <f t="shared" si="8"/>
        <v>20.784514239999993</v>
      </c>
      <c r="AC57" s="99" t="e">
        <f t="shared" si="9"/>
        <v>#N/A</v>
      </c>
      <c r="AD57" s="99">
        <f t="shared" si="10"/>
        <v>0</v>
      </c>
      <c r="AG57" s="92">
        <f t="shared" si="27"/>
        <v>45846</v>
      </c>
      <c r="AH57" s="91">
        <f t="shared" si="28"/>
        <v>50</v>
      </c>
      <c r="AI57" s="91">
        <f>INDEX(地温!$D$2:$D$366,MATCH(AG57,地温!$C$2:$C$366,FALSE))</f>
        <v>24.125188000000001</v>
      </c>
      <c r="AJ57" s="91">
        <f t="shared" si="29"/>
        <v>1039.2257119999997</v>
      </c>
      <c r="AK57" s="93">
        <f t="shared" si="11"/>
        <v>20.784514239999993</v>
      </c>
      <c r="AL57" s="99" t="e">
        <f t="shared" si="12"/>
        <v>#N/A</v>
      </c>
      <c r="AM57" s="99">
        <f t="shared" si="13"/>
        <v>0</v>
      </c>
      <c r="AP57" s="92">
        <f t="shared" si="30"/>
        <v>45846</v>
      </c>
      <c r="AQ57" s="91">
        <f t="shared" si="31"/>
        <v>50</v>
      </c>
      <c r="AR57" s="91">
        <f>INDEX(地温!$D$2:$D$366,MATCH(AP57,地温!$C$2:$C$366,FALSE))</f>
        <v>24.125188000000001</v>
      </c>
      <c r="AS57" s="91">
        <f t="shared" si="32"/>
        <v>1039.2257119999997</v>
      </c>
      <c r="AT57" s="93">
        <f t="shared" si="14"/>
        <v>20.784514239999993</v>
      </c>
      <c r="AU57" s="99" t="e">
        <f t="shared" si="15"/>
        <v>#N/A</v>
      </c>
      <c r="AV57" s="99">
        <f t="shared" si="16"/>
        <v>0</v>
      </c>
    </row>
    <row r="58" spans="1:48" s="91" customFormat="1">
      <c r="A58" s="92">
        <f t="shared" si="17"/>
        <v>45847</v>
      </c>
      <c r="B58" s="91">
        <f t="shared" si="0"/>
        <v>51</v>
      </c>
      <c r="C58" s="99">
        <f t="shared" si="1"/>
        <v>4.2696695789426107</v>
      </c>
      <c r="F58" s="92">
        <f t="shared" si="18"/>
        <v>45847</v>
      </c>
      <c r="G58" s="91">
        <f t="shared" si="19"/>
        <v>51</v>
      </c>
      <c r="H58" s="91">
        <f>INDEX(地温!$D$2:$D$366,MATCH(F58,地温!$C$2:$C$366,FALSE))</f>
        <v>24.327947999999999</v>
      </c>
      <c r="I58" s="91">
        <f t="shared" si="20"/>
        <v>1063.5536599999998</v>
      </c>
      <c r="J58" s="93">
        <f t="shared" si="2"/>
        <v>20.853993333333328</v>
      </c>
      <c r="K58" s="99">
        <f t="shared" si="3"/>
        <v>6.2606350228821689e-002</v>
      </c>
      <c r="L58" s="99">
        <f t="shared" si="4"/>
        <v>1.9131019265278277</v>
      </c>
      <c r="O58" s="92">
        <f t="shared" si="21"/>
        <v>45847</v>
      </c>
      <c r="P58" s="91">
        <f t="shared" si="22"/>
        <v>51</v>
      </c>
      <c r="Q58" s="91">
        <f>INDEX(地温!$D$2:$D$366,MATCH(O58,地温!$C$2:$C$366,FALSE))</f>
        <v>24.327947999999999</v>
      </c>
      <c r="R58" s="91">
        <f t="shared" si="23"/>
        <v>1063.5536599999998</v>
      </c>
      <c r="S58" s="93">
        <f t="shared" si="5"/>
        <v>20.853993333333328</v>
      </c>
      <c r="T58" s="99">
        <f t="shared" si="6"/>
        <v>7.866704934881881e-002</v>
      </c>
      <c r="U58" s="99">
        <f t="shared" si="7"/>
        <v>2.3565676524147832</v>
      </c>
      <c r="X58" s="92">
        <f t="shared" si="24"/>
        <v>45847</v>
      </c>
      <c r="Y58" s="91">
        <f t="shared" si="25"/>
        <v>51</v>
      </c>
      <c r="Z58" s="91">
        <f>INDEX(地温!$D$2:$D$366,MATCH(X58,地温!$C$2:$C$366,FALSE))</f>
        <v>24.327947999999999</v>
      </c>
      <c r="AA58" s="91">
        <f t="shared" si="26"/>
        <v>1063.5536599999998</v>
      </c>
      <c r="AB58" s="93">
        <f t="shared" si="8"/>
        <v>20.853993333333328</v>
      </c>
      <c r="AC58" s="99" t="e">
        <f t="shared" si="9"/>
        <v>#N/A</v>
      </c>
      <c r="AD58" s="99">
        <f t="shared" si="10"/>
        <v>0</v>
      </c>
      <c r="AG58" s="92">
        <f t="shared" si="27"/>
        <v>45847</v>
      </c>
      <c r="AH58" s="91">
        <f t="shared" si="28"/>
        <v>51</v>
      </c>
      <c r="AI58" s="91">
        <f>INDEX(地温!$D$2:$D$366,MATCH(AG58,地温!$C$2:$C$366,FALSE))</f>
        <v>24.327947999999999</v>
      </c>
      <c r="AJ58" s="91">
        <f t="shared" si="29"/>
        <v>1063.5536599999998</v>
      </c>
      <c r="AK58" s="93">
        <f t="shared" si="11"/>
        <v>20.853993333333328</v>
      </c>
      <c r="AL58" s="99" t="e">
        <f t="shared" si="12"/>
        <v>#N/A</v>
      </c>
      <c r="AM58" s="99">
        <f t="shared" si="13"/>
        <v>0</v>
      </c>
      <c r="AP58" s="92">
        <f t="shared" si="30"/>
        <v>45847</v>
      </c>
      <c r="AQ58" s="91">
        <f t="shared" si="31"/>
        <v>51</v>
      </c>
      <c r="AR58" s="91">
        <f>INDEX(地温!$D$2:$D$366,MATCH(AP58,地温!$C$2:$C$366,FALSE))</f>
        <v>24.327947999999999</v>
      </c>
      <c r="AS58" s="91">
        <f t="shared" si="32"/>
        <v>1063.5536599999998</v>
      </c>
      <c r="AT58" s="93">
        <f t="shared" si="14"/>
        <v>20.853993333333328</v>
      </c>
      <c r="AU58" s="99" t="e">
        <f t="shared" si="15"/>
        <v>#N/A</v>
      </c>
      <c r="AV58" s="99">
        <f t="shared" si="16"/>
        <v>0</v>
      </c>
    </row>
    <row r="59" spans="1:48" s="91" customFormat="1">
      <c r="A59" s="92">
        <f t="shared" si="17"/>
        <v>45848</v>
      </c>
      <c r="B59" s="91">
        <f t="shared" si="0"/>
        <v>52</v>
      </c>
      <c r="C59" s="99">
        <f t="shared" si="1"/>
        <v>4.2792217789691165</v>
      </c>
      <c r="F59" s="92">
        <f t="shared" si="18"/>
        <v>45848</v>
      </c>
      <c r="G59" s="91">
        <f t="shared" si="19"/>
        <v>52</v>
      </c>
      <c r="H59" s="91">
        <f>INDEX(地温!$D$2:$D$366,MATCH(F59,地温!$C$2:$C$366,FALSE))</f>
        <v>25.07816</v>
      </c>
      <c r="I59" s="91">
        <f t="shared" si="20"/>
        <v>1088.6318199999998</v>
      </c>
      <c r="J59" s="93">
        <f t="shared" si="2"/>
        <v>20.935227307692305</v>
      </c>
      <c r="K59" s="99">
        <f t="shared" si="3"/>
        <v>6.2812167928611204e-002</v>
      </c>
      <c r="L59" s="99">
        <f t="shared" si="4"/>
        <v>1.9188909943891579</v>
      </c>
      <c r="O59" s="92">
        <f t="shared" si="21"/>
        <v>45848</v>
      </c>
      <c r="P59" s="91">
        <f t="shared" si="22"/>
        <v>52</v>
      </c>
      <c r="Q59" s="91">
        <f>INDEX(地温!$D$2:$D$366,MATCH(O59,地温!$C$2:$C$366,FALSE))</f>
        <v>25.07816</v>
      </c>
      <c r="R59" s="91">
        <f t="shared" si="23"/>
        <v>1088.6318199999998</v>
      </c>
      <c r="S59" s="93">
        <f t="shared" si="5"/>
        <v>20.935227307692305</v>
      </c>
      <c r="T59" s="99">
        <f t="shared" si="6"/>
        <v>7.8897087685963027e-002</v>
      </c>
      <c r="U59" s="99">
        <f t="shared" si="7"/>
        <v>2.3603307845799586</v>
      </c>
      <c r="X59" s="92">
        <f t="shared" si="24"/>
        <v>45848</v>
      </c>
      <c r="Y59" s="91">
        <f t="shared" si="25"/>
        <v>52</v>
      </c>
      <c r="Z59" s="91">
        <f>INDEX(地温!$D$2:$D$366,MATCH(X59,地温!$C$2:$C$366,FALSE))</f>
        <v>25.07816</v>
      </c>
      <c r="AA59" s="91">
        <f t="shared" si="26"/>
        <v>1088.6318199999998</v>
      </c>
      <c r="AB59" s="93">
        <f t="shared" si="8"/>
        <v>20.935227307692305</v>
      </c>
      <c r="AC59" s="99" t="e">
        <f t="shared" si="9"/>
        <v>#N/A</v>
      </c>
      <c r="AD59" s="99">
        <f t="shared" si="10"/>
        <v>0</v>
      </c>
      <c r="AG59" s="92">
        <f t="shared" si="27"/>
        <v>45848</v>
      </c>
      <c r="AH59" s="91">
        <f t="shared" si="28"/>
        <v>52</v>
      </c>
      <c r="AI59" s="91">
        <f>INDEX(地温!$D$2:$D$366,MATCH(AG59,地温!$C$2:$C$366,FALSE))</f>
        <v>25.07816</v>
      </c>
      <c r="AJ59" s="91">
        <f t="shared" si="29"/>
        <v>1088.6318199999998</v>
      </c>
      <c r="AK59" s="93">
        <f t="shared" si="11"/>
        <v>20.935227307692305</v>
      </c>
      <c r="AL59" s="99" t="e">
        <f t="shared" si="12"/>
        <v>#N/A</v>
      </c>
      <c r="AM59" s="99">
        <f t="shared" si="13"/>
        <v>0</v>
      </c>
      <c r="AP59" s="92">
        <f t="shared" si="30"/>
        <v>45848</v>
      </c>
      <c r="AQ59" s="91">
        <f t="shared" si="31"/>
        <v>52</v>
      </c>
      <c r="AR59" s="91">
        <f>INDEX(地温!$D$2:$D$366,MATCH(AP59,地温!$C$2:$C$366,FALSE))</f>
        <v>25.07816</v>
      </c>
      <c r="AS59" s="91">
        <f t="shared" si="32"/>
        <v>1088.6318199999998</v>
      </c>
      <c r="AT59" s="93">
        <f t="shared" si="14"/>
        <v>20.935227307692305</v>
      </c>
      <c r="AU59" s="99" t="e">
        <f t="shared" si="15"/>
        <v>#N/A</v>
      </c>
      <c r="AV59" s="99">
        <f t="shared" si="16"/>
        <v>0</v>
      </c>
    </row>
    <row r="60" spans="1:48" s="91" customFormat="1">
      <c r="A60" s="92">
        <f t="shared" si="17"/>
        <v>45849</v>
      </c>
      <c r="B60" s="91">
        <f t="shared" si="0"/>
        <v>53</v>
      </c>
      <c r="C60" s="99">
        <f t="shared" si="1"/>
        <v>4.2881506288563385</v>
      </c>
      <c r="F60" s="92">
        <f t="shared" si="18"/>
        <v>45849</v>
      </c>
      <c r="G60" s="91">
        <f t="shared" si="19"/>
        <v>53</v>
      </c>
      <c r="H60" s="91">
        <f>INDEX(地温!$D$2:$D$366,MATCH(F60,地温!$C$2:$C$366,FALSE))</f>
        <v>25.463403999999997</v>
      </c>
      <c r="I60" s="91">
        <f t="shared" si="20"/>
        <v>1114.0952239999999</v>
      </c>
      <c r="J60" s="93">
        <f t="shared" si="2"/>
        <v>21.020664603773582</v>
      </c>
      <c r="K60" s="99">
        <f t="shared" si="3"/>
        <v>6.3029242086916251e-002</v>
      </c>
      <c r="L60" s="99">
        <f t="shared" si="4"/>
        <v>1.9243421298873717</v>
      </c>
      <c r="O60" s="92">
        <f t="shared" si="21"/>
        <v>45849</v>
      </c>
      <c r="P60" s="91">
        <f t="shared" si="22"/>
        <v>53</v>
      </c>
      <c r="Q60" s="91">
        <f>INDEX(地温!$D$2:$D$366,MATCH(O60,地温!$C$2:$C$366,FALSE))</f>
        <v>25.463403999999997</v>
      </c>
      <c r="R60" s="91">
        <f t="shared" si="23"/>
        <v>1114.0952239999999</v>
      </c>
      <c r="S60" s="93">
        <f t="shared" si="5"/>
        <v>21.020664603773582</v>
      </c>
      <c r="T60" s="99">
        <f t="shared" si="6"/>
        <v>7.9139617041835211e-002</v>
      </c>
      <c r="U60" s="99">
        <f t="shared" si="7"/>
        <v>2.3638084989689667</v>
      </c>
      <c r="X60" s="92">
        <f t="shared" si="24"/>
        <v>45849</v>
      </c>
      <c r="Y60" s="91">
        <f t="shared" si="25"/>
        <v>53</v>
      </c>
      <c r="Z60" s="91">
        <f>INDEX(地温!$D$2:$D$366,MATCH(X60,地温!$C$2:$C$366,FALSE))</f>
        <v>25.463403999999997</v>
      </c>
      <c r="AA60" s="91">
        <f t="shared" si="26"/>
        <v>1114.0952239999999</v>
      </c>
      <c r="AB60" s="93">
        <f t="shared" si="8"/>
        <v>21.020664603773582</v>
      </c>
      <c r="AC60" s="99" t="e">
        <f t="shared" si="9"/>
        <v>#N/A</v>
      </c>
      <c r="AD60" s="99">
        <f t="shared" si="10"/>
        <v>0</v>
      </c>
      <c r="AG60" s="92">
        <f t="shared" si="27"/>
        <v>45849</v>
      </c>
      <c r="AH60" s="91">
        <f t="shared" si="28"/>
        <v>53</v>
      </c>
      <c r="AI60" s="91">
        <f>INDEX(地温!$D$2:$D$366,MATCH(AG60,地温!$C$2:$C$366,FALSE))</f>
        <v>25.463403999999997</v>
      </c>
      <c r="AJ60" s="91">
        <f t="shared" si="29"/>
        <v>1114.0952239999999</v>
      </c>
      <c r="AK60" s="93">
        <f t="shared" si="11"/>
        <v>21.020664603773582</v>
      </c>
      <c r="AL60" s="99" t="e">
        <f t="shared" si="12"/>
        <v>#N/A</v>
      </c>
      <c r="AM60" s="99">
        <f t="shared" si="13"/>
        <v>0</v>
      </c>
      <c r="AP60" s="92">
        <f t="shared" si="30"/>
        <v>45849</v>
      </c>
      <c r="AQ60" s="91">
        <f t="shared" si="31"/>
        <v>53</v>
      </c>
      <c r="AR60" s="91">
        <f>INDEX(地温!$D$2:$D$366,MATCH(AP60,地温!$C$2:$C$366,FALSE))</f>
        <v>25.463403999999997</v>
      </c>
      <c r="AS60" s="91">
        <f t="shared" si="32"/>
        <v>1114.0952239999999</v>
      </c>
      <c r="AT60" s="93">
        <f t="shared" si="14"/>
        <v>21.020664603773582</v>
      </c>
      <c r="AU60" s="99" t="e">
        <f t="shared" si="15"/>
        <v>#N/A</v>
      </c>
      <c r="AV60" s="99">
        <f t="shared" si="16"/>
        <v>0</v>
      </c>
    </row>
    <row r="61" spans="1:48" s="91" customFormat="1">
      <c r="A61" s="92">
        <f t="shared" si="17"/>
        <v>45850</v>
      </c>
      <c r="B61" s="91">
        <f t="shared" si="0"/>
        <v>54</v>
      </c>
      <c r="C61" s="99">
        <f t="shared" si="1"/>
        <v>4.2961166481487423</v>
      </c>
      <c r="F61" s="92">
        <f t="shared" si="18"/>
        <v>45850</v>
      </c>
      <c r="G61" s="91">
        <f t="shared" si="19"/>
        <v>54</v>
      </c>
      <c r="H61" s="91">
        <f>INDEX(地温!$D$2:$D$366,MATCH(F61,地温!$C$2:$C$366,FALSE))</f>
        <v>24.429327999999998</v>
      </c>
      <c r="I61" s="91">
        <f t="shared" si="20"/>
        <v>1138.5245519999999</v>
      </c>
      <c r="J61" s="93">
        <f t="shared" si="2"/>
        <v>21.083787999999998</v>
      </c>
      <c r="K61" s="99">
        <f t="shared" si="3"/>
        <v>6.3190022747372634e-002</v>
      </c>
      <c r="L61" s="99">
        <f t="shared" si="4"/>
        <v>1.9292316906847389</v>
      </c>
      <c r="O61" s="92">
        <f t="shared" si="21"/>
        <v>45850</v>
      </c>
      <c r="P61" s="91">
        <f t="shared" si="22"/>
        <v>54</v>
      </c>
      <c r="Q61" s="91">
        <f>INDEX(地温!$D$2:$D$366,MATCH(O61,地温!$C$2:$C$366,FALSE))</f>
        <v>24.429327999999998</v>
      </c>
      <c r="R61" s="91">
        <f t="shared" si="23"/>
        <v>1138.5245519999999</v>
      </c>
      <c r="S61" s="93">
        <f t="shared" si="5"/>
        <v>21.083787999999998</v>
      </c>
      <c r="T61" s="99">
        <f t="shared" si="6"/>
        <v>7.931919222049251e-002</v>
      </c>
      <c r="U61" s="99">
        <f t="shared" si="7"/>
        <v>2.3668849574640034</v>
      </c>
      <c r="X61" s="92">
        <f t="shared" si="24"/>
        <v>45850</v>
      </c>
      <c r="Y61" s="91">
        <f t="shared" si="25"/>
        <v>54</v>
      </c>
      <c r="Z61" s="91">
        <f>INDEX(地温!$D$2:$D$366,MATCH(X61,地温!$C$2:$C$366,FALSE))</f>
        <v>24.429327999999998</v>
      </c>
      <c r="AA61" s="91">
        <f t="shared" si="26"/>
        <v>1138.5245519999999</v>
      </c>
      <c r="AB61" s="93">
        <f t="shared" si="8"/>
        <v>21.083787999999998</v>
      </c>
      <c r="AC61" s="99" t="e">
        <f t="shared" si="9"/>
        <v>#N/A</v>
      </c>
      <c r="AD61" s="99">
        <f t="shared" si="10"/>
        <v>0</v>
      </c>
      <c r="AG61" s="92">
        <f t="shared" si="27"/>
        <v>45850</v>
      </c>
      <c r="AH61" s="91">
        <f t="shared" si="28"/>
        <v>54</v>
      </c>
      <c r="AI61" s="91">
        <f>INDEX(地温!$D$2:$D$366,MATCH(AG61,地温!$C$2:$C$366,FALSE))</f>
        <v>24.429327999999998</v>
      </c>
      <c r="AJ61" s="91">
        <f t="shared" si="29"/>
        <v>1138.5245519999999</v>
      </c>
      <c r="AK61" s="93">
        <f t="shared" si="11"/>
        <v>21.083787999999998</v>
      </c>
      <c r="AL61" s="99" t="e">
        <f t="shared" si="12"/>
        <v>#N/A</v>
      </c>
      <c r="AM61" s="99">
        <f t="shared" si="13"/>
        <v>0</v>
      </c>
      <c r="AP61" s="92">
        <f t="shared" si="30"/>
        <v>45850</v>
      </c>
      <c r="AQ61" s="91">
        <f t="shared" si="31"/>
        <v>54</v>
      </c>
      <c r="AR61" s="91">
        <f>INDEX(地温!$D$2:$D$366,MATCH(AP61,地温!$C$2:$C$366,FALSE))</f>
        <v>24.429327999999998</v>
      </c>
      <c r="AS61" s="91">
        <f t="shared" si="32"/>
        <v>1138.5245519999999</v>
      </c>
      <c r="AT61" s="93">
        <f t="shared" si="14"/>
        <v>21.083787999999998</v>
      </c>
      <c r="AU61" s="99" t="e">
        <f t="shared" si="15"/>
        <v>#N/A</v>
      </c>
      <c r="AV61" s="99">
        <f t="shared" si="16"/>
        <v>0</v>
      </c>
    </row>
    <row r="62" spans="1:48" s="91" customFormat="1">
      <c r="A62" s="92">
        <f t="shared" si="17"/>
        <v>45851</v>
      </c>
      <c r="B62" s="91">
        <f t="shared" si="0"/>
        <v>55</v>
      </c>
      <c r="C62" s="99">
        <f t="shared" si="1"/>
        <v>4.3031145349697697</v>
      </c>
      <c r="F62" s="92">
        <f t="shared" si="18"/>
        <v>45851</v>
      </c>
      <c r="G62" s="91">
        <f t="shared" si="19"/>
        <v>55</v>
      </c>
      <c r="H62" s="91">
        <f>INDEX(地温!$D$2:$D$366,MATCH(F62,地温!$C$2:$C$366,FALSE))</f>
        <v>22.908627999999997</v>
      </c>
      <c r="I62" s="91">
        <f t="shared" si="20"/>
        <v>1161.4331799999998</v>
      </c>
      <c r="J62" s="93">
        <f t="shared" si="2"/>
        <v>21.116966909090905</v>
      </c>
      <c r="K62" s="99">
        <f t="shared" si="3"/>
        <v>6.3274668884392593e-002</v>
      </c>
      <c r="L62" s="99">
        <f t="shared" si="4"/>
        <v>1.933545777952973</v>
      </c>
      <c r="O62" s="92">
        <f t="shared" si="21"/>
        <v>45851</v>
      </c>
      <c r="P62" s="91">
        <f t="shared" si="22"/>
        <v>55</v>
      </c>
      <c r="Q62" s="91">
        <f>INDEX(地温!$D$2:$D$366,MATCH(O62,地温!$C$2:$C$366,FALSE))</f>
        <v>22.908627999999997</v>
      </c>
      <c r="R62" s="91">
        <f t="shared" si="23"/>
        <v>1161.4331799999998</v>
      </c>
      <c r="S62" s="93">
        <f t="shared" si="5"/>
        <v>21.116966909090905</v>
      </c>
      <c r="T62" s="99">
        <f t="shared" si="6"/>
        <v>7.9413712835742556e-002</v>
      </c>
      <c r="U62" s="99">
        <f t="shared" si="7"/>
        <v>2.3695687570167965</v>
      </c>
      <c r="X62" s="92">
        <f t="shared" si="24"/>
        <v>45851</v>
      </c>
      <c r="Y62" s="91">
        <f t="shared" si="25"/>
        <v>55</v>
      </c>
      <c r="Z62" s="91">
        <f>INDEX(地温!$D$2:$D$366,MATCH(X62,地温!$C$2:$C$366,FALSE))</f>
        <v>22.908627999999997</v>
      </c>
      <c r="AA62" s="91">
        <f t="shared" si="26"/>
        <v>1161.4331799999998</v>
      </c>
      <c r="AB62" s="93">
        <f t="shared" si="8"/>
        <v>21.116966909090905</v>
      </c>
      <c r="AC62" s="99" t="e">
        <f t="shared" si="9"/>
        <v>#N/A</v>
      </c>
      <c r="AD62" s="99">
        <f t="shared" si="10"/>
        <v>0</v>
      </c>
      <c r="AG62" s="92">
        <f t="shared" si="27"/>
        <v>45851</v>
      </c>
      <c r="AH62" s="91">
        <f t="shared" si="28"/>
        <v>55</v>
      </c>
      <c r="AI62" s="91">
        <f>INDEX(地温!$D$2:$D$366,MATCH(AG62,地温!$C$2:$C$366,FALSE))</f>
        <v>22.908627999999997</v>
      </c>
      <c r="AJ62" s="91">
        <f t="shared" si="29"/>
        <v>1161.4331799999998</v>
      </c>
      <c r="AK62" s="93">
        <f t="shared" si="11"/>
        <v>21.116966909090905</v>
      </c>
      <c r="AL62" s="99" t="e">
        <f t="shared" si="12"/>
        <v>#N/A</v>
      </c>
      <c r="AM62" s="99">
        <f t="shared" si="13"/>
        <v>0</v>
      </c>
      <c r="AP62" s="92">
        <f t="shared" si="30"/>
        <v>45851</v>
      </c>
      <c r="AQ62" s="91">
        <f t="shared" si="31"/>
        <v>55</v>
      </c>
      <c r="AR62" s="91">
        <f>INDEX(地温!$D$2:$D$366,MATCH(AP62,地温!$C$2:$C$366,FALSE))</f>
        <v>22.908627999999997</v>
      </c>
      <c r="AS62" s="91">
        <f t="shared" si="32"/>
        <v>1161.4331799999998</v>
      </c>
      <c r="AT62" s="93">
        <f t="shared" si="14"/>
        <v>21.116966909090905</v>
      </c>
      <c r="AU62" s="99" t="e">
        <f t="shared" si="15"/>
        <v>#N/A</v>
      </c>
      <c r="AV62" s="99">
        <f t="shared" si="16"/>
        <v>0</v>
      </c>
    </row>
    <row r="63" spans="1:48" s="91" customFormat="1">
      <c r="A63" s="92">
        <f t="shared" si="17"/>
        <v>45852</v>
      </c>
      <c r="B63" s="91">
        <f t="shared" si="0"/>
        <v>56</v>
      </c>
      <c r="C63" s="99">
        <f t="shared" si="1"/>
        <v>4.3097087593660923</v>
      </c>
      <c r="F63" s="92">
        <f t="shared" si="18"/>
        <v>45852</v>
      </c>
      <c r="G63" s="91">
        <f t="shared" si="19"/>
        <v>56</v>
      </c>
      <c r="H63" s="91">
        <f>INDEX(地温!$D$2:$D$366,MATCH(F63,地温!$C$2:$C$366,FALSE))</f>
        <v>23.334423999999999</v>
      </c>
      <c r="I63" s="91">
        <f t="shared" si="20"/>
        <v>1184.7676039999997</v>
      </c>
      <c r="J63" s="93">
        <f t="shared" si="2"/>
        <v>21.156564357142852</v>
      </c>
      <c r="K63" s="99">
        <f t="shared" si="3"/>
        <v>6.3375813392957364e-002</v>
      </c>
      <c r="L63" s="99">
        <f t="shared" si="4"/>
        <v>1.9376396223963293</v>
      </c>
      <c r="O63" s="92">
        <f t="shared" si="21"/>
        <v>45852</v>
      </c>
      <c r="P63" s="91">
        <f t="shared" si="22"/>
        <v>56</v>
      </c>
      <c r="Q63" s="91">
        <f>INDEX(地温!$D$2:$D$366,MATCH(O63,地温!$C$2:$C$366,FALSE))</f>
        <v>23.334423999999999</v>
      </c>
      <c r="R63" s="91">
        <f t="shared" si="23"/>
        <v>1184.7676039999997</v>
      </c>
      <c r="S63" s="93">
        <f t="shared" si="5"/>
        <v>21.156564357142852</v>
      </c>
      <c r="T63" s="99">
        <f t="shared" si="6"/>
        <v>7.952663816247299e-002</v>
      </c>
      <c r="U63" s="99">
        <f t="shared" si="7"/>
        <v>2.3720691369697633</v>
      </c>
      <c r="X63" s="92">
        <f t="shared" si="24"/>
        <v>45852</v>
      </c>
      <c r="Y63" s="91">
        <f t="shared" si="25"/>
        <v>56</v>
      </c>
      <c r="Z63" s="91">
        <f>INDEX(地温!$D$2:$D$366,MATCH(X63,地温!$C$2:$C$366,FALSE))</f>
        <v>23.334423999999999</v>
      </c>
      <c r="AA63" s="91">
        <f t="shared" si="26"/>
        <v>1184.7676039999997</v>
      </c>
      <c r="AB63" s="93">
        <f t="shared" si="8"/>
        <v>21.156564357142852</v>
      </c>
      <c r="AC63" s="99" t="e">
        <f t="shared" si="9"/>
        <v>#N/A</v>
      </c>
      <c r="AD63" s="99">
        <f t="shared" si="10"/>
        <v>0</v>
      </c>
      <c r="AG63" s="92">
        <f t="shared" si="27"/>
        <v>45852</v>
      </c>
      <c r="AH63" s="91">
        <f t="shared" si="28"/>
        <v>56</v>
      </c>
      <c r="AI63" s="91">
        <f>INDEX(地温!$D$2:$D$366,MATCH(AG63,地温!$C$2:$C$366,FALSE))</f>
        <v>23.334423999999999</v>
      </c>
      <c r="AJ63" s="91">
        <f t="shared" si="29"/>
        <v>1184.7676039999997</v>
      </c>
      <c r="AK63" s="93">
        <f t="shared" si="11"/>
        <v>21.156564357142852</v>
      </c>
      <c r="AL63" s="99" t="e">
        <f t="shared" si="12"/>
        <v>#N/A</v>
      </c>
      <c r="AM63" s="99">
        <f t="shared" si="13"/>
        <v>0</v>
      </c>
      <c r="AP63" s="92">
        <f t="shared" si="30"/>
        <v>45852</v>
      </c>
      <c r="AQ63" s="91">
        <f t="shared" si="31"/>
        <v>56</v>
      </c>
      <c r="AR63" s="91">
        <f>INDEX(地温!$D$2:$D$366,MATCH(AP63,地温!$C$2:$C$366,FALSE))</f>
        <v>23.334423999999999</v>
      </c>
      <c r="AS63" s="91">
        <f t="shared" si="32"/>
        <v>1184.7676039999997</v>
      </c>
      <c r="AT63" s="93">
        <f t="shared" si="14"/>
        <v>21.156564357142852</v>
      </c>
      <c r="AU63" s="99" t="e">
        <f t="shared" si="15"/>
        <v>#N/A</v>
      </c>
      <c r="AV63" s="99">
        <f t="shared" si="16"/>
        <v>0</v>
      </c>
    </row>
    <row r="64" spans="1:48" s="91" customFormat="1">
      <c r="A64" s="92">
        <f t="shared" si="17"/>
        <v>45853</v>
      </c>
      <c r="B64" s="91">
        <f t="shared" si="0"/>
        <v>57</v>
      </c>
      <c r="C64" s="99">
        <f t="shared" si="1"/>
        <v>4.3158552304061342</v>
      </c>
      <c r="F64" s="92">
        <f t="shared" si="18"/>
        <v>45853</v>
      </c>
      <c r="G64" s="91">
        <f t="shared" si="19"/>
        <v>57</v>
      </c>
      <c r="H64" s="91">
        <f>INDEX(地温!$D$2:$D$366,MATCH(F64,地温!$C$2:$C$366,FALSE))</f>
        <v>23.476355999999996</v>
      </c>
      <c r="I64" s="91">
        <f t="shared" si="20"/>
        <v>1208.2439599999996</v>
      </c>
      <c r="J64" s="93">
        <f t="shared" si="2"/>
        <v>21.197262456140344</v>
      </c>
      <c r="K64" s="99">
        <f t="shared" si="3"/>
        <v>6.3479909358326883e-002</v>
      </c>
      <c r="L64" s="99">
        <f t="shared" si="4"/>
        <v>1.9414805844309617</v>
      </c>
      <c r="O64" s="92">
        <f t="shared" si="21"/>
        <v>45853</v>
      </c>
      <c r="P64" s="91">
        <f t="shared" si="22"/>
        <v>57</v>
      </c>
      <c r="Q64" s="91">
        <f>INDEX(地温!$D$2:$D$366,MATCH(O64,地温!$C$2:$C$366,FALSE))</f>
        <v>23.476355999999996</v>
      </c>
      <c r="R64" s="91">
        <f t="shared" si="23"/>
        <v>1208.2439599999996</v>
      </c>
      <c r="S64" s="93">
        <f t="shared" si="5"/>
        <v>21.197262456140344</v>
      </c>
      <c r="T64" s="99">
        <f t="shared" si="6"/>
        <v>7.9642837953857251e-002</v>
      </c>
      <c r="U64" s="99">
        <f t="shared" si="7"/>
        <v>2.374374645975172</v>
      </c>
      <c r="X64" s="92">
        <f t="shared" si="24"/>
        <v>45853</v>
      </c>
      <c r="Y64" s="91">
        <f t="shared" si="25"/>
        <v>57</v>
      </c>
      <c r="Z64" s="91">
        <f>INDEX(地温!$D$2:$D$366,MATCH(X64,地温!$C$2:$C$366,FALSE))</f>
        <v>23.476355999999996</v>
      </c>
      <c r="AA64" s="91">
        <f t="shared" si="26"/>
        <v>1208.2439599999996</v>
      </c>
      <c r="AB64" s="93">
        <f t="shared" si="8"/>
        <v>21.197262456140344</v>
      </c>
      <c r="AC64" s="99" t="e">
        <f t="shared" si="9"/>
        <v>#N/A</v>
      </c>
      <c r="AD64" s="99">
        <f t="shared" si="10"/>
        <v>0</v>
      </c>
      <c r="AG64" s="92">
        <f t="shared" si="27"/>
        <v>45853</v>
      </c>
      <c r="AH64" s="91">
        <f t="shared" si="28"/>
        <v>57</v>
      </c>
      <c r="AI64" s="91">
        <f>INDEX(地温!$D$2:$D$366,MATCH(AG64,地温!$C$2:$C$366,FALSE))</f>
        <v>23.476355999999996</v>
      </c>
      <c r="AJ64" s="91">
        <f t="shared" si="29"/>
        <v>1208.2439599999996</v>
      </c>
      <c r="AK64" s="93">
        <f t="shared" si="11"/>
        <v>21.197262456140344</v>
      </c>
      <c r="AL64" s="99" t="e">
        <f t="shared" si="12"/>
        <v>#N/A</v>
      </c>
      <c r="AM64" s="99">
        <f t="shared" si="13"/>
        <v>0</v>
      </c>
      <c r="AP64" s="92">
        <f t="shared" si="30"/>
        <v>45853</v>
      </c>
      <c r="AQ64" s="91">
        <f t="shared" si="31"/>
        <v>57</v>
      </c>
      <c r="AR64" s="91">
        <f>INDEX(地温!$D$2:$D$366,MATCH(AP64,地温!$C$2:$C$366,FALSE))</f>
        <v>23.476355999999996</v>
      </c>
      <c r="AS64" s="91">
        <f t="shared" si="32"/>
        <v>1208.2439599999996</v>
      </c>
      <c r="AT64" s="93">
        <f t="shared" si="14"/>
        <v>21.197262456140344</v>
      </c>
      <c r="AU64" s="99" t="e">
        <f t="shared" si="15"/>
        <v>#N/A</v>
      </c>
      <c r="AV64" s="99">
        <f t="shared" si="16"/>
        <v>0</v>
      </c>
    </row>
    <row r="65" spans="1:48" s="91" customFormat="1">
      <c r="A65" s="92">
        <f t="shared" si="17"/>
        <v>45854</v>
      </c>
      <c r="B65" s="91">
        <f t="shared" si="0"/>
        <v>58</v>
      </c>
      <c r="C65" s="99">
        <f t="shared" si="1"/>
        <v>4.3216892501789888</v>
      </c>
      <c r="F65" s="92">
        <f t="shared" si="18"/>
        <v>45854</v>
      </c>
      <c r="G65" s="91">
        <f t="shared" si="19"/>
        <v>58</v>
      </c>
      <c r="H65" s="91">
        <f>INDEX(地温!$D$2:$D$366,MATCH(F65,地温!$C$2:$C$366,FALSE))</f>
        <v>24.16574</v>
      </c>
      <c r="I65" s="91">
        <f t="shared" si="20"/>
        <v>1232.4096999999995</v>
      </c>
      <c r="J65" s="93">
        <f t="shared" si="2"/>
        <v>21.248443103448267</v>
      </c>
      <c r="K65" s="99">
        <f t="shared" si="3"/>
        <v>6.3611018915228454e-002</v>
      </c>
      <c r="L65" s="99">
        <f t="shared" si="4"/>
        <v>1.94515290438412</v>
      </c>
      <c r="O65" s="92">
        <f t="shared" si="21"/>
        <v>45854</v>
      </c>
      <c r="P65" s="91">
        <f t="shared" si="22"/>
        <v>58</v>
      </c>
      <c r="Q65" s="91">
        <f>INDEX(地温!$D$2:$D$366,MATCH(O65,地温!$C$2:$C$366,FALSE))</f>
        <v>24.16574</v>
      </c>
      <c r="R65" s="91">
        <f t="shared" si="23"/>
        <v>1232.4096999999995</v>
      </c>
      <c r="S65" s="93">
        <f t="shared" si="5"/>
        <v>21.248443103448267</v>
      </c>
      <c r="T65" s="99">
        <f t="shared" si="6"/>
        <v>7.9789162448637249e-002</v>
      </c>
      <c r="U65" s="99">
        <f t="shared" si="7"/>
        <v>2.3765363457948685</v>
      </c>
      <c r="X65" s="92">
        <f t="shared" si="24"/>
        <v>45854</v>
      </c>
      <c r="Y65" s="91">
        <f t="shared" si="25"/>
        <v>58</v>
      </c>
      <c r="Z65" s="91">
        <f>INDEX(地温!$D$2:$D$366,MATCH(X65,地温!$C$2:$C$366,FALSE))</f>
        <v>24.16574</v>
      </c>
      <c r="AA65" s="91">
        <f t="shared" si="26"/>
        <v>1232.4096999999995</v>
      </c>
      <c r="AB65" s="93">
        <f t="shared" si="8"/>
        <v>21.248443103448267</v>
      </c>
      <c r="AC65" s="99" t="e">
        <f t="shared" si="9"/>
        <v>#N/A</v>
      </c>
      <c r="AD65" s="99">
        <f t="shared" si="10"/>
        <v>0</v>
      </c>
      <c r="AG65" s="92">
        <f t="shared" si="27"/>
        <v>45854</v>
      </c>
      <c r="AH65" s="91">
        <f t="shared" si="28"/>
        <v>58</v>
      </c>
      <c r="AI65" s="91">
        <f>INDEX(地温!$D$2:$D$366,MATCH(AG65,地温!$C$2:$C$366,FALSE))</f>
        <v>24.16574</v>
      </c>
      <c r="AJ65" s="91">
        <f t="shared" si="29"/>
        <v>1232.4096999999995</v>
      </c>
      <c r="AK65" s="93">
        <f t="shared" si="11"/>
        <v>21.248443103448267</v>
      </c>
      <c r="AL65" s="99" t="e">
        <f t="shared" si="12"/>
        <v>#N/A</v>
      </c>
      <c r="AM65" s="99">
        <f t="shared" si="13"/>
        <v>0</v>
      </c>
      <c r="AP65" s="92">
        <f t="shared" si="30"/>
        <v>45854</v>
      </c>
      <c r="AQ65" s="91">
        <f t="shared" si="31"/>
        <v>58</v>
      </c>
      <c r="AR65" s="91">
        <f>INDEX(地温!$D$2:$D$366,MATCH(AP65,地温!$C$2:$C$366,FALSE))</f>
        <v>24.16574</v>
      </c>
      <c r="AS65" s="91">
        <f t="shared" si="32"/>
        <v>1232.4096999999995</v>
      </c>
      <c r="AT65" s="93">
        <f t="shared" si="14"/>
        <v>21.248443103448267</v>
      </c>
      <c r="AU65" s="99" t="e">
        <f t="shared" si="15"/>
        <v>#N/A</v>
      </c>
      <c r="AV65" s="99">
        <f t="shared" si="16"/>
        <v>0</v>
      </c>
    </row>
    <row r="66" spans="1:48" s="91" customFormat="1">
      <c r="A66" s="92">
        <f t="shared" si="17"/>
        <v>45855</v>
      </c>
      <c r="B66" s="91">
        <f t="shared" si="0"/>
        <v>59</v>
      </c>
      <c r="C66" s="99">
        <f t="shared" si="1"/>
        <v>4.3270201039109466</v>
      </c>
      <c r="F66" s="92">
        <f t="shared" si="18"/>
        <v>45855</v>
      </c>
      <c r="G66" s="91">
        <f t="shared" si="19"/>
        <v>59</v>
      </c>
      <c r="H66" s="91">
        <f>INDEX(地温!$D$2:$D$366,MATCH(F66,地温!$C$2:$C$366,FALSE))</f>
        <v>23.780495999999999</v>
      </c>
      <c r="I66" s="91">
        <f t="shared" si="20"/>
        <v>1256.1901959999996</v>
      </c>
      <c r="J66" s="93">
        <f t="shared" si="2"/>
        <v>21.291359254237282</v>
      </c>
      <c r="K66" s="99">
        <f t="shared" si="3"/>
        <v>6.3721130755080152e-002</v>
      </c>
      <c r="L66" s="99">
        <f t="shared" si="4"/>
        <v>1.9485278775886872</v>
      </c>
      <c r="O66" s="92">
        <f t="shared" si="21"/>
        <v>45855</v>
      </c>
      <c r="P66" s="91">
        <f t="shared" si="22"/>
        <v>59</v>
      </c>
      <c r="Q66" s="91">
        <f>INDEX(地温!$D$2:$D$366,MATCH(O66,地温!$C$2:$C$366,FALSE))</f>
        <v>23.780495999999999</v>
      </c>
      <c r="R66" s="91">
        <f t="shared" si="23"/>
        <v>1256.1901959999996</v>
      </c>
      <c r="S66" s="93">
        <f t="shared" si="5"/>
        <v>21.291359254237282</v>
      </c>
      <c r="T66" s="99">
        <f t="shared" si="6"/>
        <v>7.9912026782123322e-002</v>
      </c>
      <c r="U66" s="99">
        <f t="shared" si="7"/>
        <v>2.3784922263222597</v>
      </c>
      <c r="X66" s="92">
        <f t="shared" si="24"/>
        <v>45855</v>
      </c>
      <c r="Y66" s="91">
        <f t="shared" si="25"/>
        <v>59</v>
      </c>
      <c r="Z66" s="91">
        <f>INDEX(地温!$D$2:$D$366,MATCH(X66,地温!$C$2:$C$366,FALSE))</f>
        <v>23.780495999999999</v>
      </c>
      <c r="AA66" s="91">
        <f t="shared" si="26"/>
        <v>1256.1901959999996</v>
      </c>
      <c r="AB66" s="93">
        <f t="shared" si="8"/>
        <v>21.291359254237282</v>
      </c>
      <c r="AC66" s="99" t="e">
        <f t="shared" si="9"/>
        <v>#N/A</v>
      </c>
      <c r="AD66" s="99">
        <f t="shared" si="10"/>
        <v>0</v>
      </c>
      <c r="AG66" s="92">
        <f t="shared" si="27"/>
        <v>45855</v>
      </c>
      <c r="AH66" s="91">
        <f t="shared" si="28"/>
        <v>59</v>
      </c>
      <c r="AI66" s="91">
        <f>INDEX(地温!$D$2:$D$366,MATCH(AG66,地温!$C$2:$C$366,FALSE))</f>
        <v>23.780495999999999</v>
      </c>
      <c r="AJ66" s="91">
        <f t="shared" si="29"/>
        <v>1256.1901959999996</v>
      </c>
      <c r="AK66" s="93">
        <f t="shared" si="11"/>
        <v>21.291359254237282</v>
      </c>
      <c r="AL66" s="99" t="e">
        <f t="shared" si="12"/>
        <v>#N/A</v>
      </c>
      <c r="AM66" s="99">
        <f t="shared" si="13"/>
        <v>0</v>
      </c>
      <c r="AP66" s="92">
        <f t="shared" si="30"/>
        <v>45855</v>
      </c>
      <c r="AQ66" s="91">
        <f t="shared" si="31"/>
        <v>59</v>
      </c>
      <c r="AR66" s="91">
        <f>INDEX(地温!$D$2:$D$366,MATCH(AP66,地温!$C$2:$C$366,FALSE))</f>
        <v>23.780495999999999</v>
      </c>
      <c r="AS66" s="91">
        <f t="shared" si="32"/>
        <v>1256.1901959999996</v>
      </c>
      <c r="AT66" s="93">
        <f t="shared" si="14"/>
        <v>21.291359254237282</v>
      </c>
      <c r="AU66" s="99" t="e">
        <f t="shared" si="15"/>
        <v>#N/A</v>
      </c>
      <c r="AV66" s="99">
        <f t="shared" si="16"/>
        <v>0</v>
      </c>
    </row>
    <row r="67" spans="1:48" s="91" customFormat="1">
      <c r="A67" s="92">
        <f t="shared" si="17"/>
        <v>45856</v>
      </c>
      <c r="B67" s="91">
        <f t="shared" si="0"/>
        <v>60</v>
      </c>
      <c r="C67" s="99">
        <f t="shared" si="1"/>
        <v>4.3321911858459394</v>
      </c>
      <c r="F67" s="92">
        <f t="shared" si="18"/>
        <v>45856</v>
      </c>
      <c r="G67" s="91">
        <f t="shared" si="19"/>
        <v>60</v>
      </c>
      <c r="H67" s="91">
        <f>INDEX(地温!$D$2:$D$366,MATCH(F67,地温!$C$2:$C$366,FALSE))</f>
        <v>25.159264</v>
      </c>
      <c r="I67" s="91">
        <f t="shared" si="20"/>
        <v>1281.3494599999995</v>
      </c>
      <c r="J67" s="93">
        <f t="shared" si="2"/>
        <v>21.355824333333324</v>
      </c>
      <c r="K67" s="99">
        <f t="shared" si="3"/>
        <v>6.3886829369241879e-002</v>
      </c>
      <c r="L67" s="99">
        <f t="shared" si="4"/>
        <v>1.9518281109429889</v>
      </c>
      <c r="O67" s="92">
        <f t="shared" si="21"/>
        <v>45856</v>
      </c>
      <c r="P67" s="91">
        <f t="shared" si="22"/>
        <v>60</v>
      </c>
      <c r="Q67" s="91">
        <f>INDEX(地温!$D$2:$D$366,MATCH(O67,地温!$C$2:$C$366,FALSE))</f>
        <v>25.159264</v>
      </c>
      <c r="R67" s="91">
        <f t="shared" si="23"/>
        <v>1281.3494599999995</v>
      </c>
      <c r="S67" s="93">
        <f t="shared" si="5"/>
        <v>21.355824333333324</v>
      </c>
      <c r="T67" s="99">
        <f t="shared" si="6"/>
        <v>8.0096871482562171e-002</v>
      </c>
      <c r="U67" s="99">
        <f t="shared" si="7"/>
        <v>2.3803630749029505</v>
      </c>
      <c r="X67" s="92">
        <f t="shared" si="24"/>
        <v>45856</v>
      </c>
      <c r="Y67" s="91">
        <f t="shared" si="25"/>
        <v>60</v>
      </c>
      <c r="Z67" s="91">
        <f>INDEX(地温!$D$2:$D$366,MATCH(X67,地温!$C$2:$C$366,FALSE))</f>
        <v>25.159264</v>
      </c>
      <c r="AA67" s="91">
        <f t="shared" si="26"/>
        <v>1281.3494599999995</v>
      </c>
      <c r="AB67" s="93">
        <f t="shared" si="8"/>
        <v>21.355824333333324</v>
      </c>
      <c r="AC67" s="99" t="e">
        <f t="shared" si="9"/>
        <v>#N/A</v>
      </c>
      <c r="AD67" s="99">
        <f t="shared" si="10"/>
        <v>0</v>
      </c>
      <c r="AG67" s="92">
        <f t="shared" si="27"/>
        <v>45856</v>
      </c>
      <c r="AH67" s="91">
        <f t="shared" si="28"/>
        <v>60</v>
      </c>
      <c r="AI67" s="91">
        <f>INDEX(地温!$D$2:$D$366,MATCH(AG67,地温!$C$2:$C$366,FALSE))</f>
        <v>25.159264</v>
      </c>
      <c r="AJ67" s="91">
        <f t="shared" si="29"/>
        <v>1281.3494599999995</v>
      </c>
      <c r="AK67" s="93">
        <f t="shared" si="11"/>
        <v>21.355824333333324</v>
      </c>
      <c r="AL67" s="99" t="e">
        <f t="shared" si="12"/>
        <v>#N/A</v>
      </c>
      <c r="AM67" s="99">
        <f t="shared" si="13"/>
        <v>0</v>
      </c>
      <c r="AP67" s="92">
        <f t="shared" si="30"/>
        <v>45856</v>
      </c>
      <c r="AQ67" s="91">
        <f t="shared" si="31"/>
        <v>60</v>
      </c>
      <c r="AR67" s="91">
        <f>INDEX(地温!$D$2:$D$366,MATCH(AP67,地温!$C$2:$C$366,FALSE))</f>
        <v>25.159264</v>
      </c>
      <c r="AS67" s="91">
        <f t="shared" si="32"/>
        <v>1281.3494599999995</v>
      </c>
      <c r="AT67" s="93">
        <f t="shared" si="14"/>
        <v>21.355824333333324</v>
      </c>
      <c r="AU67" s="99" t="e">
        <f t="shared" si="15"/>
        <v>#N/A</v>
      </c>
      <c r="AV67" s="99">
        <f t="shared" si="16"/>
        <v>0</v>
      </c>
    </row>
    <row r="68" spans="1:48" s="91" customFormat="1">
      <c r="A68" s="92">
        <f t="shared" si="17"/>
        <v>45857</v>
      </c>
      <c r="B68" s="91">
        <f t="shared" si="0"/>
        <v>61</v>
      </c>
      <c r="C68" s="99">
        <f t="shared" si="1"/>
        <v>4.3369883494063046</v>
      </c>
      <c r="F68" s="92">
        <f t="shared" si="18"/>
        <v>45857</v>
      </c>
      <c r="G68" s="91">
        <f t="shared" si="19"/>
        <v>61</v>
      </c>
      <c r="H68" s="91">
        <f>INDEX(地温!$D$2:$D$366,MATCH(F68,地温!$C$2:$C$366,FALSE))</f>
        <v>25.301196000000001</v>
      </c>
      <c r="I68" s="91">
        <f t="shared" si="20"/>
        <v>1306.6506559999993</v>
      </c>
      <c r="J68" s="93">
        <f t="shared" si="2"/>
        <v>21.420502557377038</v>
      </c>
      <c r="K68" s="99">
        <f t="shared" si="3"/>
        <v>6.4053435654869498e-002</v>
      </c>
      <c r="L68" s="99">
        <f t="shared" si="4"/>
        <v>1.9549094857333063</v>
      </c>
      <c r="O68" s="92">
        <f t="shared" si="21"/>
        <v>45857</v>
      </c>
      <c r="P68" s="91">
        <f t="shared" si="22"/>
        <v>61</v>
      </c>
      <c r="Q68" s="91">
        <f>INDEX(地温!$D$2:$D$366,MATCH(O68,地温!$C$2:$C$366,FALSE))</f>
        <v>25.301196000000001</v>
      </c>
      <c r="R68" s="91">
        <f t="shared" si="23"/>
        <v>1306.6506559999993</v>
      </c>
      <c r="S68" s="93">
        <f t="shared" si="5"/>
        <v>21.420502557377038</v>
      </c>
      <c r="T68" s="99">
        <f t="shared" si="6"/>
        <v>8.0282675404830917e-002</v>
      </c>
      <c r="U68" s="99">
        <f t="shared" si="7"/>
        <v>2.3820788636729988</v>
      </c>
      <c r="X68" s="92">
        <f t="shared" si="24"/>
        <v>45857</v>
      </c>
      <c r="Y68" s="91">
        <f t="shared" si="25"/>
        <v>61</v>
      </c>
      <c r="Z68" s="91">
        <f>INDEX(地温!$D$2:$D$366,MATCH(X68,地温!$C$2:$C$366,FALSE))</f>
        <v>25.301196000000001</v>
      </c>
      <c r="AA68" s="91">
        <f t="shared" si="26"/>
        <v>1306.6506559999993</v>
      </c>
      <c r="AB68" s="93">
        <f t="shared" si="8"/>
        <v>21.420502557377038</v>
      </c>
      <c r="AC68" s="99" t="e">
        <f t="shared" si="9"/>
        <v>#N/A</v>
      </c>
      <c r="AD68" s="99">
        <f t="shared" si="10"/>
        <v>0</v>
      </c>
      <c r="AG68" s="92">
        <f t="shared" si="27"/>
        <v>45857</v>
      </c>
      <c r="AH68" s="91">
        <f t="shared" si="28"/>
        <v>61</v>
      </c>
      <c r="AI68" s="91">
        <f>INDEX(地温!$D$2:$D$366,MATCH(AG68,地温!$C$2:$C$366,FALSE))</f>
        <v>25.301196000000001</v>
      </c>
      <c r="AJ68" s="91">
        <f t="shared" si="29"/>
        <v>1306.6506559999993</v>
      </c>
      <c r="AK68" s="93">
        <f t="shared" si="11"/>
        <v>21.420502557377038</v>
      </c>
      <c r="AL68" s="99" t="e">
        <f t="shared" si="12"/>
        <v>#N/A</v>
      </c>
      <c r="AM68" s="99">
        <f t="shared" si="13"/>
        <v>0</v>
      </c>
      <c r="AP68" s="92">
        <f t="shared" si="30"/>
        <v>45857</v>
      </c>
      <c r="AQ68" s="91">
        <f t="shared" si="31"/>
        <v>61</v>
      </c>
      <c r="AR68" s="91">
        <f>INDEX(地温!$D$2:$D$366,MATCH(AP68,地温!$C$2:$C$366,FALSE))</f>
        <v>25.301196000000001</v>
      </c>
      <c r="AS68" s="91">
        <f t="shared" si="32"/>
        <v>1306.6506559999993</v>
      </c>
      <c r="AT68" s="93">
        <f t="shared" si="14"/>
        <v>21.420502557377038</v>
      </c>
      <c r="AU68" s="99" t="e">
        <f t="shared" si="15"/>
        <v>#N/A</v>
      </c>
      <c r="AV68" s="99">
        <f t="shared" si="16"/>
        <v>0</v>
      </c>
    </row>
    <row r="69" spans="1:48" s="91" customFormat="1">
      <c r="A69" s="92">
        <f t="shared" si="17"/>
        <v>45858</v>
      </c>
      <c r="B69" s="91">
        <f t="shared" si="0"/>
        <v>62</v>
      </c>
      <c r="C69" s="99">
        <f t="shared" si="1"/>
        <v>4.3414661747532577</v>
      </c>
      <c r="F69" s="92">
        <f t="shared" si="18"/>
        <v>45858</v>
      </c>
      <c r="G69" s="91">
        <f t="shared" si="19"/>
        <v>62</v>
      </c>
      <c r="H69" s="91">
        <f>INDEX(地温!$D$2:$D$366,MATCH(F69,地温!$C$2:$C$366,FALSE))</f>
        <v>25.645887999999999</v>
      </c>
      <c r="I69" s="91">
        <f t="shared" si="20"/>
        <v>1332.2965439999994</v>
      </c>
      <c r="J69" s="93">
        <f t="shared" si="2"/>
        <v>21.48865393548386</v>
      </c>
      <c r="K69" s="99">
        <f t="shared" si="3"/>
        <v>6.4229379148975932e-002</v>
      </c>
      <c r="L69" s="99">
        <f t="shared" si="4"/>
        <v>1.9578048706190447</v>
      </c>
      <c r="O69" s="92">
        <f t="shared" si="21"/>
        <v>45858</v>
      </c>
      <c r="P69" s="91">
        <f t="shared" si="22"/>
        <v>62</v>
      </c>
      <c r="Q69" s="91">
        <f>INDEX(地温!$D$2:$D$366,MATCH(O69,地温!$C$2:$C$366,FALSE))</f>
        <v>25.645887999999999</v>
      </c>
      <c r="R69" s="91">
        <f t="shared" si="23"/>
        <v>1332.2965439999994</v>
      </c>
      <c r="S69" s="93">
        <f t="shared" si="5"/>
        <v>21.48865393548386</v>
      </c>
      <c r="T69" s="99">
        <f t="shared" si="6"/>
        <v>8.0478834555881562e-002</v>
      </c>
      <c r="U69" s="99">
        <f t="shared" si="7"/>
        <v>2.3836613041342125</v>
      </c>
      <c r="X69" s="92">
        <f t="shared" si="24"/>
        <v>45858</v>
      </c>
      <c r="Y69" s="91">
        <f t="shared" si="25"/>
        <v>62</v>
      </c>
      <c r="Z69" s="91">
        <f>INDEX(地温!$D$2:$D$366,MATCH(X69,地温!$C$2:$C$366,FALSE))</f>
        <v>25.645887999999999</v>
      </c>
      <c r="AA69" s="91">
        <f t="shared" si="26"/>
        <v>1332.2965439999994</v>
      </c>
      <c r="AB69" s="93">
        <f t="shared" si="8"/>
        <v>21.48865393548386</v>
      </c>
      <c r="AC69" s="99" t="e">
        <f t="shared" si="9"/>
        <v>#N/A</v>
      </c>
      <c r="AD69" s="99">
        <f t="shared" si="10"/>
        <v>0</v>
      </c>
      <c r="AG69" s="92">
        <f t="shared" si="27"/>
        <v>45858</v>
      </c>
      <c r="AH69" s="91">
        <f t="shared" si="28"/>
        <v>62</v>
      </c>
      <c r="AI69" s="91">
        <f>INDEX(地温!$D$2:$D$366,MATCH(AG69,地温!$C$2:$C$366,FALSE))</f>
        <v>25.645887999999999</v>
      </c>
      <c r="AJ69" s="91">
        <f t="shared" si="29"/>
        <v>1332.2965439999994</v>
      </c>
      <c r="AK69" s="93">
        <f t="shared" si="11"/>
        <v>21.48865393548386</v>
      </c>
      <c r="AL69" s="99" t="e">
        <f t="shared" si="12"/>
        <v>#N/A</v>
      </c>
      <c r="AM69" s="99">
        <f t="shared" si="13"/>
        <v>0</v>
      </c>
      <c r="AP69" s="92">
        <f t="shared" si="30"/>
        <v>45858</v>
      </c>
      <c r="AQ69" s="91">
        <f t="shared" si="31"/>
        <v>62</v>
      </c>
      <c r="AR69" s="91">
        <f>INDEX(地温!$D$2:$D$366,MATCH(AP69,地温!$C$2:$C$366,FALSE))</f>
        <v>25.645887999999999</v>
      </c>
      <c r="AS69" s="91">
        <f t="shared" si="32"/>
        <v>1332.2965439999994</v>
      </c>
      <c r="AT69" s="93">
        <f t="shared" si="14"/>
        <v>21.48865393548386</v>
      </c>
      <c r="AU69" s="99" t="e">
        <f t="shared" si="15"/>
        <v>#N/A</v>
      </c>
      <c r="AV69" s="99">
        <f t="shared" si="16"/>
        <v>0</v>
      </c>
    </row>
    <row r="70" spans="1:48" s="91" customFormat="1">
      <c r="A70" s="92">
        <f t="shared" si="17"/>
        <v>45859</v>
      </c>
      <c r="B70" s="91">
        <f t="shared" si="0"/>
        <v>63</v>
      </c>
      <c r="C70" s="99">
        <f t="shared" si="1"/>
        <v>4.3456097607157522</v>
      </c>
      <c r="F70" s="92">
        <f t="shared" si="18"/>
        <v>45859</v>
      </c>
      <c r="G70" s="91">
        <f t="shared" si="19"/>
        <v>63</v>
      </c>
      <c r="H70" s="91">
        <f>INDEX(地温!$D$2:$D$366,MATCH(F70,地温!$C$2:$C$366,FALSE))</f>
        <v>25.747268000000002</v>
      </c>
      <c r="I70" s="91">
        <f t="shared" si="20"/>
        <v>1358.0438119999994</v>
      </c>
      <c r="J70" s="93">
        <f t="shared" si="2"/>
        <v>21.556250984126976</v>
      </c>
      <c r="K70" s="99">
        <f t="shared" si="3"/>
        <v>6.4404288201160842e-002</v>
      </c>
      <c r="L70" s="99">
        <f t="shared" si="4"/>
        <v>1.9605010402071519</v>
      </c>
      <c r="O70" s="92">
        <f t="shared" si="21"/>
        <v>45859</v>
      </c>
      <c r="P70" s="91">
        <f t="shared" si="22"/>
        <v>63</v>
      </c>
      <c r="Q70" s="91">
        <f>INDEX(地温!$D$2:$D$366,MATCH(O70,地温!$C$2:$C$366,FALSE))</f>
        <v>25.747268000000002</v>
      </c>
      <c r="R70" s="91">
        <f t="shared" si="23"/>
        <v>1358.0438119999994</v>
      </c>
      <c r="S70" s="93">
        <f t="shared" si="5"/>
        <v>21.556250984126976</v>
      </c>
      <c r="T70" s="99">
        <f t="shared" si="6"/>
        <v>8.0673781646904724e-002</v>
      </c>
      <c r="U70" s="99">
        <f t="shared" si="7"/>
        <v>2.3851087205086006</v>
      </c>
      <c r="X70" s="92">
        <f t="shared" si="24"/>
        <v>45859</v>
      </c>
      <c r="Y70" s="91">
        <f t="shared" si="25"/>
        <v>63</v>
      </c>
      <c r="Z70" s="91">
        <f>INDEX(地温!$D$2:$D$366,MATCH(X70,地温!$C$2:$C$366,FALSE))</f>
        <v>25.747268000000002</v>
      </c>
      <c r="AA70" s="91">
        <f t="shared" si="26"/>
        <v>1358.0438119999994</v>
      </c>
      <c r="AB70" s="93">
        <f t="shared" si="8"/>
        <v>21.556250984126976</v>
      </c>
      <c r="AC70" s="99" t="e">
        <f t="shared" si="9"/>
        <v>#N/A</v>
      </c>
      <c r="AD70" s="99">
        <f t="shared" si="10"/>
        <v>0</v>
      </c>
      <c r="AG70" s="92">
        <f t="shared" si="27"/>
        <v>45859</v>
      </c>
      <c r="AH70" s="91">
        <f t="shared" si="28"/>
        <v>63</v>
      </c>
      <c r="AI70" s="91">
        <f>INDEX(地温!$D$2:$D$366,MATCH(AG70,地温!$C$2:$C$366,FALSE))</f>
        <v>25.747268000000002</v>
      </c>
      <c r="AJ70" s="91">
        <f t="shared" si="29"/>
        <v>1358.0438119999994</v>
      </c>
      <c r="AK70" s="93">
        <f t="shared" si="11"/>
        <v>21.556250984126976</v>
      </c>
      <c r="AL70" s="99" t="e">
        <f t="shared" si="12"/>
        <v>#N/A</v>
      </c>
      <c r="AM70" s="99">
        <f t="shared" si="13"/>
        <v>0</v>
      </c>
      <c r="AP70" s="92">
        <f t="shared" si="30"/>
        <v>45859</v>
      </c>
      <c r="AQ70" s="91">
        <f t="shared" si="31"/>
        <v>63</v>
      </c>
      <c r="AR70" s="91">
        <f>INDEX(地温!$D$2:$D$366,MATCH(AP70,地温!$C$2:$C$366,FALSE))</f>
        <v>25.747268000000002</v>
      </c>
      <c r="AS70" s="91">
        <f t="shared" si="32"/>
        <v>1358.0438119999994</v>
      </c>
      <c r="AT70" s="93">
        <f t="shared" si="14"/>
        <v>21.556250984126976</v>
      </c>
      <c r="AU70" s="99" t="e">
        <f t="shared" si="15"/>
        <v>#N/A</v>
      </c>
      <c r="AV70" s="99">
        <f t="shared" si="16"/>
        <v>0</v>
      </c>
    </row>
    <row r="71" spans="1:48" s="91" customFormat="1">
      <c r="A71" s="92">
        <f t="shared" si="17"/>
        <v>45860</v>
      </c>
      <c r="B71" s="91">
        <f t="shared" si="0"/>
        <v>64</v>
      </c>
      <c r="C71" s="99">
        <f t="shared" si="1"/>
        <v>4.349443174162368</v>
      </c>
      <c r="F71" s="92">
        <f t="shared" si="18"/>
        <v>45860</v>
      </c>
      <c r="G71" s="91">
        <f t="shared" si="19"/>
        <v>64</v>
      </c>
      <c r="H71" s="91">
        <f>INDEX(地温!$D$2:$D$366,MATCH(F71,地温!$C$2:$C$366,FALSE))</f>
        <v>25.848648000000001</v>
      </c>
      <c r="I71" s="91">
        <f t="shared" si="20"/>
        <v>1383.8924599999993</v>
      </c>
      <c r="J71" s="93">
        <f t="shared" si="2"/>
        <v>21.62331968749999</v>
      </c>
      <c r="K71" s="99">
        <f t="shared" si="3"/>
        <v>6.4578221240264078e-002</v>
      </c>
      <c r="L71" s="99">
        <f t="shared" si="4"/>
        <v>1.9630109655720471</v>
      </c>
      <c r="O71" s="92">
        <f t="shared" si="21"/>
        <v>45860</v>
      </c>
      <c r="P71" s="91">
        <f t="shared" si="22"/>
        <v>64</v>
      </c>
      <c r="Q71" s="91">
        <f>INDEX(地温!$D$2:$D$366,MATCH(O71,地温!$C$2:$C$366,FALSE))</f>
        <v>25.848648000000001</v>
      </c>
      <c r="R71" s="91">
        <f t="shared" si="23"/>
        <v>1383.8924599999993</v>
      </c>
      <c r="S71" s="93">
        <f t="shared" si="5"/>
        <v>21.62331968749999</v>
      </c>
      <c r="T71" s="99">
        <f t="shared" si="6"/>
        <v>8.0867582985963485e-002</v>
      </c>
      <c r="U71" s="99">
        <f t="shared" si="7"/>
        <v>2.3864322085903207</v>
      </c>
      <c r="X71" s="92">
        <f t="shared" si="24"/>
        <v>45860</v>
      </c>
      <c r="Y71" s="91">
        <f t="shared" si="25"/>
        <v>64</v>
      </c>
      <c r="Z71" s="91">
        <f>INDEX(地温!$D$2:$D$366,MATCH(X71,地温!$C$2:$C$366,FALSE))</f>
        <v>25.848648000000001</v>
      </c>
      <c r="AA71" s="91">
        <f t="shared" si="26"/>
        <v>1383.8924599999993</v>
      </c>
      <c r="AB71" s="93">
        <f t="shared" si="8"/>
        <v>21.62331968749999</v>
      </c>
      <c r="AC71" s="99" t="e">
        <f t="shared" si="9"/>
        <v>#N/A</v>
      </c>
      <c r="AD71" s="99">
        <f t="shared" si="10"/>
        <v>0</v>
      </c>
      <c r="AG71" s="92">
        <f t="shared" si="27"/>
        <v>45860</v>
      </c>
      <c r="AH71" s="91">
        <f t="shared" si="28"/>
        <v>64</v>
      </c>
      <c r="AI71" s="91">
        <f>INDEX(地温!$D$2:$D$366,MATCH(AG71,地温!$C$2:$C$366,FALSE))</f>
        <v>25.848648000000001</v>
      </c>
      <c r="AJ71" s="91">
        <f t="shared" si="29"/>
        <v>1383.8924599999993</v>
      </c>
      <c r="AK71" s="93">
        <f t="shared" si="11"/>
        <v>21.62331968749999</v>
      </c>
      <c r="AL71" s="99" t="e">
        <f t="shared" si="12"/>
        <v>#N/A</v>
      </c>
      <c r="AM71" s="99">
        <f t="shared" si="13"/>
        <v>0</v>
      </c>
      <c r="AP71" s="92">
        <f t="shared" si="30"/>
        <v>45860</v>
      </c>
      <c r="AQ71" s="91">
        <f t="shared" si="31"/>
        <v>64</v>
      </c>
      <c r="AR71" s="91">
        <f>INDEX(地温!$D$2:$D$366,MATCH(AP71,地温!$C$2:$C$366,FALSE))</f>
        <v>25.848648000000001</v>
      </c>
      <c r="AS71" s="91">
        <f t="shared" si="32"/>
        <v>1383.8924599999993</v>
      </c>
      <c r="AT71" s="93">
        <f t="shared" si="14"/>
        <v>21.62331968749999</v>
      </c>
      <c r="AU71" s="99" t="e">
        <f t="shared" si="15"/>
        <v>#N/A</v>
      </c>
      <c r="AV71" s="99">
        <f t="shared" si="16"/>
        <v>0</v>
      </c>
    </row>
    <row r="72" spans="1:48" s="91" customFormat="1">
      <c r="A72" s="92">
        <f t="shared" si="17"/>
        <v>45861</v>
      </c>
      <c r="B72" s="91">
        <f t="shared" ref="B72:B135" si="33">G72</f>
        <v>65</v>
      </c>
      <c r="C72" s="99">
        <f t="shared" ref="C72:C135" si="34">L72+U72+AD72+AM72+AV72</f>
        <v>4.3530025574986331</v>
      </c>
      <c r="F72" s="92">
        <f t="shared" si="18"/>
        <v>45861</v>
      </c>
      <c r="G72" s="91">
        <f t="shared" si="19"/>
        <v>65</v>
      </c>
      <c r="H72" s="91">
        <f>INDEX(地温!$D$2:$D$366,MATCH(F72,地温!$C$2:$C$366,FALSE))</f>
        <v>26.071683999999998</v>
      </c>
      <c r="I72" s="91">
        <f t="shared" si="20"/>
        <v>1409.9641439999994</v>
      </c>
      <c r="J72" s="93">
        <f t="shared" ref="J72:J135" si="35">I72/G72</f>
        <v>21.691756061538452</v>
      </c>
      <c r="K72" s="99">
        <f t="shared" ref="K72:K135" si="36">$H$4*EXP(-$I$4/(8.31*(J72+273)))</f>
        <v>6.4756103398515785e-002</v>
      </c>
      <c r="L72" s="99">
        <f t="shared" ref="L72:L135" si="37">IF($G$1=0,0,$J$1*$G$4*0.01*(1-EXP(-K72*G72)))</f>
        <v>1.9653562115290077</v>
      </c>
      <c r="O72" s="92">
        <f t="shared" si="21"/>
        <v>45861</v>
      </c>
      <c r="P72" s="91">
        <f t="shared" si="22"/>
        <v>65</v>
      </c>
      <c r="Q72" s="91">
        <f>INDEX(地温!$D$2:$D$366,MATCH(O72,地温!$C$2:$C$366,FALSE))</f>
        <v>26.071683999999998</v>
      </c>
      <c r="R72" s="91">
        <f t="shared" si="23"/>
        <v>1409.9641439999994</v>
      </c>
      <c r="S72" s="93">
        <f t="shared" ref="S72:S135" si="38">R72/P72</f>
        <v>21.691756061538452</v>
      </c>
      <c r="T72" s="99">
        <f t="shared" ref="T72:T135" si="39">$Q$4*EXP(-$R$4/(8.31*(S72+273)))</f>
        <v>8.1065724986446527e-002</v>
      </c>
      <c r="U72" s="99">
        <f t="shared" ref="U72:U135" si="40">IF($P$1=0,0,$S$1*$P$4*0.01*(1-EXP(-T72*P72)))</f>
        <v>2.3876463459696255</v>
      </c>
      <c r="X72" s="92">
        <f t="shared" si="24"/>
        <v>45861</v>
      </c>
      <c r="Y72" s="91">
        <f t="shared" si="25"/>
        <v>65</v>
      </c>
      <c r="Z72" s="91">
        <f>INDEX(地温!$D$2:$D$366,MATCH(X72,地温!$C$2:$C$366,FALSE))</f>
        <v>26.071683999999998</v>
      </c>
      <c r="AA72" s="91">
        <f t="shared" si="26"/>
        <v>1409.9641439999994</v>
      </c>
      <c r="AB72" s="93">
        <f t="shared" ref="AB72:AB135" si="41">AA72/Y72</f>
        <v>21.691756061538452</v>
      </c>
      <c r="AC72" s="99" t="e">
        <f t="shared" ref="AC72:AC135" si="42">$Z$4*EXP(-$AA$4/(8.31*(AB72+273)))</f>
        <v>#N/A</v>
      </c>
      <c r="AD72" s="99">
        <f t="shared" ref="AD72:AD135" si="43">IF($Y$1=0,0,$AB$1*$Y$4*0.01*(1-EXP(-AC72*Y72)))</f>
        <v>0</v>
      </c>
      <c r="AG72" s="92">
        <f t="shared" si="27"/>
        <v>45861</v>
      </c>
      <c r="AH72" s="91">
        <f t="shared" si="28"/>
        <v>65</v>
      </c>
      <c r="AI72" s="91">
        <f>INDEX(地温!$D$2:$D$366,MATCH(AG72,地温!$C$2:$C$366,FALSE))</f>
        <v>26.071683999999998</v>
      </c>
      <c r="AJ72" s="91">
        <f t="shared" si="29"/>
        <v>1409.9641439999994</v>
      </c>
      <c r="AK72" s="93">
        <f t="shared" ref="AK72:AK135" si="44">AJ72/AH72</f>
        <v>21.691756061538452</v>
      </c>
      <c r="AL72" s="99" t="e">
        <f t="shared" ref="AL72:AL135" si="45">$AI$4*EXP(-$AJ$4/(8.31*(AK72+273)))</f>
        <v>#N/A</v>
      </c>
      <c r="AM72" s="99">
        <f t="shared" ref="AM72:AM135" si="46">IF($AH$1=0,0,$AK$1*$AH$4*0.01*(1-EXP(-AL72*AH72)))</f>
        <v>0</v>
      </c>
      <c r="AP72" s="92">
        <f t="shared" si="30"/>
        <v>45861</v>
      </c>
      <c r="AQ72" s="91">
        <f t="shared" si="31"/>
        <v>65</v>
      </c>
      <c r="AR72" s="91">
        <f>INDEX(地温!$D$2:$D$366,MATCH(AP72,地温!$C$2:$C$366,FALSE))</f>
        <v>26.071683999999998</v>
      </c>
      <c r="AS72" s="91">
        <f t="shared" si="32"/>
        <v>1409.9641439999994</v>
      </c>
      <c r="AT72" s="93">
        <f t="shared" ref="AT72:AT135" si="47">AS72/AQ72</f>
        <v>21.691756061538452</v>
      </c>
      <c r="AU72" s="99" t="e">
        <f t="shared" ref="AU72:AU135" si="48">$AR$4*EXP(-$AS$4/(8.31*(AT72+273)))</f>
        <v>#N/A</v>
      </c>
      <c r="AV72" s="99">
        <f t="shared" ref="AV72:AV135" si="49">IF($AQ$1=0,0,$AT$1*$AQ$4*0.01*(1-EXP(-AU72*AQ72)))</f>
        <v>0</v>
      </c>
    </row>
    <row r="73" spans="1:48" s="91" customFormat="1">
      <c r="A73" s="92">
        <f t="shared" ref="A73:A136" si="50">A72+1</f>
        <v>45862</v>
      </c>
      <c r="B73" s="91">
        <f t="shared" si="33"/>
        <v>66</v>
      </c>
      <c r="C73" s="99">
        <f t="shared" si="34"/>
        <v>4.3562421370172517</v>
      </c>
      <c r="F73" s="92">
        <f t="shared" ref="F73:F136" si="51">F72+1</f>
        <v>45862</v>
      </c>
      <c r="G73" s="91">
        <f t="shared" ref="G73:G136" si="52">F73-F$8+1</f>
        <v>66</v>
      </c>
      <c r="H73" s="91">
        <f>INDEX(地温!$D$2:$D$366,MATCH(F73,地温!$C$2:$C$366,FALSE))</f>
        <v>25.686440000000001</v>
      </c>
      <c r="I73" s="91">
        <f t="shared" ref="I73:I136" si="53">I72+H73</f>
        <v>1435.6505839999993</v>
      </c>
      <c r="J73" s="93">
        <f t="shared" si="35"/>
        <v>21.752281575757564</v>
      </c>
      <c r="K73" s="99">
        <f t="shared" si="36"/>
        <v>6.491376253803173e-002</v>
      </c>
      <c r="L73" s="99">
        <f t="shared" si="37"/>
        <v>1.9675026124545159</v>
      </c>
      <c r="O73" s="92">
        <f t="shared" ref="O73:O136" si="54">O72+1</f>
        <v>45862</v>
      </c>
      <c r="P73" s="91">
        <f t="shared" ref="P73:P136" si="55">O73-O$8+1</f>
        <v>66</v>
      </c>
      <c r="Q73" s="91">
        <f>INDEX(地温!$D$2:$D$366,MATCH(O73,地温!$C$2:$C$366,FALSE))</f>
        <v>25.686440000000001</v>
      </c>
      <c r="R73" s="91">
        <f t="shared" ref="R73:R136" si="56">R72+Q73</f>
        <v>1435.6505839999993</v>
      </c>
      <c r="S73" s="93">
        <f t="shared" si="38"/>
        <v>21.752281575757564</v>
      </c>
      <c r="T73" s="99">
        <f t="shared" si="39"/>
        <v>8.1241290469056968e-002</v>
      </c>
      <c r="U73" s="99">
        <f t="shared" si="40"/>
        <v>2.3887395245627356</v>
      </c>
      <c r="X73" s="92">
        <f t="shared" ref="X73:X136" si="57">X72+1</f>
        <v>45862</v>
      </c>
      <c r="Y73" s="91">
        <f t="shared" ref="Y73:Y136" si="58">X73-X$8+1</f>
        <v>66</v>
      </c>
      <c r="Z73" s="91">
        <f>INDEX(地温!$D$2:$D$366,MATCH(X73,地温!$C$2:$C$366,FALSE))</f>
        <v>25.686440000000001</v>
      </c>
      <c r="AA73" s="91">
        <f t="shared" ref="AA73:AA136" si="59">AA72+Z73</f>
        <v>1435.6505839999993</v>
      </c>
      <c r="AB73" s="93">
        <f t="shared" si="41"/>
        <v>21.752281575757564</v>
      </c>
      <c r="AC73" s="99" t="e">
        <f t="shared" si="42"/>
        <v>#N/A</v>
      </c>
      <c r="AD73" s="99">
        <f t="shared" si="43"/>
        <v>0</v>
      </c>
      <c r="AG73" s="92">
        <f t="shared" ref="AG73:AG136" si="60">AG72+1</f>
        <v>45862</v>
      </c>
      <c r="AH73" s="91">
        <f t="shared" ref="AH73:AH136" si="61">AG73-AG$8+1</f>
        <v>66</v>
      </c>
      <c r="AI73" s="91">
        <f>INDEX(地温!$D$2:$D$366,MATCH(AG73,地温!$C$2:$C$366,FALSE))</f>
        <v>25.686440000000001</v>
      </c>
      <c r="AJ73" s="91">
        <f t="shared" ref="AJ73:AJ136" si="62">AJ72+AI73</f>
        <v>1435.6505839999993</v>
      </c>
      <c r="AK73" s="93">
        <f t="shared" si="44"/>
        <v>21.752281575757564</v>
      </c>
      <c r="AL73" s="99" t="e">
        <f t="shared" si="45"/>
        <v>#N/A</v>
      </c>
      <c r="AM73" s="99">
        <f t="shared" si="46"/>
        <v>0</v>
      </c>
      <c r="AP73" s="92">
        <f t="shared" ref="AP73:AP136" si="63">AP72+1</f>
        <v>45862</v>
      </c>
      <c r="AQ73" s="91">
        <f t="shared" ref="AQ73:AQ136" si="64">AP73-AP$8+1</f>
        <v>66</v>
      </c>
      <c r="AR73" s="91">
        <f>INDEX(地温!$D$2:$D$366,MATCH(AP73,地温!$C$2:$C$366,FALSE))</f>
        <v>25.686440000000001</v>
      </c>
      <c r="AS73" s="91">
        <f t="shared" ref="AS73:AS136" si="65">AS72+AR73</f>
        <v>1435.6505839999993</v>
      </c>
      <c r="AT73" s="93">
        <f t="shared" si="47"/>
        <v>21.752281575757564</v>
      </c>
      <c r="AU73" s="99" t="e">
        <f t="shared" si="48"/>
        <v>#N/A</v>
      </c>
      <c r="AV73" s="99">
        <f t="shared" si="49"/>
        <v>0</v>
      </c>
    </row>
    <row r="74" spans="1:48" s="91" customFormat="1">
      <c r="A74" s="92">
        <f t="shared" si="50"/>
        <v>45863</v>
      </c>
      <c r="B74" s="91">
        <f t="shared" si="33"/>
        <v>67</v>
      </c>
      <c r="C74" s="99">
        <f t="shared" si="34"/>
        <v>4.3592830795581419</v>
      </c>
      <c r="F74" s="92">
        <f t="shared" si="51"/>
        <v>45863</v>
      </c>
      <c r="G74" s="91">
        <f t="shared" si="52"/>
        <v>67</v>
      </c>
      <c r="H74" s="91">
        <f>INDEX(地温!$D$2:$D$366,MATCH(F74,地温!$C$2:$C$366,FALSE))</f>
        <v>26.233892000000004</v>
      </c>
      <c r="I74" s="91">
        <f t="shared" si="53"/>
        <v>1461.8844759999993</v>
      </c>
      <c r="J74" s="93">
        <f t="shared" si="35"/>
        <v>21.819171283582079</v>
      </c>
      <c r="K74" s="99">
        <f t="shared" si="36"/>
        <v>6.508837032066303e-002</v>
      </c>
      <c r="L74" s="99">
        <f t="shared" si="37"/>
        <v>1.9695305799746337</v>
      </c>
      <c r="O74" s="92">
        <f t="shared" si="54"/>
        <v>45863</v>
      </c>
      <c r="P74" s="91">
        <f t="shared" si="55"/>
        <v>67</v>
      </c>
      <c r="Q74" s="91">
        <f>INDEX(地温!$D$2:$D$366,MATCH(O74,地温!$C$2:$C$366,FALSE))</f>
        <v>26.233892000000004</v>
      </c>
      <c r="R74" s="91">
        <f t="shared" si="56"/>
        <v>1461.8844759999993</v>
      </c>
      <c r="S74" s="93">
        <f t="shared" si="38"/>
        <v>21.819171283582079</v>
      </c>
      <c r="T74" s="99">
        <f t="shared" si="39"/>
        <v>8.1435674661141169e-002</v>
      </c>
      <c r="U74" s="99">
        <f t="shared" si="40"/>
        <v>2.3897524995835084</v>
      </c>
      <c r="X74" s="92">
        <f t="shared" si="57"/>
        <v>45863</v>
      </c>
      <c r="Y74" s="91">
        <f t="shared" si="58"/>
        <v>67</v>
      </c>
      <c r="Z74" s="91">
        <f>INDEX(地温!$D$2:$D$366,MATCH(X74,地温!$C$2:$C$366,FALSE))</f>
        <v>26.233892000000004</v>
      </c>
      <c r="AA74" s="91">
        <f t="shared" si="59"/>
        <v>1461.8844759999993</v>
      </c>
      <c r="AB74" s="93">
        <f t="shared" si="41"/>
        <v>21.819171283582079</v>
      </c>
      <c r="AC74" s="99" t="e">
        <f t="shared" si="42"/>
        <v>#N/A</v>
      </c>
      <c r="AD74" s="99">
        <f t="shared" si="43"/>
        <v>0</v>
      </c>
      <c r="AG74" s="92">
        <f t="shared" si="60"/>
        <v>45863</v>
      </c>
      <c r="AH74" s="91">
        <f t="shared" si="61"/>
        <v>67</v>
      </c>
      <c r="AI74" s="91">
        <f>INDEX(地温!$D$2:$D$366,MATCH(AG74,地温!$C$2:$C$366,FALSE))</f>
        <v>26.233892000000004</v>
      </c>
      <c r="AJ74" s="91">
        <f t="shared" si="62"/>
        <v>1461.8844759999993</v>
      </c>
      <c r="AK74" s="93">
        <f t="shared" si="44"/>
        <v>21.819171283582079</v>
      </c>
      <c r="AL74" s="99" t="e">
        <f t="shared" si="45"/>
        <v>#N/A</v>
      </c>
      <c r="AM74" s="99">
        <f t="shared" si="46"/>
        <v>0</v>
      </c>
      <c r="AP74" s="92">
        <f t="shared" si="63"/>
        <v>45863</v>
      </c>
      <c r="AQ74" s="91">
        <f t="shared" si="64"/>
        <v>67</v>
      </c>
      <c r="AR74" s="91">
        <f>INDEX(地温!$D$2:$D$366,MATCH(AP74,地温!$C$2:$C$366,FALSE))</f>
        <v>26.233892000000004</v>
      </c>
      <c r="AS74" s="91">
        <f t="shared" si="65"/>
        <v>1461.8844759999993</v>
      </c>
      <c r="AT74" s="93">
        <f t="shared" si="47"/>
        <v>21.819171283582079</v>
      </c>
      <c r="AU74" s="99" t="e">
        <f t="shared" si="48"/>
        <v>#N/A</v>
      </c>
      <c r="AV74" s="99">
        <f t="shared" si="49"/>
        <v>0</v>
      </c>
    </row>
    <row r="75" spans="1:48" s="91" customFormat="1">
      <c r="A75" s="92">
        <f t="shared" si="50"/>
        <v>45864</v>
      </c>
      <c r="B75" s="91">
        <f t="shared" si="33"/>
        <v>68</v>
      </c>
      <c r="C75" s="99">
        <f t="shared" si="34"/>
        <v>4.3620300088102946</v>
      </c>
      <c r="F75" s="92">
        <f t="shared" si="51"/>
        <v>45864</v>
      </c>
      <c r="G75" s="91">
        <f t="shared" si="52"/>
        <v>68</v>
      </c>
      <c r="H75" s="91">
        <f>INDEX(地温!$D$2:$D$366,MATCH(F75,地温!$C$2:$C$366,FALSE))</f>
        <v>25.625611999999997</v>
      </c>
      <c r="I75" s="91">
        <f t="shared" si="53"/>
        <v>1487.5100879999993</v>
      </c>
      <c r="J75" s="93">
        <f t="shared" si="35"/>
        <v>21.875148352941167</v>
      </c>
      <c r="K75" s="99">
        <f t="shared" si="36"/>
        <v>6.5234791758973801e-002</v>
      </c>
      <c r="L75" s="99">
        <f t="shared" si="37"/>
        <v>1.971371975420517</v>
      </c>
      <c r="O75" s="92">
        <f t="shared" si="54"/>
        <v>45864</v>
      </c>
      <c r="P75" s="91">
        <f t="shared" si="55"/>
        <v>68</v>
      </c>
      <c r="Q75" s="91">
        <f>INDEX(地温!$D$2:$D$366,MATCH(O75,地温!$C$2:$C$366,FALSE))</f>
        <v>25.625611999999997</v>
      </c>
      <c r="R75" s="91">
        <f t="shared" si="56"/>
        <v>1487.5100879999993</v>
      </c>
      <c r="S75" s="93">
        <f t="shared" si="38"/>
        <v>21.875148352941167</v>
      </c>
      <c r="T75" s="99">
        <f t="shared" si="39"/>
        <v>8.1598635712056403e-002</v>
      </c>
      <c r="U75" s="99">
        <f t="shared" si="40"/>
        <v>2.3906580333897778</v>
      </c>
      <c r="X75" s="92">
        <f t="shared" si="57"/>
        <v>45864</v>
      </c>
      <c r="Y75" s="91">
        <f t="shared" si="58"/>
        <v>68</v>
      </c>
      <c r="Z75" s="91">
        <f>INDEX(地温!$D$2:$D$366,MATCH(X75,地温!$C$2:$C$366,FALSE))</f>
        <v>25.625611999999997</v>
      </c>
      <c r="AA75" s="91">
        <f t="shared" si="59"/>
        <v>1487.5100879999993</v>
      </c>
      <c r="AB75" s="93">
        <f t="shared" si="41"/>
        <v>21.875148352941167</v>
      </c>
      <c r="AC75" s="99" t="e">
        <f t="shared" si="42"/>
        <v>#N/A</v>
      </c>
      <c r="AD75" s="99">
        <f t="shared" si="43"/>
        <v>0</v>
      </c>
      <c r="AG75" s="92">
        <f t="shared" si="60"/>
        <v>45864</v>
      </c>
      <c r="AH75" s="91">
        <f t="shared" si="61"/>
        <v>68</v>
      </c>
      <c r="AI75" s="91">
        <f>INDEX(地温!$D$2:$D$366,MATCH(AG75,地温!$C$2:$C$366,FALSE))</f>
        <v>25.625611999999997</v>
      </c>
      <c r="AJ75" s="91">
        <f t="shared" si="62"/>
        <v>1487.5100879999993</v>
      </c>
      <c r="AK75" s="93">
        <f t="shared" si="44"/>
        <v>21.875148352941167</v>
      </c>
      <c r="AL75" s="99" t="e">
        <f t="shared" si="45"/>
        <v>#N/A</v>
      </c>
      <c r="AM75" s="99">
        <f t="shared" si="46"/>
        <v>0</v>
      </c>
      <c r="AP75" s="92">
        <f t="shared" si="63"/>
        <v>45864</v>
      </c>
      <c r="AQ75" s="91">
        <f t="shared" si="64"/>
        <v>68</v>
      </c>
      <c r="AR75" s="91">
        <f>INDEX(地温!$D$2:$D$366,MATCH(AP75,地温!$C$2:$C$366,FALSE))</f>
        <v>25.625611999999997</v>
      </c>
      <c r="AS75" s="91">
        <f t="shared" si="65"/>
        <v>1487.5100879999993</v>
      </c>
      <c r="AT75" s="93">
        <f t="shared" si="47"/>
        <v>21.875148352941167</v>
      </c>
      <c r="AU75" s="99" t="e">
        <f t="shared" si="48"/>
        <v>#N/A</v>
      </c>
      <c r="AV75" s="99">
        <f t="shared" si="49"/>
        <v>0</v>
      </c>
    </row>
    <row r="76" spans="1:48" s="91" customFormat="1">
      <c r="A76" s="92">
        <f t="shared" si="50"/>
        <v>45865</v>
      </c>
      <c r="B76" s="91">
        <f t="shared" si="33"/>
        <v>69</v>
      </c>
      <c r="C76" s="99">
        <f t="shared" si="34"/>
        <v>4.3645810265778131</v>
      </c>
      <c r="F76" s="92">
        <f t="shared" si="51"/>
        <v>45865</v>
      </c>
      <c r="G76" s="91">
        <f t="shared" si="52"/>
        <v>69</v>
      </c>
      <c r="H76" s="91">
        <f>INDEX(地温!$D$2:$D$366,MATCH(F76,地温!$C$2:$C$366,FALSE))</f>
        <v>25.828372000000002</v>
      </c>
      <c r="I76" s="91">
        <f t="shared" si="53"/>
        <v>1513.3384599999993</v>
      </c>
      <c r="J76" s="93">
        <f t="shared" si="35"/>
        <v>21.932441449275352</v>
      </c>
      <c r="K76" s="99">
        <f t="shared" si="36"/>
        <v>6.5384938927480221e-002</v>
      </c>
      <c r="L76" s="99">
        <f t="shared" si="37"/>
        <v>1.9730922918913452</v>
      </c>
      <c r="O76" s="92">
        <f t="shared" si="54"/>
        <v>45865</v>
      </c>
      <c r="P76" s="91">
        <f t="shared" si="55"/>
        <v>69</v>
      </c>
      <c r="Q76" s="91">
        <f>INDEX(地温!$D$2:$D$366,MATCH(O76,地温!$C$2:$C$366,FALSE))</f>
        <v>25.828372000000002</v>
      </c>
      <c r="R76" s="91">
        <f t="shared" si="56"/>
        <v>1513.3384599999993</v>
      </c>
      <c r="S76" s="93">
        <f t="shared" si="38"/>
        <v>21.932441449275352</v>
      </c>
      <c r="T76" s="99">
        <f t="shared" si="39"/>
        <v>8.1765701439304339e-002</v>
      </c>
      <c r="U76" s="99">
        <f t="shared" si="40"/>
        <v>2.3914887346864684</v>
      </c>
      <c r="X76" s="92">
        <f t="shared" si="57"/>
        <v>45865</v>
      </c>
      <c r="Y76" s="91">
        <f t="shared" si="58"/>
        <v>69</v>
      </c>
      <c r="Z76" s="91">
        <f>INDEX(地温!$D$2:$D$366,MATCH(X76,地温!$C$2:$C$366,FALSE))</f>
        <v>25.828372000000002</v>
      </c>
      <c r="AA76" s="91">
        <f t="shared" si="59"/>
        <v>1513.3384599999993</v>
      </c>
      <c r="AB76" s="93">
        <f t="shared" si="41"/>
        <v>21.932441449275352</v>
      </c>
      <c r="AC76" s="99" t="e">
        <f t="shared" si="42"/>
        <v>#N/A</v>
      </c>
      <c r="AD76" s="99">
        <f t="shared" si="43"/>
        <v>0</v>
      </c>
      <c r="AG76" s="92">
        <f t="shared" si="60"/>
        <v>45865</v>
      </c>
      <c r="AH76" s="91">
        <f t="shared" si="61"/>
        <v>69</v>
      </c>
      <c r="AI76" s="91">
        <f>INDEX(地温!$D$2:$D$366,MATCH(AG76,地温!$C$2:$C$366,FALSE))</f>
        <v>25.828372000000002</v>
      </c>
      <c r="AJ76" s="91">
        <f t="shared" si="62"/>
        <v>1513.3384599999993</v>
      </c>
      <c r="AK76" s="93">
        <f t="shared" si="44"/>
        <v>21.932441449275352</v>
      </c>
      <c r="AL76" s="99" t="e">
        <f t="shared" si="45"/>
        <v>#N/A</v>
      </c>
      <c r="AM76" s="99">
        <f t="shared" si="46"/>
        <v>0</v>
      </c>
      <c r="AP76" s="92">
        <f t="shared" si="63"/>
        <v>45865</v>
      </c>
      <c r="AQ76" s="91">
        <f t="shared" si="64"/>
        <v>69</v>
      </c>
      <c r="AR76" s="91">
        <f>INDEX(地温!$D$2:$D$366,MATCH(AP76,地温!$C$2:$C$366,FALSE))</f>
        <v>25.828372000000002</v>
      </c>
      <c r="AS76" s="91">
        <f t="shared" si="65"/>
        <v>1513.3384599999993</v>
      </c>
      <c r="AT76" s="93">
        <f t="shared" si="47"/>
        <v>21.932441449275352</v>
      </c>
      <c r="AU76" s="99" t="e">
        <f t="shared" si="48"/>
        <v>#N/A</v>
      </c>
      <c r="AV76" s="99">
        <f t="shared" si="49"/>
        <v>0</v>
      </c>
    </row>
    <row r="77" spans="1:48" s="91" customFormat="1">
      <c r="A77" s="92">
        <f t="shared" si="50"/>
        <v>45866</v>
      </c>
      <c r="B77" s="91">
        <f t="shared" si="33"/>
        <v>70</v>
      </c>
      <c r="C77" s="99">
        <f t="shared" si="34"/>
        <v>4.366982765094038</v>
      </c>
      <c r="F77" s="92">
        <f t="shared" si="51"/>
        <v>45866</v>
      </c>
      <c r="G77" s="91">
        <f t="shared" si="52"/>
        <v>70</v>
      </c>
      <c r="H77" s="91">
        <f>INDEX(地温!$D$2:$D$366,MATCH(F77,地温!$C$2:$C$366,FALSE))</f>
        <v>26.477203999999997</v>
      </c>
      <c r="I77" s="91">
        <f t="shared" si="53"/>
        <v>1539.8156639999993</v>
      </c>
      <c r="J77" s="93">
        <f t="shared" si="35"/>
        <v>21.997366628571417</v>
      </c>
      <c r="K77" s="99">
        <f t="shared" si="36"/>
        <v>6.5555434372300353e-002</v>
      </c>
      <c r="L77" s="99">
        <f t="shared" si="37"/>
        <v>1.9747223575236894</v>
      </c>
      <c r="O77" s="92">
        <f t="shared" si="54"/>
        <v>45866</v>
      </c>
      <c r="P77" s="91">
        <f t="shared" si="55"/>
        <v>70</v>
      </c>
      <c r="Q77" s="91">
        <f>INDEX(地温!$D$2:$D$366,MATCH(O77,地温!$C$2:$C$366,FALSE))</f>
        <v>26.477203999999997</v>
      </c>
      <c r="R77" s="91">
        <f t="shared" si="56"/>
        <v>1539.8156639999993</v>
      </c>
      <c r="S77" s="93">
        <f t="shared" si="38"/>
        <v>21.997366628571417</v>
      </c>
      <c r="T77" s="99">
        <f t="shared" si="39"/>
        <v>8.1955356968408763e-002</v>
      </c>
      <c r="U77" s="99">
        <f t="shared" si="40"/>
        <v>2.3922604075703484</v>
      </c>
      <c r="X77" s="92">
        <f t="shared" si="57"/>
        <v>45866</v>
      </c>
      <c r="Y77" s="91">
        <f t="shared" si="58"/>
        <v>70</v>
      </c>
      <c r="Z77" s="91">
        <f>INDEX(地温!$D$2:$D$366,MATCH(X77,地温!$C$2:$C$366,FALSE))</f>
        <v>26.477203999999997</v>
      </c>
      <c r="AA77" s="91">
        <f t="shared" si="59"/>
        <v>1539.8156639999993</v>
      </c>
      <c r="AB77" s="93">
        <f t="shared" si="41"/>
        <v>21.997366628571417</v>
      </c>
      <c r="AC77" s="99" t="e">
        <f t="shared" si="42"/>
        <v>#N/A</v>
      </c>
      <c r="AD77" s="99">
        <f t="shared" si="43"/>
        <v>0</v>
      </c>
      <c r="AG77" s="92">
        <f t="shared" si="60"/>
        <v>45866</v>
      </c>
      <c r="AH77" s="91">
        <f t="shared" si="61"/>
        <v>70</v>
      </c>
      <c r="AI77" s="91">
        <f>INDEX(地温!$D$2:$D$366,MATCH(AG77,地温!$C$2:$C$366,FALSE))</f>
        <v>26.477203999999997</v>
      </c>
      <c r="AJ77" s="91">
        <f t="shared" si="62"/>
        <v>1539.8156639999993</v>
      </c>
      <c r="AK77" s="93">
        <f t="shared" si="44"/>
        <v>21.997366628571417</v>
      </c>
      <c r="AL77" s="99" t="e">
        <f t="shared" si="45"/>
        <v>#N/A</v>
      </c>
      <c r="AM77" s="99">
        <f t="shared" si="46"/>
        <v>0</v>
      </c>
      <c r="AP77" s="92">
        <f t="shared" si="63"/>
        <v>45866</v>
      </c>
      <c r="AQ77" s="91">
        <f t="shared" si="64"/>
        <v>70</v>
      </c>
      <c r="AR77" s="91">
        <f>INDEX(地温!$D$2:$D$366,MATCH(AP77,地温!$C$2:$C$366,FALSE))</f>
        <v>26.477203999999997</v>
      </c>
      <c r="AS77" s="91">
        <f t="shared" si="65"/>
        <v>1539.8156639999993</v>
      </c>
      <c r="AT77" s="93">
        <f t="shared" si="47"/>
        <v>21.997366628571417</v>
      </c>
      <c r="AU77" s="99" t="e">
        <f t="shared" si="48"/>
        <v>#N/A</v>
      </c>
      <c r="AV77" s="99">
        <f t="shared" si="49"/>
        <v>0</v>
      </c>
    </row>
    <row r="78" spans="1:48" s="91" customFormat="1">
      <c r="A78" s="92">
        <f t="shared" si="50"/>
        <v>45867</v>
      </c>
      <c r="B78" s="91">
        <f t="shared" si="33"/>
        <v>71</v>
      </c>
      <c r="C78" s="99">
        <f t="shared" si="34"/>
        <v>4.3691612062867353</v>
      </c>
      <c r="F78" s="92">
        <f t="shared" si="51"/>
        <v>45867</v>
      </c>
      <c r="G78" s="91">
        <f t="shared" si="52"/>
        <v>71</v>
      </c>
      <c r="H78" s="91">
        <f>INDEX(地温!$D$2:$D$366,MATCH(F78,地温!$C$2:$C$366,FALSE))</f>
        <v>26.010856000000004</v>
      </c>
      <c r="I78" s="91">
        <f t="shared" si="53"/>
        <v>1565.8265199999994</v>
      </c>
      <c r="J78" s="93">
        <f t="shared" si="35"/>
        <v>22.053894647887315</v>
      </c>
      <c r="K78" s="99">
        <f t="shared" si="36"/>
        <v>6.5704179309274996e-002</v>
      </c>
      <c r="L78" s="99">
        <f t="shared" si="37"/>
        <v>1.9762085383641304</v>
      </c>
      <c r="O78" s="92">
        <f t="shared" si="54"/>
        <v>45867</v>
      </c>
      <c r="P78" s="91">
        <f t="shared" si="55"/>
        <v>71</v>
      </c>
      <c r="Q78" s="91">
        <f>INDEX(地温!$D$2:$D$366,MATCH(O78,地温!$C$2:$C$366,FALSE))</f>
        <v>26.010856000000004</v>
      </c>
      <c r="R78" s="91">
        <f t="shared" si="56"/>
        <v>1565.8265199999994</v>
      </c>
      <c r="S78" s="93">
        <f t="shared" si="38"/>
        <v>22.053894647887315</v>
      </c>
      <c r="T78" s="99">
        <f t="shared" si="39"/>
        <v>8.2120773237639805e-002</v>
      </c>
      <c r="U78" s="99">
        <f t="shared" si="40"/>
        <v>2.3929526679226054</v>
      </c>
      <c r="X78" s="92">
        <f t="shared" si="57"/>
        <v>45867</v>
      </c>
      <c r="Y78" s="91">
        <f t="shared" si="58"/>
        <v>71</v>
      </c>
      <c r="Z78" s="91">
        <f>INDEX(地温!$D$2:$D$366,MATCH(X78,地温!$C$2:$C$366,FALSE))</f>
        <v>26.010856000000004</v>
      </c>
      <c r="AA78" s="91">
        <f t="shared" si="59"/>
        <v>1565.8265199999994</v>
      </c>
      <c r="AB78" s="93">
        <f t="shared" si="41"/>
        <v>22.053894647887315</v>
      </c>
      <c r="AC78" s="99" t="e">
        <f t="shared" si="42"/>
        <v>#N/A</v>
      </c>
      <c r="AD78" s="99">
        <f t="shared" si="43"/>
        <v>0</v>
      </c>
      <c r="AG78" s="92">
        <f t="shared" si="60"/>
        <v>45867</v>
      </c>
      <c r="AH78" s="91">
        <f t="shared" si="61"/>
        <v>71</v>
      </c>
      <c r="AI78" s="91">
        <f>INDEX(地温!$D$2:$D$366,MATCH(AG78,地温!$C$2:$C$366,FALSE))</f>
        <v>26.010856000000004</v>
      </c>
      <c r="AJ78" s="91">
        <f t="shared" si="62"/>
        <v>1565.8265199999994</v>
      </c>
      <c r="AK78" s="93">
        <f t="shared" si="44"/>
        <v>22.053894647887315</v>
      </c>
      <c r="AL78" s="99" t="e">
        <f t="shared" si="45"/>
        <v>#N/A</v>
      </c>
      <c r="AM78" s="99">
        <f t="shared" si="46"/>
        <v>0</v>
      </c>
      <c r="AP78" s="92">
        <f t="shared" si="63"/>
        <v>45867</v>
      </c>
      <c r="AQ78" s="91">
        <f t="shared" si="64"/>
        <v>71</v>
      </c>
      <c r="AR78" s="91">
        <f>INDEX(地温!$D$2:$D$366,MATCH(AP78,地温!$C$2:$C$366,FALSE))</f>
        <v>26.010856000000004</v>
      </c>
      <c r="AS78" s="91">
        <f t="shared" si="65"/>
        <v>1565.8265199999994</v>
      </c>
      <c r="AT78" s="93">
        <f t="shared" si="47"/>
        <v>22.053894647887315</v>
      </c>
      <c r="AU78" s="99" t="e">
        <f t="shared" si="48"/>
        <v>#N/A</v>
      </c>
      <c r="AV78" s="99">
        <f t="shared" si="49"/>
        <v>0</v>
      </c>
    </row>
    <row r="79" spans="1:48" s="91" customFormat="1">
      <c r="A79" s="92">
        <f t="shared" si="50"/>
        <v>45868</v>
      </c>
      <c r="B79" s="91">
        <f t="shared" si="33"/>
        <v>72</v>
      </c>
      <c r="C79" s="99">
        <f t="shared" si="34"/>
        <v>4.3711640073030562</v>
      </c>
      <c r="F79" s="92">
        <f t="shared" si="51"/>
        <v>45868</v>
      </c>
      <c r="G79" s="91">
        <f t="shared" si="52"/>
        <v>72</v>
      </c>
      <c r="H79" s="91">
        <f>INDEX(地温!$D$2:$D$366,MATCH(F79,地温!$C$2:$C$366,FALSE))</f>
        <v>25.929752000000001</v>
      </c>
      <c r="I79" s="91">
        <f t="shared" si="53"/>
        <v>1591.7562719999994</v>
      </c>
      <c r="J79" s="93">
        <f t="shared" si="35"/>
        <v>22.107725999999992</v>
      </c>
      <c r="K79" s="99">
        <f t="shared" si="36"/>
        <v>6.5846088951524717e-002</v>
      </c>
      <c r="L79" s="99">
        <f t="shared" si="37"/>
        <v>1.9775824046059718</v>
      </c>
      <c r="O79" s="92">
        <f t="shared" si="54"/>
        <v>45868</v>
      </c>
      <c r="P79" s="91">
        <f t="shared" si="55"/>
        <v>72</v>
      </c>
      <c r="Q79" s="91">
        <f>INDEX(地温!$D$2:$D$366,MATCH(O79,地温!$C$2:$C$366,FALSE))</f>
        <v>25.929752000000001</v>
      </c>
      <c r="R79" s="91">
        <f t="shared" si="56"/>
        <v>1591.7562719999994</v>
      </c>
      <c r="S79" s="93">
        <f t="shared" si="38"/>
        <v>22.107725999999992</v>
      </c>
      <c r="T79" s="99">
        <f t="shared" si="39"/>
        <v>8.2278549598475137e-002</v>
      </c>
      <c r="U79" s="99">
        <f t="shared" si="40"/>
        <v>2.3935816026970844</v>
      </c>
      <c r="X79" s="92">
        <f t="shared" si="57"/>
        <v>45868</v>
      </c>
      <c r="Y79" s="91">
        <f t="shared" si="58"/>
        <v>72</v>
      </c>
      <c r="Z79" s="91">
        <f>INDEX(地温!$D$2:$D$366,MATCH(X79,地温!$C$2:$C$366,FALSE))</f>
        <v>25.929752000000001</v>
      </c>
      <c r="AA79" s="91">
        <f t="shared" si="59"/>
        <v>1591.7562719999994</v>
      </c>
      <c r="AB79" s="93">
        <f t="shared" si="41"/>
        <v>22.107725999999992</v>
      </c>
      <c r="AC79" s="99" t="e">
        <f t="shared" si="42"/>
        <v>#N/A</v>
      </c>
      <c r="AD79" s="99">
        <f t="shared" si="43"/>
        <v>0</v>
      </c>
      <c r="AG79" s="92">
        <f t="shared" si="60"/>
        <v>45868</v>
      </c>
      <c r="AH79" s="91">
        <f t="shared" si="61"/>
        <v>72</v>
      </c>
      <c r="AI79" s="91">
        <f>INDEX(地温!$D$2:$D$366,MATCH(AG79,地温!$C$2:$C$366,FALSE))</f>
        <v>25.929752000000001</v>
      </c>
      <c r="AJ79" s="91">
        <f t="shared" si="62"/>
        <v>1591.7562719999994</v>
      </c>
      <c r="AK79" s="93">
        <f t="shared" si="44"/>
        <v>22.107725999999992</v>
      </c>
      <c r="AL79" s="99" t="e">
        <f t="shared" si="45"/>
        <v>#N/A</v>
      </c>
      <c r="AM79" s="99">
        <f t="shared" si="46"/>
        <v>0</v>
      </c>
      <c r="AP79" s="92">
        <f t="shared" si="63"/>
        <v>45868</v>
      </c>
      <c r="AQ79" s="91">
        <f t="shared" si="64"/>
        <v>72</v>
      </c>
      <c r="AR79" s="91">
        <f>INDEX(地温!$D$2:$D$366,MATCH(AP79,地温!$C$2:$C$366,FALSE))</f>
        <v>25.929752000000001</v>
      </c>
      <c r="AS79" s="91">
        <f t="shared" si="65"/>
        <v>1591.7562719999994</v>
      </c>
      <c r="AT79" s="93">
        <f t="shared" si="47"/>
        <v>22.107725999999992</v>
      </c>
      <c r="AU79" s="99" t="e">
        <f t="shared" si="48"/>
        <v>#N/A</v>
      </c>
      <c r="AV79" s="99">
        <f t="shared" si="49"/>
        <v>0</v>
      </c>
    </row>
    <row r="80" spans="1:48" s="91" customFormat="1">
      <c r="A80" s="92">
        <f t="shared" si="50"/>
        <v>45869</v>
      </c>
      <c r="B80" s="91">
        <f t="shared" si="33"/>
        <v>73</v>
      </c>
      <c r="C80" s="99">
        <f t="shared" si="34"/>
        <v>4.3730409394088081</v>
      </c>
      <c r="F80" s="92">
        <f t="shared" si="51"/>
        <v>45869</v>
      </c>
      <c r="G80" s="91">
        <f t="shared" si="52"/>
        <v>73</v>
      </c>
      <c r="H80" s="91">
        <f>INDEX(地温!$D$2:$D$366,MATCH(F80,地温!$C$2:$C$366,FALSE))</f>
        <v>26.436651999999999</v>
      </c>
      <c r="I80" s="91">
        <f t="shared" si="53"/>
        <v>1618.1929239999995</v>
      </c>
      <c r="J80" s="93">
        <f t="shared" si="35"/>
        <v>22.167026356164378</v>
      </c>
      <c r="K80" s="99">
        <f t="shared" si="36"/>
        <v>6.6002710616483273e-002</v>
      </c>
      <c r="L80" s="99">
        <f t="shared" si="37"/>
        <v>1.9788777314784496</v>
      </c>
      <c r="O80" s="92">
        <f t="shared" si="54"/>
        <v>45869</v>
      </c>
      <c r="P80" s="91">
        <f t="shared" si="55"/>
        <v>73</v>
      </c>
      <c r="Q80" s="91">
        <f>INDEX(地温!$D$2:$D$366,MATCH(O80,地温!$C$2:$C$366,FALSE))</f>
        <v>26.436651999999999</v>
      </c>
      <c r="R80" s="91">
        <f t="shared" si="56"/>
        <v>1618.1929239999995</v>
      </c>
      <c r="S80" s="93">
        <f t="shared" si="38"/>
        <v>22.167026356164378</v>
      </c>
      <c r="T80" s="99">
        <f t="shared" si="39"/>
        <v>8.2452639363857883e-002</v>
      </c>
      <c r="U80" s="99">
        <f t="shared" si="40"/>
        <v>2.3941632079303581</v>
      </c>
      <c r="X80" s="92">
        <f t="shared" si="57"/>
        <v>45869</v>
      </c>
      <c r="Y80" s="91">
        <f t="shared" si="58"/>
        <v>73</v>
      </c>
      <c r="Z80" s="91">
        <f>INDEX(地温!$D$2:$D$366,MATCH(X80,地温!$C$2:$C$366,FALSE))</f>
        <v>26.436651999999999</v>
      </c>
      <c r="AA80" s="91">
        <f t="shared" si="59"/>
        <v>1618.1929239999995</v>
      </c>
      <c r="AB80" s="93">
        <f t="shared" si="41"/>
        <v>22.167026356164378</v>
      </c>
      <c r="AC80" s="99" t="e">
        <f t="shared" si="42"/>
        <v>#N/A</v>
      </c>
      <c r="AD80" s="99">
        <f t="shared" si="43"/>
        <v>0</v>
      </c>
      <c r="AG80" s="92">
        <f t="shared" si="60"/>
        <v>45869</v>
      </c>
      <c r="AH80" s="91">
        <f t="shared" si="61"/>
        <v>73</v>
      </c>
      <c r="AI80" s="91">
        <f>INDEX(地温!$D$2:$D$366,MATCH(AG80,地温!$C$2:$C$366,FALSE))</f>
        <v>26.436651999999999</v>
      </c>
      <c r="AJ80" s="91">
        <f t="shared" si="62"/>
        <v>1618.1929239999995</v>
      </c>
      <c r="AK80" s="93">
        <f t="shared" si="44"/>
        <v>22.167026356164378</v>
      </c>
      <c r="AL80" s="99" t="e">
        <f t="shared" si="45"/>
        <v>#N/A</v>
      </c>
      <c r="AM80" s="99">
        <f t="shared" si="46"/>
        <v>0</v>
      </c>
      <c r="AP80" s="92">
        <f t="shared" si="63"/>
        <v>45869</v>
      </c>
      <c r="AQ80" s="91">
        <f t="shared" si="64"/>
        <v>73</v>
      </c>
      <c r="AR80" s="91">
        <f>INDEX(地温!$D$2:$D$366,MATCH(AP80,地温!$C$2:$C$366,FALSE))</f>
        <v>26.436651999999999</v>
      </c>
      <c r="AS80" s="91">
        <f t="shared" si="65"/>
        <v>1618.1929239999995</v>
      </c>
      <c r="AT80" s="93">
        <f t="shared" si="47"/>
        <v>22.167026356164378</v>
      </c>
      <c r="AU80" s="99" t="e">
        <f t="shared" si="48"/>
        <v>#N/A</v>
      </c>
      <c r="AV80" s="99">
        <f t="shared" si="49"/>
        <v>0</v>
      </c>
    </row>
    <row r="81" spans="1:48" s="91" customFormat="1">
      <c r="A81" s="92">
        <f t="shared" si="50"/>
        <v>45870</v>
      </c>
      <c r="B81" s="91">
        <f t="shared" si="33"/>
        <v>74</v>
      </c>
      <c r="C81" s="99">
        <f t="shared" si="34"/>
        <v>4.3747849275431978</v>
      </c>
      <c r="F81" s="92">
        <f t="shared" si="51"/>
        <v>45870</v>
      </c>
      <c r="G81" s="91">
        <f t="shared" si="52"/>
        <v>74</v>
      </c>
      <c r="H81" s="91">
        <f>INDEX(地温!$D$2:$D$366,MATCH(F81,地温!$C$2:$C$366,FALSE))</f>
        <v>26.720516</v>
      </c>
      <c r="I81" s="91">
        <f t="shared" si="53"/>
        <v>1644.9134399999996</v>
      </c>
      <c r="J81" s="93">
        <f t="shared" si="35"/>
        <v>22.228559999999995</v>
      </c>
      <c r="K81" s="99">
        <f t="shared" si="36"/>
        <v>6.6165557849678494e-002</v>
      </c>
      <c r="L81" s="99">
        <f t="shared" si="37"/>
        <v>1.9800882715375243</v>
      </c>
      <c r="O81" s="92">
        <f t="shared" si="54"/>
        <v>45870</v>
      </c>
      <c r="P81" s="91">
        <f t="shared" si="55"/>
        <v>74</v>
      </c>
      <c r="Q81" s="91">
        <f>INDEX(地温!$D$2:$D$366,MATCH(O81,地温!$C$2:$C$366,FALSE))</f>
        <v>26.720516</v>
      </c>
      <c r="R81" s="91">
        <f t="shared" si="56"/>
        <v>1644.9134399999996</v>
      </c>
      <c r="S81" s="93">
        <f t="shared" si="38"/>
        <v>22.228559999999995</v>
      </c>
      <c r="T81" s="99">
        <f t="shared" si="39"/>
        <v>8.2633600708279201e-002</v>
      </c>
      <c r="U81" s="99">
        <f t="shared" si="40"/>
        <v>2.3946966560056735</v>
      </c>
      <c r="X81" s="92">
        <f t="shared" si="57"/>
        <v>45870</v>
      </c>
      <c r="Y81" s="91">
        <f t="shared" si="58"/>
        <v>74</v>
      </c>
      <c r="Z81" s="91">
        <f>INDEX(地温!$D$2:$D$366,MATCH(X81,地温!$C$2:$C$366,FALSE))</f>
        <v>26.720516</v>
      </c>
      <c r="AA81" s="91">
        <f t="shared" si="59"/>
        <v>1644.9134399999996</v>
      </c>
      <c r="AB81" s="93">
        <f t="shared" si="41"/>
        <v>22.228559999999995</v>
      </c>
      <c r="AC81" s="99" t="e">
        <f t="shared" si="42"/>
        <v>#N/A</v>
      </c>
      <c r="AD81" s="99">
        <f t="shared" si="43"/>
        <v>0</v>
      </c>
      <c r="AG81" s="92">
        <f t="shared" si="60"/>
        <v>45870</v>
      </c>
      <c r="AH81" s="91">
        <f t="shared" si="61"/>
        <v>74</v>
      </c>
      <c r="AI81" s="91">
        <f>INDEX(地温!$D$2:$D$366,MATCH(AG81,地温!$C$2:$C$366,FALSE))</f>
        <v>26.720516</v>
      </c>
      <c r="AJ81" s="91">
        <f t="shared" si="62"/>
        <v>1644.9134399999996</v>
      </c>
      <c r="AK81" s="93">
        <f t="shared" si="44"/>
        <v>22.228559999999995</v>
      </c>
      <c r="AL81" s="99" t="e">
        <f t="shared" si="45"/>
        <v>#N/A</v>
      </c>
      <c r="AM81" s="99">
        <f t="shared" si="46"/>
        <v>0</v>
      </c>
      <c r="AP81" s="92">
        <f t="shared" si="63"/>
        <v>45870</v>
      </c>
      <c r="AQ81" s="91">
        <f t="shared" si="64"/>
        <v>74</v>
      </c>
      <c r="AR81" s="91">
        <f>INDEX(地温!$D$2:$D$366,MATCH(AP81,地温!$C$2:$C$366,FALSE))</f>
        <v>26.720516</v>
      </c>
      <c r="AS81" s="91">
        <f t="shared" si="65"/>
        <v>1644.9134399999996</v>
      </c>
      <c r="AT81" s="93">
        <f t="shared" si="47"/>
        <v>22.228559999999995</v>
      </c>
      <c r="AU81" s="99" t="e">
        <f t="shared" si="48"/>
        <v>#N/A</v>
      </c>
      <c r="AV81" s="99">
        <f t="shared" si="49"/>
        <v>0</v>
      </c>
    </row>
    <row r="82" spans="1:48" s="91" customFormat="1">
      <c r="A82" s="92">
        <f t="shared" si="50"/>
        <v>45871</v>
      </c>
      <c r="B82" s="91">
        <f t="shared" si="33"/>
        <v>75</v>
      </c>
      <c r="C82" s="99">
        <f t="shared" si="34"/>
        <v>4.3763721880249911</v>
      </c>
      <c r="F82" s="92">
        <f t="shared" si="51"/>
        <v>45871</v>
      </c>
      <c r="G82" s="91">
        <f t="shared" si="52"/>
        <v>75</v>
      </c>
      <c r="H82" s="91">
        <f>INDEX(地温!$D$2:$D$366,MATCH(F82,地温!$C$2:$C$366,FALSE))</f>
        <v>26.375824000000001</v>
      </c>
      <c r="I82" s="91">
        <f t="shared" si="53"/>
        <v>1671.2892639999995</v>
      </c>
      <c r="J82" s="93">
        <f t="shared" si="35"/>
        <v>22.283856853333326</v>
      </c>
      <c r="K82" s="99">
        <f t="shared" si="36"/>
        <v>6.6312184213289327e-002</v>
      </c>
      <c r="L82" s="99">
        <f t="shared" si="37"/>
        <v>1.9811956257948329</v>
      </c>
      <c r="O82" s="92">
        <f t="shared" si="54"/>
        <v>45871</v>
      </c>
      <c r="P82" s="91">
        <f t="shared" si="55"/>
        <v>75</v>
      </c>
      <c r="Q82" s="91">
        <f>INDEX(地温!$D$2:$D$366,MATCH(O82,地温!$C$2:$C$366,FALSE))</f>
        <v>26.375824000000001</v>
      </c>
      <c r="R82" s="91">
        <f t="shared" si="56"/>
        <v>1671.2892639999995</v>
      </c>
      <c r="S82" s="93">
        <f t="shared" si="38"/>
        <v>22.283856853333326</v>
      </c>
      <c r="T82" s="99">
        <f t="shared" si="39"/>
        <v>8.2796494829917786e-002</v>
      </c>
      <c r="U82" s="99">
        <f t="shared" si="40"/>
        <v>2.3951765622301586</v>
      </c>
      <c r="X82" s="92">
        <f t="shared" si="57"/>
        <v>45871</v>
      </c>
      <c r="Y82" s="91">
        <f t="shared" si="58"/>
        <v>75</v>
      </c>
      <c r="Z82" s="91">
        <f>INDEX(地温!$D$2:$D$366,MATCH(X82,地温!$C$2:$C$366,FALSE))</f>
        <v>26.375824000000001</v>
      </c>
      <c r="AA82" s="91">
        <f t="shared" si="59"/>
        <v>1671.2892639999995</v>
      </c>
      <c r="AB82" s="93">
        <f t="shared" si="41"/>
        <v>22.283856853333326</v>
      </c>
      <c r="AC82" s="99" t="e">
        <f t="shared" si="42"/>
        <v>#N/A</v>
      </c>
      <c r="AD82" s="99">
        <f t="shared" si="43"/>
        <v>0</v>
      </c>
      <c r="AG82" s="92">
        <f t="shared" si="60"/>
        <v>45871</v>
      </c>
      <c r="AH82" s="91">
        <f t="shared" si="61"/>
        <v>75</v>
      </c>
      <c r="AI82" s="91">
        <f>INDEX(地温!$D$2:$D$366,MATCH(AG82,地温!$C$2:$C$366,FALSE))</f>
        <v>26.375824000000001</v>
      </c>
      <c r="AJ82" s="91">
        <f t="shared" si="62"/>
        <v>1671.2892639999995</v>
      </c>
      <c r="AK82" s="93">
        <f t="shared" si="44"/>
        <v>22.283856853333326</v>
      </c>
      <c r="AL82" s="99" t="e">
        <f t="shared" si="45"/>
        <v>#N/A</v>
      </c>
      <c r="AM82" s="99">
        <f t="shared" si="46"/>
        <v>0</v>
      </c>
      <c r="AP82" s="92">
        <f t="shared" si="63"/>
        <v>45871</v>
      </c>
      <c r="AQ82" s="91">
        <f t="shared" si="64"/>
        <v>75</v>
      </c>
      <c r="AR82" s="91">
        <f>INDEX(地温!$D$2:$D$366,MATCH(AP82,地温!$C$2:$C$366,FALSE))</f>
        <v>26.375824000000001</v>
      </c>
      <c r="AS82" s="91">
        <f t="shared" si="65"/>
        <v>1671.2892639999995</v>
      </c>
      <c r="AT82" s="93">
        <f t="shared" si="47"/>
        <v>22.283856853333326</v>
      </c>
      <c r="AU82" s="99" t="e">
        <f t="shared" si="48"/>
        <v>#N/A</v>
      </c>
      <c r="AV82" s="99">
        <f t="shared" si="49"/>
        <v>0</v>
      </c>
    </row>
    <row r="83" spans="1:48" s="91" customFormat="1">
      <c r="A83" s="92">
        <f t="shared" si="50"/>
        <v>45872</v>
      </c>
      <c r="B83" s="91">
        <f t="shared" si="33"/>
        <v>76</v>
      </c>
      <c r="C83" s="99">
        <f t="shared" si="34"/>
        <v>4.377847440907491</v>
      </c>
      <c r="F83" s="92">
        <f t="shared" si="51"/>
        <v>45872</v>
      </c>
      <c r="G83" s="91">
        <f t="shared" si="52"/>
        <v>76</v>
      </c>
      <c r="H83" s="91">
        <f>INDEX(地温!$D$2:$D$366,MATCH(F83,地温!$C$2:$C$366,FALSE))</f>
        <v>26.659688000000003</v>
      </c>
      <c r="I83" s="91">
        <f t="shared" si="53"/>
        <v>1697.9489519999995</v>
      </c>
      <c r="J83" s="93">
        <f t="shared" si="35"/>
        <v>22.341433578947363</v>
      </c>
      <c r="K83" s="99">
        <f t="shared" si="36"/>
        <v>6.6465142703090244e-002</v>
      </c>
      <c r="L83" s="99">
        <f t="shared" si="37"/>
        <v>1.9822306408611223</v>
      </c>
      <c r="O83" s="92">
        <f t="shared" si="54"/>
        <v>45872</v>
      </c>
      <c r="P83" s="91">
        <f t="shared" si="55"/>
        <v>76</v>
      </c>
      <c r="Q83" s="91">
        <f>INDEX(地温!$D$2:$D$366,MATCH(O83,地温!$C$2:$C$366,FALSE))</f>
        <v>26.659688000000003</v>
      </c>
      <c r="R83" s="91">
        <f t="shared" si="56"/>
        <v>1697.9489519999995</v>
      </c>
      <c r="S83" s="93">
        <f t="shared" si="38"/>
        <v>22.341433578947363</v>
      </c>
      <c r="T83" s="99">
        <f t="shared" si="39"/>
        <v>8.2966381258851252e-002</v>
      </c>
      <c r="U83" s="99">
        <f t="shared" si="40"/>
        <v>2.3956168000463687</v>
      </c>
      <c r="X83" s="92">
        <f t="shared" si="57"/>
        <v>45872</v>
      </c>
      <c r="Y83" s="91">
        <f t="shared" si="58"/>
        <v>76</v>
      </c>
      <c r="Z83" s="91">
        <f>INDEX(地温!$D$2:$D$366,MATCH(X83,地温!$C$2:$C$366,FALSE))</f>
        <v>26.659688000000003</v>
      </c>
      <c r="AA83" s="91">
        <f t="shared" si="59"/>
        <v>1697.9489519999995</v>
      </c>
      <c r="AB83" s="93">
        <f t="shared" si="41"/>
        <v>22.341433578947363</v>
      </c>
      <c r="AC83" s="99" t="e">
        <f t="shared" si="42"/>
        <v>#N/A</v>
      </c>
      <c r="AD83" s="99">
        <f t="shared" si="43"/>
        <v>0</v>
      </c>
      <c r="AG83" s="92">
        <f t="shared" si="60"/>
        <v>45872</v>
      </c>
      <c r="AH83" s="91">
        <f t="shared" si="61"/>
        <v>76</v>
      </c>
      <c r="AI83" s="91">
        <f>INDEX(地温!$D$2:$D$366,MATCH(AG83,地温!$C$2:$C$366,FALSE))</f>
        <v>26.659688000000003</v>
      </c>
      <c r="AJ83" s="91">
        <f t="shared" si="62"/>
        <v>1697.9489519999995</v>
      </c>
      <c r="AK83" s="93">
        <f t="shared" si="44"/>
        <v>22.341433578947363</v>
      </c>
      <c r="AL83" s="99" t="e">
        <f t="shared" si="45"/>
        <v>#N/A</v>
      </c>
      <c r="AM83" s="99">
        <f t="shared" si="46"/>
        <v>0</v>
      </c>
      <c r="AP83" s="92">
        <f t="shared" si="63"/>
        <v>45872</v>
      </c>
      <c r="AQ83" s="91">
        <f t="shared" si="64"/>
        <v>76</v>
      </c>
      <c r="AR83" s="91">
        <f>INDEX(地温!$D$2:$D$366,MATCH(AP83,地温!$C$2:$C$366,FALSE))</f>
        <v>26.659688000000003</v>
      </c>
      <c r="AS83" s="91">
        <f t="shared" si="65"/>
        <v>1697.9489519999995</v>
      </c>
      <c r="AT83" s="93">
        <f t="shared" si="47"/>
        <v>22.341433578947363</v>
      </c>
      <c r="AU83" s="99" t="e">
        <f t="shared" si="48"/>
        <v>#N/A</v>
      </c>
      <c r="AV83" s="99">
        <f t="shared" si="49"/>
        <v>0</v>
      </c>
    </row>
    <row r="84" spans="1:48" s="91" customFormat="1">
      <c r="A84" s="92">
        <f t="shared" si="50"/>
        <v>45873</v>
      </c>
      <c r="B84" s="91">
        <f t="shared" si="33"/>
        <v>77</v>
      </c>
      <c r="C84" s="99">
        <f t="shared" si="34"/>
        <v>4.3791982331219774</v>
      </c>
      <c r="F84" s="92">
        <f t="shared" si="51"/>
        <v>45873</v>
      </c>
      <c r="G84" s="91">
        <f t="shared" si="52"/>
        <v>77</v>
      </c>
      <c r="H84" s="91">
        <f>INDEX(地温!$D$2:$D$366,MATCH(F84,地温!$C$2:$C$366,FALSE))</f>
        <v>26.497479999999999</v>
      </c>
      <c r="I84" s="91">
        <f t="shared" si="53"/>
        <v>1724.4464319999995</v>
      </c>
      <c r="J84" s="93">
        <f t="shared" si="35"/>
        <v>22.395408207792201</v>
      </c>
      <c r="K84" s="99">
        <f t="shared" si="36"/>
        <v>6.6608797910372761e-002</v>
      </c>
      <c r="L84" s="99">
        <f t="shared" si="37"/>
        <v>1.9831832042247297</v>
      </c>
      <c r="O84" s="92">
        <f t="shared" si="54"/>
        <v>45873</v>
      </c>
      <c r="P84" s="91">
        <f t="shared" si="55"/>
        <v>77</v>
      </c>
      <c r="Q84" s="91">
        <f>INDEX(地温!$D$2:$D$366,MATCH(O84,地温!$C$2:$C$366,FALSE))</f>
        <v>26.497479999999999</v>
      </c>
      <c r="R84" s="91">
        <f t="shared" si="56"/>
        <v>1724.4464319999995</v>
      </c>
      <c r="S84" s="93">
        <f t="shared" si="38"/>
        <v>22.395408207792201</v>
      </c>
      <c r="T84" s="99">
        <f t="shared" si="39"/>
        <v>8.3125895527599455e-002</v>
      </c>
      <c r="U84" s="99">
        <f t="shared" si="40"/>
        <v>2.3960150288972475</v>
      </c>
      <c r="X84" s="92">
        <f t="shared" si="57"/>
        <v>45873</v>
      </c>
      <c r="Y84" s="91">
        <f t="shared" si="58"/>
        <v>77</v>
      </c>
      <c r="Z84" s="91">
        <f>INDEX(地温!$D$2:$D$366,MATCH(X84,地温!$C$2:$C$366,FALSE))</f>
        <v>26.497479999999999</v>
      </c>
      <c r="AA84" s="91">
        <f t="shared" si="59"/>
        <v>1724.4464319999995</v>
      </c>
      <c r="AB84" s="93">
        <f t="shared" si="41"/>
        <v>22.395408207792201</v>
      </c>
      <c r="AC84" s="99" t="e">
        <f t="shared" si="42"/>
        <v>#N/A</v>
      </c>
      <c r="AD84" s="99">
        <f t="shared" si="43"/>
        <v>0</v>
      </c>
      <c r="AG84" s="92">
        <f t="shared" si="60"/>
        <v>45873</v>
      </c>
      <c r="AH84" s="91">
        <f t="shared" si="61"/>
        <v>77</v>
      </c>
      <c r="AI84" s="91">
        <f>INDEX(地温!$D$2:$D$366,MATCH(AG84,地温!$C$2:$C$366,FALSE))</f>
        <v>26.497479999999999</v>
      </c>
      <c r="AJ84" s="91">
        <f t="shared" si="62"/>
        <v>1724.4464319999995</v>
      </c>
      <c r="AK84" s="93">
        <f t="shared" si="44"/>
        <v>22.395408207792201</v>
      </c>
      <c r="AL84" s="99" t="e">
        <f t="shared" si="45"/>
        <v>#N/A</v>
      </c>
      <c r="AM84" s="99">
        <f t="shared" si="46"/>
        <v>0</v>
      </c>
      <c r="AP84" s="92">
        <f t="shared" si="63"/>
        <v>45873</v>
      </c>
      <c r="AQ84" s="91">
        <f t="shared" si="64"/>
        <v>77</v>
      </c>
      <c r="AR84" s="91">
        <f>INDEX(地温!$D$2:$D$366,MATCH(AP84,地温!$C$2:$C$366,FALSE))</f>
        <v>26.497479999999999</v>
      </c>
      <c r="AS84" s="91">
        <f t="shared" si="65"/>
        <v>1724.4464319999995</v>
      </c>
      <c r="AT84" s="93">
        <f t="shared" si="47"/>
        <v>22.395408207792201</v>
      </c>
      <c r="AU84" s="99" t="e">
        <f t="shared" si="48"/>
        <v>#N/A</v>
      </c>
      <c r="AV84" s="99">
        <f t="shared" si="49"/>
        <v>0</v>
      </c>
    </row>
    <row r="85" spans="1:48" s="91" customFormat="1">
      <c r="A85" s="92">
        <f t="shared" si="50"/>
        <v>45874</v>
      </c>
      <c r="B85" s="91">
        <f t="shared" si="33"/>
        <v>78</v>
      </c>
      <c r="C85" s="99">
        <f t="shared" si="34"/>
        <v>4.3804331606989511</v>
      </c>
      <c r="F85" s="92">
        <f t="shared" si="51"/>
        <v>45874</v>
      </c>
      <c r="G85" s="91">
        <f t="shared" si="52"/>
        <v>78</v>
      </c>
      <c r="H85" s="91">
        <f>INDEX(地温!$D$2:$D$366,MATCH(F85,地温!$C$2:$C$366,FALSE))</f>
        <v>26.274444000000003</v>
      </c>
      <c r="I85" s="91">
        <f t="shared" si="53"/>
        <v>1750.7208759999994</v>
      </c>
      <c r="J85" s="93">
        <f t="shared" si="35"/>
        <v>22.445139435897428</v>
      </c>
      <c r="K85" s="99">
        <f t="shared" si="36"/>
        <v>6.6741387386114556e-002</v>
      </c>
      <c r="L85" s="99">
        <f t="shared" si="37"/>
        <v>1.9840584101251133</v>
      </c>
      <c r="O85" s="92">
        <f t="shared" si="54"/>
        <v>45874</v>
      </c>
      <c r="P85" s="91">
        <f t="shared" si="55"/>
        <v>78</v>
      </c>
      <c r="Q85" s="91">
        <f>INDEX(地温!$D$2:$D$366,MATCH(O85,地温!$C$2:$C$366,FALSE))</f>
        <v>26.274444000000003</v>
      </c>
      <c r="R85" s="91">
        <f t="shared" si="56"/>
        <v>1750.7208759999994</v>
      </c>
      <c r="S85" s="93">
        <f t="shared" si="38"/>
        <v>22.445139435897428</v>
      </c>
      <c r="T85" s="99">
        <f t="shared" si="39"/>
        <v>8.3273088758710284e-002</v>
      </c>
      <c r="U85" s="99">
        <f t="shared" si="40"/>
        <v>2.396374750573838</v>
      </c>
      <c r="X85" s="92">
        <f t="shared" si="57"/>
        <v>45874</v>
      </c>
      <c r="Y85" s="91">
        <f t="shared" si="58"/>
        <v>78</v>
      </c>
      <c r="Z85" s="91">
        <f>INDEX(地温!$D$2:$D$366,MATCH(X85,地温!$C$2:$C$366,FALSE))</f>
        <v>26.274444000000003</v>
      </c>
      <c r="AA85" s="91">
        <f t="shared" si="59"/>
        <v>1750.7208759999994</v>
      </c>
      <c r="AB85" s="93">
        <f t="shared" si="41"/>
        <v>22.445139435897428</v>
      </c>
      <c r="AC85" s="99" t="e">
        <f t="shared" si="42"/>
        <v>#N/A</v>
      </c>
      <c r="AD85" s="99">
        <f t="shared" si="43"/>
        <v>0</v>
      </c>
      <c r="AG85" s="92">
        <f t="shared" si="60"/>
        <v>45874</v>
      </c>
      <c r="AH85" s="91">
        <f t="shared" si="61"/>
        <v>78</v>
      </c>
      <c r="AI85" s="91">
        <f>INDEX(地温!$D$2:$D$366,MATCH(AG85,地温!$C$2:$C$366,FALSE))</f>
        <v>26.274444000000003</v>
      </c>
      <c r="AJ85" s="91">
        <f t="shared" si="62"/>
        <v>1750.7208759999994</v>
      </c>
      <c r="AK85" s="93">
        <f t="shared" si="44"/>
        <v>22.445139435897428</v>
      </c>
      <c r="AL85" s="99" t="e">
        <f t="shared" si="45"/>
        <v>#N/A</v>
      </c>
      <c r="AM85" s="99">
        <f t="shared" si="46"/>
        <v>0</v>
      </c>
      <c r="AP85" s="92">
        <f t="shared" si="63"/>
        <v>45874</v>
      </c>
      <c r="AQ85" s="91">
        <f t="shared" si="64"/>
        <v>78</v>
      </c>
      <c r="AR85" s="91">
        <f>INDEX(地温!$D$2:$D$366,MATCH(AP85,地温!$C$2:$C$366,FALSE))</f>
        <v>26.274444000000003</v>
      </c>
      <c r="AS85" s="91">
        <f t="shared" si="65"/>
        <v>1750.7208759999994</v>
      </c>
      <c r="AT85" s="93">
        <f t="shared" si="47"/>
        <v>22.445139435897428</v>
      </c>
      <c r="AU85" s="99" t="e">
        <f t="shared" si="48"/>
        <v>#N/A</v>
      </c>
      <c r="AV85" s="99">
        <f t="shared" si="49"/>
        <v>0</v>
      </c>
    </row>
    <row r="86" spans="1:48" s="91" customFormat="1">
      <c r="A86" s="92">
        <f t="shared" si="50"/>
        <v>45875</v>
      </c>
      <c r="B86" s="91">
        <f t="shared" si="33"/>
        <v>79</v>
      </c>
      <c r="C86" s="99">
        <f t="shared" si="34"/>
        <v>4.3815508252237159</v>
      </c>
      <c r="F86" s="92">
        <f t="shared" si="51"/>
        <v>45875</v>
      </c>
      <c r="G86" s="91">
        <f t="shared" si="52"/>
        <v>79</v>
      </c>
      <c r="H86" s="91">
        <f>INDEX(地温!$D$2:$D$366,MATCH(F86,地温!$C$2:$C$366,FALSE))</f>
        <v>25.726992000000003</v>
      </c>
      <c r="I86" s="91">
        <f t="shared" si="53"/>
        <v>1776.4478679999995</v>
      </c>
      <c r="J86" s="93">
        <f t="shared" si="35"/>
        <v>22.486681873417716</v>
      </c>
      <c r="K86" s="99">
        <f t="shared" si="36"/>
        <v>6.6852312548018683e-002</v>
      </c>
      <c r="L86" s="99">
        <f t="shared" si="37"/>
        <v>1.9848541308938585</v>
      </c>
      <c r="O86" s="92">
        <f t="shared" si="54"/>
        <v>45875</v>
      </c>
      <c r="P86" s="91">
        <f t="shared" si="55"/>
        <v>79</v>
      </c>
      <c r="Q86" s="91">
        <f>INDEX(地温!$D$2:$D$366,MATCH(O86,地温!$C$2:$C$366,FALSE))</f>
        <v>25.726992000000003</v>
      </c>
      <c r="R86" s="91">
        <f t="shared" si="56"/>
        <v>1776.4478679999995</v>
      </c>
      <c r="S86" s="93">
        <f t="shared" si="38"/>
        <v>22.486681873417716</v>
      </c>
      <c r="T86" s="99">
        <f t="shared" si="39"/>
        <v>8.3396206721815025e-002</v>
      </c>
      <c r="U86" s="99">
        <f t="shared" si="40"/>
        <v>2.3966966943298571</v>
      </c>
      <c r="X86" s="92">
        <f t="shared" si="57"/>
        <v>45875</v>
      </c>
      <c r="Y86" s="91">
        <f t="shared" si="58"/>
        <v>79</v>
      </c>
      <c r="Z86" s="91">
        <f>INDEX(地温!$D$2:$D$366,MATCH(X86,地温!$C$2:$C$366,FALSE))</f>
        <v>25.726992000000003</v>
      </c>
      <c r="AA86" s="91">
        <f t="shared" si="59"/>
        <v>1776.4478679999995</v>
      </c>
      <c r="AB86" s="93">
        <f t="shared" si="41"/>
        <v>22.486681873417716</v>
      </c>
      <c r="AC86" s="99" t="e">
        <f t="shared" si="42"/>
        <v>#N/A</v>
      </c>
      <c r="AD86" s="99">
        <f t="shared" si="43"/>
        <v>0</v>
      </c>
      <c r="AG86" s="92">
        <f t="shared" si="60"/>
        <v>45875</v>
      </c>
      <c r="AH86" s="91">
        <f t="shared" si="61"/>
        <v>79</v>
      </c>
      <c r="AI86" s="91">
        <f>INDEX(地温!$D$2:$D$366,MATCH(AG86,地温!$C$2:$C$366,FALSE))</f>
        <v>25.726992000000003</v>
      </c>
      <c r="AJ86" s="91">
        <f t="shared" si="62"/>
        <v>1776.4478679999995</v>
      </c>
      <c r="AK86" s="93">
        <f t="shared" si="44"/>
        <v>22.486681873417716</v>
      </c>
      <c r="AL86" s="99" t="e">
        <f t="shared" si="45"/>
        <v>#N/A</v>
      </c>
      <c r="AM86" s="99">
        <f t="shared" si="46"/>
        <v>0</v>
      </c>
      <c r="AP86" s="92">
        <f t="shared" si="63"/>
        <v>45875</v>
      </c>
      <c r="AQ86" s="91">
        <f t="shared" si="64"/>
        <v>79</v>
      </c>
      <c r="AR86" s="91">
        <f>INDEX(地温!$D$2:$D$366,MATCH(AP86,地温!$C$2:$C$366,FALSE))</f>
        <v>25.726992000000003</v>
      </c>
      <c r="AS86" s="91">
        <f t="shared" si="65"/>
        <v>1776.4478679999995</v>
      </c>
      <c r="AT86" s="93">
        <f t="shared" si="47"/>
        <v>22.486681873417716</v>
      </c>
      <c r="AU86" s="99" t="e">
        <f t="shared" si="48"/>
        <v>#N/A</v>
      </c>
      <c r="AV86" s="99">
        <f t="shared" si="49"/>
        <v>0</v>
      </c>
    </row>
    <row r="87" spans="1:48" s="91" customFormat="1">
      <c r="A87" s="92">
        <f t="shared" si="50"/>
        <v>45876</v>
      </c>
      <c r="B87" s="91">
        <f t="shared" si="33"/>
        <v>80</v>
      </c>
      <c r="C87" s="99">
        <f t="shared" si="34"/>
        <v>4.3825890900721243</v>
      </c>
      <c r="F87" s="92">
        <f t="shared" si="51"/>
        <v>45876</v>
      </c>
      <c r="G87" s="91">
        <f t="shared" si="52"/>
        <v>80</v>
      </c>
      <c r="H87" s="91">
        <f>INDEX(地温!$D$2:$D$366,MATCH(F87,地温!$C$2:$C$366,FALSE))</f>
        <v>25.929752000000001</v>
      </c>
      <c r="I87" s="91">
        <f t="shared" si="53"/>
        <v>1802.3776199999995</v>
      </c>
      <c r="J87" s="93">
        <f t="shared" si="35"/>
        <v>22.529720249999993</v>
      </c>
      <c r="K87" s="99">
        <f t="shared" si="36"/>
        <v>6.6967393580756512e-002</v>
      </c>
      <c r="L87" s="99">
        <f t="shared" si="37"/>
        <v>1.9855971969384272</v>
      </c>
      <c r="O87" s="92">
        <f t="shared" si="54"/>
        <v>45876</v>
      </c>
      <c r="P87" s="91">
        <f t="shared" si="55"/>
        <v>80</v>
      </c>
      <c r="Q87" s="91">
        <f>INDEX(地温!$D$2:$D$366,MATCH(O87,地温!$C$2:$C$366,FALSE))</f>
        <v>25.929752000000001</v>
      </c>
      <c r="R87" s="91">
        <f t="shared" si="56"/>
        <v>1802.3776199999995</v>
      </c>
      <c r="S87" s="93">
        <f t="shared" si="38"/>
        <v>22.529720249999993</v>
      </c>
      <c r="T87" s="99">
        <f t="shared" si="39"/>
        <v>8.3523913543976702e-002</v>
      </c>
      <c r="U87" s="99">
        <f t="shared" si="40"/>
        <v>2.3969918931336971</v>
      </c>
      <c r="X87" s="92">
        <f t="shared" si="57"/>
        <v>45876</v>
      </c>
      <c r="Y87" s="91">
        <f t="shared" si="58"/>
        <v>80</v>
      </c>
      <c r="Z87" s="91">
        <f>INDEX(地温!$D$2:$D$366,MATCH(X87,地温!$C$2:$C$366,FALSE))</f>
        <v>25.929752000000001</v>
      </c>
      <c r="AA87" s="91">
        <f t="shared" si="59"/>
        <v>1802.3776199999995</v>
      </c>
      <c r="AB87" s="93">
        <f t="shared" si="41"/>
        <v>22.529720249999993</v>
      </c>
      <c r="AC87" s="99" t="e">
        <f t="shared" si="42"/>
        <v>#N/A</v>
      </c>
      <c r="AD87" s="99">
        <f t="shared" si="43"/>
        <v>0</v>
      </c>
      <c r="AG87" s="92">
        <f t="shared" si="60"/>
        <v>45876</v>
      </c>
      <c r="AH87" s="91">
        <f t="shared" si="61"/>
        <v>80</v>
      </c>
      <c r="AI87" s="91">
        <f>INDEX(地温!$D$2:$D$366,MATCH(AG87,地温!$C$2:$C$366,FALSE))</f>
        <v>25.929752000000001</v>
      </c>
      <c r="AJ87" s="91">
        <f t="shared" si="62"/>
        <v>1802.3776199999995</v>
      </c>
      <c r="AK87" s="93">
        <f t="shared" si="44"/>
        <v>22.529720249999993</v>
      </c>
      <c r="AL87" s="99" t="e">
        <f t="shared" si="45"/>
        <v>#N/A</v>
      </c>
      <c r="AM87" s="99">
        <f t="shared" si="46"/>
        <v>0</v>
      </c>
      <c r="AP87" s="92">
        <f t="shared" si="63"/>
        <v>45876</v>
      </c>
      <c r="AQ87" s="91">
        <f t="shared" si="64"/>
        <v>80</v>
      </c>
      <c r="AR87" s="91">
        <f>INDEX(地温!$D$2:$D$366,MATCH(AP87,地温!$C$2:$C$366,FALSE))</f>
        <v>25.929752000000001</v>
      </c>
      <c r="AS87" s="91">
        <f t="shared" si="65"/>
        <v>1802.3776199999995</v>
      </c>
      <c r="AT87" s="93">
        <f t="shared" si="47"/>
        <v>22.529720249999993</v>
      </c>
      <c r="AU87" s="99" t="e">
        <f t="shared" si="48"/>
        <v>#N/A</v>
      </c>
      <c r="AV87" s="99">
        <f t="shared" si="49"/>
        <v>0</v>
      </c>
    </row>
    <row r="88" spans="1:48" s="91" customFormat="1">
      <c r="A88" s="92">
        <f t="shared" si="50"/>
        <v>45877</v>
      </c>
      <c r="B88" s="91">
        <f t="shared" si="33"/>
        <v>81</v>
      </c>
      <c r="C88" s="99">
        <f t="shared" si="34"/>
        <v>4.383567754813523</v>
      </c>
      <c r="F88" s="92">
        <f t="shared" si="51"/>
        <v>45877</v>
      </c>
      <c r="G88" s="91">
        <f t="shared" si="52"/>
        <v>81</v>
      </c>
      <c r="H88" s="91">
        <f>INDEX(地温!$D$2:$D$366,MATCH(F88,地温!$C$2:$C$366,FALSE))</f>
        <v>26.598859999999998</v>
      </c>
      <c r="I88" s="91">
        <f t="shared" si="53"/>
        <v>1828.9764799999996</v>
      </c>
      <c r="J88" s="93">
        <f t="shared" si="35"/>
        <v>22.579956543209871</v>
      </c>
      <c r="K88" s="99">
        <f t="shared" si="36"/>
        <v>6.7101929326896223e-002</v>
      </c>
      <c r="L88" s="99">
        <f t="shared" si="37"/>
        <v>1.9863015656139045</v>
      </c>
      <c r="O88" s="92">
        <f t="shared" si="54"/>
        <v>45877</v>
      </c>
      <c r="P88" s="91">
        <f t="shared" si="55"/>
        <v>81</v>
      </c>
      <c r="Q88" s="91">
        <f>INDEX(地温!$D$2:$D$366,MATCH(O88,地温!$C$2:$C$366,FALSE))</f>
        <v>26.598859999999998</v>
      </c>
      <c r="R88" s="91">
        <f t="shared" si="56"/>
        <v>1828.9764799999996</v>
      </c>
      <c r="S88" s="93">
        <f t="shared" si="38"/>
        <v>22.579956543209871</v>
      </c>
      <c r="T88" s="99">
        <f t="shared" si="39"/>
        <v>8.3673178801517645e-002</v>
      </c>
      <c r="U88" s="99">
        <f t="shared" si="40"/>
        <v>2.3972661891996188</v>
      </c>
      <c r="X88" s="92">
        <f t="shared" si="57"/>
        <v>45877</v>
      </c>
      <c r="Y88" s="91">
        <f t="shared" si="58"/>
        <v>81</v>
      </c>
      <c r="Z88" s="91">
        <f>INDEX(地温!$D$2:$D$366,MATCH(X88,地温!$C$2:$C$366,FALSE))</f>
        <v>26.598859999999998</v>
      </c>
      <c r="AA88" s="91">
        <f t="shared" si="59"/>
        <v>1828.9764799999996</v>
      </c>
      <c r="AB88" s="93">
        <f t="shared" si="41"/>
        <v>22.579956543209871</v>
      </c>
      <c r="AC88" s="99" t="e">
        <f t="shared" si="42"/>
        <v>#N/A</v>
      </c>
      <c r="AD88" s="99">
        <f t="shared" si="43"/>
        <v>0</v>
      </c>
      <c r="AG88" s="92">
        <f t="shared" si="60"/>
        <v>45877</v>
      </c>
      <c r="AH88" s="91">
        <f t="shared" si="61"/>
        <v>81</v>
      </c>
      <c r="AI88" s="91">
        <f>INDEX(地温!$D$2:$D$366,MATCH(AG88,地温!$C$2:$C$366,FALSE))</f>
        <v>26.598859999999998</v>
      </c>
      <c r="AJ88" s="91">
        <f t="shared" si="62"/>
        <v>1828.9764799999996</v>
      </c>
      <c r="AK88" s="93">
        <f t="shared" si="44"/>
        <v>22.579956543209871</v>
      </c>
      <c r="AL88" s="99" t="e">
        <f t="shared" si="45"/>
        <v>#N/A</v>
      </c>
      <c r="AM88" s="99">
        <f t="shared" si="46"/>
        <v>0</v>
      </c>
      <c r="AP88" s="92">
        <f t="shared" si="63"/>
        <v>45877</v>
      </c>
      <c r="AQ88" s="91">
        <f t="shared" si="64"/>
        <v>81</v>
      </c>
      <c r="AR88" s="91">
        <f>INDEX(地温!$D$2:$D$366,MATCH(AP88,地温!$C$2:$C$366,FALSE))</f>
        <v>26.598859999999998</v>
      </c>
      <c r="AS88" s="91">
        <f t="shared" si="65"/>
        <v>1828.9764799999996</v>
      </c>
      <c r="AT88" s="93">
        <f t="shared" si="47"/>
        <v>22.579956543209871</v>
      </c>
      <c r="AU88" s="99" t="e">
        <f t="shared" si="48"/>
        <v>#N/A</v>
      </c>
      <c r="AV88" s="99">
        <f t="shared" si="49"/>
        <v>0</v>
      </c>
    </row>
    <row r="89" spans="1:48" s="91" customFormat="1">
      <c r="A89" s="92">
        <f t="shared" si="50"/>
        <v>45878</v>
      </c>
      <c r="B89" s="91">
        <f t="shared" si="33"/>
        <v>82</v>
      </c>
      <c r="C89" s="99">
        <f t="shared" si="34"/>
        <v>4.3844600048286662</v>
      </c>
      <c r="F89" s="92">
        <f t="shared" si="51"/>
        <v>45878</v>
      </c>
      <c r="G89" s="91">
        <f t="shared" si="52"/>
        <v>82</v>
      </c>
      <c r="H89" s="91">
        <f>INDEX(地温!$D$2:$D$366,MATCH(F89,地温!$C$2:$C$366,FALSE))</f>
        <v>26.294719999999998</v>
      </c>
      <c r="I89" s="91">
        <f t="shared" si="53"/>
        <v>1855.2711999999997</v>
      </c>
      <c r="J89" s="93">
        <f t="shared" si="35"/>
        <v>22.625258536585363</v>
      </c>
      <c r="K89" s="99">
        <f t="shared" si="36"/>
        <v>6.7223443156136764e-002</v>
      </c>
      <c r="L89" s="99">
        <f t="shared" si="37"/>
        <v>1.9869467399023626</v>
      </c>
      <c r="O89" s="92">
        <f t="shared" si="54"/>
        <v>45878</v>
      </c>
      <c r="P89" s="91">
        <f t="shared" si="55"/>
        <v>82</v>
      </c>
      <c r="Q89" s="91">
        <f>INDEX(地温!$D$2:$D$366,MATCH(O89,地温!$C$2:$C$366,FALSE))</f>
        <v>26.294719999999998</v>
      </c>
      <c r="R89" s="91">
        <f t="shared" si="56"/>
        <v>1855.2711999999997</v>
      </c>
      <c r="S89" s="93">
        <f t="shared" si="38"/>
        <v>22.625258536585363</v>
      </c>
      <c r="T89" s="99">
        <f t="shared" si="39"/>
        <v>8.3807968068747948e-002</v>
      </c>
      <c r="U89" s="99">
        <f t="shared" si="40"/>
        <v>2.3975132649263031</v>
      </c>
      <c r="X89" s="92">
        <f t="shared" si="57"/>
        <v>45878</v>
      </c>
      <c r="Y89" s="91">
        <f t="shared" si="58"/>
        <v>82</v>
      </c>
      <c r="Z89" s="91">
        <f>INDEX(地温!$D$2:$D$366,MATCH(X89,地温!$C$2:$C$366,FALSE))</f>
        <v>26.294719999999998</v>
      </c>
      <c r="AA89" s="91">
        <f t="shared" si="59"/>
        <v>1855.2711999999997</v>
      </c>
      <c r="AB89" s="93">
        <f t="shared" si="41"/>
        <v>22.625258536585363</v>
      </c>
      <c r="AC89" s="99" t="e">
        <f t="shared" si="42"/>
        <v>#N/A</v>
      </c>
      <c r="AD89" s="99">
        <f t="shared" si="43"/>
        <v>0</v>
      </c>
      <c r="AG89" s="92">
        <f t="shared" si="60"/>
        <v>45878</v>
      </c>
      <c r="AH89" s="91">
        <f t="shared" si="61"/>
        <v>82</v>
      </c>
      <c r="AI89" s="91">
        <f>INDEX(地温!$D$2:$D$366,MATCH(AG89,地温!$C$2:$C$366,FALSE))</f>
        <v>26.294719999999998</v>
      </c>
      <c r="AJ89" s="91">
        <f t="shared" si="62"/>
        <v>1855.2711999999997</v>
      </c>
      <c r="AK89" s="93">
        <f t="shared" si="44"/>
        <v>22.625258536585363</v>
      </c>
      <c r="AL89" s="99" t="e">
        <f t="shared" si="45"/>
        <v>#N/A</v>
      </c>
      <c r="AM89" s="99">
        <f t="shared" si="46"/>
        <v>0</v>
      </c>
      <c r="AP89" s="92">
        <f t="shared" si="63"/>
        <v>45878</v>
      </c>
      <c r="AQ89" s="91">
        <f t="shared" si="64"/>
        <v>82</v>
      </c>
      <c r="AR89" s="91">
        <f>INDEX(地温!$D$2:$D$366,MATCH(AP89,地温!$C$2:$C$366,FALSE))</f>
        <v>26.294719999999998</v>
      </c>
      <c r="AS89" s="91">
        <f t="shared" si="65"/>
        <v>1855.2711999999997</v>
      </c>
      <c r="AT89" s="93">
        <f t="shared" si="47"/>
        <v>22.625258536585363</v>
      </c>
      <c r="AU89" s="99" t="e">
        <f t="shared" si="48"/>
        <v>#N/A</v>
      </c>
      <c r="AV89" s="99">
        <f t="shared" si="49"/>
        <v>0</v>
      </c>
    </row>
    <row r="90" spans="1:48" s="91" customFormat="1">
      <c r="A90" s="92">
        <f t="shared" si="50"/>
        <v>45879</v>
      </c>
      <c r="B90" s="91">
        <f t="shared" si="33"/>
        <v>83</v>
      </c>
      <c r="C90" s="99">
        <f t="shared" si="34"/>
        <v>4.3852963243329777</v>
      </c>
      <c r="F90" s="92">
        <f t="shared" si="51"/>
        <v>45879</v>
      </c>
      <c r="G90" s="91">
        <f t="shared" si="52"/>
        <v>83</v>
      </c>
      <c r="H90" s="91">
        <f>INDEX(地温!$D$2:$D$366,MATCH(F90,地温!$C$2:$C$366,FALSE))</f>
        <v>26.821896000000002</v>
      </c>
      <c r="I90" s="91">
        <f t="shared" si="53"/>
        <v>1882.0930959999996</v>
      </c>
      <c r="J90" s="93">
        <f t="shared" si="35"/>
        <v>22.675820433734934</v>
      </c>
      <c r="K90" s="99">
        <f t="shared" si="36"/>
        <v>6.7359281431690954e-002</v>
      </c>
      <c r="L90" s="99">
        <f t="shared" si="37"/>
        <v>1.9875547297091509</v>
      </c>
      <c r="O90" s="92">
        <f t="shared" si="54"/>
        <v>45879</v>
      </c>
      <c r="P90" s="91">
        <f t="shared" si="55"/>
        <v>83</v>
      </c>
      <c r="Q90" s="91">
        <f>INDEX(地温!$D$2:$D$366,MATCH(O90,地温!$C$2:$C$366,FALSE))</f>
        <v>26.821896000000002</v>
      </c>
      <c r="R90" s="91">
        <f t="shared" si="56"/>
        <v>1882.0930959999996</v>
      </c>
      <c r="S90" s="93">
        <f t="shared" si="38"/>
        <v>22.675820433734934</v>
      </c>
      <c r="T90" s="99">
        <f t="shared" si="39"/>
        <v>8.3958614913959242e-002</v>
      </c>
      <c r="U90" s="99">
        <f t="shared" si="40"/>
        <v>2.3977415946238265</v>
      </c>
      <c r="X90" s="92">
        <f t="shared" si="57"/>
        <v>45879</v>
      </c>
      <c r="Y90" s="91">
        <f t="shared" si="58"/>
        <v>83</v>
      </c>
      <c r="Z90" s="91">
        <f>INDEX(地温!$D$2:$D$366,MATCH(X90,地温!$C$2:$C$366,FALSE))</f>
        <v>26.821896000000002</v>
      </c>
      <c r="AA90" s="91">
        <f t="shared" si="59"/>
        <v>1882.0930959999996</v>
      </c>
      <c r="AB90" s="93">
        <f t="shared" si="41"/>
        <v>22.675820433734934</v>
      </c>
      <c r="AC90" s="99" t="e">
        <f t="shared" si="42"/>
        <v>#N/A</v>
      </c>
      <c r="AD90" s="99">
        <f t="shared" si="43"/>
        <v>0</v>
      </c>
      <c r="AG90" s="92">
        <f t="shared" si="60"/>
        <v>45879</v>
      </c>
      <c r="AH90" s="91">
        <f t="shared" si="61"/>
        <v>83</v>
      </c>
      <c r="AI90" s="91">
        <f>INDEX(地温!$D$2:$D$366,MATCH(AG90,地温!$C$2:$C$366,FALSE))</f>
        <v>26.821896000000002</v>
      </c>
      <c r="AJ90" s="91">
        <f t="shared" si="62"/>
        <v>1882.0930959999996</v>
      </c>
      <c r="AK90" s="93">
        <f t="shared" si="44"/>
        <v>22.675820433734934</v>
      </c>
      <c r="AL90" s="99" t="e">
        <f t="shared" si="45"/>
        <v>#N/A</v>
      </c>
      <c r="AM90" s="99">
        <f t="shared" si="46"/>
        <v>0</v>
      </c>
      <c r="AP90" s="92">
        <f t="shared" si="63"/>
        <v>45879</v>
      </c>
      <c r="AQ90" s="91">
        <f t="shared" si="64"/>
        <v>83</v>
      </c>
      <c r="AR90" s="91">
        <f>INDEX(地温!$D$2:$D$366,MATCH(AP90,地温!$C$2:$C$366,FALSE))</f>
        <v>26.821896000000002</v>
      </c>
      <c r="AS90" s="91">
        <f t="shared" si="65"/>
        <v>1882.0930959999996</v>
      </c>
      <c r="AT90" s="93">
        <f t="shared" si="47"/>
        <v>22.675820433734934</v>
      </c>
      <c r="AU90" s="99" t="e">
        <f t="shared" si="48"/>
        <v>#N/A</v>
      </c>
      <c r="AV90" s="99">
        <f t="shared" si="49"/>
        <v>0</v>
      </c>
    </row>
    <row r="91" spans="1:48" s="91" customFormat="1">
      <c r="A91" s="92">
        <f t="shared" si="50"/>
        <v>45880</v>
      </c>
      <c r="B91" s="91">
        <f t="shared" si="33"/>
        <v>84</v>
      </c>
      <c r="C91" s="99">
        <f t="shared" si="34"/>
        <v>4.3860614401305957</v>
      </c>
      <c r="F91" s="92">
        <f t="shared" si="51"/>
        <v>45880</v>
      </c>
      <c r="G91" s="91">
        <f t="shared" si="52"/>
        <v>84</v>
      </c>
      <c r="H91" s="91">
        <f>INDEX(地温!$D$2:$D$366,MATCH(F91,地温!$C$2:$C$366,FALSE))</f>
        <v>26.639411999999997</v>
      </c>
      <c r="I91" s="91">
        <f t="shared" si="53"/>
        <v>1908.7325079999996</v>
      </c>
      <c r="J91" s="93">
        <f t="shared" si="35"/>
        <v>22.723006047619045</v>
      </c>
      <c r="K91" s="99">
        <f t="shared" si="36"/>
        <v>6.7486254645199875e-002</v>
      </c>
      <c r="L91" s="99">
        <f t="shared" si="37"/>
        <v>1.9881135622140684</v>
      </c>
      <c r="O91" s="92">
        <f t="shared" si="54"/>
        <v>45880</v>
      </c>
      <c r="P91" s="91">
        <f t="shared" si="55"/>
        <v>84</v>
      </c>
      <c r="Q91" s="91">
        <f>INDEX(地温!$D$2:$D$366,MATCH(O91,地温!$C$2:$C$366,FALSE))</f>
        <v>26.639411999999997</v>
      </c>
      <c r="R91" s="91">
        <f t="shared" si="56"/>
        <v>1908.7325079999996</v>
      </c>
      <c r="S91" s="93">
        <f t="shared" si="38"/>
        <v>22.723006047619045</v>
      </c>
      <c r="T91" s="99">
        <f t="shared" si="39"/>
        <v>8.4099399951518106e-002</v>
      </c>
      <c r="U91" s="99">
        <f t="shared" si="40"/>
        <v>2.3979478779165273</v>
      </c>
      <c r="X91" s="92">
        <f t="shared" si="57"/>
        <v>45880</v>
      </c>
      <c r="Y91" s="91">
        <f t="shared" si="58"/>
        <v>84</v>
      </c>
      <c r="Z91" s="91">
        <f>INDEX(地温!$D$2:$D$366,MATCH(X91,地温!$C$2:$C$366,FALSE))</f>
        <v>26.639411999999997</v>
      </c>
      <c r="AA91" s="91">
        <f t="shared" si="59"/>
        <v>1908.7325079999996</v>
      </c>
      <c r="AB91" s="93">
        <f t="shared" si="41"/>
        <v>22.723006047619045</v>
      </c>
      <c r="AC91" s="99" t="e">
        <f t="shared" si="42"/>
        <v>#N/A</v>
      </c>
      <c r="AD91" s="99">
        <f t="shared" si="43"/>
        <v>0</v>
      </c>
      <c r="AG91" s="92">
        <f t="shared" si="60"/>
        <v>45880</v>
      </c>
      <c r="AH91" s="91">
        <f t="shared" si="61"/>
        <v>84</v>
      </c>
      <c r="AI91" s="91">
        <f>INDEX(地温!$D$2:$D$366,MATCH(AG91,地温!$C$2:$C$366,FALSE))</f>
        <v>26.639411999999997</v>
      </c>
      <c r="AJ91" s="91">
        <f t="shared" si="62"/>
        <v>1908.7325079999996</v>
      </c>
      <c r="AK91" s="93">
        <f t="shared" si="44"/>
        <v>22.723006047619045</v>
      </c>
      <c r="AL91" s="99" t="e">
        <f t="shared" si="45"/>
        <v>#N/A</v>
      </c>
      <c r="AM91" s="99">
        <f t="shared" si="46"/>
        <v>0</v>
      </c>
      <c r="AP91" s="92">
        <f t="shared" si="63"/>
        <v>45880</v>
      </c>
      <c r="AQ91" s="91">
        <f t="shared" si="64"/>
        <v>84</v>
      </c>
      <c r="AR91" s="91">
        <f>INDEX(地温!$D$2:$D$366,MATCH(AP91,地温!$C$2:$C$366,FALSE))</f>
        <v>26.639411999999997</v>
      </c>
      <c r="AS91" s="91">
        <f t="shared" si="65"/>
        <v>1908.7325079999996</v>
      </c>
      <c r="AT91" s="93">
        <f t="shared" si="47"/>
        <v>22.723006047619045</v>
      </c>
      <c r="AU91" s="99" t="e">
        <f t="shared" si="48"/>
        <v>#N/A</v>
      </c>
      <c r="AV91" s="99">
        <f t="shared" si="49"/>
        <v>0</v>
      </c>
    </row>
    <row r="92" spans="1:48" s="91" customFormat="1">
      <c r="A92" s="92">
        <f t="shared" si="50"/>
        <v>45881</v>
      </c>
      <c r="B92" s="91">
        <f t="shared" si="33"/>
        <v>85</v>
      </c>
      <c r="C92" s="99">
        <f t="shared" si="34"/>
        <v>4.386757131878948</v>
      </c>
      <c r="F92" s="92">
        <f t="shared" si="51"/>
        <v>45881</v>
      </c>
      <c r="G92" s="91">
        <f t="shared" si="52"/>
        <v>85</v>
      </c>
      <c r="H92" s="91">
        <f>INDEX(地温!$D$2:$D$366,MATCH(F92,地温!$C$2:$C$366,FALSE))</f>
        <v>26.254168000000004</v>
      </c>
      <c r="I92" s="91">
        <f t="shared" si="53"/>
        <v>1934.9866759999995</v>
      </c>
      <c r="J92" s="93">
        <f t="shared" si="35"/>
        <v>22.764549129411758</v>
      </c>
      <c r="K92" s="99">
        <f t="shared" si="36"/>
        <v>6.7598208683017844e-002</v>
      </c>
      <c r="L92" s="99">
        <f t="shared" si="37"/>
        <v>1.9886239320966443</v>
      </c>
      <c r="O92" s="92">
        <f t="shared" si="54"/>
        <v>45881</v>
      </c>
      <c r="P92" s="91">
        <f t="shared" si="55"/>
        <v>85</v>
      </c>
      <c r="Q92" s="91">
        <f>INDEX(地温!$D$2:$D$366,MATCH(O92,地温!$C$2:$C$366,FALSE))</f>
        <v>26.254168000000004</v>
      </c>
      <c r="R92" s="91">
        <f t="shared" si="56"/>
        <v>1934.9866759999995</v>
      </c>
      <c r="S92" s="93">
        <f t="shared" si="38"/>
        <v>22.764549129411758</v>
      </c>
      <c r="T92" s="99">
        <f t="shared" si="39"/>
        <v>8.4223507819147059e-002</v>
      </c>
      <c r="U92" s="99">
        <f t="shared" si="40"/>
        <v>2.3981331997823032</v>
      </c>
      <c r="X92" s="92">
        <f t="shared" si="57"/>
        <v>45881</v>
      </c>
      <c r="Y92" s="91">
        <f t="shared" si="58"/>
        <v>85</v>
      </c>
      <c r="Z92" s="91">
        <f>INDEX(地温!$D$2:$D$366,MATCH(X92,地温!$C$2:$C$366,FALSE))</f>
        <v>26.254168000000004</v>
      </c>
      <c r="AA92" s="91">
        <f t="shared" si="59"/>
        <v>1934.9866759999995</v>
      </c>
      <c r="AB92" s="93">
        <f t="shared" si="41"/>
        <v>22.764549129411758</v>
      </c>
      <c r="AC92" s="99" t="e">
        <f t="shared" si="42"/>
        <v>#N/A</v>
      </c>
      <c r="AD92" s="99">
        <f t="shared" si="43"/>
        <v>0</v>
      </c>
      <c r="AG92" s="92">
        <f t="shared" si="60"/>
        <v>45881</v>
      </c>
      <c r="AH92" s="91">
        <f t="shared" si="61"/>
        <v>85</v>
      </c>
      <c r="AI92" s="91">
        <f>INDEX(地温!$D$2:$D$366,MATCH(AG92,地温!$C$2:$C$366,FALSE))</f>
        <v>26.254168000000004</v>
      </c>
      <c r="AJ92" s="91">
        <f t="shared" si="62"/>
        <v>1934.9866759999995</v>
      </c>
      <c r="AK92" s="93">
        <f t="shared" si="44"/>
        <v>22.764549129411758</v>
      </c>
      <c r="AL92" s="99" t="e">
        <f t="shared" si="45"/>
        <v>#N/A</v>
      </c>
      <c r="AM92" s="99">
        <f t="shared" si="46"/>
        <v>0</v>
      </c>
      <c r="AP92" s="92">
        <f t="shared" si="63"/>
        <v>45881</v>
      </c>
      <c r="AQ92" s="91">
        <f t="shared" si="64"/>
        <v>85</v>
      </c>
      <c r="AR92" s="91">
        <f>INDEX(地温!$D$2:$D$366,MATCH(AP92,地温!$C$2:$C$366,FALSE))</f>
        <v>26.254168000000004</v>
      </c>
      <c r="AS92" s="91">
        <f t="shared" si="65"/>
        <v>1934.9866759999995</v>
      </c>
      <c r="AT92" s="93">
        <f t="shared" si="47"/>
        <v>22.764549129411758</v>
      </c>
      <c r="AU92" s="99" t="e">
        <f t="shared" si="48"/>
        <v>#N/A</v>
      </c>
      <c r="AV92" s="99">
        <f t="shared" si="49"/>
        <v>0</v>
      </c>
    </row>
    <row r="93" spans="1:48" s="91" customFormat="1">
      <c r="A93" s="92">
        <f t="shared" si="50"/>
        <v>45882</v>
      </c>
      <c r="B93" s="91">
        <f t="shared" si="33"/>
        <v>86</v>
      </c>
      <c r="C93" s="99">
        <f t="shared" si="34"/>
        <v>4.3873992119753051</v>
      </c>
      <c r="F93" s="92">
        <f t="shared" si="51"/>
        <v>45882</v>
      </c>
      <c r="G93" s="91">
        <f t="shared" si="52"/>
        <v>86</v>
      </c>
      <c r="H93" s="91">
        <f>INDEX(地温!$D$2:$D$366,MATCH(F93,地温!$C$2:$C$366,FALSE))</f>
        <v>26.294719999999998</v>
      </c>
      <c r="I93" s="91">
        <f t="shared" si="53"/>
        <v>1961.2813959999996</v>
      </c>
      <c r="J93" s="93">
        <f t="shared" si="35"/>
        <v>22.805597627906973</v>
      </c>
      <c r="K93" s="99">
        <f t="shared" si="36"/>
        <v>6.7708981328229986e-002</v>
      </c>
      <c r="L93" s="99">
        <f t="shared" si="37"/>
        <v>1.9890971992887776</v>
      </c>
      <c r="O93" s="92">
        <f t="shared" si="54"/>
        <v>45882</v>
      </c>
      <c r="P93" s="91">
        <f t="shared" si="55"/>
        <v>86</v>
      </c>
      <c r="Q93" s="91">
        <f>INDEX(地温!$D$2:$D$366,MATCH(O93,地温!$C$2:$C$366,FALSE))</f>
        <v>26.294719999999998</v>
      </c>
      <c r="R93" s="91">
        <f t="shared" si="56"/>
        <v>1961.2813959999996</v>
      </c>
      <c r="S93" s="93">
        <f t="shared" si="38"/>
        <v>22.805597627906973</v>
      </c>
      <c r="T93" s="99">
        <f t="shared" si="39"/>
        <v>8.4346283720097712e-002</v>
      </c>
      <c r="U93" s="99">
        <f t="shared" si="40"/>
        <v>2.398302012686528</v>
      </c>
      <c r="X93" s="92">
        <f t="shared" si="57"/>
        <v>45882</v>
      </c>
      <c r="Y93" s="91">
        <f t="shared" si="58"/>
        <v>86</v>
      </c>
      <c r="Z93" s="91">
        <f>INDEX(地温!$D$2:$D$366,MATCH(X93,地温!$C$2:$C$366,FALSE))</f>
        <v>26.294719999999998</v>
      </c>
      <c r="AA93" s="91">
        <f t="shared" si="59"/>
        <v>1961.2813959999996</v>
      </c>
      <c r="AB93" s="93">
        <f t="shared" si="41"/>
        <v>22.805597627906973</v>
      </c>
      <c r="AC93" s="99" t="e">
        <f t="shared" si="42"/>
        <v>#N/A</v>
      </c>
      <c r="AD93" s="99">
        <f t="shared" si="43"/>
        <v>0</v>
      </c>
      <c r="AG93" s="92">
        <f t="shared" si="60"/>
        <v>45882</v>
      </c>
      <c r="AH93" s="91">
        <f t="shared" si="61"/>
        <v>86</v>
      </c>
      <c r="AI93" s="91">
        <f>INDEX(地温!$D$2:$D$366,MATCH(AG93,地温!$C$2:$C$366,FALSE))</f>
        <v>26.294719999999998</v>
      </c>
      <c r="AJ93" s="91">
        <f t="shared" si="62"/>
        <v>1961.2813959999996</v>
      </c>
      <c r="AK93" s="93">
        <f t="shared" si="44"/>
        <v>22.805597627906973</v>
      </c>
      <c r="AL93" s="99" t="e">
        <f t="shared" si="45"/>
        <v>#N/A</v>
      </c>
      <c r="AM93" s="99">
        <f t="shared" si="46"/>
        <v>0</v>
      </c>
      <c r="AP93" s="92">
        <f t="shared" si="63"/>
        <v>45882</v>
      </c>
      <c r="AQ93" s="91">
        <f t="shared" si="64"/>
        <v>86</v>
      </c>
      <c r="AR93" s="91">
        <f>INDEX(地温!$D$2:$D$366,MATCH(AP93,地温!$C$2:$C$366,FALSE))</f>
        <v>26.294719999999998</v>
      </c>
      <c r="AS93" s="91">
        <f t="shared" si="65"/>
        <v>1961.2813959999996</v>
      </c>
      <c r="AT93" s="93">
        <f t="shared" si="47"/>
        <v>22.805597627906973</v>
      </c>
      <c r="AU93" s="99" t="e">
        <f t="shared" si="48"/>
        <v>#N/A</v>
      </c>
      <c r="AV93" s="99">
        <f t="shared" si="49"/>
        <v>0</v>
      </c>
    </row>
    <row r="94" spans="1:48" s="91" customFormat="1">
      <c r="A94" s="92">
        <f t="shared" si="50"/>
        <v>45883</v>
      </c>
      <c r="B94" s="91">
        <f t="shared" si="33"/>
        <v>87</v>
      </c>
      <c r="C94" s="99">
        <f t="shared" si="34"/>
        <v>4.3879933461873186</v>
      </c>
      <c r="F94" s="92">
        <f t="shared" si="51"/>
        <v>45883</v>
      </c>
      <c r="G94" s="91">
        <f t="shared" si="52"/>
        <v>87</v>
      </c>
      <c r="H94" s="91">
        <f>INDEX(地温!$D$2:$D$366,MATCH(F94,地温!$C$2:$C$366,FALSE))</f>
        <v>26.416376</v>
      </c>
      <c r="I94" s="91">
        <f t="shared" si="53"/>
        <v>1987.6977719999995</v>
      </c>
      <c r="J94" s="93">
        <f t="shared" si="35"/>
        <v>22.8471008275862</v>
      </c>
      <c r="K94" s="99">
        <f t="shared" si="36"/>
        <v>6.7821134242221498e-002</v>
      </c>
      <c r="L94" s="99">
        <f t="shared" si="37"/>
        <v>1.9895372045263184</v>
      </c>
      <c r="O94" s="92">
        <f t="shared" si="54"/>
        <v>45883</v>
      </c>
      <c r="P94" s="91">
        <f t="shared" si="55"/>
        <v>87</v>
      </c>
      <c r="Q94" s="91">
        <f>INDEX(地温!$D$2:$D$366,MATCH(O94,地温!$C$2:$C$366,FALSE))</f>
        <v>26.416376</v>
      </c>
      <c r="R94" s="91">
        <f t="shared" si="56"/>
        <v>1987.6977719999995</v>
      </c>
      <c r="S94" s="93">
        <f t="shared" si="38"/>
        <v>22.8471008275862</v>
      </c>
      <c r="T94" s="99">
        <f t="shared" si="39"/>
        <v>8.4470566876956296e-002</v>
      </c>
      <c r="U94" s="99">
        <f t="shared" si="40"/>
        <v>2.3984561416610002</v>
      </c>
      <c r="X94" s="92">
        <f t="shared" si="57"/>
        <v>45883</v>
      </c>
      <c r="Y94" s="91">
        <f t="shared" si="58"/>
        <v>87</v>
      </c>
      <c r="Z94" s="91">
        <f>INDEX(地温!$D$2:$D$366,MATCH(X94,地温!$C$2:$C$366,FALSE))</f>
        <v>26.416376</v>
      </c>
      <c r="AA94" s="91">
        <f t="shared" si="59"/>
        <v>1987.6977719999995</v>
      </c>
      <c r="AB94" s="93">
        <f t="shared" si="41"/>
        <v>22.8471008275862</v>
      </c>
      <c r="AC94" s="99" t="e">
        <f t="shared" si="42"/>
        <v>#N/A</v>
      </c>
      <c r="AD94" s="99">
        <f t="shared" si="43"/>
        <v>0</v>
      </c>
      <c r="AG94" s="92">
        <f t="shared" si="60"/>
        <v>45883</v>
      </c>
      <c r="AH94" s="91">
        <f t="shared" si="61"/>
        <v>87</v>
      </c>
      <c r="AI94" s="91">
        <f>INDEX(地温!$D$2:$D$366,MATCH(AG94,地温!$C$2:$C$366,FALSE))</f>
        <v>26.416376</v>
      </c>
      <c r="AJ94" s="91">
        <f t="shared" si="62"/>
        <v>1987.6977719999995</v>
      </c>
      <c r="AK94" s="93">
        <f t="shared" si="44"/>
        <v>22.8471008275862</v>
      </c>
      <c r="AL94" s="99" t="e">
        <f t="shared" si="45"/>
        <v>#N/A</v>
      </c>
      <c r="AM94" s="99">
        <f t="shared" si="46"/>
        <v>0</v>
      </c>
      <c r="AP94" s="92">
        <f t="shared" si="63"/>
        <v>45883</v>
      </c>
      <c r="AQ94" s="91">
        <f t="shared" si="64"/>
        <v>87</v>
      </c>
      <c r="AR94" s="91">
        <f>INDEX(地温!$D$2:$D$366,MATCH(AP94,地温!$C$2:$C$366,FALSE))</f>
        <v>26.416376</v>
      </c>
      <c r="AS94" s="91">
        <f t="shared" si="65"/>
        <v>1987.6977719999995</v>
      </c>
      <c r="AT94" s="93">
        <f t="shared" si="47"/>
        <v>22.8471008275862</v>
      </c>
      <c r="AU94" s="99" t="e">
        <f t="shared" si="48"/>
        <v>#N/A</v>
      </c>
      <c r="AV94" s="99">
        <f t="shared" si="49"/>
        <v>0</v>
      </c>
    </row>
    <row r="95" spans="1:48" s="91" customFormat="1">
      <c r="A95" s="92">
        <f t="shared" si="50"/>
        <v>45884</v>
      </c>
      <c r="B95" s="91">
        <f t="shared" si="33"/>
        <v>88</v>
      </c>
      <c r="C95" s="99">
        <f t="shared" si="34"/>
        <v>4.388546579854987</v>
      </c>
      <c r="F95" s="92">
        <f t="shared" si="51"/>
        <v>45884</v>
      </c>
      <c r="G95" s="91">
        <f t="shared" si="52"/>
        <v>88</v>
      </c>
      <c r="H95" s="91">
        <f>INDEX(地温!$D$2:$D$366,MATCH(F95,地温!$C$2:$C$366,FALSE))</f>
        <v>26.740791999999995</v>
      </c>
      <c r="I95" s="91">
        <f t="shared" si="53"/>
        <v>2014.4385639999996</v>
      </c>
      <c r="J95" s="93">
        <f t="shared" si="35"/>
        <v>22.891347318181815</v>
      </c>
      <c r="K95" s="99">
        <f t="shared" si="36"/>
        <v>6.7940870134342926e-002</v>
      </c>
      <c r="L95" s="99">
        <f t="shared" si="37"/>
        <v>1.9899489165870172</v>
      </c>
      <c r="O95" s="92">
        <f t="shared" si="54"/>
        <v>45884</v>
      </c>
      <c r="P95" s="91">
        <f t="shared" si="55"/>
        <v>88</v>
      </c>
      <c r="Q95" s="91">
        <f>INDEX(地温!$D$2:$D$366,MATCH(O95,地温!$C$2:$C$366,FALSE))</f>
        <v>26.740791999999995</v>
      </c>
      <c r="R95" s="91">
        <f t="shared" si="56"/>
        <v>2014.4385639999996</v>
      </c>
      <c r="S95" s="93">
        <f t="shared" si="38"/>
        <v>22.891347318181815</v>
      </c>
      <c r="T95" s="99">
        <f t="shared" si="39"/>
        <v>8.4603228145428547e-002</v>
      </c>
      <c r="U95" s="99">
        <f t="shared" si="40"/>
        <v>2.39859766326797</v>
      </c>
      <c r="X95" s="92">
        <f t="shared" si="57"/>
        <v>45884</v>
      </c>
      <c r="Y95" s="91">
        <f t="shared" si="58"/>
        <v>88</v>
      </c>
      <c r="Z95" s="91">
        <f>INDEX(地温!$D$2:$D$366,MATCH(X95,地温!$C$2:$C$366,FALSE))</f>
        <v>26.740791999999995</v>
      </c>
      <c r="AA95" s="91">
        <f t="shared" si="59"/>
        <v>2014.4385639999996</v>
      </c>
      <c r="AB95" s="93">
        <f t="shared" si="41"/>
        <v>22.891347318181815</v>
      </c>
      <c r="AC95" s="99" t="e">
        <f t="shared" si="42"/>
        <v>#N/A</v>
      </c>
      <c r="AD95" s="99">
        <f t="shared" si="43"/>
        <v>0</v>
      </c>
      <c r="AG95" s="92">
        <f t="shared" si="60"/>
        <v>45884</v>
      </c>
      <c r="AH95" s="91">
        <f t="shared" si="61"/>
        <v>88</v>
      </c>
      <c r="AI95" s="91">
        <f>INDEX(地温!$D$2:$D$366,MATCH(AG95,地温!$C$2:$C$366,FALSE))</f>
        <v>26.740791999999995</v>
      </c>
      <c r="AJ95" s="91">
        <f t="shared" si="62"/>
        <v>2014.4385639999996</v>
      </c>
      <c r="AK95" s="93">
        <f t="shared" si="44"/>
        <v>22.891347318181815</v>
      </c>
      <c r="AL95" s="99" t="e">
        <f t="shared" si="45"/>
        <v>#N/A</v>
      </c>
      <c r="AM95" s="99">
        <f t="shared" si="46"/>
        <v>0</v>
      </c>
      <c r="AP95" s="92">
        <f t="shared" si="63"/>
        <v>45884</v>
      </c>
      <c r="AQ95" s="91">
        <f t="shared" si="64"/>
        <v>88</v>
      </c>
      <c r="AR95" s="91">
        <f>INDEX(地温!$D$2:$D$366,MATCH(AP95,地温!$C$2:$C$366,FALSE))</f>
        <v>26.740791999999995</v>
      </c>
      <c r="AS95" s="91">
        <f t="shared" si="65"/>
        <v>2014.4385639999996</v>
      </c>
      <c r="AT95" s="93">
        <f t="shared" si="47"/>
        <v>22.891347318181815</v>
      </c>
      <c r="AU95" s="99" t="e">
        <f t="shared" si="48"/>
        <v>#N/A</v>
      </c>
      <c r="AV95" s="99">
        <f t="shared" si="49"/>
        <v>0</v>
      </c>
    </row>
    <row r="96" spans="1:48" s="91" customFormat="1">
      <c r="A96" s="92">
        <f t="shared" si="50"/>
        <v>45885</v>
      </c>
      <c r="B96" s="91">
        <f t="shared" si="33"/>
        <v>89</v>
      </c>
      <c r="C96" s="99">
        <f t="shared" si="34"/>
        <v>4.3890465308281437</v>
      </c>
      <c r="F96" s="92">
        <f t="shared" si="51"/>
        <v>45885</v>
      </c>
      <c r="G96" s="91">
        <f t="shared" si="52"/>
        <v>89</v>
      </c>
      <c r="H96" s="91">
        <f>INDEX(地温!$D$2:$D$366,MATCH(F96,地温!$C$2:$C$366,FALSE))</f>
        <v>26.173064</v>
      </c>
      <c r="I96" s="91">
        <f t="shared" si="53"/>
        <v>2040.6116279999997</v>
      </c>
      <c r="J96" s="93">
        <f t="shared" si="35"/>
        <v>22.928220539325839</v>
      </c>
      <c r="K96" s="99">
        <f t="shared" si="36"/>
        <v>6.804078719747382e-002</v>
      </c>
      <c r="L96" s="99">
        <f t="shared" si="37"/>
        <v>1.9903224743224066</v>
      </c>
      <c r="O96" s="92">
        <f t="shared" si="54"/>
        <v>45885</v>
      </c>
      <c r="P96" s="91">
        <f t="shared" si="55"/>
        <v>89</v>
      </c>
      <c r="Q96" s="91">
        <f>INDEX(地温!$D$2:$D$366,MATCH(O96,地温!$C$2:$C$366,FALSE))</f>
        <v>26.173064</v>
      </c>
      <c r="R96" s="91">
        <f t="shared" si="56"/>
        <v>2040.6116279999997</v>
      </c>
      <c r="S96" s="93">
        <f t="shared" si="38"/>
        <v>22.928220539325839</v>
      </c>
      <c r="T96" s="99">
        <f t="shared" si="39"/>
        <v>8.4713911414462273e-002</v>
      </c>
      <c r="U96" s="99">
        <f t="shared" si="40"/>
        <v>2.3987240565057371</v>
      </c>
      <c r="X96" s="92">
        <f t="shared" si="57"/>
        <v>45885</v>
      </c>
      <c r="Y96" s="91">
        <f t="shared" si="58"/>
        <v>89</v>
      </c>
      <c r="Z96" s="91">
        <f>INDEX(地温!$D$2:$D$366,MATCH(X96,地温!$C$2:$C$366,FALSE))</f>
        <v>26.173064</v>
      </c>
      <c r="AA96" s="91">
        <f t="shared" si="59"/>
        <v>2040.6116279999997</v>
      </c>
      <c r="AB96" s="93">
        <f t="shared" si="41"/>
        <v>22.928220539325839</v>
      </c>
      <c r="AC96" s="99" t="e">
        <f t="shared" si="42"/>
        <v>#N/A</v>
      </c>
      <c r="AD96" s="99">
        <f t="shared" si="43"/>
        <v>0</v>
      </c>
      <c r="AG96" s="92">
        <f t="shared" si="60"/>
        <v>45885</v>
      </c>
      <c r="AH96" s="91">
        <f t="shared" si="61"/>
        <v>89</v>
      </c>
      <c r="AI96" s="91">
        <f>INDEX(地温!$D$2:$D$366,MATCH(AG96,地温!$C$2:$C$366,FALSE))</f>
        <v>26.173064</v>
      </c>
      <c r="AJ96" s="91">
        <f t="shared" si="62"/>
        <v>2040.6116279999997</v>
      </c>
      <c r="AK96" s="93">
        <f t="shared" si="44"/>
        <v>22.928220539325839</v>
      </c>
      <c r="AL96" s="99" t="e">
        <f t="shared" si="45"/>
        <v>#N/A</v>
      </c>
      <c r="AM96" s="99">
        <f t="shared" si="46"/>
        <v>0</v>
      </c>
      <c r="AP96" s="92">
        <f t="shared" si="63"/>
        <v>45885</v>
      </c>
      <c r="AQ96" s="91">
        <f t="shared" si="64"/>
        <v>89</v>
      </c>
      <c r="AR96" s="91">
        <f>INDEX(地温!$D$2:$D$366,MATCH(AP96,地温!$C$2:$C$366,FALSE))</f>
        <v>26.173064</v>
      </c>
      <c r="AS96" s="91">
        <f t="shared" si="65"/>
        <v>2040.6116279999997</v>
      </c>
      <c r="AT96" s="93">
        <f t="shared" si="47"/>
        <v>22.928220539325839</v>
      </c>
      <c r="AU96" s="99" t="e">
        <f t="shared" si="48"/>
        <v>#N/A</v>
      </c>
      <c r="AV96" s="99">
        <f t="shared" si="49"/>
        <v>0</v>
      </c>
    </row>
    <row r="97" spans="1:48" s="91" customFormat="1">
      <c r="A97" s="92">
        <f t="shared" si="50"/>
        <v>45886</v>
      </c>
      <c r="B97" s="91">
        <f t="shared" si="33"/>
        <v>90</v>
      </c>
      <c r="C97" s="99">
        <f t="shared" si="34"/>
        <v>4.3895103029717877</v>
      </c>
      <c r="F97" s="92">
        <f t="shared" si="51"/>
        <v>45886</v>
      </c>
      <c r="G97" s="91">
        <f t="shared" si="52"/>
        <v>90</v>
      </c>
      <c r="H97" s="91">
        <f>INDEX(地温!$D$2:$D$366,MATCH(F97,地温!$C$2:$C$366,FALSE))</f>
        <v>26.355547999999999</v>
      </c>
      <c r="I97" s="91">
        <f t="shared" si="53"/>
        <v>2066.9671759999997</v>
      </c>
      <c r="J97" s="93">
        <f t="shared" si="35"/>
        <v>22.966301955555551</v>
      </c>
      <c r="K97" s="99">
        <f t="shared" si="36"/>
        <v>6.814410621620598e-002</v>
      </c>
      <c r="L97" s="99">
        <f t="shared" si="37"/>
        <v>1.990670596512313</v>
      </c>
      <c r="O97" s="92">
        <f t="shared" si="54"/>
        <v>45886</v>
      </c>
      <c r="P97" s="91">
        <f t="shared" si="55"/>
        <v>90</v>
      </c>
      <c r="Q97" s="91">
        <f>INDEX(地温!$D$2:$D$366,MATCH(O97,地温!$C$2:$C$366,FALSE))</f>
        <v>26.355547999999999</v>
      </c>
      <c r="R97" s="91">
        <f t="shared" si="56"/>
        <v>2066.9671759999997</v>
      </c>
      <c r="S97" s="93">
        <f t="shared" si="38"/>
        <v>22.966301955555551</v>
      </c>
      <c r="T97" s="99">
        <f t="shared" si="39"/>
        <v>8.4828344345036874e-002</v>
      </c>
      <c r="U97" s="99">
        <f t="shared" si="40"/>
        <v>2.3988397064594746</v>
      </c>
      <c r="X97" s="92">
        <f t="shared" si="57"/>
        <v>45886</v>
      </c>
      <c r="Y97" s="91">
        <f t="shared" si="58"/>
        <v>90</v>
      </c>
      <c r="Z97" s="91">
        <f>INDEX(地温!$D$2:$D$366,MATCH(X97,地温!$C$2:$C$366,FALSE))</f>
        <v>26.355547999999999</v>
      </c>
      <c r="AA97" s="91">
        <f t="shared" si="59"/>
        <v>2066.9671759999997</v>
      </c>
      <c r="AB97" s="93">
        <f t="shared" si="41"/>
        <v>22.966301955555551</v>
      </c>
      <c r="AC97" s="99" t="e">
        <f t="shared" si="42"/>
        <v>#N/A</v>
      </c>
      <c r="AD97" s="99">
        <f t="shared" si="43"/>
        <v>0</v>
      </c>
      <c r="AG97" s="92">
        <f t="shared" si="60"/>
        <v>45886</v>
      </c>
      <c r="AH97" s="91">
        <f t="shared" si="61"/>
        <v>90</v>
      </c>
      <c r="AI97" s="91">
        <f>INDEX(地温!$D$2:$D$366,MATCH(AG97,地温!$C$2:$C$366,FALSE))</f>
        <v>26.355547999999999</v>
      </c>
      <c r="AJ97" s="91">
        <f t="shared" si="62"/>
        <v>2066.9671759999997</v>
      </c>
      <c r="AK97" s="93">
        <f t="shared" si="44"/>
        <v>22.966301955555551</v>
      </c>
      <c r="AL97" s="99" t="e">
        <f t="shared" si="45"/>
        <v>#N/A</v>
      </c>
      <c r="AM97" s="99">
        <f t="shared" si="46"/>
        <v>0</v>
      </c>
      <c r="AP97" s="92">
        <f t="shared" si="63"/>
        <v>45886</v>
      </c>
      <c r="AQ97" s="91">
        <f t="shared" si="64"/>
        <v>90</v>
      </c>
      <c r="AR97" s="91">
        <f>INDEX(地温!$D$2:$D$366,MATCH(AP97,地温!$C$2:$C$366,FALSE))</f>
        <v>26.355547999999999</v>
      </c>
      <c r="AS97" s="91">
        <f t="shared" si="65"/>
        <v>2066.9671759999997</v>
      </c>
      <c r="AT97" s="93">
        <f t="shared" si="47"/>
        <v>22.966301955555551</v>
      </c>
      <c r="AU97" s="99" t="e">
        <f t="shared" si="48"/>
        <v>#N/A</v>
      </c>
      <c r="AV97" s="99">
        <f t="shared" si="49"/>
        <v>0</v>
      </c>
    </row>
    <row r="98" spans="1:48" s="91" customFormat="1">
      <c r="A98" s="92">
        <f t="shared" si="50"/>
        <v>45887</v>
      </c>
      <c r="B98" s="91">
        <f t="shared" si="33"/>
        <v>91</v>
      </c>
      <c r="C98" s="99">
        <f t="shared" si="34"/>
        <v>4.3899420184947324</v>
      </c>
      <c r="F98" s="92">
        <f t="shared" si="51"/>
        <v>45887</v>
      </c>
      <c r="G98" s="91">
        <f t="shared" si="52"/>
        <v>91</v>
      </c>
      <c r="H98" s="91">
        <f>INDEX(地温!$D$2:$D$366,MATCH(F98,地温!$C$2:$C$366,FALSE))</f>
        <v>26.659688000000003</v>
      </c>
      <c r="I98" s="91">
        <f t="shared" si="53"/>
        <v>2093.6268639999998</v>
      </c>
      <c r="J98" s="93">
        <f t="shared" si="35"/>
        <v>23.006888615384614</v>
      </c>
      <c r="K98" s="99">
        <f t="shared" si="36"/>
        <v>6.8254365613944837e-002</v>
      </c>
      <c r="L98" s="99">
        <f t="shared" si="37"/>
        <v>1.9909961673757055</v>
      </c>
      <c r="O98" s="92">
        <f t="shared" si="54"/>
        <v>45887</v>
      </c>
      <c r="P98" s="91">
        <f t="shared" si="55"/>
        <v>91</v>
      </c>
      <c r="Q98" s="91">
        <f>INDEX(地温!$D$2:$D$366,MATCH(O98,地温!$C$2:$C$366,FALSE))</f>
        <v>26.659688000000003</v>
      </c>
      <c r="R98" s="91">
        <f t="shared" si="56"/>
        <v>2093.6268639999998</v>
      </c>
      <c r="S98" s="93">
        <f t="shared" si="38"/>
        <v>23.006888615384614</v>
      </c>
      <c r="T98" s="99">
        <f t="shared" si="39"/>
        <v>8.4950443108763568e-002</v>
      </c>
      <c r="U98" s="99">
        <f t="shared" si="40"/>
        <v>2.3989458511190271</v>
      </c>
      <c r="X98" s="92">
        <f t="shared" si="57"/>
        <v>45887</v>
      </c>
      <c r="Y98" s="91">
        <f t="shared" si="58"/>
        <v>91</v>
      </c>
      <c r="Z98" s="91">
        <f>INDEX(地温!$D$2:$D$366,MATCH(X98,地温!$C$2:$C$366,FALSE))</f>
        <v>26.659688000000003</v>
      </c>
      <c r="AA98" s="91">
        <f t="shared" si="59"/>
        <v>2093.6268639999998</v>
      </c>
      <c r="AB98" s="93">
        <f t="shared" si="41"/>
        <v>23.006888615384614</v>
      </c>
      <c r="AC98" s="99" t="e">
        <f t="shared" si="42"/>
        <v>#N/A</v>
      </c>
      <c r="AD98" s="99">
        <f t="shared" si="43"/>
        <v>0</v>
      </c>
      <c r="AG98" s="92">
        <f t="shared" si="60"/>
        <v>45887</v>
      </c>
      <c r="AH98" s="91">
        <f t="shared" si="61"/>
        <v>91</v>
      </c>
      <c r="AI98" s="91">
        <f>INDEX(地温!$D$2:$D$366,MATCH(AG98,地温!$C$2:$C$366,FALSE))</f>
        <v>26.659688000000003</v>
      </c>
      <c r="AJ98" s="91">
        <f t="shared" si="62"/>
        <v>2093.6268639999998</v>
      </c>
      <c r="AK98" s="93">
        <f t="shared" si="44"/>
        <v>23.006888615384614</v>
      </c>
      <c r="AL98" s="99" t="e">
        <f t="shared" si="45"/>
        <v>#N/A</v>
      </c>
      <c r="AM98" s="99">
        <f t="shared" si="46"/>
        <v>0</v>
      </c>
      <c r="AP98" s="92">
        <f t="shared" si="63"/>
        <v>45887</v>
      </c>
      <c r="AQ98" s="91">
        <f t="shared" si="64"/>
        <v>91</v>
      </c>
      <c r="AR98" s="91">
        <f>INDEX(地温!$D$2:$D$366,MATCH(AP98,地温!$C$2:$C$366,FALSE))</f>
        <v>26.659688000000003</v>
      </c>
      <c r="AS98" s="91">
        <f t="shared" si="65"/>
        <v>2093.6268639999998</v>
      </c>
      <c r="AT98" s="93">
        <f t="shared" si="47"/>
        <v>23.006888615384614</v>
      </c>
      <c r="AU98" s="99" t="e">
        <f t="shared" si="48"/>
        <v>#N/A</v>
      </c>
      <c r="AV98" s="99">
        <f t="shared" si="49"/>
        <v>0</v>
      </c>
    </row>
    <row r="99" spans="1:48" s="91" customFormat="1">
      <c r="A99" s="92">
        <f t="shared" si="50"/>
        <v>45888</v>
      </c>
      <c r="B99" s="91">
        <f t="shared" si="33"/>
        <v>92</v>
      </c>
      <c r="C99" s="99">
        <f t="shared" si="34"/>
        <v>4.3903301298445871</v>
      </c>
      <c r="F99" s="92">
        <f t="shared" si="51"/>
        <v>45888</v>
      </c>
      <c r="G99" s="91">
        <f t="shared" si="52"/>
        <v>92</v>
      </c>
      <c r="H99" s="91">
        <f>INDEX(地温!$D$2:$D$366,MATCH(F99,地温!$C$2:$C$366,FALSE))</f>
        <v>25.929751999999997</v>
      </c>
      <c r="I99" s="91">
        <f t="shared" si="53"/>
        <v>2119.5566159999998</v>
      </c>
      <c r="J99" s="93">
        <f t="shared" si="35"/>
        <v>23.038658869565214</v>
      </c>
      <c r="K99" s="99">
        <f t="shared" si="36"/>
        <v>6.8340777328198737e-002</v>
      </c>
      <c r="L99" s="99">
        <f t="shared" si="37"/>
        <v>1.9912899408676554</v>
      </c>
      <c r="O99" s="92">
        <f t="shared" si="54"/>
        <v>45888</v>
      </c>
      <c r="P99" s="91">
        <f t="shared" si="55"/>
        <v>92</v>
      </c>
      <c r="Q99" s="91">
        <f>INDEX(地温!$D$2:$D$366,MATCH(O99,地温!$C$2:$C$366,FALSE))</f>
        <v>25.929751999999997</v>
      </c>
      <c r="R99" s="91">
        <f t="shared" si="56"/>
        <v>2119.5566159999998</v>
      </c>
      <c r="S99" s="93">
        <f t="shared" si="38"/>
        <v>23.038658869565214</v>
      </c>
      <c r="T99" s="99">
        <f t="shared" si="39"/>
        <v>8.5046118273963842e-002</v>
      </c>
      <c r="U99" s="99">
        <f t="shared" si="40"/>
        <v>2.3990401889769317</v>
      </c>
      <c r="X99" s="92">
        <f t="shared" si="57"/>
        <v>45888</v>
      </c>
      <c r="Y99" s="91">
        <f t="shared" si="58"/>
        <v>92</v>
      </c>
      <c r="Z99" s="91">
        <f>INDEX(地温!$D$2:$D$366,MATCH(X99,地温!$C$2:$C$366,FALSE))</f>
        <v>25.929751999999997</v>
      </c>
      <c r="AA99" s="91">
        <f t="shared" si="59"/>
        <v>2119.5566159999998</v>
      </c>
      <c r="AB99" s="93">
        <f t="shared" si="41"/>
        <v>23.038658869565214</v>
      </c>
      <c r="AC99" s="99" t="e">
        <f t="shared" si="42"/>
        <v>#N/A</v>
      </c>
      <c r="AD99" s="99">
        <f t="shared" si="43"/>
        <v>0</v>
      </c>
      <c r="AG99" s="92">
        <f t="shared" si="60"/>
        <v>45888</v>
      </c>
      <c r="AH99" s="91">
        <f t="shared" si="61"/>
        <v>92</v>
      </c>
      <c r="AI99" s="91">
        <f>INDEX(地温!$D$2:$D$366,MATCH(AG99,地温!$C$2:$C$366,FALSE))</f>
        <v>25.929751999999997</v>
      </c>
      <c r="AJ99" s="91">
        <f t="shared" si="62"/>
        <v>2119.5566159999998</v>
      </c>
      <c r="AK99" s="93">
        <f t="shared" si="44"/>
        <v>23.038658869565214</v>
      </c>
      <c r="AL99" s="99" t="e">
        <f t="shared" si="45"/>
        <v>#N/A</v>
      </c>
      <c r="AM99" s="99">
        <f t="shared" si="46"/>
        <v>0</v>
      </c>
      <c r="AP99" s="92">
        <f t="shared" si="63"/>
        <v>45888</v>
      </c>
      <c r="AQ99" s="91">
        <f t="shared" si="64"/>
        <v>92</v>
      </c>
      <c r="AR99" s="91">
        <f>INDEX(地温!$D$2:$D$366,MATCH(AP99,地温!$C$2:$C$366,FALSE))</f>
        <v>25.929751999999997</v>
      </c>
      <c r="AS99" s="91">
        <f t="shared" si="65"/>
        <v>2119.5566159999998</v>
      </c>
      <c r="AT99" s="93">
        <f t="shared" si="47"/>
        <v>23.038658869565214</v>
      </c>
      <c r="AU99" s="99" t="e">
        <f t="shared" si="48"/>
        <v>#N/A</v>
      </c>
      <c r="AV99" s="99">
        <f t="shared" si="49"/>
        <v>0</v>
      </c>
    </row>
    <row r="100" spans="1:48" s="91" customFormat="1">
      <c r="A100" s="92">
        <f t="shared" si="50"/>
        <v>45889</v>
      </c>
      <c r="B100" s="91">
        <f t="shared" si="33"/>
        <v>93</v>
      </c>
      <c r="C100" s="99">
        <f t="shared" si="34"/>
        <v>4.3907011575732282</v>
      </c>
      <c r="F100" s="92">
        <f t="shared" si="51"/>
        <v>45889</v>
      </c>
      <c r="G100" s="91">
        <f t="shared" si="52"/>
        <v>93</v>
      </c>
      <c r="H100" s="91">
        <f>INDEX(地温!$D$2:$D$366,MATCH(F100,地温!$C$2:$C$366,FALSE))</f>
        <v>27.004380000000001</v>
      </c>
      <c r="I100" s="91">
        <f t="shared" si="53"/>
        <v>2146.5609959999997</v>
      </c>
      <c r="J100" s="93">
        <f t="shared" si="35"/>
        <v>23.081301032258061</v>
      </c>
      <c r="K100" s="99">
        <f t="shared" si="36"/>
        <v>6.8456902245879567e-002</v>
      </c>
      <c r="L100" s="99">
        <f t="shared" si="37"/>
        <v>1.9915722385128962</v>
      </c>
      <c r="O100" s="92">
        <f t="shared" si="54"/>
        <v>45889</v>
      </c>
      <c r="P100" s="91">
        <f t="shared" si="55"/>
        <v>93</v>
      </c>
      <c r="Q100" s="91">
        <f>INDEX(地温!$D$2:$D$366,MATCH(O100,地温!$C$2:$C$366,FALSE))</f>
        <v>27.004380000000001</v>
      </c>
      <c r="R100" s="91">
        <f t="shared" si="56"/>
        <v>2146.5609959999997</v>
      </c>
      <c r="S100" s="93">
        <f t="shared" si="38"/>
        <v>23.081301032258061</v>
      </c>
      <c r="T100" s="99">
        <f t="shared" si="39"/>
        <v>8.5174670919299172e-002</v>
      </c>
      <c r="U100" s="99">
        <f t="shared" si="40"/>
        <v>2.399128919060332</v>
      </c>
      <c r="X100" s="92">
        <f t="shared" si="57"/>
        <v>45889</v>
      </c>
      <c r="Y100" s="91">
        <f t="shared" si="58"/>
        <v>93</v>
      </c>
      <c r="Z100" s="91">
        <f>INDEX(地温!$D$2:$D$366,MATCH(X100,地温!$C$2:$C$366,FALSE))</f>
        <v>27.004380000000001</v>
      </c>
      <c r="AA100" s="91">
        <f t="shared" si="59"/>
        <v>2146.5609959999997</v>
      </c>
      <c r="AB100" s="93">
        <f t="shared" si="41"/>
        <v>23.081301032258061</v>
      </c>
      <c r="AC100" s="99" t="e">
        <f t="shared" si="42"/>
        <v>#N/A</v>
      </c>
      <c r="AD100" s="99">
        <f t="shared" si="43"/>
        <v>0</v>
      </c>
      <c r="AG100" s="92">
        <f t="shared" si="60"/>
        <v>45889</v>
      </c>
      <c r="AH100" s="91">
        <f t="shared" si="61"/>
        <v>93</v>
      </c>
      <c r="AI100" s="91">
        <f>INDEX(地温!$D$2:$D$366,MATCH(AG100,地温!$C$2:$C$366,FALSE))</f>
        <v>27.004380000000001</v>
      </c>
      <c r="AJ100" s="91">
        <f t="shared" si="62"/>
        <v>2146.5609959999997</v>
      </c>
      <c r="AK100" s="93">
        <f t="shared" si="44"/>
        <v>23.081301032258061</v>
      </c>
      <c r="AL100" s="99" t="e">
        <f t="shared" si="45"/>
        <v>#N/A</v>
      </c>
      <c r="AM100" s="99">
        <f t="shared" si="46"/>
        <v>0</v>
      </c>
      <c r="AP100" s="92">
        <f t="shared" si="63"/>
        <v>45889</v>
      </c>
      <c r="AQ100" s="91">
        <f t="shared" si="64"/>
        <v>93</v>
      </c>
      <c r="AR100" s="91">
        <f>INDEX(地温!$D$2:$D$366,MATCH(AP100,地温!$C$2:$C$366,FALSE))</f>
        <v>27.004380000000001</v>
      </c>
      <c r="AS100" s="91">
        <f t="shared" si="65"/>
        <v>2146.5609959999997</v>
      </c>
      <c r="AT100" s="93">
        <f t="shared" si="47"/>
        <v>23.081301032258061</v>
      </c>
      <c r="AU100" s="99" t="e">
        <f t="shared" si="48"/>
        <v>#N/A</v>
      </c>
      <c r="AV100" s="99">
        <f t="shared" si="49"/>
        <v>0</v>
      </c>
    </row>
    <row r="101" spans="1:48" s="91" customFormat="1">
      <c r="A101" s="92">
        <f t="shared" si="50"/>
        <v>45890</v>
      </c>
      <c r="B101" s="91">
        <f t="shared" si="33"/>
        <v>94</v>
      </c>
      <c r="C101" s="99">
        <f t="shared" si="34"/>
        <v>4.3910369667115177</v>
      </c>
      <c r="F101" s="92">
        <f t="shared" si="51"/>
        <v>45890</v>
      </c>
      <c r="G101" s="91">
        <f t="shared" si="52"/>
        <v>94</v>
      </c>
      <c r="H101" s="91">
        <f>INDEX(地温!$D$2:$D$366,MATCH(F101,地温!$C$2:$C$366,FALSE))</f>
        <v>26.497479999999999</v>
      </c>
      <c r="I101" s="91">
        <f t="shared" si="53"/>
        <v>2173.0584759999997</v>
      </c>
      <c r="J101" s="93">
        <f t="shared" si="35"/>
        <v>23.117643361702125</v>
      </c>
      <c r="K101" s="99">
        <f t="shared" si="36"/>
        <v>6.8556000468685444e-002</v>
      </c>
      <c r="L101" s="99">
        <f t="shared" si="37"/>
        <v>1.9918287200209661</v>
      </c>
      <c r="O101" s="92">
        <f t="shared" si="54"/>
        <v>45890</v>
      </c>
      <c r="P101" s="91">
        <f t="shared" si="55"/>
        <v>94</v>
      </c>
      <c r="Q101" s="91">
        <f>INDEX(地温!$D$2:$D$366,MATCH(O101,地温!$C$2:$C$366,FALSE))</f>
        <v>26.497479999999999</v>
      </c>
      <c r="R101" s="91">
        <f t="shared" si="56"/>
        <v>2173.0584759999997</v>
      </c>
      <c r="S101" s="93">
        <f t="shared" si="38"/>
        <v>23.117643361702125</v>
      </c>
      <c r="T101" s="99">
        <f t="shared" si="39"/>
        <v>8.5284355638216722e-002</v>
      </c>
      <c r="U101" s="99">
        <f t="shared" si="40"/>
        <v>2.3992082466905513</v>
      </c>
      <c r="X101" s="92">
        <f t="shared" si="57"/>
        <v>45890</v>
      </c>
      <c r="Y101" s="91">
        <f t="shared" si="58"/>
        <v>94</v>
      </c>
      <c r="Z101" s="91">
        <f>INDEX(地温!$D$2:$D$366,MATCH(X101,地温!$C$2:$C$366,FALSE))</f>
        <v>26.497479999999999</v>
      </c>
      <c r="AA101" s="91">
        <f t="shared" si="59"/>
        <v>2173.0584759999997</v>
      </c>
      <c r="AB101" s="93">
        <f t="shared" si="41"/>
        <v>23.117643361702125</v>
      </c>
      <c r="AC101" s="99" t="e">
        <f t="shared" si="42"/>
        <v>#N/A</v>
      </c>
      <c r="AD101" s="99">
        <f t="shared" si="43"/>
        <v>0</v>
      </c>
      <c r="AG101" s="92">
        <f t="shared" si="60"/>
        <v>45890</v>
      </c>
      <c r="AH101" s="91">
        <f t="shared" si="61"/>
        <v>94</v>
      </c>
      <c r="AI101" s="91">
        <f>INDEX(地温!$D$2:$D$366,MATCH(AG101,地温!$C$2:$C$366,FALSE))</f>
        <v>26.497479999999999</v>
      </c>
      <c r="AJ101" s="91">
        <f t="shared" si="62"/>
        <v>2173.0584759999997</v>
      </c>
      <c r="AK101" s="93">
        <f t="shared" si="44"/>
        <v>23.117643361702125</v>
      </c>
      <c r="AL101" s="99" t="e">
        <f t="shared" si="45"/>
        <v>#N/A</v>
      </c>
      <c r="AM101" s="99">
        <f t="shared" si="46"/>
        <v>0</v>
      </c>
      <c r="AP101" s="92">
        <f t="shared" si="63"/>
        <v>45890</v>
      </c>
      <c r="AQ101" s="91">
        <f t="shared" si="64"/>
        <v>94</v>
      </c>
      <c r="AR101" s="91">
        <f>INDEX(地温!$D$2:$D$366,MATCH(AP101,地温!$C$2:$C$366,FALSE))</f>
        <v>26.497479999999999</v>
      </c>
      <c r="AS101" s="91">
        <f t="shared" si="65"/>
        <v>2173.0584759999997</v>
      </c>
      <c r="AT101" s="93">
        <f t="shared" si="47"/>
        <v>23.117643361702125</v>
      </c>
      <c r="AU101" s="99" t="e">
        <f t="shared" si="48"/>
        <v>#N/A</v>
      </c>
      <c r="AV101" s="99">
        <f t="shared" si="49"/>
        <v>0</v>
      </c>
    </row>
    <row r="102" spans="1:48" s="91" customFormat="1">
      <c r="A102" s="92">
        <f t="shared" si="50"/>
        <v>45891</v>
      </c>
      <c r="B102" s="91">
        <f t="shared" si="33"/>
        <v>95</v>
      </c>
      <c r="C102" s="99">
        <f t="shared" si="34"/>
        <v>4.3913482076178845</v>
      </c>
      <c r="F102" s="92">
        <f t="shared" si="51"/>
        <v>45891</v>
      </c>
      <c r="G102" s="91">
        <f t="shared" si="52"/>
        <v>95</v>
      </c>
      <c r="H102" s="91">
        <f>INDEX(地温!$D$2:$D$366,MATCH(F102,地温!$C$2:$C$366,FALSE))</f>
        <v>26.674894999999999</v>
      </c>
      <c r="I102" s="91">
        <f t="shared" si="53"/>
        <v>2199.7333709999998</v>
      </c>
      <c r="J102" s="93">
        <f t="shared" si="35"/>
        <v>23.155088115789471</v>
      </c>
      <c r="K102" s="99">
        <f t="shared" si="36"/>
        <v>6.8658229336312063e-002</v>
      </c>
      <c r="L102" s="99">
        <f t="shared" si="37"/>
        <v>1.9920674641035501</v>
      </c>
      <c r="O102" s="92">
        <f t="shared" si="54"/>
        <v>45891</v>
      </c>
      <c r="P102" s="91">
        <f t="shared" si="55"/>
        <v>95</v>
      </c>
      <c r="Q102" s="91">
        <f>INDEX(地温!$D$2:$D$366,MATCH(O102,地温!$C$2:$C$366,FALSE))</f>
        <v>26.674894999999999</v>
      </c>
      <c r="R102" s="91">
        <f t="shared" si="56"/>
        <v>2199.7333709999998</v>
      </c>
      <c r="S102" s="93">
        <f t="shared" si="38"/>
        <v>23.155088115789471</v>
      </c>
      <c r="T102" s="99">
        <f t="shared" si="39"/>
        <v>8.5397487112271464e-002</v>
      </c>
      <c r="U102" s="99">
        <f t="shared" si="40"/>
        <v>2.3992807435143346</v>
      </c>
      <c r="X102" s="92">
        <f t="shared" si="57"/>
        <v>45891</v>
      </c>
      <c r="Y102" s="91">
        <f t="shared" si="58"/>
        <v>95</v>
      </c>
      <c r="Z102" s="91">
        <f>INDEX(地温!$D$2:$D$366,MATCH(X102,地温!$C$2:$C$366,FALSE))</f>
        <v>26.674894999999999</v>
      </c>
      <c r="AA102" s="91">
        <f t="shared" si="59"/>
        <v>2199.7333709999998</v>
      </c>
      <c r="AB102" s="93">
        <f t="shared" si="41"/>
        <v>23.155088115789471</v>
      </c>
      <c r="AC102" s="99" t="e">
        <f t="shared" si="42"/>
        <v>#N/A</v>
      </c>
      <c r="AD102" s="99">
        <f t="shared" si="43"/>
        <v>0</v>
      </c>
      <c r="AG102" s="92">
        <f t="shared" si="60"/>
        <v>45891</v>
      </c>
      <c r="AH102" s="91">
        <f t="shared" si="61"/>
        <v>95</v>
      </c>
      <c r="AI102" s="91">
        <f>INDEX(地温!$D$2:$D$366,MATCH(AG102,地温!$C$2:$C$366,FALSE))</f>
        <v>26.674894999999999</v>
      </c>
      <c r="AJ102" s="91">
        <f t="shared" si="62"/>
        <v>2199.7333709999998</v>
      </c>
      <c r="AK102" s="93">
        <f t="shared" si="44"/>
        <v>23.155088115789471</v>
      </c>
      <c r="AL102" s="99" t="e">
        <f t="shared" si="45"/>
        <v>#N/A</v>
      </c>
      <c r="AM102" s="99">
        <f t="shared" si="46"/>
        <v>0</v>
      </c>
      <c r="AP102" s="92">
        <f t="shared" si="63"/>
        <v>45891</v>
      </c>
      <c r="AQ102" s="91">
        <f t="shared" si="64"/>
        <v>95</v>
      </c>
      <c r="AR102" s="91">
        <f>INDEX(地温!$D$2:$D$366,MATCH(AP102,地温!$C$2:$C$366,FALSE))</f>
        <v>26.674894999999999</v>
      </c>
      <c r="AS102" s="91">
        <f t="shared" si="65"/>
        <v>2199.7333709999998</v>
      </c>
      <c r="AT102" s="93">
        <f t="shared" si="47"/>
        <v>23.155088115789471</v>
      </c>
      <c r="AU102" s="99" t="e">
        <f t="shared" si="48"/>
        <v>#N/A</v>
      </c>
      <c r="AV102" s="99">
        <f t="shared" si="49"/>
        <v>0</v>
      </c>
    </row>
    <row r="103" spans="1:48" s="91" customFormat="1">
      <c r="A103" s="92">
        <f t="shared" si="50"/>
        <v>45892</v>
      </c>
      <c r="B103" s="91">
        <f t="shared" si="33"/>
        <v>96</v>
      </c>
      <c r="C103" s="99">
        <f t="shared" si="34"/>
        <v>4.391621519622837</v>
      </c>
      <c r="F103" s="92">
        <f t="shared" si="51"/>
        <v>45892</v>
      </c>
      <c r="G103" s="91">
        <f t="shared" si="52"/>
        <v>96</v>
      </c>
      <c r="H103" s="91">
        <f>INDEX(地温!$D$2:$D$366,MATCH(F103,地温!$C$2:$C$366,FALSE))</f>
        <v>25.255575</v>
      </c>
      <c r="I103" s="91">
        <f t="shared" si="53"/>
        <v>2224.9889459999999</v>
      </c>
      <c r="J103" s="93">
        <f t="shared" si="35"/>
        <v>23.176968187499998</v>
      </c>
      <c r="K103" s="99">
        <f t="shared" si="36"/>
        <v>6.8718023235611755e-002</v>
      </c>
      <c r="L103" s="99">
        <f t="shared" si="37"/>
        <v>1.9922777218124221</v>
      </c>
      <c r="O103" s="92">
        <f t="shared" si="54"/>
        <v>45892</v>
      </c>
      <c r="P103" s="91">
        <f t="shared" si="55"/>
        <v>96</v>
      </c>
      <c r="Q103" s="91">
        <f>INDEX(地温!$D$2:$D$366,MATCH(O103,地温!$C$2:$C$366,FALSE))</f>
        <v>25.255575</v>
      </c>
      <c r="R103" s="91">
        <f t="shared" si="56"/>
        <v>2224.9889459999999</v>
      </c>
      <c r="S103" s="93">
        <f t="shared" si="38"/>
        <v>23.176968187499998</v>
      </c>
      <c r="T103" s="99">
        <f t="shared" si="39"/>
        <v>8.546364935449248e-002</v>
      </c>
      <c r="U103" s="99">
        <f t="shared" si="40"/>
        <v>2.3993437978104146</v>
      </c>
      <c r="X103" s="92">
        <f t="shared" si="57"/>
        <v>45892</v>
      </c>
      <c r="Y103" s="91">
        <f t="shared" si="58"/>
        <v>96</v>
      </c>
      <c r="Z103" s="91">
        <f>INDEX(地温!$D$2:$D$366,MATCH(X103,地温!$C$2:$C$366,FALSE))</f>
        <v>25.255575</v>
      </c>
      <c r="AA103" s="91">
        <f t="shared" si="59"/>
        <v>2224.9889459999999</v>
      </c>
      <c r="AB103" s="93">
        <f t="shared" si="41"/>
        <v>23.176968187499998</v>
      </c>
      <c r="AC103" s="99" t="e">
        <f t="shared" si="42"/>
        <v>#N/A</v>
      </c>
      <c r="AD103" s="99">
        <f t="shared" si="43"/>
        <v>0</v>
      </c>
      <c r="AG103" s="92">
        <f t="shared" si="60"/>
        <v>45892</v>
      </c>
      <c r="AH103" s="91">
        <f t="shared" si="61"/>
        <v>96</v>
      </c>
      <c r="AI103" s="91">
        <f>INDEX(地温!$D$2:$D$366,MATCH(AG103,地温!$C$2:$C$366,FALSE))</f>
        <v>25.255575</v>
      </c>
      <c r="AJ103" s="91">
        <f t="shared" si="62"/>
        <v>2224.9889459999999</v>
      </c>
      <c r="AK103" s="93">
        <f t="shared" si="44"/>
        <v>23.176968187499998</v>
      </c>
      <c r="AL103" s="99" t="e">
        <f t="shared" si="45"/>
        <v>#N/A</v>
      </c>
      <c r="AM103" s="99">
        <f t="shared" si="46"/>
        <v>0</v>
      </c>
      <c r="AP103" s="92">
        <f t="shared" si="63"/>
        <v>45892</v>
      </c>
      <c r="AQ103" s="91">
        <f t="shared" si="64"/>
        <v>96</v>
      </c>
      <c r="AR103" s="91">
        <f>INDEX(地温!$D$2:$D$366,MATCH(AP103,地温!$C$2:$C$366,FALSE))</f>
        <v>25.255575</v>
      </c>
      <c r="AS103" s="91">
        <f t="shared" si="65"/>
        <v>2224.9889459999999</v>
      </c>
      <c r="AT103" s="93">
        <f t="shared" si="47"/>
        <v>23.176968187499998</v>
      </c>
      <c r="AU103" s="99" t="e">
        <f t="shared" si="48"/>
        <v>#N/A</v>
      </c>
      <c r="AV103" s="99">
        <f t="shared" si="49"/>
        <v>0</v>
      </c>
    </row>
    <row r="104" spans="1:48" s="91" customFormat="1">
      <c r="A104" s="92">
        <f t="shared" si="50"/>
        <v>45893</v>
      </c>
      <c r="B104" s="91">
        <f t="shared" si="33"/>
        <v>97</v>
      </c>
      <c r="C104" s="99">
        <f t="shared" si="34"/>
        <v>4.3918786615472847</v>
      </c>
      <c r="F104" s="92">
        <f t="shared" si="51"/>
        <v>45893</v>
      </c>
      <c r="G104" s="91">
        <f t="shared" si="52"/>
        <v>97</v>
      </c>
      <c r="H104" s="91">
        <f>INDEX(地温!$D$2:$D$366,MATCH(F104,地温!$C$2:$C$366,FALSE))</f>
        <v>25.762474999999998</v>
      </c>
      <c r="I104" s="91">
        <f t="shared" si="53"/>
        <v>2250.7514209999999</v>
      </c>
      <c r="J104" s="93">
        <f t="shared" si="35"/>
        <v>23.203622896907216</v>
      </c>
      <c r="K104" s="99">
        <f t="shared" si="36"/>
        <v>6.8790923683537314e-002</v>
      </c>
      <c r="L104" s="99">
        <f t="shared" si="37"/>
        <v>1.9924764169623046</v>
      </c>
      <c r="O104" s="92">
        <f t="shared" si="54"/>
        <v>45893</v>
      </c>
      <c r="P104" s="91">
        <f t="shared" si="55"/>
        <v>97</v>
      </c>
      <c r="Q104" s="91">
        <f>INDEX(地温!$D$2:$D$366,MATCH(O104,地温!$C$2:$C$366,FALSE))</f>
        <v>25.762474999999998</v>
      </c>
      <c r="R104" s="91">
        <f t="shared" si="56"/>
        <v>2250.7514209999999</v>
      </c>
      <c r="S104" s="93">
        <f t="shared" si="38"/>
        <v>23.203622896907216</v>
      </c>
      <c r="T104" s="99">
        <f t="shared" si="39"/>
        <v>8.5544305464092085e-002</v>
      </c>
      <c r="U104" s="99">
        <f t="shared" si="40"/>
        <v>2.3994022445849801</v>
      </c>
      <c r="X104" s="92">
        <f t="shared" si="57"/>
        <v>45893</v>
      </c>
      <c r="Y104" s="91">
        <f t="shared" si="58"/>
        <v>97</v>
      </c>
      <c r="Z104" s="91">
        <f>INDEX(地温!$D$2:$D$366,MATCH(X104,地温!$C$2:$C$366,FALSE))</f>
        <v>25.762474999999998</v>
      </c>
      <c r="AA104" s="91">
        <f t="shared" si="59"/>
        <v>2250.7514209999999</v>
      </c>
      <c r="AB104" s="93">
        <f t="shared" si="41"/>
        <v>23.203622896907216</v>
      </c>
      <c r="AC104" s="99" t="e">
        <f t="shared" si="42"/>
        <v>#N/A</v>
      </c>
      <c r="AD104" s="99">
        <f t="shared" si="43"/>
        <v>0</v>
      </c>
      <c r="AG104" s="92">
        <f t="shared" si="60"/>
        <v>45893</v>
      </c>
      <c r="AH104" s="91">
        <f t="shared" si="61"/>
        <v>97</v>
      </c>
      <c r="AI104" s="91">
        <f>INDEX(地温!$D$2:$D$366,MATCH(AG104,地温!$C$2:$C$366,FALSE))</f>
        <v>25.762474999999998</v>
      </c>
      <c r="AJ104" s="91">
        <f t="shared" si="62"/>
        <v>2250.7514209999999</v>
      </c>
      <c r="AK104" s="93">
        <f t="shared" si="44"/>
        <v>23.203622896907216</v>
      </c>
      <c r="AL104" s="99" t="e">
        <f t="shared" si="45"/>
        <v>#N/A</v>
      </c>
      <c r="AM104" s="99">
        <f t="shared" si="46"/>
        <v>0</v>
      </c>
      <c r="AP104" s="92">
        <f t="shared" si="63"/>
        <v>45893</v>
      </c>
      <c r="AQ104" s="91">
        <f t="shared" si="64"/>
        <v>97</v>
      </c>
      <c r="AR104" s="91">
        <f>INDEX(地温!$D$2:$D$366,MATCH(AP104,地温!$C$2:$C$366,FALSE))</f>
        <v>25.762474999999998</v>
      </c>
      <c r="AS104" s="91">
        <f t="shared" si="65"/>
        <v>2250.7514209999999</v>
      </c>
      <c r="AT104" s="93">
        <f t="shared" si="47"/>
        <v>23.203622896907216</v>
      </c>
      <c r="AU104" s="99" t="e">
        <f t="shared" si="48"/>
        <v>#N/A</v>
      </c>
      <c r="AV104" s="99">
        <f t="shared" si="49"/>
        <v>0</v>
      </c>
    </row>
    <row r="105" spans="1:48" s="91" customFormat="1">
      <c r="A105" s="92">
        <f t="shared" si="50"/>
        <v>45894</v>
      </c>
      <c r="B105" s="91">
        <f t="shared" si="33"/>
        <v>98</v>
      </c>
      <c r="C105" s="99">
        <f t="shared" si="34"/>
        <v>4.3921171334479308</v>
      </c>
      <c r="F105" s="92">
        <f t="shared" si="51"/>
        <v>45894</v>
      </c>
      <c r="G105" s="91">
        <f t="shared" si="52"/>
        <v>98</v>
      </c>
      <c r="H105" s="91">
        <f>INDEX(地温!$D$2:$D$366,MATCH(F105,地温!$C$2:$C$366,FALSE))</f>
        <v>25.889199999999999</v>
      </c>
      <c r="I105" s="91">
        <f t="shared" si="53"/>
        <v>2276.640621</v>
      </c>
      <c r="J105" s="93">
        <f t="shared" si="35"/>
        <v>23.23102674489796</v>
      </c>
      <c r="K105" s="99">
        <f t="shared" si="36"/>
        <v>6.886593995000985e-002</v>
      </c>
      <c r="L105" s="99">
        <f t="shared" si="37"/>
        <v>1.9926614356528571</v>
      </c>
      <c r="O105" s="92">
        <f t="shared" si="54"/>
        <v>45894</v>
      </c>
      <c r="P105" s="91">
        <f t="shared" si="55"/>
        <v>98</v>
      </c>
      <c r="Q105" s="91">
        <f>INDEX(地温!$D$2:$D$366,MATCH(O105,地温!$C$2:$C$366,FALSE))</f>
        <v>25.889199999999999</v>
      </c>
      <c r="R105" s="91">
        <f t="shared" si="56"/>
        <v>2276.640621</v>
      </c>
      <c r="S105" s="93">
        <f t="shared" si="38"/>
        <v>23.23102674489796</v>
      </c>
      <c r="T105" s="99">
        <f t="shared" si="39"/>
        <v>8.5627292642317443e-002</v>
      </c>
      <c r="U105" s="99">
        <f t="shared" si="40"/>
        <v>2.3994556977950738</v>
      </c>
      <c r="X105" s="92">
        <f t="shared" si="57"/>
        <v>45894</v>
      </c>
      <c r="Y105" s="91">
        <f t="shared" si="58"/>
        <v>98</v>
      </c>
      <c r="Z105" s="91">
        <f>INDEX(地温!$D$2:$D$366,MATCH(X105,地温!$C$2:$C$366,FALSE))</f>
        <v>25.889199999999999</v>
      </c>
      <c r="AA105" s="91">
        <f t="shared" si="59"/>
        <v>2276.640621</v>
      </c>
      <c r="AB105" s="93">
        <f t="shared" si="41"/>
        <v>23.23102674489796</v>
      </c>
      <c r="AC105" s="99" t="e">
        <f t="shared" si="42"/>
        <v>#N/A</v>
      </c>
      <c r="AD105" s="99">
        <f t="shared" si="43"/>
        <v>0</v>
      </c>
      <c r="AG105" s="92">
        <f t="shared" si="60"/>
        <v>45894</v>
      </c>
      <c r="AH105" s="91">
        <f t="shared" si="61"/>
        <v>98</v>
      </c>
      <c r="AI105" s="91">
        <f>INDEX(地温!$D$2:$D$366,MATCH(AG105,地温!$C$2:$C$366,FALSE))</f>
        <v>25.889199999999999</v>
      </c>
      <c r="AJ105" s="91">
        <f t="shared" si="62"/>
        <v>2276.640621</v>
      </c>
      <c r="AK105" s="93">
        <f t="shared" si="44"/>
        <v>23.23102674489796</v>
      </c>
      <c r="AL105" s="99" t="e">
        <f t="shared" si="45"/>
        <v>#N/A</v>
      </c>
      <c r="AM105" s="99">
        <f t="shared" si="46"/>
        <v>0</v>
      </c>
      <c r="AP105" s="92">
        <f t="shared" si="63"/>
        <v>45894</v>
      </c>
      <c r="AQ105" s="91">
        <f t="shared" si="64"/>
        <v>98</v>
      </c>
      <c r="AR105" s="91">
        <f>INDEX(地温!$D$2:$D$366,MATCH(AP105,地温!$C$2:$C$366,FALSE))</f>
        <v>25.889199999999999</v>
      </c>
      <c r="AS105" s="91">
        <f t="shared" si="65"/>
        <v>2276.640621</v>
      </c>
      <c r="AT105" s="93">
        <f t="shared" si="47"/>
        <v>23.23102674489796</v>
      </c>
      <c r="AU105" s="99" t="e">
        <f t="shared" si="48"/>
        <v>#N/A</v>
      </c>
      <c r="AV105" s="99">
        <f t="shared" si="49"/>
        <v>0</v>
      </c>
    </row>
    <row r="106" spans="1:48" s="91" customFormat="1">
      <c r="A106" s="92">
        <f t="shared" si="50"/>
        <v>45895</v>
      </c>
      <c r="B106" s="91">
        <f t="shared" si="33"/>
        <v>99</v>
      </c>
      <c r="C106" s="99">
        <f t="shared" si="34"/>
        <v>4.3923407467845044</v>
      </c>
      <c r="F106" s="92">
        <f t="shared" si="51"/>
        <v>45895</v>
      </c>
      <c r="G106" s="91">
        <f t="shared" si="52"/>
        <v>99</v>
      </c>
      <c r="H106" s="91">
        <f>INDEX(地温!$D$2:$D$366,MATCH(F106,地温!$C$2:$C$366,FALSE))</f>
        <v>26.355547999999999</v>
      </c>
      <c r="I106" s="91">
        <f t="shared" si="53"/>
        <v>2302.996169</v>
      </c>
      <c r="J106" s="93">
        <f t="shared" si="35"/>
        <v>23.262587565656567</v>
      </c>
      <c r="K106" s="99">
        <f t="shared" si="36"/>
        <v>6.8952419800787909e-002</v>
      </c>
      <c r="L106" s="99">
        <f t="shared" si="37"/>
        <v>1.9928356723281491</v>
      </c>
      <c r="O106" s="92">
        <f t="shared" si="54"/>
        <v>45895</v>
      </c>
      <c r="P106" s="91">
        <f t="shared" si="55"/>
        <v>99</v>
      </c>
      <c r="Q106" s="91">
        <f>INDEX(地温!$D$2:$D$366,MATCH(O106,地温!$C$2:$C$366,FALSE))</f>
        <v>26.355547999999999</v>
      </c>
      <c r="R106" s="91">
        <f t="shared" si="56"/>
        <v>2302.996169</v>
      </c>
      <c r="S106" s="93">
        <f t="shared" si="38"/>
        <v>23.262587565656567</v>
      </c>
      <c r="T106" s="99">
        <f t="shared" si="39"/>
        <v>8.5722949100431739e-002</v>
      </c>
      <c r="U106" s="99">
        <f t="shared" si="40"/>
        <v>2.3995050744563553</v>
      </c>
      <c r="X106" s="92">
        <f t="shared" si="57"/>
        <v>45895</v>
      </c>
      <c r="Y106" s="91">
        <f t="shared" si="58"/>
        <v>99</v>
      </c>
      <c r="Z106" s="91">
        <f>INDEX(地温!$D$2:$D$366,MATCH(X106,地温!$C$2:$C$366,FALSE))</f>
        <v>26.355547999999999</v>
      </c>
      <c r="AA106" s="91">
        <f t="shared" si="59"/>
        <v>2302.996169</v>
      </c>
      <c r="AB106" s="93">
        <f t="shared" si="41"/>
        <v>23.262587565656567</v>
      </c>
      <c r="AC106" s="99" t="e">
        <f t="shared" si="42"/>
        <v>#N/A</v>
      </c>
      <c r="AD106" s="99">
        <f t="shared" si="43"/>
        <v>0</v>
      </c>
      <c r="AG106" s="92">
        <f t="shared" si="60"/>
        <v>45895</v>
      </c>
      <c r="AH106" s="91">
        <f t="shared" si="61"/>
        <v>99</v>
      </c>
      <c r="AI106" s="91">
        <f>INDEX(地温!$D$2:$D$366,MATCH(AG106,地温!$C$2:$C$366,FALSE))</f>
        <v>26.355547999999999</v>
      </c>
      <c r="AJ106" s="91">
        <f t="shared" si="62"/>
        <v>2302.996169</v>
      </c>
      <c r="AK106" s="93">
        <f t="shared" si="44"/>
        <v>23.262587565656567</v>
      </c>
      <c r="AL106" s="99" t="e">
        <f t="shared" si="45"/>
        <v>#N/A</v>
      </c>
      <c r="AM106" s="99">
        <f t="shared" si="46"/>
        <v>0</v>
      </c>
      <c r="AP106" s="92">
        <f t="shared" si="63"/>
        <v>45895</v>
      </c>
      <c r="AQ106" s="91">
        <f t="shared" si="64"/>
        <v>99</v>
      </c>
      <c r="AR106" s="91">
        <f>INDEX(地温!$D$2:$D$366,MATCH(AP106,地温!$C$2:$C$366,FALSE))</f>
        <v>26.355547999999999</v>
      </c>
      <c r="AS106" s="91">
        <f t="shared" si="65"/>
        <v>2302.996169</v>
      </c>
      <c r="AT106" s="93">
        <f t="shared" si="47"/>
        <v>23.262587565656567</v>
      </c>
      <c r="AU106" s="99" t="e">
        <f t="shared" si="48"/>
        <v>#N/A</v>
      </c>
      <c r="AV106" s="99">
        <f t="shared" si="49"/>
        <v>0</v>
      </c>
    </row>
    <row r="107" spans="1:48" s="91" customFormat="1">
      <c r="A107" s="92">
        <f t="shared" si="50"/>
        <v>45896</v>
      </c>
      <c r="B107" s="91">
        <f t="shared" si="33"/>
        <v>100</v>
      </c>
      <c r="C107" s="99">
        <f t="shared" si="34"/>
        <v>4.3925474770821902</v>
      </c>
      <c r="F107" s="92">
        <f t="shared" si="51"/>
        <v>45896</v>
      </c>
      <c r="G107" s="91">
        <f t="shared" si="52"/>
        <v>100</v>
      </c>
      <c r="H107" s="91">
        <f>INDEX(地温!$D$2:$D$366,MATCH(F107,地温!$C$2:$C$366,FALSE))</f>
        <v>26.436652000000002</v>
      </c>
      <c r="I107" s="91">
        <f t="shared" si="53"/>
        <v>2329.4328209999999</v>
      </c>
      <c r="J107" s="93">
        <f t="shared" si="35"/>
        <v>23.29432821</v>
      </c>
      <c r="K107" s="99">
        <f t="shared" si="36"/>
        <v>6.9039483299188173e-002</v>
      </c>
      <c r="L107" s="99">
        <f t="shared" si="37"/>
        <v>1.992997390661627</v>
      </c>
      <c r="O107" s="92">
        <f t="shared" si="54"/>
        <v>45896</v>
      </c>
      <c r="P107" s="91">
        <f t="shared" si="55"/>
        <v>100</v>
      </c>
      <c r="Q107" s="91">
        <f>INDEX(地温!$D$2:$D$366,MATCH(O107,地温!$C$2:$C$366,FALSE))</f>
        <v>26.436652000000002</v>
      </c>
      <c r="R107" s="91">
        <f t="shared" si="56"/>
        <v>2329.4328209999999</v>
      </c>
      <c r="S107" s="93">
        <f t="shared" si="38"/>
        <v>23.29432821</v>
      </c>
      <c r="T107" s="99">
        <f t="shared" si="39"/>
        <v>8.5819237766933398e-002</v>
      </c>
      <c r="U107" s="99">
        <f t="shared" si="40"/>
        <v>2.3995500864205632</v>
      </c>
      <c r="X107" s="92">
        <f t="shared" si="57"/>
        <v>45896</v>
      </c>
      <c r="Y107" s="91">
        <f t="shared" si="58"/>
        <v>100</v>
      </c>
      <c r="Z107" s="91">
        <f>INDEX(地温!$D$2:$D$366,MATCH(X107,地温!$C$2:$C$366,FALSE))</f>
        <v>26.436652000000002</v>
      </c>
      <c r="AA107" s="91">
        <f t="shared" si="59"/>
        <v>2329.4328209999999</v>
      </c>
      <c r="AB107" s="93">
        <f t="shared" si="41"/>
        <v>23.29432821</v>
      </c>
      <c r="AC107" s="99" t="e">
        <f t="shared" si="42"/>
        <v>#N/A</v>
      </c>
      <c r="AD107" s="99">
        <f t="shared" si="43"/>
        <v>0</v>
      </c>
      <c r="AG107" s="92">
        <f t="shared" si="60"/>
        <v>45896</v>
      </c>
      <c r="AH107" s="91">
        <f t="shared" si="61"/>
        <v>100</v>
      </c>
      <c r="AI107" s="91">
        <f>INDEX(地温!$D$2:$D$366,MATCH(AG107,地温!$C$2:$C$366,FALSE))</f>
        <v>26.436652000000002</v>
      </c>
      <c r="AJ107" s="91">
        <f t="shared" si="62"/>
        <v>2329.4328209999999</v>
      </c>
      <c r="AK107" s="93">
        <f t="shared" si="44"/>
        <v>23.29432821</v>
      </c>
      <c r="AL107" s="99" t="e">
        <f t="shared" si="45"/>
        <v>#N/A</v>
      </c>
      <c r="AM107" s="99">
        <f t="shared" si="46"/>
        <v>0</v>
      </c>
      <c r="AP107" s="92">
        <f t="shared" si="63"/>
        <v>45896</v>
      </c>
      <c r="AQ107" s="91">
        <f t="shared" si="64"/>
        <v>100</v>
      </c>
      <c r="AR107" s="91">
        <f>INDEX(地温!$D$2:$D$366,MATCH(AP107,地温!$C$2:$C$366,FALSE))</f>
        <v>26.436652000000002</v>
      </c>
      <c r="AS107" s="91">
        <f t="shared" si="65"/>
        <v>2329.4328209999999</v>
      </c>
      <c r="AT107" s="93">
        <f t="shared" si="47"/>
        <v>23.29432821</v>
      </c>
      <c r="AU107" s="99" t="e">
        <f t="shared" si="48"/>
        <v>#N/A</v>
      </c>
      <c r="AV107" s="99">
        <f t="shared" si="49"/>
        <v>0</v>
      </c>
    </row>
    <row r="108" spans="1:48" s="91" customFormat="1">
      <c r="A108" s="92">
        <f t="shared" si="50"/>
        <v>45897</v>
      </c>
      <c r="B108" s="91">
        <f t="shared" si="33"/>
        <v>101</v>
      </c>
      <c r="C108" s="99">
        <f t="shared" si="34"/>
        <v>4.3927303341986059</v>
      </c>
      <c r="F108" s="92">
        <f t="shared" si="51"/>
        <v>45897</v>
      </c>
      <c r="G108" s="91">
        <f t="shared" si="52"/>
        <v>101</v>
      </c>
      <c r="H108" s="91">
        <f>INDEX(地温!$D$2:$D$366,MATCH(F108,地温!$C$2:$C$366,FALSE))</f>
        <v>25.220091999999994</v>
      </c>
      <c r="I108" s="91">
        <f t="shared" si="53"/>
        <v>2354.6529129999999</v>
      </c>
      <c r="J108" s="93">
        <f t="shared" si="35"/>
        <v>23.313395178217821</v>
      </c>
      <c r="K108" s="99">
        <f t="shared" si="36"/>
        <v>6.909182720305207e-002</v>
      </c>
      <c r="L108" s="99">
        <f t="shared" si="37"/>
        <v>1.9931408399832646</v>
      </c>
      <c r="O108" s="92">
        <f t="shared" si="54"/>
        <v>45897</v>
      </c>
      <c r="P108" s="91">
        <f t="shared" si="55"/>
        <v>101</v>
      </c>
      <c r="Q108" s="91">
        <f>INDEX(地温!$D$2:$D$366,MATCH(O108,地温!$C$2:$C$366,FALSE))</f>
        <v>25.220091999999994</v>
      </c>
      <c r="R108" s="91">
        <f t="shared" si="56"/>
        <v>2354.6529129999999</v>
      </c>
      <c r="S108" s="93">
        <f t="shared" si="38"/>
        <v>23.313395178217821</v>
      </c>
      <c r="T108" s="99">
        <f t="shared" si="39"/>
        <v>8.5877121532544232e-002</v>
      </c>
      <c r="U108" s="99">
        <f t="shared" si="40"/>
        <v>2.3995894942153413</v>
      </c>
      <c r="X108" s="92">
        <f t="shared" si="57"/>
        <v>45897</v>
      </c>
      <c r="Y108" s="91">
        <f t="shared" si="58"/>
        <v>101</v>
      </c>
      <c r="Z108" s="91">
        <f>INDEX(地温!$D$2:$D$366,MATCH(X108,地温!$C$2:$C$366,FALSE))</f>
        <v>25.220091999999994</v>
      </c>
      <c r="AA108" s="91">
        <f t="shared" si="59"/>
        <v>2354.6529129999999</v>
      </c>
      <c r="AB108" s="93">
        <f t="shared" si="41"/>
        <v>23.313395178217821</v>
      </c>
      <c r="AC108" s="99" t="e">
        <f t="shared" si="42"/>
        <v>#N/A</v>
      </c>
      <c r="AD108" s="99">
        <f t="shared" si="43"/>
        <v>0</v>
      </c>
      <c r="AG108" s="92">
        <f t="shared" si="60"/>
        <v>45897</v>
      </c>
      <c r="AH108" s="91">
        <f t="shared" si="61"/>
        <v>101</v>
      </c>
      <c r="AI108" s="91">
        <f>INDEX(地温!$D$2:$D$366,MATCH(AG108,地温!$C$2:$C$366,FALSE))</f>
        <v>25.220091999999994</v>
      </c>
      <c r="AJ108" s="91">
        <f t="shared" si="62"/>
        <v>2354.6529129999999</v>
      </c>
      <c r="AK108" s="93">
        <f t="shared" si="44"/>
        <v>23.313395178217821</v>
      </c>
      <c r="AL108" s="99" t="e">
        <f t="shared" si="45"/>
        <v>#N/A</v>
      </c>
      <c r="AM108" s="99">
        <f t="shared" si="46"/>
        <v>0</v>
      </c>
      <c r="AP108" s="92">
        <f t="shared" si="63"/>
        <v>45897</v>
      </c>
      <c r="AQ108" s="91">
        <f t="shared" si="64"/>
        <v>101</v>
      </c>
      <c r="AR108" s="91">
        <f>INDEX(地温!$D$2:$D$366,MATCH(AP108,地温!$C$2:$C$366,FALSE))</f>
        <v>25.220091999999994</v>
      </c>
      <c r="AS108" s="91">
        <f t="shared" si="65"/>
        <v>2354.6529129999999</v>
      </c>
      <c r="AT108" s="93">
        <f t="shared" si="47"/>
        <v>23.313395178217821</v>
      </c>
      <c r="AU108" s="99" t="e">
        <f t="shared" si="48"/>
        <v>#N/A</v>
      </c>
      <c r="AV108" s="99">
        <f t="shared" si="49"/>
        <v>0</v>
      </c>
    </row>
    <row r="109" spans="1:48" s="91" customFormat="1">
      <c r="A109" s="92">
        <f t="shared" si="50"/>
        <v>45898</v>
      </c>
      <c r="B109" s="91">
        <f t="shared" si="33"/>
        <v>102</v>
      </c>
      <c r="C109" s="99">
        <f t="shared" si="34"/>
        <v>4.3928975623981392</v>
      </c>
      <c r="F109" s="92">
        <f t="shared" si="51"/>
        <v>45898</v>
      </c>
      <c r="G109" s="91">
        <f t="shared" si="52"/>
        <v>102</v>
      </c>
      <c r="H109" s="91">
        <f>INDEX(地温!$D$2:$D$366,MATCH(F109,地温!$C$2:$C$366,FALSE))</f>
        <v>24.895676000000002</v>
      </c>
      <c r="I109" s="91">
        <f t="shared" si="53"/>
        <v>2379.548589</v>
      </c>
      <c r="J109" s="93">
        <f t="shared" si="35"/>
        <v>23.328907735294116</v>
      </c>
      <c r="K109" s="99">
        <f t="shared" si="36"/>
        <v>6.9134437604391655e-002</v>
      </c>
      <c r="L109" s="99">
        <f t="shared" si="37"/>
        <v>1.9932724802769917</v>
      </c>
      <c r="O109" s="92">
        <f t="shared" si="54"/>
        <v>45898</v>
      </c>
      <c r="P109" s="91">
        <f t="shared" si="55"/>
        <v>102</v>
      </c>
      <c r="Q109" s="91">
        <f>INDEX(地温!$D$2:$D$366,MATCH(O109,地温!$C$2:$C$366,FALSE))</f>
        <v>24.895676000000002</v>
      </c>
      <c r="R109" s="91">
        <f t="shared" si="56"/>
        <v>2379.548589</v>
      </c>
      <c r="S109" s="93">
        <f t="shared" si="38"/>
        <v>23.328907735294116</v>
      </c>
      <c r="T109" s="99">
        <f t="shared" si="39"/>
        <v>8.5924238069183076e-002</v>
      </c>
      <c r="U109" s="99">
        <f t="shared" si="40"/>
        <v>2.3996250821211476</v>
      </c>
      <c r="X109" s="92">
        <f t="shared" si="57"/>
        <v>45898</v>
      </c>
      <c r="Y109" s="91">
        <f t="shared" si="58"/>
        <v>102</v>
      </c>
      <c r="Z109" s="91">
        <f>INDEX(地温!$D$2:$D$366,MATCH(X109,地温!$C$2:$C$366,FALSE))</f>
        <v>24.895676000000002</v>
      </c>
      <c r="AA109" s="91">
        <f t="shared" si="59"/>
        <v>2379.548589</v>
      </c>
      <c r="AB109" s="93">
        <f t="shared" si="41"/>
        <v>23.328907735294116</v>
      </c>
      <c r="AC109" s="99" t="e">
        <f t="shared" si="42"/>
        <v>#N/A</v>
      </c>
      <c r="AD109" s="99">
        <f t="shared" si="43"/>
        <v>0</v>
      </c>
      <c r="AG109" s="92">
        <f t="shared" si="60"/>
        <v>45898</v>
      </c>
      <c r="AH109" s="91">
        <f t="shared" si="61"/>
        <v>102</v>
      </c>
      <c r="AI109" s="91">
        <f>INDEX(地温!$D$2:$D$366,MATCH(AG109,地温!$C$2:$C$366,FALSE))</f>
        <v>24.895676000000002</v>
      </c>
      <c r="AJ109" s="91">
        <f t="shared" si="62"/>
        <v>2379.548589</v>
      </c>
      <c r="AK109" s="93">
        <f t="shared" si="44"/>
        <v>23.328907735294116</v>
      </c>
      <c r="AL109" s="99" t="e">
        <f t="shared" si="45"/>
        <v>#N/A</v>
      </c>
      <c r="AM109" s="99">
        <f t="shared" si="46"/>
        <v>0</v>
      </c>
      <c r="AP109" s="92">
        <f t="shared" si="63"/>
        <v>45898</v>
      </c>
      <c r="AQ109" s="91">
        <f t="shared" si="64"/>
        <v>102</v>
      </c>
      <c r="AR109" s="91">
        <f>INDEX(地温!$D$2:$D$366,MATCH(AP109,地温!$C$2:$C$366,FALSE))</f>
        <v>24.895676000000002</v>
      </c>
      <c r="AS109" s="91">
        <f t="shared" si="65"/>
        <v>2379.548589</v>
      </c>
      <c r="AT109" s="93">
        <f t="shared" si="47"/>
        <v>23.328907735294116</v>
      </c>
      <c r="AU109" s="99" t="e">
        <f t="shared" si="48"/>
        <v>#N/A</v>
      </c>
      <c r="AV109" s="99">
        <f t="shared" si="49"/>
        <v>0</v>
      </c>
    </row>
    <row r="110" spans="1:48" s="91" customFormat="1">
      <c r="A110" s="92">
        <f t="shared" si="50"/>
        <v>45899</v>
      </c>
      <c r="B110" s="91">
        <f t="shared" si="33"/>
        <v>103</v>
      </c>
      <c r="C110" s="99">
        <f t="shared" si="34"/>
        <v>4.3930562551702277</v>
      </c>
      <c r="F110" s="92">
        <f t="shared" si="51"/>
        <v>45899</v>
      </c>
      <c r="G110" s="91">
        <f t="shared" si="52"/>
        <v>103</v>
      </c>
      <c r="H110" s="91">
        <f>INDEX(地温!$D$2:$D$366,MATCH(F110,地温!$C$2:$C$366,FALSE))</f>
        <v>25.605336000000005</v>
      </c>
      <c r="I110" s="91">
        <f t="shared" si="53"/>
        <v>2405.1539250000001</v>
      </c>
      <c r="J110" s="93">
        <f t="shared" si="35"/>
        <v>23.351008980582524</v>
      </c>
      <c r="K110" s="99">
        <f t="shared" si="36"/>
        <v>6.9195183711661432e-002</v>
      </c>
      <c r="L110" s="99">
        <f t="shared" si="37"/>
        <v>1.9933979318200299</v>
      </c>
      <c r="O110" s="92">
        <f t="shared" si="54"/>
        <v>45899</v>
      </c>
      <c r="P110" s="91">
        <f t="shared" si="55"/>
        <v>103</v>
      </c>
      <c r="Q110" s="91">
        <f>INDEX(地温!$D$2:$D$366,MATCH(O110,地温!$C$2:$C$366,FALSE))</f>
        <v>25.605336000000005</v>
      </c>
      <c r="R110" s="91">
        <f t="shared" si="56"/>
        <v>2405.1539250000001</v>
      </c>
      <c r="S110" s="93">
        <f t="shared" si="38"/>
        <v>23.351008980582524</v>
      </c>
      <c r="T110" s="99">
        <f t="shared" si="39"/>
        <v>8.5991402659303703e-002</v>
      </c>
      <c r="U110" s="99">
        <f t="shared" si="40"/>
        <v>2.3996583233501982</v>
      </c>
      <c r="X110" s="92">
        <f t="shared" si="57"/>
        <v>45899</v>
      </c>
      <c r="Y110" s="91">
        <f t="shared" si="58"/>
        <v>103</v>
      </c>
      <c r="Z110" s="91">
        <f>INDEX(地温!$D$2:$D$366,MATCH(X110,地温!$C$2:$C$366,FALSE))</f>
        <v>25.605336000000005</v>
      </c>
      <c r="AA110" s="91">
        <f t="shared" si="59"/>
        <v>2405.1539250000001</v>
      </c>
      <c r="AB110" s="93">
        <f t="shared" si="41"/>
        <v>23.351008980582524</v>
      </c>
      <c r="AC110" s="99" t="e">
        <f t="shared" si="42"/>
        <v>#N/A</v>
      </c>
      <c r="AD110" s="99">
        <f t="shared" si="43"/>
        <v>0</v>
      </c>
      <c r="AG110" s="92">
        <f t="shared" si="60"/>
        <v>45899</v>
      </c>
      <c r="AH110" s="91">
        <f t="shared" si="61"/>
        <v>103</v>
      </c>
      <c r="AI110" s="91">
        <f>INDEX(地温!$D$2:$D$366,MATCH(AG110,地温!$C$2:$C$366,FALSE))</f>
        <v>25.605336000000005</v>
      </c>
      <c r="AJ110" s="91">
        <f t="shared" si="62"/>
        <v>2405.1539250000001</v>
      </c>
      <c r="AK110" s="93">
        <f t="shared" si="44"/>
        <v>23.351008980582524</v>
      </c>
      <c r="AL110" s="99" t="e">
        <f t="shared" si="45"/>
        <v>#N/A</v>
      </c>
      <c r="AM110" s="99">
        <f t="shared" si="46"/>
        <v>0</v>
      </c>
      <c r="AP110" s="92">
        <f t="shared" si="63"/>
        <v>45899</v>
      </c>
      <c r="AQ110" s="91">
        <f t="shared" si="64"/>
        <v>103</v>
      </c>
      <c r="AR110" s="91">
        <f>INDEX(地温!$D$2:$D$366,MATCH(AP110,地温!$C$2:$C$366,FALSE))</f>
        <v>25.605336000000005</v>
      </c>
      <c r="AS110" s="91">
        <f t="shared" si="65"/>
        <v>2405.1539250000001</v>
      </c>
      <c r="AT110" s="93">
        <f t="shared" si="47"/>
        <v>23.351008980582524</v>
      </c>
      <c r="AU110" s="99" t="e">
        <f t="shared" si="48"/>
        <v>#N/A</v>
      </c>
      <c r="AV110" s="99">
        <f t="shared" si="49"/>
        <v>0</v>
      </c>
    </row>
    <row r="111" spans="1:48" s="91" customFormat="1">
      <c r="A111" s="92">
        <f t="shared" si="50"/>
        <v>45900</v>
      </c>
      <c r="B111" s="91">
        <f t="shared" si="33"/>
        <v>104</v>
      </c>
      <c r="C111" s="99">
        <f t="shared" si="34"/>
        <v>4.3932051432268011</v>
      </c>
      <c r="F111" s="92">
        <f t="shared" si="51"/>
        <v>45900</v>
      </c>
      <c r="G111" s="91">
        <f t="shared" si="52"/>
        <v>104</v>
      </c>
      <c r="H111" s="91">
        <f>INDEX(地温!$D$2:$D$366,MATCH(F111,地温!$C$2:$C$366,FALSE))</f>
        <v>26.051408000000002</v>
      </c>
      <c r="I111" s="91">
        <f t="shared" si="53"/>
        <v>2431.2053329999999</v>
      </c>
      <c r="J111" s="93">
        <f t="shared" si="35"/>
        <v>23.376974355769228</v>
      </c>
      <c r="K111" s="99">
        <f t="shared" si="36"/>
        <v>6.9266607127459148e-002</v>
      </c>
      <c r="L111" s="99">
        <f t="shared" si="37"/>
        <v>1.9935161023281807</v>
      </c>
      <c r="O111" s="92">
        <f t="shared" si="54"/>
        <v>45900</v>
      </c>
      <c r="P111" s="91">
        <f t="shared" si="55"/>
        <v>104</v>
      </c>
      <c r="Q111" s="91">
        <f>INDEX(地温!$D$2:$D$366,MATCH(O111,地温!$C$2:$C$366,FALSE))</f>
        <v>26.051408000000002</v>
      </c>
      <c r="R111" s="91">
        <f t="shared" si="56"/>
        <v>2431.2053329999999</v>
      </c>
      <c r="S111" s="93">
        <f t="shared" si="38"/>
        <v>23.376974355769228</v>
      </c>
      <c r="T111" s="99">
        <f t="shared" si="39"/>
        <v>8.6070364409653474e-002</v>
      </c>
      <c r="U111" s="99">
        <f t="shared" si="40"/>
        <v>2.39968904089862</v>
      </c>
      <c r="X111" s="92">
        <f t="shared" si="57"/>
        <v>45900</v>
      </c>
      <c r="Y111" s="91">
        <f t="shared" si="58"/>
        <v>104</v>
      </c>
      <c r="Z111" s="91">
        <f>INDEX(地温!$D$2:$D$366,MATCH(X111,地温!$C$2:$C$366,FALSE))</f>
        <v>26.051408000000002</v>
      </c>
      <c r="AA111" s="91">
        <f t="shared" si="59"/>
        <v>2431.2053329999999</v>
      </c>
      <c r="AB111" s="93">
        <f t="shared" si="41"/>
        <v>23.376974355769228</v>
      </c>
      <c r="AC111" s="99" t="e">
        <f t="shared" si="42"/>
        <v>#N/A</v>
      </c>
      <c r="AD111" s="99">
        <f t="shared" si="43"/>
        <v>0</v>
      </c>
      <c r="AG111" s="92">
        <f t="shared" si="60"/>
        <v>45900</v>
      </c>
      <c r="AH111" s="91">
        <f t="shared" si="61"/>
        <v>104</v>
      </c>
      <c r="AI111" s="91">
        <f>INDEX(地温!$D$2:$D$366,MATCH(AG111,地温!$C$2:$C$366,FALSE))</f>
        <v>26.051408000000002</v>
      </c>
      <c r="AJ111" s="91">
        <f t="shared" si="62"/>
        <v>2431.2053329999999</v>
      </c>
      <c r="AK111" s="93">
        <f t="shared" si="44"/>
        <v>23.376974355769228</v>
      </c>
      <c r="AL111" s="99" t="e">
        <f t="shared" si="45"/>
        <v>#N/A</v>
      </c>
      <c r="AM111" s="99">
        <f t="shared" si="46"/>
        <v>0</v>
      </c>
      <c r="AP111" s="92">
        <f t="shared" si="63"/>
        <v>45900</v>
      </c>
      <c r="AQ111" s="91">
        <f t="shared" si="64"/>
        <v>104</v>
      </c>
      <c r="AR111" s="91">
        <f>INDEX(地温!$D$2:$D$366,MATCH(AP111,地温!$C$2:$C$366,FALSE))</f>
        <v>26.051408000000002</v>
      </c>
      <c r="AS111" s="91">
        <f t="shared" si="65"/>
        <v>2431.2053329999999</v>
      </c>
      <c r="AT111" s="93">
        <f t="shared" si="47"/>
        <v>23.376974355769228</v>
      </c>
      <c r="AU111" s="99" t="e">
        <f t="shared" si="48"/>
        <v>#N/A</v>
      </c>
      <c r="AV111" s="99">
        <f t="shared" si="49"/>
        <v>0</v>
      </c>
    </row>
    <row r="112" spans="1:48" s="91" customFormat="1">
      <c r="A112" s="92">
        <f t="shared" si="50"/>
        <v>45901</v>
      </c>
      <c r="B112" s="91">
        <f t="shared" si="33"/>
        <v>105</v>
      </c>
      <c r="C112" s="99">
        <f t="shared" si="34"/>
        <v>4.3933388852212403</v>
      </c>
      <c r="F112" s="92">
        <f t="shared" si="51"/>
        <v>45901</v>
      </c>
      <c r="G112" s="91">
        <f t="shared" si="52"/>
        <v>105</v>
      </c>
      <c r="H112" s="91">
        <f>INDEX(地温!$D$2:$D$366,MATCH(F112,地温!$C$2:$C$366,FALSE))</f>
        <v>25.260643999999996</v>
      </c>
      <c r="I112" s="91">
        <f t="shared" si="53"/>
        <v>2456.4659769999998</v>
      </c>
      <c r="J112" s="93">
        <f t="shared" si="35"/>
        <v>23.394914066666665</v>
      </c>
      <c r="K112" s="99">
        <f t="shared" si="36"/>
        <v>6.931598994768931e-002</v>
      </c>
      <c r="L112" s="99">
        <f t="shared" si="37"/>
        <v>1.9936225687041689</v>
      </c>
      <c r="O112" s="92">
        <f t="shared" si="54"/>
        <v>45901</v>
      </c>
      <c r="P112" s="91">
        <f t="shared" si="55"/>
        <v>105</v>
      </c>
      <c r="Q112" s="91">
        <f>INDEX(地温!$D$2:$D$366,MATCH(O112,地温!$C$2:$C$366,FALSE))</f>
        <v>25.260643999999996</v>
      </c>
      <c r="R112" s="91">
        <f t="shared" si="56"/>
        <v>2456.4659769999998</v>
      </c>
      <c r="S112" s="93">
        <f t="shared" si="38"/>
        <v>23.394914066666665</v>
      </c>
      <c r="T112" s="99">
        <f t="shared" si="39"/>
        <v>8.6124954051457384e-002</v>
      </c>
      <c r="U112" s="99">
        <f t="shared" si="40"/>
        <v>2.3997163165170718</v>
      </c>
      <c r="X112" s="92">
        <f t="shared" si="57"/>
        <v>45901</v>
      </c>
      <c r="Y112" s="91">
        <f t="shared" si="58"/>
        <v>105</v>
      </c>
      <c r="Z112" s="91">
        <f>INDEX(地温!$D$2:$D$366,MATCH(X112,地温!$C$2:$C$366,FALSE))</f>
        <v>25.260643999999996</v>
      </c>
      <c r="AA112" s="91">
        <f t="shared" si="59"/>
        <v>2456.4659769999998</v>
      </c>
      <c r="AB112" s="93">
        <f t="shared" si="41"/>
        <v>23.394914066666665</v>
      </c>
      <c r="AC112" s="99" t="e">
        <f t="shared" si="42"/>
        <v>#N/A</v>
      </c>
      <c r="AD112" s="99">
        <f t="shared" si="43"/>
        <v>0</v>
      </c>
      <c r="AG112" s="92">
        <f t="shared" si="60"/>
        <v>45901</v>
      </c>
      <c r="AH112" s="91">
        <f t="shared" si="61"/>
        <v>105</v>
      </c>
      <c r="AI112" s="91">
        <f>INDEX(地温!$D$2:$D$366,MATCH(AG112,地温!$C$2:$C$366,FALSE))</f>
        <v>25.260643999999996</v>
      </c>
      <c r="AJ112" s="91">
        <f t="shared" si="62"/>
        <v>2456.4659769999998</v>
      </c>
      <c r="AK112" s="93">
        <f t="shared" si="44"/>
        <v>23.394914066666665</v>
      </c>
      <c r="AL112" s="99" t="e">
        <f t="shared" si="45"/>
        <v>#N/A</v>
      </c>
      <c r="AM112" s="99">
        <f t="shared" si="46"/>
        <v>0</v>
      </c>
      <c r="AP112" s="92">
        <f t="shared" si="63"/>
        <v>45901</v>
      </c>
      <c r="AQ112" s="91">
        <f t="shared" si="64"/>
        <v>105</v>
      </c>
      <c r="AR112" s="91">
        <f>INDEX(地温!$D$2:$D$366,MATCH(AP112,地温!$C$2:$C$366,FALSE))</f>
        <v>25.260643999999996</v>
      </c>
      <c r="AS112" s="91">
        <f t="shared" si="65"/>
        <v>2456.4659769999998</v>
      </c>
      <c r="AT112" s="93">
        <f t="shared" si="47"/>
        <v>23.394914066666665</v>
      </c>
      <c r="AU112" s="99" t="e">
        <f t="shared" si="48"/>
        <v>#N/A</v>
      </c>
      <c r="AV112" s="99">
        <f t="shared" si="49"/>
        <v>0</v>
      </c>
    </row>
    <row r="113" spans="1:48" s="91" customFormat="1">
      <c r="A113" s="92">
        <f t="shared" si="50"/>
        <v>45902</v>
      </c>
      <c r="B113" s="91">
        <f t="shared" si="33"/>
        <v>106</v>
      </c>
      <c r="C113" s="99">
        <f t="shared" si="34"/>
        <v>4.3934612890278455</v>
      </c>
      <c r="F113" s="92">
        <f t="shared" si="51"/>
        <v>45902</v>
      </c>
      <c r="G113" s="91">
        <f t="shared" si="52"/>
        <v>106</v>
      </c>
      <c r="H113" s="91">
        <f>INDEX(地温!$D$2:$D$366,MATCH(F113,地温!$C$2:$C$366,FALSE))</f>
        <v>24.956503999999999</v>
      </c>
      <c r="I113" s="91">
        <f t="shared" si="53"/>
        <v>2481.4224810000001</v>
      </c>
      <c r="J113" s="93">
        <f t="shared" si="35"/>
        <v>23.409646047169812</v>
      </c>
      <c r="K113" s="99">
        <f t="shared" si="36"/>
        <v>6.9356564668268367e-002</v>
      </c>
      <c r="L113" s="99">
        <f t="shared" si="37"/>
        <v>1.9937203284102709</v>
      </c>
      <c r="O113" s="92">
        <f t="shared" si="54"/>
        <v>45902</v>
      </c>
      <c r="P113" s="91">
        <f t="shared" si="55"/>
        <v>106</v>
      </c>
      <c r="Q113" s="91">
        <f>INDEX(地温!$D$2:$D$366,MATCH(O113,地温!$C$2:$C$366,FALSE))</f>
        <v>24.956503999999999</v>
      </c>
      <c r="R113" s="91">
        <f t="shared" si="56"/>
        <v>2481.4224810000001</v>
      </c>
      <c r="S113" s="93">
        <f t="shared" si="38"/>
        <v>23.409646047169812</v>
      </c>
      <c r="T113" s="99">
        <f t="shared" si="39"/>
        <v>8.6169803674367634e-002</v>
      </c>
      <c r="U113" s="99">
        <f t="shared" si="40"/>
        <v>2.3997409606175748</v>
      </c>
      <c r="X113" s="92">
        <f t="shared" si="57"/>
        <v>45902</v>
      </c>
      <c r="Y113" s="91">
        <f t="shared" si="58"/>
        <v>106</v>
      </c>
      <c r="Z113" s="91">
        <f>INDEX(地温!$D$2:$D$366,MATCH(X113,地温!$C$2:$C$366,FALSE))</f>
        <v>24.956503999999999</v>
      </c>
      <c r="AA113" s="91">
        <f t="shared" si="59"/>
        <v>2481.4224810000001</v>
      </c>
      <c r="AB113" s="93">
        <f t="shared" si="41"/>
        <v>23.409646047169812</v>
      </c>
      <c r="AC113" s="99" t="e">
        <f t="shared" si="42"/>
        <v>#N/A</v>
      </c>
      <c r="AD113" s="99">
        <f t="shared" si="43"/>
        <v>0</v>
      </c>
      <c r="AG113" s="92">
        <f t="shared" si="60"/>
        <v>45902</v>
      </c>
      <c r="AH113" s="91">
        <f t="shared" si="61"/>
        <v>106</v>
      </c>
      <c r="AI113" s="91">
        <f>INDEX(地温!$D$2:$D$366,MATCH(AG113,地温!$C$2:$C$366,FALSE))</f>
        <v>24.956503999999999</v>
      </c>
      <c r="AJ113" s="91">
        <f t="shared" si="62"/>
        <v>2481.4224810000001</v>
      </c>
      <c r="AK113" s="93">
        <f t="shared" si="44"/>
        <v>23.409646047169812</v>
      </c>
      <c r="AL113" s="99" t="e">
        <f t="shared" si="45"/>
        <v>#N/A</v>
      </c>
      <c r="AM113" s="99">
        <f t="shared" si="46"/>
        <v>0</v>
      </c>
      <c r="AP113" s="92">
        <f t="shared" si="63"/>
        <v>45902</v>
      </c>
      <c r="AQ113" s="91">
        <f t="shared" si="64"/>
        <v>106</v>
      </c>
      <c r="AR113" s="91">
        <f>INDEX(地温!$D$2:$D$366,MATCH(AP113,地温!$C$2:$C$366,FALSE))</f>
        <v>24.956503999999999</v>
      </c>
      <c r="AS113" s="91">
        <f t="shared" si="65"/>
        <v>2481.4224810000001</v>
      </c>
      <c r="AT113" s="93">
        <f t="shared" si="47"/>
        <v>23.409646047169812</v>
      </c>
      <c r="AU113" s="99" t="e">
        <f t="shared" si="48"/>
        <v>#N/A</v>
      </c>
      <c r="AV113" s="99">
        <f t="shared" si="49"/>
        <v>0</v>
      </c>
    </row>
    <row r="114" spans="1:48" s="91" customFormat="1">
      <c r="A114" s="92">
        <f t="shared" si="50"/>
        <v>45903</v>
      </c>
      <c r="B114" s="91">
        <f t="shared" si="33"/>
        <v>107</v>
      </c>
      <c r="C114" s="99">
        <f t="shared" si="34"/>
        <v>4.3935738059277867</v>
      </c>
      <c r="F114" s="92">
        <f t="shared" si="51"/>
        <v>45903</v>
      </c>
      <c r="G114" s="91">
        <f t="shared" si="52"/>
        <v>107</v>
      </c>
      <c r="H114" s="91">
        <f>INDEX(地温!$D$2:$D$366,MATCH(F114,地温!$C$2:$C$366,FALSE))</f>
        <v>24.753744000000001</v>
      </c>
      <c r="I114" s="91">
        <f t="shared" si="53"/>
        <v>2506.1762250000002</v>
      </c>
      <c r="J114" s="93">
        <f t="shared" si="35"/>
        <v>23.422207710280375</v>
      </c>
      <c r="K114" s="99">
        <f t="shared" si="36"/>
        <v>6.9391177486817321e-002</v>
      </c>
      <c r="L114" s="99">
        <f t="shared" si="37"/>
        <v>1.9938104877629874</v>
      </c>
      <c r="O114" s="92">
        <f t="shared" si="54"/>
        <v>45903</v>
      </c>
      <c r="P114" s="91">
        <f t="shared" si="55"/>
        <v>107</v>
      </c>
      <c r="Q114" s="91">
        <f>INDEX(地温!$D$2:$D$366,MATCH(O114,地温!$C$2:$C$366,FALSE))</f>
        <v>24.753744000000001</v>
      </c>
      <c r="R114" s="91">
        <f t="shared" si="56"/>
        <v>2506.1762250000002</v>
      </c>
      <c r="S114" s="93">
        <f t="shared" si="38"/>
        <v>23.422207710280375</v>
      </c>
      <c r="T114" s="99">
        <f t="shared" si="39"/>
        <v>8.6208060968291728e-002</v>
      </c>
      <c r="U114" s="99">
        <f t="shared" si="40"/>
        <v>2.399763318164799</v>
      </c>
      <c r="X114" s="92">
        <f t="shared" si="57"/>
        <v>45903</v>
      </c>
      <c r="Y114" s="91">
        <f t="shared" si="58"/>
        <v>107</v>
      </c>
      <c r="Z114" s="91">
        <f>INDEX(地温!$D$2:$D$366,MATCH(X114,地温!$C$2:$C$366,FALSE))</f>
        <v>24.753744000000001</v>
      </c>
      <c r="AA114" s="91">
        <f t="shared" si="59"/>
        <v>2506.1762250000002</v>
      </c>
      <c r="AB114" s="93">
        <f t="shared" si="41"/>
        <v>23.422207710280375</v>
      </c>
      <c r="AC114" s="99" t="e">
        <f t="shared" si="42"/>
        <v>#N/A</v>
      </c>
      <c r="AD114" s="99">
        <f t="shared" si="43"/>
        <v>0</v>
      </c>
      <c r="AG114" s="92">
        <f t="shared" si="60"/>
        <v>45903</v>
      </c>
      <c r="AH114" s="91">
        <f t="shared" si="61"/>
        <v>107</v>
      </c>
      <c r="AI114" s="91">
        <f>INDEX(地温!$D$2:$D$366,MATCH(AG114,地温!$C$2:$C$366,FALSE))</f>
        <v>24.753744000000001</v>
      </c>
      <c r="AJ114" s="91">
        <f t="shared" si="62"/>
        <v>2506.1762250000002</v>
      </c>
      <c r="AK114" s="93">
        <f t="shared" si="44"/>
        <v>23.422207710280375</v>
      </c>
      <c r="AL114" s="99" t="e">
        <f t="shared" si="45"/>
        <v>#N/A</v>
      </c>
      <c r="AM114" s="99">
        <f t="shared" si="46"/>
        <v>0</v>
      </c>
      <c r="AP114" s="92">
        <f t="shared" si="63"/>
        <v>45903</v>
      </c>
      <c r="AQ114" s="91">
        <f t="shared" si="64"/>
        <v>107</v>
      </c>
      <c r="AR114" s="91">
        <f>INDEX(地温!$D$2:$D$366,MATCH(AP114,地温!$C$2:$C$366,FALSE))</f>
        <v>24.753744000000001</v>
      </c>
      <c r="AS114" s="91">
        <f t="shared" si="65"/>
        <v>2506.1762250000002</v>
      </c>
      <c r="AT114" s="93">
        <f t="shared" si="47"/>
        <v>23.422207710280375</v>
      </c>
      <c r="AU114" s="99" t="e">
        <f t="shared" si="48"/>
        <v>#N/A</v>
      </c>
      <c r="AV114" s="99">
        <f t="shared" si="49"/>
        <v>0</v>
      </c>
    </row>
    <row r="115" spans="1:48" s="91" customFormat="1">
      <c r="A115" s="92">
        <f t="shared" si="50"/>
        <v>45904</v>
      </c>
      <c r="B115" s="91">
        <f t="shared" si="33"/>
        <v>108</v>
      </c>
      <c r="C115" s="99">
        <f t="shared" si="34"/>
        <v>4.3936766139607286</v>
      </c>
      <c r="F115" s="92">
        <f t="shared" si="51"/>
        <v>45904</v>
      </c>
      <c r="G115" s="91">
        <f t="shared" si="52"/>
        <v>108</v>
      </c>
      <c r="H115" s="91">
        <f>INDEX(地温!$D$2:$D$366,MATCH(F115,地温!$C$2:$C$366,FALSE))</f>
        <v>24.368500000000001</v>
      </c>
      <c r="I115" s="91">
        <f t="shared" si="53"/>
        <v>2530.5447250000002</v>
      </c>
      <c r="J115" s="93">
        <f t="shared" si="35"/>
        <v>23.430969675925926</v>
      </c>
      <c r="K115" s="99">
        <f t="shared" si="36"/>
        <v>6.941532898252091e-002</v>
      </c>
      <c r="L115" s="99">
        <f t="shared" si="37"/>
        <v>1.9938931216022686</v>
      </c>
      <c r="O115" s="92">
        <f t="shared" si="54"/>
        <v>45904</v>
      </c>
      <c r="P115" s="91">
        <f t="shared" si="55"/>
        <v>108</v>
      </c>
      <c r="Q115" s="91">
        <f>INDEX(地温!$D$2:$D$366,MATCH(O115,地温!$C$2:$C$366,FALSE))</f>
        <v>24.368500000000001</v>
      </c>
      <c r="R115" s="91">
        <f t="shared" si="56"/>
        <v>2530.5447250000002</v>
      </c>
      <c r="S115" s="93">
        <f t="shared" si="38"/>
        <v>23.430969675925926</v>
      </c>
      <c r="T115" s="99">
        <f t="shared" si="39"/>
        <v>8.6234754191686691e-002</v>
      </c>
      <c r="U115" s="99">
        <f t="shared" si="40"/>
        <v>2.39978349235846</v>
      </c>
      <c r="X115" s="92">
        <f t="shared" si="57"/>
        <v>45904</v>
      </c>
      <c r="Y115" s="91">
        <f t="shared" si="58"/>
        <v>108</v>
      </c>
      <c r="Z115" s="91">
        <f>INDEX(地温!$D$2:$D$366,MATCH(X115,地温!$C$2:$C$366,FALSE))</f>
        <v>24.368500000000001</v>
      </c>
      <c r="AA115" s="91">
        <f t="shared" si="59"/>
        <v>2530.5447250000002</v>
      </c>
      <c r="AB115" s="93">
        <f t="shared" si="41"/>
        <v>23.430969675925926</v>
      </c>
      <c r="AC115" s="99" t="e">
        <f t="shared" si="42"/>
        <v>#N/A</v>
      </c>
      <c r="AD115" s="99">
        <f t="shared" si="43"/>
        <v>0</v>
      </c>
      <c r="AG115" s="92">
        <f t="shared" si="60"/>
        <v>45904</v>
      </c>
      <c r="AH115" s="91">
        <f t="shared" si="61"/>
        <v>108</v>
      </c>
      <c r="AI115" s="91">
        <f>INDEX(地温!$D$2:$D$366,MATCH(AG115,地温!$C$2:$C$366,FALSE))</f>
        <v>24.368500000000001</v>
      </c>
      <c r="AJ115" s="91">
        <f t="shared" si="62"/>
        <v>2530.5447250000002</v>
      </c>
      <c r="AK115" s="93">
        <f t="shared" si="44"/>
        <v>23.430969675925926</v>
      </c>
      <c r="AL115" s="99" t="e">
        <f t="shared" si="45"/>
        <v>#N/A</v>
      </c>
      <c r="AM115" s="99">
        <f t="shared" si="46"/>
        <v>0</v>
      </c>
      <c r="AP115" s="92">
        <f t="shared" si="63"/>
        <v>45904</v>
      </c>
      <c r="AQ115" s="91">
        <f t="shared" si="64"/>
        <v>108</v>
      </c>
      <c r="AR115" s="91">
        <f>INDEX(地温!$D$2:$D$366,MATCH(AP115,地温!$C$2:$C$366,FALSE))</f>
        <v>24.368500000000001</v>
      </c>
      <c r="AS115" s="91">
        <f t="shared" si="65"/>
        <v>2530.5447250000002</v>
      </c>
      <c r="AT115" s="93">
        <f t="shared" si="47"/>
        <v>23.430969675925926</v>
      </c>
      <c r="AU115" s="99" t="e">
        <f t="shared" si="48"/>
        <v>#N/A</v>
      </c>
      <c r="AV115" s="99">
        <f t="shared" si="49"/>
        <v>0</v>
      </c>
    </row>
    <row r="116" spans="1:48" s="91" customFormat="1">
      <c r="A116" s="92">
        <f t="shared" si="50"/>
        <v>45905</v>
      </c>
      <c r="B116" s="91">
        <f t="shared" si="33"/>
        <v>109</v>
      </c>
      <c r="C116" s="99">
        <f t="shared" si="34"/>
        <v>4.3937732889151642</v>
      </c>
      <c r="F116" s="92">
        <f t="shared" si="51"/>
        <v>45905</v>
      </c>
      <c r="G116" s="91">
        <f t="shared" si="52"/>
        <v>109</v>
      </c>
      <c r="H116" s="91">
        <f>INDEX(地温!$D$2:$D$366,MATCH(F116,地温!$C$2:$C$366,FALSE))</f>
        <v>24.753744000000001</v>
      </c>
      <c r="I116" s="91">
        <f t="shared" si="53"/>
        <v>2555.2984690000003</v>
      </c>
      <c r="J116" s="93">
        <f t="shared" si="35"/>
        <v>23.44310522018349</v>
      </c>
      <c r="K116" s="99">
        <f t="shared" si="36"/>
        <v>6.9448790940236399e-002</v>
      </c>
      <c r="L116" s="99">
        <f t="shared" si="37"/>
        <v>1.9939711094180563</v>
      </c>
      <c r="O116" s="92">
        <f t="shared" si="54"/>
        <v>45905</v>
      </c>
      <c r="P116" s="91">
        <f t="shared" si="55"/>
        <v>109</v>
      </c>
      <c r="Q116" s="91">
        <f>INDEX(地温!$D$2:$D$366,MATCH(O116,地温!$C$2:$C$366,FALSE))</f>
        <v>24.753744000000001</v>
      </c>
      <c r="R116" s="91">
        <f t="shared" si="56"/>
        <v>2555.2984690000003</v>
      </c>
      <c r="S116" s="93">
        <f t="shared" si="38"/>
        <v>23.44310522018349</v>
      </c>
      <c r="T116" s="99">
        <f t="shared" si="39"/>
        <v>8.6271736026040338e-002</v>
      </c>
      <c r="U116" s="99">
        <f t="shared" si="40"/>
        <v>2.3998021794971076</v>
      </c>
      <c r="X116" s="92">
        <f t="shared" si="57"/>
        <v>45905</v>
      </c>
      <c r="Y116" s="91">
        <f t="shared" si="58"/>
        <v>109</v>
      </c>
      <c r="Z116" s="91">
        <f>INDEX(地温!$D$2:$D$366,MATCH(X116,地温!$C$2:$C$366,FALSE))</f>
        <v>24.753744000000001</v>
      </c>
      <c r="AA116" s="91">
        <f t="shared" si="59"/>
        <v>2555.2984690000003</v>
      </c>
      <c r="AB116" s="93">
        <f t="shared" si="41"/>
        <v>23.44310522018349</v>
      </c>
      <c r="AC116" s="99" t="e">
        <f t="shared" si="42"/>
        <v>#N/A</v>
      </c>
      <c r="AD116" s="99">
        <f t="shared" si="43"/>
        <v>0</v>
      </c>
      <c r="AG116" s="92">
        <f t="shared" si="60"/>
        <v>45905</v>
      </c>
      <c r="AH116" s="91">
        <f t="shared" si="61"/>
        <v>109</v>
      </c>
      <c r="AI116" s="91">
        <f>INDEX(地温!$D$2:$D$366,MATCH(AG116,地温!$C$2:$C$366,FALSE))</f>
        <v>24.753744000000001</v>
      </c>
      <c r="AJ116" s="91">
        <f t="shared" si="62"/>
        <v>2555.2984690000003</v>
      </c>
      <c r="AK116" s="93">
        <f t="shared" si="44"/>
        <v>23.44310522018349</v>
      </c>
      <c r="AL116" s="99" t="e">
        <f t="shared" si="45"/>
        <v>#N/A</v>
      </c>
      <c r="AM116" s="99">
        <f t="shared" si="46"/>
        <v>0</v>
      </c>
      <c r="AP116" s="92">
        <f t="shared" si="63"/>
        <v>45905</v>
      </c>
      <c r="AQ116" s="91">
        <f t="shared" si="64"/>
        <v>109</v>
      </c>
      <c r="AR116" s="91">
        <f>INDEX(地温!$D$2:$D$366,MATCH(AP116,地温!$C$2:$C$366,FALSE))</f>
        <v>24.753744000000001</v>
      </c>
      <c r="AS116" s="91">
        <f t="shared" si="65"/>
        <v>2555.2984690000003</v>
      </c>
      <c r="AT116" s="93">
        <f t="shared" si="47"/>
        <v>23.44310522018349</v>
      </c>
      <c r="AU116" s="99" t="e">
        <f t="shared" si="48"/>
        <v>#N/A</v>
      </c>
      <c r="AV116" s="99">
        <f t="shared" si="49"/>
        <v>0</v>
      </c>
    </row>
    <row r="117" spans="1:48" s="91" customFormat="1">
      <c r="A117" s="92">
        <f t="shared" si="50"/>
        <v>45906</v>
      </c>
      <c r="B117" s="91">
        <f t="shared" si="33"/>
        <v>110</v>
      </c>
      <c r="C117" s="99">
        <f t="shared" si="34"/>
        <v>4.3938596198291906</v>
      </c>
      <c r="F117" s="92">
        <f t="shared" si="51"/>
        <v>45906</v>
      </c>
      <c r="G117" s="91">
        <f t="shared" si="52"/>
        <v>110</v>
      </c>
      <c r="H117" s="91">
        <f>INDEX(地温!$D$2:$D$366,MATCH(F117,地温!$C$2:$C$366,FALSE))</f>
        <v>23.739944000000001</v>
      </c>
      <c r="I117" s="91">
        <f t="shared" si="53"/>
        <v>2579.0384130000002</v>
      </c>
      <c r="J117" s="93">
        <f t="shared" si="35"/>
        <v>23.445803754545455</v>
      </c>
      <c r="K117" s="99">
        <f t="shared" si="36"/>
        <v>6.9456233566737122e-002</v>
      </c>
      <c r="L117" s="99">
        <f t="shared" si="37"/>
        <v>1.9940409253474976</v>
      </c>
      <c r="O117" s="92">
        <f t="shared" si="54"/>
        <v>45906</v>
      </c>
      <c r="P117" s="91">
        <f t="shared" si="55"/>
        <v>110</v>
      </c>
      <c r="Q117" s="91">
        <f>INDEX(地温!$D$2:$D$366,MATCH(O117,地温!$C$2:$C$366,FALSE))</f>
        <v>23.739944000000001</v>
      </c>
      <c r="R117" s="91">
        <f t="shared" si="56"/>
        <v>2579.0384130000002</v>
      </c>
      <c r="S117" s="93">
        <f t="shared" si="38"/>
        <v>23.445803754545455</v>
      </c>
      <c r="T117" s="99">
        <f t="shared" si="39"/>
        <v>8.6279961278056233e-002</v>
      </c>
      <c r="U117" s="99">
        <f t="shared" si="40"/>
        <v>2.3998186944816928</v>
      </c>
      <c r="X117" s="92">
        <f t="shared" si="57"/>
        <v>45906</v>
      </c>
      <c r="Y117" s="91">
        <f t="shared" si="58"/>
        <v>110</v>
      </c>
      <c r="Z117" s="91">
        <f>INDEX(地温!$D$2:$D$366,MATCH(X117,地温!$C$2:$C$366,FALSE))</f>
        <v>23.739944000000001</v>
      </c>
      <c r="AA117" s="91">
        <f t="shared" si="59"/>
        <v>2579.0384130000002</v>
      </c>
      <c r="AB117" s="93">
        <f t="shared" si="41"/>
        <v>23.445803754545455</v>
      </c>
      <c r="AC117" s="99" t="e">
        <f t="shared" si="42"/>
        <v>#N/A</v>
      </c>
      <c r="AD117" s="99">
        <f t="shared" si="43"/>
        <v>0</v>
      </c>
      <c r="AG117" s="92">
        <f t="shared" si="60"/>
        <v>45906</v>
      </c>
      <c r="AH117" s="91">
        <f t="shared" si="61"/>
        <v>110</v>
      </c>
      <c r="AI117" s="91">
        <f>INDEX(地温!$D$2:$D$366,MATCH(AG117,地温!$C$2:$C$366,FALSE))</f>
        <v>23.739944000000001</v>
      </c>
      <c r="AJ117" s="91">
        <f t="shared" si="62"/>
        <v>2579.0384130000002</v>
      </c>
      <c r="AK117" s="93">
        <f t="shared" si="44"/>
        <v>23.445803754545455</v>
      </c>
      <c r="AL117" s="99" t="e">
        <f t="shared" si="45"/>
        <v>#N/A</v>
      </c>
      <c r="AM117" s="99">
        <f t="shared" si="46"/>
        <v>0</v>
      </c>
      <c r="AP117" s="92">
        <f t="shared" si="63"/>
        <v>45906</v>
      </c>
      <c r="AQ117" s="91">
        <f t="shared" si="64"/>
        <v>110</v>
      </c>
      <c r="AR117" s="91">
        <f>INDEX(地温!$D$2:$D$366,MATCH(AP117,地温!$C$2:$C$366,FALSE))</f>
        <v>23.739944000000001</v>
      </c>
      <c r="AS117" s="91">
        <f t="shared" si="65"/>
        <v>2579.0384130000002</v>
      </c>
      <c r="AT117" s="93">
        <f t="shared" si="47"/>
        <v>23.445803754545455</v>
      </c>
      <c r="AU117" s="99" t="e">
        <f t="shared" si="48"/>
        <v>#N/A</v>
      </c>
      <c r="AV117" s="99">
        <f t="shared" si="49"/>
        <v>0</v>
      </c>
    </row>
    <row r="118" spans="1:48" s="91" customFormat="1">
      <c r="A118" s="92">
        <f t="shared" si="50"/>
        <v>45907</v>
      </c>
      <c r="B118" s="91">
        <f t="shared" si="33"/>
        <v>111</v>
      </c>
      <c r="C118" s="99">
        <f t="shared" si="34"/>
        <v>4.3939396538448507</v>
      </c>
      <c r="F118" s="92">
        <f t="shared" si="51"/>
        <v>45907</v>
      </c>
      <c r="G118" s="91">
        <f t="shared" si="52"/>
        <v>111</v>
      </c>
      <c r="H118" s="91">
        <f>INDEX(地温!$D$2:$D$366,MATCH(F118,地温!$C$2:$C$366,FALSE))</f>
        <v>23.679116</v>
      </c>
      <c r="I118" s="91">
        <f t="shared" si="53"/>
        <v>2602.717529</v>
      </c>
      <c r="J118" s="93">
        <f t="shared" si="35"/>
        <v>23.447905666666667</v>
      </c>
      <c r="K118" s="99">
        <f t="shared" si="36"/>
        <v>6.9462031152594417e-002</v>
      </c>
      <c r="L118" s="99">
        <f t="shared" si="37"/>
        <v>1.9941058539306444</v>
      </c>
      <c r="O118" s="92">
        <f t="shared" si="54"/>
        <v>45907</v>
      </c>
      <c r="P118" s="91">
        <f t="shared" si="55"/>
        <v>111</v>
      </c>
      <c r="Q118" s="91">
        <f>INDEX(地温!$D$2:$D$366,MATCH(O118,地温!$C$2:$C$366,FALSE))</f>
        <v>23.679116</v>
      </c>
      <c r="R118" s="91">
        <f t="shared" si="56"/>
        <v>2602.717529</v>
      </c>
      <c r="S118" s="93">
        <f t="shared" si="38"/>
        <v>23.447905666666667</v>
      </c>
      <c r="T118" s="99">
        <f t="shared" si="39"/>
        <v>8.6286368438648897e-002</v>
      </c>
      <c r="U118" s="99">
        <f t="shared" si="40"/>
        <v>2.3998337999142065</v>
      </c>
      <c r="X118" s="92">
        <f t="shared" si="57"/>
        <v>45907</v>
      </c>
      <c r="Y118" s="91">
        <f t="shared" si="58"/>
        <v>111</v>
      </c>
      <c r="Z118" s="91">
        <f>INDEX(地温!$D$2:$D$366,MATCH(X118,地温!$C$2:$C$366,FALSE))</f>
        <v>23.679116</v>
      </c>
      <c r="AA118" s="91">
        <f t="shared" si="59"/>
        <v>2602.717529</v>
      </c>
      <c r="AB118" s="93">
        <f t="shared" si="41"/>
        <v>23.447905666666667</v>
      </c>
      <c r="AC118" s="99" t="e">
        <f t="shared" si="42"/>
        <v>#N/A</v>
      </c>
      <c r="AD118" s="99">
        <f t="shared" si="43"/>
        <v>0</v>
      </c>
      <c r="AG118" s="92">
        <f t="shared" si="60"/>
        <v>45907</v>
      </c>
      <c r="AH118" s="91">
        <f t="shared" si="61"/>
        <v>111</v>
      </c>
      <c r="AI118" s="91">
        <f>INDEX(地温!$D$2:$D$366,MATCH(AG118,地温!$C$2:$C$366,FALSE))</f>
        <v>23.679116</v>
      </c>
      <c r="AJ118" s="91">
        <f t="shared" si="62"/>
        <v>2602.717529</v>
      </c>
      <c r="AK118" s="93">
        <f t="shared" si="44"/>
        <v>23.447905666666667</v>
      </c>
      <c r="AL118" s="99" t="e">
        <f t="shared" si="45"/>
        <v>#N/A</v>
      </c>
      <c r="AM118" s="99">
        <f t="shared" si="46"/>
        <v>0</v>
      </c>
      <c r="AP118" s="92">
        <f t="shared" si="63"/>
        <v>45907</v>
      </c>
      <c r="AQ118" s="91">
        <f t="shared" si="64"/>
        <v>111</v>
      </c>
      <c r="AR118" s="91">
        <f>INDEX(地温!$D$2:$D$366,MATCH(AP118,地温!$C$2:$C$366,FALSE))</f>
        <v>23.679116</v>
      </c>
      <c r="AS118" s="91">
        <f t="shared" si="65"/>
        <v>2602.717529</v>
      </c>
      <c r="AT118" s="93">
        <f t="shared" si="47"/>
        <v>23.447905666666667</v>
      </c>
      <c r="AU118" s="99" t="e">
        <f t="shared" si="48"/>
        <v>#N/A</v>
      </c>
      <c r="AV118" s="99">
        <f t="shared" si="49"/>
        <v>0</v>
      </c>
    </row>
    <row r="119" spans="1:48" s="91" customFormat="1">
      <c r="A119" s="92">
        <f t="shared" si="50"/>
        <v>45908</v>
      </c>
      <c r="B119" s="91">
        <f t="shared" si="33"/>
        <v>112</v>
      </c>
      <c r="C119" s="99">
        <f t="shared" si="34"/>
        <v>4.3940136414147712</v>
      </c>
      <c r="F119" s="92">
        <f t="shared" si="51"/>
        <v>45908</v>
      </c>
      <c r="G119" s="91">
        <f t="shared" si="52"/>
        <v>112</v>
      </c>
      <c r="H119" s="91">
        <f>INDEX(地温!$D$2:$D$366,MATCH(F119,地温!$C$2:$C$366,FALSE))</f>
        <v>23.537184</v>
      </c>
      <c r="I119" s="91">
        <f t="shared" si="53"/>
        <v>2626.2547129999998</v>
      </c>
      <c r="J119" s="93">
        <f t="shared" si="35"/>
        <v>23.448702794642855</v>
      </c>
      <c r="K119" s="99">
        <f t="shared" si="36"/>
        <v>6.9464229930867219e-002</v>
      </c>
      <c r="L119" s="99">
        <f t="shared" si="37"/>
        <v>1.9941660605014278</v>
      </c>
      <c r="O119" s="92">
        <f t="shared" si="54"/>
        <v>45908</v>
      </c>
      <c r="P119" s="91">
        <f t="shared" si="55"/>
        <v>112</v>
      </c>
      <c r="Q119" s="91">
        <f>INDEX(地温!$D$2:$D$366,MATCH(O119,地温!$C$2:$C$366,FALSE))</f>
        <v>23.537184</v>
      </c>
      <c r="R119" s="91">
        <f t="shared" si="56"/>
        <v>2626.2547129999998</v>
      </c>
      <c r="S119" s="93">
        <f t="shared" si="38"/>
        <v>23.448702794642855</v>
      </c>
      <c r="T119" s="99">
        <f t="shared" si="39"/>
        <v>8.6288798387315305e-002</v>
      </c>
      <c r="U119" s="99">
        <f t="shared" si="40"/>
        <v>2.3998475809133435</v>
      </c>
      <c r="X119" s="92">
        <f t="shared" si="57"/>
        <v>45908</v>
      </c>
      <c r="Y119" s="91">
        <f t="shared" si="58"/>
        <v>112</v>
      </c>
      <c r="Z119" s="91">
        <f>INDEX(地温!$D$2:$D$366,MATCH(X119,地温!$C$2:$C$366,FALSE))</f>
        <v>23.537184</v>
      </c>
      <c r="AA119" s="91">
        <f t="shared" si="59"/>
        <v>2626.2547129999998</v>
      </c>
      <c r="AB119" s="93">
        <f t="shared" si="41"/>
        <v>23.448702794642855</v>
      </c>
      <c r="AC119" s="99" t="e">
        <f t="shared" si="42"/>
        <v>#N/A</v>
      </c>
      <c r="AD119" s="99">
        <f t="shared" si="43"/>
        <v>0</v>
      </c>
      <c r="AG119" s="92">
        <f t="shared" si="60"/>
        <v>45908</v>
      </c>
      <c r="AH119" s="91">
        <f t="shared" si="61"/>
        <v>112</v>
      </c>
      <c r="AI119" s="91">
        <f>INDEX(地温!$D$2:$D$366,MATCH(AG119,地温!$C$2:$C$366,FALSE))</f>
        <v>23.537184</v>
      </c>
      <c r="AJ119" s="91">
        <f t="shared" si="62"/>
        <v>2626.2547129999998</v>
      </c>
      <c r="AK119" s="93">
        <f t="shared" si="44"/>
        <v>23.448702794642855</v>
      </c>
      <c r="AL119" s="99" t="e">
        <f t="shared" si="45"/>
        <v>#N/A</v>
      </c>
      <c r="AM119" s="99">
        <f t="shared" si="46"/>
        <v>0</v>
      </c>
      <c r="AP119" s="92">
        <f t="shared" si="63"/>
        <v>45908</v>
      </c>
      <c r="AQ119" s="91">
        <f t="shared" si="64"/>
        <v>112</v>
      </c>
      <c r="AR119" s="91">
        <f>INDEX(地温!$D$2:$D$366,MATCH(AP119,地温!$C$2:$C$366,FALSE))</f>
        <v>23.537184</v>
      </c>
      <c r="AS119" s="91">
        <f t="shared" si="65"/>
        <v>2626.2547129999998</v>
      </c>
      <c r="AT119" s="93">
        <f t="shared" si="47"/>
        <v>23.448702794642855</v>
      </c>
      <c r="AU119" s="99" t="e">
        <f t="shared" si="48"/>
        <v>#N/A</v>
      </c>
      <c r="AV119" s="99">
        <f t="shared" si="49"/>
        <v>0</v>
      </c>
    </row>
    <row r="120" spans="1:48" s="91" customFormat="1">
      <c r="A120" s="92">
        <f t="shared" si="50"/>
        <v>45909</v>
      </c>
      <c r="B120" s="91">
        <f t="shared" si="33"/>
        <v>113</v>
      </c>
      <c r="C120" s="99">
        <f t="shared" si="34"/>
        <v>4.3940839954100879</v>
      </c>
      <c r="F120" s="92">
        <f t="shared" si="51"/>
        <v>45909</v>
      </c>
      <c r="G120" s="91">
        <f t="shared" si="52"/>
        <v>113</v>
      </c>
      <c r="H120" s="91">
        <f>INDEX(地温!$D$2:$D$366,MATCH(F120,地温!$C$2:$C$366,FALSE))</f>
        <v>24.145464</v>
      </c>
      <c r="I120" s="91">
        <f t="shared" si="53"/>
        <v>2650.400177</v>
      </c>
      <c r="J120" s="93">
        <f t="shared" si="35"/>
        <v>23.454868823008848</v>
      </c>
      <c r="K120" s="99">
        <f t="shared" si="36"/>
        <v>6.9481240104440012e-002</v>
      </c>
      <c r="L120" s="99">
        <f t="shared" si="37"/>
        <v>1.9942235172117739</v>
      </c>
      <c r="O120" s="92">
        <f t="shared" si="54"/>
        <v>45909</v>
      </c>
      <c r="P120" s="91">
        <f t="shared" si="55"/>
        <v>113</v>
      </c>
      <c r="Q120" s="91">
        <f>INDEX(地温!$D$2:$D$366,MATCH(O120,地温!$C$2:$C$366,FALSE))</f>
        <v>24.145464</v>
      </c>
      <c r="R120" s="91">
        <f t="shared" si="56"/>
        <v>2650.400177</v>
      </c>
      <c r="S120" s="93">
        <f t="shared" si="38"/>
        <v>23.454868823008848</v>
      </c>
      <c r="T120" s="99">
        <f t="shared" si="39"/>
        <v>8.6307596652938107e-002</v>
      </c>
      <c r="U120" s="99">
        <f t="shared" si="40"/>
        <v>2.3998604781983142</v>
      </c>
      <c r="X120" s="92">
        <f t="shared" si="57"/>
        <v>45909</v>
      </c>
      <c r="Y120" s="91">
        <f t="shared" si="58"/>
        <v>113</v>
      </c>
      <c r="Z120" s="91">
        <f>INDEX(地温!$D$2:$D$366,MATCH(X120,地温!$C$2:$C$366,FALSE))</f>
        <v>24.145464</v>
      </c>
      <c r="AA120" s="91">
        <f t="shared" si="59"/>
        <v>2650.400177</v>
      </c>
      <c r="AB120" s="93">
        <f t="shared" si="41"/>
        <v>23.454868823008848</v>
      </c>
      <c r="AC120" s="99" t="e">
        <f t="shared" si="42"/>
        <v>#N/A</v>
      </c>
      <c r="AD120" s="99">
        <f t="shared" si="43"/>
        <v>0</v>
      </c>
      <c r="AG120" s="92">
        <f t="shared" si="60"/>
        <v>45909</v>
      </c>
      <c r="AH120" s="91">
        <f t="shared" si="61"/>
        <v>113</v>
      </c>
      <c r="AI120" s="91">
        <f>INDEX(地温!$D$2:$D$366,MATCH(AG120,地温!$C$2:$C$366,FALSE))</f>
        <v>24.145464</v>
      </c>
      <c r="AJ120" s="91">
        <f t="shared" si="62"/>
        <v>2650.400177</v>
      </c>
      <c r="AK120" s="93">
        <f t="shared" si="44"/>
        <v>23.454868823008848</v>
      </c>
      <c r="AL120" s="99" t="e">
        <f t="shared" si="45"/>
        <v>#N/A</v>
      </c>
      <c r="AM120" s="99">
        <f t="shared" si="46"/>
        <v>0</v>
      </c>
      <c r="AP120" s="92">
        <f t="shared" si="63"/>
        <v>45909</v>
      </c>
      <c r="AQ120" s="91">
        <f t="shared" si="64"/>
        <v>113</v>
      </c>
      <c r="AR120" s="91">
        <f>INDEX(地温!$D$2:$D$366,MATCH(AP120,地温!$C$2:$C$366,FALSE))</f>
        <v>24.145464</v>
      </c>
      <c r="AS120" s="91">
        <f t="shared" si="65"/>
        <v>2650.400177</v>
      </c>
      <c r="AT120" s="93">
        <f t="shared" si="47"/>
        <v>23.454868823008848</v>
      </c>
      <c r="AU120" s="99" t="e">
        <f t="shared" si="48"/>
        <v>#N/A</v>
      </c>
      <c r="AV120" s="99">
        <f t="shared" si="49"/>
        <v>0</v>
      </c>
    </row>
    <row r="121" spans="1:48" s="91" customFormat="1">
      <c r="A121" s="92">
        <f t="shared" si="50"/>
        <v>45910</v>
      </c>
      <c r="B121" s="91">
        <f t="shared" si="33"/>
        <v>114</v>
      </c>
      <c r="C121" s="99">
        <f t="shared" si="34"/>
        <v>4.3941499763963385</v>
      </c>
      <c r="F121" s="92">
        <f t="shared" si="51"/>
        <v>45910</v>
      </c>
      <c r="G121" s="91">
        <f t="shared" si="52"/>
        <v>114</v>
      </c>
      <c r="H121" s="91">
        <f>INDEX(地温!$D$2:$D$366,MATCH(F121,地温!$C$2:$C$366,FALSE))</f>
        <v>24.429327999999998</v>
      </c>
      <c r="I121" s="91">
        <f t="shared" si="53"/>
        <v>2674.8295050000002</v>
      </c>
      <c r="J121" s="93">
        <f t="shared" si="35"/>
        <v>23.463416710526317</v>
      </c>
      <c r="K121" s="99">
        <f t="shared" si="36"/>
        <v>6.9504826813021003e-002</v>
      </c>
      <c r="L121" s="99">
        <f t="shared" si="37"/>
        <v>1.9942775816872755</v>
      </c>
      <c r="O121" s="92">
        <f t="shared" si="54"/>
        <v>45910</v>
      </c>
      <c r="P121" s="91">
        <f t="shared" si="55"/>
        <v>114</v>
      </c>
      <c r="Q121" s="91">
        <f>INDEX(地温!$D$2:$D$366,MATCH(O121,地温!$C$2:$C$366,FALSE))</f>
        <v>24.429327999999998</v>
      </c>
      <c r="R121" s="91">
        <f t="shared" si="56"/>
        <v>2674.8295050000002</v>
      </c>
      <c r="S121" s="93">
        <f t="shared" si="38"/>
        <v>23.463416710526317</v>
      </c>
      <c r="T121" s="99">
        <f t="shared" si="39"/>
        <v>8.6333661931965067e-002</v>
      </c>
      <c r="U121" s="99">
        <f t="shared" si="40"/>
        <v>2.399872394709063</v>
      </c>
      <c r="X121" s="92">
        <f t="shared" si="57"/>
        <v>45910</v>
      </c>
      <c r="Y121" s="91">
        <f t="shared" si="58"/>
        <v>114</v>
      </c>
      <c r="Z121" s="91">
        <f>INDEX(地温!$D$2:$D$366,MATCH(X121,地温!$C$2:$C$366,FALSE))</f>
        <v>24.429327999999998</v>
      </c>
      <c r="AA121" s="91">
        <f t="shared" si="59"/>
        <v>2674.8295050000002</v>
      </c>
      <c r="AB121" s="93">
        <f t="shared" si="41"/>
        <v>23.463416710526317</v>
      </c>
      <c r="AC121" s="99" t="e">
        <f t="shared" si="42"/>
        <v>#N/A</v>
      </c>
      <c r="AD121" s="99">
        <f t="shared" si="43"/>
        <v>0</v>
      </c>
      <c r="AG121" s="92">
        <f t="shared" si="60"/>
        <v>45910</v>
      </c>
      <c r="AH121" s="91">
        <f t="shared" si="61"/>
        <v>114</v>
      </c>
      <c r="AI121" s="91">
        <f>INDEX(地温!$D$2:$D$366,MATCH(AG121,地温!$C$2:$C$366,FALSE))</f>
        <v>24.429327999999998</v>
      </c>
      <c r="AJ121" s="91">
        <f t="shared" si="62"/>
        <v>2674.8295050000002</v>
      </c>
      <c r="AK121" s="93">
        <f t="shared" si="44"/>
        <v>23.463416710526317</v>
      </c>
      <c r="AL121" s="99" t="e">
        <f t="shared" si="45"/>
        <v>#N/A</v>
      </c>
      <c r="AM121" s="99">
        <f t="shared" si="46"/>
        <v>0</v>
      </c>
      <c r="AP121" s="92">
        <f t="shared" si="63"/>
        <v>45910</v>
      </c>
      <c r="AQ121" s="91">
        <f t="shared" si="64"/>
        <v>114</v>
      </c>
      <c r="AR121" s="91">
        <f>INDEX(地温!$D$2:$D$366,MATCH(AP121,地温!$C$2:$C$366,FALSE))</f>
        <v>24.429327999999998</v>
      </c>
      <c r="AS121" s="91">
        <f t="shared" si="65"/>
        <v>2674.8295050000002</v>
      </c>
      <c r="AT121" s="93">
        <f t="shared" si="47"/>
        <v>23.463416710526317</v>
      </c>
      <c r="AU121" s="99" t="e">
        <f t="shared" si="48"/>
        <v>#N/A</v>
      </c>
      <c r="AV121" s="99">
        <f t="shared" si="49"/>
        <v>0</v>
      </c>
    </row>
    <row r="122" spans="1:48" s="91" customFormat="1">
      <c r="A122" s="92">
        <f t="shared" si="50"/>
        <v>45911</v>
      </c>
      <c r="B122" s="91">
        <f t="shared" si="33"/>
        <v>115</v>
      </c>
      <c r="C122" s="99">
        <f t="shared" si="34"/>
        <v>4.3942118033226691</v>
      </c>
      <c r="F122" s="92">
        <f t="shared" si="51"/>
        <v>45911</v>
      </c>
      <c r="G122" s="91">
        <f t="shared" si="52"/>
        <v>115</v>
      </c>
      <c r="H122" s="91">
        <f>INDEX(地温!$D$2:$D$366,MATCH(F122,地温!$C$2:$C$366,FALSE))</f>
        <v>24.713191999999999</v>
      </c>
      <c r="I122" s="91">
        <f t="shared" si="53"/>
        <v>2699.5426970000003</v>
      </c>
      <c r="J122" s="93">
        <f t="shared" si="35"/>
        <v>23.474284321739134</v>
      </c>
      <c r="K122" s="99">
        <f t="shared" si="36"/>
        <v>6.9534824073528234e-002</v>
      </c>
      <c r="L122" s="99">
        <f t="shared" si="37"/>
        <v>1.9943284087880657</v>
      </c>
      <c r="O122" s="92">
        <f t="shared" si="54"/>
        <v>45911</v>
      </c>
      <c r="P122" s="91">
        <f t="shared" si="55"/>
        <v>115</v>
      </c>
      <c r="Q122" s="91">
        <f>INDEX(地温!$D$2:$D$366,MATCH(O122,地温!$C$2:$C$366,FALSE))</f>
        <v>24.713191999999999</v>
      </c>
      <c r="R122" s="91">
        <f t="shared" si="56"/>
        <v>2699.5426970000003</v>
      </c>
      <c r="S122" s="93">
        <f t="shared" si="38"/>
        <v>23.474284321739134</v>
      </c>
      <c r="T122" s="99">
        <f t="shared" si="39"/>
        <v>8.6366809995291782e-002</v>
      </c>
      <c r="U122" s="99">
        <f t="shared" si="40"/>
        <v>2.3998833945346032</v>
      </c>
      <c r="X122" s="92">
        <f t="shared" si="57"/>
        <v>45911</v>
      </c>
      <c r="Y122" s="91">
        <f t="shared" si="58"/>
        <v>115</v>
      </c>
      <c r="Z122" s="91">
        <f>INDEX(地温!$D$2:$D$366,MATCH(X122,地温!$C$2:$C$366,FALSE))</f>
        <v>24.713191999999999</v>
      </c>
      <c r="AA122" s="91">
        <f t="shared" si="59"/>
        <v>2699.5426970000003</v>
      </c>
      <c r="AB122" s="93">
        <f t="shared" si="41"/>
        <v>23.474284321739134</v>
      </c>
      <c r="AC122" s="99" t="e">
        <f t="shared" si="42"/>
        <v>#N/A</v>
      </c>
      <c r="AD122" s="99">
        <f t="shared" si="43"/>
        <v>0</v>
      </c>
      <c r="AG122" s="92">
        <f t="shared" si="60"/>
        <v>45911</v>
      </c>
      <c r="AH122" s="91">
        <f t="shared" si="61"/>
        <v>115</v>
      </c>
      <c r="AI122" s="91">
        <f>INDEX(地温!$D$2:$D$366,MATCH(AG122,地温!$C$2:$C$366,FALSE))</f>
        <v>24.713191999999999</v>
      </c>
      <c r="AJ122" s="91">
        <f t="shared" si="62"/>
        <v>2699.5426970000003</v>
      </c>
      <c r="AK122" s="93">
        <f t="shared" si="44"/>
        <v>23.474284321739134</v>
      </c>
      <c r="AL122" s="99" t="e">
        <f t="shared" si="45"/>
        <v>#N/A</v>
      </c>
      <c r="AM122" s="99">
        <f t="shared" si="46"/>
        <v>0</v>
      </c>
      <c r="AP122" s="92">
        <f t="shared" si="63"/>
        <v>45911</v>
      </c>
      <c r="AQ122" s="91">
        <f t="shared" si="64"/>
        <v>115</v>
      </c>
      <c r="AR122" s="91">
        <f>INDEX(地温!$D$2:$D$366,MATCH(AP122,地温!$C$2:$C$366,FALSE))</f>
        <v>24.713191999999999</v>
      </c>
      <c r="AS122" s="91">
        <f t="shared" si="65"/>
        <v>2699.5426970000003</v>
      </c>
      <c r="AT122" s="93">
        <f t="shared" si="47"/>
        <v>23.474284321739134</v>
      </c>
      <c r="AU122" s="99" t="e">
        <f t="shared" si="48"/>
        <v>#N/A</v>
      </c>
      <c r="AV122" s="99">
        <f t="shared" si="49"/>
        <v>0</v>
      </c>
    </row>
    <row r="123" spans="1:48" s="91" customFormat="1">
      <c r="A123" s="92">
        <f t="shared" si="50"/>
        <v>45912</v>
      </c>
      <c r="B123" s="91">
        <f t="shared" si="33"/>
        <v>116</v>
      </c>
      <c r="C123" s="99">
        <f t="shared" si="34"/>
        <v>4.3942685249282203</v>
      </c>
      <c r="F123" s="92">
        <f t="shared" si="51"/>
        <v>45912</v>
      </c>
      <c r="G123" s="91">
        <f t="shared" si="52"/>
        <v>116</v>
      </c>
      <c r="H123" s="91">
        <f>INDEX(地温!$D$2:$D$366,MATCH(F123,地温!$C$2:$C$366,FALSE))</f>
        <v>24.429327999999998</v>
      </c>
      <c r="I123" s="91">
        <f t="shared" si="53"/>
        <v>2723.9720250000005</v>
      </c>
      <c r="J123" s="93">
        <f t="shared" si="35"/>
        <v>23.482517456896556</v>
      </c>
      <c r="K123" s="99">
        <f t="shared" si="36"/>
        <v>6.9557556690860153e-002</v>
      </c>
      <c r="L123" s="99">
        <f t="shared" si="37"/>
        <v>1.9943751709875877</v>
      </c>
      <c r="O123" s="92">
        <f t="shared" si="54"/>
        <v>45912</v>
      </c>
      <c r="P123" s="91">
        <f t="shared" si="55"/>
        <v>116</v>
      </c>
      <c r="Q123" s="91">
        <f>INDEX(地温!$D$2:$D$366,MATCH(O123,地温!$C$2:$C$366,FALSE))</f>
        <v>24.429327999999998</v>
      </c>
      <c r="R123" s="91">
        <f t="shared" si="56"/>
        <v>2723.9720250000005</v>
      </c>
      <c r="S123" s="93">
        <f t="shared" si="38"/>
        <v>23.482517456896556</v>
      </c>
      <c r="T123" s="99">
        <f t="shared" si="39"/>
        <v>8.6391929312808993e-002</v>
      </c>
      <c r="U123" s="99">
        <f t="shared" si="40"/>
        <v>2.3998933539406324</v>
      </c>
      <c r="X123" s="92">
        <f t="shared" si="57"/>
        <v>45912</v>
      </c>
      <c r="Y123" s="91">
        <f t="shared" si="58"/>
        <v>116</v>
      </c>
      <c r="Z123" s="91">
        <f>INDEX(地温!$D$2:$D$366,MATCH(X123,地温!$C$2:$C$366,FALSE))</f>
        <v>24.429327999999998</v>
      </c>
      <c r="AA123" s="91">
        <f t="shared" si="59"/>
        <v>2723.9720250000005</v>
      </c>
      <c r="AB123" s="93">
        <f t="shared" si="41"/>
        <v>23.482517456896556</v>
      </c>
      <c r="AC123" s="99" t="e">
        <f t="shared" si="42"/>
        <v>#N/A</v>
      </c>
      <c r="AD123" s="99">
        <f t="shared" si="43"/>
        <v>0</v>
      </c>
      <c r="AG123" s="92">
        <f t="shared" si="60"/>
        <v>45912</v>
      </c>
      <c r="AH123" s="91">
        <f t="shared" si="61"/>
        <v>116</v>
      </c>
      <c r="AI123" s="91">
        <f>INDEX(地温!$D$2:$D$366,MATCH(AG123,地温!$C$2:$C$366,FALSE))</f>
        <v>24.429327999999998</v>
      </c>
      <c r="AJ123" s="91">
        <f t="shared" si="62"/>
        <v>2723.9720250000005</v>
      </c>
      <c r="AK123" s="93">
        <f t="shared" si="44"/>
        <v>23.482517456896556</v>
      </c>
      <c r="AL123" s="99" t="e">
        <f t="shared" si="45"/>
        <v>#N/A</v>
      </c>
      <c r="AM123" s="99">
        <f t="shared" si="46"/>
        <v>0</v>
      </c>
      <c r="AP123" s="92">
        <f t="shared" si="63"/>
        <v>45912</v>
      </c>
      <c r="AQ123" s="91">
        <f t="shared" si="64"/>
        <v>116</v>
      </c>
      <c r="AR123" s="91">
        <f>INDEX(地温!$D$2:$D$366,MATCH(AP123,地温!$C$2:$C$366,FALSE))</f>
        <v>24.429327999999998</v>
      </c>
      <c r="AS123" s="91">
        <f t="shared" si="65"/>
        <v>2723.9720250000005</v>
      </c>
      <c r="AT123" s="93">
        <f t="shared" si="47"/>
        <v>23.482517456896556</v>
      </c>
      <c r="AU123" s="99" t="e">
        <f t="shared" si="48"/>
        <v>#N/A</v>
      </c>
      <c r="AV123" s="99">
        <f t="shared" si="49"/>
        <v>0</v>
      </c>
    </row>
    <row r="124" spans="1:48" s="91" customFormat="1">
      <c r="A124" s="92">
        <f t="shared" si="50"/>
        <v>45913</v>
      </c>
      <c r="B124" s="91">
        <f t="shared" si="33"/>
        <v>117</v>
      </c>
      <c r="C124" s="99">
        <f t="shared" si="34"/>
        <v>4.394321911844707</v>
      </c>
      <c r="F124" s="92">
        <f t="shared" si="51"/>
        <v>45913</v>
      </c>
      <c r="G124" s="91">
        <f t="shared" si="52"/>
        <v>117</v>
      </c>
      <c r="H124" s="91">
        <f>INDEX(地温!$D$2:$D$366,MATCH(F124,地温!$C$2:$C$366,FALSE))</f>
        <v>24.834848000000001</v>
      </c>
      <c r="I124" s="91">
        <f t="shared" si="53"/>
        <v>2748.8068730000005</v>
      </c>
      <c r="J124" s="93">
        <f t="shared" si="35"/>
        <v>23.494075837606843</v>
      </c>
      <c r="K124" s="99">
        <f t="shared" si="36"/>
        <v>6.9589481096575284e-002</v>
      </c>
      <c r="L124" s="99">
        <f t="shared" si="37"/>
        <v>1.9944193284259464</v>
      </c>
      <c r="O124" s="92">
        <f t="shared" si="54"/>
        <v>45913</v>
      </c>
      <c r="P124" s="91">
        <f t="shared" si="55"/>
        <v>117</v>
      </c>
      <c r="Q124" s="91">
        <f>INDEX(地温!$D$2:$D$366,MATCH(O124,地温!$C$2:$C$366,FALSE))</f>
        <v>24.834848000000001</v>
      </c>
      <c r="R124" s="91">
        <f t="shared" si="56"/>
        <v>2748.8068730000005</v>
      </c>
      <c r="S124" s="93">
        <f t="shared" si="38"/>
        <v>23.494075837606843</v>
      </c>
      <c r="T124" s="99">
        <f t="shared" si="39"/>
        <v>8.6427203936419811e-002</v>
      </c>
      <c r="U124" s="99">
        <f t="shared" si="40"/>
        <v>2.3999025834187604</v>
      </c>
      <c r="X124" s="92">
        <f t="shared" si="57"/>
        <v>45913</v>
      </c>
      <c r="Y124" s="91">
        <f t="shared" si="58"/>
        <v>117</v>
      </c>
      <c r="Z124" s="91">
        <f>INDEX(地温!$D$2:$D$366,MATCH(X124,地温!$C$2:$C$366,FALSE))</f>
        <v>24.834848000000001</v>
      </c>
      <c r="AA124" s="91">
        <f t="shared" si="59"/>
        <v>2748.8068730000005</v>
      </c>
      <c r="AB124" s="93">
        <f t="shared" si="41"/>
        <v>23.494075837606843</v>
      </c>
      <c r="AC124" s="99" t="e">
        <f t="shared" si="42"/>
        <v>#N/A</v>
      </c>
      <c r="AD124" s="99">
        <f t="shared" si="43"/>
        <v>0</v>
      </c>
      <c r="AG124" s="92">
        <f t="shared" si="60"/>
        <v>45913</v>
      </c>
      <c r="AH124" s="91">
        <f t="shared" si="61"/>
        <v>117</v>
      </c>
      <c r="AI124" s="91">
        <f>INDEX(地温!$D$2:$D$366,MATCH(AG124,地温!$C$2:$C$366,FALSE))</f>
        <v>24.834848000000001</v>
      </c>
      <c r="AJ124" s="91">
        <f t="shared" si="62"/>
        <v>2748.8068730000005</v>
      </c>
      <c r="AK124" s="93">
        <f t="shared" si="44"/>
        <v>23.494075837606843</v>
      </c>
      <c r="AL124" s="99" t="e">
        <f t="shared" si="45"/>
        <v>#N/A</v>
      </c>
      <c r="AM124" s="99">
        <f t="shared" si="46"/>
        <v>0</v>
      </c>
      <c r="AP124" s="92">
        <f t="shared" si="63"/>
        <v>45913</v>
      </c>
      <c r="AQ124" s="91">
        <f t="shared" si="64"/>
        <v>117</v>
      </c>
      <c r="AR124" s="91">
        <f>INDEX(地温!$D$2:$D$366,MATCH(AP124,地温!$C$2:$C$366,FALSE))</f>
        <v>24.834848000000001</v>
      </c>
      <c r="AS124" s="91">
        <f t="shared" si="65"/>
        <v>2748.8068730000005</v>
      </c>
      <c r="AT124" s="93">
        <f t="shared" si="47"/>
        <v>23.494075837606843</v>
      </c>
      <c r="AU124" s="99" t="e">
        <f t="shared" si="48"/>
        <v>#N/A</v>
      </c>
      <c r="AV124" s="99">
        <f t="shared" si="49"/>
        <v>0</v>
      </c>
    </row>
    <row r="125" spans="1:48" s="91" customFormat="1">
      <c r="A125" s="92">
        <f t="shared" si="50"/>
        <v>45914</v>
      </c>
      <c r="B125" s="91">
        <f t="shared" si="33"/>
        <v>118</v>
      </c>
      <c r="C125" s="99">
        <f t="shared" si="34"/>
        <v>4.3943704143860236</v>
      </c>
      <c r="F125" s="92">
        <f t="shared" si="51"/>
        <v>45914</v>
      </c>
      <c r="G125" s="91">
        <f t="shared" si="52"/>
        <v>118</v>
      </c>
      <c r="H125" s="91">
        <f>INDEX(地温!$D$2:$D$366,MATCH(F125,地温!$C$2:$C$366,FALSE))</f>
        <v>24.287396000000001</v>
      </c>
      <c r="I125" s="91">
        <f t="shared" si="53"/>
        <v>2773.0942690000006</v>
      </c>
      <c r="J125" s="93">
        <f t="shared" si="35"/>
        <v>23.500798889830513</v>
      </c>
      <c r="K125" s="99">
        <f t="shared" si="36"/>
        <v>6.9608055852817471e-002</v>
      </c>
      <c r="L125" s="99">
        <f t="shared" si="37"/>
        <v>1.9944595489775696</v>
      </c>
      <c r="O125" s="92">
        <f t="shared" si="54"/>
        <v>45914</v>
      </c>
      <c r="P125" s="91">
        <f t="shared" si="55"/>
        <v>118</v>
      </c>
      <c r="Q125" s="91">
        <f>INDEX(地温!$D$2:$D$366,MATCH(O125,地温!$C$2:$C$366,FALSE))</f>
        <v>24.287396000000001</v>
      </c>
      <c r="R125" s="91">
        <f t="shared" si="56"/>
        <v>2773.0942690000006</v>
      </c>
      <c r="S125" s="93">
        <f t="shared" si="38"/>
        <v>23.500798889830513</v>
      </c>
      <c r="T125" s="99">
        <f t="shared" si="39"/>
        <v>8.6447727146992462e-002</v>
      </c>
      <c r="U125" s="99">
        <f t="shared" si="40"/>
        <v>2.399910865408454</v>
      </c>
      <c r="X125" s="92">
        <f t="shared" si="57"/>
        <v>45914</v>
      </c>
      <c r="Y125" s="91">
        <f t="shared" si="58"/>
        <v>118</v>
      </c>
      <c r="Z125" s="91">
        <f>INDEX(地温!$D$2:$D$366,MATCH(X125,地温!$C$2:$C$366,FALSE))</f>
        <v>24.287396000000001</v>
      </c>
      <c r="AA125" s="91">
        <f t="shared" si="59"/>
        <v>2773.0942690000006</v>
      </c>
      <c r="AB125" s="93">
        <f t="shared" si="41"/>
        <v>23.500798889830513</v>
      </c>
      <c r="AC125" s="99" t="e">
        <f t="shared" si="42"/>
        <v>#N/A</v>
      </c>
      <c r="AD125" s="99">
        <f t="shared" si="43"/>
        <v>0</v>
      </c>
      <c r="AG125" s="92">
        <f t="shared" si="60"/>
        <v>45914</v>
      </c>
      <c r="AH125" s="91">
        <f t="shared" si="61"/>
        <v>118</v>
      </c>
      <c r="AI125" s="91">
        <f>INDEX(地温!$D$2:$D$366,MATCH(AG125,地温!$C$2:$C$366,FALSE))</f>
        <v>24.287396000000001</v>
      </c>
      <c r="AJ125" s="91">
        <f t="shared" si="62"/>
        <v>2773.0942690000006</v>
      </c>
      <c r="AK125" s="93">
        <f t="shared" si="44"/>
        <v>23.500798889830513</v>
      </c>
      <c r="AL125" s="99" t="e">
        <f t="shared" si="45"/>
        <v>#N/A</v>
      </c>
      <c r="AM125" s="99">
        <f t="shared" si="46"/>
        <v>0</v>
      </c>
      <c r="AP125" s="92">
        <f t="shared" si="63"/>
        <v>45914</v>
      </c>
      <c r="AQ125" s="91">
        <f t="shared" si="64"/>
        <v>118</v>
      </c>
      <c r="AR125" s="91">
        <f>INDEX(地温!$D$2:$D$366,MATCH(AP125,地温!$C$2:$C$366,FALSE))</f>
        <v>24.287396000000001</v>
      </c>
      <c r="AS125" s="91">
        <f t="shared" si="65"/>
        <v>2773.0942690000006</v>
      </c>
      <c r="AT125" s="93">
        <f t="shared" si="47"/>
        <v>23.500798889830513</v>
      </c>
      <c r="AU125" s="99" t="e">
        <f t="shared" si="48"/>
        <v>#N/A</v>
      </c>
      <c r="AV125" s="99">
        <f t="shared" si="49"/>
        <v>0</v>
      </c>
    </row>
    <row r="126" spans="1:48" s="91" customFormat="1">
      <c r="A126" s="92">
        <f t="shared" si="50"/>
        <v>45915</v>
      </c>
      <c r="B126" s="91">
        <f t="shared" si="33"/>
        <v>119</v>
      </c>
      <c r="C126" s="99">
        <f t="shared" si="34"/>
        <v>4.3944144958839164</v>
      </c>
      <c r="F126" s="92">
        <f t="shared" si="51"/>
        <v>45915</v>
      </c>
      <c r="G126" s="91">
        <f t="shared" si="52"/>
        <v>119</v>
      </c>
      <c r="H126" s="91">
        <f>INDEX(地温!$D$2:$D$366,MATCH(F126,地温!$C$2:$C$366,FALSE))</f>
        <v>23.719668000000002</v>
      </c>
      <c r="I126" s="91">
        <f t="shared" si="53"/>
        <v>2796.8139370000008</v>
      </c>
      <c r="J126" s="93">
        <f t="shared" si="35"/>
        <v>23.502638126050428</v>
      </c>
      <c r="K126" s="99">
        <f t="shared" si="36"/>
        <v>6.9613138095665175e-002</v>
      </c>
      <c r="L126" s="99">
        <f t="shared" si="37"/>
        <v>1.9944961940495813</v>
      </c>
      <c r="O126" s="92">
        <f t="shared" si="54"/>
        <v>45915</v>
      </c>
      <c r="P126" s="91">
        <f t="shared" si="55"/>
        <v>119</v>
      </c>
      <c r="Q126" s="91">
        <f>INDEX(地温!$D$2:$D$366,MATCH(O126,地温!$C$2:$C$366,FALSE))</f>
        <v>23.719668000000002</v>
      </c>
      <c r="R126" s="91">
        <f t="shared" si="56"/>
        <v>2796.8139370000008</v>
      </c>
      <c r="S126" s="93">
        <f t="shared" si="38"/>
        <v>23.502638126050428</v>
      </c>
      <c r="T126" s="99">
        <f t="shared" si="39"/>
        <v>8.6453342401528313e-002</v>
      </c>
      <c r="U126" s="99">
        <f t="shared" si="40"/>
        <v>2.3999183018343349</v>
      </c>
      <c r="X126" s="92">
        <f t="shared" si="57"/>
        <v>45915</v>
      </c>
      <c r="Y126" s="91">
        <f t="shared" si="58"/>
        <v>119</v>
      </c>
      <c r="Z126" s="91">
        <f>INDEX(地温!$D$2:$D$366,MATCH(X126,地温!$C$2:$C$366,FALSE))</f>
        <v>23.719668000000002</v>
      </c>
      <c r="AA126" s="91">
        <f t="shared" si="59"/>
        <v>2796.8139370000008</v>
      </c>
      <c r="AB126" s="93">
        <f t="shared" si="41"/>
        <v>23.502638126050428</v>
      </c>
      <c r="AC126" s="99" t="e">
        <f t="shared" si="42"/>
        <v>#N/A</v>
      </c>
      <c r="AD126" s="99">
        <f t="shared" si="43"/>
        <v>0</v>
      </c>
      <c r="AG126" s="92">
        <f t="shared" si="60"/>
        <v>45915</v>
      </c>
      <c r="AH126" s="91">
        <f t="shared" si="61"/>
        <v>119</v>
      </c>
      <c r="AI126" s="91">
        <f>INDEX(地温!$D$2:$D$366,MATCH(AG126,地温!$C$2:$C$366,FALSE))</f>
        <v>23.719668000000002</v>
      </c>
      <c r="AJ126" s="91">
        <f t="shared" si="62"/>
        <v>2796.8139370000008</v>
      </c>
      <c r="AK126" s="93">
        <f t="shared" si="44"/>
        <v>23.502638126050428</v>
      </c>
      <c r="AL126" s="99" t="e">
        <f t="shared" si="45"/>
        <v>#N/A</v>
      </c>
      <c r="AM126" s="99">
        <f t="shared" si="46"/>
        <v>0</v>
      </c>
      <c r="AP126" s="92">
        <f t="shared" si="63"/>
        <v>45915</v>
      </c>
      <c r="AQ126" s="91">
        <f t="shared" si="64"/>
        <v>119</v>
      </c>
      <c r="AR126" s="91">
        <f>INDEX(地温!$D$2:$D$366,MATCH(AP126,地温!$C$2:$C$366,FALSE))</f>
        <v>23.719668000000002</v>
      </c>
      <c r="AS126" s="91">
        <f t="shared" si="65"/>
        <v>2796.8139370000008</v>
      </c>
      <c r="AT126" s="93">
        <f t="shared" si="47"/>
        <v>23.502638126050428</v>
      </c>
      <c r="AU126" s="99" t="e">
        <f t="shared" si="48"/>
        <v>#N/A</v>
      </c>
      <c r="AV126" s="99">
        <f t="shared" si="49"/>
        <v>0</v>
      </c>
    </row>
    <row r="127" spans="1:48" s="91" customFormat="1">
      <c r="A127" s="92">
        <f t="shared" si="50"/>
        <v>45916</v>
      </c>
      <c r="B127" s="91">
        <f t="shared" si="33"/>
        <v>120</v>
      </c>
      <c r="C127" s="99">
        <f t="shared" si="34"/>
        <v>4.3944560291449299</v>
      </c>
      <c r="F127" s="92">
        <f t="shared" si="51"/>
        <v>45916</v>
      </c>
      <c r="G127" s="91">
        <f t="shared" si="52"/>
        <v>120</v>
      </c>
      <c r="H127" s="91">
        <f>INDEX(地温!$D$2:$D$366,MATCH(F127,地温!$C$2:$C$366,FALSE))</f>
        <v>24.084636</v>
      </c>
      <c r="I127" s="91">
        <f t="shared" si="53"/>
        <v>2820.8985730000009</v>
      </c>
      <c r="J127" s="93">
        <f t="shared" si="35"/>
        <v>23.507488108333341</v>
      </c>
      <c r="K127" s="99">
        <f t="shared" si="36"/>
        <v>6.9626541215979373e-002</v>
      </c>
      <c r="L127" s="99">
        <f t="shared" si="37"/>
        <v>1.994530827895171</v>
      </c>
      <c r="O127" s="92">
        <f t="shared" si="54"/>
        <v>45916</v>
      </c>
      <c r="P127" s="91">
        <f t="shared" si="55"/>
        <v>120</v>
      </c>
      <c r="Q127" s="91">
        <f>INDEX(地温!$D$2:$D$366,MATCH(O127,地温!$C$2:$C$366,FALSE))</f>
        <v>24.084636</v>
      </c>
      <c r="R127" s="91">
        <f t="shared" si="56"/>
        <v>2820.8985730000009</v>
      </c>
      <c r="S127" s="93">
        <f t="shared" si="38"/>
        <v>23.507488108333341</v>
      </c>
      <c r="T127" s="99">
        <f t="shared" si="39"/>
        <v>8.6468150987384085e-002</v>
      </c>
      <c r="U127" s="99">
        <f t="shared" si="40"/>
        <v>2.3999252012497592</v>
      </c>
      <c r="X127" s="92">
        <f t="shared" si="57"/>
        <v>45916</v>
      </c>
      <c r="Y127" s="91">
        <f t="shared" si="58"/>
        <v>120</v>
      </c>
      <c r="Z127" s="91">
        <f>INDEX(地温!$D$2:$D$366,MATCH(X127,地温!$C$2:$C$366,FALSE))</f>
        <v>24.084636</v>
      </c>
      <c r="AA127" s="91">
        <f t="shared" si="59"/>
        <v>2820.8985730000009</v>
      </c>
      <c r="AB127" s="93">
        <f t="shared" si="41"/>
        <v>23.507488108333341</v>
      </c>
      <c r="AC127" s="99" t="e">
        <f t="shared" si="42"/>
        <v>#N/A</v>
      </c>
      <c r="AD127" s="99">
        <f t="shared" si="43"/>
        <v>0</v>
      </c>
      <c r="AG127" s="92">
        <f t="shared" si="60"/>
        <v>45916</v>
      </c>
      <c r="AH127" s="91">
        <f t="shared" si="61"/>
        <v>120</v>
      </c>
      <c r="AI127" s="91">
        <f>INDEX(地温!$D$2:$D$366,MATCH(AG127,地温!$C$2:$C$366,FALSE))</f>
        <v>24.084636</v>
      </c>
      <c r="AJ127" s="91">
        <f t="shared" si="62"/>
        <v>2820.8985730000009</v>
      </c>
      <c r="AK127" s="93">
        <f t="shared" si="44"/>
        <v>23.507488108333341</v>
      </c>
      <c r="AL127" s="99" t="e">
        <f t="shared" si="45"/>
        <v>#N/A</v>
      </c>
      <c r="AM127" s="99">
        <f t="shared" si="46"/>
        <v>0</v>
      </c>
      <c r="AP127" s="92">
        <f t="shared" si="63"/>
        <v>45916</v>
      </c>
      <c r="AQ127" s="91">
        <f t="shared" si="64"/>
        <v>120</v>
      </c>
      <c r="AR127" s="91">
        <f>INDEX(地温!$D$2:$D$366,MATCH(AP127,地温!$C$2:$C$366,FALSE))</f>
        <v>24.084636</v>
      </c>
      <c r="AS127" s="91">
        <f t="shared" si="65"/>
        <v>2820.8985730000009</v>
      </c>
      <c r="AT127" s="93">
        <f t="shared" si="47"/>
        <v>23.507488108333341</v>
      </c>
      <c r="AU127" s="99" t="e">
        <f t="shared" si="48"/>
        <v>#N/A</v>
      </c>
      <c r="AV127" s="99">
        <f t="shared" si="49"/>
        <v>0</v>
      </c>
    </row>
    <row r="128" spans="1:48" s="91" customFormat="1">
      <c r="A128" s="92">
        <f t="shared" si="50"/>
        <v>45917</v>
      </c>
      <c r="B128" s="91">
        <f t="shared" si="33"/>
        <v>121</v>
      </c>
      <c r="C128" s="99">
        <f t="shared" si="34"/>
        <v>4.3944946564473932</v>
      </c>
      <c r="F128" s="92">
        <f t="shared" si="51"/>
        <v>45917</v>
      </c>
      <c r="G128" s="91">
        <f t="shared" si="52"/>
        <v>121</v>
      </c>
      <c r="H128" s="91">
        <f>INDEX(地温!$D$2:$D$366,MATCH(F128,地温!$C$2:$C$366,FALSE))</f>
        <v>24.125188000000001</v>
      </c>
      <c r="I128" s="91">
        <f t="shared" si="53"/>
        <v>2845.0237610000008</v>
      </c>
      <c r="J128" s="93">
        <f t="shared" si="35"/>
        <v>23.512593066115709</v>
      </c>
      <c r="K128" s="99">
        <f t="shared" si="36"/>
        <v>6.9640651285190522e-002</v>
      </c>
      <c r="L128" s="99">
        <f t="shared" si="37"/>
        <v>1.9945631299411115</v>
      </c>
      <c r="O128" s="92">
        <f t="shared" si="54"/>
        <v>45917</v>
      </c>
      <c r="P128" s="91">
        <f t="shared" si="55"/>
        <v>121</v>
      </c>
      <c r="Q128" s="91">
        <f>INDEX(地温!$D$2:$D$366,MATCH(O128,地温!$C$2:$C$366,FALSE))</f>
        <v>24.125188000000001</v>
      </c>
      <c r="R128" s="91">
        <f t="shared" si="56"/>
        <v>2845.0237610000008</v>
      </c>
      <c r="S128" s="93">
        <f t="shared" si="38"/>
        <v>23.512593066115709</v>
      </c>
      <c r="T128" s="99">
        <f t="shared" si="39"/>
        <v>8.6483740313680224e-002</v>
      </c>
      <c r="U128" s="99">
        <f t="shared" si="40"/>
        <v>2.3999315265062817</v>
      </c>
      <c r="X128" s="92">
        <f t="shared" si="57"/>
        <v>45917</v>
      </c>
      <c r="Y128" s="91">
        <f t="shared" si="58"/>
        <v>121</v>
      </c>
      <c r="Z128" s="91">
        <f>INDEX(地温!$D$2:$D$366,MATCH(X128,地温!$C$2:$C$366,FALSE))</f>
        <v>24.125188000000001</v>
      </c>
      <c r="AA128" s="91">
        <f t="shared" si="59"/>
        <v>2845.0237610000008</v>
      </c>
      <c r="AB128" s="93">
        <f t="shared" si="41"/>
        <v>23.512593066115709</v>
      </c>
      <c r="AC128" s="99" t="e">
        <f t="shared" si="42"/>
        <v>#N/A</v>
      </c>
      <c r="AD128" s="99">
        <f t="shared" si="43"/>
        <v>0</v>
      </c>
      <c r="AG128" s="92">
        <f t="shared" si="60"/>
        <v>45917</v>
      </c>
      <c r="AH128" s="91">
        <f t="shared" si="61"/>
        <v>121</v>
      </c>
      <c r="AI128" s="91">
        <f>INDEX(地温!$D$2:$D$366,MATCH(AG128,地温!$C$2:$C$366,FALSE))</f>
        <v>24.125188000000001</v>
      </c>
      <c r="AJ128" s="91">
        <f t="shared" si="62"/>
        <v>2845.0237610000008</v>
      </c>
      <c r="AK128" s="93">
        <f t="shared" si="44"/>
        <v>23.512593066115709</v>
      </c>
      <c r="AL128" s="99" t="e">
        <f t="shared" si="45"/>
        <v>#N/A</v>
      </c>
      <c r="AM128" s="99">
        <f t="shared" si="46"/>
        <v>0</v>
      </c>
      <c r="AP128" s="92">
        <f t="shared" si="63"/>
        <v>45917</v>
      </c>
      <c r="AQ128" s="91">
        <f t="shared" si="64"/>
        <v>121</v>
      </c>
      <c r="AR128" s="91">
        <f>INDEX(地温!$D$2:$D$366,MATCH(AP128,地温!$C$2:$C$366,FALSE))</f>
        <v>24.125188000000001</v>
      </c>
      <c r="AS128" s="91">
        <f t="shared" si="65"/>
        <v>2845.0237610000008</v>
      </c>
      <c r="AT128" s="93">
        <f t="shared" si="47"/>
        <v>23.512593066115709</v>
      </c>
      <c r="AU128" s="99" t="e">
        <f t="shared" si="48"/>
        <v>#N/A</v>
      </c>
      <c r="AV128" s="99">
        <f t="shared" si="49"/>
        <v>0</v>
      </c>
    </row>
    <row r="129" spans="1:48" s="91" customFormat="1">
      <c r="A129" s="92">
        <f t="shared" si="50"/>
        <v>45918</v>
      </c>
      <c r="B129" s="91">
        <f t="shared" si="33"/>
        <v>122</v>
      </c>
      <c r="C129" s="99">
        <f t="shared" si="34"/>
        <v>4.3945317244848345</v>
      </c>
      <c r="F129" s="92">
        <f t="shared" si="51"/>
        <v>45918</v>
      </c>
      <c r="G129" s="91">
        <f t="shared" si="52"/>
        <v>122</v>
      </c>
      <c r="H129" s="91">
        <f>INDEX(地温!$D$2:$D$366,MATCH(F129,地温!$C$2:$C$366,FALSE))</f>
        <v>25.037608000000002</v>
      </c>
      <c r="I129" s="91">
        <f t="shared" si="53"/>
        <v>2870.0613690000009</v>
      </c>
      <c r="J129" s="93">
        <f t="shared" si="35"/>
        <v>23.525093188524597</v>
      </c>
      <c r="K129" s="99">
        <f t="shared" si="36"/>
        <v>6.9675211561867637e-002</v>
      </c>
      <c r="L129" s="99">
        <f t="shared" si="37"/>
        <v>1.9945942331239532</v>
      </c>
      <c r="O129" s="92">
        <f t="shared" si="54"/>
        <v>45918</v>
      </c>
      <c r="P129" s="91">
        <f t="shared" si="55"/>
        <v>122</v>
      </c>
      <c r="Q129" s="91">
        <f>INDEX(地温!$D$2:$D$366,MATCH(O129,地温!$C$2:$C$366,FALSE))</f>
        <v>25.037608000000002</v>
      </c>
      <c r="R129" s="91">
        <f t="shared" si="56"/>
        <v>2870.0613690000009</v>
      </c>
      <c r="S129" s="93">
        <f t="shared" si="38"/>
        <v>23.525093188524597</v>
      </c>
      <c r="T129" s="99">
        <f t="shared" si="39"/>
        <v>8.652192231336088e-002</v>
      </c>
      <c r="U129" s="99">
        <f t="shared" si="40"/>
        <v>2.3999374913608813</v>
      </c>
      <c r="X129" s="92">
        <f t="shared" si="57"/>
        <v>45918</v>
      </c>
      <c r="Y129" s="91">
        <f t="shared" si="58"/>
        <v>122</v>
      </c>
      <c r="Z129" s="91">
        <f>INDEX(地温!$D$2:$D$366,MATCH(X129,地温!$C$2:$C$366,FALSE))</f>
        <v>25.037608000000002</v>
      </c>
      <c r="AA129" s="91">
        <f t="shared" si="59"/>
        <v>2870.0613690000009</v>
      </c>
      <c r="AB129" s="93">
        <f t="shared" si="41"/>
        <v>23.525093188524597</v>
      </c>
      <c r="AC129" s="99" t="e">
        <f t="shared" si="42"/>
        <v>#N/A</v>
      </c>
      <c r="AD129" s="99">
        <f t="shared" si="43"/>
        <v>0</v>
      </c>
      <c r="AG129" s="92">
        <f t="shared" si="60"/>
        <v>45918</v>
      </c>
      <c r="AH129" s="91">
        <f t="shared" si="61"/>
        <v>122</v>
      </c>
      <c r="AI129" s="91">
        <f>INDEX(地温!$D$2:$D$366,MATCH(AG129,地温!$C$2:$C$366,FALSE))</f>
        <v>25.037608000000002</v>
      </c>
      <c r="AJ129" s="91">
        <f t="shared" si="62"/>
        <v>2870.0613690000009</v>
      </c>
      <c r="AK129" s="93">
        <f t="shared" si="44"/>
        <v>23.525093188524597</v>
      </c>
      <c r="AL129" s="99" t="e">
        <f t="shared" si="45"/>
        <v>#N/A</v>
      </c>
      <c r="AM129" s="99">
        <f t="shared" si="46"/>
        <v>0</v>
      </c>
      <c r="AP129" s="92">
        <f t="shared" si="63"/>
        <v>45918</v>
      </c>
      <c r="AQ129" s="91">
        <f t="shared" si="64"/>
        <v>122</v>
      </c>
      <c r="AR129" s="91">
        <f>INDEX(地温!$D$2:$D$366,MATCH(AP129,地温!$C$2:$C$366,FALSE))</f>
        <v>25.037608000000002</v>
      </c>
      <c r="AS129" s="91">
        <f t="shared" si="65"/>
        <v>2870.0613690000009</v>
      </c>
      <c r="AT129" s="93">
        <f t="shared" si="47"/>
        <v>23.525093188524597</v>
      </c>
      <c r="AU129" s="99" t="e">
        <f t="shared" si="48"/>
        <v>#N/A</v>
      </c>
      <c r="AV129" s="99">
        <f t="shared" si="49"/>
        <v>0</v>
      </c>
    </row>
    <row r="130" spans="1:48" s="91" customFormat="1">
      <c r="A130" s="92">
        <f t="shared" si="50"/>
        <v>45919</v>
      </c>
      <c r="B130" s="91">
        <f t="shared" si="33"/>
        <v>123</v>
      </c>
      <c r="C130" s="99">
        <f t="shared" si="34"/>
        <v>4.3945659605278085</v>
      </c>
      <c r="F130" s="92">
        <f t="shared" si="51"/>
        <v>45919</v>
      </c>
      <c r="G130" s="91">
        <f t="shared" si="52"/>
        <v>123</v>
      </c>
      <c r="H130" s="91">
        <f>INDEX(地温!$D$2:$D$366,MATCH(F130,地温!$C$2:$C$366,FALSE))</f>
        <v>24.956503999999999</v>
      </c>
      <c r="I130" s="91">
        <f t="shared" si="53"/>
        <v>2895.0178730000011</v>
      </c>
      <c r="J130" s="93">
        <f t="shared" si="35"/>
        <v>23.536730674796758</v>
      </c>
      <c r="K130" s="99">
        <f t="shared" si="36"/>
        <v>6.9707399621890972e-002</v>
      </c>
      <c r="L130" s="99">
        <f t="shared" si="37"/>
        <v>1.9946230379742906</v>
      </c>
      <c r="O130" s="92">
        <f t="shared" si="54"/>
        <v>45919</v>
      </c>
      <c r="P130" s="91">
        <f t="shared" si="55"/>
        <v>123</v>
      </c>
      <c r="Q130" s="91">
        <f>INDEX(地温!$D$2:$D$366,MATCH(O130,地温!$C$2:$C$366,FALSE))</f>
        <v>24.956503999999999</v>
      </c>
      <c r="R130" s="91">
        <f t="shared" si="56"/>
        <v>2895.0178730000011</v>
      </c>
      <c r="S130" s="93">
        <f t="shared" si="38"/>
        <v>23.536730674796758</v>
      </c>
      <c r="T130" s="99">
        <f t="shared" si="39"/>
        <v>8.6557481621847426e-002</v>
      </c>
      <c r="U130" s="99">
        <f t="shared" si="40"/>
        <v>2.3999429225535183</v>
      </c>
      <c r="X130" s="92">
        <f t="shared" si="57"/>
        <v>45919</v>
      </c>
      <c r="Y130" s="91">
        <f t="shared" si="58"/>
        <v>123</v>
      </c>
      <c r="Z130" s="91">
        <f>INDEX(地温!$D$2:$D$366,MATCH(X130,地温!$C$2:$C$366,FALSE))</f>
        <v>24.956503999999999</v>
      </c>
      <c r="AA130" s="91">
        <f t="shared" si="59"/>
        <v>2895.0178730000011</v>
      </c>
      <c r="AB130" s="93">
        <f t="shared" si="41"/>
        <v>23.536730674796758</v>
      </c>
      <c r="AC130" s="99" t="e">
        <f t="shared" si="42"/>
        <v>#N/A</v>
      </c>
      <c r="AD130" s="99">
        <f t="shared" si="43"/>
        <v>0</v>
      </c>
      <c r="AG130" s="92">
        <f t="shared" si="60"/>
        <v>45919</v>
      </c>
      <c r="AH130" s="91">
        <f t="shared" si="61"/>
        <v>123</v>
      </c>
      <c r="AI130" s="91">
        <f>INDEX(地温!$D$2:$D$366,MATCH(AG130,地温!$C$2:$C$366,FALSE))</f>
        <v>24.956503999999999</v>
      </c>
      <c r="AJ130" s="91">
        <f t="shared" si="62"/>
        <v>2895.0178730000011</v>
      </c>
      <c r="AK130" s="93">
        <f t="shared" si="44"/>
        <v>23.536730674796758</v>
      </c>
      <c r="AL130" s="99" t="e">
        <f t="shared" si="45"/>
        <v>#N/A</v>
      </c>
      <c r="AM130" s="99">
        <f t="shared" si="46"/>
        <v>0</v>
      </c>
      <c r="AP130" s="92">
        <f t="shared" si="63"/>
        <v>45919</v>
      </c>
      <c r="AQ130" s="91">
        <f t="shared" si="64"/>
        <v>123</v>
      </c>
      <c r="AR130" s="91">
        <f>INDEX(地温!$D$2:$D$366,MATCH(AP130,地温!$C$2:$C$366,FALSE))</f>
        <v>24.956503999999999</v>
      </c>
      <c r="AS130" s="91">
        <f t="shared" si="65"/>
        <v>2895.0178730000011</v>
      </c>
      <c r="AT130" s="93">
        <f t="shared" si="47"/>
        <v>23.536730674796758</v>
      </c>
      <c r="AU130" s="99" t="e">
        <f t="shared" si="48"/>
        <v>#N/A</v>
      </c>
      <c r="AV130" s="99">
        <f t="shared" si="49"/>
        <v>0</v>
      </c>
    </row>
    <row r="131" spans="1:48" s="91" customFormat="1">
      <c r="A131" s="92">
        <f t="shared" si="50"/>
        <v>45920</v>
      </c>
      <c r="B131" s="91">
        <f t="shared" si="33"/>
        <v>124</v>
      </c>
      <c r="C131" s="99">
        <f t="shared" si="34"/>
        <v>4.3945961906536883</v>
      </c>
      <c r="F131" s="92">
        <f t="shared" si="51"/>
        <v>45920</v>
      </c>
      <c r="G131" s="91">
        <f t="shared" si="52"/>
        <v>124</v>
      </c>
      <c r="H131" s="91">
        <f>INDEX(地温!$D$2:$D$366,MATCH(F131,地温!$C$2:$C$366,FALSE))</f>
        <v>23.638563999999999</v>
      </c>
      <c r="I131" s="91">
        <f t="shared" si="53"/>
        <v>2918.656437000001</v>
      </c>
      <c r="J131" s="93">
        <f t="shared" si="35"/>
        <v>23.537551911290329</v>
      </c>
      <c r="K131" s="99">
        <f t="shared" si="36"/>
        <v>6.9709671541606691e-002</v>
      </c>
      <c r="L131" s="99">
        <f t="shared" si="37"/>
        <v>1.994648519111978</v>
      </c>
      <c r="O131" s="92">
        <f t="shared" si="54"/>
        <v>45920</v>
      </c>
      <c r="P131" s="91">
        <f t="shared" si="55"/>
        <v>124</v>
      </c>
      <c r="Q131" s="91">
        <f>INDEX(地温!$D$2:$D$366,MATCH(O131,地温!$C$2:$C$366,FALSE))</f>
        <v>23.638563999999999</v>
      </c>
      <c r="R131" s="91">
        <f t="shared" si="56"/>
        <v>2918.656437000001</v>
      </c>
      <c r="S131" s="93">
        <f t="shared" si="38"/>
        <v>23.537551911290329</v>
      </c>
      <c r="T131" s="99">
        <f t="shared" si="39"/>
        <v>8.6559991424868185e-002</v>
      </c>
      <c r="U131" s="99">
        <f t="shared" si="40"/>
        <v>2.3999476715417103</v>
      </c>
      <c r="X131" s="92">
        <f t="shared" si="57"/>
        <v>45920</v>
      </c>
      <c r="Y131" s="91">
        <f t="shared" si="58"/>
        <v>124</v>
      </c>
      <c r="Z131" s="91">
        <f>INDEX(地温!$D$2:$D$366,MATCH(X131,地温!$C$2:$C$366,FALSE))</f>
        <v>23.638563999999999</v>
      </c>
      <c r="AA131" s="91">
        <f t="shared" si="59"/>
        <v>2918.656437000001</v>
      </c>
      <c r="AB131" s="93">
        <f t="shared" si="41"/>
        <v>23.537551911290329</v>
      </c>
      <c r="AC131" s="99" t="e">
        <f t="shared" si="42"/>
        <v>#N/A</v>
      </c>
      <c r="AD131" s="99">
        <f t="shared" si="43"/>
        <v>0</v>
      </c>
      <c r="AG131" s="92">
        <f t="shared" si="60"/>
        <v>45920</v>
      </c>
      <c r="AH131" s="91">
        <f t="shared" si="61"/>
        <v>124</v>
      </c>
      <c r="AI131" s="91">
        <f>INDEX(地温!$D$2:$D$366,MATCH(AG131,地温!$C$2:$C$366,FALSE))</f>
        <v>23.638563999999999</v>
      </c>
      <c r="AJ131" s="91">
        <f t="shared" si="62"/>
        <v>2918.656437000001</v>
      </c>
      <c r="AK131" s="93">
        <f t="shared" si="44"/>
        <v>23.537551911290329</v>
      </c>
      <c r="AL131" s="99" t="e">
        <f t="shared" si="45"/>
        <v>#N/A</v>
      </c>
      <c r="AM131" s="99">
        <f t="shared" si="46"/>
        <v>0</v>
      </c>
      <c r="AP131" s="92">
        <f t="shared" si="63"/>
        <v>45920</v>
      </c>
      <c r="AQ131" s="91">
        <f t="shared" si="64"/>
        <v>124</v>
      </c>
      <c r="AR131" s="91">
        <f>INDEX(地温!$D$2:$D$366,MATCH(AP131,地温!$C$2:$C$366,FALSE))</f>
        <v>23.638563999999999</v>
      </c>
      <c r="AS131" s="91">
        <f t="shared" si="65"/>
        <v>2918.656437000001</v>
      </c>
      <c r="AT131" s="93">
        <f t="shared" si="47"/>
        <v>23.537551911290329</v>
      </c>
      <c r="AU131" s="99" t="e">
        <f t="shared" si="48"/>
        <v>#N/A</v>
      </c>
      <c r="AV131" s="99">
        <f t="shared" si="49"/>
        <v>0</v>
      </c>
    </row>
    <row r="132" spans="1:48" s="91" customFormat="1">
      <c r="A132" s="92">
        <f t="shared" si="50"/>
        <v>45921</v>
      </c>
      <c r="B132" s="91">
        <f t="shared" si="33"/>
        <v>125</v>
      </c>
      <c r="C132" s="99">
        <f t="shared" si="34"/>
        <v>4.3946235550774118</v>
      </c>
      <c r="F132" s="92">
        <f t="shared" si="51"/>
        <v>45921</v>
      </c>
      <c r="G132" s="91">
        <f t="shared" si="52"/>
        <v>125</v>
      </c>
      <c r="H132" s="91">
        <f>INDEX(地温!$D$2:$D$366,MATCH(F132,地温!$C$2:$C$366,FALSE))</f>
        <v>22.928903999999999</v>
      </c>
      <c r="I132" s="91">
        <f t="shared" si="53"/>
        <v>2941.5853410000009</v>
      </c>
      <c r="J132" s="93">
        <f t="shared" si="35"/>
        <v>23.532682728000008</v>
      </c>
      <c r="K132" s="99">
        <f t="shared" si="36"/>
        <v>6.9696202028173421e-002</v>
      </c>
      <c r="L132" s="99">
        <f t="shared" si="37"/>
        <v>1.9946716338309429</v>
      </c>
      <c r="O132" s="92">
        <f t="shared" si="54"/>
        <v>45921</v>
      </c>
      <c r="P132" s="91">
        <f t="shared" si="55"/>
        <v>125</v>
      </c>
      <c r="Q132" s="91">
        <f>INDEX(地温!$D$2:$D$366,MATCH(O132,地温!$C$2:$C$366,FALSE))</f>
        <v>22.928903999999999</v>
      </c>
      <c r="R132" s="91">
        <f t="shared" si="56"/>
        <v>2941.5853410000009</v>
      </c>
      <c r="S132" s="93">
        <f t="shared" si="38"/>
        <v>23.532682728000008</v>
      </c>
      <c r="T132" s="99">
        <f t="shared" si="39"/>
        <v>8.654511144258023e-002</v>
      </c>
      <c r="U132" s="99">
        <f t="shared" si="40"/>
        <v>2.3999519212464691</v>
      </c>
      <c r="X132" s="92">
        <f t="shared" si="57"/>
        <v>45921</v>
      </c>
      <c r="Y132" s="91">
        <f t="shared" si="58"/>
        <v>125</v>
      </c>
      <c r="Z132" s="91">
        <f>INDEX(地温!$D$2:$D$366,MATCH(X132,地温!$C$2:$C$366,FALSE))</f>
        <v>22.928903999999999</v>
      </c>
      <c r="AA132" s="91">
        <f t="shared" si="59"/>
        <v>2941.5853410000009</v>
      </c>
      <c r="AB132" s="93">
        <f t="shared" si="41"/>
        <v>23.532682728000008</v>
      </c>
      <c r="AC132" s="99" t="e">
        <f t="shared" si="42"/>
        <v>#N/A</v>
      </c>
      <c r="AD132" s="99">
        <f t="shared" si="43"/>
        <v>0</v>
      </c>
      <c r="AG132" s="92">
        <f t="shared" si="60"/>
        <v>45921</v>
      </c>
      <c r="AH132" s="91">
        <f t="shared" si="61"/>
        <v>125</v>
      </c>
      <c r="AI132" s="91">
        <f>INDEX(地温!$D$2:$D$366,MATCH(AG132,地温!$C$2:$C$366,FALSE))</f>
        <v>22.928903999999999</v>
      </c>
      <c r="AJ132" s="91">
        <f t="shared" si="62"/>
        <v>2941.5853410000009</v>
      </c>
      <c r="AK132" s="93">
        <f t="shared" si="44"/>
        <v>23.532682728000008</v>
      </c>
      <c r="AL132" s="99" t="e">
        <f t="shared" si="45"/>
        <v>#N/A</v>
      </c>
      <c r="AM132" s="99">
        <f t="shared" si="46"/>
        <v>0</v>
      </c>
      <c r="AP132" s="92">
        <f t="shared" si="63"/>
        <v>45921</v>
      </c>
      <c r="AQ132" s="91">
        <f t="shared" si="64"/>
        <v>125</v>
      </c>
      <c r="AR132" s="91">
        <f>INDEX(地温!$D$2:$D$366,MATCH(AP132,地温!$C$2:$C$366,FALSE))</f>
        <v>22.928903999999999</v>
      </c>
      <c r="AS132" s="91">
        <f t="shared" si="65"/>
        <v>2941.5853410000009</v>
      </c>
      <c r="AT132" s="93">
        <f t="shared" si="47"/>
        <v>23.532682728000008</v>
      </c>
      <c r="AU132" s="99" t="e">
        <f t="shared" si="48"/>
        <v>#N/A</v>
      </c>
      <c r="AV132" s="99">
        <f t="shared" si="49"/>
        <v>0</v>
      </c>
    </row>
    <row r="133" spans="1:48" s="91" customFormat="1">
      <c r="A133" s="92">
        <f t="shared" si="50"/>
        <v>45922</v>
      </c>
      <c r="B133" s="91">
        <f t="shared" si="33"/>
        <v>126</v>
      </c>
      <c r="C133" s="99">
        <f t="shared" si="34"/>
        <v>4.3946488150124443</v>
      </c>
      <c r="F133" s="92">
        <f t="shared" si="51"/>
        <v>45922</v>
      </c>
      <c r="G133" s="91">
        <f t="shared" si="52"/>
        <v>126</v>
      </c>
      <c r="H133" s="91">
        <f>INDEX(地温!$D$2:$D$366,MATCH(F133,地温!$C$2:$C$366,FALSE))</f>
        <v>22.685592</v>
      </c>
      <c r="I133" s="91">
        <f t="shared" si="53"/>
        <v>2964.2709330000007</v>
      </c>
      <c r="J133" s="93">
        <f t="shared" si="35"/>
        <v>23.525959785714292</v>
      </c>
      <c r="K133" s="99">
        <f t="shared" si="36"/>
        <v>6.967760805309689e-002</v>
      </c>
      <c r="L133" s="99">
        <f t="shared" si="37"/>
        <v>1.9946930220276791</v>
      </c>
      <c r="O133" s="92">
        <f t="shared" si="54"/>
        <v>45922</v>
      </c>
      <c r="P133" s="91">
        <f t="shared" si="55"/>
        <v>126</v>
      </c>
      <c r="Q133" s="91">
        <f>INDEX(地温!$D$2:$D$366,MATCH(O133,地温!$C$2:$C$366,FALSE))</f>
        <v>22.685592</v>
      </c>
      <c r="R133" s="91">
        <f t="shared" si="56"/>
        <v>2964.2709330000007</v>
      </c>
      <c r="S133" s="93">
        <f t="shared" si="38"/>
        <v>23.525959785714292</v>
      </c>
      <c r="T133" s="99">
        <f t="shared" si="39"/>
        <v>8.652456986592702e-002</v>
      </c>
      <c r="U133" s="99">
        <f t="shared" si="40"/>
        <v>2.3999557929847652</v>
      </c>
      <c r="X133" s="92">
        <f t="shared" si="57"/>
        <v>45922</v>
      </c>
      <c r="Y133" s="91">
        <f t="shared" si="58"/>
        <v>126</v>
      </c>
      <c r="Z133" s="91">
        <f>INDEX(地温!$D$2:$D$366,MATCH(X133,地温!$C$2:$C$366,FALSE))</f>
        <v>22.685592</v>
      </c>
      <c r="AA133" s="91">
        <f t="shared" si="59"/>
        <v>2964.2709330000007</v>
      </c>
      <c r="AB133" s="93">
        <f t="shared" si="41"/>
        <v>23.525959785714292</v>
      </c>
      <c r="AC133" s="99" t="e">
        <f t="shared" si="42"/>
        <v>#N/A</v>
      </c>
      <c r="AD133" s="99">
        <f t="shared" si="43"/>
        <v>0</v>
      </c>
      <c r="AG133" s="92">
        <f t="shared" si="60"/>
        <v>45922</v>
      </c>
      <c r="AH133" s="91">
        <f t="shared" si="61"/>
        <v>126</v>
      </c>
      <c r="AI133" s="91">
        <f>INDEX(地温!$D$2:$D$366,MATCH(AG133,地温!$C$2:$C$366,FALSE))</f>
        <v>22.685592</v>
      </c>
      <c r="AJ133" s="91">
        <f t="shared" si="62"/>
        <v>2964.2709330000007</v>
      </c>
      <c r="AK133" s="93">
        <f t="shared" si="44"/>
        <v>23.525959785714292</v>
      </c>
      <c r="AL133" s="99" t="e">
        <f t="shared" si="45"/>
        <v>#N/A</v>
      </c>
      <c r="AM133" s="99">
        <f t="shared" si="46"/>
        <v>0</v>
      </c>
      <c r="AP133" s="92">
        <f t="shared" si="63"/>
        <v>45922</v>
      </c>
      <c r="AQ133" s="91">
        <f t="shared" si="64"/>
        <v>126</v>
      </c>
      <c r="AR133" s="91">
        <f>INDEX(地温!$D$2:$D$366,MATCH(AP133,地温!$C$2:$C$366,FALSE))</f>
        <v>22.685592</v>
      </c>
      <c r="AS133" s="91">
        <f t="shared" si="65"/>
        <v>2964.2709330000007</v>
      </c>
      <c r="AT133" s="93">
        <f t="shared" si="47"/>
        <v>23.525959785714292</v>
      </c>
      <c r="AU133" s="99" t="e">
        <f t="shared" si="48"/>
        <v>#N/A</v>
      </c>
      <c r="AV133" s="99">
        <f t="shared" si="49"/>
        <v>0</v>
      </c>
    </row>
    <row r="134" spans="1:48" s="91" customFormat="1">
      <c r="A134" s="92">
        <f t="shared" si="50"/>
        <v>45923</v>
      </c>
      <c r="B134" s="91">
        <f t="shared" si="33"/>
        <v>127</v>
      </c>
      <c r="C134" s="99">
        <f t="shared" si="34"/>
        <v>4.3946724632182264</v>
      </c>
      <c r="F134" s="92">
        <f t="shared" si="51"/>
        <v>45923</v>
      </c>
      <c r="G134" s="91">
        <f t="shared" si="52"/>
        <v>127</v>
      </c>
      <c r="H134" s="91">
        <f>INDEX(地温!$D$2:$D$366,MATCH(F134,地温!$C$2:$C$366,FALSE))</f>
        <v>22.786972000000006</v>
      </c>
      <c r="I134" s="91">
        <f t="shared" si="53"/>
        <v>2987.0579050000006</v>
      </c>
      <c r="J134" s="93">
        <f t="shared" si="35"/>
        <v>23.520140984251974</v>
      </c>
      <c r="K134" s="99">
        <f t="shared" si="36"/>
        <v>6.9661518029539016e-002</v>
      </c>
      <c r="L134" s="99">
        <f t="shared" si="37"/>
        <v>1.9947130976773724</v>
      </c>
      <c r="O134" s="92">
        <f t="shared" si="54"/>
        <v>45923</v>
      </c>
      <c r="P134" s="91">
        <f t="shared" si="55"/>
        <v>127</v>
      </c>
      <c r="Q134" s="91">
        <f>INDEX(地温!$D$2:$D$366,MATCH(O134,地温!$C$2:$C$366,FALSE))</f>
        <v>22.786972000000006</v>
      </c>
      <c r="R134" s="91">
        <f t="shared" si="56"/>
        <v>2987.0579050000006</v>
      </c>
      <c r="S134" s="93">
        <f t="shared" si="38"/>
        <v>23.520140984251974</v>
      </c>
      <c r="T134" s="99">
        <f t="shared" si="39"/>
        <v>8.6506794025739714e-002</v>
      </c>
      <c r="U134" s="99">
        <f t="shared" si="40"/>
        <v>2.3999593655408544</v>
      </c>
      <c r="X134" s="92">
        <f t="shared" si="57"/>
        <v>45923</v>
      </c>
      <c r="Y134" s="91">
        <f t="shared" si="58"/>
        <v>127</v>
      </c>
      <c r="Z134" s="91">
        <f>INDEX(地温!$D$2:$D$366,MATCH(X134,地温!$C$2:$C$366,FALSE))</f>
        <v>22.786972000000006</v>
      </c>
      <c r="AA134" s="91">
        <f t="shared" si="59"/>
        <v>2987.0579050000006</v>
      </c>
      <c r="AB134" s="93">
        <f t="shared" si="41"/>
        <v>23.520140984251974</v>
      </c>
      <c r="AC134" s="99" t="e">
        <f t="shared" si="42"/>
        <v>#N/A</v>
      </c>
      <c r="AD134" s="99">
        <f t="shared" si="43"/>
        <v>0</v>
      </c>
      <c r="AG134" s="92">
        <f t="shared" si="60"/>
        <v>45923</v>
      </c>
      <c r="AH134" s="91">
        <f t="shared" si="61"/>
        <v>127</v>
      </c>
      <c r="AI134" s="91">
        <f>INDEX(地温!$D$2:$D$366,MATCH(AG134,地温!$C$2:$C$366,FALSE))</f>
        <v>22.786972000000006</v>
      </c>
      <c r="AJ134" s="91">
        <f t="shared" si="62"/>
        <v>2987.0579050000006</v>
      </c>
      <c r="AK134" s="93">
        <f t="shared" si="44"/>
        <v>23.520140984251974</v>
      </c>
      <c r="AL134" s="99" t="e">
        <f t="shared" si="45"/>
        <v>#N/A</v>
      </c>
      <c r="AM134" s="99">
        <f t="shared" si="46"/>
        <v>0</v>
      </c>
      <c r="AP134" s="92">
        <f t="shared" si="63"/>
        <v>45923</v>
      </c>
      <c r="AQ134" s="91">
        <f t="shared" si="64"/>
        <v>127</v>
      </c>
      <c r="AR134" s="91">
        <f>INDEX(地温!$D$2:$D$366,MATCH(AP134,地温!$C$2:$C$366,FALSE))</f>
        <v>22.786972000000006</v>
      </c>
      <c r="AS134" s="91">
        <f t="shared" si="65"/>
        <v>2987.0579050000006</v>
      </c>
      <c r="AT134" s="93">
        <f t="shared" si="47"/>
        <v>23.520140984251974</v>
      </c>
      <c r="AU134" s="99" t="e">
        <f t="shared" si="48"/>
        <v>#N/A</v>
      </c>
      <c r="AV134" s="99">
        <f t="shared" si="49"/>
        <v>0</v>
      </c>
    </row>
    <row r="135" spans="1:48" s="91" customFormat="1">
      <c r="A135" s="92">
        <f t="shared" si="50"/>
        <v>45924</v>
      </c>
      <c r="B135" s="91">
        <f t="shared" si="33"/>
        <v>128</v>
      </c>
      <c r="C135" s="99">
        <f t="shared" si="34"/>
        <v>4.3946945272686824</v>
      </c>
      <c r="F135" s="92">
        <f t="shared" si="51"/>
        <v>45924</v>
      </c>
      <c r="G135" s="91">
        <f t="shared" si="52"/>
        <v>128</v>
      </c>
      <c r="H135" s="91">
        <f>INDEX(地温!$D$2:$D$366,MATCH(F135,地温!$C$2:$C$366,FALSE))</f>
        <v>22.807248000000001</v>
      </c>
      <c r="I135" s="91">
        <f t="shared" si="53"/>
        <v>3009.8651530000006</v>
      </c>
      <c r="J135" s="93">
        <f t="shared" si="35"/>
        <v>23.514571507812505</v>
      </c>
      <c r="K135" s="99">
        <f t="shared" si="36"/>
        <v>6.964612032297271e-002</v>
      </c>
      <c r="L135" s="99">
        <f t="shared" si="37"/>
        <v>1.994731875558428</v>
      </c>
      <c r="O135" s="92">
        <f t="shared" si="54"/>
        <v>45924</v>
      </c>
      <c r="P135" s="91">
        <f t="shared" si="55"/>
        <v>128</v>
      </c>
      <c r="Q135" s="91">
        <f>INDEX(地温!$D$2:$D$366,MATCH(O135,地温!$C$2:$C$366,FALSE))</f>
        <v>22.807248000000001</v>
      </c>
      <c r="R135" s="91">
        <f t="shared" si="56"/>
        <v>3009.8651530000006</v>
      </c>
      <c r="S135" s="93">
        <f t="shared" si="38"/>
        <v>23.514571507812505</v>
      </c>
      <c r="T135" s="99">
        <f t="shared" si="39"/>
        <v>8.6489782615153596e-002</v>
      </c>
      <c r="U135" s="99">
        <f t="shared" si="40"/>
        <v>2.3999626517102546</v>
      </c>
      <c r="X135" s="92">
        <f t="shared" si="57"/>
        <v>45924</v>
      </c>
      <c r="Y135" s="91">
        <f t="shared" si="58"/>
        <v>128</v>
      </c>
      <c r="Z135" s="91">
        <f>INDEX(地温!$D$2:$D$366,MATCH(X135,地温!$C$2:$C$366,FALSE))</f>
        <v>22.807248000000001</v>
      </c>
      <c r="AA135" s="91">
        <f t="shared" si="59"/>
        <v>3009.8651530000006</v>
      </c>
      <c r="AB135" s="93">
        <f t="shared" si="41"/>
        <v>23.514571507812505</v>
      </c>
      <c r="AC135" s="99" t="e">
        <f t="shared" si="42"/>
        <v>#N/A</v>
      </c>
      <c r="AD135" s="99">
        <f t="shared" si="43"/>
        <v>0</v>
      </c>
      <c r="AG135" s="92">
        <f t="shared" si="60"/>
        <v>45924</v>
      </c>
      <c r="AH135" s="91">
        <f t="shared" si="61"/>
        <v>128</v>
      </c>
      <c r="AI135" s="91">
        <f>INDEX(地温!$D$2:$D$366,MATCH(AG135,地温!$C$2:$C$366,FALSE))</f>
        <v>22.807248000000001</v>
      </c>
      <c r="AJ135" s="91">
        <f t="shared" si="62"/>
        <v>3009.8651530000006</v>
      </c>
      <c r="AK135" s="93">
        <f t="shared" si="44"/>
        <v>23.514571507812505</v>
      </c>
      <c r="AL135" s="99" t="e">
        <f t="shared" si="45"/>
        <v>#N/A</v>
      </c>
      <c r="AM135" s="99">
        <f t="shared" si="46"/>
        <v>0</v>
      </c>
      <c r="AP135" s="92">
        <f t="shared" si="63"/>
        <v>45924</v>
      </c>
      <c r="AQ135" s="91">
        <f t="shared" si="64"/>
        <v>128</v>
      </c>
      <c r="AR135" s="91">
        <f>INDEX(地温!$D$2:$D$366,MATCH(AP135,地温!$C$2:$C$366,FALSE))</f>
        <v>22.807248000000001</v>
      </c>
      <c r="AS135" s="91">
        <f t="shared" si="65"/>
        <v>3009.8651530000006</v>
      </c>
      <c r="AT135" s="93">
        <f t="shared" si="47"/>
        <v>23.514571507812505</v>
      </c>
      <c r="AU135" s="99" t="e">
        <f t="shared" si="48"/>
        <v>#N/A</v>
      </c>
      <c r="AV135" s="99">
        <f t="shared" si="49"/>
        <v>0</v>
      </c>
    </row>
    <row r="136" spans="1:48" s="91" customFormat="1">
      <c r="A136" s="92">
        <f t="shared" si="50"/>
        <v>45925</v>
      </c>
      <c r="B136" s="91">
        <f t="shared" ref="B136:B199" si="66">G136</f>
        <v>129</v>
      </c>
      <c r="C136" s="99">
        <f t="shared" ref="C136:C199" si="67">L136+U136+AD136+AM136+AV136</f>
        <v>4.3947144816558881</v>
      </c>
      <c r="F136" s="92">
        <f t="shared" si="51"/>
        <v>45925</v>
      </c>
      <c r="G136" s="91">
        <f t="shared" si="52"/>
        <v>129</v>
      </c>
      <c r="H136" s="91">
        <f>INDEX(地温!$D$2:$D$366,MATCH(F136,地温!$C$2:$C$366,FALSE))</f>
        <v>22.036759999999997</v>
      </c>
      <c r="I136" s="91">
        <f t="shared" si="53"/>
        <v>3031.9019130000006</v>
      </c>
      <c r="J136" s="93">
        <f t="shared" ref="J136:J199" si="68">I136/G136</f>
        <v>23.503115604651168</v>
      </c>
      <c r="K136" s="99">
        <f t="shared" ref="K136:K199" si="69">$H$4*EXP(-$I$4/(8.31*(J136+273)))</f>
        <v>6.9614457531852539e-002</v>
      </c>
      <c r="L136" s="99">
        <f t="shared" ref="L136:L199" si="70">IF($G$1=0,0,$J$1*$G$4*0.01*(1-EXP(-K136*G136)))</f>
        <v>1.9947488903775299</v>
      </c>
      <c r="O136" s="92">
        <f t="shared" si="54"/>
        <v>45925</v>
      </c>
      <c r="P136" s="91">
        <f t="shared" si="55"/>
        <v>129</v>
      </c>
      <c r="Q136" s="91">
        <f>INDEX(地温!$D$2:$D$366,MATCH(O136,地温!$C$2:$C$366,FALSE))</f>
        <v>22.036759999999997</v>
      </c>
      <c r="R136" s="91">
        <f t="shared" si="56"/>
        <v>3031.9019130000006</v>
      </c>
      <c r="S136" s="93">
        <f t="shared" ref="S136:S199" si="71">R136/P136</f>
        <v>23.503115604651168</v>
      </c>
      <c r="T136" s="99">
        <f t="shared" ref="T136:T199" si="72">$Q$4*EXP(-$R$4/(8.31*(S136+273)))</f>
        <v>8.6454800209166779e-002</v>
      </c>
      <c r="U136" s="99">
        <f t="shared" ref="U136:U199" si="73">IF($P$1=0,0,$S$1*$P$4*0.01*(1-EXP(-T136*P136)))</f>
        <v>2.3999655912783582</v>
      </c>
      <c r="X136" s="92">
        <f t="shared" si="57"/>
        <v>45925</v>
      </c>
      <c r="Y136" s="91">
        <f t="shared" si="58"/>
        <v>129</v>
      </c>
      <c r="Z136" s="91">
        <f>INDEX(地温!$D$2:$D$366,MATCH(X136,地温!$C$2:$C$366,FALSE))</f>
        <v>22.036759999999997</v>
      </c>
      <c r="AA136" s="91">
        <f t="shared" si="59"/>
        <v>3031.9019130000006</v>
      </c>
      <c r="AB136" s="93">
        <f t="shared" ref="AB136:AB199" si="74">AA136/Y136</f>
        <v>23.503115604651168</v>
      </c>
      <c r="AC136" s="99" t="e">
        <f t="shared" ref="AC136:AC199" si="75">$Z$4*EXP(-$AA$4/(8.31*(AB136+273)))</f>
        <v>#N/A</v>
      </c>
      <c r="AD136" s="99">
        <f t="shared" ref="AD136:AD199" si="76">IF($Y$1=0,0,$AB$1*$Y$4*0.01*(1-EXP(-AC136*Y136)))</f>
        <v>0</v>
      </c>
      <c r="AG136" s="92">
        <f t="shared" si="60"/>
        <v>45925</v>
      </c>
      <c r="AH136" s="91">
        <f t="shared" si="61"/>
        <v>129</v>
      </c>
      <c r="AI136" s="91">
        <f>INDEX(地温!$D$2:$D$366,MATCH(AG136,地温!$C$2:$C$366,FALSE))</f>
        <v>22.036759999999997</v>
      </c>
      <c r="AJ136" s="91">
        <f t="shared" si="62"/>
        <v>3031.9019130000006</v>
      </c>
      <c r="AK136" s="93">
        <f t="shared" ref="AK136:AK199" si="77">AJ136/AH136</f>
        <v>23.503115604651168</v>
      </c>
      <c r="AL136" s="99" t="e">
        <f t="shared" ref="AL136:AL199" si="78">$AI$4*EXP(-$AJ$4/(8.31*(AK136+273)))</f>
        <v>#N/A</v>
      </c>
      <c r="AM136" s="99">
        <f t="shared" ref="AM136:AM199" si="79">IF($AH$1=0,0,$AK$1*$AH$4*0.01*(1-EXP(-AL136*AH136)))</f>
        <v>0</v>
      </c>
      <c r="AP136" s="92">
        <f t="shared" si="63"/>
        <v>45925</v>
      </c>
      <c r="AQ136" s="91">
        <f t="shared" si="64"/>
        <v>129</v>
      </c>
      <c r="AR136" s="91">
        <f>INDEX(地温!$D$2:$D$366,MATCH(AP136,地温!$C$2:$C$366,FALSE))</f>
        <v>22.036759999999997</v>
      </c>
      <c r="AS136" s="91">
        <f t="shared" si="65"/>
        <v>3031.9019130000006</v>
      </c>
      <c r="AT136" s="93">
        <f t="shared" ref="AT136:AT199" si="80">AS136/AQ136</f>
        <v>23.503115604651168</v>
      </c>
      <c r="AU136" s="99" t="e">
        <f t="shared" ref="AU136:AU199" si="81">$AR$4*EXP(-$AS$4/(8.31*(AT136+273)))</f>
        <v>#N/A</v>
      </c>
      <c r="AV136" s="99">
        <f t="shared" ref="AV136:AV199" si="82">IF($AQ$1=0,0,$AT$1*$AQ$4*0.01*(1-EXP(-AU136*AQ136)))</f>
        <v>0</v>
      </c>
    </row>
    <row r="137" spans="1:48" s="91" customFormat="1">
      <c r="A137" s="92">
        <f t="shared" ref="A137:A200" si="83">A136+1</f>
        <v>45926</v>
      </c>
      <c r="B137" s="91">
        <f t="shared" si="66"/>
        <v>130</v>
      </c>
      <c r="C137" s="99">
        <f t="shared" si="67"/>
        <v>4.3947321248127178</v>
      </c>
      <c r="F137" s="92">
        <f t="shared" ref="F137:F200" si="84">F136+1</f>
        <v>45926</v>
      </c>
      <c r="G137" s="91">
        <f t="shared" ref="G137:G200" si="85">F137-F$8+1</f>
        <v>130</v>
      </c>
      <c r="H137" s="91">
        <f>INDEX(地温!$D$2:$D$366,MATCH(F137,地温!$C$2:$C$366,FALSE))</f>
        <v>20.698544000000002</v>
      </c>
      <c r="I137" s="91">
        <f t="shared" ref="I137:I200" si="86">I136+H137</f>
        <v>3052.6004570000005</v>
      </c>
      <c r="J137" s="93">
        <f t="shared" si="68"/>
        <v>23.481541976923079</v>
      </c>
      <c r="K137" s="99">
        <f t="shared" si="69"/>
        <v>6.9554862958209077e-002</v>
      </c>
      <c r="L137" s="99">
        <f t="shared" si="70"/>
        <v>1.9947639550096961</v>
      </c>
      <c r="O137" s="92">
        <f t="shared" ref="O137:O200" si="87">O136+1</f>
        <v>45926</v>
      </c>
      <c r="P137" s="91">
        <f t="shared" ref="P137:P200" si="88">O137-O$8+1</f>
        <v>130</v>
      </c>
      <c r="Q137" s="91">
        <f>INDEX(地温!$D$2:$D$366,MATCH(O137,地温!$C$2:$C$366,FALSE))</f>
        <v>20.698544000000002</v>
      </c>
      <c r="R137" s="91">
        <f t="shared" ref="R137:R200" si="89">R136+Q137</f>
        <v>3052.6004570000005</v>
      </c>
      <c r="S137" s="93">
        <f t="shared" si="71"/>
        <v>23.481541976923079</v>
      </c>
      <c r="T137" s="99">
        <f t="shared" si="72"/>
        <v>8.6388952812164771e-002</v>
      </c>
      <c r="U137" s="99">
        <f t="shared" si="73"/>
        <v>2.3999681698030213</v>
      </c>
      <c r="X137" s="92">
        <f t="shared" ref="X137:X200" si="90">X136+1</f>
        <v>45926</v>
      </c>
      <c r="Y137" s="91">
        <f t="shared" ref="Y137:Y200" si="91">X137-X$8+1</f>
        <v>130</v>
      </c>
      <c r="Z137" s="91">
        <f>INDEX(地温!$D$2:$D$366,MATCH(X137,地温!$C$2:$C$366,FALSE))</f>
        <v>20.698544000000002</v>
      </c>
      <c r="AA137" s="91">
        <f t="shared" ref="AA137:AA200" si="92">AA136+Z137</f>
        <v>3052.6004570000005</v>
      </c>
      <c r="AB137" s="93">
        <f t="shared" si="74"/>
        <v>23.481541976923079</v>
      </c>
      <c r="AC137" s="99" t="e">
        <f t="shared" si="75"/>
        <v>#N/A</v>
      </c>
      <c r="AD137" s="99">
        <f t="shared" si="76"/>
        <v>0</v>
      </c>
      <c r="AG137" s="92">
        <f t="shared" ref="AG137:AG200" si="93">AG136+1</f>
        <v>45926</v>
      </c>
      <c r="AH137" s="91">
        <f t="shared" ref="AH137:AH200" si="94">AG137-AG$8+1</f>
        <v>130</v>
      </c>
      <c r="AI137" s="91">
        <f>INDEX(地温!$D$2:$D$366,MATCH(AG137,地温!$C$2:$C$366,FALSE))</f>
        <v>20.698544000000002</v>
      </c>
      <c r="AJ137" s="91">
        <f t="shared" ref="AJ137:AJ200" si="95">AJ136+AI137</f>
        <v>3052.6004570000005</v>
      </c>
      <c r="AK137" s="93">
        <f t="shared" si="77"/>
        <v>23.481541976923079</v>
      </c>
      <c r="AL137" s="99" t="e">
        <f t="shared" si="78"/>
        <v>#N/A</v>
      </c>
      <c r="AM137" s="99">
        <f t="shared" si="79"/>
        <v>0</v>
      </c>
      <c r="AP137" s="92">
        <f t="shared" ref="AP137:AP200" si="96">AP136+1</f>
        <v>45926</v>
      </c>
      <c r="AQ137" s="91">
        <f t="shared" ref="AQ137:AQ200" si="97">AP137-AP$8+1</f>
        <v>130</v>
      </c>
      <c r="AR137" s="91">
        <f>INDEX(地温!$D$2:$D$366,MATCH(AP137,地温!$C$2:$C$366,FALSE))</f>
        <v>20.698544000000002</v>
      </c>
      <c r="AS137" s="91">
        <f t="shared" ref="AS137:AS200" si="98">AS136+AR137</f>
        <v>3052.6004570000005</v>
      </c>
      <c r="AT137" s="93">
        <f t="shared" si="80"/>
        <v>23.481541976923079</v>
      </c>
      <c r="AU137" s="99" t="e">
        <f t="shared" si="81"/>
        <v>#N/A</v>
      </c>
      <c r="AV137" s="99">
        <f t="shared" si="82"/>
        <v>0</v>
      </c>
    </row>
    <row r="138" spans="1:48" s="91" customFormat="1">
      <c r="A138" s="92">
        <f t="shared" si="83"/>
        <v>45927</v>
      </c>
      <c r="B138" s="91">
        <f t="shared" si="66"/>
        <v>131</v>
      </c>
      <c r="C138" s="99">
        <f t="shared" si="67"/>
        <v>4.3947495251191517</v>
      </c>
      <c r="F138" s="92">
        <f t="shared" si="84"/>
        <v>45927</v>
      </c>
      <c r="G138" s="91">
        <f t="shared" si="85"/>
        <v>131</v>
      </c>
      <c r="H138" s="91">
        <f>INDEX(地温!$D$2:$D$366,MATCH(F138,地温!$C$2:$C$366,FALSE))</f>
        <v>21.915103999999996</v>
      </c>
      <c r="I138" s="91">
        <f t="shared" si="86"/>
        <v>3074.5155610000006</v>
      </c>
      <c r="J138" s="93">
        <f t="shared" si="68"/>
        <v>23.469584435114509</v>
      </c>
      <c r="K138" s="99">
        <f t="shared" si="69"/>
        <v>6.9521849920312101e-002</v>
      </c>
      <c r="L138" s="99">
        <f t="shared" si="70"/>
        <v>1.9947788608218364</v>
      </c>
      <c r="O138" s="92">
        <f t="shared" si="87"/>
        <v>45927</v>
      </c>
      <c r="P138" s="91">
        <f t="shared" si="88"/>
        <v>131</v>
      </c>
      <c r="Q138" s="91">
        <f>INDEX(地温!$D$2:$D$366,MATCH(O138,地温!$C$2:$C$366,FALSE))</f>
        <v>21.915103999999996</v>
      </c>
      <c r="R138" s="91">
        <f t="shared" si="89"/>
        <v>3074.5155610000006</v>
      </c>
      <c r="S138" s="93">
        <f t="shared" si="71"/>
        <v>23.469584435114509</v>
      </c>
      <c r="T138" s="99">
        <f t="shared" si="72"/>
        <v>8.6352473278037259e-002</v>
      </c>
      <c r="U138" s="99">
        <f t="shared" si="73"/>
        <v>2.3999706642973151</v>
      </c>
      <c r="X138" s="92">
        <f t="shared" si="90"/>
        <v>45927</v>
      </c>
      <c r="Y138" s="91">
        <f t="shared" si="91"/>
        <v>131</v>
      </c>
      <c r="Z138" s="91">
        <f>INDEX(地温!$D$2:$D$366,MATCH(X138,地温!$C$2:$C$366,FALSE))</f>
        <v>21.915103999999996</v>
      </c>
      <c r="AA138" s="91">
        <f t="shared" si="92"/>
        <v>3074.5155610000006</v>
      </c>
      <c r="AB138" s="93">
        <f t="shared" si="74"/>
        <v>23.469584435114509</v>
      </c>
      <c r="AC138" s="99" t="e">
        <f t="shared" si="75"/>
        <v>#N/A</v>
      </c>
      <c r="AD138" s="99">
        <f t="shared" si="76"/>
        <v>0</v>
      </c>
      <c r="AG138" s="92">
        <f t="shared" si="93"/>
        <v>45927</v>
      </c>
      <c r="AH138" s="91">
        <f t="shared" si="94"/>
        <v>131</v>
      </c>
      <c r="AI138" s="91">
        <f>INDEX(地温!$D$2:$D$366,MATCH(AG138,地温!$C$2:$C$366,FALSE))</f>
        <v>21.915103999999996</v>
      </c>
      <c r="AJ138" s="91">
        <f t="shared" si="95"/>
        <v>3074.5155610000006</v>
      </c>
      <c r="AK138" s="93">
        <f t="shared" si="77"/>
        <v>23.469584435114509</v>
      </c>
      <c r="AL138" s="99" t="e">
        <f t="shared" si="78"/>
        <v>#N/A</v>
      </c>
      <c r="AM138" s="99">
        <f t="shared" si="79"/>
        <v>0</v>
      </c>
      <c r="AP138" s="92">
        <f t="shared" si="96"/>
        <v>45927</v>
      </c>
      <c r="AQ138" s="91">
        <f t="shared" si="97"/>
        <v>131</v>
      </c>
      <c r="AR138" s="91">
        <f>INDEX(地温!$D$2:$D$366,MATCH(AP138,地温!$C$2:$C$366,FALSE))</f>
        <v>21.915103999999996</v>
      </c>
      <c r="AS138" s="91">
        <f t="shared" si="98"/>
        <v>3074.5155610000006</v>
      </c>
      <c r="AT138" s="93">
        <f t="shared" si="80"/>
        <v>23.469584435114509</v>
      </c>
      <c r="AU138" s="99" t="e">
        <f t="shared" si="81"/>
        <v>#N/A</v>
      </c>
      <c r="AV138" s="99">
        <f t="shared" si="82"/>
        <v>0</v>
      </c>
    </row>
    <row r="139" spans="1:48" s="91" customFormat="1">
      <c r="A139" s="92">
        <f t="shared" si="83"/>
        <v>45928</v>
      </c>
      <c r="B139" s="91">
        <f t="shared" si="66"/>
        <v>132</v>
      </c>
      <c r="C139" s="99">
        <f t="shared" si="67"/>
        <v>4.3947658686121658</v>
      </c>
      <c r="F139" s="92">
        <f t="shared" si="84"/>
        <v>45928</v>
      </c>
      <c r="G139" s="91">
        <f t="shared" si="85"/>
        <v>132</v>
      </c>
      <c r="H139" s="91">
        <f>INDEX(地温!$D$2:$D$366,MATCH(F139,地温!$C$2:$C$366,FALSE))</f>
        <v>22.036759999999994</v>
      </c>
      <c r="I139" s="91">
        <f t="shared" si="86"/>
        <v>3096.5523210000006</v>
      </c>
      <c r="J139" s="93">
        <f t="shared" si="68"/>
        <v>23.458729704545458</v>
      </c>
      <c r="K139" s="99">
        <f t="shared" si="69"/>
        <v>6.9491892847972969e-002</v>
      </c>
      <c r="L139" s="99">
        <f t="shared" si="70"/>
        <v>1.9947928952399647</v>
      </c>
      <c r="O139" s="92">
        <f t="shared" si="87"/>
        <v>45928</v>
      </c>
      <c r="P139" s="91">
        <f t="shared" si="88"/>
        <v>132</v>
      </c>
      <c r="Q139" s="91">
        <f>INDEX(地温!$D$2:$D$366,MATCH(O139,地温!$C$2:$C$366,FALSE))</f>
        <v>22.036759999999994</v>
      </c>
      <c r="R139" s="91">
        <f t="shared" si="89"/>
        <v>3096.5523210000006</v>
      </c>
      <c r="S139" s="93">
        <f t="shared" si="71"/>
        <v>23.458729704545458</v>
      </c>
      <c r="T139" s="99">
        <f t="shared" si="72"/>
        <v>8.6319368943374844e-002</v>
      </c>
      <c r="U139" s="99">
        <f t="shared" si="73"/>
        <v>2.3999729733722011</v>
      </c>
      <c r="X139" s="92">
        <f t="shared" si="90"/>
        <v>45928</v>
      </c>
      <c r="Y139" s="91">
        <f t="shared" si="91"/>
        <v>132</v>
      </c>
      <c r="Z139" s="91">
        <f>INDEX(地温!$D$2:$D$366,MATCH(X139,地温!$C$2:$C$366,FALSE))</f>
        <v>22.036759999999994</v>
      </c>
      <c r="AA139" s="91">
        <f t="shared" si="92"/>
        <v>3096.5523210000006</v>
      </c>
      <c r="AB139" s="93">
        <f t="shared" si="74"/>
        <v>23.458729704545458</v>
      </c>
      <c r="AC139" s="99" t="e">
        <f t="shared" si="75"/>
        <v>#N/A</v>
      </c>
      <c r="AD139" s="99">
        <f t="shared" si="76"/>
        <v>0</v>
      </c>
      <c r="AG139" s="92">
        <f t="shared" si="93"/>
        <v>45928</v>
      </c>
      <c r="AH139" s="91">
        <f t="shared" si="94"/>
        <v>132</v>
      </c>
      <c r="AI139" s="91">
        <f>INDEX(地温!$D$2:$D$366,MATCH(AG139,地温!$C$2:$C$366,FALSE))</f>
        <v>22.036759999999994</v>
      </c>
      <c r="AJ139" s="91">
        <f t="shared" si="95"/>
        <v>3096.5523210000006</v>
      </c>
      <c r="AK139" s="93">
        <f t="shared" si="77"/>
        <v>23.458729704545458</v>
      </c>
      <c r="AL139" s="99" t="e">
        <f t="shared" si="78"/>
        <v>#N/A</v>
      </c>
      <c r="AM139" s="99">
        <f t="shared" si="79"/>
        <v>0</v>
      </c>
      <c r="AP139" s="92">
        <f t="shared" si="96"/>
        <v>45928</v>
      </c>
      <c r="AQ139" s="91">
        <f t="shared" si="97"/>
        <v>132</v>
      </c>
      <c r="AR139" s="91">
        <f>INDEX(地温!$D$2:$D$366,MATCH(AP139,地温!$C$2:$C$366,FALSE))</f>
        <v>22.036759999999994</v>
      </c>
      <c r="AS139" s="91">
        <f t="shared" si="98"/>
        <v>3096.5523210000006</v>
      </c>
      <c r="AT139" s="93">
        <f t="shared" si="80"/>
        <v>23.458729704545458</v>
      </c>
      <c r="AU139" s="99" t="e">
        <f t="shared" si="81"/>
        <v>#N/A</v>
      </c>
      <c r="AV139" s="99">
        <f t="shared" si="82"/>
        <v>0</v>
      </c>
    </row>
    <row r="140" spans="1:48" s="91" customFormat="1">
      <c r="A140" s="92">
        <f t="shared" si="83"/>
        <v>45929</v>
      </c>
      <c r="B140" s="91">
        <f t="shared" si="66"/>
        <v>133</v>
      </c>
      <c r="C140" s="99">
        <f t="shared" si="67"/>
        <v>4.3947806439852872</v>
      </c>
      <c r="F140" s="92">
        <f t="shared" si="84"/>
        <v>45929</v>
      </c>
      <c r="G140" s="91">
        <f t="shared" si="85"/>
        <v>133</v>
      </c>
      <c r="H140" s="91">
        <f>INDEX(地温!$D$2:$D$366,MATCH(F140,地温!$C$2:$C$366,FALSE))</f>
        <v>21.225719999999999</v>
      </c>
      <c r="I140" s="91">
        <f t="shared" si="86"/>
        <v>3117.7780410000005</v>
      </c>
      <c r="J140" s="93">
        <f t="shared" si="68"/>
        <v>23.441940157894742</v>
      </c>
      <c r="K140" s="99">
        <f t="shared" si="69"/>
        <v>6.9445577873388536e-002</v>
      </c>
      <c r="L140" s="99">
        <f t="shared" si="70"/>
        <v>1.9948056048873259</v>
      </c>
      <c r="O140" s="92">
        <f t="shared" si="87"/>
        <v>45929</v>
      </c>
      <c r="P140" s="91">
        <f t="shared" si="88"/>
        <v>133</v>
      </c>
      <c r="Q140" s="91">
        <f>INDEX(地温!$D$2:$D$366,MATCH(O140,地温!$C$2:$C$366,FALSE))</f>
        <v>21.225719999999999</v>
      </c>
      <c r="R140" s="91">
        <f t="shared" si="89"/>
        <v>3117.7780410000005</v>
      </c>
      <c r="S140" s="93">
        <f t="shared" si="71"/>
        <v>23.441940157894742</v>
      </c>
      <c r="T140" s="99">
        <f t="shared" si="72"/>
        <v>8.6268185060761671e-002</v>
      </c>
      <c r="U140" s="99">
        <f t="shared" si="73"/>
        <v>2.3999750390979608</v>
      </c>
      <c r="X140" s="92">
        <f t="shared" si="90"/>
        <v>45929</v>
      </c>
      <c r="Y140" s="91">
        <f t="shared" si="91"/>
        <v>133</v>
      </c>
      <c r="Z140" s="91">
        <f>INDEX(地温!$D$2:$D$366,MATCH(X140,地温!$C$2:$C$366,FALSE))</f>
        <v>21.225719999999999</v>
      </c>
      <c r="AA140" s="91">
        <f t="shared" si="92"/>
        <v>3117.7780410000005</v>
      </c>
      <c r="AB140" s="93">
        <f t="shared" si="74"/>
        <v>23.441940157894742</v>
      </c>
      <c r="AC140" s="99" t="e">
        <f t="shared" si="75"/>
        <v>#N/A</v>
      </c>
      <c r="AD140" s="99">
        <f t="shared" si="76"/>
        <v>0</v>
      </c>
      <c r="AG140" s="92">
        <f t="shared" si="93"/>
        <v>45929</v>
      </c>
      <c r="AH140" s="91">
        <f t="shared" si="94"/>
        <v>133</v>
      </c>
      <c r="AI140" s="91">
        <f>INDEX(地温!$D$2:$D$366,MATCH(AG140,地温!$C$2:$C$366,FALSE))</f>
        <v>21.225719999999999</v>
      </c>
      <c r="AJ140" s="91">
        <f t="shared" si="95"/>
        <v>3117.7780410000005</v>
      </c>
      <c r="AK140" s="93">
        <f t="shared" si="77"/>
        <v>23.441940157894742</v>
      </c>
      <c r="AL140" s="99" t="e">
        <f t="shared" si="78"/>
        <v>#N/A</v>
      </c>
      <c r="AM140" s="99">
        <f t="shared" si="79"/>
        <v>0</v>
      </c>
      <c r="AP140" s="92">
        <f t="shared" si="96"/>
        <v>45929</v>
      </c>
      <c r="AQ140" s="91">
        <f t="shared" si="97"/>
        <v>133</v>
      </c>
      <c r="AR140" s="91">
        <f>INDEX(地温!$D$2:$D$366,MATCH(AP140,地温!$C$2:$C$366,FALSE))</f>
        <v>21.225719999999999</v>
      </c>
      <c r="AS140" s="91">
        <f t="shared" si="98"/>
        <v>3117.7780410000005</v>
      </c>
      <c r="AT140" s="93">
        <f t="shared" si="80"/>
        <v>23.441940157894742</v>
      </c>
      <c r="AU140" s="99" t="e">
        <f t="shared" si="81"/>
        <v>#N/A</v>
      </c>
      <c r="AV140" s="99">
        <f t="shared" si="82"/>
        <v>0</v>
      </c>
    </row>
    <row r="141" spans="1:48" s="91" customFormat="1">
      <c r="A141" s="92">
        <f t="shared" si="83"/>
        <v>45930</v>
      </c>
      <c r="B141" s="91">
        <f t="shared" si="66"/>
        <v>134</v>
      </c>
      <c r="C141" s="99">
        <f t="shared" si="67"/>
        <v>4.3947945519042966</v>
      </c>
      <c r="F141" s="92">
        <f t="shared" si="84"/>
        <v>45930</v>
      </c>
      <c r="G141" s="91">
        <f t="shared" si="85"/>
        <v>134</v>
      </c>
      <c r="H141" s="91">
        <f>INDEX(地温!$D$2:$D$366,MATCH(F141,地温!$C$2:$C$366,FALSE))</f>
        <v>21.347376000000001</v>
      </c>
      <c r="I141" s="91">
        <f t="shared" si="86"/>
        <v>3139.1254170000007</v>
      </c>
      <c r="J141" s="93">
        <f t="shared" si="68"/>
        <v>23.426309082089556</v>
      </c>
      <c r="K141" s="99">
        <f t="shared" si="69"/>
        <v>6.9402481645909522e-002</v>
      </c>
      <c r="L141" s="99">
        <f t="shared" si="70"/>
        <v>1.9948175963537669</v>
      </c>
      <c r="O141" s="92">
        <f t="shared" si="87"/>
        <v>45930</v>
      </c>
      <c r="P141" s="91">
        <f t="shared" si="88"/>
        <v>134</v>
      </c>
      <c r="Q141" s="91">
        <f>INDEX(地温!$D$2:$D$366,MATCH(O141,地温!$C$2:$C$366,FALSE))</f>
        <v>21.347376000000001</v>
      </c>
      <c r="R141" s="91">
        <f t="shared" si="89"/>
        <v>3139.1254170000007</v>
      </c>
      <c r="S141" s="93">
        <f t="shared" si="71"/>
        <v>23.426309082089556</v>
      </c>
      <c r="T141" s="99">
        <f t="shared" si="72"/>
        <v>8.6220554916053183e-002</v>
      </c>
      <c r="U141" s="99">
        <f t="shared" si="73"/>
        <v>2.3999769555505295</v>
      </c>
      <c r="X141" s="92">
        <f t="shared" si="90"/>
        <v>45930</v>
      </c>
      <c r="Y141" s="91">
        <f t="shared" si="91"/>
        <v>134</v>
      </c>
      <c r="Z141" s="91">
        <f>INDEX(地温!$D$2:$D$366,MATCH(X141,地温!$C$2:$C$366,FALSE))</f>
        <v>21.347376000000001</v>
      </c>
      <c r="AA141" s="91">
        <f t="shared" si="92"/>
        <v>3139.1254170000007</v>
      </c>
      <c r="AB141" s="93">
        <f t="shared" si="74"/>
        <v>23.426309082089556</v>
      </c>
      <c r="AC141" s="99" t="e">
        <f t="shared" si="75"/>
        <v>#N/A</v>
      </c>
      <c r="AD141" s="99">
        <f t="shared" si="76"/>
        <v>0</v>
      </c>
      <c r="AG141" s="92">
        <f t="shared" si="93"/>
        <v>45930</v>
      </c>
      <c r="AH141" s="91">
        <f t="shared" si="94"/>
        <v>134</v>
      </c>
      <c r="AI141" s="91">
        <f>INDEX(地温!$D$2:$D$366,MATCH(AG141,地温!$C$2:$C$366,FALSE))</f>
        <v>21.347376000000001</v>
      </c>
      <c r="AJ141" s="91">
        <f t="shared" si="95"/>
        <v>3139.1254170000007</v>
      </c>
      <c r="AK141" s="93">
        <f t="shared" si="77"/>
        <v>23.426309082089556</v>
      </c>
      <c r="AL141" s="99" t="e">
        <f t="shared" si="78"/>
        <v>#N/A</v>
      </c>
      <c r="AM141" s="99">
        <f t="shared" si="79"/>
        <v>0</v>
      </c>
      <c r="AP141" s="92">
        <f t="shared" si="96"/>
        <v>45930</v>
      </c>
      <c r="AQ141" s="91">
        <f t="shared" si="97"/>
        <v>134</v>
      </c>
      <c r="AR141" s="91">
        <f>INDEX(地温!$D$2:$D$366,MATCH(AP141,地温!$C$2:$C$366,FALSE))</f>
        <v>21.347376000000001</v>
      </c>
      <c r="AS141" s="91">
        <f t="shared" si="98"/>
        <v>3139.1254170000007</v>
      </c>
      <c r="AT141" s="93">
        <f t="shared" si="80"/>
        <v>23.426309082089556</v>
      </c>
      <c r="AU141" s="99" t="e">
        <f t="shared" si="81"/>
        <v>#N/A</v>
      </c>
      <c r="AV141" s="99">
        <f t="shared" si="82"/>
        <v>0</v>
      </c>
    </row>
    <row r="142" spans="1:48" s="91" customFormat="1">
      <c r="A142" s="92">
        <f t="shared" si="83"/>
        <v>45931</v>
      </c>
      <c r="B142" s="91">
        <f t="shared" si="66"/>
        <v>135</v>
      </c>
      <c r="C142" s="99">
        <f t="shared" si="67"/>
        <v>4.3948075409120317</v>
      </c>
      <c r="F142" s="92">
        <f t="shared" si="84"/>
        <v>45931</v>
      </c>
      <c r="G142" s="91">
        <f t="shared" si="85"/>
        <v>135</v>
      </c>
      <c r="H142" s="91">
        <f>INDEX(地温!$D$2:$D$366,MATCH(F142,地温!$C$2:$C$366,FALSE))</f>
        <v>21.286548</v>
      </c>
      <c r="I142" s="91">
        <f t="shared" si="86"/>
        <v>3160.4119650000007</v>
      </c>
      <c r="J142" s="93">
        <f t="shared" si="68"/>
        <v>23.410459000000007</v>
      </c>
      <c r="K142" s="99">
        <f t="shared" si="69"/>
        <v>6.9358804271319116e-002</v>
      </c>
      <c r="L142" s="99">
        <f t="shared" si="70"/>
        <v>1.9948288199320032</v>
      </c>
      <c r="O142" s="92">
        <f t="shared" si="87"/>
        <v>45931</v>
      </c>
      <c r="P142" s="91">
        <f t="shared" si="88"/>
        <v>135</v>
      </c>
      <c r="Q142" s="91">
        <f>INDEX(地温!$D$2:$D$366,MATCH(O142,地温!$C$2:$C$366,FALSE))</f>
        <v>21.286548</v>
      </c>
      <c r="R142" s="91">
        <f t="shared" si="89"/>
        <v>3160.4119650000007</v>
      </c>
      <c r="S142" s="93">
        <f t="shared" si="71"/>
        <v>23.410459000000007</v>
      </c>
      <c r="T142" s="99">
        <f t="shared" si="72"/>
        <v>8.6172279154895295e-002</v>
      </c>
      <c r="U142" s="99">
        <f t="shared" si="73"/>
        <v>2.399978720980029</v>
      </c>
      <c r="X142" s="92">
        <f t="shared" si="90"/>
        <v>45931</v>
      </c>
      <c r="Y142" s="91">
        <f t="shared" si="91"/>
        <v>135</v>
      </c>
      <c r="Z142" s="91">
        <f>INDEX(地温!$D$2:$D$366,MATCH(X142,地温!$C$2:$C$366,FALSE))</f>
        <v>21.286548</v>
      </c>
      <c r="AA142" s="91">
        <f t="shared" si="92"/>
        <v>3160.4119650000007</v>
      </c>
      <c r="AB142" s="93">
        <f t="shared" si="74"/>
        <v>23.410459000000007</v>
      </c>
      <c r="AC142" s="99" t="e">
        <f t="shared" si="75"/>
        <v>#N/A</v>
      </c>
      <c r="AD142" s="99">
        <f t="shared" si="76"/>
        <v>0</v>
      </c>
      <c r="AG142" s="92">
        <f t="shared" si="93"/>
        <v>45931</v>
      </c>
      <c r="AH142" s="91">
        <f t="shared" si="94"/>
        <v>135</v>
      </c>
      <c r="AI142" s="91">
        <f>INDEX(地温!$D$2:$D$366,MATCH(AG142,地温!$C$2:$C$366,FALSE))</f>
        <v>21.286548</v>
      </c>
      <c r="AJ142" s="91">
        <f t="shared" si="95"/>
        <v>3160.4119650000007</v>
      </c>
      <c r="AK142" s="93">
        <f t="shared" si="77"/>
        <v>23.410459000000007</v>
      </c>
      <c r="AL142" s="99" t="e">
        <f t="shared" si="78"/>
        <v>#N/A</v>
      </c>
      <c r="AM142" s="99">
        <f t="shared" si="79"/>
        <v>0</v>
      </c>
      <c r="AP142" s="92">
        <f t="shared" si="96"/>
        <v>45931</v>
      </c>
      <c r="AQ142" s="91">
        <f t="shared" si="97"/>
        <v>135</v>
      </c>
      <c r="AR142" s="91">
        <f>INDEX(地温!$D$2:$D$366,MATCH(AP142,地温!$C$2:$C$366,FALSE))</f>
        <v>21.286548</v>
      </c>
      <c r="AS142" s="91">
        <f t="shared" si="98"/>
        <v>3160.4119650000007</v>
      </c>
      <c r="AT142" s="93">
        <f t="shared" si="80"/>
        <v>23.410459000000007</v>
      </c>
      <c r="AU142" s="99" t="e">
        <f t="shared" si="81"/>
        <v>#N/A</v>
      </c>
      <c r="AV142" s="99">
        <f t="shared" si="82"/>
        <v>0</v>
      </c>
    </row>
    <row r="143" spans="1:48" s="91" customFormat="1">
      <c r="A143" s="92">
        <f t="shared" si="83"/>
        <v>45932</v>
      </c>
      <c r="B143" s="91">
        <f t="shared" si="66"/>
        <v>136</v>
      </c>
      <c r="C143" s="99">
        <f t="shared" si="67"/>
        <v>4.3948198776219742</v>
      </c>
      <c r="F143" s="92">
        <f t="shared" si="84"/>
        <v>45932</v>
      </c>
      <c r="G143" s="91">
        <f t="shared" si="85"/>
        <v>136</v>
      </c>
      <c r="H143" s="91">
        <f>INDEX(地温!$D$2:$D$366,MATCH(F143,地温!$C$2:$C$366,FALSE))</f>
        <v>21.631239999999998</v>
      </c>
      <c r="I143" s="91">
        <f t="shared" si="86"/>
        <v>3182.0432050000009</v>
      </c>
      <c r="J143" s="93">
        <f t="shared" si="68"/>
        <v>23.397376507352948</v>
      </c>
      <c r="K143" s="99">
        <f t="shared" si="69"/>
        <v>6.9322770613197277e-002</v>
      </c>
      <c r="L143" s="99">
        <f t="shared" si="70"/>
        <v>1.9948395057999897</v>
      </c>
      <c r="O143" s="92">
        <f t="shared" si="87"/>
        <v>45932</v>
      </c>
      <c r="P143" s="91">
        <f t="shared" si="88"/>
        <v>136</v>
      </c>
      <c r="Q143" s="91">
        <f>INDEX(地温!$D$2:$D$366,MATCH(O143,地温!$C$2:$C$366,FALSE))</f>
        <v>21.631239999999998</v>
      </c>
      <c r="R143" s="91">
        <f t="shared" si="89"/>
        <v>3182.0432050000009</v>
      </c>
      <c r="S143" s="93">
        <f t="shared" si="71"/>
        <v>23.397376507352948</v>
      </c>
      <c r="T143" s="99">
        <f t="shared" si="72"/>
        <v>8.6132449321051116e-002</v>
      </c>
      <c r="U143" s="99">
        <f t="shared" si="73"/>
        <v>2.3999803718219845</v>
      </c>
      <c r="X143" s="92">
        <f t="shared" si="90"/>
        <v>45932</v>
      </c>
      <c r="Y143" s="91">
        <f t="shared" si="91"/>
        <v>136</v>
      </c>
      <c r="Z143" s="91">
        <f>INDEX(地温!$D$2:$D$366,MATCH(X143,地温!$C$2:$C$366,FALSE))</f>
        <v>21.631239999999998</v>
      </c>
      <c r="AA143" s="91">
        <f t="shared" si="92"/>
        <v>3182.0432050000009</v>
      </c>
      <c r="AB143" s="93">
        <f t="shared" si="74"/>
        <v>23.397376507352948</v>
      </c>
      <c r="AC143" s="99" t="e">
        <f t="shared" si="75"/>
        <v>#N/A</v>
      </c>
      <c r="AD143" s="99">
        <f t="shared" si="76"/>
        <v>0</v>
      </c>
      <c r="AG143" s="92">
        <f t="shared" si="93"/>
        <v>45932</v>
      </c>
      <c r="AH143" s="91">
        <f t="shared" si="94"/>
        <v>136</v>
      </c>
      <c r="AI143" s="91">
        <f>INDEX(地温!$D$2:$D$366,MATCH(AG143,地温!$C$2:$C$366,FALSE))</f>
        <v>21.631239999999998</v>
      </c>
      <c r="AJ143" s="91">
        <f t="shared" si="95"/>
        <v>3182.0432050000009</v>
      </c>
      <c r="AK143" s="93">
        <f t="shared" si="77"/>
        <v>23.397376507352948</v>
      </c>
      <c r="AL143" s="99" t="e">
        <f t="shared" si="78"/>
        <v>#N/A</v>
      </c>
      <c r="AM143" s="99">
        <f t="shared" si="79"/>
        <v>0</v>
      </c>
      <c r="AP143" s="92">
        <f t="shared" si="96"/>
        <v>45932</v>
      </c>
      <c r="AQ143" s="91">
        <f t="shared" si="97"/>
        <v>136</v>
      </c>
      <c r="AR143" s="91">
        <f>INDEX(地温!$D$2:$D$366,MATCH(AP143,地温!$C$2:$C$366,FALSE))</f>
        <v>21.631239999999998</v>
      </c>
      <c r="AS143" s="91">
        <f t="shared" si="98"/>
        <v>3182.0432050000009</v>
      </c>
      <c r="AT143" s="93">
        <f t="shared" si="80"/>
        <v>23.397376507352948</v>
      </c>
      <c r="AU143" s="99" t="e">
        <f t="shared" si="81"/>
        <v>#N/A</v>
      </c>
      <c r="AV143" s="99">
        <f t="shared" si="82"/>
        <v>0</v>
      </c>
    </row>
    <row r="144" spans="1:48" s="91" customFormat="1">
      <c r="A144" s="92">
        <f t="shared" si="83"/>
        <v>45933</v>
      </c>
      <c r="B144" s="91">
        <f t="shared" si="66"/>
        <v>137</v>
      </c>
      <c r="C144" s="99">
        <f t="shared" si="67"/>
        <v>4.3948313243686385</v>
      </c>
      <c r="F144" s="92">
        <f t="shared" si="84"/>
        <v>45933</v>
      </c>
      <c r="G144" s="91">
        <f t="shared" si="85"/>
        <v>137</v>
      </c>
      <c r="H144" s="91">
        <f>INDEX(地温!$D$2:$D$366,MATCH(F144,地温!$C$2:$C$366,FALSE))</f>
        <v>21.42848</v>
      </c>
      <c r="I144" s="91">
        <f t="shared" si="86"/>
        <v>3203.4716850000009</v>
      </c>
      <c r="J144" s="93">
        <f t="shared" si="68"/>
        <v>23.383005000000008</v>
      </c>
      <c r="K144" s="99">
        <f t="shared" si="69"/>
        <v>6.92832044818599e-002</v>
      </c>
      <c r="L144" s="99">
        <f t="shared" si="70"/>
        <v>1.9948494409156348</v>
      </c>
      <c r="O144" s="92">
        <f t="shared" si="87"/>
        <v>45933</v>
      </c>
      <c r="P144" s="91">
        <f t="shared" si="88"/>
        <v>137</v>
      </c>
      <c r="Q144" s="91">
        <f>INDEX(地温!$D$2:$D$366,MATCH(O144,地温!$C$2:$C$366,FALSE))</f>
        <v>21.42848</v>
      </c>
      <c r="R144" s="91">
        <f t="shared" si="89"/>
        <v>3203.4716850000009</v>
      </c>
      <c r="S144" s="93">
        <f t="shared" si="71"/>
        <v>23.383005000000008</v>
      </c>
      <c r="T144" s="99">
        <f t="shared" si="72"/>
        <v>8.6088712233466494e-002</v>
      </c>
      <c r="U144" s="99">
        <f t="shared" si="73"/>
        <v>2.3999818834530036</v>
      </c>
      <c r="X144" s="92">
        <f t="shared" si="90"/>
        <v>45933</v>
      </c>
      <c r="Y144" s="91">
        <f t="shared" si="91"/>
        <v>137</v>
      </c>
      <c r="Z144" s="91">
        <f>INDEX(地温!$D$2:$D$366,MATCH(X144,地温!$C$2:$C$366,FALSE))</f>
        <v>21.42848</v>
      </c>
      <c r="AA144" s="91">
        <f t="shared" si="92"/>
        <v>3203.4716850000009</v>
      </c>
      <c r="AB144" s="93">
        <f t="shared" si="74"/>
        <v>23.383005000000008</v>
      </c>
      <c r="AC144" s="99" t="e">
        <f t="shared" si="75"/>
        <v>#N/A</v>
      </c>
      <c r="AD144" s="99">
        <f t="shared" si="76"/>
        <v>0</v>
      </c>
      <c r="AG144" s="92">
        <f t="shared" si="93"/>
        <v>45933</v>
      </c>
      <c r="AH144" s="91">
        <f t="shared" si="94"/>
        <v>137</v>
      </c>
      <c r="AI144" s="91">
        <f>INDEX(地温!$D$2:$D$366,MATCH(AG144,地温!$C$2:$C$366,FALSE))</f>
        <v>21.42848</v>
      </c>
      <c r="AJ144" s="91">
        <f t="shared" si="95"/>
        <v>3203.4716850000009</v>
      </c>
      <c r="AK144" s="93">
        <f t="shared" si="77"/>
        <v>23.383005000000008</v>
      </c>
      <c r="AL144" s="99" t="e">
        <f t="shared" si="78"/>
        <v>#N/A</v>
      </c>
      <c r="AM144" s="99">
        <f t="shared" si="79"/>
        <v>0</v>
      </c>
      <c r="AP144" s="92">
        <f t="shared" si="96"/>
        <v>45933</v>
      </c>
      <c r="AQ144" s="91">
        <f t="shared" si="97"/>
        <v>137</v>
      </c>
      <c r="AR144" s="91">
        <f>INDEX(地温!$D$2:$D$366,MATCH(AP144,地温!$C$2:$C$366,FALSE))</f>
        <v>21.42848</v>
      </c>
      <c r="AS144" s="91">
        <f t="shared" si="98"/>
        <v>3203.4716850000009</v>
      </c>
      <c r="AT144" s="93">
        <f t="shared" si="80"/>
        <v>23.383005000000008</v>
      </c>
      <c r="AU144" s="99" t="e">
        <f t="shared" si="81"/>
        <v>#N/A</v>
      </c>
      <c r="AV144" s="99">
        <f t="shared" si="82"/>
        <v>0</v>
      </c>
    </row>
    <row r="145" spans="1:48" s="91" customFormat="1">
      <c r="A145" s="92">
        <f t="shared" si="83"/>
        <v>45934</v>
      </c>
      <c r="B145" s="91">
        <f t="shared" si="66"/>
        <v>138</v>
      </c>
      <c r="C145" s="99">
        <f t="shared" si="67"/>
        <v>4.3948418439540111</v>
      </c>
      <c r="F145" s="92">
        <f t="shared" si="84"/>
        <v>45934</v>
      </c>
      <c r="G145" s="91">
        <f t="shared" si="85"/>
        <v>138</v>
      </c>
      <c r="H145" s="91">
        <f>INDEX(地温!$D$2:$D$366,MATCH(F145,地温!$C$2:$C$366,FALSE))</f>
        <v>20.982408</v>
      </c>
      <c r="I145" s="91">
        <f t="shared" si="86"/>
        <v>3224.4540930000007</v>
      </c>
      <c r="J145" s="93">
        <f t="shared" si="68"/>
        <v>23.365609369565224</v>
      </c>
      <c r="K145" s="99">
        <f t="shared" si="69"/>
        <v>6.9235337731672605e-002</v>
      </c>
      <c r="L145" s="99">
        <f t="shared" si="70"/>
        <v>1.994858587945437</v>
      </c>
      <c r="O145" s="92">
        <f t="shared" si="87"/>
        <v>45934</v>
      </c>
      <c r="P145" s="91">
        <f t="shared" si="88"/>
        <v>138</v>
      </c>
      <c r="Q145" s="91">
        <f>INDEX(地温!$D$2:$D$366,MATCH(O145,地温!$C$2:$C$366,FALSE))</f>
        <v>20.982408</v>
      </c>
      <c r="R145" s="91">
        <f t="shared" si="89"/>
        <v>3224.4540930000007</v>
      </c>
      <c r="S145" s="93">
        <f t="shared" si="71"/>
        <v>23.365609369565224</v>
      </c>
      <c r="T145" s="99">
        <f t="shared" si="72"/>
        <v>8.6035795813528174e-002</v>
      </c>
      <c r="U145" s="99">
        <f t="shared" si="73"/>
        <v>2.3999832560085741</v>
      </c>
      <c r="X145" s="92">
        <f t="shared" si="90"/>
        <v>45934</v>
      </c>
      <c r="Y145" s="91">
        <f t="shared" si="91"/>
        <v>138</v>
      </c>
      <c r="Z145" s="91">
        <f>INDEX(地温!$D$2:$D$366,MATCH(X145,地温!$C$2:$C$366,FALSE))</f>
        <v>20.982408</v>
      </c>
      <c r="AA145" s="91">
        <f t="shared" si="92"/>
        <v>3224.4540930000007</v>
      </c>
      <c r="AB145" s="93">
        <f t="shared" si="74"/>
        <v>23.365609369565224</v>
      </c>
      <c r="AC145" s="99" t="e">
        <f t="shared" si="75"/>
        <v>#N/A</v>
      </c>
      <c r="AD145" s="99">
        <f t="shared" si="76"/>
        <v>0</v>
      </c>
      <c r="AG145" s="92">
        <f t="shared" si="93"/>
        <v>45934</v>
      </c>
      <c r="AH145" s="91">
        <f t="shared" si="94"/>
        <v>138</v>
      </c>
      <c r="AI145" s="91">
        <f>INDEX(地温!$D$2:$D$366,MATCH(AG145,地温!$C$2:$C$366,FALSE))</f>
        <v>20.982408</v>
      </c>
      <c r="AJ145" s="91">
        <f t="shared" si="95"/>
        <v>3224.4540930000007</v>
      </c>
      <c r="AK145" s="93">
        <f t="shared" si="77"/>
        <v>23.365609369565224</v>
      </c>
      <c r="AL145" s="99" t="e">
        <f t="shared" si="78"/>
        <v>#N/A</v>
      </c>
      <c r="AM145" s="99">
        <f t="shared" si="79"/>
        <v>0</v>
      </c>
      <c r="AP145" s="92">
        <f t="shared" si="96"/>
        <v>45934</v>
      </c>
      <c r="AQ145" s="91">
        <f t="shared" si="97"/>
        <v>138</v>
      </c>
      <c r="AR145" s="91">
        <f>INDEX(地温!$D$2:$D$366,MATCH(AP145,地温!$C$2:$C$366,FALSE))</f>
        <v>20.982408</v>
      </c>
      <c r="AS145" s="91">
        <f t="shared" si="98"/>
        <v>3224.4540930000007</v>
      </c>
      <c r="AT145" s="93">
        <f t="shared" si="80"/>
        <v>23.365609369565224</v>
      </c>
      <c r="AU145" s="99" t="e">
        <f t="shared" si="81"/>
        <v>#N/A</v>
      </c>
      <c r="AV145" s="99">
        <f t="shared" si="82"/>
        <v>0</v>
      </c>
    </row>
    <row r="146" spans="1:48" s="91" customFormat="1">
      <c r="A146" s="92">
        <f t="shared" si="83"/>
        <v>45935</v>
      </c>
      <c r="B146" s="91">
        <f t="shared" si="66"/>
        <v>139</v>
      </c>
      <c r="C146" s="99">
        <f t="shared" si="67"/>
        <v>4.3948515956975074</v>
      </c>
      <c r="F146" s="92">
        <f t="shared" si="84"/>
        <v>45935</v>
      </c>
      <c r="G146" s="91">
        <f t="shared" si="85"/>
        <v>139</v>
      </c>
      <c r="H146" s="91">
        <f>INDEX(地温!$D$2:$D$366,MATCH(F146,地温!$C$2:$C$366,FALSE))</f>
        <v>20.718819999999997</v>
      </c>
      <c r="I146" s="91">
        <f t="shared" si="86"/>
        <v>3245.1729130000008</v>
      </c>
      <c r="J146" s="93">
        <f t="shared" si="68"/>
        <v>23.346567719424467</v>
      </c>
      <c r="K146" s="99">
        <f t="shared" si="69"/>
        <v>6.9182973181551227e-002</v>
      </c>
      <c r="L146" s="99">
        <f t="shared" si="70"/>
        <v>1.9948670834701525</v>
      </c>
      <c r="O146" s="92">
        <f t="shared" si="87"/>
        <v>45935</v>
      </c>
      <c r="P146" s="91">
        <f t="shared" si="88"/>
        <v>139</v>
      </c>
      <c r="Q146" s="91">
        <f>INDEX(地温!$D$2:$D$366,MATCH(O146,地温!$C$2:$C$366,FALSE))</f>
        <v>20.718819999999997</v>
      </c>
      <c r="R146" s="91">
        <f t="shared" si="89"/>
        <v>3245.1729130000008</v>
      </c>
      <c r="S146" s="93">
        <f t="shared" si="71"/>
        <v>23.346567719424467</v>
      </c>
      <c r="T146" s="99">
        <f t="shared" si="72"/>
        <v>8.5977902477351417e-002</v>
      </c>
      <c r="U146" s="99">
        <f t="shared" si="73"/>
        <v>2.3999845122273551</v>
      </c>
      <c r="X146" s="92">
        <f t="shared" si="90"/>
        <v>45935</v>
      </c>
      <c r="Y146" s="91">
        <f t="shared" si="91"/>
        <v>139</v>
      </c>
      <c r="Z146" s="91">
        <f>INDEX(地温!$D$2:$D$366,MATCH(X146,地温!$C$2:$C$366,FALSE))</f>
        <v>20.718819999999997</v>
      </c>
      <c r="AA146" s="91">
        <f t="shared" si="92"/>
        <v>3245.1729130000008</v>
      </c>
      <c r="AB146" s="93">
        <f t="shared" si="74"/>
        <v>23.346567719424467</v>
      </c>
      <c r="AC146" s="99" t="e">
        <f t="shared" si="75"/>
        <v>#N/A</v>
      </c>
      <c r="AD146" s="99">
        <f t="shared" si="76"/>
        <v>0</v>
      </c>
      <c r="AG146" s="92">
        <f t="shared" si="93"/>
        <v>45935</v>
      </c>
      <c r="AH146" s="91">
        <f t="shared" si="94"/>
        <v>139</v>
      </c>
      <c r="AI146" s="91">
        <f>INDEX(地温!$D$2:$D$366,MATCH(AG146,地温!$C$2:$C$366,FALSE))</f>
        <v>20.718819999999997</v>
      </c>
      <c r="AJ146" s="91">
        <f t="shared" si="95"/>
        <v>3245.1729130000008</v>
      </c>
      <c r="AK146" s="93">
        <f t="shared" si="77"/>
        <v>23.346567719424467</v>
      </c>
      <c r="AL146" s="99" t="e">
        <f t="shared" si="78"/>
        <v>#N/A</v>
      </c>
      <c r="AM146" s="99">
        <f t="shared" si="79"/>
        <v>0</v>
      </c>
      <c r="AP146" s="92">
        <f t="shared" si="96"/>
        <v>45935</v>
      </c>
      <c r="AQ146" s="91">
        <f t="shared" si="97"/>
        <v>139</v>
      </c>
      <c r="AR146" s="91">
        <f>INDEX(地温!$D$2:$D$366,MATCH(AP146,地温!$C$2:$C$366,FALSE))</f>
        <v>20.718819999999997</v>
      </c>
      <c r="AS146" s="91">
        <f t="shared" si="98"/>
        <v>3245.1729130000008</v>
      </c>
      <c r="AT146" s="93">
        <f t="shared" si="80"/>
        <v>23.346567719424467</v>
      </c>
      <c r="AU146" s="99" t="e">
        <f t="shared" si="81"/>
        <v>#N/A</v>
      </c>
      <c r="AV146" s="99">
        <f t="shared" si="82"/>
        <v>0</v>
      </c>
    </row>
    <row r="147" spans="1:48" s="91" customFormat="1">
      <c r="A147" s="92">
        <f t="shared" si="83"/>
        <v>45936</v>
      </c>
      <c r="B147" s="91">
        <f t="shared" si="66"/>
        <v>140</v>
      </c>
      <c r="C147" s="99">
        <f t="shared" si="67"/>
        <v>4.3948599887421587</v>
      </c>
      <c r="F147" s="92">
        <f t="shared" si="84"/>
        <v>45936</v>
      </c>
      <c r="G147" s="91">
        <f t="shared" si="85"/>
        <v>140</v>
      </c>
      <c r="H147" s="91">
        <f>INDEX(地温!$D$2:$D$366,MATCH(F147,地温!$C$2:$C$366,FALSE))</f>
        <v>18.772324000000001</v>
      </c>
      <c r="I147" s="91">
        <f t="shared" si="86"/>
        <v>3263.9452370000008</v>
      </c>
      <c r="J147" s="93">
        <f t="shared" si="68"/>
        <v>23.313894550000004</v>
      </c>
      <c r="K147" s="99">
        <f t="shared" si="69"/>
        <v>6.9093198554151941e-002</v>
      </c>
      <c r="L147" s="99">
        <f t="shared" si="70"/>
        <v>1.9948743994276785</v>
      </c>
      <c r="O147" s="92">
        <f t="shared" si="87"/>
        <v>45936</v>
      </c>
      <c r="P147" s="91">
        <f t="shared" si="88"/>
        <v>140</v>
      </c>
      <c r="Q147" s="91">
        <f>INDEX(地温!$D$2:$D$366,MATCH(O147,地温!$C$2:$C$366,FALSE))</f>
        <v>18.772324000000001</v>
      </c>
      <c r="R147" s="91">
        <f t="shared" si="89"/>
        <v>3263.9452370000008</v>
      </c>
      <c r="S147" s="93">
        <f t="shared" si="71"/>
        <v>23.313894550000004</v>
      </c>
      <c r="T147" s="99">
        <f t="shared" si="72"/>
        <v>8.5878637956695647e-002</v>
      </c>
      <c r="U147" s="99">
        <f t="shared" si="73"/>
        <v>2.3999855893144799</v>
      </c>
      <c r="X147" s="92">
        <f t="shared" si="90"/>
        <v>45936</v>
      </c>
      <c r="Y147" s="91">
        <f t="shared" si="91"/>
        <v>140</v>
      </c>
      <c r="Z147" s="91">
        <f>INDEX(地温!$D$2:$D$366,MATCH(X147,地温!$C$2:$C$366,FALSE))</f>
        <v>18.772324000000001</v>
      </c>
      <c r="AA147" s="91">
        <f t="shared" si="92"/>
        <v>3263.9452370000008</v>
      </c>
      <c r="AB147" s="93">
        <f t="shared" si="74"/>
        <v>23.313894550000004</v>
      </c>
      <c r="AC147" s="99" t="e">
        <f t="shared" si="75"/>
        <v>#N/A</v>
      </c>
      <c r="AD147" s="99">
        <f t="shared" si="76"/>
        <v>0</v>
      </c>
      <c r="AG147" s="92">
        <f t="shared" si="93"/>
        <v>45936</v>
      </c>
      <c r="AH147" s="91">
        <f t="shared" si="94"/>
        <v>140</v>
      </c>
      <c r="AI147" s="91">
        <f>INDEX(地温!$D$2:$D$366,MATCH(AG147,地温!$C$2:$C$366,FALSE))</f>
        <v>18.772324000000001</v>
      </c>
      <c r="AJ147" s="91">
        <f t="shared" si="95"/>
        <v>3263.9452370000008</v>
      </c>
      <c r="AK147" s="93">
        <f t="shared" si="77"/>
        <v>23.313894550000004</v>
      </c>
      <c r="AL147" s="99" t="e">
        <f t="shared" si="78"/>
        <v>#N/A</v>
      </c>
      <c r="AM147" s="99">
        <f t="shared" si="79"/>
        <v>0</v>
      </c>
      <c r="AP147" s="92">
        <f t="shared" si="96"/>
        <v>45936</v>
      </c>
      <c r="AQ147" s="91">
        <f t="shared" si="97"/>
        <v>140</v>
      </c>
      <c r="AR147" s="91">
        <f>INDEX(地温!$D$2:$D$366,MATCH(AP147,地温!$C$2:$C$366,FALSE))</f>
        <v>18.772324000000001</v>
      </c>
      <c r="AS147" s="91">
        <f t="shared" si="98"/>
        <v>3263.9452370000008</v>
      </c>
      <c r="AT147" s="93">
        <f t="shared" si="80"/>
        <v>23.313894550000004</v>
      </c>
      <c r="AU147" s="99" t="e">
        <f t="shared" si="81"/>
        <v>#N/A</v>
      </c>
      <c r="AV147" s="99">
        <f t="shared" si="82"/>
        <v>0</v>
      </c>
    </row>
    <row r="148" spans="1:48" s="91" customFormat="1">
      <c r="A148" s="92">
        <f t="shared" si="83"/>
        <v>45937</v>
      </c>
      <c r="B148" s="91">
        <f t="shared" si="66"/>
        <v>141</v>
      </c>
      <c r="C148" s="99">
        <f t="shared" si="67"/>
        <v>4.3948677053024268</v>
      </c>
      <c r="F148" s="92">
        <f t="shared" si="84"/>
        <v>45937</v>
      </c>
      <c r="G148" s="91">
        <f t="shared" si="85"/>
        <v>141</v>
      </c>
      <c r="H148" s="91">
        <f>INDEX(地温!$D$2:$D$366,MATCH(F148,地温!$C$2:$C$366,FALSE))</f>
        <v>18.224871999999998</v>
      </c>
      <c r="I148" s="91">
        <f t="shared" si="86"/>
        <v>3282.1701090000006</v>
      </c>
      <c r="J148" s="93">
        <f t="shared" si="68"/>
        <v>23.277802191489364</v>
      </c>
      <c r="K148" s="99">
        <f t="shared" si="69"/>
        <v>6.8994141615968438e-002</v>
      </c>
      <c r="L148" s="99">
        <f t="shared" si="70"/>
        <v>1.9948811359217824</v>
      </c>
      <c r="O148" s="92">
        <f t="shared" si="87"/>
        <v>45937</v>
      </c>
      <c r="P148" s="91">
        <f t="shared" si="88"/>
        <v>141</v>
      </c>
      <c r="Q148" s="91">
        <f>INDEX(地温!$D$2:$D$366,MATCH(O148,地温!$C$2:$C$366,FALSE))</f>
        <v>18.224871999999998</v>
      </c>
      <c r="R148" s="91">
        <f t="shared" si="89"/>
        <v>3282.1701090000006</v>
      </c>
      <c r="S148" s="93">
        <f t="shared" si="71"/>
        <v>23.277802191489364</v>
      </c>
      <c r="T148" s="99">
        <f t="shared" si="72"/>
        <v>8.5769093393746665e-002</v>
      </c>
      <c r="U148" s="99">
        <f t="shared" si="73"/>
        <v>2.3999865693806441</v>
      </c>
      <c r="X148" s="92">
        <f t="shared" si="90"/>
        <v>45937</v>
      </c>
      <c r="Y148" s="91">
        <f t="shared" si="91"/>
        <v>141</v>
      </c>
      <c r="Z148" s="91">
        <f>INDEX(地温!$D$2:$D$366,MATCH(X148,地温!$C$2:$C$366,FALSE))</f>
        <v>18.224871999999998</v>
      </c>
      <c r="AA148" s="91">
        <f t="shared" si="92"/>
        <v>3282.1701090000006</v>
      </c>
      <c r="AB148" s="93">
        <f t="shared" si="74"/>
        <v>23.277802191489364</v>
      </c>
      <c r="AC148" s="99" t="e">
        <f t="shared" si="75"/>
        <v>#N/A</v>
      </c>
      <c r="AD148" s="99">
        <f t="shared" si="76"/>
        <v>0</v>
      </c>
      <c r="AG148" s="92">
        <f t="shared" si="93"/>
        <v>45937</v>
      </c>
      <c r="AH148" s="91">
        <f t="shared" si="94"/>
        <v>141</v>
      </c>
      <c r="AI148" s="91">
        <f>INDEX(地温!$D$2:$D$366,MATCH(AG148,地温!$C$2:$C$366,FALSE))</f>
        <v>18.224871999999998</v>
      </c>
      <c r="AJ148" s="91">
        <f t="shared" si="95"/>
        <v>3282.1701090000006</v>
      </c>
      <c r="AK148" s="93">
        <f t="shared" si="77"/>
        <v>23.277802191489364</v>
      </c>
      <c r="AL148" s="99" t="e">
        <f t="shared" si="78"/>
        <v>#N/A</v>
      </c>
      <c r="AM148" s="99">
        <f t="shared" si="79"/>
        <v>0</v>
      </c>
      <c r="AP148" s="92">
        <f t="shared" si="96"/>
        <v>45937</v>
      </c>
      <c r="AQ148" s="91">
        <f t="shared" si="97"/>
        <v>141</v>
      </c>
      <c r="AR148" s="91">
        <f>INDEX(地温!$D$2:$D$366,MATCH(AP148,地温!$C$2:$C$366,FALSE))</f>
        <v>18.224871999999998</v>
      </c>
      <c r="AS148" s="91">
        <f t="shared" si="98"/>
        <v>3282.1701090000006</v>
      </c>
      <c r="AT148" s="93">
        <f t="shared" si="80"/>
        <v>23.277802191489364</v>
      </c>
      <c r="AU148" s="99" t="e">
        <f t="shared" si="81"/>
        <v>#N/A</v>
      </c>
      <c r="AV148" s="99">
        <f t="shared" si="82"/>
        <v>0</v>
      </c>
    </row>
    <row r="149" spans="1:48" s="91" customFormat="1">
      <c r="A149" s="92">
        <f t="shared" si="83"/>
        <v>45938</v>
      </c>
      <c r="B149" s="91">
        <f t="shared" si="66"/>
        <v>142</v>
      </c>
      <c r="C149" s="99">
        <f t="shared" si="67"/>
        <v>4.3948749608494095</v>
      </c>
      <c r="F149" s="92">
        <f t="shared" si="84"/>
        <v>45938</v>
      </c>
      <c r="G149" s="91">
        <f t="shared" si="85"/>
        <v>142</v>
      </c>
      <c r="H149" s="91">
        <f>INDEX(地温!$D$2:$D$366,MATCH(F149,地温!$C$2:$C$366,FALSE))</f>
        <v>18.123491999999999</v>
      </c>
      <c r="I149" s="91">
        <f t="shared" si="86"/>
        <v>3300.2936010000008</v>
      </c>
      <c r="J149" s="93">
        <f t="shared" si="68"/>
        <v>23.241504232394373</v>
      </c>
      <c r="K149" s="99">
        <f t="shared" si="69"/>
        <v>6.8894639338002633e-002</v>
      </c>
      <c r="L149" s="99">
        <f t="shared" si="70"/>
        <v>1.9948874817059379</v>
      </c>
      <c r="O149" s="92">
        <f t="shared" si="87"/>
        <v>45938</v>
      </c>
      <c r="P149" s="91">
        <f t="shared" si="88"/>
        <v>142</v>
      </c>
      <c r="Q149" s="91">
        <f>INDEX(地温!$D$2:$D$366,MATCH(O149,地温!$C$2:$C$366,FALSE))</f>
        <v>18.123491999999999</v>
      </c>
      <c r="R149" s="91">
        <f t="shared" si="89"/>
        <v>3300.2936010000008</v>
      </c>
      <c r="S149" s="93">
        <f t="shared" si="71"/>
        <v>23.241504232394373</v>
      </c>
      <c r="T149" s="99">
        <f t="shared" si="72"/>
        <v>8.5659038867517051e-002</v>
      </c>
      <c r="U149" s="99">
        <f t="shared" si="73"/>
        <v>2.3999874791434719</v>
      </c>
      <c r="X149" s="92">
        <f t="shared" si="90"/>
        <v>45938</v>
      </c>
      <c r="Y149" s="91">
        <f t="shared" si="91"/>
        <v>142</v>
      </c>
      <c r="Z149" s="91">
        <f>INDEX(地温!$D$2:$D$366,MATCH(X149,地温!$C$2:$C$366,FALSE))</f>
        <v>18.123491999999999</v>
      </c>
      <c r="AA149" s="91">
        <f t="shared" si="92"/>
        <v>3300.2936010000008</v>
      </c>
      <c r="AB149" s="93">
        <f t="shared" si="74"/>
        <v>23.241504232394373</v>
      </c>
      <c r="AC149" s="99" t="e">
        <f t="shared" si="75"/>
        <v>#N/A</v>
      </c>
      <c r="AD149" s="99">
        <f t="shared" si="76"/>
        <v>0</v>
      </c>
      <c r="AG149" s="92">
        <f t="shared" si="93"/>
        <v>45938</v>
      </c>
      <c r="AH149" s="91">
        <f t="shared" si="94"/>
        <v>142</v>
      </c>
      <c r="AI149" s="91">
        <f>INDEX(地温!$D$2:$D$366,MATCH(AG149,地温!$C$2:$C$366,FALSE))</f>
        <v>18.123491999999999</v>
      </c>
      <c r="AJ149" s="91">
        <f t="shared" si="95"/>
        <v>3300.2936010000008</v>
      </c>
      <c r="AK149" s="93">
        <f t="shared" si="77"/>
        <v>23.241504232394373</v>
      </c>
      <c r="AL149" s="99" t="e">
        <f t="shared" si="78"/>
        <v>#N/A</v>
      </c>
      <c r="AM149" s="99">
        <f t="shared" si="79"/>
        <v>0</v>
      </c>
      <c r="AP149" s="92">
        <f t="shared" si="96"/>
        <v>45938</v>
      </c>
      <c r="AQ149" s="91">
        <f t="shared" si="97"/>
        <v>142</v>
      </c>
      <c r="AR149" s="91">
        <f>INDEX(地温!$D$2:$D$366,MATCH(AP149,地温!$C$2:$C$366,FALSE))</f>
        <v>18.123491999999999</v>
      </c>
      <c r="AS149" s="91">
        <f t="shared" si="98"/>
        <v>3300.2936010000008</v>
      </c>
      <c r="AT149" s="93">
        <f t="shared" si="80"/>
        <v>23.241504232394373</v>
      </c>
      <c r="AU149" s="99" t="e">
        <f t="shared" si="81"/>
        <v>#N/A</v>
      </c>
      <c r="AV149" s="99">
        <f t="shared" si="82"/>
        <v>0</v>
      </c>
    </row>
    <row r="150" spans="1:48" s="91" customFormat="1">
      <c r="A150" s="92">
        <f t="shared" si="83"/>
        <v>45939</v>
      </c>
      <c r="B150" s="91">
        <f t="shared" si="66"/>
        <v>143</v>
      </c>
      <c r="C150" s="99">
        <f t="shared" si="67"/>
        <v>4.3948818643263508</v>
      </c>
      <c r="F150" s="92">
        <f t="shared" si="84"/>
        <v>45939</v>
      </c>
      <c r="G150" s="91">
        <f t="shared" si="85"/>
        <v>143</v>
      </c>
      <c r="H150" s="91">
        <f>INDEX(地温!$D$2:$D$366,MATCH(F150,地温!$C$2:$C$366,FALSE))</f>
        <v>18.265423999999999</v>
      </c>
      <c r="I150" s="91">
        <f t="shared" si="86"/>
        <v>3318.5590250000009</v>
      </c>
      <c r="J150" s="93">
        <f t="shared" si="68"/>
        <v>23.206706468531475</v>
      </c>
      <c r="K150" s="99">
        <f t="shared" si="69"/>
        <v>6.8799361372956711e-002</v>
      </c>
      <c r="L150" s="99">
        <f t="shared" si="70"/>
        <v>1.9948935318444017</v>
      </c>
      <c r="O150" s="92">
        <f t="shared" si="87"/>
        <v>45939</v>
      </c>
      <c r="P150" s="91">
        <f t="shared" si="88"/>
        <v>143</v>
      </c>
      <c r="Q150" s="91">
        <f>INDEX(地温!$D$2:$D$366,MATCH(O150,地温!$C$2:$C$366,FALSE))</f>
        <v>18.265423999999999</v>
      </c>
      <c r="R150" s="91">
        <f t="shared" si="89"/>
        <v>3318.5590250000009</v>
      </c>
      <c r="S150" s="93">
        <f t="shared" si="71"/>
        <v>23.206706468531475</v>
      </c>
      <c r="T150" s="99">
        <f t="shared" si="72"/>
        <v>8.5553640205001377e-002</v>
      </c>
      <c r="U150" s="99">
        <f t="shared" si="73"/>
        <v>2.3999883324819486</v>
      </c>
      <c r="X150" s="92">
        <f t="shared" si="90"/>
        <v>45939</v>
      </c>
      <c r="Y150" s="91">
        <f t="shared" si="91"/>
        <v>143</v>
      </c>
      <c r="Z150" s="91">
        <f>INDEX(地温!$D$2:$D$366,MATCH(X150,地温!$C$2:$C$366,FALSE))</f>
        <v>18.265423999999999</v>
      </c>
      <c r="AA150" s="91">
        <f t="shared" si="92"/>
        <v>3318.5590250000009</v>
      </c>
      <c r="AB150" s="93">
        <f t="shared" si="74"/>
        <v>23.206706468531475</v>
      </c>
      <c r="AC150" s="99" t="e">
        <f t="shared" si="75"/>
        <v>#N/A</v>
      </c>
      <c r="AD150" s="99">
        <f t="shared" si="76"/>
        <v>0</v>
      </c>
      <c r="AG150" s="92">
        <f t="shared" si="93"/>
        <v>45939</v>
      </c>
      <c r="AH150" s="91">
        <f t="shared" si="94"/>
        <v>143</v>
      </c>
      <c r="AI150" s="91">
        <f>INDEX(地温!$D$2:$D$366,MATCH(AG150,地温!$C$2:$C$366,FALSE))</f>
        <v>18.265423999999999</v>
      </c>
      <c r="AJ150" s="91">
        <f t="shared" si="95"/>
        <v>3318.5590250000009</v>
      </c>
      <c r="AK150" s="93">
        <f t="shared" si="77"/>
        <v>23.206706468531475</v>
      </c>
      <c r="AL150" s="99" t="e">
        <f t="shared" si="78"/>
        <v>#N/A</v>
      </c>
      <c r="AM150" s="99">
        <f t="shared" si="79"/>
        <v>0</v>
      </c>
      <c r="AP150" s="92">
        <f t="shared" si="96"/>
        <v>45939</v>
      </c>
      <c r="AQ150" s="91">
        <f t="shared" si="97"/>
        <v>143</v>
      </c>
      <c r="AR150" s="91">
        <f>INDEX(地温!$D$2:$D$366,MATCH(AP150,地温!$C$2:$C$366,FALSE))</f>
        <v>18.265423999999999</v>
      </c>
      <c r="AS150" s="91">
        <f t="shared" si="98"/>
        <v>3318.5590250000009</v>
      </c>
      <c r="AT150" s="93">
        <f t="shared" si="80"/>
        <v>23.206706468531475</v>
      </c>
      <c r="AU150" s="99" t="e">
        <f t="shared" si="81"/>
        <v>#N/A</v>
      </c>
      <c r="AV150" s="99">
        <f t="shared" si="82"/>
        <v>0</v>
      </c>
    </row>
    <row r="151" spans="1:48" s="91" customFormat="1">
      <c r="A151" s="92">
        <f t="shared" si="83"/>
        <v>45940</v>
      </c>
      <c r="B151" s="91">
        <f t="shared" si="66"/>
        <v>144</v>
      </c>
      <c r="C151" s="99">
        <f t="shared" si="67"/>
        <v>4.3948884672663215</v>
      </c>
      <c r="F151" s="92">
        <f t="shared" si="84"/>
        <v>45940</v>
      </c>
      <c r="G151" s="91">
        <f t="shared" si="85"/>
        <v>144</v>
      </c>
      <c r="H151" s="91">
        <f>INDEX(地温!$D$2:$D$366,MATCH(F151,地温!$C$2:$C$366,FALSE))</f>
        <v>18.529011999999998</v>
      </c>
      <c r="I151" s="91">
        <f t="shared" si="86"/>
        <v>3337.0880370000009</v>
      </c>
      <c r="J151" s="93">
        <f t="shared" si="68"/>
        <v>23.174222479166673</v>
      </c>
      <c r="K151" s="99">
        <f t="shared" si="69"/>
        <v>6.8710517387455872e-002</v>
      </c>
      <c r="L151" s="99">
        <f t="shared" si="70"/>
        <v>1.9948993307788032</v>
      </c>
      <c r="O151" s="92">
        <f t="shared" si="87"/>
        <v>45940</v>
      </c>
      <c r="P151" s="91">
        <f t="shared" si="88"/>
        <v>144</v>
      </c>
      <c r="Q151" s="91">
        <f>INDEX(地温!$D$2:$D$366,MATCH(O151,地温!$C$2:$C$366,FALSE))</f>
        <v>18.529011999999998</v>
      </c>
      <c r="R151" s="91">
        <f t="shared" si="89"/>
        <v>3337.0880370000009</v>
      </c>
      <c r="S151" s="93">
        <f t="shared" si="71"/>
        <v>23.174222479166673</v>
      </c>
      <c r="T151" s="99">
        <f t="shared" si="72"/>
        <v>8.5455344445546186e-002</v>
      </c>
      <c r="U151" s="99">
        <f t="shared" si="73"/>
        <v>2.3999891364875179</v>
      </c>
      <c r="X151" s="92">
        <f t="shared" si="90"/>
        <v>45940</v>
      </c>
      <c r="Y151" s="91">
        <f t="shared" si="91"/>
        <v>144</v>
      </c>
      <c r="Z151" s="91">
        <f>INDEX(地温!$D$2:$D$366,MATCH(X151,地温!$C$2:$C$366,FALSE))</f>
        <v>18.529011999999998</v>
      </c>
      <c r="AA151" s="91">
        <f t="shared" si="92"/>
        <v>3337.0880370000009</v>
      </c>
      <c r="AB151" s="93">
        <f t="shared" si="74"/>
        <v>23.174222479166673</v>
      </c>
      <c r="AC151" s="99" t="e">
        <f t="shared" si="75"/>
        <v>#N/A</v>
      </c>
      <c r="AD151" s="99">
        <f t="shared" si="76"/>
        <v>0</v>
      </c>
      <c r="AG151" s="92">
        <f t="shared" si="93"/>
        <v>45940</v>
      </c>
      <c r="AH151" s="91">
        <f t="shared" si="94"/>
        <v>144</v>
      </c>
      <c r="AI151" s="91">
        <f>INDEX(地温!$D$2:$D$366,MATCH(AG151,地温!$C$2:$C$366,FALSE))</f>
        <v>18.529011999999998</v>
      </c>
      <c r="AJ151" s="91">
        <f t="shared" si="95"/>
        <v>3337.0880370000009</v>
      </c>
      <c r="AK151" s="93">
        <f t="shared" si="77"/>
        <v>23.174222479166673</v>
      </c>
      <c r="AL151" s="99" t="e">
        <f t="shared" si="78"/>
        <v>#N/A</v>
      </c>
      <c r="AM151" s="99">
        <f t="shared" si="79"/>
        <v>0</v>
      </c>
      <c r="AP151" s="92">
        <f t="shared" si="96"/>
        <v>45940</v>
      </c>
      <c r="AQ151" s="91">
        <f t="shared" si="97"/>
        <v>144</v>
      </c>
      <c r="AR151" s="91">
        <f>INDEX(地温!$D$2:$D$366,MATCH(AP151,地温!$C$2:$C$366,FALSE))</f>
        <v>18.529011999999998</v>
      </c>
      <c r="AS151" s="91">
        <f t="shared" si="98"/>
        <v>3337.0880370000009</v>
      </c>
      <c r="AT151" s="93">
        <f t="shared" si="80"/>
        <v>23.174222479166673</v>
      </c>
      <c r="AU151" s="99" t="e">
        <f t="shared" si="81"/>
        <v>#N/A</v>
      </c>
      <c r="AV151" s="99">
        <f t="shared" si="82"/>
        <v>0</v>
      </c>
    </row>
    <row r="152" spans="1:48" s="91" customFormat="1">
      <c r="A152" s="92">
        <f t="shared" si="83"/>
        <v>45941</v>
      </c>
      <c r="B152" s="91">
        <f t="shared" si="66"/>
        <v>145</v>
      </c>
      <c r="C152" s="99">
        <f t="shared" si="67"/>
        <v>4.3948949474793046</v>
      </c>
      <c r="F152" s="92">
        <f t="shared" si="84"/>
        <v>45941</v>
      </c>
      <c r="G152" s="91">
        <f t="shared" si="85"/>
        <v>145</v>
      </c>
      <c r="H152" s="91">
        <f>INDEX(地温!$D$2:$D$366,MATCH(F152,地温!$C$2:$C$366,FALSE))</f>
        <v>19.380604000000002</v>
      </c>
      <c r="I152" s="91">
        <f t="shared" si="86"/>
        <v>3356.4686410000008</v>
      </c>
      <c r="J152" s="93">
        <f t="shared" si="68"/>
        <v>23.148059593103454</v>
      </c>
      <c r="K152" s="99">
        <f t="shared" si="69"/>
        <v>6.8639030946399004e-002</v>
      </c>
      <c r="L152" s="99">
        <f t="shared" si="70"/>
        <v>1.9949050362612777</v>
      </c>
      <c r="O152" s="92">
        <f t="shared" si="87"/>
        <v>45941</v>
      </c>
      <c r="P152" s="91">
        <f t="shared" si="88"/>
        <v>145</v>
      </c>
      <c r="Q152" s="91">
        <f>INDEX(地温!$D$2:$D$366,MATCH(O152,地温!$C$2:$C$366,FALSE))</f>
        <v>19.380604000000002</v>
      </c>
      <c r="R152" s="91">
        <f t="shared" si="89"/>
        <v>3356.4686410000008</v>
      </c>
      <c r="S152" s="93">
        <f t="shared" si="71"/>
        <v>23.148059593103454</v>
      </c>
      <c r="T152" s="99">
        <f t="shared" si="72"/>
        <v>8.5376242651659523e-002</v>
      </c>
      <c r="U152" s="99">
        <f t="shared" si="73"/>
        <v>2.399989911218027</v>
      </c>
      <c r="X152" s="92">
        <f t="shared" si="90"/>
        <v>45941</v>
      </c>
      <c r="Y152" s="91">
        <f t="shared" si="91"/>
        <v>145</v>
      </c>
      <c r="Z152" s="91">
        <f>INDEX(地温!$D$2:$D$366,MATCH(X152,地温!$C$2:$C$366,FALSE))</f>
        <v>19.380604000000002</v>
      </c>
      <c r="AA152" s="91">
        <f t="shared" si="92"/>
        <v>3356.4686410000008</v>
      </c>
      <c r="AB152" s="93">
        <f t="shared" si="74"/>
        <v>23.148059593103454</v>
      </c>
      <c r="AC152" s="99" t="e">
        <f t="shared" si="75"/>
        <v>#N/A</v>
      </c>
      <c r="AD152" s="99">
        <f t="shared" si="76"/>
        <v>0</v>
      </c>
      <c r="AG152" s="92">
        <f t="shared" si="93"/>
        <v>45941</v>
      </c>
      <c r="AH152" s="91">
        <f t="shared" si="94"/>
        <v>145</v>
      </c>
      <c r="AI152" s="91">
        <f>INDEX(地温!$D$2:$D$366,MATCH(AG152,地温!$C$2:$C$366,FALSE))</f>
        <v>19.380604000000002</v>
      </c>
      <c r="AJ152" s="91">
        <f t="shared" si="95"/>
        <v>3356.4686410000008</v>
      </c>
      <c r="AK152" s="93">
        <f t="shared" si="77"/>
        <v>23.148059593103454</v>
      </c>
      <c r="AL152" s="99" t="e">
        <f t="shared" si="78"/>
        <v>#N/A</v>
      </c>
      <c r="AM152" s="99">
        <f t="shared" si="79"/>
        <v>0</v>
      </c>
      <c r="AP152" s="92">
        <f t="shared" si="96"/>
        <v>45941</v>
      </c>
      <c r="AQ152" s="91">
        <f t="shared" si="97"/>
        <v>145</v>
      </c>
      <c r="AR152" s="91">
        <f>INDEX(地温!$D$2:$D$366,MATCH(AP152,地温!$C$2:$C$366,FALSE))</f>
        <v>19.380604000000002</v>
      </c>
      <c r="AS152" s="91">
        <f t="shared" si="98"/>
        <v>3356.4686410000008</v>
      </c>
      <c r="AT152" s="93">
        <f t="shared" si="80"/>
        <v>23.148059593103454</v>
      </c>
      <c r="AU152" s="99" t="e">
        <f t="shared" si="81"/>
        <v>#N/A</v>
      </c>
      <c r="AV152" s="99">
        <f t="shared" si="82"/>
        <v>0</v>
      </c>
    </row>
    <row r="153" spans="1:48" s="91" customFormat="1">
      <c r="A153" s="92">
        <f t="shared" si="83"/>
        <v>45942</v>
      </c>
      <c r="B153" s="91">
        <f t="shared" si="66"/>
        <v>146</v>
      </c>
      <c r="C153" s="99">
        <f t="shared" si="67"/>
        <v>4.3949010444214203</v>
      </c>
      <c r="F153" s="92">
        <f t="shared" si="84"/>
        <v>45942</v>
      </c>
      <c r="G153" s="91">
        <f t="shared" si="85"/>
        <v>146</v>
      </c>
      <c r="H153" s="91">
        <f>INDEX(地温!$D$2:$D$366,MATCH(F153,地温!$C$2:$C$366,FALSE))</f>
        <v>19.360327999999999</v>
      </c>
      <c r="I153" s="91">
        <f t="shared" si="86"/>
        <v>3375.8289690000011</v>
      </c>
      <c r="J153" s="93">
        <f t="shared" si="68"/>
        <v>23.122116226027405</v>
      </c>
      <c r="K153" s="99">
        <f t="shared" si="69"/>
        <v>6.8568205297675502e-002</v>
      </c>
      <c r="L153" s="99">
        <f t="shared" si="70"/>
        <v>1.9949104142170602</v>
      </c>
      <c r="O153" s="92">
        <f t="shared" si="87"/>
        <v>45942</v>
      </c>
      <c r="P153" s="91">
        <f t="shared" si="88"/>
        <v>146</v>
      </c>
      <c r="Q153" s="91">
        <f>INDEX(地温!$D$2:$D$366,MATCH(O153,地温!$C$2:$C$366,FALSE))</f>
        <v>19.360327999999999</v>
      </c>
      <c r="R153" s="91">
        <f t="shared" si="89"/>
        <v>3375.8289690000011</v>
      </c>
      <c r="S153" s="93">
        <f t="shared" si="71"/>
        <v>23.122116226027405</v>
      </c>
      <c r="T153" s="99">
        <f t="shared" si="72"/>
        <v>8.5297863078016581e-002</v>
      </c>
      <c r="U153" s="99">
        <f t="shared" si="73"/>
        <v>2.3999906302043601</v>
      </c>
      <c r="X153" s="92">
        <f t="shared" si="90"/>
        <v>45942</v>
      </c>
      <c r="Y153" s="91">
        <f t="shared" si="91"/>
        <v>146</v>
      </c>
      <c r="Z153" s="91">
        <f>INDEX(地温!$D$2:$D$366,MATCH(X153,地温!$C$2:$C$366,FALSE))</f>
        <v>19.360327999999999</v>
      </c>
      <c r="AA153" s="91">
        <f t="shared" si="92"/>
        <v>3375.8289690000011</v>
      </c>
      <c r="AB153" s="93">
        <f t="shared" si="74"/>
        <v>23.122116226027405</v>
      </c>
      <c r="AC153" s="99" t="e">
        <f t="shared" si="75"/>
        <v>#N/A</v>
      </c>
      <c r="AD153" s="99">
        <f t="shared" si="76"/>
        <v>0</v>
      </c>
      <c r="AG153" s="92">
        <f t="shared" si="93"/>
        <v>45942</v>
      </c>
      <c r="AH153" s="91">
        <f t="shared" si="94"/>
        <v>146</v>
      </c>
      <c r="AI153" s="91">
        <f>INDEX(地温!$D$2:$D$366,MATCH(AG153,地温!$C$2:$C$366,FALSE))</f>
        <v>19.360327999999999</v>
      </c>
      <c r="AJ153" s="91">
        <f t="shared" si="95"/>
        <v>3375.8289690000011</v>
      </c>
      <c r="AK153" s="93">
        <f t="shared" si="77"/>
        <v>23.122116226027405</v>
      </c>
      <c r="AL153" s="99" t="e">
        <f t="shared" si="78"/>
        <v>#N/A</v>
      </c>
      <c r="AM153" s="99">
        <f t="shared" si="79"/>
        <v>0</v>
      </c>
      <c r="AP153" s="92">
        <f t="shared" si="96"/>
        <v>45942</v>
      </c>
      <c r="AQ153" s="91">
        <f t="shared" si="97"/>
        <v>146</v>
      </c>
      <c r="AR153" s="91">
        <f>INDEX(地温!$D$2:$D$366,MATCH(AP153,地温!$C$2:$C$366,FALSE))</f>
        <v>19.360327999999999</v>
      </c>
      <c r="AS153" s="91">
        <f t="shared" si="98"/>
        <v>3375.8289690000011</v>
      </c>
      <c r="AT153" s="93">
        <f t="shared" si="80"/>
        <v>23.122116226027405</v>
      </c>
      <c r="AU153" s="99" t="e">
        <f t="shared" si="81"/>
        <v>#N/A</v>
      </c>
      <c r="AV153" s="99">
        <f t="shared" si="82"/>
        <v>0</v>
      </c>
    </row>
    <row r="154" spans="1:48" s="91" customFormat="1">
      <c r="A154" s="92">
        <f t="shared" si="83"/>
        <v>45943</v>
      </c>
      <c r="B154" s="91">
        <f t="shared" si="66"/>
        <v>147</v>
      </c>
      <c r="C154" s="99">
        <f t="shared" si="67"/>
        <v>4.3949065362467623</v>
      </c>
      <c r="F154" s="92">
        <f t="shared" si="84"/>
        <v>45943</v>
      </c>
      <c r="G154" s="91">
        <f t="shared" si="85"/>
        <v>147</v>
      </c>
      <c r="H154" s="91">
        <f>INDEX(地温!$D$2:$D$366,MATCH(F154,地温!$C$2:$C$366,FALSE))</f>
        <v>18.387079999999997</v>
      </c>
      <c r="I154" s="91">
        <f t="shared" si="86"/>
        <v>3394.216049000001</v>
      </c>
      <c r="J154" s="93">
        <f t="shared" si="68"/>
        <v>23.089905095238102</v>
      </c>
      <c r="K154" s="99">
        <f t="shared" si="69"/>
        <v>6.8480353042079861e-002</v>
      </c>
      <c r="L154" s="99">
        <f t="shared" si="70"/>
        <v>1.9949152638161021</v>
      </c>
      <c r="O154" s="92">
        <f t="shared" si="87"/>
        <v>45943</v>
      </c>
      <c r="P154" s="91">
        <f t="shared" si="88"/>
        <v>147</v>
      </c>
      <c r="Q154" s="91">
        <f>INDEX(地温!$D$2:$D$366,MATCH(O154,地温!$C$2:$C$366,FALSE))</f>
        <v>18.387079999999997</v>
      </c>
      <c r="R154" s="91">
        <f t="shared" si="89"/>
        <v>3394.216049000001</v>
      </c>
      <c r="S154" s="93">
        <f t="shared" si="71"/>
        <v>23.089905095238102</v>
      </c>
      <c r="T154" s="99">
        <f t="shared" si="72"/>
        <v>8.5200628506084342e-002</v>
      </c>
      <c r="U154" s="99">
        <f t="shared" si="73"/>
        <v>2.3999912724306602</v>
      </c>
      <c r="X154" s="92">
        <f t="shared" si="90"/>
        <v>45943</v>
      </c>
      <c r="Y154" s="91">
        <f t="shared" si="91"/>
        <v>147</v>
      </c>
      <c r="Z154" s="91">
        <f>INDEX(地温!$D$2:$D$366,MATCH(X154,地温!$C$2:$C$366,FALSE))</f>
        <v>18.387079999999997</v>
      </c>
      <c r="AA154" s="91">
        <f t="shared" si="92"/>
        <v>3394.216049000001</v>
      </c>
      <c r="AB154" s="93">
        <f t="shared" si="74"/>
        <v>23.089905095238102</v>
      </c>
      <c r="AC154" s="99" t="e">
        <f t="shared" si="75"/>
        <v>#N/A</v>
      </c>
      <c r="AD154" s="99">
        <f t="shared" si="76"/>
        <v>0</v>
      </c>
      <c r="AG154" s="92">
        <f t="shared" si="93"/>
        <v>45943</v>
      </c>
      <c r="AH154" s="91">
        <f t="shared" si="94"/>
        <v>147</v>
      </c>
      <c r="AI154" s="91">
        <f>INDEX(地温!$D$2:$D$366,MATCH(AG154,地温!$C$2:$C$366,FALSE))</f>
        <v>18.387079999999997</v>
      </c>
      <c r="AJ154" s="91">
        <f t="shared" si="95"/>
        <v>3394.216049000001</v>
      </c>
      <c r="AK154" s="93">
        <f t="shared" si="77"/>
        <v>23.089905095238102</v>
      </c>
      <c r="AL154" s="99" t="e">
        <f t="shared" si="78"/>
        <v>#N/A</v>
      </c>
      <c r="AM154" s="99">
        <f t="shared" si="79"/>
        <v>0</v>
      </c>
      <c r="AP154" s="92">
        <f t="shared" si="96"/>
        <v>45943</v>
      </c>
      <c r="AQ154" s="91">
        <f t="shared" si="97"/>
        <v>147</v>
      </c>
      <c r="AR154" s="91">
        <f>INDEX(地温!$D$2:$D$366,MATCH(AP154,地温!$C$2:$C$366,FALSE))</f>
        <v>18.387079999999997</v>
      </c>
      <c r="AS154" s="91">
        <f t="shared" si="98"/>
        <v>3394.216049000001</v>
      </c>
      <c r="AT154" s="93">
        <f t="shared" si="80"/>
        <v>23.089905095238102</v>
      </c>
      <c r="AU154" s="99" t="e">
        <f t="shared" si="81"/>
        <v>#N/A</v>
      </c>
      <c r="AV154" s="99">
        <f t="shared" si="82"/>
        <v>0</v>
      </c>
    </row>
    <row r="155" spans="1:48" s="91" customFormat="1">
      <c r="A155" s="92">
        <f t="shared" si="83"/>
        <v>45944</v>
      </c>
      <c r="B155" s="91">
        <f t="shared" si="66"/>
        <v>148</v>
      </c>
      <c r="C155" s="99">
        <f t="shared" si="67"/>
        <v>4.394911830943645</v>
      </c>
      <c r="F155" s="92">
        <f t="shared" si="84"/>
        <v>45944</v>
      </c>
      <c r="G155" s="91">
        <f t="shared" si="85"/>
        <v>148</v>
      </c>
      <c r="H155" s="91">
        <f>INDEX(地温!$D$2:$D$366,MATCH(F155,地温!$C$2:$C$366,FALSE))</f>
        <v>18.833151999999998</v>
      </c>
      <c r="I155" s="91">
        <f t="shared" si="86"/>
        <v>3413.0492010000012</v>
      </c>
      <c r="J155" s="93">
        <f t="shared" si="68"/>
        <v>23.061143250000008</v>
      </c>
      <c r="K155" s="99">
        <f t="shared" si="69"/>
        <v>6.8401987329769182e-002</v>
      </c>
      <c r="L155" s="99">
        <f t="shared" si="70"/>
        <v>1.9949199492760199</v>
      </c>
      <c r="O155" s="92">
        <f t="shared" si="87"/>
        <v>45944</v>
      </c>
      <c r="P155" s="91">
        <f t="shared" si="88"/>
        <v>148</v>
      </c>
      <c r="Q155" s="91">
        <f>INDEX(地温!$D$2:$D$366,MATCH(O155,地温!$C$2:$C$366,FALSE))</f>
        <v>18.833151999999998</v>
      </c>
      <c r="R155" s="91">
        <f t="shared" si="89"/>
        <v>3413.0492010000012</v>
      </c>
      <c r="S155" s="93">
        <f t="shared" si="71"/>
        <v>23.061143250000008</v>
      </c>
      <c r="T155" s="99">
        <f t="shared" si="72"/>
        <v>8.5113881991912166e-002</v>
      </c>
      <c r="U155" s="99">
        <f t="shared" si="73"/>
        <v>2.3999918816676251</v>
      </c>
      <c r="X155" s="92">
        <f t="shared" si="90"/>
        <v>45944</v>
      </c>
      <c r="Y155" s="91">
        <f t="shared" si="91"/>
        <v>148</v>
      </c>
      <c r="Z155" s="91">
        <f>INDEX(地温!$D$2:$D$366,MATCH(X155,地温!$C$2:$C$366,FALSE))</f>
        <v>18.833151999999998</v>
      </c>
      <c r="AA155" s="91">
        <f t="shared" si="92"/>
        <v>3413.0492010000012</v>
      </c>
      <c r="AB155" s="93">
        <f t="shared" si="74"/>
        <v>23.061143250000008</v>
      </c>
      <c r="AC155" s="99" t="e">
        <f t="shared" si="75"/>
        <v>#N/A</v>
      </c>
      <c r="AD155" s="99">
        <f t="shared" si="76"/>
        <v>0</v>
      </c>
      <c r="AG155" s="92">
        <f t="shared" si="93"/>
        <v>45944</v>
      </c>
      <c r="AH155" s="91">
        <f t="shared" si="94"/>
        <v>148</v>
      </c>
      <c r="AI155" s="91">
        <f>INDEX(地温!$D$2:$D$366,MATCH(AG155,地温!$C$2:$C$366,FALSE))</f>
        <v>18.833151999999998</v>
      </c>
      <c r="AJ155" s="91">
        <f t="shared" si="95"/>
        <v>3413.0492010000012</v>
      </c>
      <c r="AK155" s="93">
        <f t="shared" si="77"/>
        <v>23.061143250000008</v>
      </c>
      <c r="AL155" s="99" t="e">
        <f t="shared" si="78"/>
        <v>#N/A</v>
      </c>
      <c r="AM155" s="99">
        <f t="shared" si="79"/>
        <v>0</v>
      </c>
      <c r="AP155" s="92">
        <f t="shared" si="96"/>
        <v>45944</v>
      </c>
      <c r="AQ155" s="91">
        <f t="shared" si="97"/>
        <v>148</v>
      </c>
      <c r="AR155" s="91">
        <f>INDEX(地温!$D$2:$D$366,MATCH(AP155,地温!$C$2:$C$366,FALSE))</f>
        <v>18.833151999999998</v>
      </c>
      <c r="AS155" s="91">
        <f t="shared" si="98"/>
        <v>3413.0492010000012</v>
      </c>
      <c r="AT155" s="93">
        <f t="shared" si="80"/>
        <v>23.061143250000008</v>
      </c>
      <c r="AU155" s="99" t="e">
        <f t="shared" si="81"/>
        <v>#N/A</v>
      </c>
      <c r="AV155" s="99">
        <f t="shared" si="82"/>
        <v>0</v>
      </c>
    </row>
    <row r="156" spans="1:48" s="91" customFormat="1">
      <c r="A156" s="92">
        <f t="shared" si="83"/>
        <v>45945</v>
      </c>
      <c r="B156" s="91">
        <f t="shared" si="66"/>
        <v>149</v>
      </c>
      <c r="C156" s="99">
        <f t="shared" si="67"/>
        <v>4.3949168434629904</v>
      </c>
      <c r="F156" s="92">
        <f t="shared" si="84"/>
        <v>45945</v>
      </c>
      <c r="G156" s="91">
        <f t="shared" si="85"/>
        <v>149</v>
      </c>
      <c r="H156" s="91">
        <f>INDEX(地温!$D$2:$D$366,MATCH(F156,地温!$C$2:$C$366,FALSE))</f>
        <v>18.914255999999998</v>
      </c>
      <c r="I156" s="91">
        <f t="shared" si="86"/>
        <v>3431.9634570000012</v>
      </c>
      <c r="J156" s="93">
        <f t="shared" si="68"/>
        <v>23.033311791946318</v>
      </c>
      <c r="K156" s="99">
        <f t="shared" si="69"/>
        <v>6.8326227491132374e-002</v>
      </c>
      <c r="L156" s="99">
        <f t="shared" si="70"/>
        <v>1.994924393163263</v>
      </c>
      <c r="O156" s="92">
        <f t="shared" si="87"/>
        <v>45945</v>
      </c>
      <c r="P156" s="91">
        <f t="shared" si="88"/>
        <v>149</v>
      </c>
      <c r="Q156" s="91">
        <f>INDEX(地温!$D$2:$D$366,MATCH(O156,地温!$C$2:$C$366,FALSE))</f>
        <v>18.914255999999998</v>
      </c>
      <c r="R156" s="91">
        <f t="shared" si="89"/>
        <v>3431.9634570000012</v>
      </c>
      <c r="S156" s="93">
        <f t="shared" si="71"/>
        <v>23.033311791946318</v>
      </c>
      <c r="T156" s="99">
        <f t="shared" si="72"/>
        <v>8.5030009610015653e-002</v>
      </c>
      <c r="U156" s="99">
        <f t="shared" si="73"/>
        <v>2.3999924502997279</v>
      </c>
      <c r="X156" s="92">
        <f t="shared" si="90"/>
        <v>45945</v>
      </c>
      <c r="Y156" s="91">
        <f t="shared" si="91"/>
        <v>149</v>
      </c>
      <c r="Z156" s="91">
        <f>INDEX(地温!$D$2:$D$366,MATCH(X156,地温!$C$2:$C$366,FALSE))</f>
        <v>18.914255999999998</v>
      </c>
      <c r="AA156" s="91">
        <f t="shared" si="92"/>
        <v>3431.9634570000012</v>
      </c>
      <c r="AB156" s="93">
        <f t="shared" si="74"/>
        <v>23.033311791946318</v>
      </c>
      <c r="AC156" s="99" t="e">
        <f t="shared" si="75"/>
        <v>#N/A</v>
      </c>
      <c r="AD156" s="99">
        <f t="shared" si="76"/>
        <v>0</v>
      </c>
      <c r="AG156" s="92">
        <f t="shared" si="93"/>
        <v>45945</v>
      </c>
      <c r="AH156" s="91">
        <f t="shared" si="94"/>
        <v>149</v>
      </c>
      <c r="AI156" s="91">
        <f>INDEX(地温!$D$2:$D$366,MATCH(AG156,地温!$C$2:$C$366,FALSE))</f>
        <v>18.914255999999998</v>
      </c>
      <c r="AJ156" s="91">
        <f t="shared" si="95"/>
        <v>3431.9634570000012</v>
      </c>
      <c r="AK156" s="93">
        <f t="shared" si="77"/>
        <v>23.033311791946318</v>
      </c>
      <c r="AL156" s="99" t="e">
        <f t="shared" si="78"/>
        <v>#N/A</v>
      </c>
      <c r="AM156" s="99">
        <f t="shared" si="79"/>
        <v>0</v>
      </c>
      <c r="AP156" s="92">
        <f t="shared" si="96"/>
        <v>45945</v>
      </c>
      <c r="AQ156" s="91">
        <f t="shared" si="97"/>
        <v>149</v>
      </c>
      <c r="AR156" s="91">
        <f>INDEX(地温!$D$2:$D$366,MATCH(AP156,地温!$C$2:$C$366,FALSE))</f>
        <v>18.914255999999998</v>
      </c>
      <c r="AS156" s="91">
        <f t="shared" si="98"/>
        <v>3431.9634570000012</v>
      </c>
      <c r="AT156" s="93">
        <f t="shared" si="80"/>
        <v>23.033311791946318</v>
      </c>
      <c r="AU156" s="99" t="e">
        <f t="shared" si="81"/>
        <v>#N/A</v>
      </c>
      <c r="AV156" s="99">
        <f t="shared" si="82"/>
        <v>0</v>
      </c>
    </row>
    <row r="157" spans="1:48" s="91" customFormat="1">
      <c r="A157" s="92">
        <f t="shared" si="83"/>
        <v>45946</v>
      </c>
      <c r="B157" s="91">
        <f t="shared" si="66"/>
        <v>150</v>
      </c>
      <c r="C157" s="99">
        <f t="shared" si="67"/>
        <v>4.3949214960321594</v>
      </c>
      <c r="F157" s="92">
        <f t="shared" si="84"/>
        <v>45946</v>
      </c>
      <c r="G157" s="91">
        <f t="shared" si="85"/>
        <v>150</v>
      </c>
      <c r="H157" s="91">
        <f>INDEX(地温!$D$2:$D$366,MATCH(F157,地温!$C$2:$C$366,FALSE))</f>
        <v>18.569564</v>
      </c>
      <c r="I157" s="91">
        <f t="shared" si="86"/>
        <v>3450.5330210000011</v>
      </c>
      <c r="J157" s="93">
        <f t="shared" si="68"/>
        <v>23.003553473333341</v>
      </c>
      <c r="K157" s="99">
        <f t="shared" si="69"/>
        <v>6.8245299646448251e-002</v>
      </c>
      <c r="L157" s="99">
        <f t="shared" si="70"/>
        <v>1.9949285241477892</v>
      </c>
      <c r="O157" s="92">
        <f t="shared" si="87"/>
        <v>45946</v>
      </c>
      <c r="P157" s="91">
        <f t="shared" si="88"/>
        <v>150</v>
      </c>
      <c r="Q157" s="91">
        <f>INDEX(地温!$D$2:$D$366,MATCH(O157,地温!$C$2:$C$366,FALSE))</f>
        <v>18.569564</v>
      </c>
      <c r="R157" s="91">
        <f t="shared" si="89"/>
        <v>3450.5330210000011</v>
      </c>
      <c r="S157" s="93">
        <f t="shared" si="71"/>
        <v>23.003553473333341</v>
      </c>
      <c r="T157" s="99">
        <f t="shared" si="72"/>
        <v>8.4940404483036872e-002</v>
      </c>
      <c r="U157" s="99">
        <f t="shared" si="73"/>
        <v>2.3999929718843704</v>
      </c>
      <c r="X157" s="92">
        <f t="shared" si="90"/>
        <v>45946</v>
      </c>
      <c r="Y157" s="91">
        <f t="shared" si="91"/>
        <v>150</v>
      </c>
      <c r="Z157" s="91">
        <f>INDEX(地温!$D$2:$D$366,MATCH(X157,地温!$C$2:$C$366,FALSE))</f>
        <v>18.569564</v>
      </c>
      <c r="AA157" s="91">
        <f t="shared" si="92"/>
        <v>3450.5330210000011</v>
      </c>
      <c r="AB157" s="93">
        <f t="shared" si="74"/>
        <v>23.003553473333341</v>
      </c>
      <c r="AC157" s="99" t="e">
        <f t="shared" si="75"/>
        <v>#N/A</v>
      </c>
      <c r="AD157" s="99">
        <f t="shared" si="76"/>
        <v>0</v>
      </c>
      <c r="AG157" s="92">
        <f t="shared" si="93"/>
        <v>45946</v>
      </c>
      <c r="AH157" s="91">
        <f t="shared" si="94"/>
        <v>150</v>
      </c>
      <c r="AI157" s="91">
        <f>INDEX(地温!$D$2:$D$366,MATCH(AG157,地温!$C$2:$C$366,FALSE))</f>
        <v>18.569564</v>
      </c>
      <c r="AJ157" s="91">
        <f t="shared" si="95"/>
        <v>3450.5330210000011</v>
      </c>
      <c r="AK157" s="93">
        <f t="shared" si="77"/>
        <v>23.003553473333341</v>
      </c>
      <c r="AL157" s="99" t="e">
        <f t="shared" si="78"/>
        <v>#N/A</v>
      </c>
      <c r="AM157" s="99">
        <f t="shared" si="79"/>
        <v>0</v>
      </c>
      <c r="AP157" s="92">
        <f t="shared" si="96"/>
        <v>45946</v>
      </c>
      <c r="AQ157" s="91">
        <f t="shared" si="97"/>
        <v>150</v>
      </c>
      <c r="AR157" s="91">
        <f>INDEX(地温!$D$2:$D$366,MATCH(AP157,地温!$C$2:$C$366,FALSE))</f>
        <v>18.569564</v>
      </c>
      <c r="AS157" s="91">
        <f t="shared" si="98"/>
        <v>3450.5330210000011</v>
      </c>
      <c r="AT157" s="93">
        <f t="shared" si="80"/>
        <v>23.003553473333341</v>
      </c>
      <c r="AU157" s="99" t="e">
        <f t="shared" si="81"/>
        <v>#N/A</v>
      </c>
      <c r="AV157" s="99">
        <f t="shared" si="82"/>
        <v>0</v>
      </c>
    </row>
    <row r="158" spans="1:48" s="91" customFormat="1">
      <c r="A158" s="92">
        <f t="shared" si="83"/>
        <v>45947</v>
      </c>
      <c r="B158" s="91">
        <f t="shared" si="66"/>
        <v>151</v>
      </c>
      <c r="C158" s="99">
        <f t="shared" si="67"/>
        <v>4.3949256443214342</v>
      </c>
      <c r="F158" s="92">
        <f t="shared" si="84"/>
        <v>45947</v>
      </c>
      <c r="G158" s="91">
        <f t="shared" si="85"/>
        <v>151</v>
      </c>
      <c r="H158" s="91">
        <f>INDEX(地温!$D$2:$D$366,MATCH(F158,地温!$C$2:$C$366,FALSE))</f>
        <v>17.373280000000001</v>
      </c>
      <c r="I158" s="91">
        <f t="shared" si="86"/>
        <v>3467.9063010000009</v>
      </c>
      <c r="J158" s="93">
        <f t="shared" si="68"/>
        <v>22.966266894039741</v>
      </c>
      <c r="K158" s="99">
        <f t="shared" si="69"/>
        <v>6.8144011030622204e-002</v>
      </c>
      <c r="L158" s="99">
        <f t="shared" si="70"/>
        <v>1.9949322103897074</v>
      </c>
      <c r="O158" s="92">
        <f t="shared" si="87"/>
        <v>45947</v>
      </c>
      <c r="P158" s="91">
        <f t="shared" si="88"/>
        <v>151</v>
      </c>
      <c r="Q158" s="91">
        <f>INDEX(地温!$D$2:$D$366,MATCH(O158,地温!$C$2:$C$366,FALSE))</f>
        <v>17.373280000000001</v>
      </c>
      <c r="R158" s="91">
        <f t="shared" si="89"/>
        <v>3467.9063010000009</v>
      </c>
      <c r="S158" s="93">
        <f t="shared" si="71"/>
        <v>22.966266894039741</v>
      </c>
      <c r="T158" s="99">
        <f t="shared" si="72"/>
        <v>8.482823892926078e-002</v>
      </c>
      <c r="U158" s="99">
        <f t="shared" si="73"/>
        <v>2.3999934339317268</v>
      </c>
      <c r="X158" s="92">
        <f t="shared" si="90"/>
        <v>45947</v>
      </c>
      <c r="Y158" s="91">
        <f t="shared" si="91"/>
        <v>151</v>
      </c>
      <c r="Z158" s="91">
        <f>INDEX(地温!$D$2:$D$366,MATCH(X158,地温!$C$2:$C$366,FALSE))</f>
        <v>17.373280000000001</v>
      </c>
      <c r="AA158" s="91">
        <f t="shared" si="92"/>
        <v>3467.9063010000009</v>
      </c>
      <c r="AB158" s="93">
        <f t="shared" si="74"/>
        <v>22.966266894039741</v>
      </c>
      <c r="AC158" s="99" t="e">
        <f t="shared" si="75"/>
        <v>#N/A</v>
      </c>
      <c r="AD158" s="99">
        <f t="shared" si="76"/>
        <v>0</v>
      </c>
      <c r="AG158" s="92">
        <f t="shared" si="93"/>
        <v>45947</v>
      </c>
      <c r="AH158" s="91">
        <f t="shared" si="94"/>
        <v>151</v>
      </c>
      <c r="AI158" s="91">
        <f>INDEX(地温!$D$2:$D$366,MATCH(AG158,地温!$C$2:$C$366,FALSE))</f>
        <v>17.373280000000001</v>
      </c>
      <c r="AJ158" s="91">
        <f t="shared" si="95"/>
        <v>3467.9063010000009</v>
      </c>
      <c r="AK158" s="93">
        <f t="shared" si="77"/>
        <v>22.966266894039741</v>
      </c>
      <c r="AL158" s="99" t="e">
        <f t="shared" si="78"/>
        <v>#N/A</v>
      </c>
      <c r="AM158" s="99">
        <f t="shared" si="79"/>
        <v>0</v>
      </c>
      <c r="AP158" s="92">
        <f t="shared" si="96"/>
        <v>45947</v>
      </c>
      <c r="AQ158" s="91">
        <f t="shared" si="97"/>
        <v>151</v>
      </c>
      <c r="AR158" s="91">
        <f>INDEX(地温!$D$2:$D$366,MATCH(AP158,地温!$C$2:$C$366,FALSE))</f>
        <v>17.373280000000001</v>
      </c>
      <c r="AS158" s="91">
        <f t="shared" si="98"/>
        <v>3467.9063010000009</v>
      </c>
      <c r="AT158" s="93">
        <f t="shared" si="80"/>
        <v>22.966266894039741</v>
      </c>
      <c r="AU158" s="99" t="e">
        <f t="shared" si="81"/>
        <v>#N/A</v>
      </c>
      <c r="AV158" s="99">
        <f t="shared" si="82"/>
        <v>0</v>
      </c>
    </row>
    <row r="159" spans="1:48" s="91" customFormat="1">
      <c r="A159" s="92">
        <f t="shared" si="83"/>
        <v>45948</v>
      </c>
      <c r="B159" s="91">
        <f t="shared" si="66"/>
        <v>152</v>
      </c>
      <c r="C159" s="99">
        <f t="shared" si="67"/>
        <v>4.3949294600050814</v>
      </c>
      <c r="F159" s="92">
        <f t="shared" si="84"/>
        <v>45948</v>
      </c>
      <c r="G159" s="91">
        <f t="shared" si="85"/>
        <v>152</v>
      </c>
      <c r="H159" s="91">
        <f>INDEX(地温!$D$2:$D$366,MATCH(F159,地温!$C$2:$C$366,FALSE))</f>
        <v>16.785276000000003</v>
      </c>
      <c r="I159" s="91">
        <f t="shared" si="86"/>
        <v>3484.691577000001</v>
      </c>
      <c r="J159" s="93">
        <f t="shared" si="68"/>
        <v>22.925602480263166</v>
      </c>
      <c r="K159" s="99">
        <f t="shared" si="69"/>
        <v>6.8033688900490136e-002</v>
      </c>
      <c r="L159" s="99">
        <f t="shared" si="70"/>
        <v>1.9949356051349019</v>
      </c>
      <c r="O159" s="92">
        <f t="shared" si="87"/>
        <v>45948</v>
      </c>
      <c r="P159" s="91">
        <f t="shared" si="88"/>
        <v>152</v>
      </c>
      <c r="Q159" s="91">
        <f>INDEX(地温!$D$2:$D$366,MATCH(O159,地温!$C$2:$C$366,FALSE))</f>
        <v>16.785276000000003</v>
      </c>
      <c r="R159" s="91">
        <f t="shared" si="89"/>
        <v>3484.691577000001</v>
      </c>
      <c r="S159" s="93">
        <f t="shared" si="71"/>
        <v>22.925602480263166</v>
      </c>
      <c r="T159" s="99">
        <f t="shared" si="72"/>
        <v>8.4706048857976043e-002</v>
      </c>
      <c r="U159" s="99">
        <f t="shared" si="73"/>
        <v>2.3999938548701798</v>
      </c>
      <c r="X159" s="92">
        <f t="shared" si="90"/>
        <v>45948</v>
      </c>
      <c r="Y159" s="91">
        <f t="shared" si="91"/>
        <v>152</v>
      </c>
      <c r="Z159" s="91">
        <f>INDEX(地温!$D$2:$D$366,MATCH(X159,地温!$C$2:$C$366,FALSE))</f>
        <v>16.785276000000003</v>
      </c>
      <c r="AA159" s="91">
        <f t="shared" si="92"/>
        <v>3484.691577000001</v>
      </c>
      <c r="AB159" s="93">
        <f t="shared" si="74"/>
        <v>22.925602480263166</v>
      </c>
      <c r="AC159" s="99" t="e">
        <f t="shared" si="75"/>
        <v>#N/A</v>
      </c>
      <c r="AD159" s="99">
        <f t="shared" si="76"/>
        <v>0</v>
      </c>
      <c r="AG159" s="92">
        <f t="shared" si="93"/>
        <v>45948</v>
      </c>
      <c r="AH159" s="91">
        <f t="shared" si="94"/>
        <v>152</v>
      </c>
      <c r="AI159" s="91">
        <f>INDEX(地温!$D$2:$D$366,MATCH(AG159,地温!$C$2:$C$366,FALSE))</f>
        <v>16.785276000000003</v>
      </c>
      <c r="AJ159" s="91">
        <f t="shared" si="95"/>
        <v>3484.691577000001</v>
      </c>
      <c r="AK159" s="93">
        <f t="shared" si="77"/>
        <v>22.925602480263166</v>
      </c>
      <c r="AL159" s="99" t="e">
        <f t="shared" si="78"/>
        <v>#N/A</v>
      </c>
      <c r="AM159" s="99">
        <f t="shared" si="79"/>
        <v>0</v>
      </c>
      <c r="AP159" s="92">
        <f t="shared" si="96"/>
        <v>45948</v>
      </c>
      <c r="AQ159" s="91">
        <f t="shared" si="97"/>
        <v>152</v>
      </c>
      <c r="AR159" s="91">
        <f>INDEX(地温!$D$2:$D$366,MATCH(AP159,地温!$C$2:$C$366,FALSE))</f>
        <v>16.785276000000003</v>
      </c>
      <c r="AS159" s="91">
        <f t="shared" si="98"/>
        <v>3484.691577000001</v>
      </c>
      <c r="AT159" s="93">
        <f t="shared" si="80"/>
        <v>22.925602480263166</v>
      </c>
      <c r="AU159" s="99" t="e">
        <f t="shared" si="81"/>
        <v>#N/A</v>
      </c>
      <c r="AV159" s="99">
        <f t="shared" si="82"/>
        <v>0</v>
      </c>
    </row>
    <row r="160" spans="1:48" s="91" customFormat="1">
      <c r="A160" s="92">
        <f t="shared" si="83"/>
        <v>45949</v>
      </c>
      <c r="B160" s="91">
        <f t="shared" si="66"/>
        <v>153</v>
      </c>
      <c r="C160" s="99">
        <f t="shared" si="67"/>
        <v>4.3949329242890336</v>
      </c>
      <c r="F160" s="92">
        <f t="shared" si="84"/>
        <v>45949</v>
      </c>
      <c r="G160" s="91">
        <f t="shared" si="85"/>
        <v>153</v>
      </c>
      <c r="H160" s="91">
        <f>INDEX(地温!$D$2:$D$366,MATCH(F160,地温!$C$2:$C$366,FALSE))</f>
        <v>15.933684000000001</v>
      </c>
      <c r="I160" s="91">
        <f t="shared" si="86"/>
        <v>3500.625261000001</v>
      </c>
      <c r="J160" s="93">
        <f t="shared" si="68"/>
        <v>22.879903666666674</v>
      </c>
      <c r="K160" s="99">
        <f t="shared" si="69"/>
        <v>6.7909885532517464e-002</v>
      </c>
      <c r="L160" s="99">
        <f t="shared" si="70"/>
        <v>1.9949386900514972</v>
      </c>
      <c r="O160" s="92">
        <f t="shared" si="87"/>
        <v>45949</v>
      </c>
      <c r="P160" s="91">
        <f t="shared" si="88"/>
        <v>153</v>
      </c>
      <c r="Q160" s="91">
        <f>INDEX(地温!$D$2:$D$366,MATCH(O160,地温!$C$2:$C$366,FALSE))</f>
        <v>15.933684000000001</v>
      </c>
      <c r="R160" s="91">
        <f t="shared" si="89"/>
        <v>3500.625261000001</v>
      </c>
      <c r="S160" s="93">
        <f t="shared" si="71"/>
        <v>22.879903666666674</v>
      </c>
      <c r="T160" s="99">
        <f t="shared" si="72"/>
        <v>8.4568901261102766e-002</v>
      </c>
      <c r="U160" s="99">
        <f t="shared" si="73"/>
        <v>2.399994234237536</v>
      </c>
      <c r="X160" s="92">
        <f t="shared" si="90"/>
        <v>45949</v>
      </c>
      <c r="Y160" s="91">
        <f t="shared" si="91"/>
        <v>153</v>
      </c>
      <c r="Z160" s="91">
        <f>INDEX(地温!$D$2:$D$366,MATCH(X160,地温!$C$2:$C$366,FALSE))</f>
        <v>15.933684000000001</v>
      </c>
      <c r="AA160" s="91">
        <f t="shared" si="92"/>
        <v>3500.625261000001</v>
      </c>
      <c r="AB160" s="93">
        <f t="shared" si="74"/>
        <v>22.879903666666674</v>
      </c>
      <c r="AC160" s="99" t="e">
        <f t="shared" si="75"/>
        <v>#N/A</v>
      </c>
      <c r="AD160" s="99">
        <f t="shared" si="76"/>
        <v>0</v>
      </c>
      <c r="AG160" s="92">
        <f t="shared" si="93"/>
        <v>45949</v>
      </c>
      <c r="AH160" s="91">
        <f t="shared" si="94"/>
        <v>153</v>
      </c>
      <c r="AI160" s="91">
        <f>INDEX(地温!$D$2:$D$366,MATCH(AG160,地温!$C$2:$C$366,FALSE))</f>
        <v>15.933684000000001</v>
      </c>
      <c r="AJ160" s="91">
        <f t="shared" si="95"/>
        <v>3500.625261000001</v>
      </c>
      <c r="AK160" s="93">
        <f t="shared" si="77"/>
        <v>22.879903666666674</v>
      </c>
      <c r="AL160" s="99" t="e">
        <f t="shared" si="78"/>
        <v>#N/A</v>
      </c>
      <c r="AM160" s="99">
        <f t="shared" si="79"/>
        <v>0</v>
      </c>
      <c r="AP160" s="92">
        <f t="shared" si="96"/>
        <v>45949</v>
      </c>
      <c r="AQ160" s="91">
        <f t="shared" si="97"/>
        <v>153</v>
      </c>
      <c r="AR160" s="91">
        <f>INDEX(地温!$D$2:$D$366,MATCH(AP160,地温!$C$2:$C$366,FALSE))</f>
        <v>15.933684000000001</v>
      </c>
      <c r="AS160" s="91">
        <f t="shared" si="98"/>
        <v>3500.625261000001</v>
      </c>
      <c r="AT160" s="93">
        <f t="shared" si="80"/>
        <v>22.879903666666674</v>
      </c>
      <c r="AU160" s="99" t="e">
        <f t="shared" si="81"/>
        <v>#N/A</v>
      </c>
      <c r="AV160" s="99">
        <f t="shared" si="82"/>
        <v>0</v>
      </c>
    </row>
    <row r="161" spans="1:48" s="91" customFormat="1">
      <c r="A161" s="92">
        <f t="shared" si="83"/>
        <v>45950</v>
      </c>
      <c r="B161" s="91">
        <f t="shared" si="66"/>
        <v>154</v>
      </c>
      <c r="C161" s="99">
        <f t="shared" si="67"/>
        <v>4.3949363319557602</v>
      </c>
      <c r="F161" s="92">
        <f t="shared" si="84"/>
        <v>45950</v>
      </c>
      <c r="G161" s="91">
        <f t="shared" si="85"/>
        <v>154</v>
      </c>
      <c r="H161" s="91">
        <f>INDEX(地温!$D$2:$D$366,MATCH(F161,地温!$C$2:$C$366,FALSE))</f>
        <v>16.582515999999998</v>
      </c>
      <c r="I161" s="91">
        <f t="shared" si="86"/>
        <v>3517.207777000001</v>
      </c>
      <c r="J161" s="93">
        <f t="shared" si="68"/>
        <v>22.839011538961046</v>
      </c>
      <c r="K161" s="99">
        <f t="shared" si="69"/>
        <v>6.7799262692484569e-002</v>
      </c>
      <c r="L161" s="99">
        <f t="shared" si="70"/>
        <v>1.9949417311203752</v>
      </c>
      <c r="O161" s="92">
        <f t="shared" si="87"/>
        <v>45950</v>
      </c>
      <c r="P161" s="91">
        <f t="shared" si="88"/>
        <v>154</v>
      </c>
      <c r="Q161" s="91">
        <f>INDEX(地温!$D$2:$D$366,MATCH(O161,地温!$C$2:$C$366,FALSE))</f>
        <v>16.582515999999998</v>
      </c>
      <c r="R161" s="91">
        <f t="shared" si="89"/>
        <v>3517.207777000001</v>
      </c>
      <c r="S161" s="93">
        <f t="shared" si="71"/>
        <v>22.839011538961046</v>
      </c>
      <c r="T161" s="99">
        <f t="shared" si="72"/>
        <v>8.4446331523791135e-002</v>
      </c>
      <c r="U161" s="99">
        <f t="shared" si="73"/>
        <v>2.399994600835385</v>
      </c>
      <c r="X161" s="92">
        <f t="shared" si="90"/>
        <v>45950</v>
      </c>
      <c r="Y161" s="91">
        <f t="shared" si="91"/>
        <v>154</v>
      </c>
      <c r="Z161" s="91">
        <f>INDEX(地温!$D$2:$D$366,MATCH(X161,地温!$C$2:$C$366,FALSE))</f>
        <v>16.582515999999998</v>
      </c>
      <c r="AA161" s="91">
        <f t="shared" si="92"/>
        <v>3517.207777000001</v>
      </c>
      <c r="AB161" s="93">
        <f t="shared" si="74"/>
        <v>22.839011538961046</v>
      </c>
      <c r="AC161" s="99" t="e">
        <f t="shared" si="75"/>
        <v>#N/A</v>
      </c>
      <c r="AD161" s="99">
        <f t="shared" si="76"/>
        <v>0</v>
      </c>
      <c r="AG161" s="92">
        <f t="shared" si="93"/>
        <v>45950</v>
      </c>
      <c r="AH161" s="91">
        <f t="shared" si="94"/>
        <v>154</v>
      </c>
      <c r="AI161" s="91">
        <f>INDEX(地温!$D$2:$D$366,MATCH(AG161,地温!$C$2:$C$366,FALSE))</f>
        <v>16.582515999999998</v>
      </c>
      <c r="AJ161" s="91">
        <f t="shared" si="95"/>
        <v>3517.207777000001</v>
      </c>
      <c r="AK161" s="93">
        <f t="shared" si="77"/>
        <v>22.839011538961046</v>
      </c>
      <c r="AL161" s="99" t="e">
        <f t="shared" si="78"/>
        <v>#N/A</v>
      </c>
      <c r="AM161" s="99">
        <f t="shared" si="79"/>
        <v>0</v>
      </c>
      <c r="AP161" s="92">
        <f t="shared" si="96"/>
        <v>45950</v>
      </c>
      <c r="AQ161" s="91">
        <f t="shared" si="97"/>
        <v>154</v>
      </c>
      <c r="AR161" s="91">
        <f>INDEX(地温!$D$2:$D$366,MATCH(AP161,地温!$C$2:$C$366,FALSE))</f>
        <v>16.582515999999998</v>
      </c>
      <c r="AS161" s="91">
        <f t="shared" si="98"/>
        <v>3517.207777000001</v>
      </c>
      <c r="AT161" s="93">
        <f t="shared" si="80"/>
        <v>22.839011538961046</v>
      </c>
      <c r="AU161" s="99" t="e">
        <f t="shared" si="81"/>
        <v>#N/A</v>
      </c>
      <c r="AV161" s="99">
        <f t="shared" si="82"/>
        <v>0</v>
      </c>
    </row>
    <row r="162" spans="1:48" s="91" customFormat="1">
      <c r="A162" s="92">
        <f t="shared" si="83"/>
        <v>45951</v>
      </c>
      <c r="B162" s="91">
        <f t="shared" si="66"/>
        <v>155</v>
      </c>
      <c r="C162" s="99">
        <f t="shared" si="67"/>
        <v>4.3949392590117045</v>
      </c>
      <c r="F162" s="92">
        <f t="shared" si="84"/>
        <v>45951</v>
      </c>
      <c r="G162" s="91">
        <f t="shared" si="85"/>
        <v>155</v>
      </c>
      <c r="H162" s="91">
        <f>INDEX(地温!$D$2:$D$366,MATCH(F162,地温!$C$2:$C$366,FALSE))</f>
        <v>14.717124000000002</v>
      </c>
      <c r="I162" s="91">
        <f t="shared" si="86"/>
        <v>3531.9249010000008</v>
      </c>
      <c r="J162" s="93">
        <f t="shared" si="68"/>
        <v>22.786612264516133</v>
      </c>
      <c r="K162" s="99">
        <f t="shared" si="69"/>
        <v>6.765772908887456e-002</v>
      </c>
      <c r="L162" s="99">
        <f t="shared" si="70"/>
        <v>1.9949443430699298</v>
      </c>
      <c r="O162" s="92">
        <f t="shared" si="87"/>
        <v>45951</v>
      </c>
      <c r="P162" s="91">
        <f t="shared" si="88"/>
        <v>155</v>
      </c>
      <c r="Q162" s="91">
        <f>INDEX(地温!$D$2:$D$366,MATCH(O162,地温!$C$2:$C$366,FALSE))</f>
        <v>14.717124000000002</v>
      </c>
      <c r="R162" s="91">
        <f t="shared" si="89"/>
        <v>3531.9249010000008</v>
      </c>
      <c r="S162" s="93">
        <f t="shared" si="71"/>
        <v>22.786612264516133</v>
      </c>
      <c r="T162" s="99">
        <f t="shared" si="72"/>
        <v>8.4289480576871426e-002</v>
      </c>
      <c r="U162" s="99">
        <f t="shared" si="73"/>
        <v>2.3999949159417744</v>
      </c>
      <c r="X162" s="92">
        <f t="shared" si="90"/>
        <v>45951</v>
      </c>
      <c r="Y162" s="91">
        <f t="shared" si="91"/>
        <v>155</v>
      </c>
      <c r="Z162" s="91">
        <f>INDEX(地温!$D$2:$D$366,MATCH(X162,地温!$C$2:$C$366,FALSE))</f>
        <v>14.717124000000002</v>
      </c>
      <c r="AA162" s="91">
        <f t="shared" si="92"/>
        <v>3531.9249010000008</v>
      </c>
      <c r="AB162" s="93">
        <f t="shared" si="74"/>
        <v>22.786612264516133</v>
      </c>
      <c r="AC162" s="99" t="e">
        <f t="shared" si="75"/>
        <v>#N/A</v>
      </c>
      <c r="AD162" s="99">
        <f t="shared" si="76"/>
        <v>0</v>
      </c>
      <c r="AG162" s="92">
        <f t="shared" si="93"/>
        <v>45951</v>
      </c>
      <c r="AH162" s="91">
        <f t="shared" si="94"/>
        <v>155</v>
      </c>
      <c r="AI162" s="91">
        <f>INDEX(地温!$D$2:$D$366,MATCH(AG162,地温!$C$2:$C$366,FALSE))</f>
        <v>14.717124000000002</v>
      </c>
      <c r="AJ162" s="91">
        <f t="shared" si="95"/>
        <v>3531.9249010000008</v>
      </c>
      <c r="AK162" s="93">
        <f t="shared" si="77"/>
        <v>22.786612264516133</v>
      </c>
      <c r="AL162" s="99" t="e">
        <f t="shared" si="78"/>
        <v>#N/A</v>
      </c>
      <c r="AM162" s="99">
        <f t="shared" si="79"/>
        <v>0</v>
      </c>
      <c r="AP162" s="92">
        <f t="shared" si="96"/>
        <v>45951</v>
      </c>
      <c r="AQ162" s="91">
        <f t="shared" si="97"/>
        <v>155</v>
      </c>
      <c r="AR162" s="91">
        <f>INDEX(地温!$D$2:$D$366,MATCH(AP162,地温!$C$2:$C$366,FALSE))</f>
        <v>14.717124000000002</v>
      </c>
      <c r="AS162" s="91">
        <f t="shared" si="98"/>
        <v>3531.9249010000008</v>
      </c>
      <c r="AT162" s="93">
        <f t="shared" si="80"/>
        <v>22.786612264516133</v>
      </c>
      <c r="AU162" s="99" t="e">
        <f t="shared" si="81"/>
        <v>#N/A</v>
      </c>
      <c r="AV162" s="99">
        <f t="shared" si="82"/>
        <v>0</v>
      </c>
    </row>
    <row r="163" spans="1:48" s="91" customFormat="1">
      <c r="A163" s="92">
        <f t="shared" si="83"/>
        <v>45952</v>
      </c>
      <c r="B163" s="91">
        <f t="shared" si="66"/>
        <v>156</v>
      </c>
      <c r="C163" s="99">
        <f t="shared" si="67"/>
        <v>4.3949420974613194</v>
      </c>
      <c r="F163" s="92">
        <f t="shared" si="84"/>
        <v>45952</v>
      </c>
      <c r="G163" s="91">
        <f t="shared" si="85"/>
        <v>156</v>
      </c>
      <c r="H163" s="91">
        <f>INDEX(地温!$D$2:$D$366,MATCH(F163,地温!$C$2:$C$366,FALSE))</f>
        <v>15.000988000000001</v>
      </c>
      <c r="I163" s="91">
        <f t="shared" si="86"/>
        <v>3546.9258890000006</v>
      </c>
      <c r="J163" s="93">
        <f t="shared" si="68"/>
        <v>22.736704416666669</v>
      </c>
      <c r="K163" s="99">
        <f t="shared" si="69"/>
        <v>6.7523153214001846e-002</v>
      </c>
      <c r="L163" s="99">
        <f t="shared" si="70"/>
        <v>1.9949468805735999</v>
      </c>
      <c r="O163" s="92">
        <f t="shared" si="87"/>
        <v>45952</v>
      </c>
      <c r="P163" s="91">
        <f t="shared" si="88"/>
        <v>156</v>
      </c>
      <c r="Q163" s="91">
        <f>INDEX(地温!$D$2:$D$366,MATCH(O163,地温!$C$2:$C$366,FALSE))</f>
        <v>15.000988000000001</v>
      </c>
      <c r="R163" s="91">
        <f t="shared" si="89"/>
        <v>3546.9258890000006</v>
      </c>
      <c r="S163" s="93">
        <f t="shared" si="71"/>
        <v>22.736704416666669</v>
      </c>
      <c r="T163" s="99">
        <f t="shared" si="72"/>
        <v>8.4140306769823647e-002</v>
      </c>
      <c r="U163" s="99">
        <f t="shared" si="73"/>
        <v>2.3999952168877199</v>
      </c>
      <c r="X163" s="92">
        <f t="shared" si="90"/>
        <v>45952</v>
      </c>
      <c r="Y163" s="91">
        <f t="shared" si="91"/>
        <v>156</v>
      </c>
      <c r="Z163" s="91">
        <f>INDEX(地温!$D$2:$D$366,MATCH(X163,地温!$C$2:$C$366,FALSE))</f>
        <v>15.000988000000001</v>
      </c>
      <c r="AA163" s="91">
        <f t="shared" si="92"/>
        <v>3546.9258890000006</v>
      </c>
      <c r="AB163" s="93">
        <f t="shared" si="74"/>
        <v>22.736704416666669</v>
      </c>
      <c r="AC163" s="99" t="e">
        <f t="shared" si="75"/>
        <v>#N/A</v>
      </c>
      <c r="AD163" s="99">
        <f t="shared" si="76"/>
        <v>0</v>
      </c>
      <c r="AG163" s="92">
        <f t="shared" si="93"/>
        <v>45952</v>
      </c>
      <c r="AH163" s="91">
        <f t="shared" si="94"/>
        <v>156</v>
      </c>
      <c r="AI163" s="91">
        <f>INDEX(地温!$D$2:$D$366,MATCH(AG163,地温!$C$2:$C$366,FALSE))</f>
        <v>15.000988000000001</v>
      </c>
      <c r="AJ163" s="91">
        <f t="shared" si="95"/>
        <v>3546.9258890000006</v>
      </c>
      <c r="AK163" s="93">
        <f t="shared" si="77"/>
        <v>22.736704416666669</v>
      </c>
      <c r="AL163" s="99" t="e">
        <f t="shared" si="78"/>
        <v>#N/A</v>
      </c>
      <c r="AM163" s="99">
        <f t="shared" si="79"/>
        <v>0</v>
      </c>
      <c r="AP163" s="92">
        <f t="shared" si="96"/>
        <v>45952</v>
      </c>
      <c r="AQ163" s="91">
        <f t="shared" si="97"/>
        <v>156</v>
      </c>
      <c r="AR163" s="91">
        <f>INDEX(地温!$D$2:$D$366,MATCH(AP163,地温!$C$2:$C$366,FALSE))</f>
        <v>15.000988000000001</v>
      </c>
      <c r="AS163" s="91">
        <f t="shared" si="98"/>
        <v>3546.9258890000006</v>
      </c>
      <c r="AT163" s="93">
        <f t="shared" si="80"/>
        <v>22.736704416666669</v>
      </c>
      <c r="AU163" s="99" t="e">
        <f t="shared" si="81"/>
        <v>#N/A</v>
      </c>
      <c r="AV163" s="99">
        <f t="shared" si="82"/>
        <v>0</v>
      </c>
    </row>
    <row r="164" spans="1:48" s="91" customFormat="1">
      <c r="A164" s="92">
        <f t="shared" si="83"/>
        <v>45953</v>
      </c>
      <c r="B164" s="91">
        <f t="shared" si="66"/>
        <v>157</v>
      </c>
      <c r="C164" s="99">
        <f t="shared" si="67"/>
        <v>4.3949449620105021</v>
      </c>
      <c r="F164" s="92">
        <f t="shared" si="84"/>
        <v>45953</v>
      </c>
      <c r="G164" s="91">
        <f t="shared" si="85"/>
        <v>157</v>
      </c>
      <c r="H164" s="91">
        <f>INDEX(地温!$D$2:$D$366,MATCH(F164,地温!$C$2:$C$366,FALSE))</f>
        <v>16.055340000000001</v>
      </c>
      <c r="I164" s="91">
        <f t="shared" si="86"/>
        <v>3562.9812290000004</v>
      </c>
      <c r="J164" s="93">
        <f t="shared" si="68"/>
        <v>22.694147955414017</v>
      </c>
      <c r="K164" s="99">
        <f t="shared" si="69"/>
        <v>6.7408575933814316e-002</v>
      </c>
      <c r="L164" s="99">
        <f t="shared" si="70"/>
        <v>1.9949494477130043</v>
      </c>
      <c r="O164" s="92">
        <f t="shared" si="87"/>
        <v>45953</v>
      </c>
      <c r="P164" s="91">
        <f t="shared" si="88"/>
        <v>157</v>
      </c>
      <c r="Q164" s="91">
        <f>INDEX(地温!$D$2:$D$366,MATCH(O164,地温!$C$2:$C$366,FALSE))</f>
        <v>16.055340000000001</v>
      </c>
      <c r="R164" s="91">
        <f t="shared" si="89"/>
        <v>3562.9812290000004</v>
      </c>
      <c r="S164" s="93">
        <f t="shared" si="71"/>
        <v>22.694147955414017</v>
      </c>
      <c r="T164" s="99">
        <f t="shared" si="72"/>
        <v>8.4013275021484382e-002</v>
      </c>
      <c r="U164" s="99">
        <f t="shared" si="73"/>
        <v>2.3999955142974976</v>
      </c>
      <c r="X164" s="92">
        <f t="shared" si="90"/>
        <v>45953</v>
      </c>
      <c r="Y164" s="91">
        <f t="shared" si="91"/>
        <v>157</v>
      </c>
      <c r="Z164" s="91">
        <f>INDEX(地温!$D$2:$D$366,MATCH(X164,地温!$C$2:$C$366,FALSE))</f>
        <v>16.055340000000001</v>
      </c>
      <c r="AA164" s="91">
        <f t="shared" si="92"/>
        <v>3562.9812290000004</v>
      </c>
      <c r="AB164" s="93">
        <f t="shared" si="74"/>
        <v>22.694147955414017</v>
      </c>
      <c r="AC164" s="99" t="e">
        <f t="shared" si="75"/>
        <v>#N/A</v>
      </c>
      <c r="AD164" s="99">
        <f t="shared" si="76"/>
        <v>0</v>
      </c>
      <c r="AG164" s="92">
        <f t="shared" si="93"/>
        <v>45953</v>
      </c>
      <c r="AH164" s="91">
        <f t="shared" si="94"/>
        <v>157</v>
      </c>
      <c r="AI164" s="91">
        <f>INDEX(地温!$D$2:$D$366,MATCH(AG164,地温!$C$2:$C$366,FALSE))</f>
        <v>16.055340000000001</v>
      </c>
      <c r="AJ164" s="91">
        <f t="shared" si="95"/>
        <v>3562.9812290000004</v>
      </c>
      <c r="AK164" s="93">
        <f t="shared" si="77"/>
        <v>22.694147955414017</v>
      </c>
      <c r="AL164" s="99" t="e">
        <f t="shared" si="78"/>
        <v>#N/A</v>
      </c>
      <c r="AM164" s="99">
        <f t="shared" si="79"/>
        <v>0</v>
      </c>
      <c r="AP164" s="92">
        <f t="shared" si="96"/>
        <v>45953</v>
      </c>
      <c r="AQ164" s="91">
        <f t="shared" si="97"/>
        <v>157</v>
      </c>
      <c r="AR164" s="91">
        <f>INDEX(地温!$D$2:$D$366,MATCH(AP164,地温!$C$2:$C$366,FALSE))</f>
        <v>16.055340000000001</v>
      </c>
      <c r="AS164" s="91">
        <f t="shared" si="98"/>
        <v>3562.9812290000004</v>
      </c>
      <c r="AT164" s="93">
        <f t="shared" si="80"/>
        <v>22.694147955414017</v>
      </c>
      <c r="AU164" s="99" t="e">
        <f t="shared" si="81"/>
        <v>#N/A</v>
      </c>
      <c r="AV164" s="99">
        <f t="shared" si="82"/>
        <v>0</v>
      </c>
    </row>
    <row r="165" spans="1:48" s="91" customFormat="1">
      <c r="A165" s="92">
        <f t="shared" si="83"/>
        <v>45954</v>
      </c>
      <c r="B165" s="91">
        <f t="shared" si="66"/>
        <v>158</v>
      </c>
      <c r="C165" s="99">
        <f t="shared" si="67"/>
        <v>4.3949476220264447</v>
      </c>
      <c r="F165" s="92">
        <f t="shared" si="84"/>
        <v>45954</v>
      </c>
      <c r="G165" s="91">
        <f t="shared" si="85"/>
        <v>158</v>
      </c>
      <c r="H165" s="91">
        <f>INDEX(地温!$D$2:$D$366,MATCH(F165,地温!$C$2:$C$366,FALSE))</f>
        <v>15.609268000000005</v>
      </c>
      <c r="I165" s="91">
        <f t="shared" si="86"/>
        <v>3578.5904970000006</v>
      </c>
      <c r="J165" s="93">
        <f t="shared" si="68"/>
        <v>22.649306943037978</v>
      </c>
      <c r="K165" s="99">
        <f t="shared" si="69"/>
        <v>6.7288022577670289e-002</v>
      </c>
      <c r="L165" s="99">
        <f t="shared" si="70"/>
        <v>1.9949518343052233</v>
      </c>
      <c r="O165" s="92">
        <f t="shared" si="87"/>
        <v>45954</v>
      </c>
      <c r="P165" s="91">
        <f t="shared" si="88"/>
        <v>158</v>
      </c>
      <c r="Q165" s="91">
        <f>INDEX(地温!$D$2:$D$366,MATCH(O165,地温!$C$2:$C$366,FALSE))</f>
        <v>15.609268000000005</v>
      </c>
      <c r="R165" s="91">
        <f t="shared" si="89"/>
        <v>3578.5904970000006</v>
      </c>
      <c r="S165" s="93">
        <f t="shared" si="71"/>
        <v>22.649306943037978</v>
      </c>
      <c r="T165" s="99">
        <f t="shared" si="72"/>
        <v>8.3879591876489537e-002</v>
      </c>
      <c r="U165" s="99">
        <f t="shared" si="73"/>
        <v>2.3999957877212212</v>
      </c>
      <c r="X165" s="92">
        <f t="shared" si="90"/>
        <v>45954</v>
      </c>
      <c r="Y165" s="91">
        <f t="shared" si="91"/>
        <v>158</v>
      </c>
      <c r="Z165" s="91">
        <f>INDEX(地温!$D$2:$D$366,MATCH(X165,地温!$C$2:$C$366,FALSE))</f>
        <v>15.609268000000005</v>
      </c>
      <c r="AA165" s="91">
        <f t="shared" si="92"/>
        <v>3578.5904970000006</v>
      </c>
      <c r="AB165" s="93">
        <f t="shared" si="74"/>
        <v>22.649306943037978</v>
      </c>
      <c r="AC165" s="99" t="e">
        <f t="shared" si="75"/>
        <v>#N/A</v>
      </c>
      <c r="AD165" s="99">
        <f t="shared" si="76"/>
        <v>0</v>
      </c>
      <c r="AG165" s="92">
        <f t="shared" si="93"/>
        <v>45954</v>
      </c>
      <c r="AH165" s="91">
        <f t="shared" si="94"/>
        <v>158</v>
      </c>
      <c r="AI165" s="91">
        <f>INDEX(地温!$D$2:$D$366,MATCH(AG165,地温!$C$2:$C$366,FALSE))</f>
        <v>15.609268000000005</v>
      </c>
      <c r="AJ165" s="91">
        <f t="shared" si="95"/>
        <v>3578.5904970000006</v>
      </c>
      <c r="AK165" s="93">
        <f t="shared" si="77"/>
        <v>22.649306943037978</v>
      </c>
      <c r="AL165" s="99" t="e">
        <f t="shared" si="78"/>
        <v>#N/A</v>
      </c>
      <c r="AM165" s="99">
        <f t="shared" si="79"/>
        <v>0</v>
      </c>
      <c r="AP165" s="92">
        <f t="shared" si="96"/>
        <v>45954</v>
      </c>
      <c r="AQ165" s="91">
        <f t="shared" si="97"/>
        <v>158</v>
      </c>
      <c r="AR165" s="91">
        <f>INDEX(地温!$D$2:$D$366,MATCH(AP165,地温!$C$2:$C$366,FALSE))</f>
        <v>15.609268000000005</v>
      </c>
      <c r="AS165" s="91">
        <f t="shared" si="98"/>
        <v>3578.5904970000006</v>
      </c>
      <c r="AT165" s="93">
        <f t="shared" si="80"/>
        <v>22.649306943037978</v>
      </c>
      <c r="AU165" s="99" t="e">
        <f t="shared" si="81"/>
        <v>#N/A</v>
      </c>
      <c r="AV165" s="99">
        <f t="shared" si="82"/>
        <v>0</v>
      </c>
    </row>
    <row r="166" spans="1:48" s="91" customFormat="1">
      <c r="A166" s="92">
        <f t="shared" si="83"/>
        <v>45955</v>
      </c>
      <c r="B166" s="91">
        <f t="shared" si="66"/>
        <v>159</v>
      </c>
      <c r="C166" s="99">
        <f t="shared" si="67"/>
        <v>4.39495001992778</v>
      </c>
      <c r="F166" s="92">
        <f t="shared" si="84"/>
        <v>45955</v>
      </c>
      <c r="G166" s="91">
        <f t="shared" si="85"/>
        <v>159</v>
      </c>
      <c r="H166" s="91">
        <f>INDEX(地温!$D$2:$D$366,MATCH(F166,地温!$C$2:$C$366,FALSE))</f>
        <v>14.615744000000001</v>
      </c>
      <c r="I166" s="91">
        <f t="shared" si="86"/>
        <v>3593.2062410000008</v>
      </c>
      <c r="J166" s="93">
        <f t="shared" si="68"/>
        <v>22.598781389937113</v>
      </c>
      <c r="K166" s="99">
        <f t="shared" si="69"/>
        <v>6.7152401161321484e-002</v>
      </c>
      <c r="L166" s="99">
        <f t="shared" si="70"/>
        <v>1.9949539870525286</v>
      </c>
      <c r="O166" s="92">
        <f t="shared" si="87"/>
        <v>45955</v>
      </c>
      <c r="P166" s="91">
        <f t="shared" si="88"/>
        <v>159</v>
      </c>
      <c r="Q166" s="91">
        <f>INDEX(地温!$D$2:$D$366,MATCH(O166,地温!$C$2:$C$366,FALSE))</f>
        <v>14.615744000000001</v>
      </c>
      <c r="R166" s="91">
        <f t="shared" si="89"/>
        <v>3593.2062410000008</v>
      </c>
      <c r="S166" s="93">
        <f t="shared" si="71"/>
        <v>22.598781389937113</v>
      </c>
      <c r="T166" s="99">
        <f t="shared" si="72"/>
        <v>8.3729167972989196e-002</v>
      </c>
      <c r="U166" s="99">
        <f t="shared" si="73"/>
        <v>2.3999960328752517</v>
      </c>
      <c r="X166" s="92">
        <f t="shared" si="90"/>
        <v>45955</v>
      </c>
      <c r="Y166" s="91">
        <f t="shared" si="91"/>
        <v>159</v>
      </c>
      <c r="Z166" s="91">
        <f>INDEX(地温!$D$2:$D$366,MATCH(X166,地温!$C$2:$C$366,FALSE))</f>
        <v>14.615744000000001</v>
      </c>
      <c r="AA166" s="91">
        <f t="shared" si="92"/>
        <v>3593.2062410000008</v>
      </c>
      <c r="AB166" s="93">
        <f t="shared" si="74"/>
        <v>22.598781389937113</v>
      </c>
      <c r="AC166" s="99" t="e">
        <f t="shared" si="75"/>
        <v>#N/A</v>
      </c>
      <c r="AD166" s="99">
        <f t="shared" si="76"/>
        <v>0</v>
      </c>
      <c r="AG166" s="92">
        <f t="shared" si="93"/>
        <v>45955</v>
      </c>
      <c r="AH166" s="91">
        <f t="shared" si="94"/>
        <v>159</v>
      </c>
      <c r="AI166" s="91">
        <f>INDEX(地温!$D$2:$D$366,MATCH(AG166,地温!$C$2:$C$366,FALSE))</f>
        <v>14.615744000000001</v>
      </c>
      <c r="AJ166" s="91">
        <f t="shared" si="95"/>
        <v>3593.2062410000008</v>
      </c>
      <c r="AK166" s="93">
        <f t="shared" si="77"/>
        <v>22.598781389937113</v>
      </c>
      <c r="AL166" s="99" t="e">
        <f t="shared" si="78"/>
        <v>#N/A</v>
      </c>
      <c r="AM166" s="99">
        <f t="shared" si="79"/>
        <v>0</v>
      </c>
      <c r="AP166" s="92">
        <f t="shared" si="96"/>
        <v>45955</v>
      </c>
      <c r="AQ166" s="91">
        <f t="shared" si="97"/>
        <v>159</v>
      </c>
      <c r="AR166" s="91">
        <f>INDEX(地温!$D$2:$D$366,MATCH(AP166,地温!$C$2:$C$366,FALSE))</f>
        <v>14.615744000000001</v>
      </c>
      <c r="AS166" s="91">
        <f t="shared" si="98"/>
        <v>3593.2062410000008</v>
      </c>
      <c r="AT166" s="93">
        <f t="shared" si="80"/>
        <v>22.598781389937113</v>
      </c>
      <c r="AU166" s="99" t="e">
        <f t="shared" si="81"/>
        <v>#N/A</v>
      </c>
      <c r="AV166" s="99">
        <f t="shared" si="82"/>
        <v>0</v>
      </c>
    </row>
    <row r="167" spans="1:48" s="91" customFormat="1">
      <c r="A167" s="92">
        <f t="shared" si="83"/>
        <v>45956</v>
      </c>
      <c r="B167" s="91">
        <f t="shared" si="66"/>
        <v>160</v>
      </c>
      <c r="C167" s="99">
        <f t="shared" si="67"/>
        <v>4.3949524290222319</v>
      </c>
      <c r="F167" s="92">
        <f t="shared" si="84"/>
        <v>45956</v>
      </c>
      <c r="G167" s="91">
        <f t="shared" si="85"/>
        <v>160</v>
      </c>
      <c r="H167" s="91">
        <f>INDEX(地温!$D$2:$D$366,MATCH(F167,地温!$C$2:$C$366,FALSE))</f>
        <v>15.548439999999998</v>
      </c>
      <c r="I167" s="91">
        <f t="shared" si="86"/>
        <v>3608.7546810000008</v>
      </c>
      <c r="J167" s="93">
        <f t="shared" si="68"/>
        <v>22.554716756250006</v>
      </c>
      <c r="K167" s="99">
        <f t="shared" si="69"/>
        <v>6.7034307660390799e-002</v>
      </c>
      <c r="L167" s="99">
        <f t="shared" si="70"/>
        <v>1.9949561547941292</v>
      </c>
      <c r="O167" s="92">
        <f t="shared" si="87"/>
        <v>45956</v>
      </c>
      <c r="P167" s="91">
        <f t="shared" si="88"/>
        <v>160</v>
      </c>
      <c r="Q167" s="91">
        <f>INDEX(地温!$D$2:$D$366,MATCH(O167,地温!$C$2:$C$366,FALSE))</f>
        <v>15.548439999999998</v>
      </c>
      <c r="R167" s="91">
        <f t="shared" si="89"/>
        <v>3608.7546810000008</v>
      </c>
      <c r="S167" s="93">
        <f t="shared" si="71"/>
        <v>22.554716756250006</v>
      </c>
      <c r="T167" s="99">
        <f t="shared" si="72"/>
        <v>8.3598157776473739e-002</v>
      </c>
      <c r="U167" s="99">
        <f t="shared" si="73"/>
        <v>2.3999962742281027</v>
      </c>
      <c r="X167" s="92">
        <f t="shared" si="90"/>
        <v>45956</v>
      </c>
      <c r="Y167" s="91">
        <f t="shared" si="91"/>
        <v>160</v>
      </c>
      <c r="Z167" s="91">
        <f>INDEX(地温!$D$2:$D$366,MATCH(X167,地温!$C$2:$C$366,FALSE))</f>
        <v>15.548439999999998</v>
      </c>
      <c r="AA167" s="91">
        <f t="shared" si="92"/>
        <v>3608.7546810000008</v>
      </c>
      <c r="AB167" s="93">
        <f t="shared" si="74"/>
        <v>22.554716756250006</v>
      </c>
      <c r="AC167" s="99" t="e">
        <f t="shared" si="75"/>
        <v>#N/A</v>
      </c>
      <c r="AD167" s="99">
        <f t="shared" si="76"/>
        <v>0</v>
      </c>
      <c r="AG167" s="92">
        <f t="shared" si="93"/>
        <v>45956</v>
      </c>
      <c r="AH167" s="91">
        <f t="shared" si="94"/>
        <v>160</v>
      </c>
      <c r="AI167" s="91">
        <f>INDEX(地温!$D$2:$D$366,MATCH(AG167,地温!$C$2:$C$366,FALSE))</f>
        <v>15.548439999999998</v>
      </c>
      <c r="AJ167" s="91">
        <f t="shared" si="95"/>
        <v>3608.7546810000008</v>
      </c>
      <c r="AK167" s="93">
        <f t="shared" si="77"/>
        <v>22.554716756250006</v>
      </c>
      <c r="AL167" s="99" t="e">
        <f t="shared" si="78"/>
        <v>#N/A</v>
      </c>
      <c r="AM167" s="99">
        <f t="shared" si="79"/>
        <v>0</v>
      </c>
      <c r="AP167" s="92">
        <f t="shared" si="96"/>
        <v>45956</v>
      </c>
      <c r="AQ167" s="91">
        <f t="shared" si="97"/>
        <v>160</v>
      </c>
      <c r="AR167" s="91">
        <f>INDEX(地温!$D$2:$D$366,MATCH(AP167,地温!$C$2:$C$366,FALSE))</f>
        <v>15.548439999999998</v>
      </c>
      <c r="AS167" s="91">
        <f t="shared" si="98"/>
        <v>3608.7546810000008</v>
      </c>
      <c r="AT167" s="93">
        <f t="shared" si="80"/>
        <v>22.554716756250006</v>
      </c>
      <c r="AU167" s="99" t="e">
        <f t="shared" si="81"/>
        <v>#N/A</v>
      </c>
      <c r="AV167" s="99">
        <f t="shared" si="82"/>
        <v>0</v>
      </c>
    </row>
    <row r="168" spans="1:48" s="91" customFormat="1">
      <c r="A168" s="92">
        <f t="shared" si="83"/>
        <v>45957</v>
      </c>
      <c r="B168" s="91">
        <f t="shared" si="66"/>
        <v>161</v>
      </c>
      <c r="C168" s="99">
        <f t="shared" si="67"/>
        <v>4.3949547398662059</v>
      </c>
      <c r="F168" s="92">
        <f t="shared" si="84"/>
        <v>45957</v>
      </c>
      <c r="G168" s="91">
        <f t="shared" si="85"/>
        <v>161</v>
      </c>
      <c r="H168" s="91">
        <f>INDEX(地温!$D$2:$D$366,MATCH(F168,地温!$C$2:$C$366,FALSE))</f>
        <v>15.690372000000002</v>
      </c>
      <c r="I168" s="91">
        <f t="shared" si="86"/>
        <v>3624.4450530000008</v>
      </c>
      <c r="J168" s="93">
        <f t="shared" si="68"/>
        <v>22.512081074534166</v>
      </c>
      <c r="K168" s="99">
        <f t="shared" si="69"/>
        <v>6.6920208011405372e-002</v>
      </c>
      <c r="L168" s="99">
        <f t="shared" si="70"/>
        <v>1.9949582374034958</v>
      </c>
      <c r="O168" s="92">
        <f t="shared" si="87"/>
        <v>45957</v>
      </c>
      <c r="P168" s="91">
        <f t="shared" si="88"/>
        <v>161</v>
      </c>
      <c r="Q168" s="91">
        <f>INDEX(地温!$D$2:$D$366,MATCH(O168,地温!$C$2:$C$366,FALSE))</f>
        <v>15.690372000000002</v>
      </c>
      <c r="R168" s="91">
        <f t="shared" si="89"/>
        <v>3624.4450530000008</v>
      </c>
      <c r="S168" s="93">
        <f t="shared" si="71"/>
        <v>22.512081074534166</v>
      </c>
      <c r="T168" s="99">
        <f t="shared" si="72"/>
        <v>8.3471554074933049e-002</v>
      </c>
      <c r="U168" s="99">
        <f t="shared" si="73"/>
        <v>2.3999965024627103</v>
      </c>
      <c r="X168" s="92">
        <f t="shared" si="90"/>
        <v>45957</v>
      </c>
      <c r="Y168" s="91">
        <f t="shared" si="91"/>
        <v>161</v>
      </c>
      <c r="Z168" s="91">
        <f>INDEX(地温!$D$2:$D$366,MATCH(X168,地温!$C$2:$C$366,FALSE))</f>
        <v>15.690372000000002</v>
      </c>
      <c r="AA168" s="91">
        <f t="shared" si="92"/>
        <v>3624.4450530000008</v>
      </c>
      <c r="AB168" s="93">
        <f t="shared" si="74"/>
        <v>22.512081074534166</v>
      </c>
      <c r="AC168" s="99" t="e">
        <f t="shared" si="75"/>
        <v>#N/A</v>
      </c>
      <c r="AD168" s="99">
        <f t="shared" si="76"/>
        <v>0</v>
      </c>
      <c r="AG168" s="92">
        <f t="shared" si="93"/>
        <v>45957</v>
      </c>
      <c r="AH168" s="91">
        <f t="shared" si="94"/>
        <v>161</v>
      </c>
      <c r="AI168" s="91">
        <f>INDEX(地温!$D$2:$D$366,MATCH(AG168,地温!$C$2:$C$366,FALSE))</f>
        <v>15.690372000000002</v>
      </c>
      <c r="AJ168" s="91">
        <f t="shared" si="95"/>
        <v>3624.4450530000008</v>
      </c>
      <c r="AK168" s="93">
        <f t="shared" si="77"/>
        <v>22.512081074534166</v>
      </c>
      <c r="AL168" s="99" t="e">
        <f t="shared" si="78"/>
        <v>#N/A</v>
      </c>
      <c r="AM168" s="99">
        <f t="shared" si="79"/>
        <v>0</v>
      </c>
      <c r="AP168" s="92">
        <f t="shared" si="96"/>
        <v>45957</v>
      </c>
      <c r="AQ168" s="91">
        <f t="shared" si="97"/>
        <v>161</v>
      </c>
      <c r="AR168" s="91">
        <f>INDEX(地温!$D$2:$D$366,MATCH(AP168,地温!$C$2:$C$366,FALSE))</f>
        <v>15.690372000000002</v>
      </c>
      <c r="AS168" s="91">
        <f t="shared" si="98"/>
        <v>3624.4450530000008</v>
      </c>
      <c r="AT168" s="93">
        <f t="shared" si="80"/>
        <v>22.512081074534166</v>
      </c>
      <c r="AU168" s="99" t="e">
        <f t="shared" si="81"/>
        <v>#N/A</v>
      </c>
      <c r="AV168" s="99">
        <f t="shared" si="82"/>
        <v>0</v>
      </c>
    </row>
    <row r="169" spans="1:48" s="91" customFormat="1">
      <c r="A169" s="92">
        <f t="shared" si="83"/>
        <v>45958</v>
      </c>
      <c r="B169" s="91">
        <f t="shared" si="66"/>
        <v>162</v>
      </c>
      <c r="C169" s="99">
        <f t="shared" si="67"/>
        <v>4.3949569224472649</v>
      </c>
      <c r="F169" s="92">
        <f t="shared" si="84"/>
        <v>45958</v>
      </c>
      <c r="G169" s="91">
        <f t="shared" si="85"/>
        <v>162</v>
      </c>
      <c r="H169" s="91">
        <f>INDEX(地温!$D$2:$D$366,MATCH(F169,地温!$C$2:$C$366,FALSE))</f>
        <v>15.548440000000001</v>
      </c>
      <c r="I169" s="91">
        <f t="shared" si="86"/>
        <v>3639.9934930000009</v>
      </c>
      <c r="J169" s="93">
        <f t="shared" si="68"/>
        <v>22.469095635802475</v>
      </c>
      <c r="K169" s="99">
        <f t="shared" si="69"/>
        <v>6.6805335714622008e-002</v>
      </c>
      <c r="L169" s="99">
        <f t="shared" si="70"/>
        <v>1.994960207031631</v>
      </c>
      <c r="O169" s="92">
        <f t="shared" si="87"/>
        <v>45958</v>
      </c>
      <c r="P169" s="91">
        <f t="shared" si="88"/>
        <v>162</v>
      </c>
      <c r="Q169" s="91">
        <f>INDEX(地温!$D$2:$D$366,MATCH(O169,地温!$C$2:$C$366,FALSE))</f>
        <v>15.548440000000001</v>
      </c>
      <c r="R169" s="91">
        <f t="shared" si="89"/>
        <v>3639.9934930000009</v>
      </c>
      <c r="S169" s="93">
        <f t="shared" si="71"/>
        <v>22.469095635802475</v>
      </c>
      <c r="T169" s="99">
        <f t="shared" si="72"/>
        <v>8.334406898801687e-002</v>
      </c>
      <c r="U169" s="99">
        <f t="shared" si="73"/>
        <v>2.3999967154156336</v>
      </c>
      <c r="X169" s="92">
        <f t="shared" si="90"/>
        <v>45958</v>
      </c>
      <c r="Y169" s="91">
        <f t="shared" si="91"/>
        <v>162</v>
      </c>
      <c r="Z169" s="91">
        <f>INDEX(地温!$D$2:$D$366,MATCH(X169,地温!$C$2:$C$366,FALSE))</f>
        <v>15.548440000000001</v>
      </c>
      <c r="AA169" s="91">
        <f t="shared" si="92"/>
        <v>3639.9934930000009</v>
      </c>
      <c r="AB169" s="93">
        <f t="shared" si="74"/>
        <v>22.469095635802475</v>
      </c>
      <c r="AC169" s="99" t="e">
        <f t="shared" si="75"/>
        <v>#N/A</v>
      </c>
      <c r="AD169" s="99">
        <f t="shared" si="76"/>
        <v>0</v>
      </c>
      <c r="AG169" s="92">
        <f t="shared" si="93"/>
        <v>45958</v>
      </c>
      <c r="AH169" s="91">
        <f t="shared" si="94"/>
        <v>162</v>
      </c>
      <c r="AI169" s="91">
        <f>INDEX(地温!$D$2:$D$366,MATCH(AG169,地温!$C$2:$C$366,FALSE))</f>
        <v>15.548440000000001</v>
      </c>
      <c r="AJ169" s="91">
        <f t="shared" si="95"/>
        <v>3639.9934930000009</v>
      </c>
      <c r="AK169" s="93">
        <f t="shared" si="77"/>
        <v>22.469095635802475</v>
      </c>
      <c r="AL169" s="99" t="e">
        <f t="shared" si="78"/>
        <v>#N/A</v>
      </c>
      <c r="AM169" s="99">
        <f t="shared" si="79"/>
        <v>0</v>
      </c>
      <c r="AP169" s="92">
        <f t="shared" si="96"/>
        <v>45958</v>
      </c>
      <c r="AQ169" s="91">
        <f t="shared" si="97"/>
        <v>162</v>
      </c>
      <c r="AR169" s="91">
        <f>INDEX(地温!$D$2:$D$366,MATCH(AP169,地温!$C$2:$C$366,FALSE))</f>
        <v>15.548440000000001</v>
      </c>
      <c r="AS169" s="91">
        <f t="shared" si="98"/>
        <v>3639.9934930000009</v>
      </c>
      <c r="AT169" s="93">
        <f t="shared" si="80"/>
        <v>22.469095635802475</v>
      </c>
      <c r="AU169" s="99" t="e">
        <f t="shared" si="81"/>
        <v>#N/A</v>
      </c>
      <c r="AV169" s="99">
        <f t="shared" si="82"/>
        <v>0</v>
      </c>
    </row>
    <row r="170" spans="1:48" s="91" customFormat="1">
      <c r="A170" s="92">
        <f t="shared" si="83"/>
        <v>45959</v>
      </c>
      <c r="B170" s="91">
        <f t="shared" si="66"/>
        <v>163</v>
      </c>
      <c r="C170" s="99">
        <f t="shared" si="67"/>
        <v>4.3949589935355169</v>
      </c>
      <c r="F170" s="92">
        <f t="shared" si="84"/>
        <v>45959</v>
      </c>
      <c r="G170" s="91">
        <f t="shared" si="85"/>
        <v>163</v>
      </c>
      <c r="H170" s="91">
        <f>INDEX(地温!$D$2:$D$366,MATCH(F170,地温!$C$2:$C$366,FALSE))</f>
        <v>15.487612000000004</v>
      </c>
      <c r="I170" s="91">
        <f t="shared" si="86"/>
        <v>3655.4811050000008</v>
      </c>
      <c r="J170" s="93">
        <f t="shared" si="68"/>
        <v>22.426264447852766</v>
      </c>
      <c r="K170" s="99">
        <f t="shared" si="69"/>
        <v>6.6691038592082141e-002</v>
      </c>
      <c r="L170" s="99">
        <f t="shared" si="70"/>
        <v>1.9949620786105704</v>
      </c>
      <c r="O170" s="92">
        <f t="shared" si="87"/>
        <v>45959</v>
      </c>
      <c r="P170" s="91">
        <f t="shared" si="88"/>
        <v>163</v>
      </c>
      <c r="Q170" s="91">
        <f>INDEX(地温!$D$2:$D$366,MATCH(O170,地温!$C$2:$C$366,FALSE))</f>
        <v>15.487612000000004</v>
      </c>
      <c r="R170" s="91">
        <f t="shared" si="89"/>
        <v>3655.4811050000008</v>
      </c>
      <c r="S170" s="93">
        <f t="shared" si="71"/>
        <v>22.426264447852766</v>
      </c>
      <c r="T170" s="99">
        <f t="shared" si="72"/>
        <v>8.3217198218824506e-002</v>
      </c>
      <c r="U170" s="99">
        <f t="shared" si="73"/>
        <v>2.3999969149249463</v>
      </c>
      <c r="X170" s="92">
        <f t="shared" si="90"/>
        <v>45959</v>
      </c>
      <c r="Y170" s="91">
        <f t="shared" si="91"/>
        <v>163</v>
      </c>
      <c r="Z170" s="91">
        <f>INDEX(地温!$D$2:$D$366,MATCH(X170,地温!$C$2:$C$366,FALSE))</f>
        <v>15.487612000000004</v>
      </c>
      <c r="AA170" s="91">
        <f t="shared" si="92"/>
        <v>3655.4811050000008</v>
      </c>
      <c r="AB170" s="93">
        <f t="shared" si="74"/>
        <v>22.426264447852766</v>
      </c>
      <c r="AC170" s="99" t="e">
        <f t="shared" si="75"/>
        <v>#N/A</v>
      </c>
      <c r="AD170" s="99">
        <f t="shared" si="76"/>
        <v>0</v>
      </c>
      <c r="AG170" s="92">
        <f t="shared" si="93"/>
        <v>45959</v>
      </c>
      <c r="AH170" s="91">
        <f t="shared" si="94"/>
        <v>163</v>
      </c>
      <c r="AI170" s="91">
        <f>INDEX(地温!$D$2:$D$366,MATCH(AG170,地温!$C$2:$C$366,FALSE))</f>
        <v>15.487612000000004</v>
      </c>
      <c r="AJ170" s="91">
        <f t="shared" si="95"/>
        <v>3655.4811050000008</v>
      </c>
      <c r="AK170" s="93">
        <f t="shared" si="77"/>
        <v>22.426264447852766</v>
      </c>
      <c r="AL170" s="99" t="e">
        <f t="shared" si="78"/>
        <v>#N/A</v>
      </c>
      <c r="AM170" s="99">
        <f t="shared" si="79"/>
        <v>0</v>
      </c>
      <c r="AP170" s="92">
        <f t="shared" si="96"/>
        <v>45959</v>
      </c>
      <c r="AQ170" s="91">
        <f t="shared" si="97"/>
        <v>163</v>
      </c>
      <c r="AR170" s="91">
        <f>INDEX(地温!$D$2:$D$366,MATCH(AP170,地温!$C$2:$C$366,FALSE))</f>
        <v>15.487612000000004</v>
      </c>
      <c r="AS170" s="91">
        <f t="shared" si="98"/>
        <v>3655.4811050000008</v>
      </c>
      <c r="AT170" s="93">
        <f t="shared" si="80"/>
        <v>22.426264447852766</v>
      </c>
      <c r="AU170" s="99" t="e">
        <f t="shared" si="81"/>
        <v>#N/A</v>
      </c>
      <c r="AV170" s="99">
        <f t="shared" si="82"/>
        <v>0</v>
      </c>
    </row>
    <row r="171" spans="1:48" s="91" customFormat="1">
      <c r="A171" s="92">
        <f t="shared" si="83"/>
        <v>45960</v>
      </c>
      <c r="B171" s="91">
        <f t="shared" si="66"/>
        <v>164</v>
      </c>
      <c r="C171" s="99">
        <f t="shared" si="67"/>
        <v>4.3949608931910413</v>
      </c>
      <c r="F171" s="92">
        <f t="shared" si="84"/>
        <v>45960</v>
      </c>
      <c r="G171" s="91">
        <f t="shared" si="85"/>
        <v>164</v>
      </c>
      <c r="H171" s="91">
        <f>INDEX(地温!$D$2:$D$366,MATCH(F171,地温!$C$2:$C$366,FALSE))</f>
        <v>14.798228000000003</v>
      </c>
      <c r="I171" s="91">
        <f t="shared" si="86"/>
        <v>3670.2793330000009</v>
      </c>
      <c r="J171" s="93">
        <f t="shared" si="68"/>
        <v>22.379752030487811</v>
      </c>
      <c r="K171" s="99">
        <f t="shared" si="69"/>
        <v>6.6567101960339423e-002</v>
      </c>
      <c r="L171" s="99">
        <f t="shared" si="70"/>
        <v>1.9949637967140503</v>
      </c>
      <c r="O171" s="92">
        <f t="shared" si="87"/>
        <v>45960</v>
      </c>
      <c r="P171" s="91">
        <f t="shared" si="88"/>
        <v>164</v>
      </c>
      <c r="Q171" s="91">
        <f>INDEX(地温!$D$2:$D$366,MATCH(O171,地温!$C$2:$C$366,FALSE))</f>
        <v>14.798228000000003</v>
      </c>
      <c r="R171" s="91">
        <f t="shared" si="89"/>
        <v>3670.2793330000009</v>
      </c>
      <c r="S171" s="93">
        <f t="shared" si="71"/>
        <v>22.379752030487811</v>
      </c>
      <c r="T171" s="99">
        <f t="shared" si="72"/>
        <v>8.307960039576906e-002</v>
      </c>
      <c r="U171" s="99">
        <f t="shared" si="73"/>
        <v>2.3999970964769908</v>
      </c>
      <c r="X171" s="92">
        <f t="shared" si="90"/>
        <v>45960</v>
      </c>
      <c r="Y171" s="91">
        <f t="shared" si="91"/>
        <v>164</v>
      </c>
      <c r="Z171" s="91">
        <f>INDEX(地温!$D$2:$D$366,MATCH(X171,地温!$C$2:$C$366,FALSE))</f>
        <v>14.798228000000003</v>
      </c>
      <c r="AA171" s="91">
        <f t="shared" si="92"/>
        <v>3670.2793330000009</v>
      </c>
      <c r="AB171" s="93">
        <f t="shared" si="74"/>
        <v>22.379752030487811</v>
      </c>
      <c r="AC171" s="99" t="e">
        <f t="shared" si="75"/>
        <v>#N/A</v>
      </c>
      <c r="AD171" s="99">
        <f t="shared" si="76"/>
        <v>0</v>
      </c>
      <c r="AG171" s="92">
        <f t="shared" si="93"/>
        <v>45960</v>
      </c>
      <c r="AH171" s="91">
        <f t="shared" si="94"/>
        <v>164</v>
      </c>
      <c r="AI171" s="91">
        <f>INDEX(地温!$D$2:$D$366,MATCH(AG171,地温!$C$2:$C$366,FALSE))</f>
        <v>14.798228000000003</v>
      </c>
      <c r="AJ171" s="91">
        <f t="shared" si="95"/>
        <v>3670.2793330000009</v>
      </c>
      <c r="AK171" s="93">
        <f t="shared" si="77"/>
        <v>22.379752030487811</v>
      </c>
      <c r="AL171" s="99" t="e">
        <f t="shared" si="78"/>
        <v>#N/A</v>
      </c>
      <c r="AM171" s="99">
        <f t="shared" si="79"/>
        <v>0</v>
      </c>
      <c r="AP171" s="92">
        <f t="shared" si="96"/>
        <v>45960</v>
      </c>
      <c r="AQ171" s="91">
        <f t="shared" si="97"/>
        <v>164</v>
      </c>
      <c r="AR171" s="91">
        <f>INDEX(地温!$D$2:$D$366,MATCH(AP171,地温!$C$2:$C$366,FALSE))</f>
        <v>14.798228000000003</v>
      </c>
      <c r="AS171" s="91">
        <f t="shared" si="98"/>
        <v>3670.2793330000009</v>
      </c>
      <c r="AT171" s="93">
        <f t="shared" si="80"/>
        <v>22.379752030487811</v>
      </c>
      <c r="AU171" s="99" t="e">
        <f t="shared" si="81"/>
        <v>#N/A</v>
      </c>
      <c r="AV171" s="99">
        <f t="shared" si="82"/>
        <v>0</v>
      </c>
    </row>
    <row r="172" spans="1:48" s="91" customFormat="1">
      <c r="A172" s="92">
        <f t="shared" si="83"/>
        <v>45961</v>
      </c>
      <c r="B172" s="91">
        <f t="shared" si="66"/>
        <v>165</v>
      </c>
      <c r="C172" s="99">
        <f t="shared" si="67"/>
        <v>4.3949627095266726</v>
      </c>
      <c r="F172" s="92">
        <f t="shared" si="84"/>
        <v>45961</v>
      </c>
      <c r="G172" s="91">
        <f t="shared" si="85"/>
        <v>165</v>
      </c>
      <c r="H172" s="91">
        <f>INDEX(地温!$D$2:$D$366,MATCH(F172,地温!$C$2:$C$366,FALSE))</f>
        <v>14.83878</v>
      </c>
      <c r="I172" s="91">
        <f t="shared" si="86"/>
        <v>3685.1181130000009</v>
      </c>
      <c r="J172" s="93">
        <f t="shared" si="68"/>
        <v>22.334049169696975</v>
      </c>
      <c r="K172" s="99">
        <f t="shared" si="69"/>
        <v>6.6445508891384022e-002</v>
      </c>
      <c r="L172" s="99">
        <f t="shared" si="70"/>
        <v>1.9949654417729761</v>
      </c>
      <c r="O172" s="92">
        <f t="shared" si="87"/>
        <v>45961</v>
      </c>
      <c r="P172" s="91">
        <f t="shared" si="88"/>
        <v>165</v>
      </c>
      <c r="Q172" s="91">
        <f>INDEX(地温!$D$2:$D$366,MATCH(O172,地温!$C$2:$C$366,FALSE))</f>
        <v>14.83878</v>
      </c>
      <c r="R172" s="91">
        <f t="shared" si="89"/>
        <v>3685.1181130000009</v>
      </c>
      <c r="S172" s="93">
        <f t="shared" si="71"/>
        <v>22.334049169696975</v>
      </c>
      <c r="T172" s="99">
        <f t="shared" si="72"/>
        <v>8.2944576985652649e-002</v>
      </c>
      <c r="U172" s="99">
        <f t="shared" si="73"/>
        <v>2.3999972677536965</v>
      </c>
      <c r="X172" s="92">
        <f t="shared" si="90"/>
        <v>45961</v>
      </c>
      <c r="Y172" s="91">
        <f t="shared" si="91"/>
        <v>165</v>
      </c>
      <c r="Z172" s="91">
        <f>INDEX(地温!$D$2:$D$366,MATCH(X172,地温!$C$2:$C$366,FALSE))</f>
        <v>14.83878</v>
      </c>
      <c r="AA172" s="91">
        <f t="shared" si="92"/>
        <v>3685.1181130000009</v>
      </c>
      <c r="AB172" s="93">
        <f t="shared" si="74"/>
        <v>22.334049169696975</v>
      </c>
      <c r="AC172" s="99" t="e">
        <f t="shared" si="75"/>
        <v>#N/A</v>
      </c>
      <c r="AD172" s="99">
        <f t="shared" si="76"/>
        <v>0</v>
      </c>
      <c r="AG172" s="92">
        <f t="shared" si="93"/>
        <v>45961</v>
      </c>
      <c r="AH172" s="91">
        <f t="shared" si="94"/>
        <v>165</v>
      </c>
      <c r="AI172" s="91">
        <f>INDEX(地温!$D$2:$D$366,MATCH(AG172,地温!$C$2:$C$366,FALSE))</f>
        <v>14.83878</v>
      </c>
      <c r="AJ172" s="91">
        <f t="shared" si="95"/>
        <v>3685.1181130000009</v>
      </c>
      <c r="AK172" s="93">
        <f t="shared" si="77"/>
        <v>22.334049169696975</v>
      </c>
      <c r="AL172" s="99" t="e">
        <f t="shared" si="78"/>
        <v>#N/A</v>
      </c>
      <c r="AM172" s="99">
        <f t="shared" si="79"/>
        <v>0</v>
      </c>
      <c r="AP172" s="92">
        <f t="shared" si="96"/>
        <v>45961</v>
      </c>
      <c r="AQ172" s="91">
        <f t="shared" si="97"/>
        <v>165</v>
      </c>
      <c r="AR172" s="91">
        <f>INDEX(地温!$D$2:$D$366,MATCH(AP172,地温!$C$2:$C$366,FALSE))</f>
        <v>14.83878</v>
      </c>
      <c r="AS172" s="91">
        <f t="shared" si="98"/>
        <v>3685.1181130000009</v>
      </c>
      <c r="AT172" s="93">
        <f t="shared" si="80"/>
        <v>22.334049169696975</v>
      </c>
      <c r="AU172" s="99" t="e">
        <f t="shared" si="81"/>
        <v>#N/A</v>
      </c>
      <c r="AV172" s="99">
        <f t="shared" si="82"/>
        <v>0</v>
      </c>
    </row>
    <row r="173" spans="1:48" s="91" customFormat="1">
      <c r="A173" s="92">
        <f t="shared" si="83"/>
        <v>45962</v>
      </c>
      <c r="B173" s="91">
        <f t="shared" si="66"/>
        <v>166</v>
      </c>
      <c r="C173" s="99">
        <f t="shared" si="67"/>
        <v>4.3949644864201112</v>
      </c>
      <c r="F173" s="92">
        <f t="shared" si="84"/>
        <v>45962</v>
      </c>
      <c r="G173" s="91">
        <f t="shared" si="85"/>
        <v>166</v>
      </c>
      <c r="H173" s="91">
        <f>INDEX(地温!$D$2:$D$366,MATCH(F173,地温!$C$2:$C$366,FALSE))</f>
        <v>15.305127999999998</v>
      </c>
      <c r="I173" s="91">
        <f t="shared" si="86"/>
        <v>3700.4232410000009</v>
      </c>
      <c r="J173" s="93">
        <f t="shared" si="68"/>
        <v>22.291706271084344</v>
      </c>
      <c r="K173" s="99">
        <f t="shared" si="69"/>
        <v>6.6333019765532894e-002</v>
      </c>
      <c r="L173" s="99">
        <f t="shared" si="70"/>
        <v>1.994967053885687</v>
      </c>
      <c r="O173" s="92">
        <f t="shared" si="87"/>
        <v>45962</v>
      </c>
      <c r="P173" s="91">
        <f t="shared" si="88"/>
        <v>166</v>
      </c>
      <c r="Q173" s="91">
        <f>INDEX(地温!$D$2:$D$366,MATCH(O173,地温!$C$2:$C$366,FALSE))</f>
        <v>15.305127999999998</v>
      </c>
      <c r="R173" s="91">
        <f t="shared" si="89"/>
        <v>3700.4232410000009</v>
      </c>
      <c r="S173" s="93">
        <f t="shared" si="71"/>
        <v>22.291706271084344</v>
      </c>
      <c r="T173" s="99">
        <f t="shared" si="72"/>
        <v>8.2819638797611131e-002</v>
      </c>
      <c r="U173" s="99">
        <f t="shared" si="73"/>
        <v>2.3999974325344247</v>
      </c>
      <c r="X173" s="92">
        <f t="shared" si="90"/>
        <v>45962</v>
      </c>
      <c r="Y173" s="91">
        <f t="shared" si="91"/>
        <v>166</v>
      </c>
      <c r="Z173" s="91">
        <f>INDEX(地温!$D$2:$D$366,MATCH(X173,地温!$C$2:$C$366,FALSE))</f>
        <v>15.305127999999998</v>
      </c>
      <c r="AA173" s="91">
        <f t="shared" si="92"/>
        <v>3700.4232410000009</v>
      </c>
      <c r="AB173" s="93">
        <f t="shared" si="74"/>
        <v>22.291706271084344</v>
      </c>
      <c r="AC173" s="99" t="e">
        <f t="shared" si="75"/>
        <v>#N/A</v>
      </c>
      <c r="AD173" s="99">
        <f t="shared" si="76"/>
        <v>0</v>
      </c>
      <c r="AG173" s="92">
        <f t="shared" si="93"/>
        <v>45962</v>
      </c>
      <c r="AH173" s="91">
        <f t="shared" si="94"/>
        <v>166</v>
      </c>
      <c r="AI173" s="91">
        <f>INDEX(地温!$D$2:$D$366,MATCH(AG173,地温!$C$2:$C$366,FALSE))</f>
        <v>15.305127999999998</v>
      </c>
      <c r="AJ173" s="91">
        <f t="shared" si="95"/>
        <v>3700.4232410000009</v>
      </c>
      <c r="AK173" s="93">
        <f t="shared" si="77"/>
        <v>22.291706271084344</v>
      </c>
      <c r="AL173" s="99" t="e">
        <f t="shared" si="78"/>
        <v>#N/A</v>
      </c>
      <c r="AM173" s="99">
        <f t="shared" si="79"/>
        <v>0</v>
      </c>
      <c r="AP173" s="92">
        <f t="shared" si="96"/>
        <v>45962</v>
      </c>
      <c r="AQ173" s="91">
        <f t="shared" si="97"/>
        <v>166</v>
      </c>
      <c r="AR173" s="91">
        <f>INDEX(地温!$D$2:$D$366,MATCH(AP173,地温!$C$2:$C$366,FALSE))</f>
        <v>15.305127999999998</v>
      </c>
      <c r="AS173" s="91">
        <f t="shared" si="98"/>
        <v>3700.4232410000009</v>
      </c>
      <c r="AT173" s="93">
        <f t="shared" si="80"/>
        <v>22.291706271084344</v>
      </c>
      <c r="AU173" s="99" t="e">
        <f t="shared" si="81"/>
        <v>#N/A</v>
      </c>
      <c r="AV173" s="99">
        <f t="shared" si="82"/>
        <v>0</v>
      </c>
    </row>
    <row r="174" spans="1:48" s="91" customFormat="1">
      <c r="A174" s="92">
        <f t="shared" si="83"/>
        <v>45963</v>
      </c>
      <c r="B174" s="91">
        <f t="shared" si="66"/>
        <v>167</v>
      </c>
      <c r="C174" s="99">
        <f t="shared" si="67"/>
        <v>4.3949662705509747</v>
      </c>
      <c r="F174" s="92">
        <f t="shared" si="84"/>
        <v>45963</v>
      </c>
      <c r="G174" s="91">
        <f t="shared" si="85"/>
        <v>167</v>
      </c>
      <c r="H174" s="91">
        <f>INDEX(地温!$D$2:$D$366,MATCH(F174,地温!$C$2:$C$366,FALSE))</f>
        <v>16.318927999999996</v>
      </c>
      <c r="I174" s="91">
        <f t="shared" si="86"/>
        <v>3716.742169000001</v>
      </c>
      <c r="J174" s="93">
        <f t="shared" si="68"/>
        <v>22.255941131736535</v>
      </c>
      <c r="K174" s="99">
        <f t="shared" si="69"/>
        <v>6.6238128563218562e-002</v>
      </c>
      <c r="L174" s="99">
        <f t="shared" si="70"/>
        <v>1.9949686759197678</v>
      </c>
      <c r="O174" s="92">
        <f t="shared" si="87"/>
        <v>45963</v>
      </c>
      <c r="P174" s="91">
        <f t="shared" si="88"/>
        <v>167</v>
      </c>
      <c r="Q174" s="91">
        <f>INDEX(地温!$D$2:$D$366,MATCH(O174,地温!$C$2:$C$366,FALSE))</f>
        <v>16.318927999999996</v>
      </c>
      <c r="R174" s="91">
        <f t="shared" si="89"/>
        <v>3716.742169000001</v>
      </c>
      <c r="S174" s="93">
        <f t="shared" si="71"/>
        <v>22.255941131736535</v>
      </c>
      <c r="T174" s="99">
        <f t="shared" si="72"/>
        <v>8.2714227899254339e-002</v>
      </c>
      <c r="U174" s="99">
        <f t="shared" si="73"/>
        <v>2.3999975946312069</v>
      </c>
      <c r="X174" s="92">
        <f t="shared" si="90"/>
        <v>45963</v>
      </c>
      <c r="Y174" s="91">
        <f t="shared" si="91"/>
        <v>167</v>
      </c>
      <c r="Z174" s="91">
        <f>INDEX(地温!$D$2:$D$366,MATCH(X174,地温!$C$2:$C$366,FALSE))</f>
        <v>16.318927999999996</v>
      </c>
      <c r="AA174" s="91">
        <f t="shared" si="92"/>
        <v>3716.742169000001</v>
      </c>
      <c r="AB174" s="93">
        <f t="shared" si="74"/>
        <v>22.255941131736535</v>
      </c>
      <c r="AC174" s="99" t="e">
        <f t="shared" si="75"/>
        <v>#N/A</v>
      </c>
      <c r="AD174" s="99">
        <f t="shared" si="76"/>
        <v>0</v>
      </c>
      <c r="AG174" s="92">
        <f t="shared" si="93"/>
        <v>45963</v>
      </c>
      <c r="AH174" s="91">
        <f t="shared" si="94"/>
        <v>167</v>
      </c>
      <c r="AI174" s="91">
        <f>INDEX(地温!$D$2:$D$366,MATCH(AG174,地温!$C$2:$C$366,FALSE))</f>
        <v>16.318927999999996</v>
      </c>
      <c r="AJ174" s="91">
        <f t="shared" si="95"/>
        <v>3716.742169000001</v>
      </c>
      <c r="AK174" s="93">
        <f t="shared" si="77"/>
        <v>22.255941131736535</v>
      </c>
      <c r="AL174" s="99" t="e">
        <f t="shared" si="78"/>
        <v>#N/A</v>
      </c>
      <c r="AM174" s="99">
        <f t="shared" si="79"/>
        <v>0</v>
      </c>
      <c r="AP174" s="92">
        <f t="shared" si="96"/>
        <v>45963</v>
      </c>
      <c r="AQ174" s="91">
        <f t="shared" si="97"/>
        <v>167</v>
      </c>
      <c r="AR174" s="91">
        <f>INDEX(地温!$D$2:$D$366,MATCH(AP174,地温!$C$2:$C$366,FALSE))</f>
        <v>16.318927999999996</v>
      </c>
      <c r="AS174" s="91">
        <f t="shared" si="98"/>
        <v>3716.742169000001</v>
      </c>
      <c r="AT174" s="93">
        <f t="shared" si="80"/>
        <v>22.255941131736535</v>
      </c>
      <c r="AU174" s="99" t="e">
        <f t="shared" si="81"/>
        <v>#N/A</v>
      </c>
      <c r="AV174" s="99">
        <f t="shared" si="82"/>
        <v>0</v>
      </c>
    </row>
    <row r="175" spans="1:48" s="91" customFormat="1">
      <c r="A175" s="92">
        <f t="shared" si="83"/>
        <v>45964</v>
      </c>
      <c r="B175" s="91">
        <f t="shared" si="66"/>
        <v>168</v>
      </c>
      <c r="C175" s="99">
        <f t="shared" si="67"/>
        <v>4.3949679634513377</v>
      </c>
      <c r="F175" s="92">
        <f t="shared" si="84"/>
        <v>45964</v>
      </c>
      <c r="G175" s="91">
        <f t="shared" si="85"/>
        <v>168</v>
      </c>
      <c r="H175" s="91">
        <f>INDEX(地温!$D$2:$D$366,MATCH(F175,地温!$C$2:$C$366,FALSE))</f>
        <v>16.298651999999997</v>
      </c>
      <c r="I175" s="91">
        <f t="shared" si="86"/>
        <v>3733.040821000001</v>
      </c>
      <c r="J175" s="93">
        <f t="shared" si="68"/>
        <v>22.22048107738096</v>
      </c>
      <c r="K175" s="99">
        <f t="shared" si="69"/>
        <v>6.6144158168231201e-002</v>
      </c>
      <c r="L175" s="99">
        <f t="shared" si="70"/>
        <v>1.9949702170513723</v>
      </c>
      <c r="O175" s="92">
        <f t="shared" si="87"/>
        <v>45964</v>
      </c>
      <c r="P175" s="91">
        <f t="shared" si="88"/>
        <v>168</v>
      </c>
      <c r="Q175" s="91">
        <f>INDEX(地温!$D$2:$D$366,MATCH(O175,地温!$C$2:$C$366,FALSE))</f>
        <v>16.298651999999997</v>
      </c>
      <c r="R175" s="91">
        <f t="shared" si="89"/>
        <v>3733.040821000001</v>
      </c>
      <c r="S175" s="93">
        <f t="shared" si="71"/>
        <v>22.22048107738096</v>
      </c>
      <c r="T175" s="99">
        <f t="shared" si="72"/>
        <v>8.2609823466936586e-002</v>
      </c>
      <c r="U175" s="99">
        <f t="shared" si="73"/>
        <v>2.3999977463999653</v>
      </c>
      <c r="X175" s="92">
        <f t="shared" si="90"/>
        <v>45964</v>
      </c>
      <c r="Y175" s="91">
        <f t="shared" si="91"/>
        <v>168</v>
      </c>
      <c r="Z175" s="91">
        <f>INDEX(地温!$D$2:$D$366,MATCH(X175,地温!$C$2:$C$366,FALSE))</f>
        <v>16.298651999999997</v>
      </c>
      <c r="AA175" s="91">
        <f t="shared" si="92"/>
        <v>3733.040821000001</v>
      </c>
      <c r="AB175" s="93">
        <f t="shared" si="74"/>
        <v>22.22048107738096</v>
      </c>
      <c r="AC175" s="99" t="e">
        <f t="shared" si="75"/>
        <v>#N/A</v>
      </c>
      <c r="AD175" s="99">
        <f t="shared" si="76"/>
        <v>0</v>
      </c>
      <c r="AG175" s="92">
        <f t="shared" si="93"/>
        <v>45964</v>
      </c>
      <c r="AH175" s="91">
        <f t="shared" si="94"/>
        <v>168</v>
      </c>
      <c r="AI175" s="91">
        <f>INDEX(地温!$D$2:$D$366,MATCH(AG175,地温!$C$2:$C$366,FALSE))</f>
        <v>16.298651999999997</v>
      </c>
      <c r="AJ175" s="91">
        <f t="shared" si="95"/>
        <v>3733.040821000001</v>
      </c>
      <c r="AK175" s="93">
        <f t="shared" si="77"/>
        <v>22.22048107738096</v>
      </c>
      <c r="AL175" s="99" t="e">
        <f t="shared" si="78"/>
        <v>#N/A</v>
      </c>
      <c r="AM175" s="99">
        <f t="shared" si="79"/>
        <v>0</v>
      </c>
      <c r="AP175" s="92">
        <f t="shared" si="96"/>
        <v>45964</v>
      </c>
      <c r="AQ175" s="91">
        <f t="shared" si="97"/>
        <v>168</v>
      </c>
      <c r="AR175" s="91">
        <f>INDEX(地温!$D$2:$D$366,MATCH(AP175,地温!$C$2:$C$366,FALSE))</f>
        <v>16.298651999999997</v>
      </c>
      <c r="AS175" s="91">
        <f t="shared" si="98"/>
        <v>3733.040821000001</v>
      </c>
      <c r="AT175" s="93">
        <f t="shared" si="80"/>
        <v>22.22048107738096</v>
      </c>
      <c r="AU175" s="99" t="e">
        <f t="shared" si="81"/>
        <v>#N/A</v>
      </c>
      <c r="AV175" s="99">
        <f t="shared" si="82"/>
        <v>0</v>
      </c>
    </row>
    <row r="176" spans="1:48" s="91" customFormat="1">
      <c r="A176" s="92">
        <f t="shared" si="83"/>
        <v>45965</v>
      </c>
      <c r="B176" s="91">
        <f t="shared" si="66"/>
        <v>169</v>
      </c>
      <c r="C176" s="99">
        <f t="shared" si="67"/>
        <v>4.3949694644295132</v>
      </c>
      <c r="F176" s="92">
        <f t="shared" si="84"/>
        <v>45965</v>
      </c>
      <c r="G176" s="91">
        <f t="shared" si="85"/>
        <v>169</v>
      </c>
      <c r="H176" s="91">
        <f>INDEX(地温!$D$2:$D$366,MATCH(F176,地温!$C$2:$C$366,FALSE))</f>
        <v>14.980712</v>
      </c>
      <c r="I176" s="91">
        <f t="shared" si="86"/>
        <v>3748.021533000001</v>
      </c>
      <c r="J176" s="93">
        <f t="shared" si="68"/>
        <v>22.177642207100597</v>
      </c>
      <c r="K176" s="99">
        <f t="shared" si="69"/>
        <v>6.6030781403807373e-002</v>
      </c>
      <c r="L176" s="99">
        <f t="shared" si="70"/>
        <v>1.9949715839947644</v>
      </c>
      <c r="O176" s="92">
        <f t="shared" si="87"/>
        <v>45965</v>
      </c>
      <c r="P176" s="91">
        <f t="shared" si="88"/>
        <v>169</v>
      </c>
      <c r="Q176" s="91">
        <f>INDEX(地温!$D$2:$D$366,MATCH(O176,地温!$C$2:$C$366,FALSE))</f>
        <v>14.980712</v>
      </c>
      <c r="R176" s="91">
        <f t="shared" si="89"/>
        <v>3748.021533000001</v>
      </c>
      <c r="S176" s="93">
        <f t="shared" si="71"/>
        <v>22.177642207100597</v>
      </c>
      <c r="T176" s="99">
        <f t="shared" si="72"/>
        <v>8.2483836081587228e-002</v>
      </c>
      <c r="U176" s="99">
        <f t="shared" si="73"/>
        <v>2.3999978804347486</v>
      </c>
      <c r="X176" s="92">
        <f t="shared" si="90"/>
        <v>45965</v>
      </c>
      <c r="Y176" s="91">
        <f t="shared" si="91"/>
        <v>169</v>
      </c>
      <c r="Z176" s="91">
        <f>INDEX(地温!$D$2:$D$366,MATCH(X176,地温!$C$2:$C$366,FALSE))</f>
        <v>14.980712</v>
      </c>
      <c r="AA176" s="91">
        <f t="shared" si="92"/>
        <v>3748.021533000001</v>
      </c>
      <c r="AB176" s="93">
        <f t="shared" si="74"/>
        <v>22.177642207100597</v>
      </c>
      <c r="AC176" s="99" t="e">
        <f t="shared" si="75"/>
        <v>#N/A</v>
      </c>
      <c r="AD176" s="99">
        <f t="shared" si="76"/>
        <v>0</v>
      </c>
      <c r="AG176" s="92">
        <f t="shared" si="93"/>
        <v>45965</v>
      </c>
      <c r="AH176" s="91">
        <f t="shared" si="94"/>
        <v>169</v>
      </c>
      <c r="AI176" s="91">
        <f>INDEX(地温!$D$2:$D$366,MATCH(AG176,地温!$C$2:$C$366,FALSE))</f>
        <v>14.980712</v>
      </c>
      <c r="AJ176" s="91">
        <f t="shared" si="95"/>
        <v>3748.021533000001</v>
      </c>
      <c r="AK176" s="93">
        <f t="shared" si="77"/>
        <v>22.177642207100597</v>
      </c>
      <c r="AL176" s="99" t="e">
        <f t="shared" si="78"/>
        <v>#N/A</v>
      </c>
      <c r="AM176" s="99">
        <f t="shared" si="79"/>
        <v>0</v>
      </c>
      <c r="AP176" s="92">
        <f t="shared" si="96"/>
        <v>45965</v>
      </c>
      <c r="AQ176" s="91">
        <f t="shared" si="97"/>
        <v>169</v>
      </c>
      <c r="AR176" s="91">
        <f>INDEX(地温!$D$2:$D$366,MATCH(AP176,地温!$C$2:$C$366,FALSE))</f>
        <v>14.980712</v>
      </c>
      <c r="AS176" s="91">
        <f t="shared" si="98"/>
        <v>3748.021533000001</v>
      </c>
      <c r="AT176" s="93">
        <f t="shared" si="80"/>
        <v>22.177642207100597</v>
      </c>
      <c r="AU176" s="99" t="e">
        <f t="shared" si="81"/>
        <v>#N/A</v>
      </c>
      <c r="AV176" s="99">
        <f t="shared" si="82"/>
        <v>0</v>
      </c>
    </row>
    <row r="177" spans="1:48" s="91" customFormat="1">
      <c r="A177" s="92">
        <f t="shared" si="83"/>
        <v>45966</v>
      </c>
      <c r="B177" s="91">
        <f t="shared" si="66"/>
        <v>170</v>
      </c>
      <c r="C177" s="99">
        <f t="shared" si="67"/>
        <v>4.3949708782013417</v>
      </c>
      <c r="F177" s="92">
        <f t="shared" si="84"/>
        <v>45966</v>
      </c>
      <c r="G177" s="91">
        <f t="shared" si="85"/>
        <v>170</v>
      </c>
      <c r="H177" s="91">
        <f>INDEX(地温!$D$2:$D$366,MATCH(F177,地温!$C$2:$C$366,FALSE))</f>
        <v>14.757676000000002</v>
      </c>
      <c r="I177" s="91">
        <f t="shared" si="86"/>
        <v>3762.7792090000012</v>
      </c>
      <c r="J177" s="93">
        <f t="shared" si="68"/>
        <v>22.133995347058832</v>
      </c>
      <c r="K177" s="99">
        <f t="shared" si="69"/>
        <v>6.591543233052484e-002</v>
      </c>
      <c r="L177" s="99">
        <f t="shared" si="70"/>
        <v>1.9949728729574037</v>
      </c>
      <c r="O177" s="92">
        <f t="shared" si="87"/>
        <v>45966</v>
      </c>
      <c r="P177" s="91">
        <f t="shared" si="88"/>
        <v>170</v>
      </c>
      <c r="Q177" s="91">
        <f>INDEX(地温!$D$2:$D$366,MATCH(O177,地温!$C$2:$C$366,FALSE))</f>
        <v>14.757676000000002</v>
      </c>
      <c r="R177" s="91">
        <f t="shared" si="89"/>
        <v>3762.7792090000012</v>
      </c>
      <c r="S177" s="93">
        <f t="shared" si="71"/>
        <v>22.133995347058832</v>
      </c>
      <c r="T177" s="99">
        <f t="shared" si="72"/>
        <v>8.2355632512954413e-002</v>
      </c>
      <c r="U177" s="99">
        <f t="shared" si="73"/>
        <v>2.3999980052439378</v>
      </c>
      <c r="X177" s="92">
        <f t="shared" si="90"/>
        <v>45966</v>
      </c>
      <c r="Y177" s="91">
        <f t="shared" si="91"/>
        <v>170</v>
      </c>
      <c r="Z177" s="91">
        <f>INDEX(地温!$D$2:$D$366,MATCH(X177,地温!$C$2:$C$366,FALSE))</f>
        <v>14.757676000000002</v>
      </c>
      <c r="AA177" s="91">
        <f t="shared" si="92"/>
        <v>3762.7792090000012</v>
      </c>
      <c r="AB177" s="93">
        <f t="shared" si="74"/>
        <v>22.133995347058832</v>
      </c>
      <c r="AC177" s="99" t="e">
        <f t="shared" si="75"/>
        <v>#N/A</v>
      </c>
      <c r="AD177" s="99">
        <f t="shared" si="76"/>
        <v>0</v>
      </c>
      <c r="AG177" s="92">
        <f t="shared" si="93"/>
        <v>45966</v>
      </c>
      <c r="AH177" s="91">
        <f t="shared" si="94"/>
        <v>170</v>
      </c>
      <c r="AI177" s="91">
        <f>INDEX(地温!$D$2:$D$366,MATCH(AG177,地温!$C$2:$C$366,FALSE))</f>
        <v>14.757676000000002</v>
      </c>
      <c r="AJ177" s="91">
        <f t="shared" si="95"/>
        <v>3762.7792090000012</v>
      </c>
      <c r="AK177" s="93">
        <f t="shared" si="77"/>
        <v>22.133995347058832</v>
      </c>
      <c r="AL177" s="99" t="e">
        <f t="shared" si="78"/>
        <v>#N/A</v>
      </c>
      <c r="AM177" s="99">
        <f t="shared" si="79"/>
        <v>0</v>
      </c>
      <c r="AP177" s="92">
        <f t="shared" si="96"/>
        <v>45966</v>
      </c>
      <c r="AQ177" s="91">
        <f t="shared" si="97"/>
        <v>170</v>
      </c>
      <c r="AR177" s="91">
        <f>INDEX(地温!$D$2:$D$366,MATCH(AP177,地温!$C$2:$C$366,FALSE))</f>
        <v>14.757676000000002</v>
      </c>
      <c r="AS177" s="91">
        <f t="shared" si="98"/>
        <v>3762.7792090000012</v>
      </c>
      <c r="AT177" s="93">
        <f t="shared" si="80"/>
        <v>22.133995347058832</v>
      </c>
      <c r="AU177" s="99" t="e">
        <f t="shared" si="81"/>
        <v>#N/A</v>
      </c>
      <c r="AV177" s="99">
        <f t="shared" si="82"/>
        <v>0</v>
      </c>
    </row>
    <row r="178" spans="1:48" s="91" customFormat="1">
      <c r="A178" s="92">
        <f t="shared" si="83"/>
        <v>45967</v>
      </c>
      <c r="B178" s="91">
        <f t="shared" si="66"/>
        <v>171</v>
      </c>
      <c r="C178" s="99">
        <f t="shared" si="67"/>
        <v>4.3949722344156825</v>
      </c>
      <c r="F178" s="92">
        <f t="shared" si="84"/>
        <v>45967</v>
      </c>
      <c r="G178" s="91">
        <f t="shared" si="85"/>
        <v>171</v>
      </c>
      <c r="H178" s="91">
        <f>INDEX(地温!$D$2:$D$366,MATCH(F178,地温!$C$2:$C$366,FALSE))</f>
        <v>14.859056000000001</v>
      </c>
      <c r="I178" s="91">
        <f t="shared" si="86"/>
        <v>3777.638265000001</v>
      </c>
      <c r="J178" s="93">
        <f t="shared" si="68"/>
        <v>22.091451842105268</v>
      </c>
      <c r="K178" s="99">
        <f t="shared" si="69"/>
        <v>6.580316035733004e-002</v>
      </c>
      <c r="L178" s="99">
        <f t="shared" si="70"/>
        <v>1.9949741111030606</v>
      </c>
      <c r="O178" s="92">
        <f t="shared" si="87"/>
        <v>45967</v>
      </c>
      <c r="P178" s="91">
        <f t="shared" si="88"/>
        <v>171</v>
      </c>
      <c r="Q178" s="91">
        <f>INDEX(地温!$D$2:$D$366,MATCH(O178,地温!$C$2:$C$366,FALSE))</f>
        <v>14.859056000000001</v>
      </c>
      <c r="R178" s="91">
        <f t="shared" si="89"/>
        <v>3777.638265000001</v>
      </c>
      <c r="S178" s="93">
        <f t="shared" si="71"/>
        <v>22.091451842105268</v>
      </c>
      <c r="T178" s="99">
        <f t="shared" si="72"/>
        <v>8.2230825180271375e-002</v>
      </c>
      <c r="U178" s="99">
        <f t="shared" si="73"/>
        <v>2.399998123312622</v>
      </c>
      <c r="X178" s="92">
        <f t="shared" si="90"/>
        <v>45967</v>
      </c>
      <c r="Y178" s="91">
        <f t="shared" si="91"/>
        <v>171</v>
      </c>
      <c r="Z178" s="91">
        <f>INDEX(地温!$D$2:$D$366,MATCH(X178,地温!$C$2:$C$366,FALSE))</f>
        <v>14.859056000000001</v>
      </c>
      <c r="AA178" s="91">
        <f t="shared" si="92"/>
        <v>3777.638265000001</v>
      </c>
      <c r="AB178" s="93">
        <f t="shared" si="74"/>
        <v>22.091451842105268</v>
      </c>
      <c r="AC178" s="99" t="e">
        <f t="shared" si="75"/>
        <v>#N/A</v>
      </c>
      <c r="AD178" s="99">
        <f t="shared" si="76"/>
        <v>0</v>
      </c>
      <c r="AG178" s="92">
        <f t="shared" si="93"/>
        <v>45967</v>
      </c>
      <c r="AH178" s="91">
        <f t="shared" si="94"/>
        <v>171</v>
      </c>
      <c r="AI178" s="91">
        <f>INDEX(地温!$D$2:$D$366,MATCH(AG178,地温!$C$2:$C$366,FALSE))</f>
        <v>14.859056000000001</v>
      </c>
      <c r="AJ178" s="91">
        <f t="shared" si="95"/>
        <v>3777.638265000001</v>
      </c>
      <c r="AK178" s="93">
        <f t="shared" si="77"/>
        <v>22.091451842105268</v>
      </c>
      <c r="AL178" s="99" t="e">
        <f t="shared" si="78"/>
        <v>#N/A</v>
      </c>
      <c r="AM178" s="99">
        <f t="shared" si="79"/>
        <v>0</v>
      </c>
      <c r="AP178" s="92">
        <f t="shared" si="96"/>
        <v>45967</v>
      </c>
      <c r="AQ178" s="91">
        <f t="shared" si="97"/>
        <v>171</v>
      </c>
      <c r="AR178" s="91">
        <f>INDEX(地温!$D$2:$D$366,MATCH(AP178,地温!$C$2:$C$366,FALSE))</f>
        <v>14.859056000000001</v>
      </c>
      <c r="AS178" s="91">
        <f t="shared" si="98"/>
        <v>3777.638265000001</v>
      </c>
      <c r="AT178" s="93">
        <f t="shared" si="80"/>
        <v>22.091451842105268</v>
      </c>
      <c r="AU178" s="99" t="e">
        <f t="shared" si="81"/>
        <v>#N/A</v>
      </c>
      <c r="AV178" s="99">
        <f t="shared" si="82"/>
        <v>0</v>
      </c>
    </row>
    <row r="179" spans="1:48" s="91" customFormat="1">
      <c r="A179" s="92">
        <f t="shared" si="83"/>
        <v>45968</v>
      </c>
      <c r="B179" s="91">
        <f t="shared" si="66"/>
        <v>172</v>
      </c>
      <c r="C179" s="99">
        <f t="shared" si="67"/>
        <v>4.3949735506146341</v>
      </c>
      <c r="F179" s="92">
        <f t="shared" si="84"/>
        <v>45968</v>
      </c>
      <c r="G179" s="91">
        <f t="shared" si="85"/>
        <v>172</v>
      </c>
      <c r="H179" s="91">
        <f>INDEX(地温!$D$2:$D$366,MATCH(F179,地温!$C$2:$C$366,FALSE))</f>
        <v>15.183472</v>
      </c>
      <c r="I179" s="91">
        <f t="shared" si="86"/>
        <v>3792.8217370000011</v>
      </c>
      <c r="J179" s="93">
        <f t="shared" si="68"/>
        <v>22.051289168604658</v>
      </c>
      <c r="K179" s="99">
        <f t="shared" si="69"/>
        <v>6.5697317225029278e-002</v>
      </c>
      <c r="L179" s="99">
        <f t="shared" si="70"/>
        <v>1.9949753144995339</v>
      </c>
      <c r="O179" s="92">
        <f t="shared" si="87"/>
        <v>45968</v>
      </c>
      <c r="P179" s="91">
        <f t="shared" si="88"/>
        <v>172</v>
      </c>
      <c r="Q179" s="91">
        <f>INDEX(地温!$D$2:$D$366,MATCH(O179,地温!$C$2:$C$366,FALSE))</f>
        <v>15.183472</v>
      </c>
      <c r="R179" s="91">
        <f t="shared" si="89"/>
        <v>3792.8217370000011</v>
      </c>
      <c r="S179" s="93">
        <f t="shared" si="71"/>
        <v>22.051289168604658</v>
      </c>
      <c r="T179" s="99">
        <f t="shared" si="72"/>
        <v>8.2113142960871216e-002</v>
      </c>
      <c r="U179" s="99">
        <f t="shared" si="73"/>
        <v>2.3999982361151</v>
      </c>
      <c r="X179" s="92">
        <f t="shared" si="90"/>
        <v>45968</v>
      </c>
      <c r="Y179" s="91">
        <f t="shared" si="91"/>
        <v>172</v>
      </c>
      <c r="Z179" s="91">
        <f>INDEX(地温!$D$2:$D$366,MATCH(X179,地温!$C$2:$C$366,FALSE))</f>
        <v>15.183472</v>
      </c>
      <c r="AA179" s="91">
        <f t="shared" si="92"/>
        <v>3792.8217370000011</v>
      </c>
      <c r="AB179" s="93">
        <f t="shared" si="74"/>
        <v>22.051289168604658</v>
      </c>
      <c r="AC179" s="99" t="e">
        <f t="shared" si="75"/>
        <v>#N/A</v>
      </c>
      <c r="AD179" s="99">
        <f t="shared" si="76"/>
        <v>0</v>
      </c>
      <c r="AG179" s="92">
        <f t="shared" si="93"/>
        <v>45968</v>
      </c>
      <c r="AH179" s="91">
        <f t="shared" si="94"/>
        <v>172</v>
      </c>
      <c r="AI179" s="91">
        <f>INDEX(地温!$D$2:$D$366,MATCH(AG179,地温!$C$2:$C$366,FALSE))</f>
        <v>15.183472</v>
      </c>
      <c r="AJ179" s="91">
        <f t="shared" si="95"/>
        <v>3792.8217370000011</v>
      </c>
      <c r="AK179" s="93">
        <f t="shared" si="77"/>
        <v>22.051289168604658</v>
      </c>
      <c r="AL179" s="99" t="e">
        <f t="shared" si="78"/>
        <v>#N/A</v>
      </c>
      <c r="AM179" s="99">
        <f t="shared" si="79"/>
        <v>0</v>
      </c>
      <c r="AP179" s="92">
        <f t="shared" si="96"/>
        <v>45968</v>
      </c>
      <c r="AQ179" s="91">
        <f t="shared" si="97"/>
        <v>172</v>
      </c>
      <c r="AR179" s="91">
        <f>INDEX(地温!$D$2:$D$366,MATCH(AP179,地温!$C$2:$C$366,FALSE))</f>
        <v>15.183472</v>
      </c>
      <c r="AS179" s="91">
        <f t="shared" si="98"/>
        <v>3792.8217370000011</v>
      </c>
      <c r="AT179" s="93">
        <f t="shared" si="80"/>
        <v>22.051289168604658</v>
      </c>
      <c r="AU179" s="99" t="e">
        <f t="shared" si="81"/>
        <v>#N/A</v>
      </c>
      <c r="AV179" s="99">
        <f t="shared" si="82"/>
        <v>0</v>
      </c>
    </row>
    <row r="180" spans="1:48" s="91" customFormat="1">
      <c r="A180" s="92">
        <f t="shared" si="83"/>
        <v>45969</v>
      </c>
      <c r="B180" s="91">
        <f t="shared" si="66"/>
        <v>173</v>
      </c>
      <c r="C180" s="99">
        <f t="shared" si="67"/>
        <v>4.3949747843897651</v>
      </c>
      <c r="F180" s="92">
        <f t="shared" si="84"/>
        <v>45969</v>
      </c>
      <c r="G180" s="91">
        <f t="shared" si="85"/>
        <v>173</v>
      </c>
      <c r="H180" s="91">
        <f>INDEX(地温!$D$2:$D$366,MATCH(F180,地温!$C$2:$C$366,FALSE))</f>
        <v>14.879332000000002</v>
      </c>
      <c r="I180" s="91">
        <f t="shared" si="86"/>
        <v>3807.7010690000011</v>
      </c>
      <c r="J180" s="93">
        <f t="shared" si="68"/>
        <v>22.009832768786133</v>
      </c>
      <c r="K180" s="99">
        <f t="shared" si="69"/>
        <v>6.5588213063172529e-002</v>
      </c>
      <c r="L180" s="99">
        <f t="shared" si="70"/>
        <v>1.9949764436894522</v>
      </c>
      <c r="O180" s="92">
        <f t="shared" si="87"/>
        <v>45969</v>
      </c>
      <c r="P180" s="91">
        <f t="shared" si="88"/>
        <v>173</v>
      </c>
      <c r="Q180" s="91">
        <f>INDEX(地温!$D$2:$D$366,MATCH(O180,地温!$C$2:$C$366,FALSE))</f>
        <v>14.879332000000002</v>
      </c>
      <c r="R180" s="91">
        <f t="shared" si="89"/>
        <v>3807.7010690000011</v>
      </c>
      <c r="S180" s="93">
        <f t="shared" si="71"/>
        <v>22.009832768786133</v>
      </c>
      <c r="T180" s="99">
        <f t="shared" si="72"/>
        <v>8.1991813049421366e-002</v>
      </c>
      <c r="U180" s="99">
        <f t="shared" si="73"/>
        <v>2.3999983407003134</v>
      </c>
      <c r="X180" s="92">
        <f t="shared" si="90"/>
        <v>45969</v>
      </c>
      <c r="Y180" s="91">
        <f t="shared" si="91"/>
        <v>173</v>
      </c>
      <c r="Z180" s="91">
        <f>INDEX(地温!$D$2:$D$366,MATCH(X180,地温!$C$2:$C$366,FALSE))</f>
        <v>14.879332000000002</v>
      </c>
      <c r="AA180" s="91">
        <f t="shared" si="92"/>
        <v>3807.7010690000011</v>
      </c>
      <c r="AB180" s="93">
        <f t="shared" si="74"/>
        <v>22.009832768786133</v>
      </c>
      <c r="AC180" s="99" t="e">
        <f t="shared" si="75"/>
        <v>#N/A</v>
      </c>
      <c r="AD180" s="99">
        <f t="shared" si="76"/>
        <v>0</v>
      </c>
      <c r="AG180" s="92">
        <f t="shared" si="93"/>
        <v>45969</v>
      </c>
      <c r="AH180" s="91">
        <f t="shared" si="94"/>
        <v>173</v>
      </c>
      <c r="AI180" s="91">
        <f>INDEX(地温!$D$2:$D$366,MATCH(AG180,地温!$C$2:$C$366,FALSE))</f>
        <v>14.879332000000002</v>
      </c>
      <c r="AJ180" s="91">
        <f t="shared" si="95"/>
        <v>3807.7010690000011</v>
      </c>
      <c r="AK180" s="93">
        <f t="shared" si="77"/>
        <v>22.009832768786133</v>
      </c>
      <c r="AL180" s="99" t="e">
        <f t="shared" si="78"/>
        <v>#N/A</v>
      </c>
      <c r="AM180" s="99">
        <f t="shared" si="79"/>
        <v>0</v>
      </c>
      <c r="AP180" s="92">
        <f t="shared" si="96"/>
        <v>45969</v>
      </c>
      <c r="AQ180" s="91">
        <f t="shared" si="97"/>
        <v>173</v>
      </c>
      <c r="AR180" s="91">
        <f>INDEX(地温!$D$2:$D$366,MATCH(AP180,地温!$C$2:$C$366,FALSE))</f>
        <v>14.879332000000002</v>
      </c>
      <c r="AS180" s="91">
        <f t="shared" si="98"/>
        <v>3807.7010690000011</v>
      </c>
      <c r="AT180" s="93">
        <f t="shared" si="80"/>
        <v>22.009832768786133</v>
      </c>
      <c r="AU180" s="99" t="e">
        <f t="shared" si="81"/>
        <v>#N/A</v>
      </c>
      <c r="AV180" s="99">
        <f t="shared" si="82"/>
        <v>0</v>
      </c>
    </row>
    <row r="181" spans="1:48" s="91" customFormat="1">
      <c r="A181" s="92">
        <f t="shared" si="83"/>
        <v>45970</v>
      </c>
      <c r="B181" s="91">
        <f t="shared" si="66"/>
        <v>174</v>
      </c>
      <c r="C181" s="99">
        <f t="shared" si="67"/>
        <v>4.39497588215111</v>
      </c>
      <c r="F181" s="92">
        <f t="shared" si="84"/>
        <v>45970</v>
      </c>
      <c r="G181" s="91">
        <f t="shared" si="85"/>
        <v>174</v>
      </c>
      <c r="H181" s="91">
        <f>INDEX(地温!$D$2:$D$366,MATCH(F181,地温!$C$2:$C$366,FALSE))</f>
        <v>13.642496</v>
      </c>
      <c r="I181" s="91">
        <f t="shared" si="86"/>
        <v>3821.343565000001</v>
      </c>
      <c r="J181" s="93">
        <f t="shared" si="68"/>
        <v>21.961744626436786</v>
      </c>
      <c r="K181" s="99">
        <f t="shared" si="69"/>
        <v>6.5461844259256552e-002</v>
      </c>
      <c r="L181" s="99">
        <f t="shared" si="70"/>
        <v>1.9949774486776013</v>
      </c>
      <c r="O181" s="92">
        <f t="shared" si="87"/>
        <v>45970</v>
      </c>
      <c r="P181" s="91">
        <f t="shared" si="88"/>
        <v>174</v>
      </c>
      <c r="Q181" s="91">
        <f>INDEX(地温!$D$2:$D$366,MATCH(O181,地温!$C$2:$C$366,FALSE))</f>
        <v>13.642496</v>
      </c>
      <c r="R181" s="91">
        <f t="shared" si="89"/>
        <v>3821.343565000001</v>
      </c>
      <c r="S181" s="93">
        <f t="shared" si="71"/>
        <v>21.961744626436786</v>
      </c>
      <c r="T181" s="99">
        <f t="shared" si="72"/>
        <v>8.1851256052272947e-002</v>
      </c>
      <c r="U181" s="99">
        <f t="shared" si="73"/>
        <v>2.3999984334735092</v>
      </c>
      <c r="X181" s="92">
        <f t="shared" si="90"/>
        <v>45970</v>
      </c>
      <c r="Y181" s="91">
        <f t="shared" si="91"/>
        <v>174</v>
      </c>
      <c r="Z181" s="91">
        <f>INDEX(地温!$D$2:$D$366,MATCH(X181,地温!$C$2:$C$366,FALSE))</f>
        <v>13.642496</v>
      </c>
      <c r="AA181" s="91">
        <f t="shared" si="92"/>
        <v>3821.343565000001</v>
      </c>
      <c r="AB181" s="93">
        <f t="shared" si="74"/>
        <v>21.961744626436786</v>
      </c>
      <c r="AC181" s="99" t="e">
        <f t="shared" si="75"/>
        <v>#N/A</v>
      </c>
      <c r="AD181" s="99">
        <f t="shared" si="76"/>
        <v>0</v>
      </c>
      <c r="AG181" s="92">
        <f t="shared" si="93"/>
        <v>45970</v>
      </c>
      <c r="AH181" s="91">
        <f t="shared" si="94"/>
        <v>174</v>
      </c>
      <c r="AI181" s="91">
        <f>INDEX(地温!$D$2:$D$366,MATCH(AG181,地温!$C$2:$C$366,FALSE))</f>
        <v>13.642496</v>
      </c>
      <c r="AJ181" s="91">
        <f t="shared" si="95"/>
        <v>3821.343565000001</v>
      </c>
      <c r="AK181" s="93">
        <f t="shared" si="77"/>
        <v>21.961744626436786</v>
      </c>
      <c r="AL181" s="99" t="e">
        <f t="shared" si="78"/>
        <v>#N/A</v>
      </c>
      <c r="AM181" s="99">
        <f t="shared" si="79"/>
        <v>0</v>
      </c>
      <c r="AP181" s="92">
        <f t="shared" si="96"/>
        <v>45970</v>
      </c>
      <c r="AQ181" s="91">
        <f t="shared" si="97"/>
        <v>174</v>
      </c>
      <c r="AR181" s="91">
        <f>INDEX(地温!$D$2:$D$366,MATCH(AP181,地温!$C$2:$C$366,FALSE))</f>
        <v>13.642496</v>
      </c>
      <c r="AS181" s="91">
        <f t="shared" si="98"/>
        <v>3821.343565000001</v>
      </c>
      <c r="AT181" s="93">
        <f t="shared" si="80"/>
        <v>21.961744626436786</v>
      </c>
      <c r="AU181" s="99" t="e">
        <f t="shared" si="81"/>
        <v>#N/A</v>
      </c>
      <c r="AV181" s="99">
        <f t="shared" si="82"/>
        <v>0</v>
      </c>
    </row>
    <row r="182" spans="1:48" s="91" customFormat="1">
      <c r="A182" s="92">
        <f t="shared" si="83"/>
        <v>45971</v>
      </c>
      <c r="B182" s="91">
        <f t="shared" si="66"/>
        <v>175</v>
      </c>
      <c r="C182" s="99">
        <f t="shared" si="67"/>
        <v>4.394976859678005</v>
      </c>
      <c r="F182" s="92">
        <f t="shared" si="84"/>
        <v>45971</v>
      </c>
      <c r="G182" s="91">
        <f t="shared" si="85"/>
        <v>175</v>
      </c>
      <c r="H182" s="91">
        <f>INDEX(地温!$D$2:$D$366,MATCH(F182,地温!$C$2:$C$366,FALSE))</f>
        <v>12.446212000000001</v>
      </c>
      <c r="I182" s="91">
        <f t="shared" si="86"/>
        <v>3833.7897770000009</v>
      </c>
      <c r="J182" s="93">
        <f t="shared" si="68"/>
        <v>21.907370154285719</v>
      </c>
      <c r="K182" s="99">
        <f t="shared" si="69"/>
        <v>6.5319199657713697e-002</v>
      </c>
      <c r="L182" s="99">
        <f t="shared" si="70"/>
        <v>1.9949783437376167</v>
      </c>
      <c r="O182" s="92">
        <f t="shared" si="87"/>
        <v>45971</v>
      </c>
      <c r="P182" s="91">
        <f t="shared" si="88"/>
        <v>175</v>
      </c>
      <c r="Q182" s="91">
        <f>INDEX(地温!$D$2:$D$366,MATCH(O182,地温!$C$2:$C$366,FALSE))</f>
        <v>12.446212000000001</v>
      </c>
      <c r="R182" s="91">
        <f t="shared" si="89"/>
        <v>3833.7897770000009</v>
      </c>
      <c r="S182" s="93">
        <f t="shared" si="71"/>
        <v>21.907370154285719</v>
      </c>
      <c r="T182" s="99">
        <f t="shared" si="72"/>
        <v>8.1692559894749356e-002</v>
      </c>
      <c r="U182" s="99">
        <f t="shared" si="73"/>
        <v>2.3999985159403878</v>
      </c>
      <c r="X182" s="92">
        <f t="shared" si="90"/>
        <v>45971</v>
      </c>
      <c r="Y182" s="91">
        <f t="shared" si="91"/>
        <v>175</v>
      </c>
      <c r="Z182" s="91">
        <f>INDEX(地温!$D$2:$D$366,MATCH(X182,地温!$C$2:$C$366,FALSE))</f>
        <v>12.446212000000001</v>
      </c>
      <c r="AA182" s="91">
        <f t="shared" si="92"/>
        <v>3833.7897770000009</v>
      </c>
      <c r="AB182" s="93">
        <f t="shared" si="74"/>
        <v>21.907370154285719</v>
      </c>
      <c r="AC182" s="99" t="e">
        <f t="shared" si="75"/>
        <v>#N/A</v>
      </c>
      <c r="AD182" s="99">
        <f t="shared" si="76"/>
        <v>0</v>
      </c>
      <c r="AG182" s="92">
        <f t="shared" si="93"/>
        <v>45971</v>
      </c>
      <c r="AH182" s="91">
        <f t="shared" si="94"/>
        <v>175</v>
      </c>
      <c r="AI182" s="91">
        <f>INDEX(地温!$D$2:$D$366,MATCH(AG182,地温!$C$2:$C$366,FALSE))</f>
        <v>12.446212000000001</v>
      </c>
      <c r="AJ182" s="91">
        <f t="shared" si="95"/>
        <v>3833.7897770000009</v>
      </c>
      <c r="AK182" s="93">
        <f t="shared" si="77"/>
        <v>21.907370154285719</v>
      </c>
      <c r="AL182" s="99" t="e">
        <f t="shared" si="78"/>
        <v>#N/A</v>
      </c>
      <c r="AM182" s="99">
        <f t="shared" si="79"/>
        <v>0</v>
      </c>
      <c r="AP182" s="92">
        <f t="shared" si="96"/>
        <v>45971</v>
      </c>
      <c r="AQ182" s="91">
        <f t="shared" si="97"/>
        <v>175</v>
      </c>
      <c r="AR182" s="91">
        <f>INDEX(地温!$D$2:$D$366,MATCH(AP182,地温!$C$2:$C$366,FALSE))</f>
        <v>12.446212000000001</v>
      </c>
      <c r="AS182" s="91">
        <f t="shared" si="98"/>
        <v>3833.7897770000009</v>
      </c>
      <c r="AT182" s="93">
        <f t="shared" si="80"/>
        <v>21.907370154285719</v>
      </c>
      <c r="AU182" s="99" t="e">
        <f t="shared" si="81"/>
        <v>#N/A</v>
      </c>
      <c r="AV182" s="99">
        <f t="shared" si="82"/>
        <v>0</v>
      </c>
    </row>
    <row r="183" spans="1:48" s="91" customFormat="1">
      <c r="A183" s="92">
        <f t="shared" si="83"/>
        <v>45972</v>
      </c>
      <c r="B183" s="91">
        <f t="shared" si="66"/>
        <v>176</v>
      </c>
      <c r="C183" s="99">
        <f t="shared" si="67"/>
        <v>4.3949778208558499</v>
      </c>
      <c r="F183" s="92">
        <f t="shared" si="84"/>
        <v>45972</v>
      </c>
      <c r="G183" s="91">
        <f t="shared" si="85"/>
        <v>176</v>
      </c>
      <c r="H183" s="91">
        <f>INDEX(地温!$D$2:$D$366,MATCH(F183,地温!$C$2:$C$366,FALSE))</f>
        <v>12.831455999999999</v>
      </c>
      <c r="I183" s="91">
        <f t="shared" si="86"/>
        <v>3846.6212330000008</v>
      </c>
      <c r="J183" s="93">
        <f t="shared" si="68"/>
        <v>21.855802460227277</v>
      </c>
      <c r="K183" s="99">
        <f t="shared" si="69"/>
        <v>6.5184157019955072e-002</v>
      </c>
      <c r="L183" s="99">
        <f t="shared" si="70"/>
        <v>1.9949792251530687</v>
      </c>
      <c r="O183" s="92">
        <f t="shared" si="87"/>
        <v>45972</v>
      </c>
      <c r="P183" s="91">
        <f t="shared" si="88"/>
        <v>176</v>
      </c>
      <c r="Q183" s="91">
        <f>INDEX(地温!$D$2:$D$366,MATCH(O183,地温!$C$2:$C$366,FALSE))</f>
        <v>12.831455999999999</v>
      </c>
      <c r="R183" s="91">
        <f t="shared" si="89"/>
        <v>3846.6212330000008</v>
      </c>
      <c r="S183" s="93">
        <f t="shared" si="71"/>
        <v>21.855802460227277</v>
      </c>
      <c r="T183" s="99">
        <f t="shared" si="72"/>
        <v>8.1542285895761762e-002</v>
      </c>
      <c r="U183" s="99">
        <f t="shared" si="73"/>
        <v>2.399998595702781</v>
      </c>
      <c r="X183" s="92">
        <f t="shared" si="90"/>
        <v>45972</v>
      </c>
      <c r="Y183" s="91">
        <f t="shared" si="91"/>
        <v>176</v>
      </c>
      <c r="Z183" s="91">
        <f>INDEX(地温!$D$2:$D$366,MATCH(X183,地温!$C$2:$C$366,FALSE))</f>
        <v>12.831455999999999</v>
      </c>
      <c r="AA183" s="91">
        <f t="shared" si="92"/>
        <v>3846.6212330000008</v>
      </c>
      <c r="AB183" s="93">
        <f t="shared" si="74"/>
        <v>21.855802460227277</v>
      </c>
      <c r="AC183" s="99" t="e">
        <f t="shared" si="75"/>
        <v>#N/A</v>
      </c>
      <c r="AD183" s="99">
        <f t="shared" si="76"/>
        <v>0</v>
      </c>
      <c r="AG183" s="92">
        <f t="shared" si="93"/>
        <v>45972</v>
      </c>
      <c r="AH183" s="91">
        <f t="shared" si="94"/>
        <v>176</v>
      </c>
      <c r="AI183" s="91">
        <f>INDEX(地温!$D$2:$D$366,MATCH(AG183,地温!$C$2:$C$366,FALSE))</f>
        <v>12.831455999999999</v>
      </c>
      <c r="AJ183" s="91">
        <f t="shared" si="95"/>
        <v>3846.6212330000008</v>
      </c>
      <c r="AK183" s="93">
        <f t="shared" si="77"/>
        <v>21.855802460227277</v>
      </c>
      <c r="AL183" s="99" t="e">
        <f t="shared" si="78"/>
        <v>#N/A</v>
      </c>
      <c r="AM183" s="99">
        <f t="shared" si="79"/>
        <v>0</v>
      </c>
      <c r="AP183" s="92">
        <f t="shared" si="96"/>
        <v>45972</v>
      </c>
      <c r="AQ183" s="91">
        <f t="shared" si="97"/>
        <v>176</v>
      </c>
      <c r="AR183" s="91">
        <f>INDEX(地温!$D$2:$D$366,MATCH(AP183,地温!$C$2:$C$366,FALSE))</f>
        <v>12.831455999999999</v>
      </c>
      <c r="AS183" s="91">
        <f t="shared" si="98"/>
        <v>3846.6212330000008</v>
      </c>
      <c r="AT183" s="93">
        <f t="shared" si="80"/>
        <v>21.855802460227277</v>
      </c>
      <c r="AU183" s="99" t="e">
        <f t="shared" si="81"/>
        <v>#N/A</v>
      </c>
      <c r="AV183" s="99">
        <f t="shared" si="82"/>
        <v>0</v>
      </c>
    </row>
    <row r="184" spans="1:48" s="91" customFormat="1">
      <c r="A184" s="92">
        <f t="shared" si="83"/>
        <v>45973</v>
      </c>
      <c r="B184" s="91">
        <f t="shared" si="66"/>
        <v>177</v>
      </c>
      <c r="C184" s="99">
        <f t="shared" si="67"/>
        <v>4.3949787608630304</v>
      </c>
      <c r="F184" s="92">
        <f t="shared" si="84"/>
        <v>45973</v>
      </c>
      <c r="G184" s="91">
        <f t="shared" si="85"/>
        <v>177</v>
      </c>
      <c r="H184" s="91">
        <f>INDEX(地温!$D$2:$D$366,MATCH(F184,地温!$C$2:$C$366,FALSE))</f>
        <v>13.155872000000002</v>
      </c>
      <c r="I184" s="91">
        <f t="shared" si="86"/>
        <v>3859.7771050000006</v>
      </c>
      <c r="J184" s="93">
        <f t="shared" si="68"/>
        <v>21.806650310734465</v>
      </c>
      <c r="K184" s="99">
        <f t="shared" si="69"/>
        <v>6.5055656122146976e-002</v>
      </c>
      <c r="L184" s="99">
        <f t="shared" si="70"/>
        <v>1.9949800883801243</v>
      </c>
      <c r="O184" s="92">
        <f t="shared" si="87"/>
        <v>45973</v>
      </c>
      <c r="P184" s="91">
        <f t="shared" si="88"/>
        <v>177</v>
      </c>
      <c r="Q184" s="91">
        <f>INDEX(地温!$D$2:$D$366,MATCH(O184,地温!$C$2:$C$366,FALSE))</f>
        <v>13.155872000000002</v>
      </c>
      <c r="R184" s="91">
        <f t="shared" si="89"/>
        <v>3859.7771050000006</v>
      </c>
      <c r="S184" s="93">
        <f t="shared" si="71"/>
        <v>21.806650310734465</v>
      </c>
      <c r="T184" s="99">
        <f t="shared" si="72"/>
        <v>8.1399259575233834e-002</v>
      </c>
      <c r="U184" s="99">
        <f t="shared" si="73"/>
        <v>2.3999986724829063</v>
      </c>
      <c r="X184" s="92">
        <f t="shared" si="90"/>
        <v>45973</v>
      </c>
      <c r="Y184" s="91">
        <f t="shared" si="91"/>
        <v>177</v>
      </c>
      <c r="Z184" s="91">
        <f>INDEX(地温!$D$2:$D$366,MATCH(X184,地温!$C$2:$C$366,FALSE))</f>
        <v>13.155872000000002</v>
      </c>
      <c r="AA184" s="91">
        <f t="shared" si="92"/>
        <v>3859.7771050000006</v>
      </c>
      <c r="AB184" s="93">
        <f t="shared" si="74"/>
        <v>21.806650310734465</v>
      </c>
      <c r="AC184" s="99" t="e">
        <f t="shared" si="75"/>
        <v>#N/A</v>
      </c>
      <c r="AD184" s="99">
        <f t="shared" si="76"/>
        <v>0</v>
      </c>
      <c r="AG184" s="92">
        <f t="shared" si="93"/>
        <v>45973</v>
      </c>
      <c r="AH184" s="91">
        <f t="shared" si="94"/>
        <v>177</v>
      </c>
      <c r="AI184" s="91">
        <f>INDEX(地温!$D$2:$D$366,MATCH(AG184,地温!$C$2:$C$366,FALSE))</f>
        <v>13.155872000000002</v>
      </c>
      <c r="AJ184" s="91">
        <f t="shared" si="95"/>
        <v>3859.7771050000006</v>
      </c>
      <c r="AK184" s="93">
        <f t="shared" si="77"/>
        <v>21.806650310734465</v>
      </c>
      <c r="AL184" s="99" t="e">
        <f t="shared" si="78"/>
        <v>#N/A</v>
      </c>
      <c r="AM184" s="99">
        <f t="shared" si="79"/>
        <v>0</v>
      </c>
      <c r="AP184" s="92">
        <f t="shared" si="96"/>
        <v>45973</v>
      </c>
      <c r="AQ184" s="91">
        <f t="shared" si="97"/>
        <v>177</v>
      </c>
      <c r="AR184" s="91">
        <f>INDEX(地温!$D$2:$D$366,MATCH(AP184,地温!$C$2:$C$366,FALSE))</f>
        <v>13.155872000000002</v>
      </c>
      <c r="AS184" s="91">
        <f t="shared" si="98"/>
        <v>3859.7771050000006</v>
      </c>
      <c r="AT184" s="93">
        <f t="shared" si="80"/>
        <v>21.806650310734465</v>
      </c>
      <c r="AU184" s="99" t="e">
        <f t="shared" si="81"/>
        <v>#N/A</v>
      </c>
      <c r="AV184" s="99">
        <f t="shared" si="82"/>
        <v>0</v>
      </c>
    </row>
    <row r="185" spans="1:48" s="91" customFormat="1">
      <c r="A185" s="92">
        <f t="shared" si="83"/>
        <v>45974</v>
      </c>
      <c r="B185" s="91">
        <f t="shared" si="66"/>
        <v>178</v>
      </c>
      <c r="C185" s="99">
        <f t="shared" si="67"/>
        <v>4.394979652886061</v>
      </c>
      <c r="F185" s="92">
        <f t="shared" si="84"/>
        <v>45974</v>
      </c>
      <c r="G185" s="91">
        <f t="shared" si="85"/>
        <v>178</v>
      </c>
      <c r="H185" s="91">
        <f>INDEX(地温!$D$2:$D$366,MATCH(F185,地温!$C$2:$C$366,FALSE))</f>
        <v>12.993663999999999</v>
      </c>
      <c r="I185" s="91">
        <f t="shared" si="86"/>
        <v>3872.7707690000007</v>
      </c>
      <c r="J185" s="93">
        <f t="shared" si="68"/>
        <v>21.757139151685397</v>
      </c>
      <c r="K185" s="99">
        <f t="shared" si="69"/>
        <v>6.4926429551020862e-002</v>
      </c>
      <c r="L185" s="99">
        <f t="shared" si="70"/>
        <v>1.9949809083675352</v>
      </c>
      <c r="O185" s="92">
        <f t="shared" si="87"/>
        <v>45974</v>
      </c>
      <c r="P185" s="91">
        <f t="shared" si="88"/>
        <v>178</v>
      </c>
      <c r="Q185" s="91">
        <f>INDEX(地温!$D$2:$D$366,MATCH(O185,地温!$C$2:$C$366,FALSE))</f>
        <v>12.993663999999999</v>
      </c>
      <c r="R185" s="91">
        <f t="shared" si="89"/>
        <v>3872.7707690000007</v>
      </c>
      <c r="S185" s="93">
        <f t="shared" si="71"/>
        <v>21.757139151685397</v>
      </c>
      <c r="T185" s="99">
        <f t="shared" si="72"/>
        <v>8.1255394111183543e-002</v>
      </c>
      <c r="U185" s="99">
        <f t="shared" si="73"/>
        <v>2.399998744518526</v>
      </c>
      <c r="X185" s="92">
        <f t="shared" si="90"/>
        <v>45974</v>
      </c>
      <c r="Y185" s="91">
        <f t="shared" si="91"/>
        <v>178</v>
      </c>
      <c r="Z185" s="91">
        <f>INDEX(地温!$D$2:$D$366,MATCH(X185,地温!$C$2:$C$366,FALSE))</f>
        <v>12.993663999999999</v>
      </c>
      <c r="AA185" s="91">
        <f t="shared" si="92"/>
        <v>3872.7707690000007</v>
      </c>
      <c r="AB185" s="93">
        <f t="shared" si="74"/>
        <v>21.757139151685397</v>
      </c>
      <c r="AC185" s="99" t="e">
        <f t="shared" si="75"/>
        <v>#N/A</v>
      </c>
      <c r="AD185" s="99">
        <f t="shared" si="76"/>
        <v>0</v>
      </c>
      <c r="AG185" s="92">
        <f t="shared" si="93"/>
        <v>45974</v>
      </c>
      <c r="AH185" s="91">
        <f t="shared" si="94"/>
        <v>178</v>
      </c>
      <c r="AI185" s="91">
        <f>INDEX(地温!$D$2:$D$366,MATCH(AG185,地温!$C$2:$C$366,FALSE))</f>
        <v>12.993663999999999</v>
      </c>
      <c r="AJ185" s="91">
        <f t="shared" si="95"/>
        <v>3872.7707690000007</v>
      </c>
      <c r="AK185" s="93">
        <f t="shared" si="77"/>
        <v>21.757139151685397</v>
      </c>
      <c r="AL185" s="99" t="e">
        <f t="shared" si="78"/>
        <v>#N/A</v>
      </c>
      <c r="AM185" s="99">
        <f t="shared" si="79"/>
        <v>0</v>
      </c>
      <c r="AP185" s="92">
        <f t="shared" si="96"/>
        <v>45974</v>
      </c>
      <c r="AQ185" s="91">
        <f t="shared" si="97"/>
        <v>178</v>
      </c>
      <c r="AR185" s="91">
        <f>INDEX(地温!$D$2:$D$366,MATCH(AP185,地温!$C$2:$C$366,FALSE))</f>
        <v>12.993663999999999</v>
      </c>
      <c r="AS185" s="91">
        <f t="shared" si="98"/>
        <v>3872.7707690000007</v>
      </c>
      <c r="AT185" s="93">
        <f t="shared" si="80"/>
        <v>21.757139151685397</v>
      </c>
      <c r="AU185" s="99" t="e">
        <f t="shared" si="81"/>
        <v>#N/A</v>
      </c>
      <c r="AV185" s="99">
        <f t="shared" si="82"/>
        <v>0</v>
      </c>
    </row>
    <row r="186" spans="1:48" s="91" customFormat="1">
      <c r="A186" s="92">
        <f t="shared" si="83"/>
        <v>45975</v>
      </c>
      <c r="B186" s="91">
        <f t="shared" si="66"/>
        <v>179</v>
      </c>
      <c r="C186" s="99">
        <f t="shared" si="67"/>
        <v>4.3949804872297298</v>
      </c>
      <c r="F186" s="92">
        <f t="shared" si="84"/>
        <v>45975</v>
      </c>
      <c r="G186" s="91">
        <f t="shared" si="85"/>
        <v>179</v>
      </c>
      <c r="H186" s="91">
        <f>INDEX(地温!$D$2:$D$366,MATCH(F186,地温!$C$2:$C$366,FALSE))</f>
        <v>12.588144000000002</v>
      </c>
      <c r="I186" s="91">
        <f t="shared" si="86"/>
        <v>3885.3589130000005</v>
      </c>
      <c r="J186" s="93">
        <f t="shared" si="68"/>
        <v>21.705915715083801</v>
      </c>
      <c r="K186" s="99">
        <f t="shared" si="69"/>
        <v>6.4792958450317073e-002</v>
      </c>
      <c r="L186" s="99">
        <f t="shared" si="70"/>
        <v>1.9949816759382539</v>
      </c>
      <c r="O186" s="92">
        <f t="shared" si="87"/>
        <v>45975</v>
      </c>
      <c r="P186" s="91">
        <f t="shared" si="88"/>
        <v>179</v>
      </c>
      <c r="Q186" s="91">
        <f>INDEX(地温!$D$2:$D$366,MATCH(O186,地温!$C$2:$C$366,FALSE))</f>
        <v>12.588144000000002</v>
      </c>
      <c r="R186" s="91">
        <f t="shared" si="89"/>
        <v>3885.3589130000005</v>
      </c>
      <c r="S186" s="93">
        <f t="shared" si="71"/>
        <v>21.705915715083801</v>
      </c>
      <c r="T186" s="99">
        <f t="shared" si="72"/>
        <v>8.11067701190194e-002</v>
      </c>
      <c r="U186" s="99">
        <f t="shared" si="73"/>
        <v>2.3999988112914759</v>
      </c>
      <c r="X186" s="92">
        <f t="shared" si="90"/>
        <v>45975</v>
      </c>
      <c r="Y186" s="91">
        <f t="shared" si="91"/>
        <v>179</v>
      </c>
      <c r="Z186" s="91">
        <f>INDEX(地温!$D$2:$D$366,MATCH(X186,地温!$C$2:$C$366,FALSE))</f>
        <v>12.588144000000002</v>
      </c>
      <c r="AA186" s="91">
        <f t="shared" si="92"/>
        <v>3885.3589130000005</v>
      </c>
      <c r="AB186" s="93">
        <f t="shared" si="74"/>
        <v>21.705915715083801</v>
      </c>
      <c r="AC186" s="99" t="e">
        <f t="shared" si="75"/>
        <v>#N/A</v>
      </c>
      <c r="AD186" s="99">
        <f t="shared" si="76"/>
        <v>0</v>
      </c>
      <c r="AG186" s="92">
        <f t="shared" si="93"/>
        <v>45975</v>
      </c>
      <c r="AH186" s="91">
        <f t="shared" si="94"/>
        <v>179</v>
      </c>
      <c r="AI186" s="91">
        <f>INDEX(地温!$D$2:$D$366,MATCH(AG186,地温!$C$2:$C$366,FALSE))</f>
        <v>12.588144000000002</v>
      </c>
      <c r="AJ186" s="91">
        <f t="shared" si="95"/>
        <v>3885.3589130000005</v>
      </c>
      <c r="AK186" s="93">
        <f t="shared" si="77"/>
        <v>21.705915715083801</v>
      </c>
      <c r="AL186" s="99" t="e">
        <f t="shared" si="78"/>
        <v>#N/A</v>
      </c>
      <c r="AM186" s="99">
        <f t="shared" si="79"/>
        <v>0</v>
      </c>
      <c r="AP186" s="92">
        <f t="shared" si="96"/>
        <v>45975</v>
      </c>
      <c r="AQ186" s="91">
        <f t="shared" si="97"/>
        <v>179</v>
      </c>
      <c r="AR186" s="91">
        <f>INDEX(地温!$D$2:$D$366,MATCH(AP186,地温!$C$2:$C$366,FALSE))</f>
        <v>12.588144000000002</v>
      </c>
      <c r="AS186" s="91">
        <f t="shared" si="98"/>
        <v>3885.3589130000005</v>
      </c>
      <c r="AT186" s="93">
        <f t="shared" si="80"/>
        <v>21.705915715083801</v>
      </c>
      <c r="AU186" s="99" t="e">
        <f t="shared" si="81"/>
        <v>#N/A</v>
      </c>
      <c r="AV186" s="99">
        <f t="shared" si="82"/>
        <v>0</v>
      </c>
    </row>
    <row r="187" spans="1:48" s="91" customFormat="1">
      <c r="A187" s="92">
        <f t="shared" si="83"/>
        <v>45976</v>
      </c>
      <c r="B187" s="91">
        <f t="shared" si="66"/>
        <v>180</v>
      </c>
      <c r="C187" s="99">
        <f t="shared" si="67"/>
        <v>4.3949812859304815</v>
      </c>
      <c r="F187" s="92">
        <f t="shared" si="84"/>
        <v>45976</v>
      </c>
      <c r="G187" s="91">
        <f t="shared" si="85"/>
        <v>180</v>
      </c>
      <c r="H187" s="91">
        <f>INDEX(地温!$D$2:$D$366,MATCH(F187,地温!$C$2:$C$366,FALSE))</f>
        <v>12.547592</v>
      </c>
      <c r="I187" s="91">
        <f t="shared" si="86"/>
        <v>3897.9065050000004</v>
      </c>
      <c r="J187" s="93">
        <f t="shared" si="68"/>
        <v>21.655036138888892</v>
      </c>
      <c r="K187" s="99">
        <f t="shared" si="69"/>
        <v>6.4660609160872046e-002</v>
      </c>
      <c r="L187" s="99">
        <f t="shared" si="70"/>
        <v>1.9949824115056292</v>
      </c>
      <c r="O187" s="92">
        <f t="shared" si="87"/>
        <v>45976</v>
      </c>
      <c r="P187" s="91">
        <f t="shared" si="88"/>
        <v>180</v>
      </c>
      <c r="Q187" s="91">
        <f>INDEX(地温!$D$2:$D$366,MATCH(O187,地温!$C$2:$C$366,FALSE))</f>
        <v>12.547592</v>
      </c>
      <c r="R187" s="91">
        <f t="shared" si="89"/>
        <v>3897.9065050000004</v>
      </c>
      <c r="S187" s="93">
        <f t="shared" si="71"/>
        <v>21.655036138888892</v>
      </c>
      <c r="T187" s="99">
        <f t="shared" si="72"/>
        <v>8.0959361934607246e-002</v>
      </c>
      <c r="U187" s="99">
        <f t="shared" si="73"/>
        <v>2.3999988744248526</v>
      </c>
      <c r="X187" s="92">
        <f t="shared" si="90"/>
        <v>45976</v>
      </c>
      <c r="Y187" s="91">
        <f t="shared" si="91"/>
        <v>180</v>
      </c>
      <c r="Z187" s="91">
        <f>INDEX(地温!$D$2:$D$366,MATCH(X187,地温!$C$2:$C$366,FALSE))</f>
        <v>12.547592</v>
      </c>
      <c r="AA187" s="91">
        <f t="shared" si="92"/>
        <v>3897.9065050000004</v>
      </c>
      <c r="AB187" s="93">
        <f t="shared" si="74"/>
        <v>21.655036138888892</v>
      </c>
      <c r="AC187" s="99" t="e">
        <f t="shared" si="75"/>
        <v>#N/A</v>
      </c>
      <c r="AD187" s="99">
        <f t="shared" si="76"/>
        <v>0</v>
      </c>
      <c r="AG187" s="92">
        <f t="shared" si="93"/>
        <v>45976</v>
      </c>
      <c r="AH187" s="91">
        <f t="shared" si="94"/>
        <v>180</v>
      </c>
      <c r="AI187" s="91">
        <f>INDEX(地温!$D$2:$D$366,MATCH(AG187,地温!$C$2:$C$366,FALSE))</f>
        <v>12.547592</v>
      </c>
      <c r="AJ187" s="91">
        <f t="shared" si="95"/>
        <v>3897.9065050000004</v>
      </c>
      <c r="AK187" s="93">
        <f t="shared" si="77"/>
        <v>21.655036138888892</v>
      </c>
      <c r="AL187" s="99" t="e">
        <f t="shared" si="78"/>
        <v>#N/A</v>
      </c>
      <c r="AM187" s="99">
        <f t="shared" si="79"/>
        <v>0</v>
      </c>
      <c r="AP187" s="92">
        <f t="shared" si="96"/>
        <v>45976</v>
      </c>
      <c r="AQ187" s="91">
        <f t="shared" si="97"/>
        <v>180</v>
      </c>
      <c r="AR187" s="91">
        <f>INDEX(地温!$D$2:$D$366,MATCH(AP187,地温!$C$2:$C$366,FALSE))</f>
        <v>12.547592</v>
      </c>
      <c r="AS187" s="91">
        <f t="shared" si="98"/>
        <v>3897.9065050000004</v>
      </c>
      <c r="AT187" s="93">
        <f t="shared" si="80"/>
        <v>21.655036138888892</v>
      </c>
      <c r="AU187" s="99" t="e">
        <f t="shared" si="81"/>
        <v>#N/A</v>
      </c>
      <c r="AV187" s="99">
        <f t="shared" si="82"/>
        <v>0</v>
      </c>
    </row>
    <row r="188" spans="1:48" s="91" customFormat="1">
      <c r="A188" s="92">
        <f t="shared" si="83"/>
        <v>45977</v>
      </c>
      <c r="B188" s="91">
        <f t="shared" si="66"/>
        <v>181</v>
      </c>
      <c r="C188" s="99">
        <f t="shared" si="67"/>
        <v>4.3949820914030049</v>
      </c>
      <c r="F188" s="92">
        <f t="shared" si="84"/>
        <v>45977</v>
      </c>
      <c r="G188" s="91">
        <f t="shared" si="85"/>
        <v>181</v>
      </c>
      <c r="H188" s="91">
        <f>INDEX(地温!$D$2:$D$366,MATCH(F188,地温!$C$2:$C$366,FALSE))</f>
        <v>13.378908000000001</v>
      </c>
      <c r="I188" s="91">
        <f t="shared" si="86"/>
        <v>3911.2854130000005</v>
      </c>
      <c r="J188" s="93">
        <f t="shared" si="68"/>
        <v>21.609311674033151</v>
      </c>
      <c r="K188" s="99">
        <f t="shared" si="69"/>
        <v>6.4541861252838895e-002</v>
      </c>
      <c r="L188" s="99">
        <f t="shared" si="70"/>
        <v>1.9949831545983316</v>
      </c>
      <c r="O188" s="92">
        <f t="shared" si="87"/>
        <v>45977</v>
      </c>
      <c r="P188" s="91">
        <f t="shared" si="88"/>
        <v>181</v>
      </c>
      <c r="Q188" s="91">
        <f>INDEX(地温!$D$2:$D$366,MATCH(O188,地温!$C$2:$C$366,FALSE))</f>
        <v>13.378908000000001</v>
      </c>
      <c r="R188" s="91">
        <f t="shared" si="89"/>
        <v>3911.2854130000005</v>
      </c>
      <c r="S188" s="93">
        <f t="shared" si="71"/>
        <v>21.609311674033151</v>
      </c>
      <c r="T188" s="99">
        <f t="shared" si="72"/>
        <v>8.0827074378838612e-002</v>
      </c>
      <c r="U188" s="99">
        <f t="shared" si="73"/>
        <v>2.3999989368046735</v>
      </c>
      <c r="X188" s="92">
        <f t="shared" si="90"/>
        <v>45977</v>
      </c>
      <c r="Y188" s="91">
        <f t="shared" si="91"/>
        <v>181</v>
      </c>
      <c r="Z188" s="91">
        <f>INDEX(地温!$D$2:$D$366,MATCH(X188,地温!$C$2:$C$366,FALSE))</f>
        <v>13.378908000000001</v>
      </c>
      <c r="AA188" s="91">
        <f t="shared" si="92"/>
        <v>3911.2854130000005</v>
      </c>
      <c r="AB188" s="93">
        <f t="shared" si="74"/>
        <v>21.609311674033151</v>
      </c>
      <c r="AC188" s="99" t="e">
        <f t="shared" si="75"/>
        <v>#N/A</v>
      </c>
      <c r="AD188" s="99">
        <f t="shared" si="76"/>
        <v>0</v>
      </c>
      <c r="AG188" s="92">
        <f t="shared" si="93"/>
        <v>45977</v>
      </c>
      <c r="AH188" s="91">
        <f t="shared" si="94"/>
        <v>181</v>
      </c>
      <c r="AI188" s="91">
        <f>INDEX(地温!$D$2:$D$366,MATCH(AG188,地温!$C$2:$C$366,FALSE))</f>
        <v>13.378908000000001</v>
      </c>
      <c r="AJ188" s="91">
        <f t="shared" si="95"/>
        <v>3911.2854130000005</v>
      </c>
      <c r="AK188" s="93">
        <f t="shared" si="77"/>
        <v>21.609311674033151</v>
      </c>
      <c r="AL188" s="99" t="e">
        <f t="shared" si="78"/>
        <v>#N/A</v>
      </c>
      <c r="AM188" s="99">
        <f t="shared" si="79"/>
        <v>0</v>
      </c>
      <c r="AP188" s="92">
        <f t="shared" si="96"/>
        <v>45977</v>
      </c>
      <c r="AQ188" s="91">
        <f t="shared" si="97"/>
        <v>181</v>
      </c>
      <c r="AR188" s="91">
        <f>INDEX(地温!$D$2:$D$366,MATCH(AP188,地温!$C$2:$C$366,FALSE))</f>
        <v>13.378908000000001</v>
      </c>
      <c r="AS188" s="91">
        <f t="shared" si="98"/>
        <v>3911.2854130000005</v>
      </c>
      <c r="AT188" s="93">
        <f t="shared" si="80"/>
        <v>21.609311674033151</v>
      </c>
      <c r="AU188" s="99" t="e">
        <f t="shared" si="81"/>
        <v>#N/A</v>
      </c>
      <c r="AV188" s="99">
        <f t="shared" si="82"/>
        <v>0</v>
      </c>
    </row>
    <row r="189" spans="1:48" s="91" customFormat="1">
      <c r="A189" s="92">
        <f t="shared" si="83"/>
        <v>45978</v>
      </c>
      <c r="B189" s="91">
        <f t="shared" si="66"/>
        <v>182</v>
      </c>
      <c r="C189" s="99">
        <f t="shared" si="67"/>
        <v>4.3949828526057404</v>
      </c>
      <c r="F189" s="92">
        <f t="shared" si="84"/>
        <v>45978</v>
      </c>
      <c r="G189" s="91">
        <f t="shared" si="85"/>
        <v>182</v>
      </c>
      <c r="H189" s="91">
        <f>INDEX(地温!$D$2:$D$366,MATCH(F189,地温!$C$2:$C$366,FALSE))</f>
        <v>13.155871999999999</v>
      </c>
      <c r="I189" s="91">
        <f t="shared" si="86"/>
        <v>3924.4412850000003</v>
      </c>
      <c r="J189" s="93">
        <f t="shared" si="68"/>
        <v>21.562864203296705</v>
      </c>
      <c r="K189" s="99">
        <f t="shared" si="69"/>
        <v>6.4421421310923141e-002</v>
      </c>
      <c r="L189" s="99">
        <f t="shared" si="70"/>
        <v>1.9949838574937981</v>
      </c>
      <c r="O189" s="92">
        <f t="shared" si="87"/>
        <v>45978</v>
      </c>
      <c r="P189" s="91">
        <f t="shared" si="88"/>
        <v>182</v>
      </c>
      <c r="Q189" s="91">
        <f>INDEX(地温!$D$2:$D$366,MATCH(O189,地温!$C$2:$C$366,FALSE))</f>
        <v>13.155871999999999</v>
      </c>
      <c r="R189" s="91">
        <f t="shared" si="89"/>
        <v>3924.4412850000003</v>
      </c>
      <c r="S189" s="93">
        <f t="shared" si="71"/>
        <v>21.562864203296705</v>
      </c>
      <c r="T189" s="99">
        <f t="shared" si="72"/>
        <v>8.0692874426632422e-002</v>
      </c>
      <c r="U189" s="99">
        <f t="shared" si="73"/>
        <v>2.3999989951119423</v>
      </c>
      <c r="X189" s="92">
        <f t="shared" si="90"/>
        <v>45978</v>
      </c>
      <c r="Y189" s="91">
        <f t="shared" si="91"/>
        <v>182</v>
      </c>
      <c r="Z189" s="91">
        <f>INDEX(地温!$D$2:$D$366,MATCH(X189,地温!$C$2:$C$366,FALSE))</f>
        <v>13.155871999999999</v>
      </c>
      <c r="AA189" s="91">
        <f t="shared" si="92"/>
        <v>3924.4412850000003</v>
      </c>
      <c r="AB189" s="93">
        <f t="shared" si="74"/>
        <v>21.562864203296705</v>
      </c>
      <c r="AC189" s="99" t="e">
        <f t="shared" si="75"/>
        <v>#N/A</v>
      </c>
      <c r="AD189" s="99">
        <f t="shared" si="76"/>
        <v>0</v>
      </c>
      <c r="AG189" s="92">
        <f t="shared" si="93"/>
        <v>45978</v>
      </c>
      <c r="AH189" s="91">
        <f t="shared" si="94"/>
        <v>182</v>
      </c>
      <c r="AI189" s="91">
        <f>INDEX(地温!$D$2:$D$366,MATCH(AG189,地温!$C$2:$C$366,FALSE))</f>
        <v>13.155871999999999</v>
      </c>
      <c r="AJ189" s="91">
        <f t="shared" si="95"/>
        <v>3924.4412850000003</v>
      </c>
      <c r="AK189" s="93">
        <f t="shared" si="77"/>
        <v>21.562864203296705</v>
      </c>
      <c r="AL189" s="99" t="e">
        <f t="shared" si="78"/>
        <v>#N/A</v>
      </c>
      <c r="AM189" s="99">
        <f t="shared" si="79"/>
        <v>0</v>
      </c>
      <c r="AP189" s="92">
        <f t="shared" si="96"/>
        <v>45978</v>
      </c>
      <c r="AQ189" s="91">
        <f t="shared" si="97"/>
        <v>182</v>
      </c>
      <c r="AR189" s="91">
        <f>INDEX(地温!$D$2:$D$366,MATCH(AP189,地温!$C$2:$C$366,FALSE))</f>
        <v>13.155871999999999</v>
      </c>
      <c r="AS189" s="91">
        <f t="shared" si="98"/>
        <v>3924.4412850000003</v>
      </c>
      <c r="AT189" s="93">
        <f t="shared" si="80"/>
        <v>21.562864203296705</v>
      </c>
      <c r="AU189" s="99" t="e">
        <f t="shared" si="81"/>
        <v>#N/A</v>
      </c>
      <c r="AV189" s="99">
        <f t="shared" si="82"/>
        <v>0</v>
      </c>
    </row>
    <row r="190" spans="1:48" s="91" customFormat="1">
      <c r="A190" s="92">
        <f t="shared" si="83"/>
        <v>45979</v>
      </c>
      <c r="B190" s="91">
        <f t="shared" si="66"/>
        <v>183</v>
      </c>
      <c r="C190" s="99">
        <f t="shared" si="67"/>
        <v>4.3949835618823352</v>
      </c>
      <c r="F190" s="92">
        <f t="shared" si="84"/>
        <v>45979</v>
      </c>
      <c r="G190" s="91">
        <f t="shared" si="85"/>
        <v>183</v>
      </c>
      <c r="H190" s="91">
        <f>INDEX(地温!$D$2:$D$366,MATCH(F190,地温!$C$2:$C$366,FALSE))</f>
        <v>12.689524</v>
      </c>
      <c r="I190" s="91">
        <f t="shared" si="86"/>
        <v>3937.1308090000002</v>
      </c>
      <c r="J190" s="93">
        <f t="shared" si="68"/>
        <v>21.514376005464481</v>
      </c>
      <c r="K190" s="99">
        <f t="shared" si="69"/>
        <v>6.4295889051039584e-002</v>
      </c>
      <c r="L190" s="99">
        <f t="shared" si="70"/>
        <v>1.9949845129078578</v>
      </c>
      <c r="O190" s="92">
        <f t="shared" si="87"/>
        <v>45979</v>
      </c>
      <c r="P190" s="91">
        <f t="shared" si="88"/>
        <v>183</v>
      </c>
      <c r="Q190" s="91">
        <f>INDEX(地温!$D$2:$D$366,MATCH(O190,地温!$C$2:$C$366,FALSE))</f>
        <v>12.689524</v>
      </c>
      <c r="R190" s="91">
        <f t="shared" si="89"/>
        <v>3937.1308090000002</v>
      </c>
      <c r="S190" s="93">
        <f t="shared" si="71"/>
        <v>21.514376005464481</v>
      </c>
      <c r="T190" s="99">
        <f t="shared" si="72"/>
        <v>8.055297090033732e-002</v>
      </c>
      <c r="U190" s="99">
        <f t="shared" si="73"/>
        <v>2.3999990489744776</v>
      </c>
      <c r="X190" s="92">
        <f t="shared" si="90"/>
        <v>45979</v>
      </c>
      <c r="Y190" s="91">
        <f t="shared" si="91"/>
        <v>183</v>
      </c>
      <c r="Z190" s="91">
        <f>INDEX(地温!$D$2:$D$366,MATCH(X190,地温!$C$2:$C$366,FALSE))</f>
        <v>12.689524</v>
      </c>
      <c r="AA190" s="91">
        <f t="shared" si="92"/>
        <v>3937.1308090000002</v>
      </c>
      <c r="AB190" s="93">
        <f t="shared" si="74"/>
        <v>21.514376005464481</v>
      </c>
      <c r="AC190" s="99" t="e">
        <f t="shared" si="75"/>
        <v>#N/A</v>
      </c>
      <c r="AD190" s="99">
        <f t="shared" si="76"/>
        <v>0</v>
      </c>
      <c r="AG190" s="92">
        <f t="shared" si="93"/>
        <v>45979</v>
      </c>
      <c r="AH190" s="91">
        <f t="shared" si="94"/>
        <v>183</v>
      </c>
      <c r="AI190" s="91">
        <f>INDEX(地温!$D$2:$D$366,MATCH(AG190,地温!$C$2:$C$366,FALSE))</f>
        <v>12.689524</v>
      </c>
      <c r="AJ190" s="91">
        <f t="shared" si="95"/>
        <v>3937.1308090000002</v>
      </c>
      <c r="AK190" s="93">
        <f t="shared" si="77"/>
        <v>21.514376005464481</v>
      </c>
      <c r="AL190" s="99" t="e">
        <f t="shared" si="78"/>
        <v>#N/A</v>
      </c>
      <c r="AM190" s="99">
        <f t="shared" si="79"/>
        <v>0</v>
      </c>
      <c r="AP190" s="92">
        <f t="shared" si="96"/>
        <v>45979</v>
      </c>
      <c r="AQ190" s="91">
        <f t="shared" si="97"/>
        <v>183</v>
      </c>
      <c r="AR190" s="91">
        <f>INDEX(地温!$D$2:$D$366,MATCH(AP190,地温!$C$2:$C$366,FALSE))</f>
        <v>12.689524</v>
      </c>
      <c r="AS190" s="91">
        <f t="shared" si="98"/>
        <v>3937.1308090000002</v>
      </c>
      <c r="AT190" s="93">
        <f t="shared" si="80"/>
        <v>21.514376005464481</v>
      </c>
      <c r="AU190" s="99" t="e">
        <f t="shared" si="81"/>
        <v>#N/A</v>
      </c>
      <c r="AV190" s="99">
        <f t="shared" si="82"/>
        <v>0</v>
      </c>
    </row>
    <row r="191" spans="1:48" s="91" customFormat="1">
      <c r="A191" s="92">
        <f t="shared" si="83"/>
        <v>45980</v>
      </c>
      <c r="B191" s="91">
        <f t="shared" si="66"/>
        <v>184</v>
      </c>
      <c r="C191" s="99">
        <f t="shared" si="67"/>
        <v>4.3949842596733557</v>
      </c>
      <c r="F191" s="92">
        <f t="shared" si="84"/>
        <v>45980</v>
      </c>
      <c r="G191" s="91">
        <f t="shared" si="85"/>
        <v>184</v>
      </c>
      <c r="H191" s="91">
        <f>INDEX(地温!$D$2:$D$366,MATCH(F191,地温!$C$2:$C$366,FALSE))</f>
        <v>13.115320000000001</v>
      </c>
      <c r="I191" s="91">
        <f t="shared" si="86"/>
        <v>3950.2461290000001</v>
      </c>
      <c r="J191" s="93">
        <f t="shared" si="68"/>
        <v>21.468728961956522</v>
      </c>
      <c r="K191" s="99">
        <f t="shared" si="69"/>
        <v>6.4177898193689062e-002</v>
      </c>
      <c r="L191" s="99">
        <f t="shared" si="70"/>
        <v>1.9949851585886056</v>
      </c>
      <c r="O191" s="92">
        <f t="shared" si="87"/>
        <v>45980</v>
      </c>
      <c r="P191" s="91">
        <f t="shared" si="88"/>
        <v>184</v>
      </c>
      <c r="Q191" s="91">
        <f>INDEX(地温!$D$2:$D$366,MATCH(O191,地温!$C$2:$C$366,FALSE))</f>
        <v>13.115320000000001</v>
      </c>
      <c r="R191" s="91">
        <f t="shared" si="89"/>
        <v>3950.2461290000001</v>
      </c>
      <c r="S191" s="93">
        <f t="shared" si="71"/>
        <v>21.468728961956522</v>
      </c>
      <c r="T191" s="99">
        <f t="shared" si="72"/>
        <v>8.0421444655593963e-002</v>
      </c>
      <c r="U191" s="99">
        <f t="shared" si="73"/>
        <v>2.3999991010847506</v>
      </c>
      <c r="X191" s="92">
        <f t="shared" si="90"/>
        <v>45980</v>
      </c>
      <c r="Y191" s="91">
        <f t="shared" si="91"/>
        <v>184</v>
      </c>
      <c r="Z191" s="91">
        <f>INDEX(地温!$D$2:$D$366,MATCH(X191,地温!$C$2:$C$366,FALSE))</f>
        <v>13.115320000000001</v>
      </c>
      <c r="AA191" s="91">
        <f t="shared" si="92"/>
        <v>3950.2461290000001</v>
      </c>
      <c r="AB191" s="93">
        <f t="shared" si="74"/>
        <v>21.468728961956522</v>
      </c>
      <c r="AC191" s="99" t="e">
        <f t="shared" si="75"/>
        <v>#N/A</v>
      </c>
      <c r="AD191" s="99">
        <f t="shared" si="76"/>
        <v>0</v>
      </c>
      <c r="AG191" s="92">
        <f t="shared" si="93"/>
        <v>45980</v>
      </c>
      <c r="AH191" s="91">
        <f t="shared" si="94"/>
        <v>184</v>
      </c>
      <c r="AI191" s="91">
        <f>INDEX(地温!$D$2:$D$366,MATCH(AG191,地温!$C$2:$C$366,FALSE))</f>
        <v>13.115320000000001</v>
      </c>
      <c r="AJ191" s="91">
        <f t="shared" si="95"/>
        <v>3950.2461290000001</v>
      </c>
      <c r="AK191" s="93">
        <f t="shared" si="77"/>
        <v>21.468728961956522</v>
      </c>
      <c r="AL191" s="99" t="e">
        <f t="shared" si="78"/>
        <v>#N/A</v>
      </c>
      <c r="AM191" s="99">
        <f t="shared" si="79"/>
        <v>0</v>
      </c>
      <c r="AP191" s="92">
        <f t="shared" si="96"/>
        <v>45980</v>
      </c>
      <c r="AQ191" s="91">
        <f t="shared" si="97"/>
        <v>184</v>
      </c>
      <c r="AR191" s="91">
        <f>INDEX(地温!$D$2:$D$366,MATCH(AP191,地温!$C$2:$C$366,FALSE))</f>
        <v>13.115320000000001</v>
      </c>
      <c r="AS191" s="91">
        <f t="shared" si="98"/>
        <v>3950.2461290000001</v>
      </c>
      <c r="AT191" s="93">
        <f t="shared" si="80"/>
        <v>21.468728961956522</v>
      </c>
      <c r="AU191" s="99" t="e">
        <f t="shared" si="81"/>
        <v>#N/A</v>
      </c>
      <c r="AV191" s="99">
        <f t="shared" si="82"/>
        <v>0</v>
      </c>
    </row>
    <row r="192" spans="1:48" s="91" customFormat="1">
      <c r="A192" s="92">
        <f t="shared" si="83"/>
        <v>45981</v>
      </c>
      <c r="B192" s="91">
        <f t="shared" si="66"/>
        <v>185</v>
      </c>
      <c r="C192" s="99">
        <f t="shared" si="67"/>
        <v>4.394984913898031</v>
      </c>
      <c r="F192" s="92">
        <f t="shared" si="84"/>
        <v>45981</v>
      </c>
      <c r="G192" s="91">
        <f t="shared" si="85"/>
        <v>185</v>
      </c>
      <c r="H192" s="91">
        <f>INDEX(地温!$D$2:$D$366,MATCH(F192,地温!$C$2:$C$366,FALSE))</f>
        <v>12.750351999999999</v>
      </c>
      <c r="I192" s="91">
        <f t="shared" si="86"/>
        <v>3962.9964810000001</v>
      </c>
      <c r="J192" s="93">
        <f t="shared" si="68"/>
        <v>21.4216026</v>
      </c>
      <c r="K192" s="99">
        <f t="shared" si="69"/>
        <v>6.4056272403218692e-002</v>
      </c>
      <c r="L192" s="99">
        <f t="shared" si="70"/>
        <v>1.9949857644235709</v>
      </c>
      <c r="O192" s="92">
        <f t="shared" si="87"/>
        <v>45981</v>
      </c>
      <c r="P192" s="91">
        <f t="shared" si="88"/>
        <v>185</v>
      </c>
      <c r="Q192" s="91">
        <f>INDEX(地温!$D$2:$D$366,MATCH(O192,地温!$C$2:$C$366,FALSE))</f>
        <v>12.750351999999999</v>
      </c>
      <c r="R192" s="91">
        <f t="shared" si="89"/>
        <v>3962.9964810000001</v>
      </c>
      <c r="S192" s="93">
        <f t="shared" si="71"/>
        <v>21.4216026</v>
      </c>
      <c r="T192" s="99">
        <f t="shared" si="72"/>
        <v>8.0285838562684939e-002</v>
      </c>
      <c r="U192" s="99">
        <f t="shared" si="73"/>
        <v>2.3999991494744601</v>
      </c>
      <c r="X192" s="92">
        <f t="shared" si="90"/>
        <v>45981</v>
      </c>
      <c r="Y192" s="91">
        <f t="shared" si="91"/>
        <v>185</v>
      </c>
      <c r="Z192" s="91">
        <f>INDEX(地温!$D$2:$D$366,MATCH(X192,地温!$C$2:$C$366,FALSE))</f>
        <v>12.750351999999999</v>
      </c>
      <c r="AA192" s="91">
        <f t="shared" si="92"/>
        <v>3962.9964810000001</v>
      </c>
      <c r="AB192" s="93">
        <f t="shared" si="74"/>
        <v>21.4216026</v>
      </c>
      <c r="AC192" s="99" t="e">
        <f t="shared" si="75"/>
        <v>#N/A</v>
      </c>
      <c r="AD192" s="99">
        <f t="shared" si="76"/>
        <v>0</v>
      </c>
      <c r="AG192" s="92">
        <f t="shared" si="93"/>
        <v>45981</v>
      </c>
      <c r="AH192" s="91">
        <f t="shared" si="94"/>
        <v>185</v>
      </c>
      <c r="AI192" s="91">
        <f>INDEX(地温!$D$2:$D$366,MATCH(AG192,地温!$C$2:$C$366,FALSE))</f>
        <v>12.750351999999999</v>
      </c>
      <c r="AJ192" s="91">
        <f t="shared" si="95"/>
        <v>3962.9964810000001</v>
      </c>
      <c r="AK192" s="93">
        <f t="shared" si="77"/>
        <v>21.4216026</v>
      </c>
      <c r="AL192" s="99" t="e">
        <f t="shared" si="78"/>
        <v>#N/A</v>
      </c>
      <c r="AM192" s="99">
        <f t="shared" si="79"/>
        <v>0</v>
      </c>
      <c r="AP192" s="92">
        <f t="shared" si="96"/>
        <v>45981</v>
      </c>
      <c r="AQ192" s="91">
        <f t="shared" si="97"/>
        <v>185</v>
      </c>
      <c r="AR192" s="91">
        <f>INDEX(地温!$D$2:$D$366,MATCH(AP192,地温!$C$2:$C$366,FALSE))</f>
        <v>12.750351999999999</v>
      </c>
      <c r="AS192" s="91">
        <f t="shared" si="98"/>
        <v>3962.9964810000001</v>
      </c>
      <c r="AT192" s="93">
        <f t="shared" si="80"/>
        <v>21.4216026</v>
      </c>
      <c r="AU192" s="99" t="e">
        <f t="shared" si="81"/>
        <v>#N/A</v>
      </c>
      <c r="AV192" s="99">
        <f t="shared" si="82"/>
        <v>0</v>
      </c>
    </row>
    <row r="193" spans="1:48" s="91" customFormat="1">
      <c r="A193" s="92">
        <f t="shared" si="83"/>
        <v>45982</v>
      </c>
      <c r="B193" s="91">
        <f t="shared" si="66"/>
        <v>186</v>
      </c>
      <c r="C193" s="99">
        <f t="shared" si="67"/>
        <v>4.3949855291338888</v>
      </c>
      <c r="F193" s="92">
        <f t="shared" si="84"/>
        <v>45982</v>
      </c>
      <c r="G193" s="91">
        <f t="shared" si="85"/>
        <v>186</v>
      </c>
      <c r="H193" s="91">
        <f>INDEX(地温!$D$2:$D$366,MATCH(F193,地温!$C$2:$C$366,FALSE))</f>
        <v>12.425936000000002</v>
      </c>
      <c r="I193" s="91">
        <f t="shared" si="86"/>
        <v>3975.4224170000002</v>
      </c>
      <c r="J193" s="93">
        <f t="shared" si="68"/>
        <v>21.373238801075271</v>
      </c>
      <c r="K193" s="99">
        <f t="shared" si="69"/>
        <v>6.393165225983144e-002</v>
      </c>
      <c r="L193" s="99">
        <f t="shared" si="70"/>
        <v>1.9949863345973058</v>
      </c>
      <c r="O193" s="92">
        <f t="shared" si="87"/>
        <v>45982</v>
      </c>
      <c r="P193" s="91">
        <f t="shared" si="88"/>
        <v>186</v>
      </c>
      <c r="Q193" s="91">
        <f>INDEX(地温!$D$2:$D$366,MATCH(O193,地温!$C$2:$C$366,FALSE))</f>
        <v>12.425936000000002</v>
      </c>
      <c r="R193" s="91">
        <f t="shared" si="89"/>
        <v>3975.4224170000002</v>
      </c>
      <c r="S193" s="93">
        <f t="shared" si="71"/>
        <v>21.373238801075271</v>
      </c>
      <c r="T193" s="99">
        <f t="shared" si="72"/>
        <v>8.0146864457316502e-002</v>
      </c>
      <c r="U193" s="99">
        <f t="shared" si="73"/>
        <v>2.3999991945365831</v>
      </c>
      <c r="X193" s="92">
        <f t="shared" si="90"/>
        <v>45982</v>
      </c>
      <c r="Y193" s="91">
        <f t="shared" si="91"/>
        <v>186</v>
      </c>
      <c r="Z193" s="91">
        <f>INDEX(地温!$D$2:$D$366,MATCH(X193,地温!$C$2:$C$366,FALSE))</f>
        <v>12.425936000000002</v>
      </c>
      <c r="AA193" s="91">
        <f t="shared" si="92"/>
        <v>3975.4224170000002</v>
      </c>
      <c r="AB193" s="93">
        <f t="shared" si="74"/>
        <v>21.373238801075271</v>
      </c>
      <c r="AC193" s="99" t="e">
        <f t="shared" si="75"/>
        <v>#N/A</v>
      </c>
      <c r="AD193" s="99">
        <f t="shared" si="76"/>
        <v>0</v>
      </c>
      <c r="AG193" s="92">
        <f t="shared" si="93"/>
        <v>45982</v>
      </c>
      <c r="AH193" s="91">
        <f t="shared" si="94"/>
        <v>186</v>
      </c>
      <c r="AI193" s="91">
        <f>INDEX(地温!$D$2:$D$366,MATCH(AG193,地温!$C$2:$C$366,FALSE))</f>
        <v>12.425936000000002</v>
      </c>
      <c r="AJ193" s="91">
        <f t="shared" si="95"/>
        <v>3975.4224170000002</v>
      </c>
      <c r="AK193" s="93">
        <f t="shared" si="77"/>
        <v>21.373238801075271</v>
      </c>
      <c r="AL193" s="99" t="e">
        <f t="shared" si="78"/>
        <v>#N/A</v>
      </c>
      <c r="AM193" s="99">
        <f t="shared" si="79"/>
        <v>0</v>
      </c>
      <c r="AP193" s="92">
        <f t="shared" si="96"/>
        <v>45982</v>
      </c>
      <c r="AQ193" s="91">
        <f t="shared" si="97"/>
        <v>186</v>
      </c>
      <c r="AR193" s="91">
        <f>INDEX(地温!$D$2:$D$366,MATCH(AP193,地温!$C$2:$C$366,FALSE))</f>
        <v>12.425936000000002</v>
      </c>
      <c r="AS193" s="91">
        <f t="shared" si="98"/>
        <v>3975.4224170000002</v>
      </c>
      <c r="AT193" s="93">
        <f t="shared" si="80"/>
        <v>21.373238801075271</v>
      </c>
      <c r="AU193" s="99" t="e">
        <f t="shared" si="81"/>
        <v>#N/A</v>
      </c>
      <c r="AV193" s="99">
        <f t="shared" si="82"/>
        <v>0</v>
      </c>
    </row>
    <row r="194" spans="1:48" s="91" customFormat="1">
      <c r="A194" s="92">
        <f t="shared" si="83"/>
        <v>45983</v>
      </c>
      <c r="B194" s="91">
        <f t="shared" si="66"/>
        <v>187</v>
      </c>
      <c r="C194" s="99">
        <f t="shared" si="67"/>
        <v>4.3949861574689741</v>
      </c>
      <c r="F194" s="92">
        <f t="shared" si="84"/>
        <v>45983</v>
      </c>
      <c r="G194" s="91">
        <f t="shared" si="85"/>
        <v>187</v>
      </c>
      <c r="H194" s="91">
        <f>INDEX(地温!$D$2:$D$366,MATCH(F194,地温!$C$2:$C$366,FALSE))</f>
        <v>13.480288</v>
      </c>
      <c r="I194" s="91">
        <f t="shared" si="86"/>
        <v>3988.9027050000004</v>
      </c>
      <c r="J194" s="93">
        <f t="shared" si="68"/>
        <v>21.331030508021392</v>
      </c>
      <c r="K194" s="99">
        <f t="shared" si="69"/>
        <v>6.3823057915625522e-002</v>
      </c>
      <c r="L194" s="99">
        <f t="shared" si="70"/>
        <v>1.9949869179275446</v>
      </c>
      <c r="O194" s="92">
        <f t="shared" si="87"/>
        <v>45983</v>
      </c>
      <c r="P194" s="91">
        <f t="shared" si="88"/>
        <v>187</v>
      </c>
      <c r="Q194" s="91">
        <f>INDEX(地温!$D$2:$D$366,MATCH(O194,地温!$C$2:$C$366,FALSE))</f>
        <v>13.480288</v>
      </c>
      <c r="R194" s="91">
        <f t="shared" si="89"/>
        <v>3988.9027050000004</v>
      </c>
      <c r="S194" s="93">
        <f t="shared" si="71"/>
        <v>21.331030508021392</v>
      </c>
      <c r="T194" s="99">
        <f t="shared" si="72"/>
        <v>8.0025737656501963e-002</v>
      </c>
      <c r="U194" s="99">
        <f t="shared" si="73"/>
        <v>2.39999923954143</v>
      </c>
      <c r="X194" s="92">
        <f t="shared" si="90"/>
        <v>45983</v>
      </c>
      <c r="Y194" s="91">
        <f t="shared" si="91"/>
        <v>187</v>
      </c>
      <c r="Z194" s="91">
        <f>INDEX(地温!$D$2:$D$366,MATCH(X194,地温!$C$2:$C$366,FALSE))</f>
        <v>13.480288</v>
      </c>
      <c r="AA194" s="91">
        <f t="shared" si="92"/>
        <v>3988.9027050000004</v>
      </c>
      <c r="AB194" s="93">
        <f t="shared" si="74"/>
        <v>21.331030508021392</v>
      </c>
      <c r="AC194" s="99" t="e">
        <f t="shared" si="75"/>
        <v>#N/A</v>
      </c>
      <c r="AD194" s="99">
        <f t="shared" si="76"/>
        <v>0</v>
      </c>
      <c r="AG194" s="92">
        <f t="shared" si="93"/>
        <v>45983</v>
      </c>
      <c r="AH194" s="91">
        <f t="shared" si="94"/>
        <v>187</v>
      </c>
      <c r="AI194" s="91">
        <f>INDEX(地温!$D$2:$D$366,MATCH(AG194,地温!$C$2:$C$366,FALSE))</f>
        <v>13.480288</v>
      </c>
      <c r="AJ194" s="91">
        <f t="shared" si="95"/>
        <v>3988.9027050000004</v>
      </c>
      <c r="AK194" s="93">
        <f t="shared" si="77"/>
        <v>21.331030508021392</v>
      </c>
      <c r="AL194" s="99" t="e">
        <f t="shared" si="78"/>
        <v>#N/A</v>
      </c>
      <c r="AM194" s="99">
        <f t="shared" si="79"/>
        <v>0</v>
      </c>
      <c r="AP194" s="92">
        <f t="shared" si="96"/>
        <v>45983</v>
      </c>
      <c r="AQ194" s="91">
        <f t="shared" si="97"/>
        <v>187</v>
      </c>
      <c r="AR194" s="91">
        <f>INDEX(地温!$D$2:$D$366,MATCH(AP194,地温!$C$2:$C$366,FALSE))</f>
        <v>13.480288</v>
      </c>
      <c r="AS194" s="91">
        <f t="shared" si="98"/>
        <v>3988.9027050000004</v>
      </c>
      <c r="AT194" s="93">
        <f t="shared" si="80"/>
        <v>21.331030508021392</v>
      </c>
      <c r="AU194" s="99" t="e">
        <f t="shared" si="81"/>
        <v>#N/A</v>
      </c>
      <c r="AV194" s="99">
        <f t="shared" si="82"/>
        <v>0</v>
      </c>
    </row>
    <row r="195" spans="1:48" s="91" customFormat="1">
      <c r="A195" s="92">
        <f t="shared" si="83"/>
        <v>45984</v>
      </c>
      <c r="B195" s="91">
        <f t="shared" si="66"/>
        <v>188</v>
      </c>
      <c r="C195" s="99">
        <f t="shared" si="67"/>
        <v>4.3949867003803149</v>
      </c>
      <c r="F195" s="92">
        <f t="shared" si="84"/>
        <v>45984</v>
      </c>
      <c r="G195" s="91">
        <f t="shared" si="85"/>
        <v>188</v>
      </c>
      <c r="H195" s="91">
        <f>INDEX(地温!$D$2:$D$366,MATCH(F195,地温!$C$2:$C$366,FALSE))</f>
        <v>11.777104</v>
      </c>
      <c r="I195" s="91">
        <f t="shared" si="86"/>
        <v>4000.6798090000002</v>
      </c>
      <c r="J195" s="93">
        <f t="shared" si="68"/>
        <v>21.280211749999999</v>
      </c>
      <c r="K195" s="99">
        <f t="shared" si="69"/>
        <v>6.3692513894653552e-002</v>
      </c>
      <c r="L195" s="99">
        <f t="shared" si="70"/>
        <v>1.9949874218397556</v>
      </c>
      <c r="O195" s="92">
        <f t="shared" si="87"/>
        <v>45984</v>
      </c>
      <c r="P195" s="91">
        <f t="shared" si="88"/>
        <v>188</v>
      </c>
      <c r="Q195" s="91">
        <f>INDEX(地温!$D$2:$D$366,MATCH(O195,地温!$C$2:$C$366,FALSE))</f>
        <v>11.777104</v>
      </c>
      <c r="R195" s="91">
        <f t="shared" si="89"/>
        <v>4000.6798090000002</v>
      </c>
      <c r="S195" s="93">
        <f t="shared" si="71"/>
        <v>21.280211749999999</v>
      </c>
      <c r="T195" s="99">
        <f t="shared" si="72"/>
        <v>7.9880097943075892e-002</v>
      </c>
      <c r="U195" s="99">
        <f t="shared" si="73"/>
        <v>2.3999992785405593</v>
      </c>
      <c r="X195" s="92">
        <f t="shared" si="90"/>
        <v>45984</v>
      </c>
      <c r="Y195" s="91">
        <f t="shared" si="91"/>
        <v>188</v>
      </c>
      <c r="Z195" s="91">
        <f>INDEX(地温!$D$2:$D$366,MATCH(X195,地温!$C$2:$C$366,FALSE))</f>
        <v>11.777104</v>
      </c>
      <c r="AA195" s="91">
        <f t="shared" si="92"/>
        <v>4000.6798090000002</v>
      </c>
      <c r="AB195" s="93">
        <f t="shared" si="74"/>
        <v>21.280211749999999</v>
      </c>
      <c r="AC195" s="99" t="e">
        <f t="shared" si="75"/>
        <v>#N/A</v>
      </c>
      <c r="AD195" s="99">
        <f t="shared" si="76"/>
        <v>0</v>
      </c>
      <c r="AG195" s="92">
        <f t="shared" si="93"/>
        <v>45984</v>
      </c>
      <c r="AH195" s="91">
        <f t="shared" si="94"/>
        <v>188</v>
      </c>
      <c r="AI195" s="91">
        <f>INDEX(地温!$D$2:$D$366,MATCH(AG195,地温!$C$2:$C$366,FALSE))</f>
        <v>11.777104</v>
      </c>
      <c r="AJ195" s="91">
        <f t="shared" si="95"/>
        <v>4000.6798090000002</v>
      </c>
      <c r="AK195" s="93">
        <f t="shared" si="77"/>
        <v>21.280211749999999</v>
      </c>
      <c r="AL195" s="99" t="e">
        <f t="shared" si="78"/>
        <v>#N/A</v>
      </c>
      <c r="AM195" s="99">
        <f t="shared" si="79"/>
        <v>0</v>
      </c>
      <c r="AP195" s="92">
        <f t="shared" si="96"/>
        <v>45984</v>
      </c>
      <c r="AQ195" s="91">
        <f t="shared" si="97"/>
        <v>188</v>
      </c>
      <c r="AR195" s="91">
        <f>INDEX(地温!$D$2:$D$366,MATCH(AP195,地温!$C$2:$C$366,FALSE))</f>
        <v>11.777104</v>
      </c>
      <c r="AS195" s="91">
        <f t="shared" si="98"/>
        <v>4000.6798090000002</v>
      </c>
      <c r="AT195" s="93">
        <f t="shared" si="80"/>
        <v>21.280211749999999</v>
      </c>
      <c r="AU195" s="99" t="e">
        <f t="shared" si="81"/>
        <v>#N/A</v>
      </c>
      <c r="AV195" s="99">
        <f t="shared" si="82"/>
        <v>0</v>
      </c>
    </row>
    <row r="196" spans="1:48" s="91" customFormat="1">
      <c r="A196" s="92">
        <f t="shared" si="83"/>
        <v>45985</v>
      </c>
      <c r="B196" s="91">
        <f t="shared" si="66"/>
        <v>189</v>
      </c>
      <c r="C196" s="99">
        <f t="shared" si="67"/>
        <v>4.3949871882996154</v>
      </c>
      <c r="F196" s="92">
        <f t="shared" si="84"/>
        <v>45985</v>
      </c>
      <c r="G196" s="91">
        <f t="shared" si="85"/>
        <v>189</v>
      </c>
      <c r="H196" s="91">
        <f>INDEX(地温!$D$2:$D$366,MATCH(F196,地温!$C$2:$C$366,FALSE))</f>
        <v>10.743028000000001</v>
      </c>
      <c r="I196" s="91">
        <f t="shared" si="86"/>
        <v>4011.4228370000001</v>
      </c>
      <c r="J196" s="93">
        <f t="shared" si="68"/>
        <v>21.224459455026455</v>
      </c>
      <c r="K196" s="99">
        <f t="shared" si="69"/>
        <v>6.3549551957922501e-002</v>
      </c>
      <c r="L196" s="99">
        <f t="shared" si="70"/>
        <v>1.9949878747592991</v>
      </c>
      <c r="O196" s="92">
        <f t="shared" si="87"/>
        <v>45985</v>
      </c>
      <c r="P196" s="91">
        <f t="shared" si="88"/>
        <v>189</v>
      </c>
      <c r="Q196" s="91">
        <f>INDEX(地温!$D$2:$D$366,MATCH(O196,地温!$C$2:$C$366,FALSE))</f>
        <v>10.743028000000001</v>
      </c>
      <c r="R196" s="91">
        <f t="shared" si="89"/>
        <v>4011.4228370000001</v>
      </c>
      <c r="S196" s="93">
        <f t="shared" si="71"/>
        <v>21.224459455026455</v>
      </c>
      <c r="T196" s="99">
        <f t="shared" si="72"/>
        <v>7.9720566551748862e-002</v>
      </c>
      <c r="U196" s="99">
        <f t="shared" si="73"/>
        <v>2.3999993135403166</v>
      </c>
      <c r="X196" s="92">
        <f t="shared" si="90"/>
        <v>45985</v>
      </c>
      <c r="Y196" s="91">
        <f t="shared" si="91"/>
        <v>189</v>
      </c>
      <c r="Z196" s="91">
        <f>INDEX(地温!$D$2:$D$366,MATCH(X196,地温!$C$2:$C$366,FALSE))</f>
        <v>10.743028000000001</v>
      </c>
      <c r="AA196" s="91">
        <f t="shared" si="92"/>
        <v>4011.4228370000001</v>
      </c>
      <c r="AB196" s="93">
        <f t="shared" si="74"/>
        <v>21.224459455026455</v>
      </c>
      <c r="AC196" s="99" t="e">
        <f t="shared" si="75"/>
        <v>#N/A</v>
      </c>
      <c r="AD196" s="99">
        <f t="shared" si="76"/>
        <v>0</v>
      </c>
      <c r="AG196" s="92">
        <f t="shared" si="93"/>
        <v>45985</v>
      </c>
      <c r="AH196" s="91">
        <f t="shared" si="94"/>
        <v>189</v>
      </c>
      <c r="AI196" s="91">
        <f>INDEX(地温!$D$2:$D$366,MATCH(AG196,地温!$C$2:$C$366,FALSE))</f>
        <v>10.743028000000001</v>
      </c>
      <c r="AJ196" s="91">
        <f t="shared" si="95"/>
        <v>4011.4228370000001</v>
      </c>
      <c r="AK196" s="93">
        <f t="shared" si="77"/>
        <v>21.224459455026455</v>
      </c>
      <c r="AL196" s="99" t="e">
        <f t="shared" si="78"/>
        <v>#N/A</v>
      </c>
      <c r="AM196" s="99">
        <f t="shared" si="79"/>
        <v>0</v>
      </c>
      <c r="AP196" s="92">
        <f t="shared" si="96"/>
        <v>45985</v>
      </c>
      <c r="AQ196" s="91">
        <f t="shared" si="97"/>
        <v>189</v>
      </c>
      <c r="AR196" s="91">
        <f>INDEX(地温!$D$2:$D$366,MATCH(AP196,地温!$C$2:$C$366,FALSE))</f>
        <v>10.743028000000001</v>
      </c>
      <c r="AS196" s="91">
        <f t="shared" si="98"/>
        <v>4011.4228370000001</v>
      </c>
      <c r="AT196" s="93">
        <f t="shared" si="80"/>
        <v>21.224459455026455</v>
      </c>
      <c r="AU196" s="99" t="e">
        <f t="shared" si="81"/>
        <v>#N/A</v>
      </c>
      <c r="AV196" s="99">
        <f t="shared" si="82"/>
        <v>0</v>
      </c>
    </row>
    <row r="197" spans="1:48" s="91" customFormat="1">
      <c r="A197" s="92">
        <f t="shared" si="83"/>
        <v>45986</v>
      </c>
      <c r="B197" s="91">
        <f t="shared" si="66"/>
        <v>190</v>
      </c>
      <c r="C197" s="99">
        <f t="shared" si="67"/>
        <v>4.3949876453002306</v>
      </c>
      <c r="F197" s="92">
        <f t="shared" si="84"/>
        <v>45986</v>
      </c>
      <c r="G197" s="91">
        <f t="shared" si="85"/>
        <v>190</v>
      </c>
      <c r="H197" s="91">
        <f>INDEX(地温!$D$2:$D$366,MATCH(F197,地温!$C$2:$C$366,FALSE))</f>
        <v>10.317232000000002</v>
      </c>
      <c r="I197" s="91">
        <f t="shared" si="86"/>
        <v>4021.7400689999999</v>
      </c>
      <c r="J197" s="93">
        <f t="shared" si="68"/>
        <v>21.167052994736842</v>
      </c>
      <c r="K197" s="99">
        <f t="shared" si="69"/>
        <v>6.340262722490915e-002</v>
      </c>
      <c r="L197" s="99">
        <f t="shared" si="70"/>
        <v>1.994988299220827</v>
      </c>
      <c r="O197" s="92">
        <f t="shared" si="87"/>
        <v>45986</v>
      </c>
      <c r="P197" s="91">
        <f t="shared" si="88"/>
        <v>190</v>
      </c>
      <c r="Q197" s="91">
        <f>INDEX(地温!$D$2:$D$366,MATCH(O197,地温!$C$2:$C$366,FALSE))</f>
        <v>10.317232000000002</v>
      </c>
      <c r="R197" s="91">
        <f t="shared" si="89"/>
        <v>4021.7400689999999</v>
      </c>
      <c r="S197" s="93">
        <f t="shared" si="71"/>
        <v>21.167052994736842</v>
      </c>
      <c r="T197" s="99">
        <f t="shared" si="72"/>
        <v>7.9556571802563508e-002</v>
      </c>
      <c r="U197" s="99">
        <f t="shared" si="73"/>
        <v>2.3999993460794036</v>
      </c>
      <c r="X197" s="92">
        <f t="shared" si="90"/>
        <v>45986</v>
      </c>
      <c r="Y197" s="91">
        <f t="shared" si="91"/>
        <v>190</v>
      </c>
      <c r="Z197" s="91">
        <f>INDEX(地温!$D$2:$D$366,MATCH(X197,地温!$C$2:$C$366,FALSE))</f>
        <v>10.317232000000002</v>
      </c>
      <c r="AA197" s="91">
        <f t="shared" si="92"/>
        <v>4021.7400689999999</v>
      </c>
      <c r="AB197" s="93">
        <f t="shared" si="74"/>
        <v>21.167052994736842</v>
      </c>
      <c r="AC197" s="99" t="e">
        <f t="shared" si="75"/>
        <v>#N/A</v>
      </c>
      <c r="AD197" s="99">
        <f t="shared" si="76"/>
        <v>0</v>
      </c>
      <c r="AG197" s="92">
        <f t="shared" si="93"/>
        <v>45986</v>
      </c>
      <c r="AH197" s="91">
        <f t="shared" si="94"/>
        <v>190</v>
      </c>
      <c r="AI197" s="91">
        <f>INDEX(地温!$D$2:$D$366,MATCH(AG197,地温!$C$2:$C$366,FALSE))</f>
        <v>10.317232000000002</v>
      </c>
      <c r="AJ197" s="91">
        <f t="shared" si="95"/>
        <v>4021.7400689999999</v>
      </c>
      <c r="AK197" s="93">
        <f t="shared" si="77"/>
        <v>21.167052994736842</v>
      </c>
      <c r="AL197" s="99" t="e">
        <f t="shared" si="78"/>
        <v>#N/A</v>
      </c>
      <c r="AM197" s="99">
        <f t="shared" si="79"/>
        <v>0</v>
      </c>
      <c r="AP197" s="92">
        <f t="shared" si="96"/>
        <v>45986</v>
      </c>
      <c r="AQ197" s="91">
        <f t="shared" si="97"/>
        <v>190</v>
      </c>
      <c r="AR197" s="91">
        <f>INDEX(地温!$D$2:$D$366,MATCH(AP197,地温!$C$2:$C$366,FALSE))</f>
        <v>10.317232000000002</v>
      </c>
      <c r="AS197" s="91">
        <f t="shared" si="98"/>
        <v>4021.7400689999999</v>
      </c>
      <c r="AT197" s="93">
        <f t="shared" si="80"/>
        <v>21.167052994736842</v>
      </c>
      <c r="AU197" s="99" t="e">
        <f t="shared" si="81"/>
        <v>#N/A</v>
      </c>
      <c r="AV197" s="99">
        <f t="shared" si="82"/>
        <v>0</v>
      </c>
    </row>
    <row r="198" spans="1:48" s="91" customFormat="1">
      <c r="A198" s="92">
        <f t="shared" si="83"/>
        <v>45987</v>
      </c>
      <c r="B198" s="91">
        <f t="shared" si="66"/>
        <v>191</v>
      </c>
      <c r="C198" s="99">
        <f t="shared" si="67"/>
        <v>4.3949881007885594</v>
      </c>
      <c r="F198" s="92">
        <f t="shared" si="84"/>
        <v>45987</v>
      </c>
      <c r="G198" s="91">
        <f t="shared" si="85"/>
        <v>191</v>
      </c>
      <c r="H198" s="91">
        <f>INDEX(地温!$D$2:$D$366,MATCH(F198,地温!$C$2:$C$366,FALSE))</f>
        <v>10.783580000000001</v>
      </c>
      <c r="I198" s="91">
        <f t="shared" si="86"/>
        <v>4032.5236489999998</v>
      </c>
      <c r="J198" s="93">
        <f t="shared" si="68"/>
        <v>21.112689261780105</v>
      </c>
      <c r="K198" s="99">
        <f t="shared" si="69"/>
        <v>6.326375044629852e-002</v>
      </c>
      <c r="L198" s="99">
        <f t="shared" si="70"/>
        <v>1.9949887228531749</v>
      </c>
      <c r="O198" s="92">
        <f t="shared" si="87"/>
        <v>45987</v>
      </c>
      <c r="P198" s="91">
        <f t="shared" si="88"/>
        <v>191</v>
      </c>
      <c r="Q198" s="91">
        <f>INDEX(地温!$D$2:$D$366,MATCH(O198,地温!$C$2:$C$366,FALSE))</f>
        <v>10.783580000000001</v>
      </c>
      <c r="R198" s="91">
        <f t="shared" si="89"/>
        <v>4032.5236489999998</v>
      </c>
      <c r="S198" s="93">
        <f t="shared" si="71"/>
        <v>21.112689261780105</v>
      </c>
      <c r="T198" s="99">
        <f t="shared" si="72"/>
        <v>7.9401521480707532e-002</v>
      </c>
      <c r="U198" s="99">
        <f t="shared" si="73"/>
        <v>2.3999993779353841</v>
      </c>
      <c r="X198" s="92">
        <f t="shared" si="90"/>
        <v>45987</v>
      </c>
      <c r="Y198" s="91">
        <f t="shared" si="91"/>
        <v>191</v>
      </c>
      <c r="Z198" s="91">
        <f>INDEX(地温!$D$2:$D$366,MATCH(X198,地温!$C$2:$C$366,FALSE))</f>
        <v>10.783580000000001</v>
      </c>
      <c r="AA198" s="91">
        <f t="shared" si="92"/>
        <v>4032.5236489999998</v>
      </c>
      <c r="AB198" s="93">
        <f t="shared" si="74"/>
        <v>21.112689261780105</v>
      </c>
      <c r="AC198" s="99" t="e">
        <f t="shared" si="75"/>
        <v>#N/A</v>
      </c>
      <c r="AD198" s="99">
        <f t="shared" si="76"/>
        <v>0</v>
      </c>
      <c r="AG198" s="92">
        <f t="shared" si="93"/>
        <v>45987</v>
      </c>
      <c r="AH198" s="91">
        <f t="shared" si="94"/>
        <v>191</v>
      </c>
      <c r="AI198" s="91">
        <f>INDEX(地温!$D$2:$D$366,MATCH(AG198,地温!$C$2:$C$366,FALSE))</f>
        <v>10.783580000000001</v>
      </c>
      <c r="AJ198" s="91">
        <f t="shared" si="95"/>
        <v>4032.5236489999998</v>
      </c>
      <c r="AK198" s="93">
        <f t="shared" si="77"/>
        <v>21.112689261780105</v>
      </c>
      <c r="AL198" s="99" t="e">
        <f t="shared" si="78"/>
        <v>#N/A</v>
      </c>
      <c r="AM198" s="99">
        <f t="shared" si="79"/>
        <v>0</v>
      </c>
      <c r="AP198" s="92">
        <f t="shared" si="96"/>
        <v>45987</v>
      </c>
      <c r="AQ198" s="91">
        <f t="shared" si="97"/>
        <v>191</v>
      </c>
      <c r="AR198" s="91">
        <f>INDEX(地温!$D$2:$D$366,MATCH(AP198,地温!$C$2:$C$366,FALSE))</f>
        <v>10.783580000000001</v>
      </c>
      <c r="AS198" s="91">
        <f t="shared" si="98"/>
        <v>4032.5236489999998</v>
      </c>
      <c r="AT198" s="93">
        <f t="shared" si="80"/>
        <v>21.112689261780105</v>
      </c>
      <c r="AU198" s="99" t="e">
        <f t="shared" si="81"/>
        <v>#N/A</v>
      </c>
      <c r="AV198" s="99">
        <f t="shared" si="82"/>
        <v>0</v>
      </c>
    </row>
    <row r="199" spans="1:48" s="91" customFormat="1">
      <c r="A199" s="92">
        <f t="shared" si="83"/>
        <v>45988</v>
      </c>
      <c r="B199" s="91">
        <f t="shared" si="66"/>
        <v>192</v>
      </c>
      <c r="C199" s="99">
        <f t="shared" si="67"/>
        <v>4.3949885429117854</v>
      </c>
      <c r="F199" s="92">
        <f t="shared" si="84"/>
        <v>45988</v>
      </c>
      <c r="G199" s="91">
        <f t="shared" si="85"/>
        <v>192</v>
      </c>
      <c r="H199" s="91">
        <f>INDEX(地温!$D$2:$D$366,MATCH(F199,地温!$C$2:$C$366,FALSE))</f>
        <v>10.88496</v>
      </c>
      <c r="I199" s="91">
        <f t="shared" si="86"/>
        <v>4043.4086089999996</v>
      </c>
      <c r="J199" s="93">
        <f t="shared" si="68"/>
        <v>21.059419838541665</v>
      </c>
      <c r="K199" s="99">
        <f t="shared" si="69"/>
        <v>6.3127914603175697e-002</v>
      </c>
      <c r="L199" s="99">
        <f t="shared" si="70"/>
        <v>1.9949891344742214</v>
      </c>
      <c r="O199" s="92">
        <f t="shared" si="87"/>
        <v>45988</v>
      </c>
      <c r="P199" s="91">
        <f t="shared" si="88"/>
        <v>192</v>
      </c>
      <c r="Q199" s="91">
        <f>INDEX(地温!$D$2:$D$366,MATCH(O199,地温!$C$2:$C$366,FALSE))</f>
        <v>10.88496</v>
      </c>
      <c r="R199" s="91">
        <f t="shared" si="89"/>
        <v>4043.4086089999996</v>
      </c>
      <c r="S199" s="93">
        <f t="shared" si="71"/>
        <v>21.059419838541665</v>
      </c>
      <c r="T199" s="99">
        <f t="shared" si="72"/>
        <v>7.9249829903733124e-002</v>
      </c>
      <c r="U199" s="99">
        <f t="shared" si="73"/>
        <v>2.399999408437564</v>
      </c>
      <c r="X199" s="92">
        <f t="shared" si="90"/>
        <v>45988</v>
      </c>
      <c r="Y199" s="91">
        <f t="shared" si="91"/>
        <v>192</v>
      </c>
      <c r="Z199" s="91">
        <f>INDEX(地温!$D$2:$D$366,MATCH(X199,地温!$C$2:$C$366,FALSE))</f>
        <v>10.88496</v>
      </c>
      <c r="AA199" s="91">
        <f t="shared" si="92"/>
        <v>4043.4086089999996</v>
      </c>
      <c r="AB199" s="93">
        <f t="shared" si="74"/>
        <v>21.059419838541665</v>
      </c>
      <c r="AC199" s="99" t="e">
        <f t="shared" si="75"/>
        <v>#N/A</v>
      </c>
      <c r="AD199" s="99">
        <f t="shared" si="76"/>
        <v>0</v>
      </c>
      <c r="AG199" s="92">
        <f t="shared" si="93"/>
        <v>45988</v>
      </c>
      <c r="AH199" s="91">
        <f t="shared" si="94"/>
        <v>192</v>
      </c>
      <c r="AI199" s="91">
        <f>INDEX(地温!$D$2:$D$366,MATCH(AG199,地温!$C$2:$C$366,FALSE))</f>
        <v>10.88496</v>
      </c>
      <c r="AJ199" s="91">
        <f t="shared" si="95"/>
        <v>4043.4086089999996</v>
      </c>
      <c r="AK199" s="93">
        <f t="shared" si="77"/>
        <v>21.059419838541665</v>
      </c>
      <c r="AL199" s="99" t="e">
        <f t="shared" si="78"/>
        <v>#N/A</v>
      </c>
      <c r="AM199" s="99">
        <f t="shared" si="79"/>
        <v>0</v>
      </c>
      <c r="AP199" s="92">
        <f t="shared" si="96"/>
        <v>45988</v>
      </c>
      <c r="AQ199" s="91">
        <f t="shared" si="97"/>
        <v>192</v>
      </c>
      <c r="AR199" s="91">
        <f>INDEX(地温!$D$2:$D$366,MATCH(AP199,地温!$C$2:$C$366,FALSE))</f>
        <v>10.88496</v>
      </c>
      <c r="AS199" s="91">
        <f t="shared" si="98"/>
        <v>4043.4086089999996</v>
      </c>
      <c r="AT199" s="93">
        <f t="shared" si="80"/>
        <v>21.059419838541665</v>
      </c>
      <c r="AU199" s="99" t="e">
        <f t="shared" si="81"/>
        <v>#N/A</v>
      </c>
      <c r="AV199" s="99">
        <f t="shared" si="82"/>
        <v>0</v>
      </c>
    </row>
    <row r="200" spans="1:48" s="91" customFormat="1">
      <c r="A200" s="92">
        <f t="shared" si="83"/>
        <v>45989</v>
      </c>
      <c r="B200" s="91">
        <f t="shared" ref="B200:B263" si="99">G200</f>
        <v>193</v>
      </c>
      <c r="C200" s="99">
        <f t="shared" ref="C200:C263" si="100">L200+U200+AD200+AM200+AV200</f>
        <v>4.3949889695949</v>
      </c>
      <c r="F200" s="92">
        <f t="shared" si="84"/>
        <v>45989</v>
      </c>
      <c r="G200" s="91">
        <f t="shared" si="85"/>
        <v>193</v>
      </c>
      <c r="H200" s="91">
        <f>INDEX(地温!$D$2:$D$366,MATCH(F200,地温!$C$2:$C$366,FALSE))</f>
        <v>10.905236000000002</v>
      </c>
      <c r="I200" s="91">
        <f t="shared" si="86"/>
        <v>4054.3138449999997</v>
      </c>
      <c r="J200" s="93">
        <f t="shared" ref="J200:J263" si="101">I200/G200</f>
        <v>21.006807487046629</v>
      </c>
      <c r="K200" s="99">
        <f t="shared" ref="K200:K263" si="102">$H$4*EXP(-$I$4/(8.31*(J200+273)))</f>
        <v>6.2993992403311355e-002</v>
      </c>
      <c r="L200" s="99">
        <f t="shared" ref="L200:L263" si="103">IF($G$1=0,0,$J$1*$G$4*0.01*(1-EXP(-K200*G200)))</f>
        <v>1.9949895320932718</v>
      </c>
      <c r="O200" s="92">
        <f t="shared" si="87"/>
        <v>45989</v>
      </c>
      <c r="P200" s="91">
        <f t="shared" si="88"/>
        <v>193</v>
      </c>
      <c r="Q200" s="91">
        <f>INDEX(地温!$D$2:$D$366,MATCH(O200,地温!$C$2:$C$366,FALSE))</f>
        <v>10.905236000000002</v>
      </c>
      <c r="R200" s="91">
        <f t="shared" si="89"/>
        <v>4054.3138449999997</v>
      </c>
      <c r="S200" s="93">
        <f t="shared" ref="S200:S263" si="104">R200/P200</f>
        <v>21.006807487046629</v>
      </c>
      <c r="T200" s="99">
        <f t="shared" ref="T200:T263" si="105">$Q$4*EXP(-$R$4/(8.31*(S200+273)))</f>
        <v>7.9100240080990245e-002</v>
      </c>
      <c r="U200" s="99">
        <f t="shared" ref="U200:U263" si="106">IF($P$1=0,0,$S$1*$P$4*0.01*(1-EXP(-T200*P200)))</f>
        <v>2.3999994375016285</v>
      </c>
      <c r="X200" s="92">
        <f t="shared" si="90"/>
        <v>45989</v>
      </c>
      <c r="Y200" s="91">
        <f t="shared" si="91"/>
        <v>193</v>
      </c>
      <c r="Z200" s="91">
        <f>INDEX(地温!$D$2:$D$366,MATCH(X200,地温!$C$2:$C$366,FALSE))</f>
        <v>10.905236000000002</v>
      </c>
      <c r="AA200" s="91">
        <f t="shared" si="92"/>
        <v>4054.3138449999997</v>
      </c>
      <c r="AB200" s="93">
        <f t="shared" ref="AB200:AB263" si="107">AA200/Y200</f>
        <v>21.006807487046629</v>
      </c>
      <c r="AC200" s="99" t="e">
        <f t="shared" ref="AC200:AC263" si="108">$Z$4*EXP(-$AA$4/(8.31*(AB200+273)))</f>
        <v>#N/A</v>
      </c>
      <c r="AD200" s="99">
        <f t="shared" ref="AD200:AD263" si="109">IF($Y$1=0,0,$AB$1*$Y$4*0.01*(1-EXP(-AC200*Y200)))</f>
        <v>0</v>
      </c>
      <c r="AG200" s="92">
        <f t="shared" si="93"/>
        <v>45989</v>
      </c>
      <c r="AH200" s="91">
        <f t="shared" si="94"/>
        <v>193</v>
      </c>
      <c r="AI200" s="91">
        <f>INDEX(地温!$D$2:$D$366,MATCH(AG200,地温!$C$2:$C$366,FALSE))</f>
        <v>10.905236000000002</v>
      </c>
      <c r="AJ200" s="91">
        <f t="shared" si="95"/>
        <v>4054.3138449999997</v>
      </c>
      <c r="AK200" s="93">
        <f t="shared" ref="AK200:AK263" si="110">AJ200/AH200</f>
        <v>21.006807487046629</v>
      </c>
      <c r="AL200" s="99" t="e">
        <f t="shared" ref="AL200:AL263" si="111">$AI$4*EXP(-$AJ$4/(8.31*(AK200+273)))</f>
        <v>#N/A</v>
      </c>
      <c r="AM200" s="99">
        <f t="shared" ref="AM200:AM263" si="112">IF($AH$1=0,0,$AK$1*$AH$4*0.01*(1-EXP(-AL200*AH200)))</f>
        <v>0</v>
      </c>
      <c r="AP200" s="92">
        <f t="shared" si="96"/>
        <v>45989</v>
      </c>
      <c r="AQ200" s="91">
        <f t="shared" si="97"/>
        <v>193</v>
      </c>
      <c r="AR200" s="91">
        <f>INDEX(地温!$D$2:$D$366,MATCH(AP200,地温!$C$2:$C$366,FALSE))</f>
        <v>10.905236000000002</v>
      </c>
      <c r="AS200" s="91">
        <f t="shared" si="98"/>
        <v>4054.3138449999997</v>
      </c>
      <c r="AT200" s="93">
        <f t="shared" ref="AT200:AT263" si="113">AS200/AQ200</f>
        <v>21.006807487046629</v>
      </c>
      <c r="AU200" s="99" t="e">
        <f t="shared" ref="AU200:AU263" si="114">$AR$4*EXP(-$AS$4/(8.31*(AT200+273)))</f>
        <v>#N/A</v>
      </c>
      <c r="AV200" s="99">
        <f t="shared" ref="AV200:AV263" si="115">IF($AQ$1=0,0,$AT$1*$AQ$4*0.01*(1-EXP(-AU200*AQ200)))</f>
        <v>0</v>
      </c>
    </row>
    <row r="201" spans="1:48" s="91" customFormat="1">
      <c r="A201" s="92">
        <f t="shared" ref="A201:A264" si="116">A200+1</f>
        <v>45990</v>
      </c>
      <c r="B201" s="91">
        <f t="shared" si="99"/>
        <v>194</v>
      </c>
      <c r="C201" s="99">
        <f t="shared" si="100"/>
        <v>4.3949893532514377</v>
      </c>
      <c r="F201" s="92">
        <f t="shared" ref="F201:F264" si="117">F200+1</f>
        <v>45990</v>
      </c>
      <c r="G201" s="91">
        <f t="shared" ref="G201:G264" si="118">F201-F$8+1</f>
        <v>194</v>
      </c>
      <c r="H201" s="91">
        <f>INDEX(地温!$D$2:$D$366,MATCH(F201,地温!$C$2:$C$366,FALSE))</f>
        <v>9.8914360000000006</v>
      </c>
      <c r="I201" s="91">
        <f t="shared" ref="I201:I264" si="119">I200+H201</f>
        <v>4064.2052809999996</v>
      </c>
      <c r="J201" s="93">
        <f t="shared" si="101"/>
        <v>20.949511757731955</v>
      </c>
      <c r="K201" s="99">
        <f t="shared" si="102"/>
        <v>6.2848417693058128e-002</v>
      </c>
      <c r="L201" s="99">
        <f t="shared" si="103"/>
        <v>1.9949898896305454</v>
      </c>
      <c r="O201" s="92">
        <f t="shared" ref="O201:O264" si="120">O200+1</f>
        <v>45990</v>
      </c>
      <c r="P201" s="91">
        <f t="shared" ref="P201:P264" si="121">O201-O$8+1</f>
        <v>194</v>
      </c>
      <c r="Q201" s="91">
        <f>INDEX(地温!$D$2:$D$366,MATCH(O201,地温!$C$2:$C$366,FALSE))</f>
        <v>9.8914360000000006</v>
      </c>
      <c r="R201" s="91">
        <f t="shared" ref="R201:R264" si="122">R200+Q201</f>
        <v>4064.2052809999996</v>
      </c>
      <c r="S201" s="93">
        <f t="shared" si="104"/>
        <v>20.949511757731955</v>
      </c>
      <c r="T201" s="99">
        <f t="shared" si="105"/>
        <v>7.8937594702823563e-002</v>
      </c>
      <c r="U201" s="99">
        <f t="shared" si="106"/>
        <v>2.3999994636208921</v>
      </c>
      <c r="X201" s="92">
        <f t="shared" ref="X201:X264" si="123">X200+1</f>
        <v>45990</v>
      </c>
      <c r="Y201" s="91">
        <f t="shared" ref="Y201:Y264" si="124">X201-X$8+1</f>
        <v>194</v>
      </c>
      <c r="Z201" s="91">
        <f>INDEX(地温!$D$2:$D$366,MATCH(X201,地温!$C$2:$C$366,FALSE))</f>
        <v>9.8914360000000006</v>
      </c>
      <c r="AA201" s="91">
        <f t="shared" ref="AA201:AA264" si="125">AA200+Z201</f>
        <v>4064.2052809999996</v>
      </c>
      <c r="AB201" s="93">
        <f t="shared" si="107"/>
        <v>20.949511757731955</v>
      </c>
      <c r="AC201" s="99" t="e">
        <f t="shared" si="108"/>
        <v>#N/A</v>
      </c>
      <c r="AD201" s="99">
        <f t="shared" si="109"/>
        <v>0</v>
      </c>
      <c r="AG201" s="92">
        <f t="shared" ref="AG201:AG264" si="126">AG200+1</f>
        <v>45990</v>
      </c>
      <c r="AH201" s="91">
        <f t="shared" ref="AH201:AH264" si="127">AG201-AG$8+1</f>
        <v>194</v>
      </c>
      <c r="AI201" s="91">
        <f>INDEX(地温!$D$2:$D$366,MATCH(AG201,地温!$C$2:$C$366,FALSE))</f>
        <v>9.8914360000000006</v>
      </c>
      <c r="AJ201" s="91">
        <f t="shared" ref="AJ201:AJ264" si="128">AJ200+AI201</f>
        <v>4064.2052809999996</v>
      </c>
      <c r="AK201" s="93">
        <f t="shared" si="110"/>
        <v>20.949511757731955</v>
      </c>
      <c r="AL201" s="99" t="e">
        <f t="shared" si="111"/>
        <v>#N/A</v>
      </c>
      <c r="AM201" s="99">
        <f t="shared" si="112"/>
        <v>0</v>
      </c>
      <c r="AP201" s="92">
        <f t="shared" ref="AP201:AP264" si="129">AP200+1</f>
        <v>45990</v>
      </c>
      <c r="AQ201" s="91">
        <f t="shared" ref="AQ201:AQ264" si="130">AP201-AP$8+1</f>
        <v>194</v>
      </c>
      <c r="AR201" s="91">
        <f>INDEX(地温!$D$2:$D$366,MATCH(AP201,地温!$C$2:$C$366,FALSE))</f>
        <v>9.8914360000000006</v>
      </c>
      <c r="AS201" s="91">
        <f t="shared" ref="AS201:AS264" si="131">AS200+AR201</f>
        <v>4064.2052809999996</v>
      </c>
      <c r="AT201" s="93">
        <f t="shared" si="113"/>
        <v>20.949511757731955</v>
      </c>
      <c r="AU201" s="99" t="e">
        <f t="shared" si="114"/>
        <v>#N/A</v>
      </c>
      <c r="AV201" s="99">
        <f t="shared" si="115"/>
        <v>0</v>
      </c>
    </row>
    <row r="202" spans="1:48" s="91" customFormat="1">
      <c r="A202" s="92">
        <f t="shared" si="116"/>
        <v>45991</v>
      </c>
      <c r="B202" s="91">
        <f t="shared" si="99"/>
        <v>195</v>
      </c>
      <c r="C202" s="99">
        <f t="shared" si="100"/>
        <v>4.3949897080943297</v>
      </c>
      <c r="F202" s="92">
        <f t="shared" si="117"/>
        <v>45991</v>
      </c>
      <c r="G202" s="91">
        <f t="shared" si="118"/>
        <v>195</v>
      </c>
      <c r="H202" s="91">
        <f>INDEX(地温!$D$2:$D$366,MATCH(F202,地温!$C$2:$C$366,FALSE))</f>
        <v>9.283156</v>
      </c>
      <c r="I202" s="91">
        <f t="shared" si="119"/>
        <v>4073.4884369999995</v>
      </c>
      <c r="J202" s="93">
        <f t="shared" si="101"/>
        <v>20.889684292307688</v>
      </c>
      <c r="K202" s="99">
        <f t="shared" si="102"/>
        <v>6.2696709112244051e-002</v>
      </c>
      <c r="L202" s="99">
        <f t="shared" si="103"/>
        <v>1.9949902204220238</v>
      </c>
      <c r="O202" s="92">
        <f t="shared" si="120"/>
        <v>45991</v>
      </c>
      <c r="P202" s="91">
        <f t="shared" si="121"/>
        <v>195</v>
      </c>
      <c r="Q202" s="91">
        <f>INDEX(地温!$D$2:$D$366,MATCH(O202,地温!$C$2:$C$366,FALSE))</f>
        <v>9.283156</v>
      </c>
      <c r="R202" s="91">
        <f t="shared" si="122"/>
        <v>4073.4884369999995</v>
      </c>
      <c r="S202" s="93">
        <f t="shared" si="104"/>
        <v>20.889684292307688</v>
      </c>
      <c r="T202" s="99">
        <f t="shared" si="105"/>
        <v>7.8768051930009575e-002</v>
      </c>
      <c r="U202" s="99">
        <f t="shared" si="106"/>
        <v>2.3999994876723059</v>
      </c>
      <c r="X202" s="92">
        <f t="shared" si="123"/>
        <v>45991</v>
      </c>
      <c r="Y202" s="91">
        <f t="shared" si="124"/>
        <v>195</v>
      </c>
      <c r="Z202" s="91">
        <f>INDEX(地温!$D$2:$D$366,MATCH(X202,地温!$C$2:$C$366,FALSE))</f>
        <v>9.283156</v>
      </c>
      <c r="AA202" s="91">
        <f t="shared" si="125"/>
        <v>4073.4884369999995</v>
      </c>
      <c r="AB202" s="93">
        <f t="shared" si="107"/>
        <v>20.889684292307688</v>
      </c>
      <c r="AC202" s="99" t="e">
        <f t="shared" si="108"/>
        <v>#N/A</v>
      </c>
      <c r="AD202" s="99">
        <f t="shared" si="109"/>
        <v>0</v>
      </c>
      <c r="AG202" s="92">
        <f t="shared" si="126"/>
        <v>45991</v>
      </c>
      <c r="AH202" s="91">
        <f t="shared" si="127"/>
        <v>195</v>
      </c>
      <c r="AI202" s="91">
        <f>INDEX(地温!$D$2:$D$366,MATCH(AG202,地温!$C$2:$C$366,FALSE))</f>
        <v>9.283156</v>
      </c>
      <c r="AJ202" s="91">
        <f t="shared" si="128"/>
        <v>4073.4884369999995</v>
      </c>
      <c r="AK202" s="93">
        <f t="shared" si="110"/>
        <v>20.889684292307688</v>
      </c>
      <c r="AL202" s="99" t="e">
        <f t="shared" si="111"/>
        <v>#N/A</v>
      </c>
      <c r="AM202" s="99">
        <f t="shared" si="112"/>
        <v>0</v>
      </c>
      <c r="AP202" s="92">
        <f t="shared" si="129"/>
        <v>45991</v>
      </c>
      <c r="AQ202" s="91">
        <f t="shared" si="130"/>
        <v>195</v>
      </c>
      <c r="AR202" s="91">
        <f>INDEX(地温!$D$2:$D$366,MATCH(AP202,地温!$C$2:$C$366,FALSE))</f>
        <v>9.283156</v>
      </c>
      <c r="AS202" s="91">
        <f t="shared" si="131"/>
        <v>4073.4884369999995</v>
      </c>
      <c r="AT202" s="93">
        <f t="shared" si="113"/>
        <v>20.889684292307688</v>
      </c>
      <c r="AU202" s="99" t="e">
        <f t="shared" si="114"/>
        <v>#N/A</v>
      </c>
      <c r="AV202" s="99">
        <f t="shared" si="115"/>
        <v>0</v>
      </c>
    </row>
    <row r="203" spans="1:48" s="91" customFormat="1">
      <c r="A203" s="92">
        <f t="shared" si="116"/>
        <v>45992</v>
      </c>
      <c r="B203" s="91">
        <f t="shared" si="99"/>
        <v>196</v>
      </c>
      <c r="C203" s="99">
        <f t="shared" si="100"/>
        <v>4.3949900177129013</v>
      </c>
      <c r="F203" s="92">
        <f t="shared" si="117"/>
        <v>45992</v>
      </c>
      <c r="G203" s="91">
        <f t="shared" si="118"/>
        <v>196</v>
      </c>
      <c r="H203" s="91">
        <f>INDEX(地温!$D$2:$D$366,MATCH(F203,地温!$C$2:$C$366,FALSE))</f>
        <v>7.9449400000000008</v>
      </c>
      <c r="I203" s="91">
        <f t="shared" si="119"/>
        <v>4081.4333769999994</v>
      </c>
      <c r="J203" s="93">
        <f t="shared" si="101"/>
        <v>20.823639678571425</v>
      </c>
      <c r="K203" s="99">
        <f t="shared" si="102"/>
        <v>6.2529589049061016e-002</v>
      </c>
      <c r="L203" s="99">
        <f t="shared" si="103"/>
        <v>1.9949905088939515</v>
      </c>
      <c r="O203" s="92">
        <f t="shared" si="120"/>
        <v>45992</v>
      </c>
      <c r="P203" s="91">
        <f t="shared" si="121"/>
        <v>196</v>
      </c>
      <c r="Q203" s="91">
        <f>INDEX(地温!$D$2:$D$366,MATCH(O203,地温!$C$2:$C$366,FALSE))</f>
        <v>7.9449400000000008</v>
      </c>
      <c r="R203" s="91">
        <f t="shared" si="122"/>
        <v>4081.4333769999994</v>
      </c>
      <c r="S203" s="93">
        <f t="shared" si="104"/>
        <v>20.823639678571425</v>
      </c>
      <c r="T203" s="99">
        <f t="shared" si="105"/>
        <v>7.8581233556949237e-002</v>
      </c>
      <c r="U203" s="99">
        <f t="shared" si="106"/>
        <v>2.3999995088189499</v>
      </c>
      <c r="X203" s="92">
        <f t="shared" si="123"/>
        <v>45992</v>
      </c>
      <c r="Y203" s="91">
        <f t="shared" si="124"/>
        <v>196</v>
      </c>
      <c r="Z203" s="91">
        <f>INDEX(地温!$D$2:$D$366,MATCH(X203,地温!$C$2:$C$366,FALSE))</f>
        <v>7.9449400000000008</v>
      </c>
      <c r="AA203" s="91">
        <f t="shared" si="125"/>
        <v>4081.4333769999994</v>
      </c>
      <c r="AB203" s="93">
        <f t="shared" si="107"/>
        <v>20.823639678571425</v>
      </c>
      <c r="AC203" s="99" t="e">
        <f t="shared" si="108"/>
        <v>#N/A</v>
      </c>
      <c r="AD203" s="99">
        <f t="shared" si="109"/>
        <v>0</v>
      </c>
      <c r="AG203" s="92">
        <f t="shared" si="126"/>
        <v>45992</v>
      </c>
      <c r="AH203" s="91">
        <f t="shared" si="127"/>
        <v>196</v>
      </c>
      <c r="AI203" s="91">
        <f>INDEX(地温!$D$2:$D$366,MATCH(AG203,地温!$C$2:$C$366,FALSE))</f>
        <v>7.9449400000000008</v>
      </c>
      <c r="AJ203" s="91">
        <f t="shared" si="128"/>
        <v>4081.4333769999994</v>
      </c>
      <c r="AK203" s="93">
        <f t="shared" si="110"/>
        <v>20.823639678571425</v>
      </c>
      <c r="AL203" s="99" t="e">
        <f t="shared" si="111"/>
        <v>#N/A</v>
      </c>
      <c r="AM203" s="99">
        <f t="shared" si="112"/>
        <v>0</v>
      </c>
      <c r="AP203" s="92">
        <f t="shared" si="129"/>
        <v>45992</v>
      </c>
      <c r="AQ203" s="91">
        <f t="shared" si="130"/>
        <v>196</v>
      </c>
      <c r="AR203" s="91">
        <f>INDEX(地温!$D$2:$D$366,MATCH(AP203,地温!$C$2:$C$366,FALSE))</f>
        <v>7.9449400000000008</v>
      </c>
      <c r="AS203" s="91">
        <f t="shared" si="131"/>
        <v>4081.4333769999994</v>
      </c>
      <c r="AT203" s="93">
        <f t="shared" si="113"/>
        <v>20.823639678571425</v>
      </c>
      <c r="AU203" s="99" t="e">
        <f t="shared" si="114"/>
        <v>#N/A</v>
      </c>
      <c r="AV203" s="99">
        <f t="shared" si="115"/>
        <v>0</v>
      </c>
    </row>
    <row r="204" spans="1:48" s="91" customFormat="1">
      <c r="A204" s="92">
        <f t="shared" si="116"/>
        <v>45993</v>
      </c>
      <c r="B204" s="91">
        <f t="shared" si="99"/>
        <v>197</v>
      </c>
      <c r="C204" s="99">
        <f t="shared" si="100"/>
        <v>4.3949903031973552</v>
      </c>
      <c r="F204" s="92">
        <f t="shared" si="117"/>
        <v>45993</v>
      </c>
      <c r="G204" s="91">
        <f t="shared" si="118"/>
        <v>197</v>
      </c>
      <c r="H204" s="91">
        <f>INDEX(地温!$D$2:$D$366,MATCH(F204,地温!$C$2:$C$366,FALSE))</f>
        <v>7.3163840000000029</v>
      </c>
      <c r="I204" s="91">
        <f t="shared" si="119"/>
        <v>4088.7497609999996</v>
      </c>
      <c r="J204" s="93">
        <f t="shared" si="101"/>
        <v>20.755074928934008</v>
      </c>
      <c r="K204" s="99">
        <f t="shared" si="102"/>
        <v>6.2356484096803437e-002</v>
      </c>
      <c r="L204" s="99">
        <f t="shared" si="103"/>
        <v>1.9949907749072762</v>
      </c>
      <c r="O204" s="92">
        <f t="shared" si="120"/>
        <v>45993</v>
      </c>
      <c r="P204" s="91">
        <f t="shared" si="121"/>
        <v>197</v>
      </c>
      <c r="Q204" s="91">
        <f>INDEX(地温!$D$2:$D$366,MATCH(O204,地温!$C$2:$C$366,FALSE))</f>
        <v>7.3163840000000029</v>
      </c>
      <c r="R204" s="91">
        <f t="shared" si="122"/>
        <v>4088.7497609999996</v>
      </c>
      <c r="S204" s="93">
        <f t="shared" si="104"/>
        <v>20.755074928934008</v>
      </c>
      <c r="T204" s="99">
        <f t="shared" si="105"/>
        <v>7.8387666759728816e-002</v>
      </c>
      <c r="U204" s="99">
        <f t="shared" si="106"/>
        <v>2.399999528290079</v>
      </c>
      <c r="X204" s="92">
        <f t="shared" si="123"/>
        <v>45993</v>
      </c>
      <c r="Y204" s="91">
        <f t="shared" si="124"/>
        <v>197</v>
      </c>
      <c r="Z204" s="91">
        <f>INDEX(地温!$D$2:$D$366,MATCH(X204,地温!$C$2:$C$366,FALSE))</f>
        <v>7.3163840000000029</v>
      </c>
      <c r="AA204" s="91">
        <f t="shared" si="125"/>
        <v>4088.7497609999996</v>
      </c>
      <c r="AB204" s="93">
        <f t="shared" si="107"/>
        <v>20.755074928934008</v>
      </c>
      <c r="AC204" s="99" t="e">
        <f t="shared" si="108"/>
        <v>#N/A</v>
      </c>
      <c r="AD204" s="99">
        <f t="shared" si="109"/>
        <v>0</v>
      </c>
      <c r="AG204" s="92">
        <f t="shared" si="126"/>
        <v>45993</v>
      </c>
      <c r="AH204" s="91">
        <f t="shared" si="127"/>
        <v>197</v>
      </c>
      <c r="AI204" s="91">
        <f>INDEX(地温!$D$2:$D$366,MATCH(AG204,地温!$C$2:$C$366,FALSE))</f>
        <v>7.3163840000000029</v>
      </c>
      <c r="AJ204" s="91">
        <f t="shared" si="128"/>
        <v>4088.7497609999996</v>
      </c>
      <c r="AK204" s="93">
        <f t="shared" si="110"/>
        <v>20.755074928934008</v>
      </c>
      <c r="AL204" s="99" t="e">
        <f t="shared" si="111"/>
        <v>#N/A</v>
      </c>
      <c r="AM204" s="99">
        <f t="shared" si="112"/>
        <v>0</v>
      </c>
      <c r="AP204" s="92">
        <f t="shared" si="129"/>
        <v>45993</v>
      </c>
      <c r="AQ204" s="91">
        <f t="shared" si="130"/>
        <v>197</v>
      </c>
      <c r="AR204" s="91">
        <f>INDEX(地温!$D$2:$D$366,MATCH(AP204,地温!$C$2:$C$366,FALSE))</f>
        <v>7.3163840000000029</v>
      </c>
      <c r="AS204" s="91">
        <f t="shared" si="131"/>
        <v>4088.7497609999996</v>
      </c>
      <c r="AT204" s="93">
        <f t="shared" si="113"/>
        <v>20.755074928934008</v>
      </c>
      <c r="AU204" s="99" t="e">
        <f t="shared" si="114"/>
        <v>#N/A</v>
      </c>
      <c r="AV204" s="99">
        <f t="shared" si="115"/>
        <v>0</v>
      </c>
    </row>
    <row r="205" spans="1:48" s="91" customFormat="1">
      <c r="A205" s="92">
        <f t="shared" si="116"/>
        <v>45994</v>
      </c>
      <c r="B205" s="91">
        <f t="shared" si="99"/>
        <v>198</v>
      </c>
      <c r="C205" s="99">
        <f t="shared" si="100"/>
        <v>4.3949905942247343</v>
      </c>
      <c r="F205" s="92">
        <f t="shared" si="117"/>
        <v>45994</v>
      </c>
      <c r="G205" s="91">
        <f t="shared" si="118"/>
        <v>198</v>
      </c>
      <c r="H205" s="91">
        <f>INDEX(地温!$D$2:$D$366,MATCH(F205,地温!$C$2:$C$366,FALSE))</f>
        <v>7.8638359999999992</v>
      </c>
      <c r="I205" s="91">
        <f t="shared" si="119"/>
        <v>4096.6135969999996</v>
      </c>
      <c r="J205" s="93">
        <f t="shared" si="101"/>
        <v>20.689967661616159</v>
      </c>
      <c r="K205" s="99">
        <f t="shared" si="102"/>
        <v>6.2192477311663573e-002</v>
      </c>
      <c r="L205" s="99">
        <f t="shared" si="103"/>
        <v>1.994991046503731</v>
      </c>
      <c r="O205" s="92">
        <f t="shared" si="120"/>
        <v>45994</v>
      </c>
      <c r="P205" s="91">
        <f t="shared" si="121"/>
        <v>198</v>
      </c>
      <c r="Q205" s="91">
        <f>INDEX(地温!$D$2:$D$366,MATCH(O205,地温!$C$2:$C$366,FALSE))</f>
        <v>7.8638359999999992</v>
      </c>
      <c r="R205" s="91">
        <f t="shared" si="122"/>
        <v>4096.6135969999996</v>
      </c>
      <c r="S205" s="93">
        <f t="shared" si="104"/>
        <v>20.689967661616159</v>
      </c>
      <c r="T205" s="99">
        <f t="shared" si="105"/>
        <v>7.8204218870341152e-002</v>
      </c>
      <c r="U205" s="99">
        <f t="shared" si="106"/>
        <v>2.3999995477210034</v>
      </c>
      <c r="X205" s="92">
        <f t="shared" si="123"/>
        <v>45994</v>
      </c>
      <c r="Y205" s="91">
        <f t="shared" si="124"/>
        <v>198</v>
      </c>
      <c r="Z205" s="91">
        <f>INDEX(地温!$D$2:$D$366,MATCH(X205,地温!$C$2:$C$366,FALSE))</f>
        <v>7.8638359999999992</v>
      </c>
      <c r="AA205" s="91">
        <f t="shared" si="125"/>
        <v>4096.6135969999996</v>
      </c>
      <c r="AB205" s="93">
        <f t="shared" si="107"/>
        <v>20.689967661616159</v>
      </c>
      <c r="AC205" s="99" t="e">
        <f t="shared" si="108"/>
        <v>#N/A</v>
      </c>
      <c r="AD205" s="99">
        <f t="shared" si="109"/>
        <v>0</v>
      </c>
      <c r="AG205" s="92">
        <f t="shared" si="126"/>
        <v>45994</v>
      </c>
      <c r="AH205" s="91">
        <f t="shared" si="127"/>
        <v>198</v>
      </c>
      <c r="AI205" s="91">
        <f>INDEX(地温!$D$2:$D$366,MATCH(AG205,地温!$C$2:$C$366,FALSE))</f>
        <v>7.8638359999999992</v>
      </c>
      <c r="AJ205" s="91">
        <f t="shared" si="128"/>
        <v>4096.6135969999996</v>
      </c>
      <c r="AK205" s="93">
        <f t="shared" si="110"/>
        <v>20.689967661616159</v>
      </c>
      <c r="AL205" s="99" t="e">
        <f t="shared" si="111"/>
        <v>#N/A</v>
      </c>
      <c r="AM205" s="99">
        <f t="shared" si="112"/>
        <v>0</v>
      </c>
      <c r="AP205" s="92">
        <f t="shared" si="129"/>
        <v>45994</v>
      </c>
      <c r="AQ205" s="91">
        <f t="shared" si="130"/>
        <v>198</v>
      </c>
      <c r="AR205" s="91">
        <f>INDEX(地温!$D$2:$D$366,MATCH(AP205,地温!$C$2:$C$366,FALSE))</f>
        <v>7.8638359999999992</v>
      </c>
      <c r="AS205" s="91">
        <f t="shared" si="131"/>
        <v>4096.6135969999996</v>
      </c>
      <c r="AT205" s="93">
        <f t="shared" si="113"/>
        <v>20.689967661616159</v>
      </c>
      <c r="AU205" s="99" t="e">
        <f t="shared" si="114"/>
        <v>#N/A</v>
      </c>
      <c r="AV205" s="99">
        <f t="shared" si="115"/>
        <v>0</v>
      </c>
    </row>
    <row r="206" spans="1:48" s="91" customFormat="1">
      <c r="A206" s="92">
        <f t="shared" si="116"/>
        <v>45995</v>
      </c>
      <c r="B206" s="91">
        <f t="shared" si="99"/>
        <v>199</v>
      </c>
      <c r="C206" s="99">
        <f t="shared" si="100"/>
        <v>4.3949908882997395</v>
      </c>
      <c r="F206" s="92">
        <f t="shared" si="117"/>
        <v>45995</v>
      </c>
      <c r="G206" s="91">
        <f t="shared" si="118"/>
        <v>199</v>
      </c>
      <c r="H206" s="91">
        <f>INDEX(地温!$D$2:$D$366,MATCH(F206,地温!$C$2:$C$366,FALSE))</f>
        <v>8.35046</v>
      </c>
      <c r="I206" s="91">
        <f t="shared" si="119"/>
        <v>4104.9640569999992</v>
      </c>
      <c r="J206" s="93">
        <f t="shared" si="101"/>
        <v>20.62796008542713</v>
      </c>
      <c r="K206" s="99">
        <f t="shared" si="102"/>
        <v>6.2036612424399833e-002</v>
      </c>
      <c r="L206" s="99">
        <f t="shared" si="103"/>
        <v>1.9949913213261405</v>
      </c>
      <c r="O206" s="92">
        <f t="shared" si="120"/>
        <v>45995</v>
      </c>
      <c r="P206" s="91">
        <f t="shared" si="121"/>
        <v>199</v>
      </c>
      <c r="Q206" s="91">
        <f>INDEX(地温!$D$2:$D$366,MATCH(O206,地温!$C$2:$C$366,FALSE))</f>
        <v>8.35046</v>
      </c>
      <c r="R206" s="91">
        <f t="shared" si="122"/>
        <v>4104.9640569999992</v>
      </c>
      <c r="S206" s="93">
        <f t="shared" si="104"/>
        <v>20.62796008542713</v>
      </c>
      <c r="T206" s="99">
        <f t="shared" si="105"/>
        <v>7.8029828529676451e-002</v>
      </c>
      <c r="U206" s="99">
        <f t="shared" si="106"/>
        <v>2.3999995669735994</v>
      </c>
      <c r="X206" s="92">
        <f t="shared" si="123"/>
        <v>45995</v>
      </c>
      <c r="Y206" s="91">
        <f t="shared" si="124"/>
        <v>199</v>
      </c>
      <c r="Z206" s="91">
        <f>INDEX(地温!$D$2:$D$366,MATCH(X206,地温!$C$2:$C$366,FALSE))</f>
        <v>8.35046</v>
      </c>
      <c r="AA206" s="91">
        <f t="shared" si="125"/>
        <v>4104.9640569999992</v>
      </c>
      <c r="AB206" s="93">
        <f t="shared" si="107"/>
        <v>20.62796008542713</v>
      </c>
      <c r="AC206" s="99" t="e">
        <f t="shared" si="108"/>
        <v>#N/A</v>
      </c>
      <c r="AD206" s="99">
        <f t="shared" si="109"/>
        <v>0</v>
      </c>
      <c r="AG206" s="92">
        <f t="shared" si="126"/>
        <v>45995</v>
      </c>
      <c r="AH206" s="91">
        <f t="shared" si="127"/>
        <v>199</v>
      </c>
      <c r="AI206" s="91">
        <f>INDEX(地温!$D$2:$D$366,MATCH(AG206,地温!$C$2:$C$366,FALSE))</f>
        <v>8.35046</v>
      </c>
      <c r="AJ206" s="91">
        <f t="shared" si="128"/>
        <v>4104.9640569999992</v>
      </c>
      <c r="AK206" s="93">
        <f t="shared" si="110"/>
        <v>20.62796008542713</v>
      </c>
      <c r="AL206" s="99" t="e">
        <f t="shared" si="111"/>
        <v>#N/A</v>
      </c>
      <c r="AM206" s="99">
        <f t="shared" si="112"/>
        <v>0</v>
      </c>
      <c r="AP206" s="92">
        <f t="shared" si="129"/>
        <v>45995</v>
      </c>
      <c r="AQ206" s="91">
        <f t="shared" si="130"/>
        <v>199</v>
      </c>
      <c r="AR206" s="91">
        <f>INDEX(地温!$D$2:$D$366,MATCH(AP206,地温!$C$2:$C$366,FALSE))</f>
        <v>8.35046</v>
      </c>
      <c r="AS206" s="91">
        <f t="shared" si="131"/>
        <v>4104.9640569999992</v>
      </c>
      <c r="AT206" s="93">
        <f t="shared" si="113"/>
        <v>20.62796008542713</v>
      </c>
      <c r="AU206" s="99" t="e">
        <f t="shared" si="114"/>
        <v>#N/A</v>
      </c>
      <c r="AV206" s="99">
        <f t="shared" si="115"/>
        <v>0</v>
      </c>
    </row>
    <row r="207" spans="1:48" s="91" customFormat="1">
      <c r="A207" s="92">
        <f t="shared" si="116"/>
        <v>45996</v>
      </c>
      <c r="B207" s="91">
        <f t="shared" si="99"/>
        <v>200</v>
      </c>
      <c r="C207" s="99">
        <f t="shared" si="100"/>
        <v>4.394991180896767</v>
      </c>
      <c r="F207" s="92">
        <f t="shared" si="117"/>
        <v>45996</v>
      </c>
      <c r="G207" s="91">
        <f t="shared" si="118"/>
        <v>200</v>
      </c>
      <c r="H207" s="91">
        <f>INDEX(地温!$D$2:$D$366,MATCH(F207,地温!$C$2:$C$366,FALSE))</f>
        <v>8.6748759999999994</v>
      </c>
      <c r="I207" s="91">
        <f t="shared" si="119"/>
        <v>4113.6389329999993</v>
      </c>
      <c r="J207" s="93">
        <f t="shared" si="101"/>
        <v>20.568194664999996</v>
      </c>
      <c r="K207" s="99">
        <f t="shared" si="102"/>
        <v>6.1886691131856381e-002</v>
      </c>
      <c r="L207" s="99">
        <f t="shared" si="103"/>
        <v>1.994991595087285</v>
      </c>
      <c r="O207" s="92">
        <f t="shared" si="120"/>
        <v>45996</v>
      </c>
      <c r="P207" s="91">
        <f t="shared" si="121"/>
        <v>200</v>
      </c>
      <c r="Q207" s="91">
        <f>INDEX(地温!$D$2:$D$366,MATCH(O207,地温!$C$2:$C$366,FALSE))</f>
        <v>8.6748759999999994</v>
      </c>
      <c r="R207" s="91">
        <f t="shared" si="122"/>
        <v>4113.6389329999993</v>
      </c>
      <c r="S207" s="93">
        <f t="shared" si="104"/>
        <v>20.568194664999996</v>
      </c>
      <c r="T207" s="99">
        <f t="shared" si="105"/>
        <v>7.7862042592707514e-002</v>
      </c>
      <c r="U207" s="99">
        <f t="shared" si="106"/>
        <v>2.3999995858094825</v>
      </c>
      <c r="X207" s="92">
        <f t="shared" si="123"/>
        <v>45996</v>
      </c>
      <c r="Y207" s="91">
        <f t="shared" si="124"/>
        <v>200</v>
      </c>
      <c r="Z207" s="91">
        <f>INDEX(地温!$D$2:$D$366,MATCH(X207,地温!$C$2:$C$366,FALSE))</f>
        <v>8.6748759999999994</v>
      </c>
      <c r="AA207" s="91">
        <f t="shared" si="125"/>
        <v>4113.6389329999993</v>
      </c>
      <c r="AB207" s="93">
        <f t="shared" si="107"/>
        <v>20.568194664999996</v>
      </c>
      <c r="AC207" s="99" t="e">
        <f t="shared" si="108"/>
        <v>#N/A</v>
      </c>
      <c r="AD207" s="99">
        <f t="shared" si="109"/>
        <v>0</v>
      </c>
      <c r="AG207" s="92">
        <f t="shared" si="126"/>
        <v>45996</v>
      </c>
      <c r="AH207" s="91">
        <f t="shared" si="127"/>
        <v>200</v>
      </c>
      <c r="AI207" s="91">
        <f>INDEX(地温!$D$2:$D$366,MATCH(AG207,地温!$C$2:$C$366,FALSE))</f>
        <v>8.6748759999999994</v>
      </c>
      <c r="AJ207" s="91">
        <f t="shared" si="128"/>
        <v>4113.6389329999993</v>
      </c>
      <c r="AK207" s="93">
        <f t="shared" si="110"/>
        <v>20.568194664999996</v>
      </c>
      <c r="AL207" s="99" t="e">
        <f t="shared" si="111"/>
        <v>#N/A</v>
      </c>
      <c r="AM207" s="99">
        <f t="shared" si="112"/>
        <v>0</v>
      </c>
      <c r="AP207" s="92">
        <f t="shared" si="129"/>
        <v>45996</v>
      </c>
      <c r="AQ207" s="91">
        <f t="shared" si="130"/>
        <v>200</v>
      </c>
      <c r="AR207" s="91">
        <f>INDEX(地温!$D$2:$D$366,MATCH(AP207,地温!$C$2:$C$366,FALSE))</f>
        <v>8.6748759999999994</v>
      </c>
      <c r="AS207" s="91">
        <f t="shared" si="131"/>
        <v>4113.6389329999993</v>
      </c>
      <c r="AT207" s="93">
        <f t="shared" si="113"/>
        <v>20.568194664999996</v>
      </c>
      <c r="AU207" s="99" t="e">
        <f t="shared" si="114"/>
        <v>#N/A</v>
      </c>
      <c r="AV207" s="99">
        <f t="shared" si="115"/>
        <v>0</v>
      </c>
    </row>
    <row r="208" spans="1:48" s="91" customFormat="1">
      <c r="A208" s="92">
        <f t="shared" si="116"/>
        <v>45997</v>
      </c>
      <c r="B208" s="91">
        <f t="shared" si="99"/>
        <v>201</v>
      </c>
      <c r="C208" s="99">
        <f t="shared" si="100"/>
        <v>4.3949914715088649</v>
      </c>
      <c r="F208" s="92">
        <f t="shared" si="117"/>
        <v>45997</v>
      </c>
      <c r="G208" s="91">
        <f t="shared" si="118"/>
        <v>201</v>
      </c>
      <c r="H208" s="91">
        <f>INDEX(地温!$D$2:$D$366,MATCH(F208,地温!$C$2:$C$366,FALSE))</f>
        <v>8.9992920000000005</v>
      </c>
      <c r="I208" s="91">
        <f t="shared" si="119"/>
        <v>4122.6382249999997</v>
      </c>
      <c r="J208" s="93">
        <f t="shared" si="101"/>
        <v>20.510637935323381</v>
      </c>
      <c r="K208" s="99">
        <f t="shared" si="102"/>
        <v>6.1742595304261003e-002</v>
      </c>
      <c r="L208" s="99">
        <f t="shared" si="103"/>
        <v>1.9949918673001594</v>
      </c>
      <c r="O208" s="92">
        <f t="shared" si="120"/>
        <v>45997</v>
      </c>
      <c r="P208" s="91">
        <f t="shared" si="121"/>
        <v>201</v>
      </c>
      <c r="Q208" s="91">
        <f>INDEX(地温!$D$2:$D$366,MATCH(O208,地温!$C$2:$C$366,FALSE))</f>
        <v>8.9992920000000005</v>
      </c>
      <c r="R208" s="91">
        <f t="shared" si="122"/>
        <v>4122.6382249999997</v>
      </c>
      <c r="S208" s="93">
        <f t="shared" si="104"/>
        <v>20.510637935323381</v>
      </c>
      <c r="T208" s="99">
        <f t="shared" si="105"/>
        <v>7.7700734008922079e-002</v>
      </c>
      <c r="U208" s="99">
        <f t="shared" si="106"/>
        <v>2.3999996042087051</v>
      </c>
      <c r="X208" s="92">
        <f t="shared" si="123"/>
        <v>45997</v>
      </c>
      <c r="Y208" s="91">
        <f t="shared" si="124"/>
        <v>201</v>
      </c>
      <c r="Z208" s="91">
        <f>INDEX(地温!$D$2:$D$366,MATCH(X208,地温!$C$2:$C$366,FALSE))</f>
        <v>8.9992920000000005</v>
      </c>
      <c r="AA208" s="91">
        <f t="shared" si="125"/>
        <v>4122.6382249999997</v>
      </c>
      <c r="AB208" s="93">
        <f t="shared" si="107"/>
        <v>20.510637935323381</v>
      </c>
      <c r="AC208" s="99" t="e">
        <f t="shared" si="108"/>
        <v>#N/A</v>
      </c>
      <c r="AD208" s="99">
        <f t="shared" si="109"/>
        <v>0</v>
      </c>
      <c r="AG208" s="92">
        <f t="shared" si="126"/>
        <v>45997</v>
      </c>
      <c r="AH208" s="91">
        <f t="shared" si="127"/>
        <v>201</v>
      </c>
      <c r="AI208" s="91">
        <f>INDEX(地温!$D$2:$D$366,MATCH(AG208,地温!$C$2:$C$366,FALSE))</f>
        <v>8.9992920000000005</v>
      </c>
      <c r="AJ208" s="91">
        <f t="shared" si="128"/>
        <v>4122.6382249999997</v>
      </c>
      <c r="AK208" s="93">
        <f t="shared" si="110"/>
        <v>20.510637935323381</v>
      </c>
      <c r="AL208" s="99" t="e">
        <f t="shared" si="111"/>
        <v>#N/A</v>
      </c>
      <c r="AM208" s="99">
        <f t="shared" si="112"/>
        <v>0</v>
      </c>
      <c r="AP208" s="92">
        <f t="shared" si="129"/>
        <v>45997</v>
      </c>
      <c r="AQ208" s="91">
        <f t="shared" si="130"/>
        <v>201</v>
      </c>
      <c r="AR208" s="91">
        <f>INDEX(地温!$D$2:$D$366,MATCH(AP208,地温!$C$2:$C$366,FALSE))</f>
        <v>8.9992920000000005</v>
      </c>
      <c r="AS208" s="91">
        <f t="shared" si="131"/>
        <v>4122.6382249999997</v>
      </c>
      <c r="AT208" s="93">
        <f t="shared" si="113"/>
        <v>20.510637935323381</v>
      </c>
      <c r="AU208" s="99" t="e">
        <f t="shared" si="114"/>
        <v>#N/A</v>
      </c>
      <c r="AV208" s="99">
        <f t="shared" si="115"/>
        <v>0</v>
      </c>
    </row>
    <row r="209" spans="1:48" s="91" customFormat="1">
      <c r="A209" s="92">
        <f t="shared" si="116"/>
        <v>45998</v>
      </c>
      <c r="B209" s="91">
        <f t="shared" si="99"/>
        <v>202</v>
      </c>
      <c r="C209" s="99">
        <f t="shared" si="100"/>
        <v>4.3949917458068217</v>
      </c>
      <c r="F209" s="92">
        <f t="shared" si="117"/>
        <v>45998</v>
      </c>
      <c r="G209" s="91">
        <f t="shared" si="118"/>
        <v>202</v>
      </c>
      <c r="H209" s="91">
        <f>INDEX(地温!$D$2:$D$366,MATCH(F209,地温!$C$2:$C$366,FALSE))</f>
        <v>8.6546000000000003</v>
      </c>
      <c r="I209" s="91">
        <f t="shared" si="119"/>
        <v>4131.2928249999995</v>
      </c>
      <c r="J209" s="93">
        <f t="shared" si="101"/>
        <v>20.451944678217821</v>
      </c>
      <c r="K209" s="99">
        <f t="shared" si="102"/>
        <v>6.1595941633201957e-002</v>
      </c>
      <c r="L209" s="99">
        <f t="shared" si="103"/>
        <v>1.9949921243604163</v>
      </c>
      <c r="O209" s="92">
        <f t="shared" si="120"/>
        <v>45998</v>
      </c>
      <c r="P209" s="91">
        <f t="shared" si="121"/>
        <v>202</v>
      </c>
      <c r="Q209" s="91">
        <f>INDEX(地温!$D$2:$D$366,MATCH(O209,地温!$C$2:$C$366,FALSE))</f>
        <v>8.6546000000000003</v>
      </c>
      <c r="R209" s="91">
        <f t="shared" si="122"/>
        <v>4131.2928249999995</v>
      </c>
      <c r="S209" s="93">
        <f t="shared" si="104"/>
        <v>20.451944678217821</v>
      </c>
      <c r="T209" s="99">
        <f t="shared" si="105"/>
        <v>7.7536519378496219e-002</v>
      </c>
      <c r="U209" s="99">
        <f t="shared" si="106"/>
        <v>2.3999996214464057</v>
      </c>
      <c r="X209" s="92">
        <f t="shared" si="123"/>
        <v>45998</v>
      </c>
      <c r="Y209" s="91">
        <f t="shared" si="124"/>
        <v>202</v>
      </c>
      <c r="Z209" s="91">
        <f>INDEX(地温!$D$2:$D$366,MATCH(X209,地温!$C$2:$C$366,FALSE))</f>
        <v>8.6546000000000003</v>
      </c>
      <c r="AA209" s="91">
        <f t="shared" si="125"/>
        <v>4131.2928249999995</v>
      </c>
      <c r="AB209" s="93">
        <f t="shared" si="107"/>
        <v>20.451944678217821</v>
      </c>
      <c r="AC209" s="99" t="e">
        <f t="shared" si="108"/>
        <v>#N/A</v>
      </c>
      <c r="AD209" s="99">
        <f t="shared" si="109"/>
        <v>0</v>
      </c>
      <c r="AG209" s="92">
        <f t="shared" si="126"/>
        <v>45998</v>
      </c>
      <c r="AH209" s="91">
        <f t="shared" si="127"/>
        <v>202</v>
      </c>
      <c r="AI209" s="91">
        <f>INDEX(地温!$D$2:$D$366,MATCH(AG209,地温!$C$2:$C$366,FALSE))</f>
        <v>8.6546000000000003</v>
      </c>
      <c r="AJ209" s="91">
        <f t="shared" si="128"/>
        <v>4131.2928249999995</v>
      </c>
      <c r="AK209" s="93">
        <f t="shared" si="110"/>
        <v>20.451944678217821</v>
      </c>
      <c r="AL209" s="99" t="e">
        <f t="shared" si="111"/>
        <v>#N/A</v>
      </c>
      <c r="AM209" s="99">
        <f t="shared" si="112"/>
        <v>0</v>
      </c>
      <c r="AP209" s="92">
        <f t="shared" si="129"/>
        <v>45998</v>
      </c>
      <c r="AQ209" s="91">
        <f t="shared" si="130"/>
        <v>202</v>
      </c>
      <c r="AR209" s="91">
        <f>INDEX(地温!$D$2:$D$366,MATCH(AP209,地温!$C$2:$C$366,FALSE))</f>
        <v>8.6546000000000003</v>
      </c>
      <c r="AS209" s="91">
        <f t="shared" si="131"/>
        <v>4131.2928249999995</v>
      </c>
      <c r="AT209" s="93">
        <f t="shared" si="113"/>
        <v>20.451944678217821</v>
      </c>
      <c r="AU209" s="99" t="e">
        <f t="shared" si="114"/>
        <v>#N/A</v>
      </c>
      <c r="AV209" s="99">
        <f t="shared" si="115"/>
        <v>0</v>
      </c>
    </row>
    <row r="210" spans="1:48" s="91" customFormat="1">
      <c r="A210" s="92">
        <f t="shared" si="116"/>
        <v>45999</v>
      </c>
      <c r="B210" s="91">
        <f t="shared" si="99"/>
        <v>203</v>
      </c>
      <c r="C210" s="99">
        <f t="shared" si="100"/>
        <v>4.3949920019486726</v>
      </c>
      <c r="F210" s="92">
        <f t="shared" si="117"/>
        <v>45999</v>
      </c>
      <c r="G210" s="91">
        <f t="shared" si="118"/>
        <v>203</v>
      </c>
      <c r="H210" s="91">
        <f>INDEX(地温!$D$2:$D$366,MATCH(F210,地温!$C$2:$C$366,FALSE))</f>
        <v>8.1679759999999995</v>
      </c>
      <c r="I210" s="91">
        <f t="shared" si="119"/>
        <v>4139.4608009999993</v>
      </c>
      <c r="J210" s="93">
        <f t="shared" si="101"/>
        <v>20.391432517241377</v>
      </c>
      <c r="K210" s="99">
        <f t="shared" si="102"/>
        <v>6.1445046645334685e-002</v>
      </c>
      <c r="L210" s="99">
        <f t="shared" si="103"/>
        <v>1.9949923644869061</v>
      </c>
      <c r="O210" s="92">
        <f t="shared" si="120"/>
        <v>45999</v>
      </c>
      <c r="P210" s="91">
        <f t="shared" si="121"/>
        <v>203</v>
      </c>
      <c r="Q210" s="91">
        <f>INDEX(地温!$D$2:$D$366,MATCH(O210,地温!$C$2:$C$366,FALSE))</f>
        <v>8.1679759999999995</v>
      </c>
      <c r="R210" s="91">
        <f t="shared" si="122"/>
        <v>4139.4608009999993</v>
      </c>
      <c r="S210" s="93">
        <f t="shared" si="104"/>
        <v>20.391432517241377</v>
      </c>
      <c r="T210" s="99">
        <f t="shared" si="105"/>
        <v>7.736751051807543e-002</v>
      </c>
      <c r="U210" s="99">
        <f t="shared" si="106"/>
        <v>2.3999996374617667</v>
      </c>
      <c r="X210" s="92">
        <f t="shared" si="123"/>
        <v>45999</v>
      </c>
      <c r="Y210" s="91">
        <f t="shared" si="124"/>
        <v>203</v>
      </c>
      <c r="Z210" s="91">
        <f>INDEX(地温!$D$2:$D$366,MATCH(X210,地温!$C$2:$C$366,FALSE))</f>
        <v>8.1679759999999995</v>
      </c>
      <c r="AA210" s="91">
        <f t="shared" si="125"/>
        <v>4139.4608009999993</v>
      </c>
      <c r="AB210" s="93">
        <f t="shared" si="107"/>
        <v>20.391432517241377</v>
      </c>
      <c r="AC210" s="99" t="e">
        <f t="shared" si="108"/>
        <v>#N/A</v>
      </c>
      <c r="AD210" s="99">
        <f t="shared" si="109"/>
        <v>0</v>
      </c>
      <c r="AG210" s="92">
        <f t="shared" si="126"/>
        <v>45999</v>
      </c>
      <c r="AH210" s="91">
        <f t="shared" si="127"/>
        <v>203</v>
      </c>
      <c r="AI210" s="91">
        <f>INDEX(地温!$D$2:$D$366,MATCH(AG210,地温!$C$2:$C$366,FALSE))</f>
        <v>8.1679759999999995</v>
      </c>
      <c r="AJ210" s="91">
        <f t="shared" si="128"/>
        <v>4139.4608009999993</v>
      </c>
      <c r="AK210" s="93">
        <f t="shared" si="110"/>
        <v>20.391432517241377</v>
      </c>
      <c r="AL210" s="99" t="e">
        <f t="shared" si="111"/>
        <v>#N/A</v>
      </c>
      <c r="AM210" s="99">
        <f t="shared" si="112"/>
        <v>0</v>
      </c>
      <c r="AP210" s="92">
        <f t="shared" si="129"/>
        <v>45999</v>
      </c>
      <c r="AQ210" s="91">
        <f t="shared" si="130"/>
        <v>203</v>
      </c>
      <c r="AR210" s="91">
        <f>INDEX(地温!$D$2:$D$366,MATCH(AP210,地温!$C$2:$C$366,FALSE))</f>
        <v>8.1679759999999995</v>
      </c>
      <c r="AS210" s="91">
        <f t="shared" si="131"/>
        <v>4139.4608009999993</v>
      </c>
      <c r="AT210" s="93">
        <f t="shared" si="113"/>
        <v>20.391432517241377</v>
      </c>
      <c r="AU210" s="99" t="e">
        <f t="shared" si="114"/>
        <v>#N/A</v>
      </c>
      <c r="AV210" s="99">
        <f t="shared" si="115"/>
        <v>0</v>
      </c>
    </row>
    <row r="211" spans="1:48" s="91" customFormat="1">
      <c r="A211" s="92">
        <f t="shared" si="116"/>
        <v>46000</v>
      </c>
      <c r="B211" s="91">
        <f t="shared" si="99"/>
        <v>204</v>
      </c>
      <c r="C211" s="99">
        <f t="shared" si="100"/>
        <v>4.3949922478205536</v>
      </c>
      <c r="F211" s="92">
        <f t="shared" si="117"/>
        <v>46000</v>
      </c>
      <c r="G211" s="91">
        <f t="shared" si="118"/>
        <v>204</v>
      </c>
      <c r="H211" s="91">
        <f>INDEX(地温!$D$2:$D$366,MATCH(F211,地温!$C$2:$C$366,FALSE))</f>
        <v>8.0260440000000006</v>
      </c>
      <c r="I211" s="91">
        <f t="shared" si="119"/>
        <v>4147.4868449999994</v>
      </c>
      <c r="J211" s="93">
        <f t="shared" si="101"/>
        <v>20.330817867647056</v>
      </c>
      <c r="K211" s="99">
        <f t="shared" si="102"/>
        <v>6.1294204497673088e-002</v>
      </c>
      <c r="L211" s="99">
        <f t="shared" si="103"/>
        <v>1.994992595137413</v>
      </c>
      <c r="O211" s="92">
        <f t="shared" si="120"/>
        <v>46000</v>
      </c>
      <c r="P211" s="91">
        <f t="shared" si="121"/>
        <v>204</v>
      </c>
      <c r="Q211" s="91">
        <f>INDEX(地温!$D$2:$D$366,MATCH(O211,地温!$C$2:$C$366,FALSE))</f>
        <v>8.0260440000000006</v>
      </c>
      <c r="R211" s="91">
        <f t="shared" si="122"/>
        <v>4147.4868449999994</v>
      </c>
      <c r="S211" s="93">
        <f t="shared" si="104"/>
        <v>20.330817867647056</v>
      </c>
      <c r="T211" s="99">
        <f t="shared" si="105"/>
        <v>7.7198515060465753e-002</v>
      </c>
      <c r="U211" s="99">
        <f t="shared" si="106"/>
        <v>2.3999996526831411</v>
      </c>
      <c r="X211" s="92">
        <f t="shared" si="123"/>
        <v>46000</v>
      </c>
      <c r="Y211" s="91">
        <f t="shared" si="124"/>
        <v>204</v>
      </c>
      <c r="Z211" s="91">
        <f>INDEX(地温!$D$2:$D$366,MATCH(X211,地温!$C$2:$C$366,FALSE))</f>
        <v>8.0260440000000006</v>
      </c>
      <c r="AA211" s="91">
        <f t="shared" si="125"/>
        <v>4147.4868449999994</v>
      </c>
      <c r="AB211" s="93">
        <f t="shared" si="107"/>
        <v>20.330817867647056</v>
      </c>
      <c r="AC211" s="99" t="e">
        <f t="shared" si="108"/>
        <v>#N/A</v>
      </c>
      <c r="AD211" s="99">
        <f t="shared" si="109"/>
        <v>0</v>
      </c>
      <c r="AG211" s="92">
        <f t="shared" si="126"/>
        <v>46000</v>
      </c>
      <c r="AH211" s="91">
        <f t="shared" si="127"/>
        <v>204</v>
      </c>
      <c r="AI211" s="91">
        <f>INDEX(地温!$D$2:$D$366,MATCH(AG211,地温!$C$2:$C$366,FALSE))</f>
        <v>8.0260440000000006</v>
      </c>
      <c r="AJ211" s="91">
        <f t="shared" si="128"/>
        <v>4147.4868449999994</v>
      </c>
      <c r="AK211" s="93">
        <f t="shared" si="110"/>
        <v>20.330817867647056</v>
      </c>
      <c r="AL211" s="99" t="e">
        <f t="shared" si="111"/>
        <v>#N/A</v>
      </c>
      <c r="AM211" s="99">
        <f t="shared" si="112"/>
        <v>0</v>
      </c>
      <c r="AP211" s="92">
        <f t="shared" si="129"/>
        <v>46000</v>
      </c>
      <c r="AQ211" s="91">
        <f t="shared" si="130"/>
        <v>204</v>
      </c>
      <c r="AR211" s="91">
        <f>INDEX(地温!$D$2:$D$366,MATCH(AP211,地温!$C$2:$C$366,FALSE))</f>
        <v>8.0260440000000006</v>
      </c>
      <c r="AS211" s="91">
        <f t="shared" si="131"/>
        <v>4147.4868449999994</v>
      </c>
      <c r="AT211" s="93">
        <f t="shared" si="113"/>
        <v>20.330817867647056</v>
      </c>
      <c r="AU211" s="99" t="e">
        <f t="shared" si="114"/>
        <v>#N/A</v>
      </c>
      <c r="AV211" s="99">
        <f t="shared" si="115"/>
        <v>0</v>
      </c>
    </row>
    <row r="212" spans="1:48" s="91" customFormat="1">
      <c r="A212" s="92">
        <f t="shared" si="116"/>
        <v>46001</v>
      </c>
      <c r="B212" s="91">
        <f t="shared" si="99"/>
        <v>205</v>
      </c>
      <c r="C212" s="99">
        <f t="shared" si="100"/>
        <v>4.3949924994620559</v>
      </c>
      <c r="F212" s="92">
        <f t="shared" si="117"/>
        <v>46001</v>
      </c>
      <c r="G212" s="91">
        <f t="shared" si="118"/>
        <v>205</v>
      </c>
      <c r="H212" s="91">
        <f>INDEX(地温!$D$2:$D$366,MATCH(F212,地温!$C$2:$C$366,FALSE))</f>
        <v>8.7154279999999993</v>
      </c>
      <c r="I212" s="91">
        <f t="shared" si="119"/>
        <v>4156.2022729999999</v>
      </c>
      <c r="J212" s="93">
        <f t="shared" si="101"/>
        <v>20.274157429268293</v>
      </c>
      <c r="K212" s="99">
        <f t="shared" si="102"/>
        <v>6.1153481262729209e-002</v>
      </c>
      <c r="L212" s="99">
        <f t="shared" si="103"/>
        <v>1.9949928315392709</v>
      </c>
      <c r="O212" s="92">
        <f t="shared" si="120"/>
        <v>46001</v>
      </c>
      <c r="P212" s="91">
        <f t="shared" si="121"/>
        <v>205</v>
      </c>
      <c r="Q212" s="91">
        <f>INDEX(地温!$D$2:$D$366,MATCH(O212,地温!$C$2:$C$366,FALSE))</f>
        <v>8.7154279999999993</v>
      </c>
      <c r="R212" s="91">
        <f t="shared" si="122"/>
        <v>4156.2022729999999</v>
      </c>
      <c r="S212" s="93">
        <f t="shared" si="104"/>
        <v>20.274157429268293</v>
      </c>
      <c r="T212" s="99">
        <f t="shared" si="105"/>
        <v>7.7040814910416686e-002</v>
      </c>
      <c r="U212" s="99">
        <f t="shared" si="106"/>
        <v>2.3999996679227849</v>
      </c>
      <c r="X212" s="92">
        <f t="shared" si="123"/>
        <v>46001</v>
      </c>
      <c r="Y212" s="91">
        <f t="shared" si="124"/>
        <v>205</v>
      </c>
      <c r="Z212" s="91">
        <f>INDEX(地温!$D$2:$D$366,MATCH(X212,地温!$C$2:$C$366,FALSE))</f>
        <v>8.7154279999999993</v>
      </c>
      <c r="AA212" s="91">
        <f t="shared" si="125"/>
        <v>4156.2022729999999</v>
      </c>
      <c r="AB212" s="93">
        <f t="shared" si="107"/>
        <v>20.274157429268293</v>
      </c>
      <c r="AC212" s="99" t="e">
        <f t="shared" si="108"/>
        <v>#N/A</v>
      </c>
      <c r="AD212" s="99">
        <f t="shared" si="109"/>
        <v>0</v>
      </c>
      <c r="AG212" s="92">
        <f t="shared" si="126"/>
        <v>46001</v>
      </c>
      <c r="AH212" s="91">
        <f t="shared" si="127"/>
        <v>205</v>
      </c>
      <c r="AI212" s="91">
        <f>INDEX(地温!$D$2:$D$366,MATCH(AG212,地温!$C$2:$C$366,FALSE))</f>
        <v>8.7154279999999993</v>
      </c>
      <c r="AJ212" s="91">
        <f t="shared" si="128"/>
        <v>4156.2022729999999</v>
      </c>
      <c r="AK212" s="93">
        <f t="shared" si="110"/>
        <v>20.274157429268293</v>
      </c>
      <c r="AL212" s="99" t="e">
        <f t="shared" si="111"/>
        <v>#N/A</v>
      </c>
      <c r="AM212" s="99">
        <f t="shared" si="112"/>
        <v>0</v>
      </c>
      <c r="AP212" s="92">
        <f t="shared" si="129"/>
        <v>46001</v>
      </c>
      <c r="AQ212" s="91">
        <f t="shared" si="130"/>
        <v>205</v>
      </c>
      <c r="AR212" s="91">
        <f>INDEX(地温!$D$2:$D$366,MATCH(AP212,地温!$C$2:$C$366,FALSE))</f>
        <v>8.7154279999999993</v>
      </c>
      <c r="AS212" s="91">
        <f t="shared" si="131"/>
        <v>4156.2022729999999</v>
      </c>
      <c r="AT212" s="93">
        <f t="shared" si="113"/>
        <v>20.274157429268293</v>
      </c>
      <c r="AU212" s="99" t="e">
        <f t="shared" si="114"/>
        <v>#N/A</v>
      </c>
      <c r="AV212" s="99">
        <f t="shared" si="115"/>
        <v>0</v>
      </c>
    </row>
    <row r="213" spans="1:48" s="91" customFormat="1">
      <c r="A213" s="92">
        <f t="shared" si="116"/>
        <v>46002</v>
      </c>
      <c r="B213" s="91">
        <f t="shared" si="99"/>
        <v>206</v>
      </c>
      <c r="C213" s="99">
        <f t="shared" si="100"/>
        <v>4.3949927531677595</v>
      </c>
      <c r="F213" s="92">
        <f t="shared" si="117"/>
        <v>46002</v>
      </c>
      <c r="G213" s="91">
        <f t="shared" si="118"/>
        <v>206</v>
      </c>
      <c r="H213" s="91">
        <f>INDEX(地温!$D$2:$D$366,MATCH(F213,地温!$C$2:$C$366,FALSE))</f>
        <v>9.2628800000000009</v>
      </c>
      <c r="I213" s="91">
        <f t="shared" si="119"/>
        <v>4165.4651530000001</v>
      </c>
      <c r="J213" s="93">
        <f t="shared" si="101"/>
        <v>20.220704626213593</v>
      </c>
      <c r="K213" s="99">
        <f t="shared" si="102"/>
        <v>6.1020971076371416e-002</v>
      </c>
      <c r="L213" s="99">
        <f t="shared" si="103"/>
        <v>1.994993070174957</v>
      </c>
      <c r="O213" s="92">
        <f t="shared" si="120"/>
        <v>46002</v>
      </c>
      <c r="P213" s="91">
        <f t="shared" si="121"/>
        <v>206</v>
      </c>
      <c r="Q213" s="91">
        <f>INDEX(地温!$D$2:$D$366,MATCH(O213,地温!$C$2:$C$366,FALSE))</f>
        <v>9.2628800000000009</v>
      </c>
      <c r="R213" s="91">
        <f t="shared" si="122"/>
        <v>4165.4651530000001</v>
      </c>
      <c r="S213" s="93">
        <f t="shared" si="104"/>
        <v>20.220704626213593</v>
      </c>
      <c r="T213" s="99">
        <f t="shared" si="105"/>
        <v>7.6892282026189349e-002</v>
      </c>
      <c r="U213" s="99">
        <f t="shared" si="106"/>
        <v>2.399999682992803</v>
      </c>
      <c r="X213" s="92">
        <f t="shared" si="123"/>
        <v>46002</v>
      </c>
      <c r="Y213" s="91">
        <f t="shared" si="124"/>
        <v>206</v>
      </c>
      <c r="Z213" s="91">
        <f>INDEX(地温!$D$2:$D$366,MATCH(X213,地温!$C$2:$C$366,FALSE))</f>
        <v>9.2628800000000009</v>
      </c>
      <c r="AA213" s="91">
        <f t="shared" si="125"/>
        <v>4165.4651530000001</v>
      </c>
      <c r="AB213" s="93">
        <f t="shared" si="107"/>
        <v>20.220704626213593</v>
      </c>
      <c r="AC213" s="99" t="e">
        <f t="shared" si="108"/>
        <v>#N/A</v>
      </c>
      <c r="AD213" s="99">
        <f t="shared" si="109"/>
        <v>0</v>
      </c>
      <c r="AG213" s="92">
        <f t="shared" si="126"/>
        <v>46002</v>
      </c>
      <c r="AH213" s="91">
        <f t="shared" si="127"/>
        <v>206</v>
      </c>
      <c r="AI213" s="91">
        <f>INDEX(地温!$D$2:$D$366,MATCH(AG213,地温!$C$2:$C$366,FALSE))</f>
        <v>9.2628800000000009</v>
      </c>
      <c r="AJ213" s="91">
        <f t="shared" si="128"/>
        <v>4165.4651530000001</v>
      </c>
      <c r="AK213" s="93">
        <f t="shared" si="110"/>
        <v>20.220704626213593</v>
      </c>
      <c r="AL213" s="99" t="e">
        <f t="shared" si="111"/>
        <v>#N/A</v>
      </c>
      <c r="AM213" s="99">
        <f t="shared" si="112"/>
        <v>0</v>
      </c>
      <c r="AP213" s="92">
        <f t="shared" si="129"/>
        <v>46002</v>
      </c>
      <c r="AQ213" s="91">
        <f t="shared" si="130"/>
        <v>206</v>
      </c>
      <c r="AR213" s="91">
        <f>INDEX(地温!$D$2:$D$366,MATCH(AP213,地温!$C$2:$C$366,FALSE))</f>
        <v>9.2628800000000009</v>
      </c>
      <c r="AS213" s="91">
        <f t="shared" si="131"/>
        <v>4165.4651530000001</v>
      </c>
      <c r="AT213" s="93">
        <f t="shared" si="113"/>
        <v>20.220704626213593</v>
      </c>
      <c r="AU213" s="99" t="e">
        <f t="shared" si="114"/>
        <v>#N/A</v>
      </c>
      <c r="AV213" s="99">
        <f t="shared" si="115"/>
        <v>0</v>
      </c>
    </row>
    <row r="214" spans="1:48" s="91" customFormat="1">
      <c r="A214" s="92">
        <f t="shared" si="116"/>
        <v>46003</v>
      </c>
      <c r="B214" s="91">
        <f t="shared" si="99"/>
        <v>207</v>
      </c>
      <c r="C214" s="99">
        <f t="shared" si="100"/>
        <v>4.3949930014084027</v>
      </c>
      <c r="F214" s="92">
        <f t="shared" si="117"/>
        <v>46003</v>
      </c>
      <c r="G214" s="91">
        <f t="shared" si="118"/>
        <v>207</v>
      </c>
      <c r="H214" s="91">
        <f>INDEX(地温!$D$2:$D$366,MATCH(F214,地温!$C$2:$C$366,FALSE))</f>
        <v>9.4250880000000006</v>
      </c>
      <c r="I214" s="91">
        <f t="shared" si="119"/>
        <v>4174.8902410000001</v>
      </c>
      <c r="J214" s="93">
        <f t="shared" si="101"/>
        <v>20.168551888888889</v>
      </c>
      <c r="K214" s="99">
        <f t="shared" si="102"/>
        <v>6.0891914090266466e-002</v>
      </c>
      <c r="L214" s="99">
        <f t="shared" si="103"/>
        <v>1.9949933038790799</v>
      </c>
      <c r="O214" s="92">
        <f t="shared" si="120"/>
        <v>46003</v>
      </c>
      <c r="P214" s="91">
        <f t="shared" si="121"/>
        <v>207</v>
      </c>
      <c r="Q214" s="91">
        <f>INDEX(地温!$D$2:$D$366,MATCH(O214,地温!$C$2:$C$366,FALSE))</f>
        <v>9.4250880000000006</v>
      </c>
      <c r="R214" s="91">
        <f t="shared" si="122"/>
        <v>4174.8902410000001</v>
      </c>
      <c r="S214" s="93">
        <f t="shared" si="104"/>
        <v>20.168551888888889</v>
      </c>
      <c r="T214" s="99">
        <f t="shared" si="105"/>
        <v>7.6747585676274696e-002</v>
      </c>
      <c r="U214" s="99">
        <f t="shared" si="106"/>
        <v>2.3999996975293225</v>
      </c>
      <c r="X214" s="92">
        <f t="shared" si="123"/>
        <v>46003</v>
      </c>
      <c r="Y214" s="91">
        <f t="shared" si="124"/>
        <v>207</v>
      </c>
      <c r="Z214" s="91">
        <f>INDEX(地温!$D$2:$D$366,MATCH(X214,地温!$C$2:$C$366,FALSE))</f>
        <v>9.4250880000000006</v>
      </c>
      <c r="AA214" s="91">
        <f t="shared" si="125"/>
        <v>4174.8902410000001</v>
      </c>
      <c r="AB214" s="93">
        <f t="shared" si="107"/>
        <v>20.168551888888889</v>
      </c>
      <c r="AC214" s="99" t="e">
        <f t="shared" si="108"/>
        <v>#N/A</v>
      </c>
      <c r="AD214" s="99">
        <f t="shared" si="109"/>
        <v>0</v>
      </c>
      <c r="AG214" s="92">
        <f t="shared" si="126"/>
        <v>46003</v>
      </c>
      <c r="AH214" s="91">
        <f t="shared" si="127"/>
        <v>207</v>
      </c>
      <c r="AI214" s="91">
        <f>INDEX(地温!$D$2:$D$366,MATCH(AG214,地温!$C$2:$C$366,FALSE))</f>
        <v>9.4250880000000006</v>
      </c>
      <c r="AJ214" s="91">
        <f t="shared" si="128"/>
        <v>4174.8902410000001</v>
      </c>
      <c r="AK214" s="93">
        <f t="shared" si="110"/>
        <v>20.168551888888889</v>
      </c>
      <c r="AL214" s="99" t="e">
        <f t="shared" si="111"/>
        <v>#N/A</v>
      </c>
      <c r="AM214" s="99">
        <f t="shared" si="112"/>
        <v>0</v>
      </c>
      <c r="AP214" s="92">
        <f t="shared" si="129"/>
        <v>46003</v>
      </c>
      <c r="AQ214" s="91">
        <f t="shared" si="130"/>
        <v>207</v>
      </c>
      <c r="AR214" s="91">
        <f>INDEX(地温!$D$2:$D$366,MATCH(AP214,地温!$C$2:$C$366,FALSE))</f>
        <v>9.4250880000000006</v>
      </c>
      <c r="AS214" s="91">
        <f t="shared" si="131"/>
        <v>4174.8902410000001</v>
      </c>
      <c r="AT214" s="93">
        <f t="shared" si="113"/>
        <v>20.168551888888889</v>
      </c>
      <c r="AU214" s="99" t="e">
        <f t="shared" si="114"/>
        <v>#N/A</v>
      </c>
      <c r="AV214" s="99">
        <f t="shared" si="115"/>
        <v>0</v>
      </c>
    </row>
    <row r="215" spans="1:48" s="91" customFormat="1">
      <c r="A215" s="92">
        <f t="shared" si="116"/>
        <v>46004</v>
      </c>
      <c r="B215" s="91">
        <f t="shared" si="99"/>
        <v>208</v>
      </c>
      <c r="C215" s="99">
        <f t="shared" si="100"/>
        <v>4.3949932104110259</v>
      </c>
      <c r="F215" s="92">
        <f t="shared" si="117"/>
        <v>46004</v>
      </c>
      <c r="G215" s="91">
        <f t="shared" si="118"/>
        <v>208</v>
      </c>
      <c r="H215" s="91">
        <f>INDEX(地温!$D$2:$D$366,MATCH(F215,地温!$C$2:$C$366,FALSE))</f>
        <v>7.5799719999999997</v>
      </c>
      <c r="I215" s="91">
        <f t="shared" si="119"/>
        <v>4182.4702130000005</v>
      </c>
      <c r="J215" s="93">
        <f t="shared" si="101"/>
        <v>20.108029870192311</v>
      </c>
      <c r="K215" s="99">
        <f t="shared" si="102"/>
        <v>6.0742431267906599e-002</v>
      </c>
      <c r="L215" s="99">
        <f t="shared" si="103"/>
        <v>1.9949935004762529</v>
      </c>
      <c r="O215" s="92">
        <f t="shared" si="120"/>
        <v>46004</v>
      </c>
      <c r="P215" s="91">
        <f t="shared" si="121"/>
        <v>208</v>
      </c>
      <c r="Q215" s="91">
        <f>INDEX(地温!$D$2:$D$366,MATCH(O215,地温!$C$2:$C$366,FALSE))</f>
        <v>7.5799719999999997</v>
      </c>
      <c r="R215" s="91">
        <f t="shared" si="122"/>
        <v>4182.4702130000005</v>
      </c>
      <c r="S215" s="93">
        <f t="shared" si="104"/>
        <v>20.108029870192311</v>
      </c>
      <c r="T215" s="99">
        <f t="shared" si="105"/>
        <v>7.6579945941602182e-002</v>
      </c>
      <c r="U215" s="99">
        <f t="shared" si="106"/>
        <v>2.399999709934773</v>
      </c>
      <c r="X215" s="92">
        <f t="shared" si="123"/>
        <v>46004</v>
      </c>
      <c r="Y215" s="91">
        <f t="shared" si="124"/>
        <v>208</v>
      </c>
      <c r="Z215" s="91">
        <f>INDEX(地温!$D$2:$D$366,MATCH(X215,地温!$C$2:$C$366,FALSE))</f>
        <v>7.5799719999999997</v>
      </c>
      <c r="AA215" s="91">
        <f t="shared" si="125"/>
        <v>4182.4702130000005</v>
      </c>
      <c r="AB215" s="93">
        <f t="shared" si="107"/>
        <v>20.108029870192311</v>
      </c>
      <c r="AC215" s="99" t="e">
        <f t="shared" si="108"/>
        <v>#N/A</v>
      </c>
      <c r="AD215" s="99">
        <f t="shared" si="109"/>
        <v>0</v>
      </c>
      <c r="AG215" s="92">
        <f t="shared" si="126"/>
        <v>46004</v>
      </c>
      <c r="AH215" s="91">
        <f t="shared" si="127"/>
        <v>208</v>
      </c>
      <c r="AI215" s="91">
        <f>INDEX(地温!$D$2:$D$366,MATCH(AG215,地温!$C$2:$C$366,FALSE))</f>
        <v>7.5799719999999997</v>
      </c>
      <c r="AJ215" s="91">
        <f t="shared" si="128"/>
        <v>4182.4702130000005</v>
      </c>
      <c r="AK215" s="93">
        <f t="shared" si="110"/>
        <v>20.108029870192311</v>
      </c>
      <c r="AL215" s="99" t="e">
        <f t="shared" si="111"/>
        <v>#N/A</v>
      </c>
      <c r="AM215" s="99">
        <f t="shared" si="112"/>
        <v>0</v>
      </c>
      <c r="AP215" s="92">
        <f t="shared" si="129"/>
        <v>46004</v>
      </c>
      <c r="AQ215" s="91">
        <f t="shared" si="130"/>
        <v>208</v>
      </c>
      <c r="AR215" s="91">
        <f>INDEX(地温!$D$2:$D$366,MATCH(AP215,地温!$C$2:$C$366,FALSE))</f>
        <v>7.5799719999999997</v>
      </c>
      <c r="AS215" s="91">
        <f t="shared" si="131"/>
        <v>4182.4702130000005</v>
      </c>
      <c r="AT215" s="93">
        <f t="shared" si="113"/>
        <v>20.108029870192311</v>
      </c>
      <c r="AU215" s="99" t="e">
        <f t="shared" si="114"/>
        <v>#N/A</v>
      </c>
      <c r="AV215" s="99">
        <f t="shared" si="115"/>
        <v>0</v>
      </c>
    </row>
    <row r="216" spans="1:48" s="91" customFormat="1">
      <c r="A216" s="92">
        <f t="shared" si="116"/>
        <v>46005</v>
      </c>
      <c r="B216" s="91">
        <f t="shared" si="99"/>
        <v>209</v>
      </c>
      <c r="C216" s="99">
        <f t="shared" si="100"/>
        <v>4.394993401306345</v>
      </c>
      <c r="F216" s="92">
        <f t="shared" si="117"/>
        <v>46005</v>
      </c>
      <c r="G216" s="91">
        <f t="shared" si="118"/>
        <v>209</v>
      </c>
      <c r="H216" s="91">
        <f>INDEX(地温!$D$2:$D$366,MATCH(F216,地温!$C$2:$C$366,FALSE))</f>
        <v>6.8297600000000012</v>
      </c>
      <c r="I216" s="91">
        <f t="shared" si="119"/>
        <v>4189.2999730000001</v>
      </c>
      <c r="J216" s="93">
        <f t="shared" si="101"/>
        <v>20.044497478468902</v>
      </c>
      <c r="K216" s="99">
        <f t="shared" si="102"/>
        <v>6.0585841755838768e-002</v>
      </c>
      <c r="L216" s="99">
        <f t="shared" si="103"/>
        <v>1.9949936800349295</v>
      </c>
      <c r="O216" s="92">
        <f t="shared" si="120"/>
        <v>46005</v>
      </c>
      <c r="P216" s="91">
        <f t="shared" si="121"/>
        <v>209</v>
      </c>
      <c r="Q216" s="91">
        <f>INDEX(地温!$D$2:$D$366,MATCH(O216,地温!$C$2:$C$366,FALSE))</f>
        <v>6.8297600000000012</v>
      </c>
      <c r="R216" s="91">
        <f t="shared" si="122"/>
        <v>4189.2999730000001</v>
      </c>
      <c r="S216" s="93">
        <f t="shared" si="104"/>
        <v>20.044497478468902</v>
      </c>
      <c r="T216" s="99">
        <f t="shared" si="105"/>
        <v>7.6404287474745397e-002</v>
      </c>
      <c r="U216" s="99">
        <f t="shared" si="106"/>
        <v>2.3999997212714157</v>
      </c>
      <c r="X216" s="92">
        <f t="shared" si="123"/>
        <v>46005</v>
      </c>
      <c r="Y216" s="91">
        <f t="shared" si="124"/>
        <v>209</v>
      </c>
      <c r="Z216" s="91">
        <f>INDEX(地温!$D$2:$D$366,MATCH(X216,地温!$C$2:$C$366,FALSE))</f>
        <v>6.8297600000000012</v>
      </c>
      <c r="AA216" s="91">
        <f t="shared" si="125"/>
        <v>4189.2999730000001</v>
      </c>
      <c r="AB216" s="93">
        <f t="shared" si="107"/>
        <v>20.044497478468902</v>
      </c>
      <c r="AC216" s="99" t="e">
        <f t="shared" si="108"/>
        <v>#N/A</v>
      </c>
      <c r="AD216" s="99">
        <f t="shared" si="109"/>
        <v>0</v>
      </c>
      <c r="AG216" s="92">
        <f t="shared" si="126"/>
        <v>46005</v>
      </c>
      <c r="AH216" s="91">
        <f t="shared" si="127"/>
        <v>209</v>
      </c>
      <c r="AI216" s="91">
        <f>INDEX(地温!$D$2:$D$366,MATCH(AG216,地温!$C$2:$C$366,FALSE))</f>
        <v>6.8297600000000012</v>
      </c>
      <c r="AJ216" s="91">
        <f t="shared" si="128"/>
        <v>4189.2999730000001</v>
      </c>
      <c r="AK216" s="93">
        <f t="shared" si="110"/>
        <v>20.044497478468902</v>
      </c>
      <c r="AL216" s="99" t="e">
        <f t="shared" si="111"/>
        <v>#N/A</v>
      </c>
      <c r="AM216" s="99">
        <f t="shared" si="112"/>
        <v>0</v>
      </c>
      <c r="AP216" s="92">
        <f t="shared" si="129"/>
        <v>46005</v>
      </c>
      <c r="AQ216" s="91">
        <f t="shared" si="130"/>
        <v>209</v>
      </c>
      <c r="AR216" s="91">
        <f>INDEX(地温!$D$2:$D$366,MATCH(AP216,地温!$C$2:$C$366,FALSE))</f>
        <v>6.8297600000000012</v>
      </c>
      <c r="AS216" s="91">
        <f t="shared" si="131"/>
        <v>4189.2999730000001</v>
      </c>
      <c r="AT216" s="93">
        <f t="shared" si="113"/>
        <v>20.044497478468902</v>
      </c>
      <c r="AU216" s="99" t="e">
        <f t="shared" si="114"/>
        <v>#N/A</v>
      </c>
      <c r="AV216" s="99">
        <f t="shared" si="115"/>
        <v>0</v>
      </c>
    </row>
    <row r="217" spans="1:48" s="91" customFormat="1">
      <c r="A217" s="92">
        <f t="shared" si="116"/>
        <v>46006</v>
      </c>
      <c r="B217" s="91">
        <f t="shared" si="99"/>
        <v>210</v>
      </c>
      <c r="C217" s="99">
        <f t="shared" si="100"/>
        <v>4.3949935734231946</v>
      </c>
      <c r="F217" s="92">
        <f t="shared" si="117"/>
        <v>46006</v>
      </c>
      <c r="G217" s="91">
        <f t="shared" si="118"/>
        <v>210</v>
      </c>
      <c r="H217" s="91">
        <f>INDEX(地温!$D$2:$D$366,MATCH(F217,地温!$C$2:$C$366,FALSE))</f>
        <v>5.9578920000000011</v>
      </c>
      <c r="I217" s="91">
        <f t="shared" si="119"/>
        <v>4195.2578650000005</v>
      </c>
      <c r="J217" s="93">
        <f t="shared" si="101"/>
        <v>19.977418404761906</v>
      </c>
      <c r="K217" s="99">
        <f t="shared" si="102"/>
        <v>6.0420875344815633e-002</v>
      </c>
      <c r="L217" s="99">
        <f t="shared" si="103"/>
        <v>1.9949938418846203</v>
      </c>
      <c r="O217" s="92">
        <f t="shared" si="120"/>
        <v>46006</v>
      </c>
      <c r="P217" s="91">
        <f t="shared" si="121"/>
        <v>210</v>
      </c>
      <c r="Q217" s="91">
        <f>INDEX(地温!$D$2:$D$366,MATCH(O217,地温!$C$2:$C$366,FALSE))</f>
        <v>5.9578920000000011</v>
      </c>
      <c r="R217" s="91">
        <f t="shared" si="122"/>
        <v>4195.2578650000005</v>
      </c>
      <c r="S217" s="93">
        <f t="shared" si="104"/>
        <v>19.977418404761906</v>
      </c>
      <c r="T217" s="99">
        <f t="shared" si="105"/>
        <v>7.6219177798442839e-002</v>
      </c>
      <c r="U217" s="99">
        <f t="shared" si="106"/>
        <v>2.3999997315385744</v>
      </c>
      <c r="X217" s="92">
        <f t="shared" si="123"/>
        <v>46006</v>
      </c>
      <c r="Y217" s="91">
        <f t="shared" si="124"/>
        <v>210</v>
      </c>
      <c r="Z217" s="91">
        <f>INDEX(地温!$D$2:$D$366,MATCH(X217,地温!$C$2:$C$366,FALSE))</f>
        <v>5.9578920000000011</v>
      </c>
      <c r="AA217" s="91">
        <f t="shared" si="125"/>
        <v>4195.2578650000005</v>
      </c>
      <c r="AB217" s="93">
        <f t="shared" si="107"/>
        <v>19.977418404761906</v>
      </c>
      <c r="AC217" s="99" t="e">
        <f t="shared" si="108"/>
        <v>#N/A</v>
      </c>
      <c r="AD217" s="99">
        <f t="shared" si="109"/>
        <v>0</v>
      </c>
      <c r="AG217" s="92">
        <f t="shared" si="126"/>
        <v>46006</v>
      </c>
      <c r="AH217" s="91">
        <f t="shared" si="127"/>
        <v>210</v>
      </c>
      <c r="AI217" s="91">
        <f>INDEX(地温!$D$2:$D$366,MATCH(AG217,地温!$C$2:$C$366,FALSE))</f>
        <v>5.9578920000000011</v>
      </c>
      <c r="AJ217" s="91">
        <f t="shared" si="128"/>
        <v>4195.2578650000005</v>
      </c>
      <c r="AK217" s="93">
        <f t="shared" si="110"/>
        <v>19.977418404761906</v>
      </c>
      <c r="AL217" s="99" t="e">
        <f t="shared" si="111"/>
        <v>#N/A</v>
      </c>
      <c r="AM217" s="99">
        <f t="shared" si="112"/>
        <v>0</v>
      </c>
      <c r="AP217" s="92">
        <f t="shared" si="129"/>
        <v>46006</v>
      </c>
      <c r="AQ217" s="91">
        <f t="shared" si="130"/>
        <v>210</v>
      </c>
      <c r="AR217" s="91">
        <f>INDEX(地温!$D$2:$D$366,MATCH(AP217,地温!$C$2:$C$366,FALSE))</f>
        <v>5.9578920000000011</v>
      </c>
      <c r="AS217" s="91">
        <f t="shared" si="131"/>
        <v>4195.2578650000005</v>
      </c>
      <c r="AT217" s="93">
        <f t="shared" si="113"/>
        <v>19.977418404761906</v>
      </c>
      <c r="AU217" s="99" t="e">
        <f t="shared" si="114"/>
        <v>#N/A</v>
      </c>
      <c r="AV217" s="99">
        <f t="shared" si="115"/>
        <v>0</v>
      </c>
    </row>
    <row r="218" spans="1:48" s="91" customFormat="1">
      <c r="A218" s="92">
        <f t="shared" si="116"/>
        <v>46007</v>
      </c>
      <c r="B218" s="91">
        <f t="shared" si="99"/>
        <v>211</v>
      </c>
      <c r="C218" s="99">
        <f t="shared" si="100"/>
        <v>4.3949937452533954</v>
      </c>
      <c r="F218" s="92">
        <f t="shared" si="117"/>
        <v>46007</v>
      </c>
      <c r="G218" s="91">
        <f t="shared" si="118"/>
        <v>211</v>
      </c>
      <c r="H218" s="91">
        <f>INDEX(地温!$D$2:$D$366,MATCH(F218,地温!$C$2:$C$366,FALSE))</f>
        <v>6.2012040000000006</v>
      </c>
      <c r="I218" s="91">
        <f t="shared" si="119"/>
        <v>4201.4590690000005</v>
      </c>
      <c r="J218" s="93">
        <f t="shared" si="101"/>
        <v>19.912128289099527</v>
      </c>
      <c r="K218" s="99">
        <f t="shared" si="102"/>
        <v>6.0260667597764765e-002</v>
      </c>
      <c r="L218" s="99">
        <f t="shared" si="103"/>
        <v>1.9949940036332439</v>
      </c>
      <c r="O218" s="92">
        <f t="shared" si="120"/>
        <v>46007</v>
      </c>
      <c r="P218" s="91">
        <f t="shared" si="121"/>
        <v>211</v>
      </c>
      <c r="Q218" s="91">
        <f>INDEX(地温!$D$2:$D$366,MATCH(O218,地温!$C$2:$C$366,FALSE))</f>
        <v>6.2012040000000006</v>
      </c>
      <c r="R218" s="91">
        <f t="shared" si="122"/>
        <v>4201.4590690000005</v>
      </c>
      <c r="S218" s="93">
        <f t="shared" si="104"/>
        <v>19.912128289099527</v>
      </c>
      <c r="T218" s="99">
        <f t="shared" si="105"/>
        <v>7.603935445871142e-002</v>
      </c>
      <c r="U218" s="99">
        <f t="shared" si="106"/>
        <v>2.3999997416201513</v>
      </c>
      <c r="X218" s="92">
        <f t="shared" si="123"/>
        <v>46007</v>
      </c>
      <c r="Y218" s="91">
        <f t="shared" si="124"/>
        <v>211</v>
      </c>
      <c r="Z218" s="91">
        <f>INDEX(地温!$D$2:$D$366,MATCH(X218,地温!$C$2:$C$366,FALSE))</f>
        <v>6.2012040000000006</v>
      </c>
      <c r="AA218" s="91">
        <f t="shared" si="125"/>
        <v>4201.4590690000005</v>
      </c>
      <c r="AB218" s="93">
        <f t="shared" si="107"/>
        <v>19.912128289099527</v>
      </c>
      <c r="AC218" s="99" t="e">
        <f t="shared" si="108"/>
        <v>#N/A</v>
      </c>
      <c r="AD218" s="99">
        <f t="shared" si="109"/>
        <v>0</v>
      </c>
      <c r="AG218" s="92">
        <f t="shared" si="126"/>
        <v>46007</v>
      </c>
      <c r="AH218" s="91">
        <f t="shared" si="127"/>
        <v>211</v>
      </c>
      <c r="AI218" s="91">
        <f>INDEX(地温!$D$2:$D$366,MATCH(AG218,地温!$C$2:$C$366,FALSE))</f>
        <v>6.2012040000000006</v>
      </c>
      <c r="AJ218" s="91">
        <f t="shared" si="128"/>
        <v>4201.4590690000005</v>
      </c>
      <c r="AK218" s="93">
        <f t="shared" si="110"/>
        <v>19.912128289099527</v>
      </c>
      <c r="AL218" s="99" t="e">
        <f t="shared" si="111"/>
        <v>#N/A</v>
      </c>
      <c r="AM218" s="99">
        <f t="shared" si="112"/>
        <v>0</v>
      </c>
      <c r="AP218" s="92">
        <f t="shared" si="129"/>
        <v>46007</v>
      </c>
      <c r="AQ218" s="91">
        <f t="shared" si="130"/>
        <v>211</v>
      </c>
      <c r="AR218" s="91">
        <f>INDEX(地温!$D$2:$D$366,MATCH(AP218,地温!$C$2:$C$366,FALSE))</f>
        <v>6.2012040000000006</v>
      </c>
      <c r="AS218" s="91">
        <f t="shared" si="131"/>
        <v>4201.4590690000005</v>
      </c>
      <c r="AT218" s="93">
        <f t="shared" si="113"/>
        <v>19.912128289099527</v>
      </c>
      <c r="AU218" s="99" t="e">
        <f t="shared" si="114"/>
        <v>#N/A</v>
      </c>
      <c r="AV218" s="99">
        <f t="shared" si="115"/>
        <v>0</v>
      </c>
    </row>
    <row r="219" spans="1:48" s="91" customFormat="1">
      <c r="A219" s="92">
        <f t="shared" si="116"/>
        <v>46008</v>
      </c>
      <c r="B219" s="91">
        <f t="shared" si="99"/>
        <v>212</v>
      </c>
      <c r="C219" s="99">
        <f t="shared" si="100"/>
        <v>4.3949938831076452</v>
      </c>
      <c r="F219" s="92">
        <f t="shared" si="117"/>
        <v>46008</v>
      </c>
      <c r="G219" s="91">
        <f t="shared" si="118"/>
        <v>212</v>
      </c>
      <c r="H219" s="91">
        <f>INDEX(地温!$D$2:$D$366,MATCH(F219,地温!$C$2:$C$366,FALSE))</f>
        <v>4.214156</v>
      </c>
      <c r="I219" s="91">
        <f t="shared" si="119"/>
        <v>4205.6732250000005</v>
      </c>
      <c r="J219" s="93">
        <f t="shared" si="101"/>
        <v>19.838081250000002</v>
      </c>
      <c r="K219" s="99">
        <f t="shared" si="102"/>
        <v>6.0079400203394154e-002</v>
      </c>
      <c r="L219" s="99">
        <f t="shared" si="103"/>
        <v>1.9949941331271059</v>
      </c>
      <c r="O219" s="92">
        <f t="shared" si="120"/>
        <v>46008</v>
      </c>
      <c r="P219" s="91">
        <f t="shared" si="121"/>
        <v>212</v>
      </c>
      <c r="Q219" s="91">
        <f>INDEX(地温!$D$2:$D$366,MATCH(O219,地温!$C$2:$C$366,FALSE))</f>
        <v>4.214156</v>
      </c>
      <c r="R219" s="91">
        <f t="shared" si="122"/>
        <v>4205.6732250000005</v>
      </c>
      <c r="S219" s="93">
        <f t="shared" si="104"/>
        <v>19.838081250000002</v>
      </c>
      <c r="T219" s="99">
        <f t="shared" si="105"/>
        <v>7.5835829332263807e-002</v>
      </c>
      <c r="U219" s="99">
        <f t="shared" si="106"/>
        <v>2.3999997499805397</v>
      </c>
      <c r="X219" s="92">
        <f t="shared" si="123"/>
        <v>46008</v>
      </c>
      <c r="Y219" s="91">
        <f t="shared" si="124"/>
        <v>212</v>
      </c>
      <c r="Z219" s="91">
        <f>INDEX(地温!$D$2:$D$366,MATCH(X219,地温!$C$2:$C$366,FALSE))</f>
        <v>4.214156</v>
      </c>
      <c r="AA219" s="91">
        <f t="shared" si="125"/>
        <v>4205.6732250000005</v>
      </c>
      <c r="AB219" s="93">
        <f t="shared" si="107"/>
        <v>19.838081250000002</v>
      </c>
      <c r="AC219" s="99" t="e">
        <f t="shared" si="108"/>
        <v>#N/A</v>
      </c>
      <c r="AD219" s="99">
        <f t="shared" si="109"/>
        <v>0</v>
      </c>
      <c r="AG219" s="92">
        <f t="shared" si="126"/>
        <v>46008</v>
      </c>
      <c r="AH219" s="91">
        <f t="shared" si="127"/>
        <v>212</v>
      </c>
      <c r="AI219" s="91">
        <f>INDEX(地温!$D$2:$D$366,MATCH(AG219,地温!$C$2:$C$366,FALSE))</f>
        <v>4.214156</v>
      </c>
      <c r="AJ219" s="91">
        <f t="shared" si="128"/>
        <v>4205.6732250000005</v>
      </c>
      <c r="AK219" s="93">
        <f t="shared" si="110"/>
        <v>19.838081250000002</v>
      </c>
      <c r="AL219" s="99" t="e">
        <f t="shared" si="111"/>
        <v>#N/A</v>
      </c>
      <c r="AM219" s="99">
        <f t="shared" si="112"/>
        <v>0</v>
      </c>
      <c r="AP219" s="92">
        <f t="shared" si="129"/>
        <v>46008</v>
      </c>
      <c r="AQ219" s="91">
        <f t="shared" si="130"/>
        <v>212</v>
      </c>
      <c r="AR219" s="91">
        <f>INDEX(地温!$D$2:$D$366,MATCH(AP219,地温!$C$2:$C$366,FALSE))</f>
        <v>4.214156</v>
      </c>
      <c r="AS219" s="91">
        <f t="shared" si="131"/>
        <v>4205.6732250000005</v>
      </c>
      <c r="AT219" s="93">
        <f t="shared" si="113"/>
        <v>19.838081250000002</v>
      </c>
      <c r="AU219" s="99" t="e">
        <f t="shared" si="114"/>
        <v>#N/A</v>
      </c>
      <c r="AV219" s="99">
        <f t="shared" si="115"/>
        <v>0</v>
      </c>
    </row>
    <row r="220" spans="1:48" s="91" customFormat="1">
      <c r="A220" s="92">
        <f t="shared" si="116"/>
        <v>46009</v>
      </c>
      <c r="B220" s="91">
        <f t="shared" si="99"/>
        <v>213</v>
      </c>
      <c r="C220" s="99">
        <f t="shared" si="100"/>
        <v>4.3949939964290818</v>
      </c>
      <c r="F220" s="92">
        <f t="shared" si="117"/>
        <v>46009</v>
      </c>
      <c r="G220" s="91">
        <f t="shared" si="118"/>
        <v>213</v>
      </c>
      <c r="H220" s="91">
        <f>INDEX(地温!$D$2:$D$366,MATCH(F220,地温!$C$2:$C$366,FALSE))</f>
        <v>2.7137319999999998</v>
      </c>
      <c r="I220" s="91">
        <f t="shared" si="119"/>
        <v>4208.3869570000006</v>
      </c>
      <c r="J220" s="93">
        <f t="shared" si="101"/>
        <v>19.757685244131459</v>
      </c>
      <c r="K220" s="99">
        <f t="shared" si="102"/>
        <v>5.9883104527980666e-002</v>
      </c>
      <c r="L220" s="99">
        <f t="shared" si="103"/>
        <v>1.9949942393325553</v>
      </c>
      <c r="O220" s="92">
        <f t="shared" si="120"/>
        <v>46009</v>
      </c>
      <c r="P220" s="91">
        <f t="shared" si="121"/>
        <v>213</v>
      </c>
      <c r="Q220" s="91">
        <f>INDEX(地温!$D$2:$D$366,MATCH(O220,地温!$C$2:$C$366,FALSE))</f>
        <v>2.7137319999999998</v>
      </c>
      <c r="R220" s="91">
        <f t="shared" si="122"/>
        <v>4208.3869570000006</v>
      </c>
      <c r="S220" s="93">
        <f t="shared" si="104"/>
        <v>19.757685244131459</v>
      </c>
      <c r="T220" s="99">
        <f t="shared" si="105"/>
        <v>7.5615354171900129e-002</v>
      </c>
      <c r="U220" s="99">
        <f t="shared" si="106"/>
        <v>2.3999997570965266</v>
      </c>
      <c r="X220" s="92">
        <f t="shared" si="123"/>
        <v>46009</v>
      </c>
      <c r="Y220" s="91">
        <f t="shared" si="124"/>
        <v>213</v>
      </c>
      <c r="Z220" s="91">
        <f>INDEX(地温!$D$2:$D$366,MATCH(X220,地温!$C$2:$C$366,FALSE))</f>
        <v>2.7137319999999998</v>
      </c>
      <c r="AA220" s="91">
        <f t="shared" si="125"/>
        <v>4208.3869570000006</v>
      </c>
      <c r="AB220" s="93">
        <f t="shared" si="107"/>
        <v>19.757685244131459</v>
      </c>
      <c r="AC220" s="99" t="e">
        <f t="shared" si="108"/>
        <v>#N/A</v>
      </c>
      <c r="AD220" s="99">
        <f t="shared" si="109"/>
        <v>0</v>
      </c>
      <c r="AG220" s="92">
        <f t="shared" si="126"/>
        <v>46009</v>
      </c>
      <c r="AH220" s="91">
        <f t="shared" si="127"/>
        <v>213</v>
      </c>
      <c r="AI220" s="91">
        <f>INDEX(地温!$D$2:$D$366,MATCH(AG220,地温!$C$2:$C$366,FALSE))</f>
        <v>2.7137319999999998</v>
      </c>
      <c r="AJ220" s="91">
        <f t="shared" si="128"/>
        <v>4208.3869570000006</v>
      </c>
      <c r="AK220" s="93">
        <f t="shared" si="110"/>
        <v>19.757685244131459</v>
      </c>
      <c r="AL220" s="99" t="e">
        <f t="shared" si="111"/>
        <v>#N/A</v>
      </c>
      <c r="AM220" s="99">
        <f t="shared" si="112"/>
        <v>0</v>
      </c>
      <c r="AP220" s="92">
        <f t="shared" si="129"/>
        <v>46009</v>
      </c>
      <c r="AQ220" s="91">
        <f t="shared" si="130"/>
        <v>213</v>
      </c>
      <c r="AR220" s="91">
        <f>INDEX(地温!$D$2:$D$366,MATCH(AP220,地温!$C$2:$C$366,FALSE))</f>
        <v>2.7137319999999998</v>
      </c>
      <c r="AS220" s="91">
        <f t="shared" si="131"/>
        <v>4208.3869570000006</v>
      </c>
      <c r="AT220" s="93">
        <f t="shared" si="113"/>
        <v>19.757685244131459</v>
      </c>
      <c r="AU220" s="99" t="e">
        <f t="shared" si="114"/>
        <v>#N/A</v>
      </c>
      <c r="AV220" s="99">
        <f t="shared" si="115"/>
        <v>0</v>
      </c>
    </row>
    <row r="221" spans="1:48" s="91" customFormat="1">
      <c r="A221" s="92">
        <f t="shared" si="116"/>
        <v>46010</v>
      </c>
      <c r="B221" s="91">
        <f t="shared" si="99"/>
        <v>214</v>
      </c>
      <c r="C221" s="99">
        <f t="shared" si="100"/>
        <v>4.3949941109155262</v>
      </c>
      <c r="F221" s="92">
        <f t="shared" si="117"/>
        <v>46010</v>
      </c>
      <c r="G221" s="91">
        <f t="shared" si="118"/>
        <v>214</v>
      </c>
      <c r="H221" s="91">
        <f>INDEX(地温!$D$2:$D$366,MATCH(F221,地温!$C$2:$C$366,FALSE))</f>
        <v>2.8962159999999995</v>
      </c>
      <c r="I221" s="91">
        <f t="shared" si="119"/>
        <v>4211.2831730000007</v>
      </c>
      <c r="J221" s="93">
        <f t="shared" si="101"/>
        <v>19.678893331775704</v>
      </c>
      <c r="K221" s="99">
        <f t="shared" si="102"/>
        <v>5.9691243591412098e-002</v>
      </c>
      <c r="L221" s="99">
        <f t="shared" si="103"/>
        <v>1.9949943467619922</v>
      </c>
      <c r="O221" s="92">
        <f t="shared" si="120"/>
        <v>46010</v>
      </c>
      <c r="P221" s="91">
        <f t="shared" si="121"/>
        <v>214</v>
      </c>
      <c r="Q221" s="91">
        <f>INDEX(地温!$D$2:$D$366,MATCH(O221,地温!$C$2:$C$366,FALSE))</f>
        <v>2.8962159999999995</v>
      </c>
      <c r="R221" s="91">
        <f t="shared" si="122"/>
        <v>4211.2831730000007</v>
      </c>
      <c r="S221" s="93">
        <f t="shared" si="104"/>
        <v>19.678893331775704</v>
      </c>
      <c r="T221" s="99">
        <f t="shared" si="105"/>
        <v>7.5399782939127385e-002</v>
      </c>
      <c r="U221" s="99">
        <f t="shared" si="106"/>
        <v>2.399999764153534</v>
      </c>
      <c r="X221" s="92">
        <f t="shared" si="123"/>
        <v>46010</v>
      </c>
      <c r="Y221" s="91">
        <f t="shared" si="124"/>
        <v>214</v>
      </c>
      <c r="Z221" s="91">
        <f>INDEX(地温!$D$2:$D$366,MATCH(X221,地温!$C$2:$C$366,FALSE))</f>
        <v>2.8962159999999995</v>
      </c>
      <c r="AA221" s="91">
        <f t="shared" si="125"/>
        <v>4211.2831730000007</v>
      </c>
      <c r="AB221" s="93">
        <f t="shared" si="107"/>
        <v>19.678893331775704</v>
      </c>
      <c r="AC221" s="99" t="e">
        <f t="shared" si="108"/>
        <v>#N/A</v>
      </c>
      <c r="AD221" s="99">
        <f t="shared" si="109"/>
        <v>0</v>
      </c>
      <c r="AG221" s="92">
        <f t="shared" si="126"/>
        <v>46010</v>
      </c>
      <c r="AH221" s="91">
        <f t="shared" si="127"/>
        <v>214</v>
      </c>
      <c r="AI221" s="91">
        <f>INDEX(地温!$D$2:$D$366,MATCH(AG221,地温!$C$2:$C$366,FALSE))</f>
        <v>2.8962159999999995</v>
      </c>
      <c r="AJ221" s="91">
        <f t="shared" si="128"/>
        <v>4211.2831730000007</v>
      </c>
      <c r="AK221" s="93">
        <f t="shared" si="110"/>
        <v>19.678893331775704</v>
      </c>
      <c r="AL221" s="99" t="e">
        <f t="shared" si="111"/>
        <v>#N/A</v>
      </c>
      <c r="AM221" s="99">
        <f t="shared" si="112"/>
        <v>0</v>
      </c>
      <c r="AP221" s="92">
        <f t="shared" si="129"/>
        <v>46010</v>
      </c>
      <c r="AQ221" s="91">
        <f t="shared" si="130"/>
        <v>214</v>
      </c>
      <c r="AR221" s="91">
        <f>INDEX(地温!$D$2:$D$366,MATCH(AP221,地温!$C$2:$C$366,FALSE))</f>
        <v>2.8962159999999995</v>
      </c>
      <c r="AS221" s="91">
        <f t="shared" si="131"/>
        <v>4211.2831730000007</v>
      </c>
      <c r="AT221" s="93">
        <f t="shared" si="113"/>
        <v>19.678893331775704</v>
      </c>
      <c r="AU221" s="99" t="e">
        <f t="shared" si="114"/>
        <v>#N/A</v>
      </c>
      <c r="AV221" s="99">
        <f t="shared" si="115"/>
        <v>0</v>
      </c>
    </row>
    <row r="222" spans="1:48" s="91" customFormat="1">
      <c r="A222" s="92">
        <f t="shared" si="116"/>
        <v>46011</v>
      </c>
      <c r="B222" s="91">
        <f t="shared" si="99"/>
        <v>215</v>
      </c>
      <c r="C222" s="99">
        <f t="shared" si="100"/>
        <v>4.3949942372213604</v>
      </c>
      <c r="F222" s="92">
        <f t="shared" si="117"/>
        <v>46011</v>
      </c>
      <c r="G222" s="91">
        <f t="shared" si="118"/>
        <v>215</v>
      </c>
      <c r="H222" s="91">
        <f>INDEX(地温!$D$2:$D$366,MATCH(F222,地温!$C$2:$C$366,FALSE))</f>
        <v>3.8491879999999994</v>
      </c>
      <c r="I222" s="91">
        <f t="shared" si="119"/>
        <v>4215.1323610000009</v>
      </c>
      <c r="J222" s="93">
        <f t="shared" si="101"/>
        <v>19.60526679534884</v>
      </c>
      <c r="K222" s="99">
        <f t="shared" si="102"/>
        <v>5.9512423177886381e-002</v>
      </c>
      <c r="L222" s="99">
        <f t="shared" si="103"/>
        <v>1.9949944655974217</v>
      </c>
      <c r="O222" s="92">
        <f t="shared" si="120"/>
        <v>46011</v>
      </c>
      <c r="P222" s="91">
        <f t="shared" si="121"/>
        <v>215</v>
      </c>
      <c r="Q222" s="91">
        <f>INDEX(地温!$D$2:$D$366,MATCH(O222,地温!$C$2:$C$366,FALSE))</f>
        <v>3.8491879999999994</v>
      </c>
      <c r="R222" s="91">
        <f t="shared" si="122"/>
        <v>4215.1323610000009</v>
      </c>
      <c r="S222" s="93">
        <f t="shared" si="104"/>
        <v>19.60526679534884</v>
      </c>
      <c r="T222" s="99">
        <f t="shared" si="105"/>
        <v>7.5198794939923402e-002</v>
      </c>
      <c r="U222" s="99">
        <f t="shared" si="106"/>
        <v>2.3999997716239387</v>
      </c>
      <c r="X222" s="92">
        <f t="shared" si="123"/>
        <v>46011</v>
      </c>
      <c r="Y222" s="91">
        <f t="shared" si="124"/>
        <v>215</v>
      </c>
      <c r="Z222" s="91">
        <f>INDEX(地温!$D$2:$D$366,MATCH(X222,地温!$C$2:$C$366,FALSE))</f>
        <v>3.8491879999999994</v>
      </c>
      <c r="AA222" s="91">
        <f t="shared" si="125"/>
        <v>4215.1323610000009</v>
      </c>
      <c r="AB222" s="93">
        <f t="shared" si="107"/>
        <v>19.60526679534884</v>
      </c>
      <c r="AC222" s="99" t="e">
        <f t="shared" si="108"/>
        <v>#N/A</v>
      </c>
      <c r="AD222" s="99">
        <f t="shared" si="109"/>
        <v>0</v>
      </c>
      <c r="AG222" s="92">
        <f t="shared" si="126"/>
        <v>46011</v>
      </c>
      <c r="AH222" s="91">
        <f t="shared" si="127"/>
        <v>215</v>
      </c>
      <c r="AI222" s="91">
        <f>INDEX(地温!$D$2:$D$366,MATCH(AG222,地温!$C$2:$C$366,FALSE))</f>
        <v>3.8491879999999994</v>
      </c>
      <c r="AJ222" s="91">
        <f t="shared" si="128"/>
        <v>4215.1323610000009</v>
      </c>
      <c r="AK222" s="93">
        <f t="shared" si="110"/>
        <v>19.60526679534884</v>
      </c>
      <c r="AL222" s="99" t="e">
        <f t="shared" si="111"/>
        <v>#N/A</v>
      </c>
      <c r="AM222" s="99">
        <f t="shared" si="112"/>
        <v>0</v>
      </c>
      <c r="AP222" s="92">
        <f t="shared" si="129"/>
        <v>46011</v>
      </c>
      <c r="AQ222" s="91">
        <f t="shared" si="130"/>
        <v>215</v>
      </c>
      <c r="AR222" s="91">
        <f>INDEX(地温!$D$2:$D$366,MATCH(AP222,地温!$C$2:$C$366,FALSE))</f>
        <v>3.8491879999999994</v>
      </c>
      <c r="AS222" s="91">
        <f t="shared" si="131"/>
        <v>4215.1323610000009</v>
      </c>
      <c r="AT222" s="93">
        <f t="shared" si="113"/>
        <v>19.60526679534884</v>
      </c>
      <c r="AU222" s="99" t="e">
        <f t="shared" si="114"/>
        <v>#N/A</v>
      </c>
      <c r="AV222" s="99">
        <f t="shared" si="115"/>
        <v>0</v>
      </c>
    </row>
    <row r="223" spans="1:48" s="91" customFormat="1">
      <c r="A223" s="92">
        <f t="shared" si="116"/>
        <v>46012</v>
      </c>
      <c r="B223" s="91">
        <f t="shared" si="99"/>
        <v>216</v>
      </c>
      <c r="C223" s="99">
        <f t="shared" si="100"/>
        <v>4.394994368829102</v>
      </c>
      <c r="F223" s="92">
        <f t="shared" si="117"/>
        <v>46012</v>
      </c>
      <c r="G223" s="91">
        <f t="shared" si="118"/>
        <v>216</v>
      </c>
      <c r="H223" s="91">
        <f>INDEX(地温!$D$2:$D$366,MATCH(F223,地温!$C$2:$C$366,FALSE))</f>
        <v>4.3966400000000005</v>
      </c>
      <c r="I223" s="91">
        <f t="shared" si="119"/>
        <v>4219.5290010000008</v>
      </c>
      <c r="J223" s="93">
        <f t="shared" si="101"/>
        <v>19.534856486111114</v>
      </c>
      <c r="K223" s="99">
        <f t="shared" si="102"/>
        <v>5.9341831474903323e-002</v>
      </c>
      <c r="L223" s="99">
        <f t="shared" si="103"/>
        <v>1.9949945896217367</v>
      </c>
      <c r="O223" s="92">
        <f t="shared" si="120"/>
        <v>46012</v>
      </c>
      <c r="P223" s="91">
        <f t="shared" si="121"/>
        <v>216</v>
      </c>
      <c r="Q223" s="91">
        <f>INDEX(地温!$D$2:$D$366,MATCH(O223,地温!$C$2:$C$366,FALSE))</f>
        <v>4.3966400000000005</v>
      </c>
      <c r="R223" s="91">
        <f t="shared" si="122"/>
        <v>4219.5290010000008</v>
      </c>
      <c r="S223" s="93">
        <f t="shared" si="104"/>
        <v>19.534856486111114</v>
      </c>
      <c r="T223" s="99">
        <f t="shared" si="105"/>
        <v>7.5006993611111433e-002</v>
      </c>
      <c r="U223" s="99">
        <f t="shared" si="106"/>
        <v>2.3999997792073655</v>
      </c>
      <c r="X223" s="92">
        <f t="shared" si="123"/>
        <v>46012</v>
      </c>
      <c r="Y223" s="91">
        <f t="shared" si="124"/>
        <v>216</v>
      </c>
      <c r="Z223" s="91">
        <f>INDEX(地温!$D$2:$D$366,MATCH(X223,地温!$C$2:$C$366,FALSE))</f>
        <v>4.3966400000000005</v>
      </c>
      <c r="AA223" s="91">
        <f t="shared" si="125"/>
        <v>4219.5290010000008</v>
      </c>
      <c r="AB223" s="93">
        <f t="shared" si="107"/>
        <v>19.534856486111114</v>
      </c>
      <c r="AC223" s="99" t="e">
        <f t="shared" si="108"/>
        <v>#N/A</v>
      </c>
      <c r="AD223" s="99">
        <f t="shared" si="109"/>
        <v>0</v>
      </c>
      <c r="AG223" s="92">
        <f t="shared" si="126"/>
        <v>46012</v>
      </c>
      <c r="AH223" s="91">
        <f t="shared" si="127"/>
        <v>216</v>
      </c>
      <c r="AI223" s="91">
        <f>INDEX(地温!$D$2:$D$366,MATCH(AG223,地温!$C$2:$C$366,FALSE))</f>
        <v>4.3966400000000005</v>
      </c>
      <c r="AJ223" s="91">
        <f t="shared" si="128"/>
        <v>4219.5290010000008</v>
      </c>
      <c r="AK223" s="93">
        <f t="shared" si="110"/>
        <v>19.534856486111114</v>
      </c>
      <c r="AL223" s="99" t="e">
        <f t="shared" si="111"/>
        <v>#N/A</v>
      </c>
      <c r="AM223" s="99">
        <f t="shared" si="112"/>
        <v>0</v>
      </c>
      <c r="AP223" s="92">
        <f t="shared" si="129"/>
        <v>46012</v>
      </c>
      <c r="AQ223" s="91">
        <f t="shared" si="130"/>
        <v>216</v>
      </c>
      <c r="AR223" s="91">
        <f>INDEX(地温!$D$2:$D$366,MATCH(AP223,地温!$C$2:$C$366,FALSE))</f>
        <v>4.3966400000000005</v>
      </c>
      <c r="AS223" s="91">
        <f t="shared" si="131"/>
        <v>4219.5290010000008</v>
      </c>
      <c r="AT223" s="93">
        <f t="shared" si="113"/>
        <v>19.534856486111114</v>
      </c>
      <c r="AU223" s="99" t="e">
        <f t="shared" si="114"/>
        <v>#N/A</v>
      </c>
      <c r="AV223" s="99">
        <f t="shared" si="115"/>
        <v>0</v>
      </c>
    </row>
    <row r="224" spans="1:48" s="91" customFormat="1">
      <c r="A224" s="92">
        <f t="shared" si="116"/>
        <v>46013</v>
      </c>
      <c r="B224" s="91">
        <f t="shared" si="99"/>
        <v>217</v>
      </c>
      <c r="C224" s="99">
        <f t="shared" si="100"/>
        <v>4.394994498425989</v>
      </c>
      <c r="F224" s="92">
        <f t="shared" si="117"/>
        <v>46013</v>
      </c>
      <c r="G224" s="91">
        <f t="shared" si="118"/>
        <v>217</v>
      </c>
      <c r="H224" s="91">
        <f>INDEX(地温!$D$2:$D$366,MATCH(F224,地温!$C$2:$C$366,FALSE))</f>
        <v>4.4371920000000005</v>
      </c>
      <c r="I224" s="91">
        <f t="shared" si="119"/>
        <v>4223.9661930000011</v>
      </c>
      <c r="J224" s="93">
        <f t="shared" si="101"/>
        <v>19.46528199539171</v>
      </c>
      <c r="K224" s="99">
        <f t="shared" si="102"/>
        <v>5.9173664805802564e-002</v>
      </c>
      <c r="L224" s="99">
        <f t="shared" si="103"/>
        <v>1.9949947118453615</v>
      </c>
      <c r="O224" s="92">
        <f t="shared" si="120"/>
        <v>46013</v>
      </c>
      <c r="P224" s="91">
        <f t="shared" si="121"/>
        <v>217</v>
      </c>
      <c r="Q224" s="91">
        <f>INDEX(地温!$D$2:$D$366,MATCH(O224,地温!$C$2:$C$366,FALSE))</f>
        <v>4.4371920000000005</v>
      </c>
      <c r="R224" s="91">
        <f t="shared" si="122"/>
        <v>4223.9661930000011</v>
      </c>
      <c r="S224" s="93">
        <f t="shared" si="104"/>
        <v>19.46528199539171</v>
      </c>
      <c r="T224" s="99">
        <f t="shared" si="105"/>
        <v>7.4817859261033487e-002</v>
      </c>
      <c r="U224" s="99">
        <f t="shared" si="106"/>
        <v>2.3999997865806275</v>
      </c>
      <c r="X224" s="92">
        <f t="shared" si="123"/>
        <v>46013</v>
      </c>
      <c r="Y224" s="91">
        <f t="shared" si="124"/>
        <v>217</v>
      </c>
      <c r="Z224" s="91">
        <f>INDEX(地温!$D$2:$D$366,MATCH(X224,地温!$C$2:$C$366,FALSE))</f>
        <v>4.4371920000000005</v>
      </c>
      <c r="AA224" s="91">
        <f t="shared" si="125"/>
        <v>4223.9661930000011</v>
      </c>
      <c r="AB224" s="93">
        <f t="shared" si="107"/>
        <v>19.46528199539171</v>
      </c>
      <c r="AC224" s="99" t="e">
        <f t="shared" si="108"/>
        <v>#N/A</v>
      </c>
      <c r="AD224" s="99">
        <f t="shared" si="109"/>
        <v>0</v>
      </c>
      <c r="AG224" s="92">
        <f t="shared" si="126"/>
        <v>46013</v>
      </c>
      <c r="AH224" s="91">
        <f t="shared" si="127"/>
        <v>217</v>
      </c>
      <c r="AI224" s="91">
        <f>INDEX(地温!$D$2:$D$366,MATCH(AG224,地温!$C$2:$C$366,FALSE))</f>
        <v>4.4371920000000005</v>
      </c>
      <c r="AJ224" s="91">
        <f t="shared" si="128"/>
        <v>4223.9661930000011</v>
      </c>
      <c r="AK224" s="93">
        <f t="shared" si="110"/>
        <v>19.46528199539171</v>
      </c>
      <c r="AL224" s="99" t="e">
        <f t="shared" si="111"/>
        <v>#N/A</v>
      </c>
      <c r="AM224" s="99">
        <f t="shared" si="112"/>
        <v>0</v>
      </c>
      <c r="AP224" s="92">
        <f t="shared" si="129"/>
        <v>46013</v>
      </c>
      <c r="AQ224" s="91">
        <f t="shared" si="130"/>
        <v>217</v>
      </c>
      <c r="AR224" s="91">
        <f>INDEX(地温!$D$2:$D$366,MATCH(AP224,地温!$C$2:$C$366,FALSE))</f>
        <v>4.4371920000000005</v>
      </c>
      <c r="AS224" s="91">
        <f t="shared" si="131"/>
        <v>4223.9661930000011</v>
      </c>
      <c r="AT224" s="93">
        <f t="shared" si="113"/>
        <v>19.46528199539171</v>
      </c>
      <c r="AU224" s="99" t="e">
        <f t="shared" si="114"/>
        <v>#N/A</v>
      </c>
      <c r="AV224" s="99">
        <f t="shared" si="115"/>
        <v>0</v>
      </c>
    </row>
    <row r="225" spans="1:48" s="91" customFormat="1">
      <c r="A225" s="92">
        <f t="shared" si="116"/>
        <v>46014</v>
      </c>
      <c r="B225" s="91">
        <f t="shared" si="99"/>
        <v>218</v>
      </c>
      <c r="C225" s="99">
        <f t="shared" si="100"/>
        <v>4.3949946101568438</v>
      </c>
      <c r="F225" s="92">
        <f t="shared" si="117"/>
        <v>46014</v>
      </c>
      <c r="G225" s="91">
        <f t="shared" si="118"/>
        <v>218</v>
      </c>
      <c r="H225" s="91">
        <f>INDEX(地温!$D$2:$D$366,MATCH(F225,地温!$C$2:$C$366,FALSE))</f>
        <v>3.2611839999999996</v>
      </c>
      <c r="I225" s="91">
        <f t="shared" si="119"/>
        <v>4227.2273770000011</v>
      </c>
      <c r="J225" s="93">
        <f t="shared" si="101"/>
        <v>19.390951270642208</v>
      </c>
      <c r="K225" s="99">
        <f t="shared" si="102"/>
        <v>5.8994440446174107e-002</v>
      </c>
      <c r="L225" s="99">
        <f t="shared" si="103"/>
        <v>1.9949948170904332</v>
      </c>
      <c r="O225" s="92">
        <f t="shared" si="120"/>
        <v>46014</v>
      </c>
      <c r="P225" s="91">
        <f t="shared" si="121"/>
        <v>218</v>
      </c>
      <c r="Q225" s="91">
        <f>INDEX(地温!$D$2:$D$366,MATCH(O225,地温!$C$2:$C$366,FALSE))</f>
        <v>3.2611839999999996</v>
      </c>
      <c r="R225" s="91">
        <f t="shared" si="122"/>
        <v>4227.2273770000011</v>
      </c>
      <c r="S225" s="93">
        <f t="shared" si="104"/>
        <v>19.390951270642208</v>
      </c>
      <c r="T225" s="99">
        <f t="shared" si="105"/>
        <v>7.4616223200332746e-002</v>
      </c>
      <c r="U225" s="99">
        <f t="shared" si="106"/>
        <v>2.3999997930664105</v>
      </c>
      <c r="X225" s="92">
        <f t="shared" si="123"/>
        <v>46014</v>
      </c>
      <c r="Y225" s="91">
        <f t="shared" si="124"/>
        <v>218</v>
      </c>
      <c r="Z225" s="91">
        <f>INDEX(地温!$D$2:$D$366,MATCH(X225,地温!$C$2:$C$366,FALSE))</f>
        <v>3.2611839999999996</v>
      </c>
      <c r="AA225" s="91">
        <f t="shared" si="125"/>
        <v>4227.2273770000011</v>
      </c>
      <c r="AB225" s="93">
        <f t="shared" si="107"/>
        <v>19.390951270642208</v>
      </c>
      <c r="AC225" s="99" t="e">
        <f t="shared" si="108"/>
        <v>#N/A</v>
      </c>
      <c r="AD225" s="99">
        <f t="shared" si="109"/>
        <v>0</v>
      </c>
      <c r="AG225" s="92">
        <f t="shared" si="126"/>
        <v>46014</v>
      </c>
      <c r="AH225" s="91">
        <f t="shared" si="127"/>
        <v>218</v>
      </c>
      <c r="AI225" s="91">
        <f>INDEX(地温!$D$2:$D$366,MATCH(AG225,地温!$C$2:$C$366,FALSE))</f>
        <v>3.2611839999999996</v>
      </c>
      <c r="AJ225" s="91">
        <f t="shared" si="128"/>
        <v>4227.2273770000011</v>
      </c>
      <c r="AK225" s="93">
        <f t="shared" si="110"/>
        <v>19.390951270642208</v>
      </c>
      <c r="AL225" s="99" t="e">
        <f t="shared" si="111"/>
        <v>#N/A</v>
      </c>
      <c r="AM225" s="99">
        <f t="shared" si="112"/>
        <v>0</v>
      </c>
      <c r="AP225" s="92">
        <f t="shared" si="129"/>
        <v>46014</v>
      </c>
      <c r="AQ225" s="91">
        <f t="shared" si="130"/>
        <v>218</v>
      </c>
      <c r="AR225" s="91">
        <f>INDEX(地温!$D$2:$D$366,MATCH(AP225,地温!$C$2:$C$366,FALSE))</f>
        <v>3.2611839999999996</v>
      </c>
      <c r="AS225" s="91">
        <f t="shared" si="131"/>
        <v>4227.2273770000011</v>
      </c>
      <c r="AT225" s="93">
        <f t="shared" si="113"/>
        <v>19.390951270642208</v>
      </c>
      <c r="AU225" s="99" t="e">
        <f t="shared" si="114"/>
        <v>#N/A</v>
      </c>
      <c r="AV225" s="99">
        <f t="shared" si="115"/>
        <v>0</v>
      </c>
    </row>
    <row r="226" spans="1:48" s="91" customFormat="1">
      <c r="A226" s="92">
        <f t="shared" si="116"/>
        <v>46015</v>
      </c>
      <c r="B226" s="91">
        <f t="shared" si="99"/>
        <v>219</v>
      </c>
      <c r="C226" s="99">
        <f t="shared" si="100"/>
        <v>4.3949947252765265</v>
      </c>
      <c r="F226" s="92">
        <f t="shared" si="117"/>
        <v>46015</v>
      </c>
      <c r="G226" s="91">
        <f t="shared" si="118"/>
        <v>219</v>
      </c>
      <c r="H226" s="91">
        <f>INDEX(地温!$D$2:$D$366,MATCH(F226,地温!$C$2:$C$366,FALSE))</f>
        <v>3.6667039999999997</v>
      </c>
      <c r="I226" s="91">
        <f t="shared" si="119"/>
        <v>4230.8940810000013</v>
      </c>
      <c r="J226" s="93">
        <f t="shared" si="101"/>
        <v>19.319151054794528</v>
      </c>
      <c r="K226" s="99">
        <f t="shared" si="102"/>
        <v>5.8821746869395383e-002</v>
      </c>
      <c r="L226" s="99">
        <f t="shared" si="103"/>
        <v>1.9949949256824453</v>
      </c>
      <c r="O226" s="92">
        <f t="shared" si="120"/>
        <v>46015</v>
      </c>
      <c r="P226" s="91">
        <f t="shared" si="121"/>
        <v>219</v>
      </c>
      <c r="Q226" s="91">
        <f>INDEX(地温!$D$2:$D$366,MATCH(O226,地温!$C$2:$C$366,FALSE))</f>
        <v>3.6667039999999997</v>
      </c>
      <c r="R226" s="91">
        <f t="shared" si="122"/>
        <v>4230.8940810000013</v>
      </c>
      <c r="S226" s="93">
        <f t="shared" si="104"/>
        <v>19.319151054794528</v>
      </c>
      <c r="T226" s="99">
        <f t="shared" si="105"/>
        <v>7.4421870633582771e-002</v>
      </c>
      <c r="U226" s="99">
        <f t="shared" si="106"/>
        <v>2.3999997995940809</v>
      </c>
      <c r="X226" s="92">
        <f t="shared" si="123"/>
        <v>46015</v>
      </c>
      <c r="Y226" s="91">
        <f t="shared" si="124"/>
        <v>219</v>
      </c>
      <c r="Z226" s="91">
        <f>INDEX(地温!$D$2:$D$366,MATCH(X226,地温!$C$2:$C$366,FALSE))</f>
        <v>3.6667039999999997</v>
      </c>
      <c r="AA226" s="91">
        <f t="shared" si="125"/>
        <v>4230.8940810000013</v>
      </c>
      <c r="AB226" s="93">
        <f t="shared" si="107"/>
        <v>19.319151054794528</v>
      </c>
      <c r="AC226" s="99" t="e">
        <f t="shared" si="108"/>
        <v>#N/A</v>
      </c>
      <c r="AD226" s="99">
        <f t="shared" si="109"/>
        <v>0</v>
      </c>
      <c r="AG226" s="92">
        <f t="shared" si="126"/>
        <v>46015</v>
      </c>
      <c r="AH226" s="91">
        <f t="shared" si="127"/>
        <v>219</v>
      </c>
      <c r="AI226" s="91">
        <f>INDEX(地温!$D$2:$D$366,MATCH(AG226,地温!$C$2:$C$366,FALSE))</f>
        <v>3.6667039999999997</v>
      </c>
      <c r="AJ226" s="91">
        <f t="shared" si="128"/>
        <v>4230.8940810000013</v>
      </c>
      <c r="AK226" s="93">
        <f t="shared" si="110"/>
        <v>19.319151054794528</v>
      </c>
      <c r="AL226" s="99" t="e">
        <f t="shared" si="111"/>
        <v>#N/A</v>
      </c>
      <c r="AM226" s="99">
        <f t="shared" si="112"/>
        <v>0</v>
      </c>
      <c r="AP226" s="92">
        <f t="shared" si="129"/>
        <v>46015</v>
      </c>
      <c r="AQ226" s="91">
        <f t="shared" si="130"/>
        <v>219</v>
      </c>
      <c r="AR226" s="91">
        <f>INDEX(地温!$D$2:$D$366,MATCH(AP226,地温!$C$2:$C$366,FALSE))</f>
        <v>3.6667039999999997</v>
      </c>
      <c r="AS226" s="91">
        <f t="shared" si="131"/>
        <v>4230.8940810000013</v>
      </c>
      <c r="AT226" s="93">
        <f t="shared" si="113"/>
        <v>19.319151054794528</v>
      </c>
      <c r="AU226" s="99" t="e">
        <f t="shared" si="114"/>
        <v>#N/A</v>
      </c>
      <c r="AV226" s="99">
        <f t="shared" si="115"/>
        <v>0</v>
      </c>
    </row>
    <row r="227" spans="1:48" s="91" customFormat="1">
      <c r="A227" s="92">
        <f t="shared" si="116"/>
        <v>46016</v>
      </c>
      <c r="B227" s="91">
        <f t="shared" si="99"/>
        <v>220</v>
      </c>
      <c r="C227" s="99">
        <f t="shared" si="100"/>
        <v>4.3949948527312239</v>
      </c>
      <c r="F227" s="92">
        <f t="shared" si="117"/>
        <v>46016</v>
      </c>
      <c r="G227" s="91">
        <f t="shared" si="118"/>
        <v>220</v>
      </c>
      <c r="H227" s="91">
        <f>INDEX(地温!$D$2:$D$366,MATCH(F227,地温!$C$2:$C$366,FALSE))</f>
        <v>4.8224360000000015</v>
      </c>
      <c r="I227" s="91">
        <f t="shared" si="119"/>
        <v>4235.7165170000017</v>
      </c>
      <c r="J227" s="93">
        <f t="shared" si="101"/>
        <v>19.253256895454552</v>
      </c>
      <c r="K227" s="99">
        <f t="shared" si="102"/>
        <v>5.8663629048528718e-002</v>
      </c>
      <c r="L227" s="99">
        <f t="shared" si="103"/>
        <v>1.9949950461937644</v>
      </c>
      <c r="O227" s="92">
        <f t="shared" si="120"/>
        <v>46016</v>
      </c>
      <c r="P227" s="91">
        <f t="shared" si="121"/>
        <v>220</v>
      </c>
      <c r="Q227" s="91">
        <f>INDEX(地温!$D$2:$D$366,MATCH(O227,地温!$C$2:$C$366,FALSE))</f>
        <v>4.8224360000000015</v>
      </c>
      <c r="R227" s="91">
        <f t="shared" si="122"/>
        <v>4235.7165170000017</v>
      </c>
      <c r="S227" s="93">
        <f t="shared" si="104"/>
        <v>19.253256895454552</v>
      </c>
      <c r="T227" s="99">
        <f t="shared" si="105"/>
        <v>7.4243866674669506e-002</v>
      </c>
      <c r="U227" s="99">
        <f t="shared" si="106"/>
        <v>2.3999998065374593</v>
      </c>
      <c r="X227" s="92">
        <f t="shared" si="123"/>
        <v>46016</v>
      </c>
      <c r="Y227" s="91">
        <f t="shared" si="124"/>
        <v>220</v>
      </c>
      <c r="Z227" s="91">
        <f>INDEX(地温!$D$2:$D$366,MATCH(X227,地温!$C$2:$C$366,FALSE))</f>
        <v>4.8224360000000015</v>
      </c>
      <c r="AA227" s="91">
        <f t="shared" si="125"/>
        <v>4235.7165170000017</v>
      </c>
      <c r="AB227" s="93">
        <f t="shared" si="107"/>
        <v>19.253256895454552</v>
      </c>
      <c r="AC227" s="99" t="e">
        <f t="shared" si="108"/>
        <v>#N/A</v>
      </c>
      <c r="AD227" s="99">
        <f t="shared" si="109"/>
        <v>0</v>
      </c>
      <c r="AG227" s="92">
        <f t="shared" si="126"/>
        <v>46016</v>
      </c>
      <c r="AH227" s="91">
        <f t="shared" si="127"/>
        <v>220</v>
      </c>
      <c r="AI227" s="91">
        <f>INDEX(地温!$D$2:$D$366,MATCH(AG227,地温!$C$2:$C$366,FALSE))</f>
        <v>4.8224360000000015</v>
      </c>
      <c r="AJ227" s="91">
        <f t="shared" si="128"/>
        <v>4235.7165170000017</v>
      </c>
      <c r="AK227" s="93">
        <f t="shared" si="110"/>
        <v>19.253256895454552</v>
      </c>
      <c r="AL227" s="99" t="e">
        <f t="shared" si="111"/>
        <v>#N/A</v>
      </c>
      <c r="AM227" s="99">
        <f t="shared" si="112"/>
        <v>0</v>
      </c>
      <c r="AP227" s="92">
        <f t="shared" si="129"/>
        <v>46016</v>
      </c>
      <c r="AQ227" s="91">
        <f t="shared" si="130"/>
        <v>220</v>
      </c>
      <c r="AR227" s="91">
        <f>INDEX(地温!$D$2:$D$366,MATCH(AP227,地温!$C$2:$C$366,FALSE))</f>
        <v>4.8224360000000015</v>
      </c>
      <c r="AS227" s="91">
        <f t="shared" si="131"/>
        <v>4235.7165170000017</v>
      </c>
      <c r="AT227" s="93">
        <f t="shared" si="113"/>
        <v>19.253256895454552</v>
      </c>
      <c r="AU227" s="99" t="e">
        <f t="shared" si="114"/>
        <v>#N/A</v>
      </c>
      <c r="AV227" s="99">
        <f t="shared" si="115"/>
        <v>0</v>
      </c>
    </row>
    <row r="228" spans="1:48" s="91" customFormat="1">
      <c r="A228" s="92">
        <f t="shared" si="116"/>
        <v>46017</v>
      </c>
      <c r="B228" s="91">
        <f t="shared" si="99"/>
        <v>221</v>
      </c>
      <c r="C228" s="99">
        <f t="shared" si="100"/>
        <v>4.3949949576138021</v>
      </c>
      <c r="F228" s="92">
        <f t="shared" si="117"/>
        <v>46017</v>
      </c>
      <c r="G228" s="91">
        <f t="shared" si="118"/>
        <v>221</v>
      </c>
      <c r="H228" s="91">
        <f>INDEX(地温!$D$2:$D$366,MATCH(F228,地温!$C$2:$C$366,FALSE))</f>
        <v>3.1800799999999998</v>
      </c>
      <c r="I228" s="91">
        <f t="shared" si="119"/>
        <v>4238.8965970000017</v>
      </c>
      <c r="J228" s="93">
        <f t="shared" si="101"/>
        <v>19.180527588235304</v>
      </c>
      <c r="K228" s="99">
        <f t="shared" si="102"/>
        <v>5.848952075839689e-002</v>
      </c>
      <c r="L228" s="99">
        <f t="shared" si="103"/>
        <v>1.9949951451873076</v>
      </c>
      <c r="O228" s="92">
        <f t="shared" si="120"/>
        <v>46017</v>
      </c>
      <c r="P228" s="91">
        <f t="shared" si="121"/>
        <v>221</v>
      </c>
      <c r="Q228" s="91">
        <f>INDEX(地温!$D$2:$D$366,MATCH(O228,地温!$C$2:$C$366,FALSE))</f>
        <v>3.1800799999999998</v>
      </c>
      <c r="R228" s="91">
        <f t="shared" si="122"/>
        <v>4238.8965970000017</v>
      </c>
      <c r="S228" s="93">
        <f t="shared" si="104"/>
        <v>19.180527588235304</v>
      </c>
      <c r="T228" s="99">
        <f t="shared" si="105"/>
        <v>7.4047799901398384e-002</v>
      </c>
      <c r="U228" s="99">
        <f t="shared" si="106"/>
        <v>2.3999998124264947</v>
      </c>
      <c r="X228" s="92">
        <f t="shared" si="123"/>
        <v>46017</v>
      </c>
      <c r="Y228" s="91">
        <f t="shared" si="124"/>
        <v>221</v>
      </c>
      <c r="Z228" s="91">
        <f>INDEX(地温!$D$2:$D$366,MATCH(X228,地温!$C$2:$C$366,FALSE))</f>
        <v>3.1800799999999998</v>
      </c>
      <c r="AA228" s="91">
        <f t="shared" si="125"/>
        <v>4238.8965970000017</v>
      </c>
      <c r="AB228" s="93">
        <f t="shared" si="107"/>
        <v>19.180527588235304</v>
      </c>
      <c r="AC228" s="99" t="e">
        <f t="shared" si="108"/>
        <v>#N/A</v>
      </c>
      <c r="AD228" s="99">
        <f t="shared" si="109"/>
        <v>0</v>
      </c>
      <c r="AG228" s="92">
        <f t="shared" si="126"/>
        <v>46017</v>
      </c>
      <c r="AH228" s="91">
        <f t="shared" si="127"/>
        <v>221</v>
      </c>
      <c r="AI228" s="91">
        <f>INDEX(地温!$D$2:$D$366,MATCH(AG228,地温!$C$2:$C$366,FALSE))</f>
        <v>3.1800799999999998</v>
      </c>
      <c r="AJ228" s="91">
        <f t="shared" si="128"/>
        <v>4238.8965970000017</v>
      </c>
      <c r="AK228" s="93">
        <f t="shared" si="110"/>
        <v>19.180527588235304</v>
      </c>
      <c r="AL228" s="99" t="e">
        <f t="shared" si="111"/>
        <v>#N/A</v>
      </c>
      <c r="AM228" s="99">
        <f t="shared" si="112"/>
        <v>0</v>
      </c>
      <c r="AP228" s="92">
        <f t="shared" si="129"/>
        <v>46017</v>
      </c>
      <c r="AQ228" s="91">
        <f t="shared" si="130"/>
        <v>221</v>
      </c>
      <c r="AR228" s="91">
        <f>INDEX(地温!$D$2:$D$366,MATCH(AP228,地温!$C$2:$C$366,FALSE))</f>
        <v>3.1800799999999998</v>
      </c>
      <c r="AS228" s="91">
        <f t="shared" si="131"/>
        <v>4238.8965970000017</v>
      </c>
      <c r="AT228" s="93">
        <f t="shared" si="113"/>
        <v>19.180527588235304</v>
      </c>
      <c r="AU228" s="99" t="e">
        <f t="shared" si="114"/>
        <v>#N/A</v>
      </c>
      <c r="AV228" s="99">
        <f t="shared" si="115"/>
        <v>0</v>
      </c>
    </row>
    <row r="229" spans="1:48" s="91" customFormat="1">
      <c r="A229" s="92">
        <f t="shared" si="116"/>
        <v>46018</v>
      </c>
      <c r="B229" s="91">
        <f t="shared" si="99"/>
        <v>222</v>
      </c>
      <c r="C229" s="99">
        <f t="shared" si="100"/>
        <v>4.3949950768579651</v>
      </c>
      <c r="F229" s="92">
        <f t="shared" si="117"/>
        <v>46018</v>
      </c>
      <c r="G229" s="91">
        <f t="shared" si="118"/>
        <v>222</v>
      </c>
      <c r="H229" s="91">
        <f>INDEX(地温!$D$2:$D$366,MATCH(F229,地温!$C$2:$C$366,FALSE))</f>
        <v>4.5385720000000012</v>
      </c>
      <c r="I229" s="91">
        <f t="shared" si="119"/>
        <v>4243.4351690000021</v>
      </c>
      <c r="J229" s="93">
        <f t="shared" si="101"/>
        <v>19.114572833333344</v>
      </c>
      <c r="K229" s="99">
        <f t="shared" si="102"/>
        <v>5.8332002392363046e-002</v>
      </c>
      <c r="L229" s="99">
        <f t="shared" si="103"/>
        <v>1.9949952580422534</v>
      </c>
      <c r="O229" s="92">
        <f t="shared" si="120"/>
        <v>46018</v>
      </c>
      <c r="P229" s="91">
        <f t="shared" si="121"/>
        <v>222</v>
      </c>
      <c r="Q229" s="91">
        <f>INDEX(地温!$D$2:$D$366,MATCH(O229,地温!$C$2:$C$366,FALSE))</f>
        <v>4.5385720000000012</v>
      </c>
      <c r="R229" s="91">
        <f t="shared" si="122"/>
        <v>4243.4351690000021</v>
      </c>
      <c r="S229" s="93">
        <f t="shared" si="104"/>
        <v>19.114572833333344</v>
      </c>
      <c r="T229" s="99">
        <f t="shared" si="105"/>
        <v>7.3870359875619948e-002</v>
      </c>
      <c r="U229" s="99">
        <f t="shared" si="106"/>
        <v>2.3999998188157114</v>
      </c>
      <c r="X229" s="92">
        <f t="shared" si="123"/>
        <v>46018</v>
      </c>
      <c r="Y229" s="91">
        <f t="shared" si="124"/>
        <v>222</v>
      </c>
      <c r="Z229" s="91">
        <f>INDEX(地温!$D$2:$D$366,MATCH(X229,地温!$C$2:$C$366,FALSE))</f>
        <v>4.5385720000000012</v>
      </c>
      <c r="AA229" s="91">
        <f t="shared" si="125"/>
        <v>4243.4351690000021</v>
      </c>
      <c r="AB229" s="93">
        <f t="shared" si="107"/>
        <v>19.114572833333344</v>
      </c>
      <c r="AC229" s="99" t="e">
        <f t="shared" si="108"/>
        <v>#N/A</v>
      </c>
      <c r="AD229" s="99">
        <f t="shared" si="109"/>
        <v>0</v>
      </c>
      <c r="AG229" s="92">
        <f t="shared" si="126"/>
        <v>46018</v>
      </c>
      <c r="AH229" s="91">
        <f t="shared" si="127"/>
        <v>222</v>
      </c>
      <c r="AI229" s="91">
        <f>INDEX(地温!$D$2:$D$366,MATCH(AG229,地温!$C$2:$C$366,FALSE))</f>
        <v>4.5385720000000012</v>
      </c>
      <c r="AJ229" s="91">
        <f t="shared" si="128"/>
        <v>4243.4351690000021</v>
      </c>
      <c r="AK229" s="93">
        <f t="shared" si="110"/>
        <v>19.114572833333344</v>
      </c>
      <c r="AL229" s="99" t="e">
        <f t="shared" si="111"/>
        <v>#N/A</v>
      </c>
      <c r="AM229" s="99">
        <f t="shared" si="112"/>
        <v>0</v>
      </c>
      <c r="AP229" s="92">
        <f t="shared" si="129"/>
        <v>46018</v>
      </c>
      <c r="AQ229" s="91">
        <f t="shared" si="130"/>
        <v>222</v>
      </c>
      <c r="AR229" s="91">
        <f>INDEX(地温!$D$2:$D$366,MATCH(AP229,地温!$C$2:$C$366,FALSE))</f>
        <v>4.5385720000000012</v>
      </c>
      <c r="AS229" s="91">
        <f t="shared" si="131"/>
        <v>4243.4351690000021</v>
      </c>
      <c r="AT229" s="93">
        <f t="shared" si="113"/>
        <v>19.114572833333344</v>
      </c>
      <c r="AU229" s="99" t="e">
        <f t="shared" si="114"/>
        <v>#N/A</v>
      </c>
      <c r="AV229" s="99">
        <f t="shared" si="115"/>
        <v>0</v>
      </c>
    </row>
    <row r="230" spans="1:48" s="91" customFormat="1">
      <c r="A230" s="92">
        <f t="shared" si="116"/>
        <v>46019</v>
      </c>
      <c r="B230" s="91">
        <f t="shared" si="99"/>
        <v>223</v>
      </c>
      <c r="C230" s="99">
        <f t="shared" si="100"/>
        <v>4.3949952027149912</v>
      </c>
      <c r="F230" s="92">
        <f t="shared" si="117"/>
        <v>46019</v>
      </c>
      <c r="G230" s="91">
        <f t="shared" si="118"/>
        <v>223</v>
      </c>
      <c r="H230" s="91">
        <f>INDEX(地温!$D$2:$D$366,MATCH(F230,地温!$C$2:$C$366,FALSE))</f>
        <v>5.3293360000000014</v>
      </c>
      <c r="I230" s="91">
        <f t="shared" si="119"/>
        <v>4248.7645050000019</v>
      </c>
      <c r="J230" s="93">
        <f t="shared" si="101"/>
        <v>19.0527556278027</v>
      </c>
      <c r="K230" s="99">
        <f t="shared" si="102"/>
        <v>5.8184686460071078e-002</v>
      </c>
      <c r="L230" s="99">
        <f t="shared" si="103"/>
        <v>1.9949953773435563</v>
      </c>
      <c r="O230" s="92">
        <f t="shared" si="120"/>
        <v>46019</v>
      </c>
      <c r="P230" s="91">
        <f t="shared" si="121"/>
        <v>223</v>
      </c>
      <c r="Q230" s="91">
        <f>INDEX(地温!$D$2:$D$366,MATCH(O230,地温!$C$2:$C$366,FALSE))</f>
        <v>5.3293360000000014</v>
      </c>
      <c r="R230" s="91">
        <f t="shared" si="122"/>
        <v>4248.7645050000019</v>
      </c>
      <c r="S230" s="93">
        <f t="shared" si="104"/>
        <v>19.0527556278027</v>
      </c>
      <c r="T230" s="99">
        <f t="shared" si="105"/>
        <v>7.3704364755122501e-002</v>
      </c>
      <c r="U230" s="99">
        <f t="shared" si="106"/>
        <v>2.3999998253714345</v>
      </c>
      <c r="X230" s="92">
        <f t="shared" si="123"/>
        <v>46019</v>
      </c>
      <c r="Y230" s="91">
        <f t="shared" si="124"/>
        <v>223</v>
      </c>
      <c r="Z230" s="91">
        <f>INDEX(地温!$D$2:$D$366,MATCH(X230,地温!$C$2:$C$366,FALSE))</f>
        <v>5.3293360000000014</v>
      </c>
      <c r="AA230" s="91">
        <f t="shared" si="125"/>
        <v>4248.7645050000019</v>
      </c>
      <c r="AB230" s="93">
        <f t="shared" si="107"/>
        <v>19.0527556278027</v>
      </c>
      <c r="AC230" s="99" t="e">
        <f t="shared" si="108"/>
        <v>#N/A</v>
      </c>
      <c r="AD230" s="99">
        <f t="shared" si="109"/>
        <v>0</v>
      </c>
      <c r="AG230" s="92">
        <f t="shared" si="126"/>
        <v>46019</v>
      </c>
      <c r="AH230" s="91">
        <f t="shared" si="127"/>
        <v>223</v>
      </c>
      <c r="AI230" s="91">
        <f>INDEX(地温!$D$2:$D$366,MATCH(AG230,地温!$C$2:$C$366,FALSE))</f>
        <v>5.3293360000000014</v>
      </c>
      <c r="AJ230" s="91">
        <f t="shared" si="128"/>
        <v>4248.7645050000019</v>
      </c>
      <c r="AK230" s="93">
        <f t="shared" si="110"/>
        <v>19.0527556278027</v>
      </c>
      <c r="AL230" s="99" t="e">
        <f t="shared" si="111"/>
        <v>#N/A</v>
      </c>
      <c r="AM230" s="99">
        <f t="shared" si="112"/>
        <v>0</v>
      </c>
      <c r="AP230" s="92">
        <f t="shared" si="129"/>
        <v>46019</v>
      </c>
      <c r="AQ230" s="91">
        <f t="shared" si="130"/>
        <v>223</v>
      </c>
      <c r="AR230" s="91">
        <f>INDEX(地温!$D$2:$D$366,MATCH(AP230,地温!$C$2:$C$366,FALSE))</f>
        <v>5.3293360000000014</v>
      </c>
      <c r="AS230" s="91">
        <f t="shared" si="131"/>
        <v>4248.7645050000019</v>
      </c>
      <c r="AT230" s="93">
        <f t="shared" si="113"/>
        <v>19.0527556278027</v>
      </c>
      <c r="AU230" s="99" t="e">
        <f t="shared" si="114"/>
        <v>#N/A</v>
      </c>
      <c r="AV230" s="99">
        <f t="shared" si="115"/>
        <v>0</v>
      </c>
    </row>
    <row r="231" spans="1:48" s="91" customFormat="1">
      <c r="A231" s="92">
        <f t="shared" si="116"/>
        <v>46020</v>
      </c>
      <c r="B231" s="91">
        <f t="shared" si="99"/>
        <v>224</v>
      </c>
      <c r="C231" s="99">
        <f t="shared" si="100"/>
        <v>4.394995329270917</v>
      </c>
      <c r="F231" s="92">
        <f t="shared" si="117"/>
        <v>46020</v>
      </c>
      <c r="G231" s="91">
        <f t="shared" si="118"/>
        <v>224</v>
      </c>
      <c r="H231" s="91">
        <f>INDEX(地温!$D$2:$D$366,MATCH(F231,地温!$C$2:$C$366,FALSE))</f>
        <v>5.6537520000000017</v>
      </c>
      <c r="I231" s="91">
        <f t="shared" si="119"/>
        <v>4254.4182570000021</v>
      </c>
      <c r="J231" s="93">
        <f t="shared" si="101"/>
        <v>18.992938647321438</v>
      </c>
      <c r="K231" s="99">
        <f t="shared" si="102"/>
        <v>5.804243227157304e-002</v>
      </c>
      <c r="L231" s="99">
        <f t="shared" si="103"/>
        <v>1.9949954974235407</v>
      </c>
      <c r="O231" s="92">
        <f t="shared" si="120"/>
        <v>46020</v>
      </c>
      <c r="P231" s="91">
        <f t="shared" si="121"/>
        <v>224</v>
      </c>
      <c r="Q231" s="91">
        <f>INDEX(地温!$D$2:$D$366,MATCH(O231,地温!$C$2:$C$366,FALSE))</f>
        <v>5.6537520000000017</v>
      </c>
      <c r="R231" s="91">
        <f t="shared" si="122"/>
        <v>4254.4182570000021</v>
      </c>
      <c r="S231" s="93">
        <f t="shared" si="104"/>
        <v>18.992938647321438</v>
      </c>
      <c r="T231" s="99">
        <f t="shared" si="105"/>
        <v>7.3544029173866418e-002</v>
      </c>
      <c r="U231" s="99">
        <f t="shared" si="106"/>
        <v>2.3999998318473765</v>
      </c>
      <c r="X231" s="92">
        <f t="shared" si="123"/>
        <v>46020</v>
      </c>
      <c r="Y231" s="91">
        <f t="shared" si="124"/>
        <v>224</v>
      </c>
      <c r="Z231" s="91">
        <f>INDEX(地温!$D$2:$D$366,MATCH(X231,地温!$C$2:$C$366,FALSE))</f>
        <v>5.6537520000000017</v>
      </c>
      <c r="AA231" s="91">
        <f t="shared" si="125"/>
        <v>4254.4182570000021</v>
      </c>
      <c r="AB231" s="93">
        <f t="shared" si="107"/>
        <v>18.992938647321438</v>
      </c>
      <c r="AC231" s="99" t="e">
        <f t="shared" si="108"/>
        <v>#N/A</v>
      </c>
      <c r="AD231" s="99">
        <f t="shared" si="109"/>
        <v>0</v>
      </c>
      <c r="AG231" s="92">
        <f t="shared" si="126"/>
        <v>46020</v>
      </c>
      <c r="AH231" s="91">
        <f t="shared" si="127"/>
        <v>224</v>
      </c>
      <c r="AI231" s="91">
        <f>INDEX(地温!$D$2:$D$366,MATCH(AG231,地温!$C$2:$C$366,FALSE))</f>
        <v>5.6537520000000017</v>
      </c>
      <c r="AJ231" s="91">
        <f t="shared" si="128"/>
        <v>4254.4182570000021</v>
      </c>
      <c r="AK231" s="93">
        <f t="shared" si="110"/>
        <v>18.992938647321438</v>
      </c>
      <c r="AL231" s="99" t="e">
        <f t="shared" si="111"/>
        <v>#N/A</v>
      </c>
      <c r="AM231" s="99">
        <f t="shared" si="112"/>
        <v>0</v>
      </c>
      <c r="AP231" s="92">
        <f t="shared" si="129"/>
        <v>46020</v>
      </c>
      <c r="AQ231" s="91">
        <f t="shared" si="130"/>
        <v>224</v>
      </c>
      <c r="AR231" s="91">
        <f>INDEX(地温!$D$2:$D$366,MATCH(AP231,地温!$C$2:$C$366,FALSE))</f>
        <v>5.6537520000000017</v>
      </c>
      <c r="AS231" s="91">
        <f t="shared" si="131"/>
        <v>4254.4182570000021</v>
      </c>
      <c r="AT231" s="93">
        <f t="shared" si="113"/>
        <v>18.992938647321438</v>
      </c>
      <c r="AU231" s="99" t="e">
        <f t="shared" si="114"/>
        <v>#N/A</v>
      </c>
      <c r="AV231" s="99">
        <f t="shared" si="115"/>
        <v>0</v>
      </c>
    </row>
    <row r="232" spans="1:48" s="91" customFormat="1">
      <c r="A232" s="92">
        <f t="shared" si="116"/>
        <v>46021</v>
      </c>
      <c r="B232" s="91">
        <f t="shared" si="99"/>
        <v>225</v>
      </c>
      <c r="C232" s="99">
        <f t="shared" si="100"/>
        <v>4.3949954472667638</v>
      </c>
      <c r="F232" s="92">
        <f t="shared" si="117"/>
        <v>46021</v>
      </c>
      <c r="G232" s="91">
        <f t="shared" si="118"/>
        <v>225</v>
      </c>
      <c r="H232" s="91">
        <f>INDEX(地温!$D$2:$D$366,MATCH(F232,地温!$C$2:$C$366,FALSE))</f>
        <v>5.1468520000000018</v>
      </c>
      <c r="I232" s="91">
        <f t="shared" si="119"/>
        <v>4259.5651090000019</v>
      </c>
      <c r="J232" s="93">
        <f t="shared" si="101"/>
        <v>18.931400484444453</v>
      </c>
      <c r="K232" s="99">
        <f t="shared" si="102"/>
        <v>5.7896387171756651e-002</v>
      </c>
      <c r="L232" s="99">
        <f t="shared" si="103"/>
        <v>1.9949956093929635</v>
      </c>
      <c r="O232" s="92">
        <f t="shared" si="120"/>
        <v>46021</v>
      </c>
      <c r="P232" s="91">
        <f t="shared" si="121"/>
        <v>225</v>
      </c>
      <c r="Q232" s="91">
        <f>INDEX(地温!$D$2:$D$366,MATCH(O232,地温!$C$2:$C$366,FALSE))</f>
        <v>5.1468520000000018</v>
      </c>
      <c r="R232" s="91">
        <f t="shared" si="122"/>
        <v>4259.5651090000019</v>
      </c>
      <c r="S232" s="93">
        <f t="shared" si="104"/>
        <v>18.931400484444453</v>
      </c>
      <c r="T232" s="99">
        <f t="shared" si="105"/>
        <v>7.3379375715736134e-002</v>
      </c>
      <c r="U232" s="99">
        <f t="shared" si="106"/>
        <v>2.3999998378738008</v>
      </c>
      <c r="X232" s="92">
        <f t="shared" si="123"/>
        <v>46021</v>
      </c>
      <c r="Y232" s="91">
        <f t="shared" si="124"/>
        <v>225</v>
      </c>
      <c r="Z232" s="91">
        <f>INDEX(地温!$D$2:$D$366,MATCH(X232,地温!$C$2:$C$366,FALSE))</f>
        <v>5.1468520000000018</v>
      </c>
      <c r="AA232" s="91">
        <f t="shared" si="125"/>
        <v>4259.5651090000019</v>
      </c>
      <c r="AB232" s="93">
        <f t="shared" si="107"/>
        <v>18.931400484444453</v>
      </c>
      <c r="AC232" s="99" t="e">
        <f t="shared" si="108"/>
        <v>#N/A</v>
      </c>
      <c r="AD232" s="99">
        <f t="shared" si="109"/>
        <v>0</v>
      </c>
      <c r="AG232" s="92">
        <f t="shared" si="126"/>
        <v>46021</v>
      </c>
      <c r="AH232" s="91">
        <f t="shared" si="127"/>
        <v>225</v>
      </c>
      <c r="AI232" s="91">
        <f>INDEX(地温!$D$2:$D$366,MATCH(AG232,地温!$C$2:$C$366,FALSE))</f>
        <v>5.1468520000000018</v>
      </c>
      <c r="AJ232" s="91">
        <f t="shared" si="128"/>
        <v>4259.5651090000019</v>
      </c>
      <c r="AK232" s="93">
        <f t="shared" si="110"/>
        <v>18.931400484444453</v>
      </c>
      <c r="AL232" s="99" t="e">
        <f t="shared" si="111"/>
        <v>#N/A</v>
      </c>
      <c r="AM232" s="99">
        <f t="shared" si="112"/>
        <v>0</v>
      </c>
      <c r="AP232" s="92">
        <f t="shared" si="129"/>
        <v>46021</v>
      </c>
      <c r="AQ232" s="91">
        <f t="shared" si="130"/>
        <v>225</v>
      </c>
      <c r="AR232" s="91">
        <f>INDEX(地温!$D$2:$D$366,MATCH(AP232,地温!$C$2:$C$366,FALSE))</f>
        <v>5.1468520000000018</v>
      </c>
      <c r="AS232" s="91">
        <f t="shared" si="131"/>
        <v>4259.5651090000019</v>
      </c>
      <c r="AT232" s="93">
        <f t="shared" si="113"/>
        <v>18.931400484444453</v>
      </c>
      <c r="AU232" s="99" t="e">
        <f t="shared" si="114"/>
        <v>#N/A</v>
      </c>
      <c r="AV232" s="99">
        <f t="shared" si="115"/>
        <v>0</v>
      </c>
    </row>
    <row r="233" spans="1:48" s="91" customFormat="1">
      <c r="A233" s="92">
        <f t="shared" si="116"/>
        <v>46022</v>
      </c>
      <c r="B233" s="91">
        <f t="shared" si="99"/>
        <v>226</v>
      </c>
      <c r="C233" s="99">
        <f t="shared" si="100"/>
        <v>4.3949955452137157</v>
      </c>
      <c r="F233" s="92">
        <f t="shared" si="117"/>
        <v>46022</v>
      </c>
      <c r="G233" s="91">
        <f t="shared" si="118"/>
        <v>226</v>
      </c>
      <c r="H233" s="91">
        <f>INDEX(地温!$D$2:$D$366,MATCH(F233,地温!$C$2:$C$366,FALSE))</f>
        <v>3.5044960000000001</v>
      </c>
      <c r="I233" s="91">
        <f t="shared" si="119"/>
        <v>4263.0696050000015</v>
      </c>
      <c r="J233" s="93">
        <f t="shared" si="101"/>
        <v>18.86313984513275</v>
      </c>
      <c r="K233" s="99">
        <f t="shared" si="102"/>
        <v>5.7734746082630184e-002</v>
      </c>
      <c r="L233" s="99">
        <f t="shared" si="103"/>
        <v>1.9949957022054594</v>
      </c>
      <c r="O233" s="92">
        <f t="shared" si="120"/>
        <v>46022</v>
      </c>
      <c r="P233" s="91">
        <f t="shared" si="121"/>
        <v>226</v>
      </c>
      <c r="Q233" s="91">
        <f>INDEX(地温!$D$2:$D$366,MATCH(O233,地温!$C$2:$C$366,FALSE))</f>
        <v>3.5044960000000001</v>
      </c>
      <c r="R233" s="91">
        <f t="shared" si="122"/>
        <v>4263.0696050000015</v>
      </c>
      <c r="S233" s="93">
        <f t="shared" si="104"/>
        <v>18.86313984513275</v>
      </c>
      <c r="T233" s="99">
        <f t="shared" si="105"/>
        <v>7.3197085656578079e-002</v>
      </c>
      <c r="U233" s="99">
        <f t="shared" si="106"/>
        <v>2.3999998430082563</v>
      </c>
      <c r="X233" s="92">
        <f t="shared" si="123"/>
        <v>46022</v>
      </c>
      <c r="Y233" s="91">
        <f t="shared" si="124"/>
        <v>226</v>
      </c>
      <c r="Z233" s="91">
        <f>INDEX(地温!$D$2:$D$366,MATCH(X233,地温!$C$2:$C$366,FALSE))</f>
        <v>3.5044960000000001</v>
      </c>
      <c r="AA233" s="91">
        <f t="shared" si="125"/>
        <v>4263.0696050000015</v>
      </c>
      <c r="AB233" s="93">
        <f t="shared" si="107"/>
        <v>18.86313984513275</v>
      </c>
      <c r="AC233" s="99" t="e">
        <f t="shared" si="108"/>
        <v>#N/A</v>
      </c>
      <c r="AD233" s="99">
        <f t="shared" si="109"/>
        <v>0</v>
      </c>
      <c r="AG233" s="92">
        <f t="shared" si="126"/>
        <v>46022</v>
      </c>
      <c r="AH233" s="91">
        <f t="shared" si="127"/>
        <v>226</v>
      </c>
      <c r="AI233" s="91">
        <f>INDEX(地温!$D$2:$D$366,MATCH(AG233,地温!$C$2:$C$366,FALSE))</f>
        <v>3.5044960000000001</v>
      </c>
      <c r="AJ233" s="91">
        <f t="shared" si="128"/>
        <v>4263.0696050000015</v>
      </c>
      <c r="AK233" s="93">
        <f t="shared" si="110"/>
        <v>18.86313984513275</v>
      </c>
      <c r="AL233" s="99" t="e">
        <f t="shared" si="111"/>
        <v>#N/A</v>
      </c>
      <c r="AM233" s="99">
        <f t="shared" si="112"/>
        <v>0</v>
      </c>
      <c r="AP233" s="92">
        <f t="shared" si="129"/>
        <v>46022</v>
      </c>
      <c r="AQ233" s="91">
        <f t="shared" si="130"/>
        <v>226</v>
      </c>
      <c r="AR233" s="91">
        <f>INDEX(地温!$D$2:$D$366,MATCH(AP233,地温!$C$2:$C$366,FALSE))</f>
        <v>3.5044960000000001</v>
      </c>
      <c r="AS233" s="91">
        <f t="shared" si="131"/>
        <v>4263.0696050000015</v>
      </c>
      <c r="AT233" s="93">
        <f t="shared" si="113"/>
        <v>18.86313984513275</v>
      </c>
      <c r="AU233" s="99" t="e">
        <f t="shared" si="114"/>
        <v>#N/A</v>
      </c>
      <c r="AV233" s="99">
        <f t="shared" si="115"/>
        <v>0</v>
      </c>
    </row>
    <row r="234" spans="1:48" s="91" customFormat="1">
      <c r="A234" s="92">
        <f t="shared" si="116"/>
        <v>46023</v>
      </c>
      <c r="B234" s="91">
        <f t="shared" si="99"/>
        <v>227</v>
      </c>
      <c r="C234" s="99" t="e">
        <f t="shared" si="100"/>
        <v>#N/A</v>
      </c>
      <c r="F234" s="92">
        <f t="shared" si="117"/>
        <v>46023</v>
      </c>
      <c r="G234" s="91">
        <f t="shared" si="118"/>
        <v>227</v>
      </c>
      <c r="H234" s="91" t="e">
        <f>INDEX(地温!$D$2:$D$366,MATCH(F234,地温!$C$2:$C$366,FALSE))</f>
        <v>#N/A</v>
      </c>
      <c r="I234" s="91" t="e">
        <f t="shared" si="119"/>
        <v>#N/A</v>
      </c>
      <c r="J234" s="93" t="e">
        <f t="shared" si="101"/>
        <v>#N/A</v>
      </c>
      <c r="K234" s="99" t="e">
        <f t="shared" si="102"/>
        <v>#N/A</v>
      </c>
      <c r="L234" s="99" t="e">
        <f t="shared" si="103"/>
        <v>#N/A</v>
      </c>
      <c r="O234" s="92">
        <f t="shared" si="120"/>
        <v>46023</v>
      </c>
      <c r="P234" s="91">
        <f t="shared" si="121"/>
        <v>227</v>
      </c>
      <c r="Q234" s="91" t="e">
        <f>INDEX(地温!$D$2:$D$366,MATCH(O234,地温!$C$2:$C$366,FALSE))</f>
        <v>#N/A</v>
      </c>
      <c r="R234" s="91" t="e">
        <f t="shared" si="122"/>
        <v>#N/A</v>
      </c>
      <c r="S234" s="93" t="e">
        <f t="shared" si="104"/>
        <v>#N/A</v>
      </c>
      <c r="T234" s="99" t="e">
        <f t="shared" si="105"/>
        <v>#N/A</v>
      </c>
      <c r="U234" s="99" t="e">
        <f t="shared" si="106"/>
        <v>#N/A</v>
      </c>
      <c r="X234" s="92">
        <f t="shared" si="123"/>
        <v>46023</v>
      </c>
      <c r="Y234" s="91">
        <f t="shared" si="124"/>
        <v>227</v>
      </c>
      <c r="Z234" s="91" t="e">
        <f>INDEX(地温!$D$2:$D$366,MATCH(X234,地温!$C$2:$C$366,FALSE))</f>
        <v>#N/A</v>
      </c>
      <c r="AA234" s="91" t="e">
        <f t="shared" si="125"/>
        <v>#N/A</v>
      </c>
      <c r="AB234" s="93" t="e">
        <f t="shared" si="107"/>
        <v>#N/A</v>
      </c>
      <c r="AC234" s="99" t="e">
        <f t="shared" si="108"/>
        <v>#N/A</v>
      </c>
      <c r="AD234" s="99">
        <f t="shared" si="109"/>
        <v>0</v>
      </c>
      <c r="AG234" s="92">
        <f t="shared" si="126"/>
        <v>46023</v>
      </c>
      <c r="AH234" s="91">
        <f t="shared" si="127"/>
        <v>227</v>
      </c>
      <c r="AI234" s="91" t="e">
        <f>INDEX(地温!$D$2:$D$366,MATCH(AG234,地温!$C$2:$C$366,FALSE))</f>
        <v>#N/A</v>
      </c>
      <c r="AJ234" s="91" t="e">
        <f t="shared" si="128"/>
        <v>#N/A</v>
      </c>
      <c r="AK234" s="93" t="e">
        <f t="shared" si="110"/>
        <v>#N/A</v>
      </c>
      <c r="AL234" s="99" t="e">
        <f t="shared" si="111"/>
        <v>#N/A</v>
      </c>
      <c r="AM234" s="99">
        <f t="shared" si="112"/>
        <v>0</v>
      </c>
      <c r="AP234" s="92">
        <f t="shared" si="129"/>
        <v>46023</v>
      </c>
      <c r="AQ234" s="91">
        <f t="shared" si="130"/>
        <v>227</v>
      </c>
      <c r="AR234" s="91" t="e">
        <f>INDEX(地温!$D$2:$D$366,MATCH(AP234,地温!$C$2:$C$366,FALSE))</f>
        <v>#N/A</v>
      </c>
      <c r="AS234" s="91" t="e">
        <f t="shared" si="131"/>
        <v>#N/A</v>
      </c>
      <c r="AT234" s="93" t="e">
        <f t="shared" si="113"/>
        <v>#N/A</v>
      </c>
      <c r="AU234" s="99" t="e">
        <f t="shared" si="114"/>
        <v>#N/A</v>
      </c>
      <c r="AV234" s="99">
        <f t="shared" si="115"/>
        <v>0</v>
      </c>
    </row>
    <row r="235" spans="1:48" s="91" customFormat="1">
      <c r="A235" s="92">
        <f t="shared" si="116"/>
        <v>46024</v>
      </c>
      <c r="B235" s="91">
        <f t="shared" si="99"/>
        <v>228</v>
      </c>
      <c r="C235" s="99" t="e">
        <f t="shared" si="100"/>
        <v>#N/A</v>
      </c>
      <c r="F235" s="92">
        <f t="shared" si="117"/>
        <v>46024</v>
      </c>
      <c r="G235" s="91">
        <f t="shared" si="118"/>
        <v>228</v>
      </c>
      <c r="H235" s="91" t="e">
        <f>INDEX(地温!$D$2:$D$366,MATCH(F235,地温!$C$2:$C$366,FALSE))</f>
        <v>#N/A</v>
      </c>
      <c r="I235" s="91" t="e">
        <f t="shared" si="119"/>
        <v>#N/A</v>
      </c>
      <c r="J235" s="93" t="e">
        <f t="shared" si="101"/>
        <v>#N/A</v>
      </c>
      <c r="K235" s="99" t="e">
        <f t="shared" si="102"/>
        <v>#N/A</v>
      </c>
      <c r="L235" s="99" t="e">
        <f t="shared" si="103"/>
        <v>#N/A</v>
      </c>
      <c r="O235" s="92">
        <f t="shared" si="120"/>
        <v>46024</v>
      </c>
      <c r="P235" s="91">
        <f t="shared" si="121"/>
        <v>228</v>
      </c>
      <c r="Q235" s="91" t="e">
        <f>INDEX(地温!$D$2:$D$366,MATCH(O235,地温!$C$2:$C$366,FALSE))</f>
        <v>#N/A</v>
      </c>
      <c r="R235" s="91" t="e">
        <f t="shared" si="122"/>
        <v>#N/A</v>
      </c>
      <c r="S235" s="93" t="e">
        <f t="shared" si="104"/>
        <v>#N/A</v>
      </c>
      <c r="T235" s="99" t="e">
        <f t="shared" si="105"/>
        <v>#N/A</v>
      </c>
      <c r="U235" s="99" t="e">
        <f t="shared" si="106"/>
        <v>#N/A</v>
      </c>
      <c r="X235" s="92">
        <f t="shared" si="123"/>
        <v>46024</v>
      </c>
      <c r="Y235" s="91">
        <f t="shared" si="124"/>
        <v>228</v>
      </c>
      <c r="Z235" s="91" t="e">
        <f>INDEX(地温!$D$2:$D$366,MATCH(X235,地温!$C$2:$C$366,FALSE))</f>
        <v>#N/A</v>
      </c>
      <c r="AA235" s="91" t="e">
        <f t="shared" si="125"/>
        <v>#N/A</v>
      </c>
      <c r="AB235" s="93" t="e">
        <f t="shared" si="107"/>
        <v>#N/A</v>
      </c>
      <c r="AC235" s="99" t="e">
        <f t="shared" si="108"/>
        <v>#N/A</v>
      </c>
      <c r="AD235" s="99">
        <f t="shared" si="109"/>
        <v>0</v>
      </c>
      <c r="AG235" s="92">
        <f t="shared" si="126"/>
        <v>46024</v>
      </c>
      <c r="AH235" s="91">
        <f t="shared" si="127"/>
        <v>228</v>
      </c>
      <c r="AI235" s="91" t="e">
        <f>INDEX(地温!$D$2:$D$366,MATCH(AG235,地温!$C$2:$C$366,FALSE))</f>
        <v>#N/A</v>
      </c>
      <c r="AJ235" s="91" t="e">
        <f t="shared" si="128"/>
        <v>#N/A</v>
      </c>
      <c r="AK235" s="93" t="e">
        <f t="shared" si="110"/>
        <v>#N/A</v>
      </c>
      <c r="AL235" s="99" t="e">
        <f t="shared" si="111"/>
        <v>#N/A</v>
      </c>
      <c r="AM235" s="99">
        <f t="shared" si="112"/>
        <v>0</v>
      </c>
      <c r="AP235" s="92">
        <f t="shared" si="129"/>
        <v>46024</v>
      </c>
      <c r="AQ235" s="91">
        <f t="shared" si="130"/>
        <v>228</v>
      </c>
      <c r="AR235" s="91" t="e">
        <f>INDEX(地温!$D$2:$D$366,MATCH(AP235,地温!$C$2:$C$366,FALSE))</f>
        <v>#N/A</v>
      </c>
      <c r="AS235" s="91" t="e">
        <f t="shared" si="131"/>
        <v>#N/A</v>
      </c>
      <c r="AT235" s="93" t="e">
        <f t="shared" si="113"/>
        <v>#N/A</v>
      </c>
      <c r="AU235" s="99" t="e">
        <f t="shared" si="114"/>
        <v>#N/A</v>
      </c>
      <c r="AV235" s="99">
        <f t="shared" si="115"/>
        <v>0</v>
      </c>
    </row>
    <row r="236" spans="1:48" s="91" customFormat="1">
      <c r="A236" s="92">
        <f t="shared" si="116"/>
        <v>46025</v>
      </c>
      <c r="B236" s="91">
        <f t="shared" si="99"/>
        <v>229</v>
      </c>
      <c r="C236" s="99" t="e">
        <f t="shared" si="100"/>
        <v>#N/A</v>
      </c>
      <c r="F236" s="92">
        <f t="shared" si="117"/>
        <v>46025</v>
      </c>
      <c r="G236" s="91">
        <f t="shared" si="118"/>
        <v>229</v>
      </c>
      <c r="H236" s="91" t="e">
        <f>INDEX(地温!$D$2:$D$366,MATCH(F236,地温!$C$2:$C$366,FALSE))</f>
        <v>#N/A</v>
      </c>
      <c r="I236" s="91" t="e">
        <f t="shared" si="119"/>
        <v>#N/A</v>
      </c>
      <c r="J236" s="93" t="e">
        <f t="shared" si="101"/>
        <v>#N/A</v>
      </c>
      <c r="K236" s="99" t="e">
        <f t="shared" si="102"/>
        <v>#N/A</v>
      </c>
      <c r="L236" s="99" t="e">
        <f t="shared" si="103"/>
        <v>#N/A</v>
      </c>
      <c r="O236" s="92">
        <f t="shared" si="120"/>
        <v>46025</v>
      </c>
      <c r="P236" s="91">
        <f t="shared" si="121"/>
        <v>229</v>
      </c>
      <c r="Q236" s="91" t="e">
        <f>INDEX(地温!$D$2:$D$366,MATCH(O236,地温!$C$2:$C$366,FALSE))</f>
        <v>#N/A</v>
      </c>
      <c r="R236" s="91" t="e">
        <f t="shared" si="122"/>
        <v>#N/A</v>
      </c>
      <c r="S236" s="93" t="e">
        <f t="shared" si="104"/>
        <v>#N/A</v>
      </c>
      <c r="T236" s="99" t="e">
        <f t="shared" si="105"/>
        <v>#N/A</v>
      </c>
      <c r="U236" s="99" t="e">
        <f t="shared" si="106"/>
        <v>#N/A</v>
      </c>
      <c r="X236" s="92">
        <f t="shared" si="123"/>
        <v>46025</v>
      </c>
      <c r="Y236" s="91">
        <f t="shared" si="124"/>
        <v>229</v>
      </c>
      <c r="Z236" s="91" t="e">
        <f>INDEX(地温!$D$2:$D$366,MATCH(X236,地温!$C$2:$C$366,FALSE))</f>
        <v>#N/A</v>
      </c>
      <c r="AA236" s="91" t="e">
        <f t="shared" si="125"/>
        <v>#N/A</v>
      </c>
      <c r="AB236" s="93" t="e">
        <f t="shared" si="107"/>
        <v>#N/A</v>
      </c>
      <c r="AC236" s="99" t="e">
        <f t="shared" si="108"/>
        <v>#N/A</v>
      </c>
      <c r="AD236" s="99">
        <f t="shared" si="109"/>
        <v>0</v>
      </c>
      <c r="AG236" s="92">
        <f t="shared" si="126"/>
        <v>46025</v>
      </c>
      <c r="AH236" s="91">
        <f t="shared" si="127"/>
        <v>229</v>
      </c>
      <c r="AI236" s="91" t="e">
        <f>INDEX(地温!$D$2:$D$366,MATCH(AG236,地温!$C$2:$C$366,FALSE))</f>
        <v>#N/A</v>
      </c>
      <c r="AJ236" s="91" t="e">
        <f t="shared" si="128"/>
        <v>#N/A</v>
      </c>
      <c r="AK236" s="93" t="e">
        <f t="shared" si="110"/>
        <v>#N/A</v>
      </c>
      <c r="AL236" s="99" t="e">
        <f t="shared" si="111"/>
        <v>#N/A</v>
      </c>
      <c r="AM236" s="99">
        <f t="shared" si="112"/>
        <v>0</v>
      </c>
      <c r="AP236" s="92">
        <f t="shared" si="129"/>
        <v>46025</v>
      </c>
      <c r="AQ236" s="91">
        <f t="shared" si="130"/>
        <v>229</v>
      </c>
      <c r="AR236" s="91" t="e">
        <f>INDEX(地温!$D$2:$D$366,MATCH(AP236,地温!$C$2:$C$366,FALSE))</f>
        <v>#N/A</v>
      </c>
      <c r="AS236" s="91" t="e">
        <f t="shared" si="131"/>
        <v>#N/A</v>
      </c>
      <c r="AT236" s="93" t="e">
        <f t="shared" si="113"/>
        <v>#N/A</v>
      </c>
      <c r="AU236" s="99" t="e">
        <f t="shared" si="114"/>
        <v>#N/A</v>
      </c>
      <c r="AV236" s="99">
        <f t="shared" si="115"/>
        <v>0</v>
      </c>
    </row>
    <row r="237" spans="1:48" s="91" customFormat="1">
      <c r="A237" s="92">
        <f t="shared" si="116"/>
        <v>46026</v>
      </c>
      <c r="B237" s="91">
        <f t="shared" si="99"/>
        <v>230</v>
      </c>
      <c r="C237" s="99" t="e">
        <f t="shared" si="100"/>
        <v>#N/A</v>
      </c>
      <c r="F237" s="92">
        <f t="shared" si="117"/>
        <v>46026</v>
      </c>
      <c r="G237" s="91">
        <f t="shared" si="118"/>
        <v>230</v>
      </c>
      <c r="H237" s="91" t="e">
        <f>INDEX(地温!$D$2:$D$366,MATCH(F237,地温!$C$2:$C$366,FALSE))</f>
        <v>#N/A</v>
      </c>
      <c r="I237" s="91" t="e">
        <f t="shared" si="119"/>
        <v>#N/A</v>
      </c>
      <c r="J237" s="93" t="e">
        <f t="shared" si="101"/>
        <v>#N/A</v>
      </c>
      <c r="K237" s="99" t="e">
        <f t="shared" si="102"/>
        <v>#N/A</v>
      </c>
      <c r="L237" s="99" t="e">
        <f t="shared" si="103"/>
        <v>#N/A</v>
      </c>
      <c r="O237" s="92">
        <f t="shared" si="120"/>
        <v>46026</v>
      </c>
      <c r="P237" s="91">
        <f t="shared" si="121"/>
        <v>230</v>
      </c>
      <c r="Q237" s="91" t="e">
        <f>INDEX(地温!$D$2:$D$366,MATCH(O237,地温!$C$2:$C$366,FALSE))</f>
        <v>#N/A</v>
      </c>
      <c r="R237" s="91" t="e">
        <f t="shared" si="122"/>
        <v>#N/A</v>
      </c>
      <c r="S237" s="93" t="e">
        <f t="shared" si="104"/>
        <v>#N/A</v>
      </c>
      <c r="T237" s="99" t="e">
        <f t="shared" si="105"/>
        <v>#N/A</v>
      </c>
      <c r="U237" s="99" t="e">
        <f t="shared" si="106"/>
        <v>#N/A</v>
      </c>
      <c r="X237" s="92">
        <f t="shared" si="123"/>
        <v>46026</v>
      </c>
      <c r="Y237" s="91">
        <f t="shared" si="124"/>
        <v>230</v>
      </c>
      <c r="Z237" s="91" t="e">
        <f>INDEX(地温!$D$2:$D$366,MATCH(X237,地温!$C$2:$C$366,FALSE))</f>
        <v>#N/A</v>
      </c>
      <c r="AA237" s="91" t="e">
        <f t="shared" si="125"/>
        <v>#N/A</v>
      </c>
      <c r="AB237" s="93" t="e">
        <f t="shared" si="107"/>
        <v>#N/A</v>
      </c>
      <c r="AC237" s="99" t="e">
        <f t="shared" si="108"/>
        <v>#N/A</v>
      </c>
      <c r="AD237" s="99">
        <f t="shared" si="109"/>
        <v>0</v>
      </c>
      <c r="AG237" s="92">
        <f t="shared" si="126"/>
        <v>46026</v>
      </c>
      <c r="AH237" s="91">
        <f t="shared" si="127"/>
        <v>230</v>
      </c>
      <c r="AI237" s="91" t="e">
        <f>INDEX(地温!$D$2:$D$366,MATCH(AG237,地温!$C$2:$C$366,FALSE))</f>
        <v>#N/A</v>
      </c>
      <c r="AJ237" s="91" t="e">
        <f t="shared" si="128"/>
        <v>#N/A</v>
      </c>
      <c r="AK237" s="93" t="e">
        <f t="shared" si="110"/>
        <v>#N/A</v>
      </c>
      <c r="AL237" s="99" t="e">
        <f t="shared" si="111"/>
        <v>#N/A</v>
      </c>
      <c r="AM237" s="99">
        <f t="shared" si="112"/>
        <v>0</v>
      </c>
      <c r="AP237" s="92">
        <f t="shared" si="129"/>
        <v>46026</v>
      </c>
      <c r="AQ237" s="91">
        <f t="shared" si="130"/>
        <v>230</v>
      </c>
      <c r="AR237" s="91" t="e">
        <f>INDEX(地温!$D$2:$D$366,MATCH(AP237,地温!$C$2:$C$366,FALSE))</f>
        <v>#N/A</v>
      </c>
      <c r="AS237" s="91" t="e">
        <f t="shared" si="131"/>
        <v>#N/A</v>
      </c>
      <c r="AT237" s="93" t="e">
        <f t="shared" si="113"/>
        <v>#N/A</v>
      </c>
      <c r="AU237" s="99" t="e">
        <f t="shared" si="114"/>
        <v>#N/A</v>
      </c>
      <c r="AV237" s="99">
        <f t="shared" si="115"/>
        <v>0</v>
      </c>
    </row>
    <row r="238" spans="1:48" s="91" customFormat="1">
      <c r="A238" s="92">
        <f t="shared" si="116"/>
        <v>46027</v>
      </c>
      <c r="B238" s="91">
        <f t="shared" si="99"/>
        <v>231</v>
      </c>
      <c r="C238" s="99" t="e">
        <f t="shared" si="100"/>
        <v>#N/A</v>
      </c>
      <c r="F238" s="92">
        <f t="shared" si="117"/>
        <v>46027</v>
      </c>
      <c r="G238" s="91">
        <f t="shared" si="118"/>
        <v>231</v>
      </c>
      <c r="H238" s="91" t="e">
        <f>INDEX(地温!$D$2:$D$366,MATCH(F238,地温!$C$2:$C$366,FALSE))</f>
        <v>#N/A</v>
      </c>
      <c r="I238" s="91" t="e">
        <f t="shared" si="119"/>
        <v>#N/A</v>
      </c>
      <c r="J238" s="93" t="e">
        <f t="shared" si="101"/>
        <v>#N/A</v>
      </c>
      <c r="K238" s="99" t="e">
        <f t="shared" si="102"/>
        <v>#N/A</v>
      </c>
      <c r="L238" s="99" t="e">
        <f t="shared" si="103"/>
        <v>#N/A</v>
      </c>
      <c r="O238" s="92">
        <f t="shared" si="120"/>
        <v>46027</v>
      </c>
      <c r="P238" s="91">
        <f t="shared" si="121"/>
        <v>231</v>
      </c>
      <c r="Q238" s="91" t="e">
        <f>INDEX(地温!$D$2:$D$366,MATCH(O238,地温!$C$2:$C$366,FALSE))</f>
        <v>#N/A</v>
      </c>
      <c r="R238" s="91" t="e">
        <f t="shared" si="122"/>
        <v>#N/A</v>
      </c>
      <c r="S238" s="93" t="e">
        <f t="shared" si="104"/>
        <v>#N/A</v>
      </c>
      <c r="T238" s="99" t="e">
        <f t="shared" si="105"/>
        <v>#N/A</v>
      </c>
      <c r="U238" s="99" t="e">
        <f t="shared" si="106"/>
        <v>#N/A</v>
      </c>
      <c r="X238" s="92">
        <f t="shared" si="123"/>
        <v>46027</v>
      </c>
      <c r="Y238" s="91">
        <f t="shared" si="124"/>
        <v>231</v>
      </c>
      <c r="Z238" s="91" t="e">
        <f>INDEX(地温!$D$2:$D$366,MATCH(X238,地温!$C$2:$C$366,FALSE))</f>
        <v>#N/A</v>
      </c>
      <c r="AA238" s="91" t="e">
        <f t="shared" si="125"/>
        <v>#N/A</v>
      </c>
      <c r="AB238" s="93" t="e">
        <f t="shared" si="107"/>
        <v>#N/A</v>
      </c>
      <c r="AC238" s="99" t="e">
        <f t="shared" si="108"/>
        <v>#N/A</v>
      </c>
      <c r="AD238" s="99">
        <f t="shared" si="109"/>
        <v>0</v>
      </c>
      <c r="AG238" s="92">
        <f t="shared" si="126"/>
        <v>46027</v>
      </c>
      <c r="AH238" s="91">
        <f t="shared" si="127"/>
        <v>231</v>
      </c>
      <c r="AI238" s="91" t="e">
        <f>INDEX(地温!$D$2:$D$366,MATCH(AG238,地温!$C$2:$C$366,FALSE))</f>
        <v>#N/A</v>
      </c>
      <c r="AJ238" s="91" t="e">
        <f t="shared" si="128"/>
        <v>#N/A</v>
      </c>
      <c r="AK238" s="93" t="e">
        <f t="shared" si="110"/>
        <v>#N/A</v>
      </c>
      <c r="AL238" s="99" t="e">
        <f t="shared" si="111"/>
        <v>#N/A</v>
      </c>
      <c r="AM238" s="99">
        <f t="shared" si="112"/>
        <v>0</v>
      </c>
      <c r="AP238" s="92">
        <f t="shared" si="129"/>
        <v>46027</v>
      </c>
      <c r="AQ238" s="91">
        <f t="shared" si="130"/>
        <v>231</v>
      </c>
      <c r="AR238" s="91" t="e">
        <f>INDEX(地温!$D$2:$D$366,MATCH(AP238,地温!$C$2:$C$366,FALSE))</f>
        <v>#N/A</v>
      </c>
      <c r="AS238" s="91" t="e">
        <f t="shared" si="131"/>
        <v>#N/A</v>
      </c>
      <c r="AT238" s="93" t="e">
        <f t="shared" si="113"/>
        <v>#N/A</v>
      </c>
      <c r="AU238" s="99" t="e">
        <f t="shared" si="114"/>
        <v>#N/A</v>
      </c>
      <c r="AV238" s="99">
        <f t="shared" si="115"/>
        <v>0</v>
      </c>
    </row>
    <row r="239" spans="1:48" s="91" customFormat="1">
      <c r="A239" s="92">
        <f t="shared" si="116"/>
        <v>46028</v>
      </c>
      <c r="B239" s="91">
        <f t="shared" si="99"/>
        <v>232</v>
      </c>
      <c r="C239" s="99" t="e">
        <f t="shared" si="100"/>
        <v>#N/A</v>
      </c>
      <c r="F239" s="92">
        <f t="shared" si="117"/>
        <v>46028</v>
      </c>
      <c r="G239" s="91">
        <f t="shared" si="118"/>
        <v>232</v>
      </c>
      <c r="H239" s="91" t="e">
        <f>INDEX(地温!$D$2:$D$366,MATCH(F239,地温!$C$2:$C$366,FALSE))</f>
        <v>#N/A</v>
      </c>
      <c r="I239" s="91" t="e">
        <f t="shared" si="119"/>
        <v>#N/A</v>
      </c>
      <c r="J239" s="93" t="e">
        <f t="shared" si="101"/>
        <v>#N/A</v>
      </c>
      <c r="K239" s="99" t="e">
        <f t="shared" si="102"/>
        <v>#N/A</v>
      </c>
      <c r="L239" s="99" t="e">
        <f t="shared" si="103"/>
        <v>#N/A</v>
      </c>
      <c r="O239" s="92">
        <f t="shared" si="120"/>
        <v>46028</v>
      </c>
      <c r="P239" s="91">
        <f t="shared" si="121"/>
        <v>232</v>
      </c>
      <c r="Q239" s="91" t="e">
        <f>INDEX(地温!$D$2:$D$366,MATCH(O239,地温!$C$2:$C$366,FALSE))</f>
        <v>#N/A</v>
      </c>
      <c r="R239" s="91" t="e">
        <f t="shared" si="122"/>
        <v>#N/A</v>
      </c>
      <c r="S239" s="93" t="e">
        <f t="shared" si="104"/>
        <v>#N/A</v>
      </c>
      <c r="T239" s="99" t="e">
        <f t="shared" si="105"/>
        <v>#N/A</v>
      </c>
      <c r="U239" s="99" t="e">
        <f t="shared" si="106"/>
        <v>#N/A</v>
      </c>
      <c r="X239" s="92">
        <f t="shared" si="123"/>
        <v>46028</v>
      </c>
      <c r="Y239" s="91">
        <f t="shared" si="124"/>
        <v>232</v>
      </c>
      <c r="Z239" s="91" t="e">
        <f>INDEX(地温!$D$2:$D$366,MATCH(X239,地温!$C$2:$C$366,FALSE))</f>
        <v>#N/A</v>
      </c>
      <c r="AA239" s="91" t="e">
        <f t="shared" si="125"/>
        <v>#N/A</v>
      </c>
      <c r="AB239" s="93" t="e">
        <f t="shared" si="107"/>
        <v>#N/A</v>
      </c>
      <c r="AC239" s="99" t="e">
        <f t="shared" si="108"/>
        <v>#N/A</v>
      </c>
      <c r="AD239" s="99">
        <f t="shared" si="109"/>
        <v>0</v>
      </c>
      <c r="AG239" s="92">
        <f t="shared" si="126"/>
        <v>46028</v>
      </c>
      <c r="AH239" s="91">
        <f t="shared" si="127"/>
        <v>232</v>
      </c>
      <c r="AI239" s="91" t="e">
        <f>INDEX(地温!$D$2:$D$366,MATCH(AG239,地温!$C$2:$C$366,FALSE))</f>
        <v>#N/A</v>
      </c>
      <c r="AJ239" s="91" t="e">
        <f t="shared" si="128"/>
        <v>#N/A</v>
      </c>
      <c r="AK239" s="93" t="e">
        <f t="shared" si="110"/>
        <v>#N/A</v>
      </c>
      <c r="AL239" s="99" t="e">
        <f t="shared" si="111"/>
        <v>#N/A</v>
      </c>
      <c r="AM239" s="99">
        <f t="shared" si="112"/>
        <v>0</v>
      </c>
      <c r="AP239" s="92">
        <f t="shared" si="129"/>
        <v>46028</v>
      </c>
      <c r="AQ239" s="91">
        <f t="shared" si="130"/>
        <v>232</v>
      </c>
      <c r="AR239" s="91" t="e">
        <f>INDEX(地温!$D$2:$D$366,MATCH(AP239,地温!$C$2:$C$366,FALSE))</f>
        <v>#N/A</v>
      </c>
      <c r="AS239" s="91" t="e">
        <f t="shared" si="131"/>
        <v>#N/A</v>
      </c>
      <c r="AT239" s="93" t="e">
        <f t="shared" si="113"/>
        <v>#N/A</v>
      </c>
      <c r="AU239" s="99" t="e">
        <f t="shared" si="114"/>
        <v>#N/A</v>
      </c>
      <c r="AV239" s="99">
        <f t="shared" si="115"/>
        <v>0</v>
      </c>
    </row>
    <row r="240" spans="1:48" s="91" customFormat="1">
      <c r="A240" s="92">
        <f t="shared" si="116"/>
        <v>46029</v>
      </c>
      <c r="B240" s="91">
        <f t="shared" si="99"/>
        <v>233</v>
      </c>
      <c r="C240" s="99" t="e">
        <f t="shared" si="100"/>
        <v>#N/A</v>
      </c>
      <c r="F240" s="92">
        <f t="shared" si="117"/>
        <v>46029</v>
      </c>
      <c r="G240" s="91">
        <f t="shared" si="118"/>
        <v>233</v>
      </c>
      <c r="H240" s="91" t="e">
        <f>INDEX(地温!$D$2:$D$366,MATCH(F240,地温!$C$2:$C$366,FALSE))</f>
        <v>#N/A</v>
      </c>
      <c r="I240" s="91" t="e">
        <f t="shared" si="119"/>
        <v>#N/A</v>
      </c>
      <c r="J240" s="93" t="e">
        <f t="shared" si="101"/>
        <v>#N/A</v>
      </c>
      <c r="K240" s="99" t="e">
        <f t="shared" si="102"/>
        <v>#N/A</v>
      </c>
      <c r="L240" s="99" t="e">
        <f t="shared" si="103"/>
        <v>#N/A</v>
      </c>
      <c r="O240" s="92">
        <f t="shared" si="120"/>
        <v>46029</v>
      </c>
      <c r="P240" s="91">
        <f t="shared" si="121"/>
        <v>233</v>
      </c>
      <c r="Q240" s="91" t="e">
        <f>INDEX(地温!$D$2:$D$366,MATCH(O240,地温!$C$2:$C$366,FALSE))</f>
        <v>#N/A</v>
      </c>
      <c r="R240" s="91" t="e">
        <f t="shared" si="122"/>
        <v>#N/A</v>
      </c>
      <c r="S240" s="93" t="e">
        <f t="shared" si="104"/>
        <v>#N/A</v>
      </c>
      <c r="T240" s="99" t="e">
        <f t="shared" si="105"/>
        <v>#N/A</v>
      </c>
      <c r="U240" s="99" t="e">
        <f t="shared" si="106"/>
        <v>#N/A</v>
      </c>
      <c r="X240" s="92">
        <f t="shared" si="123"/>
        <v>46029</v>
      </c>
      <c r="Y240" s="91">
        <f t="shared" si="124"/>
        <v>233</v>
      </c>
      <c r="Z240" s="91" t="e">
        <f>INDEX(地温!$D$2:$D$366,MATCH(X240,地温!$C$2:$C$366,FALSE))</f>
        <v>#N/A</v>
      </c>
      <c r="AA240" s="91" t="e">
        <f t="shared" si="125"/>
        <v>#N/A</v>
      </c>
      <c r="AB240" s="93" t="e">
        <f t="shared" si="107"/>
        <v>#N/A</v>
      </c>
      <c r="AC240" s="99" t="e">
        <f t="shared" si="108"/>
        <v>#N/A</v>
      </c>
      <c r="AD240" s="99">
        <f t="shared" si="109"/>
        <v>0</v>
      </c>
      <c r="AG240" s="92">
        <f t="shared" si="126"/>
        <v>46029</v>
      </c>
      <c r="AH240" s="91">
        <f t="shared" si="127"/>
        <v>233</v>
      </c>
      <c r="AI240" s="91" t="e">
        <f>INDEX(地温!$D$2:$D$366,MATCH(AG240,地温!$C$2:$C$366,FALSE))</f>
        <v>#N/A</v>
      </c>
      <c r="AJ240" s="91" t="e">
        <f t="shared" si="128"/>
        <v>#N/A</v>
      </c>
      <c r="AK240" s="93" t="e">
        <f t="shared" si="110"/>
        <v>#N/A</v>
      </c>
      <c r="AL240" s="99" t="e">
        <f t="shared" si="111"/>
        <v>#N/A</v>
      </c>
      <c r="AM240" s="99">
        <f t="shared" si="112"/>
        <v>0</v>
      </c>
      <c r="AP240" s="92">
        <f t="shared" si="129"/>
        <v>46029</v>
      </c>
      <c r="AQ240" s="91">
        <f t="shared" si="130"/>
        <v>233</v>
      </c>
      <c r="AR240" s="91" t="e">
        <f>INDEX(地温!$D$2:$D$366,MATCH(AP240,地温!$C$2:$C$366,FALSE))</f>
        <v>#N/A</v>
      </c>
      <c r="AS240" s="91" t="e">
        <f t="shared" si="131"/>
        <v>#N/A</v>
      </c>
      <c r="AT240" s="93" t="e">
        <f t="shared" si="113"/>
        <v>#N/A</v>
      </c>
      <c r="AU240" s="99" t="e">
        <f t="shared" si="114"/>
        <v>#N/A</v>
      </c>
      <c r="AV240" s="99">
        <f t="shared" si="115"/>
        <v>0</v>
      </c>
    </row>
    <row r="241" spans="1:48" s="91" customFormat="1">
      <c r="A241" s="92">
        <f t="shared" si="116"/>
        <v>46030</v>
      </c>
      <c r="B241" s="91">
        <f t="shared" si="99"/>
        <v>234</v>
      </c>
      <c r="C241" s="99" t="e">
        <f t="shared" si="100"/>
        <v>#N/A</v>
      </c>
      <c r="F241" s="92">
        <f t="shared" si="117"/>
        <v>46030</v>
      </c>
      <c r="G241" s="91">
        <f t="shared" si="118"/>
        <v>234</v>
      </c>
      <c r="H241" s="91" t="e">
        <f>INDEX(地温!$D$2:$D$366,MATCH(F241,地温!$C$2:$C$366,FALSE))</f>
        <v>#N/A</v>
      </c>
      <c r="I241" s="91" t="e">
        <f t="shared" si="119"/>
        <v>#N/A</v>
      </c>
      <c r="J241" s="93" t="e">
        <f t="shared" si="101"/>
        <v>#N/A</v>
      </c>
      <c r="K241" s="99" t="e">
        <f t="shared" si="102"/>
        <v>#N/A</v>
      </c>
      <c r="L241" s="99" t="e">
        <f t="shared" si="103"/>
        <v>#N/A</v>
      </c>
      <c r="O241" s="92">
        <f t="shared" si="120"/>
        <v>46030</v>
      </c>
      <c r="P241" s="91">
        <f t="shared" si="121"/>
        <v>234</v>
      </c>
      <c r="Q241" s="91" t="e">
        <f>INDEX(地温!$D$2:$D$366,MATCH(O241,地温!$C$2:$C$366,FALSE))</f>
        <v>#N/A</v>
      </c>
      <c r="R241" s="91" t="e">
        <f t="shared" si="122"/>
        <v>#N/A</v>
      </c>
      <c r="S241" s="93" t="e">
        <f t="shared" si="104"/>
        <v>#N/A</v>
      </c>
      <c r="T241" s="99" t="e">
        <f t="shared" si="105"/>
        <v>#N/A</v>
      </c>
      <c r="U241" s="99" t="e">
        <f t="shared" si="106"/>
        <v>#N/A</v>
      </c>
      <c r="X241" s="92">
        <f t="shared" si="123"/>
        <v>46030</v>
      </c>
      <c r="Y241" s="91">
        <f t="shared" si="124"/>
        <v>234</v>
      </c>
      <c r="Z241" s="91" t="e">
        <f>INDEX(地温!$D$2:$D$366,MATCH(X241,地温!$C$2:$C$366,FALSE))</f>
        <v>#N/A</v>
      </c>
      <c r="AA241" s="91" t="e">
        <f t="shared" si="125"/>
        <v>#N/A</v>
      </c>
      <c r="AB241" s="93" t="e">
        <f t="shared" si="107"/>
        <v>#N/A</v>
      </c>
      <c r="AC241" s="99" t="e">
        <f t="shared" si="108"/>
        <v>#N/A</v>
      </c>
      <c r="AD241" s="99">
        <f t="shared" si="109"/>
        <v>0</v>
      </c>
      <c r="AG241" s="92">
        <f t="shared" si="126"/>
        <v>46030</v>
      </c>
      <c r="AH241" s="91">
        <f t="shared" si="127"/>
        <v>234</v>
      </c>
      <c r="AI241" s="91" t="e">
        <f>INDEX(地温!$D$2:$D$366,MATCH(AG241,地温!$C$2:$C$366,FALSE))</f>
        <v>#N/A</v>
      </c>
      <c r="AJ241" s="91" t="e">
        <f t="shared" si="128"/>
        <v>#N/A</v>
      </c>
      <c r="AK241" s="93" t="e">
        <f t="shared" si="110"/>
        <v>#N/A</v>
      </c>
      <c r="AL241" s="99" t="e">
        <f t="shared" si="111"/>
        <v>#N/A</v>
      </c>
      <c r="AM241" s="99">
        <f t="shared" si="112"/>
        <v>0</v>
      </c>
      <c r="AP241" s="92">
        <f t="shared" si="129"/>
        <v>46030</v>
      </c>
      <c r="AQ241" s="91">
        <f t="shared" si="130"/>
        <v>234</v>
      </c>
      <c r="AR241" s="91" t="e">
        <f>INDEX(地温!$D$2:$D$366,MATCH(AP241,地温!$C$2:$C$366,FALSE))</f>
        <v>#N/A</v>
      </c>
      <c r="AS241" s="91" t="e">
        <f t="shared" si="131"/>
        <v>#N/A</v>
      </c>
      <c r="AT241" s="93" t="e">
        <f t="shared" si="113"/>
        <v>#N/A</v>
      </c>
      <c r="AU241" s="99" t="e">
        <f t="shared" si="114"/>
        <v>#N/A</v>
      </c>
      <c r="AV241" s="99">
        <f t="shared" si="115"/>
        <v>0</v>
      </c>
    </row>
    <row r="242" spans="1:48" s="91" customFormat="1">
      <c r="A242" s="92">
        <f t="shared" si="116"/>
        <v>46031</v>
      </c>
      <c r="B242" s="91">
        <f t="shared" si="99"/>
        <v>235</v>
      </c>
      <c r="C242" s="99" t="e">
        <f t="shared" si="100"/>
        <v>#N/A</v>
      </c>
      <c r="F242" s="92">
        <f t="shared" si="117"/>
        <v>46031</v>
      </c>
      <c r="G242" s="91">
        <f t="shared" si="118"/>
        <v>235</v>
      </c>
      <c r="H242" s="91" t="e">
        <f>INDEX(地温!$D$2:$D$366,MATCH(F242,地温!$C$2:$C$366,FALSE))</f>
        <v>#N/A</v>
      </c>
      <c r="I242" s="91" t="e">
        <f t="shared" si="119"/>
        <v>#N/A</v>
      </c>
      <c r="J242" s="93" t="e">
        <f t="shared" si="101"/>
        <v>#N/A</v>
      </c>
      <c r="K242" s="99" t="e">
        <f t="shared" si="102"/>
        <v>#N/A</v>
      </c>
      <c r="L242" s="99" t="e">
        <f t="shared" si="103"/>
        <v>#N/A</v>
      </c>
      <c r="O242" s="92">
        <f t="shared" si="120"/>
        <v>46031</v>
      </c>
      <c r="P242" s="91">
        <f t="shared" si="121"/>
        <v>235</v>
      </c>
      <c r="Q242" s="91" t="e">
        <f>INDEX(地温!$D$2:$D$366,MATCH(O242,地温!$C$2:$C$366,FALSE))</f>
        <v>#N/A</v>
      </c>
      <c r="R242" s="91" t="e">
        <f t="shared" si="122"/>
        <v>#N/A</v>
      </c>
      <c r="S242" s="93" t="e">
        <f t="shared" si="104"/>
        <v>#N/A</v>
      </c>
      <c r="T242" s="99" t="e">
        <f t="shared" si="105"/>
        <v>#N/A</v>
      </c>
      <c r="U242" s="99" t="e">
        <f t="shared" si="106"/>
        <v>#N/A</v>
      </c>
      <c r="X242" s="92">
        <f t="shared" si="123"/>
        <v>46031</v>
      </c>
      <c r="Y242" s="91">
        <f t="shared" si="124"/>
        <v>235</v>
      </c>
      <c r="Z242" s="91" t="e">
        <f>INDEX(地温!$D$2:$D$366,MATCH(X242,地温!$C$2:$C$366,FALSE))</f>
        <v>#N/A</v>
      </c>
      <c r="AA242" s="91" t="e">
        <f t="shared" si="125"/>
        <v>#N/A</v>
      </c>
      <c r="AB242" s="93" t="e">
        <f t="shared" si="107"/>
        <v>#N/A</v>
      </c>
      <c r="AC242" s="99" t="e">
        <f t="shared" si="108"/>
        <v>#N/A</v>
      </c>
      <c r="AD242" s="99">
        <f t="shared" si="109"/>
        <v>0</v>
      </c>
      <c r="AG242" s="92">
        <f t="shared" si="126"/>
        <v>46031</v>
      </c>
      <c r="AH242" s="91">
        <f t="shared" si="127"/>
        <v>235</v>
      </c>
      <c r="AI242" s="91" t="e">
        <f>INDEX(地温!$D$2:$D$366,MATCH(AG242,地温!$C$2:$C$366,FALSE))</f>
        <v>#N/A</v>
      </c>
      <c r="AJ242" s="91" t="e">
        <f t="shared" si="128"/>
        <v>#N/A</v>
      </c>
      <c r="AK242" s="93" t="e">
        <f t="shared" si="110"/>
        <v>#N/A</v>
      </c>
      <c r="AL242" s="99" t="e">
        <f t="shared" si="111"/>
        <v>#N/A</v>
      </c>
      <c r="AM242" s="99">
        <f t="shared" si="112"/>
        <v>0</v>
      </c>
      <c r="AP242" s="92">
        <f t="shared" si="129"/>
        <v>46031</v>
      </c>
      <c r="AQ242" s="91">
        <f t="shared" si="130"/>
        <v>235</v>
      </c>
      <c r="AR242" s="91" t="e">
        <f>INDEX(地温!$D$2:$D$366,MATCH(AP242,地温!$C$2:$C$366,FALSE))</f>
        <v>#N/A</v>
      </c>
      <c r="AS242" s="91" t="e">
        <f t="shared" si="131"/>
        <v>#N/A</v>
      </c>
      <c r="AT242" s="93" t="e">
        <f t="shared" si="113"/>
        <v>#N/A</v>
      </c>
      <c r="AU242" s="99" t="e">
        <f t="shared" si="114"/>
        <v>#N/A</v>
      </c>
      <c r="AV242" s="99">
        <f t="shared" si="115"/>
        <v>0</v>
      </c>
    </row>
    <row r="243" spans="1:48" s="91" customFormat="1">
      <c r="A243" s="92">
        <f t="shared" si="116"/>
        <v>46032</v>
      </c>
      <c r="B243" s="91">
        <f t="shared" si="99"/>
        <v>236</v>
      </c>
      <c r="C243" s="99" t="e">
        <f t="shared" si="100"/>
        <v>#N/A</v>
      </c>
      <c r="F243" s="92">
        <f t="shared" si="117"/>
        <v>46032</v>
      </c>
      <c r="G243" s="91">
        <f t="shared" si="118"/>
        <v>236</v>
      </c>
      <c r="H243" s="91" t="e">
        <f>INDEX(地温!$D$2:$D$366,MATCH(F243,地温!$C$2:$C$366,FALSE))</f>
        <v>#N/A</v>
      </c>
      <c r="I243" s="91" t="e">
        <f t="shared" si="119"/>
        <v>#N/A</v>
      </c>
      <c r="J243" s="93" t="e">
        <f t="shared" si="101"/>
        <v>#N/A</v>
      </c>
      <c r="K243" s="99" t="e">
        <f t="shared" si="102"/>
        <v>#N/A</v>
      </c>
      <c r="L243" s="99" t="e">
        <f t="shared" si="103"/>
        <v>#N/A</v>
      </c>
      <c r="O243" s="92">
        <f t="shared" si="120"/>
        <v>46032</v>
      </c>
      <c r="P243" s="91">
        <f t="shared" si="121"/>
        <v>236</v>
      </c>
      <c r="Q243" s="91" t="e">
        <f>INDEX(地温!$D$2:$D$366,MATCH(O243,地温!$C$2:$C$366,FALSE))</f>
        <v>#N/A</v>
      </c>
      <c r="R243" s="91" t="e">
        <f t="shared" si="122"/>
        <v>#N/A</v>
      </c>
      <c r="S243" s="93" t="e">
        <f t="shared" si="104"/>
        <v>#N/A</v>
      </c>
      <c r="T243" s="99" t="e">
        <f t="shared" si="105"/>
        <v>#N/A</v>
      </c>
      <c r="U243" s="99" t="e">
        <f t="shared" si="106"/>
        <v>#N/A</v>
      </c>
      <c r="X243" s="92">
        <f t="shared" si="123"/>
        <v>46032</v>
      </c>
      <c r="Y243" s="91">
        <f t="shared" si="124"/>
        <v>236</v>
      </c>
      <c r="Z243" s="91" t="e">
        <f>INDEX(地温!$D$2:$D$366,MATCH(X243,地温!$C$2:$C$366,FALSE))</f>
        <v>#N/A</v>
      </c>
      <c r="AA243" s="91" t="e">
        <f t="shared" si="125"/>
        <v>#N/A</v>
      </c>
      <c r="AB243" s="93" t="e">
        <f t="shared" si="107"/>
        <v>#N/A</v>
      </c>
      <c r="AC243" s="99" t="e">
        <f t="shared" si="108"/>
        <v>#N/A</v>
      </c>
      <c r="AD243" s="99">
        <f t="shared" si="109"/>
        <v>0</v>
      </c>
      <c r="AG243" s="92">
        <f t="shared" si="126"/>
        <v>46032</v>
      </c>
      <c r="AH243" s="91">
        <f t="shared" si="127"/>
        <v>236</v>
      </c>
      <c r="AI243" s="91" t="e">
        <f>INDEX(地温!$D$2:$D$366,MATCH(AG243,地温!$C$2:$C$366,FALSE))</f>
        <v>#N/A</v>
      </c>
      <c r="AJ243" s="91" t="e">
        <f t="shared" si="128"/>
        <v>#N/A</v>
      </c>
      <c r="AK243" s="93" t="e">
        <f t="shared" si="110"/>
        <v>#N/A</v>
      </c>
      <c r="AL243" s="99" t="e">
        <f t="shared" si="111"/>
        <v>#N/A</v>
      </c>
      <c r="AM243" s="99">
        <f t="shared" si="112"/>
        <v>0</v>
      </c>
      <c r="AP243" s="92">
        <f t="shared" si="129"/>
        <v>46032</v>
      </c>
      <c r="AQ243" s="91">
        <f t="shared" si="130"/>
        <v>236</v>
      </c>
      <c r="AR243" s="91" t="e">
        <f>INDEX(地温!$D$2:$D$366,MATCH(AP243,地温!$C$2:$C$366,FALSE))</f>
        <v>#N/A</v>
      </c>
      <c r="AS243" s="91" t="e">
        <f t="shared" si="131"/>
        <v>#N/A</v>
      </c>
      <c r="AT243" s="93" t="e">
        <f t="shared" si="113"/>
        <v>#N/A</v>
      </c>
      <c r="AU243" s="99" t="e">
        <f t="shared" si="114"/>
        <v>#N/A</v>
      </c>
      <c r="AV243" s="99">
        <f t="shared" si="115"/>
        <v>0</v>
      </c>
    </row>
    <row r="244" spans="1:48" s="91" customFormat="1">
      <c r="A244" s="92">
        <f t="shared" si="116"/>
        <v>46033</v>
      </c>
      <c r="B244" s="91">
        <f t="shared" si="99"/>
        <v>237</v>
      </c>
      <c r="C244" s="99" t="e">
        <f t="shared" si="100"/>
        <v>#N/A</v>
      </c>
      <c r="F244" s="92">
        <f t="shared" si="117"/>
        <v>46033</v>
      </c>
      <c r="G244" s="91">
        <f t="shared" si="118"/>
        <v>237</v>
      </c>
      <c r="H244" s="91" t="e">
        <f>INDEX(地温!$D$2:$D$366,MATCH(F244,地温!$C$2:$C$366,FALSE))</f>
        <v>#N/A</v>
      </c>
      <c r="I244" s="91" t="e">
        <f t="shared" si="119"/>
        <v>#N/A</v>
      </c>
      <c r="J244" s="93" t="e">
        <f t="shared" si="101"/>
        <v>#N/A</v>
      </c>
      <c r="K244" s="99" t="e">
        <f t="shared" si="102"/>
        <v>#N/A</v>
      </c>
      <c r="L244" s="99" t="e">
        <f t="shared" si="103"/>
        <v>#N/A</v>
      </c>
      <c r="O244" s="92">
        <f t="shared" si="120"/>
        <v>46033</v>
      </c>
      <c r="P244" s="91">
        <f t="shared" si="121"/>
        <v>237</v>
      </c>
      <c r="Q244" s="91" t="e">
        <f>INDEX(地温!$D$2:$D$366,MATCH(O244,地温!$C$2:$C$366,FALSE))</f>
        <v>#N/A</v>
      </c>
      <c r="R244" s="91" t="e">
        <f t="shared" si="122"/>
        <v>#N/A</v>
      </c>
      <c r="S244" s="93" t="e">
        <f t="shared" si="104"/>
        <v>#N/A</v>
      </c>
      <c r="T244" s="99" t="e">
        <f t="shared" si="105"/>
        <v>#N/A</v>
      </c>
      <c r="U244" s="99" t="e">
        <f t="shared" si="106"/>
        <v>#N/A</v>
      </c>
      <c r="X244" s="92">
        <f t="shared" si="123"/>
        <v>46033</v>
      </c>
      <c r="Y244" s="91">
        <f t="shared" si="124"/>
        <v>237</v>
      </c>
      <c r="Z244" s="91" t="e">
        <f>INDEX(地温!$D$2:$D$366,MATCH(X244,地温!$C$2:$C$366,FALSE))</f>
        <v>#N/A</v>
      </c>
      <c r="AA244" s="91" t="e">
        <f t="shared" si="125"/>
        <v>#N/A</v>
      </c>
      <c r="AB244" s="93" t="e">
        <f t="shared" si="107"/>
        <v>#N/A</v>
      </c>
      <c r="AC244" s="99" t="e">
        <f t="shared" si="108"/>
        <v>#N/A</v>
      </c>
      <c r="AD244" s="99">
        <f t="shared" si="109"/>
        <v>0</v>
      </c>
      <c r="AG244" s="92">
        <f t="shared" si="126"/>
        <v>46033</v>
      </c>
      <c r="AH244" s="91">
        <f t="shared" si="127"/>
        <v>237</v>
      </c>
      <c r="AI244" s="91" t="e">
        <f>INDEX(地温!$D$2:$D$366,MATCH(AG244,地温!$C$2:$C$366,FALSE))</f>
        <v>#N/A</v>
      </c>
      <c r="AJ244" s="91" t="e">
        <f t="shared" si="128"/>
        <v>#N/A</v>
      </c>
      <c r="AK244" s="93" t="e">
        <f t="shared" si="110"/>
        <v>#N/A</v>
      </c>
      <c r="AL244" s="99" t="e">
        <f t="shared" si="111"/>
        <v>#N/A</v>
      </c>
      <c r="AM244" s="99">
        <f t="shared" si="112"/>
        <v>0</v>
      </c>
      <c r="AP244" s="92">
        <f t="shared" si="129"/>
        <v>46033</v>
      </c>
      <c r="AQ244" s="91">
        <f t="shared" si="130"/>
        <v>237</v>
      </c>
      <c r="AR244" s="91" t="e">
        <f>INDEX(地温!$D$2:$D$366,MATCH(AP244,地温!$C$2:$C$366,FALSE))</f>
        <v>#N/A</v>
      </c>
      <c r="AS244" s="91" t="e">
        <f t="shared" si="131"/>
        <v>#N/A</v>
      </c>
      <c r="AT244" s="93" t="e">
        <f t="shared" si="113"/>
        <v>#N/A</v>
      </c>
      <c r="AU244" s="99" t="e">
        <f t="shared" si="114"/>
        <v>#N/A</v>
      </c>
      <c r="AV244" s="99">
        <f t="shared" si="115"/>
        <v>0</v>
      </c>
    </row>
    <row r="245" spans="1:48" s="91" customFormat="1">
      <c r="A245" s="92">
        <f t="shared" si="116"/>
        <v>46034</v>
      </c>
      <c r="B245" s="91">
        <f t="shared" si="99"/>
        <v>238</v>
      </c>
      <c r="C245" s="99" t="e">
        <f t="shared" si="100"/>
        <v>#N/A</v>
      </c>
      <c r="F245" s="92">
        <f t="shared" si="117"/>
        <v>46034</v>
      </c>
      <c r="G245" s="91">
        <f t="shared" si="118"/>
        <v>238</v>
      </c>
      <c r="H245" s="91" t="e">
        <f>INDEX(地温!$D$2:$D$366,MATCH(F245,地温!$C$2:$C$366,FALSE))</f>
        <v>#N/A</v>
      </c>
      <c r="I245" s="91" t="e">
        <f t="shared" si="119"/>
        <v>#N/A</v>
      </c>
      <c r="J245" s="93" t="e">
        <f t="shared" si="101"/>
        <v>#N/A</v>
      </c>
      <c r="K245" s="99" t="e">
        <f t="shared" si="102"/>
        <v>#N/A</v>
      </c>
      <c r="L245" s="99" t="e">
        <f t="shared" si="103"/>
        <v>#N/A</v>
      </c>
      <c r="O245" s="92">
        <f t="shared" si="120"/>
        <v>46034</v>
      </c>
      <c r="P245" s="91">
        <f t="shared" si="121"/>
        <v>238</v>
      </c>
      <c r="Q245" s="91" t="e">
        <f>INDEX(地温!$D$2:$D$366,MATCH(O245,地温!$C$2:$C$366,FALSE))</f>
        <v>#N/A</v>
      </c>
      <c r="R245" s="91" t="e">
        <f t="shared" si="122"/>
        <v>#N/A</v>
      </c>
      <c r="S245" s="93" t="e">
        <f t="shared" si="104"/>
        <v>#N/A</v>
      </c>
      <c r="T245" s="99" t="e">
        <f t="shared" si="105"/>
        <v>#N/A</v>
      </c>
      <c r="U245" s="99" t="e">
        <f t="shared" si="106"/>
        <v>#N/A</v>
      </c>
      <c r="X245" s="92">
        <f t="shared" si="123"/>
        <v>46034</v>
      </c>
      <c r="Y245" s="91">
        <f t="shared" si="124"/>
        <v>238</v>
      </c>
      <c r="Z245" s="91" t="e">
        <f>INDEX(地温!$D$2:$D$366,MATCH(X245,地温!$C$2:$C$366,FALSE))</f>
        <v>#N/A</v>
      </c>
      <c r="AA245" s="91" t="e">
        <f t="shared" si="125"/>
        <v>#N/A</v>
      </c>
      <c r="AB245" s="93" t="e">
        <f t="shared" si="107"/>
        <v>#N/A</v>
      </c>
      <c r="AC245" s="99" t="e">
        <f t="shared" si="108"/>
        <v>#N/A</v>
      </c>
      <c r="AD245" s="99">
        <f t="shared" si="109"/>
        <v>0</v>
      </c>
      <c r="AG245" s="92">
        <f t="shared" si="126"/>
        <v>46034</v>
      </c>
      <c r="AH245" s="91">
        <f t="shared" si="127"/>
        <v>238</v>
      </c>
      <c r="AI245" s="91" t="e">
        <f>INDEX(地温!$D$2:$D$366,MATCH(AG245,地温!$C$2:$C$366,FALSE))</f>
        <v>#N/A</v>
      </c>
      <c r="AJ245" s="91" t="e">
        <f t="shared" si="128"/>
        <v>#N/A</v>
      </c>
      <c r="AK245" s="93" t="e">
        <f t="shared" si="110"/>
        <v>#N/A</v>
      </c>
      <c r="AL245" s="99" t="e">
        <f t="shared" si="111"/>
        <v>#N/A</v>
      </c>
      <c r="AM245" s="99">
        <f t="shared" si="112"/>
        <v>0</v>
      </c>
      <c r="AP245" s="92">
        <f t="shared" si="129"/>
        <v>46034</v>
      </c>
      <c r="AQ245" s="91">
        <f t="shared" si="130"/>
        <v>238</v>
      </c>
      <c r="AR245" s="91" t="e">
        <f>INDEX(地温!$D$2:$D$366,MATCH(AP245,地温!$C$2:$C$366,FALSE))</f>
        <v>#N/A</v>
      </c>
      <c r="AS245" s="91" t="e">
        <f t="shared" si="131"/>
        <v>#N/A</v>
      </c>
      <c r="AT245" s="93" t="e">
        <f t="shared" si="113"/>
        <v>#N/A</v>
      </c>
      <c r="AU245" s="99" t="e">
        <f t="shared" si="114"/>
        <v>#N/A</v>
      </c>
      <c r="AV245" s="99">
        <f t="shared" si="115"/>
        <v>0</v>
      </c>
    </row>
    <row r="246" spans="1:48" s="91" customFormat="1">
      <c r="A246" s="92">
        <f t="shared" si="116"/>
        <v>46035</v>
      </c>
      <c r="B246" s="91">
        <f t="shared" si="99"/>
        <v>239</v>
      </c>
      <c r="C246" s="99" t="e">
        <f t="shared" si="100"/>
        <v>#N/A</v>
      </c>
      <c r="F246" s="92">
        <f t="shared" si="117"/>
        <v>46035</v>
      </c>
      <c r="G246" s="91">
        <f t="shared" si="118"/>
        <v>239</v>
      </c>
      <c r="H246" s="91" t="e">
        <f>INDEX(地温!$D$2:$D$366,MATCH(F246,地温!$C$2:$C$366,FALSE))</f>
        <v>#N/A</v>
      </c>
      <c r="I246" s="91" t="e">
        <f t="shared" si="119"/>
        <v>#N/A</v>
      </c>
      <c r="J246" s="93" t="e">
        <f t="shared" si="101"/>
        <v>#N/A</v>
      </c>
      <c r="K246" s="99" t="e">
        <f t="shared" si="102"/>
        <v>#N/A</v>
      </c>
      <c r="L246" s="99" t="e">
        <f t="shared" si="103"/>
        <v>#N/A</v>
      </c>
      <c r="O246" s="92">
        <f t="shared" si="120"/>
        <v>46035</v>
      </c>
      <c r="P246" s="91">
        <f t="shared" si="121"/>
        <v>239</v>
      </c>
      <c r="Q246" s="91" t="e">
        <f>INDEX(地温!$D$2:$D$366,MATCH(O246,地温!$C$2:$C$366,FALSE))</f>
        <v>#N/A</v>
      </c>
      <c r="R246" s="91" t="e">
        <f t="shared" si="122"/>
        <v>#N/A</v>
      </c>
      <c r="S246" s="93" t="e">
        <f t="shared" si="104"/>
        <v>#N/A</v>
      </c>
      <c r="T246" s="99" t="e">
        <f t="shared" si="105"/>
        <v>#N/A</v>
      </c>
      <c r="U246" s="99" t="e">
        <f t="shared" si="106"/>
        <v>#N/A</v>
      </c>
      <c r="X246" s="92">
        <f t="shared" si="123"/>
        <v>46035</v>
      </c>
      <c r="Y246" s="91">
        <f t="shared" si="124"/>
        <v>239</v>
      </c>
      <c r="Z246" s="91" t="e">
        <f>INDEX(地温!$D$2:$D$366,MATCH(X246,地温!$C$2:$C$366,FALSE))</f>
        <v>#N/A</v>
      </c>
      <c r="AA246" s="91" t="e">
        <f t="shared" si="125"/>
        <v>#N/A</v>
      </c>
      <c r="AB246" s="93" t="e">
        <f t="shared" si="107"/>
        <v>#N/A</v>
      </c>
      <c r="AC246" s="99" t="e">
        <f t="shared" si="108"/>
        <v>#N/A</v>
      </c>
      <c r="AD246" s="99">
        <f t="shared" si="109"/>
        <v>0</v>
      </c>
      <c r="AG246" s="92">
        <f t="shared" si="126"/>
        <v>46035</v>
      </c>
      <c r="AH246" s="91">
        <f t="shared" si="127"/>
        <v>239</v>
      </c>
      <c r="AI246" s="91" t="e">
        <f>INDEX(地温!$D$2:$D$366,MATCH(AG246,地温!$C$2:$C$366,FALSE))</f>
        <v>#N/A</v>
      </c>
      <c r="AJ246" s="91" t="e">
        <f t="shared" si="128"/>
        <v>#N/A</v>
      </c>
      <c r="AK246" s="93" t="e">
        <f t="shared" si="110"/>
        <v>#N/A</v>
      </c>
      <c r="AL246" s="99" t="e">
        <f t="shared" si="111"/>
        <v>#N/A</v>
      </c>
      <c r="AM246" s="99">
        <f t="shared" si="112"/>
        <v>0</v>
      </c>
      <c r="AP246" s="92">
        <f t="shared" si="129"/>
        <v>46035</v>
      </c>
      <c r="AQ246" s="91">
        <f t="shared" si="130"/>
        <v>239</v>
      </c>
      <c r="AR246" s="91" t="e">
        <f>INDEX(地温!$D$2:$D$366,MATCH(AP246,地温!$C$2:$C$366,FALSE))</f>
        <v>#N/A</v>
      </c>
      <c r="AS246" s="91" t="e">
        <f t="shared" si="131"/>
        <v>#N/A</v>
      </c>
      <c r="AT246" s="93" t="e">
        <f t="shared" si="113"/>
        <v>#N/A</v>
      </c>
      <c r="AU246" s="99" t="e">
        <f t="shared" si="114"/>
        <v>#N/A</v>
      </c>
      <c r="AV246" s="99">
        <f t="shared" si="115"/>
        <v>0</v>
      </c>
    </row>
    <row r="247" spans="1:48" s="91" customFormat="1">
      <c r="A247" s="92">
        <f t="shared" si="116"/>
        <v>46036</v>
      </c>
      <c r="B247" s="91">
        <f t="shared" si="99"/>
        <v>240</v>
      </c>
      <c r="C247" s="99" t="e">
        <f t="shared" si="100"/>
        <v>#N/A</v>
      </c>
      <c r="F247" s="92">
        <f t="shared" si="117"/>
        <v>46036</v>
      </c>
      <c r="G247" s="91">
        <f t="shared" si="118"/>
        <v>240</v>
      </c>
      <c r="H247" s="91" t="e">
        <f>INDEX(地温!$D$2:$D$366,MATCH(F247,地温!$C$2:$C$366,FALSE))</f>
        <v>#N/A</v>
      </c>
      <c r="I247" s="91" t="e">
        <f t="shared" si="119"/>
        <v>#N/A</v>
      </c>
      <c r="J247" s="93" t="e">
        <f t="shared" si="101"/>
        <v>#N/A</v>
      </c>
      <c r="K247" s="99" t="e">
        <f t="shared" si="102"/>
        <v>#N/A</v>
      </c>
      <c r="L247" s="99" t="e">
        <f t="shared" si="103"/>
        <v>#N/A</v>
      </c>
      <c r="O247" s="92">
        <f t="shared" si="120"/>
        <v>46036</v>
      </c>
      <c r="P247" s="91">
        <f t="shared" si="121"/>
        <v>240</v>
      </c>
      <c r="Q247" s="91" t="e">
        <f>INDEX(地温!$D$2:$D$366,MATCH(O247,地温!$C$2:$C$366,FALSE))</f>
        <v>#N/A</v>
      </c>
      <c r="R247" s="91" t="e">
        <f t="shared" si="122"/>
        <v>#N/A</v>
      </c>
      <c r="S247" s="93" t="e">
        <f t="shared" si="104"/>
        <v>#N/A</v>
      </c>
      <c r="T247" s="99" t="e">
        <f t="shared" si="105"/>
        <v>#N/A</v>
      </c>
      <c r="U247" s="99" t="e">
        <f t="shared" si="106"/>
        <v>#N/A</v>
      </c>
      <c r="X247" s="92">
        <f t="shared" si="123"/>
        <v>46036</v>
      </c>
      <c r="Y247" s="91">
        <f t="shared" si="124"/>
        <v>240</v>
      </c>
      <c r="Z247" s="91" t="e">
        <f>INDEX(地温!$D$2:$D$366,MATCH(X247,地温!$C$2:$C$366,FALSE))</f>
        <v>#N/A</v>
      </c>
      <c r="AA247" s="91" t="e">
        <f t="shared" si="125"/>
        <v>#N/A</v>
      </c>
      <c r="AB247" s="93" t="e">
        <f t="shared" si="107"/>
        <v>#N/A</v>
      </c>
      <c r="AC247" s="99" t="e">
        <f t="shared" si="108"/>
        <v>#N/A</v>
      </c>
      <c r="AD247" s="99">
        <f t="shared" si="109"/>
        <v>0</v>
      </c>
      <c r="AG247" s="92">
        <f t="shared" si="126"/>
        <v>46036</v>
      </c>
      <c r="AH247" s="91">
        <f t="shared" si="127"/>
        <v>240</v>
      </c>
      <c r="AI247" s="91" t="e">
        <f>INDEX(地温!$D$2:$D$366,MATCH(AG247,地温!$C$2:$C$366,FALSE))</f>
        <v>#N/A</v>
      </c>
      <c r="AJ247" s="91" t="e">
        <f t="shared" si="128"/>
        <v>#N/A</v>
      </c>
      <c r="AK247" s="93" t="e">
        <f t="shared" si="110"/>
        <v>#N/A</v>
      </c>
      <c r="AL247" s="99" t="e">
        <f t="shared" si="111"/>
        <v>#N/A</v>
      </c>
      <c r="AM247" s="99">
        <f t="shared" si="112"/>
        <v>0</v>
      </c>
      <c r="AP247" s="92">
        <f t="shared" si="129"/>
        <v>46036</v>
      </c>
      <c r="AQ247" s="91">
        <f t="shared" si="130"/>
        <v>240</v>
      </c>
      <c r="AR247" s="91" t="e">
        <f>INDEX(地温!$D$2:$D$366,MATCH(AP247,地温!$C$2:$C$366,FALSE))</f>
        <v>#N/A</v>
      </c>
      <c r="AS247" s="91" t="e">
        <f t="shared" si="131"/>
        <v>#N/A</v>
      </c>
      <c r="AT247" s="93" t="e">
        <f t="shared" si="113"/>
        <v>#N/A</v>
      </c>
      <c r="AU247" s="99" t="e">
        <f t="shared" si="114"/>
        <v>#N/A</v>
      </c>
      <c r="AV247" s="99">
        <f t="shared" si="115"/>
        <v>0</v>
      </c>
    </row>
    <row r="248" spans="1:48" s="91" customFormat="1">
      <c r="A248" s="92">
        <f t="shared" si="116"/>
        <v>46037</v>
      </c>
      <c r="B248" s="91">
        <f t="shared" si="99"/>
        <v>241</v>
      </c>
      <c r="C248" s="99" t="e">
        <f t="shared" si="100"/>
        <v>#N/A</v>
      </c>
      <c r="F248" s="92">
        <f t="shared" si="117"/>
        <v>46037</v>
      </c>
      <c r="G248" s="91">
        <f t="shared" si="118"/>
        <v>241</v>
      </c>
      <c r="H248" s="91" t="e">
        <f>INDEX(地温!$D$2:$D$366,MATCH(F248,地温!$C$2:$C$366,FALSE))</f>
        <v>#N/A</v>
      </c>
      <c r="I248" s="91" t="e">
        <f t="shared" si="119"/>
        <v>#N/A</v>
      </c>
      <c r="J248" s="93" t="e">
        <f t="shared" si="101"/>
        <v>#N/A</v>
      </c>
      <c r="K248" s="99" t="e">
        <f t="shared" si="102"/>
        <v>#N/A</v>
      </c>
      <c r="L248" s="99" t="e">
        <f t="shared" si="103"/>
        <v>#N/A</v>
      </c>
      <c r="O248" s="92">
        <f t="shared" si="120"/>
        <v>46037</v>
      </c>
      <c r="P248" s="91">
        <f t="shared" si="121"/>
        <v>241</v>
      </c>
      <c r="Q248" s="91" t="e">
        <f>INDEX(地温!$D$2:$D$366,MATCH(O248,地温!$C$2:$C$366,FALSE))</f>
        <v>#N/A</v>
      </c>
      <c r="R248" s="91" t="e">
        <f t="shared" si="122"/>
        <v>#N/A</v>
      </c>
      <c r="S248" s="93" t="e">
        <f t="shared" si="104"/>
        <v>#N/A</v>
      </c>
      <c r="T248" s="99" t="e">
        <f t="shared" si="105"/>
        <v>#N/A</v>
      </c>
      <c r="U248" s="99" t="e">
        <f t="shared" si="106"/>
        <v>#N/A</v>
      </c>
      <c r="X248" s="92">
        <f t="shared" si="123"/>
        <v>46037</v>
      </c>
      <c r="Y248" s="91">
        <f t="shared" si="124"/>
        <v>241</v>
      </c>
      <c r="Z248" s="91" t="e">
        <f>INDEX(地温!$D$2:$D$366,MATCH(X248,地温!$C$2:$C$366,FALSE))</f>
        <v>#N/A</v>
      </c>
      <c r="AA248" s="91" t="e">
        <f t="shared" si="125"/>
        <v>#N/A</v>
      </c>
      <c r="AB248" s="93" t="e">
        <f t="shared" si="107"/>
        <v>#N/A</v>
      </c>
      <c r="AC248" s="99" t="e">
        <f t="shared" si="108"/>
        <v>#N/A</v>
      </c>
      <c r="AD248" s="99">
        <f t="shared" si="109"/>
        <v>0</v>
      </c>
      <c r="AG248" s="92">
        <f t="shared" si="126"/>
        <v>46037</v>
      </c>
      <c r="AH248" s="91">
        <f t="shared" si="127"/>
        <v>241</v>
      </c>
      <c r="AI248" s="91" t="e">
        <f>INDEX(地温!$D$2:$D$366,MATCH(AG248,地温!$C$2:$C$366,FALSE))</f>
        <v>#N/A</v>
      </c>
      <c r="AJ248" s="91" t="e">
        <f t="shared" si="128"/>
        <v>#N/A</v>
      </c>
      <c r="AK248" s="93" t="e">
        <f t="shared" si="110"/>
        <v>#N/A</v>
      </c>
      <c r="AL248" s="99" t="e">
        <f t="shared" si="111"/>
        <v>#N/A</v>
      </c>
      <c r="AM248" s="99">
        <f t="shared" si="112"/>
        <v>0</v>
      </c>
      <c r="AP248" s="92">
        <f t="shared" si="129"/>
        <v>46037</v>
      </c>
      <c r="AQ248" s="91">
        <f t="shared" si="130"/>
        <v>241</v>
      </c>
      <c r="AR248" s="91" t="e">
        <f>INDEX(地温!$D$2:$D$366,MATCH(AP248,地温!$C$2:$C$366,FALSE))</f>
        <v>#N/A</v>
      </c>
      <c r="AS248" s="91" t="e">
        <f t="shared" si="131"/>
        <v>#N/A</v>
      </c>
      <c r="AT248" s="93" t="e">
        <f t="shared" si="113"/>
        <v>#N/A</v>
      </c>
      <c r="AU248" s="99" t="e">
        <f t="shared" si="114"/>
        <v>#N/A</v>
      </c>
      <c r="AV248" s="99">
        <f t="shared" si="115"/>
        <v>0</v>
      </c>
    </row>
    <row r="249" spans="1:48" s="91" customFormat="1">
      <c r="A249" s="92">
        <f t="shared" si="116"/>
        <v>46038</v>
      </c>
      <c r="B249" s="91">
        <f t="shared" si="99"/>
        <v>242</v>
      </c>
      <c r="C249" s="99" t="e">
        <f t="shared" si="100"/>
        <v>#N/A</v>
      </c>
      <c r="F249" s="92">
        <f t="shared" si="117"/>
        <v>46038</v>
      </c>
      <c r="G249" s="91">
        <f t="shared" si="118"/>
        <v>242</v>
      </c>
      <c r="H249" s="91" t="e">
        <f>INDEX(地温!$D$2:$D$366,MATCH(F249,地温!$C$2:$C$366,FALSE))</f>
        <v>#N/A</v>
      </c>
      <c r="I249" s="91" t="e">
        <f t="shared" si="119"/>
        <v>#N/A</v>
      </c>
      <c r="J249" s="93" t="e">
        <f t="shared" si="101"/>
        <v>#N/A</v>
      </c>
      <c r="K249" s="99" t="e">
        <f t="shared" si="102"/>
        <v>#N/A</v>
      </c>
      <c r="L249" s="99" t="e">
        <f t="shared" si="103"/>
        <v>#N/A</v>
      </c>
      <c r="O249" s="92">
        <f t="shared" si="120"/>
        <v>46038</v>
      </c>
      <c r="P249" s="91">
        <f t="shared" si="121"/>
        <v>242</v>
      </c>
      <c r="Q249" s="91" t="e">
        <f>INDEX(地温!$D$2:$D$366,MATCH(O249,地温!$C$2:$C$366,FALSE))</f>
        <v>#N/A</v>
      </c>
      <c r="R249" s="91" t="e">
        <f t="shared" si="122"/>
        <v>#N/A</v>
      </c>
      <c r="S249" s="93" t="e">
        <f t="shared" si="104"/>
        <v>#N/A</v>
      </c>
      <c r="T249" s="99" t="e">
        <f t="shared" si="105"/>
        <v>#N/A</v>
      </c>
      <c r="U249" s="99" t="e">
        <f t="shared" si="106"/>
        <v>#N/A</v>
      </c>
      <c r="X249" s="92">
        <f t="shared" si="123"/>
        <v>46038</v>
      </c>
      <c r="Y249" s="91">
        <f t="shared" si="124"/>
        <v>242</v>
      </c>
      <c r="Z249" s="91" t="e">
        <f>INDEX(地温!$D$2:$D$366,MATCH(X249,地温!$C$2:$C$366,FALSE))</f>
        <v>#N/A</v>
      </c>
      <c r="AA249" s="91" t="e">
        <f t="shared" si="125"/>
        <v>#N/A</v>
      </c>
      <c r="AB249" s="93" t="e">
        <f t="shared" si="107"/>
        <v>#N/A</v>
      </c>
      <c r="AC249" s="99" t="e">
        <f t="shared" si="108"/>
        <v>#N/A</v>
      </c>
      <c r="AD249" s="99">
        <f t="shared" si="109"/>
        <v>0</v>
      </c>
      <c r="AG249" s="92">
        <f t="shared" si="126"/>
        <v>46038</v>
      </c>
      <c r="AH249" s="91">
        <f t="shared" si="127"/>
        <v>242</v>
      </c>
      <c r="AI249" s="91" t="e">
        <f>INDEX(地温!$D$2:$D$366,MATCH(AG249,地温!$C$2:$C$366,FALSE))</f>
        <v>#N/A</v>
      </c>
      <c r="AJ249" s="91" t="e">
        <f t="shared" si="128"/>
        <v>#N/A</v>
      </c>
      <c r="AK249" s="93" t="e">
        <f t="shared" si="110"/>
        <v>#N/A</v>
      </c>
      <c r="AL249" s="99" t="e">
        <f t="shared" si="111"/>
        <v>#N/A</v>
      </c>
      <c r="AM249" s="99">
        <f t="shared" si="112"/>
        <v>0</v>
      </c>
      <c r="AP249" s="92">
        <f t="shared" si="129"/>
        <v>46038</v>
      </c>
      <c r="AQ249" s="91">
        <f t="shared" si="130"/>
        <v>242</v>
      </c>
      <c r="AR249" s="91" t="e">
        <f>INDEX(地温!$D$2:$D$366,MATCH(AP249,地温!$C$2:$C$366,FALSE))</f>
        <v>#N/A</v>
      </c>
      <c r="AS249" s="91" t="e">
        <f t="shared" si="131"/>
        <v>#N/A</v>
      </c>
      <c r="AT249" s="93" t="e">
        <f t="shared" si="113"/>
        <v>#N/A</v>
      </c>
      <c r="AU249" s="99" t="e">
        <f t="shared" si="114"/>
        <v>#N/A</v>
      </c>
      <c r="AV249" s="99">
        <f t="shared" si="115"/>
        <v>0</v>
      </c>
    </row>
    <row r="250" spans="1:48" s="91" customFormat="1">
      <c r="A250" s="92">
        <f t="shared" si="116"/>
        <v>46039</v>
      </c>
      <c r="B250" s="91">
        <f t="shared" si="99"/>
        <v>243</v>
      </c>
      <c r="C250" s="99" t="e">
        <f t="shared" si="100"/>
        <v>#N/A</v>
      </c>
      <c r="F250" s="92">
        <f t="shared" si="117"/>
        <v>46039</v>
      </c>
      <c r="G250" s="91">
        <f t="shared" si="118"/>
        <v>243</v>
      </c>
      <c r="H250" s="91" t="e">
        <f>INDEX(地温!$D$2:$D$366,MATCH(F250,地温!$C$2:$C$366,FALSE))</f>
        <v>#N/A</v>
      </c>
      <c r="I250" s="91" t="e">
        <f t="shared" si="119"/>
        <v>#N/A</v>
      </c>
      <c r="J250" s="93" t="e">
        <f t="shared" si="101"/>
        <v>#N/A</v>
      </c>
      <c r="K250" s="99" t="e">
        <f t="shared" si="102"/>
        <v>#N/A</v>
      </c>
      <c r="L250" s="99" t="e">
        <f t="shared" si="103"/>
        <v>#N/A</v>
      </c>
      <c r="O250" s="92">
        <f t="shared" si="120"/>
        <v>46039</v>
      </c>
      <c r="P250" s="91">
        <f t="shared" si="121"/>
        <v>243</v>
      </c>
      <c r="Q250" s="91" t="e">
        <f>INDEX(地温!$D$2:$D$366,MATCH(O250,地温!$C$2:$C$366,FALSE))</f>
        <v>#N/A</v>
      </c>
      <c r="R250" s="91" t="e">
        <f t="shared" si="122"/>
        <v>#N/A</v>
      </c>
      <c r="S250" s="93" t="e">
        <f t="shared" si="104"/>
        <v>#N/A</v>
      </c>
      <c r="T250" s="99" t="e">
        <f t="shared" si="105"/>
        <v>#N/A</v>
      </c>
      <c r="U250" s="99" t="e">
        <f t="shared" si="106"/>
        <v>#N/A</v>
      </c>
      <c r="X250" s="92">
        <f t="shared" si="123"/>
        <v>46039</v>
      </c>
      <c r="Y250" s="91">
        <f t="shared" si="124"/>
        <v>243</v>
      </c>
      <c r="Z250" s="91" t="e">
        <f>INDEX(地温!$D$2:$D$366,MATCH(X250,地温!$C$2:$C$366,FALSE))</f>
        <v>#N/A</v>
      </c>
      <c r="AA250" s="91" t="e">
        <f t="shared" si="125"/>
        <v>#N/A</v>
      </c>
      <c r="AB250" s="93" t="e">
        <f t="shared" si="107"/>
        <v>#N/A</v>
      </c>
      <c r="AC250" s="99" t="e">
        <f t="shared" si="108"/>
        <v>#N/A</v>
      </c>
      <c r="AD250" s="99">
        <f t="shared" si="109"/>
        <v>0</v>
      </c>
      <c r="AG250" s="92">
        <f t="shared" si="126"/>
        <v>46039</v>
      </c>
      <c r="AH250" s="91">
        <f t="shared" si="127"/>
        <v>243</v>
      </c>
      <c r="AI250" s="91" t="e">
        <f>INDEX(地温!$D$2:$D$366,MATCH(AG250,地温!$C$2:$C$366,FALSE))</f>
        <v>#N/A</v>
      </c>
      <c r="AJ250" s="91" t="e">
        <f t="shared" si="128"/>
        <v>#N/A</v>
      </c>
      <c r="AK250" s="93" t="e">
        <f t="shared" si="110"/>
        <v>#N/A</v>
      </c>
      <c r="AL250" s="99" t="e">
        <f t="shared" si="111"/>
        <v>#N/A</v>
      </c>
      <c r="AM250" s="99">
        <f t="shared" si="112"/>
        <v>0</v>
      </c>
      <c r="AP250" s="92">
        <f t="shared" si="129"/>
        <v>46039</v>
      </c>
      <c r="AQ250" s="91">
        <f t="shared" si="130"/>
        <v>243</v>
      </c>
      <c r="AR250" s="91" t="e">
        <f>INDEX(地温!$D$2:$D$366,MATCH(AP250,地温!$C$2:$C$366,FALSE))</f>
        <v>#N/A</v>
      </c>
      <c r="AS250" s="91" t="e">
        <f t="shared" si="131"/>
        <v>#N/A</v>
      </c>
      <c r="AT250" s="93" t="e">
        <f t="shared" si="113"/>
        <v>#N/A</v>
      </c>
      <c r="AU250" s="99" t="e">
        <f t="shared" si="114"/>
        <v>#N/A</v>
      </c>
      <c r="AV250" s="99">
        <f t="shared" si="115"/>
        <v>0</v>
      </c>
    </row>
    <row r="251" spans="1:48" s="91" customFormat="1">
      <c r="A251" s="92">
        <f t="shared" si="116"/>
        <v>46040</v>
      </c>
      <c r="B251" s="91">
        <f t="shared" si="99"/>
        <v>244</v>
      </c>
      <c r="C251" s="99" t="e">
        <f t="shared" si="100"/>
        <v>#N/A</v>
      </c>
      <c r="F251" s="92">
        <f t="shared" si="117"/>
        <v>46040</v>
      </c>
      <c r="G251" s="91">
        <f t="shared" si="118"/>
        <v>244</v>
      </c>
      <c r="H251" s="91" t="e">
        <f>INDEX(地温!$D$2:$D$366,MATCH(F251,地温!$C$2:$C$366,FALSE))</f>
        <v>#N/A</v>
      </c>
      <c r="I251" s="91" t="e">
        <f t="shared" si="119"/>
        <v>#N/A</v>
      </c>
      <c r="J251" s="93" t="e">
        <f t="shared" si="101"/>
        <v>#N/A</v>
      </c>
      <c r="K251" s="99" t="e">
        <f t="shared" si="102"/>
        <v>#N/A</v>
      </c>
      <c r="L251" s="99" t="e">
        <f t="shared" si="103"/>
        <v>#N/A</v>
      </c>
      <c r="O251" s="92">
        <f t="shared" si="120"/>
        <v>46040</v>
      </c>
      <c r="P251" s="91">
        <f t="shared" si="121"/>
        <v>244</v>
      </c>
      <c r="Q251" s="91" t="e">
        <f>INDEX(地温!$D$2:$D$366,MATCH(O251,地温!$C$2:$C$366,FALSE))</f>
        <v>#N/A</v>
      </c>
      <c r="R251" s="91" t="e">
        <f t="shared" si="122"/>
        <v>#N/A</v>
      </c>
      <c r="S251" s="93" t="e">
        <f t="shared" si="104"/>
        <v>#N/A</v>
      </c>
      <c r="T251" s="99" t="e">
        <f t="shared" si="105"/>
        <v>#N/A</v>
      </c>
      <c r="U251" s="99" t="e">
        <f t="shared" si="106"/>
        <v>#N/A</v>
      </c>
      <c r="X251" s="92">
        <f t="shared" si="123"/>
        <v>46040</v>
      </c>
      <c r="Y251" s="91">
        <f t="shared" si="124"/>
        <v>244</v>
      </c>
      <c r="Z251" s="91" t="e">
        <f>INDEX(地温!$D$2:$D$366,MATCH(X251,地温!$C$2:$C$366,FALSE))</f>
        <v>#N/A</v>
      </c>
      <c r="AA251" s="91" t="e">
        <f t="shared" si="125"/>
        <v>#N/A</v>
      </c>
      <c r="AB251" s="93" t="e">
        <f t="shared" si="107"/>
        <v>#N/A</v>
      </c>
      <c r="AC251" s="99" t="e">
        <f t="shared" si="108"/>
        <v>#N/A</v>
      </c>
      <c r="AD251" s="99">
        <f t="shared" si="109"/>
        <v>0</v>
      </c>
      <c r="AG251" s="92">
        <f t="shared" si="126"/>
        <v>46040</v>
      </c>
      <c r="AH251" s="91">
        <f t="shared" si="127"/>
        <v>244</v>
      </c>
      <c r="AI251" s="91" t="e">
        <f>INDEX(地温!$D$2:$D$366,MATCH(AG251,地温!$C$2:$C$366,FALSE))</f>
        <v>#N/A</v>
      </c>
      <c r="AJ251" s="91" t="e">
        <f t="shared" si="128"/>
        <v>#N/A</v>
      </c>
      <c r="AK251" s="93" t="e">
        <f t="shared" si="110"/>
        <v>#N/A</v>
      </c>
      <c r="AL251" s="99" t="e">
        <f t="shared" si="111"/>
        <v>#N/A</v>
      </c>
      <c r="AM251" s="99">
        <f t="shared" si="112"/>
        <v>0</v>
      </c>
      <c r="AP251" s="92">
        <f t="shared" si="129"/>
        <v>46040</v>
      </c>
      <c r="AQ251" s="91">
        <f t="shared" si="130"/>
        <v>244</v>
      </c>
      <c r="AR251" s="91" t="e">
        <f>INDEX(地温!$D$2:$D$366,MATCH(AP251,地温!$C$2:$C$366,FALSE))</f>
        <v>#N/A</v>
      </c>
      <c r="AS251" s="91" t="e">
        <f t="shared" si="131"/>
        <v>#N/A</v>
      </c>
      <c r="AT251" s="93" t="e">
        <f t="shared" si="113"/>
        <v>#N/A</v>
      </c>
      <c r="AU251" s="99" t="e">
        <f t="shared" si="114"/>
        <v>#N/A</v>
      </c>
      <c r="AV251" s="99">
        <f t="shared" si="115"/>
        <v>0</v>
      </c>
    </row>
    <row r="252" spans="1:48" s="91" customFormat="1">
      <c r="A252" s="92">
        <f t="shared" si="116"/>
        <v>46041</v>
      </c>
      <c r="B252" s="91">
        <f t="shared" si="99"/>
        <v>245</v>
      </c>
      <c r="C252" s="99" t="e">
        <f t="shared" si="100"/>
        <v>#N/A</v>
      </c>
      <c r="F252" s="92">
        <f t="shared" si="117"/>
        <v>46041</v>
      </c>
      <c r="G252" s="91">
        <f t="shared" si="118"/>
        <v>245</v>
      </c>
      <c r="H252" s="91" t="e">
        <f>INDEX(地温!$D$2:$D$366,MATCH(F252,地温!$C$2:$C$366,FALSE))</f>
        <v>#N/A</v>
      </c>
      <c r="I252" s="91" t="e">
        <f t="shared" si="119"/>
        <v>#N/A</v>
      </c>
      <c r="J252" s="93" t="e">
        <f t="shared" si="101"/>
        <v>#N/A</v>
      </c>
      <c r="K252" s="99" t="e">
        <f t="shared" si="102"/>
        <v>#N/A</v>
      </c>
      <c r="L252" s="99" t="e">
        <f t="shared" si="103"/>
        <v>#N/A</v>
      </c>
      <c r="O252" s="92">
        <f t="shared" si="120"/>
        <v>46041</v>
      </c>
      <c r="P252" s="91">
        <f t="shared" si="121"/>
        <v>245</v>
      </c>
      <c r="Q252" s="91" t="e">
        <f>INDEX(地温!$D$2:$D$366,MATCH(O252,地温!$C$2:$C$366,FALSE))</f>
        <v>#N/A</v>
      </c>
      <c r="R252" s="91" t="e">
        <f t="shared" si="122"/>
        <v>#N/A</v>
      </c>
      <c r="S252" s="93" t="e">
        <f t="shared" si="104"/>
        <v>#N/A</v>
      </c>
      <c r="T252" s="99" t="e">
        <f t="shared" si="105"/>
        <v>#N/A</v>
      </c>
      <c r="U252" s="99" t="e">
        <f t="shared" si="106"/>
        <v>#N/A</v>
      </c>
      <c r="X252" s="92">
        <f t="shared" si="123"/>
        <v>46041</v>
      </c>
      <c r="Y252" s="91">
        <f t="shared" si="124"/>
        <v>245</v>
      </c>
      <c r="Z252" s="91" t="e">
        <f>INDEX(地温!$D$2:$D$366,MATCH(X252,地温!$C$2:$C$366,FALSE))</f>
        <v>#N/A</v>
      </c>
      <c r="AA252" s="91" t="e">
        <f t="shared" si="125"/>
        <v>#N/A</v>
      </c>
      <c r="AB252" s="93" t="e">
        <f t="shared" si="107"/>
        <v>#N/A</v>
      </c>
      <c r="AC252" s="99" t="e">
        <f t="shared" si="108"/>
        <v>#N/A</v>
      </c>
      <c r="AD252" s="99">
        <f t="shared" si="109"/>
        <v>0</v>
      </c>
      <c r="AG252" s="92">
        <f t="shared" si="126"/>
        <v>46041</v>
      </c>
      <c r="AH252" s="91">
        <f t="shared" si="127"/>
        <v>245</v>
      </c>
      <c r="AI252" s="91" t="e">
        <f>INDEX(地温!$D$2:$D$366,MATCH(AG252,地温!$C$2:$C$366,FALSE))</f>
        <v>#N/A</v>
      </c>
      <c r="AJ252" s="91" t="e">
        <f t="shared" si="128"/>
        <v>#N/A</v>
      </c>
      <c r="AK252" s="93" t="e">
        <f t="shared" si="110"/>
        <v>#N/A</v>
      </c>
      <c r="AL252" s="99" t="e">
        <f t="shared" si="111"/>
        <v>#N/A</v>
      </c>
      <c r="AM252" s="99">
        <f t="shared" si="112"/>
        <v>0</v>
      </c>
      <c r="AP252" s="92">
        <f t="shared" si="129"/>
        <v>46041</v>
      </c>
      <c r="AQ252" s="91">
        <f t="shared" si="130"/>
        <v>245</v>
      </c>
      <c r="AR252" s="91" t="e">
        <f>INDEX(地温!$D$2:$D$366,MATCH(AP252,地温!$C$2:$C$366,FALSE))</f>
        <v>#N/A</v>
      </c>
      <c r="AS252" s="91" t="e">
        <f t="shared" si="131"/>
        <v>#N/A</v>
      </c>
      <c r="AT252" s="93" t="e">
        <f t="shared" si="113"/>
        <v>#N/A</v>
      </c>
      <c r="AU252" s="99" t="e">
        <f t="shared" si="114"/>
        <v>#N/A</v>
      </c>
      <c r="AV252" s="99">
        <f t="shared" si="115"/>
        <v>0</v>
      </c>
    </row>
    <row r="253" spans="1:48" s="91" customFormat="1">
      <c r="A253" s="92">
        <f t="shared" si="116"/>
        <v>46042</v>
      </c>
      <c r="B253" s="91">
        <f t="shared" si="99"/>
        <v>246</v>
      </c>
      <c r="C253" s="99" t="e">
        <f t="shared" si="100"/>
        <v>#N/A</v>
      </c>
      <c r="F253" s="92">
        <f t="shared" si="117"/>
        <v>46042</v>
      </c>
      <c r="G253" s="91">
        <f t="shared" si="118"/>
        <v>246</v>
      </c>
      <c r="H253" s="91" t="e">
        <f>INDEX(地温!$D$2:$D$366,MATCH(F253,地温!$C$2:$C$366,FALSE))</f>
        <v>#N/A</v>
      </c>
      <c r="I253" s="91" t="e">
        <f t="shared" si="119"/>
        <v>#N/A</v>
      </c>
      <c r="J253" s="93" t="e">
        <f t="shared" si="101"/>
        <v>#N/A</v>
      </c>
      <c r="K253" s="99" t="e">
        <f t="shared" si="102"/>
        <v>#N/A</v>
      </c>
      <c r="L253" s="99" t="e">
        <f t="shared" si="103"/>
        <v>#N/A</v>
      </c>
      <c r="O253" s="92">
        <f t="shared" si="120"/>
        <v>46042</v>
      </c>
      <c r="P253" s="91">
        <f t="shared" si="121"/>
        <v>246</v>
      </c>
      <c r="Q253" s="91" t="e">
        <f>INDEX(地温!$D$2:$D$366,MATCH(O253,地温!$C$2:$C$366,FALSE))</f>
        <v>#N/A</v>
      </c>
      <c r="R253" s="91" t="e">
        <f t="shared" si="122"/>
        <v>#N/A</v>
      </c>
      <c r="S253" s="93" t="e">
        <f t="shared" si="104"/>
        <v>#N/A</v>
      </c>
      <c r="T253" s="99" t="e">
        <f t="shared" si="105"/>
        <v>#N/A</v>
      </c>
      <c r="U253" s="99" t="e">
        <f t="shared" si="106"/>
        <v>#N/A</v>
      </c>
      <c r="X253" s="92">
        <f t="shared" si="123"/>
        <v>46042</v>
      </c>
      <c r="Y253" s="91">
        <f t="shared" si="124"/>
        <v>246</v>
      </c>
      <c r="Z253" s="91" t="e">
        <f>INDEX(地温!$D$2:$D$366,MATCH(X253,地温!$C$2:$C$366,FALSE))</f>
        <v>#N/A</v>
      </c>
      <c r="AA253" s="91" t="e">
        <f t="shared" si="125"/>
        <v>#N/A</v>
      </c>
      <c r="AB253" s="93" t="e">
        <f t="shared" si="107"/>
        <v>#N/A</v>
      </c>
      <c r="AC253" s="99" t="e">
        <f t="shared" si="108"/>
        <v>#N/A</v>
      </c>
      <c r="AD253" s="99">
        <f t="shared" si="109"/>
        <v>0</v>
      </c>
      <c r="AG253" s="92">
        <f t="shared" si="126"/>
        <v>46042</v>
      </c>
      <c r="AH253" s="91">
        <f t="shared" si="127"/>
        <v>246</v>
      </c>
      <c r="AI253" s="91" t="e">
        <f>INDEX(地温!$D$2:$D$366,MATCH(AG253,地温!$C$2:$C$366,FALSE))</f>
        <v>#N/A</v>
      </c>
      <c r="AJ253" s="91" t="e">
        <f t="shared" si="128"/>
        <v>#N/A</v>
      </c>
      <c r="AK253" s="93" t="e">
        <f t="shared" si="110"/>
        <v>#N/A</v>
      </c>
      <c r="AL253" s="99" t="e">
        <f t="shared" si="111"/>
        <v>#N/A</v>
      </c>
      <c r="AM253" s="99">
        <f t="shared" si="112"/>
        <v>0</v>
      </c>
      <c r="AP253" s="92">
        <f t="shared" si="129"/>
        <v>46042</v>
      </c>
      <c r="AQ253" s="91">
        <f t="shared" si="130"/>
        <v>246</v>
      </c>
      <c r="AR253" s="91" t="e">
        <f>INDEX(地温!$D$2:$D$366,MATCH(AP253,地温!$C$2:$C$366,FALSE))</f>
        <v>#N/A</v>
      </c>
      <c r="AS253" s="91" t="e">
        <f t="shared" si="131"/>
        <v>#N/A</v>
      </c>
      <c r="AT253" s="93" t="e">
        <f t="shared" si="113"/>
        <v>#N/A</v>
      </c>
      <c r="AU253" s="99" t="e">
        <f t="shared" si="114"/>
        <v>#N/A</v>
      </c>
      <c r="AV253" s="99">
        <f t="shared" si="115"/>
        <v>0</v>
      </c>
    </row>
    <row r="254" spans="1:48" s="91" customFormat="1">
      <c r="A254" s="92">
        <f t="shared" si="116"/>
        <v>46043</v>
      </c>
      <c r="B254" s="91">
        <f t="shared" si="99"/>
        <v>247</v>
      </c>
      <c r="C254" s="99" t="e">
        <f t="shared" si="100"/>
        <v>#N/A</v>
      </c>
      <c r="F254" s="92">
        <f t="shared" si="117"/>
        <v>46043</v>
      </c>
      <c r="G254" s="91">
        <f t="shared" si="118"/>
        <v>247</v>
      </c>
      <c r="H254" s="91" t="e">
        <f>INDEX(地温!$D$2:$D$366,MATCH(F254,地温!$C$2:$C$366,FALSE))</f>
        <v>#N/A</v>
      </c>
      <c r="I254" s="91" t="e">
        <f t="shared" si="119"/>
        <v>#N/A</v>
      </c>
      <c r="J254" s="93" t="e">
        <f t="shared" si="101"/>
        <v>#N/A</v>
      </c>
      <c r="K254" s="99" t="e">
        <f t="shared" si="102"/>
        <v>#N/A</v>
      </c>
      <c r="L254" s="99" t="e">
        <f t="shared" si="103"/>
        <v>#N/A</v>
      </c>
      <c r="O254" s="92">
        <f t="shared" si="120"/>
        <v>46043</v>
      </c>
      <c r="P254" s="91">
        <f t="shared" si="121"/>
        <v>247</v>
      </c>
      <c r="Q254" s="91" t="e">
        <f>INDEX(地温!$D$2:$D$366,MATCH(O254,地温!$C$2:$C$366,FALSE))</f>
        <v>#N/A</v>
      </c>
      <c r="R254" s="91" t="e">
        <f t="shared" si="122"/>
        <v>#N/A</v>
      </c>
      <c r="S254" s="93" t="e">
        <f t="shared" si="104"/>
        <v>#N/A</v>
      </c>
      <c r="T254" s="99" t="e">
        <f t="shared" si="105"/>
        <v>#N/A</v>
      </c>
      <c r="U254" s="99" t="e">
        <f t="shared" si="106"/>
        <v>#N/A</v>
      </c>
      <c r="X254" s="92">
        <f t="shared" si="123"/>
        <v>46043</v>
      </c>
      <c r="Y254" s="91">
        <f t="shared" si="124"/>
        <v>247</v>
      </c>
      <c r="Z254" s="91" t="e">
        <f>INDEX(地温!$D$2:$D$366,MATCH(X254,地温!$C$2:$C$366,FALSE))</f>
        <v>#N/A</v>
      </c>
      <c r="AA254" s="91" t="e">
        <f t="shared" si="125"/>
        <v>#N/A</v>
      </c>
      <c r="AB254" s="93" t="e">
        <f t="shared" si="107"/>
        <v>#N/A</v>
      </c>
      <c r="AC254" s="99" t="e">
        <f t="shared" si="108"/>
        <v>#N/A</v>
      </c>
      <c r="AD254" s="99">
        <f t="shared" si="109"/>
        <v>0</v>
      </c>
      <c r="AG254" s="92">
        <f t="shared" si="126"/>
        <v>46043</v>
      </c>
      <c r="AH254" s="91">
        <f t="shared" si="127"/>
        <v>247</v>
      </c>
      <c r="AI254" s="91" t="e">
        <f>INDEX(地温!$D$2:$D$366,MATCH(AG254,地温!$C$2:$C$366,FALSE))</f>
        <v>#N/A</v>
      </c>
      <c r="AJ254" s="91" t="e">
        <f t="shared" si="128"/>
        <v>#N/A</v>
      </c>
      <c r="AK254" s="93" t="e">
        <f t="shared" si="110"/>
        <v>#N/A</v>
      </c>
      <c r="AL254" s="99" t="e">
        <f t="shared" si="111"/>
        <v>#N/A</v>
      </c>
      <c r="AM254" s="99">
        <f t="shared" si="112"/>
        <v>0</v>
      </c>
      <c r="AP254" s="92">
        <f t="shared" si="129"/>
        <v>46043</v>
      </c>
      <c r="AQ254" s="91">
        <f t="shared" si="130"/>
        <v>247</v>
      </c>
      <c r="AR254" s="91" t="e">
        <f>INDEX(地温!$D$2:$D$366,MATCH(AP254,地温!$C$2:$C$366,FALSE))</f>
        <v>#N/A</v>
      </c>
      <c r="AS254" s="91" t="e">
        <f t="shared" si="131"/>
        <v>#N/A</v>
      </c>
      <c r="AT254" s="93" t="e">
        <f t="shared" si="113"/>
        <v>#N/A</v>
      </c>
      <c r="AU254" s="99" t="e">
        <f t="shared" si="114"/>
        <v>#N/A</v>
      </c>
      <c r="AV254" s="99">
        <f t="shared" si="115"/>
        <v>0</v>
      </c>
    </row>
    <row r="255" spans="1:48" s="91" customFormat="1">
      <c r="A255" s="92">
        <f t="shared" si="116"/>
        <v>46044</v>
      </c>
      <c r="B255" s="91">
        <f t="shared" si="99"/>
        <v>248</v>
      </c>
      <c r="C255" s="99" t="e">
        <f t="shared" si="100"/>
        <v>#N/A</v>
      </c>
      <c r="F255" s="92">
        <f t="shared" si="117"/>
        <v>46044</v>
      </c>
      <c r="G255" s="91">
        <f t="shared" si="118"/>
        <v>248</v>
      </c>
      <c r="H255" s="91" t="e">
        <f>INDEX(地温!$D$2:$D$366,MATCH(F255,地温!$C$2:$C$366,FALSE))</f>
        <v>#N/A</v>
      </c>
      <c r="I255" s="91" t="e">
        <f t="shared" si="119"/>
        <v>#N/A</v>
      </c>
      <c r="J255" s="93" t="e">
        <f t="shared" si="101"/>
        <v>#N/A</v>
      </c>
      <c r="K255" s="99" t="e">
        <f t="shared" si="102"/>
        <v>#N/A</v>
      </c>
      <c r="L255" s="99" t="e">
        <f t="shared" si="103"/>
        <v>#N/A</v>
      </c>
      <c r="O255" s="92">
        <f t="shared" si="120"/>
        <v>46044</v>
      </c>
      <c r="P255" s="91">
        <f t="shared" si="121"/>
        <v>248</v>
      </c>
      <c r="Q255" s="91" t="e">
        <f>INDEX(地温!$D$2:$D$366,MATCH(O255,地温!$C$2:$C$366,FALSE))</f>
        <v>#N/A</v>
      </c>
      <c r="R255" s="91" t="e">
        <f t="shared" si="122"/>
        <v>#N/A</v>
      </c>
      <c r="S255" s="93" t="e">
        <f t="shared" si="104"/>
        <v>#N/A</v>
      </c>
      <c r="T255" s="99" t="e">
        <f t="shared" si="105"/>
        <v>#N/A</v>
      </c>
      <c r="U255" s="99" t="e">
        <f t="shared" si="106"/>
        <v>#N/A</v>
      </c>
      <c r="X255" s="92">
        <f t="shared" si="123"/>
        <v>46044</v>
      </c>
      <c r="Y255" s="91">
        <f t="shared" si="124"/>
        <v>248</v>
      </c>
      <c r="Z255" s="91" t="e">
        <f>INDEX(地温!$D$2:$D$366,MATCH(X255,地温!$C$2:$C$366,FALSE))</f>
        <v>#N/A</v>
      </c>
      <c r="AA255" s="91" t="e">
        <f t="shared" si="125"/>
        <v>#N/A</v>
      </c>
      <c r="AB255" s="93" t="e">
        <f t="shared" si="107"/>
        <v>#N/A</v>
      </c>
      <c r="AC255" s="99" t="e">
        <f t="shared" si="108"/>
        <v>#N/A</v>
      </c>
      <c r="AD255" s="99">
        <f t="shared" si="109"/>
        <v>0</v>
      </c>
      <c r="AG255" s="92">
        <f t="shared" si="126"/>
        <v>46044</v>
      </c>
      <c r="AH255" s="91">
        <f t="shared" si="127"/>
        <v>248</v>
      </c>
      <c r="AI255" s="91" t="e">
        <f>INDEX(地温!$D$2:$D$366,MATCH(AG255,地温!$C$2:$C$366,FALSE))</f>
        <v>#N/A</v>
      </c>
      <c r="AJ255" s="91" t="e">
        <f t="shared" si="128"/>
        <v>#N/A</v>
      </c>
      <c r="AK255" s="93" t="e">
        <f t="shared" si="110"/>
        <v>#N/A</v>
      </c>
      <c r="AL255" s="99" t="e">
        <f t="shared" si="111"/>
        <v>#N/A</v>
      </c>
      <c r="AM255" s="99">
        <f t="shared" si="112"/>
        <v>0</v>
      </c>
      <c r="AP255" s="92">
        <f t="shared" si="129"/>
        <v>46044</v>
      </c>
      <c r="AQ255" s="91">
        <f t="shared" si="130"/>
        <v>248</v>
      </c>
      <c r="AR255" s="91" t="e">
        <f>INDEX(地温!$D$2:$D$366,MATCH(AP255,地温!$C$2:$C$366,FALSE))</f>
        <v>#N/A</v>
      </c>
      <c r="AS255" s="91" t="e">
        <f t="shared" si="131"/>
        <v>#N/A</v>
      </c>
      <c r="AT255" s="93" t="e">
        <f t="shared" si="113"/>
        <v>#N/A</v>
      </c>
      <c r="AU255" s="99" t="e">
        <f t="shared" si="114"/>
        <v>#N/A</v>
      </c>
      <c r="AV255" s="99">
        <f t="shared" si="115"/>
        <v>0</v>
      </c>
    </row>
    <row r="256" spans="1:48" s="91" customFormat="1">
      <c r="A256" s="92">
        <f t="shared" si="116"/>
        <v>46045</v>
      </c>
      <c r="B256" s="91">
        <f t="shared" si="99"/>
        <v>249</v>
      </c>
      <c r="C256" s="99" t="e">
        <f t="shared" si="100"/>
        <v>#N/A</v>
      </c>
      <c r="F256" s="92">
        <f t="shared" si="117"/>
        <v>46045</v>
      </c>
      <c r="G256" s="91">
        <f t="shared" si="118"/>
        <v>249</v>
      </c>
      <c r="H256" s="91" t="e">
        <f>INDEX(地温!$D$2:$D$366,MATCH(F256,地温!$C$2:$C$366,FALSE))</f>
        <v>#N/A</v>
      </c>
      <c r="I256" s="91" t="e">
        <f t="shared" si="119"/>
        <v>#N/A</v>
      </c>
      <c r="J256" s="93" t="e">
        <f t="shared" si="101"/>
        <v>#N/A</v>
      </c>
      <c r="K256" s="99" t="e">
        <f t="shared" si="102"/>
        <v>#N/A</v>
      </c>
      <c r="L256" s="99" t="e">
        <f t="shared" si="103"/>
        <v>#N/A</v>
      </c>
      <c r="O256" s="92">
        <f t="shared" si="120"/>
        <v>46045</v>
      </c>
      <c r="P256" s="91">
        <f t="shared" si="121"/>
        <v>249</v>
      </c>
      <c r="Q256" s="91" t="e">
        <f>INDEX(地温!$D$2:$D$366,MATCH(O256,地温!$C$2:$C$366,FALSE))</f>
        <v>#N/A</v>
      </c>
      <c r="R256" s="91" t="e">
        <f t="shared" si="122"/>
        <v>#N/A</v>
      </c>
      <c r="S256" s="93" t="e">
        <f t="shared" si="104"/>
        <v>#N/A</v>
      </c>
      <c r="T256" s="99" t="e">
        <f t="shared" si="105"/>
        <v>#N/A</v>
      </c>
      <c r="U256" s="99" t="e">
        <f t="shared" si="106"/>
        <v>#N/A</v>
      </c>
      <c r="X256" s="92">
        <f t="shared" si="123"/>
        <v>46045</v>
      </c>
      <c r="Y256" s="91">
        <f t="shared" si="124"/>
        <v>249</v>
      </c>
      <c r="Z256" s="91" t="e">
        <f>INDEX(地温!$D$2:$D$366,MATCH(X256,地温!$C$2:$C$366,FALSE))</f>
        <v>#N/A</v>
      </c>
      <c r="AA256" s="91" t="e">
        <f t="shared" si="125"/>
        <v>#N/A</v>
      </c>
      <c r="AB256" s="93" t="e">
        <f t="shared" si="107"/>
        <v>#N/A</v>
      </c>
      <c r="AC256" s="99" t="e">
        <f t="shared" si="108"/>
        <v>#N/A</v>
      </c>
      <c r="AD256" s="99">
        <f t="shared" si="109"/>
        <v>0</v>
      </c>
      <c r="AG256" s="92">
        <f t="shared" si="126"/>
        <v>46045</v>
      </c>
      <c r="AH256" s="91">
        <f t="shared" si="127"/>
        <v>249</v>
      </c>
      <c r="AI256" s="91" t="e">
        <f>INDEX(地温!$D$2:$D$366,MATCH(AG256,地温!$C$2:$C$366,FALSE))</f>
        <v>#N/A</v>
      </c>
      <c r="AJ256" s="91" t="e">
        <f t="shared" si="128"/>
        <v>#N/A</v>
      </c>
      <c r="AK256" s="93" t="e">
        <f t="shared" si="110"/>
        <v>#N/A</v>
      </c>
      <c r="AL256" s="99" t="e">
        <f t="shared" si="111"/>
        <v>#N/A</v>
      </c>
      <c r="AM256" s="99">
        <f t="shared" si="112"/>
        <v>0</v>
      </c>
      <c r="AP256" s="92">
        <f t="shared" si="129"/>
        <v>46045</v>
      </c>
      <c r="AQ256" s="91">
        <f t="shared" si="130"/>
        <v>249</v>
      </c>
      <c r="AR256" s="91" t="e">
        <f>INDEX(地温!$D$2:$D$366,MATCH(AP256,地温!$C$2:$C$366,FALSE))</f>
        <v>#N/A</v>
      </c>
      <c r="AS256" s="91" t="e">
        <f t="shared" si="131"/>
        <v>#N/A</v>
      </c>
      <c r="AT256" s="93" t="e">
        <f t="shared" si="113"/>
        <v>#N/A</v>
      </c>
      <c r="AU256" s="99" t="e">
        <f t="shared" si="114"/>
        <v>#N/A</v>
      </c>
      <c r="AV256" s="99">
        <f t="shared" si="115"/>
        <v>0</v>
      </c>
    </row>
    <row r="257" spans="1:48" s="91" customFormat="1">
      <c r="A257" s="92">
        <f t="shared" si="116"/>
        <v>46046</v>
      </c>
      <c r="B257" s="91">
        <f t="shared" si="99"/>
        <v>250</v>
      </c>
      <c r="C257" s="99" t="e">
        <f t="shared" si="100"/>
        <v>#N/A</v>
      </c>
      <c r="F257" s="92">
        <f t="shared" si="117"/>
        <v>46046</v>
      </c>
      <c r="G257" s="91">
        <f t="shared" si="118"/>
        <v>250</v>
      </c>
      <c r="H257" s="91" t="e">
        <f>INDEX(地温!$D$2:$D$366,MATCH(F257,地温!$C$2:$C$366,FALSE))</f>
        <v>#N/A</v>
      </c>
      <c r="I257" s="91" t="e">
        <f t="shared" si="119"/>
        <v>#N/A</v>
      </c>
      <c r="J257" s="93" t="e">
        <f t="shared" si="101"/>
        <v>#N/A</v>
      </c>
      <c r="K257" s="99" t="e">
        <f t="shared" si="102"/>
        <v>#N/A</v>
      </c>
      <c r="L257" s="99" t="e">
        <f t="shared" si="103"/>
        <v>#N/A</v>
      </c>
      <c r="O257" s="92">
        <f t="shared" si="120"/>
        <v>46046</v>
      </c>
      <c r="P257" s="91">
        <f t="shared" si="121"/>
        <v>250</v>
      </c>
      <c r="Q257" s="91" t="e">
        <f>INDEX(地温!$D$2:$D$366,MATCH(O257,地温!$C$2:$C$366,FALSE))</f>
        <v>#N/A</v>
      </c>
      <c r="R257" s="91" t="e">
        <f t="shared" si="122"/>
        <v>#N/A</v>
      </c>
      <c r="S257" s="93" t="e">
        <f t="shared" si="104"/>
        <v>#N/A</v>
      </c>
      <c r="T257" s="99" t="e">
        <f t="shared" si="105"/>
        <v>#N/A</v>
      </c>
      <c r="U257" s="99" t="e">
        <f t="shared" si="106"/>
        <v>#N/A</v>
      </c>
      <c r="X257" s="92">
        <f t="shared" si="123"/>
        <v>46046</v>
      </c>
      <c r="Y257" s="91">
        <f t="shared" si="124"/>
        <v>250</v>
      </c>
      <c r="Z257" s="91" t="e">
        <f>INDEX(地温!$D$2:$D$366,MATCH(X257,地温!$C$2:$C$366,FALSE))</f>
        <v>#N/A</v>
      </c>
      <c r="AA257" s="91" t="e">
        <f t="shared" si="125"/>
        <v>#N/A</v>
      </c>
      <c r="AB257" s="93" t="e">
        <f t="shared" si="107"/>
        <v>#N/A</v>
      </c>
      <c r="AC257" s="99" t="e">
        <f t="shared" si="108"/>
        <v>#N/A</v>
      </c>
      <c r="AD257" s="99">
        <f t="shared" si="109"/>
        <v>0</v>
      </c>
      <c r="AG257" s="92">
        <f t="shared" si="126"/>
        <v>46046</v>
      </c>
      <c r="AH257" s="91">
        <f t="shared" si="127"/>
        <v>250</v>
      </c>
      <c r="AI257" s="91" t="e">
        <f>INDEX(地温!$D$2:$D$366,MATCH(AG257,地温!$C$2:$C$366,FALSE))</f>
        <v>#N/A</v>
      </c>
      <c r="AJ257" s="91" t="e">
        <f t="shared" si="128"/>
        <v>#N/A</v>
      </c>
      <c r="AK257" s="93" t="e">
        <f t="shared" si="110"/>
        <v>#N/A</v>
      </c>
      <c r="AL257" s="99" t="e">
        <f t="shared" si="111"/>
        <v>#N/A</v>
      </c>
      <c r="AM257" s="99">
        <f t="shared" si="112"/>
        <v>0</v>
      </c>
      <c r="AP257" s="92">
        <f t="shared" si="129"/>
        <v>46046</v>
      </c>
      <c r="AQ257" s="91">
        <f t="shared" si="130"/>
        <v>250</v>
      </c>
      <c r="AR257" s="91" t="e">
        <f>INDEX(地温!$D$2:$D$366,MATCH(AP257,地温!$C$2:$C$366,FALSE))</f>
        <v>#N/A</v>
      </c>
      <c r="AS257" s="91" t="e">
        <f t="shared" si="131"/>
        <v>#N/A</v>
      </c>
      <c r="AT257" s="93" t="e">
        <f t="shared" si="113"/>
        <v>#N/A</v>
      </c>
      <c r="AU257" s="99" t="e">
        <f t="shared" si="114"/>
        <v>#N/A</v>
      </c>
      <c r="AV257" s="99">
        <f t="shared" si="115"/>
        <v>0</v>
      </c>
    </row>
    <row r="258" spans="1:48" s="91" customFormat="1">
      <c r="A258" s="92">
        <f t="shared" si="116"/>
        <v>46047</v>
      </c>
      <c r="B258" s="91">
        <f t="shared" si="99"/>
        <v>251</v>
      </c>
      <c r="C258" s="99" t="e">
        <f t="shared" si="100"/>
        <v>#N/A</v>
      </c>
      <c r="F258" s="92">
        <f t="shared" si="117"/>
        <v>46047</v>
      </c>
      <c r="G258" s="91">
        <f t="shared" si="118"/>
        <v>251</v>
      </c>
      <c r="H258" s="91" t="e">
        <f>INDEX(地温!$D$2:$D$366,MATCH(F258,地温!$C$2:$C$366,FALSE))</f>
        <v>#N/A</v>
      </c>
      <c r="I258" s="91" t="e">
        <f t="shared" si="119"/>
        <v>#N/A</v>
      </c>
      <c r="J258" s="93" t="e">
        <f t="shared" si="101"/>
        <v>#N/A</v>
      </c>
      <c r="K258" s="99" t="e">
        <f t="shared" si="102"/>
        <v>#N/A</v>
      </c>
      <c r="L258" s="99" t="e">
        <f t="shared" si="103"/>
        <v>#N/A</v>
      </c>
      <c r="O258" s="92">
        <f t="shared" si="120"/>
        <v>46047</v>
      </c>
      <c r="P258" s="91">
        <f t="shared" si="121"/>
        <v>251</v>
      </c>
      <c r="Q258" s="91" t="e">
        <f>INDEX(地温!$D$2:$D$366,MATCH(O258,地温!$C$2:$C$366,FALSE))</f>
        <v>#N/A</v>
      </c>
      <c r="R258" s="91" t="e">
        <f t="shared" si="122"/>
        <v>#N/A</v>
      </c>
      <c r="S258" s="93" t="e">
        <f t="shared" si="104"/>
        <v>#N/A</v>
      </c>
      <c r="T258" s="99" t="e">
        <f t="shared" si="105"/>
        <v>#N/A</v>
      </c>
      <c r="U258" s="99" t="e">
        <f t="shared" si="106"/>
        <v>#N/A</v>
      </c>
      <c r="X258" s="92">
        <f t="shared" si="123"/>
        <v>46047</v>
      </c>
      <c r="Y258" s="91">
        <f t="shared" si="124"/>
        <v>251</v>
      </c>
      <c r="Z258" s="91" t="e">
        <f>INDEX(地温!$D$2:$D$366,MATCH(X258,地温!$C$2:$C$366,FALSE))</f>
        <v>#N/A</v>
      </c>
      <c r="AA258" s="91" t="e">
        <f t="shared" si="125"/>
        <v>#N/A</v>
      </c>
      <c r="AB258" s="93" t="e">
        <f t="shared" si="107"/>
        <v>#N/A</v>
      </c>
      <c r="AC258" s="99" t="e">
        <f t="shared" si="108"/>
        <v>#N/A</v>
      </c>
      <c r="AD258" s="99">
        <f t="shared" si="109"/>
        <v>0</v>
      </c>
      <c r="AG258" s="92">
        <f t="shared" si="126"/>
        <v>46047</v>
      </c>
      <c r="AH258" s="91">
        <f t="shared" si="127"/>
        <v>251</v>
      </c>
      <c r="AI258" s="91" t="e">
        <f>INDEX(地温!$D$2:$D$366,MATCH(AG258,地温!$C$2:$C$366,FALSE))</f>
        <v>#N/A</v>
      </c>
      <c r="AJ258" s="91" t="e">
        <f t="shared" si="128"/>
        <v>#N/A</v>
      </c>
      <c r="AK258" s="93" t="e">
        <f t="shared" si="110"/>
        <v>#N/A</v>
      </c>
      <c r="AL258" s="99" t="e">
        <f t="shared" si="111"/>
        <v>#N/A</v>
      </c>
      <c r="AM258" s="99">
        <f t="shared" si="112"/>
        <v>0</v>
      </c>
      <c r="AP258" s="92">
        <f t="shared" si="129"/>
        <v>46047</v>
      </c>
      <c r="AQ258" s="91">
        <f t="shared" si="130"/>
        <v>251</v>
      </c>
      <c r="AR258" s="91" t="e">
        <f>INDEX(地温!$D$2:$D$366,MATCH(AP258,地温!$C$2:$C$366,FALSE))</f>
        <v>#N/A</v>
      </c>
      <c r="AS258" s="91" t="e">
        <f t="shared" si="131"/>
        <v>#N/A</v>
      </c>
      <c r="AT258" s="93" t="e">
        <f t="shared" si="113"/>
        <v>#N/A</v>
      </c>
      <c r="AU258" s="99" t="e">
        <f t="shared" si="114"/>
        <v>#N/A</v>
      </c>
      <c r="AV258" s="99">
        <f t="shared" si="115"/>
        <v>0</v>
      </c>
    </row>
    <row r="259" spans="1:48" s="91" customFormat="1">
      <c r="A259" s="92">
        <f t="shared" si="116"/>
        <v>46048</v>
      </c>
      <c r="B259" s="91">
        <f t="shared" si="99"/>
        <v>252</v>
      </c>
      <c r="C259" s="99" t="e">
        <f t="shared" si="100"/>
        <v>#N/A</v>
      </c>
      <c r="F259" s="92">
        <f t="shared" si="117"/>
        <v>46048</v>
      </c>
      <c r="G259" s="91">
        <f t="shared" si="118"/>
        <v>252</v>
      </c>
      <c r="H259" s="91" t="e">
        <f>INDEX(地温!$D$2:$D$366,MATCH(F259,地温!$C$2:$C$366,FALSE))</f>
        <v>#N/A</v>
      </c>
      <c r="I259" s="91" t="e">
        <f t="shared" si="119"/>
        <v>#N/A</v>
      </c>
      <c r="J259" s="93" t="e">
        <f t="shared" si="101"/>
        <v>#N/A</v>
      </c>
      <c r="K259" s="99" t="e">
        <f t="shared" si="102"/>
        <v>#N/A</v>
      </c>
      <c r="L259" s="99" t="e">
        <f t="shared" si="103"/>
        <v>#N/A</v>
      </c>
      <c r="O259" s="92">
        <f t="shared" si="120"/>
        <v>46048</v>
      </c>
      <c r="P259" s="91">
        <f t="shared" si="121"/>
        <v>252</v>
      </c>
      <c r="Q259" s="91" t="e">
        <f>INDEX(地温!$D$2:$D$366,MATCH(O259,地温!$C$2:$C$366,FALSE))</f>
        <v>#N/A</v>
      </c>
      <c r="R259" s="91" t="e">
        <f t="shared" si="122"/>
        <v>#N/A</v>
      </c>
      <c r="S259" s="93" t="e">
        <f t="shared" si="104"/>
        <v>#N/A</v>
      </c>
      <c r="T259" s="99" t="e">
        <f t="shared" si="105"/>
        <v>#N/A</v>
      </c>
      <c r="U259" s="99" t="e">
        <f t="shared" si="106"/>
        <v>#N/A</v>
      </c>
      <c r="X259" s="92">
        <f t="shared" si="123"/>
        <v>46048</v>
      </c>
      <c r="Y259" s="91">
        <f t="shared" si="124"/>
        <v>252</v>
      </c>
      <c r="Z259" s="91" t="e">
        <f>INDEX(地温!$D$2:$D$366,MATCH(X259,地温!$C$2:$C$366,FALSE))</f>
        <v>#N/A</v>
      </c>
      <c r="AA259" s="91" t="e">
        <f t="shared" si="125"/>
        <v>#N/A</v>
      </c>
      <c r="AB259" s="93" t="e">
        <f t="shared" si="107"/>
        <v>#N/A</v>
      </c>
      <c r="AC259" s="99" t="e">
        <f t="shared" si="108"/>
        <v>#N/A</v>
      </c>
      <c r="AD259" s="99">
        <f t="shared" si="109"/>
        <v>0</v>
      </c>
      <c r="AG259" s="92">
        <f t="shared" si="126"/>
        <v>46048</v>
      </c>
      <c r="AH259" s="91">
        <f t="shared" si="127"/>
        <v>252</v>
      </c>
      <c r="AI259" s="91" t="e">
        <f>INDEX(地温!$D$2:$D$366,MATCH(AG259,地温!$C$2:$C$366,FALSE))</f>
        <v>#N/A</v>
      </c>
      <c r="AJ259" s="91" t="e">
        <f t="shared" si="128"/>
        <v>#N/A</v>
      </c>
      <c r="AK259" s="93" t="e">
        <f t="shared" si="110"/>
        <v>#N/A</v>
      </c>
      <c r="AL259" s="99" t="e">
        <f t="shared" si="111"/>
        <v>#N/A</v>
      </c>
      <c r="AM259" s="99">
        <f t="shared" si="112"/>
        <v>0</v>
      </c>
      <c r="AP259" s="92">
        <f t="shared" si="129"/>
        <v>46048</v>
      </c>
      <c r="AQ259" s="91">
        <f t="shared" si="130"/>
        <v>252</v>
      </c>
      <c r="AR259" s="91" t="e">
        <f>INDEX(地温!$D$2:$D$366,MATCH(AP259,地温!$C$2:$C$366,FALSE))</f>
        <v>#N/A</v>
      </c>
      <c r="AS259" s="91" t="e">
        <f t="shared" si="131"/>
        <v>#N/A</v>
      </c>
      <c r="AT259" s="93" t="e">
        <f t="shared" si="113"/>
        <v>#N/A</v>
      </c>
      <c r="AU259" s="99" t="e">
        <f t="shared" si="114"/>
        <v>#N/A</v>
      </c>
      <c r="AV259" s="99">
        <f t="shared" si="115"/>
        <v>0</v>
      </c>
    </row>
    <row r="260" spans="1:48" s="91" customFormat="1">
      <c r="A260" s="92">
        <f t="shared" si="116"/>
        <v>46049</v>
      </c>
      <c r="B260" s="91">
        <f t="shared" si="99"/>
        <v>253</v>
      </c>
      <c r="C260" s="99" t="e">
        <f t="shared" si="100"/>
        <v>#N/A</v>
      </c>
      <c r="F260" s="92">
        <f t="shared" si="117"/>
        <v>46049</v>
      </c>
      <c r="G260" s="91">
        <f t="shared" si="118"/>
        <v>253</v>
      </c>
      <c r="H260" s="91" t="e">
        <f>INDEX(地温!$D$2:$D$366,MATCH(F260,地温!$C$2:$C$366,FALSE))</f>
        <v>#N/A</v>
      </c>
      <c r="I260" s="91" t="e">
        <f t="shared" si="119"/>
        <v>#N/A</v>
      </c>
      <c r="J260" s="93" t="e">
        <f t="shared" si="101"/>
        <v>#N/A</v>
      </c>
      <c r="K260" s="99" t="e">
        <f t="shared" si="102"/>
        <v>#N/A</v>
      </c>
      <c r="L260" s="99" t="e">
        <f t="shared" si="103"/>
        <v>#N/A</v>
      </c>
      <c r="O260" s="92">
        <f t="shared" si="120"/>
        <v>46049</v>
      </c>
      <c r="P260" s="91">
        <f t="shared" si="121"/>
        <v>253</v>
      </c>
      <c r="Q260" s="91" t="e">
        <f>INDEX(地温!$D$2:$D$366,MATCH(O260,地温!$C$2:$C$366,FALSE))</f>
        <v>#N/A</v>
      </c>
      <c r="R260" s="91" t="e">
        <f t="shared" si="122"/>
        <v>#N/A</v>
      </c>
      <c r="S260" s="93" t="e">
        <f t="shared" si="104"/>
        <v>#N/A</v>
      </c>
      <c r="T260" s="99" t="e">
        <f t="shared" si="105"/>
        <v>#N/A</v>
      </c>
      <c r="U260" s="99" t="e">
        <f t="shared" si="106"/>
        <v>#N/A</v>
      </c>
      <c r="X260" s="92">
        <f t="shared" si="123"/>
        <v>46049</v>
      </c>
      <c r="Y260" s="91">
        <f t="shared" si="124"/>
        <v>253</v>
      </c>
      <c r="Z260" s="91" t="e">
        <f>INDEX(地温!$D$2:$D$366,MATCH(X260,地温!$C$2:$C$366,FALSE))</f>
        <v>#N/A</v>
      </c>
      <c r="AA260" s="91" t="e">
        <f t="shared" si="125"/>
        <v>#N/A</v>
      </c>
      <c r="AB260" s="93" t="e">
        <f t="shared" si="107"/>
        <v>#N/A</v>
      </c>
      <c r="AC260" s="99" t="e">
        <f t="shared" si="108"/>
        <v>#N/A</v>
      </c>
      <c r="AD260" s="99">
        <f t="shared" si="109"/>
        <v>0</v>
      </c>
      <c r="AG260" s="92">
        <f t="shared" si="126"/>
        <v>46049</v>
      </c>
      <c r="AH260" s="91">
        <f t="shared" si="127"/>
        <v>253</v>
      </c>
      <c r="AI260" s="91" t="e">
        <f>INDEX(地温!$D$2:$D$366,MATCH(AG260,地温!$C$2:$C$366,FALSE))</f>
        <v>#N/A</v>
      </c>
      <c r="AJ260" s="91" t="e">
        <f t="shared" si="128"/>
        <v>#N/A</v>
      </c>
      <c r="AK260" s="93" t="e">
        <f t="shared" si="110"/>
        <v>#N/A</v>
      </c>
      <c r="AL260" s="99" t="e">
        <f t="shared" si="111"/>
        <v>#N/A</v>
      </c>
      <c r="AM260" s="99">
        <f t="shared" si="112"/>
        <v>0</v>
      </c>
      <c r="AP260" s="92">
        <f t="shared" si="129"/>
        <v>46049</v>
      </c>
      <c r="AQ260" s="91">
        <f t="shared" si="130"/>
        <v>253</v>
      </c>
      <c r="AR260" s="91" t="e">
        <f>INDEX(地温!$D$2:$D$366,MATCH(AP260,地温!$C$2:$C$366,FALSE))</f>
        <v>#N/A</v>
      </c>
      <c r="AS260" s="91" t="e">
        <f t="shared" si="131"/>
        <v>#N/A</v>
      </c>
      <c r="AT260" s="93" t="e">
        <f t="shared" si="113"/>
        <v>#N/A</v>
      </c>
      <c r="AU260" s="99" t="e">
        <f t="shared" si="114"/>
        <v>#N/A</v>
      </c>
      <c r="AV260" s="99">
        <f t="shared" si="115"/>
        <v>0</v>
      </c>
    </row>
    <row r="261" spans="1:48" s="91" customFormat="1">
      <c r="A261" s="92">
        <f t="shared" si="116"/>
        <v>46050</v>
      </c>
      <c r="B261" s="91">
        <f t="shared" si="99"/>
        <v>254</v>
      </c>
      <c r="C261" s="99" t="e">
        <f t="shared" si="100"/>
        <v>#N/A</v>
      </c>
      <c r="F261" s="92">
        <f t="shared" si="117"/>
        <v>46050</v>
      </c>
      <c r="G261" s="91">
        <f t="shared" si="118"/>
        <v>254</v>
      </c>
      <c r="H261" s="91" t="e">
        <f>INDEX(地温!$D$2:$D$366,MATCH(F261,地温!$C$2:$C$366,FALSE))</f>
        <v>#N/A</v>
      </c>
      <c r="I261" s="91" t="e">
        <f t="shared" si="119"/>
        <v>#N/A</v>
      </c>
      <c r="J261" s="93" t="e">
        <f t="shared" si="101"/>
        <v>#N/A</v>
      </c>
      <c r="K261" s="99" t="e">
        <f t="shared" si="102"/>
        <v>#N/A</v>
      </c>
      <c r="L261" s="99" t="e">
        <f t="shared" si="103"/>
        <v>#N/A</v>
      </c>
      <c r="O261" s="92">
        <f t="shared" si="120"/>
        <v>46050</v>
      </c>
      <c r="P261" s="91">
        <f t="shared" si="121"/>
        <v>254</v>
      </c>
      <c r="Q261" s="91" t="e">
        <f>INDEX(地温!$D$2:$D$366,MATCH(O261,地温!$C$2:$C$366,FALSE))</f>
        <v>#N/A</v>
      </c>
      <c r="R261" s="91" t="e">
        <f t="shared" si="122"/>
        <v>#N/A</v>
      </c>
      <c r="S261" s="93" t="e">
        <f t="shared" si="104"/>
        <v>#N/A</v>
      </c>
      <c r="T261" s="99" t="e">
        <f t="shared" si="105"/>
        <v>#N/A</v>
      </c>
      <c r="U261" s="99" t="e">
        <f t="shared" si="106"/>
        <v>#N/A</v>
      </c>
      <c r="X261" s="92">
        <f t="shared" si="123"/>
        <v>46050</v>
      </c>
      <c r="Y261" s="91">
        <f t="shared" si="124"/>
        <v>254</v>
      </c>
      <c r="Z261" s="91" t="e">
        <f>INDEX(地温!$D$2:$D$366,MATCH(X261,地温!$C$2:$C$366,FALSE))</f>
        <v>#N/A</v>
      </c>
      <c r="AA261" s="91" t="e">
        <f t="shared" si="125"/>
        <v>#N/A</v>
      </c>
      <c r="AB261" s="93" t="e">
        <f t="shared" si="107"/>
        <v>#N/A</v>
      </c>
      <c r="AC261" s="99" t="e">
        <f t="shared" si="108"/>
        <v>#N/A</v>
      </c>
      <c r="AD261" s="99">
        <f t="shared" si="109"/>
        <v>0</v>
      </c>
      <c r="AG261" s="92">
        <f t="shared" si="126"/>
        <v>46050</v>
      </c>
      <c r="AH261" s="91">
        <f t="shared" si="127"/>
        <v>254</v>
      </c>
      <c r="AI261" s="91" t="e">
        <f>INDEX(地温!$D$2:$D$366,MATCH(AG261,地温!$C$2:$C$366,FALSE))</f>
        <v>#N/A</v>
      </c>
      <c r="AJ261" s="91" t="e">
        <f t="shared" si="128"/>
        <v>#N/A</v>
      </c>
      <c r="AK261" s="93" t="e">
        <f t="shared" si="110"/>
        <v>#N/A</v>
      </c>
      <c r="AL261" s="99" t="e">
        <f t="shared" si="111"/>
        <v>#N/A</v>
      </c>
      <c r="AM261" s="99">
        <f t="shared" si="112"/>
        <v>0</v>
      </c>
      <c r="AP261" s="92">
        <f t="shared" si="129"/>
        <v>46050</v>
      </c>
      <c r="AQ261" s="91">
        <f t="shared" si="130"/>
        <v>254</v>
      </c>
      <c r="AR261" s="91" t="e">
        <f>INDEX(地温!$D$2:$D$366,MATCH(AP261,地温!$C$2:$C$366,FALSE))</f>
        <v>#N/A</v>
      </c>
      <c r="AS261" s="91" t="e">
        <f t="shared" si="131"/>
        <v>#N/A</v>
      </c>
      <c r="AT261" s="93" t="e">
        <f t="shared" si="113"/>
        <v>#N/A</v>
      </c>
      <c r="AU261" s="99" t="e">
        <f t="shared" si="114"/>
        <v>#N/A</v>
      </c>
      <c r="AV261" s="99">
        <f t="shared" si="115"/>
        <v>0</v>
      </c>
    </row>
    <row r="262" spans="1:48" s="91" customFormat="1">
      <c r="A262" s="92">
        <f t="shared" si="116"/>
        <v>46051</v>
      </c>
      <c r="B262" s="91">
        <f t="shared" si="99"/>
        <v>255</v>
      </c>
      <c r="C262" s="99" t="e">
        <f t="shared" si="100"/>
        <v>#N/A</v>
      </c>
      <c r="F262" s="92">
        <f t="shared" si="117"/>
        <v>46051</v>
      </c>
      <c r="G262" s="91">
        <f t="shared" si="118"/>
        <v>255</v>
      </c>
      <c r="H262" s="91" t="e">
        <f>INDEX(地温!$D$2:$D$366,MATCH(F262,地温!$C$2:$C$366,FALSE))</f>
        <v>#N/A</v>
      </c>
      <c r="I262" s="91" t="e">
        <f t="shared" si="119"/>
        <v>#N/A</v>
      </c>
      <c r="J262" s="93" t="e">
        <f t="shared" si="101"/>
        <v>#N/A</v>
      </c>
      <c r="K262" s="99" t="e">
        <f t="shared" si="102"/>
        <v>#N/A</v>
      </c>
      <c r="L262" s="99" t="e">
        <f t="shared" si="103"/>
        <v>#N/A</v>
      </c>
      <c r="O262" s="92">
        <f t="shared" si="120"/>
        <v>46051</v>
      </c>
      <c r="P262" s="91">
        <f t="shared" si="121"/>
        <v>255</v>
      </c>
      <c r="Q262" s="91" t="e">
        <f>INDEX(地温!$D$2:$D$366,MATCH(O262,地温!$C$2:$C$366,FALSE))</f>
        <v>#N/A</v>
      </c>
      <c r="R262" s="91" t="e">
        <f t="shared" si="122"/>
        <v>#N/A</v>
      </c>
      <c r="S262" s="93" t="e">
        <f t="shared" si="104"/>
        <v>#N/A</v>
      </c>
      <c r="T262" s="99" t="e">
        <f t="shared" si="105"/>
        <v>#N/A</v>
      </c>
      <c r="U262" s="99" t="e">
        <f t="shared" si="106"/>
        <v>#N/A</v>
      </c>
      <c r="X262" s="92">
        <f t="shared" si="123"/>
        <v>46051</v>
      </c>
      <c r="Y262" s="91">
        <f t="shared" si="124"/>
        <v>255</v>
      </c>
      <c r="Z262" s="91" t="e">
        <f>INDEX(地温!$D$2:$D$366,MATCH(X262,地温!$C$2:$C$366,FALSE))</f>
        <v>#N/A</v>
      </c>
      <c r="AA262" s="91" t="e">
        <f t="shared" si="125"/>
        <v>#N/A</v>
      </c>
      <c r="AB262" s="93" t="e">
        <f t="shared" si="107"/>
        <v>#N/A</v>
      </c>
      <c r="AC262" s="99" t="e">
        <f t="shared" si="108"/>
        <v>#N/A</v>
      </c>
      <c r="AD262" s="99">
        <f t="shared" si="109"/>
        <v>0</v>
      </c>
      <c r="AG262" s="92">
        <f t="shared" si="126"/>
        <v>46051</v>
      </c>
      <c r="AH262" s="91">
        <f t="shared" si="127"/>
        <v>255</v>
      </c>
      <c r="AI262" s="91" t="e">
        <f>INDEX(地温!$D$2:$D$366,MATCH(AG262,地温!$C$2:$C$366,FALSE))</f>
        <v>#N/A</v>
      </c>
      <c r="AJ262" s="91" t="e">
        <f t="shared" si="128"/>
        <v>#N/A</v>
      </c>
      <c r="AK262" s="93" t="e">
        <f t="shared" si="110"/>
        <v>#N/A</v>
      </c>
      <c r="AL262" s="99" t="e">
        <f t="shared" si="111"/>
        <v>#N/A</v>
      </c>
      <c r="AM262" s="99">
        <f t="shared" si="112"/>
        <v>0</v>
      </c>
      <c r="AP262" s="92">
        <f t="shared" si="129"/>
        <v>46051</v>
      </c>
      <c r="AQ262" s="91">
        <f t="shared" si="130"/>
        <v>255</v>
      </c>
      <c r="AR262" s="91" t="e">
        <f>INDEX(地温!$D$2:$D$366,MATCH(AP262,地温!$C$2:$C$366,FALSE))</f>
        <v>#N/A</v>
      </c>
      <c r="AS262" s="91" t="e">
        <f t="shared" si="131"/>
        <v>#N/A</v>
      </c>
      <c r="AT262" s="93" t="e">
        <f t="shared" si="113"/>
        <v>#N/A</v>
      </c>
      <c r="AU262" s="99" t="e">
        <f t="shared" si="114"/>
        <v>#N/A</v>
      </c>
      <c r="AV262" s="99">
        <f t="shared" si="115"/>
        <v>0</v>
      </c>
    </row>
    <row r="263" spans="1:48" s="91" customFormat="1">
      <c r="A263" s="92">
        <f t="shared" si="116"/>
        <v>46052</v>
      </c>
      <c r="B263" s="91">
        <f t="shared" si="99"/>
        <v>256</v>
      </c>
      <c r="C263" s="99" t="e">
        <f t="shared" si="100"/>
        <v>#N/A</v>
      </c>
      <c r="F263" s="92">
        <f t="shared" si="117"/>
        <v>46052</v>
      </c>
      <c r="G263" s="91">
        <f t="shared" si="118"/>
        <v>256</v>
      </c>
      <c r="H263" s="91" t="e">
        <f>INDEX(地温!$D$2:$D$366,MATCH(F263,地温!$C$2:$C$366,FALSE))</f>
        <v>#N/A</v>
      </c>
      <c r="I263" s="91" t="e">
        <f t="shared" si="119"/>
        <v>#N/A</v>
      </c>
      <c r="J263" s="93" t="e">
        <f t="shared" si="101"/>
        <v>#N/A</v>
      </c>
      <c r="K263" s="99" t="e">
        <f t="shared" si="102"/>
        <v>#N/A</v>
      </c>
      <c r="L263" s="99" t="e">
        <f t="shared" si="103"/>
        <v>#N/A</v>
      </c>
      <c r="O263" s="92">
        <f t="shared" si="120"/>
        <v>46052</v>
      </c>
      <c r="P263" s="91">
        <f t="shared" si="121"/>
        <v>256</v>
      </c>
      <c r="Q263" s="91" t="e">
        <f>INDEX(地温!$D$2:$D$366,MATCH(O263,地温!$C$2:$C$366,FALSE))</f>
        <v>#N/A</v>
      </c>
      <c r="R263" s="91" t="e">
        <f t="shared" si="122"/>
        <v>#N/A</v>
      </c>
      <c r="S263" s="93" t="e">
        <f t="shared" si="104"/>
        <v>#N/A</v>
      </c>
      <c r="T263" s="99" t="e">
        <f t="shared" si="105"/>
        <v>#N/A</v>
      </c>
      <c r="U263" s="99" t="e">
        <f t="shared" si="106"/>
        <v>#N/A</v>
      </c>
      <c r="X263" s="92">
        <f t="shared" si="123"/>
        <v>46052</v>
      </c>
      <c r="Y263" s="91">
        <f t="shared" si="124"/>
        <v>256</v>
      </c>
      <c r="Z263" s="91" t="e">
        <f>INDEX(地温!$D$2:$D$366,MATCH(X263,地温!$C$2:$C$366,FALSE))</f>
        <v>#N/A</v>
      </c>
      <c r="AA263" s="91" t="e">
        <f t="shared" si="125"/>
        <v>#N/A</v>
      </c>
      <c r="AB263" s="93" t="e">
        <f t="shared" si="107"/>
        <v>#N/A</v>
      </c>
      <c r="AC263" s="99" t="e">
        <f t="shared" si="108"/>
        <v>#N/A</v>
      </c>
      <c r="AD263" s="99">
        <f t="shared" si="109"/>
        <v>0</v>
      </c>
      <c r="AG263" s="92">
        <f t="shared" si="126"/>
        <v>46052</v>
      </c>
      <c r="AH263" s="91">
        <f t="shared" si="127"/>
        <v>256</v>
      </c>
      <c r="AI263" s="91" t="e">
        <f>INDEX(地温!$D$2:$D$366,MATCH(AG263,地温!$C$2:$C$366,FALSE))</f>
        <v>#N/A</v>
      </c>
      <c r="AJ263" s="91" t="e">
        <f t="shared" si="128"/>
        <v>#N/A</v>
      </c>
      <c r="AK263" s="93" t="e">
        <f t="shared" si="110"/>
        <v>#N/A</v>
      </c>
      <c r="AL263" s="99" t="e">
        <f t="shared" si="111"/>
        <v>#N/A</v>
      </c>
      <c r="AM263" s="99">
        <f t="shared" si="112"/>
        <v>0</v>
      </c>
      <c r="AP263" s="92">
        <f t="shared" si="129"/>
        <v>46052</v>
      </c>
      <c r="AQ263" s="91">
        <f t="shared" si="130"/>
        <v>256</v>
      </c>
      <c r="AR263" s="91" t="e">
        <f>INDEX(地温!$D$2:$D$366,MATCH(AP263,地温!$C$2:$C$366,FALSE))</f>
        <v>#N/A</v>
      </c>
      <c r="AS263" s="91" t="e">
        <f t="shared" si="131"/>
        <v>#N/A</v>
      </c>
      <c r="AT263" s="93" t="e">
        <f t="shared" si="113"/>
        <v>#N/A</v>
      </c>
      <c r="AU263" s="99" t="e">
        <f t="shared" si="114"/>
        <v>#N/A</v>
      </c>
      <c r="AV263" s="99">
        <f t="shared" si="115"/>
        <v>0</v>
      </c>
    </row>
    <row r="264" spans="1:48" s="91" customFormat="1">
      <c r="A264" s="92">
        <f t="shared" si="116"/>
        <v>46053</v>
      </c>
      <c r="B264" s="91">
        <f t="shared" ref="B264:B327" si="132">G264</f>
        <v>257</v>
      </c>
      <c r="C264" s="99" t="e">
        <f t="shared" ref="C264:C327" si="133">L264+U264+AD264+AM264+AV264</f>
        <v>#N/A</v>
      </c>
      <c r="F264" s="92">
        <f t="shared" si="117"/>
        <v>46053</v>
      </c>
      <c r="G264" s="91">
        <f t="shared" si="118"/>
        <v>257</v>
      </c>
      <c r="H264" s="91" t="e">
        <f>INDEX(地温!$D$2:$D$366,MATCH(F264,地温!$C$2:$C$366,FALSE))</f>
        <v>#N/A</v>
      </c>
      <c r="I264" s="91" t="e">
        <f t="shared" si="119"/>
        <v>#N/A</v>
      </c>
      <c r="J264" s="93" t="e">
        <f t="shared" ref="J264:J327" si="134">I264/G264</f>
        <v>#N/A</v>
      </c>
      <c r="K264" s="99" t="e">
        <f t="shared" ref="K264:K327" si="135">$H$4*EXP(-$I$4/(8.31*(J264+273)))</f>
        <v>#N/A</v>
      </c>
      <c r="L264" s="99" t="e">
        <f t="shared" ref="L264:L327" si="136">IF($G$1=0,0,$J$1*$G$4*0.01*(1-EXP(-K264*G264)))</f>
        <v>#N/A</v>
      </c>
      <c r="O264" s="92">
        <f t="shared" si="120"/>
        <v>46053</v>
      </c>
      <c r="P264" s="91">
        <f t="shared" si="121"/>
        <v>257</v>
      </c>
      <c r="Q264" s="91" t="e">
        <f>INDEX(地温!$D$2:$D$366,MATCH(O264,地温!$C$2:$C$366,FALSE))</f>
        <v>#N/A</v>
      </c>
      <c r="R264" s="91" t="e">
        <f t="shared" si="122"/>
        <v>#N/A</v>
      </c>
      <c r="S264" s="93" t="e">
        <f t="shared" ref="S264:S327" si="137">R264/P264</f>
        <v>#N/A</v>
      </c>
      <c r="T264" s="99" t="e">
        <f t="shared" ref="T264:T327" si="138">$Q$4*EXP(-$R$4/(8.31*(S264+273)))</f>
        <v>#N/A</v>
      </c>
      <c r="U264" s="99" t="e">
        <f t="shared" ref="U264:U327" si="139">IF($P$1=0,0,$S$1*$P$4*0.01*(1-EXP(-T264*P264)))</f>
        <v>#N/A</v>
      </c>
      <c r="X264" s="92">
        <f t="shared" si="123"/>
        <v>46053</v>
      </c>
      <c r="Y264" s="91">
        <f t="shared" si="124"/>
        <v>257</v>
      </c>
      <c r="Z264" s="91" t="e">
        <f>INDEX(地温!$D$2:$D$366,MATCH(X264,地温!$C$2:$C$366,FALSE))</f>
        <v>#N/A</v>
      </c>
      <c r="AA264" s="91" t="e">
        <f t="shared" si="125"/>
        <v>#N/A</v>
      </c>
      <c r="AB264" s="93" t="e">
        <f t="shared" ref="AB264:AB327" si="140">AA264/Y264</f>
        <v>#N/A</v>
      </c>
      <c r="AC264" s="99" t="e">
        <f t="shared" ref="AC264:AC327" si="141">$Z$4*EXP(-$AA$4/(8.31*(AB264+273)))</f>
        <v>#N/A</v>
      </c>
      <c r="AD264" s="99">
        <f t="shared" ref="AD264:AD327" si="142">IF($Y$1=0,0,$AB$1*$Y$4*0.01*(1-EXP(-AC264*Y264)))</f>
        <v>0</v>
      </c>
      <c r="AG264" s="92">
        <f t="shared" si="126"/>
        <v>46053</v>
      </c>
      <c r="AH264" s="91">
        <f t="shared" si="127"/>
        <v>257</v>
      </c>
      <c r="AI264" s="91" t="e">
        <f>INDEX(地温!$D$2:$D$366,MATCH(AG264,地温!$C$2:$C$366,FALSE))</f>
        <v>#N/A</v>
      </c>
      <c r="AJ264" s="91" t="e">
        <f t="shared" si="128"/>
        <v>#N/A</v>
      </c>
      <c r="AK264" s="93" t="e">
        <f t="shared" ref="AK264:AK327" si="143">AJ264/AH264</f>
        <v>#N/A</v>
      </c>
      <c r="AL264" s="99" t="e">
        <f t="shared" ref="AL264:AL327" si="144">$AI$4*EXP(-$AJ$4/(8.31*(AK264+273)))</f>
        <v>#N/A</v>
      </c>
      <c r="AM264" s="99">
        <f t="shared" ref="AM264:AM327" si="145">IF($AH$1=0,0,$AK$1*$AH$4*0.01*(1-EXP(-AL264*AH264)))</f>
        <v>0</v>
      </c>
      <c r="AP264" s="92">
        <f t="shared" si="129"/>
        <v>46053</v>
      </c>
      <c r="AQ264" s="91">
        <f t="shared" si="130"/>
        <v>257</v>
      </c>
      <c r="AR264" s="91" t="e">
        <f>INDEX(地温!$D$2:$D$366,MATCH(AP264,地温!$C$2:$C$366,FALSE))</f>
        <v>#N/A</v>
      </c>
      <c r="AS264" s="91" t="e">
        <f t="shared" si="131"/>
        <v>#N/A</v>
      </c>
      <c r="AT264" s="93" t="e">
        <f t="shared" ref="AT264:AT327" si="146">AS264/AQ264</f>
        <v>#N/A</v>
      </c>
      <c r="AU264" s="99" t="e">
        <f t="shared" ref="AU264:AU327" si="147">$AR$4*EXP(-$AS$4/(8.31*(AT264+273)))</f>
        <v>#N/A</v>
      </c>
      <c r="AV264" s="99">
        <f t="shared" ref="AV264:AV327" si="148">IF($AQ$1=0,0,$AT$1*$AQ$4*0.01*(1-EXP(-AU264*AQ264)))</f>
        <v>0</v>
      </c>
    </row>
    <row r="265" spans="1:48" s="91" customFormat="1">
      <c r="A265" s="92">
        <f t="shared" ref="A265:A328" si="149">A264+1</f>
        <v>46054</v>
      </c>
      <c r="B265" s="91">
        <f t="shared" si="132"/>
        <v>258</v>
      </c>
      <c r="C265" s="99" t="e">
        <f t="shared" si="133"/>
        <v>#N/A</v>
      </c>
      <c r="F265" s="92">
        <f t="shared" ref="F265:F328" si="150">F264+1</f>
        <v>46054</v>
      </c>
      <c r="G265" s="91">
        <f t="shared" ref="G265:G328" si="151">F265-F$8+1</f>
        <v>258</v>
      </c>
      <c r="H265" s="91" t="e">
        <f>INDEX(地温!$D$2:$D$366,MATCH(F265,地温!$C$2:$C$366,FALSE))</f>
        <v>#N/A</v>
      </c>
      <c r="I265" s="91" t="e">
        <f t="shared" ref="I265:I328" si="152">I264+H265</f>
        <v>#N/A</v>
      </c>
      <c r="J265" s="93" t="e">
        <f t="shared" si="134"/>
        <v>#N/A</v>
      </c>
      <c r="K265" s="99" t="e">
        <f t="shared" si="135"/>
        <v>#N/A</v>
      </c>
      <c r="L265" s="99" t="e">
        <f t="shared" si="136"/>
        <v>#N/A</v>
      </c>
      <c r="O265" s="92">
        <f t="shared" ref="O265:O328" si="153">O264+1</f>
        <v>46054</v>
      </c>
      <c r="P265" s="91">
        <f t="shared" ref="P265:P328" si="154">O265-O$8+1</f>
        <v>258</v>
      </c>
      <c r="Q265" s="91" t="e">
        <f>INDEX(地温!$D$2:$D$366,MATCH(O265,地温!$C$2:$C$366,FALSE))</f>
        <v>#N/A</v>
      </c>
      <c r="R265" s="91" t="e">
        <f t="shared" ref="R265:R328" si="155">R264+Q265</f>
        <v>#N/A</v>
      </c>
      <c r="S265" s="93" t="e">
        <f t="shared" si="137"/>
        <v>#N/A</v>
      </c>
      <c r="T265" s="99" t="e">
        <f t="shared" si="138"/>
        <v>#N/A</v>
      </c>
      <c r="U265" s="99" t="e">
        <f t="shared" si="139"/>
        <v>#N/A</v>
      </c>
      <c r="X265" s="92">
        <f t="shared" ref="X265:X328" si="156">X264+1</f>
        <v>46054</v>
      </c>
      <c r="Y265" s="91">
        <f t="shared" ref="Y265:Y328" si="157">X265-X$8+1</f>
        <v>258</v>
      </c>
      <c r="Z265" s="91" t="e">
        <f>INDEX(地温!$D$2:$D$366,MATCH(X265,地温!$C$2:$C$366,FALSE))</f>
        <v>#N/A</v>
      </c>
      <c r="AA265" s="91" t="e">
        <f t="shared" ref="AA265:AA328" si="158">AA264+Z265</f>
        <v>#N/A</v>
      </c>
      <c r="AB265" s="93" t="e">
        <f t="shared" si="140"/>
        <v>#N/A</v>
      </c>
      <c r="AC265" s="99" t="e">
        <f t="shared" si="141"/>
        <v>#N/A</v>
      </c>
      <c r="AD265" s="99">
        <f t="shared" si="142"/>
        <v>0</v>
      </c>
      <c r="AG265" s="92">
        <f t="shared" ref="AG265:AG328" si="159">AG264+1</f>
        <v>46054</v>
      </c>
      <c r="AH265" s="91">
        <f t="shared" ref="AH265:AH328" si="160">AG265-AG$8+1</f>
        <v>258</v>
      </c>
      <c r="AI265" s="91" t="e">
        <f>INDEX(地温!$D$2:$D$366,MATCH(AG265,地温!$C$2:$C$366,FALSE))</f>
        <v>#N/A</v>
      </c>
      <c r="AJ265" s="91" t="e">
        <f t="shared" ref="AJ265:AJ328" si="161">AJ264+AI265</f>
        <v>#N/A</v>
      </c>
      <c r="AK265" s="93" t="e">
        <f t="shared" si="143"/>
        <v>#N/A</v>
      </c>
      <c r="AL265" s="99" t="e">
        <f t="shared" si="144"/>
        <v>#N/A</v>
      </c>
      <c r="AM265" s="99">
        <f t="shared" si="145"/>
        <v>0</v>
      </c>
      <c r="AP265" s="92">
        <f t="shared" ref="AP265:AP328" si="162">AP264+1</f>
        <v>46054</v>
      </c>
      <c r="AQ265" s="91">
        <f t="shared" ref="AQ265:AQ328" si="163">AP265-AP$8+1</f>
        <v>258</v>
      </c>
      <c r="AR265" s="91" t="e">
        <f>INDEX(地温!$D$2:$D$366,MATCH(AP265,地温!$C$2:$C$366,FALSE))</f>
        <v>#N/A</v>
      </c>
      <c r="AS265" s="91" t="e">
        <f t="shared" ref="AS265:AS328" si="164">AS264+AR265</f>
        <v>#N/A</v>
      </c>
      <c r="AT265" s="93" t="e">
        <f t="shared" si="146"/>
        <v>#N/A</v>
      </c>
      <c r="AU265" s="99" t="e">
        <f t="shared" si="147"/>
        <v>#N/A</v>
      </c>
      <c r="AV265" s="99">
        <f t="shared" si="148"/>
        <v>0</v>
      </c>
    </row>
    <row r="266" spans="1:48" s="91" customFormat="1">
      <c r="A266" s="92">
        <f t="shared" si="149"/>
        <v>46055</v>
      </c>
      <c r="B266" s="91">
        <f t="shared" si="132"/>
        <v>259</v>
      </c>
      <c r="C266" s="99" t="e">
        <f t="shared" si="133"/>
        <v>#N/A</v>
      </c>
      <c r="F266" s="92">
        <f t="shared" si="150"/>
        <v>46055</v>
      </c>
      <c r="G266" s="91">
        <f t="shared" si="151"/>
        <v>259</v>
      </c>
      <c r="H266" s="91" t="e">
        <f>INDEX(地温!$D$2:$D$366,MATCH(F266,地温!$C$2:$C$366,FALSE))</f>
        <v>#N/A</v>
      </c>
      <c r="I266" s="91" t="e">
        <f t="shared" si="152"/>
        <v>#N/A</v>
      </c>
      <c r="J266" s="93" t="e">
        <f t="shared" si="134"/>
        <v>#N/A</v>
      </c>
      <c r="K266" s="99" t="e">
        <f t="shared" si="135"/>
        <v>#N/A</v>
      </c>
      <c r="L266" s="99" t="e">
        <f t="shared" si="136"/>
        <v>#N/A</v>
      </c>
      <c r="O266" s="92">
        <f t="shared" si="153"/>
        <v>46055</v>
      </c>
      <c r="P266" s="91">
        <f t="shared" si="154"/>
        <v>259</v>
      </c>
      <c r="Q266" s="91" t="e">
        <f>INDEX(地温!$D$2:$D$366,MATCH(O266,地温!$C$2:$C$366,FALSE))</f>
        <v>#N/A</v>
      </c>
      <c r="R266" s="91" t="e">
        <f t="shared" si="155"/>
        <v>#N/A</v>
      </c>
      <c r="S266" s="93" t="e">
        <f t="shared" si="137"/>
        <v>#N/A</v>
      </c>
      <c r="T266" s="99" t="e">
        <f t="shared" si="138"/>
        <v>#N/A</v>
      </c>
      <c r="U266" s="99" t="e">
        <f t="shared" si="139"/>
        <v>#N/A</v>
      </c>
      <c r="X266" s="92">
        <f t="shared" si="156"/>
        <v>46055</v>
      </c>
      <c r="Y266" s="91">
        <f t="shared" si="157"/>
        <v>259</v>
      </c>
      <c r="Z266" s="91" t="e">
        <f>INDEX(地温!$D$2:$D$366,MATCH(X266,地温!$C$2:$C$366,FALSE))</f>
        <v>#N/A</v>
      </c>
      <c r="AA266" s="91" t="e">
        <f t="shared" si="158"/>
        <v>#N/A</v>
      </c>
      <c r="AB266" s="93" t="e">
        <f t="shared" si="140"/>
        <v>#N/A</v>
      </c>
      <c r="AC266" s="99" t="e">
        <f t="shared" si="141"/>
        <v>#N/A</v>
      </c>
      <c r="AD266" s="99">
        <f t="shared" si="142"/>
        <v>0</v>
      </c>
      <c r="AG266" s="92">
        <f t="shared" si="159"/>
        <v>46055</v>
      </c>
      <c r="AH266" s="91">
        <f t="shared" si="160"/>
        <v>259</v>
      </c>
      <c r="AI266" s="91" t="e">
        <f>INDEX(地温!$D$2:$D$366,MATCH(AG266,地温!$C$2:$C$366,FALSE))</f>
        <v>#N/A</v>
      </c>
      <c r="AJ266" s="91" t="e">
        <f t="shared" si="161"/>
        <v>#N/A</v>
      </c>
      <c r="AK266" s="93" t="e">
        <f t="shared" si="143"/>
        <v>#N/A</v>
      </c>
      <c r="AL266" s="99" t="e">
        <f t="shared" si="144"/>
        <v>#N/A</v>
      </c>
      <c r="AM266" s="99">
        <f t="shared" si="145"/>
        <v>0</v>
      </c>
      <c r="AP266" s="92">
        <f t="shared" si="162"/>
        <v>46055</v>
      </c>
      <c r="AQ266" s="91">
        <f t="shared" si="163"/>
        <v>259</v>
      </c>
      <c r="AR266" s="91" t="e">
        <f>INDEX(地温!$D$2:$D$366,MATCH(AP266,地温!$C$2:$C$366,FALSE))</f>
        <v>#N/A</v>
      </c>
      <c r="AS266" s="91" t="e">
        <f t="shared" si="164"/>
        <v>#N/A</v>
      </c>
      <c r="AT266" s="93" t="e">
        <f t="shared" si="146"/>
        <v>#N/A</v>
      </c>
      <c r="AU266" s="99" t="e">
        <f t="shared" si="147"/>
        <v>#N/A</v>
      </c>
      <c r="AV266" s="99">
        <f t="shared" si="148"/>
        <v>0</v>
      </c>
    </row>
    <row r="267" spans="1:48" s="91" customFormat="1">
      <c r="A267" s="92">
        <f t="shared" si="149"/>
        <v>46056</v>
      </c>
      <c r="B267" s="91">
        <f t="shared" si="132"/>
        <v>260</v>
      </c>
      <c r="C267" s="99" t="e">
        <f t="shared" si="133"/>
        <v>#N/A</v>
      </c>
      <c r="F267" s="92">
        <f t="shared" si="150"/>
        <v>46056</v>
      </c>
      <c r="G267" s="91">
        <f t="shared" si="151"/>
        <v>260</v>
      </c>
      <c r="H267" s="91" t="e">
        <f>INDEX(地温!$D$2:$D$366,MATCH(F267,地温!$C$2:$C$366,FALSE))</f>
        <v>#N/A</v>
      </c>
      <c r="I267" s="91" t="e">
        <f t="shared" si="152"/>
        <v>#N/A</v>
      </c>
      <c r="J267" s="93" t="e">
        <f t="shared" si="134"/>
        <v>#N/A</v>
      </c>
      <c r="K267" s="99" t="e">
        <f t="shared" si="135"/>
        <v>#N/A</v>
      </c>
      <c r="L267" s="99" t="e">
        <f t="shared" si="136"/>
        <v>#N/A</v>
      </c>
      <c r="O267" s="92">
        <f t="shared" si="153"/>
        <v>46056</v>
      </c>
      <c r="P267" s="91">
        <f t="shared" si="154"/>
        <v>260</v>
      </c>
      <c r="Q267" s="91" t="e">
        <f>INDEX(地温!$D$2:$D$366,MATCH(O267,地温!$C$2:$C$366,FALSE))</f>
        <v>#N/A</v>
      </c>
      <c r="R267" s="91" t="e">
        <f t="shared" si="155"/>
        <v>#N/A</v>
      </c>
      <c r="S267" s="93" t="e">
        <f t="shared" si="137"/>
        <v>#N/A</v>
      </c>
      <c r="T267" s="99" t="e">
        <f t="shared" si="138"/>
        <v>#N/A</v>
      </c>
      <c r="U267" s="99" t="e">
        <f t="shared" si="139"/>
        <v>#N/A</v>
      </c>
      <c r="X267" s="92">
        <f t="shared" si="156"/>
        <v>46056</v>
      </c>
      <c r="Y267" s="91">
        <f t="shared" si="157"/>
        <v>260</v>
      </c>
      <c r="Z267" s="91" t="e">
        <f>INDEX(地温!$D$2:$D$366,MATCH(X267,地温!$C$2:$C$366,FALSE))</f>
        <v>#N/A</v>
      </c>
      <c r="AA267" s="91" t="e">
        <f t="shared" si="158"/>
        <v>#N/A</v>
      </c>
      <c r="AB267" s="93" t="e">
        <f t="shared" si="140"/>
        <v>#N/A</v>
      </c>
      <c r="AC267" s="99" t="e">
        <f t="shared" si="141"/>
        <v>#N/A</v>
      </c>
      <c r="AD267" s="99">
        <f t="shared" si="142"/>
        <v>0</v>
      </c>
      <c r="AG267" s="92">
        <f t="shared" si="159"/>
        <v>46056</v>
      </c>
      <c r="AH267" s="91">
        <f t="shared" si="160"/>
        <v>260</v>
      </c>
      <c r="AI267" s="91" t="e">
        <f>INDEX(地温!$D$2:$D$366,MATCH(AG267,地温!$C$2:$C$366,FALSE))</f>
        <v>#N/A</v>
      </c>
      <c r="AJ267" s="91" t="e">
        <f t="shared" si="161"/>
        <v>#N/A</v>
      </c>
      <c r="AK267" s="93" t="e">
        <f t="shared" si="143"/>
        <v>#N/A</v>
      </c>
      <c r="AL267" s="99" t="e">
        <f t="shared" si="144"/>
        <v>#N/A</v>
      </c>
      <c r="AM267" s="99">
        <f t="shared" si="145"/>
        <v>0</v>
      </c>
      <c r="AP267" s="92">
        <f t="shared" si="162"/>
        <v>46056</v>
      </c>
      <c r="AQ267" s="91">
        <f t="shared" si="163"/>
        <v>260</v>
      </c>
      <c r="AR267" s="91" t="e">
        <f>INDEX(地温!$D$2:$D$366,MATCH(AP267,地温!$C$2:$C$366,FALSE))</f>
        <v>#N/A</v>
      </c>
      <c r="AS267" s="91" t="e">
        <f t="shared" si="164"/>
        <v>#N/A</v>
      </c>
      <c r="AT267" s="93" t="e">
        <f t="shared" si="146"/>
        <v>#N/A</v>
      </c>
      <c r="AU267" s="99" t="e">
        <f t="shared" si="147"/>
        <v>#N/A</v>
      </c>
      <c r="AV267" s="99">
        <f t="shared" si="148"/>
        <v>0</v>
      </c>
    </row>
    <row r="268" spans="1:48" s="91" customFormat="1">
      <c r="A268" s="92">
        <f t="shared" si="149"/>
        <v>46057</v>
      </c>
      <c r="B268" s="91">
        <f t="shared" si="132"/>
        <v>261</v>
      </c>
      <c r="C268" s="99" t="e">
        <f t="shared" si="133"/>
        <v>#N/A</v>
      </c>
      <c r="F268" s="92">
        <f t="shared" si="150"/>
        <v>46057</v>
      </c>
      <c r="G268" s="91">
        <f t="shared" si="151"/>
        <v>261</v>
      </c>
      <c r="H268" s="91" t="e">
        <f>INDEX(地温!$D$2:$D$366,MATCH(F268,地温!$C$2:$C$366,FALSE))</f>
        <v>#N/A</v>
      </c>
      <c r="I268" s="91" t="e">
        <f t="shared" si="152"/>
        <v>#N/A</v>
      </c>
      <c r="J268" s="93" t="e">
        <f t="shared" si="134"/>
        <v>#N/A</v>
      </c>
      <c r="K268" s="99" t="e">
        <f t="shared" si="135"/>
        <v>#N/A</v>
      </c>
      <c r="L268" s="99" t="e">
        <f t="shared" si="136"/>
        <v>#N/A</v>
      </c>
      <c r="O268" s="92">
        <f t="shared" si="153"/>
        <v>46057</v>
      </c>
      <c r="P268" s="91">
        <f t="shared" si="154"/>
        <v>261</v>
      </c>
      <c r="Q268" s="91" t="e">
        <f>INDEX(地温!$D$2:$D$366,MATCH(O268,地温!$C$2:$C$366,FALSE))</f>
        <v>#N/A</v>
      </c>
      <c r="R268" s="91" t="e">
        <f t="shared" si="155"/>
        <v>#N/A</v>
      </c>
      <c r="S268" s="93" t="e">
        <f t="shared" si="137"/>
        <v>#N/A</v>
      </c>
      <c r="T268" s="99" t="e">
        <f t="shared" si="138"/>
        <v>#N/A</v>
      </c>
      <c r="U268" s="99" t="e">
        <f t="shared" si="139"/>
        <v>#N/A</v>
      </c>
      <c r="X268" s="92">
        <f t="shared" si="156"/>
        <v>46057</v>
      </c>
      <c r="Y268" s="91">
        <f t="shared" si="157"/>
        <v>261</v>
      </c>
      <c r="Z268" s="91" t="e">
        <f>INDEX(地温!$D$2:$D$366,MATCH(X268,地温!$C$2:$C$366,FALSE))</f>
        <v>#N/A</v>
      </c>
      <c r="AA268" s="91" t="e">
        <f t="shared" si="158"/>
        <v>#N/A</v>
      </c>
      <c r="AB268" s="93" t="e">
        <f t="shared" si="140"/>
        <v>#N/A</v>
      </c>
      <c r="AC268" s="99" t="e">
        <f t="shared" si="141"/>
        <v>#N/A</v>
      </c>
      <c r="AD268" s="99">
        <f t="shared" si="142"/>
        <v>0</v>
      </c>
      <c r="AG268" s="92">
        <f t="shared" si="159"/>
        <v>46057</v>
      </c>
      <c r="AH268" s="91">
        <f t="shared" si="160"/>
        <v>261</v>
      </c>
      <c r="AI268" s="91" t="e">
        <f>INDEX(地温!$D$2:$D$366,MATCH(AG268,地温!$C$2:$C$366,FALSE))</f>
        <v>#N/A</v>
      </c>
      <c r="AJ268" s="91" t="e">
        <f t="shared" si="161"/>
        <v>#N/A</v>
      </c>
      <c r="AK268" s="93" t="e">
        <f t="shared" si="143"/>
        <v>#N/A</v>
      </c>
      <c r="AL268" s="99" t="e">
        <f t="shared" si="144"/>
        <v>#N/A</v>
      </c>
      <c r="AM268" s="99">
        <f t="shared" si="145"/>
        <v>0</v>
      </c>
      <c r="AP268" s="92">
        <f t="shared" si="162"/>
        <v>46057</v>
      </c>
      <c r="AQ268" s="91">
        <f t="shared" si="163"/>
        <v>261</v>
      </c>
      <c r="AR268" s="91" t="e">
        <f>INDEX(地温!$D$2:$D$366,MATCH(AP268,地温!$C$2:$C$366,FALSE))</f>
        <v>#N/A</v>
      </c>
      <c r="AS268" s="91" t="e">
        <f t="shared" si="164"/>
        <v>#N/A</v>
      </c>
      <c r="AT268" s="93" t="e">
        <f t="shared" si="146"/>
        <v>#N/A</v>
      </c>
      <c r="AU268" s="99" t="e">
        <f t="shared" si="147"/>
        <v>#N/A</v>
      </c>
      <c r="AV268" s="99">
        <f t="shared" si="148"/>
        <v>0</v>
      </c>
    </row>
    <row r="269" spans="1:48" s="91" customFormat="1">
      <c r="A269" s="92">
        <f t="shared" si="149"/>
        <v>46058</v>
      </c>
      <c r="B269" s="91">
        <f t="shared" si="132"/>
        <v>262</v>
      </c>
      <c r="C269" s="99" t="e">
        <f t="shared" si="133"/>
        <v>#N/A</v>
      </c>
      <c r="F269" s="92">
        <f t="shared" si="150"/>
        <v>46058</v>
      </c>
      <c r="G269" s="91">
        <f t="shared" si="151"/>
        <v>262</v>
      </c>
      <c r="H269" s="91" t="e">
        <f>INDEX(地温!$D$2:$D$366,MATCH(F269,地温!$C$2:$C$366,FALSE))</f>
        <v>#N/A</v>
      </c>
      <c r="I269" s="91" t="e">
        <f t="shared" si="152"/>
        <v>#N/A</v>
      </c>
      <c r="J269" s="93" t="e">
        <f t="shared" si="134"/>
        <v>#N/A</v>
      </c>
      <c r="K269" s="99" t="e">
        <f t="shared" si="135"/>
        <v>#N/A</v>
      </c>
      <c r="L269" s="99" t="e">
        <f t="shared" si="136"/>
        <v>#N/A</v>
      </c>
      <c r="O269" s="92">
        <f t="shared" si="153"/>
        <v>46058</v>
      </c>
      <c r="P269" s="91">
        <f t="shared" si="154"/>
        <v>262</v>
      </c>
      <c r="Q269" s="91" t="e">
        <f>INDEX(地温!$D$2:$D$366,MATCH(O269,地温!$C$2:$C$366,FALSE))</f>
        <v>#N/A</v>
      </c>
      <c r="R269" s="91" t="e">
        <f t="shared" si="155"/>
        <v>#N/A</v>
      </c>
      <c r="S269" s="93" t="e">
        <f t="shared" si="137"/>
        <v>#N/A</v>
      </c>
      <c r="T269" s="99" t="e">
        <f t="shared" si="138"/>
        <v>#N/A</v>
      </c>
      <c r="U269" s="99" t="e">
        <f t="shared" si="139"/>
        <v>#N/A</v>
      </c>
      <c r="X269" s="92">
        <f t="shared" si="156"/>
        <v>46058</v>
      </c>
      <c r="Y269" s="91">
        <f t="shared" si="157"/>
        <v>262</v>
      </c>
      <c r="Z269" s="91" t="e">
        <f>INDEX(地温!$D$2:$D$366,MATCH(X269,地温!$C$2:$C$366,FALSE))</f>
        <v>#N/A</v>
      </c>
      <c r="AA269" s="91" t="e">
        <f t="shared" si="158"/>
        <v>#N/A</v>
      </c>
      <c r="AB269" s="93" t="e">
        <f t="shared" si="140"/>
        <v>#N/A</v>
      </c>
      <c r="AC269" s="99" t="e">
        <f t="shared" si="141"/>
        <v>#N/A</v>
      </c>
      <c r="AD269" s="99">
        <f t="shared" si="142"/>
        <v>0</v>
      </c>
      <c r="AG269" s="92">
        <f t="shared" si="159"/>
        <v>46058</v>
      </c>
      <c r="AH269" s="91">
        <f t="shared" si="160"/>
        <v>262</v>
      </c>
      <c r="AI269" s="91" t="e">
        <f>INDEX(地温!$D$2:$D$366,MATCH(AG269,地温!$C$2:$C$366,FALSE))</f>
        <v>#N/A</v>
      </c>
      <c r="AJ269" s="91" t="e">
        <f t="shared" si="161"/>
        <v>#N/A</v>
      </c>
      <c r="AK269" s="93" t="e">
        <f t="shared" si="143"/>
        <v>#N/A</v>
      </c>
      <c r="AL269" s="99" t="e">
        <f t="shared" si="144"/>
        <v>#N/A</v>
      </c>
      <c r="AM269" s="99">
        <f t="shared" si="145"/>
        <v>0</v>
      </c>
      <c r="AP269" s="92">
        <f t="shared" si="162"/>
        <v>46058</v>
      </c>
      <c r="AQ269" s="91">
        <f t="shared" si="163"/>
        <v>262</v>
      </c>
      <c r="AR269" s="91" t="e">
        <f>INDEX(地温!$D$2:$D$366,MATCH(AP269,地温!$C$2:$C$366,FALSE))</f>
        <v>#N/A</v>
      </c>
      <c r="AS269" s="91" t="e">
        <f t="shared" si="164"/>
        <v>#N/A</v>
      </c>
      <c r="AT269" s="93" t="e">
        <f t="shared" si="146"/>
        <v>#N/A</v>
      </c>
      <c r="AU269" s="99" t="e">
        <f t="shared" si="147"/>
        <v>#N/A</v>
      </c>
      <c r="AV269" s="99">
        <f t="shared" si="148"/>
        <v>0</v>
      </c>
    </row>
    <row r="270" spans="1:48" s="91" customFormat="1">
      <c r="A270" s="92">
        <f t="shared" si="149"/>
        <v>46059</v>
      </c>
      <c r="B270" s="91">
        <f t="shared" si="132"/>
        <v>263</v>
      </c>
      <c r="C270" s="99" t="e">
        <f t="shared" si="133"/>
        <v>#N/A</v>
      </c>
      <c r="F270" s="92">
        <f t="shared" si="150"/>
        <v>46059</v>
      </c>
      <c r="G270" s="91">
        <f t="shared" si="151"/>
        <v>263</v>
      </c>
      <c r="H270" s="91" t="e">
        <f>INDEX(地温!$D$2:$D$366,MATCH(F270,地温!$C$2:$C$366,FALSE))</f>
        <v>#N/A</v>
      </c>
      <c r="I270" s="91" t="e">
        <f t="shared" si="152"/>
        <v>#N/A</v>
      </c>
      <c r="J270" s="93" t="e">
        <f t="shared" si="134"/>
        <v>#N/A</v>
      </c>
      <c r="K270" s="99" t="e">
        <f t="shared" si="135"/>
        <v>#N/A</v>
      </c>
      <c r="L270" s="99" t="e">
        <f t="shared" si="136"/>
        <v>#N/A</v>
      </c>
      <c r="O270" s="92">
        <f t="shared" si="153"/>
        <v>46059</v>
      </c>
      <c r="P270" s="91">
        <f t="shared" si="154"/>
        <v>263</v>
      </c>
      <c r="Q270" s="91" t="e">
        <f>INDEX(地温!$D$2:$D$366,MATCH(O270,地温!$C$2:$C$366,FALSE))</f>
        <v>#N/A</v>
      </c>
      <c r="R270" s="91" t="e">
        <f t="shared" si="155"/>
        <v>#N/A</v>
      </c>
      <c r="S270" s="93" t="e">
        <f t="shared" si="137"/>
        <v>#N/A</v>
      </c>
      <c r="T270" s="99" t="e">
        <f t="shared" si="138"/>
        <v>#N/A</v>
      </c>
      <c r="U270" s="99" t="e">
        <f t="shared" si="139"/>
        <v>#N/A</v>
      </c>
      <c r="X270" s="92">
        <f t="shared" si="156"/>
        <v>46059</v>
      </c>
      <c r="Y270" s="91">
        <f t="shared" si="157"/>
        <v>263</v>
      </c>
      <c r="Z270" s="91" t="e">
        <f>INDEX(地温!$D$2:$D$366,MATCH(X270,地温!$C$2:$C$366,FALSE))</f>
        <v>#N/A</v>
      </c>
      <c r="AA270" s="91" t="e">
        <f t="shared" si="158"/>
        <v>#N/A</v>
      </c>
      <c r="AB270" s="93" t="e">
        <f t="shared" si="140"/>
        <v>#N/A</v>
      </c>
      <c r="AC270" s="99" t="e">
        <f t="shared" si="141"/>
        <v>#N/A</v>
      </c>
      <c r="AD270" s="99">
        <f t="shared" si="142"/>
        <v>0</v>
      </c>
      <c r="AG270" s="92">
        <f t="shared" si="159"/>
        <v>46059</v>
      </c>
      <c r="AH270" s="91">
        <f t="shared" si="160"/>
        <v>263</v>
      </c>
      <c r="AI270" s="91" t="e">
        <f>INDEX(地温!$D$2:$D$366,MATCH(AG270,地温!$C$2:$C$366,FALSE))</f>
        <v>#N/A</v>
      </c>
      <c r="AJ270" s="91" t="e">
        <f t="shared" si="161"/>
        <v>#N/A</v>
      </c>
      <c r="AK270" s="93" t="e">
        <f t="shared" si="143"/>
        <v>#N/A</v>
      </c>
      <c r="AL270" s="99" t="e">
        <f t="shared" si="144"/>
        <v>#N/A</v>
      </c>
      <c r="AM270" s="99">
        <f t="shared" si="145"/>
        <v>0</v>
      </c>
      <c r="AP270" s="92">
        <f t="shared" si="162"/>
        <v>46059</v>
      </c>
      <c r="AQ270" s="91">
        <f t="shared" si="163"/>
        <v>263</v>
      </c>
      <c r="AR270" s="91" t="e">
        <f>INDEX(地温!$D$2:$D$366,MATCH(AP270,地温!$C$2:$C$366,FALSE))</f>
        <v>#N/A</v>
      </c>
      <c r="AS270" s="91" t="e">
        <f t="shared" si="164"/>
        <v>#N/A</v>
      </c>
      <c r="AT270" s="93" t="e">
        <f t="shared" si="146"/>
        <v>#N/A</v>
      </c>
      <c r="AU270" s="99" t="e">
        <f t="shared" si="147"/>
        <v>#N/A</v>
      </c>
      <c r="AV270" s="99">
        <f t="shared" si="148"/>
        <v>0</v>
      </c>
    </row>
    <row r="271" spans="1:48" s="91" customFormat="1">
      <c r="A271" s="92">
        <f t="shared" si="149"/>
        <v>46060</v>
      </c>
      <c r="B271" s="91">
        <f t="shared" si="132"/>
        <v>264</v>
      </c>
      <c r="C271" s="99" t="e">
        <f t="shared" si="133"/>
        <v>#N/A</v>
      </c>
      <c r="F271" s="92">
        <f t="shared" si="150"/>
        <v>46060</v>
      </c>
      <c r="G271" s="91">
        <f t="shared" si="151"/>
        <v>264</v>
      </c>
      <c r="H271" s="91" t="e">
        <f>INDEX(地温!$D$2:$D$366,MATCH(F271,地温!$C$2:$C$366,FALSE))</f>
        <v>#N/A</v>
      </c>
      <c r="I271" s="91" t="e">
        <f t="shared" si="152"/>
        <v>#N/A</v>
      </c>
      <c r="J271" s="93" t="e">
        <f t="shared" si="134"/>
        <v>#N/A</v>
      </c>
      <c r="K271" s="99" t="e">
        <f t="shared" si="135"/>
        <v>#N/A</v>
      </c>
      <c r="L271" s="99" t="e">
        <f t="shared" si="136"/>
        <v>#N/A</v>
      </c>
      <c r="O271" s="92">
        <f t="shared" si="153"/>
        <v>46060</v>
      </c>
      <c r="P271" s="91">
        <f t="shared" si="154"/>
        <v>264</v>
      </c>
      <c r="Q271" s="91" t="e">
        <f>INDEX(地温!$D$2:$D$366,MATCH(O271,地温!$C$2:$C$366,FALSE))</f>
        <v>#N/A</v>
      </c>
      <c r="R271" s="91" t="e">
        <f t="shared" si="155"/>
        <v>#N/A</v>
      </c>
      <c r="S271" s="93" t="e">
        <f t="shared" si="137"/>
        <v>#N/A</v>
      </c>
      <c r="T271" s="99" t="e">
        <f t="shared" si="138"/>
        <v>#N/A</v>
      </c>
      <c r="U271" s="99" t="e">
        <f t="shared" si="139"/>
        <v>#N/A</v>
      </c>
      <c r="X271" s="92">
        <f t="shared" si="156"/>
        <v>46060</v>
      </c>
      <c r="Y271" s="91">
        <f t="shared" si="157"/>
        <v>264</v>
      </c>
      <c r="Z271" s="91" t="e">
        <f>INDEX(地温!$D$2:$D$366,MATCH(X271,地温!$C$2:$C$366,FALSE))</f>
        <v>#N/A</v>
      </c>
      <c r="AA271" s="91" t="e">
        <f t="shared" si="158"/>
        <v>#N/A</v>
      </c>
      <c r="AB271" s="93" t="e">
        <f t="shared" si="140"/>
        <v>#N/A</v>
      </c>
      <c r="AC271" s="99" t="e">
        <f t="shared" si="141"/>
        <v>#N/A</v>
      </c>
      <c r="AD271" s="99">
        <f t="shared" si="142"/>
        <v>0</v>
      </c>
      <c r="AG271" s="92">
        <f t="shared" si="159"/>
        <v>46060</v>
      </c>
      <c r="AH271" s="91">
        <f t="shared" si="160"/>
        <v>264</v>
      </c>
      <c r="AI271" s="91" t="e">
        <f>INDEX(地温!$D$2:$D$366,MATCH(AG271,地温!$C$2:$C$366,FALSE))</f>
        <v>#N/A</v>
      </c>
      <c r="AJ271" s="91" t="e">
        <f t="shared" si="161"/>
        <v>#N/A</v>
      </c>
      <c r="AK271" s="93" t="e">
        <f t="shared" si="143"/>
        <v>#N/A</v>
      </c>
      <c r="AL271" s="99" t="e">
        <f t="shared" si="144"/>
        <v>#N/A</v>
      </c>
      <c r="AM271" s="99">
        <f t="shared" si="145"/>
        <v>0</v>
      </c>
      <c r="AP271" s="92">
        <f t="shared" si="162"/>
        <v>46060</v>
      </c>
      <c r="AQ271" s="91">
        <f t="shared" si="163"/>
        <v>264</v>
      </c>
      <c r="AR271" s="91" t="e">
        <f>INDEX(地温!$D$2:$D$366,MATCH(AP271,地温!$C$2:$C$366,FALSE))</f>
        <v>#N/A</v>
      </c>
      <c r="AS271" s="91" t="e">
        <f t="shared" si="164"/>
        <v>#N/A</v>
      </c>
      <c r="AT271" s="93" t="e">
        <f t="shared" si="146"/>
        <v>#N/A</v>
      </c>
      <c r="AU271" s="99" t="e">
        <f t="shared" si="147"/>
        <v>#N/A</v>
      </c>
      <c r="AV271" s="99">
        <f t="shared" si="148"/>
        <v>0</v>
      </c>
    </row>
    <row r="272" spans="1:48" s="91" customFormat="1">
      <c r="A272" s="92">
        <f t="shared" si="149"/>
        <v>46061</v>
      </c>
      <c r="B272" s="91">
        <f t="shared" si="132"/>
        <v>265</v>
      </c>
      <c r="C272" s="99" t="e">
        <f t="shared" si="133"/>
        <v>#N/A</v>
      </c>
      <c r="F272" s="92">
        <f t="shared" si="150"/>
        <v>46061</v>
      </c>
      <c r="G272" s="91">
        <f t="shared" si="151"/>
        <v>265</v>
      </c>
      <c r="H272" s="91" t="e">
        <f>INDEX(地温!$D$2:$D$366,MATCH(F272,地温!$C$2:$C$366,FALSE))</f>
        <v>#N/A</v>
      </c>
      <c r="I272" s="91" t="e">
        <f t="shared" si="152"/>
        <v>#N/A</v>
      </c>
      <c r="J272" s="93" t="e">
        <f t="shared" si="134"/>
        <v>#N/A</v>
      </c>
      <c r="K272" s="99" t="e">
        <f t="shared" si="135"/>
        <v>#N/A</v>
      </c>
      <c r="L272" s="99" t="e">
        <f t="shared" si="136"/>
        <v>#N/A</v>
      </c>
      <c r="O272" s="92">
        <f t="shared" si="153"/>
        <v>46061</v>
      </c>
      <c r="P272" s="91">
        <f t="shared" si="154"/>
        <v>265</v>
      </c>
      <c r="Q272" s="91" t="e">
        <f>INDEX(地温!$D$2:$D$366,MATCH(O272,地温!$C$2:$C$366,FALSE))</f>
        <v>#N/A</v>
      </c>
      <c r="R272" s="91" t="e">
        <f t="shared" si="155"/>
        <v>#N/A</v>
      </c>
      <c r="S272" s="93" t="e">
        <f t="shared" si="137"/>
        <v>#N/A</v>
      </c>
      <c r="T272" s="99" t="e">
        <f t="shared" si="138"/>
        <v>#N/A</v>
      </c>
      <c r="U272" s="99" t="e">
        <f t="shared" si="139"/>
        <v>#N/A</v>
      </c>
      <c r="X272" s="92">
        <f t="shared" si="156"/>
        <v>46061</v>
      </c>
      <c r="Y272" s="91">
        <f t="shared" si="157"/>
        <v>265</v>
      </c>
      <c r="Z272" s="91" t="e">
        <f>INDEX(地温!$D$2:$D$366,MATCH(X272,地温!$C$2:$C$366,FALSE))</f>
        <v>#N/A</v>
      </c>
      <c r="AA272" s="91" t="e">
        <f t="shared" si="158"/>
        <v>#N/A</v>
      </c>
      <c r="AB272" s="93" t="e">
        <f t="shared" si="140"/>
        <v>#N/A</v>
      </c>
      <c r="AC272" s="99" t="e">
        <f t="shared" si="141"/>
        <v>#N/A</v>
      </c>
      <c r="AD272" s="99">
        <f t="shared" si="142"/>
        <v>0</v>
      </c>
      <c r="AG272" s="92">
        <f t="shared" si="159"/>
        <v>46061</v>
      </c>
      <c r="AH272" s="91">
        <f t="shared" si="160"/>
        <v>265</v>
      </c>
      <c r="AI272" s="91" t="e">
        <f>INDEX(地温!$D$2:$D$366,MATCH(AG272,地温!$C$2:$C$366,FALSE))</f>
        <v>#N/A</v>
      </c>
      <c r="AJ272" s="91" t="e">
        <f t="shared" si="161"/>
        <v>#N/A</v>
      </c>
      <c r="AK272" s="93" t="e">
        <f t="shared" si="143"/>
        <v>#N/A</v>
      </c>
      <c r="AL272" s="99" t="e">
        <f t="shared" si="144"/>
        <v>#N/A</v>
      </c>
      <c r="AM272" s="99">
        <f t="shared" si="145"/>
        <v>0</v>
      </c>
      <c r="AP272" s="92">
        <f t="shared" si="162"/>
        <v>46061</v>
      </c>
      <c r="AQ272" s="91">
        <f t="shared" si="163"/>
        <v>265</v>
      </c>
      <c r="AR272" s="91" t="e">
        <f>INDEX(地温!$D$2:$D$366,MATCH(AP272,地温!$C$2:$C$366,FALSE))</f>
        <v>#N/A</v>
      </c>
      <c r="AS272" s="91" t="e">
        <f t="shared" si="164"/>
        <v>#N/A</v>
      </c>
      <c r="AT272" s="93" t="e">
        <f t="shared" si="146"/>
        <v>#N/A</v>
      </c>
      <c r="AU272" s="99" t="e">
        <f t="shared" si="147"/>
        <v>#N/A</v>
      </c>
      <c r="AV272" s="99">
        <f t="shared" si="148"/>
        <v>0</v>
      </c>
    </row>
    <row r="273" spans="1:48" s="91" customFormat="1">
      <c r="A273" s="92">
        <f t="shared" si="149"/>
        <v>46062</v>
      </c>
      <c r="B273" s="91">
        <f t="shared" si="132"/>
        <v>266</v>
      </c>
      <c r="C273" s="99" t="e">
        <f t="shared" si="133"/>
        <v>#N/A</v>
      </c>
      <c r="F273" s="92">
        <f t="shared" si="150"/>
        <v>46062</v>
      </c>
      <c r="G273" s="91">
        <f t="shared" si="151"/>
        <v>266</v>
      </c>
      <c r="H273" s="91" t="e">
        <f>INDEX(地温!$D$2:$D$366,MATCH(F273,地温!$C$2:$C$366,FALSE))</f>
        <v>#N/A</v>
      </c>
      <c r="I273" s="91" t="e">
        <f t="shared" si="152"/>
        <v>#N/A</v>
      </c>
      <c r="J273" s="93" t="e">
        <f t="shared" si="134"/>
        <v>#N/A</v>
      </c>
      <c r="K273" s="99" t="e">
        <f t="shared" si="135"/>
        <v>#N/A</v>
      </c>
      <c r="L273" s="99" t="e">
        <f t="shared" si="136"/>
        <v>#N/A</v>
      </c>
      <c r="O273" s="92">
        <f t="shared" si="153"/>
        <v>46062</v>
      </c>
      <c r="P273" s="91">
        <f t="shared" si="154"/>
        <v>266</v>
      </c>
      <c r="Q273" s="91" t="e">
        <f>INDEX(地温!$D$2:$D$366,MATCH(O273,地温!$C$2:$C$366,FALSE))</f>
        <v>#N/A</v>
      </c>
      <c r="R273" s="91" t="e">
        <f t="shared" si="155"/>
        <v>#N/A</v>
      </c>
      <c r="S273" s="93" t="e">
        <f t="shared" si="137"/>
        <v>#N/A</v>
      </c>
      <c r="T273" s="99" t="e">
        <f t="shared" si="138"/>
        <v>#N/A</v>
      </c>
      <c r="U273" s="99" t="e">
        <f t="shared" si="139"/>
        <v>#N/A</v>
      </c>
      <c r="X273" s="92">
        <f t="shared" si="156"/>
        <v>46062</v>
      </c>
      <c r="Y273" s="91">
        <f t="shared" si="157"/>
        <v>266</v>
      </c>
      <c r="Z273" s="91" t="e">
        <f>INDEX(地温!$D$2:$D$366,MATCH(X273,地温!$C$2:$C$366,FALSE))</f>
        <v>#N/A</v>
      </c>
      <c r="AA273" s="91" t="e">
        <f t="shared" si="158"/>
        <v>#N/A</v>
      </c>
      <c r="AB273" s="93" t="e">
        <f t="shared" si="140"/>
        <v>#N/A</v>
      </c>
      <c r="AC273" s="99" t="e">
        <f t="shared" si="141"/>
        <v>#N/A</v>
      </c>
      <c r="AD273" s="99">
        <f t="shared" si="142"/>
        <v>0</v>
      </c>
      <c r="AG273" s="92">
        <f t="shared" si="159"/>
        <v>46062</v>
      </c>
      <c r="AH273" s="91">
        <f t="shared" si="160"/>
        <v>266</v>
      </c>
      <c r="AI273" s="91" t="e">
        <f>INDEX(地温!$D$2:$D$366,MATCH(AG273,地温!$C$2:$C$366,FALSE))</f>
        <v>#N/A</v>
      </c>
      <c r="AJ273" s="91" t="e">
        <f t="shared" si="161"/>
        <v>#N/A</v>
      </c>
      <c r="AK273" s="93" t="e">
        <f t="shared" si="143"/>
        <v>#N/A</v>
      </c>
      <c r="AL273" s="99" t="e">
        <f t="shared" si="144"/>
        <v>#N/A</v>
      </c>
      <c r="AM273" s="99">
        <f t="shared" si="145"/>
        <v>0</v>
      </c>
      <c r="AP273" s="92">
        <f t="shared" si="162"/>
        <v>46062</v>
      </c>
      <c r="AQ273" s="91">
        <f t="shared" si="163"/>
        <v>266</v>
      </c>
      <c r="AR273" s="91" t="e">
        <f>INDEX(地温!$D$2:$D$366,MATCH(AP273,地温!$C$2:$C$366,FALSE))</f>
        <v>#N/A</v>
      </c>
      <c r="AS273" s="91" t="e">
        <f t="shared" si="164"/>
        <v>#N/A</v>
      </c>
      <c r="AT273" s="93" t="e">
        <f t="shared" si="146"/>
        <v>#N/A</v>
      </c>
      <c r="AU273" s="99" t="e">
        <f t="shared" si="147"/>
        <v>#N/A</v>
      </c>
      <c r="AV273" s="99">
        <f t="shared" si="148"/>
        <v>0</v>
      </c>
    </row>
    <row r="274" spans="1:48" s="91" customFormat="1">
      <c r="A274" s="92">
        <f t="shared" si="149"/>
        <v>46063</v>
      </c>
      <c r="B274" s="91">
        <f t="shared" si="132"/>
        <v>267</v>
      </c>
      <c r="C274" s="99" t="e">
        <f t="shared" si="133"/>
        <v>#N/A</v>
      </c>
      <c r="F274" s="92">
        <f t="shared" si="150"/>
        <v>46063</v>
      </c>
      <c r="G274" s="91">
        <f t="shared" si="151"/>
        <v>267</v>
      </c>
      <c r="H274" s="91" t="e">
        <f>INDEX(地温!$D$2:$D$366,MATCH(F274,地温!$C$2:$C$366,FALSE))</f>
        <v>#N/A</v>
      </c>
      <c r="I274" s="91" t="e">
        <f t="shared" si="152"/>
        <v>#N/A</v>
      </c>
      <c r="J274" s="93" t="e">
        <f t="shared" si="134"/>
        <v>#N/A</v>
      </c>
      <c r="K274" s="99" t="e">
        <f t="shared" si="135"/>
        <v>#N/A</v>
      </c>
      <c r="L274" s="99" t="e">
        <f t="shared" si="136"/>
        <v>#N/A</v>
      </c>
      <c r="O274" s="92">
        <f t="shared" si="153"/>
        <v>46063</v>
      </c>
      <c r="P274" s="91">
        <f t="shared" si="154"/>
        <v>267</v>
      </c>
      <c r="Q274" s="91" t="e">
        <f>INDEX(地温!$D$2:$D$366,MATCH(O274,地温!$C$2:$C$366,FALSE))</f>
        <v>#N/A</v>
      </c>
      <c r="R274" s="91" t="e">
        <f t="shared" si="155"/>
        <v>#N/A</v>
      </c>
      <c r="S274" s="93" t="e">
        <f t="shared" si="137"/>
        <v>#N/A</v>
      </c>
      <c r="T274" s="99" t="e">
        <f t="shared" si="138"/>
        <v>#N/A</v>
      </c>
      <c r="U274" s="99" t="e">
        <f t="shared" si="139"/>
        <v>#N/A</v>
      </c>
      <c r="X274" s="92">
        <f t="shared" si="156"/>
        <v>46063</v>
      </c>
      <c r="Y274" s="91">
        <f t="shared" si="157"/>
        <v>267</v>
      </c>
      <c r="Z274" s="91" t="e">
        <f>INDEX(地温!$D$2:$D$366,MATCH(X274,地温!$C$2:$C$366,FALSE))</f>
        <v>#N/A</v>
      </c>
      <c r="AA274" s="91" t="e">
        <f t="shared" si="158"/>
        <v>#N/A</v>
      </c>
      <c r="AB274" s="93" t="e">
        <f t="shared" si="140"/>
        <v>#N/A</v>
      </c>
      <c r="AC274" s="99" t="e">
        <f t="shared" si="141"/>
        <v>#N/A</v>
      </c>
      <c r="AD274" s="99">
        <f t="shared" si="142"/>
        <v>0</v>
      </c>
      <c r="AG274" s="92">
        <f t="shared" si="159"/>
        <v>46063</v>
      </c>
      <c r="AH274" s="91">
        <f t="shared" si="160"/>
        <v>267</v>
      </c>
      <c r="AI274" s="91" t="e">
        <f>INDEX(地温!$D$2:$D$366,MATCH(AG274,地温!$C$2:$C$366,FALSE))</f>
        <v>#N/A</v>
      </c>
      <c r="AJ274" s="91" t="e">
        <f t="shared" si="161"/>
        <v>#N/A</v>
      </c>
      <c r="AK274" s="93" t="e">
        <f t="shared" si="143"/>
        <v>#N/A</v>
      </c>
      <c r="AL274" s="99" t="e">
        <f t="shared" si="144"/>
        <v>#N/A</v>
      </c>
      <c r="AM274" s="99">
        <f t="shared" si="145"/>
        <v>0</v>
      </c>
      <c r="AP274" s="92">
        <f t="shared" si="162"/>
        <v>46063</v>
      </c>
      <c r="AQ274" s="91">
        <f t="shared" si="163"/>
        <v>267</v>
      </c>
      <c r="AR274" s="91" t="e">
        <f>INDEX(地温!$D$2:$D$366,MATCH(AP274,地温!$C$2:$C$366,FALSE))</f>
        <v>#N/A</v>
      </c>
      <c r="AS274" s="91" t="e">
        <f t="shared" si="164"/>
        <v>#N/A</v>
      </c>
      <c r="AT274" s="93" t="e">
        <f t="shared" si="146"/>
        <v>#N/A</v>
      </c>
      <c r="AU274" s="99" t="e">
        <f t="shared" si="147"/>
        <v>#N/A</v>
      </c>
      <c r="AV274" s="99">
        <f t="shared" si="148"/>
        <v>0</v>
      </c>
    </row>
    <row r="275" spans="1:48" s="91" customFormat="1">
      <c r="A275" s="92">
        <f t="shared" si="149"/>
        <v>46064</v>
      </c>
      <c r="B275" s="91">
        <f t="shared" si="132"/>
        <v>268</v>
      </c>
      <c r="C275" s="99" t="e">
        <f t="shared" si="133"/>
        <v>#N/A</v>
      </c>
      <c r="F275" s="92">
        <f t="shared" si="150"/>
        <v>46064</v>
      </c>
      <c r="G275" s="91">
        <f t="shared" si="151"/>
        <v>268</v>
      </c>
      <c r="H275" s="91" t="e">
        <f>INDEX(地温!$D$2:$D$366,MATCH(F275,地温!$C$2:$C$366,FALSE))</f>
        <v>#N/A</v>
      </c>
      <c r="I275" s="91" t="e">
        <f t="shared" si="152"/>
        <v>#N/A</v>
      </c>
      <c r="J275" s="93" t="e">
        <f t="shared" si="134"/>
        <v>#N/A</v>
      </c>
      <c r="K275" s="99" t="e">
        <f t="shared" si="135"/>
        <v>#N/A</v>
      </c>
      <c r="L275" s="99" t="e">
        <f t="shared" si="136"/>
        <v>#N/A</v>
      </c>
      <c r="O275" s="92">
        <f t="shared" si="153"/>
        <v>46064</v>
      </c>
      <c r="P275" s="91">
        <f t="shared" si="154"/>
        <v>268</v>
      </c>
      <c r="Q275" s="91" t="e">
        <f>INDEX(地温!$D$2:$D$366,MATCH(O275,地温!$C$2:$C$366,FALSE))</f>
        <v>#N/A</v>
      </c>
      <c r="R275" s="91" t="e">
        <f t="shared" si="155"/>
        <v>#N/A</v>
      </c>
      <c r="S275" s="93" t="e">
        <f t="shared" si="137"/>
        <v>#N/A</v>
      </c>
      <c r="T275" s="99" t="e">
        <f t="shared" si="138"/>
        <v>#N/A</v>
      </c>
      <c r="U275" s="99" t="e">
        <f t="shared" si="139"/>
        <v>#N/A</v>
      </c>
      <c r="X275" s="92">
        <f t="shared" si="156"/>
        <v>46064</v>
      </c>
      <c r="Y275" s="91">
        <f t="shared" si="157"/>
        <v>268</v>
      </c>
      <c r="Z275" s="91" t="e">
        <f>INDEX(地温!$D$2:$D$366,MATCH(X275,地温!$C$2:$C$366,FALSE))</f>
        <v>#N/A</v>
      </c>
      <c r="AA275" s="91" t="e">
        <f t="shared" si="158"/>
        <v>#N/A</v>
      </c>
      <c r="AB275" s="93" t="e">
        <f t="shared" si="140"/>
        <v>#N/A</v>
      </c>
      <c r="AC275" s="99" t="e">
        <f t="shared" si="141"/>
        <v>#N/A</v>
      </c>
      <c r="AD275" s="99">
        <f t="shared" si="142"/>
        <v>0</v>
      </c>
      <c r="AG275" s="92">
        <f t="shared" si="159"/>
        <v>46064</v>
      </c>
      <c r="AH275" s="91">
        <f t="shared" si="160"/>
        <v>268</v>
      </c>
      <c r="AI275" s="91" t="e">
        <f>INDEX(地温!$D$2:$D$366,MATCH(AG275,地温!$C$2:$C$366,FALSE))</f>
        <v>#N/A</v>
      </c>
      <c r="AJ275" s="91" t="e">
        <f t="shared" si="161"/>
        <v>#N/A</v>
      </c>
      <c r="AK275" s="93" t="e">
        <f t="shared" si="143"/>
        <v>#N/A</v>
      </c>
      <c r="AL275" s="99" t="e">
        <f t="shared" si="144"/>
        <v>#N/A</v>
      </c>
      <c r="AM275" s="99">
        <f t="shared" si="145"/>
        <v>0</v>
      </c>
      <c r="AP275" s="92">
        <f t="shared" si="162"/>
        <v>46064</v>
      </c>
      <c r="AQ275" s="91">
        <f t="shared" si="163"/>
        <v>268</v>
      </c>
      <c r="AR275" s="91" t="e">
        <f>INDEX(地温!$D$2:$D$366,MATCH(AP275,地温!$C$2:$C$366,FALSE))</f>
        <v>#N/A</v>
      </c>
      <c r="AS275" s="91" t="e">
        <f t="shared" si="164"/>
        <v>#N/A</v>
      </c>
      <c r="AT275" s="93" t="e">
        <f t="shared" si="146"/>
        <v>#N/A</v>
      </c>
      <c r="AU275" s="99" t="e">
        <f t="shared" si="147"/>
        <v>#N/A</v>
      </c>
      <c r="AV275" s="99">
        <f t="shared" si="148"/>
        <v>0</v>
      </c>
    </row>
    <row r="276" spans="1:48" s="91" customFormat="1">
      <c r="A276" s="92">
        <f t="shared" si="149"/>
        <v>46065</v>
      </c>
      <c r="B276" s="91">
        <f t="shared" si="132"/>
        <v>269</v>
      </c>
      <c r="C276" s="99" t="e">
        <f t="shared" si="133"/>
        <v>#N/A</v>
      </c>
      <c r="F276" s="92">
        <f t="shared" si="150"/>
        <v>46065</v>
      </c>
      <c r="G276" s="91">
        <f t="shared" si="151"/>
        <v>269</v>
      </c>
      <c r="H276" s="91" t="e">
        <f>INDEX(地温!$D$2:$D$366,MATCH(F276,地温!$C$2:$C$366,FALSE))</f>
        <v>#N/A</v>
      </c>
      <c r="I276" s="91" t="e">
        <f t="shared" si="152"/>
        <v>#N/A</v>
      </c>
      <c r="J276" s="93" t="e">
        <f t="shared" si="134"/>
        <v>#N/A</v>
      </c>
      <c r="K276" s="99" t="e">
        <f t="shared" si="135"/>
        <v>#N/A</v>
      </c>
      <c r="L276" s="99" t="e">
        <f t="shared" si="136"/>
        <v>#N/A</v>
      </c>
      <c r="O276" s="92">
        <f t="shared" si="153"/>
        <v>46065</v>
      </c>
      <c r="P276" s="91">
        <f t="shared" si="154"/>
        <v>269</v>
      </c>
      <c r="Q276" s="91" t="e">
        <f>INDEX(地温!$D$2:$D$366,MATCH(O276,地温!$C$2:$C$366,FALSE))</f>
        <v>#N/A</v>
      </c>
      <c r="R276" s="91" t="e">
        <f t="shared" si="155"/>
        <v>#N/A</v>
      </c>
      <c r="S276" s="93" t="e">
        <f t="shared" si="137"/>
        <v>#N/A</v>
      </c>
      <c r="T276" s="99" t="e">
        <f t="shared" si="138"/>
        <v>#N/A</v>
      </c>
      <c r="U276" s="99" t="e">
        <f t="shared" si="139"/>
        <v>#N/A</v>
      </c>
      <c r="X276" s="92">
        <f t="shared" si="156"/>
        <v>46065</v>
      </c>
      <c r="Y276" s="91">
        <f t="shared" si="157"/>
        <v>269</v>
      </c>
      <c r="Z276" s="91" t="e">
        <f>INDEX(地温!$D$2:$D$366,MATCH(X276,地温!$C$2:$C$366,FALSE))</f>
        <v>#N/A</v>
      </c>
      <c r="AA276" s="91" t="e">
        <f t="shared" si="158"/>
        <v>#N/A</v>
      </c>
      <c r="AB276" s="93" t="e">
        <f t="shared" si="140"/>
        <v>#N/A</v>
      </c>
      <c r="AC276" s="99" t="e">
        <f t="shared" si="141"/>
        <v>#N/A</v>
      </c>
      <c r="AD276" s="99">
        <f t="shared" si="142"/>
        <v>0</v>
      </c>
      <c r="AG276" s="92">
        <f t="shared" si="159"/>
        <v>46065</v>
      </c>
      <c r="AH276" s="91">
        <f t="shared" si="160"/>
        <v>269</v>
      </c>
      <c r="AI276" s="91" t="e">
        <f>INDEX(地温!$D$2:$D$366,MATCH(AG276,地温!$C$2:$C$366,FALSE))</f>
        <v>#N/A</v>
      </c>
      <c r="AJ276" s="91" t="e">
        <f t="shared" si="161"/>
        <v>#N/A</v>
      </c>
      <c r="AK276" s="93" t="e">
        <f t="shared" si="143"/>
        <v>#N/A</v>
      </c>
      <c r="AL276" s="99" t="e">
        <f t="shared" si="144"/>
        <v>#N/A</v>
      </c>
      <c r="AM276" s="99">
        <f t="shared" si="145"/>
        <v>0</v>
      </c>
      <c r="AP276" s="92">
        <f t="shared" si="162"/>
        <v>46065</v>
      </c>
      <c r="AQ276" s="91">
        <f t="shared" si="163"/>
        <v>269</v>
      </c>
      <c r="AR276" s="91" t="e">
        <f>INDEX(地温!$D$2:$D$366,MATCH(AP276,地温!$C$2:$C$366,FALSE))</f>
        <v>#N/A</v>
      </c>
      <c r="AS276" s="91" t="e">
        <f t="shared" si="164"/>
        <v>#N/A</v>
      </c>
      <c r="AT276" s="93" t="e">
        <f t="shared" si="146"/>
        <v>#N/A</v>
      </c>
      <c r="AU276" s="99" t="e">
        <f t="shared" si="147"/>
        <v>#N/A</v>
      </c>
      <c r="AV276" s="99">
        <f t="shared" si="148"/>
        <v>0</v>
      </c>
    </row>
    <row r="277" spans="1:48" s="91" customFormat="1">
      <c r="A277" s="92">
        <f t="shared" si="149"/>
        <v>46066</v>
      </c>
      <c r="B277" s="91">
        <f t="shared" si="132"/>
        <v>270</v>
      </c>
      <c r="C277" s="99" t="e">
        <f t="shared" si="133"/>
        <v>#N/A</v>
      </c>
      <c r="F277" s="92">
        <f t="shared" si="150"/>
        <v>46066</v>
      </c>
      <c r="G277" s="91">
        <f t="shared" si="151"/>
        <v>270</v>
      </c>
      <c r="H277" s="91" t="e">
        <f>INDEX(地温!$D$2:$D$366,MATCH(F277,地温!$C$2:$C$366,FALSE))</f>
        <v>#N/A</v>
      </c>
      <c r="I277" s="91" t="e">
        <f t="shared" si="152"/>
        <v>#N/A</v>
      </c>
      <c r="J277" s="93" t="e">
        <f t="shared" si="134"/>
        <v>#N/A</v>
      </c>
      <c r="K277" s="99" t="e">
        <f t="shared" si="135"/>
        <v>#N/A</v>
      </c>
      <c r="L277" s="99" t="e">
        <f t="shared" si="136"/>
        <v>#N/A</v>
      </c>
      <c r="O277" s="92">
        <f t="shared" si="153"/>
        <v>46066</v>
      </c>
      <c r="P277" s="91">
        <f t="shared" si="154"/>
        <v>270</v>
      </c>
      <c r="Q277" s="91" t="e">
        <f>INDEX(地温!$D$2:$D$366,MATCH(O277,地温!$C$2:$C$366,FALSE))</f>
        <v>#N/A</v>
      </c>
      <c r="R277" s="91" t="e">
        <f t="shared" si="155"/>
        <v>#N/A</v>
      </c>
      <c r="S277" s="93" t="e">
        <f t="shared" si="137"/>
        <v>#N/A</v>
      </c>
      <c r="T277" s="99" t="e">
        <f t="shared" si="138"/>
        <v>#N/A</v>
      </c>
      <c r="U277" s="99" t="e">
        <f t="shared" si="139"/>
        <v>#N/A</v>
      </c>
      <c r="X277" s="92">
        <f t="shared" si="156"/>
        <v>46066</v>
      </c>
      <c r="Y277" s="91">
        <f t="shared" si="157"/>
        <v>270</v>
      </c>
      <c r="Z277" s="91" t="e">
        <f>INDEX(地温!$D$2:$D$366,MATCH(X277,地温!$C$2:$C$366,FALSE))</f>
        <v>#N/A</v>
      </c>
      <c r="AA277" s="91" t="e">
        <f t="shared" si="158"/>
        <v>#N/A</v>
      </c>
      <c r="AB277" s="93" t="e">
        <f t="shared" si="140"/>
        <v>#N/A</v>
      </c>
      <c r="AC277" s="99" t="e">
        <f t="shared" si="141"/>
        <v>#N/A</v>
      </c>
      <c r="AD277" s="99">
        <f t="shared" si="142"/>
        <v>0</v>
      </c>
      <c r="AG277" s="92">
        <f t="shared" si="159"/>
        <v>46066</v>
      </c>
      <c r="AH277" s="91">
        <f t="shared" si="160"/>
        <v>270</v>
      </c>
      <c r="AI277" s="91" t="e">
        <f>INDEX(地温!$D$2:$D$366,MATCH(AG277,地温!$C$2:$C$366,FALSE))</f>
        <v>#N/A</v>
      </c>
      <c r="AJ277" s="91" t="e">
        <f t="shared" si="161"/>
        <v>#N/A</v>
      </c>
      <c r="AK277" s="93" t="e">
        <f t="shared" si="143"/>
        <v>#N/A</v>
      </c>
      <c r="AL277" s="99" t="e">
        <f t="shared" si="144"/>
        <v>#N/A</v>
      </c>
      <c r="AM277" s="99">
        <f t="shared" si="145"/>
        <v>0</v>
      </c>
      <c r="AP277" s="92">
        <f t="shared" si="162"/>
        <v>46066</v>
      </c>
      <c r="AQ277" s="91">
        <f t="shared" si="163"/>
        <v>270</v>
      </c>
      <c r="AR277" s="91" t="e">
        <f>INDEX(地温!$D$2:$D$366,MATCH(AP277,地温!$C$2:$C$366,FALSE))</f>
        <v>#N/A</v>
      </c>
      <c r="AS277" s="91" t="e">
        <f t="shared" si="164"/>
        <v>#N/A</v>
      </c>
      <c r="AT277" s="93" t="e">
        <f t="shared" si="146"/>
        <v>#N/A</v>
      </c>
      <c r="AU277" s="99" t="e">
        <f t="shared" si="147"/>
        <v>#N/A</v>
      </c>
      <c r="AV277" s="99">
        <f t="shared" si="148"/>
        <v>0</v>
      </c>
    </row>
    <row r="278" spans="1:48" s="91" customFormat="1">
      <c r="A278" s="92">
        <f t="shared" si="149"/>
        <v>46067</v>
      </c>
      <c r="B278" s="91">
        <f t="shared" si="132"/>
        <v>271</v>
      </c>
      <c r="C278" s="99" t="e">
        <f t="shared" si="133"/>
        <v>#N/A</v>
      </c>
      <c r="F278" s="92">
        <f t="shared" si="150"/>
        <v>46067</v>
      </c>
      <c r="G278" s="91">
        <f t="shared" si="151"/>
        <v>271</v>
      </c>
      <c r="H278" s="91" t="e">
        <f>INDEX(地温!$D$2:$D$366,MATCH(F278,地温!$C$2:$C$366,FALSE))</f>
        <v>#N/A</v>
      </c>
      <c r="I278" s="91" t="e">
        <f t="shared" si="152"/>
        <v>#N/A</v>
      </c>
      <c r="J278" s="93" t="e">
        <f t="shared" si="134"/>
        <v>#N/A</v>
      </c>
      <c r="K278" s="99" t="e">
        <f t="shared" si="135"/>
        <v>#N/A</v>
      </c>
      <c r="L278" s="99" t="e">
        <f t="shared" si="136"/>
        <v>#N/A</v>
      </c>
      <c r="O278" s="92">
        <f t="shared" si="153"/>
        <v>46067</v>
      </c>
      <c r="P278" s="91">
        <f t="shared" si="154"/>
        <v>271</v>
      </c>
      <c r="Q278" s="91" t="e">
        <f>INDEX(地温!$D$2:$D$366,MATCH(O278,地温!$C$2:$C$366,FALSE))</f>
        <v>#N/A</v>
      </c>
      <c r="R278" s="91" t="e">
        <f t="shared" si="155"/>
        <v>#N/A</v>
      </c>
      <c r="S278" s="93" t="e">
        <f t="shared" si="137"/>
        <v>#N/A</v>
      </c>
      <c r="T278" s="99" t="e">
        <f t="shared" si="138"/>
        <v>#N/A</v>
      </c>
      <c r="U278" s="99" t="e">
        <f t="shared" si="139"/>
        <v>#N/A</v>
      </c>
      <c r="X278" s="92">
        <f t="shared" si="156"/>
        <v>46067</v>
      </c>
      <c r="Y278" s="91">
        <f t="shared" si="157"/>
        <v>271</v>
      </c>
      <c r="Z278" s="91" t="e">
        <f>INDEX(地温!$D$2:$D$366,MATCH(X278,地温!$C$2:$C$366,FALSE))</f>
        <v>#N/A</v>
      </c>
      <c r="AA278" s="91" t="e">
        <f t="shared" si="158"/>
        <v>#N/A</v>
      </c>
      <c r="AB278" s="93" t="e">
        <f t="shared" si="140"/>
        <v>#N/A</v>
      </c>
      <c r="AC278" s="99" t="e">
        <f t="shared" si="141"/>
        <v>#N/A</v>
      </c>
      <c r="AD278" s="99">
        <f t="shared" si="142"/>
        <v>0</v>
      </c>
      <c r="AG278" s="92">
        <f t="shared" si="159"/>
        <v>46067</v>
      </c>
      <c r="AH278" s="91">
        <f t="shared" si="160"/>
        <v>271</v>
      </c>
      <c r="AI278" s="91" t="e">
        <f>INDEX(地温!$D$2:$D$366,MATCH(AG278,地温!$C$2:$C$366,FALSE))</f>
        <v>#N/A</v>
      </c>
      <c r="AJ278" s="91" t="e">
        <f t="shared" si="161"/>
        <v>#N/A</v>
      </c>
      <c r="AK278" s="93" t="e">
        <f t="shared" si="143"/>
        <v>#N/A</v>
      </c>
      <c r="AL278" s="99" t="e">
        <f t="shared" si="144"/>
        <v>#N/A</v>
      </c>
      <c r="AM278" s="99">
        <f t="shared" si="145"/>
        <v>0</v>
      </c>
      <c r="AP278" s="92">
        <f t="shared" si="162"/>
        <v>46067</v>
      </c>
      <c r="AQ278" s="91">
        <f t="shared" si="163"/>
        <v>271</v>
      </c>
      <c r="AR278" s="91" t="e">
        <f>INDEX(地温!$D$2:$D$366,MATCH(AP278,地温!$C$2:$C$366,FALSE))</f>
        <v>#N/A</v>
      </c>
      <c r="AS278" s="91" t="e">
        <f t="shared" si="164"/>
        <v>#N/A</v>
      </c>
      <c r="AT278" s="93" t="e">
        <f t="shared" si="146"/>
        <v>#N/A</v>
      </c>
      <c r="AU278" s="99" t="e">
        <f t="shared" si="147"/>
        <v>#N/A</v>
      </c>
      <c r="AV278" s="99">
        <f t="shared" si="148"/>
        <v>0</v>
      </c>
    </row>
    <row r="279" spans="1:48" s="91" customFormat="1">
      <c r="A279" s="92">
        <f t="shared" si="149"/>
        <v>46068</v>
      </c>
      <c r="B279" s="91">
        <f t="shared" si="132"/>
        <v>272</v>
      </c>
      <c r="C279" s="99" t="e">
        <f t="shared" si="133"/>
        <v>#N/A</v>
      </c>
      <c r="F279" s="92">
        <f t="shared" si="150"/>
        <v>46068</v>
      </c>
      <c r="G279" s="91">
        <f t="shared" si="151"/>
        <v>272</v>
      </c>
      <c r="H279" s="91" t="e">
        <f>INDEX(地温!$D$2:$D$366,MATCH(F279,地温!$C$2:$C$366,FALSE))</f>
        <v>#N/A</v>
      </c>
      <c r="I279" s="91" t="e">
        <f t="shared" si="152"/>
        <v>#N/A</v>
      </c>
      <c r="J279" s="93" t="e">
        <f t="shared" si="134"/>
        <v>#N/A</v>
      </c>
      <c r="K279" s="99" t="e">
        <f t="shared" si="135"/>
        <v>#N/A</v>
      </c>
      <c r="L279" s="99" t="e">
        <f t="shared" si="136"/>
        <v>#N/A</v>
      </c>
      <c r="O279" s="92">
        <f t="shared" si="153"/>
        <v>46068</v>
      </c>
      <c r="P279" s="91">
        <f t="shared" si="154"/>
        <v>272</v>
      </c>
      <c r="Q279" s="91" t="e">
        <f>INDEX(地温!$D$2:$D$366,MATCH(O279,地温!$C$2:$C$366,FALSE))</f>
        <v>#N/A</v>
      </c>
      <c r="R279" s="91" t="e">
        <f t="shared" si="155"/>
        <v>#N/A</v>
      </c>
      <c r="S279" s="93" t="e">
        <f t="shared" si="137"/>
        <v>#N/A</v>
      </c>
      <c r="T279" s="99" t="e">
        <f t="shared" si="138"/>
        <v>#N/A</v>
      </c>
      <c r="U279" s="99" t="e">
        <f t="shared" si="139"/>
        <v>#N/A</v>
      </c>
      <c r="X279" s="92">
        <f t="shared" si="156"/>
        <v>46068</v>
      </c>
      <c r="Y279" s="91">
        <f t="shared" si="157"/>
        <v>272</v>
      </c>
      <c r="Z279" s="91" t="e">
        <f>INDEX(地温!$D$2:$D$366,MATCH(X279,地温!$C$2:$C$366,FALSE))</f>
        <v>#N/A</v>
      </c>
      <c r="AA279" s="91" t="e">
        <f t="shared" si="158"/>
        <v>#N/A</v>
      </c>
      <c r="AB279" s="93" t="e">
        <f t="shared" si="140"/>
        <v>#N/A</v>
      </c>
      <c r="AC279" s="99" t="e">
        <f t="shared" si="141"/>
        <v>#N/A</v>
      </c>
      <c r="AD279" s="99">
        <f t="shared" si="142"/>
        <v>0</v>
      </c>
      <c r="AG279" s="92">
        <f t="shared" si="159"/>
        <v>46068</v>
      </c>
      <c r="AH279" s="91">
        <f t="shared" si="160"/>
        <v>272</v>
      </c>
      <c r="AI279" s="91" t="e">
        <f>INDEX(地温!$D$2:$D$366,MATCH(AG279,地温!$C$2:$C$366,FALSE))</f>
        <v>#N/A</v>
      </c>
      <c r="AJ279" s="91" t="e">
        <f t="shared" si="161"/>
        <v>#N/A</v>
      </c>
      <c r="AK279" s="93" t="e">
        <f t="shared" si="143"/>
        <v>#N/A</v>
      </c>
      <c r="AL279" s="99" t="e">
        <f t="shared" si="144"/>
        <v>#N/A</v>
      </c>
      <c r="AM279" s="99">
        <f t="shared" si="145"/>
        <v>0</v>
      </c>
      <c r="AP279" s="92">
        <f t="shared" si="162"/>
        <v>46068</v>
      </c>
      <c r="AQ279" s="91">
        <f t="shared" si="163"/>
        <v>272</v>
      </c>
      <c r="AR279" s="91" t="e">
        <f>INDEX(地温!$D$2:$D$366,MATCH(AP279,地温!$C$2:$C$366,FALSE))</f>
        <v>#N/A</v>
      </c>
      <c r="AS279" s="91" t="e">
        <f t="shared" si="164"/>
        <v>#N/A</v>
      </c>
      <c r="AT279" s="93" t="e">
        <f t="shared" si="146"/>
        <v>#N/A</v>
      </c>
      <c r="AU279" s="99" t="e">
        <f t="shared" si="147"/>
        <v>#N/A</v>
      </c>
      <c r="AV279" s="99">
        <f t="shared" si="148"/>
        <v>0</v>
      </c>
    </row>
    <row r="280" spans="1:48" s="91" customFormat="1">
      <c r="A280" s="92">
        <f t="shared" si="149"/>
        <v>46069</v>
      </c>
      <c r="B280" s="91">
        <f t="shared" si="132"/>
        <v>273</v>
      </c>
      <c r="C280" s="99" t="e">
        <f t="shared" si="133"/>
        <v>#N/A</v>
      </c>
      <c r="F280" s="92">
        <f t="shared" si="150"/>
        <v>46069</v>
      </c>
      <c r="G280" s="91">
        <f t="shared" si="151"/>
        <v>273</v>
      </c>
      <c r="H280" s="91" t="e">
        <f>INDEX(地温!$D$2:$D$366,MATCH(F280,地温!$C$2:$C$366,FALSE))</f>
        <v>#N/A</v>
      </c>
      <c r="I280" s="91" t="e">
        <f t="shared" si="152"/>
        <v>#N/A</v>
      </c>
      <c r="J280" s="93" t="e">
        <f t="shared" si="134"/>
        <v>#N/A</v>
      </c>
      <c r="K280" s="99" t="e">
        <f t="shared" si="135"/>
        <v>#N/A</v>
      </c>
      <c r="L280" s="99" t="e">
        <f t="shared" si="136"/>
        <v>#N/A</v>
      </c>
      <c r="O280" s="92">
        <f t="shared" si="153"/>
        <v>46069</v>
      </c>
      <c r="P280" s="91">
        <f t="shared" si="154"/>
        <v>273</v>
      </c>
      <c r="Q280" s="91" t="e">
        <f>INDEX(地温!$D$2:$D$366,MATCH(O280,地温!$C$2:$C$366,FALSE))</f>
        <v>#N/A</v>
      </c>
      <c r="R280" s="91" t="e">
        <f t="shared" si="155"/>
        <v>#N/A</v>
      </c>
      <c r="S280" s="93" t="e">
        <f t="shared" si="137"/>
        <v>#N/A</v>
      </c>
      <c r="T280" s="99" t="e">
        <f t="shared" si="138"/>
        <v>#N/A</v>
      </c>
      <c r="U280" s="99" t="e">
        <f t="shared" si="139"/>
        <v>#N/A</v>
      </c>
      <c r="X280" s="92">
        <f t="shared" si="156"/>
        <v>46069</v>
      </c>
      <c r="Y280" s="91">
        <f t="shared" si="157"/>
        <v>273</v>
      </c>
      <c r="Z280" s="91" t="e">
        <f>INDEX(地温!$D$2:$D$366,MATCH(X280,地温!$C$2:$C$366,FALSE))</f>
        <v>#N/A</v>
      </c>
      <c r="AA280" s="91" t="e">
        <f t="shared" si="158"/>
        <v>#N/A</v>
      </c>
      <c r="AB280" s="93" t="e">
        <f t="shared" si="140"/>
        <v>#N/A</v>
      </c>
      <c r="AC280" s="99" t="e">
        <f t="shared" si="141"/>
        <v>#N/A</v>
      </c>
      <c r="AD280" s="99">
        <f t="shared" si="142"/>
        <v>0</v>
      </c>
      <c r="AG280" s="92">
        <f t="shared" si="159"/>
        <v>46069</v>
      </c>
      <c r="AH280" s="91">
        <f t="shared" si="160"/>
        <v>273</v>
      </c>
      <c r="AI280" s="91" t="e">
        <f>INDEX(地温!$D$2:$D$366,MATCH(AG280,地温!$C$2:$C$366,FALSE))</f>
        <v>#N/A</v>
      </c>
      <c r="AJ280" s="91" t="e">
        <f t="shared" si="161"/>
        <v>#N/A</v>
      </c>
      <c r="AK280" s="93" t="e">
        <f t="shared" si="143"/>
        <v>#N/A</v>
      </c>
      <c r="AL280" s="99" t="e">
        <f t="shared" si="144"/>
        <v>#N/A</v>
      </c>
      <c r="AM280" s="99">
        <f t="shared" si="145"/>
        <v>0</v>
      </c>
      <c r="AP280" s="92">
        <f t="shared" si="162"/>
        <v>46069</v>
      </c>
      <c r="AQ280" s="91">
        <f t="shared" si="163"/>
        <v>273</v>
      </c>
      <c r="AR280" s="91" t="e">
        <f>INDEX(地温!$D$2:$D$366,MATCH(AP280,地温!$C$2:$C$366,FALSE))</f>
        <v>#N/A</v>
      </c>
      <c r="AS280" s="91" t="e">
        <f t="shared" si="164"/>
        <v>#N/A</v>
      </c>
      <c r="AT280" s="93" t="e">
        <f t="shared" si="146"/>
        <v>#N/A</v>
      </c>
      <c r="AU280" s="99" t="e">
        <f t="shared" si="147"/>
        <v>#N/A</v>
      </c>
      <c r="AV280" s="99">
        <f t="shared" si="148"/>
        <v>0</v>
      </c>
    </row>
    <row r="281" spans="1:48" s="91" customFormat="1">
      <c r="A281" s="92">
        <f t="shared" si="149"/>
        <v>46070</v>
      </c>
      <c r="B281" s="91">
        <f t="shared" si="132"/>
        <v>274</v>
      </c>
      <c r="C281" s="99" t="e">
        <f t="shared" si="133"/>
        <v>#N/A</v>
      </c>
      <c r="F281" s="92">
        <f t="shared" si="150"/>
        <v>46070</v>
      </c>
      <c r="G281" s="91">
        <f t="shared" si="151"/>
        <v>274</v>
      </c>
      <c r="H281" s="91" t="e">
        <f>INDEX(地温!$D$2:$D$366,MATCH(F281,地温!$C$2:$C$366,FALSE))</f>
        <v>#N/A</v>
      </c>
      <c r="I281" s="91" t="e">
        <f t="shared" si="152"/>
        <v>#N/A</v>
      </c>
      <c r="J281" s="93" t="e">
        <f t="shared" si="134"/>
        <v>#N/A</v>
      </c>
      <c r="K281" s="99" t="e">
        <f t="shared" si="135"/>
        <v>#N/A</v>
      </c>
      <c r="L281" s="99" t="e">
        <f t="shared" si="136"/>
        <v>#N/A</v>
      </c>
      <c r="O281" s="92">
        <f t="shared" si="153"/>
        <v>46070</v>
      </c>
      <c r="P281" s="91">
        <f t="shared" si="154"/>
        <v>274</v>
      </c>
      <c r="Q281" s="91" t="e">
        <f>INDEX(地温!$D$2:$D$366,MATCH(O281,地温!$C$2:$C$366,FALSE))</f>
        <v>#N/A</v>
      </c>
      <c r="R281" s="91" t="e">
        <f t="shared" si="155"/>
        <v>#N/A</v>
      </c>
      <c r="S281" s="93" t="e">
        <f t="shared" si="137"/>
        <v>#N/A</v>
      </c>
      <c r="T281" s="99" t="e">
        <f t="shared" si="138"/>
        <v>#N/A</v>
      </c>
      <c r="U281" s="99" t="e">
        <f t="shared" si="139"/>
        <v>#N/A</v>
      </c>
      <c r="X281" s="92">
        <f t="shared" si="156"/>
        <v>46070</v>
      </c>
      <c r="Y281" s="91">
        <f t="shared" si="157"/>
        <v>274</v>
      </c>
      <c r="Z281" s="91" t="e">
        <f>INDEX(地温!$D$2:$D$366,MATCH(X281,地温!$C$2:$C$366,FALSE))</f>
        <v>#N/A</v>
      </c>
      <c r="AA281" s="91" t="e">
        <f t="shared" si="158"/>
        <v>#N/A</v>
      </c>
      <c r="AB281" s="93" t="e">
        <f t="shared" si="140"/>
        <v>#N/A</v>
      </c>
      <c r="AC281" s="99" t="e">
        <f t="shared" si="141"/>
        <v>#N/A</v>
      </c>
      <c r="AD281" s="99">
        <f t="shared" si="142"/>
        <v>0</v>
      </c>
      <c r="AG281" s="92">
        <f t="shared" si="159"/>
        <v>46070</v>
      </c>
      <c r="AH281" s="91">
        <f t="shared" si="160"/>
        <v>274</v>
      </c>
      <c r="AI281" s="91" t="e">
        <f>INDEX(地温!$D$2:$D$366,MATCH(AG281,地温!$C$2:$C$366,FALSE))</f>
        <v>#N/A</v>
      </c>
      <c r="AJ281" s="91" t="e">
        <f t="shared" si="161"/>
        <v>#N/A</v>
      </c>
      <c r="AK281" s="93" t="e">
        <f t="shared" si="143"/>
        <v>#N/A</v>
      </c>
      <c r="AL281" s="99" t="e">
        <f t="shared" si="144"/>
        <v>#N/A</v>
      </c>
      <c r="AM281" s="99">
        <f t="shared" si="145"/>
        <v>0</v>
      </c>
      <c r="AP281" s="92">
        <f t="shared" si="162"/>
        <v>46070</v>
      </c>
      <c r="AQ281" s="91">
        <f t="shared" si="163"/>
        <v>274</v>
      </c>
      <c r="AR281" s="91" t="e">
        <f>INDEX(地温!$D$2:$D$366,MATCH(AP281,地温!$C$2:$C$366,FALSE))</f>
        <v>#N/A</v>
      </c>
      <c r="AS281" s="91" t="e">
        <f t="shared" si="164"/>
        <v>#N/A</v>
      </c>
      <c r="AT281" s="93" t="e">
        <f t="shared" si="146"/>
        <v>#N/A</v>
      </c>
      <c r="AU281" s="99" t="e">
        <f t="shared" si="147"/>
        <v>#N/A</v>
      </c>
      <c r="AV281" s="99">
        <f t="shared" si="148"/>
        <v>0</v>
      </c>
    </row>
    <row r="282" spans="1:48" s="91" customFormat="1">
      <c r="A282" s="92">
        <f t="shared" si="149"/>
        <v>46071</v>
      </c>
      <c r="B282" s="91">
        <f t="shared" si="132"/>
        <v>275</v>
      </c>
      <c r="C282" s="99" t="e">
        <f t="shared" si="133"/>
        <v>#N/A</v>
      </c>
      <c r="F282" s="92">
        <f t="shared" si="150"/>
        <v>46071</v>
      </c>
      <c r="G282" s="91">
        <f t="shared" si="151"/>
        <v>275</v>
      </c>
      <c r="H282" s="91" t="e">
        <f>INDEX(地温!$D$2:$D$366,MATCH(F282,地温!$C$2:$C$366,FALSE))</f>
        <v>#N/A</v>
      </c>
      <c r="I282" s="91" t="e">
        <f t="shared" si="152"/>
        <v>#N/A</v>
      </c>
      <c r="J282" s="93" t="e">
        <f t="shared" si="134"/>
        <v>#N/A</v>
      </c>
      <c r="K282" s="99" t="e">
        <f t="shared" si="135"/>
        <v>#N/A</v>
      </c>
      <c r="L282" s="99" t="e">
        <f t="shared" si="136"/>
        <v>#N/A</v>
      </c>
      <c r="O282" s="92">
        <f t="shared" si="153"/>
        <v>46071</v>
      </c>
      <c r="P282" s="91">
        <f t="shared" si="154"/>
        <v>275</v>
      </c>
      <c r="Q282" s="91" t="e">
        <f>INDEX(地温!$D$2:$D$366,MATCH(O282,地温!$C$2:$C$366,FALSE))</f>
        <v>#N/A</v>
      </c>
      <c r="R282" s="91" t="e">
        <f t="shared" si="155"/>
        <v>#N/A</v>
      </c>
      <c r="S282" s="93" t="e">
        <f t="shared" si="137"/>
        <v>#N/A</v>
      </c>
      <c r="T282" s="99" t="e">
        <f t="shared" si="138"/>
        <v>#N/A</v>
      </c>
      <c r="U282" s="99" t="e">
        <f t="shared" si="139"/>
        <v>#N/A</v>
      </c>
      <c r="X282" s="92">
        <f t="shared" si="156"/>
        <v>46071</v>
      </c>
      <c r="Y282" s="91">
        <f t="shared" si="157"/>
        <v>275</v>
      </c>
      <c r="Z282" s="91" t="e">
        <f>INDEX(地温!$D$2:$D$366,MATCH(X282,地温!$C$2:$C$366,FALSE))</f>
        <v>#N/A</v>
      </c>
      <c r="AA282" s="91" t="e">
        <f t="shared" si="158"/>
        <v>#N/A</v>
      </c>
      <c r="AB282" s="93" t="e">
        <f t="shared" si="140"/>
        <v>#N/A</v>
      </c>
      <c r="AC282" s="99" t="e">
        <f t="shared" si="141"/>
        <v>#N/A</v>
      </c>
      <c r="AD282" s="99">
        <f t="shared" si="142"/>
        <v>0</v>
      </c>
      <c r="AG282" s="92">
        <f t="shared" si="159"/>
        <v>46071</v>
      </c>
      <c r="AH282" s="91">
        <f t="shared" si="160"/>
        <v>275</v>
      </c>
      <c r="AI282" s="91" t="e">
        <f>INDEX(地温!$D$2:$D$366,MATCH(AG282,地温!$C$2:$C$366,FALSE))</f>
        <v>#N/A</v>
      </c>
      <c r="AJ282" s="91" t="e">
        <f t="shared" si="161"/>
        <v>#N/A</v>
      </c>
      <c r="AK282" s="93" t="e">
        <f t="shared" si="143"/>
        <v>#N/A</v>
      </c>
      <c r="AL282" s="99" t="e">
        <f t="shared" si="144"/>
        <v>#N/A</v>
      </c>
      <c r="AM282" s="99">
        <f t="shared" si="145"/>
        <v>0</v>
      </c>
      <c r="AP282" s="92">
        <f t="shared" si="162"/>
        <v>46071</v>
      </c>
      <c r="AQ282" s="91">
        <f t="shared" si="163"/>
        <v>275</v>
      </c>
      <c r="AR282" s="91" t="e">
        <f>INDEX(地温!$D$2:$D$366,MATCH(AP282,地温!$C$2:$C$366,FALSE))</f>
        <v>#N/A</v>
      </c>
      <c r="AS282" s="91" t="e">
        <f t="shared" si="164"/>
        <v>#N/A</v>
      </c>
      <c r="AT282" s="93" t="e">
        <f t="shared" si="146"/>
        <v>#N/A</v>
      </c>
      <c r="AU282" s="99" t="e">
        <f t="shared" si="147"/>
        <v>#N/A</v>
      </c>
      <c r="AV282" s="99">
        <f t="shared" si="148"/>
        <v>0</v>
      </c>
    </row>
    <row r="283" spans="1:48" s="91" customFormat="1">
      <c r="A283" s="92">
        <f t="shared" si="149"/>
        <v>46072</v>
      </c>
      <c r="B283" s="91">
        <f t="shared" si="132"/>
        <v>276</v>
      </c>
      <c r="C283" s="99" t="e">
        <f t="shared" si="133"/>
        <v>#N/A</v>
      </c>
      <c r="F283" s="92">
        <f t="shared" si="150"/>
        <v>46072</v>
      </c>
      <c r="G283" s="91">
        <f t="shared" si="151"/>
        <v>276</v>
      </c>
      <c r="H283" s="91" t="e">
        <f>INDEX(地温!$D$2:$D$366,MATCH(F283,地温!$C$2:$C$366,FALSE))</f>
        <v>#N/A</v>
      </c>
      <c r="I283" s="91" t="e">
        <f t="shared" si="152"/>
        <v>#N/A</v>
      </c>
      <c r="J283" s="93" t="e">
        <f t="shared" si="134"/>
        <v>#N/A</v>
      </c>
      <c r="K283" s="99" t="e">
        <f t="shared" si="135"/>
        <v>#N/A</v>
      </c>
      <c r="L283" s="99" t="e">
        <f t="shared" si="136"/>
        <v>#N/A</v>
      </c>
      <c r="O283" s="92">
        <f t="shared" si="153"/>
        <v>46072</v>
      </c>
      <c r="P283" s="91">
        <f t="shared" si="154"/>
        <v>276</v>
      </c>
      <c r="Q283" s="91" t="e">
        <f>INDEX(地温!$D$2:$D$366,MATCH(O283,地温!$C$2:$C$366,FALSE))</f>
        <v>#N/A</v>
      </c>
      <c r="R283" s="91" t="e">
        <f t="shared" si="155"/>
        <v>#N/A</v>
      </c>
      <c r="S283" s="93" t="e">
        <f t="shared" si="137"/>
        <v>#N/A</v>
      </c>
      <c r="T283" s="99" t="e">
        <f t="shared" si="138"/>
        <v>#N/A</v>
      </c>
      <c r="U283" s="99" t="e">
        <f t="shared" si="139"/>
        <v>#N/A</v>
      </c>
      <c r="X283" s="92">
        <f t="shared" si="156"/>
        <v>46072</v>
      </c>
      <c r="Y283" s="91">
        <f t="shared" si="157"/>
        <v>276</v>
      </c>
      <c r="Z283" s="91" t="e">
        <f>INDEX(地温!$D$2:$D$366,MATCH(X283,地温!$C$2:$C$366,FALSE))</f>
        <v>#N/A</v>
      </c>
      <c r="AA283" s="91" t="e">
        <f t="shared" si="158"/>
        <v>#N/A</v>
      </c>
      <c r="AB283" s="93" t="e">
        <f t="shared" si="140"/>
        <v>#N/A</v>
      </c>
      <c r="AC283" s="99" t="e">
        <f t="shared" si="141"/>
        <v>#N/A</v>
      </c>
      <c r="AD283" s="99">
        <f t="shared" si="142"/>
        <v>0</v>
      </c>
      <c r="AG283" s="92">
        <f t="shared" si="159"/>
        <v>46072</v>
      </c>
      <c r="AH283" s="91">
        <f t="shared" si="160"/>
        <v>276</v>
      </c>
      <c r="AI283" s="91" t="e">
        <f>INDEX(地温!$D$2:$D$366,MATCH(AG283,地温!$C$2:$C$366,FALSE))</f>
        <v>#N/A</v>
      </c>
      <c r="AJ283" s="91" t="e">
        <f t="shared" si="161"/>
        <v>#N/A</v>
      </c>
      <c r="AK283" s="93" t="e">
        <f t="shared" si="143"/>
        <v>#N/A</v>
      </c>
      <c r="AL283" s="99" t="e">
        <f t="shared" si="144"/>
        <v>#N/A</v>
      </c>
      <c r="AM283" s="99">
        <f t="shared" si="145"/>
        <v>0</v>
      </c>
      <c r="AP283" s="92">
        <f t="shared" si="162"/>
        <v>46072</v>
      </c>
      <c r="AQ283" s="91">
        <f t="shared" si="163"/>
        <v>276</v>
      </c>
      <c r="AR283" s="91" t="e">
        <f>INDEX(地温!$D$2:$D$366,MATCH(AP283,地温!$C$2:$C$366,FALSE))</f>
        <v>#N/A</v>
      </c>
      <c r="AS283" s="91" t="e">
        <f t="shared" si="164"/>
        <v>#N/A</v>
      </c>
      <c r="AT283" s="93" t="e">
        <f t="shared" si="146"/>
        <v>#N/A</v>
      </c>
      <c r="AU283" s="99" t="e">
        <f t="shared" si="147"/>
        <v>#N/A</v>
      </c>
      <c r="AV283" s="99">
        <f t="shared" si="148"/>
        <v>0</v>
      </c>
    </row>
    <row r="284" spans="1:48" s="91" customFormat="1">
      <c r="A284" s="92">
        <f t="shared" si="149"/>
        <v>46073</v>
      </c>
      <c r="B284" s="91">
        <f t="shared" si="132"/>
        <v>277</v>
      </c>
      <c r="C284" s="99" t="e">
        <f t="shared" si="133"/>
        <v>#N/A</v>
      </c>
      <c r="F284" s="92">
        <f t="shared" si="150"/>
        <v>46073</v>
      </c>
      <c r="G284" s="91">
        <f t="shared" si="151"/>
        <v>277</v>
      </c>
      <c r="H284" s="91" t="e">
        <f>INDEX(地温!$D$2:$D$366,MATCH(F284,地温!$C$2:$C$366,FALSE))</f>
        <v>#N/A</v>
      </c>
      <c r="I284" s="91" t="e">
        <f t="shared" si="152"/>
        <v>#N/A</v>
      </c>
      <c r="J284" s="93" t="e">
        <f t="shared" si="134"/>
        <v>#N/A</v>
      </c>
      <c r="K284" s="99" t="e">
        <f t="shared" si="135"/>
        <v>#N/A</v>
      </c>
      <c r="L284" s="99" t="e">
        <f t="shared" si="136"/>
        <v>#N/A</v>
      </c>
      <c r="O284" s="92">
        <f t="shared" si="153"/>
        <v>46073</v>
      </c>
      <c r="P284" s="91">
        <f t="shared" si="154"/>
        <v>277</v>
      </c>
      <c r="Q284" s="91" t="e">
        <f>INDEX(地温!$D$2:$D$366,MATCH(O284,地温!$C$2:$C$366,FALSE))</f>
        <v>#N/A</v>
      </c>
      <c r="R284" s="91" t="e">
        <f t="shared" si="155"/>
        <v>#N/A</v>
      </c>
      <c r="S284" s="93" t="e">
        <f t="shared" si="137"/>
        <v>#N/A</v>
      </c>
      <c r="T284" s="99" t="e">
        <f t="shared" si="138"/>
        <v>#N/A</v>
      </c>
      <c r="U284" s="99" t="e">
        <f t="shared" si="139"/>
        <v>#N/A</v>
      </c>
      <c r="X284" s="92">
        <f t="shared" si="156"/>
        <v>46073</v>
      </c>
      <c r="Y284" s="91">
        <f t="shared" si="157"/>
        <v>277</v>
      </c>
      <c r="Z284" s="91" t="e">
        <f>INDEX(地温!$D$2:$D$366,MATCH(X284,地温!$C$2:$C$366,FALSE))</f>
        <v>#N/A</v>
      </c>
      <c r="AA284" s="91" t="e">
        <f t="shared" si="158"/>
        <v>#N/A</v>
      </c>
      <c r="AB284" s="93" t="e">
        <f t="shared" si="140"/>
        <v>#N/A</v>
      </c>
      <c r="AC284" s="99" t="e">
        <f t="shared" si="141"/>
        <v>#N/A</v>
      </c>
      <c r="AD284" s="99">
        <f t="shared" si="142"/>
        <v>0</v>
      </c>
      <c r="AG284" s="92">
        <f t="shared" si="159"/>
        <v>46073</v>
      </c>
      <c r="AH284" s="91">
        <f t="shared" si="160"/>
        <v>277</v>
      </c>
      <c r="AI284" s="91" t="e">
        <f>INDEX(地温!$D$2:$D$366,MATCH(AG284,地温!$C$2:$C$366,FALSE))</f>
        <v>#N/A</v>
      </c>
      <c r="AJ284" s="91" t="e">
        <f t="shared" si="161"/>
        <v>#N/A</v>
      </c>
      <c r="AK284" s="93" t="e">
        <f t="shared" si="143"/>
        <v>#N/A</v>
      </c>
      <c r="AL284" s="99" t="e">
        <f t="shared" si="144"/>
        <v>#N/A</v>
      </c>
      <c r="AM284" s="99">
        <f t="shared" si="145"/>
        <v>0</v>
      </c>
      <c r="AP284" s="92">
        <f t="shared" si="162"/>
        <v>46073</v>
      </c>
      <c r="AQ284" s="91">
        <f t="shared" si="163"/>
        <v>277</v>
      </c>
      <c r="AR284" s="91" t="e">
        <f>INDEX(地温!$D$2:$D$366,MATCH(AP284,地温!$C$2:$C$366,FALSE))</f>
        <v>#N/A</v>
      </c>
      <c r="AS284" s="91" t="e">
        <f t="shared" si="164"/>
        <v>#N/A</v>
      </c>
      <c r="AT284" s="93" t="e">
        <f t="shared" si="146"/>
        <v>#N/A</v>
      </c>
      <c r="AU284" s="99" t="e">
        <f t="shared" si="147"/>
        <v>#N/A</v>
      </c>
      <c r="AV284" s="99">
        <f t="shared" si="148"/>
        <v>0</v>
      </c>
    </row>
    <row r="285" spans="1:48" s="91" customFormat="1">
      <c r="A285" s="92">
        <f t="shared" si="149"/>
        <v>46074</v>
      </c>
      <c r="B285" s="91">
        <f t="shared" si="132"/>
        <v>278</v>
      </c>
      <c r="C285" s="99" t="e">
        <f t="shared" si="133"/>
        <v>#N/A</v>
      </c>
      <c r="F285" s="92">
        <f t="shared" si="150"/>
        <v>46074</v>
      </c>
      <c r="G285" s="91">
        <f t="shared" si="151"/>
        <v>278</v>
      </c>
      <c r="H285" s="91" t="e">
        <f>INDEX(地温!$D$2:$D$366,MATCH(F285,地温!$C$2:$C$366,FALSE))</f>
        <v>#N/A</v>
      </c>
      <c r="I285" s="91" t="e">
        <f t="shared" si="152"/>
        <v>#N/A</v>
      </c>
      <c r="J285" s="93" t="e">
        <f t="shared" si="134"/>
        <v>#N/A</v>
      </c>
      <c r="K285" s="99" t="e">
        <f t="shared" si="135"/>
        <v>#N/A</v>
      </c>
      <c r="L285" s="99" t="e">
        <f t="shared" si="136"/>
        <v>#N/A</v>
      </c>
      <c r="O285" s="92">
        <f t="shared" si="153"/>
        <v>46074</v>
      </c>
      <c r="P285" s="91">
        <f t="shared" si="154"/>
        <v>278</v>
      </c>
      <c r="Q285" s="91" t="e">
        <f>INDEX(地温!$D$2:$D$366,MATCH(O285,地温!$C$2:$C$366,FALSE))</f>
        <v>#N/A</v>
      </c>
      <c r="R285" s="91" t="e">
        <f t="shared" si="155"/>
        <v>#N/A</v>
      </c>
      <c r="S285" s="93" t="e">
        <f t="shared" si="137"/>
        <v>#N/A</v>
      </c>
      <c r="T285" s="99" t="e">
        <f t="shared" si="138"/>
        <v>#N/A</v>
      </c>
      <c r="U285" s="99" t="e">
        <f t="shared" si="139"/>
        <v>#N/A</v>
      </c>
      <c r="X285" s="92">
        <f t="shared" si="156"/>
        <v>46074</v>
      </c>
      <c r="Y285" s="91">
        <f t="shared" si="157"/>
        <v>278</v>
      </c>
      <c r="Z285" s="91" t="e">
        <f>INDEX(地温!$D$2:$D$366,MATCH(X285,地温!$C$2:$C$366,FALSE))</f>
        <v>#N/A</v>
      </c>
      <c r="AA285" s="91" t="e">
        <f t="shared" si="158"/>
        <v>#N/A</v>
      </c>
      <c r="AB285" s="93" t="e">
        <f t="shared" si="140"/>
        <v>#N/A</v>
      </c>
      <c r="AC285" s="99" t="e">
        <f t="shared" si="141"/>
        <v>#N/A</v>
      </c>
      <c r="AD285" s="99">
        <f t="shared" si="142"/>
        <v>0</v>
      </c>
      <c r="AG285" s="92">
        <f t="shared" si="159"/>
        <v>46074</v>
      </c>
      <c r="AH285" s="91">
        <f t="shared" si="160"/>
        <v>278</v>
      </c>
      <c r="AI285" s="91" t="e">
        <f>INDEX(地温!$D$2:$D$366,MATCH(AG285,地温!$C$2:$C$366,FALSE))</f>
        <v>#N/A</v>
      </c>
      <c r="AJ285" s="91" t="e">
        <f t="shared" si="161"/>
        <v>#N/A</v>
      </c>
      <c r="AK285" s="93" t="e">
        <f t="shared" si="143"/>
        <v>#N/A</v>
      </c>
      <c r="AL285" s="99" t="e">
        <f t="shared" si="144"/>
        <v>#N/A</v>
      </c>
      <c r="AM285" s="99">
        <f t="shared" si="145"/>
        <v>0</v>
      </c>
      <c r="AP285" s="92">
        <f t="shared" si="162"/>
        <v>46074</v>
      </c>
      <c r="AQ285" s="91">
        <f t="shared" si="163"/>
        <v>278</v>
      </c>
      <c r="AR285" s="91" t="e">
        <f>INDEX(地温!$D$2:$D$366,MATCH(AP285,地温!$C$2:$C$366,FALSE))</f>
        <v>#N/A</v>
      </c>
      <c r="AS285" s="91" t="e">
        <f t="shared" si="164"/>
        <v>#N/A</v>
      </c>
      <c r="AT285" s="93" t="e">
        <f t="shared" si="146"/>
        <v>#N/A</v>
      </c>
      <c r="AU285" s="99" t="e">
        <f t="shared" si="147"/>
        <v>#N/A</v>
      </c>
      <c r="AV285" s="99">
        <f t="shared" si="148"/>
        <v>0</v>
      </c>
    </row>
    <row r="286" spans="1:48" s="91" customFormat="1">
      <c r="A286" s="92">
        <f t="shared" si="149"/>
        <v>46075</v>
      </c>
      <c r="B286" s="91">
        <f t="shared" si="132"/>
        <v>279</v>
      </c>
      <c r="C286" s="99" t="e">
        <f t="shared" si="133"/>
        <v>#N/A</v>
      </c>
      <c r="F286" s="92">
        <f t="shared" si="150"/>
        <v>46075</v>
      </c>
      <c r="G286" s="91">
        <f t="shared" si="151"/>
        <v>279</v>
      </c>
      <c r="H286" s="91" t="e">
        <f>INDEX(地温!$D$2:$D$366,MATCH(F286,地温!$C$2:$C$366,FALSE))</f>
        <v>#N/A</v>
      </c>
      <c r="I286" s="91" t="e">
        <f t="shared" si="152"/>
        <v>#N/A</v>
      </c>
      <c r="J286" s="93" t="e">
        <f t="shared" si="134"/>
        <v>#N/A</v>
      </c>
      <c r="K286" s="99" t="e">
        <f t="shared" si="135"/>
        <v>#N/A</v>
      </c>
      <c r="L286" s="99" t="e">
        <f t="shared" si="136"/>
        <v>#N/A</v>
      </c>
      <c r="O286" s="92">
        <f t="shared" si="153"/>
        <v>46075</v>
      </c>
      <c r="P286" s="91">
        <f t="shared" si="154"/>
        <v>279</v>
      </c>
      <c r="Q286" s="91" t="e">
        <f>INDEX(地温!$D$2:$D$366,MATCH(O286,地温!$C$2:$C$366,FALSE))</f>
        <v>#N/A</v>
      </c>
      <c r="R286" s="91" t="e">
        <f t="shared" si="155"/>
        <v>#N/A</v>
      </c>
      <c r="S286" s="93" t="e">
        <f t="shared" si="137"/>
        <v>#N/A</v>
      </c>
      <c r="T286" s="99" t="e">
        <f t="shared" si="138"/>
        <v>#N/A</v>
      </c>
      <c r="U286" s="99" t="e">
        <f t="shared" si="139"/>
        <v>#N/A</v>
      </c>
      <c r="X286" s="92">
        <f t="shared" si="156"/>
        <v>46075</v>
      </c>
      <c r="Y286" s="91">
        <f t="shared" si="157"/>
        <v>279</v>
      </c>
      <c r="Z286" s="91" t="e">
        <f>INDEX(地温!$D$2:$D$366,MATCH(X286,地温!$C$2:$C$366,FALSE))</f>
        <v>#N/A</v>
      </c>
      <c r="AA286" s="91" t="e">
        <f t="shared" si="158"/>
        <v>#N/A</v>
      </c>
      <c r="AB286" s="93" t="e">
        <f t="shared" si="140"/>
        <v>#N/A</v>
      </c>
      <c r="AC286" s="99" t="e">
        <f t="shared" si="141"/>
        <v>#N/A</v>
      </c>
      <c r="AD286" s="99">
        <f t="shared" si="142"/>
        <v>0</v>
      </c>
      <c r="AG286" s="92">
        <f t="shared" si="159"/>
        <v>46075</v>
      </c>
      <c r="AH286" s="91">
        <f t="shared" si="160"/>
        <v>279</v>
      </c>
      <c r="AI286" s="91" t="e">
        <f>INDEX(地温!$D$2:$D$366,MATCH(AG286,地温!$C$2:$C$366,FALSE))</f>
        <v>#N/A</v>
      </c>
      <c r="AJ286" s="91" t="e">
        <f t="shared" si="161"/>
        <v>#N/A</v>
      </c>
      <c r="AK286" s="93" t="e">
        <f t="shared" si="143"/>
        <v>#N/A</v>
      </c>
      <c r="AL286" s="99" t="e">
        <f t="shared" si="144"/>
        <v>#N/A</v>
      </c>
      <c r="AM286" s="99">
        <f t="shared" si="145"/>
        <v>0</v>
      </c>
      <c r="AP286" s="92">
        <f t="shared" si="162"/>
        <v>46075</v>
      </c>
      <c r="AQ286" s="91">
        <f t="shared" si="163"/>
        <v>279</v>
      </c>
      <c r="AR286" s="91" t="e">
        <f>INDEX(地温!$D$2:$D$366,MATCH(AP286,地温!$C$2:$C$366,FALSE))</f>
        <v>#N/A</v>
      </c>
      <c r="AS286" s="91" t="e">
        <f t="shared" si="164"/>
        <v>#N/A</v>
      </c>
      <c r="AT286" s="93" t="e">
        <f t="shared" si="146"/>
        <v>#N/A</v>
      </c>
      <c r="AU286" s="99" t="e">
        <f t="shared" si="147"/>
        <v>#N/A</v>
      </c>
      <c r="AV286" s="99">
        <f t="shared" si="148"/>
        <v>0</v>
      </c>
    </row>
    <row r="287" spans="1:48" s="91" customFormat="1">
      <c r="A287" s="92">
        <f t="shared" si="149"/>
        <v>46076</v>
      </c>
      <c r="B287" s="91">
        <f t="shared" si="132"/>
        <v>280</v>
      </c>
      <c r="C287" s="99" t="e">
        <f t="shared" si="133"/>
        <v>#N/A</v>
      </c>
      <c r="F287" s="92">
        <f t="shared" si="150"/>
        <v>46076</v>
      </c>
      <c r="G287" s="91">
        <f t="shared" si="151"/>
        <v>280</v>
      </c>
      <c r="H287" s="91" t="e">
        <f>INDEX(地温!$D$2:$D$366,MATCH(F287,地温!$C$2:$C$366,FALSE))</f>
        <v>#N/A</v>
      </c>
      <c r="I287" s="91" t="e">
        <f t="shared" si="152"/>
        <v>#N/A</v>
      </c>
      <c r="J287" s="93" t="e">
        <f t="shared" si="134"/>
        <v>#N/A</v>
      </c>
      <c r="K287" s="99" t="e">
        <f t="shared" si="135"/>
        <v>#N/A</v>
      </c>
      <c r="L287" s="99" t="e">
        <f t="shared" si="136"/>
        <v>#N/A</v>
      </c>
      <c r="O287" s="92">
        <f t="shared" si="153"/>
        <v>46076</v>
      </c>
      <c r="P287" s="91">
        <f t="shared" si="154"/>
        <v>280</v>
      </c>
      <c r="Q287" s="91" t="e">
        <f>INDEX(地温!$D$2:$D$366,MATCH(O287,地温!$C$2:$C$366,FALSE))</f>
        <v>#N/A</v>
      </c>
      <c r="R287" s="91" t="e">
        <f t="shared" si="155"/>
        <v>#N/A</v>
      </c>
      <c r="S287" s="93" t="e">
        <f t="shared" si="137"/>
        <v>#N/A</v>
      </c>
      <c r="T287" s="99" t="e">
        <f t="shared" si="138"/>
        <v>#N/A</v>
      </c>
      <c r="U287" s="99" t="e">
        <f t="shared" si="139"/>
        <v>#N/A</v>
      </c>
      <c r="X287" s="92">
        <f t="shared" si="156"/>
        <v>46076</v>
      </c>
      <c r="Y287" s="91">
        <f t="shared" si="157"/>
        <v>280</v>
      </c>
      <c r="Z287" s="91" t="e">
        <f>INDEX(地温!$D$2:$D$366,MATCH(X287,地温!$C$2:$C$366,FALSE))</f>
        <v>#N/A</v>
      </c>
      <c r="AA287" s="91" t="e">
        <f t="shared" si="158"/>
        <v>#N/A</v>
      </c>
      <c r="AB287" s="93" t="e">
        <f t="shared" si="140"/>
        <v>#N/A</v>
      </c>
      <c r="AC287" s="99" t="e">
        <f t="shared" si="141"/>
        <v>#N/A</v>
      </c>
      <c r="AD287" s="99">
        <f t="shared" si="142"/>
        <v>0</v>
      </c>
      <c r="AG287" s="92">
        <f t="shared" si="159"/>
        <v>46076</v>
      </c>
      <c r="AH287" s="91">
        <f t="shared" si="160"/>
        <v>280</v>
      </c>
      <c r="AI287" s="91" t="e">
        <f>INDEX(地温!$D$2:$D$366,MATCH(AG287,地温!$C$2:$C$366,FALSE))</f>
        <v>#N/A</v>
      </c>
      <c r="AJ287" s="91" t="e">
        <f t="shared" si="161"/>
        <v>#N/A</v>
      </c>
      <c r="AK287" s="93" t="e">
        <f t="shared" si="143"/>
        <v>#N/A</v>
      </c>
      <c r="AL287" s="99" t="e">
        <f t="shared" si="144"/>
        <v>#N/A</v>
      </c>
      <c r="AM287" s="99">
        <f t="shared" si="145"/>
        <v>0</v>
      </c>
      <c r="AP287" s="92">
        <f t="shared" si="162"/>
        <v>46076</v>
      </c>
      <c r="AQ287" s="91">
        <f t="shared" si="163"/>
        <v>280</v>
      </c>
      <c r="AR287" s="91" t="e">
        <f>INDEX(地温!$D$2:$D$366,MATCH(AP287,地温!$C$2:$C$366,FALSE))</f>
        <v>#N/A</v>
      </c>
      <c r="AS287" s="91" t="e">
        <f t="shared" si="164"/>
        <v>#N/A</v>
      </c>
      <c r="AT287" s="93" t="e">
        <f t="shared" si="146"/>
        <v>#N/A</v>
      </c>
      <c r="AU287" s="99" t="e">
        <f t="shared" si="147"/>
        <v>#N/A</v>
      </c>
      <c r="AV287" s="99">
        <f t="shared" si="148"/>
        <v>0</v>
      </c>
    </row>
    <row r="288" spans="1:48" s="91" customFormat="1">
      <c r="A288" s="92">
        <f t="shared" si="149"/>
        <v>46077</v>
      </c>
      <c r="B288" s="91">
        <f t="shared" si="132"/>
        <v>281</v>
      </c>
      <c r="C288" s="99" t="e">
        <f t="shared" si="133"/>
        <v>#N/A</v>
      </c>
      <c r="F288" s="92">
        <f t="shared" si="150"/>
        <v>46077</v>
      </c>
      <c r="G288" s="91">
        <f t="shared" si="151"/>
        <v>281</v>
      </c>
      <c r="H288" s="91" t="e">
        <f>INDEX(地温!$D$2:$D$366,MATCH(F288,地温!$C$2:$C$366,FALSE))</f>
        <v>#N/A</v>
      </c>
      <c r="I288" s="91" t="e">
        <f t="shared" si="152"/>
        <v>#N/A</v>
      </c>
      <c r="J288" s="93" t="e">
        <f t="shared" si="134"/>
        <v>#N/A</v>
      </c>
      <c r="K288" s="99" t="e">
        <f t="shared" si="135"/>
        <v>#N/A</v>
      </c>
      <c r="L288" s="99" t="e">
        <f t="shared" si="136"/>
        <v>#N/A</v>
      </c>
      <c r="O288" s="92">
        <f t="shared" si="153"/>
        <v>46077</v>
      </c>
      <c r="P288" s="91">
        <f t="shared" si="154"/>
        <v>281</v>
      </c>
      <c r="Q288" s="91" t="e">
        <f>INDEX(地温!$D$2:$D$366,MATCH(O288,地温!$C$2:$C$366,FALSE))</f>
        <v>#N/A</v>
      </c>
      <c r="R288" s="91" t="e">
        <f t="shared" si="155"/>
        <v>#N/A</v>
      </c>
      <c r="S288" s="93" t="e">
        <f t="shared" si="137"/>
        <v>#N/A</v>
      </c>
      <c r="T288" s="99" t="e">
        <f t="shared" si="138"/>
        <v>#N/A</v>
      </c>
      <c r="U288" s="99" t="e">
        <f t="shared" si="139"/>
        <v>#N/A</v>
      </c>
      <c r="X288" s="92">
        <f t="shared" si="156"/>
        <v>46077</v>
      </c>
      <c r="Y288" s="91">
        <f t="shared" si="157"/>
        <v>281</v>
      </c>
      <c r="Z288" s="91" t="e">
        <f>INDEX(地温!$D$2:$D$366,MATCH(X288,地温!$C$2:$C$366,FALSE))</f>
        <v>#N/A</v>
      </c>
      <c r="AA288" s="91" t="e">
        <f t="shared" si="158"/>
        <v>#N/A</v>
      </c>
      <c r="AB288" s="93" t="e">
        <f t="shared" si="140"/>
        <v>#N/A</v>
      </c>
      <c r="AC288" s="99" t="e">
        <f t="shared" si="141"/>
        <v>#N/A</v>
      </c>
      <c r="AD288" s="99">
        <f t="shared" si="142"/>
        <v>0</v>
      </c>
      <c r="AG288" s="92">
        <f t="shared" si="159"/>
        <v>46077</v>
      </c>
      <c r="AH288" s="91">
        <f t="shared" si="160"/>
        <v>281</v>
      </c>
      <c r="AI288" s="91" t="e">
        <f>INDEX(地温!$D$2:$D$366,MATCH(AG288,地温!$C$2:$C$366,FALSE))</f>
        <v>#N/A</v>
      </c>
      <c r="AJ288" s="91" t="e">
        <f t="shared" si="161"/>
        <v>#N/A</v>
      </c>
      <c r="AK288" s="93" t="e">
        <f t="shared" si="143"/>
        <v>#N/A</v>
      </c>
      <c r="AL288" s="99" t="e">
        <f t="shared" si="144"/>
        <v>#N/A</v>
      </c>
      <c r="AM288" s="99">
        <f t="shared" si="145"/>
        <v>0</v>
      </c>
      <c r="AP288" s="92">
        <f t="shared" si="162"/>
        <v>46077</v>
      </c>
      <c r="AQ288" s="91">
        <f t="shared" si="163"/>
        <v>281</v>
      </c>
      <c r="AR288" s="91" t="e">
        <f>INDEX(地温!$D$2:$D$366,MATCH(AP288,地温!$C$2:$C$366,FALSE))</f>
        <v>#N/A</v>
      </c>
      <c r="AS288" s="91" t="e">
        <f t="shared" si="164"/>
        <v>#N/A</v>
      </c>
      <c r="AT288" s="93" t="e">
        <f t="shared" si="146"/>
        <v>#N/A</v>
      </c>
      <c r="AU288" s="99" t="e">
        <f t="shared" si="147"/>
        <v>#N/A</v>
      </c>
      <c r="AV288" s="99">
        <f t="shared" si="148"/>
        <v>0</v>
      </c>
    </row>
    <row r="289" spans="1:48" s="91" customFormat="1">
      <c r="A289" s="92">
        <f t="shared" si="149"/>
        <v>46078</v>
      </c>
      <c r="B289" s="91">
        <f t="shared" si="132"/>
        <v>282</v>
      </c>
      <c r="C289" s="99" t="e">
        <f t="shared" si="133"/>
        <v>#N/A</v>
      </c>
      <c r="F289" s="92">
        <f t="shared" si="150"/>
        <v>46078</v>
      </c>
      <c r="G289" s="91">
        <f t="shared" si="151"/>
        <v>282</v>
      </c>
      <c r="H289" s="91" t="e">
        <f>INDEX(地温!$D$2:$D$366,MATCH(F289,地温!$C$2:$C$366,FALSE))</f>
        <v>#N/A</v>
      </c>
      <c r="I289" s="91" t="e">
        <f t="shared" si="152"/>
        <v>#N/A</v>
      </c>
      <c r="J289" s="93" t="e">
        <f t="shared" si="134"/>
        <v>#N/A</v>
      </c>
      <c r="K289" s="99" t="e">
        <f t="shared" si="135"/>
        <v>#N/A</v>
      </c>
      <c r="L289" s="99" t="e">
        <f t="shared" si="136"/>
        <v>#N/A</v>
      </c>
      <c r="O289" s="92">
        <f t="shared" si="153"/>
        <v>46078</v>
      </c>
      <c r="P289" s="91">
        <f t="shared" si="154"/>
        <v>282</v>
      </c>
      <c r="Q289" s="91" t="e">
        <f>INDEX(地温!$D$2:$D$366,MATCH(O289,地温!$C$2:$C$366,FALSE))</f>
        <v>#N/A</v>
      </c>
      <c r="R289" s="91" t="e">
        <f t="shared" si="155"/>
        <v>#N/A</v>
      </c>
      <c r="S289" s="93" t="e">
        <f t="shared" si="137"/>
        <v>#N/A</v>
      </c>
      <c r="T289" s="99" t="e">
        <f t="shared" si="138"/>
        <v>#N/A</v>
      </c>
      <c r="U289" s="99" t="e">
        <f t="shared" si="139"/>
        <v>#N/A</v>
      </c>
      <c r="X289" s="92">
        <f t="shared" si="156"/>
        <v>46078</v>
      </c>
      <c r="Y289" s="91">
        <f t="shared" si="157"/>
        <v>282</v>
      </c>
      <c r="Z289" s="91" t="e">
        <f>INDEX(地温!$D$2:$D$366,MATCH(X289,地温!$C$2:$C$366,FALSE))</f>
        <v>#N/A</v>
      </c>
      <c r="AA289" s="91" t="e">
        <f t="shared" si="158"/>
        <v>#N/A</v>
      </c>
      <c r="AB289" s="93" t="e">
        <f t="shared" si="140"/>
        <v>#N/A</v>
      </c>
      <c r="AC289" s="99" t="e">
        <f t="shared" si="141"/>
        <v>#N/A</v>
      </c>
      <c r="AD289" s="99">
        <f t="shared" si="142"/>
        <v>0</v>
      </c>
      <c r="AG289" s="92">
        <f t="shared" si="159"/>
        <v>46078</v>
      </c>
      <c r="AH289" s="91">
        <f t="shared" si="160"/>
        <v>282</v>
      </c>
      <c r="AI289" s="91" t="e">
        <f>INDEX(地温!$D$2:$D$366,MATCH(AG289,地温!$C$2:$C$366,FALSE))</f>
        <v>#N/A</v>
      </c>
      <c r="AJ289" s="91" t="e">
        <f t="shared" si="161"/>
        <v>#N/A</v>
      </c>
      <c r="AK289" s="93" t="e">
        <f t="shared" si="143"/>
        <v>#N/A</v>
      </c>
      <c r="AL289" s="99" t="e">
        <f t="shared" si="144"/>
        <v>#N/A</v>
      </c>
      <c r="AM289" s="99">
        <f t="shared" si="145"/>
        <v>0</v>
      </c>
      <c r="AP289" s="92">
        <f t="shared" si="162"/>
        <v>46078</v>
      </c>
      <c r="AQ289" s="91">
        <f t="shared" si="163"/>
        <v>282</v>
      </c>
      <c r="AR289" s="91" t="e">
        <f>INDEX(地温!$D$2:$D$366,MATCH(AP289,地温!$C$2:$C$366,FALSE))</f>
        <v>#N/A</v>
      </c>
      <c r="AS289" s="91" t="e">
        <f t="shared" si="164"/>
        <v>#N/A</v>
      </c>
      <c r="AT289" s="93" t="e">
        <f t="shared" si="146"/>
        <v>#N/A</v>
      </c>
      <c r="AU289" s="99" t="e">
        <f t="shared" si="147"/>
        <v>#N/A</v>
      </c>
      <c r="AV289" s="99">
        <f t="shared" si="148"/>
        <v>0</v>
      </c>
    </row>
    <row r="290" spans="1:48" s="91" customFormat="1">
      <c r="A290" s="92">
        <f t="shared" si="149"/>
        <v>46079</v>
      </c>
      <c r="B290" s="91">
        <f t="shared" si="132"/>
        <v>283</v>
      </c>
      <c r="C290" s="99" t="e">
        <f t="shared" si="133"/>
        <v>#N/A</v>
      </c>
      <c r="F290" s="92">
        <f t="shared" si="150"/>
        <v>46079</v>
      </c>
      <c r="G290" s="91">
        <f t="shared" si="151"/>
        <v>283</v>
      </c>
      <c r="H290" s="91" t="e">
        <f>INDEX(地温!$D$2:$D$366,MATCH(F290,地温!$C$2:$C$366,FALSE))</f>
        <v>#N/A</v>
      </c>
      <c r="I290" s="91" t="e">
        <f t="shared" si="152"/>
        <v>#N/A</v>
      </c>
      <c r="J290" s="93" t="e">
        <f t="shared" si="134"/>
        <v>#N/A</v>
      </c>
      <c r="K290" s="99" t="e">
        <f t="shared" si="135"/>
        <v>#N/A</v>
      </c>
      <c r="L290" s="99" t="e">
        <f t="shared" si="136"/>
        <v>#N/A</v>
      </c>
      <c r="O290" s="92">
        <f t="shared" si="153"/>
        <v>46079</v>
      </c>
      <c r="P290" s="91">
        <f t="shared" si="154"/>
        <v>283</v>
      </c>
      <c r="Q290" s="91" t="e">
        <f>INDEX(地温!$D$2:$D$366,MATCH(O290,地温!$C$2:$C$366,FALSE))</f>
        <v>#N/A</v>
      </c>
      <c r="R290" s="91" t="e">
        <f t="shared" si="155"/>
        <v>#N/A</v>
      </c>
      <c r="S290" s="93" t="e">
        <f t="shared" si="137"/>
        <v>#N/A</v>
      </c>
      <c r="T290" s="99" t="e">
        <f t="shared" si="138"/>
        <v>#N/A</v>
      </c>
      <c r="U290" s="99" t="e">
        <f t="shared" si="139"/>
        <v>#N/A</v>
      </c>
      <c r="X290" s="92">
        <f t="shared" si="156"/>
        <v>46079</v>
      </c>
      <c r="Y290" s="91">
        <f t="shared" si="157"/>
        <v>283</v>
      </c>
      <c r="Z290" s="91" t="e">
        <f>INDEX(地温!$D$2:$D$366,MATCH(X290,地温!$C$2:$C$366,FALSE))</f>
        <v>#N/A</v>
      </c>
      <c r="AA290" s="91" t="e">
        <f t="shared" si="158"/>
        <v>#N/A</v>
      </c>
      <c r="AB290" s="93" t="e">
        <f t="shared" si="140"/>
        <v>#N/A</v>
      </c>
      <c r="AC290" s="99" t="e">
        <f t="shared" si="141"/>
        <v>#N/A</v>
      </c>
      <c r="AD290" s="99">
        <f t="shared" si="142"/>
        <v>0</v>
      </c>
      <c r="AG290" s="92">
        <f t="shared" si="159"/>
        <v>46079</v>
      </c>
      <c r="AH290" s="91">
        <f t="shared" si="160"/>
        <v>283</v>
      </c>
      <c r="AI290" s="91" t="e">
        <f>INDEX(地温!$D$2:$D$366,MATCH(AG290,地温!$C$2:$C$366,FALSE))</f>
        <v>#N/A</v>
      </c>
      <c r="AJ290" s="91" t="e">
        <f t="shared" si="161"/>
        <v>#N/A</v>
      </c>
      <c r="AK290" s="93" t="e">
        <f t="shared" si="143"/>
        <v>#N/A</v>
      </c>
      <c r="AL290" s="99" t="e">
        <f t="shared" si="144"/>
        <v>#N/A</v>
      </c>
      <c r="AM290" s="99">
        <f t="shared" si="145"/>
        <v>0</v>
      </c>
      <c r="AP290" s="92">
        <f t="shared" si="162"/>
        <v>46079</v>
      </c>
      <c r="AQ290" s="91">
        <f t="shared" si="163"/>
        <v>283</v>
      </c>
      <c r="AR290" s="91" t="e">
        <f>INDEX(地温!$D$2:$D$366,MATCH(AP290,地温!$C$2:$C$366,FALSE))</f>
        <v>#N/A</v>
      </c>
      <c r="AS290" s="91" t="e">
        <f t="shared" si="164"/>
        <v>#N/A</v>
      </c>
      <c r="AT290" s="93" t="e">
        <f t="shared" si="146"/>
        <v>#N/A</v>
      </c>
      <c r="AU290" s="99" t="e">
        <f t="shared" si="147"/>
        <v>#N/A</v>
      </c>
      <c r="AV290" s="99">
        <f t="shared" si="148"/>
        <v>0</v>
      </c>
    </row>
    <row r="291" spans="1:48" s="91" customFormat="1">
      <c r="A291" s="92">
        <f t="shared" si="149"/>
        <v>46080</v>
      </c>
      <c r="B291" s="91">
        <f t="shared" si="132"/>
        <v>284</v>
      </c>
      <c r="C291" s="99" t="e">
        <f t="shared" si="133"/>
        <v>#N/A</v>
      </c>
      <c r="F291" s="92">
        <f t="shared" si="150"/>
        <v>46080</v>
      </c>
      <c r="G291" s="91">
        <f t="shared" si="151"/>
        <v>284</v>
      </c>
      <c r="H291" s="91" t="e">
        <f>INDEX(地温!$D$2:$D$366,MATCH(F291,地温!$C$2:$C$366,FALSE))</f>
        <v>#N/A</v>
      </c>
      <c r="I291" s="91" t="e">
        <f t="shared" si="152"/>
        <v>#N/A</v>
      </c>
      <c r="J291" s="93" t="e">
        <f t="shared" si="134"/>
        <v>#N/A</v>
      </c>
      <c r="K291" s="99" t="e">
        <f t="shared" si="135"/>
        <v>#N/A</v>
      </c>
      <c r="L291" s="99" t="e">
        <f t="shared" si="136"/>
        <v>#N/A</v>
      </c>
      <c r="O291" s="92">
        <f t="shared" si="153"/>
        <v>46080</v>
      </c>
      <c r="P291" s="91">
        <f t="shared" si="154"/>
        <v>284</v>
      </c>
      <c r="Q291" s="91" t="e">
        <f>INDEX(地温!$D$2:$D$366,MATCH(O291,地温!$C$2:$C$366,FALSE))</f>
        <v>#N/A</v>
      </c>
      <c r="R291" s="91" t="e">
        <f t="shared" si="155"/>
        <v>#N/A</v>
      </c>
      <c r="S291" s="93" t="e">
        <f t="shared" si="137"/>
        <v>#N/A</v>
      </c>
      <c r="T291" s="99" t="e">
        <f t="shared" si="138"/>
        <v>#N/A</v>
      </c>
      <c r="U291" s="99" t="e">
        <f t="shared" si="139"/>
        <v>#N/A</v>
      </c>
      <c r="X291" s="92">
        <f t="shared" si="156"/>
        <v>46080</v>
      </c>
      <c r="Y291" s="91">
        <f t="shared" si="157"/>
        <v>284</v>
      </c>
      <c r="Z291" s="91" t="e">
        <f>INDEX(地温!$D$2:$D$366,MATCH(X291,地温!$C$2:$C$366,FALSE))</f>
        <v>#N/A</v>
      </c>
      <c r="AA291" s="91" t="e">
        <f t="shared" si="158"/>
        <v>#N/A</v>
      </c>
      <c r="AB291" s="93" t="e">
        <f t="shared" si="140"/>
        <v>#N/A</v>
      </c>
      <c r="AC291" s="99" t="e">
        <f t="shared" si="141"/>
        <v>#N/A</v>
      </c>
      <c r="AD291" s="99">
        <f t="shared" si="142"/>
        <v>0</v>
      </c>
      <c r="AG291" s="92">
        <f t="shared" si="159"/>
        <v>46080</v>
      </c>
      <c r="AH291" s="91">
        <f t="shared" si="160"/>
        <v>284</v>
      </c>
      <c r="AI291" s="91" t="e">
        <f>INDEX(地温!$D$2:$D$366,MATCH(AG291,地温!$C$2:$C$366,FALSE))</f>
        <v>#N/A</v>
      </c>
      <c r="AJ291" s="91" t="e">
        <f t="shared" si="161"/>
        <v>#N/A</v>
      </c>
      <c r="AK291" s="93" t="e">
        <f t="shared" si="143"/>
        <v>#N/A</v>
      </c>
      <c r="AL291" s="99" t="e">
        <f t="shared" si="144"/>
        <v>#N/A</v>
      </c>
      <c r="AM291" s="99">
        <f t="shared" si="145"/>
        <v>0</v>
      </c>
      <c r="AP291" s="92">
        <f t="shared" si="162"/>
        <v>46080</v>
      </c>
      <c r="AQ291" s="91">
        <f t="shared" si="163"/>
        <v>284</v>
      </c>
      <c r="AR291" s="91" t="e">
        <f>INDEX(地温!$D$2:$D$366,MATCH(AP291,地温!$C$2:$C$366,FALSE))</f>
        <v>#N/A</v>
      </c>
      <c r="AS291" s="91" t="e">
        <f t="shared" si="164"/>
        <v>#N/A</v>
      </c>
      <c r="AT291" s="93" t="e">
        <f t="shared" si="146"/>
        <v>#N/A</v>
      </c>
      <c r="AU291" s="99" t="e">
        <f t="shared" si="147"/>
        <v>#N/A</v>
      </c>
      <c r="AV291" s="99">
        <f t="shared" si="148"/>
        <v>0</v>
      </c>
    </row>
    <row r="292" spans="1:48" s="91" customFormat="1">
      <c r="A292" s="92">
        <f t="shared" si="149"/>
        <v>46081</v>
      </c>
      <c r="B292" s="91">
        <f t="shared" si="132"/>
        <v>285</v>
      </c>
      <c r="C292" s="99" t="e">
        <f t="shared" si="133"/>
        <v>#N/A</v>
      </c>
      <c r="F292" s="92">
        <f t="shared" si="150"/>
        <v>46081</v>
      </c>
      <c r="G292" s="91">
        <f t="shared" si="151"/>
        <v>285</v>
      </c>
      <c r="H292" s="91" t="e">
        <f>INDEX(地温!$D$2:$D$366,MATCH(F292,地温!$C$2:$C$366,FALSE))</f>
        <v>#N/A</v>
      </c>
      <c r="I292" s="91" t="e">
        <f t="shared" si="152"/>
        <v>#N/A</v>
      </c>
      <c r="J292" s="93" t="e">
        <f t="shared" si="134"/>
        <v>#N/A</v>
      </c>
      <c r="K292" s="99" t="e">
        <f t="shared" si="135"/>
        <v>#N/A</v>
      </c>
      <c r="L292" s="99" t="e">
        <f t="shared" si="136"/>
        <v>#N/A</v>
      </c>
      <c r="O292" s="92">
        <f t="shared" si="153"/>
        <v>46081</v>
      </c>
      <c r="P292" s="91">
        <f t="shared" si="154"/>
        <v>285</v>
      </c>
      <c r="Q292" s="91" t="e">
        <f>INDEX(地温!$D$2:$D$366,MATCH(O292,地温!$C$2:$C$366,FALSE))</f>
        <v>#N/A</v>
      </c>
      <c r="R292" s="91" t="e">
        <f t="shared" si="155"/>
        <v>#N/A</v>
      </c>
      <c r="S292" s="93" t="e">
        <f t="shared" si="137"/>
        <v>#N/A</v>
      </c>
      <c r="T292" s="99" t="e">
        <f t="shared" si="138"/>
        <v>#N/A</v>
      </c>
      <c r="U292" s="99" t="e">
        <f t="shared" si="139"/>
        <v>#N/A</v>
      </c>
      <c r="X292" s="92">
        <f t="shared" si="156"/>
        <v>46081</v>
      </c>
      <c r="Y292" s="91">
        <f t="shared" si="157"/>
        <v>285</v>
      </c>
      <c r="Z292" s="91" t="e">
        <f>INDEX(地温!$D$2:$D$366,MATCH(X292,地温!$C$2:$C$366,FALSE))</f>
        <v>#N/A</v>
      </c>
      <c r="AA292" s="91" t="e">
        <f t="shared" si="158"/>
        <v>#N/A</v>
      </c>
      <c r="AB292" s="93" t="e">
        <f t="shared" si="140"/>
        <v>#N/A</v>
      </c>
      <c r="AC292" s="99" t="e">
        <f t="shared" si="141"/>
        <v>#N/A</v>
      </c>
      <c r="AD292" s="99">
        <f t="shared" si="142"/>
        <v>0</v>
      </c>
      <c r="AG292" s="92">
        <f t="shared" si="159"/>
        <v>46081</v>
      </c>
      <c r="AH292" s="91">
        <f t="shared" si="160"/>
        <v>285</v>
      </c>
      <c r="AI292" s="91" t="e">
        <f>INDEX(地温!$D$2:$D$366,MATCH(AG292,地温!$C$2:$C$366,FALSE))</f>
        <v>#N/A</v>
      </c>
      <c r="AJ292" s="91" t="e">
        <f t="shared" si="161"/>
        <v>#N/A</v>
      </c>
      <c r="AK292" s="93" t="e">
        <f t="shared" si="143"/>
        <v>#N/A</v>
      </c>
      <c r="AL292" s="99" t="e">
        <f t="shared" si="144"/>
        <v>#N/A</v>
      </c>
      <c r="AM292" s="99">
        <f t="shared" si="145"/>
        <v>0</v>
      </c>
      <c r="AP292" s="92">
        <f t="shared" si="162"/>
        <v>46081</v>
      </c>
      <c r="AQ292" s="91">
        <f t="shared" si="163"/>
        <v>285</v>
      </c>
      <c r="AR292" s="91" t="e">
        <f>INDEX(地温!$D$2:$D$366,MATCH(AP292,地温!$C$2:$C$366,FALSE))</f>
        <v>#N/A</v>
      </c>
      <c r="AS292" s="91" t="e">
        <f t="shared" si="164"/>
        <v>#N/A</v>
      </c>
      <c r="AT292" s="93" t="e">
        <f t="shared" si="146"/>
        <v>#N/A</v>
      </c>
      <c r="AU292" s="99" t="e">
        <f t="shared" si="147"/>
        <v>#N/A</v>
      </c>
      <c r="AV292" s="99">
        <f t="shared" si="148"/>
        <v>0</v>
      </c>
    </row>
    <row r="293" spans="1:48" s="91" customFormat="1">
      <c r="A293" s="92">
        <f t="shared" si="149"/>
        <v>46082</v>
      </c>
      <c r="B293" s="91">
        <f t="shared" si="132"/>
        <v>286</v>
      </c>
      <c r="C293" s="99" t="e">
        <f t="shared" si="133"/>
        <v>#N/A</v>
      </c>
      <c r="F293" s="92">
        <f t="shared" si="150"/>
        <v>46082</v>
      </c>
      <c r="G293" s="91">
        <f t="shared" si="151"/>
        <v>286</v>
      </c>
      <c r="H293" s="91" t="e">
        <f>INDEX(地温!$D$2:$D$366,MATCH(F293,地温!$C$2:$C$366,FALSE))</f>
        <v>#N/A</v>
      </c>
      <c r="I293" s="91" t="e">
        <f t="shared" si="152"/>
        <v>#N/A</v>
      </c>
      <c r="J293" s="93" t="e">
        <f t="shared" si="134"/>
        <v>#N/A</v>
      </c>
      <c r="K293" s="99" t="e">
        <f t="shared" si="135"/>
        <v>#N/A</v>
      </c>
      <c r="L293" s="99" t="e">
        <f t="shared" si="136"/>
        <v>#N/A</v>
      </c>
      <c r="O293" s="92">
        <f t="shared" si="153"/>
        <v>46082</v>
      </c>
      <c r="P293" s="91">
        <f t="shared" si="154"/>
        <v>286</v>
      </c>
      <c r="Q293" s="91" t="e">
        <f>INDEX(地温!$D$2:$D$366,MATCH(O293,地温!$C$2:$C$366,FALSE))</f>
        <v>#N/A</v>
      </c>
      <c r="R293" s="91" t="e">
        <f t="shared" si="155"/>
        <v>#N/A</v>
      </c>
      <c r="S293" s="93" t="e">
        <f t="shared" si="137"/>
        <v>#N/A</v>
      </c>
      <c r="T293" s="99" t="e">
        <f t="shared" si="138"/>
        <v>#N/A</v>
      </c>
      <c r="U293" s="99" t="e">
        <f t="shared" si="139"/>
        <v>#N/A</v>
      </c>
      <c r="X293" s="92">
        <f t="shared" si="156"/>
        <v>46082</v>
      </c>
      <c r="Y293" s="91">
        <f t="shared" si="157"/>
        <v>286</v>
      </c>
      <c r="Z293" s="91" t="e">
        <f>INDEX(地温!$D$2:$D$366,MATCH(X293,地温!$C$2:$C$366,FALSE))</f>
        <v>#N/A</v>
      </c>
      <c r="AA293" s="91" t="e">
        <f t="shared" si="158"/>
        <v>#N/A</v>
      </c>
      <c r="AB293" s="93" t="e">
        <f t="shared" si="140"/>
        <v>#N/A</v>
      </c>
      <c r="AC293" s="99" t="e">
        <f t="shared" si="141"/>
        <v>#N/A</v>
      </c>
      <c r="AD293" s="99">
        <f t="shared" si="142"/>
        <v>0</v>
      </c>
      <c r="AG293" s="92">
        <f t="shared" si="159"/>
        <v>46082</v>
      </c>
      <c r="AH293" s="91">
        <f t="shared" si="160"/>
        <v>286</v>
      </c>
      <c r="AI293" s="91" t="e">
        <f>INDEX(地温!$D$2:$D$366,MATCH(AG293,地温!$C$2:$C$366,FALSE))</f>
        <v>#N/A</v>
      </c>
      <c r="AJ293" s="91" t="e">
        <f t="shared" si="161"/>
        <v>#N/A</v>
      </c>
      <c r="AK293" s="93" t="e">
        <f t="shared" si="143"/>
        <v>#N/A</v>
      </c>
      <c r="AL293" s="99" t="e">
        <f t="shared" si="144"/>
        <v>#N/A</v>
      </c>
      <c r="AM293" s="99">
        <f t="shared" si="145"/>
        <v>0</v>
      </c>
      <c r="AP293" s="92">
        <f t="shared" si="162"/>
        <v>46082</v>
      </c>
      <c r="AQ293" s="91">
        <f t="shared" si="163"/>
        <v>286</v>
      </c>
      <c r="AR293" s="91" t="e">
        <f>INDEX(地温!$D$2:$D$366,MATCH(AP293,地温!$C$2:$C$366,FALSE))</f>
        <v>#N/A</v>
      </c>
      <c r="AS293" s="91" t="e">
        <f t="shared" si="164"/>
        <v>#N/A</v>
      </c>
      <c r="AT293" s="93" t="e">
        <f t="shared" si="146"/>
        <v>#N/A</v>
      </c>
      <c r="AU293" s="99" t="e">
        <f t="shared" si="147"/>
        <v>#N/A</v>
      </c>
      <c r="AV293" s="99">
        <f t="shared" si="148"/>
        <v>0</v>
      </c>
    </row>
    <row r="294" spans="1:48" s="91" customFormat="1">
      <c r="A294" s="92">
        <f t="shared" si="149"/>
        <v>46083</v>
      </c>
      <c r="B294" s="91">
        <f t="shared" si="132"/>
        <v>287</v>
      </c>
      <c r="C294" s="99" t="e">
        <f t="shared" si="133"/>
        <v>#N/A</v>
      </c>
      <c r="F294" s="92">
        <f t="shared" si="150"/>
        <v>46083</v>
      </c>
      <c r="G294" s="91">
        <f t="shared" si="151"/>
        <v>287</v>
      </c>
      <c r="H294" s="91" t="e">
        <f>INDEX(地温!$D$2:$D$366,MATCH(F294,地温!$C$2:$C$366,FALSE))</f>
        <v>#N/A</v>
      </c>
      <c r="I294" s="91" t="e">
        <f t="shared" si="152"/>
        <v>#N/A</v>
      </c>
      <c r="J294" s="93" t="e">
        <f t="shared" si="134"/>
        <v>#N/A</v>
      </c>
      <c r="K294" s="99" t="e">
        <f t="shared" si="135"/>
        <v>#N/A</v>
      </c>
      <c r="L294" s="99" t="e">
        <f t="shared" si="136"/>
        <v>#N/A</v>
      </c>
      <c r="O294" s="92">
        <f t="shared" si="153"/>
        <v>46083</v>
      </c>
      <c r="P294" s="91">
        <f t="shared" si="154"/>
        <v>287</v>
      </c>
      <c r="Q294" s="91" t="e">
        <f>INDEX(地温!$D$2:$D$366,MATCH(O294,地温!$C$2:$C$366,FALSE))</f>
        <v>#N/A</v>
      </c>
      <c r="R294" s="91" t="e">
        <f t="shared" si="155"/>
        <v>#N/A</v>
      </c>
      <c r="S294" s="93" t="e">
        <f t="shared" si="137"/>
        <v>#N/A</v>
      </c>
      <c r="T294" s="99" t="e">
        <f t="shared" si="138"/>
        <v>#N/A</v>
      </c>
      <c r="U294" s="99" t="e">
        <f t="shared" si="139"/>
        <v>#N/A</v>
      </c>
      <c r="X294" s="92">
        <f t="shared" si="156"/>
        <v>46083</v>
      </c>
      <c r="Y294" s="91">
        <f t="shared" si="157"/>
        <v>287</v>
      </c>
      <c r="Z294" s="91" t="e">
        <f>INDEX(地温!$D$2:$D$366,MATCH(X294,地温!$C$2:$C$366,FALSE))</f>
        <v>#N/A</v>
      </c>
      <c r="AA294" s="91" t="e">
        <f t="shared" si="158"/>
        <v>#N/A</v>
      </c>
      <c r="AB294" s="93" t="e">
        <f t="shared" si="140"/>
        <v>#N/A</v>
      </c>
      <c r="AC294" s="99" t="e">
        <f t="shared" si="141"/>
        <v>#N/A</v>
      </c>
      <c r="AD294" s="99">
        <f t="shared" si="142"/>
        <v>0</v>
      </c>
      <c r="AG294" s="92">
        <f t="shared" si="159"/>
        <v>46083</v>
      </c>
      <c r="AH294" s="91">
        <f t="shared" si="160"/>
        <v>287</v>
      </c>
      <c r="AI294" s="91" t="e">
        <f>INDEX(地温!$D$2:$D$366,MATCH(AG294,地温!$C$2:$C$366,FALSE))</f>
        <v>#N/A</v>
      </c>
      <c r="AJ294" s="91" t="e">
        <f t="shared" si="161"/>
        <v>#N/A</v>
      </c>
      <c r="AK294" s="93" t="e">
        <f t="shared" si="143"/>
        <v>#N/A</v>
      </c>
      <c r="AL294" s="99" t="e">
        <f t="shared" si="144"/>
        <v>#N/A</v>
      </c>
      <c r="AM294" s="99">
        <f t="shared" si="145"/>
        <v>0</v>
      </c>
      <c r="AP294" s="92">
        <f t="shared" si="162"/>
        <v>46083</v>
      </c>
      <c r="AQ294" s="91">
        <f t="shared" si="163"/>
        <v>287</v>
      </c>
      <c r="AR294" s="91" t="e">
        <f>INDEX(地温!$D$2:$D$366,MATCH(AP294,地温!$C$2:$C$366,FALSE))</f>
        <v>#N/A</v>
      </c>
      <c r="AS294" s="91" t="e">
        <f t="shared" si="164"/>
        <v>#N/A</v>
      </c>
      <c r="AT294" s="93" t="e">
        <f t="shared" si="146"/>
        <v>#N/A</v>
      </c>
      <c r="AU294" s="99" t="e">
        <f t="shared" si="147"/>
        <v>#N/A</v>
      </c>
      <c r="AV294" s="99">
        <f t="shared" si="148"/>
        <v>0</v>
      </c>
    </row>
    <row r="295" spans="1:48" s="91" customFormat="1">
      <c r="A295" s="92">
        <f t="shared" si="149"/>
        <v>46084</v>
      </c>
      <c r="B295" s="91">
        <f t="shared" si="132"/>
        <v>288</v>
      </c>
      <c r="C295" s="99" t="e">
        <f t="shared" si="133"/>
        <v>#N/A</v>
      </c>
      <c r="F295" s="92">
        <f t="shared" si="150"/>
        <v>46084</v>
      </c>
      <c r="G295" s="91">
        <f t="shared" si="151"/>
        <v>288</v>
      </c>
      <c r="H295" s="91" t="e">
        <f>INDEX(地温!$D$2:$D$366,MATCH(F295,地温!$C$2:$C$366,FALSE))</f>
        <v>#N/A</v>
      </c>
      <c r="I295" s="91" t="e">
        <f t="shared" si="152"/>
        <v>#N/A</v>
      </c>
      <c r="J295" s="93" t="e">
        <f t="shared" si="134"/>
        <v>#N/A</v>
      </c>
      <c r="K295" s="99" t="e">
        <f t="shared" si="135"/>
        <v>#N/A</v>
      </c>
      <c r="L295" s="99" t="e">
        <f t="shared" si="136"/>
        <v>#N/A</v>
      </c>
      <c r="O295" s="92">
        <f t="shared" si="153"/>
        <v>46084</v>
      </c>
      <c r="P295" s="91">
        <f t="shared" si="154"/>
        <v>288</v>
      </c>
      <c r="Q295" s="91" t="e">
        <f>INDEX(地温!$D$2:$D$366,MATCH(O295,地温!$C$2:$C$366,FALSE))</f>
        <v>#N/A</v>
      </c>
      <c r="R295" s="91" t="e">
        <f t="shared" si="155"/>
        <v>#N/A</v>
      </c>
      <c r="S295" s="93" t="e">
        <f t="shared" si="137"/>
        <v>#N/A</v>
      </c>
      <c r="T295" s="99" t="e">
        <f t="shared" si="138"/>
        <v>#N/A</v>
      </c>
      <c r="U295" s="99" t="e">
        <f t="shared" si="139"/>
        <v>#N/A</v>
      </c>
      <c r="X295" s="92">
        <f t="shared" si="156"/>
        <v>46084</v>
      </c>
      <c r="Y295" s="91">
        <f t="shared" si="157"/>
        <v>288</v>
      </c>
      <c r="Z295" s="91" t="e">
        <f>INDEX(地温!$D$2:$D$366,MATCH(X295,地温!$C$2:$C$366,FALSE))</f>
        <v>#N/A</v>
      </c>
      <c r="AA295" s="91" t="e">
        <f t="shared" si="158"/>
        <v>#N/A</v>
      </c>
      <c r="AB295" s="93" t="e">
        <f t="shared" si="140"/>
        <v>#N/A</v>
      </c>
      <c r="AC295" s="99" t="e">
        <f t="shared" si="141"/>
        <v>#N/A</v>
      </c>
      <c r="AD295" s="99">
        <f t="shared" si="142"/>
        <v>0</v>
      </c>
      <c r="AG295" s="92">
        <f t="shared" si="159"/>
        <v>46084</v>
      </c>
      <c r="AH295" s="91">
        <f t="shared" si="160"/>
        <v>288</v>
      </c>
      <c r="AI295" s="91" t="e">
        <f>INDEX(地温!$D$2:$D$366,MATCH(AG295,地温!$C$2:$C$366,FALSE))</f>
        <v>#N/A</v>
      </c>
      <c r="AJ295" s="91" t="e">
        <f t="shared" si="161"/>
        <v>#N/A</v>
      </c>
      <c r="AK295" s="93" t="e">
        <f t="shared" si="143"/>
        <v>#N/A</v>
      </c>
      <c r="AL295" s="99" t="e">
        <f t="shared" si="144"/>
        <v>#N/A</v>
      </c>
      <c r="AM295" s="99">
        <f t="shared" si="145"/>
        <v>0</v>
      </c>
      <c r="AP295" s="92">
        <f t="shared" si="162"/>
        <v>46084</v>
      </c>
      <c r="AQ295" s="91">
        <f t="shared" si="163"/>
        <v>288</v>
      </c>
      <c r="AR295" s="91" t="e">
        <f>INDEX(地温!$D$2:$D$366,MATCH(AP295,地温!$C$2:$C$366,FALSE))</f>
        <v>#N/A</v>
      </c>
      <c r="AS295" s="91" t="e">
        <f t="shared" si="164"/>
        <v>#N/A</v>
      </c>
      <c r="AT295" s="93" t="e">
        <f t="shared" si="146"/>
        <v>#N/A</v>
      </c>
      <c r="AU295" s="99" t="e">
        <f t="shared" si="147"/>
        <v>#N/A</v>
      </c>
      <c r="AV295" s="99">
        <f t="shared" si="148"/>
        <v>0</v>
      </c>
    </row>
    <row r="296" spans="1:48" s="91" customFormat="1">
      <c r="A296" s="92">
        <f t="shared" si="149"/>
        <v>46085</v>
      </c>
      <c r="B296" s="91">
        <f t="shared" si="132"/>
        <v>289</v>
      </c>
      <c r="C296" s="99" t="e">
        <f t="shared" si="133"/>
        <v>#N/A</v>
      </c>
      <c r="F296" s="92">
        <f t="shared" si="150"/>
        <v>46085</v>
      </c>
      <c r="G296" s="91">
        <f t="shared" si="151"/>
        <v>289</v>
      </c>
      <c r="H296" s="91" t="e">
        <f>INDEX(地温!$D$2:$D$366,MATCH(F296,地温!$C$2:$C$366,FALSE))</f>
        <v>#N/A</v>
      </c>
      <c r="I296" s="91" t="e">
        <f t="shared" si="152"/>
        <v>#N/A</v>
      </c>
      <c r="J296" s="93" t="e">
        <f t="shared" si="134"/>
        <v>#N/A</v>
      </c>
      <c r="K296" s="99" t="e">
        <f t="shared" si="135"/>
        <v>#N/A</v>
      </c>
      <c r="L296" s="99" t="e">
        <f t="shared" si="136"/>
        <v>#N/A</v>
      </c>
      <c r="O296" s="92">
        <f t="shared" si="153"/>
        <v>46085</v>
      </c>
      <c r="P296" s="91">
        <f t="shared" si="154"/>
        <v>289</v>
      </c>
      <c r="Q296" s="91" t="e">
        <f>INDEX(地温!$D$2:$D$366,MATCH(O296,地温!$C$2:$C$366,FALSE))</f>
        <v>#N/A</v>
      </c>
      <c r="R296" s="91" t="e">
        <f t="shared" si="155"/>
        <v>#N/A</v>
      </c>
      <c r="S296" s="93" t="e">
        <f t="shared" si="137"/>
        <v>#N/A</v>
      </c>
      <c r="T296" s="99" t="e">
        <f t="shared" si="138"/>
        <v>#N/A</v>
      </c>
      <c r="U296" s="99" t="e">
        <f t="shared" si="139"/>
        <v>#N/A</v>
      </c>
      <c r="X296" s="92">
        <f t="shared" si="156"/>
        <v>46085</v>
      </c>
      <c r="Y296" s="91">
        <f t="shared" si="157"/>
        <v>289</v>
      </c>
      <c r="Z296" s="91" t="e">
        <f>INDEX(地温!$D$2:$D$366,MATCH(X296,地温!$C$2:$C$366,FALSE))</f>
        <v>#N/A</v>
      </c>
      <c r="AA296" s="91" t="e">
        <f t="shared" si="158"/>
        <v>#N/A</v>
      </c>
      <c r="AB296" s="93" t="e">
        <f t="shared" si="140"/>
        <v>#N/A</v>
      </c>
      <c r="AC296" s="99" t="e">
        <f t="shared" si="141"/>
        <v>#N/A</v>
      </c>
      <c r="AD296" s="99">
        <f t="shared" si="142"/>
        <v>0</v>
      </c>
      <c r="AG296" s="92">
        <f t="shared" si="159"/>
        <v>46085</v>
      </c>
      <c r="AH296" s="91">
        <f t="shared" si="160"/>
        <v>289</v>
      </c>
      <c r="AI296" s="91" t="e">
        <f>INDEX(地温!$D$2:$D$366,MATCH(AG296,地温!$C$2:$C$366,FALSE))</f>
        <v>#N/A</v>
      </c>
      <c r="AJ296" s="91" t="e">
        <f t="shared" si="161"/>
        <v>#N/A</v>
      </c>
      <c r="AK296" s="93" t="e">
        <f t="shared" si="143"/>
        <v>#N/A</v>
      </c>
      <c r="AL296" s="99" t="e">
        <f t="shared" si="144"/>
        <v>#N/A</v>
      </c>
      <c r="AM296" s="99">
        <f t="shared" si="145"/>
        <v>0</v>
      </c>
      <c r="AP296" s="92">
        <f t="shared" si="162"/>
        <v>46085</v>
      </c>
      <c r="AQ296" s="91">
        <f t="shared" si="163"/>
        <v>289</v>
      </c>
      <c r="AR296" s="91" t="e">
        <f>INDEX(地温!$D$2:$D$366,MATCH(AP296,地温!$C$2:$C$366,FALSE))</f>
        <v>#N/A</v>
      </c>
      <c r="AS296" s="91" t="e">
        <f t="shared" si="164"/>
        <v>#N/A</v>
      </c>
      <c r="AT296" s="93" t="e">
        <f t="shared" si="146"/>
        <v>#N/A</v>
      </c>
      <c r="AU296" s="99" t="e">
        <f t="shared" si="147"/>
        <v>#N/A</v>
      </c>
      <c r="AV296" s="99">
        <f t="shared" si="148"/>
        <v>0</v>
      </c>
    </row>
    <row r="297" spans="1:48" s="91" customFormat="1">
      <c r="A297" s="92">
        <f t="shared" si="149"/>
        <v>46086</v>
      </c>
      <c r="B297" s="91">
        <f t="shared" si="132"/>
        <v>290</v>
      </c>
      <c r="C297" s="99" t="e">
        <f t="shared" si="133"/>
        <v>#N/A</v>
      </c>
      <c r="F297" s="92">
        <f t="shared" si="150"/>
        <v>46086</v>
      </c>
      <c r="G297" s="91">
        <f t="shared" si="151"/>
        <v>290</v>
      </c>
      <c r="H297" s="91" t="e">
        <f>INDEX(地温!$D$2:$D$366,MATCH(F297,地温!$C$2:$C$366,FALSE))</f>
        <v>#N/A</v>
      </c>
      <c r="I297" s="91" t="e">
        <f t="shared" si="152"/>
        <v>#N/A</v>
      </c>
      <c r="J297" s="93" t="e">
        <f t="shared" si="134"/>
        <v>#N/A</v>
      </c>
      <c r="K297" s="99" t="e">
        <f t="shared" si="135"/>
        <v>#N/A</v>
      </c>
      <c r="L297" s="99" t="e">
        <f t="shared" si="136"/>
        <v>#N/A</v>
      </c>
      <c r="O297" s="92">
        <f t="shared" si="153"/>
        <v>46086</v>
      </c>
      <c r="P297" s="91">
        <f t="shared" si="154"/>
        <v>290</v>
      </c>
      <c r="Q297" s="91" t="e">
        <f>INDEX(地温!$D$2:$D$366,MATCH(O297,地温!$C$2:$C$366,FALSE))</f>
        <v>#N/A</v>
      </c>
      <c r="R297" s="91" t="e">
        <f t="shared" si="155"/>
        <v>#N/A</v>
      </c>
      <c r="S297" s="93" t="e">
        <f t="shared" si="137"/>
        <v>#N/A</v>
      </c>
      <c r="T297" s="99" t="e">
        <f t="shared" si="138"/>
        <v>#N/A</v>
      </c>
      <c r="U297" s="99" t="e">
        <f t="shared" si="139"/>
        <v>#N/A</v>
      </c>
      <c r="X297" s="92">
        <f t="shared" si="156"/>
        <v>46086</v>
      </c>
      <c r="Y297" s="91">
        <f t="shared" si="157"/>
        <v>290</v>
      </c>
      <c r="Z297" s="91" t="e">
        <f>INDEX(地温!$D$2:$D$366,MATCH(X297,地温!$C$2:$C$366,FALSE))</f>
        <v>#N/A</v>
      </c>
      <c r="AA297" s="91" t="e">
        <f t="shared" si="158"/>
        <v>#N/A</v>
      </c>
      <c r="AB297" s="93" t="e">
        <f t="shared" si="140"/>
        <v>#N/A</v>
      </c>
      <c r="AC297" s="99" t="e">
        <f t="shared" si="141"/>
        <v>#N/A</v>
      </c>
      <c r="AD297" s="99">
        <f t="shared" si="142"/>
        <v>0</v>
      </c>
      <c r="AG297" s="92">
        <f t="shared" si="159"/>
        <v>46086</v>
      </c>
      <c r="AH297" s="91">
        <f t="shared" si="160"/>
        <v>290</v>
      </c>
      <c r="AI297" s="91" t="e">
        <f>INDEX(地温!$D$2:$D$366,MATCH(AG297,地温!$C$2:$C$366,FALSE))</f>
        <v>#N/A</v>
      </c>
      <c r="AJ297" s="91" t="e">
        <f t="shared" si="161"/>
        <v>#N/A</v>
      </c>
      <c r="AK297" s="93" t="e">
        <f t="shared" si="143"/>
        <v>#N/A</v>
      </c>
      <c r="AL297" s="99" t="e">
        <f t="shared" si="144"/>
        <v>#N/A</v>
      </c>
      <c r="AM297" s="99">
        <f t="shared" si="145"/>
        <v>0</v>
      </c>
      <c r="AP297" s="92">
        <f t="shared" si="162"/>
        <v>46086</v>
      </c>
      <c r="AQ297" s="91">
        <f t="shared" si="163"/>
        <v>290</v>
      </c>
      <c r="AR297" s="91" t="e">
        <f>INDEX(地温!$D$2:$D$366,MATCH(AP297,地温!$C$2:$C$366,FALSE))</f>
        <v>#N/A</v>
      </c>
      <c r="AS297" s="91" t="e">
        <f t="shared" si="164"/>
        <v>#N/A</v>
      </c>
      <c r="AT297" s="93" t="e">
        <f t="shared" si="146"/>
        <v>#N/A</v>
      </c>
      <c r="AU297" s="99" t="e">
        <f t="shared" si="147"/>
        <v>#N/A</v>
      </c>
      <c r="AV297" s="99">
        <f t="shared" si="148"/>
        <v>0</v>
      </c>
    </row>
    <row r="298" spans="1:48" s="91" customFormat="1">
      <c r="A298" s="92">
        <f t="shared" si="149"/>
        <v>46087</v>
      </c>
      <c r="B298" s="91">
        <f t="shared" si="132"/>
        <v>291</v>
      </c>
      <c r="C298" s="99" t="e">
        <f t="shared" si="133"/>
        <v>#N/A</v>
      </c>
      <c r="F298" s="92">
        <f t="shared" si="150"/>
        <v>46087</v>
      </c>
      <c r="G298" s="91">
        <f t="shared" si="151"/>
        <v>291</v>
      </c>
      <c r="H298" s="91" t="e">
        <f>INDEX(地温!$D$2:$D$366,MATCH(F298,地温!$C$2:$C$366,FALSE))</f>
        <v>#N/A</v>
      </c>
      <c r="I298" s="91" t="e">
        <f t="shared" si="152"/>
        <v>#N/A</v>
      </c>
      <c r="J298" s="93" t="e">
        <f t="shared" si="134"/>
        <v>#N/A</v>
      </c>
      <c r="K298" s="99" t="e">
        <f t="shared" si="135"/>
        <v>#N/A</v>
      </c>
      <c r="L298" s="99" t="e">
        <f t="shared" si="136"/>
        <v>#N/A</v>
      </c>
      <c r="O298" s="92">
        <f t="shared" si="153"/>
        <v>46087</v>
      </c>
      <c r="P298" s="91">
        <f t="shared" si="154"/>
        <v>291</v>
      </c>
      <c r="Q298" s="91" t="e">
        <f>INDEX(地温!$D$2:$D$366,MATCH(O298,地温!$C$2:$C$366,FALSE))</f>
        <v>#N/A</v>
      </c>
      <c r="R298" s="91" t="e">
        <f t="shared" si="155"/>
        <v>#N/A</v>
      </c>
      <c r="S298" s="93" t="e">
        <f t="shared" si="137"/>
        <v>#N/A</v>
      </c>
      <c r="T298" s="99" t="e">
        <f t="shared" si="138"/>
        <v>#N/A</v>
      </c>
      <c r="U298" s="99" t="e">
        <f t="shared" si="139"/>
        <v>#N/A</v>
      </c>
      <c r="X298" s="92">
        <f t="shared" si="156"/>
        <v>46087</v>
      </c>
      <c r="Y298" s="91">
        <f t="shared" si="157"/>
        <v>291</v>
      </c>
      <c r="Z298" s="91" t="e">
        <f>INDEX(地温!$D$2:$D$366,MATCH(X298,地温!$C$2:$C$366,FALSE))</f>
        <v>#N/A</v>
      </c>
      <c r="AA298" s="91" t="e">
        <f t="shared" si="158"/>
        <v>#N/A</v>
      </c>
      <c r="AB298" s="93" t="e">
        <f t="shared" si="140"/>
        <v>#N/A</v>
      </c>
      <c r="AC298" s="99" t="e">
        <f t="shared" si="141"/>
        <v>#N/A</v>
      </c>
      <c r="AD298" s="99">
        <f t="shared" si="142"/>
        <v>0</v>
      </c>
      <c r="AG298" s="92">
        <f t="shared" si="159"/>
        <v>46087</v>
      </c>
      <c r="AH298" s="91">
        <f t="shared" si="160"/>
        <v>291</v>
      </c>
      <c r="AI298" s="91" t="e">
        <f>INDEX(地温!$D$2:$D$366,MATCH(AG298,地温!$C$2:$C$366,FALSE))</f>
        <v>#N/A</v>
      </c>
      <c r="AJ298" s="91" t="e">
        <f t="shared" si="161"/>
        <v>#N/A</v>
      </c>
      <c r="AK298" s="93" t="e">
        <f t="shared" si="143"/>
        <v>#N/A</v>
      </c>
      <c r="AL298" s="99" t="e">
        <f t="shared" si="144"/>
        <v>#N/A</v>
      </c>
      <c r="AM298" s="99">
        <f t="shared" si="145"/>
        <v>0</v>
      </c>
      <c r="AP298" s="92">
        <f t="shared" si="162"/>
        <v>46087</v>
      </c>
      <c r="AQ298" s="91">
        <f t="shared" si="163"/>
        <v>291</v>
      </c>
      <c r="AR298" s="91" t="e">
        <f>INDEX(地温!$D$2:$D$366,MATCH(AP298,地温!$C$2:$C$366,FALSE))</f>
        <v>#N/A</v>
      </c>
      <c r="AS298" s="91" t="e">
        <f t="shared" si="164"/>
        <v>#N/A</v>
      </c>
      <c r="AT298" s="93" t="e">
        <f t="shared" si="146"/>
        <v>#N/A</v>
      </c>
      <c r="AU298" s="99" t="e">
        <f t="shared" si="147"/>
        <v>#N/A</v>
      </c>
      <c r="AV298" s="99">
        <f t="shared" si="148"/>
        <v>0</v>
      </c>
    </row>
    <row r="299" spans="1:48" s="91" customFormat="1">
      <c r="A299" s="92">
        <f t="shared" si="149"/>
        <v>46088</v>
      </c>
      <c r="B299" s="91">
        <f t="shared" si="132"/>
        <v>292</v>
      </c>
      <c r="C299" s="99" t="e">
        <f t="shared" si="133"/>
        <v>#N/A</v>
      </c>
      <c r="F299" s="92">
        <f t="shared" si="150"/>
        <v>46088</v>
      </c>
      <c r="G299" s="91">
        <f t="shared" si="151"/>
        <v>292</v>
      </c>
      <c r="H299" s="91" t="e">
        <f>INDEX(地温!$D$2:$D$366,MATCH(F299,地温!$C$2:$C$366,FALSE))</f>
        <v>#N/A</v>
      </c>
      <c r="I299" s="91" t="e">
        <f t="shared" si="152"/>
        <v>#N/A</v>
      </c>
      <c r="J299" s="93" t="e">
        <f t="shared" si="134"/>
        <v>#N/A</v>
      </c>
      <c r="K299" s="99" t="e">
        <f t="shared" si="135"/>
        <v>#N/A</v>
      </c>
      <c r="L299" s="99" t="e">
        <f t="shared" si="136"/>
        <v>#N/A</v>
      </c>
      <c r="O299" s="92">
        <f t="shared" si="153"/>
        <v>46088</v>
      </c>
      <c r="P299" s="91">
        <f t="shared" si="154"/>
        <v>292</v>
      </c>
      <c r="Q299" s="91" t="e">
        <f>INDEX(地温!$D$2:$D$366,MATCH(O299,地温!$C$2:$C$366,FALSE))</f>
        <v>#N/A</v>
      </c>
      <c r="R299" s="91" t="e">
        <f t="shared" si="155"/>
        <v>#N/A</v>
      </c>
      <c r="S299" s="93" t="e">
        <f t="shared" si="137"/>
        <v>#N/A</v>
      </c>
      <c r="T299" s="99" t="e">
        <f t="shared" si="138"/>
        <v>#N/A</v>
      </c>
      <c r="U299" s="99" t="e">
        <f t="shared" si="139"/>
        <v>#N/A</v>
      </c>
      <c r="X299" s="92">
        <f t="shared" si="156"/>
        <v>46088</v>
      </c>
      <c r="Y299" s="91">
        <f t="shared" si="157"/>
        <v>292</v>
      </c>
      <c r="Z299" s="91" t="e">
        <f>INDEX(地温!$D$2:$D$366,MATCH(X299,地温!$C$2:$C$366,FALSE))</f>
        <v>#N/A</v>
      </c>
      <c r="AA299" s="91" t="e">
        <f t="shared" si="158"/>
        <v>#N/A</v>
      </c>
      <c r="AB299" s="93" t="e">
        <f t="shared" si="140"/>
        <v>#N/A</v>
      </c>
      <c r="AC299" s="99" t="e">
        <f t="shared" si="141"/>
        <v>#N/A</v>
      </c>
      <c r="AD299" s="99">
        <f t="shared" si="142"/>
        <v>0</v>
      </c>
      <c r="AG299" s="92">
        <f t="shared" si="159"/>
        <v>46088</v>
      </c>
      <c r="AH299" s="91">
        <f t="shared" si="160"/>
        <v>292</v>
      </c>
      <c r="AI299" s="91" t="e">
        <f>INDEX(地温!$D$2:$D$366,MATCH(AG299,地温!$C$2:$C$366,FALSE))</f>
        <v>#N/A</v>
      </c>
      <c r="AJ299" s="91" t="e">
        <f t="shared" si="161"/>
        <v>#N/A</v>
      </c>
      <c r="AK299" s="93" t="e">
        <f t="shared" si="143"/>
        <v>#N/A</v>
      </c>
      <c r="AL299" s="99" t="e">
        <f t="shared" si="144"/>
        <v>#N/A</v>
      </c>
      <c r="AM299" s="99">
        <f t="shared" si="145"/>
        <v>0</v>
      </c>
      <c r="AP299" s="92">
        <f t="shared" si="162"/>
        <v>46088</v>
      </c>
      <c r="AQ299" s="91">
        <f t="shared" si="163"/>
        <v>292</v>
      </c>
      <c r="AR299" s="91" t="e">
        <f>INDEX(地温!$D$2:$D$366,MATCH(AP299,地温!$C$2:$C$366,FALSE))</f>
        <v>#N/A</v>
      </c>
      <c r="AS299" s="91" t="e">
        <f t="shared" si="164"/>
        <v>#N/A</v>
      </c>
      <c r="AT299" s="93" t="e">
        <f t="shared" si="146"/>
        <v>#N/A</v>
      </c>
      <c r="AU299" s="99" t="e">
        <f t="shared" si="147"/>
        <v>#N/A</v>
      </c>
      <c r="AV299" s="99">
        <f t="shared" si="148"/>
        <v>0</v>
      </c>
    </row>
    <row r="300" spans="1:48" s="91" customFormat="1">
      <c r="A300" s="92">
        <f t="shared" si="149"/>
        <v>46089</v>
      </c>
      <c r="B300" s="91">
        <f t="shared" si="132"/>
        <v>293</v>
      </c>
      <c r="C300" s="99" t="e">
        <f t="shared" si="133"/>
        <v>#N/A</v>
      </c>
      <c r="F300" s="92">
        <f t="shared" si="150"/>
        <v>46089</v>
      </c>
      <c r="G300" s="91">
        <f t="shared" si="151"/>
        <v>293</v>
      </c>
      <c r="H300" s="91" t="e">
        <f>INDEX(地温!$D$2:$D$366,MATCH(F300,地温!$C$2:$C$366,FALSE))</f>
        <v>#N/A</v>
      </c>
      <c r="I300" s="91" t="e">
        <f t="shared" si="152"/>
        <v>#N/A</v>
      </c>
      <c r="J300" s="93" t="e">
        <f t="shared" si="134"/>
        <v>#N/A</v>
      </c>
      <c r="K300" s="99" t="e">
        <f t="shared" si="135"/>
        <v>#N/A</v>
      </c>
      <c r="L300" s="99" t="e">
        <f t="shared" si="136"/>
        <v>#N/A</v>
      </c>
      <c r="O300" s="92">
        <f t="shared" si="153"/>
        <v>46089</v>
      </c>
      <c r="P300" s="91">
        <f t="shared" si="154"/>
        <v>293</v>
      </c>
      <c r="Q300" s="91" t="e">
        <f>INDEX(地温!$D$2:$D$366,MATCH(O300,地温!$C$2:$C$366,FALSE))</f>
        <v>#N/A</v>
      </c>
      <c r="R300" s="91" t="e">
        <f t="shared" si="155"/>
        <v>#N/A</v>
      </c>
      <c r="S300" s="93" t="e">
        <f t="shared" si="137"/>
        <v>#N/A</v>
      </c>
      <c r="T300" s="99" t="e">
        <f t="shared" si="138"/>
        <v>#N/A</v>
      </c>
      <c r="U300" s="99" t="e">
        <f t="shared" si="139"/>
        <v>#N/A</v>
      </c>
      <c r="X300" s="92">
        <f t="shared" si="156"/>
        <v>46089</v>
      </c>
      <c r="Y300" s="91">
        <f t="shared" si="157"/>
        <v>293</v>
      </c>
      <c r="Z300" s="91" t="e">
        <f>INDEX(地温!$D$2:$D$366,MATCH(X300,地温!$C$2:$C$366,FALSE))</f>
        <v>#N/A</v>
      </c>
      <c r="AA300" s="91" t="e">
        <f t="shared" si="158"/>
        <v>#N/A</v>
      </c>
      <c r="AB300" s="93" t="e">
        <f t="shared" si="140"/>
        <v>#N/A</v>
      </c>
      <c r="AC300" s="99" t="e">
        <f t="shared" si="141"/>
        <v>#N/A</v>
      </c>
      <c r="AD300" s="99">
        <f t="shared" si="142"/>
        <v>0</v>
      </c>
      <c r="AG300" s="92">
        <f t="shared" si="159"/>
        <v>46089</v>
      </c>
      <c r="AH300" s="91">
        <f t="shared" si="160"/>
        <v>293</v>
      </c>
      <c r="AI300" s="91" t="e">
        <f>INDEX(地温!$D$2:$D$366,MATCH(AG300,地温!$C$2:$C$366,FALSE))</f>
        <v>#N/A</v>
      </c>
      <c r="AJ300" s="91" t="e">
        <f t="shared" si="161"/>
        <v>#N/A</v>
      </c>
      <c r="AK300" s="93" t="e">
        <f t="shared" si="143"/>
        <v>#N/A</v>
      </c>
      <c r="AL300" s="99" t="e">
        <f t="shared" si="144"/>
        <v>#N/A</v>
      </c>
      <c r="AM300" s="99">
        <f t="shared" si="145"/>
        <v>0</v>
      </c>
      <c r="AP300" s="92">
        <f t="shared" si="162"/>
        <v>46089</v>
      </c>
      <c r="AQ300" s="91">
        <f t="shared" si="163"/>
        <v>293</v>
      </c>
      <c r="AR300" s="91" t="e">
        <f>INDEX(地温!$D$2:$D$366,MATCH(AP300,地温!$C$2:$C$366,FALSE))</f>
        <v>#N/A</v>
      </c>
      <c r="AS300" s="91" t="e">
        <f t="shared" si="164"/>
        <v>#N/A</v>
      </c>
      <c r="AT300" s="93" t="e">
        <f t="shared" si="146"/>
        <v>#N/A</v>
      </c>
      <c r="AU300" s="99" t="e">
        <f t="shared" si="147"/>
        <v>#N/A</v>
      </c>
      <c r="AV300" s="99">
        <f t="shared" si="148"/>
        <v>0</v>
      </c>
    </row>
    <row r="301" spans="1:48" s="91" customFormat="1">
      <c r="A301" s="92">
        <f t="shared" si="149"/>
        <v>46090</v>
      </c>
      <c r="B301" s="91">
        <f t="shared" si="132"/>
        <v>294</v>
      </c>
      <c r="C301" s="99" t="e">
        <f t="shared" si="133"/>
        <v>#N/A</v>
      </c>
      <c r="F301" s="92">
        <f t="shared" si="150"/>
        <v>46090</v>
      </c>
      <c r="G301" s="91">
        <f t="shared" si="151"/>
        <v>294</v>
      </c>
      <c r="H301" s="91" t="e">
        <f>INDEX(地温!$D$2:$D$366,MATCH(F301,地温!$C$2:$C$366,FALSE))</f>
        <v>#N/A</v>
      </c>
      <c r="I301" s="91" t="e">
        <f t="shared" si="152"/>
        <v>#N/A</v>
      </c>
      <c r="J301" s="93" t="e">
        <f t="shared" si="134"/>
        <v>#N/A</v>
      </c>
      <c r="K301" s="99" t="e">
        <f t="shared" si="135"/>
        <v>#N/A</v>
      </c>
      <c r="L301" s="99" t="e">
        <f t="shared" si="136"/>
        <v>#N/A</v>
      </c>
      <c r="O301" s="92">
        <f t="shared" si="153"/>
        <v>46090</v>
      </c>
      <c r="P301" s="91">
        <f t="shared" si="154"/>
        <v>294</v>
      </c>
      <c r="Q301" s="91" t="e">
        <f>INDEX(地温!$D$2:$D$366,MATCH(O301,地温!$C$2:$C$366,FALSE))</f>
        <v>#N/A</v>
      </c>
      <c r="R301" s="91" t="e">
        <f t="shared" si="155"/>
        <v>#N/A</v>
      </c>
      <c r="S301" s="93" t="e">
        <f t="shared" si="137"/>
        <v>#N/A</v>
      </c>
      <c r="T301" s="99" t="e">
        <f t="shared" si="138"/>
        <v>#N/A</v>
      </c>
      <c r="U301" s="99" t="e">
        <f t="shared" si="139"/>
        <v>#N/A</v>
      </c>
      <c r="X301" s="92">
        <f t="shared" si="156"/>
        <v>46090</v>
      </c>
      <c r="Y301" s="91">
        <f t="shared" si="157"/>
        <v>294</v>
      </c>
      <c r="Z301" s="91" t="e">
        <f>INDEX(地温!$D$2:$D$366,MATCH(X301,地温!$C$2:$C$366,FALSE))</f>
        <v>#N/A</v>
      </c>
      <c r="AA301" s="91" t="e">
        <f t="shared" si="158"/>
        <v>#N/A</v>
      </c>
      <c r="AB301" s="93" t="e">
        <f t="shared" si="140"/>
        <v>#N/A</v>
      </c>
      <c r="AC301" s="99" t="e">
        <f t="shared" si="141"/>
        <v>#N/A</v>
      </c>
      <c r="AD301" s="99">
        <f t="shared" si="142"/>
        <v>0</v>
      </c>
      <c r="AG301" s="92">
        <f t="shared" si="159"/>
        <v>46090</v>
      </c>
      <c r="AH301" s="91">
        <f t="shared" si="160"/>
        <v>294</v>
      </c>
      <c r="AI301" s="91" t="e">
        <f>INDEX(地温!$D$2:$D$366,MATCH(AG301,地温!$C$2:$C$366,FALSE))</f>
        <v>#N/A</v>
      </c>
      <c r="AJ301" s="91" t="e">
        <f t="shared" si="161"/>
        <v>#N/A</v>
      </c>
      <c r="AK301" s="93" t="e">
        <f t="shared" si="143"/>
        <v>#N/A</v>
      </c>
      <c r="AL301" s="99" t="e">
        <f t="shared" si="144"/>
        <v>#N/A</v>
      </c>
      <c r="AM301" s="99">
        <f t="shared" si="145"/>
        <v>0</v>
      </c>
      <c r="AP301" s="92">
        <f t="shared" si="162"/>
        <v>46090</v>
      </c>
      <c r="AQ301" s="91">
        <f t="shared" si="163"/>
        <v>294</v>
      </c>
      <c r="AR301" s="91" t="e">
        <f>INDEX(地温!$D$2:$D$366,MATCH(AP301,地温!$C$2:$C$366,FALSE))</f>
        <v>#N/A</v>
      </c>
      <c r="AS301" s="91" t="e">
        <f t="shared" si="164"/>
        <v>#N/A</v>
      </c>
      <c r="AT301" s="93" t="e">
        <f t="shared" si="146"/>
        <v>#N/A</v>
      </c>
      <c r="AU301" s="99" t="e">
        <f t="shared" si="147"/>
        <v>#N/A</v>
      </c>
      <c r="AV301" s="99">
        <f t="shared" si="148"/>
        <v>0</v>
      </c>
    </row>
    <row r="302" spans="1:48" s="91" customFormat="1">
      <c r="A302" s="92">
        <f t="shared" si="149"/>
        <v>46091</v>
      </c>
      <c r="B302" s="91">
        <f t="shared" si="132"/>
        <v>295</v>
      </c>
      <c r="C302" s="99" t="e">
        <f t="shared" si="133"/>
        <v>#N/A</v>
      </c>
      <c r="F302" s="92">
        <f t="shared" si="150"/>
        <v>46091</v>
      </c>
      <c r="G302" s="91">
        <f t="shared" si="151"/>
        <v>295</v>
      </c>
      <c r="H302" s="91" t="e">
        <f>INDEX(地温!$D$2:$D$366,MATCH(F302,地温!$C$2:$C$366,FALSE))</f>
        <v>#N/A</v>
      </c>
      <c r="I302" s="91" t="e">
        <f t="shared" si="152"/>
        <v>#N/A</v>
      </c>
      <c r="J302" s="93" t="e">
        <f t="shared" si="134"/>
        <v>#N/A</v>
      </c>
      <c r="K302" s="99" t="e">
        <f t="shared" si="135"/>
        <v>#N/A</v>
      </c>
      <c r="L302" s="99" t="e">
        <f t="shared" si="136"/>
        <v>#N/A</v>
      </c>
      <c r="O302" s="92">
        <f t="shared" si="153"/>
        <v>46091</v>
      </c>
      <c r="P302" s="91">
        <f t="shared" si="154"/>
        <v>295</v>
      </c>
      <c r="Q302" s="91" t="e">
        <f>INDEX(地温!$D$2:$D$366,MATCH(O302,地温!$C$2:$C$366,FALSE))</f>
        <v>#N/A</v>
      </c>
      <c r="R302" s="91" t="e">
        <f t="shared" si="155"/>
        <v>#N/A</v>
      </c>
      <c r="S302" s="93" t="e">
        <f t="shared" si="137"/>
        <v>#N/A</v>
      </c>
      <c r="T302" s="99" t="e">
        <f t="shared" si="138"/>
        <v>#N/A</v>
      </c>
      <c r="U302" s="99" t="e">
        <f t="shared" si="139"/>
        <v>#N/A</v>
      </c>
      <c r="X302" s="92">
        <f t="shared" si="156"/>
        <v>46091</v>
      </c>
      <c r="Y302" s="91">
        <f t="shared" si="157"/>
        <v>295</v>
      </c>
      <c r="Z302" s="91" t="e">
        <f>INDEX(地温!$D$2:$D$366,MATCH(X302,地温!$C$2:$C$366,FALSE))</f>
        <v>#N/A</v>
      </c>
      <c r="AA302" s="91" t="e">
        <f t="shared" si="158"/>
        <v>#N/A</v>
      </c>
      <c r="AB302" s="93" t="e">
        <f t="shared" si="140"/>
        <v>#N/A</v>
      </c>
      <c r="AC302" s="99" t="e">
        <f t="shared" si="141"/>
        <v>#N/A</v>
      </c>
      <c r="AD302" s="99">
        <f t="shared" si="142"/>
        <v>0</v>
      </c>
      <c r="AG302" s="92">
        <f t="shared" si="159"/>
        <v>46091</v>
      </c>
      <c r="AH302" s="91">
        <f t="shared" si="160"/>
        <v>295</v>
      </c>
      <c r="AI302" s="91" t="e">
        <f>INDEX(地温!$D$2:$D$366,MATCH(AG302,地温!$C$2:$C$366,FALSE))</f>
        <v>#N/A</v>
      </c>
      <c r="AJ302" s="91" t="e">
        <f t="shared" si="161"/>
        <v>#N/A</v>
      </c>
      <c r="AK302" s="93" t="e">
        <f t="shared" si="143"/>
        <v>#N/A</v>
      </c>
      <c r="AL302" s="99" t="e">
        <f t="shared" si="144"/>
        <v>#N/A</v>
      </c>
      <c r="AM302" s="99">
        <f t="shared" si="145"/>
        <v>0</v>
      </c>
      <c r="AP302" s="92">
        <f t="shared" si="162"/>
        <v>46091</v>
      </c>
      <c r="AQ302" s="91">
        <f t="shared" si="163"/>
        <v>295</v>
      </c>
      <c r="AR302" s="91" t="e">
        <f>INDEX(地温!$D$2:$D$366,MATCH(AP302,地温!$C$2:$C$366,FALSE))</f>
        <v>#N/A</v>
      </c>
      <c r="AS302" s="91" t="e">
        <f t="shared" si="164"/>
        <v>#N/A</v>
      </c>
      <c r="AT302" s="93" t="e">
        <f t="shared" si="146"/>
        <v>#N/A</v>
      </c>
      <c r="AU302" s="99" t="e">
        <f t="shared" si="147"/>
        <v>#N/A</v>
      </c>
      <c r="AV302" s="99">
        <f t="shared" si="148"/>
        <v>0</v>
      </c>
    </row>
    <row r="303" spans="1:48" s="91" customFormat="1">
      <c r="A303" s="92">
        <f t="shared" si="149"/>
        <v>46092</v>
      </c>
      <c r="B303" s="91">
        <f t="shared" si="132"/>
        <v>296</v>
      </c>
      <c r="C303" s="99" t="e">
        <f t="shared" si="133"/>
        <v>#N/A</v>
      </c>
      <c r="F303" s="92">
        <f t="shared" si="150"/>
        <v>46092</v>
      </c>
      <c r="G303" s="91">
        <f t="shared" si="151"/>
        <v>296</v>
      </c>
      <c r="H303" s="91" t="e">
        <f>INDEX(地温!$D$2:$D$366,MATCH(F303,地温!$C$2:$C$366,FALSE))</f>
        <v>#N/A</v>
      </c>
      <c r="I303" s="91" t="e">
        <f t="shared" si="152"/>
        <v>#N/A</v>
      </c>
      <c r="J303" s="93" t="e">
        <f t="shared" si="134"/>
        <v>#N/A</v>
      </c>
      <c r="K303" s="99" t="e">
        <f t="shared" si="135"/>
        <v>#N/A</v>
      </c>
      <c r="L303" s="99" t="e">
        <f t="shared" si="136"/>
        <v>#N/A</v>
      </c>
      <c r="O303" s="92">
        <f t="shared" si="153"/>
        <v>46092</v>
      </c>
      <c r="P303" s="91">
        <f t="shared" si="154"/>
        <v>296</v>
      </c>
      <c r="Q303" s="91" t="e">
        <f>INDEX(地温!$D$2:$D$366,MATCH(O303,地温!$C$2:$C$366,FALSE))</f>
        <v>#N/A</v>
      </c>
      <c r="R303" s="91" t="e">
        <f t="shared" si="155"/>
        <v>#N/A</v>
      </c>
      <c r="S303" s="93" t="e">
        <f t="shared" si="137"/>
        <v>#N/A</v>
      </c>
      <c r="T303" s="99" t="e">
        <f t="shared" si="138"/>
        <v>#N/A</v>
      </c>
      <c r="U303" s="99" t="e">
        <f t="shared" si="139"/>
        <v>#N/A</v>
      </c>
      <c r="X303" s="92">
        <f t="shared" si="156"/>
        <v>46092</v>
      </c>
      <c r="Y303" s="91">
        <f t="shared" si="157"/>
        <v>296</v>
      </c>
      <c r="Z303" s="91" t="e">
        <f>INDEX(地温!$D$2:$D$366,MATCH(X303,地温!$C$2:$C$366,FALSE))</f>
        <v>#N/A</v>
      </c>
      <c r="AA303" s="91" t="e">
        <f t="shared" si="158"/>
        <v>#N/A</v>
      </c>
      <c r="AB303" s="93" t="e">
        <f t="shared" si="140"/>
        <v>#N/A</v>
      </c>
      <c r="AC303" s="99" t="e">
        <f t="shared" si="141"/>
        <v>#N/A</v>
      </c>
      <c r="AD303" s="99">
        <f t="shared" si="142"/>
        <v>0</v>
      </c>
      <c r="AG303" s="92">
        <f t="shared" si="159"/>
        <v>46092</v>
      </c>
      <c r="AH303" s="91">
        <f t="shared" si="160"/>
        <v>296</v>
      </c>
      <c r="AI303" s="91" t="e">
        <f>INDEX(地温!$D$2:$D$366,MATCH(AG303,地温!$C$2:$C$366,FALSE))</f>
        <v>#N/A</v>
      </c>
      <c r="AJ303" s="91" t="e">
        <f t="shared" si="161"/>
        <v>#N/A</v>
      </c>
      <c r="AK303" s="93" t="e">
        <f t="shared" si="143"/>
        <v>#N/A</v>
      </c>
      <c r="AL303" s="99" t="e">
        <f t="shared" si="144"/>
        <v>#N/A</v>
      </c>
      <c r="AM303" s="99">
        <f t="shared" si="145"/>
        <v>0</v>
      </c>
      <c r="AP303" s="92">
        <f t="shared" si="162"/>
        <v>46092</v>
      </c>
      <c r="AQ303" s="91">
        <f t="shared" si="163"/>
        <v>296</v>
      </c>
      <c r="AR303" s="91" t="e">
        <f>INDEX(地温!$D$2:$D$366,MATCH(AP303,地温!$C$2:$C$366,FALSE))</f>
        <v>#N/A</v>
      </c>
      <c r="AS303" s="91" t="e">
        <f t="shared" si="164"/>
        <v>#N/A</v>
      </c>
      <c r="AT303" s="93" t="e">
        <f t="shared" si="146"/>
        <v>#N/A</v>
      </c>
      <c r="AU303" s="99" t="e">
        <f t="shared" si="147"/>
        <v>#N/A</v>
      </c>
      <c r="AV303" s="99">
        <f t="shared" si="148"/>
        <v>0</v>
      </c>
    </row>
    <row r="304" spans="1:48" s="91" customFormat="1">
      <c r="A304" s="92">
        <f t="shared" si="149"/>
        <v>46093</v>
      </c>
      <c r="B304" s="91">
        <f t="shared" si="132"/>
        <v>297</v>
      </c>
      <c r="C304" s="99" t="e">
        <f t="shared" si="133"/>
        <v>#N/A</v>
      </c>
      <c r="F304" s="92">
        <f t="shared" si="150"/>
        <v>46093</v>
      </c>
      <c r="G304" s="91">
        <f t="shared" si="151"/>
        <v>297</v>
      </c>
      <c r="H304" s="91" t="e">
        <f>INDEX(地温!$D$2:$D$366,MATCH(F304,地温!$C$2:$C$366,FALSE))</f>
        <v>#N/A</v>
      </c>
      <c r="I304" s="91" t="e">
        <f t="shared" si="152"/>
        <v>#N/A</v>
      </c>
      <c r="J304" s="93" t="e">
        <f t="shared" si="134"/>
        <v>#N/A</v>
      </c>
      <c r="K304" s="99" t="e">
        <f t="shared" si="135"/>
        <v>#N/A</v>
      </c>
      <c r="L304" s="99" t="e">
        <f t="shared" si="136"/>
        <v>#N/A</v>
      </c>
      <c r="O304" s="92">
        <f t="shared" si="153"/>
        <v>46093</v>
      </c>
      <c r="P304" s="91">
        <f t="shared" si="154"/>
        <v>297</v>
      </c>
      <c r="Q304" s="91" t="e">
        <f>INDEX(地温!$D$2:$D$366,MATCH(O304,地温!$C$2:$C$366,FALSE))</f>
        <v>#N/A</v>
      </c>
      <c r="R304" s="91" t="e">
        <f t="shared" si="155"/>
        <v>#N/A</v>
      </c>
      <c r="S304" s="93" t="e">
        <f t="shared" si="137"/>
        <v>#N/A</v>
      </c>
      <c r="T304" s="99" t="e">
        <f t="shared" si="138"/>
        <v>#N/A</v>
      </c>
      <c r="U304" s="99" t="e">
        <f t="shared" si="139"/>
        <v>#N/A</v>
      </c>
      <c r="X304" s="92">
        <f t="shared" si="156"/>
        <v>46093</v>
      </c>
      <c r="Y304" s="91">
        <f t="shared" si="157"/>
        <v>297</v>
      </c>
      <c r="Z304" s="91" t="e">
        <f>INDEX(地温!$D$2:$D$366,MATCH(X304,地温!$C$2:$C$366,FALSE))</f>
        <v>#N/A</v>
      </c>
      <c r="AA304" s="91" t="e">
        <f t="shared" si="158"/>
        <v>#N/A</v>
      </c>
      <c r="AB304" s="93" t="e">
        <f t="shared" si="140"/>
        <v>#N/A</v>
      </c>
      <c r="AC304" s="99" t="e">
        <f t="shared" si="141"/>
        <v>#N/A</v>
      </c>
      <c r="AD304" s="99">
        <f t="shared" si="142"/>
        <v>0</v>
      </c>
      <c r="AG304" s="92">
        <f t="shared" si="159"/>
        <v>46093</v>
      </c>
      <c r="AH304" s="91">
        <f t="shared" si="160"/>
        <v>297</v>
      </c>
      <c r="AI304" s="91" t="e">
        <f>INDEX(地温!$D$2:$D$366,MATCH(AG304,地温!$C$2:$C$366,FALSE))</f>
        <v>#N/A</v>
      </c>
      <c r="AJ304" s="91" t="e">
        <f t="shared" si="161"/>
        <v>#N/A</v>
      </c>
      <c r="AK304" s="93" t="e">
        <f t="shared" si="143"/>
        <v>#N/A</v>
      </c>
      <c r="AL304" s="99" t="e">
        <f t="shared" si="144"/>
        <v>#N/A</v>
      </c>
      <c r="AM304" s="99">
        <f t="shared" si="145"/>
        <v>0</v>
      </c>
      <c r="AP304" s="92">
        <f t="shared" si="162"/>
        <v>46093</v>
      </c>
      <c r="AQ304" s="91">
        <f t="shared" si="163"/>
        <v>297</v>
      </c>
      <c r="AR304" s="91" t="e">
        <f>INDEX(地温!$D$2:$D$366,MATCH(AP304,地温!$C$2:$C$366,FALSE))</f>
        <v>#N/A</v>
      </c>
      <c r="AS304" s="91" t="e">
        <f t="shared" si="164"/>
        <v>#N/A</v>
      </c>
      <c r="AT304" s="93" t="e">
        <f t="shared" si="146"/>
        <v>#N/A</v>
      </c>
      <c r="AU304" s="99" t="e">
        <f t="shared" si="147"/>
        <v>#N/A</v>
      </c>
      <c r="AV304" s="99">
        <f t="shared" si="148"/>
        <v>0</v>
      </c>
    </row>
    <row r="305" spans="1:48" s="91" customFormat="1">
      <c r="A305" s="92">
        <f t="shared" si="149"/>
        <v>46094</v>
      </c>
      <c r="B305" s="91">
        <f t="shared" si="132"/>
        <v>298</v>
      </c>
      <c r="C305" s="99" t="e">
        <f t="shared" si="133"/>
        <v>#N/A</v>
      </c>
      <c r="F305" s="92">
        <f t="shared" si="150"/>
        <v>46094</v>
      </c>
      <c r="G305" s="91">
        <f t="shared" si="151"/>
        <v>298</v>
      </c>
      <c r="H305" s="91" t="e">
        <f>INDEX(地温!$D$2:$D$366,MATCH(F305,地温!$C$2:$C$366,FALSE))</f>
        <v>#N/A</v>
      </c>
      <c r="I305" s="91" t="e">
        <f t="shared" si="152"/>
        <v>#N/A</v>
      </c>
      <c r="J305" s="93" t="e">
        <f t="shared" si="134"/>
        <v>#N/A</v>
      </c>
      <c r="K305" s="99" t="e">
        <f t="shared" si="135"/>
        <v>#N/A</v>
      </c>
      <c r="L305" s="99" t="e">
        <f t="shared" si="136"/>
        <v>#N/A</v>
      </c>
      <c r="O305" s="92">
        <f t="shared" si="153"/>
        <v>46094</v>
      </c>
      <c r="P305" s="91">
        <f t="shared" si="154"/>
        <v>298</v>
      </c>
      <c r="Q305" s="91" t="e">
        <f>INDEX(地温!$D$2:$D$366,MATCH(O305,地温!$C$2:$C$366,FALSE))</f>
        <v>#N/A</v>
      </c>
      <c r="R305" s="91" t="e">
        <f t="shared" si="155"/>
        <v>#N/A</v>
      </c>
      <c r="S305" s="93" t="e">
        <f t="shared" si="137"/>
        <v>#N/A</v>
      </c>
      <c r="T305" s="99" t="e">
        <f t="shared" si="138"/>
        <v>#N/A</v>
      </c>
      <c r="U305" s="99" t="e">
        <f t="shared" si="139"/>
        <v>#N/A</v>
      </c>
      <c r="X305" s="92">
        <f t="shared" si="156"/>
        <v>46094</v>
      </c>
      <c r="Y305" s="91">
        <f t="shared" si="157"/>
        <v>298</v>
      </c>
      <c r="Z305" s="91" t="e">
        <f>INDEX(地温!$D$2:$D$366,MATCH(X305,地温!$C$2:$C$366,FALSE))</f>
        <v>#N/A</v>
      </c>
      <c r="AA305" s="91" t="e">
        <f t="shared" si="158"/>
        <v>#N/A</v>
      </c>
      <c r="AB305" s="93" t="e">
        <f t="shared" si="140"/>
        <v>#N/A</v>
      </c>
      <c r="AC305" s="99" t="e">
        <f t="shared" si="141"/>
        <v>#N/A</v>
      </c>
      <c r="AD305" s="99">
        <f t="shared" si="142"/>
        <v>0</v>
      </c>
      <c r="AG305" s="92">
        <f t="shared" si="159"/>
        <v>46094</v>
      </c>
      <c r="AH305" s="91">
        <f t="shared" si="160"/>
        <v>298</v>
      </c>
      <c r="AI305" s="91" t="e">
        <f>INDEX(地温!$D$2:$D$366,MATCH(AG305,地温!$C$2:$C$366,FALSE))</f>
        <v>#N/A</v>
      </c>
      <c r="AJ305" s="91" t="e">
        <f t="shared" si="161"/>
        <v>#N/A</v>
      </c>
      <c r="AK305" s="93" t="e">
        <f t="shared" si="143"/>
        <v>#N/A</v>
      </c>
      <c r="AL305" s="99" t="e">
        <f t="shared" si="144"/>
        <v>#N/A</v>
      </c>
      <c r="AM305" s="99">
        <f t="shared" si="145"/>
        <v>0</v>
      </c>
      <c r="AP305" s="92">
        <f t="shared" si="162"/>
        <v>46094</v>
      </c>
      <c r="AQ305" s="91">
        <f t="shared" si="163"/>
        <v>298</v>
      </c>
      <c r="AR305" s="91" t="e">
        <f>INDEX(地温!$D$2:$D$366,MATCH(AP305,地温!$C$2:$C$366,FALSE))</f>
        <v>#N/A</v>
      </c>
      <c r="AS305" s="91" t="e">
        <f t="shared" si="164"/>
        <v>#N/A</v>
      </c>
      <c r="AT305" s="93" t="e">
        <f t="shared" si="146"/>
        <v>#N/A</v>
      </c>
      <c r="AU305" s="99" t="e">
        <f t="shared" si="147"/>
        <v>#N/A</v>
      </c>
      <c r="AV305" s="99">
        <f t="shared" si="148"/>
        <v>0</v>
      </c>
    </row>
    <row r="306" spans="1:48" s="91" customFormat="1">
      <c r="A306" s="92">
        <f t="shared" si="149"/>
        <v>46095</v>
      </c>
      <c r="B306" s="91">
        <f t="shared" si="132"/>
        <v>299</v>
      </c>
      <c r="C306" s="99" t="e">
        <f t="shared" si="133"/>
        <v>#N/A</v>
      </c>
      <c r="F306" s="92">
        <f t="shared" si="150"/>
        <v>46095</v>
      </c>
      <c r="G306" s="91">
        <f t="shared" si="151"/>
        <v>299</v>
      </c>
      <c r="H306" s="91" t="e">
        <f>INDEX(地温!$D$2:$D$366,MATCH(F306,地温!$C$2:$C$366,FALSE))</f>
        <v>#N/A</v>
      </c>
      <c r="I306" s="91" t="e">
        <f t="shared" si="152"/>
        <v>#N/A</v>
      </c>
      <c r="J306" s="93" t="e">
        <f t="shared" si="134"/>
        <v>#N/A</v>
      </c>
      <c r="K306" s="99" t="e">
        <f t="shared" si="135"/>
        <v>#N/A</v>
      </c>
      <c r="L306" s="99" t="e">
        <f t="shared" si="136"/>
        <v>#N/A</v>
      </c>
      <c r="O306" s="92">
        <f t="shared" si="153"/>
        <v>46095</v>
      </c>
      <c r="P306" s="91">
        <f t="shared" si="154"/>
        <v>299</v>
      </c>
      <c r="Q306" s="91" t="e">
        <f>INDEX(地温!$D$2:$D$366,MATCH(O306,地温!$C$2:$C$366,FALSE))</f>
        <v>#N/A</v>
      </c>
      <c r="R306" s="91" t="e">
        <f t="shared" si="155"/>
        <v>#N/A</v>
      </c>
      <c r="S306" s="93" t="e">
        <f t="shared" si="137"/>
        <v>#N/A</v>
      </c>
      <c r="T306" s="99" t="e">
        <f t="shared" si="138"/>
        <v>#N/A</v>
      </c>
      <c r="U306" s="99" t="e">
        <f t="shared" si="139"/>
        <v>#N/A</v>
      </c>
      <c r="X306" s="92">
        <f t="shared" si="156"/>
        <v>46095</v>
      </c>
      <c r="Y306" s="91">
        <f t="shared" si="157"/>
        <v>299</v>
      </c>
      <c r="Z306" s="91" t="e">
        <f>INDEX(地温!$D$2:$D$366,MATCH(X306,地温!$C$2:$C$366,FALSE))</f>
        <v>#N/A</v>
      </c>
      <c r="AA306" s="91" t="e">
        <f t="shared" si="158"/>
        <v>#N/A</v>
      </c>
      <c r="AB306" s="93" t="e">
        <f t="shared" si="140"/>
        <v>#N/A</v>
      </c>
      <c r="AC306" s="99" t="e">
        <f t="shared" si="141"/>
        <v>#N/A</v>
      </c>
      <c r="AD306" s="99">
        <f t="shared" si="142"/>
        <v>0</v>
      </c>
      <c r="AG306" s="92">
        <f t="shared" si="159"/>
        <v>46095</v>
      </c>
      <c r="AH306" s="91">
        <f t="shared" si="160"/>
        <v>299</v>
      </c>
      <c r="AI306" s="91" t="e">
        <f>INDEX(地温!$D$2:$D$366,MATCH(AG306,地温!$C$2:$C$366,FALSE))</f>
        <v>#N/A</v>
      </c>
      <c r="AJ306" s="91" t="e">
        <f t="shared" si="161"/>
        <v>#N/A</v>
      </c>
      <c r="AK306" s="93" t="e">
        <f t="shared" si="143"/>
        <v>#N/A</v>
      </c>
      <c r="AL306" s="99" t="e">
        <f t="shared" si="144"/>
        <v>#N/A</v>
      </c>
      <c r="AM306" s="99">
        <f t="shared" si="145"/>
        <v>0</v>
      </c>
      <c r="AP306" s="92">
        <f t="shared" si="162"/>
        <v>46095</v>
      </c>
      <c r="AQ306" s="91">
        <f t="shared" si="163"/>
        <v>299</v>
      </c>
      <c r="AR306" s="91" t="e">
        <f>INDEX(地温!$D$2:$D$366,MATCH(AP306,地温!$C$2:$C$366,FALSE))</f>
        <v>#N/A</v>
      </c>
      <c r="AS306" s="91" t="e">
        <f t="shared" si="164"/>
        <v>#N/A</v>
      </c>
      <c r="AT306" s="93" t="e">
        <f t="shared" si="146"/>
        <v>#N/A</v>
      </c>
      <c r="AU306" s="99" t="e">
        <f t="shared" si="147"/>
        <v>#N/A</v>
      </c>
      <c r="AV306" s="99">
        <f t="shared" si="148"/>
        <v>0</v>
      </c>
    </row>
    <row r="307" spans="1:48" s="91" customFormat="1">
      <c r="A307" s="92">
        <f t="shared" si="149"/>
        <v>46096</v>
      </c>
      <c r="B307" s="91">
        <f t="shared" si="132"/>
        <v>300</v>
      </c>
      <c r="C307" s="99" t="e">
        <f t="shared" si="133"/>
        <v>#N/A</v>
      </c>
      <c r="F307" s="92">
        <f t="shared" si="150"/>
        <v>46096</v>
      </c>
      <c r="G307" s="91">
        <f t="shared" si="151"/>
        <v>300</v>
      </c>
      <c r="H307" s="91" t="e">
        <f>INDEX(地温!$D$2:$D$366,MATCH(F307,地温!$C$2:$C$366,FALSE))</f>
        <v>#N/A</v>
      </c>
      <c r="I307" s="91" t="e">
        <f t="shared" si="152"/>
        <v>#N/A</v>
      </c>
      <c r="J307" s="93" t="e">
        <f t="shared" si="134"/>
        <v>#N/A</v>
      </c>
      <c r="K307" s="99" t="e">
        <f t="shared" si="135"/>
        <v>#N/A</v>
      </c>
      <c r="L307" s="99" t="e">
        <f t="shared" si="136"/>
        <v>#N/A</v>
      </c>
      <c r="O307" s="92">
        <f t="shared" si="153"/>
        <v>46096</v>
      </c>
      <c r="P307" s="91">
        <f t="shared" si="154"/>
        <v>300</v>
      </c>
      <c r="Q307" s="91" t="e">
        <f>INDEX(地温!$D$2:$D$366,MATCH(O307,地温!$C$2:$C$366,FALSE))</f>
        <v>#N/A</v>
      </c>
      <c r="R307" s="91" t="e">
        <f t="shared" si="155"/>
        <v>#N/A</v>
      </c>
      <c r="S307" s="93" t="e">
        <f t="shared" si="137"/>
        <v>#N/A</v>
      </c>
      <c r="T307" s="99" t="e">
        <f t="shared" si="138"/>
        <v>#N/A</v>
      </c>
      <c r="U307" s="99" t="e">
        <f t="shared" si="139"/>
        <v>#N/A</v>
      </c>
      <c r="X307" s="92">
        <f t="shared" si="156"/>
        <v>46096</v>
      </c>
      <c r="Y307" s="91">
        <f t="shared" si="157"/>
        <v>300</v>
      </c>
      <c r="Z307" s="91" t="e">
        <f>INDEX(地温!$D$2:$D$366,MATCH(X307,地温!$C$2:$C$366,FALSE))</f>
        <v>#N/A</v>
      </c>
      <c r="AA307" s="91" t="e">
        <f t="shared" si="158"/>
        <v>#N/A</v>
      </c>
      <c r="AB307" s="93" t="e">
        <f t="shared" si="140"/>
        <v>#N/A</v>
      </c>
      <c r="AC307" s="99" t="e">
        <f t="shared" si="141"/>
        <v>#N/A</v>
      </c>
      <c r="AD307" s="99">
        <f t="shared" si="142"/>
        <v>0</v>
      </c>
      <c r="AG307" s="92">
        <f t="shared" si="159"/>
        <v>46096</v>
      </c>
      <c r="AH307" s="91">
        <f t="shared" si="160"/>
        <v>300</v>
      </c>
      <c r="AI307" s="91" t="e">
        <f>INDEX(地温!$D$2:$D$366,MATCH(AG307,地温!$C$2:$C$366,FALSE))</f>
        <v>#N/A</v>
      </c>
      <c r="AJ307" s="91" t="e">
        <f t="shared" si="161"/>
        <v>#N/A</v>
      </c>
      <c r="AK307" s="93" t="e">
        <f t="shared" si="143"/>
        <v>#N/A</v>
      </c>
      <c r="AL307" s="99" t="e">
        <f t="shared" si="144"/>
        <v>#N/A</v>
      </c>
      <c r="AM307" s="99">
        <f t="shared" si="145"/>
        <v>0</v>
      </c>
      <c r="AP307" s="92">
        <f t="shared" si="162"/>
        <v>46096</v>
      </c>
      <c r="AQ307" s="91">
        <f t="shared" si="163"/>
        <v>300</v>
      </c>
      <c r="AR307" s="91" t="e">
        <f>INDEX(地温!$D$2:$D$366,MATCH(AP307,地温!$C$2:$C$366,FALSE))</f>
        <v>#N/A</v>
      </c>
      <c r="AS307" s="91" t="e">
        <f t="shared" si="164"/>
        <v>#N/A</v>
      </c>
      <c r="AT307" s="93" t="e">
        <f t="shared" si="146"/>
        <v>#N/A</v>
      </c>
      <c r="AU307" s="99" t="e">
        <f t="shared" si="147"/>
        <v>#N/A</v>
      </c>
      <c r="AV307" s="99">
        <f t="shared" si="148"/>
        <v>0</v>
      </c>
    </row>
    <row r="308" spans="1:48" s="91" customFormat="1">
      <c r="A308" s="92">
        <f t="shared" si="149"/>
        <v>46097</v>
      </c>
      <c r="B308" s="91">
        <f t="shared" si="132"/>
        <v>301</v>
      </c>
      <c r="C308" s="99" t="e">
        <f t="shared" si="133"/>
        <v>#N/A</v>
      </c>
      <c r="F308" s="92">
        <f t="shared" si="150"/>
        <v>46097</v>
      </c>
      <c r="G308" s="91">
        <f t="shared" si="151"/>
        <v>301</v>
      </c>
      <c r="H308" s="91" t="e">
        <f>INDEX(地温!$D$2:$D$366,MATCH(F308,地温!$C$2:$C$366,FALSE))</f>
        <v>#N/A</v>
      </c>
      <c r="I308" s="91" t="e">
        <f t="shared" si="152"/>
        <v>#N/A</v>
      </c>
      <c r="J308" s="93" t="e">
        <f t="shared" si="134"/>
        <v>#N/A</v>
      </c>
      <c r="K308" s="99" t="e">
        <f t="shared" si="135"/>
        <v>#N/A</v>
      </c>
      <c r="L308" s="99" t="e">
        <f t="shared" si="136"/>
        <v>#N/A</v>
      </c>
      <c r="O308" s="92">
        <f t="shared" si="153"/>
        <v>46097</v>
      </c>
      <c r="P308" s="91">
        <f t="shared" si="154"/>
        <v>301</v>
      </c>
      <c r="Q308" s="91" t="e">
        <f>INDEX(地温!$D$2:$D$366,MATCH(O308,地温!$C$2:$C$366,FALSE))</f>
        <v>#N/A</v>
      </c>
      <c r="R308" s="91" t="e">
        <f t="shared" si="155"/>
        <v>#N/A</v>
      </c>
      <c r="S308" s="93" t="e">
        <f t="shared" si="137"/>
        <v>#N/A</v>
      </c>
      <c r="T308" s="99" t="e">
        <f t="shared" si="138"/>
        <v>#N/A</v>
      </c>
      <c r="U308" s="99" t="e">
        <f t="shared" si="139"/>
        <v>#N/A</v>
      </c>
      <c r="X308" s="92">
        <f t="shared" si="156"/>
        <v>46097</v>
      </c>
      <c r="Y308" s="91">
        <f t="shared" si="157"/>
        <v>301</v>
      </c>
      <c r="Z308" s="91" t="e">
        <f>INDEX(地温!$D$2:$D$366,MATCH(X308,地温!$C$2:$C$366,FALSE))</f>
        <v>#N/A</v>
      </c>
      <c r="AA308" s="91" t="e">
        <f t="shared" si="158"/>
        <v>#N/A</v>
      </c>
      <c r="AB308" s="93" t="e">
        <f t="shared" si="140"/>
        <v>#N/A</v>
      </c>
      <c r="AC308" s="99" t="e">
        <f t="shared" si="141"/>
        <v>#N/A</v>
      </c>
      <c r="AD308" s="99">
        <f t="shared" si="142"/>
        <v>0</v>
      </c>
      <c r="AG308" s="92">
        <f t="shared" si="159"/>
        <v>46097</v>
      </c>
      <c r="AH308" s="91">
        <f t="shared" si="160"/>
        <v>301</v>
      </c>
      <c r="AI308" s="91" t="e">
        <f>INDEX(地温!$D$2:$D$366,MATCH(AG308,地温!$C$2:$C$366,FALSE))</f>
        <v>#N/A</v>
      </c>
      <c r="AJ308" s="91" t="e">
        <f t="shared" si="161"/>
        <v>#N/A</v>
      </c>
      <c r="AK308" s="93" t="e">
        <f t="shared" si="143"/>
        <v>#N/A</v>
      </c>
      <c r="AL308" s="99" t="e">
        <f t="shared" si="144"/>
        <v>#N/A</v>
      </c>
      <c r="AM308" s="99">
        <f t="shared" si="145"/>
        <v>0</v>
      </c>
      <c r="AP308" s="92">
        <f t="shared" si="162"/>
        <v>46097</v>
      </c>
      <c r="AQ308" s="91">
        <f t="shared" si="163"/>
        <v>301</v>
      </c>
      <c r="AR308" s="91" t="e">
        <f>INDEX(地温!$D$2:$D$366,MATCH(AP308,地温!$C$2:$C$366,FALSE))</f>
        <v>#N/A</v>
      </c>
      <c r="AS308" s="91" t="e">
        <f t="shared" si="164"/>
        <v>#N/A</v>
      </c>
      <c r="AT308" s="93" t="e">
        <f t="shared" si="146"/>
        <v>#N/A</v>
      </c>
      <c r="AU308" s="99" t="e">
        <f t="shared" si="147"/>
        <v>#N/A</v>
      </c>
      <c r="AV308" s="99">
        <f t="shared" si="148"/>
        <v>0</v>
      </c>
    </row>
    <row r="309" spans="1:48" s="91" customFormat="1">
      <c r="A309" s="92">
        <f t="shared" si="149"/>
        <v>46098</v>
      </c>
      <c r="B309" s="91">
        <f t="shared" si="132"/>
        <v>302</v>
      </c>
      <c r="C309" s="99" t="e">
        <f t="shared" si="133"/>
        <v>#N/A</v>
      </c>
      <c r="F309" s="92">
        <f t="shared" si="150"/>
        <v>46098</v>
      </c>
      <c r="G309" s="91">
        <f t="shared" si="151"/>
        <v>302</v>
      </c>
      <c r="H309" s="91" t="e">
        <f>INDEX(地温!$D$2:$D$366,MATCH(F309,地温!$C$2:$C$366,FALSE))</f>
        <v>#N/A</v>
      </c>
      <c r="I309" s="91" t="e">
        <f t="shared" si="152"/>
        <v>#N/A</v>
      </c>
      <c r="J309" s="93" t="e">
        <f t="shared" si="134"/>
        <v>#N/A</v>
      </c>
      <c r="K309" s="99" t="e">
        <f t="shared" si="135"/>
        <v>#N/A</v>
      </c>
      <c r="L309" s="99" t="e">
        <f t="shared" si="136"/>
        <v>#N/A</v>
      </c>
      <c r="O309" s="92">
        <f t="shared" si="153"/>
        <v>46098</v>
      </c>
      <c r="P309" s="91">
        <f t="shared" si="154"/>
        <v>302</v>
      </c>
      <c r="Q309" s="91" t="e">
        <f>INDEX(地温!$D$2:$D$366,MATCH(O309,地温!$C$2:$C$366,FALSE))</f>
        <v>#N/A</v>
      </c>
      <c r="R309" s="91" t="e">
        <f t="shared" si="155"/>
        <v>#N/A</v>
      </c>
      <c r="S309" s="93" t="e">
        <f t="shared" si="137"/>
        <v>#N/A</v>
      </c>
      <c r="T309" s="99" t="e">
        <f t="shared" si="138"/>
        <v>#N/A</v>
      </c>
      <c r="U309" s="99" t="e">
        <f t="shared" si="139"/>
        <v>#N/A</v>
      </c>
      <c r="X309" s="92">
        <f t="shared" si="156"/>
        <v>46098</v>
      </c>
      <c r="Y309" s="91">
        <f t="shared" si="157"/>
        <v>302</v>
      </c>
      <c r="Z309" s="91" t="e">
        <f>INDEX(地温!$D$2:$D$366,MATCH(X309,地温!$C$2:$C$366,FALSE))</f>
        <v>#N/A</v>
      </c>
      <c r="AA309" s="91" t="e">
        <f t="shared" si="158"/>
        <v>#N/A</v>
      </c>
      <c r="AB309" s="93" t="e">
        <f t="shared" si="140"/>
        <v>#N/A</v>
      </c>
      <c r="AC309" s="99" t="e">
        <f t="shared" si="141"/>
        <v>#N/A</v>
      </c>
      <c r="AD309" s="99">
        <f t="shared" si="142"/>
        <v>0</v>
      </c>
      <c r="AG309" s="92">
        <f t="shared" si="159"/>
        <v>46098</v>
      </c>
      <c r="AH309" s="91">
        <f t="shared" si="160"/>
        <v>302</v>
      </c>
      <c r="AI309" s="91" t="e">
        <f>INDEX(地温!$D$2:$D$366,MATCH(AG309,地温!$C$2:$C$366,FALSE))</f>
        <v>#N/A</v>
      </c>
      <c r="AJ309" s="91" t="e">
        <f t="shared" si="161"/>
        <v>#N/A</v>
      </c>
      <c r="AK309" s="93" t="e">
        <f t="shared" si="143"/>
        <v>#N/A</v>
      </c>
      <c r="AL309" s="99" t="e">
        <f t="shared" si="144"/>
        <v>#N/A</v>
      </c>
      <c r="AM309" s="99">
        <f t="shared" si="145"/>
        <v>0</v>
      </c>
      <c r="AP309" s="92">
        <f t="shared" si="162"/>
        <v>46098</v>
      </c>
      <c r="AQ309" s="91">
        <f t="shared" si="163"/>
        <v>302</v>
      </c>
      <c r="AR309" s="91" t="e">
        <f>INDEX(地温!$D$2:$D$366,MATCH(AP309,地温!$C$2:$C$366,FALSE))</f>
        <v>#N/A</v>
      </c>
      <c r="AS309" s="91" t="e">
        <f t="shared" si="164"/>
        <v>#N/A</v>
      </c>
      <c r="AT309" s="93" t="e">
        <f t="shared" si="146"/>
        <v>#N/A</v>
      </c>
      <c r="AU309" s="99" t="e">
        <f t="shared" si="147"/>
        <v>#N/A</v>
      </c>
      <c r="AV309" s="99">
        <f t="shared" si="148"/>
        <v>0</v>
      </c>
    </row>
    <row r="310" spans="1:48" s="91" customFormat="1">
      <c r="A310" s="92">
        <f t="shared" si="149"/>
        <v>46099</v>
      </c>
      <c r="B310" s="91">
        <f t="shared" si="132"/>
        <v>303</v>
      </c>
      <c r="C310" s="99" t="e">
        <f t="shared" si="133"/>
        <v>#N/A</v>
      </c>
      <c r="F310" s="92">
        <f t="shared" si="150"/>
        <v>46099</v>
      </c>
      <c r="G310" s="91">
        <f t="shared" si="151"/>
        <v>303</v>
      </c>
      <c r="H310" s="91" t="e">
        <f>INDEX(地温!$D$2:$D$366,MATCH(F310,地温!$C$2:$C$366,FALSE))</f>
        <v>#N/A</v>
      </c>
      <c r="I310" s="91" t="e">
        <f t="shared" si="152"/>
        <v>#N/A</v>
      </c>
      <c r="J310" s="93" t="e">
        <f t="shared" si="134"/>
        <v>#N/A</v>
      </c>
      <c r="K310" s="99" t="e">
        <f t="shared" si="135"/>
        <v>#N/A</v>
      </c>
      <c r="L310" s="99" t="e">
        <f t="shared" si="136"/>
        <v>#N/A</v>
      </c>
      <c r="O310" s="92">
        <f t="shared" si="153"/>
        <v>46099</v>
      </c>
      <c r="P310" s="91">
        <f t="shared" si="154"/>
        <v>303</v>
      </c>
      <c r="Q310" s="91" t="e">
        <f>INDEX(地温!$D$2:$D$366,MATCH(O310,地温!$C$2:$C$366,FALSE))</f>
        <v>#N/A</v>
      </c>
      <c r="R310" s="91" t="e">
        <f t="shared" si="155"/>
        <v>#N/A</v>
      </c>
      <c r="S310" s="93" t="e">
        <f t="shared" si="137"/>
        <v>#N/A</v>
      </c>
      <c r="T310" s="99" t="e">
        <f t="shared" si="138"/>
        <v>#N/A</v>
      </c>
      <c r="U310" s="99" t="e">
        <f t="shared" si="139"/>
        <v>#N/A</v>
      </c>
      <c r="X310" s="92">
        <f t="shared" si="156"/>
        <v>46099</v>
      </c>
      <c r="Y310" s="91">
        <f t="shared" si="157"/>
        <v>303</v>
      </c>
      <c r="Z310" s="91" t="e">
        <f>INDEX(地温!$D$2:$D$366,MATCH(X310,地温!$C$2:$C$366,FALSE))</f>
        <v>#N/A</v>
      </c>
      <c r="AA310" s="91" t="e">
        <f t="shared" si="158"/>
        <v>#N/A</v>
      </c>
      <c r="AB310" s="93" t="e">
        <f t="shared" si="140"/>
        <v>#N/A</v>
      </c>
      <c r="AC310" s="99" t="e">
        <f t="shared" si="141"/>
        <v>#N/A</v>
      </c>
      <c r="AD310" s="99">
        <f t="shared" si="142"/>
        <v>0</v>
      </c>
      <c r="AG310" s="92">
        <f t="shared" si="159"/>
        <v>46099</v>
      </c>
      <c r="AH310" s="91">
        <f t="shared" si="160"/>
        <v>303</v>
      </c>
      <c r="AI310" s="91" t="e">
        <f>INDEX(地温!$D$2:$D$366,MATCH(AG310,地温!$C$2:$C$366,FALSE))</f>
        <v>#N/A</v>
      </c>
      <c r="AJ310" s="91" t="e">
        <f t="shared" si="161"/>
        <v>#N/A</v>
      </c>
      <c r="AK310" s="93" t="e">
        <f t="shared" si="143"/>
        <v>#N/A</v>
      </c>
      <c r="AL310" s="99" t="e">
        <f t="shared" si="144"/>
        <v>#N/A</v>
      </c>
      <c r="AM310" s="99">
        <f t="shared" si="145"/>
        <v>0</v>
      </c>
      <c r="AP310" s="92">
        <f t="shared" si="162"/>
        <v>46099</v>
      </c>
      <c r="AQ310" s="91">
        <f t="shared" si="163"/>
        <v>303</v>
      </c>
      <c r="AR310" s="91" t="e">
        <f>INDEX(地温!$D$2:$D$366,MATCH(AP310,地温!$C$2:$C$366,FALSE))</f>
        <v>#N/A</v>
      </c>
      <c r="AS310" s="91" t="e">
        <f t="shared" si="164"/>
        <v>#N/A</v>
      </c>
      <c r="AT310" s="93" t="e">
        <f t="shared" si="146"/>
        <v>#N/A</v>
      </c>
      <c r="AU310" s="99" t="e">
        <f t="shared" si="147"/>
        <v>#N/A</v>
      </c>
      <c r="AV310" s="99">
        <f t="shared" si="148"/>
        <v>0</v>
      </c>
    </row>
    <row r="311" spans="1:48" s="91" customFormat="1">
      <c r="A311" s="92">
        <f t="shared" si="149"/>
        <v>46100</v>
      </c>
      <c r="B311" s="91">
        <f t="shared" si="132"/>
        <v>304</v>
      </c>
      <c r="C311" s="99" t="e">
        <f t="shared" si="133"/>
        <v>#N/A</v>
      </c>
      <c r="F311" s="92">
        <f t="shared" si="150"/>
        <v>46100</v>
      </c>
      <c r="G311" s="91">
        <f t="shared" si="151"/>
        <v>304</v>
      </c>
      <c r="H311" s="91" t="e">
        <f>INDEX(地温!$D$2:$D$366,MATCH(F311,地温!$C$2:$C$366,FALSE))</f>
        <v>#N/A</v>
      </c>
      <c r="I311" s="91" t="e">
        <f t="shared" si="152"/>
        <v>#N/A</v>
      </c>
      <c r="J311" s="93" t="e">
        <f t="shared" si="134"/>
        <v>#N/A</v>
      </c>
      <c r="K311" s="99" t="e">
        <f t="shared" si="135"/>
        <v>#N/A</v>
      </c>
      <c r="L311" s="99" t="e">
        <f t="shared" si="136"/>
        <v>#N/A</v>
      </c>
      <c r="O311" s="92">
        <f t="shared" si="153"/>
        <v>46100</v>
      </c>
      <c r="P311" s="91">
        <f t="shared" si="154"/>
        <v>304</v>
      </c>
      <c r="Q311" s="91" t="e">
        <f>INDEX(地温!$D$2:$D$366,MATCH(O311,地温!$C$2:$C$366,FALSE))</f>
        <v>#N/A</v>
      </c>
      <c r="R311" s="91" t="e">
        <f t="shared" si="155"/>
        <v>#N/A</v>
      </c>
      <c r="S311" s="93" t="e">
        <f t="shared" si="137"/>
        <v>#N/A</v>
      </c>
      <c r="T311" s="99" t="e">
        <f t="shared" si="138"/>
        <v>#N/A</v>
      </c>
      <c r="U311" s="99" t="e">
        <f t="shared" si="139"/>
        <v>#N/A</v>
      </c>
      <c r="X311" s="92">
        <f t="shared" si="156"/>
        <v>46100</v>
      </c>
      <c r="Y311" s="91">
        <f t="shared" si="157"/>
        <v>304</v>
      </c>
      <c r="Z311" s="91" t="e">
        <f>INDEX(地温!$D$2:$D$366,MATCH(X311,地温!$C$2:$C$366,FALSE))</f>
        <v>#N/A</v>
      </c>
      <c r="AA311" s="91" t="e">
        <f t="shared" si="158"/>
        <v>#N/A</v>
      </c>
      <c r="AB311" s="93" t="e">
        <f t="shared" si="140"/>
        <v>#N/A</v>
      </c>
      <c r="AC311" s="99" t="e">
        <f t="shared" si="141"/>
        <v>#N/A</v>
      </c>
      <c r="AD311" s="99">
        <f t="shared" si="142"/>
        <v>0</v>
      </c>
      <c r="AG311" s="92">
        <f t="shared" si="159"/>
        <v>46100</v>
      </c>
      <c r="AH311" s="91">
        <f t="shared" si="160"/>
        <v>304</v>
      </c>
      <c r="AI311" s="91" t="e">
        <f>INDEX(地温!$D$2:$D$366,MATCH(AG311,地温!$C$2:$C$366,FALSE))</f>
        <v>#N/A</v>
      </c>
      <c r="AJ311" s="91" t="e">
        <f t="shared" si="161"/>
        <v>#N/A</v>
      </c>
      <c r="AK311" s="93" t="e">
        <f t="shared" si="143"/>
        <v>#N/A</v>
      </c>
      <c r="AL311" s="99" t="e">
        <f t="shared" si="144"/>
        <v>#N/A</v>
      </c>
      <c r="AM311" s="99">
        <f t="shared" si="145"/>
        <v>0</v>
      </c>
      <c r="AP311" s="92">
        <f t="shared" si="162"/>
        <v>46100</v>
      </c>
      <c r="AQ311" s="91">
        <f t="shared" si="163"/>
        <v>304</v>
      </c>
      <c r="AR311" s="91" t="e">
        <f>INDEX(地温!$D$2:$D$366,MATCH(AP311,地温!$C$2:$C$366,FALSE))</f>
        <v>#N/A</v>
      </c>
      <c r="AS311" s="91" t="e">
        <f t="shared" si="164"/>
        <v>#N/A</v>
      </c>
      <c r="AT311" s="93" t="e">
        <f t="shared" si="146"/>
        <v>#N/A</v>
      </c>
      <c r="AU311" s="99" t="e">
        <f t="shared" si="147"/>
        <v>#N/A</v>
      </c>
      <c r="AV311" s="99">
        <f t="shared" si="148"/>
        <v>0</v>
      </c>
    </row>
    <row r="312" spans="1:48" s="91" customFormat="1">
      <c r="A312" s="92">
        <f t="shared" si="149"/>
        <v>46101</v>
      </c>
      <c r="B312" s="91">
        <f t="shared" si="132"/>
        <v>305</v>
      </c>
      <c r="C312" s="99" t="e">
        <f t="shared" si="133"/>
        <v>#N/A</v>
      </c>
      <c r="F312" s="92">
        <f t="shared" si="150"/>
        <v>46101</v>
      </c>
      <c r="G312" s="91">
        <f t="shared" si="151"/>
        <v>305</v>
      </c>
      <c r="H312" s="91" t="e">
        <f>INDEX(地温!$D$2:$D$366,MATCH(F312,地温!$C$2:$C$366,FALSE))</f>
        <v>#N/A</v>
      </c>
      <c r="I312" s="91" t="e">
        <f t="shared" si="152"/>
        <v>#N/A</v>
      </c>
      <c r="J312" s="93" t="e">
        <f t="shared" si="134"/>
        <v>#N/A</v>
      </c>
      <c r="K312" s="99" t="e">
        <f t="shared" si="135"/>
        <v>#N/A</v>
      </c>
      <c r="L312" s="99" t="e">
        <f t="shared" si="136"/>
        <v>#N/A</v>
      </c>
      <c r="O312" s="92">
        <f t="shared" si="153"/>
        <v>46101</v>
      </c>
      <c r="P312" s="91">
        <f t="shared" si="154"/>
        <v>305</v>
      </c>
      <c r="Q312" s="91" t="e">
        <f>INDEX(地温!$D$2:$D$366,MATCH(O312,地温!$C$2:$C$366,FALSE))</f>
        <v>#N/A</v>
      </c>
      <c r="R312" s="91" t="e">
        <f t="shared" si="155"/>
        <v>#N/A</v>
      </c>
      <c r="S312" s="93" t="e">
        <f t="shared" si="137"/>
        <v>#N/A</v>
      </c>
      <c r="T312" s="99" t="e">
        <f t="shared" si="138"/>
        <v>#N/A</v>
      </c>
      <c r="U312" s="99" t="e">
        <f t="shared" si="139"/>
        <v>#N/A</v>
      </c>
      <c r="X312" s="92">
        <f t="shared" si="156"/>
        <v>46101</v>
      </c>
      <c r="Y312" s="91">
        <f t="shared" si="157"/>
        <v>305</v>
      </c>
      <c r="Z312" s="91" t="e">
        <f>INDEX(地温!$D$2:$D$366,MATCH(X312,地温!$C$2:$C$366,FALSE))</f>
        <v>#N/A</v>
      </c>
      <c r="AA312" s="91" t="e">
        <f t="shared" si="158"/>
        <v>#N/A</v>
      </c>
      <c r="AB312" s="93" t="e">
        <f t="shared" si="140"/>
        <v>#N/A</v>
      </c>
      <c r="AC312" s="99" t="e">
        <f t="shared" si="141"/>
        <v>#N/A</v>
      </c>
      <c r="AD312" s="99">
        <f t="shared" si="142"/>
        <v>0</v>
      </c>
      <c r="AG312" s="92">
        <f t="shared" si="159"/>
        <v>46101</v>
      </c>
      <c r="AH312" s="91">
        <f t="shared" si="160"/>
        <v>305</v>
      </c>
      <c r="AI312" s="91" t="e">
        <f>INDEX(地温!$D$2:$D$366,MATCH(AG312,地温!$C$2:$C$366,FALSE))</f>
        <v>#N/A</v>
      </c>
      <c r="AJ312" s="91" t="e">
        <f t="shared" si="161"/>
        <v>#N/A</v>
      </c>
      <c r="AK312" s="93" t="e">
        <f t="shared" si="143"/>
        <v>#N/A</v>
      </c>
      <c r="AL312" s="99" t="e">
        <f t="shared" si="144"/>
        <v>#N/A</v>
      </c>
      <c r="AM312" s="99">
        <f t="shared" si="145"/>
        <v>0</v>
      </c>
      <c r="AP312" s="92">
        <f t="shared" si="162"/>
        <v>46101</v>
      </c>
      <c r="AQ312" s="91">
        <f t="shared" si="163"/>
        <v>305</v>
      </c>
      <c r="AR312" s="91" t="e">
        <f>INDEX(地温!$D$2:$D$366,MATCH(AP312,地温!$C$2:$C$366,FALSE))</f>
        <v>#N/A</v>
      </c>
      <c r="AS312" s="91" t="e">
        <f t="shared" si="164"/>
        <v>#N/A</v>
      </c>
      <c r="AT312" s="93" t="e">
        <f t="shared" si="146"/>
        <v>#N/A</v>
      </c>
      <c r="AU312" s="99" t="e">
        <f t="shared" si="147"/>
        <v>#N/A</v>
      </c>
      <c r="AV312" s="99">
        <f t="shared" si="148"/>
        <v>0</v>
      </c>
    </row>
    <row r="313" spans="1:48" s="91" customFormat="1">
      <c r="A313" s="92">
        <f t="shared" si="149"/>
        <v>46102</v>
      </c>
      <c r="B313" s="91">
        <f t="shared" si="132"/>
        <v>306</v>
      </c>
      <c r="C313" s="99" t="e">
        <f t="shared" si="133"/>
        <v>#N/A</v>
      </c>
      <c r="F313" s="92">
        <f t="shared" si="150"/>
        <v>46102</v>
      </c>
      <c r="G313" s="91">
        <f t="shared" si="151"/>
        <v>306</v>
      </c>
      <c r="H313" s="91" t="e">
        <f>INDEX(地温!$D$2:$D$366,MATCH(F313,地温!$C$2:$C$366,FALSE))</f>
        <v>#N/A</v>
      </c>
      <c r="I313" s="91" t="e">
        <f t="shared" si="152"/>
        <v>#N/A</v>
      </c>
      <c r="J313" s="93" t="e">
        <f t="shared" si="134"/>
        <v>#N/A</v>
      </c>
      <c r="K313" s="99" t="e">
        <f t="shared" si="135"/>
        <v>#N/A</v>
      </c>
      <c r="L313" s="99" t="e">
        <f t="shared" si="136"/>
        <v>#N/A</v>
      </c>
      <c r="O313" s="92">
        <f t="shared" si="153"/>
        <v>46102</v>
      </c>
      <c r="P313" s="91">
        <f t="shared" si="154"/>
        <v>306</v>
      </c>
      <c r="Q313" s="91" t="e">
        <f>INDEX(地温!$D$2:$D$366,MATCH(O313,地温!$C$2:$C$366,FALSE))</f>
        <v>#N/A</v>
      </c>
      <c r="R313" s="91" t="e">
        <f t="shared" si="155"/>
        <v>#N/A</v>
      </c>
      <c r="S313" s="93" t="e">
        <f t="shared" si="137"/>
        <v>#N/A</v>
      </c>
      <c r="T313" s="99" t="e">
        <f t="shared" si="138"/>
        <v>#N/A</v>
      </c>
      <c r="U313" s="99" t="e">
        <f t="shared" si="139"/>
        <v>#N/A</v>
      </c>
      <c r="X313" s="92">
        <f t="shared" si="156"/>
        <v>46102</v>
      </c>
      <c r="Y313" s="91">
        <f t="shared" si="157"/>
        <v>306</v>
      </c>
      <c r="Z313" s="91" t="e">
        <f>INDEX(地温!$D$2:$D$366,MATCH(X313,地温!$C$2:$C$366,FALSE))</f>
        <v>#N/A</v>
      </c>
      <c r="AA313" s="91" t="e">
        <f t="shared" si="158"/>
        <v>#N/A</v>
      </c>
      <c r="AB313" s="93" t="e">
        <f t="shared" si="140"/>
        <v>#N/A</v>
      </c>
      <c r="AC313" s="99" t="e">
        <f t="shared" si="141"/>
        <v>#N/A</v>
      </c>
      <c r="AD313" s="99">
        <f t="shared" si="142"/>
        <v>0</v>
      </c>
      <c r="AG313" s="92">
        <f t="shared" si="159"/>
        <v>46102</v>
      </c>
      <c r="AH313" s="91">
        <f t="shared" si="160"/>
        <v>306</v>
      </c>
      <c r="AI313" s="91" t="e">
        <f>INDEX(地温!$D$2:$D$366,MATCH(AG313,地温!$C$2:$C$366,FALSE))</f>
        <v>#N/A</v>
      </c>
      <c r="AJ313" s="91" t="e">
        <f t="shared" si="161"/>
        <v>#N/A</v>
      </c>
      <c r="AK313" s="93" t="e">
        <f t="shared" si="143"/>
        <v>#N/A</v>
      </c>
      <c r="AL313" s="99" t="e">
        <f t="shared" si="144"/>
        <v>#N/A</v>
      </c>
      <c r="AM313" s="99">
        <f t="shared" si="145"/>
        <v>0</v>
      </c>
      <c r="AP313" s="92">
        <f t="shared" si="162"/>
        <v>46102</v>
      </c>
      <c r="AQ313" s="91">
        <f t="shared" si="163"/>
        <v>306</v>
      </c>
      <c r="AR313" s="91" t="e">
        <f>INDEX(地温!$D$2:$D$366,MATCH(AP313,地温!$C$2:$C$366,FALSE))</f>
        <v>#N/A</v>
      </c>
      <c r="AS313" s="91" t="e">
        <f t="shared" si="164"/>
        <v>#N/A</v>
      </c>
      <c r="AT313" s="93" t="e">
        <f t="shared" si="146"/>
        <v>#N/A</v>
      </c>
      <c r="AU313" s="99" t="e">
        <f t="shared" si="147"/>
        <v>#N/A</v>
      </c>
      <c r="AV313" s="99">
        <f t="shared" si="148"/>
        <v>0</v>
      </c>
    </row>
    <row r="314" spans="1:48" s="91" customFormat="1">
      <c r="A314" s="92">
        <f t="shared" si="149"/>
        <v>46103</v>
      </c>
      <c r="B314" s="91">
        <f t="shared" si="132"/>
        <v>307</v>
      </c>
      <c r="C314" s="99" t="e">
        <f t="shared" si="133"/>
        <v>#N/A</v>
      </c>
      <c r="F314" s="92">
        <f t="shared" si="150"/>
        <v>46103</v>
      </c>
      <c r="G314" s="91">
        <f t="shared" si="151"/>
        <v>307</v>
      </c>
      <c r="H314" s="91" t="e">
        <f>INDEX(地温!$D$2:$D$366,MATCH(F314,地温!$C$2:$C$366,FALSE))</f>
        <v>#N/A</v>
      </c>
      <c r="I314" s="91" t="e">
        <f t="shared" si="152"/>
        <v>#N/A</v>
      </c>
      <c r="J314" s="93" t="e">
        <f t="shared" si="134"/>
        <v>#N/A</v>
      </c>
      <c r="K314" s="99" t="e">
        <f t="shared" si="135"/>
        <v>#N/A</v>
      </c>
      <c r="L314" s="99" t="e">
        <f t="shared" si="136"/>
        <v>#N/A</v>
      </c>
      <c r="O314" s="92">
        <f t="shared" si="153"/>
        <v>46103</v>
      </c>
      <c r="P314" s="91">
        <f t="shared" si="154"/>
        <v>307</v>
      </c>
      <c r="Q314" s="91" t="e">
        <f>INDEX(地温!$D$2:$D$366,MATCH(O314,地温!$C$2:$C$366,FALSE))</f>
        <v>#N/A</v>
      </c>
      <c r="R314" s="91" t="e">
        <f t="shared" si="155"/>
        <v>#N/A</v>
      </c>
      <c r="S314" s="93" t="e">
        <f t="shared" si="137"/>
        <v>#N/A</v>
      </c>
      <c r="T314" s="99" t="e">
        <f t="shared" si="138"/>
        <v>#N/A</v>
      </c>
      <c r="U314" s="99" t="e">
        <f t="shared" si="139"/>
        <v>#N/A</v>
      </c>
      <c r="X314" s="92">
        <f t="shared" si="156"/>
        <v>46103</v>
      </c>
      <c r="Y314" s="91">
        <f t="shared" si="157"/>
        <v>307</v>
      </c>
      <c r="Z314" s="91" t="e">
        <f>INDEX(地温!$D$2:$D$366,MATCH(X314,地温!$C$2:$C$366,FALSE))</f>
        <v>#N/A</v>
      </c>
      <c r="AA314" s="91" t="e">
        <f t="shared" si="158"/>
        <v>#N/A</v>
      </c>
      <c r="AB314" s="93" t="e">
        <f t="shared" si="140"/>
        <v>#N/A</v>
      </c>
      <c r="AC314" s="99" t="e">
        <f t="shared" si="141"/>
        <v>#N/A</v>
      </c>
      <c r="AD314" s="99">
        <f t="shared" si="142"/>
        <v>0</v>
      </c>
      <c r="AG314" s="92">
        <f t="shared" si="159"/>
        <v>46103</v>
      </c>
      <c r="AH314" s="91">
        <f t="shared" si="160"/>
        <v>307</v>
      </c>
      <c r="AI314" s="91" t="e">
        <f>INDEX(地温!$D$2:$D$366,MATCH(AG314,地温!$C$2:$C$366,FALSE))</f>
        <v>#N/A</v>
      </c>
      <c r="AJ314" s="91" t="e">
        <f t="shared" si="161"/>
        <v>#N/A</v>
      </c>
      <c r="AK314" s="93" t="e">
        <f t="shared" si="143"/>
        <v>#N/A</v>
      </c>
      <c r="AL314" s="99" t="e">
        <f t="shared" si="144"/>
        <v>#N/A</v>
      </c>
      <c r="AM314" s="99">
        <f t="shared" si="145"/>
        <v>0</v>
      </c>
      <c r="AP314" s="92">
        <f t="shared" si="162"/>
        <v>46103</v>
      </c>
      <c r="AQ314" s="91">
        <f t="shared" si="163"/>
        <v>307</v>
      </c>
      <c r="AR314" s="91" t="e">
        <f>INDEX(地温!$D$2:$D$366,MATCH(AP314,地温!$C$2:$C$366,FALSE))</f>
        <v>#N/A</v>
      </c>
      <c r="AS314" s="91" t="e">
        <f t="shared" si="164"/>
        <v>#N/A</v>
      </c>
      <c r="AT314" s="93" t="e">
        <f t="shared" si="146"/>
        <v>#N/A</v>
      </c>
      <c r="AU314" s="99" t="e">
        <f t="shared" si="147"/>
        <v>#N/A</v>
      </c>
      <c r="AV314" s="99">
        <f t="shared" si="148"/>
        <v>0</v>
      </c>
    </row>
    <row r="315" spans="1:48" s="91" customFormat="1">
      <c r="A315" s="92">
        <f t="shared" si="149"/>
        <v>46104</v>
      </c>
      <c r="B315" s="91">
        <f t="shared" si="132"/>
        <v>308</v>
      </c>
      <c r="C315" s="99" t="e">
        <f t="shared" si="133"/>
        <v>#N/A</v>
      </c>
      <c r="F315" s="92">
        <f t="shared" si="150"/>
        <v>46104</v>
      </c>
      <c r="G315" s="91">
        <f t="shared" si="151"/>
        <v>308</v>
      </c>
      <c r="H315" s="91" t="e">
        <f>INDEX(地温!$D$2:$D$366,MATCH(F315,地温!$C$2:$C$366,FALSE))</f>
        <v>#N/A</v>
      </c>
      <c r="I315" s="91" t="e">
        <f t="shared" si="152"/>
        <v>#N/A</v>
      </c>
      <c r="J315" s="93" t="e">
        <f t="shared" si="134"/>
        <v>#N/A</v>
      </c>
      <c r="K315" s="99" t="e">
        <f t="shared" si="135"/>
        <v>#N/A</v>
      </c>
      <c r="L315" s="99" t="e">
        <f t="shared" si="136"/>
        <v>#N/A</v>
      </c>
      <c r="O315" s="92">
        <f t="shared" si="153"/>
        <v>46104</v>
      </c>
      <c r="P315" s="91">
        <f t="shared" si="154"/>
        <v>308</v>
      </c>
      <c r="Q315" s="91" t="e">
        <f>INDEX(地温!$D$2:$D$366,MATCH(O315,地温!$C$2:$C$366,FALSE))</f>
        <v>#N/A</v>
      </c>
      <c r="R315" s="91" t="e">
        <f t="shared" si="155"/>
        <v>#N/A</v>
      </c>
      <c r="S315" s="93" t="e">
        <f t="shared" si="137"/>
        <v>#N/A</v>
      </c>
      <c r="T315" s="99" t="e">
        <f t="shared" si="138"/>
        <v>#N/A</v>
      </c>
      <c r="U315" s="99" t="e">
        <f t="shared" si="139"/>
        <v>#N/A</v>
      </c>
      <c r="X315" s="92">
        <f t="shared" si="156"/>
        <v>46104</v>
      </c>
      <c r="Y315" s="91">
        <f t="shared" si="157"/>
        <v>308</v>
      </c>
      <c r="Z315" s="91" t="e">
        <f>INDEX(地温!$D$2:$D$366,MATCH(X315,地温!$C$2:$C$366,FALSE))</f>
        <v>#N/A</v>
      </c>
      <c r="AA315" s="91" t="e">
        <f t="shared" si="158"/>
        <v>#N/A</v>
      </c>
      <c r="AB315" s="93" t="e">
        <f t="shared" si="140"/>
        <v>#N/A</v>
      </c>
      <c r="AC315" s="99" t="e">
        <f t="shared" si="141"/>
        <v>#N/A</v>
      </c>
      <c r="AD315" s="99">
        <f t="shared" si="142"/>
        <v>0</v>
      </c>
      <c r="AG315" s="92">
        <f t="shared" si="159"/>
        <v>46104</v>
      </c>
      <c r="AH315" s="91">
        <f t="shared" si="160"/>
        <v>308</v>
      </c>
      <c r="AI315" s="91" t="e">
        <f>INDEX(地温!$D$2:$D$366,MATCH(AG315,地温!$C$2:$C$366,FALSE))</f>
        <v>#N/A</v>
      </c>
      <c r="AJ315" s="91" t="e">
        <f t="shared" si="161"/>
        <v>#N/A</v>
      </c>
      <c r="AK315" s="93" t="e">
        <f t="shared" si="143"/>
        <v>#N/A</v>
      </c>
      <c r="AL315" s="99" t="e">
        <f t="shared" si="144"/>
        <v>#N/A</v>
      </c>
      <c r="AM315" s="99">
        <f t="shared" si="145"/>
        <v>0</v>
      </c>
      <c r="AP315" s="92">
        <f t="shared" si="162"/>
        <v>46104</v>
      </c>
      <c r="AQ315" s="91">
        <f t="shared" si="163"/>
        <v>308</v>
      </c>
      <c r="AR315" s="91" t="e">
        <f>INDEX(地温!$D$2:$D$366,MATCH(AP315,地温!$C$2:$C$366,FALSE))</f>
        <v>#N/A</v>
      </c>
      <c r="AS315" s="91" t="e">
        <f t="shared" si="164"/>
        <v>#N/A</v>
      </c>
      <c r="AT315" s="93" t="e">
        <f t="shared" si="146"/>
        <v>#N/A</v>
      </c>
      <c r="AU315" s="99" t="e">
        <f t="shared" si="147"/>
        <v>#N/A</v>
      </c>
      <c r="AV315" s="99">
        <f t="shared" si="148"/>
        <v>0</v>
      </c>
    </row>
    <row r="316" spans="1:48" s="91" customFormat="1">
      <c r="A316" s="92">
        <f t="shared" si="149"/>
        <v>46105</v>
      </c>
      <c r="B316" s="91">
        <f t="shared" si="132"/>
        <v>309</v>
      </c>
      <c r="C316" s="99" t="e">
        <f t="shared" si="133"/>
        <v>#N/A</v>
      </c>
      <c r="F316" s="92">
        <f t="shared" si="150"/>
        <v>46105</v>
      </c>
      <c r="G316" s="91">
        <f t="shared" si="151"/>
        <v>309</v>
      </c>
      <c r="H316" s="91" t="e">
        <f>INDEX(地温!$D$2:$D$366,MATCH(F316,地温!$C$2:$C$366,FALSE))</f>
        <v>#N/A</v>
      </c>
      <c r="I316" s="91" t="e">
        <f t="shared" si="152"/>
        <v>#N/A</v>
      </c>
      <c r="J316" s="93" t="e">
        <f t="shared" si="134"/>
        <v>#N/A</v>
      </c>
      <c r="K316" s="99" t="e">
        <f t="shared" si="135"/>
        <v>#N/A</v>
      </c>
      <c r="L316" s="99" t="e">
        <f t="shared" si="136"/>
        <v>#N/A</v>
      </c>
      <c r="O316" s="92">
        <f t="shared" si="153"/>
        <v>46105</v>
      </c>
      <c r="P316" s="91">
        <f t="shared" si="154"/>
        <v>309</v>
      </c>
      <c r="Q316" s="91" t="e">
        <f>INDEX(地温!$D$2:$D$366,MATCH(O316,地温!$C$2:$C$366,FALSE))</f>
        <v>#N/A</v>
      </c>
      <c r="R316" s="91" t="e">
        <f t="shared" si="155"/>
        <v>#N/A</v>
      </c>
      <c r="S316" s="93" t="e">
        <f t="shared" si="137"/>
        <v>#N/A</v>
      </c>
      <c r="T316" s="99" t="e">
        <f t="shared" si="138"/>
        <v>#N/A</v>
      </c>
      <c r="U316" s="99" t="e">
        <f t="shared" si="139"/>
        <v>#N/A</v>
      </c>
      <c r="X316" s="92">
        <f t="shared" si="156"/>
        <v>46105</v>
      </c>
      <c r="Y316" s="91">
        <f t="shared" si="157"/>
        <v>309</v>
      </c>
      <c r="Z316" s="91" t="e">
        <f>INDEX(地温!$D$2:$D$366,MATCH(X316,地温!$C$2:$C$366,FALSE))</f>
        <v>#N/A</v>
      </c>
      <c r="AA316" s="91" t="e">
        <f t="shared" si="158"/>
        <v>#N/A</v>
      </c>
      <c r="AB316" s="93" t="e">
        <f t="shared" si="140"/>
        <v>#N/A</v>
      </c>
      <c r="AC316" s="99" t="e">
        <f t="shared" si="141"/>
        <v>#N/A</v>
      </c>
      <c r="AD316" s="99">
        <f t="shared" si="142"/>
        <v>0</v>
      </c>
      <c r="AG316" s="92">
        <f t="shared" si="159"/>
        <v>46105</v>
      </c>
      <c r="AH316" s="91">
        <f t="shared" si="160"/>
        <v>309</v>
      </c>
      <c r="AI316" s="91" t="e">
        <f>INDEX(地温!$D$2:$D$366,MATCH(AG316,地温!$C$2:$C$366,FALSE))</f>
        <v>#N/A</v>
      </c>
      <c r="AJ316" s="91" t="e">
        <f t="shared" si="161"/>
        <v>#N/A</v>
      </c>
      <c r="AK316" s="93" t="e">
        <f t="shared" si="143"/>
        <v>#N/A</v>
      </c>
      <c r="AL316" s="99" t="e">
        <f t="shared" si="144"/>
        <v>#N/A</v>
      </c>
      <c r="AM316" s="99">
        <f t="shared" si="145"/>
        <v>0</v>
      </c>
      <c r="AP316" s="92">
        <f t="shared" si="162"/>
        <v>46105</v>
      </c>
      <c r="AQ316" s="91">
        <f t="shared" si="163"/>
        <v>309</v>
      </c>
      <c r="AR316" s="91" t="e">
        <f>INDEX(地温!$D$2:$D$366,MATCH(AP316,地温!$C$2:$C$366,FALSE))</f>
        <v>#N/A</v>
      </c>
      <c r="AS316" s="91" t="e">
        <f t="shared" si="164"/>
        <v>#N/A</v>
      </c>
      <c r="AT316" s="93" t="e">
        <f t="shared" si="146"/>
        <v>#N/A</v>
      </c>
      <c r="AU316" s="99" t="e">
        <f t="shared" si="147"/>
        <v>#N/A</v>
      </c>
      <c r="AV316" s="99">
        <f t="shared" si="148"/>
        <v>0</v>
      </c>
    </row>
    <row r="317" spans="1:48" s="91" customFormat="1">
      <c r="A317" s="92">
        <f t="shared" si="149"/>
        <v>46106</v>
      </c>
      <c r="B317" s="91">
        <f t="shared" si="132"/>
        <v>310</v>
      </c>
      <c r="C317" s="99" t="e">
        <f t="shared" si="133"/>
        <v>#N/A</v>
      </c>
      <c r="F317" s="92">
        <f t="shared" si="150"/>
        <v>46106</v>
      </c>
      <c r="G317" s="91">
        <f t="shared" si="151"/>
        <v>310</v>
      </c>
      <c r="H317" s="91" t="e">
        <f>INDEX(地温!$D$2:$D$366,MATCH(F317,地温!$C$2:$C$366,FALSE))</f>
        <v>#N/A</v>
      </c>
      <c r="I317" s="91" t="e">
        <f t="shared" si="152"/>
        <v>#N/A</v>
      </c>
      <c r="J317" s="93" t="e">
        <f t="shared" si="134"/>
        <v>#N/A</v>
      </c>
      <c r="K317" s="99" t="e">
        <f t="shared" si="135"/>
        <v>#N/A</v>
      </c>
      <c r="L317" s="99" t="e">
        <f t="shared" si="136"/>
        <v>#N/A</v>
      </c>
      <c r="O317" s="92">
        <f t="shared" si="153"/>
        <v>46106</v>
      </c>
      <c r="P317" s="91">
        <f t="shared" si="154"/>
        <v>310</v>
      </c>
      <c r="Q317" s="91" t="e">
        <f>INDEX(地温!$D$2:$D$366,MATCH(O317,地温!$C$2:$C$366,FALSE))</f>
        <v>#N/A</v>
      </c>
      <c r="R317" s="91" t="e">
        <f t="shared" si="155"/>
        <v>#N/A</v>
      </c>
      <c r="S317" s="93" t="e">
        <f t="shared" si="137"/>
        <v>#N/A</v>
      </c>
      <c r="T317" s="99" t="e">
        <f t="shared" si="138"/>
        <v>#N/A</v>
      </c>
      <c r="U317" s="99" t="e">
        <f t="shared" si="139"/>
        <v>#N/A</v>
      </c>
      <c r="X317" s="92">
        <f t="shared" si="156"/>
        <v>46106</v>
      </c>
      <c r="Y317" s="91">
        <f t="shared" si="157"/>
        <v>310</v>
      </c>
      <c r="Z317" s="91" t="e">
        <f>INDEX(地温!$D$2:$D$366,MATCH(X317,地温!$C$2:$C$366,FALSE))</f>
        <v>#N/A</v>
      </c>
      <c r="AA317" s="91" t="e">
        <f t="shared" si="158"/>
        <v>#N/A</v>
      </c>
      <c r="AB317" s="93" t="e">
        <f t="shared" si="140"/>
        <v>#N/A</v>
      </c>
      <c r="AC317" s="99" t="e">
        <f t="shared" si="141"/>
        <v>#N/A</v>
      </c>
      <c r="AD317" s="99">
        <f t="shared" si="142"/>
        <v>0</v>
      </c>
      <c r="AG317" s="92">
        <f t="shared" si="159"/>
        <v>46106</v>
      </c>
      <c r="AH317" s="91">
        <f t="shared" si="160"/>
        <v>310</v>
      </c>
      <c r="AI317" s="91" t="e">
        <f>INDEX(地温!$D$2:$D$366,MATCH(AG317,地温!$C$2:$C$366,FALSE))</f>
        <v>#N/A</v>
      </c>
      <c r="AJ317" s="91" t="e">
        <f t="shared" si="161"/>
        <v>#N/A</v>
      </c>
      <c r="AK317" s="93" t="e">
        <f t="shared" si="143"/>
        <v>#N/A</v>
      </c>
      <c r="AL317" s="99" t="e">
        <f t="shared" si="144"/>
        <v>#N/A</v>
      </c>
      <c r="AM317" s="99">
        <f t="shared" si="145"/>
        <v>0</v>
      </c>
      <c r="AP317" s="92">
        <f t="shared" si="162"/>
        <v>46106</v>
      </c>
      <c r="AQ317" s="91">
        <f t="shared" si="163"/>
        <v>310</v>
      </c>
      <c r="AR317" s="91" t="e">
        <f>INDEX(地温!$D$2:$D$366,MATCH(AP317,地温!$C$2:$C$366,FALSE))</f>
        <v>#N/A</v>
      </c>
      <c r="AS317" s="91" t="e">
        <f t="shared" si="164"/>
        <v>#N/A</v>
      </c>
      <c r="AT317" s="93" t="e">
        <f t="shared" si="146"/>
        <v>#N/A</v>
      </c>
      <c r="AU317" s="99" t="e">
        <f t="shared" si="147"/>
        <v>#N/A</v>
      </c>
      <c r="AV317" s="99">
        <f t="shared" si="148"/>
        <v>0</v>
      </c>
    </row>
    <row r="318" spans="1:48" s="91" customFormat="1">
      <c r="A318" s="92">
        <f t="shared" si="149"/>
        <v>46107</v>
      </c>
      <c r="B318" s="91">
        <f t="shared" si="132"/>
        <v>311</v>
      </c>
      <c r="C318" s="99" t="e">
        <f t="shared" si="133"/>
        <v>#N/A</v>
      </c>
      <c r="F318" s="92">
        <f t="shared" si="150"/>
        <v>46107</v>
      </c>
      <c r="G318" s="91">
        <f t="shared" si="151"/>
        <v>311</v>
      </c>
      <c r="H318" s="91" t="e">
        <f>INDEX(地温!$D$2:$D$366,MATCH(F318,地温!$C$2:$C$366,FALSE))</f>
        <v>#N/A</v>
      </c>
      <c r="I318" s="91" t="e">
        <f t="shared" si="152"/>
        <v>#N/A</v>
      </c>
      <c r="J318" s="93" t="e">
        <f t="shared" si="134"/>
        <v>#N/A</v>
      </c>
      <c r="K318" s="99" t="e">
        <f t="shared" si="135"/>
        <v>#N/A</v>
      </c>
      <c r="L318" s="99" t="e">
        <f t="shared" si="136"/>
        <v>#N/A</v>
      </c>
      <c r="O318" s="92">
        <f t="shared" si="153"/>
        <v>46107</v>
      </c>
      <c r="P318" s="91">
        <f t="shared" si="154"/>
        <v>311</v>
      </c>
      <c r="Q318" s="91" t="e">
        <f>INDEX(地温!$D$2:$D$366,MATCH(O318,地温!$C$2:$C$366,FALSE))</f>
        <v>#N/A</v>
      </c>
      <c r="R318" s="91" t="e">
        <f t="shared" si="155"/>
        <v>#N/A</v>
      </c>
      <c r="S318" s="93" t="e">
        <f t="shared" si="137"/>
        <v>#N/A</v>
      </c>
      <c r="T318" s="99" t="e">
        <f t="shared" si="138"/>
        <v>#N/A</v>
      </c>
      <c r="U318" s="99" t="e">
        <f t="shared" si="139"/>
        <v>#N/A</v>
      </c>
      <c r="X318" s="92">
        <f t="shared" si="156"/>
        <v>46107</v>
      </c>
      <c r="Y318" s="91">
        <f t="shared" si="157"/>
        <v>311</v>
      </c>
      <c r="Z318" s="91" t="e">
        <f>INDEX(地温!$D$2:$D$366,MATCH(X318,地温!$C$2:$C$366,FALSE))</f>
        <v>#N/A</v>
      </c>
      <c r="AA318" s="91" t="e">
        <f t="shared" si="158"/>
        <v>#N/A</v>
      </c>
      <c r="AB318" s="93" t="e">
        <f t="shared" si="140"/>
        <v>#N/A</v>
      </c>
      <c r="AC318" s="99" t="e">
        <f t="shared" si="141"/>
        <v>#N/A</v>
      </c>
      <c r="AD318" s="99">
        <f t="shared" si="142"/>
        <v>0</v>
      </c>
      <c r="AG318" s="92">
        <f t="shared" si="159"/>
        <v>46107</v>
      </c>
      <c r="AH318" s="91">
        <f t="shared" si="160"/>
        <v>311</v>
      </c>
      <c r="AI318" s="91" t="e">
        <f>INDEX(地温!$D$2:$D$366,MATCH(AG318,地温!$C$2:$C$366,FALSE))</f>
        <v>#N/A</v>
      </c>
      <c r="AJ318" s="91" t="e">
        <f t="shared" si="161"/>
        <v>#N/A</v>
      </c>
      <c r="AK318" s="93" t="e">
        <f t="shared" si="143"/>
        <v>#N/A</v>
      </c>
      <c r="AL318" s="99" t="e">
        <f t="shared" si="144"/>
        <v>#N/A</v>
      </c>
      <c r="AM318" s="99">
        <f t="shared" si="145"/>
        <v>0</v>
      </c>
      <c r="AP318" s="92">
        <f t="shared" si="162"/>
        <v>46107</v>
      </c>
      <c r="AQ318" s="91">
        <f t="shared" si="163"/>
        <v>311</v>
      </c>
      <c r="AR318" s="91" t="e">
        <f>INDEX(地温!$D$2:$D$366,MATCH(AP318,地温!$C$2:$C$366,FALSE))</f>
        <v>#N/A</v>
      </c>
      <c r="AS318" s="91" t="e">
        <f t="shared" si="164"/>
        <v>#N/A</v>
      </c>
      <c r="AT318" s="93" t="e">
        <f t="shared" si="146"/>
        <v>#N/A</v>
      </c>
      <c r="AU318" s="99" t="e">
        <f t="shared" si="147"/>
        <v>#N/A</v>
      </c>
      <c r="AV318" s="99">
        <f t="shared" si="148"/>
        <v>0</v>
      </c>
    </row>
    <row r="319" spans="1:48" s="91" customFormat="1">
      <c r="A319" s="92">
        <f t="shared" si="149"/>
        <v>46108</v>
      </c>
      <c r="B319" s="91">
        <f t="shared" si="132"/>
        <v>312</v>
      </c>
      <c r="C319" s="99" t="e">
        <f t="shared" si="133"/>
        <v>#N/A</v>
      </c>
      <c r="F319" s="92">
        <f t="shared" si="150"/>
        <v>46108</v>
      </c>
      <c r="G319" s="91">
        <f t="shared" si="151"/>
        <v>312</v>
      </c>
      <c r="H319" s="91" t="e">
        <f>INDEX(地温!$D$2:$D$366,MATCH(F319,地温!$C$2:$C$366,FALSE))</f>
        <v>#N/A</v>
      </c>
      <c r="I319" s="91" t="e">
        <f t="shared" si="152"/>
        <v>#N/A</v>
      </c>
      <c r="J319" s="93" t="e">
        <f t="shared" si="134"/>
        <v>#N/A</v>
      </c>
      <c r="K319" s="99" t="e">
        <f t="shared" si="135"/>
        <v>#N/A</v>
      </c>
      <c r="L319" s="99" t="e">
        <f t="shared" si="136"/>
        <v>#N/A</v>
      </c>
      <c r="O319" s="92">
        <f t="shared" si="153"/>
        <v>46108</v>
      </c>
      <c r="P319" s="91">
        <f t="shared" si="154"/>
        <v>312</v>
      </c>
      <c r="Q319" s="91" t="e">
        <f>INDEX(地温!$D$2:$D$366,MATCH(O319,地温!$C$2:$C$366,FALSE))</f>
        <v>#N/A</v>
      </c>
      <c r="R319" s="91" t="e">
        <f t="shared" si="155"/>
        <v>#N/A</v>
      </c>
      <c r="S319" s="93" t="e">
        <f t="shared" si="137"/>
        <v>#N/A</v>
      </c>
      <c r="T319" s="99" t="e">
        <f t="shared" si="138"/>
        <v>#N/A</v>
      </c>
      <c r="U319" s="99" t="e">
        <f t="shared" si="139"/>
        <v>#N/A</v>
      </c>
      <c r="X319" s="92">
        <f t="shared" si="156"/>
        <v>46108</v>
      </c>
      <c r="Y319" s="91">
        <f t="shared" si="157"/>
        <v>312</v>
      </c>
      <c r="Z319" s="91" t="e">
        <f>INDEX(地温!$D$2:$D$366,MATCH(X319,地温!$C$2:$C$366,FALSE))</f>
        <v>#N/A</v>
      </c>
      <c r="AA319" s="91" t="e">
        <f t="shared" si="158"/>
        <v>#N/A</v>
      </c>
      <c r="AB319" s="93" t="e">
        <f t="shared" si="140"/>
        <v>#N/A</v>
      </c>
      <c r="AC319" s="99" t="e">
        <f t="shared" si="141"/>
        <v>#N/A</v>
      </c>
      <c r="AD319" s="99">
        <f t="shared" si="142"/>
        <v>0</v>
      </c>
      <c r="AG319" s="92">
        <f t="shared" si="159"/>
        <v>46108</v>
      </c>
      <c r="AH319" s="91">
        <f t="shared" si="160"/>
        <v>312</v>
      </c>
      <c r="AI319" s="91" t="e">
        <f>INDEX(地温!$D$2:$D$366,MATCH(AG319,地温!$C$2:$C$366,FALSE))</f>
        <v>#N/A</v>
      </c>
      <c r="AJ319" s="91" t="e">
        <f t="shared" si="161"/>
        <v>#N/A</v>
      </c>
      <c r="AK319" s="93" t="e">
        <f t="shared" si="143"/>
        <v>#N/A</v>
      </c>
      <c r="AL319" s="99" t="e">
        <f t="shared" si="144"/>
        <v>#N/A</v>
      </c>
      <c r="AM319" s="99">
        <f t="shared" si="145"/>
        <v>0</v>
      </c>
      <c r="AP319" s="92">
        <f t="shared" si="162"/>
        <v>46108</v>
      </c>
      <c r="AQ319" s="91">
        <f t="shared" si="163"/>
        <v>312</v>
      </c>
      <c r="AR319" s="91" t="e">
        <f>INDEX(地温!$D$2:$D$366,MATCH(AP319,地温!$C$2:$C$366,FALSE))</f>
        <v>#N/A</v>
      </c>
      <c r="AS319" s="91" t="e">
        <f t="shared" si="164"/>
        <v>#N/A</v>
      </c>
      <c r="AT319" s="93" t="e">
        <f t="shared" si="146"/>
        <v>#N/A</v>
      </c>
      <c r="AU319" s="99" t="e">
        <f t="shared" si="147"/>
        <v>#N/A</v>
      </c>
      <c r="AV319" s="99">
        <f t="shared" si="148"/>
        <v>0</v>
      </c>
    </row>
    <row r="320" spans="1:48" s="91" customFormat="1">
      <c r="A320" s="92">
        <f t="shared" si="149"/>
        <v>46109</v>
      </c>
      <c r="B320" s="91">
        <f t="shared" si="132"/>
        <v>313</v>
      </c>
      <c r="C320" s="99" t="e">
        <f t="shared" si="133"/>
        <v>#N/A</v>
      </c>
      <c r="F320" s="92">
        <f t="shared" si="150"/>
        <v>46109</v>
      </c>
      <c r="G320" s="91">
        <f t="shared" si="151"/>
        <v>313</v>
      </c>
      <c r="H320" s="91" t="e">
        <f>INDEX(地温!$D$2:$D$366,MATCH(F320,地温!$C$2:$C$366,FALSE))</f>
        <v>#N/A</v>
      </c>
      <c r="I320" s="91" t="e">
        <f t="shared" si="152"/>
        <v>#N/A</v>
      </c>
      <c r="J320" s="93" t="e">
        <f t="shared" si="134"/>
        <v>#N/A</v>
      </c>
      <c r="K320" s="99" t="e">
        <f t="shared" si="135"/>
        <v>#N/A</v>
      </c>
      <c r="L320" s="99" t="e">
        <f t="shared" si="136"/>
        <v>#N/A</v>
      </c>
      <c r="O320" s="92">
        <f t="shared" si="153"/>
        <v>46109</v>
      </c>
      <c r="P320" s="91">
        <f t="shared" si="154"/>
        <v>313</v>
      </c>
      <c r="Q320" s="91" t="e">
        <f>INDEX(地温!$D$2:$D$366,MATCH(O320,地温!$C$2:$C$366,FALSE))</f>
        <v>#N/A</v>
      </c>
      <c r="R320" s="91" t="e">
        <f t="shared" si="155"/>
        <v>#N/A</v>
      </c>
      <c r="S320" s="93" t="e">
        <f t="shared" si="137"/>
        <v>#N/A</v>
      </c>
      <c r="T320" s="99" t="e">
        <f t="shared" si="138"/>
        <v>#N/A</v>
      </c>
      <c r="U320" s="99" t="e">
        <f t="shared" si="139"/>
        <v>#N/A</v>
      </c>
      <c r="X320" s="92">
        <f t="shared" si="156"/>
        <v>46109</v>
      </c>
      <c r="Y320" s="91">
        <f t="shared" si="157"/>
        <v>313</v>
      </c>
      <c r="Z320" s="91" t="e">
        <f>INDEX(地温!$D$2:$D$366,MATCH(X320,地温!$C$2:$C$366,FALSE))</f>
        <v>#N/A</v>
      </c>
      <c r="AA320" s="91" t="e">
        <f t="shared" si="158"/>
        <v>#N/A</v>
      </c>
      <c r="AB320" s="93" t="e">
        <f t="shared" si="140"/>
        <v>#N/A</v>
      </c>
      <c r="AC320" s="99" t="e">
        <f t="shared" si="141"/>
        <v>#N/A</v>
      </c>
      <c r="AD320" s="99">
        <f t="shared" si="142"/>
        <v>0</v>
      </c>
      <c r="AG320" s="92">
        <f t="shared" si="159"/>
        <v>46109</v>
      </c>
      <c r="AH320" s="91">
        <f t="shared" si="160"/>
        <v>313</v>
      </c>
      <c r="AI320" s="91" t="e">
        <f>INDEX(地温!$D$2:$D$366,MATCH(AG320,地温!$C$2:$C$366,FALSE))</f>
        <v>#N/A</v>
      </c>
      <c r="AJ320" s="91" t="e">
        <f t="shared" si="161"/>
        <v>#N/A</v>
      </c>
      <c r="AK320" s="93" t="e">
        <f t="shared" si="143"/>
        <v>#N/A</v>
      </c>
      <c r="AL320" s="99" t="e">
        <f t="shared" si="144"/>
        <v>#N/A</v>
      </c>
      <c r="AM320" s="99">
        <f t="shared" si="145"/>
        <v>0</v>
      </c>
      <c r="AP320" s="92">
        <f t="shared" si="162"/>
        <v>46109</v>
      </c>
      <c r="AQ320" s="91">
        <f t="shared" si="163"/>
        <v>313</v>
      </c>
      <c r="AR320" s="91" t="e">
        <f>INDEX(地温!$D$2:$D$366,MATCH(AP320,地温!$C$2:$C$366,FALSE))</f>
        <v>#N/A</v>
      </c>
      <c r="AS320" s="91" t="e">
        <f t="shared" si="164"/>
        <v>#N/A</v>
      </c>
      <c r="AT320" s="93" t="e">
        <f t="shared" si="146"/>
        <v>#N/A</v>
      </c>
      <c r="AU320" s="99" t="e">
        <f t="shared" si="147"/>
        <v>#N/A</v>
      </c>
      <c r="AV320" s="99">
        <f t="shared" si="148"/>
        <v>0</v>
      </c>
    </row>
    <row r="321" spans="1:48" s="91" customFormat="1">
      <c r="A321" s="92">
        <f t="shared" si="149"/>
        <v>46110</v>
      </c>
      <c r="B321" s="91">
        <f t="shared" si="132"/>
        <v>314</v>
      </c>
      <c r="C321" s="99" t="e">
        <f t="shared" si="133"/>
        <v>#N/A</v>
      </c>
      <c r="F321" s="92">
        <f t="shared" si="150"/>
        <v>46110</v>
      </c>
      <c r="G321" s="91">
        <f t="shared" si="151"/>
        <v>314</v>
      </c>
      <c r="H321" s="91" t="e">
        <f>INDEX(地温!$D$2:$D$366,MATCH(F321,地温!$C$2:$C$366,FALSE))</f>
        <v>#N/A</v>
      </c>
      <c r="I321" s="91" t="e">
        <f t="shared" si="152"/>
        <v>#N/A</v>
      </c>
      <c r="J321" s="93" t="e">
        <f t="shared" si="134"/>
        <v>#N/A</v>
      </c>
      <c r="K321" s="99" t="e">
        <f t="shared" si="135"/>
        <v>#N/A</v>
      </c>
      <c r="L321" s="99" t="e">
        <f t="shared" si="136"/>
        <v>#N/A</v>
      </c>
      <c r="O321" s="92">
        <f t="shared" si="153"/>
        <v>46110</v>
      </c>
      <c r="P321" s="91">
        <f t="shared" si="154"/>
        <v>314</v>
      </c>
      <c r="Q321" s="91" t="e">
        <f>INDEX(地温!$D$2:$D$366,MATCH(O321,地温!$C$2:$C$366,FALSE))</f>
        <v>#N/A</v>
      </c>
      <c r="R321" s="91" t="e">
        <f t="shared" si="155"/>
        <v>#N/A</v>
      </c>
      <c r="S321" s="93" t="e">
        <f t="shared" si="137"/>
        <v>#N/A</v>
      </c>
      <c r="T321" s="99" t="e">
        <f t="shared" si="138"/>
        <v>#N/A</v>
      </c>
      <c r="U321" s="99" t="e">
        <f t="shared" si="139"/>
        <v>#N/A</v>
      </c>
      <c r="X321" s="92">
        <f t="shared" si="156"/>
        <v>46110</v>
      </c>
      <c r="Y321" s="91">
        <f t="shared" si="157"/>
        <v>314</v>
      </c>
      <c r="Z321" s="91" t="e">
        <f>INDEX(地温!$D$2:$D$366,MATCH(X321,地温!$C$2:$C$366,FALSE))</f>
        <v>#N/A</v>
      </c>
      <c r="AA321" s="91" t="e">
        <f t="shared" si="158"/>
        <v>#N/A</v>
      </c>
      <c r="AB321" s="93" t="e">
        <f t="shared" si="140"/>
        <v>#N/A</v>
      </c>
      <c r="AC321" s="99" t="e">
        <f t="shared" si="141"/>
        <v>#N/A</v>
      </c>
      <c r="AD321" s="99">
        <f t="shared" si="142"/>
        <v>0</v>
      </c>
      <c r="AG321" s="92">
        <f t="shared" si="159"/>
        <v>46110</v>
      </c>
      <c r="AH321" s="91">
        <f t="shared" si="160"/>
        <v>314</v>
      </c>
      <c r="AI321" s="91" t="e">
        <f>INDEX(地温!$D$2:$D$366,MATCH(AG321,地温!$C$2:$C$366,FALSE))</f>
        <v>#N/A</v>
      </c>
      <c r="AJ321" s="91" t="e">
        <f t="shared" si="161"/>
        <v>#N/A</v>
      </c>
      <c r="AK321" s="93" t="e">
        <f t="shared" si="143"/>
        <v>#N/A</v>
      </c>
      <c r="AL321" s="99" t="e">
        <f t="shared" si="144"/>
        <v>#N/A</v>
      </c>
      <c r="AM321" s="99">
        <f t="shared" si="145"/>
        <v>0</v>
      </c>
      <c r="AP321" s="92">
        <f t="shared" si="162"/>
        <v>46110</v>
      </c>
      <c r="AQ321" s="91">
        <f t="shared" si="163"/>
        <v>314</v>
      </c>
      <c r="AR321" s="91" t="e">
        <f>INDEX(地温!$D$2:$D$366,MATCH(AP321,地温!$C$2:$C$366,FALSE))</f>
        <v>#N/A</v>
      </c>
      <c r="AS321" s="91" t="e">
        <f t="shared" si="164"/>
        <v>#N/A</v>
      </c>
      <c r="AT321" s="93" t="e">
        <f t="shared" si="146"/>
        <v>#N/A</v>
      </c>
      <c r="AU321" s="99" t="e">
        <f t="shared" si="147"/>
        <v>#N/A</v>
      </c>
      <c r="AV321" s="99">
        <f t="shared" si="148"/>
        <v>0</v>
      </c>
    </row>
    <row r="322" spans="1:48" s="91" customFormat="1">
      <c r="A322" s="92">
        <f t="shared" si="149"/>
        <v>46111</v>
      </c>
      <c r="B322" s="91">
        <f t="shared" si="132"/>
        <v>315</v>
      </c>
      <c r="C322" s="99" t="e">
        <f t="shared" si="133"/>
        <v>#N/A</v>
      </c>
      <c r="F322" s="92">
        <f t="shared" si="150"/>
        <v>46111</v>
      </c>
      <c r="G322" s="91">
        <f t="shared" si="151"/>
        <v>315</v>
      </c>
      <c r="H322" s="91" t="e">
        <f>INDEX(地温!$D$2:$D$366,MATCH(F322,地温!$C$2:$C$366,FALSE))</f>
        <v>#N/A</v>
      </c>
      <c r="I322" s="91" t="e">
        <f t="shared" si="152"/>
        <v>#N/A</v>
      </c>
      <c r="J322" s="93" t="e">
        <f t="shared" si="134"/>
        <v>#N/A</v>
      </c>
      <c r="K322" s="99" t="e">
        <f t="shared" si="135"/>
        <v>#N/A</v>
      </c>
      <c r="L322" s="99" t="e">
        <f t="shared" si="136"/>
        <v>#N/A</v>
      </c>
      <c r="O322" s="92">
        <f t="shared" si="153"/>
        <v>46111</v>
      </c>
      <c r="P322" s="91">
        <f t="shared" si="154"/>
        <v>315</v>
      </c>
      <c r="Q322" s="91" t="e">
        <f>INDEX(地温!$D$2:$D$366,MATCH(O322,地温!$C$2:$C$366,FALSE))</f>
        <v>#N/A</v>
      </c>
      <c r="R322" s="91" t="e">
        <f t="shared" si="155"/>
        <v>#N/A</v>
      </c>
      <c r="S322" s="93" t="e">
        <f t="shared" si="137"/>
        <v>#N/A</v>
      </c>
      <c r="T322" s="99" t="e">
        <f t="shared" si="138"/>
        <v>#N/A</v>
      </c>
      <c r="U322" s="99" t="e">
        <f t="shared" si="139"/>
        <v>#N/A</v>
      </c>
      <c r="X322" s="92">
        <f t="shared" si="156"/>
        <v>46111</v>
      </c>
      <c r="Y322" s="91">
        <f t="shared" si="157"/>
        <v>315</v>
      </c>
      <c r="Z322" s="91" t="e">
        <f>INDEX(地温!$D$2:$D$366,MATCH(X322,地温!$C$2:$C$366,FALSE))</f>
        <v>#N/A</v>
      </c>
      <c r="AA322" s="91" t="e">
        <f t="shared" si="158"/>
        <v>#N/A</v>
      </c>
      <c r="AB322" s="93" t="e">
        <f t="shared" si="140"/>
        <v>#N/A</v>
      </c>
      <c r="AC322" s="99" t="e">
        <f t="shared" si="141"/>
        <v>#N/A</v>
      </c>
      <c r="AD322" s="99">
        <f t="shared" si="142"/>
        <v>0</v>
      </c>
      <c r="AG322" s="92">
        <f t="shared" si="159"/>
        <v>46111</v>
      </c>
      <c r="AH322" s="91">
        <f t="shared" si="160"/>
        <v>315</v>
      </c>
      <c r="AI322" s="91" t="e">
        <f>INDEX(地温!$D$2:$D$366,MATCH(AG322,地温!$C$2:$C$366,FALSE))</f>
        <v>#N/A</v>
      </c>
      <c r="AJ322" s="91" t="e">
        <f t="shared" si="161"/>
        <v>#N/A</v>
      </c>
      <c r="AK322" s="93" t="e">
        <f t="shared" si="143"/>
        <v>#N/A</v>
      </c>
      <c r="AL322" s="99" t="e">
        <f t="shared" si="144"/>
        <v>#N/A</v>
      </c>
      <c r="AM322" s="99">
        <f t="shared" si="145"/>
        <v>0</v>
      </c>
      <c r="AP322" s="92">
        <f t="shared" si="162"/>
        <v>46111</v>
      </c>
      <c r="AQ322" s="91">
        <f t="shared" si="163"/>
        <v>315</v>
      </c>
      <c r="AR322" s="91" t="e">
        <f>INDEX(地温!$D$2:$D$366,MATCH(AP322,地温!$C$2:$C$366,FALSE))</f>
        <v>#N/A</v>
      </c>
      <c r="AS322" s="91" t="e">
        <f t="shared" si="164"/>
        <v>#N/A</v>
      </c>
      <c r="AT322" s="93" t="e">
        <f t="shared" si="146"/>
        <v>#N/A</v>
      </c>
      <c r="AU322" s="99" t="e">
        <f t="shared" si="147"/>
        <v>#N/A</v>
      </c>
      <c r="AV322" s="99">
        <f t="shared" si="148"/>
        <v>0</v>
      </c>
    </row>
    <row r="323" spans="1:48" s="91" customFormat="1">
      <c r="A323" s="92">
        <f t="shared" si="149"/>
        <v>46112</v>
      </c>
      <c r="B323" s="91">
        <f t="shared" si="132"/>
        <v>316</v>
      </c>
      <c r="C323" s="99" t="e">
        <f t="shared" si="133"/>
        <v>#N/A</v>
      </c>
      <c r="F323" s="92">
        <f t="shared" si="150"/>
        <v>46112</v>
      </c>
      <c r="G323" s="91">
        <f t="shared" si="151"/>
        <v>316</v>
      </c>
      <c r="H323" s="91" t="e">
        <f>INDEX(地温!$D$2:$D$366,MATCH(F323,地温!$C$2:$C$366,FALSE))</f>
        <v>#N/A</v>
      </c>
      <c r="I323" s="91" t="e">
        <f t="shared" si="152"/>
        <v>#N/A</v>
      </c>
      <c r="J323" s="93" t="e">
        <f t="shared" si="134"/>
        <v>#N/A</v>
      </c>
      <c r="K323" s="99" t="e">
        <f t="shared" si="135"/>
        <v>#N/A</v>
      </c>
      <c r="L323" s="99" t="e">
        <f t="shared" si="136"/>
        <v>#N/A</v>
      </c>
      <c r="O323" s="92">
        <f t="shared" si="153"/>
        <v>46112</v>
      </c>
      <c r="P323" s="91">
        <f t="shared" si="154"/>
        <v>316</v>
      </c>
      <c r="Q323" s="91" t="e">
        <f>INDEX(地温!$D$2:$D$366,MATCH(O323,地温!$C$2:$C$366,FALSE))</f>
        <v>#N/A</v>
      </c>
      <c r="R323" s="91" t="e">
        <f t="shared" si="155"/>
        <v>#N/A</v>
      </c>
      <c r="S323" s="93" t="e">
        <f t="shared" si="137"/>
        <v>#N/A</v>
      </c>
      <c r="T323" s="99" t="e">
        <f t="shared" si="138"/>
        <v>#N/A</v>
      </c>
      <c r="U323" s="99" t="e">
        <f t="shared" si="139"/>
        <v>#N/A</v>
      </c>
      <c r="X323" s="92">
        <f t="shared" si="156"/>
        <v>46112</v>
      </c>
      <c r="Y323" s="91">
        <f t="shared" si="157"/>
        <v>316</v>
      </c>
      <c r="Z323" s="91" t="e">
        <f>INDEX(地温!$D$2:$D$366,MATCH(X323,地温!$C$2:$C$366,FALSE))</f>
        <v>#N/A</v>
      </c>
      <c r="AA323" s="91" t="e">
        <f t="shared" si="158"/>
        <v>#N/A</v>
      </c>
      <c r="AB323" s="93" t="e">
        <f t="shared" si="140"/>
        <v>#N/A</v>
      </c>
      <c r="AC323" s="99" t="e">
        <f t="shared" si="141"/>
        <v>#N/A</v>
      </c>
      <c r="AD323" s="99">
        <f t="shared" si="142"/>
        <v>0</v>
      </c>
      <c r="AG323" s="92">
        <f t="shared" si="159"/>
        <v>46112</v>
      </c>
      <c r="AH323" s="91">
        <f t="shared" si="160"/>
        <v>316</v>
      </c>
      <c r="AI323" s="91" t="e">
        <f>INDEX(地温!$D$2:$D$366,MATCH(AG323,地温!$C$2:$C$366,FALSE))</f>
        <v>#N/A</v>
      </c>
      <c r="AJ323" s="91" t="e">
        <f t="shared" si="161"/>
        <v>#N/A</v>
      </c>
      <c r="AK323" s="93" t="e">
        <f t="shared" si="143"/>
        <v>#N/A</v>
      </c>
      <c r="AL323" s="99" t="e">
        <f t="shared" si="144"/>
        <v>#N/A</v>
      </c>
      <c r="AM323" s="99">
        <f t="shared" si="145"/>
        <v>0</v>
      </c>
      <c r="AP323" s="92">
        <f t="shared" si="162"/>
        <v>46112</v>
      </c>
      <c r="AQ323" s="91">
        <f t="shared" si="163"/>
        <v>316</v>
      </c>
      <c r="AR323" s="91" t="e">
        <f>INDEX(地温!$D$2:$D$366,MATCH(AP323,地温!$C$2:$C$366,FALSE))</f>
        <v>#N/A</v>
      </c>
      <c r="AS323" s="91" t="e">
        <f t="shared" si="164"/>
        <v>#N/A</v>
      </c>
      <c r="AT323" s="93" t="e">
        <f t="shared" si="146"/>
        <v>#N/A</v>
      </c>
      <c r="AU323" s="99" t="e">
        <f t="shared" si="147"/>
        <v>#N/A</v>
      </c>
      <c r="AV323" s="99">
        <f t="shared" si="148"/>
        <v>0</v>
      </c>
    </row>
    <row r="324" spans="1:48" s="91" customFormat="1">
      <c r="A324" s="92">
        <f t="shared" si="149"/>
        <v>46113</v>
      </c>
      <c r="B324" s="91">
        <f t="shared" si="132"/>
        <v>317</v>
      </c>
      <c r="C324" s="99" t="e">
        <f t="shared" si="133"/>
        <v>#N/A</v>
      </c>
      <c r="F324" s="92">
        <f t="shared" si="150"/>
        <v>46113</v>
      </c>
      <c r="G324" s="91">
        <f t="shared" si="151"/>
        <v>317</v>
      </c>
      <c r="H324" s="91" t="e">
        <f>INDEX(地温!$D$2:$D$366,MATCH(F324,地温!$C$2:$C$366,FALSE))</f>
        <v>#N/A</v>
      </c>
      <c r="I324" s="91" t="e">
        <f t="shared" si="152"/>
        <v>#N/A</v>
      </c>
      <c r="J324" s="93" t="e">
        <f t="shared" si="134"/>
        <v>#N/A</v>
      </c>
      <c r="K324" s="99" t="e">
        <f t="shared" si="135"/>
        <v>#N/A</v>
      </c>
      <c r="L324" s="99" t="e">
        <f t="shared" si="136"/>
        <v>#N/A</v>
      </c>
      <c r="O324" s="92">
        <f t="shared" si="153"/>
        <v>46113</v>
      </c>
      <c r="P324" s="91">
        <f t="shared" si="154"/>
        <v>317</v>
      </c>
      <c r="Q324" s="91" t="e">
        <f>INDEX(地温!$D$2:$D$366,MATCH(O324,地温!$C$2:$C$366,FALSE))</f>
        <v>#N/A</v>
      </c>
      <c r="R324" s="91" t="e">
        <f t="shared" si="155"/>
        <v>#N/A</v>
      </c>
      <c r="S324" s="93" t="e">
        <f t="shared" si="137"/>
        <v>#N/A</v>
      </c>
      <c r="T324" s="99" t="e">
        <f t="shared" si="138"/>
        <v>#N/A</v>
      </c>
      <c r="U324" s="99" t="e">
        <f t="shared" si="139"/>
        <v>#N/A</v>
      </c>
      <c r="X324" s="92">
        <f t="shared" si="156"/>
        <v>46113</v>
      </c>
      <c r="Y324" s="91">
        <f t="shared" si="157"/>
        <v>317</v>
      </c>
      <c r="Z324" s="91" t="e">
        <f>INDEX(地温!$D$2:$D$366,MATCH(X324,地温!$C$2:$C$366,FALSE))</f>
        <v>#N/A</v>
      </c>
      <c r="AA324" s="91" t="e">
        <f t="shared" si="158"/>
        <v>#N/A</v>
      </c>
      <c r="AB324" s="93" t="e">
        <f t="shared" si="140"/>
        <v>#N/A</v>
      </c>
      <c r="AC324" s="99" t="e">
        <f t="shared" si="141"/>
        <v>#N/A</v>
      </c>
      <c r="AD324" s="99">
        <f t="shared" si="142"/>
        <v>0</v>
      </c>
      <c r="AG324" s="92">
        <f t="shared" si="159"/>
        <v>46113</v>
      </c>
      <c r="AH324" s="91">
        <f t="shared" si="160"/>
        <v>317</v>
      </c>
      <c r="AI324" s="91" t="e">
        <f>INDEX(地温!$D$2:$D$366,MATCH(AG324,地温!$C$2:$C$366,FALSE))</f>
        <v>#N/A</v>
      </c>
      <c r="AJ324" s="91" t="e">
        <f t="shared" si="161"/>
        <v>#N/A</v>
      </c>
      <c r="AK324" s="93" t="e">
        <f t="shared" si="143"/>
        <v>#N/A</v>
      </c>
      <c r="AL324" s="99" t="e">
        <f t="shared" si="144"/>
        <v>#N/A</v>
      </c>
      <c r="AM324" s="99">
        <f t="shared" si="145"/>
        <v>0</v>
      </c>
      <c r="AP324" s="92">
        <f t="shared" si="162"/>
        <v>46113</v>
      </c>
      <c r="AQ324" s="91">
        <f t="shared" si="163"/>
        <v>317</v>
      </c>
      <c r="AR324" s="91" t="e">
        <f>INDEX(地温!$D$2:$D$366,MATCH(AP324,地温!$C$2:$C$366,FALSE))</f>
        <v>#N/A</v>
      </c>
      <c r="AS324" s="91" t="e">
        <f t="shared" si="164"/>
        <v>#N/A</v>
      </c>
      <c r="AT324" s="93" t="e">
        <f t="shared" si="146"/>
        <v>#N/A</v>
      </c>
      <c r="AU324" s="99" t="e">
        <f t="shared" si="147"/>
        <v>#N/A</v>
      </c>
      <c r="AV324" s="99">
        <f t="shared" si="148"/>
        <v>0</v>
      </c>
    </row>
    <row r="325" spans="1:48" s="91" customFormat="1">
      <c r="A325" s="92">
        <f t="shared" si="149"/>
        <v>46114</v>
      </c>
      <c r="B325" s="91">
        <f t="shared" si="132"/>
        <v>318</v>
      </c>
      <c r="C325" s="99" t="e">
        <f t="shared" si="133"/>
        <v>#N/A</v>
      </c>
      <c r="F325" s="92">
        <f t="shared" si="150"/>
        <v>46114</v>
      </c>
      <c r="G325" s="91">
        <f t="shared" si="151"/>
        <v>318</v>
      </c>
      <c r="H325" s="91" t="e">
        <f>INDEX(地温!$D$2:$D$366,MATCH(F325,地温!$C$2:$C$366,FALSE))</f>
        <v>#N/A</v>
      </c>
      <c r="I325" s="91" t="e">
        <f t="shared" si="152"/>
        <v>#N/A</v>
      </c>
      <c r="J325" s="93" t="e">
        <f t="shared" si="134"/>
        <v>#N/A</v>
      </c>
      <c r="K325" s="99" t="e">
        <f t="shared" si="135"/>
        <v>#N/A</v>
      </c>
      <c r="L325" s="99" t="e">
        <f t="shared" si="136"/>
        <v>#N/A</v>
      </c>
      <c r="O325" s="92">
        <f t="shared" si="153"/>
        <v>46114</v>
      </c>
      <c r="P325" s="91">
        <f t="shared" si="154"/>
        <v>318</v>
      </c>
      <c r="Q325" s="91" t="e">
        <f>INDEX(地温!$D$2:$D$366,MATCH(O325,地温!$C$2:$C$366,FALSE))</f>
        <v>#N/A</v>
      </c>
      <c r="R325" s="91" t="e">
        <f t="shared" si="155"/>
        <v>#N/A</v>
      </c>
      <c r="S325" s="93" t="e">
        <f t="shared" si="137"/>
        <v>#N/A</v>
      </c>
      <c r="T325" s="99" t="e">
        <f t="shared" si="138"/>
        <v>#N/A</v>
      </c>
      <c r="U325" s="99" t="e">
        <f t="shared" si="139"/>
        <v>#N/A</v>
      </c>
      <c r="X325" s="92">
        <f t="shared" si="156"/>
        <v>46114</v>
      </c>
      <c r="Y325" s="91">
        <f t="shared" si="157"/>
        <v>318</v>
      </c>
      <c r="Z325" s="91" t="e">
        <f>INDEX(地温!$D$2:$D$366,MATCH(X325,地温!$C$2:$C$366,FALSE))</f>
        <v>#N/A</v>
      </c>
      <c r="AA325" s="91" t="e">
        <f t="shared" si="158"/>
        <v>#N/A</v>
      </c>
      <c r="AB325" s="93" t="e">
        <f t="shared" si="140"/>
        <v>#N/A</v>
      </c>
      <c r="AC325" s="99" t="e">
        <f t="shared" si="141"/>
        <v>#N/A</v>
      </c>
      <c r="AD325" s="99">
        <f t="shared" si="142"/>
        <v>0</v>
      </c>
      <c r="AG325" s="92">
        <f t="shared" si="159"/>
        <v>46114</v>
      </c>
      <c r="AH325" s="91">
        <f t="shared" si="160"/>
        <v>318</v>
      </c>
      <c r="AI325" s="91" t="e">
        <f>INDEX(地温!$D$2:$D$366,MATCH(AG325,地温!$C$2:$C$366,FALSE))</f>
        <v>#N/A</v>
      </c>
      <c r="AJ325" s="91" t="e">
        <f t="shared" si="161"/>
        <v>#N/A</v>
      </c>
      <c r="AK325" s="93" t="e">
        <f t="shared" si="143"/>
        <v>#N/A</v>
      </c>
      <c r="AL325" s="99" t="e">
        <f t="shared" si="144"/>
        <v>#N/A</v>
      </c>
      <c r="AM325" s="99">
        <f t="shared" si="145"/>
        <v>0</v>
      </c>
      <c r="AP325" s="92">
        <f t="shared" si="162"/>
        <v>46114</v>
      </c>
      <c r="AQ325" s="91">
        <f t="shared" si="163"/>
        <v>318</v>
      </c>
      <c r="AR325" s="91" t="e">
        <f>INDEX(地温!$D$2:$D$366,MATCH(AP325,地温!$C$2:$C$366,FALSE))</f>
        <v>#N/A</v>
      </c>
      <c r="AS325" s="91" t="e">
        <f t="shared" si="164"/>
        <v>#N/A</v>
      </c>
      <c r="AT325" s="93" t="e">
        <f t="shared" si="146"/>
        <v>#N/A</v>
      </c>
      <c r="AU325" s="99" t="e">
        <f t="shared" si="147"/>
        <v>#N/A</v>
      </c>
      <c r="AV325" s="99">
        <f t="shared" si="148"/>
        <v>0</v>
      </c>
    </row>
    <row r="326" spans="1:48" s="91" customFormat="1">
      <c r="A326" s="92">
        <f t="shared" si="149"/>
        <v>46115</v>
      </c>
      <c r="B326" s="91">
        <f t="shared" si="132"/>
        <v>319</v>
      </c>
      <c r="C326" s="99" t="e">
        <f t="shared" si="133"/>
        <v>#N/A</v>
      </c>
      <c r="F326" s="92">
        <f t="shared" si="150"/>
        <v>46115</v>
      </c>
      <c r="G326" s="91">
        <f t="shared" si="151"/>
        <v>319</v>
      </c>
      <c r="H326" s="91" t="e">
        <f>INDEX(地温!$D$2:$D$366,MATCH(F326,地温!$C$2:$C$366,FALSE))</f>
        <v>#N/A</v>
      </c>
      <c r="I326" s="91" t="e">
        <f t="shared" si="152"/>
        <v>#N/A</v>
      </c>
      <c r="J326" s="93" t="e">
        <f t="shared" si="134"/>
        <v>#N/A</v>
      </c>
      <c r="K326" s="99" t="e">
        <f t="shared" si="135"/>
        <v>#N/A</v>
      </c>
      <c r="L326" s="99" t="e">
        <f t="shared" si="136"/>
        <v>#N/A</v>
      </c>
      <c r="O326" s="92">
        <f t="shared" si="153"/>
        <v>46115</v>
      </c>
      <c r="P326" s="91">
        <f t="shared" si="154"/>
        <v>319</v>
      </c>
      <c r="Q326" s="91" t="e">
        <f>INDEX(地温!$D$2:$D$366,MATCH(O326,地温!$C$2:$C$366,FALSE))</f>
        <v>#N/A</v>
      </c>
      <c r="R326" s="91" t="e">
        <f t="shared" si="155"/>
        <v>#N/A</v>
      </c>
      <c r="S326" s="93" t="e">
        <f t="shared" si="137"/>
        <v>#N/A</v>
      </c>
      <c r="T326" s="99" t="e">
        <f t="shared" si="138"/>
        <v>#N/A</v>
      </c>
      <c r="U326" s="99" t="e">
        <f t="shared" si="139"/>
        <v>#N/A</v>
      </c>
      <c r="X326" s="92">
        <f t="shared" si="156"/>
        <v>46115</v>
      </c>
      <c r="Y326" s="91">
        <f t="shared" si="157"/>
        <v>319</v>
      </c>
      <c r="Z326" s="91" t="e">
        <f>INDEX(地温!$D$2:$D$366,MATCH(X326,地温!$C$2:$C$366,FALSE))</f>
        <v>#N/A</v>
      </c>
      <c r="AA326" s="91" t="e">
        <f t="shared" si="158"/>
        <v>#N/A</v>
      </c>
      <c r="AB326" s="93" t="e">
        <f t="shared" si="140"/>
        <v>#N/A</v>
      </c>
      <c r="AC326" s="99" t="e">
        <f t="shared" si="141"/>
        <v>#N/A</v>
      </c>
      <c r="AD326" s="99">
        <f t="shared" si="142"/>
        <v>0</v>
      </c>
      <c r="AG326" s="92">
        <f t="shared" si="159"/>
        <v>46115</v>
      </c>
      <c r="AH326" s="91">
        <f t="shared" si="160"/>
        <v>319</v>
      </c>
      <c r="AI326" s="91" t="e">
        <f>INDEX(地温!$D$2:$D$366,MATCH(AG326,地温!$C$2:$C$366,FALSE))</f>
        <v>#N/A</v>
      </c>
      <c r="AJ326" s="91" t="e">
        <f t="shared" si="161"/>
        <v>#N/A</v>
      </c>
      <c r="AK326" s="93" t="e">
        <f t="shared" si="143"/>
        <v>#N/A</v>
      </c>
      <c r="AL326" s="99" t="e">
        <f t="shared" si="144"/>
        <v>#N/A</v>
      </c>
      <c r="AM326" s="99">
        <f t="shared" si="145"/>
        <v>0</v>
      </c>
      <c r="AP326" s="92">
        <f t="shared" si="162"/>
        <v>46115</v>
      </c>
      <c r="AQ326" s="91">
        <f t="shared" si="163"/>
        <v>319</v>
      </c>
      <c r="AR326" s="91" t="e">
        <f>INDEX(地温!$D$2:$D$366,MATCH(AP326,地温!$C$2:$C$366,FALSE))</f>
        <v>#N/A</v>
      </c>
      <c r="AS326" s="91" t="e">
        <f t="shared" si="164"/>
        <v>#N/A</v>
      </c>
      <c r="AT326" s="93" t="e">
        <f t="shared" si="146"/>
        <v>#N/A</v>
      </c>
      <c r="AU326" s="99" t="e">
        <f t="shared" si="147"/>
        <v>#N/A</v>
      </c>
      <c r="AV326" s="99">
        <f t="shared" si="148"/>
        <v>0</v>
      </c>
    </row>
    <row r="327" spans="1:48" s="91" customFormat="1">
      <c r="A327" s="92">
        <f t="shared" si="149"/>
        <v>46116</v>
      </c>
      <c r="B327" s="91">
        <f t="shared" si="132"/>
        <v>320</v>
      </c>
      <c r="C327" s="99" t="e">
        <f t="shared" si="133"/>
        <v>#N/A</v>
      </c>
      <c r="F327" s="92">
        <f t="shared" si="150"/>
        <v>46116</v>
      </c>
      <c r="G327" s="91">
        <f t="shared" si="151"/>
        <v>320</v>
      </c>
      <c r="H327" s="91" t="e">
        <f>INDEX(地温!$D$2:$D$366,MATCH(F327,地温!$C$2:$C$366,FALSE))</f>
        <v>#N/A</v>
      </c>
      <c r="I327" s="91" t="e">
        <f t="shared" si="152"/>
        <v>#N/A</v>
      </c>
      <c r="J327" s="93" t="e">
        <f t="shared" si="134"/>
        <v>#N/A</v>
      </c>
      <c r="K327" s="99" t="e">
        <f t="shared" si="135"/>
        <v>#N/A</v>
      </c>
      <c r="L327" s="99" t="e">
        <f t="shared" si="136"/>
        <v>#N/A</v>
      </c>
      <c r="O327" s="92">
        <f t="shared" si="153"/>
        <v>46116</v>
      </c>
      <c r="P327" s="91">
        <f t="shared" si="154"/>
        <v>320</v>
      </c>
      <c r="Q327" s="91" t="e">
        <f>INDEX(地温!$D$2:$D$366,MATCH(O327,地温!$C$2:$C$366,FALSE))</f>
        <v>#N/A</v>
      </c>
      <c r="R327" s="91" t="e">
        <f t="shared" si="155"/>
        <v>#N/A</v>
      </c>
      <c r="S327" s="93" t="e">
        <f t="shared" si="137"/>
        <v>#N/A</v>
      </c>
      <c r="T327" s="99" t="e">
        <f t="shared" si="138"/>
        <v>#N/A</v>
      </c>
      <c r="U327" s="99" t="e">
        <f t="shared" si="139"/>
        <v>#N/A</v>
      </c>
      <c r="X327" s="92">
        <f t="shared" si="156"/>
        <v>46116</v>
      </c>
      <c r="Y327" s="91">
        <f t="shared" si="157"/>
        <v>320</v>
      </c>
      <c r="Z327" s="91" t="e">
        <f>INDEX(地温!$D$2:$D$366,MATCH(X327,地温!$C$2:$C$366,FALSE))</f>
        <v>#N/A</v>
      </c>
      <c r="AA327" s="91" t="e">
        <f t="shared" si="158"/>
        <v>#N/A</v>
      </c>
      <c r="AB327" s="93" t="e">
        <f t="shared" si="140"/>
        <v>#N/A</v>
      </c>
      <c r="AC327" s="99" t="e">
        <f t="shared" si="141"/>
        <v>#N/A</v>
      </c>
      <c r="AD327" s="99">
        <f t="shared" si="142"/>
        <v>0</v>
      </c>
      <c r="AG327" s="92">
        <f t="shared" si="159"/>
        <v>46116</v>
      </c>
      <c r="AH327" s="91">
        <f t="shared" si="160"/>
        <v>320</v>
      </c>
      <c r="AI327" s="91" t="e">
        <f>INDEX(地温!$D$2:$D$366,MATCH(AG327,地温!$C$2:$C$366,FALSE))</f>
        <v>#N/A</v>
      </c>
      <c r="AJ327" s="91" t="e">
        <f t="shared" si="161"/>
        <v>#N/A</v>
      </c>
      <c r="AK327" s="93" t="e">
        <f t="shared" si="143"/>
        <v>#N/A</v>
      </c>
      <c r="AL327" s="99" t="e">
        <f t="shared" si="144"/>
        <v>#N/A</v>
      </c>
      <c r="AM327" s="99">
        <f t="shared" si="145"/>
        <v>0</v>
      </c>
      <c r="AP327" s="92">
        <f t="shared" si="162"/>
        <v>46116</v>
      </c>
      <c r="AQ327" s="91">
        <f t="shared" si="163"/>
        <v>320</v>
      </c>
      <c r="AR327" s="91" t="e">
        <f>INDEX(地温!$D$2:$D$366,MATCH(AP327,地温!$C$2:$C$366,FALSE))</f>
        <v>#N/A</v>
      </c>
      <c r="AS327" s="91" t="e">
        <f t="shared" si="164"/>
        <v>#N/A</v>
      </c>
      <c r="AT327" s="93" t="e">
        <f t="shared" si="146"/>
        <v>#N/A</v>
      </c>
      <c r="AU327" s="99" t="e">
        <f t="shared" si="147"/>
        <v>#N/A</v>
      </c>
      <c r="AV327" s="99">
        <f t="shared" si="148"/>
        <v>0</v>
      </c>
    </row>
    <row r="328" spans="1:48" s="91" customFormat="1">
      <c r="A328" s="92">
        <f t="shared" si="149"/>
        <v>46117</v>
      </c>
      <c r="B328" s="91">
        <f t="shared" ref="B328:B374" si="165">G328</f>
        <v>321</v>
      </c>
      <c r="C328" s="99" t="e">
        <f t="shared" ref="C328:C374" si="166">L328+U328+AD328+AM328+AV328</f>
        <v>#N/A</v>
      </c>
      <c r="F328" s="92">
        <f t="shared" si="150"/>
        <v>46117</v>
      </c>
      <c r="G328" s="91">
        <f t="shared" si="151"/>
        <v>321</v>
      </c>
      <c r="H328" s="91" t="e">
        <f>INDEX(地温!$D$2:$D$366,MATCH(F328,地温!$C$2:$C$366,FALSE))</f>
        <v>#N/A</v>
      </c>
      <c r="I328" s="91" t="e">
        <f t="shared" si="152"/>
        <v>#N/A</v>
      </c>
      <c r="J328" s="93" t="e">
        <f t="shared" ref="J328:J374" si="167">I328/G328</f>
        <v>#N/A</v>
      </c>
      <c r="K328" s="99" t="e">
        <f t="shared" ref="K328:K374" si="168">$H$4*EXP(-$I$4/(8.31*(J328+273)))</f>
        <v>#N/A</v>
      </c>
      <c r="L328" s="99" t="e">
        <f t="shared" ref="L328:L374" si="169">IF($G$1=0,0,$J$1*$G$4*0.01*(1-EXP(-K328*G328)))</f>
        <v>#N/A</v>
      </c>
      <c r="O328" s="92">
        <f t="shared" si="153"/>
        <v>46117</v>
      </c>
      <c r="P328" s="91">
        <f t="shared" si="154"/>
        <v>321</v>
      </c>
      <c r="Q328" s="91" t="e">
        <f>INDEX(地温!$D$2:$D$366,MATCH(O328,地温!$C$2:$C$366,FALSE))</f>
        <v>#N/A</v>
      </c>
      <c r="R328" s="91" t="e">
        <f t="shared" si="155"/>
        <v>#N/A</v>
      </c>
      <c r="S328" s="93" t="e">
        <f t="shared" ref="S328:S374" si="170">R328/P328</f>
        <v>#N/A</v>
      </c>
      <c r="T328" s="99" t="e">
        <f t="shared" ref="T328:T374" si="171">$Q$4*EXP(-$R$4/(8.31*(S328+273)))</f>
        <v>#N/A</v>
      </c>
      <c r="U328" s="99" t="e">
        <f t="shared" ref="U328:U374" si="172">IF($P$1=0,0,$S$1*$P$4*0.01*(1-EXP(-T328*P328)))</f>
        <v>#N/A</v>
      </c>
      <c r="X328" s="92">
        <f t="shared" si="156"/>
        <v>46117</v>
      </c>
      <c r="Y328" s="91">
        <f t="shared" si="157"/>
        <v>321</v>
      </c>
      <c r="Z328" s="91" t="e">
        <f>INDEX(地温!$D$2:$D$366,MATCH(X328,地温!$C$2:$C$366,FALSE))</f>
        <v>#N/A</v>
      </c>
      <c r="AA328" s="91" t="e">
        <f t="shared" si="158"/>
        <v>#N/A</v>
      </c>
      <c r="AB328" s="93" t="e">
        <f t="shared" ref="AB328:AB374" si="173">AA328/Y328</f>
        <v>#N/A</v>
      </c>
      <c r="AC328" s="99" t="e">
        <f t="shared" ref="AC328:AC374" si="174">$Z$4*EXP(-$AA$4/(8.31*(AB328+273)))</f>
        <v>#N/A</v>
      </c>
      <c r="AD328" s="99">
        <f t="shared" ref="AD328:AD374" si="175">IF($Y$1=0,0,$AB$1*$Y$4*0.01*(1-EXP(-AC328*Y328)))</f>
        <v>0</v>
      </c>
      <c r="AG328" s="92">
        <f t="shared" si="159"/>
        <v>46117</v>
      </c>
      <c r="AH328" s="91">
        <f t="shared" si="160"/>
        <v>321</v>
      </c>
      <c r="AI328" s="91" t="e">
        <f>INDEX(地温!$D$2:$D$366,MATCH(AG328,地温!$C$2:$C$366,FALSE))</f>
        <v>#N/A</v>
      </c>
      <c r="AJ328" s="91" t="e">
        <f t="shared" si="161"/>
        <v>#N/A</v>
      </c>
      <c r="AK328" s="93" t="e">
        <f t="shared" ref="AK328:AK374" si="176">AJ328/AH328</f>
        <v>#N/A</v>
      </c>
      <c r="AL328" s="99" t="e">
        <f t="shared" ref="AL328:AL374" si="177">$AI$4*EXP(-$AJ$4/(8.31*(AK328+273)))</f>
        <v>#N/A</v>
      </c>
      <c r="AM328" s="99">
        <f t="shared" ref="AM328:AM374" si="178">IF($AH$1=0,0,$AK$1*$AH$4*0.01*(1-EXP(-AL328*AH328)))</f>
        <v>0</v>
      </c>
      <c r="AP328" s="92">
        <f t="shared" si="162"/>
        <v>46117</v>
      </c>
      <c r="AQ328" s="91">
        <f t="shared" si="163"/>
        <v>321</v>
      </c>
      <c r="AR328" s="91" t="e">
        <f>INDEX(地温!$D$2:$D$366,MATCH(AP328,地温!$C$2:$C$366,FALSE))</f>
        <v>#N/A</v>
      </c>
      <c r="AS328" s="91" t="e">
        <f t="shared" si="164"/>
        <v>#N/A</v>
      </c>
      <c r="AT328" s="93" t="e">
        <f t="shared" ref="AT328:AT374" si="179">AS328/AQ328</f>
        <v>#N/A</v>
      </c>
      <c r="AU328" s="99" t="e">
        <f t="shared" ref="AU328:AU374" si="180">$AR$4*EXP(-$AS$4/(8.31*(AT328+273)))</f>
        <v>#N/A</v>
      </c>
      <c r="AV328" s="99">
        <f t="shared" ref="AV328:AV374" si="181">IF($AQ$1=0,0,$AT$1*$AQ$4*0.01*(1-EXP(-AU328*AQ328)))</f>
        <v>0</v>
      </c>
    </row>
    <row r="329" spans="1:48" s="91" customFormat="1">
      <c r="A329" s="92">
        <f t="shared" ref="A329:A374" si="182">A328+1</f>
        <v>46118</v>
      </c>
      <c r="B329" s="91">
        <f t="shared" si="165"/>
        <v>322</v>
      </c>
      <c r="C329" s="99" t="e">
        <f t="shared" si="166"/>
        <v>#N/A</v>
      </c>
      <c r="F329" s="92">
        <f t="shared" ref="F329:F374" si="183">F328+1</f>
        <v>46118</v>
      </c>
      <c r="G329" s="91">
        <f t="shared" ref="G329:G374" si="184">F329-F$8+1</f>
        <v>322</v>
      </c>
      <c r="H329" s="91" t="e">
        <f>INDEX(地温!$D$2:$D$366,MATCH(F329,地温!$C$2:$C$366,FALSE))</f>
        <v>#N/A</v>
      </c>
      <c r="I329" s="91" t="e">
        <f t="shared" ref="I329:I374" si="185">I328+H329</f>
        <v>#N/A</v>
      </c>
      <c r="J329" s="93" t="e">
        <f t="shared" si="167"/>
        <v>#N/A</v>
      </c>
      <c r="K329" s="99" t="e">
        <f t="shared" si="168"/>
        <v>#N/A</v>
      </c>
      <c r="L329" s="99" t="e">
        <f t="shared" si="169"/>
        <v>#N/A</v>
      </c>
      <c r="O329" s="92">
        <f t="shared" ref="O329:O374" si="186">O328+1</f>
        <v>46118</v>
      </c>
      <c r="P329" s="91">
        <f t="shared" ref="P329:P374" si="187">O329-O$8+1</f>
        <v>322</v>
      </c>
      <c r="Q329" s="91" t="e">
        <f>INDEX(地温!$D$2:$D$366,MATCH(O329,地温!$C$2:$C$366,FALSE))</f>
        <v>#N/A</v>
      </c>
      <c r="R329" s="91" t="e">
        <f t="shared" ref="R329:R374" si="188">R328+Q329</f>
        <v>#N/A</v>
      </c>
      <c r="S329" s="93" t="e">
        <f t="shared" si="170"/>
        <v>#N/A</v>
      </c>
      <c r="T329" s="99" t="e">
        <f t="shared" si="171"/>
        <v>#N/A</v>
      </c>
      <c r="U329" s="99" t="e">
        <f t="shared" si="172"/>
        <v>#N/A</v>
      </c>
      <c r="X329" s="92">
        <f t="shared" ref="X329:X374" si="189">X328+1</f>
        <v>46118</v>
      </c>
      <c r="Y329" s="91">
        <f t="shared" ref="Y329:Y374" si="190">X329-X$8+1</f>
        <v>322</v>
      </c>
      <c r="Z329" s="91" t="e">
        <f>INDEX(地温!$D$2:$D$366,MATCH(X329,地温!$C$2:$C$366,FALSE))</f>
        <v>#N/A</v>
      </c>
      <c r="AA329" s="91" t="e">
        <f t="shared" ref="AA329:AA374" si="191">AA328+Z329</f>
        <v>#N/A</v>
      </c>
      <c r="AB329" s="93" t="e">
        <f t="shared" si="173"/>
        <v>#N/A</v>
      </c>
      <c r="AC329" s="99" t="e">
        <f t="shared" si="174"/>
        <v>#N/A</v>
      </c>
      <c r="AD329" s="99">
        <f t="shared" si="175"/>
        <v>0</v>
      </c>
      <c r="AG329" s="92">
        <f t="shared" ref="AG329:AG374" si="192">AG328+1</f>
        <v>46118</v>
      </c>
      <c r="AH329" s="91">
        <f t="shared" ref="AH329:AH374" si="193">AG329-AG$8+1</f>
        <v>322</v>
      </c>
      <c r="AI329" s="91" t="e">
        <f>INDEX(地温!$D$2:$D$366,MATCH(AG329,地温!$C$2:$C$366,FALSE))</f>
        <v>#N/A</v>
      </c>
      <c r="AJ329" s="91" t="e">
        <f t="shared" ref="AJ329:AJ374" si="194">AJ328+AI329</f>
        <v>#N/A</v>
      </c>
      <c r="AK329" s="93" t="e">
        <f t="shared" si="176"/>
        <v>#N/A</v>
      </c>
      <c r="AL329" s="99" t="e">
        <f t="shared" si="177"/>
        <v>#N/A</v>
      </c>
      <c r="AM329" s="99">
        <f t="shared" si="178"/>
        <v>0</v>
      </c>
      <c r="AP329" s="92">
        <f t="shared" ref="AP329:AP374" si="195">AP328+1</f>
        <v>46118</v>
      </c>
      <c r="AQ329" s="91">
        <f t="shared" ref="AQ329:AQ374" si="196">AP329-AP$8+1</f>
        <v>322</v>
      </c>
      <c r="AR329" s="91" t="e">
        <f>INDEX(地温!$D$2:$D$366,MATCH(AP329,地温!$C$2:$C$366,FALSE))</f>
        <v>#N/A</v>
      </c>
      <c r="AS329" s="91" t="e">
        <f t="shared" ref="AS329:AS374" si="197">AS328+AR329</f>
        <v>#N/A</v>
      </c>
      <c r="AT329" s="93" t="e">
        <f t="shared" si="179"/>
        <v>#N/A</v>
      </c>
      <c r="AU329" s="99" t="e">
        <f t="shared" si="180"/>
        <v>#N/A</v>
      </c>
      <c r="AV329" s="99">
        <f t="shared" si="181"/>
        <v>0</v>
      </c>
    </row>
    <row r="330" spans="1:48" s="91" customFormat="1">
      <c r="A330" s="92">
        <f t="shared" si="182"/>
        <v>46119</v>
      </c>
      <c r="B330" s="91">
        <f t="shared" si="165"/>
        <v>323</v>
      </c>
      <c r="C330" s="99" t="e">
        <f t="shared" si="166"/>
        <v>#N/A</v>
      </c>
      <c r="F330" s="92">
        <f t="shared" si="183"/>
        <v>46119</v>
      </c>
      <c r="G330" s="91">
        <f t="shared" si="184"/>
        <v>323</v>
      </c>
      <c r="H330" s="91" t="e">
        <f>INDEX(地温!$D$2:$D$366,MATCH(F330,地温!$C$2:$C$366,FALSE))</f>
        <v>#N/A</v>
      </c>
      <c r="I330" s="91" t="e">
        <f t="shared" si="185"/>
        <v>#N/A</v>
      </c>
      <c r="J330" s="93" t="e">
        <f t="shared" si="167"/>
        <v>#N/A</v>
      </c>
      <c r="K330" s="99" t="e">
        <f t="shared" si="168"/>
        <v>#N/A</v>
      </c>
      <c r="L330" s="99" t="e">
        <f t="shared" si="169"/>
        <v>#N/A</v>
      </c>
      <c r="O330" s="92">
        <f t="shared" si="186"/>
        <v>46119</v>
      </c>
      <c r="P330" s="91">
        <f t="shared" si="187"/>
        <v>323</v>
      </c>
      <c r="Q330" s="91" t="e">
        <f>INDEX(地温!$D$2:$D$366,MATCH(O330,地温!$C$2:$C$366,FALSE))</f>
        <v>#N/A</v>
      </c>
      <c r="R330" s="91" t="e">
        <f t="shared" si="188"/>
        <v>#N/A</v>
      </c>
      <c r="S330" s="93" t="e">
        <f t="shared" si="170"/>
        <v>#N/A</v>
      </c>
      <c r="T330" s="99" t="e">
        <f t="shared" si="171"/>
        <v>#N/A</v>
      </c>
      <c r="U330" s="99" t="e">
        <f t="shared" si="172"/>
        <v>#N/A</v>
      </c>
      <c r="X330" s="92">
        <f t="shared" si="189"/>
        <v>46119</v>
      </c>
      <c r="Y330" s="91">
        <f t="shared" si="190"/>
        <v>323</v>
      </c>
      <c r="Z330" s="91" t="e">
        <f>INDEX(地温!$D$2:$D$366,MATCH(X330,地温!$C$2:$C$366,FALSE))</f>
        <v>#N/A</v>
      </c>
      <c r="AA330" s="91" t="e">
        <f t="shared" si="191"/>
        <v>#N/A</v>
      </c>
      <c r="AB330" s="93" t="e">
        <f t="shared" si="173"/>
        <v>#N/A</v>
      </c>
      <c r="AC330" s="99" t="e">
        <f t="shared" si="174"/>
        <v>#N/A</v>
      </c>
      <c r="AD330" s="99">
        <f t="shared" si="175"/>
        <v>0</v>
      </c>
      <c r="AG330" s="92">
        <f t="shared" si="192"/>
        <v>46119</v>
      </c>
      <c r="AH330" s="91">
        <f t="shared" si="193"/>
        <v>323</v>
      </c>
      <c r="AI330" s="91" t="e">
        <f>INDEX(地温!$D$2:$D$366,MATCH(AG330,地温!$C$2:$C$366,FALSE))</f>
        <v>#N/A</v>
      </c>
      <c r="AJ330" s="91" t="e">
        <f t="shared" si="194"/>
        <v>#N/A</v>
      </c>
      <c r="AK330" s="93" t="e">
        <f t="shared" si="176"/>
        <v>#N/A</v>
      </c>
      <c r="AL330" s="99" t="e">
        <f t="shared" si="177"/>
        <v>#N/A</v>
      </c>
      <c r="AM330" s="99">
        <f t="shared" si="178"/>
        <v>0</v>
      </c>
      <c r="AP330" s="92">
        <f t="shared" si="195"/>
        <v>46119</v>
      </c>
      <c r="AQ330" s="91">
        <f t="shared" si="196"/>
        <v>323</v>
      </c>
      <c r="AR330" s="91" t="e">
        <f>INDEX(地温!$D$2:$D$366,MATCH(AP330,地温!$C$2:$C$366,FALSE))</f>
        <v>#N/A</v>
      </c>
      <c r="AS330" s="91" t="e">
        <f t="shared" si="197"/>
        <v>#N/A</v>
      </c>
      <c r="AT330" s="93" t="e">
        <f t="shared" si="179"/>
        <v>#N/A</v>
      </c>
      <c r="AU330" s="99" t="e">
        <f t="shared" si="180"/>
        <v>#N/A</v>
      </c>
      <c r="AV330" s="99">
        <f t="shared" si="181"/>
        <v>0</v>
      </c>
    </row>
    <row r="331" spans="1:48" s="91" customFormat="1">
      <c r="A331" s="92">
        <f t="shared" si="182"/>
        <v>46120</v>
      </c>
      <c r="B331" s="91">
        <f t="shared" si="165"/>
        <v>324</v>
      </c>
      <c r="C331" s="99" t="e">
        <f t="shared" si="166"/>
        <v>#N/A</v>
      </c>
      <c r="F331" s="92">
        <f t="shared" si="183"/>
        <v>46120</v>
      </c>
      <c r="G331" s="91">
        <f t="shared" si="184"/>
        <v>324</v>
      </c>
      <c r="H331" s="91" t="e">
        <f>INDEX(地温!$D$2:$D$366,MATCH(F331,地温!$C$2:$C$366,FALSE))</f>
        <v>#N/A</v>
      </c>
      <c r="I331" s="91" t="e">
        <f t="shared" si="185"/>
        <v>#N/A</v>
      </c>
      <c r="J331" s="93" t="e">
        <f t="shared" si="167"/>
        <v>#N/A</v>
      </c>
      <c r="K331" s="99" t="e">
        <f t="shared" si="168"/>
        <v>#N/A</v>
      </c>
      <c r="L331" s="99" t="e">
        <f t="shared" si="169"/>
        <v>#N/A</v>
      </c>
      <c r="O331" s="92">
        <f t="shared" si="186"/>
        <v>46120</v>
      </c>
      <c r="P331" s="91">
        <f t="shared" si="187"/>
        <v>324</v>
      </c>
      <c r="Q331" s="91" t="e">
        <f>INDEX(地温!$D$2:$D$366,MATCH(O331,地温!$C$2:$C$366,FALSE))</f>
        <v>#N/A</v>
      </c>
      <c r="R331" s="91" t="e">
        <f t="shared" si="188"/>
        <v>#N/A</v>
      </c>
      <c r="S331" s="93" t="e">
        <f t="shared" si="170"/>
        <v>#N/A</v>
      </c>
      <c r="T331" s="99" t="e">
        <f t="shared" si="171"/>
        <v>#N/A</v>
      </c>
      <c r="U331" s="99" t="e">
        <f t="shared" si="172"/>
        <v>#N/A</v>
      </c>
      <c r="X331" s="92">
        <f t="shared" si="189"/>
        <v>46120</v>
      </c>
      <c r="Y331" s="91">
        <f t="shared" si="190"/>
        <v>324</v>
      </c>
      <c r="Z331" s="91" t="e">
        <f>INDEX(地温!$D$2:$D$366,MATCH(X331,地温!$C$2:$C$366,FALSE))</f>
        <v>#N/A</v>
      </c>
      <c r="AA331" s="91" t="e">
        <f t="shared" si="191"/>
        <v>#N/A</v>
      </c>
      <c r="AB331" s="93" t="e">
        <f t="shared" si="173"/>
        <v>#N/A</v>
      </c>
      <c r="AC331" s="99" t="e">
        <f t="shared" si="174"/>
        <v>#N/A</v>
      </c>
      <c r="AD331" s="99">
        <f t="shared" si="175"/>
        <v>0</v>
      </c>
      <c r="AG331" s="92">
        <f t="shared" si="192"/>
        <v>46120</v>
      </c>
      <c r="AH331" s="91">
        <f t="shared" si="193"/>
        <v>324</v>
      </c>
      <c r="AI331" s="91" t="e">
        <f>INDEX(地温!$D$2:$D$366,MATCH(AG331,地温!$C$2:$C$366,FALSE))</f>
        <v>#N/A</v>
      </c>
      <c r="AJ331" s="91" t="e">
        <f t="shared" si="194"/>
        <v>#N/A</v>
      </c>
      <c r="AK331" s="93" t="e">
        <f t="shared" si="176"/>
        <v>#N/A</v>
      </c>
      <c r="AL331" s="99" t="e">
        <f t="shared" si="177"/>
        <v>#N/A</v>
      </c>
      <c r="AM331" s="99">
        <f t="shared" si="178"/>
        <v>0</v>
      </c>
      <c r="AP331" s="92">
        <f t="shared" si="195"/>
        <v>46120</v>
      </c>
      <c r="AQ331" s="91">
        <f t="shared" si="196"/>
        <v>324</v>
      </c>
      <c r="AR331" s="91" t="e">
        <f>INDEX(地温!$D$2:$D$366,MATCH(AP331,地温!$C$2:$C$366,FALSE))</f>
        <v>#N/A</v>
      </c>
      <c r="AS331" s="91" t="e">
        <f t="shared" si="197"/>
        <v>#N/A</v>
      </c>
      <c r="AT331" s="93" t="e">
        <f t="shared" si="179"/>
        <v>#N/A</v>
      </c>
      <c r="AU331" s="99" t="e">
        <f t="shared" si="180"/>
        <v>#N/A</v>
      </c>
      <c r="AV331" s="99">
        <f t="shared" si="181"/>
        <v>0</v>
      </c>
    </row>
    <row r="332" spans="1:48" s="91" customFormat="1">
      <c r="A332" s="92">
        <f t="shared" si="182"/>
        <v>46121</v>
      </c>
      <c r="B332" s="91">
        <f t="shared" si="165"/>
        <v>325</v>
      </c>
      <c r="C332" s="99" t="e">
        <f t="shared" si="166"/>
        <v>#N/A</v>
      </c>
      <c r="F332" s="92">
        <f t="shared" si="183"/>
        <v>46121</v>
      </c>
      <c r="G332" s="91">
        <f t="shared" si="184"/>
        <v>325</v>
      </c>
      <c r="H332" s="91" t="e">
        <f>INDEX(地温!$D$2:$D$366,MATCH(F332,地温!$C$2:$C$366,FALSE))</f>
        <v>#N/A</v>
      </c>
      <c r="I332" s="91" t="e">
        <f t="shared" si="185"/>
        <v>#N/A</v>
      </c>
      <c r="J332" s="93" t="e">
        <f t="shared" si="167"/>
        <v>#N/A</v>
      </c>
      <c r="K332" s="99" t="e">
        <f t="shared" si="168"/>
        <v>#N/A</v>
      </c>
      <c r="L332" s="99" t="e">
        <f t="shared" si="169"/>
        <v>#N/A</v>
      </c>
      <c r="O332" s="92">
        <f t="shared" si="186"/>
        <v>46121</v>
      </c>
      <c r="P332" s="91">
        <f t="shared" si="187"/>
        <v>325</v>
      </c>
      <c r="Q332" s="91" t="e">
        <f>INDEX(地温!$D$2:$D$366,MATCH(O332,地温!$C$2:$C$366,FALSE))</f>
        <v>#N/A</v>
      </c>
      <c r="R332" s="91" t="e">
        <f t="shared" si="188"/>
        <v>#N/A</v>
      </c>
      <c r="S332" s="93" t="e">
        <f t="shared" si="170"/>
        <v>#N/A</v>
      </c>
      <c r="T332" s="99" t="e">
        <f t="shared" si="171"/>
        <v>#N/A</v>
      </c>
      <c r="U332" s="99" t="e">
        <f t="shared" si="172"/>
        <v>#N/A</v>
      </c>
      <c r="X332" s="92">
        <f t="shared" si="189"/>
        <v>46121</v>
      </c>
      <c r="Y332" s="91">
        <f t="shared" si="190"/>
        <v>325</v>
      </c>
      <c r="Z332" s="91" t="e">
        <f>INDEX(地温!$D$2:$D$366,MATCH(X332,地温!$C$2:$C$366,FALSE))</f>
        <v>#N/A</v>
      </c>
      <c r="AA332" s="91" t="e">
        <f t="shared" si="191"/>
        <v>#N/A</v>
      </c>
      <c r="AB332" s="93" t="e">
        <f t="shared" si="173"/>
        <v>#N/A</v>
      </c>
      <c r="AC332" s="99" t="e">
        <f t="shared" si="174"/>
        <v>#N/A</v>
      </c>
      <c r="AD332" s="99">
        <f t="shared" si="175"/>
        <v>0</v>
      </c>
      <c r="AG332" s="92">
        <f t="shared" si="192"/>
        <v>46121</v>
      </c>
      <c r="AH332" s="91">
        <f t="shared" si="193"/>
        <v>325</v>
      </c>
      <c r="AI332" s="91" t="e">
        <f>INDEX(地温!$D$2:$D$366,MATCH(AG332,地温!$C$2:$C$366,FALSE))</f>
        <v>#N/A</v>
      </c>
      <c r="AJ332" s="91" t="e">
        <f t="shared" si="194"/>
        <v>#N/A</v>
      </c>
      <c r="AK332" s="93" t="e">
        <f t="shared" si="176"/>
        <v>#N/A</v>
      </c>
      <c r="AL332" s="99" t="e">
        <f t="shared" si="177"/>
        <v>#N/A</v>
      </c>
      <c r="AM332" s="99">
        <f t="shared" si="178"/>
        <v>0</v>
      </c>
      <c r="AP332" s="92">
        <f t="shared" si="195"/>
        <v>46121</v>
      </c>
      <c r="AQ332" s="91">
        <f t="shared" si="196"/>
        <v>325</v>
      </c>
      <c r="AR332" s="91" t="e">
        <f>INDEX(地温!$D$2:$D$366,MATCH(AP332,地温!$C$2:$C$366,FALSE))</f>
        <v>#N/A</v>
      </c>
      <c r="AS332" s="91" t="e">
        <f t="shared" si="197"/>
        <v>#N/A</v>
      </c>
      <c r="AT332" s="93" t="e">
        <f t="shared" si="179"/>
        <v>#N/A</v>
      </c>
      <c r="AU332" s="99" t="e">
        <f t="shared" si="180"/>
        <v>#N/A</v>
      </c>
      <c r="AV332" s="99">
        <f t="shared" si="181"/>
        <v>0</v>
      </c>
    </row>
    <row r="333" spans="1:48" s="91" customFormat="1">
      <c r="A333" s="92">
        <f t="shared" si="182"/>
        <v>46122</v>
      </c>
      <c r="B333" s="91">
        <f t="shared" si="165"/>
        <v>326</v>
      </c>
      <c r="C333" s="99" t="e">
        <f t="shared" si="166"/>
        <v>#N/A</v>
      </c>
      <c r="F333" s="92">
        <f t="shared" si="183"/>
        <v>46122</v>
      </c>
      <c r="G333" s="91">
        <f t="shared" si="184"/>
        <v>326</v>
      </c>
      <c r="H333" s="91" t="e">
        <f>INDEX(地温!$D$2:$D$366,MATCH(F333,地温!$C$2:$C$366,FALSE))</f>
        <v>#N/A</v>
      </c>
      <c r="I333" s="91" t="e">
        <f t="shared" si="185"/>
        <v>#N/A</v>
      </c>
      <c r="J333" s="93" t="e">
        <f t="shared" si="167"/>
        <v>#N/A</v>
      </c>
      <c r="K333" s="99" t="e">
        <f t="shared" si="168"/>
        <v>#N/A</v>
      </c>
      <c r="L333" s="99" t="e">
        <f t="shared" si="169"/>
        <v>#N/A</v>
      </c>
      <c r="O333" s="92">
        <f t="shared" si="186"/>
        <v>46122</v>
      </c>
      <c r="P333" s="91">
        <f t="shared" si="187"/>
        <v>326</v>
      </c>
      <c r="Q333" s="91" t="e">
        <f>INDEX(地温!$D$2:$D$366,MATCH(O333,地温!$C$2:$C$366,FALSE))</f>
        <v>#N/A</v>
      </c>
      <c r="R333" s="91" t="e">
        <f t="shared" si="188"/>
        <v>#N/A</v>
      </c>
      <c r="S333" s="93" t="e">
        <f t="shared" si="170"/>
        <v>#N/A</v>
      </c>
      <c r="T333" s="99" t="e">
        <f t="shared" si="171"/>
        <v>#N/A</v>
      </c>
      <c r="U333" s="99" t="e">
        <f t="shared" si="172"/>
        <v>#N/A</v>
      </c>
      <c r="X333" s="92">
        <f t="shared" si="189"/>
        <v>46122</v>
      </c>
      <c r="Y333" s="91">
        <f t="shared" si="190"/>
        <v>326</v>
      </c>
      <c r="Z333" s="91" t="e">
        <f>INDEX(地温!$D$2:$D$366,MATCH(X333,地温!$C$2:$C$366,FALSE))</f>
        <v>#N/A</v>
      </c>
      <c r="AA333" s="91" t="e">
        <f t="shared" si="191"/>
        <v>#N/A</v>
      </c>
      <c r="AB333" s="93" t="e">
        <f t="shared" si="173"/>
        <v>#N/A</v>
      </c>
      <c r="AC333" s="99" t="e">
        <f t="shared" si="174"/>
        <v>#N/A</v>
      </c>
      <c r="AD333" s="99">
        <f t="shared" si="175"/>
        <v>0</v>
      </c>
      <c r="AG333" s="92">
        <f t="shared" si="192"/>
        <v>46122</v>
      </c>
      <c r="AH333" s="91">
        <f t="shared" si="193"/>
        <v>326</v>
      </c>
      <c r="AI333" s="91" t="e">
        <f>INDEX(地温!$D$2:$D$366,MATCH(AG333,地温!$C$2:$C$366,FALSE))</f>
        <v>#N/A</v>
      </c>
      <c r="AJ333" s="91" t="e">
        <f t="shared" si="194"/>
        <v>#N/A</v>
      </c>
      <c r="AK333" s="93" t="e">
        <f t="shared" si="176"/>
        <v>#N/A</v>
      </c>
      <c r="AL333" s="99" t="e">
        <f t="shared" si="177"/>
        <v>#N/A</v>
      </c>
      <c r="AM333" s="99">
        <f t="shared" si="178"/>
        <v>0</v>
      </c>
      <c r="AP333" s="92">
        <f t="shared" si="195"/>
        <v>46122</v>
      </c>
      <c r="AQ333" s="91">
        <f t="shared" si="196"/>
        <v>326</v>
      </c>
      <c r="AR333" s="91" t="e">
        <f>INDEX(地温!$D$2:$D$366,MATCH(AP333,地温!$C$2:$C$366,FALSE))</f>
        <v>#N/A</v>
      </c>
      <c r="AS333" s="91" t="e">
        <f t="shared" si="197"/>
        <v>#N/A</v>
      </c>
      <c r="AT333" s="93" t="e">
        <f t="shared" si="179"/>
        <v>#N/A</v>
      </c>
      <c r="AU333" s="99" t="e">
        <f t="shared" si="180"/>
        <v>#N/A</v>
      </c>
      <c r="AV333" s="99">
        <f t="shared" si="181"/>
        <v>0</v>
      </c>
    </row>
    <row r="334" spans="1:48" s="91" customFormat="1">
      <c r="A334" s="92">
        <f t="shared" si="182"/>
        <v>46123</v>
      </c>
      <c r="B334" s="91">
        <f t="shared" si="165"/>
        <v>327</v>
      </c>
      <c r="C334" s="99" t="e">
        <f t="shared" si="166"/>
        <v>#N/A</v>
      </c>
      <c r="F334" s="92">
        <f t="shared" si="183"/>
        <v>46123</v>
      </c>
      <c r="G334" s="91">
        <f t="shared" si="184"/>
        <v>327</v>
      </c>
      <c r="H334" s="91" t="e">
        <f>INDEX(地温!$D$2:$D$366,MATCH(F334,地温!$C$2:$C$366,FALSE))</f>
        <v>#N/A</v>
      </c>
      <c r="I334" s="91" t="e">
        <f t="shared" si="185"/>
        <v>#N/A</v>
      </c>
      <c r="J334" s="93" t="e">
        <f t="shared" si="167"/>
        <v>#N/A</v>
      </c>
      <c r="K334" s="99" t="e">
        <f t="shared" si="168"/>
        <v>#N/A</v>
      </c>
      <c r="L334" s="99" t="e">
        <f t="shared" si="169"/>
        <v>#N/A</v>
      </c>
      <c r="O334" s="92">
        <f t="shared" si="186"/>
        <v>46123</v>
      </c>
      <c r="P334" s="91">
        <f t="shared" si="187"/>
        <v>327</v>
      </c>
      <c r="Q334" s="91" t="e">
        <f>INDEX(地温!$D$2:$D$366,MATCH(O334,地温!$C$2:$C$366,FALSE))</f>
        <v>#N/A</v>
      </c>
      <c r="R334" s="91" t="e">
        <f t="shared" si="188"/>
        <v>#N/A</v>
      </c>
      <c r="S334" s="93" t="e">
        <f t="shared" si="170"/>
        <v>#N/A</v>
      </c>
      <c r="T334" s="99" t="e">
        <f t="shared" si="171"/>
        <v>#N/A</v>
      </c>
      <c r="U334" s="99" t="e">
        <f t="shared" si="172"/>
        <v>#N/A</v>
      </c>
      <c r="X334" s="92">
        <f t="shared" si="189"/>
        <v>46123</v>
      </c>
      <c r="Y334" s="91">
        <f t="shared" si="190"/>
        <v>327</v>
      </c>
      <c r="Z334" s="91" t="e">
        <f>INDEX(地温!$D$2:$D$366,MATCH(X334,地温!$C$2:$C$366,FALSE))</f>
        <v>#N/A</v>
      </c>
      <c r="AA334" s="91" t="e">
        <f t="shared" si="191"/>
        <v>#N/A</v>
      </c>
      <c r="AB334" s="93" t="e">
        <f t="shared" si="173"/>
        <v>#N/A</v>
      </c>
      <c r="AC334" s="99" t="e">
        <f t="shared" si="174"/>
        <v>#N/A</v>
      </c>
      <c r="AD334" s="99">
        <f t="shared" si="175"/>
        <v>0</v>
      </c>
      <c r="AG334" s="92">
        <f t="shared" si="192"/>
        <v>46123</v>
      </c>
      <c r="AH334" s="91">
        <f t="shared" si="193"/>
        <v>327</v>
      </c>
      <c r="AI334" s="91" t="e">
        <f>INDEX(地温!$D$2:$D$366,MATCH(AG334,地温!$C$2:$C$366,FALSE))</f>
        <v>#N/A</v>
      </c>
      <c r="AJ334" s="91" t="e">
        <f t="shared" si="194"/>
        <v>#N/A</v>
      </c>
      <c r="AK334" s="93" t="e">
        <f t="shared" si="176"/>
        <v>#N/A</v>
      </c>
      <c r="AL334" s="99" t="e">
        <f t="shared" si="177"/>
        <v>#N/A</v>
      </c>
      <c r="AM334" s="99">
        <f t="shared" si="178"/>
        <v>0</v>
      </c>
      <c r="AP334" s="92">
        <f t="shared" si="195"/>
        <v>46123</v>
      </c>
      <c r="AQ334" s="91">
        <f t="shared" si="196"/>
        <v>327</v>
      </c>
      <c r="AR334" s="91" t="e">
        <f>INDEX(地温!$D$2:$D$366,MATCH(AP334,地温!$C$2:$C$366,FALSE))</f>
        <v>#N/A</v>
      </c>
      <c r="AS334" s="91" t="e">
        <f t="shared" si="197"/>
        <v>#N/A</v>
      </c>
      <c r="AT334" s="93" t="e">
        <f t="shared" si="179"/>
        <v>#N/A</v>
      </c>
      <c r="AU334" s="99" t="e">
        <f t="shared" si="180"/>
        <v>#N/A</v>
      </c>
      <c r="AV334" s="99">
        <f t="shared" si="181"/>
        <v>0</v>
      </c>
    </row>
    <row r="335" spans="1:48" s="91" customFormat="1">
      <c r="A335" s="92">
        <f t="shared" si="182"/>
        <v>46124</v>
      </c>
      <c r="B335" s="91">
        <f t="shared" si="165"/>
        <v>328</v>
      </c>
      <c r="C335" s="99" t="e">
        <f t="shared" si="166"/>
        <v>#N/A</v>
      </c>
      <c r="F335" s="92">
        <f t="shared" si="183"/>
        <v>46124</v>
      </c>
      <c r="G335" s="91">
        <f t="shared" si="184"/>
        <v>328</v>
      </c>
      <c r="H335" s="91" t="e">
        <f>INDEX(地温!$D$2:$D$366,MATCH(F335,地温!$C$2:$C$366,FALSE))</f>
        <v>#N/A</v>
      </c>
      <c r="I335" s="91" t="e">
        <f t="shared" si="185"/>
        <v>#N/A</v>
      </c>
      <c r="J335" s="93" t="e">
        <f t="shared" si="167"/>
        <v>#N/A</v>
      </c>
      <c r="K335" s="99" t="e">
        <f t="shared" si="168"/>
        <v>#N/A</v>
      </c>
      <c r="L335" s="99" t="e">
        <f t="shared" si="169"/>
        <v>#N/A</v>
      </c>
      <c r="O335" s="92">
        <f t="shared" si="186"/>
        <v>46124</v>
      </c>
      <c r="P335" s="91">
        <f t="shared" si="187"/>
        <v>328</v>
      </c>
      <c r="Q335" s="91" t="e">
        <f>INDEX(地温!$D$2:$D$366,MATCH(O335,地温!$C$2:$C$366,FALSE))</f>
        <v>#N/A</v>
      </c>
      <c r="R335" s="91" t="e">
        <f t="shared" si="188"/>
        <v>#N/A</v>
      </c>
      <c r="S335" s="93" t="e">
        <f t="shared" si="170"/>
        <v>#N/A</v>
      </c>
      <c r="T335" s="99" t="e">
        <f t="shared" si="171"/>
        <v>#N/A</v>
      </c>
      <c r="U335" s="99" t="e">
        <f t="shared" si="172"/>
        <v>#N/A</v>
      </c>
      <c r="X335" s="92">
        <f t="shared" si="189"/>
        <v>46124</v>
      </c>
      <c r="Y335" s="91">
        <f t="shared" si="190"/>
        <v>328</v>
      </c>
      <c r="Z335" s="91" t="e">
        <f>INDEX(地温!$D$2:$D$366,MATCH(X335,地温!$C$2:$C$366,FALSE))</f>
        <v>#N/A</v>
      </c>
      <c r="AA335" s="91" t="e">
        <f t="shared" si="191"/>
        <v>#N/A</v>
      </c>
      <c r="AB335" s="93" t="e">
        <f t="shared" si="173"/>
        <v>#N/A</v>
      </c>
      <c r="AC335" s="99" t="e">
        <f t="shared" si="174"/>
        <v>#N/A</v>
      </c>
      <c r="AD335" s="99">
        <f t="shared" si="175"/>
        <v>0</v>
      </c>
      <c r="AG335" s="92">
        <f t="shared" si="192"/>
        <v>46124</v>
      </c>
      <c r="AH335" s="91">
        <f t="shared" si="193"/>
        <v>328</v>
      </c>
      <c r="AI335" s="91" t="e">
        <f>INDEX(地温!$D$2:$D$366,MATCH(AG335,地温!$C$2:$C$366,FALSE))</f>
        <v>#N/A</v>
      </c>
      <c r="AJ335" s="91" t="e">
        <f t="shared" si="194"/>
        <v>#N/A</v>
      </c>
      <c r="AK335" s="93" t="e">
        <f t="shared" si="176"/>
        <v>#N/A</v>
      </c>
      <c r="AL335" s="99" t="e">
        <f t="shared" si="177"/>
        <v>#N/A</v>
      </c>
      <c r="AM335" s="99">
        <f t="shared" si="178"/>
        <v>0</v>
      </c>
      <c r="AP335" s="92">
        <f t="shared" si="195"/>
        <v>46124</v>
      </c>
      <c r="AQ335" s="91">
        <f t="shared" si="196"/>
        <v>328</v>
      </c>
      <c r="AR335" s="91" t="e">
        <f>INDEX(地温!$D$2:$D$366,MATCH(AP335,地温!$C$2:$C$366,FALSE))</f>
        <v>#N/A</v>
      </c>
      <c r="AS335" s="91" t="e">
        <f t="shared" si="197"/>
        <v>#N/A</v>
      </c>
      <c r="AT335" s="93" t="e">
        <f t="shared" si="179"/>
        <v>#N/A</v>
      </c>
      <c r="AU335" s="99" t="e">
        <f t="shared" si="180"/>
        <v>#N/A</v>
      </c>
      <c r="AV335" s="99">
        <f t="shared" si="181"/>
        <v>0</v>
      </c>
    </row>
    <row r="336" spans="1:48" s="91" customFormat="1">
      <c r="A336" s="92">
        <f t="shared" si="182"/>
        <v>46125</v>
      </c>
      <c r="B336" s="91">
        <f t="shared" si="165"/>
        <v>329</v>
      </c>
      <c r="C336" s="99" t="e">
        <f t="shared" si="166"/>
        <v>#N/A</v>
      </c>
      <c r="F336" s="92">
        <f t="shared" si="183"/>
        <v>46125</v>
      </c>
      <c r="G336" s="91">
        <f t="shared" si="184"/>
        <v>329</v>
      </c>
      <c r="H336" s="91" t="e">
        <f>INDEX(地温!$D$2:$D$366,MATCH(F336,地温!$C$2:$C$366,FALSE))</f>
        <v>#N/A</v>
      </c>
      <c r="I336" s="91" t="e">
        <f t="shared" si="185"/>
        <v>#N/A</v>
      </c>
      <c r="J336" s="93" t="e">
        <f t="shared" si="167"/>
        <v>#N/A</v>
      </c>
      <c r="K336" s="99" t="e">
        <f t="shared" si="168"/>
        <v>#N/A</v>
      </c>
      <c r="L336" s="99" t="e">
        <f t="shared" si="169"/>
        <v>#N/A</v>
      </c>
      <c r="O336" s="92">
        <f t="shared" si="186"/>
        <v>46125</v>
      </c>
      <c r="P336" s="91">
        <f t="shared" si="187"/>
        <v>329</v>
      </c>
      <c r="Q336" s="91" t="e">
        <f>INDEX(地温!$D$2:$D$366,MATCH(O336,地温!$C$2:$C$366,FALSE))</f>
        <v>#N/A</v>
      </c>
      <c r="R336" s="91" t="e">
        <f t="shared" si="188"/>
        <v>#N/A</v>
      </c>
      <c r="S336" s="93" t="e">
        <f t="shared" si="170"/>
        <v>#N/A</v>
      </c>
      <c r="T336" s="99" t="e">
        <f t="shared" si="171"/>
        <v>#N/A</v>
      </c>
      <c r="U336" s="99" t="e">
        <f t="shared" si="172"/>
        <v>#N/A</v>
      </c>
      <c r="X336" s="92">
        <f t="shared" si="189"/>
        <v>46125</v>
      </c>
      <c r="Y336" s="91">
        <f t="shared" si="190"/>
        <v>329</v>
      </c>
      <c r="Z336" s="91" t="e">
        <f>INDEX(地温!$D$2:$D$366,MATCH(X336,地温!$C$2:$C$366,FALSE))</f>
        <v>#N/A</v>
      </c>
      <c r="AA336" s="91" t="e">
        <f t="shared" si="191"/>
        <v>#N/A</v>
      </c>
      <c r="AB336" s="93" t="e">
        <f t="shared" si="173"/>
        <v>#N/A</v>
      </c>
      <c r="AC336" s="99" t="e">
        <f t="shared" si="174"/>
        <v>#N/A</v>
      </c>
      <c r="AD336" s="99">
        <f t="shared" si="175"/>
        <v>0</v>
      </c>
      <c r="AG336" s="92">
        <f t="shared" si="192"/>
        <v>46125</v>
      </c>
      <c r="AH336" s="91">
        <f t="shared" si="193"/>
        <v>329</v>
      </c>
      <c r="AI336" s="91" t="e">
        <f>INDEX(地温!$D$2:$D$366,MATCH(AG336,地温!$C$2:$C$366,FALSE))</f>
        <v>#N/A</v>
      </c>
      <c r="AJ336" s="91" t="e">
        <f t="shared" si="194"/>
        <v>#N/A</v>
      </c>
      <c r="AK336" s="93" t="e">
        <f t="shared" si="176"/>
        <v>#N/A</v>
      </c>
      <c r="AL336" s="99" t="e">
        <f t="shared" si="177"/>
        <v>#N/A</v>
      </c>
      <c r="AM336" s="99">
        <f t="shared" si="178"/>
        <v>0</v>
      </c>
      <c r="AP336" s="92">
        <f t="shared" si="195"/>
        <v>46125</v>
      </c>
      <c r="AQ336" s="91">
        <f t="shared" si="196"/>
        <v>329</v>
      </c>
      <c r="AR336" s="91" t="e">
        <f>INDEX(地温!$D$2:$D$366,MATCH(AP336,地温!$C$2:$C$366,FALSE))</f>
        <v>#N/A</v>
      </c>
      <c r="AS336" s="91" t="e">
        <f t="shared" si="197"/>
        <v>#N/A</v>
      </c>
      <c r="AT336" s="93" t="e">
        <f t="shared" si="179"/>
        <v>#N/A</v>
      </c>
      <c r="AU336" s="99" t="e">
        <f t="shared" si="180"/>
        <v>#N/A</v>
      </c>
      <c r="AV336" s="99">
        <f t="shared" si="181"/>
        <v>0</v>
      </c>
    </row>
    <row r="337" spans="1:48" s="91" customFormat="1">
      <c r="A337" s="92">
        <f t="shared" si="182"/>
        <v>46126</v>
      </c>
      <c r="B337" s="91">
        <f t="shared" si="165"/>
        <v>330</v>
      </c>
      <c r="C337" s="99" t="e">
        <f t="shared" si="166"/>
        <v>#N/A</v>
      </c>
      <c r="F337" s="92">
        <f t="shared" si="183"/>
        <v>46126</v>
      </c>
      <c r="G337" s="91">
        <f t="shared" si="184"/>
        <v>330</v>
      </c>
      <c r="H337" s="91" t="e">
        <f>INDEX(地温!$D$2:$D$366,MATCH(F337,地温!$C$2:$C$366,FALSE))</f>
        <v>#N/A</v>
      </c>
      <c r="I337" s="91" t="e">
        <f t="shared" si="185"/>
        <v>#N/A</v>
      </c>
      <c r="J337" s="93" t="e">
        <f t="shared" si="167"/>
        <v>#N/A</v>
      </c>
      <c r="K337" s="99" t="e">
        <f t="shared" si="168"/>
        <v>#N/A</v>
      </c>
      <c r="L337" s="99" t="e">
        <f t="shared" si="169"/>
        <v>#N/A</v>
      </c>
      <c r="O337" s="92">
        <f t="shared" si="186"/>
        <v>46126</v>
      </c>
      <c r="P337" s="91">
        <f t="shared" si="187"/>
        <v>330</v>
      </c>
      <c r="Q337" s="91" t="e">
        <f>INDEX(地温!$D$2:$D$366,MATCH(O337,地温!$C$2:$C$366,FALSE))</f>
        <v>#N/A</v>
      </c>
      <c r="R337" s="91" t="e">
        <f t="shared" si="188"/>
        <v>#N/A</v>
      </c>
      <c r="S337" s="93" t="e">
        <f t="shared" si="170"/>
        <v>#N/A</v>
      </c>
      <c r="T337" s="99" t="e">
        <f t="shared" si="171"/>
        <v>#N/A</v>
      </c>
      <c r="U337" s="99" t="e">
        <f t="shared" si="172"/>
        <v>#N/A</v>
      </c>
      <c r="X337" s="92">
        <f t="shared" si="189"/>
        <v>46126</v>
      </c>
      <c r="Y337" s="91">
        <f t="shared" si="190"/>
        <v>330</v>
      </c>
      <c r="Z337" s="91" t="e">
        <f>INDEX(地温!$D$2:$D$366,MATCH(X337,地温!$C$2:$C$366,FALSE))</f>
        <v>#N/A</v>
      </c>
      <c r="AA337" s="91" t="e">
        <f t="shared" si="191"/>
        <v>#N/A</v>
      </c>
      <c r="AB337" s="93" t="e">
        <f t="shared" si="173"/>
        <v>#N/A</v>
      </c>
      <c r="AC337" s="99" t="e">
        <f t="shared" si="174"/>
        <v>#N/A</v>
      </c>
      <c r="AD337" s="99">
        <f t="shared" si="175"/>
        <v>0</v>
      </c>
      <c r="AG337" s="92">
        <f t="shared" si="192"/>
        <v>46126</v>
      </c>
      <c r="AH337" s="91">
        <f t="shared" si="193"/>
        <v>330</v>
      </c>
      <c r="AI337" s="91" t="e">
        <f>INDEX(地温!$D$2:$D$366,MATCH(AG337,地温!$C$2:$C$366,FALSE))</f>
        <v>#N/A</v>
      </c>
      <c r="AJ337" s="91" t="e">
        <f t="shared" si="194"/>
        <v>#N/A</v>
      </c>
      <c r="AK337" s="93" t="e">
        <f t="shared" si="176"/>
        <v>#N/A</v>
      </c>
      <c r="AL337" s="99" t="e">
        <f t="shared" si="177"/>
        <v>#N/A</v>
      </c>
      <c r="AM337" s="99">
        <f t="shared" si="178"/>
        <v>0</v>
      </c>
      <c r="AP337" s="92">
        <f t="shared" si="195"/>
        <v>46126</v>
      </c>
      <c r="AQ337" s="91">
        <f t="shared" si="196"/>
        <v>330</v>
      </c>
      <c r="AR337" s="91" t="e">
        <f>INDEX(地温!$D$2:$D$366,MATCH(AP337,地温!$C$2:$C$366,FALSE))</f>
        <v>#N/A</v>
      </c>
      <c r="AS337" s="91" t="e">
        <f t="shared" si="197"/>
        <v>#N/A</v>
      </c>
      <c r="AT337" s="93" t="e">
        <f t="shared" si="179"/>
        <v>#N/A</v>
      </c>
      <c r="AU337" s="99" t="e">
        <f t="shared" si="180"/>
        <v>#N/A</v>
      </c>
      <c r="AV337" s="99">
        <f t="shared" si="181"/>
        <v>0</v>
      </c>
    </row>
    <row r="338" spans="1:48" s="91" customFormat="1">
      <c r="A338" s="92">
        <f t="shared" si="182"/>
        <v>46127</v>
      </c>
      <c r="B338" s="91">
        <f t="shared" si="165"/>
        <v>331</v>
      </c>
      <c r="C338" s="99" t="e">
        <f t="shared" si="166"/>
        <v>#N/A</v>
      </c>
      <c r="F338" s="92">
        <f t="shared" si="183"/>
        <v>46127</v>
      </c>
      <c r="G338" s="91">
        <f t="shared" si="184"/>
        <v>331</v>
      </c>
      <c r="H338" s="91" t="e">
        <f>INDEX(地温!$D$2:$D$366,MATCH(F338,地温!$C$2:$C$366,FALSE))</f>
        <v>#N/A</v>
      </c>
      <c r="I338" s="91" t="e">
        <f t="shared" si="185"/>
        <v>#N/A</v>
      </c>
      <c r="J338" s="93" t="e">
        <f t="shared" si="167"/>
        <v>#N/A</v>
      </c>
      <c r="K338" s="99" t="e">
        <f t="shared" si="168"/>
        <v>#N/A</v>
      </c>
      <c r="L338" s="99" t="e">
        <f t="shared" si="169"/>
        <v>#N/A</v>
      </c>
      <c r="O338" s="92">
        <f t="shared" si="186"/>
        <v>46127</v>
      </c>
      <c r="P338" s="91">
        <f t="shared" si="187"/>
        <v>331</v>
      </c>
      <c r="Q338" s="91" t="e">
        <f>INDEX(地温!$D$2:$D$366,MATCH(O338,地温!$C$2:$C$366,FALSE))</f>
        <v>#N/A</v>
      </c>
      <c r="R338" s="91" t="e">
        <f t="shared" si="188"/>
        <v>#N/A</v>
      </c>
      <c r="S338" s="93" t="e">
        <f t="shared" si="170"/>
        <v>#N/A</v>
      </c>
      <c r="T338" s="99" t="e">
        <f t="shared" si="171"/>
        <v>#N/A</v>
      </c>
      <c r="U338" s="99" t="e">
        <f t="shared" si="172"/>
        <v>#N/A</v>
      </c>
      <c r="X338" s="92">
        <f t="shared" si="189"/>
        <v>46127</v>
      </c>
      <c r="Y338" s="91">
        <f t="shared" si="190"/>
        <v>331</v>
      </c>
      <c r="Z338" s="91" t="e">
        <f>INDEX(地温!$D$2:$D$366,MATCH(X338,地温!$C$2:$C$366,FALSE))</f>
        <v>#N/A</v>
      </c>
      <c r="AA338" s="91" t="e">
        <f t="shared" si="191"/>
        <v>#N/A</v>
      </c>
      <c r="AB338" s="93" t="e">
        <f t="shared" si="173"/>
        <v>#N/A</v>
      </c>
      <c r="AC338" s="99" t="e">
        <f t="shared" si="174"/>
        <v>#N/A</v>
      </c>
      <c r="AD338" s="99">
        <f t="shared" si="175"/>
        <v>0</v>
      </c>
      <c r="AG338" s="92">
        <f t="shared" si="192"/>
        <v>46127</v>
      </c>
      <c r="AH338" s="91">
        <f t="shared" si="193"/>
        <v>331</v>
      </c>
      <c r="AI338" s="91" t="e">
        <f>INDEX(地温!$D$2:$D$366,MATCH(AG338,地温!$C$2:$C$366,FALSE))</f>
        <v>#N/A</v>
      </c>
      <c r="AJ338" s="91" t="e">
        <f t="shared" si="194"/>
        <v>#N/A</v>
      </c>
      <c r="AK338" s="93" t="e">
        <f t="shared" si="176"/>
        <v>#N/A</v>
      </c>
      <c r="AL338" s="99" t="e">
        <f t="shared" si="177"/>
        <v>#N/A</v>
      </c>
      <c r="AM338" s="99">
        <f t="shared" si="178"/>
        <v>0</v>
      </c>
      <c r="AP338" s="92">
        <f t="shared" si="195"/>
        <v>46127</v>
      </c>
      <c r="AQ338" s="91">
        <f t="shared" si="196"/>
        <v>331</v>
      </c>
      <c r="AR338" s="91" t="e">
        <f>INDEX(地温!$D$2:$D$366,MATCH(AP338,地温!$C$2:$C$366,FALSE))</f>
        <v>#N/A</v>
      </c>
      <c r="AS338" s="91" t="e">
        <f t="shared" si="197"/>
        <v>#N/A</v>
      </c>
      <c r="AT338" s="93" t="e">
        <f t="shared" si="179"/>
        <v>#N/A</v>
      </c>
      <c r="AU338" s="99" t="e">
        <f t="shared" si="180"/>
        <v>#N/A</v>
      </c>
      <c r="AV338" s="99">
        <f t="shared" si="181"/>
        <v>0</v>
      </c>
    </row>
    <row r="339" spans="1:48" s="91" customFormat="1">
      <c r="A339" s="92">
        <f t="shared" si="182"/>
        <v>46128</v>
      </c>
      <c r="B339" s="91">
        <f t="shared" si="165"/>
        <v>332</v>
      </c>
      <c r="C339" s="99" t="e">
        <f t="shared" si="166"/>
        <v>#N/A</v>
      </c>
      <c r="F339" s="92">
        <f t="shared" si="183"/>
        <v>46128</v>
      </c>
      <c r="G339" s="91">
        <f t="shared" si="184"/>
        <v>332</v>
      </c>
      <c r="H339" s="91" t="e">
        <f>INDEX(地温!$D$2:$D$366,MATCH(F339,地温!$C$2:$C$366,FALSE))</f>
        <v>#N/A</v>
      </c>
      <c r="I339" s="91" t="e">
        <f t="shared" si="185"/>
        <v>#N/A</v>
      </c>
      <c r="J339" s="93" t="e">
        <f t="shared" si="167"/>
        <v>#N/A</v>
      </c>
      <c r="K339" s="99" t="e">
        <f t="shared" si="168"/>
        <v>#N/A</v>
      </c>
      <c r="L339" s="99" t="e">
        <f t="shared" si="169"/>
        <v>#N/A</v>
      </c>
      <c r="O339" s="92">
        <f t="shared" si="186"/>
        <v>46128</v>
      </c>
      <c r="P339" s="91">
        <f t="shared" si="187"/>
        <v>332</v>
      </c>
      <c r="Q339" s="91" t="e">
        <f>INDEX(地温!$D$2:$D$366,MATCH(O339,地温!$C$2:$C$366,FALSE))</f>
        <v>#N/A</v>
      </c>
      <c r="R339" s="91" t="e">
        <f t="shared" si="188"/>
        <v>#N/A</v>
      </c>
      <c r="S339" s="93" t="e">
        <f t="shared" si="170"/>
        <v>#N/A</v>
      </c>
      <c r="T339" s="99" t="e">
        <f t="shared" si="171"/>
        <v>#N/A</v>
      </c>
      <c r="U339" s="99" t="e">
        <f t="shared" si="172"/>
        <v>#N/A</v>
      </c>
      <c r="X339" s="92">
        <f t="shared" si="189"/>
        <v>46128</v>
      </c>
      <c r="Y339" s="91">
        <f t="shared" si="190"/>
        <v>332</v>
      </c>
      <c r="Z339" s="91" t="e">
        <f>INDEX(地温!$D$2:$D$366,MATCH(X339,地温!$C$2:$C$366,FALSE))</f>
        <v>#N/A</v>
      </c>
      <c r="AA339" s="91" t="e">
        <f t="shared" si="191"/>
        <v>#N/A</v>
      </c>
      <c r="AB339" s="93" t="e">
        <f t="shared" si="173"/>
        <v>#N/A</v>
      </c>
      <c r="AC339" s="99" t="e">
        <f t="shared" si="174"/>
        <v>#N/A</v>
      </c>
      <c r="AD339" s="99">
        <f t="shared" si="175"/>
        <v>0</v>
      </c>
      <c r="AG339" s="92">
        <f t="shared" si="192"/>
        <v>46128</v>
      </c>
      <c r="AH339" s="91">
        <f t="shared" si="193"/>
        <v>332</v>
      </c>
      <c r="AI339" s="91" t="e">
        <f>INDEX(地温!$D$2:$D$366,MATCH(AG339,地温!$C$2:$C$366,FALSE))</f>
        <v>#N/A</v>
      </c>
      <c r="AJ339" s="91" t="e">
        <f t="shared" si="194"/>
        <v>#N/A</v>
      </c>
      <c r="AK339" s="93" t="e">
        <f t="shared" si="176"/>
        <v>#N/A</v>
      </c>
      <c r="AL339" s="99" t="e">
        <f t="shared" si="177"/>
        <v>#N/A</v>
      </c>
      <c r="AM339" s="99">
        <f t="shared" si="178"/>
        <v>0</v>
      </c>
      <c r="AP339" s="92">
        <f t="shared" si="195"/>
        <v>46128</v>
      </c>
      <c r="AQ339" s="91">
        <f t="shared" si="196"/>
        <v>332</v>
      </c>
      <c r="AR339" s="91" t="e">
        <f>INDEX(地温!$D$2:$D$366,MATCH(AP339,地温!$C$2:$C$366,FALSE))</f>
        <v>#N/A</v>
      </c>
      <c r="AS339" s="91" t="e">
        <f t="shared" si="197"/>
        <v>#N/A</v>
      </c>
      <c r="AT339" s="93" t="e">
        <f t="shared" si="179"/>
        <v>#N/A</v>
      </c>
      <c r="AU339" s="99" t="e">
        <f t="shared" si="180"/>
        <v>#N/A</v>
      </c>
      <c r="AV339" s="99">
        <f t="shared" si="181"/>
        <v>0</v>
      </c>
    </row>
    <row r="340" spans="1:48" s="91" customFormat="1">
      <c r="A340" s="92">
        <f t="shared" si="182"/>
        <v>46129</v>
      </c>
      <c r="B340" s="91">
        <f t="shared" si="165"/>
        <v>333</v>
      </c>
      <c r="C340" s="99" t="e">
        <f t="shared" si="166"/>
        <v>#N/A</v>
      </c>
      <c r="F340" s="92">
        <f t="shared" si="183"/>
        <v>46129</v>
      </c>
      <c r="G340" s="91">
        <f t="shared" si="184"/>
        <v>333</v>
      </c>
      <c r="H340" s="91" t="e">
        <f>INDEX(地温!$D$2:$D$366,MATCH(F340,地温!$C$2:$C$366,FALSE))</f>
        <v>#N/A</v>
      </c>
      <c r="I340" s="91" t="e">
        <f t="shared" si="185"/>
        <v>#N/A</v>
      </c>
      <c r="J340" s="93" t="e">
        <f t="shared" si="167"/>
        <v>#N/A</v>
      </c>
      <c r="K340" s="99" t="e">
        <f t="shared" si="168"/>
        <v>#N/A</v>
      </c>
      <c r="L340" s="99" t="e">
        <f t="shared" si="169"/>
        <v>#N/A</v>
      </c>
      <c r="O340" s="92">
        <f t="shared" si="186"/>
        <v>46129</v>
      </c>
      <c r="P340" s="91">
        <f t="shared" si="187"/>
        <v>333</v>
      </c>
      <c r="Q340" s="91" t="e">
        <f>INDEX(地温!$D$2:$D$366,MATCH(O340,地温!$C$2:$C$366,FALSE))</f>
        <v>#N/A</v>
      </c>
      <c r="R340" s="91" t="e">
        <f t="shared" si="188"/>
        <v>#N/A</v>
      </c>
      <c r="S340" s="93" t="e">
        <f t="shared" si="170"/>
        <v>#N/A</v>
      </c>
      <c r="T340" s="99" t="e">
        <f t="shared" si="171"/>
        <v>#N/A</v>
      </c>
      <c r="U340" s="99" t="e">
        <f t="shared" si="172"/>
        <v>#N/A</v>
      </c>
      <c r="X340" s="92">
        <f t="shared" si="189"/>
        <v>46129</v>
      </c>
      <c r="Y340" s="91">
        <f t="shared" si="190"/>
        <v>333</v>
      </c>
      <c r="Z340" s="91" t="e">
        <f>INDEX(地温!$D$2:$D$366,MATCH(X340,地温!$C$2:$C$366,FALSE))</f>
        <v>#N/A</v>
      </c>
      <c r="AA340" s="91" t="e">
        <f t="shared" si="191"/>
        <v>#N/A</v>
      </c>
      <c r="AB340" s="93" t="e">
        <f t="shared" si="173"/>
        <v>#N/A</v>
      </c>
      <c r="AC340" s="99" t="e">
        <f t="shared" si="174"/>
        <v>#N/A</v>
      </c>
      <c r="AD340" s="99">
        <f t="shared" si="175"/>
        <v>0</v>
      </c>
      <c r="AG340" s="92">
        <f t="shared" si="192"/>
        <v>46129</v>
      </c>
      <c r="AH340" s="91">
        <f t="shared" si="193"/>
        <v>333</v>
      </c>
      <c r="AI340" s="91" t="e">
        <f>INDEX(地温!$D$2:$D$366,MATCH(AG340,地温!$C$2:$C$366,FALSE))</f>
        <v>#N/A</v>
      </c>
      <c r="AJ340" s="91" t="e">
        <f t="shared" si="194"/>
        <v>#N/A</v>
      </c>
      <c r="AK340" s="93" t="e">
        <f t="shared" si="176"/>
        <v>#N/A</v>
      </c>
      <c r="AL340" s="99" t="e">
        <f t="shared" si="177"/>
        <v>#N/A</v>
      </c>
      <c r="AM340" s="99">
        <f t="shared" si="178"/>
        <v>0</v>
      </c>
      <c r="AP340" s="92">
        <f t="shared" si="195"/>
        <v>46129</v>
      </c>
      <c r="AQ340" s="91">
        <f t="shared" si="196"/>
        <v>333</v>
      </c>
      <c r="AR340" s="91" t="e">
        <f>INDEX(地温!$D$2:$D$366,MATCH(AP340,地温!$C$2:$C$366,FALSE))</f>
        <v>#N/A</v>
      </c>
      <c r="AS340" s="91" t="e">
        <f t="shared" si="197"/>
        <v>#N/A</v>
      </c>
      <c r="AT340" s="93" t="e">
        <f t="shared" si="179"/>
        <v>#N/A</v>
      </c>
      <c r="AU340" s="99" t="e">
        <f t="shared" si="180"/>
        <v>#N/A</v>
      </c>
      <c r="AV340" s="99">
        <f t="shared" si="181"/>
        <v>0</v>
      </c>
    </row>
    <row r="341" spans="1:48" s="91" customFormat="1">
      <c r="A341" s="92">
        <f t="shared" si="182"/>
        <v>46130</v>
      </c>
      <c r="B341" s="91">
        <f t="shared" si="165"/>
        <v>334</v>
      </c>
      <c r="C341" s="99" t="e">
        <f t="shared" si="166"/>
        <v>#N/A</v>
      </c>
      <c r="F341" s="92">
        <f t="shared" si="183"/>
        <v>46130</v>
      </c>
      <c r="G341" s="91">
        <f t="shared" si="184"/>
        <v>334</v>
      </c>
      <c r="H341" s="91" t="e">
        <f>INDEX(地温!$D$2:$D$366,MATCH(F341,地温!$C$2:$C$366,FALSE))</f>
        <v>#N/A</v>
      </c>
      <c r="I341" s="91" t="e">
        <f t="shared" si="185"/>
        <v>#N/A</v>
      </c>
      <c r="J341" s="93" t="e">
        <f t="shared" si="167"/>
        <v>#N/A</v>
      </c>
      <c r="K341" s="99" t="e">
        <f t="shared" si="168"/>
        <v>#N/A</v>
      </c>
      <c r="L341" s="99" t="e">
        <f t="shared" si="169"/>
        <v>#N/A</v>
      </c>
      <c r="O341" s="92">
        <f t="shared" si="186"/>
        <v>46130</v>
      </c>
      <c r="P341" s="91">
        <f t="shared" si="187"/>
        <v>334</v>
      </c>
      <c r="Q341" s="91" t="e">
        <f>INDEX(地温!$D$2:$D$366,MATCH(O341,地温!$C$2:$C$366,FALSE))</f>
        <v>#N/A</v>
      </c>
      <c r="R341" s="91" t="e">
        <f t="shared" si="188"/>
        <v>#N/A</v>
      </c>
      <c r="S341" s="93" t="e">
        <f t="shared" si="170"/>
        <v>#N/A</v>
      </c>
      <c r="T341" s="99" t="e">
        <f t="shared" si="171"/>
        <v>#N/A</v>
      </c>
      <c r="U341" s="99" t="e">
        <f t="shared" si="172"/>
        <v>#N/A</v>
      </c>
      <c r="X341" s="92">
        <f t="shared" si="189"/>
        <v>46130</v>
      </c>
      <c r="Y341" s="91">
        <f t="shared" si="190"/>
        <v>334</v>
      </c>
      <c r="Z341" s="91" t="e">
        <f>INDEX(地温!$D$2:$D$366,MATCH(X341,地温!$C$2:$C$366,FALSE))</f>
        <v>#N/A</v>
      </c>
      <c r="AA341" s="91" t="e">
        <f t="shared" si="191"/>
        <v>#N/A</v>
      </c>
      <c r="AB341" s="93" t="e">
        <f t="shared" si="173"/>
        <v>#N/A</v>
      </c>
      <c r="AC341" s="99" t="e">
        <f t="shared" si="174"/>
        <v>#N/A</v>
      </c>
      <c r="AD341" s="99">
        <f t="shared" si="175"/>
        <v>0</v>
      </c>
      <c r="AG341" s="92">
        <f t="shared" si="192"/>
        <v>46130</v>
      </c>
      <c r="AH341" s="91">
        <f t="shared" si="193"/>
        <v>334</v>
      </c>
      <c r="AI341" s="91" t="e">
        <f>INDEX(地温!$D$2:$D$366,MATCH(AG341,地温!$C$2:$C$366,FALSE))</f>
        <v>#N/A</v>
      </c>
      <c r="AJ341" s="91" t="e">
        <f t="shared" si="194"/>
        <v>#N/A</v>
      </c>
      <c r="AK341" s="93" t="e">
        <f t="shared" si="176"/>
        <v>#N/A</v>
      </c>
      <c r="AL341" s="99" t="e">
        <f t="shared" si="177"/>
        <v>#N/A</v>
      </c>
      <c r="AM341" s="99">
        <f t="shared" si="178"/>
        <v>0</v>
      </c>
      <c r="AP341" s="92">
        <f t="shared" si="195"/>
        <v>46130</v>
      </c>
      <c r="AQ341" s="91">
        <f t="shared" si="196"/>
        <v>334</v>
      </c>
      <c r="AR341" s="91" t="e">
        <f>INDEX(地温!$D$2:$D$366,MATCH(AP341,地温!$C$2:$C$366,FALSE))</f>
        <v>#N/A</v>
      </c>
      <c r="AS341" s="91" t="e">
        <f t="shared" si="197"/>
        <v>#N/A</v>
      </c>
      <c r="AT341" s="93" t="e">
        <f t="shared" si="179"/>
        <v>#N/A</v>
      </c>
      <c r="AU341" s="99" t="e">
        <f t="shared" si="180"/>
        <v>#N/A</v>
      </c>
      <c r="AV341" s="99">
        <f t="shared" si="181"/>
        <v>0</v>
      </c>
    </row>
    <row r="342" spans="1:48" s="91" customFormat="1">
      <c r="A342" s="92">
        <f t="shared" si="182"/>
        <v>46131</v>
      </c>
      <c r="B342" s="91">
        <f t="shared" si="165"/>
        <v>335</v>
      </c>
      <c r="C342" s="99" t="e">
        <f t="shared" si="166"/>
        <v>#N/A</v>
      </c>
      <c r="F342" s="92">
        <f t="shared" si="183"/>
        <v>46131</v>
      </c>
      <c r="G342" s="91">
        <f t="shared" si="184"/>
        <v>335</v>
      </c>
      <c r="H342" s="91" t="e">
        <f>INDEX(地温!$D$2:$D$366,MATCH(F342,地温!$C$2:$C$366,FALSE))</f>
        <v>#N/A</v>
      </c>
      <c r="I342" s="91" t="e">
        <f t="shared" si="185"/>
        <v>#N/A</v>
      </c>
      <c r="J342" s="93" t="e">
        <f t="shared" si="167"/>
        <v>#N/A</v>
      </c>
      <c r="K342" s="99" t="e">
        <f t="shared" si="168"/>
        <v>#N/A</v>
      </c>
      <c r="L342" s="99" t="e">
        <f t="shared" si="169"/>
        <v>#N/A</v>
      </c>
      <c r="O342" s="92">
        <f t="shared" si="186"/>
        <v>46131</v>
      </c>
      <c r="P342" s="91">
        <f t="shared" si="187"/>
        <v>335</v>
      </c>
      <c r="Q342" s="91" t="e">
        <f>INDEX(地温!$D$2:$D$366,MATCH(O342,地温!$C$2:$C$366,FALSE))</f>
        <v>#N/A</v>
      </c>
      <c r="R342" s="91" t="e">
        <f t="shared" si="188"/>
        <v>#N/A</v>
      </c>
      <c r="S342" s="93" t="e">
        <f t="shared" si="170"/>
        <v>#N/A</v>
      </c>
      <c r="T342" s="99" t="e">
        <f t="shared" si="171"/>
        <v>#N/A</v>
      </c>
      <c r="U342" s="99" t="e">
        <f t="shared" si="172"/>
        <v>#N/A</v>
      </c>
      <c r="X342" s="92">
        <f t="shared" si="189"/>
        <v>46131</v>
      </c>
      <c r="Y342" s="91">
        <f t="shared" si="190"/>
        <v>335</v>
      </c>
      <c r="Z342" s="91" t="e">
        <f>INDEX(地温!$D$2:$D$366,MATCH(X342,地温!$C$2:$C$366,FALSE))</f>
        <v>#N/A</v>
      </c>
      <c r="AA342" s="91" t="e">
        <f t="shared" si="191"/>
        <v>#N/A</v>
      </c>
      <c r="AB342" s="93" t="e">
        <f t="shared" si="173"/>
        <v>#N/A</v>
      </c>
      <c r="AC342" s="99" t="e">
        <f t="shared" si="174"/>
        <v>#N/A</v>
      </c>
      <c r="AD342" s="99">
        <f t="shared" si="175"/>
        <v>0</v>
      </c>
      <c r="AG342" s="92">
        <f t="shared" si="192"/>
        <v>46131</v>
      </c>
      <c r="AH342" s="91">
        <f t="shared" si="193"/>
        <v>335</v>
      </c>
      <c r="AI342" s="91" t="e">
        <f>INDEX(地温!$D$2:$D$366,MATCH(AG342,地温!$C$2:$C$366,FALSE))</f>
        <v>#N/A</v>
      </c>
      <c r="AJ342" s="91" t="e">
        <f t="shared" si="194"/>
        <v>#N/A</v>
      </c>
      <c r="AK342" s="93" t="e">
        <f t="shared" si="176"/>
        <v>#N/A</v>
      </c>
      <c r="AL342" s="99" t="e">
        <f t="shared" si="177"/>
        <v>#N/A</v>
      </c>
      <c r="AM342" s="99">
        <f t="shared" si="178"/>
        <v>0</v>
      </c>
      <c r="AP342" s="92">
        <f t="shared" si="195"/>
        <v>46131</v>
      </c>
      <c r="AQ342" s="91">
        <f t="shared" si="196"/>
        <v>335</v>
      </c>
      <c r="AR342" s="91" t="e">
        <f>INDEX(地温!$D$2:$D$366,MATCH(AP342,地温!$C$2:$C$366,FALSE))</f>
        <v>#N/A</v>
      </c>
      <c r="AS342" s="91" t="e">
        <f t="shared" si="197"/>
        <v>#N/A</v>
      </c>
      <c r="AT342" s="93" t="e">
        <f t="shared" si="179"/>
        <v>#N/A</v>
      </c>
      <c r="AU342" s="99" t="e">
        <f t="shared" si="180"/>
        <v>#N/A</v>
      </c>
      <c r="AV342" s="99">
        <f t="shared" si="181"/>
        <v>0</v>
      </c>
    </row>
    <row r="343" spans="1:48" s="91" customFormat="1">
      <c r="A343" s="92">
        <f t="shared" si="182"/>
        <v>46132</v>
      </c>
      <c r="B343" s="91">
        <f t="shared" si="165"/>
        <v>336</v>
      </c>
      <c r="C343" s="99" t="e">
        <f t="shared" si="166"/>
        <v>#N/A</v>
      </c>
      <c r="F343" s="92">
        <f t="shared" si="183"/>
        <v>46132</v>
      </c>
      <c r="G343" s="91">
        <f t="shared" si="184"/>
        <v>336</v>
      </c>
      <c r="H343" s="91" t="e">
        <f>INDEX(地温!$D$2:$D$366,MATCH(F343,地温!$C$2:$C$366,FALSE))</f>
        <v>#N/A</v>
      </c>
      <c r="I343" s="91" t="e">
        <f t="shared" si="185"/>
        <v>#N/A</v>
      </c>
      <c r="J343" s="93" t="e">
        <f t="shared" si="167"/>
        <v>#N/A</v>
      </c>
      <c r="K343" s="99" t="e">
        <f t="shared" si="168"/>
        <v>#N/A</v>
      </c>
      <c r="L343" s="99" t="e">
        <f t="shared" si="169"/>
        <v>#N/A</v>
      </c>
      <c r="O343" s="92">
        <f t="shared" si="186"/>
        <v>46132</v>
      </c>
      <c r="P343" s="91">
        <f t="shared" si="187"/>
        <v>336</v>
      </c>
      <c r="Q343" s="91" t="e">
        <f>INDEX(地温!$D$2:$D$366,MATCH(O343,地温!$C$2:$C$366,FALSE))</f>
        <v>#N/A</v>
      </c>
      <c r="R343" s="91" t="e">
        <f t="shared" si="188"/>
        <v>#N/A</v>
      </c>
      <c r="S343" s="93" t="e">
        <f t="shared" si="170"/>
        <v>#N/A</v>
      </c>
      <c r="T343" s="99" t="e">
        <f t="shared" si="171"/>
        <v>#N/A</v>
      </c>
      <c r="U343" s="99" t="e">
        <f t="shared" si="172"/>
        <v>#N/A</v>
      </c>
      <c r="X343" s="92">
        <f t="shared" si="189"/>
        <v>46132</v>
      </c>
      <c r="Y343" s="91">
        <f t="shared" si="190"/>
        <v>336</v>
      </c>
      <c r="Z343" s="91" t="e">
        <f>INDEX(地温!$D$2:$D$366,MATCH(X343,地温!$C$2:$C$366,FALSE))</f>
        <v>#N/A</v>
      </c>
      <c r="AA343" s="91" t="e">
        <f t="shared" si="191"/>
        <v>#N/A</v>
      </c>
      <c r="AB343" s="93" t="e">
        <f t="shared" si="173"/>
        <v>#N/A</v>
      </c>
      <c r="AC343" s="99" t="e">
        <f t="shared" si="174"/>
        <v>#N/A</v>
      </c>
      <c r="AD343" s="99">
        <f t="shared" si="175"/>
        <v>0</v>
      </c>
      <c r="AG343" s="92">
        <f t="shared" si="192"/>
        <v>46132</v>
      </c>
      <c r="AH343" s="91">
        <f t="shared" si="193"/>
        <v>336</v>
      </c>
      <c r="AI343" s="91" t="e">
        <f>INDEX(地温!$D$2:$D$366,MATCH(AG343,地温!$C$2:$C$366,FALSE))</f>
        <v>#N/A</v>
      </c>
      <c r="AJ343" s="91" t="e">
        <f t="shared" si="194"/>
        <v>#N/A</v>
      </c>
      <c r="AK343" s="93" t="e">
        <f t="shared" si="176"/>
        <v>#N/A</v>
      </c>
      <c r="AL343" s="99" t="e">
        <f t="shared" si="177"/>
        <v>#N/A</v>
      </c>
      <c r="AM343" s="99">
        <f t="shared" si="178"/>
        <v>0</v>
      </c>
      <c r="AP343" s="92">
        <f t="shared" si="195"/>
        <v>46132</v>
      </c>
      <c r="AQ343" s="91">
        <f t="shared" si="196"/>
        <v>336</v>
      </c>
      <c r="AR343" s="91" t="e">
        <f>INDEX(地温!$D$2:$D$366,MATCH(AP343,地温!$C$2:$C$366,FALSE))</f>
        <v>#N/A</v>
      </c>
      <c r="AS343" s="91" t="e">
        <f t="shared" si="197"/>
        <v>#N/A</v>
      </c>
      <c r="AT343" s="93" t="e">
        <f t="shared" si="179"/>
        <v>#N/A</v>
      </c>
      <c r="AU343" s="99" t="e">
        <f t="shared" si="180"/>
        <v>#N/A</v>
      </c>
      <c r="AV343" s="99">
        <f t="shared" si="181"/>
        <v>0</v>
      </c>
    </row>
    <row r="344" spans="1:48" s="91" customFormat="1">
      <c r="A344" s="92">
        <f t="shared" si="182"/>
        <v>46133</v>
      </c>
      <c r="B344" s="91">
        <f t="shared" si="165"/>
        <v>337</v>
      </c>
      <c r="C344" s="99" t="e">
        <f t="shared" si="166"/>
        <v>#N/A</v>
      </c>
      <c r="F344" s="92">
        <f t="shared" si="183"/>
        <v>46133</v>
      </c>
      <c r="G344" s="91">
        <f t="shared" si="184"/>
        <v>337</v>
      </c>
      <c r="H344" s="91" t="e">
        <f>INDEX(地温!$D$2:$D$366,MATCH(F344,地温!$C$2:$C$366,FALSE))</f>
        <v>#N/A</v>
      </c>
      <c r="I344" s="91" t="e">
        <f t="shared" si="185"/>
        <v>#N/A</v>
      </c>
      <c r="J344" s="93" t="e">
        <f t="shared" si="167"/>
        <v>#N/A</v>
      </c>
      <c r="K344" s="99" t="e">
        <f t="shared" si="168"/>
        <v>#N/A</v>
      </c>
      <c r="L344" s="99" t="e">
        <f t="shared" si="169"/>
        <v>#N/A</v>
      </c>
      <c r="O344" s="92">
        <f t="shared" si="186"/>
        <v>46133</v>
      </c>
      <c r="P344" s="91">
        <f t="shared" si="187"/>
        <v>337</v>
      </c>
      <c r="Q344" s="91" t="e">
        <f>INDEX(地温!$D$2:$D$366,MATCH(O344,地温!$C$2:$C$366,FALSE))</f>
        <v>#N/A</v>
      </c>
      <c r="R344" s="91" t="e">
        <f t="shared" si="188"/>
        <v>#N/A</v>
      </c>
      <c r="S344" s="93" t="e">
        <f t="shared" si="170"/>
        <v>#N/A</v>
      </c>
      <c r="T344" s="99" t="e">
        <f t="shared" si="171"/>
        <v>#N/A</v>
      </c>
      <c r="U344" s="99" t="e">
        <f t="shared" si="172"/>
        <v>#N/A</v>
      </c>
      <c r="X344" s="92">
        <f t="shared" si="189"/>
        <v>46133</v>
      </c>
      <c r="Y344" s="91">
        <f t="shared" si="190"/>
        <v>337</v>
      </c>
      <c r="Z344" s="91" t="e">
        <f>INDEX(地温!$D$2:$D$366,MATCH(X344,地温!$C$2:$C$366,FALSE))</f>
        <v>#N/A</v>
      </c>
      <c r="AA344" s="91" t="e">
        <f t="shared" si="191"/>
        <v>#N/A</v>
      </c>
      <c r="AB344" s="93" t="e">
        <f t="shared" si="173"/>
        <v>#N/A</v>
      </c>
      <c r="AC344" s="99" t="e">
        <f t="shared" si="174"/>
        <v>#N/A</v>
      </c>
      <c r="AD344" s="99">
        <f t="shared" si="175"/>
        <v>0</v>
      </c>
      <c r="AG344" s="92">
        <f t="shared" si="192"/>
        <v>46133</v>
      </c>
      <c r="AH344" s="91">
        <f t="shared" si="193"/>
        <v>337</v>
      </c>
      <c r="AI344" s="91" t="e">
        <f>INDEX(地温!$D$2:$D$366,MATCH(AG344,地温!$C$2:$C$366,FALSE))</f>
        <v>#N/A</v>
      </c>
      <c r="AJ344" s="91" t="e">
        <f t="shared" si="194"/>
        <v>#N/A</v>
      </c>
      <c r="AK344" s="93" t="e">
        <f t="shared" si="176"/>
        <v>#N/A</v>
      </c>
      <c r="AL344" s="99" t="e">
        <f t="shared" si="177"/>
        <v>#N/A</v>
      </c>
      <c r="AM344" s="99">
        <f t="shared" si="178"/>
        <v>0</v>
      </c>
      <c r="AP344" s="92">
        <f t="shared" si="195"/>
        <v>46133</v>
      </c>
      <c r="AQ344" s="91">
        <f t="shared" si="196"/>
        <v>337</v>
      </c>
      <c r="AR344" s="91" t="e">
        <f>INDEX(地温!$D$2:$D$366,MATCH(AP344,地温!$C$2:$C$366,FALSE))</f>
        <v>#N/A</v>
      </c>
      <c r="AS344" s="91" t="e">
        <f t="shared" si="197"/>
        <v>#N/A</v>
      </c>
      <c r="AT344" s="93" t="e">
        <f t="shared" si="179"/>
        <v>#N/A</v>
      </c>
      <c r="AU344" s="99" t="e">
        <f t="shared" si="180"/>
        <v>#N/A</v>
      </c>
      <c r="AV344" s="99">
        <f t="shared" si="181"/>
        <v>0</v>
      </c>
    </row>
    <row r="345" spans="1:48" s="91" customFormat="1">
      <c r="A345" s="92">
        <f t="shared" si="182"/>
        <v>46134</v>
      </c>
      <c r="B345" s="91">
        <f t="shared" si="165"/>
        <v>338</v>
      </c>
      <c r="C345" s="99" t="e">
        <f t="shared" si="166"/>
        <v>#N/A</v>
      </c>
      <c r="F345" s="92">
        <f t="shared" si="183"/>
        <v>46134</v>
      </c>
      <c r="G345" s="91">
        <f t="shared" si="184"/>
        <v>338</v>
      </c>
      <c r="H345" s="91" t="e">
        <f>INDEX(地温!$D$2:$D$366,MATCH(F345,地温!$C$2:$C$366,FALSE))</f>
        <v>#N/A</v>
      </c>
      <c r="I345" s="91" t="e">
        <f t="shared" si="185"/>
        <v>#N/A</v>
      </c>
      <c r="J345" s="93" t="e">
        <f t="shared" si="167"/>
        <v>#N/A</v>
      </c>
      <c r="K345" s="99" t="e">
        <f t="shared" si="168"/>
        <v>#N/A</v>
      </c>
      <c r="L345" s="99" t="e">
        <f t="shared" si="169"/>
        <v>#N/A</v>
      </c>
      <c r="O345" s="92">
        <f t="shared" si="186"/>
        <v>46134</v>
      </c>
      <c r="P345" s="91">
        <f t="shared" si="187"/>
        <v>338</v>
      </c>
      <c r="Q345" s="91" t="e">
        <f>INDEX(地温!$D$2:$D$366,MATCH(O345,地温!$C$2:$C$366,FALSE))</f>
        <v>#N/A</v>
      </c>
      <c r="R345" s="91" t="e">
        <f t="shared" si="188"/>
        <v>#N/A</v>
      </c>
      <c r="S345" s="93" t="e">
        <f t="shared" si="170"/>
        <v>#N/A</v>
      </c>
      <c r="T345" s="99" t="e">
        <f t="shared" si="171"/>
        <v>#N/A</v>
      </c>
      <c r="U345" s="99" t="e">
        <f t="shared" si="172"/>
        <v>#N/A</v>
      </c>
      <c r="X345" s="92">
        <f t="shared" si="189"/>
        <v>46134</v>
      </c>
      <c r="Y345" s="91">
        <f t="shared" si="190"/>
        <v>338</v>
      </c>
      <c r="Z345" s="91" t="e">
        <f>INDEX(地温!$D$2:$D$366,MATCH(X345,地温!$C$2:$C$366,FALSE))</f>
        <v>#N/A</v>
      </c>
      <c r="AA345" s="91" t="e">
        <f t="shared" si="191"/>
        <v>#N/A</v>
      </c>
      <c r="AB345" s="93" t="e">
        <f t="shared" si="173"/>
        <v>#N/A</v>
      </c>
      <c r="AC345" s="99" t="e">
        <f t="shared" si="174"/>
        <v>#N/A</v>
      </c>
      <c r="AD345" s="99">
        <f t="shared" si="175"/>
        <v>0</v>
      </c>
      <c r="AG345" s="92">
        <f t="shared" si="192"/>
        <v>46134</v>
      </c>
      <c r="AH345" s="91">
        <f t="shared" si="193"/>
        <v>338</v>
      </c>
      <c r="AI345" s="91" t="e">
        <f>INDEX(地温!$D$2:$D$366,MATCH(AG345,地温!$C$2:$C$366,FALSE))</f>
        <v>#N/A</v>
      </c>
      <c r="AJ345" s="91" t="e">
        <f t="shared" si="194"/>
        <v>#N/A</v>
      </c>
      <c r="AK345" s="93" t="e">
        <f t="shared" si="176"/>
        <v>#N/A</v>
      </c>
      <c r="AL345" s="99" t="e">
        <f t="shared" si="177"/>
        <v>#N/A</v>
      </c>
      <c r="AM345" s="99">
        <f t="shared" si="178"/>
        <v>0</v>
      </c>
      <c r="AP345" s="92">
        <f t="shared" si="195"/>
        <v>46134</v>
      </c>
      <c r="AQ345" s="91">
        <f t="shared" si="196"/>
        <v>338</v>
      </c>
      <c r="AR345" s="91" t="e">
        <f>INDEX(地温!$D$2:$D$366,MATCH(AP345,地温!$C$2:$C$366,FALSE))</f>
        <v>#N/A</v>
      </c>
      <c r="AS345" s="91" t="e">
        <f t="shared" si="197"/>
        <v>#N/A</v>
      </c>
      <c r="AT345" s="93" t="e">
        <f t="shared" si="179"/>
        <v>#N/A</v>
      </c>
      <c r="AU345" s="99" t="e">
        <f t="shared" si="180"/>
        <v>#N/A</v>
      </c>
      <c r="AV345" s="99">
        <f t="shared" si="181"/>
        <v>0</v>
      </c>
    </row>
    <row r="346" spans="1:48" s="91" customFormat="1">
      <c r="A346" s="92">
        <f t="shared" si="182"/>
        <v>46135</v>
      </c>
      <c r="B346" s="91">
        <f t="shared" si="165"/>
        <v>339</v>
      </c>
      <c r="C346" s="99" t="e">
        <f t="shared" si="166"/>
        <v>#N/A</v>
      </c>
      <c r="F346" s="92">
        <f t="shared" si="183"/>
        <v>46135</v>
      </c>
      <c r="G346" s="91">
        <f t="shared" si="184"/>
        <v>339</v>
      </c>
      <c r="H346" s="91" t="e">
        <f>INDEX(地温!$D$2:$D$366,MATCH(F346,地温!$C$2:$C$366,FALSE))</f>
        <v>#N/A</v>
      </c>
      <c r="I346" s="91" t="e">
        <f t="shared" si="185"/>
        <v>#N/A</v>
      </c>
      <c r="J346" s="93" t="e">
        <f t="shared" si="167"/>
        <v>#N/A</v>
      </c>
      <c r="K346" s="99" t="e">
        <f t="shared" si="168"/>
        <v>#N/A</v>
      </c>
      <c r="L346" s="99" t="e">
        <f t="shared" si="169"/>
        <v>#N/A</v>
      </c>
      <c r="O346" s="92">
        <f t="shared" si="186"/>
        <v>46135</v>
      </c>
      <c r="P346" s="91">
        <f t="shared" si="187"/>
        <v>339</v>
      </c>
      <c r="Q346" s="91" t="e">
        <f>INDEX(地温!$D$2:$D$366,MATCH(O346,地温!$C$2:$C$366,FALSE))</f>
        <v>#N/A</v>
      </c>
      <c r="R346" s="91" t="e">
        <f t="shared" si="188"/>
        <v>#N/A</v>
      </c>
      <c r="S346" s="93" t="e">
        <f t="shared" si="170"/>
        <v>#N/A</v>
      </c>
      <c r="T346" s="99" t="e">
        <f t="shared" si="171"/>
        <v>#N/A</v>
      </c>
      <c r="U346" s="99" t="e">
        <f t="shared" si="172"/>
        <v>#N/A</v>
      </c>
      <c r="X346" s="92">
        <f t="shared" si="189"/>
        <v>46135</v>
      </c>
      <c r="Y346" s="91">
        <f t="shared" si="190"/>
        <v>339</v>
      </c>
      <c r="Z346" s="91" t="e">
        <f>INDEX(地温!$D$2:$D$366,MATCH(X346,地温!$C$2:$C$366,FALSE))</f>
        <v>#N/A</v>
      </c>
      <c r="AA346" s="91" t="e">
        <f t="shared" si="191"/>
        <v>#N/A</v>
      </c>
      <c r="AB346" s="93" t="e">
        <f t="shared" si="173"/>
        <v>#N/A</v>
      </c>
      <c r="AC346" s="99" t="e">
        <f t="shared" si="174"/>
        <v>#N/A</v>
      </c>
      <c r="AD346" s="99">
        <f t="shared" si="175"/>
        <v>0</v>
      </c>
      <c r="AG346" s="92">
        <f t="shared" si="192"/>
        <v>46135</v>
      </c>
      <c r="AH346" s="91">
        <f t="shared" si="193"/>
        <v>339</v>
      </c>
      <c r="AI346" s="91" t="e">
        <f>INDEX(地温!$D$2:$D$366,MATCH(AG346,地温!$C$2:$C$366,FALSE))</f>
        <v>#N/A</v>
      </c>
      <c r="AJ346" s="91" t="e">
        <f t="shared" si="194"/>
        <v>#N/A</v>
      </c>
      <c r="AK346" s="93" t="e">
        <f t="shared" si="176"/>
        <v>#N/A</v>
      </c>
      <c r="AL346" s="99" t="e">
        <f t="shared" si="177"/>
        <v>#N/A</v>
      </c>
      <c r="AM346" s="99">
        <f t="shared" si="178"/>
        <v>0</v>
      </c>
      <c r="AP346" s="92">
        <f t="shared" si="195"/>
        <v>46135</v>
      </c>
      <c r="AQ346" s="91">
        <f t="shared" si="196"/>
        <v>339</v>
      </c>
      <c r="AR346" s="91" t="e">
        <f>INDEX(地温!$D$2:$D$366,MATCH(AP346,地温!$C$2:$C$366,FALSE))</f>
        <v>#N/A</v>
      </c>
      <c r="AS346" s="91" t="e">
        <f t="shared" si="197"/>
        <v>#N/A</v>
      </c>
      <c r="AT346" s="93" t="e">
        <f t="shared" si="179"/>
        <v>#N/A</v>
      </c>
      <c r="AU346" s="99" t="e">
        <f t="shared" si="180"/>
        <v>#N/A</v>
      </c>
      <c r="AV346" s="99">
        <f t="shared" si="181"/>
        <v>0</v>
      </c>
    </row>
    <row r="347" spans="1:48" s="91" customFormat="1">
      <c r="A347" s="92">
        <f t="shared" si="182"/>
        <v>46136</v>
      </c>
      <c r="B347" s="91">
        <f t="shared" si="165"/>
        <v>340</v>
      </c>
      <c r="C347" s="99" t="e">
        <f t="shared" si="166"/>
        <v>#N/A</v>
      </c>
      <c r="F347" s="92">
        <f t="shared" si="183"/>
        <v>46136</v>
      </c>
      <c r="G347" s="91">
        <f t="shared" si="184"/>
        <v>340</v>
      </c>
      <c r="H347" s="91" t="e">
        <f>INDEX(地温!$D$2:$D$366,MATCH(F347,地温!$C$2:$C$366,FALSE))</f>
        <v>#N/A</v>
      </c>
      <c r="I347" s="91" t="e">
        <f t="shared" si="185"/>
        <v>#N/A</v>
      </c>
      <c r="J347" s="93" t="e">
        <f t="shared" si="167"/>
        <v>#N/A</v>
      </c>
      <c r="K347" s="99" t="e">
        <f t="shared" si="168"/>
        <v>#N/A</v>
      </c>
      <c r="L347" s="99" t="e">
        <f t="shared" si="169"/>
        <v>#N/A</v>
      </c>
      <c r="O347" s="92">
        <f t="shared" si="186"/>
        <v>46136</v>
      </c>
      <c r="P347" s="91">
        <f t="shared" si="187"/>
        <v>340</v>
      </c>
      <c r="Q347" s="91" t="e">
        <f>INDEX(地温!$D$2:$D$366,MATCH(O347,地温!$C$2:$C$366,FALSE))</f>
        <v>#N/A</v>
      </c>
      <c r="R347" s="91" t="e">
        <f t="shared" si="188"/>
        <v>#N/A</v>
      </c>
      <c r="S347" s="93" t="e">
        <f t="shared" si="170"/>
        <v>#N/A</v>
      </c>
      <c r="T347" s="99" t="e">
        <f t="shared" si="171"/>
        <v>#N/A</v>
      </c>
      <c r="U347" s="99" t="e">
        <f t="shared" si="172"/>
        <v>#N/A</v>
      </c>
      <c r="X347" s="92">
        <f t="shared" si="189"/>
        <v>46136</v>
      </c>
      <c r="Y347" s="91">
        <f t="shared" si="190"/>
        <v>340</v>
      </c>
      <c r="Z347" s="91" t="e">
        <f>INDEX(地温!$D$2:$D$366,MATCH(X347,地温!$C$2:$C$366,FALSE))</f>
        <v>#N/A</v>
      </c>
      <c r="AA347" s="91" t="e">
        <f t="shared" si="191"/>
        <v>#N/A</v>
      </c>
      <c r="AB347" s="93" t="e">
        <f t="shared" si="173"/>
        <v>#N/A</v>
      </c>
      <c r="AC347" s="99" t="e">
        <f t="shared" si="174"/>
        <v>#N/A</v>
      </c>
      <c r="AD347" s="99">
        <f t="shared" si="175"/>
        <v>0</v>
      </c>
      <c r="AG347" s="92">
        <f t="shared" si="192"/>
        <v>46136</v>
      </c>
      <c r="AH347" s="91">
        <f t="shared" si="193"/>
        <v>340</v>
      </c>
      <c r="AI347" s="91" t="e">
        <f>INDEX(地温!$D$2:$D$366,MATCH(AG347,地温!$C$2:$C$366,FALSE))</f>
        <v>#N/A</v>
      </c>
      <c r="AJ347" s="91" t="e">
        <f t="shared" si="194"/>
        <v>#N/A</v>
      </c>
      <c r="AK347" s="93" t="e">
        <f t="shared" si="176"/>
        <v>#N/A</v>
      </c>
      <c r="AL347" s="99" t="e">
        <f t="shared" si="177"/>
        <v>#N/A</v>
      </c>
      <c r="AM347" s="99">
        <f t="shared" si="178"/>
        <v>0</v>
      </c>
      <c r="AP347" s="92">
        <f t="shared" si="195"/>
        <v>46136</v>
      </c>
      <c r="AQ347" s="91">
        <f t="shared" si="196"/>
        <v>340</v>
      </c>
      <c r="AR347" s="91" t="e">
        <f>INDEX(地温!$D$2:$D$366,MATCH(AP347,地温!$C$2:$C$366,FALSE))</f>
        <v>#N/A</v>
      </c>
      <c r="AS347" s="91" t="e">
        <f t="shared" si="197"/>
        <v>#N/A</v>
      </c>
      <c r="AT347" s="93" t="e">
        <f t="shared" si="179"/>
        <v>#N/A</v>
      </c>
      <c r="AU347" s="99" t="e">
        <f t="shared" si="180"/>
        <v>#N/A</v>
      </c>
      <c r="AV347" s="99">
        <f t="shared" si="181"/>
        <v>0</v>
      </c>
    </row>
    <row r="348" spans="1:48" s="91" customFormat="1">
      <c r="A348" s="92">
        <f t="shared" si="182"/>
        <v>46137</v>
      </c>
      <c r="B348" s="91">
        <f t="shared" si="165"/>
        <v>341</v>
      </c>
      <c r="C348" s="99" t="e">
        <f t="shared" si="166"/>
        <v>#N/A</v>
      </c>
      <c r="F348" s="92">
        <f t="shared" si="183"/>
        <v>46137</v>
      </c>
      <c r="G348" s="91">
        <f t="shared" si="184"/>
        <v>341</v>
      </c>
      <c r="H348" s="91" t="e">
        <f>INDEX(地温!$D$2:$D$366,MATCH(F348,地温!$C$2:$C$366,FALSE))</f>
        <v>#N/A</v>
      </c>
      <c r="I348" s="91" t="e">
        <f t="shared" si="185"/>
        <v>#N/A</v>
      </c>
      <c r="J348" s="93" t="e">
        <f t="shared" si="167"/>
        <v>#N/A</v>
      </c>
      <c r="K348" s="99" t="e">
        <f t="shared" si="168"/>
        <v>#N/A</v>
      </c>
      <c r="L348" s="99" t="e">
        <f t="shared" si="169"/>
        <v>#N/A</v>
      </c>
      <c r="O348" s="92">
        <f t="shared" si="186"/>
        <v>46137</v>
      </c>
      <c r="P348" s="91">
        <f t="shared" si="187"/>
        <v>341</v>
      </c>
      <c r="Q348" s="91" t="e">
        <f>INDEX(地温!$D$2:$D$366,MATCH(O348,地温!$C$2:$C$366,FALSE))</f>
        <v>#N/A</v>
      </c>
      <c r="R348" s="91" t="e">
        <f t="shared" si="188"/>
        <v>#N/A</v>
      </c>
      <c r="S348" s="93" t="e">
        <f t="shared" si="170"/>
        <v>#N/A</v>
      </c>
      <c r="T348" s="99" t="e">
        <f t="shared" si="171"/>
        <v>#N/A</v>
      </c>
      <c r="U348" s="99" t="e">
        <f t="shared" si="172"/>
        <v>#N/A</v>
      </c>
      <c r="X348" s="92">
        <f t="shared" si="189"/>
        <v>46137</v>
      </c>
      <c r="Y348" s="91">
        <f t="shared" si="190"/>
        <v>341</v>
      </c>
      <c r="Z348" s="91" t="e">
        <f>INDEX(地温!$D$2:$D$366,MATCH(X348,地温!$C$2:$C$366,FALSE))</f>
        <v>#N/A</v>
      </c>
      <c r="AA348" s="91" t="e">
        <f t="shared" si="191"/>
        <v>#N/A</v>
      </c>
      <c r="AB348" s="93" t="e">
        <f t="shared" si="173"/>
        <v>#N/A</v>
      </c>
      <c r="AC348" s="99" t="e">
        <f t="shared" si="174"/>
        <v>#N/A</v>
      </c>
      <c r="AD348" s="99">
        <f t="shared" si="175"/>
        <v>0</v>
      </c>
      <c r="AG348" s="92">
        <f t="shared" si="192"/>
        <v>46137</v>
      </c>
      <c r="AH348" s="91">
        <f t="shared" si="193"/>
        <v>341</v>
      </c>
      <c r="AI348" s="91" t="e">
        <f>INDEX(地温!$D$2:$D$366,MATCH(AG348,地温!$C$2:$C$366,FALSE))</f>
        <v>#N/A</v>
      </c>
      <c r="AJ348" s="91" t="e">
        <f t="shared" si="194"/>
        <v>#N/A</v>
      </c>
      <c r="AK348" s="93" t="e">
        <f t="shared" si="176"/>
        <v>#N/A</v>
      </c>
      <c r="AL348" s="99" t="e">
        <f t="shared" si="177"/>
        <v>#N/A</v>
      </c>
      <c r="AM348" s="99">
        <f t="shared" si="178"/>
        <v>0</v>
      </c>
      <c r="AP348" s="92">
        <f t="shared" si="195"/>
        <v>46137</v>
      </c>
      <c r="AQ348" s="91">
        <f t="shared" si="196"/>
        <v>341</v>
      </c>
      <c r="AR348" s="91" t="e">
        <f>INDEX(地温!$D$2:$D$366,MATCH(AP348,地温!$C$2:$C$366,FALSE))</f>
        <v>#N/A</v>
      </c>
      <c r="AS348" s="91" t="e">
        <f t="shared" si="197"/>
        <v>#N/A</v>
      </c>
      <c r="AT348" s="93" t="e">
        <f t="shared" si="179"/>
        <v>#N/A</v>
      </c>
      <c r="AU348" s="99" t="e">
        <f t="shared" si="180"/>
        <v>#N/A</v>
      </c>
      <c r="AV348" s="99">
        <f t="shared" si="181"/>
        <v>0</v>
      </c>
    </row>
    <row r="349" spans="1:48" s="91" customFormat="1">
      <c r="A349" s="92">
        <f t="shared" si="182"/>
        <v>46138</v>
      </c>
      <c r="B349" s="91">
        <f t="shared" si="165"/>
        <v>342</v>
      </c>
      <c r="C349" s="99" t="e">
        <f t="shared" si="166"/>
        <v>#N/A</v>
      </c>
      <c r="F349" s="92">
        <f t="shared" si="183"/>
        <v>46138</v>
      </c>
      <c r="G349" s="91">
        <f t="shared" si="184"/>
        <v>342</v>
      </c>
      <c r="H349" s="91" t="e">
        <f>INDEX(地温!$D$2:$D$366,MATCH(F349,地温!$C$2:$C$366,FALSE))</f>
        <v>#N/A</v>
      </c>
      <c r="I349" s="91" t="e">
        <f t="shared" si="185"/>
        <v>#N/A</v>
      </c>
      <c r="J349" s="93" t="e">
        <f t="shared" si="167"/>
        <v>#N/A</v>
      </c>
      <c r="K349" s="99" t="e">
        <f t="shared" si="168"/>
        <v>#N/A</v>
      </c>
      <c r="L349" s="99" t="e">
        <f t="shared" si="169"/>
        <v>#N/A</v>
      </c>
      <c r="O349" s="92">
        <f t="shared" si="186"/>
        <v>46138</v>
      </c>
      <c r="P349" s="91">
        <f t="shared" si="187"/>
        <v>342</v>
      </c>
      <c r="Q349" s="91" t="e">
        <f>INDEX(地温!$D$2:$D$366,MATCH(O349,地温!$C$2:$C$366,FALSE))</f>
        <v>#N/A</v>
      </c>
      <c r="R349" s="91" t="e">
        <f t="shared" si="188"/>
        <v>#N/A</v>
      </c>
      <c r="S349" s="93" t="e">
        <f t="shared" si="170"/>
        <v>#N/A</v>
      </c>
      <c r="T349" s="99" t="e">
        <f t="shared" si="171"/>
        <v>#N/A</v>
      </c>
      <c r="U349" s="99" t="e">
        <f t="shared" si="172"/>
        <v>#N/A</v>
      </c>
      <c r="X349" s="92">
        <f t="shared" si="189"/>
        <v>46138</v>
      </c>
      <c r="Y349" s="91">
        <f t="shared" si="190"/>
        <v>342</v>
      </c>
      <c r="Z349" s="91" t="e">
        <f>INDEX(地温!$D$2:$D$366,MATCH(X349,地温!$C$2:$C$366,FALSE))</f>
        <v>#N/A</v>
      </c>
      <c r="AA349" s="91" t="e">
        <f t="shared" si="191"/>
        <v>#N/A</v>
      </c>
      <c r="AB349" s="93" t="e">
        <f t="shared" si="173"/>
        <v>#N/A</v>
      </c>
      <c r="AC349" s="99" t="e">
        <f t="shared" si="174"/>
        <v>#N/A</v>
      </c>
      <c r="AD349" s="99">
        <f t="shared" si="175"/>
        <v>0</v>
      </c>
      <c r="AG349" s="92">
        <f t="shared" si="192"/>
        <v>46138</v>
      </c>
      <c r="AH349" s="91">
        <f t="shared" si="193"/>
        <v>342</v>
      </c>
      <c r="AI349" s="91" t="e">
        <f>INDEX(地温!$D$2:$D$366,MATCH(AG349,地温!$C$2:$C$366,FALSE))</f>
        <v>#N/A</v>
      </c>
      <c r="AJ349" s="91" t="e">
        <f t="shared" si="194"/>
        <v>#N/A</v>
      </c>
      <c r="AK349" s="93" t="e">
        <f t="shared" si="176"/>
        <v>#N/A</v>
      </c>
      <c r="AL349" s="99" t="e">
        <f t="shared" si="177"/>
        <v>#N/A</v>
      </c>
      <c r="AM349" s="99">
        <f t="shared" si="178"/>
        <v>0</v>
      </c>
      <c r="AP349" s="92">
        <f t="shared" si="195"/>
        <v>46138</v>
      </c>
      <c r="AQ349" s="91">
        <f t="shared" si="196"/>
        <v>342</v>
      </c>
      <c r="AR349" s="91" t="e">
        <f>INDEX(地温!$D$2:$D$366,MATCH(AP349,地温!$C$2:$C$366,FALSE))</f>
        <v>#N/A</v>
      </c>
      <c r="AS349" s="91" t="e">
        <f t="shared" si="197"/>
        <v>#N/A</v>
      </c>
      <c r="AT349" s="93" t="e">
        <f t="shared" si="179"/>
        <v>#N/A</v>
      </c>
      <c r="AU349" s="99" t="e">
        <f t="shared" si="180"/>
        <v>#N/A</v>
      </c>
      <c r="AV349" s="99">
        <f t="shared" si="181"/>
        <v>0</v>
      </c>
    </row>
    <row r="350" spans="1:48" s="91" customFormat="1">
      <c r="A350" s="92">
        <f t="shared" si="182"/>
        <v>46139</v>
      </c>
      <c r="B350" s="91">
        <f t="shared" si="165"/>
        <v>343</v>
      </c>
      <c r="C350" s="99" t="e">
        <f t="shared" si="166"/>
        <v>#N/A</v>
      </c>
      <c r="F350" s="92">
        <f t="shared" si="183"/>
        <v>46139</v>
      </c>
      <c r="G350" s="91">
        <f t="shared" si="184"/>
        <v>343</v>
      </c>
      <c r="H350" s="91" t="e">
        <f>INDEX(地温!$D$2:$D$366,MATCH(F350,地温!$C$2:$C$366,FALSE))</f>
        <v>#N/A</v>
      </c>
      <c r="I350" s="91" t="e">
        <f t="shared" si="185"/>
        <v>#N/A</v>
      </c>
      <c r="J350" s="93" t="e">
        <f t="shared" si="167"/>
        <v>#N/A</v>
      </c>
      <c r="K350" s="99" t="e">
        <f t="shared" si="168"/>
        <v>#N/A</v>
      </c>
      <c r="L350" s="99" t="e">
        <f t="shared" si="169"/>
        <v>#N/A</v>
      </c>
      <c r="O350" s="92">
        <f t="shared" si="186"/>
        <v>46139</v>
      </c>
      <c r="P350" s="91">
        <f t="shared" si="187"/>
        <v>343</v>
      </c>
      <c r="Q350" s="91" t="e">
        <f>INDEX(地温!$D$2:$D$366,MATCH(O350,地温!$C$2:$C$366,FALSE))</f>
        <v>#N/A</v>
      </c>
      <c r="R350" s="91" t="e">
        <f t="shared" si="188"/>
        <v>#N/A</v>
      </c>
      <c r="S350" s="93" t="e">
        <f t="shared" si="170"/>
        <v>#N/A</v>
      </c>
      <c r="T350" s="99" t="e">
        <f t="shared" si="171"/>
        <v>#N/A</v>
      </c>
      <c r="U350" s="99" t="e">
        <f t="shared" si="172"/>
        <v>#N/A</v>
      </c>
      <c r="X350" s="92">
        <f t="shared" si="189"/>
        <v>46139</v>
      </c>
      <c r="Y350" s="91">
        <f t="shared" si="190"/>
        <v>343</v>
      </c>
      <c r="Z350" s="91" t="e">
        <f>INDEX(地温!$D$2:$D$366,MATCH(X350,地温!$C$2:$C$366,FALSE))</f>
        <v>#N/A</v>
      </c>
      <c r="AA350" s="91" t="e">
        <f t="shared" si="191"/>
        <v>#N/A</v>
      </c>
      <c r="AB350" s="93" t="e">
        <f t="shared" si="173"/>
        <v>#N/A</v>
      </c>
      <c r="AC350" s="99" t="e">
        <f t="shared" si="174"/>
        <v>#N/A</v>
      </c>
      <c r="AD350" s="99">
        <f t="shared" si="175"/>
        <v>0</v>
      </c>
      <c r="AG350" s="92">
        <f t="shared" si="192"/>
        <v>46139</v>
      </c>
      <c r="AH350" s="91">
        <f t="shared" si="193"/>
        <v>343</v>
      </c>
      <c r="AI350" s="91" t="e">
        <f>INDEX(地温!$D$2:$D$366,MATCH(AG350,地温!$C$2:$C$366,FALSE))</f>
        <v>#N/A</v>
      </c>
      <c r="AJ350" s="91" t="e">
        <f t="shared" si="194"/>
        <v>#N/A</v>
      </c>
      <c r="AK350" s="93" t="e">
        <f t="shared" si="176"/>
        <v>#N/A</v>
      </c>
      <c r="AL350" s="99" t="e">
        <f t="shared" si="177"/>
        <v>#N/A</v>
      </c>
      <c r="AM350" s="99">
        <f t="shared" si="178"/>
        <v>0</v>
      </c>
      <c r="AP350" s="92">
        <f t="shared" si="195"/>
        <v>46139</v>
      </c>
      <c r="AQ350" s="91">
        <f t="shared" si="196"/>
        <v>343</v>
      </c>
      <c r="AR350" s="91" t="e">
        <f>INDEX(地温!$D$2:$D$366,MATCH(AP350,地温!$C$2:$C$366,FALSE))</f>
        <v>#N/A</v>
      </c>
      <c r="AS350" s="91" t="e">
        <f t="shared" si="197"/>
        <v>#N/A</v>
      </c>
      <c r="AT350" s="93" t="e">
        <f t="shared" si="179"/>
        <v>#N/A</v>
      </c>
      <c r="AU350" s="99" t="e">
        <f t="shared" si="180"/>
        <v>#N/A</v>
      </c>
      <c r="AV350" s="99">
        <f t="shared" si="181"/>
        <v>0</v>
      </c>
    </row>
    <row r="351" spans="1:48" s="91" customFormat="1">
      <c r="A351" s="92">
        <f t="shared" si="182"/>
        <v>46140</v>
      </c>
      <c r="B351" s="91">
        <f t="shared" si="165"/>
        <v>344</v>
      </c>
      <c r="C351" s="99" t="e">
        <f t="shared" si="166"/>
        <v>#N/A</v>
      </c>
      <c r="F351" s="92">
        <f t="shared" si="183"/>
        <v>46140</v>
      </c>
      <c r="G351" s="91">
        <f t="shared" si="184"/>
        <v>344</v>
      </c>
      <c r="H351" s="91" t="e">
        <f>INDEX(地温!$D$2:$D$366,MATCH(F351,地温!$C$2:$C$366,FALSE))</f>
        <v>#N/A</v>
      </c>
      <c r="I351" s="91" t="e">
        <f t="shared" si="185"/>
        <v>#N/A</v>
      </c>
      <c r="J351" s="93" t="e">
        <f t="shared" si="167"/>
        <v>#N/A</v>
      </c>
      <c r="K351" s="99" t="e">
        <f t="shared" si="168"/>
        <v>#N/A</v>
      </c>
      <c r="L351" s="99" t="e">
        <f t="shared" si="169"/>
        <v>#N/A</v>
      </c>
      <c r="O351" s="92">
        <f t="shared" si="186"/>
        <v>46140</v>
      </c>
      <c r="P351" s="91">
        <f t="shared" si="187"/>
        <v>344</v>
      </c>
      <c r="Q351" s="91" t="e">
        <f>INDEX(地温!$D$2:$D$366,MATCH(O351,地温!$C$2:$C$366,FALSE))</f>
        <v>#N/A</v>
      </c>
      <c r="R351" s="91" t="e">
        <f t="shared" si="188"/>
        <v>#N/A</v>
      </c>
      <c r="S351" s="93" t="e">
        <f t="shared" si="170"/>
        <v>#N/A</v>
      </c>
      <c r="T351" s="99" t="e">
        <f t="shared" si="171"/>
        <v>#N/A</v>
      </c>
      <c r="U351" s="99" t="e">
        <f t="shared" si="172"/>
        <v>#N/A</v>
      </c>
      <c r="X351" s="92">
        <f t="shared" si="189"/>
        <v>46140</v>
      </c>
      <c r="Y351" s="91">
        <f t="shared" si="190"/>
        <v>344</v>
      </c>
      <c r="Z351" s="91" t="e">
        <f>INDEX(地温!$D$2:$D$366,MATCH(X351,地温!$C$2:$C$366,FALSE))</f>
        <v>#N/A</v>
      </c>
      <c r="AA351" s="91" t="e">
        <f t="shared" si="191"/>
        <v>#N/A</v>
      </c>
      <c r="AB351" s="93" t="e">
        <f t="shared" si="173"/>
        <v>#N/A</v>
      </c>
      <c r="AC351" s="99" t="e">
        <f t="shared" si="174"/>
        <v>#N/A</v>
      </c>
      <c r="AD351" s="99">
        <f t="shared" si="175"/>
        <v>0</v>
      </c>
      <c r="AG351" s="92">
        <f t="shared" si="192"/>
        <v>46140</v>
      </c>
      <c r="AH351" s="91">
        <f t="shared" si="193"/>
        <v>344</v>
      </c>
      <c r="AI351" s="91" t="e">
        <f>INDEX(地温!$D$2:$D$366,MATCH(AG351,地温!$C$2:$C$366,FALSE))</f>
        <v>#N/A</v>
      </c>
      <c r="AJ351" s="91" t="e">
        <f t="shared" si="194"/>
        <v>#N/A</v>
      </c>
      <c r="AK351" s="93" t="e">
        <f t="shared" si="176"/>
        <v>#N/A</v>
      </c>
      <c r="AL351" s="99" t="e">
        <f t="shared" si="177"/>
        <v>#N/A</v>
      </c>
      <c r="AM351" s="99">
        <f t="shared" si="178"/>
        <v>0</v>
      </c>
      <c r="AP351" s="92">
        <f t="shared" si="195"/>
        <v>46140</v>
      </c>
      <c r="AQ351" s="91">
        <f t="shared" si="196"/>
        <v>344</v>
      </c>
      <c r="AR351" s="91" t="e">
        <f>INDEX(地温!$D$2:$D$366,MATCH(AP351,地温!$C$2:$C$366,FALSE))</f>
        <v>#N/A</v>
      </c>
      <c r="AS351" s="91" t="e">
        <f t="shared" si="197"/>
        <v>#N/A</v>
      </c>
      <c r="AT351" s="93" t="e">
        <f t="shared" si="179"/>
        <v>#N/A</v>
      </c>
      <c r="AU351" s="99" t="e">
        <f t="shared" si="180"/>
        <v>#N/A</v>
      </c>
      <c r="AV351" s="99">
        <f t="shared" si="181"/>
        <v>0</v>
      </c>
    </row>
    <row r="352" spans="1:48" s="91" customFormat="1">
      <c r="A352" s="92">
        <f t="shared" si="182"/>
        <v>46141</v>
      </c>
      <c r="B352" s="91">
        <f t="shared" si="165"/>
        <v>345</v>
      </c>
      <c r="C352" s="99" t="e">
        <f t="shared" si="166"/>
        <v>#N/A</v>
      </c>
      <c r="F352" s="92">
        <f t="shared" si="183"/>
        <v>46141</v>
      </c>
      <c r="G352" s="91">
        <f t="shared" si="184"/>
        <v>345</v>
      </c>
      <c r="H352" s="91" t="e">
        <f>INDEX(地温!$D$2:$D$366,MATCH(F352,地温!$C$2:$C$366,FALSE))</f>
        <v>#N/A</v>
      </c>
      <c r="I352" s="91" t="e">
        <f t="shared" si="185"/>
        <v>#N/A</v>
      </c>
      <c r="J352" s="93" t="e">
        <f t="shared" si="167"/>
        <v>#N/A</v>
      </c>
      <c r="K352" s="99" t="e">
        <f t="shared" si="168"/>
        <v>#N/A</v>
      </c>
      <c r="L352" s="99" t="e">
        <f t="shared" si="169"/>
        <v>#N/A</v>
      </c>
      <c r="O352" s="92">
        <f t="shared" si="186"/>
        <v>46141</v>
      </c>
      <c r="P352" s="91">
        <f t="shared" si="187"/>
        <v>345</v>
      </c>
      <c r="Q352" s="91" t="e">
        <f>INDEX(地温!$D$2:$D$366,MATCH(O352,地温!$C$2:$C$366,FALSE))</f>
        <v>#N/A</v>
      </c>
      <c r="R352" s="91" t="e">
        <f t="shared" si="188"/>
        <v>#N/A</v>
      </c>
      <c r="S352" s="93" t="e">
        <f t="shared" si="170"/>
        <v>#N/A</v>
      </c>
      <c r="T352" s="99" t="e">
        <f t="shared" si="171"/>
        <v>#N/A</v>
      </c>
      <c r="U352" s="99" t="e">
        <f t="shared" si="172"/>
        <v>#N/A</v>
      </c>
      <c r="X352" s="92">
        <f t="shared" si="189"/>
        <v>46141</v>
      </c>
      <c r="Y352" s="91">
        <f t="shared" si="190"/>
        <v>345</v>
      </c>
      <c r="Z352" s="91" t="e">
        <f>INDEX(地温!$D$2:$D$366,MATCH(X352,地温!$C$2:$C$366,FALSE))</f>
        <v>#N/A</v>
      </c>
      <c r="AA352" s="91" t="e">
        <f t="shared" si="191"/>
        <v>#N/A</v>
      </c>
      <c r="AB352" s="93" t="e">
        <f t="shared" si="173"/>
        <v>#N/A</v>
      </c>
      <c r="AC352" s="99" t="e">
        <f t="shared" si="174"/>
        <v>#N/A</v>
      </c>
      <c r="AD352" s="99">
        <f t="shared" si="175"/>
        <v>0</v>
      </c>
      <c r="AG352" s="92">
        <f t="shared" si="192"/>
        <v>46141</v>
      </c>
      <c r="AH352" s="91">
        <f t="shared" si="193"/>
        <v>345</v>
      </c>
      <c r="AI352" s="91" t="e">
        <f>INDEX(地温!$D$2:$D$366,MATCH(AG352,地温!$C$2:$C$366,FALSE))</f>
        <v>#N/A</v>
      </c>
      <c r="AJ352" s="91" t="e">
        <f t="shared" si="194"/>
        <v>#N/A</v>
      </c>
      <c r="AK352" s="93" t="e">
        <f t="shared" si="176"/>
        <v>#N/A</v>
      </c>
      <c r="AL352" s="99" t="e">
        <f t="shared" si="177"/>
        <v>#N/A</v>
      </c>
      <c r="AM352" s="99">
        <f t="shared" si="178"/>
        <v>0</v>
      </c>
      <c r="AP352" s="92">
        <f t="shared" si="195"/>
        <v>46141</v>
      </c>
      <c r="AQ352" s="91">
        <f t="shared" si="196"/>
        <v>345</v>
      </c>
      <c r="AR352" s="91" t="e">
        <f>INDEX(地温!$D$2:$D$366,MATCH(AP352,地温!$C$2:$C$366,FALSE))</f>
        <v>#N/A</v>
      </c>
      <c r="AS352" s="91" t="e">
        <f t="shared" si="197"/>
        <v>#N/A</v>
      </c>
      <c r="AT352" s="93" t="e">
        <f t="shared" si="179"/>
        <v>#N/A</v>
      </c>
      <c r="AU352" s="99" t="e">
        <f t="shared" si="180"/>
        <v>#N/A</v>
      </c>
      <c r="AV352" s="99">
        <f t="shared" si="181"/>
        <v>0</v>
      </c>
    </row>
    <row r="353" spans="1:48" s="91" customFormat="1">
      <c r="A353" s="92">
        <f t="shared" si="182"/>
        <v>46142</v>
      </c>
      <c r="B353" s="91">
        <f t="shared" si="165"/>
        <v>346</v>
      </c>
      <c r="C353" s="99" t="e">
        <f t="shared" si="166"/>
        <v>#N/A</v>
      </c>
      <c r="F353" s="92">
        <f t="shared" si="183"/>
        <v>46142</v>
      </c>
      <c r="G353" s="91">
        <f t="shared" si="184"/>
        <v>346</v>
      </c>
      <c r="H353" s="91" t="e">
        <f>INDEX(地温!$D$2:$D$366,MATCH(F353,地温!$C$2:$C$366,FALSE))</f>
        <v>#N/A</v>
      </c>
      <c r="I353" s="91" t="e">
        <f t="shared" si="185"/>
        <v>#N/A</v>
      </c>
      <c r="J353" s="93" t="e">
        <f t="shared" si="167"/>
        <v>#N/A</v>
      </c>
      <c r="K353" s="99" t="e">
        <f t="shared" si="168"/>
        <v>#N/A</v>
      </c>
      <c r="L353" s="99" t="e">
        <f t="shared" si="169"/>
        <v>#N/A</v>
      </c>
      <c r="O353" s="92">
        <f t="shared" si="186"/>
        <v>46142</v>
      </c>
      <c r="P353" s="91">
        <f t="shared" si="187"/>
        <v>346</v>
      </c>
      <c r="Q353" s="91" t="e">
        <f>INDEX(地温!$D$2:$D$366,MATCH(O353,地温!$C$2:$C$366,FALSE))</f>
        <v>#N/A</v>
      </c>
      <c r="R353" s="91" t="e">
        <f t="shared" si="188"/>
        <v>#N/A</v>
      </c>
      <c r="S353" s="93" t="e">
        <f t="shared" si="170"/>
        <v>#N/A</v>
      </c>
      <c r="T353" s="99" t="e">
        <f t="shared" si="171"/>
        <v>#N/A</v>
      </c>
      <c r="U353" s="99" t="e">
        <f t="shared" si="172"/>
        <v>#N/A</v>
      </c>
      <c r="X353" s="92">
        <f t="shared" si="189"/>
        <v>46142</v>
      </c>
      <c r="Y353" s="91">
        <f t="shared" si="190"/>
        <v>346</v>
      </c>
      <c r="Z353" s="91" t="e">
        <f>INDEX(地温!$D$2:$D$366,MATCH(X353,地温!$C$2:$C$366,FALSE))</f>
        <v>#N/A</v>
      </c>
      <c r="AA353" s="91" t="e">
        <f t="shared" si="191"/>
        <v>#N/A</v>
      </c>
      <c r="AB353" s="93" t="e">
        <f t="shared" si="173"/>
        <v>#N/A</v>
      </c>
      <c r="AC353" s="99" t="e">
        <f t="shared" si="174"/>
        <v>#N/A</v>
      </c>
      <c r="AD353" s="99">
        <f t="shared" si="175"/>
        <v>0</v>
      </c>
      <c r="AG353" s="92">
        <f t="shared" si="192"/>
        <v>46142</v>
      </c>
      <c r="AH353" s="91">
        <f t="shared" si="193"/>
        <v>346</v>
      </c>
      <c r="AI353" s="91" t="e">
        <f>INDEX(地温!$D$2:$D$366,MATCH(AG353,地温!$C$2:$C$366,FALSE))</f>
        <v>#N/A</v>
      </c>
      <c r="AJ353" s="91" t="e">
        <f t="shared" si="194"/>
        <v>#N/A</v>
      </c>
      <c r="AK353" s="93" t="e">
        <f t="shared" si="176"/>
        <v>#N/A</v>
      </c>
      <c r="AL353" s="99" t="e">
        <f t="shared" si="177"/>
        <v>#N/A</v>
      </c>
      <c r="AM353" s="99">
        <f t="shared" si="178"/>
        <v>0</v>
      </c>
      <c r="AP353" s="92">
        <f t="shared" si="195"/>
        <v>46142</v>
      </c>
      <c r="AQ353" s="91">
        <f t="shared" si="196"/>
        <v>346</v>
      </c>
      <c r="AR353" s="91" t="e">
        <f>INDEX(地温!$D$2:$D$366,MATCH(AP353,地温!$C$2:$C$366,FALSE))</f>
        <v>#N/A</v>
      </c>
      <c r="AS353" s="91" t="e">
        <f t="shared" si="197"/>
        <v>#N/A</v>
      </c>
      <c r="AT353" s="93" t="e">
        <f t="shared" si="179"/>
        <v>#N/A</v>
      </c>
      <c r="AU353" s="99" t="e">
        <f t="shared" si="180"/>
        <v>#N/A</v>
      </c>
      <c r="AV353" s="99">
        <f t="shared" si="181"/>
        <v>0</v>
      </c>
    </row>
    <row r="354" spans="1:48" s="91" customFormat="1">
      <c r="A354" s="92">
        <f t="shared" si="182"/>
        <v>46143</v>
      </c>
      <c r="B354" s="91">
        <f t="shared" si="165"/>
        <v>347</v>
      </c>
      <c r="C354" s="99" t="e">
        <f t="shared" si="166"/>
        <v>#N/A</v>
      </c>
      <c r="F354" s="92">
        <f t="shared" si="183"/>
        <v>46143</v>
      </c>
      <c r="G354" s="91">
        <f t="shared" si="184"/>
        <v>347</v>
      </c>
      <c r="H354" s="91" t="e">
        <f>INDEX(地温!$D$2:$D$366,MATCH(F354,地温!$C$2:$C$366,FALSE))</f>
        <v>#N/A</v>
      </c>
      <c r="I354" s="91" t="e">
        <f t="shared" si="185"/>
        <v>#N/A</v>
      </c>
      <c r="J354" s="93" t="e">
        <f t="shared" si="167"/>
        <v>#N/A</v>
      </c>
      <c r="K354" s="99" t="e">
        <f t="shared" si="168"/>
        <v>#N/A</v>
      </c>
      <c r="L354" s="99" t="e">
        <f t="shared" si="169"/>
        <v>#N/A</v>
      </c>
      <c r="O354" s="92">
        <f t="shared" si="186"/>
        <v>46143</v>
      </c>
      <c r="P354" s="91">
        <f t="shared" si="187"/>
        <v>347</v>
      </c>
      <c r="Q354" s="91" t="e">
        <f>INDEX(地温!$D$2:$D$366,MATCH(O354,地温!$C$2:$C$366,FALSE))</f>
        <v>#N/A</v>
      </c>
      <c r="R354" s="91" t="e">
        <f t="shared" si="188"/>
        <v>#N/A</v>
      </c>
      <c r="S354" s="93" t="e">
        <f t="shared" si="170"/>
        <v>#N/A</v>
      </c>
      <c r="T354" s="99" t="e">
        <f t="shared" si="171"/>
        <v>#N/A</v>
      </c>
      <c r="U354" s="99" t="e">
        <f t="shared" si="172"/>
        <v>#N/A</v>
      </c>
      <c r="X354" s="92">
        <f t="shared" si="189"/>
        <v>46143</v>
      </c>
      <c r="Y354" s="91">
        <f t="shared" si="190"/>
        <v>347</v>
      </c>
      <c r="Z354" s="91" t="e">
        <f>INDEX(地温!$D$2:$D$366,MATCH(X354,地温!$C$2:$C$366,FALSE))</f>
        <v>#N/A</v>
      </c>
      <c r="AA354" s="91" t="e">
        <f t="shared" si="191"/>
        <v>#N/A</v>
      </c>
      <c r="AB354" s="93" t="e">
        <f t="shared" si="173"/>
        <v>#N/A</v>
      </c>
      <c r="AC354" s="99" t="e">
        <f t="shared" si="174"/>
        <v>#N/A</v>
      </c>
      <c r="AD354" s="99">
        <f t="shared" si="175"/>
        <v>0</v>
      </c>
      <c r="AG354" s="92">
        <f t="shared" si="192"/>
        <v>46143</v>
      </c>
      <c r="AH354" s="91">
        <f t="shared" si="193"/>
        <v>347</v>
      </c>
      <c r="AI354" s="91" t="e">
        <f>INDEX(地温!$D$2:$D$366,MATCH(AG354,地温!$C$2:$C$366,FALSE))</f>
        <v>#N/A</v>
      </c>
      <c r="AJ354" s="91" t="e">
        <f t="shared" si="194"/>
        <v>#N/A</v>
      </c>
      <c r="AK354" s="93" t="e">
        <f t="shared" si="176"/>
        <v>#N/A</v>
      </c>
      <c r="AL354" s="99" t="e">
        <f t="shared" si="177"/>
        <v>#N/A</v>
      </c>
      <c r="AM354" s="99">
        <f t="shared" si="178"/>
        <v>0</v>
      </c>
      <c r="AP354" s="92">
        <f t="shared" si="195"/>
        <v>46143</v>
      </c>
      <c r="AQ354" s="91">
        <f t="shared" si="196"/>
        <v>347</v>
      </c>
      <c r="AR354" s="91" t="e">
        <f>INDEX(地温!$D$2:$D$366,MATCH(AP354,地温!$C$2:$C$366,FALSE))</f>
        <v>#N/A</v>
      </c>
      <c r="AS354" s="91" t="e">
        <f t="shared" si="197"/>
        <v>#N/A</v>
      </c>
      <c r="AT354" s="93" t="e">
        <f t="shared" si="179"/>
        <v>#N/A</v>
      </c>
      <c r="AU354" s="99" t="e">
        <f t="shared" si="180"/>
        <v>#N/A</v>
      </c>
      <c r="AV354" s="99">
        <f t="shared" si="181"/>
        <v>0</v>
      </c>
    </row>
    <row r="355" spans="1:48" s="91" customFormat="1">
      <c r="A355" s="92">
        <f t="shared" si="182"/>
        <v>46144</v>
      </c>
      <c r="B355" s="91">
        <f t="shared" si="165"/>
        <v>348</v>
      </c>
      <c r="C355" s="99" t="e">
        <f t="shared" si="166"/>
        <v>#N/A</v>
      </c>
      <c r="F355" s="92">
        <f t="shared" si="183"/>
        <v>46144</v>
      </c>
      <c r="G355" s="91">
        <f t="shared" si="184"/>
        <v>348</v>
      </c>
      <c r="H355" s="91" t="e">
        <f>INDEX(地温!$D$2:$D$366,MATCH(F355,地温!$C$2:$C$366,FALSE))</f>
        <v>#N/A</v>
      </c>
      <c r="I355" s="91" t="e">
        <f t="shared" si="185"/>
        <v>#N/A</v>
      </c>
      <c r="J355" s="93" t="e">
        <f t="shared" si="167"/>
        <v>#N/A</v>
      </c>
      <c r="K355" s="99" t="e">
        <f t="shared" si="168"/>
        <v>#N/A</v>
      </c>
      <c r="L355" s="99" t="e">
        <f t="shared" si="169"/>
        <v>#N/A</v>
      </c>
      <c r="O355" s="92">
        <f t="shared" si="186"/>
        <v>46144</v>
      </c>
      <c r="P355" s="91">
        <f t="shared" si="187"/>
        <v>348</v>
      </c>
      <c r="Q355" s="91" t="e">
        <f>INDEX(地温!$D$2:$D$366,MATCH(O355,地温!$C$2:$C$366,FALSE))</f>
        <v>#N/A</v>
      </c>
      <c r="R355" s="91" t="e">
        <f t="shared" si="188"/>
        <v>#N/A</v>
      </c>
      <c r="S355" s="93" t="e">
        <f t="shared" si="170"/>
        <v>#N/A</v>
      </c>
      <c r="T355" s="99" t="e">
        <f t="shared" si="171"/>
        <v>#N/A</v>
      </c>
      <c r="U355" s="99" t="e">
        <f t="shared" si="172"/>
        <v>#N/A</v>
      </c>
      <c r="X355" s="92">
        <f t="shared" si="189"/>
        <v>46144</v>
      </c>
      <c r="Y355" s="91">
        <f t="shared" si="190"/>
        <v>348</v>
      </c>
      <c r="Z355" s="91" t="e">
        <f>INDEX(地温!$D$2:$D$366,MATCH(X355,地温!$C$2:$C$366,FALSE))</f>
        <v>#N/A</v>
      </c>
      <c r="AA355" s="91" t="e">
        <f t="shared" si="191"/>
        <v>#N/A</v>
      </c>
      <c r="AB355" s="93" t="e">
        <f t="shared" si="173"/>
        <v>#N/A</v>
      </c>
      <c r="AC355" s="99" t="e">
        <f t="shared" si="174"/>
        <v>#N/A</v>
      </c>
      <c r="AD355" s="99">
        <f t="shared" si="175"/>
        <v>0</v>
      </c>
      <c r="AG355" s="92">
        <f t="shared" si="192"/>
        <v>46144</v>
      </c>
      <c r="AH355" s="91">
        <f t="shared" si="193"/>
        <v>348</v>
      </c>
      <c r="AI355" s="91" t="e">
        <f>INDEX(地温!$D$2:$D$366,MATCH(AG355,地温!$C$2:$C$366,FALSE))</f>
        <v>#N/A</v>
      </c>
      <c r="AJ355" s="91" t="e">
        <f t="shared" si="194"/>
        <v>#N/A</v>
      </c>
      <c r="AK355" s="93" t="e">
        <f t="shared" si="176"/>
        <v>#N/A</v>
      </c>
      <c r="AL355" s="99" t="e">
        <f t="shared" si="177"/>
        <v>#N/A</v>
      </c>
      <c r="AM355" s="99">
        <f t="shared" si="178"/>
        <v>0</v>
      </c>
      <c r="AP355" s="92">
        <f t="shared" si="195"/>
        <v>46144</v>
      </c>
      <c r="AQ355" s="91">
        <f t="shared" si="196"/>
        <v>348</v>
      </c>
      <c r="AR355" s="91" t="e">
        <f>INDEX(地温!$D$2:$D$366,MATCH(AP355,地温!$C$2:$C$366,FALSE))</f>
        <v>#N/A</v>
      </c>
      <c r="AS355" s="91" t="e">
        <f t="shared" si="197"/>
        <v>#N/A</v>
      </c>
      <c r="AT355" s="93" t="e">
        <f t="shared" si="179"/>
        <v>#N/A</v>
      </c>
      <c r="AU355" s="99" t="e">
        <f t="shared" si="180"/>
        <v>#N/A</v>
      </c>
      <c r="AV355" s="99">
        <f t="shared" si="181"/>
        <v>0</v>
      </c>
    </row>
    <row r="356" spans="1:48" s="91" customFormat="1">
      <c r="A356" s="92">
        <f t="shared" si="182"/>
        <v>46145</v>
      </c>
      <c r="B356" s="91">
        <f t="shared" si="165"/>
        <v>349</v>
      </c>
      <c r="C356" s="99" t="e">
        <f t="shared" si="166"/>
        <v>#N/A</v>
      </c>
      <c r="F356" s="92">
        <f t="shared" si="183"/>
        <v>46145</v>
      </c>
      <c r="G356" s="91">
        <f t="shared" si="184"/>
        <v>349</v>
      </c>
      <c r="H356" s="91" t="e">
        <f>INDEX(地温!$D$2:$D$366,MATCH(F356,地温!$C$2:$C$366,FALSE))</f>
        <v>#N/A</v>
      </c>
      <c r="I356" s="91" t="e">
        <f t="shared" si="185"/>
        <v>#N/A</v>
      </c>
      <c r="J356" s="93" t="e">
        <f t="shared" si="167"/>
        <v>#N/A</v>
      </c>
      <c r="K356" s="99" t="e">
        <f t="shared" si="168"/>
        <v>#N/A</v>
      </c>
      <c r="L356" s="99" t="e">
        <f t="shared" si="169"/>
        <v>#N/A</v>
      </c>
      <c r="O356" s="92">
        <f t="shared" si="186"/>
        <v>46145</v>
      </c>
      <c r="P356" s="91">
        <f t="shared" si="187"/>
        <v>349</v>
      </c>
      <c r="Q356" s="91" t="e">
        <f>INDEX(地温!$D$2:$D$366,MATCH(O356,地温!$C$2:$C$366,FALSE))</f>
        <v>#N/A</v>
      </c>
      <c r="R356" s="91" t="e">
        <f t="shared" si="188"/>
        <v>#N/A</v>
      </c>
      <c r="S356" s="93" t="e">
        <f t="shared" si="170"/>
        <v>#N/A</v>
      </c>
      <c r="T356" s="99" t="e">
        <f t="shared" si="171"/>
        <v>#N/A</v>
      </c>
      <c r="U356" s="99" t="e">
        <f t="shared" si="172"/>
        <v>#N/A</v>
      </c>
      <c r="X356" s="92">
        <f t="shared" si="189"/>
        <v>46145</v>
      </c>
      <c r="Y356" s="91">
        <f t="shared" si="190"/>
        <v>349</v>
      </c>
      <c r="Z356" s="91" t="e">
        <f>INDEX(地温!$D$2:$D$366,MATCH(X356,地温!$C$2:$C$366,FALSE))</f>
        <v>#N/A</v>
      </c>
      <c r="AA356" s="91" t="e">
        <f t="shared" si="191"/>
        <v>#N/A</v>
      </c>
      <c r="AB356" s="93" t="e">
        <f t="shared" si="173"/>
        <v>#N/A</v>
      </c>
      <c r="AC356" s="99" t="e">
        <f t="shared" si="174"/>
        <v>#N/A</v>
      </c>
      <c r="AD356" s="99">
        <f t="shared" si="175"/>
        <v>0</v>
      </c>
      <c r="AG356" s="92">
        <f t="shared" si="192"/>
        <v>46145</v>
      </c>
      <c r="AH356" s="91">
        <f t="shared" si="193"/>
        <v>349</v>
      </c>
      <c r="AI356" s="91" t="e">
        <f>INDEX(地温!$D$2:$D$366,MATCH(AG356,地温!$C$2:$C$366,FALSE))</f>
        <v>#N/A</v>
      </c>
      <c r="AJ356" s="91" t="e">
        <f t="shared" si="194"/>
        <v>#N/A</v>
      </c>
      <c r="AK356" s="93" t="e">
        <f t="shared" si="176"/>
        <v>#N/A</v>
      </c>
      <c r="AL356" s="99" t="e">
        <f t="shared" si="177"/>
        <v>#N/A</v>
      </c>
      <c r="AM356" s="99">
        <f t="shared" si="178"/>
        <v>0</v>
      </c>
      <c r="AP356" s="92">
        <f t="shared" si="195"/>
        <v>46145</v>
      </c>
      <c r="AQ356" s="91">
        <f t="shared" si="196"/>
        <v>349</v>
      </c>
      <c r="AR356" s="91" t="e">
        <f>INDEX(地温!$D$2:$D$366,MATCH(AP356,地温!$C$2:$C$366,FALSE))</f>
        <v>#N/A</v>
      </c>
      <c r="AS356" s="91" t="e">
        <f t="shared" si="197"/>
        <v>#N/A</v>
      </c>
      <c r="AT356" s="93" t="e">
        <f t="shared" si="179"/>
        <v>#N/A</v>
      </c>
      <c r="AU356" s="99" t="e">
        <f t="shared" si="180"/>
        <v>#N/A</v>
      </c>
      <c r="AV356" s="99">
        <f t="shared" si="181"/>
        <v>0</v>
      </c>
    </row>
    <row r="357" spans="1:48" s="91" customFormat="1">
      <c r="A357" s="92">
        <f t="shared" si="182"/>
        <v>46146</v>
      </c>
      <c r="B357" s="91">
        <f t="shared" si="165"/>
        <v>350</v>
      </c>
      <c r="C357" s="99" t="e">
        <f t="shared" si="166"/>
        <v>#N/A</v>
      </c>
      <c r="F357" s="92">
        <f t="shared" si="183"/>
        <v>46146</v>
      </c>
      <c r="G357" s="91">
        <f t="shared" si="184"/>
        <v>350</v>
      </c>
      <c r="H357" s="91" t="e">
        <f>INDEX(地温!$D$2:$D$366,MATCH(F357,地温!$C$2:$C$366,FALSE))</f>
        <v>#N/A</v>
      </c>
      <c r="I357" s="91" t="e">
        <f t="shared" si="185"/>
        <v>#N/A</v>
      </c>
      <c r="J357" s="93" t="e">
        <f t="shared" si="167"/>
        <v>#N/A</v>
      </c>
      <c r="K357" s="99" t="e">
        <f t="shared" si="168"/>
        <v>#N/A</v>
      </c>
      <c r="L357" s="99" t="e">
        <f t="shared" si="169"/>
        <v>#N/A</v>
      </c>
      <c r="O357" s="92">
        <f t="shared" si="186"/>
        <v>46146</v>
      </c>
      <c r="P357" s="91">
        <f t="shared" si="187"/>
        <v>350</v>
      </c>
      <c r="Q357" s="91" t="e">
        <f>INDEX(地温!$D$2:$D$366,MATCH(O357,地温!$C$2:$C$366,FALSE))</f>
        <v>#N/A</v>
      </c>
      <c r="R357" s="91" t="e">
        <f t="shared" si="188"/>
        <v>#N/A</v>
      </c>
      <c r="S357" s="93" t="e">
        <f t="shared" si="170"/>
        <v>#N/A</v>
      </c>
      <c r="T357" s="99" t="e">
        <f t="shared" si="171"/>
        <v>#N/A</v>
      </c>
      <c r="U357" s="99" t="e">
        <f t="shared" si="172"/>
        <v>#N/A</v>
      </c>
      <c r="X357" s="92">
        <f t="shared" si="189"/>
        <v>46146</v>
      </c>
      <c r="Y357" s="91">
        <f t="shared" si="190"/>
        <v>350</v>
      </c>
      <c r="Z357" s="91" t="e">
        <f>INDEX(地温!$D$2:$D$366,MATCH(X357,地温!$C$2:$C$366,FALSE))</f>
        <v>#N/A</v>
      </c>
      <c r="AA357" s="91" t="e">
        <f t="shared" si="191"/>
        <v>#N/A</v>
      </c>
      <c r="AB357" s="93" t="e">
        <f t="shared" si="173"/>
        <v>#N/A</v>
      </c>
      <c r="AC357" s="99" t="e">
        <f t="shared" si="174"/>
        <v>#N/A</v>
      </c>
      <c r="AD357" s="99">
        <f t="shared" si="175"/>
        <v>0</v>
      </c>
      <c r="AG357" s="92">
        <f t="shared" si="192"/>
        <v>46146</v>
      </c>
      <c r="AH357" s="91">
        <f t="shared" si="193"/>
        <v>350</v>
      </c>
      <c r="AI357" s="91" t="e">
        <f>INDEX(地温!$D$2:$D$366,MATCH(AG357,地温!$C$2:$C$366,FALSE))</f>
        <v>#N/A</v>
      </c>
      <c r="AJ357" s="91" t="e">
        <f t="shared" si="194"/>
        <v>#N/A</v>
      </c>
      <c r="AK357" s="93" t="e">
        <f t="shared" si="176"/>
        <v>#N/A</v>
      </c>
      <c r="AL357" s="99" t="e">
        <f t="shared" si="177"/>
        <v>#N/A</v>
      </c>
      <c r="AM357" s="99">
        <f t="shared" si="178"/>
        <v>0</v>
      </c>
      <c r="AP357" s="92">
        <f t="shared" si="195"/>
        <v>46146</v>
      </c>
      <c r="AQ357" s="91">
        <f t="shared" si="196"/>
        <v>350</v>
      </c>
      <c r="AR357" s="91" t="e">
        <f>INDEX(地温!$D$2:$D$366,MATCH(AP357,地温!$C$2:$C$366,FALSE))</f>
        <v>#N/A</v>
      </c>
      <c r="AS357" s="91" t="e">
        <f t="shared" si="197"/>
        <v>#N/A</v>
      </c>
      <c r="AT357" s="93" t="e">
        <f t="shared" si="179"/>
        <v>#N/A</v>
      </c>
      <c r="AU357" s="99" t="e">
        <f t="shared" si="180"/>
        <v>#N/A</v>
      </c>
      <c r="AV357" s="99">
        <f t="shared" si="181"/>
        <v>0</v>
      </c>
    </row>
    <row r="358" spans="1:48" s="91" customFormat="1">
      <c r="A358" s="92">
        <f t="shared" si="182"/>
        <v>46147</v>
      </c>
      <c r="B358" s="91">
        <f t="shared" si="165"/>
        <v>351</v>
      </c>
      <c r="C358" s="99" t="e">
        <f t="shared" si="166"/>
        <v>#N/A</v>
      </c>
      <c r="F358" s="92">
        <f t="shared" si="183"/>
        <v>46147</v>
      </c>
      <c r="G358" s="91">
        <f t="shared" si="184"/>
        <v>351</v>
      </c>
      <c r="H358" s="91" t="e">
        <f>INDEX(地温!$D$2:$D$366,MATCH(F358,地温!$C$2:$C$366,FALSE))</f>
        <v>#N/A</v>
      </c>
      <c r="I358" s="91" t="e">
        <f t="shared" si="185"/>
        <v>#N/A</v>
      </c>
      <c r="J358" s="93" t="e">
        <f t="shared" si="167"/>
        <v>#N/A</v>
      </c>
      <c r="K358" s="99" t="e">
        <f t="shared" si="168"/>
        <v>#N/A</v>
      </c>
      <c r="L358" s="99" t="e">
        <f t="shared" si="169"/>
        <v>#N/A</v>
      </c>
      <c r="O358" s="92">
        <f t="shared" si="186"/>
        <v>46147</v>
      </c>
      <c r="P358" s="91">
        <f t="shared" si="187"/>
        <v>351</v>
      </c>
      <c r="Q358" s="91" t="e">
        <f>INDEX(地温!$D$2:$D$366,MATCH(O358,地温!$C$2:$C$366,FALSE))</f>
        <v>#N/A</v>
      </c>
      <c r="R358" s="91" t="e">
        <f t="shared" si="188"/>
        <v>#N/A</v>
      </c>
      <c r="S358" s="93" t="e">
        <f t="shared" si="170"/>
        <v>#N/A</v>
      </c>
      <c r="T358" s="99" t="e">
        <f t="shared" si="171"/>
        <v>#N/A</v>
      </c>
      <c r="U358" s="99" t="e">
        <f t="shared" si="172"/>
        <v>#N/A</v>
      </c>
      <c r="X358" s="92">
        <f t="shared" si="189"/>
        <v>46147</v>
      </c>
      <c r="Y358" s="91">
        <f t="shared" si="190"/>
        <v>351</v>
      </c>
      <c r="Z358" s="91" t="e">
        <f>INDEX(地温!$D$2:$D$366,MATCH(X358,地温!$C$2:$C$366,FALSE))</f>
        <v>#N/A</v>
      </c>
      <c r="AA358" s="91" t="e">
        <f t="shared" si="191"/>
        <v>#N/A</v>
      </c>
      <c r="AB358" s="93" t="e">
        <f t="shared" si="173"/>
        <v>#N/A</v>
      </c>
      <c r="AC358" s="99" t="e">
        <f t="shared" si="174"/>
        <v>#N/A</v>
      </c>
      <c r="AD358" s="99">
        <f t="shared" si="175"/>
        <v>0</v>
      </c>
      <c r="AG358" s="92">
        <f t="shared" si="192"/>
        <v>46147</v>
      </c>
      <c r="AH358" s="91">
        <f t="shared" si="193"/>
        <v>351</v>
      </c>
      <c r="AI358" s="91" t="e">
        <f>INDEX(地温!$D$2:$D$366,MATCH(AG358,地温!$C$2:$C$366,FALSE))</f>
        <v>#N/A</v>
      </c>
      <c r="AJ358" s="91" t="e">
        <f t="shared" si="194"/>
        <v>#N/A</v>
      </c>
      <c r="AK358" s="93" t="e">
        <f t="shared" si="176"/>
        <v>#N/A</v>
      </c>
      <c r="AL358" s="99" t="e">
        <f t="shared" si="177"/>
        <v>#N/A</v>
      </c>
      <c r="AM358" s="99">
        <f t="shared" si="178"/>
        <v>0</v>
      </c>
      <c r="AP358" s="92">
        <f t="shared" si="195"/>
        <v>46147</v>
      </c>
      <c r="AQ358" s="91">
        <f t="shared" si="196"/>
        <v>351</v>
      </c>
      <c r="AR358" s="91" t="e">
        <f>INDEX(地温!$D$2:$D$366,MATCH(AP358,地温!$C$2:$C$366,FALSE))</f>
        <v>#N/A</v>
      </c>
      <c r="AS358" s="91" t="e">
        <f t="shared" si="197"/>
        <v>#N/A</v>
      </c>
      <c r="AT358" s="93" t="e">
        <f t="shared" si="179"/>
        <v>#N/A</v>
      </c>
      <c r="AU358" s="99" t="e">
        <f t="shared" si="180"/>
        <v>#N/A</v>
      </c>
      <c r="AV358" s="99">
        <f t="shared" si="181"/>
        <v>0</v>
      </c>
    </row>
    <row r="359" spans="1:48" s="91" customFormat="1">
      <c r="A359" s="92">
        <f t="shared" si="182"/>
        <v>46148</v>
      </c>
      <c r="B359" s="91">
        <f t="shared" si="165"/>
        <v>352</v>
      </c>
      <c r="C359" s="99" t="e">
        <f t="shared" si="166"/>
        <v>#N/A</v>
      </c>
      <c r="F359" s="92">
        <f t="shared" si="183"/>
        <v>46148</v>
      </c>
      <c r="G359" s="91">
        <f t="shared" si="184"/>
        <v>352</v>
      </c>
      <c r="H359" s="91" t="e">
        <f>INDEX(地温!$D$2:$D$366,MATCH(F359,地温!$C$2:$C$366,FALSE))</f>
        <v>#N/A</v>
      </c>
      <c r="I359" s="91" t="e">
        <f t="shared" si="185"/>
        <v>#N/A</v>
      </c>
      <c r="J359" s="93" t="e">
        <f t="shared" si="167"/>
        <v>#N/A</v>
      </c>
      <c r="K359" s="99" t="e">
        <f t="shared" si="168"/>
        <v>#N/A</v>
      </c>
      <c r="L359" s="99" t="e">
        <f t="shared" si="169"/>
        <v>#N/A</v>
      </c>
      <c r="O359" s="92">
        <f t="shared" si="186"/>
        <v>46148</v>
      </c>
      <c r="P359" s="91">
        <f t="shared" si="187"/>
        <v>352</v>
      </c>
      <c r="Q359" s="91" t="e">
        <f>INDEX(地温!$D$2:$D$366,MATCH(O359,地温!$C$2:$C$366,FALSE))</f>
        <v>#N/A</v>
      </c>
      <c r="R359" s="91" t="e">
        <f t="shared" si="188"/>
        <v>#N/A</v>
      </c>
      <c r="S359" s="93" t="e">
        <f t="shared" si="170"/>
        <v>#N/A</v>
      </c>
      <c r="T359" s="99" t="e">
        <f t="shared" si="171"/>
        <v>#N/A</v>
      </c>
      <c r="U359" s="99" t="e">
        <f t="shared" si="172"/>
        <v>#N/A</v>
      </c>
      <c r="X359" s="92">
        <f t="shared" si="189"/>
        <v>46148</v>
      </c>
      <c r="Y359" s="91">
        <f t="shared" si="190"/>
        <v>352</v>
      </c>
      <c r="Z359" s="91" t="e">
        <f>INDEX(地温!$D$2:$D$366,MATCH(X359,地温!$C$2:$C$366,FALSE))</f>
        <v>#N/A</v>
      </c>
      <c r="AA359" s="91" t="e">
        <f t="shared" si="191"/>
        <v>#N/A</v>
      </c>
      <c r="AB359" s="93" t="e">
        <f t="shared" si="173"/>
        <v>#N/A</v>
      </c>
      <c r="AC359" s="99" t="e">
        <f t="shared" si="174"/>
        <v>#N/A</v>
      </c>
      <c r="AD359" s="99">
        <f t="shared" si="175"/>
        <v>0</v>
      </c>
      <c r="AG359" s="92">
        <f t="shared" si="192"/>
        <v>46148</v>
      </c>
      <c r="AH359" s="91">
        <f t="shared" si="193"/>
        <v>352</v>
      </c>
      <c r="AI359" s="91" t="e">
        <f>INDEX(地温!$D$2:$D$366,MATCH(AG359,地温!$C$2:$C$366,FALSE))</f>
        <v>#N/A</v>
      </c>
      <c r="AJ359" s="91" t="e">
        <f t="shared" si="194"/>
        <v>#N/A</v>
      </c>
      <c r="AK359" s="93" t="e">
        <f t="shared" si="176"/>
        <v>#N/A</v>
      </c>
      <c r="AL359" s="99" t="e">
        <f t="shared" si="177"/>
        <v>#N/A</v>
      </c>
      <c r="AM359" s="99">
        <f t="shared" si="178"/>
        <v>0</v>
      </c>
      <c r="AP359" s="92">
        <f t="shared" si="195"/>
        <v>46148</v>
      </c>
      <c r="AQ359" s="91">
        <f t="shared" si="196"/>
        <v>352</v>
      </c>
      <c r="AR359" s="91" t="e">
        <f>INDEX(地温!$D$2:$D$366,MATCH(AP359,地温!$C$2:$C$366,FALSE))</f>
        <v>#N/A</v>
      </c>
      <c r="AS359" s="91" t="e">
        <f t="shared" si="197"/>
        <v>#N/A</v>
      </c>
      <c r="AT359" s="93" t="e">
        <f t="shared" si="179"/>
        <v>#N/A</v>
      </c>
      <c r="AU359" s="99" t="e">
        <f t="shared" si="180"/>
        <v>#N/A</v>
      </c>
      <c r="AV359" s="99">
        <f t="shared" si="181"/>
        <v>0</v>
      </c>
    </row>
    <row r="360" spans="1:48" s="91" customFormat="1">
      <c r="A360" s="92">
        <f t="shared" si="182"/>
        <v>46149</v>
      </c>
      <c r="B360" s="91">
        <f t="shared" si="165"/>
        <v>353</v>
      </c>
      <c r="C360" s="99" t="e">
        <f t="shared" si="166"/>
        <v>#N/A</v>
      </c>
      <c r="F360" s="92">
        <f t="shared" si="183"/>
        <v>46149</v>
      </c>
      <c r="G360" s="91">
        <f t="shared" si="184"/>
        <v>353</v>
      </c>
      <c r="H360" s="91" t="e">
        <f>INDEX(地温!$D$2:$D$366,MATCH(F360,地温!$C$2:$C$366,FALSE))</f>
        <v>#N/A</v>
      </c>
      <c r="I360" s="91" t="e">
        <f t="shared" si="185"/>
        <v>#N/A</v>
      </c>
      <c r="J360" s="93" t="e">
        <f t="shared" si="167"/>
        <v>#N/A</v>
      </c>
      <c r="K360" s="99" t="e">
        <f t="shared" si="168"/>
        <v>#N/A</v>
      </c>
      <c r="L360" s="99" t="e">
        <f t="shared" si="169"/>
        <v>#N/A</v>
      </c>
      <c r="O360" s="92">
        <f t="shared" si="186"/>
        <v>46149</v>
      </c>
      <c r="P360" s="91">
        <f t="shared" si="187"/>
        <v>353</v>
      </c>
      <c r="Q360" s="91" t="e">
        <f>INDEX(地温!$D$2:$D$366,MATCH(O360,地温!$C$2:$C$366,FALSE))</f>
        <v>#N/A</v>
      </c>
      <c r="R360" s="91" t="e">
        <f t="shared" si="188"/>
        <v>#N/A</v>
      </c>
      <c r="S360" s="93" t="e">
        <f t="shared" si="170"/>
        <v>#N/A</v>
      </c>
      <c r="T360" s="99" t="e">
        <f t="shared" si="171"/>
        <v>#N/A</v>
      </c>
      <c r="U360" s="99" t="e">
        <f t="shared" si="172"/>
        <v>#N/A</v>
      </c>
      <c r="X360" s="92">
        <f t="shared" si="189"/>
        <v>46149</v>
      </c>
      <c r="Y360" s="91">
        <f t="shared" si="190"/>
        <v>353</v>
      </c>
      <c r="Z360" s="91" t="e">
        <f>INDEX(地温!$D$2:$D$366,MATCH(X360,地温!$C$2:$C$366,FALSE))</f>
        <v>#N/A</v>
      </c>
      <c r="AA360" s="91" t="e">
        <f t="shared" si="191"/>
        <v>#N/A</v>
      </c>
      <c r="AB360" s="93" t="e">
        <f t="shared" si="173"/>
        <v>#N/A</v>
      </c>
      <c r="AC360" s="99" t="e">
        <f t="shared" si="174"/>
        <v>#N/A</v>
      </c>
      <c r="AD360" s="99">
        <f t="shared" si="175"/>
        <v>0</v>
      </c>
      <c r="AG360" s="92">
        <f t="shared" si="192"/>
        <v>46149</v>
      </c>
      <c r="AH360" s="91">
        <f t="shared" si="193"/>
        <v>353</v>
      </c>
      <c r="AI360" s="91" t="e">
        <f>INDEX(地温!$D$2:$D$366,MATCH(AG360,地温!$C$2:$C$366,FALSE))</f>
        <v>#N/A</v>
      </c>
      <c r="AJ360" s="91" t="e">
        <f t="shared" si="194"/>
        <v>#N/A</v>
      </c>
      <c r="AK360" s="93" t="e">
        <f t="shared" si="176"/>
        <v>#N/A</v>
      </c>
      <c r="AL360" s="99" t="e">
        <f t="shared" si="177"/>
        <v>#N/A</v>
      </c>
      <c r="AM360" s="99">
        <f t="shared" si="178"/>
        <v>0</v>
      </c>
      <c r="AP360" s="92">
        <f t="shared" si="195"/>
        <v>46149</v>
      </c>
      <c r="AQ360" s="91">
        <f t="shared" si="196"/>
        <v>353</v>
      </c>
      <c r="AR360" s="91" t="e">
        <f>INDEX(地温!$D$2:$D$366,MATCH(AP360,地温!$C$2:$C$366,FALSE))</f>
        <v>#N/A</v>
      </c>
      <c r="AS360" s="91" t="e">
        <f t="shared" si="197"/>
        <v>#N/A</v>
      </c>
      <c r="AT360" s="93" t="e">
        <f t="shared" si="179"/>
        <v>#N/A</v>
      </c>
      <c r="AU360" s="99" t="e">
        <f t="shared" si="180"/>
        <v>#N/A</v>
      </c>
      <c r="AV360" s="99">
        <f t="shared" si="181"/>
        <v>0</v>
      </c>
    </row>
    <row r="361" spans="1:48" s="91" customFormat="1">
      <c r="A361" s="92">
        <f t="shared" si="182"/>
        <v>46150</v>
      </c>
      <c r="B361" s="91">
        <f t="shared" si="165"/>
        <v>354</v>
      </c>
      <c r="C361" s="99" t="e">
        <f t="shared" si="166"/>
        <v>#N/A</v>
      </c>
      <c r="F361" s="92">
        <f t="shared" si="183"/>
        <v>46150</v>
      </c>
      <c r="G361" s="91">
        <f t="shared" si="184"/>
        <v>354</v>
      </c>
      <c r="H361" s="91" t="e">
        <f>INDEX(地温!$D$2:$D$366,MATCH(F361,地温!$C$2:$C$366,FALSE))</f>
        <v>#N/A</v>
      </c>
      <c r="I361" s="91" t="e">
        <f t="shared" si="185"/>
        <v>#N/A</v>
      </c>
      <c r="J361" s="93" t="e">
        <f t="shared" si="167"/>
        <v>#N/A</v>
      </c>
      <c r="K361" s="99" t="e">
        <f t="shared" si="168"/>
        <v>#N/A</v>
      </c>
      <c r="L361" s="99" t="e">
        <f t="shared" si="169"/>
        <v>#N/A</v>
      </c>
      <c r="O361" s="92">
        <f t="shared" si="186"/>
        <v>46150</v>
      </c>
      <c r="P361" s="91">
        <f t="shared" si="187"/>
        <v>354</v>
      </c>
      <c r="Q361" s="91" t="e">
        <f>INDEX(地温!$D$2:$D$366,MATCH(O361,地温!$C$2:$C$366,FALSE))</f>
        <v>#N/A</v>
      </c>
      <c r="R361" s="91" t="e">
        <f t="shared" si="188"/>
        <v>#N/A</v>
      </c>
      <c r="S361" s="93" t="e">
        <f t="shared" si="170"/>
        <v>#N/A</v>
      </c>
      <c r="T361" s="99" t="e">
        <f t="shared" si="171"/>
        <v>#N/A</v>
      </c>
      <c r="U361" s="99" t="e">
        <f t="shared" si="172"/>
        <v>#N/A</v>
      </c>
      <c r="X361" s="92">
        <f t="shared" si="189"/>
        <v>46150</v>
      </c>
      <c r="Y361" s="91">
        <f t="shared" si="190"/>
        <v>354</v>
      </c>
      <c r="Z361" s="91" t="e">
        <f>INDEX(地温!$D$2:$D$366,MATCH(X361,地温!$C$2:$C$366,FALSE))</f>
        <v>#N/A</v>
      </c>
      <c r="AA361" s="91" t="e">
        <f t="shared" si="191"/>
        <v>#N/A</v>
      </c>
      <c r="AB361" s="93" t="e">
        <f t="shared" si="173"/>
        <v>#N/A</v>
      </c>
      <c r="AC361" s="99" t="e">
        <f t="shared" si="174"/>
        <v>#N/A</v>
      </c>
      <c r="AD361" s="99">
        <f t="shared" si="175"/>
        <v>0</v>
      </c>
      <c r="AG361" s="92">
        <f t="shared" si="192"/>
        <v>46150</v>
      </c>
      <c r="AH361" s="91">
        <f t="shared" si="193"/>
        <v>354</v>
      </c>
      <c r="AI361" s="91" t="e">
        <f>INDEX(地温!$D$2:$D$366,MATCH(AG361,地温!$C$2:$C$366,FALSE))</f>
        <v>#N/A</v>
      </c>
      <c r="AJ361" s="91" t="e">
        <f t="shared" si="194"/>
        <v>#N/A</v>
      </c>
      <c r="AK361" s="93" t="e">
        <f t="shared" si="176"/>
        <v>#N/A</v>
      </c>
      <c r="AL361" s="99" t="e">
        <f t="shared" si="177"/>
        <v>#N/A</v>
      </c>
      <c r="AM361" s="99">
        <f t="shared" si="178"/>
        <v>0</v>
      </c>
      <c r="AP361" s="92">
        <f t="shared" si="195"/>
        <v>46150</v>
      </c>
      <c r="AQ361" s="91">
        <f t="shared" si="196"/>
        <v>354</v>
      </c>
      <c r="AR361" s="91" t="e">
        <f>INDEX(地温!$D$2:$D$366,MATCH(AP361,地温!$C$2:$C$366,FALSE))</f>
        <v>#N/A</v>
      </c>
      <c r="AS361" s="91" t="e">
        <f t="shared" si="197"/>
        <v>#N/A</v>
      </c>
      <c r="AT361" s="93" t="e">
        <f t="shared" si="179"/>
        <v>#N/A</v>
      </c>
      <c r="AU361" s="99" t="e">
        <f t="shared" si="180"/>
        <v>#N/A</v>
      </c>
      <c r="AV361" s="99">
        <f t="shared" si="181"/>
        <v>0</v>
      </c>
    </row>
    <row r="362" spans="1:48" s="91" customFormat="1">
      <c r="A362" s="92">
        <f t="shared" si="182"/>
        <v>46151</v>
      </c>
      <c r="B362" s="91">
        <f t="shared" si="165"/>
        <v>355</v>
      </c>
      <c r="C362" s="99" t="e">
        <f t="shared" si="166"/>
        <v>#N/A</v>
      </c>
      <c r="F362" s="92">
        <f t="shared" si="183"/>
        <v>46151</v>
      </c>
      <c r="G362" s="91">
        <f t="shared" si="184"/>
        <v>355</v>
      </c>
      <c r="H362" s="91" t="e">
        <f>INDEX(地温!$D$2:$D$366,MATCH(F362,地温!$C$2:$C$366,FALSE))</f>
        <v>#N/A</v>
      </c>
      <c r="I362" s="91" t="e">
        <f t="shared" si="185"/>
        <v>#N/A</v>
      </c>
      <c r="J362" s="93" t="e">
        <f t="shared" si="167"/>
        <v>#N/A</v>
      </c>
      <c r="K362" s="99" t="e">
        <f t="shared" si="168"/>
        <v>#N/A</v>
      </c>
      <c r="L362" s="99" t="e">
        <f t="shared" si="169"/>
        <v>#N/A</v>
      </c>
      <c r="O362" s="92">
        <f t="shared" si="186"/>
        <v>46151</v>
      </c>
      <c r="P362" s="91">
        <f t="shared" si="187"/>
        <v>355</v>
      </c>
      <c r="Q362" s="91" t="e">
        <f>INDEX(地温!$D$2:$D$366,MATCH(O362,地温!$C$2:$C$366,FALSE))</f>
        <v>#N/A</v>
      </c>
      <c r="R362" s="91" t="e">
        <f t="shared" si="188"/>
        <v>#N/A</v>
      </c>
      <c r="S362" s="93" t="e">
        <f t="shared" si="170"/>
        <v>#N/A</v>
      </c>
      <c r="T362" s="99" t="e">
        <f t="shared" si="171"/>
        <v>#N/A</v>
      </c>
      <c r="U362" s="99" t="e">
        <f t="shared" si="172"/>
        <v>#N/A</v>
      </c>
      <c r="X362" s="92">
        <f t="shared" si="189"/>
        <v>46151</v>
      </c>
      <c r="Y362" s="91">
        <f t="shared" si="190"/>
        <v>355</v>
      </c>
      <c r="Z362" s="91" t="e">
        <f>INDEX(地温!$D$2:$D$366,MATCH(X362,地温!$C$2:$C$366,FALSE))</f>
        <v>#N/A</v>
      </c>
      <c r="AA362" s="91" t="e">
        <f t="shared" si="191"/>
        <v>#N/A</v>
      </c>
      <c r="AB362" s="93" t="e">
        <f t="shared" si="173"/>
        <v>#N/A</v>
      </c>
      <c r="AC362" s="99" t="e">
        <f t="shared" si="174"/>
        <v>#N/A</v>
      </c>
      <c r="AD362" s="99">
        <f t="shared" si="175"/>
        <v>0</v>
      </c>
      <c r="AG362" s="92">
        <f t="shared" si="192"/>
        <v>46151</v>
      </c>
      <c r="AH362" s="91">
        <f t="shared" si="193"/>
        <v>355</v>
      </c>
      <c r="AI362" s="91" t="e">
        <f>INDEX(地温!$D$2:$D$366,MATCH(AG362,地温!$C$2:$C$366,FALSE))</f>
        <v>#N/A</v>
      </c>
      <c r="AJ362" s="91" t="e">
        <f t="shared" si="194"/>
        <v>#N/A</v>
      </c>
      <c r="AK362" s="93" t="e">
        <f t="shared" si="176"/>
        <v>#N/A</v>
      </c>
      <c r="AL362" s="99" t="e">
        <f t="shared" si="177"/>
        <v>#N/A</v>
      </c>
      <c r="AM362" s="99">
        <f t="shared" si="178"/>
        <v>0</v>
      </c>
      <c r="AP362" s="92">
        <f t="shared" si="195"/>
        <v>46151</v>
      </c>
      <c r="AQ362" s="91">
        <f t="shared" si="196"/>
        <v>355</v>
      </c>
      <c r="AR362" s="91" t="e">
        <f>INDEX(地温!$D$2:$D$366,MATCH(AP362,地温!$C$2:$C$366,FALSE))</f>
        <v>#N/A</v>
      </c>
      <c r="AS362" s="91" t="e">
        <f t="shared" si="197"/>
        <v>#N/A</v>
      </c>
      <c r="AT362" s="93" t="e">
        <f t="shared" si="179"/>
        <v>#N/A</v>
      </c>
      <c r="AU362" s="99" t="e">
        <f t="shared" si="180"/>
        <v>#N/A</v>
      </c>
      <c r="AV362" s="99">
        <f t="shared" si="181"/>
        <v>0</v>
      </c>
    </row>
    <row r="363" spans="1:48" s="91" customFormat="1">
      <c r="A363" s="92">
        <f t="shared" si="182"/>
        <v>46152</v>
      </c>
      <c r="B363" s="91">
        <f t="shared" si="165"/>
        <v>356</v>
      </c>
      <c r="C363" s="99" t="e">
        <f t="shared" si="166"/>
        <v>#N/A</v>
      </c>
      <c r="F363" s="92">
        <f t="shared" si="183"/>
        <v>46152</v>
      </c>
      <c r="G363" s="91">
        <f t="shared" si="184"/>
        <v>356</v>
      </c>
      <c r="H363" s="91" t="e">
        <f>INDEX(地温!$D$2:$D$366,MATCH(F363,地温!$C$2:$C$366,FALSE))</f>
        <v>#N/A</v>
      </c>
      <c r="I363" s="91" t="e">
        <f t="shared" si="185"/>
        <v>#N/A</v>
      </c>
      <c r="J363" s="93" t="e">
        <f t="shared" si="167"/>
        <v>#N/A</v>
      </c>
      <c r="K363" s="99" t="e">
        <f t="shared" si="168"/>
        <v>#N/A</v>
      </c>
      <c r="L363" s="99" t="e">
        <f t="shared" si="169"/>
        <v>#N/A</v>
      </c>
      <c r="O363" s="92">
        <f t="shared" si="186"/>
        <v>46152</v>
      </c>
      <c r="P363" s="91">
        <f t="shared" si="187"/>
        <v>356</v>
      </c>
      <c r="Q363" s="91" t="e">
        <f>INDEX(地温!$D$2:$D$366,MATCH(O363,地温!$C$2:$C$366,FALSE))</f>
        <v>#N/A</v>
      </c>
      <c r="R363" s="91" t="e">
        <f t="shared" si="188"/>
        <v>#N/A</v>
      </c>
      <c r="S363" s="93" t="e">
        <f t="shared" si="170"/>
        <v>#N/A</v>
      </c>
      <c r="T363" s="99" t="e">
        <f t="shared" si="171"/>
        <v>#N/A</v>
      </c>
      <c r="U363" s="99" t="e">
        <f t="shared" si="172"/>
        <v>#N/A</v>
      </c>
      <c r="X363" s="92">
        <f t="shared" si="189"/>
        <v>46152</v>
      </c>
      <c r="Y363" s="91">
        <f t="shared" si="190"/>
        <v>356</v>
      </c>
      <c r="Z363" s="91" t="e">
        <f>INDEX(地温!$D$2:$D$366,MATCH(X363,地温!$C$2:$C$366,FALSE))</f>
        <v>#N/A</v>
      </c>
      <c r="AA363" s="91" t="e">
        <f t="shared" si="191"/>
        <v>#N/A</v>
      </c>
      <c r="AB363" s="93" t="e">
        <f t="shared" si="173"/>
        <v>#N/A</v>
      </c>
      <c r="AC363" s="99" t="e">
        <f t="shared" si="174"/>
        <v>#N/A</v>
      </c>
      <c r="AD363" s="99">
        <f t="shared" si="175"/>
        <v>0</v>
      </c>
      <c r="AG363" s="92">
        <f t="shared" si="192"/>
        <v>46152</v>
      </c>
      <c r="AH363" s="91">
        <f t="shared" si="193"/>
        <v>356</v>
      </c>
      <c r="AI363" s="91" t="e">
        <f>INDEX(地温!$D$2:$D$366,MATCH(AG363,地温!$C$2:$C$366,FALSE))</f>
        <v>#N/A</v>
      </c>
      <c r="AJ363" s="91" t="e">
        <f t="shared" si="194"/>
        <v>#N/A</v>
      </c>
      <c r="AK363" s="93" t="e">
        <f t="shared" si="176"/>
        <v>#N/A</v>
      </c>
      <c r="AL363" s="99" t="e">
        <f t="shared" si="177"/>
        <v>#N/A</v>
      </c>
      <c r="AM363" s="99">
        <f t="shared" si="178"/>
        <v>0</v>
      </c>
      <c r="AP363" s="92">
        <f t="shared" si="195"/>
        <v>46152</v>
      </c>
      <c r="AQ363" s="91">
        <f t="shared" si="196"/>
        <v>356</v>
      </c>
      <c r="AR363" s="91" t="e">
        <f>INDEX(地温!$D$2:$D$366,MATCH(AP363,地温!$C$2:$C$366,FALSE))</f>
        <v>#N/A</v>
      </c>
      <c r="AS363" s="91" t="e">
        <f t="shared" si="197"/>
        <v>#N/A</v>
      </c>
      <c r="AT363" s="93" t="e">
        <f t="shared" si="179"/>
        <v>#N/A</v>
      </c>
      <c r="AU363" s="99" t="e">
        <f t="shared" si="180"/>
        <v>#N/A</v>
      </c>
      <c r="AV363" s="99">
        <f t="shared" si="181"/>
        <v>0</v>
      </c>
    </row>
    <row r="364" spans="1:48" s="91" customFormat="1">
      <c r="A364" s="92">
        <f t="shared" si="182"/>
        <v>46153</v>
      </c>
      <c r="B364" s="91">
        <f t="shared" si="165"/>
        <v>357</v>
      </c>
      <c r="C364" s="99" t="e">
        <f t="shared" si="166"/>
        <v>#N/A</v>
      </c>
      <c r="F364" s="92">
        <f t="shared" si="183"/>
        <v>46153</v>
      </c>
      <c r="G364" s="91">
        <f t="shared" si="184"/>
        <v>357</v>
      </c>
      <c r="H364" s="91" t="e">
        <f>INDEX(地温!$D$2:$D$366,MATCH(F364,地温!$C$2:$C$366,FALSE))</f>
        <v>#N/A</v>
      </c>
      <c r="I364" s="91" t="e">
        <f t="shared" si="185"/>
        <v>#N/A</v>
      </c>
      <c r="J364" s="93" t="e">
        <f t="shared" si="167"/>
        <v>#N/A</v>
      </c>
      <c r="K364" s="99" t="e">
        <f t="shared" si="168"/>
        <v>#N/A</v>
      </c>
      <c r="L364" s="99" t="e">
        <f t="shared" si="169"/>
        <v>#N/A</v>
      </c>
      <c r="O364" s="92">
        <f t="shared" si="186"/>
        <v>46153</v>
      </c>
      <c r="P364" s="91">
        <f t="shared" si="187"/>
        <v>357</v>
      </c>
      <c r="Q364" s="91" t="e">
        <f>INDEX(地温!$D$2:$D$366,MATCH(O364,地温!$C$2:$C$366,FALSE))</f>
        <v>#N/A</v>
      </c>
      <c r="R364" s="91" t="e">
        <f t="shared" si="188"/>
        <v>#N/A</v>
      </c>
      <c r="S364" s="93" t="e">
        <f t="shared" si="170"/>
        <v>#N/A</v>
      </c>
      <c r="T364" s="99" t="e">
        <f t="shared" si="171"/>
        <v>#N/A</v>
      </c>
      <c r="U364" s="99" t="e">
        <f t="shared" si="172"/>
        <v>#N/A</v>
      </c>
      <c r="X364" s="92">
        <f t="shared" si="189"/>
        <v>46153</v>
      </c>
      <c r="Y364" s="91">
        <f t="shared" si="190"/>
        <v>357</v>
      </c>
      <c r="Z364" s="91" t="e">
        <f>INDEX(地温!$D$2:$D$366,MATCH(X364,地温!$C$2:$C$366,FALSE))</f>
        <v>#N/A</v>
      </c>
      <c r="AA364" s="91" t="e">
        <f t="shared" si="191"/>
        <v>#N/A</v>
      </c>
      <c r="AB364" s="93" t="e">
        <f t="shared" si="173"/>
        <v>#N/A</v>
      </c>
      <c r="AC364" s="99" t="e">
        <f t="shared" si="174"/>
        <v>#N/A</v>
      </c>
      <c r="AD364" s="99">
        <f t="shared" si="175"/>
        <v>0</v>
      </c>
      <c r="AG364" s="92">
        <f t="shared" si="192"/>
        <v>46153</v>
      </c>
      <c r="AH364" s="91">
        <f t="shared" si="193"/>
        <v>357</v>
      </c>
      <c r="AI364" s="91" t="e">
        <f>INDEX(地温!$D$2:$D$366,MATCH(AG364,地温!$C$2:$C$366,FALSE))</f>
        <v>#N/A</v>
      </c>
      <c r="AJ364" s="91" t="e">
        <f t="shared" si="194"/>
        <v>#N/A</v>
      </c>
      <c r="AK364" s="93" t="e">
        <f t="shared" si="176"/>
        <v>#N/A</v>
      </c>
      <c r="AL364" s="99" t="e">
        <f t="shared" si="177"/>
        <v>#N/A</v>
      </c>
      <c r="AM364" s="99">
        <f t="shared" si="178"/>
        <v>0</v>
      </c>
      <c r="AP364" s="92">
        <f t="shared" si="195"/>
        <v>46153</v>
      </c>
      <c r="AQ364" s="91">
        <f t="shared" si="196"/>
        <v>357</v>
      </c>
      <c r="AR364" s="91" t="e">
        <f>INDEX(地温!$D$2:$D$366,MATCH(AP364,地温!$C$2:$C$366,FALSE))</f>
        <v>#N/A</v>
      </c>
      <c r="AS364" s="91" t="e">
        <f t="shared" si="197"/>
        <v>#N/A</v>
      </c>
      <c r="AT364" s="93" t="e">
        <f t="shared" si="179"/>
        <v>#N/A</v>
      </c>
      <c r="AU364" s="99" t="e">
        <f t="shared" si="180"/>
        <v>#N/A</v>
      </c>
      <c r="AV364" s="99">
        <f t="shared" si="181"/>
        <v>0</v>
      </c>
    </row>
    <row r="365" spans="1:48" s="91" customFormat="1">
      <c r="A365" s="92">
        <f t="shared" si="182"/>
        <v>46154</v>
      </c>
      <c r="B365" s="91">
        <f t="shared" si="165"/>
        <v>358</v>
      </c>
      <c r="C365" s="99" t="e">
        <f t="shared" si="166"/>
        <v>#N/A</v>
      </c>
      <c r="F365" s="92">
        <f t="shared" si="183"/>
        <v>46154</v>
      </c>
      <c r="G365" s="91">
        <f t="shared" si="184"/>
        <v>358</v>
      </c>
      <c r="H365" s="91" t="e">
        <f>INDEX(地温!$D$2:$D$366,MATCH(F365,地温!$C$2:$C$366,FALSE))</f>
        <v>#N/A</v>
      </c>
      <c r="I365" s="91" t="e">
        <f t="shared" si="185"/>
        <v>#N/A</v>
      </c>
      <c r="J365" s="93" t="e">
        <f t="shared" si="167"/>
        <v>#N/A</v>
      </c>
      <c r="K365" s="99" t="e">
        <f t="shared" si="168"/>
        <v>#N/A</v>
      </c>
      <c r="L365" s="99" t="e">
        <f t="shared" si="169"/>
        <v>#N/A</v>
      </c>
      <c r="O365" s="92">
        <f t="shared" si="186"/>
        <v>46154</v>
      </c>
      <c r="P365" s="91">
        <f t="shared" si="187"/>
        <v>358</v>
      </c>
      <c r="Q365" s="91" t="e">
        <f>INDEX(地温!$D$2:$D$366,MATCH(O365,地温!$C$2:$C$366,FALSE))</f>
        <v>#N/A</v>
      </c>
      <c r="R365" s="91" t="e">
        <f t="shared" si="188"/>
        <v>#N/A</v>
      </c>
      <c r="S365" s="93" t="e">
        <f t="shared" si="170"/>
        <v>#N/A</v>
      </c>
      <c r="T365" s="99" t="e">
        <f t="shared" si="171"/>
        <v>#N/A</v>
      </c>
      <c r="U365" s="99" t="e">
        <f t="shared" si="172"/>
        <v>#N/A</v>
      </c>
      <c r="X365" s="92">
        <f t="shared" si="189"/>
        <v>46154</v>
      </c>
      <c r="Y365" s="91">
        <f t="shared" si="190"/>
        <v>358</v>
      </c>
      <c r="Z365" s="91" t="e">
        <f>INDEX(地温!$D$2:$D$366,MATCH(X365,地温!$C$2:$C$366,FALSE))</f>
        <v>#N/A</v>
      </c>
      <c r="AA365" s="91" t="e">
        <f t="shared" si="191"/>
        <v>#N/A</v>
      </c>
      <c r="AB365" s="93" t="e">
        <f t="shared" si="173"/>
        <v>#N/A</v>
      </c>
      <c r="AC365" s="99" t="e">
        <f t="shared" si="174"/>
        <v>#N/A</v>
      </c>
      <c r="AD365" s="99">
        <f t="shared" si="175"/>
        <v>0</v>
      </c>
      <c r="AG365" s="92">
        <f t="shared" si="192"/>
        <v>46154</v>
      </c>
      <c r="AH365" s="91">
        <f t="shared" si="193"/>
        <v>358</v>
      </c>
      <c r="AI365" s="91" t="e">
        <f>INDEX(地温!$D$2:$D$366,MATCH(AG365,地温!$C$2:$C$366,FALSE))</f>
        <v>#N/A</v>
      </c>
      <c r="AJ365" s="91" t="e">
        <f t="shared" si="194"/>
        <v>#N/A</v>
      </c>
      <c r="AK365" s="93" t="e">
        <f t="shared" si="176"/>
        <v>#N/A</v>
      </c>
      <c r="AL365" s="99" t="e">
        <f t="shared" si="177"/>
        <v>#N/A</v>
      </c>
      <c r="AM365" s="99">
        <f t="shared" si="178"/>
        <v>0</v>
      </c>
      <c r="AP365" s="92">
        <f t="shared" si="195"/>
        <v>46154</v>
      </c>
      <c r="AQ365" s="91">
        <f t="shared" si="196"/>
        <v>358</v>
      </c>
      <c r="AR365" s="91" t="e">
        <f>INDEX(地温!$D$2:$D$366,MATCH(AP365,地温!$C$2:$C$366,FALSE))</f>
        <v>#N/A</v>
      </c>
      <c r="AS365" s="91" t="e">
        <f t="shared" si="197"/>
        <v>#N/A</v>
      </c>
      <c r="AT365" s="93" t="e">
        <f t="shared" si="179"/>
        <v>#N/A</v>
      </c>
      <c r="AU365" s="99" t="e">
        <f t="shared" si="180"/>
        <v>#N/A</v>
      </c>
      <c r="AV365" s="99">
        <f t="shared" si="181"/>
        <v>0</v>
      </c>
    </row>
    <row r="366" spans="1:48" s="91" customFormat="1">
      <c r="A366" s="92">
        <f t="shared" si="182"/>
        <v>46155</v>
      </c>
      <c r="B366" s="91">
        <f t="shared" si="165"/>
        <v>359</v>
      </c>
      <c r="C366" s="99" t="e">
        <f t="shared" si="166"/>
        <v>#N/A</v>
      </c>
      <c r="F366" s="92">
        <f t="shared" si="183"/>
        <v>46155</v>
      </c>
      <c r="G366" s="91">
        <f t="shared" si="184"/>
        <v>359</v>
      </c>
      <c r="H366" s="91" t="e">
        <f>INDEX(地温!$D$2:$D$366,MATCH(F366,地温!$C$2:$C$366,FALSE))</f>
        <v>#N/A</v>
      </c>
      <c r="I366" s="91" t="e">
        <f t="shared" si="185"/>
        <v>#N/A</v>
      </c>
      <c r="J366" s="93" t="e">
        <f t="shared" si="167"/>
        <v>#N/A</v>
      </c>
      <c r="K366" s="99" t="e">
        <f t="shared" si="168"/>
        <v>#N/A</v>
      </c>
      <c r="L366" s="99" t="e">
        <f t="shared" si="169"/>
        <v>#N/A</v>
      </c>
      <c r="O366" s="92">
        <f t="shared" si="186"/>
        <v>46155</v>
      </c>
      <c r="P366" s="91">
        <f t="shared" si="187"/>
        <v>359</v>
      </c>
      <c r="Q366" s="91" t="e">
        <f>INDEX(地温!$D$2:$D$366,MATCH(O366,地温!$C$2:$C$366,FALSE))</f>
        <v>#N/A</v>
      </c>
      <c r="R366" s="91" t="e">
        <f t="shared" si="188"/>
        <v>#N/A</v>
      </c>
      <c r="S366" s="93" t="e">
        <f t="shared" si="170"/>
        <v>#N/A</v>
      </c>
      <c r="T366" s="99" t="e">
        <f t="shared" si="171"/>
        <v>#N/A</v>
      </c>
      <c r="U366" s="99" t="e">
        <f t="shared" si="172"/>
        <v>#N/A</v>
      </c>
      <c r="X366" s="92">
        <f t="shared" si="189"/>
        <v>46155</v>
      </c>
      <c r="Y366" s="91">
        <f t="shared" si="190"/>
        <v>359</v>
      </c>
      <c r="Z366" s="91" t="e">
        <f>INDEX(地温!$D$2:$D$366,MATCH(X366,地温!$C$2:$C$366,FALSE))</f>
        <v>#N/A</v>
      </c>
      <c r="AA366" s="91" t="e">
        <f t="shared" si="191"/>
        <v>#N/A</v>
      </c>
      <c r="AB366" s="93" t="e">
        <f t="shared" si="173"/>
        <v>#N/A</v>
      </c>
      <c r="AC366" s="99" t="e">
        <f t="shared" si="174"/>
        <v>#N/A</v>
      </c>
      <c r="AD366" s="99">
        <f t="shared" si="175"/>
        <v>0</v>
      </c>
      <c r="AG366" s="92">
        <f t="shared" si="192"/>
        <v>46155</v>
      </c>
      <c r="AH366" s="91">
        <f t="shared" si="193"/>
        <v>359</v>
      </c>
      <c r="AI366" s="91" t="e">
        <f>INDEX(地温!$D$2:$D$366,MATCH(AG366,地温!$C$2:$C$366,FALSE))</f>
        <v>#N/A</v>
      </c>
      <c r="AJ366" s="91" t="e">
        <f t="shared" si="194"/>
        <v>#N/A</v>
      </c>
      <c r="AK366" s="93" t="e">
        <f t="shared" si="176"/>
        <v>#N/A</v>
      </c>
      <c r="AL366" s="99" t="e">
        <f t="shared" si="177"/>
        <v>#N/A</v>
      </c>
      <c r="AM366" s="99">
        <f t="shared" si="178"/>
        <v>0</v>
      </c>
      <c r="AP366" s="92">
        <f t="shared" si="195"/>
        <v>46155</v>
      </c>
      <c r="AQ366" s="91">
        <f t="shared" si="196"/>
        <v>359</v>
      </c>
      <c r="AR366" s="91" t="e">
        <f>INDEX(地温!$D$2:$D$366,MATCH(AP366,地温!$C$2:$C$366,FALSE))</f>
        <v>#N/A</v>
      </c>
      <c r="AS366" s="91" t="e">
        <f t="shared" si="197"/>
        <v>#N/A</v>
      </c>
      <c r="AT366" s="93" t="e">
        <f t="shared" si="179"/>
        <v>#N/A</v>
      </c>
      <c r="AU366" s="99" t="e">
        <f t="shared" si="180"/>
        <v>#N/A</v>
      </c>
      <c r="AV366" s="99">
        <f t="shared" si="181"/>
        <v>0</v>
      </c>
    </row>
    <row r="367" spans="1:48" s="91" customFormat="1">
      <c r="A367" s="92">
        <f t="shared" si="182"/>
        <v>46156</v>
      </c>
      <c r="B367" s="91">
        <f t="shared" si="165"/>
        <v>360</v>
      </c>
      <c r="C367" s="99" t="e">
        <f t="shared" si="166"/>
        <v>#N/A</v>
      </c>
      <c r="F367" s="92">
        <f t="shared" si="183"/>
        <v>46156</v>
      </c>
      <c r="G367" s="91">
        <f t="shared" si="184"/>
        <v>360</v>
      </c>
      <c r="H367" s="91" t="e">
        <f>INDEX(地温!$D$2:$D$366,MATCH(F367,地温!$C$2:$C$366,FALSE))</f>
        <v>#N/A</v>
      </c>
      <c r="I367" s="91" t="e">
        <f t="shared" si="185"/>
        <v>#N/A</v>
      </c>
      <c r="J367" s="93" t="e">
        <f t="shared" si="167"/>
        <v>#N/A</v>
      </c>
      <c r="K367" s="99" t="e">
        <f t="shared" si="168"/>
        <v>#N/A</v>
      </c>
      <c r="L367" s="99" t="e">
        <f t="shared" si="169"/>
        <v>#N/A</v>
      </c>
      <c r="O367" s="92">
        <f t="shared" si="186"/>
        <v>46156</v>
      </c>
      <c r="P367" s="91">
        <f t="shared" si="187"/>
        <v>360</v>
      </c>
      <c r="Q367" s="91" t="e">
        <f>INDEX(地温!$D$2:$D$366,MATCH(O367,地温!$C$2:$C$366,FALSE))</f>
        <v>#N/A</v>
      </c>
      <c r="R367" s="91" t="e">
        <f t="shared" si="188"/>
        <v>#N/A</v>
      </c>
      <c r="S367" s="93" t="e">
        <f t="shared" si="170"/>
        <v>#N/A</v>
      </c>
      <c r="T367" s="99" t="e">
        <f t="shared" si="171"/>
        <v>#N/A</v>
      </c>
      <c r="U367" s="99" t="e">
        <f t="shared" si="172"/>
        <v>#N/A</v>
      </c>
      <c r="X367" s="92">
        <f t="shared" si="189"/>
        <v>46156</v>
      </c>
      <c r="Y367" s="91">
        <f t="shared" si="190"/>
        <v>360</v>
      </c>
      <c r="Z367" s="91" t="e">
        <f>INDEX(地温!$D$2:$D$366,MATCH(X367,地温!$C$2:$C$366,FALSE))</f>
        <v>#N/A</v>
      </c>
      <c r="AA367" s="91" t="e">
        <f t="shared" si="191"/>
        <v>#N/A</v>
      </c>
      <c r="AB367" s="93" t="e">
        <f t="shared" si="173"/>
        <v>#N/A</v>
      </c>
      <c r="AC367" s="99" t="e">
        <f t="shared" si="174"/>
        <v>#N/A</v>
      </c>
      <c r="AD367" s="99">
        <f t="shared" si="175"/>
        <v>0</v>
      </c>
      <c r="AG367" s="92">
        <f t="shared" si="192"/>
        <v>46156</v>
      </c>
      <c r="AH367" s="91">
        <f t="shared" si="193"/>
        <v>360</v>
      </c>
      <c r="AI367" s="91" t="e">
        <f>INDEX(地温!$D$2:$D$366,MATCH(AG367,地温!$C$2:$C$366,FALSE))</f>
        <v>#N/A</v>
      </c>
      <c r="AJ367" s="91" t="e">
        <f t="shared" si="194"/>
        <v>#N/A</v>
      </c>
      <c r="AK367" s="93" t="e">
        <f t="shared" si="176"/>
        <v>#N/A</v>
      </c>
      <c r="AL367" s="99" t="e">
        <f t="shared" si="177"/>
        <v>#N/A</v>
      </c>
      <c r="AM367" s="99">
        <f t="shared" si="178"/>
        <v>0</v>
      </c>
      <c r="AP367" s="92">
        <f t="shared" si="195"/>
        <v>46156</v>
      </c>
      <c r="AQ367" s="91">
        <f t="shared" si="196"/>
        <v>360</v>
      </c>
      <c r="AR367" s="91" t="e">
        <f>INDEX(地温!$D$2:$D$366,MATCH(AP367,地温!$C$2:$C$366,FALSE))</f>
        <v>#N/A</v>
      </c>
      <c r="AS367" s="91" t="e">
        <f t="shared" si="197"/>
        <v>#N/A</v>
      </c>
      <c r="AT367" s="93" t="e">
        <f t="shared" si="179"/>
        <v>#N/A</v>
      </c>
      <c r="AU367" s="99" t="e">
        <f t="shared" si="180"/>
        <v>#N/A</v>
      </c>
      <c r="AV367" s="99">
        <f t="shared" si="181"/>
        <v>0</v>
      </c>
    </row>
    <row r="368" spans="1:48" s="91" customFormat="1">
      <c r="A368" s="92">
        <f t="shared" si="182"/>
        <v>46157</v>
      </c>
      <c r="B368" s="91">
        <f t="shared" si="165"/>
        <v>361</v>
      </c>
      <c r="C368" s="99" t="e">
        <f t="shared" si="166"/>
        <v>#N/A</v>
      </c>
      <c r="F368" s="92">
        <f t="shared" si="183"/>
        <v>46157</v>
      </c>
      <c r="G368" s="91">
        <f t="shared" si="184"/>
        <v>361</v>
      </c>
      <c r="H368" s="91" t="e">
        <f>INDEX(地温!$D$2:$D$366,MATCH(F368,地温!$C$2:$C$366,FALSE))</f>
        <v>#N/A</v>
      </c>
      <c r="I368" s="91" t="e">
        <f t="shared" si="185"/>
        <v>#N/A</v>
      </c>
      <c r="J368" s="93" t="e">
        <f t="shared" si="167"/>
        <v>#N/A</v>
      </c>
      <c r="K368" s="99" t="e">
        <f t="shared" si="168"/>
        <v>#N/A</v>
      </c>
      <c r="L368" s="99" t="e">
        <f t="shared" si="169"/>
        <v>#N/A</v>
      </c>
      <c r="O368" s="92">
        <f t="shared" si="186"/>
        <v>46157</v>
      </c>
      <c r="P368" s="91">
        <f t="shared" si="187"/>
        <v>361</v>
      </c>
      <c r="Q368" s="91" t="e">
        <f>INDEX(地温!$D$2:$D$366,MATCH(O368,地温!$C$2:$C$366,FALSE))</f>
        <v>#N/A</v>
      </c>
      <c r="R368" s="91" t="e">
        <f t="shared" si="188"/>
        <v>#N/A</v>
      </c>
      <c r="S368" s="93" t="e">
        <f t="shared" si="170"/>
        <v>#N/A</v>
      </c>
      <c r="T368" s="99" t="e">
        <f t="shared" si="171"/>
        <v>#N/A</v>
      </c>
      <c r="U368" s="99" t="e">
        <f t="shared" si="172"/>
        <v>#N/A</v>
      </c>
      <c r="X368" s="92">
        <f t="shared" si="189"/>
        <v>46157</v>
      </c>
      <c r="Y368" s="91">
        <f t="shared" si="190"/>
        <v>361</v>
      </c>
      <c r="Z368" s="91" t="e">
        <f>INDEX(地温!$D$2:$D$366,MATCH(X368,地温!$C$2:$C$366,FALSE))</f>
        <v>#N/A</v>
      </c>
      <c r="AA368" s="91" t="e">
        <f t="shared" si="191"/>
        <v>#N/A</v>
      </c>
      <c r="AB368" s="93" t="e">
        <f t="shared" si="173"/>
        <v>#N/A</v>
      </c>
      <c r="AC368" s="99" t="e">
        <f t="shared" si="174"/>
        <v>#N/A</v>
      </c>
      <c r="AD368" s="99">
        <f t="shared" si="175"/>
        <v>0</v>
      </c>
      <c r="AG368" s="92">
        <f t="shared" si="192"/>
        <v>46157</v>
      </c>
      <c r="AH368" s="91">
        <f t="shared" si="193"/>
        <v>361</v>
      </c>
      <c r="AI368" s="91" t="e">
        <f>INDEX(地温!$D$2:$D$366,MATCH(AG368,地温!$C$2:$C$366,FALSE))</f>
        <v>#N/A</v>
      </c>
      <c r="AJ368" s="91" t="e">
        <f t="shared" si="194"/>
        <v>#N/A</v>
      </c>
      <c r="AK368" s="93" t="e">
        <f t="shared" si="176"/>
        <v>#N/A</v>
      </c>
      <c r="AL368" s="99" t="e">
        <f t="shared" si="177"/>
        <v>#N/A</v>
      </c>
      <c r="AM368" s="99">
        <f t="shared" si="178"/>
        <v>0</v>
      </c>
      <c r="AP368" s="92">
        <f t="shared" si="195"/>
        <v>46157</v>
      </c>
      <c r="AQ368" s="91">
        <f t="shared" si="196"/>
        <v>361</v>
      </c>
      <c r="AR368" s="91" t="e">
        <f>INDEX(地温!$D$2:$D$366,MATCH(AP368,地温!$C$2:$C$366,FALSE))</f>
        <v>#N/A</v>
      </c>
      <c r="AS368" s="91" t="e">
        <f t="shared" si="197"/>
        <v>#N/A</v>
      </c>
      <c r="AT368" s="93" t="e">
        <f t="shared" si="179"/>
        <v>#N/A</v>
      </c>
      <c r="AU368" s="99" t="e">
        <f t="shared" si="180"/>
        <v>#N/A</v>
      </c>
      <c r="AV368" s="99">
        <f t="shared" si="181"/>
        <v>0</v>
      </c>
    </row>
    <row r="369" spans="1:48" s="91" customFormat="1">
      <c r="A369" s="92">
        <f t="shared" si="182"/>
        <v>46158</v>
      </c>
      <c r="B369" s="91">
        <f t="shared" si="165"/>
        <v>362</v>
      </c>
      <c r="C369" s="99" t="e">
        <f t="shared" si="166"/>
        <v>#N/A</v>
      </c>
      <c r="F369" s="92">
        <f t="shared" si="183"/>
        <v>46158</v>
      </c>
      <c r="G369" s="91">
        <f t="shared" si="184"/>
        <v>362</v>
      </c>
      <c r="H369" s="91" t="e">
        <f>INDEX(地温!$D$2:$D$366,MATCH(F369,地温!$C$2:$C$366,FALSE))</f>
        <v>#N/A</v>
      </c>
      <c r="I369" s="91" t="e">
        <f t="shared" si="185"/>
        <v>#N/A</v>
      </c>
      <c r="J369" s="93" t="e">
        <f t="shared" si="167"/>
        <v>#N/A</v>
      </c>
      <c r="K369" s="99" t="e">
        <f t="shared" si="168"/>
        <v>#N/A</v>
      </c>
      <c r="L369" s="99" t="e">
        <f t="shared" si="169"/>
        <v>#N/A</v>
      </c>
      <c r="O369" s="92">
        <f t="shared" si="186"/>
        <v>46158</v>
      </c>
      <c r="P369" s="91">
        <f t="shared" si="187"/>
        <v>362</v>
      </c>
      <c r="Q369" s="91" t="e">
        <f>INDEX(地温!$D$2:$D$366,MATCH(O369,地温!$C$2:$C$366,FALSE))</f>
        <v>#N/A</v>
      </c>
      <c r="R369" s="91" t="e">
        <f t="shared" si="188"/>
        <v>#N/A</v>
      </c>
      <c r="S369" s="93" t="e">
        <f t="shared" si="170"/>
        <v>#N/A</v>
      </c>
      <c r="T369" s="99" t="e">
        <f t="shared" si="171"/>
        <v>#N/A</v>
      </c>
      <c r="U369" s="99" t="e">
        <f t="shared" si="172"/>
        <v>#N/A</v>
      </c>
      <c r="X369" s="92">
        <f t="shared" si="189"/>
        <v>46158</v>
      </c>
      <c r="Y369" s="91">
        <f t="shared" si="190"/>
        <v>362</v>
      </c>
      <c r="Z369" s="91" t="e">
        <f>INDEX(地温!$D$2:$D$366,MATCH(X369,地温!$C$2:$C$366,FALSE))</f>
        <v>#N/A</v>
      </c>
      <c r="AA369" s="91" t="e">
        <f t="shared" si="191"/>
        <v>#N/A</v>
      </c>
      <c r="AB369" s="93" t="e">
        <f t="shared" si="173"/>
        <v>#N/A</v>
      </c>
      <c r="AC369" s="99" t="e">
        <f t="shared" si="174"/>
        <v>#N/A</v>
      </c>
      <c r="AD369" s="99">
        <f t="shared" si="175"/>
        <v>0</v>
      </c>
      <c r="AG369" s="92">
        <f t="shared" si="192"/>
        <v>46158</v>
      </c>
      <c r="AH369" s="91">
        <f t="shared" si="193"/>
        <v>362</v>
      </c>
      <c r="AI369" s="91" t="e">
        <f>INDEX(地温!$D$2:$D$366,MATCH(AG369,地温!$C$2:$C$366,FALSE))</f>
        <v>#N/A</v>
      </c>
      <c r="AJ369" s="91" t="e">
        <f t="shared" si="194"/>
        <v>#N/A</v>
      </c>
      <c r="AK369" s="93" t="e">
        <f t="shared" si="176"/>
        <v>#N/A</v>
      </c>
      <c r="AL369" s="99" t="e">
        <f t="shared" si="177"/>
        <v>#N/A</v>
      </c>
      <c r="AM369" s="99">
        <f t="shared" si="178"/>
        <v>0</v>
      </c>
      <c r="AP369" s="92">
        <f t="shared" si="195"/>
        <v>46158</v>
      </c>
      <c r="AQ369" s="91">
        <f t="shared" si="196"/>
        <v>362</v>
      </c>
      <c r="AR369" s="91" t="e">
        <f>INDEX(地温!$D$2:$D$366,MATCH(AP369,地温!$C$2:$C$366,FALSE))</f>
        <v>#N/A</v>
      </c>
      <c r="AS369" s="91" t="e">
        <f t="shared" si="197"/>
        <v>#N/A</v>
      </c>
      <c r="AT369" s="93" t="e">
        <f t="shared" si="179"/>
        <v>#N/A</v>
      </c>
      <c r="AU369" s="99" t="e">
        <f t="shared" si="180"/>
        <v>#N/A</v>
      </c>
      <c r="AV369" s="99">
        <f t="shared" si="181"/>
        <v>0</v>
      </c>
    </row>
    <row r="370" spans="1:48" s="91" customFormat="1">
      <c r="A370" s="92">
        <f t="shared" si="182"/>
        <v>46159</v>
      </c>
      <c r="B370" s="91">
        <f t="shared" si="165"/>
        <v>363</v>
      </c>
      <c r="C370" s="99" t="e">
        <f t="shared" si="166"/>
        <v>#N/A</v>
      </c>
      <c r="F370" s="92">
        <f t="shared" si="183"/>
        <v>46159</v>
      </c>
      <c r="G370" s="91">
        <f t="shared" si="184"/>
        <v>363</v>
      </c>
      <c r="H370" s="91" t="e">
        <f>INDEX(地温!$D$2:$D$366,MATCH(F370,地温!$C$2:$C$366,FALSE))</f>
        <v>#N/A</v>
      </c>
      <c r="I370" s="91" t="e">
        <f t="shared" si="185"/>
        <v>#N/A</v>
      </c>
      <c r="J370" s="93" t="e">
        <f t="shared" si="167"/>
        <v>#N/A</v>
      </c>
      <c r="K370" s="99" t="e">
        <f t="shared" si="168"/>
        <v>#N/A</v>
      </c>
      <c r="L370" s="99" t="e">
        <f t="shared" si="169"/>
        <v>#N/A</v>
      </c>
      <c r="O370" s="92">
        <f t="shared" si="186"/>
        <v>46159</v>
      </c>
      <c r="P370" s="91">
        <f t="shared" si="187"/>
        <v>363</v>
      </c>
      <c r="Q370" s="91" t="e">
        <f>INDEX(地温!$D$2:$D$366,MATCH(O370,地温!$C$2:$C$366,FALSE))</f>
        <v>#N/A</v>
      </c>
      <c r="R370" s="91" t="e">
        <f t="shared" si="188"/>
        <v>#N/A</v>
      </c>
      <c r="S370" s="93" t="e">
        <f t="shared" si="170"/>
        <v>#N/A</v>
      </c>
      <c r="T370" s="99" t="e">
        <f t="shared" si="171"/>
        <v>#N/A</v>
      </c>
      <c r="U370" s="99" t="e">
        <f t="shared" si="172"/>
        <v>#N/A</v>
      </c>
      <c r="X370" s="92">
        <f t="shared" si="189"/>
        <v>46159</v>
      </c>
      <c r="Y370" s="91">
        <f t="shared" si="190"/>
        <v>363</v>
      </c>
      <c r="Z370" s="91" t="e">
        <f>INDEX(地温!$D$2:$D$366,MATCH(X370,地温!$C$2:$C$366,FALSE))</f>
        <v>#N/A</v>
      </c>
      <c r="AA370" s="91" t="e">
        <f t="shared" si="191"/>
        <v>#N/A</v>
      </c>
      <c r="AB370" s="93" t="e">
        <f t="shared" si="173"/>
        <v>#N/A</v>
      </c>
      <c r="AC370" s="99" t="e">
        <f t="shared" si="174"/>
        <v>#N/A</v>
      </c>
      <c r="AD370" s="99">
        <f t="shared" si="175"/>
        <v>0</v>
      </c>
      <c r="AG370" s="92">
        <f t="shared" si="192"/>
        <v>46159</v>
      </c>
      <c r="AH370" s="91">
        <f t="shared" si="193"/>
        <v>363</v>
      </c>
      <c r="AI370" s="91" t="e">
        <f>INDEX(地温!$D$2:$D$366,MATCH(AG370,地温!$C$2:$C$366,FALSE))</f>
        <v>#N/A</v>
      </c>
      <c r="AJ370" s="91" t="e">
        <f t="shared" si="194"/>
        <v>#N/A</v>
      </c>
      <c r="AK370" s="93" t="e">
        <f t="shared" si="176"/>
        <v>#N/A</v>
      </c>
      <c r="AL370" s="99" t="e">
        <f t="shared" si="177"/>
        <v>#N/A</v>
      </c>
      <c r="AM370" s="99">
        <f t="shared" si="178"/>
        <v>0</v>
      </c>
      <c r="AP370" s="92">
        <f t="shared" si="195"/>
        <v>46159</v>
      </c>
      <c r="AQ370" s="91">
        <f t="shared" si="196"/>
        <v>363</v>
      </c>
      <c r="AR370" s="91" t="e">
        <f>INDEX(地温!$D$2:$D$366,MATCH(AP370,地温!$C$2:$C$366,FALSE))</f>
        <v>#N/A</v>
      </c>
      <c r="AS370" s="91" t="e">
        <f t="shared" si="197"/>
        <v>#N/A</v>
      </c>
      <c r="AT370" s="93" t="e">
        <f t="shared" si="179"/>
        <v>#N/A</v>
      </c>
      <c r="AU370" s="99" t="e">
        <f t="shared" si="180"/>
        <v>#N/A</v>
      </c>
      <c r="AV370" s="99">
        <f t="shared" si="181"/>
        <v>0</v>
      </c>
    </row>
    <row r="371" spans="1:48" s="91" customFormat="1">
      <c r="A371" s="92">
        <f t="shared" si="182"/>
        <v>46160</v>
      </c>
      <c r="B371" s="91">
        <f t="shared" si="165"/>
        <v>364</v>
      </c>
      <c r="C371" s="99" t="e">
        <f t="shared" si="166"/>
        <v>#N/A</v>
      </c>
      <c r="F371" s="92">
        <f t="shared" si="183"/>
        <v>46160</v>
      </c>
      <c r="G371" s="91">
        <f t="shared" si="184"/>
        <v>364</v>
      </c>
      <c r="H371" s="91" t="e">
        <f>INDEX(地温!$D$2:$D$366,MATCH(F371,地温!$C$2:$C$366,FALSE))</f>
        <v>#N/A</v>
      </c>
      <c r="I371" s="91" t="e">
        <f t="shared" si="185"/>
        <v>#N/A</v>
      </c>
      <c r="J371" s="93" t="e">
        <f t="shared" si="167"/>
        <v>#N/A</v>
      </c>
      <c r="K371" s="99" t="e">
        <f t="shared" si="168"/>
        <v>#N/A</v>
      </c>
      <c r="L371" s="99" t="e">
        <f t="shared" si="169"/>
        <v>#N/A</v>
      </c>
      <c r="O371" s="92">
        <f t="shared" si="186"/>
        <v>46160</v>
      </c>
      <c r="P371" s="91">
        <f t="shared" si="187"/>
        <v>364</v>
      </c>
      <c r="Q371" s="91" t="e">
        <f>INDEX(地温!$D$2:$D$366,MATCH(O371,地温!$C$2:$C$366,FALSE))</f>
        <v>#N/A</v>
      </c>
      <c r="R371" s="91" t="e">
        <f t="shared" si="188"/>
        <v>#N/A</v>
      </c>
      <c r="S371" s="93" t="e">
        <f t="shared" si="170"/>
        <v>#N/A</v>
      </c>
      <c r="T371" s="99" t="e">
        <f t="shared" si="171"/>
        <v>#N/A</v>
      </c>
      <c r="U371" s="99" t="e">
        <f t="shared" si="172"/>
        <v>#N/A</v>
      </c>
      <c r="X371" s="92">
        <f t="shared" si="189"/>
        <v>46160</v>
      </c>
      <c r="Y371" s="91">
        <f t="shared" si="190"/>
        <v>364</v>
      </c>
      <c r="Z371" s="91" t="e">
        <f>INDEX(地温!$D$2:$D$366,MATCH(X371,地温!$C$2:$C$366,FALSE))</f>
        <v>#N/A</v>
      </c>
      <c r="AA371" s="91" t="e">
        <f t="shared" si="191"/>
        <v>#N/A</v>
      </c>
      <c r="AB371" s="93" t="e">
        <f t="shared" si="173"/>
        <v>#N/A</v>
      </c>
      <c r="AC371" s="99" t="e">
        <f t="shared" si="174"/>
        <v>#N/A</v>
      </c>
      <c r="AD371" s="99">
        <f t="shared" si="175"/>
        <v>0</v>
      </c>
      <c r="AG371" s="92">
        <f t="shared" si="192"/>
        <v>46160</v>
      </c>
      <c r="AH371" s="91">
        <f t="shared" si="193"/>
        <v>364</v>
      </c>
      <c r="AI371" s="91" t="e">
        <f>INDEX(地温!$D$2:$D$366,MATCH(AG371,地温!$C$2:$C$366,FALSE))</f>
        <v>#N/A</v>
      </c>
      <c r="AJ371" s="91" t="e">
        <f t="shared" si="194"/>
        <v>#N/A</v>
      </c>
      <c r="AK371" s="93" t="e">
        <f t="shared" si="176"/>
        <v>#N/A</v>
      </c>
      <c r="AL371" s="99" t="e">
        <f t="shared" si="177"/>
        <v>#N/A</v>
      </c>
      <c r="AM371" s="99">
        <f t="shared" si="178"/>
        <v>0</v>
      </c>
      <c r="AP371" s="92">
        <f t="shared" si="195"/>
        <v>46160</v>
      </c>
      <c r="AQ371" s="91">
        <f t="shared" si="196"/>
        <v>364</v>
      </c>
      <c r="AR371" s="91" t="e">
        <f>INDEX(地温!$D$2:$D$366,MATCH(AP371,地温!$C$2:$C$366,FALSE))</f>
        <v>#N/A</v>
      </c>
      <c r="AS371" s="91" t="e">
        <f t="shared" si="197"/>
        <v>#N/A</v>
      </c>
      <c r="AT371" s="93" t="e">
        <f t="shared" si="179"/>
        <v>#N/A</v>
      </c>
      <c r="AU371" s="99" t="e">
        <f t="shared" si="180"/>
        <v>#N/A</v>
      </c>
      <c r="AV371" s="99">
        <f t="shared" si="181"/>
        <v>0</v>
      </c>
    </row>
    <row r="372" spans="1:48" s="91" customFormat="1">
      <c r="A372" s="92">
        <f t="shared" si="182"/>
        <v>46161</v>
      </c>
      <c r="B372" s="91">
        <f t="shared" si="165"/>
        <v>365</v>
      </c>
      <c r="C372" s="99" t="e">
        <f t="shared" si="166"/>
        <v>#N/A</v>
      </c>
      <c r="F372" s="92">
        <f t="shared" si="183"/>
        <v>46161</v>
      </c>
      <c r="G372" s="91">
        <f t="shared" si="184"/>
        <v>365</v>
      </c>
      <c r="H372" s="91" t="e">
        <f>INDEX(地温!$D$2:$D$366,MATCH(F372,地温!$C$2:$C$366,FALSE))</f>
        <v>#N/A</v>
      </c>
      <c r="I372" s="91" t="e">
        <f t="shared" si="185"/>
        <v>#N/A</v>
      </c>
      <c r="J372" s="93" t="e">
        <f t="shared" si="167"/>
        <v>#N/A</v>
      </c>
      <c r="K372" s="99" t="e">
        <f t="shared" si="168"/>
        <v>#N/A</v>
      </c>
      <c r="L372" s="99" t="e">
        <f t="shared" si="169"/>
        <v>#N/A</v>
      </c>
      <c r="O372" s="92">
        <f t="shared" si="186"/>
        <v>46161</v>
      </c>
      <c r="P372" s="91">
        <f t="shared" si="187"/>
        <v>365</v>
      </c>
      <c r="Q372" s="91" t="e">
        <f>INDEX(地温!$D$2:$D$366,MATCH(O372,地温!$C$2:$C$366,FALSE))</f>
        <v>#N/A</v>
      </c>
      <c r="R372" s="91" t="e">
        <f t="shared" si="188"/>
        <v>#N/A</v>
      </c>
      <c r="S372" s="93" t="e">
        <f t="shared" si="170"/>
        <v>#N/A</v>
      </c>
      <c r="T372" s="99" t="e">
        <f t="shared" si="171"/>
        <v>#N/A</v>
      </c>
      <c r="U372" s="99" t="e">
        <f t="shared" si="172"/>
        <v>#N/A</v>
      </c>
      <c r="X372" s="92">
        <f t="shared" si="189"/>
        <v>46161</v>
      </c>
      <c r="Y372" s="91">
        <f t="shared" si="190"/>
        <v>365</v>
      </c>
      <c r="Z372" s="91" t="e">
        <f>INDEX(地温!$D$2:$D$366,MATCH(X372,地温!$C$2:$C$366,FALSE))</f>
        <v>#N/A</v>
      </c>
      <c r="AA372" s="91" t="e">
        <f t="shared" si="191"/>
        <v>#N/A</v>
      </c>
      <c r="AB372" s="93" t="e">
        <f t="shared" si="173"/>
        <v>#N/A</v>
      </c>
      <c r="AC372" s="99" t="e">
        <f t="shared" si="174"/>
        <v>#N/A</v>
      </c>
      <c r="AD372" s="99">
        <f t="shared" si="175"/>
        <v>0</v>
      </c>
      <c r="AG372" s="92">
        <f t="shared" si="192"/>
        <v>46161</v>
      </c>
      <c r="AH372" s="91">
        <f t="shared" si="193"/>
        <v>365</v>
      </c>
      <c r="AI372" s="91" t="e">
        <f>INDEX(地温!$D$2:$D$366,MATCH(AG372,地温!$C$2:$C$366,FALSE))</f>
        <v>#N/A</v>
      </c>
      <c r="AJ372" s="91" t="e">
        <f t="shared" si="194"/>
        <v>#N/A</v>
      </c>
      <c r="AK372" s="93" t="e">
        <f t="shared" si="176"/>
        <v>#N/A</v>
      </c>
      <c r="AL372" s="99" t="e">
        <f t="shared" si="177"/>
        <v>#N/A</v>
      </c>
      <c r="AM372" s="99">
        <f t="shared" si="178"/>
        <v>0</v>
      </c>
      <c r="AP372" s="92">
        <f t="shared" si="195"/>
        <v>46161</v>
      </c>
      <c r="AQ372" s="91">
        <f t="shared" si="196"/>
        <v>365</v>
      </c>
      <c r="AR372" s="91" t="e">
        <f>INDEX(地温!$D$2:$D$366,MATCH(AP372,地温!$C$2:$C$366,FALSE))</f>
        <v>#N/A</v>
      </c>
      <c r="AS372" s="91" t="e">
        <f t="shared" si="197"/>
        <v>#N/A</v>
      </c>
      <c r="AT372" s="93" t="e">
        <f t="shared" si="179"/>
        <v>#N/A</v>
      </c>
      <c r="AU372" s="99" t="e">
        <f t="shared" si="180"/>
        <v>#N/A</v>
      </c>
      <c r="AV372" s="99">
        <f t="shared" si="181"/>
        <v>0</v>
      </c>
    </row>
    <row r="373" spans="1:48" s="91" customFormat="1">
      <c r="A373" s="92">
        <f t="shared" si="182"/>
        <v>46162</v>
      </c>
      <c r="B373" s="91">
        <f t="shared" si="165"/>
        <v>366</v>
      </c>
      <c r="C373" s="99" t="e">
        <f t="shared" si="166"/>
        <v>#N/A</v>
      </c>
      <c r="F373" s="92">
        <f t="shared" si="183"/>
        <v>46162</v>
      </c>
      <c r="G373" s="91">
        <f t="shared" si="184"/>
        <v>366</v>
      </c>
      <c r="H373" s="91" t="e">
        <f>INDEX(地温!$D$2:$D$366,MATCH(F373,地温!$C$2:$C$366,FALSE))</f>
        <v>#N/A</v>
      </c>
      <c r="I373" s="91" t="e">
        <f t="shared" si="185"/>
        <v>#N/A</v>
      </c>
      <c r="J373" s="93" t="e">
        <f t="shared" si="167"/>
        <v>#N/A</v>
      </c>
      <c r="K373" s="99" t="e">
        <f t="shared" si="168"/>
        <v>#N/A</v>
      </c>
      <c r="L373" s="99" t="e">
        <f t="shared" si="169"/>
        <v>#N/A</v>
      </c>
      <c r="O373" s="92">
        <f t="shared" si="186"/>
        <v>46162</v>
      </c>
      <c r="P373" s="91">
        <f t="shared" si="187"/>
        <v>366</v>
      </c>
      <c r="Q373" s="91" t="e">
        <f>INDEX(地温!$D$2:$D$366,MATCH(O373,地温!$C$2:$C$366,FALSE))</f>
        <v>#N/A</v>
      </c>
      <c r="R373" s="91" t="e">
        <f t="shared" si="188"/>
        <v>#N/A</v>
      </c>
      <c r="S373" s="93" t="e">
        <f t="shared" si="170"/>
        <v>#N/A</v>
      </c>
      <c r="T373" s="99" t="e">
        <f t="shared" si="171"/>
        <v>#N/A</v>
      </c>
      <c r="U373" s="99" t="e">
        <f t="shared" si="172"/>
        <v>#N/A</v>
      </c>
      <c r="X373" s="92">
        <f t="shared" si="189"/>
        <v>46162</v>
      </c>
      <c r="Y373" s="91">
        <f t="shared" si="190"/>
        <v>366</v>
      </c>
      <c r="Z373" s="91" t="e">
        <f>INDEX(地温!$D$2:$D$366,MATCH(X373,地温!$C$2:$C$366,FALSE))</f>
        <v>#N/A</v>
      </c>
      <c r="AA373" s="91" t="e">
        <f t="shared" si="191"/>
        <v>#N/A</v>
      </c>
      <c r="AB373" s="93" t="e">
        <f t="shared" si="173"/>
        <v>#N/A</v>
      </c>
      <c r="AC373" s="99" t="e">
        <f t="shared" si="174"/>
        <v>#N/A</v>
      </c>
      <c r="AD373" s="99">
        <f t="shared" si="175"/>
        <v>0</v>
      </c>
      <c r="AG373" s="92">
        <f t="shared" si="192"/>
        <v>46162</v>
      </c>
      <c r="AH373" s="91">
        <f t="shared" si="193"/>
        <v>366</v>
      </c>
      <c r="AI373" s="91" t="e">
        <f>INDEX(地温!$D$2:$D$366,MATCH(AG373,地温!$C$2:$C$366,FALSE))</f>
        <v>#N/A</v>
      </c>
      <c r="AJ373" s="91" t="e">
        <f t="shared" si="194"/>
        <v>#N/A</v>
      </c>
      <c r="AK373" s="93" t="e">
        <f t="shared" si="176"/>
        <v>#N/A</v>
      </c>
      <c r="AL373" s="99" t="e">
        <f t="shared" si="177"/>
        <v>#N/A</v>
      </c>
      <c r="AM373" s="99">
        <f t="shared" si="178"/>
        <v>0</v>
      </c>
      <c r="AP373" s="92">
        <f t="shared" si="195"/>
        <v>46162</v>
      </c>
      <c r="AQ373" s="91">
        <f t="shared" si="196"/>
        <v>366</v>
      </c>
      <c r="AR373" s="91" t="e">
        <f>INDEX(地温!$D$2:$D$366,MATCH(AP373,地温!$C$2:$C$366,FALSE))</f>
        <v>#N/A</v>
      </c>
      <c r="AS373" s="91" t="e">
        <f t="shared" si="197"/>
        <v>#N/A</v>
      </c>
      <c r="AT373" s="93" t="e">
        <f t="shared" si="179"/>
        <v>#N/A</v>
      </c>
      <c r="AU373" s="99" t="e">
        <f t="shared" si="180"/>
        <v>#N/A</v>
      </c>
      <c r="AV373" s="99">
        <f t="shared" si="181"/>
        <v>0</v>
      </c>
    </row>
    <row r="374" spans="1:48" s="91" customFormat="1">
      <c r="A374" s="92">
        <f t="shared" si="182"/>
        <v>46163</v>
      </c>
      <c r="B374" s="91">
        <f t="shared" si="165"/>
        <v>367</v>
      </c>
      <c r="C374" s="99" t="e">
        <f t="shared" si="166"/>
        <v>#N/A</v>
      </c>
      <c r="F374" s="92">
        <f t="shared" si="183"/>
        <v>46163</v>
      </c>
      <c r="G374" s="91">
        <f t="shared" si="184"/>
        <v>367</v>
      </c>
      <c r="H374" s="91" t="e">
        <f>INDEX(地温!$D$2:$D$366,MATCH(F374,地温!$C$2:$C$366,FALSE))</f>
        <v>#N/A</v>
      </c>
      <c r="I374" s="91" t="e">
        <f t="shared" si="185"/>
        <v>#N/A</v>
      </c>
      <c r="J374" s="93" t="e">
        <f t="shared" si="167"/>
        <v>#N/A</v>
      </c>
      <c r="K374" s="99" t="e">
        <f t="shared" si="168"/>
        <v>#N/A</v>
      </c>
      <c r="L374" s="99" t="e">
        <f t="shared" si="169"/>
        <v>#N/A</v>
      </c>
      <c r="O374" s="92">
        <f t="shared" si="186"/>
        <v>46163</v>
      </c>
      <c r="P374" s="91">
        <f t="shared" si="187"/>
        <v>367</v>
      </c>
      <c r="Q374" s="91" t="e">
        <f>INDEX(地温!$D$2:$D$366,MATCH(O374,地温!$C$2:$C$366,FALSE))</f>
        <v>#N/A</v>
      </c>
      <c r="R374" s="91" t="e">
        <f t="shared" si="188"/>
        <v>#N/A</v>
      </c>
      <c r="S374" s="93" t="e">
        <f t="shared" si="170"/>
        <v>#N/A</v>
      </c>
      <c r="T374" s="99" t="e">
        <f t="shared" si="171"/>
        <v>#N/A</v>
      </c>
      <c r="U374" s="99" t="e">
        <f t="shared" si="172"/>
        <v>#N/A</v>
      </c>
      <c r="X374" s="92">
        <f t="shared" si="189"/>
        <v>46163</v>
      </c>
      <c r="Y374" s="91">
        <f t="shared" si="190"/>
        <v>367</v>
      </c>
      <c r="Z374" s="91" t="e">
        <f>INDEX(地温!$D$2:$D$366,MATCH(X374,地温!$C$2:$C$366,FALSE))</f>
        <v>#N/A</v>
      </c>
      <c r="AA374" s="91" t="e">
        <f t="shared" si="191"/>
        <v>#N/A</v>
      </c>
      <c r="AB374" s="93" t="e">
        <f t="shared" si="173"/>
        <v>#N/A</v>
      </c>
      <c r="AC374" s="99" t="e">
        <f t="shared" si="174"/>
        <v>#N/A</v>
      </c>
      <c r="AD374" s="99">
        <f t="shared" si="175"/>
        <v>0</v>
      </c>
      <c r="AG374" s="92">
        <f t="shared" si="192"/>
        <v>46163</v>
      </c>
      <c r="AH374" s="91">
        <f t="shared" si="193"/>
        <v>367</v>
      </c>
      <c r="AI374" s="91" t="e">
        <f>INDEX(地温!$D$2:$D$366,MATCH(AG374,地温!$C$2:$C$366,FALSE))</f>
        <v>#N/A</v>
      </c>
      <c r="AJ374" s="91" t="e">
        <f t="shared" si="194"/>
        <v>#N/A</v>
      </c>
      <c r="AK374" s="93" t="e">
        <f t="shared" si="176"/>
        <v>#N/A</v>
      </c>
      <c r="AL374" s="99" t="e">
        <f t="shared" si="177"/>
        <v>#N/A</v>
      </c>
      <c r="AM374" s="99">
        <f t="shared" si="178"/>
        <v>0</v>
      </c>
      <c r="AP374" s="92">
        <f t="shared" si="195"/>
        <v>46163</v>
      </c>
      <c r="AQ374" s="91">
        <f t="shared" si="196"/>
        <v>367</v>
      </c>
      <c r="AR374" s="91" t="e">
        <f>INDEX(地温!$D$2:$D$366,MATCH(AP374,地温!$C$2:$C$366,FALSE))</f>
        <v>#N/A</v>
      </c>
      <c r="AS374" s="91" t="e">
        <f t="shared" si="197"/>
        <v>#N/A</v>
      </c>
      <c r="AT374" s="93" t="e">
        <f t="shared" si="179"/>
        <v>#N/A</v>
      </c>
      <c r="AU374" s="99" t="e">
        <f t="shared" si="180"/>
        <v>#N/A</v>
      </c>
      <c r="AV374" s="99">
        <f t="shared" si="181"/>
        <v>0</v>
      </c>
    </row>
    <row r="375" spans="1:48" s="91" customFormat="1"/>
    <row r="376" spans="1:48" s="91" customFormat="1"/>
    <row r="377" spans="1:48" s="91" customFormat="1"/>
    <row r="378" spans="1:48" s="91" customFormat="1"/>
    <row r="379" spans="1:48" s="91" customFormat="1"/>
    <row r="380" spans="1:48" s="91" customFormat="1"/>
  </sheetData>
  <sheetProtection password="DDC9" sheet="1" objects="1" scenarios="1"/>
  <phoneticPr fontId="1" type="Hiragana"/>
  <pageMargins left="0.7" right="0.7" top="0.75" bottom="0.75" header="0.3" footer="0.3"/>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14</vt:i4>
      </vt:variant>
    </vt:vector>
  </HeadingPairs>
  <TitlesOfParts>
    <vt:vector size="14" baseType="lpstr">
      <vt:lpstr>施肥設計試算シート</vt:lpstr>
      <vt:lpstr>肥料成分</vt:lpstr>
      <vt:lpstr>指導機関用調整項目</vt:lpstr>
      <vt:lpstr>地温</vt:lpstr>
      <vt:lpstr>降水量</vt:lpstr>
      <vt:lpstr>年間</vt:lpstr>
      <vt:lpstr>１回目</vt:lpstr>
      <vt:lpstr>２回目</vt:lpstr>
      <vt:lpstr>３回目</vt:lpstr>
      <vt:lpstr>４回目</vt:lpstr>
      <vt:lpstr>５回目</vt:lpstr>
      <vt:lpstr>６回目</vt:lpstr>
      <vt:lpstr>７回目</vt:lpstr>
      <vt:lpstr>８回目</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白鳥　克哉</dc:creator>
  <cp:lastModifiedBy>白鳥　克哉</cp:lastModifiedBy>
  <dcterms:created xsi:type="dcterms:W3CDTF">2025-08-04T10:40:56Z</dcterms:created>
  <dcterms:modified xsi:type="dcterms:W3CDTF">2025-12-04T06:35:13Z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2025-12-04T06:35:13Z</vt:filetime>
  </property>
</Properties>
</file>